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hidePivotFieldList="1" defaultThemeVersion="166925"/>
  <mc:AlternateContent xmlns:mc="http://schemas.openxmlformats.org/markup-compatibility/2006">
    <mc:Choice Requires="x15">
      <x15ac:absPath xmlns:x15ac="http://schemas.microsoft.com/office/spreadsheetml/2010/11/ac" url="C:\Users\enusanin\Desktop\Актуализация программ\11-я Актуализация\05 КП 2024-2026\Из СЭДа\"/>
    </mc:Choice>
  </mc:AlternateContent>
  <xr:revisionPtr revIDLastSave="0" documentId="13_ncr:1_{D18B9BEE-4354-4945-9854-73B8C4AE22A6}" xr6:coauthVersionLast="47" xr6:coauthVersionMax="47" xr10:uidLastSave="{00000000-0000-0000-0000-000000000000}"/>
  <workbookProtection workbookAlgorithmName="SHA-512" workbookHashValue="WVQfLHsTFlVbexm8Q+wzt2bEoQb9jiBmiiB2j54S8CMOd7znIEVKZuYUcFte0Lp5U3WjLvCDjkO6rCozcgtjLg==" workbookSaltValue="H1OaEeW5tS+OJdSUUzPIbg==" workbookSpinCount="100000" lockStructure="1"/>
  <bookViews>
    <workbookView xWindow="28680" yWindow="-120" windowWidth="29040" windowHeight="15840" firstSheet="3" activeTab="4" xr2:uid="{9F28050D-6E3F-4D48-9847-9C7417314EF4}"/>
  </bookViews>
  <sheets>
    <sheet name="Свод" sheetId="6" state="hidden" r:id="rId1"/>
    <sheet name="Источник" sheetId="1" state="hidden" r:id="rId2"/>
    <sheet name="ПДФ 1" sheetId="8" state="hidden" r:id="rId3"/>
    <sheet name="Форма 1" sheetId="3" r:id="rId4"/>
    <sheet name="Форма 2" sheetId="4" r:id="rId5"/>
    <sheet name="Предельники 2022" sheetId="5" state="hidden" r:id="rId6"/>
  </sheets>
  <definedNames>
    <definedName name="_xlnm.Print_Titles" localSheetId="3">'Форма 1'!$3:$7</definedName>
    <definedName name="_xlnm.Print_Titles" localSheetId="4">'Форма 2'!$2:$7</definedName>
    <definedName name="_xlnm.Print_Area" localSheetId="0">Свод!$A$1:$Y$70</definedName>
    <definedName name="_xlnm.Print_Area" localSheetId="3">'Форма 1'!$A$3:$AU$1224</definedName>
    <definedName name="_xlnm.Print_Area" localSheetId="4">'Форма 2'!$A$2:$AC$1037</definedName>
  </definedNames>
  <calcPr calcId="191029"/>
  <pivotCaches>
    <pivotCache cacheId="52" r:id="rId7"/>
    <pivotCache cacheId="53"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 l="1"/>
  <c r="A9" i="3"/>
  <c r="P1199" i="3"/>
  <c r="O1199" i="3"/>
  <c r="N1199" i="3"/>
  <c r="L1199" i="3"/>
  <c r="K1199" i="3"/>
  <c r="J1199" i="3"/>
  <c r="P1195" i="3"/>
  <c r="O1195" i="3"/>
  <c r="N1195" i="3"/>
  <c r="L1195" i="3"/>
  <c r="K1195" i="3"/>
  <c r="J1195" i="3"/>
  <c r="P1193" i="3"/>
  <c r="O1193" i="3"/>
  <c r="N1193" i="3"/>
  <c r="L1193" i="3"/>
  <c r="K1193" i="3"/>
  <c r="J1193" i="3"/>
  <c r="P1179" i="3"/>
  <c r="O1179" i="3"/>
  <c r="N1179" i="3"/>
  <c r="L1179" i="3"/>
  <c r="K1179" i="3"/>
  <c r="J1179" i="3"/>
  <c r="P1170" i="3"/>
  <c r="O1170" i="3"/>
  <c r="N1170" i="3"/>
  <c r="L1170" i="3"/>
  <c r="K1170" i="3"/>
  <c r="J1170" i="3"/>
  <c r="P1156" i="3"/>
  <c r="O1156" i="3"/>
  <c r="N1156" i="3"/>
  <c r="L1156" i="3"/>
  <c r="K1156" i="3"/>
  <c r="J1156" i="3"/>
  <c r="P1022" i="3"/>
  <c r="O1022" i="3"/>
  <c r="N1022" i="3"/>
  <c r="L1022" i="3"/>
  <c r="K1022" i="3"/>
  <c r="J1022" i="3"/>
  <c r="P1019" i="3"/>
  <c r="O1019" i="3"/>
  <c r="N1019" i="3"/>
  <c r="L1019" i="3"/>
  <c r="K1019" i="3"/>
  <c r="J1019" i="3"/>
  <c r="P1006" i="3"/>
  <c r="O1006" i="3"/>
  <c r="N1006" i="3"/>
  <c r="L1006" i="3"/>
  <c r="K1006" i="3"/>
  <c r="J1006" i="3"/>
  <c r="P974" i="3"/>
  <c r="O974" i="3"/>
  <c r="N974" i="3"/>
  <c r="L974" i="3"/>
  <c r="K974" i="3"/>
  <c r="J974" i="3"/>
  <c r="P953" i="3"/>
  <c r="P941" i="3" s="1"/>
  <c r="O953" i="3"/>
  <c r="O941" i="3" s="1"/>
  <c r="N953" i="3"/>
  <c r="N941" i="3" s="1"/>
  <c r="L953" i="3"/>
  <c r="L941" i="3" s="1"/>
  <c r="K953" i="3"/>
  <c r="K941" i="3" s="1"/>
  <c r="J953" i="3"/>
  <c r="J941" i="3" s="1"/>
  <c r="P937" i="3"/>
  <c r="O937" i="3"/>
  <c r="N937" i="3"/>
  <c r="L937" i="3"/>
  <c r="K937" i="3"/>
  <c r="J937" i="3"/>
  <c r="P912" i="3"/>
  <c r="O912" i="3"/>
  <c r="N912" i="3"/>
  <c r="L912" i="3"/>
  <c r="K912" i="3"/>
  <c r="J912" i="3"/>
  <c r="P907" i="3"/>
  <c r="O907" i="3"/>
  <c r="N907" i="3"/>
  <c r="L907" i="3"/>
  <c r="K907" i="3"/>
  <c r="J907" i="3"/>
  <c r="P903" i="3"/>
  <c r="O903" i="3"/>
  <c r="N903" i="3"/>
  <c r="L903" i="3"/>
  <c r="K903" i="3"/>
  <c r="J903" i="3"/>
  <c r="P889" i="3"/>
  <c r="O889" i="3"/>
  <c r="N889" i="3"/>
  <c r="L889" i="3"/>
  <c r="K889" i="3"/>
  <c r="J889" i="3"/>
  <c r="P886" i="3"/>
  <c r="O886" i="3"/>
  <c r="N886" i="3"/>
  <c r="L886" i="3"/>
  <c r="K886" i="3"/>
  <c r="J886" i="3"/>
  <c r="P881" i="3"/>
  <c r="O881" i="3"/>
  <c r="N881" i="3"/>
  <c r="L881" i="3"/>
  <c r="K881" i="3"/>
  <c r="J881" i="3"/>
  <c r="P874" i="3"/>
  <c r="O874" i="3"/>
  <c r="N874" i="3"/>
  <c r="L874" i="3"/>
  <c r="K874" i="3"/>
  <c r="J874" i="3"/>
  <c r="P844" i="3"/>
  <c r="O844" i="3"/>
  <c r="N844" i="3"/>
  <c r="L844" i="3"/>
  <c r="K844" i="3"/>
  <c r="J844" i="3"/>
  <c r="P842" i="3"/>
  <c r="O842" i="3"/>
  <c r="N842" i="3"/>
  <c r="L842" i="3"/>
  <c r="K842" i="3"/>
  <c r="J842" i="3"/>
  <c r="P838" i="3"/>
  <c r="O838" i="3"/>
  <c r="N838" i="3"/>
  <c r="L838" i="3"/>
  <c r="K838" i="3"/>
  <c r="J838" i="3"/>
  <c r="P824" i="3"/>
  <c r="O824" i="3"/>
  <c r="N824" i="3"/>
  <c r="L824" i="3"/>
  <c r="K824" i="3"/>
  <c r="J824" i="3"/>
  <c r="P816" i="3"/>
  <c r="P811" i="3" s="1"/>
  <c r="O816" i="3"/>
  <c r="O811" i="3" s="1"/>
  <c r="N816" i="3"/>
  <c r="N811" i="3" s="1"/>
  <c r="L816" i="3"/>
  <c r="L811" i="3" s="1"/>
  <c r="K816" i="3"/>
  <c r="K811" i="3" s="1"/>
  <c r="J816" i="3"/>
  <c r="J811" i="3" s="1"/>
  <c r="P635" i="3"/>
  <c r="O635" i="3"/>
  <c r="N635" i="3"/>
  <c r="L635" i="3"/>
  <c r="K635" i="3"/>
  <c r="J635" i="3"/>
  <c r="P633" i="3"/>
  <c r="O633" i="3"/>
  <c r="N633" i="3"/>
  <c r="L633" i="3"/>
  <c r="K633" i="3"/>
  <c r="J633" i="3"/>
  <c r="P631" i="3"/>
  <c r="O631" i="3"/>
  <c r="N631" i="3"/>
  <c r="L631" i="3"/>
  <c r="K631" i="3"/>
  <c r="J631" i="3"/>
  <c r="P627" i="3"/>
  <c r="O627" i="3"/>
  <c r="N627" i="3"/>
  <c r="L627" i="3"/>
  <c r="K627" i="3"/>
  <c r="J627" i="3"/>
  <c r="P624" i="3"/>
  <c r="O624" i="3"/>
  <c r="N624" i="3"/>
  <c r="L624" i="3"/>
  <c r="K624" i="3"/>
  <c r="J624" i="3"/>
  <c r="P612" i="3"/>
  <c r="O612" i="3"/>
  <c r="N612" i="3"/>
  <c r="L612" i="3"/>
  <c r="K612" i="3"/>
  <c r="J612" i="3"/>
  <c r="P573" i="3"/>
  <c r="O573" i="3"/>
  <c r="N573" i="3"/>
  <c r="L573" i="3"/>
  <c r="K573" i="3"/>
  <c r="J573" i="3"/>
  <c r="P558" i="3"/>
  <c r="O558" i="3"/>
  <c r="N558" i="3"/>
  <c r="L558" i="3"/>
  <c r="K558" i="3"/>
  <c r="J558" i="3"/>
  <c r="P546" i="3"/>
  <c r="O546" i="3"/>
  <c r="N546" i="3"/>
  <c r="L546" i="3"/>
  <c r="K546" i="3"/>
  <c r="J546" i="3"/>
  <c r="P544" i="3"/>
  <c r="O544" i="3"/>
  <c r="N544" i="3"/>
  <c r="L544" i="3"/>
  <c r="K544" i="3"/>
  <c r="J544" i="3"/>
  <c r="P528" i="3"/>
  <c r="P521" i="3" s="1"/>
  <c r="O528" i="3"/>
  <c r="O521" i="3" s="1"/>
  <c r="N528" i="3"/>
  <c r="N521" i="3" s="1"/>
  <c r="L528" i="3"/>
  <c r="L521" i="3" s="1"/>
  <c r="K528" i="3"/>
  <c r="K521" i="3" s="1"/>
  <c r="J528" i="3"/>
  <c r="J521" i="3" s="1"/>
  <c r="P519" i="3"/>
  <c r="O519" i="3"/>
  <c r="N519" i="3"/>
  <c r="L519" i="3"/>
  <c r="K519" i="3"/>
  <c r="J519" i="3"/>
  <c r="P515" i="3"/>
  <c r="O515" i="3"/>
  <c r="N515" i="3"/>
  <c r="L515" i="3"/>
  <c r="K515" i="3"/>
  <c r="J515" i="3"/>
  <c r="P493" i="3"/>
  <c r="O493" i="3"/>
  <c r="N493" i="3"/>
  <c r="L493" i="3"/>
  <c r="K493" i="3"/>
  <c r="J493" i="3"/>
  <c r="P488" i="3"/>
  <c r="O488" i="3"/>
  <c r="N488" i="3"/>
  <c r="L488" i="3"/>
  <c r="K488" i="3"/>
  <c r="J488" i="3"/>
  <c r="P486" i="3"/>
  <c r="O486" i="3"/>
  <c r="N486" i="3"/>
  <c r="L486" i="3"/>
  <c r="K486" i="3"/>
  <c r="J486" i="3"/>
  <c r="P481" i="3"/>
  <c r="P479" i="3" s="1"/>
  <c r="O481" i="3"/>
  <c r="O479" i="3" s="1"/>
  <c r="N481" i="3"/>
  <c r="N479" i="3" s="1"/>
  <c r="L481" i="3"/>
  <c r="L479" i="3" s="1"/>
  <c r="K481" i="3"/>
  <c r="K479" i="3" s="1"/>
  <c r="J481" i="3"/>
  <c r="J479" i="3" s="1"/>
  <c r="P469" i="3"/>
  <c r="O469" i="3"/>
  <c r="N469" i="3"/>
  <c r="L469" i="3"/>
  <c r="K469" i="3"/>
  <c r="J469" i="3"/>
  <c r="P426" i="3"/>
  <c r="O426" i="3"/>
  <c r="N426" i="3"/>
  <c r="L426" i="3"/>
  <c r="K426" i="3"/>
  <c r="J426" i="3"/>
  <c r="P423" i="3"/>
  <c r="O423" i="3"/>
  <c r="N423" i="3"/>
  <c r="L423" i="3"/>
  <c r="K423" i="3"/>
  <c r="J423" i="3"/>
  <c r="P421" i="3"/>
  <c r="O421" i="3"/>
  <c r="N421" i="3"/>
  <c r="L421" i="3"/>
  <c r="K421" i="3"/>
  <c r="J421" i="3"/>
  <c r="P418" i="3"/>
  <c r="O418" i="3"/>
  <c r="N418" i="3"/>
  <c r="L418" i="3"/>
  <c r="K418" i="3"/>
  <c r="J418" i="3"/>
  <c r="P395" i="3"/>
  <c r="O395" i="3"/>
  <c r="N395" i="3"/>
  <c r="L395" i="3"/>
  <c r="K395" i="3"/>
  <c r="J395" i="3"/>
  <c r="P375" i="3"/>
  <c r="O375" i="3"/>
  <c r="N375" i="3"/>
  <c r="L375" i="3"/>
  <c r="K375" i="3"/>
  <c r="J375" i="3"/>
  <c r="P368" i="3"/>
  <c r="O368" i="3"/>
  <c r="N368" i="3"/>
  <c r="L368" i="3"/>
  <c r="K368" i="3"/>
  <c r="J368" i="3"/>
  <c r="P187" i="3"/>
  <c r="O187" i="3"/>
  <c r="N187" i="3"/>
  <c r="L187" i="3"/>
  <c r="K187" i="3"/>
  <c r="J187" i="3"/>
  <c r="P185" i="3"/>
  <c r="O185" i="3"/>
  <c r="N185" i="3"/>
  <c r="L185" i="3"/>
  <c r="K185" i="3"/>
  <c r="J185" i="3"/>
  <c r="P183" i="3"/>
  <c r="O183" i="3"/>
  <c r="N183" i="3"/>
  <c r="L183" i="3"/>
  <c r="K183" i="3"/>
  <c r="J183" i="3"/>
  <c r="P179" i="3"/>
  <c r="O179" i="3"/>
  <c r="N179" i="3"/>
  <c r="L179" i="3"/>
  <c r="K179" i="3"/>
  <c r="J179" i="3"/>
  <c r="P175" i="3"/>
  <c r="O175" i="3"/>
  <c r="N175" i="3"/>
  <c r="L175" i="3"/>
  <c r="K175" i="3"/>
  <c r="J175" i="3"/>
  <c r="P172" i="3"/>
  <c r="O172" i="3"/>
  <c r="N172" i="3"/>
  <c r="L172" i="3"/>
  <c r="K172" i="3"/>
  <c r="J172" i="3"/>
  <c r="P167" i="3"/>
  <c r="O167" i="3"/>
  <c r="N167" i="3"/>
  <c r="L167" i="3"/>
  <c r="K167" i="3"/>
  <c r="J167" i="3"/>
  <c r="P121" i="3"/>
  <c r="O121" i="3"/>
  <c r="N121" i="3"/>
  <c r="L121" i="3"/>
  <c r="K121" i="3"/>
  <c r="J121" i="3"/>
  <c r="P111" i="3"/>
  <c r="O111" i="3"/>
  <c r="N111" i="3"/>
  <c r="L111" i="3"/>
  <c r="K111" i="3"/>
  <c r="J111" i="3"/>
  <c r="P99" i="3"/>
  <c r="O99" i="3"/>
  <c r="N99" i="3"/>
  <c r="L99" i="3"/>
  <c r="K99" i="3"/>
  <c r="J99" i="3"/>
  <c r="P94" i="3"/>
  <c r="O94" i="3"/>
  <c r="N94" i="3"/>
  <c r="L94" i="3"/>
  <c r="K94" i="3"/>
  <c r="J94" i="3"/>
  <c r="P69" i="3"/>
  <c r="O69" i="3"/>
  <c r="N69" i="3"/>
  <c r="L69" i="3"/>
  <c r="K69" i="3"/>
  <c r="J69" i="3"/>
  <c r="P67" i="3"/>
  <c r="O67" i="3"/>
  <c r="N67" i="3"/>
  <c r="L67" i="3"/>
  <c r="K67" i="3"/>
  <c r="J67" i="3"/>
  <c r="P63" i="3"/>
  <c r="O63" i="3"/>
  <c r="N63" i="3"/>
  <c r="L63" i="3"/>
  <c r="K63" i="3"/>
  <c r="J63" i="3"/>
  <c r="P52" i="3"/>
  <c r="O52" i="3"/>
  <c r="N52" i="3"/>
  <c r="L52" i="3"/>
  <c r="K52" i="3"/>
  <c r="J52" i="3"/>
  <c r="P41" i="3"/>
  <c r="O41" i="3"/>
  <c r="N41" i="3"/>
  <c r="L41" i="3"/>
  <c r="K41" i="3"/>
  <c r="J41" i="3"/>
  <c r="P39" i="3"/>
  <c r="O39" i="3"/>
  <c r="N39" i="3"/>
  <c r="L39" i="3"/>
  <c r="K39" i="3"/>
  <c r="J39" i="3"/>
  <c r="P30" i="3"/>
  <c r="O30" i="3"/>
  <c r="N30" i="3"/>
  <c r="L30" i="3"/>
  <c r="K30" i="3"/>
  <c r="J30" i="3"/>
  <c r="P28" i="3"/>
  <c r="O28" i="3"/>
  <c r="N28" i="3"/>
  <c r="L28" i="3"/>
  <c r="K28" i="3"/>
  <c r="J28" i="3"/>
  <c r="P23" i="3"/>
  <c r="O23" i="3"/>
  <c r="N23" i="3"/>
  <c r="L23" i="3"/>
  <c r="K23" i="3"/>
  <c r="J23" i="3"/>
  <c r="P21" i="3"/>
  <c r="O21" i="3"/>
  <c r="N21" i="3"/>
  <c r="L21" i="3"/>
  <c r="K21" i="3"/>
  <c r="J21" i="3"/>
  <c r="P15" i="3"/>
  <c r="O15" i="3"/>
  <c r="N15" i="3"/>
  <c r="L15" i="3"/>
  <c r="K15" i="3"/>
  <c r="J15" i="3"/>
  <c r="P10" i="3"/>
  <c r="O10" i="3"/>
  <c r="N10" i="3"/>
  <c r="L10" i="3"/>
  <c r="K10" i="3"/>
  <c r="J10" i="3"/>
  <c r="I1199" i="3"/>
  <c r="I1195" i="3"/>
  <c r="I1193" i="3"/>
  <c r="I1179" i="3"/>
  <c r="I1170" i="3"/>
  <c r="I1156" i="3"/>
  <c r="I1022" i="3"/>
  <c r="I1019" i="3"/>
  <c r="I1006" i="3"/>
  <c r="I974" i="3"/>
  <c r="I953" i="3"/>
  <c r="I941" i="3" s="1"/>
  <c r="I937" i="3"/>
  <c r="I912" i="3"/>
  <c r="I907" i="3"/>
  <c r="I903" i="3"/>
  <c r="I889" i="3"/>
  <c r="I886" i="3"/>
  <c r="I881" i="3"/>
  <c r="I874" i="3"/>
  <c r="I844" i="3"/>
  <c r="I842" i="3"/>
  <c r="I838" i="3"/>
  <c r="I824" i="3"/>
  <c r="I816" i="3"/>
  <c r="I811" i="3" s="1"/>
  <c r="I635" i="3"/>
  <c r="I633" i="3"/>
  <c r="I631" i="3"/>
  <c r="I627" i="3"/>
  <c r="I624" i="3"/>
  <c r="I612" i="3"/>
  <c r="I573" i="3"/>
  <c r="I558" i="3"/>
  <c r="I546" i="3"/>
  <c r="I544" i="3"/>
  <c r="I528" i="3"/>
  <c r="I521" i="3" s="1"/>
  <c r="I519" i="3"/>
  <c r="I515" i="3"/>
  <c r="I493" i="3"/>
  <c r="I488" i="3"/>
  <c r="I486" i="3"/>
  <c r="I481" i="3"/>
  <c r="I479" i="3" s="1"/>
  <c r="I469" i="3"/>
  <c r="I426" i="3"/>
  <c r="I423" i="3"/>
  <c r="I421" i="3"/>
  <c r="I418" i="3"/>
  <c r="I395" i="3"/>
  <c r="I375" i="3"/>
  <c r="I368" i="3"/>
  <c r="I187" i="3"/>
  <c r="I185" i="3"/>
  <c r="I183" i="3"/>
  <c r="I179" i="3"/>
  <c r="I175" i="3"/>
  <c r="I172" i="3"/>
  <c r="I167" i="3"/>
  <c r="I121" i="3"/>
  <c r="I111" i="3"/>
  <c r="I99" i="3"/>
  <c r="I94" i="3"/>
  <c r="I69" i="3"/>
  <c r="I67" i="3"/>
  <c r="I63" i="3"/>
  <c r="I52" i="3"/>
  <c r="I41" i="3"/>
  <c r="I39" i="3"/>
  <c r="I30" i="3"/>
  <c r="I28" i="3"/>
  <c r="I23" i="3"/>
  <c r="I21" i="3"/>
  <c r="I15" i="3"/>
  <c r="I10" i="3"/>
  <c r="A9" i="4"/>
  <c r="AF8" i="3"/>
  <c r="U8" i="3"/>
  <c r="AJ8" i="3"/>
  <c r="AP8" i="3"/>
  <c r="P873" i="3" l="1"/>
  <c r="J873" i="3"/>
  <c r="O873" i="3"/>
  <c r="K873" i="3"/>
  <c r="N873" i="3"/>
  <c r="L873" i="3"/>
  <c r="J468" i="3"/>
  <c r="K468" i="3"/>
  <c r="P468" i="3"/>
  <c r="L468" i="3"/>
  <c r="O468" i="3"/>
  <c r="N468" i="3"/>
  <c r="J9" i="3"/>
  <c r="L9" i="3"/>
  <c r="P9" i="3"/>
  <c r="K9" i="3"/>
  <c r="O9" i="3"/>
  <c r="N9" i="3"/>
  <c r="I873" i="3"/>
  <c r="I468" i="3"/>
  <c r="I9" i="3"/>
  <c r="AI8" i="3"/>
  <c r="AD8" i="3"/>
  <c r="AQ8" i="3"/>
  <c r="AE8" i="3"/>
  <c r="AO8" i="3"/>
  <c r="AC8" i="3"/>
  <c r="AN8" i="3"/>
  <c r="AB8" i="3"/>
  <c r="AM8" i="3"/>
  <c r="AA8" i="3"/>
  <c r="AL8" i="3"/>
  <c r="Z8" i="3"/>
  <c r="AK8" i="3"/>
  <c r="X8" i="3"/>
  <c r="AT8" i="3"/>
  <c r="AH8" i="3"/>
  <c r="AS8" i="3"/>
  <c r="AG8" i="3"/>
  <c r="AR8" i="3"/>
  <c r="Y8" i="3" l="1"/>
  <c r="J8" i="3"/>
  <c r="K8" i="3"/>
  <c r="P8" i="3"/>
  <c r="L8" i="3"/>
  <c r="O8" i="3"/>
  <c r="N8" i="3"/>
  <c r="I8" i="3"/>
  <c r="AU8" i="3"/>
  <c r="AG9" i="3" l="1"/>
  <c r="U9" i="3"/>
  <c r="B8" i="4"/>
  <c r="B9" i="4"/>
  <c r="AS9" i="3" l="1"/>
  <c r="AF9" i="3"/>
  <c r="AO9" i="3"/>
  <c r="AB9" i="3"/>
  <c r="X9" i="3"/>
  <c r="AJ9" i="3"/>
  <c r="AI9" i="3"/>
  <c r="AN9" i="3"/>
  <c r="AA9" i="3"/>
  <c r="AM9" i="3"/>
  <c r="Z9" i="3"/>
  <c r="AL9" i="3"/>
  <c r="AK9" i="3"/>
  <c r="AT9" i="3"/>
  <c r="AH9" i="3"/>
  <c r="AR9" i="3"/>
  <c r="AE9" i="3"/>
  <c r="AQ9" i="3"/>
  <c r="AD9" i="3"/>
  <c r="AP9" i="3"/>
  <c r="AC9" i="3"/>
  <c r="U189" i="3"/>
  <c r="U193" i="3"/>
  <c r="U197" i="3"/>
  <c r="U201" i="3"/>
  <c r="U205" i="3"/>
  <c r="U209" i="3"/>
  <c r="U213" i="3"/>
  <c r="U217" i="3"/>
  <c r="U221" i="3"/>
  <c r="U225" i="3"/>
  <c r="U229" i="3"/>
  <c r="U233" i="3"/>
  <c r="U237" i="3"/>
  <c r="U241" i="3"/>
  <c r="U245" i="3"/>
  <c r="U249" i="3"/>
  <c r="U253" i="3"/>
  <c r="U257" i="3"/>
  <c r="U261" i="3"/>
  <c r="U265" i="3"/>
  <c r="U269" i="3"/>
  <c r="U273" i="3"/>
  <c r="U277" i="3"/>
  <c r="U281" i="3"/>
  <c r="U285" i="3"/>
  <c r="U289" i="3"/>
  <c r="U293" i="3"/>
  <c r="U297" i="3"/>
  <c r="U301" i="3"/>
  <c r="U305" i="3"/>
  <c r="U309" i="3"/>
  <c r="U313" i="3"/>
  <c r="U317" i="3"/>
  <c r="U321" i="3"/>
  <c r="U325" i="3"/>
  <c r="U329" i="3"/>
  <c r="U333" i="3"/>
  <c r="U337" i="3"/>
  <c r="U341" i="3"/>
  <c r="U345" i="3"/>
  <c r="U349" i="3"/>
  <c r="U353" i="3"/>
  <c r="U357" i="3"/>
  <c r="U361" i="3"/>
  <c r="U365" i="3"/>
  <c r="U369" i="3"/>
  <c r="U373" i="3"/>
  <c r="U376" i="3"/>
  <c r="U380" i="3"/>
  <c r="U384" i="3"/>
  <c r="U388" i="3"/>
  <c r="U392" i="3"/>
  <c r="U398" i="3"/>
  <c r="U402" i="3"/>
  <c r="U406" i="3"/>
  <c r="U410" i="3"/>
  <c r="U414" i="3"/>
  <c r="U422" i="3"/>
  <c r="U430" i="3"/>
  <c r="U434" i="3"/>
  <c r="U438" i="3"/>
  <c r="U442" i="3"/>
  <c r="U446" i="3"/>
  <c r="U450" i="3"/>
  <c r="U454" i="3"/>
  <c r="U458" i="3"/>
  <c r="U462" i="3"/>
  <c r="U466" i="3"/>
  <c r="U473" i="3"/>
  <c r="U477" i="3"/>
  <c r="U480" i="3"/>
  <c r="U484" i="3"/>
  <c r="U492" i="3"/>
  <c r="U494" i="3"/>
  <c r="U498" i="3"/>
  <c r="U502" i="3"/>
  <c r="U506" i="3"/>
  <c r="U510" i="3"/>
  <c r="U514" i="3"/>
  <c r="U518" i="3"/>
  <c r="U522" i="3"/>
  <c r="U526" i="3"/>
  <c r="U530" i="3"/>
  <c r="U534" i="3"/>
  <c r="U538" i="3"/>
  <c r="U542" i="3"/>
  <c r="U549" i="3"/>
  <c r="U553" i="3"/>
  <c r="U557" i="3"/>
  <c r="U561" i="3"/>
  <c r="U565" i="3"/>
  <c r="U569" i="3"/>
  <c r="U577" i="3"/>
  <c r="U581" i="3"/>
  <c r="U585" i="3"/>
  <c r="U589" i="3"/>
  <c r="U593" i="3"/>
  <c r="U597" i="3"/>
  <c r="U601" i="3"/>
  <c r="U605" i="3"/>
  <c r="U609" i="3"/>
  <c r="U615" i="3"/>
  <c r="U619" i="3"/>
  <c r="U623" i="3"/>
  <c r="U634" i="3"/>
  <c r="U638" i="3"/>
  <c r="U642" i="3"/>
  <c r="U646" i="3"/>
  <c r="U650" i="3"/>
  <c r="U654" i="3"/>
  <c r="U658" i="3"/>
  <c r="U662" i="3"/>
  <c r="U666" i="3"/>
  <c r="U670" i="3"/>
  <c r="U674" i="3"/>
  <c r="U678" i="3"/>
  <c r="U682" i="3"/>
  <c r="U686" i="3"/>
  <c r="U690" i="3"/>
  <c r="U694" i="3"/>
  <c r="U698" i="3"/>
  <c r="U702" i="3"/>
  <c r="U706" i="3"/>
  <c r="U710" i="3"/>
  <c r="U714" i="3"/>
  <c r="U718" i="3"/>
  <c r="U1101" i="3"/>
  <c r="I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M2"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N56" i="1" s="1"/>
  <c r="M57" i="1"/>
  <c r="M58" i="1"/>
  <c r="M59" i="1"/>
  <c r="M60" i="1"/>
  <c r="M61" i="1"/>
  <c r="M62" i="1"/>
  <c r="M63" i="1"/>
  <c r="M64" i="1"/>
  <c r="N64" i="1" s="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N2" i="1"/>
  <c r="N4" i="1"/>
  <c r="N8" i="1"/>
  <c r="N10" i="1"/>
  <c r="N12" i="1"/>
  <c r="N13" i="1"/>
  <c r="N16" i="1"/>
  <c r="N17" i="1"/>
  <c r="N20" i="1"/>
  <c r="N22" i="1"/>
  <c r="N24" i="1"/>
  <c r="N28" i="1"/>
  <c r="N29" i="1"/>
  <c r="N30" i="1"/>
  <c r="N32" i="1"/>
  <c r="N34" i="1"/>
  <c r="N36" i="1"/>
  <c r="N40" i="1"/>
  <c r="N42" i="1"/>
  <c r="N44" i="1"/>
  <c r="N61" i="1"/>
  <c r="N72" i="1"/>
  <c r="N88" i="1"/>
  <c r="N95" i="1"/>
  <c r="N99" i="1"/>
  <c r="N103" i="1"/>
  <c r="N107" i="1"/>
  <c r="N111" i="1"/>
  <c r="N115" i="1"/>
  <c r="N119" i="1"/>
  <c r="N123" i="1"/>
  <c r="N127" i="1"/>
  <c r="A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Y9" i="3" l="1"/>
  <c r="AU9" i="3"/>
  <c r="N114" i="1"/>
  <c r="N102" i="1"/>
  <c r="N54" i="1"/>
  <c r="N92" i="1"/>
  <c r="U1093" i="3"/>
  <c r="U1077" i="3"/>
  <c r="U1061" i="3"/>
  <c r="U1041" i="3"/>
  <c r="U1020" i="3"/>
  <c r="U998" i="3"/>
  <c r="U978" i="3"/>
  <c r="U957" i="3"/>
  <c r="U934" i="3"/>
  <c r="U914" i="3"/>
  <c r="U891" i="3"/>
  <c r="U866" i="3"/>
  <c r="U846" i="3"/>
  <c r="U827" i="3"/>
  <c r="U808" i="3"/>
  <c r="U796" i="3"/>
  <c r="U780" i="3"/>
  <c r="U768" i="3"/>
  <c r="U756" i="3"/>
  <c r="U744" i="3"/>
  <c r="U732" i="3"/>
  <c r="U720" i="3"/>
  <c r="U708" i="3"/>
  <c r="U696" i="3"/>
  <c r="U684" i="3"/>
  <c r="U672" i="3"/>
  <c r="U656" i="3"/>
  <c r="U644" i="3"/>
  <c r="U602" i="3"/>
  <c r="U586" i="3"/>
  <c r="U552" i="3"/>
  <c r="U489" i="3"/>
  <c r="U483" i="3"/>
  <c r="U467" i="3"/>
  <c r="U463" i="3"/>
  <c r="U459" i="3"/>
  <c r="U455" i="3"/>
  <c r="U451" i="3"/>
  <c r="U447" i="3"/>
  <c r="U443" i="3"/>
  <c r="U439" i="3"/>
  <c r="U435" i="3"/>
  <c r="U431" i="3"/>
  <c r="U427" i="3"/>
  <c r="U420" i="3"/>
  <c r="U415" i="3"/>
  <c r="U411" i="3"/>
  <c r="U407" i="3"/>
  <c r="U403" i="3"/>
  <c r="U399" i="3"/>
  <c r="U394" i="3"/>
  <c r="U390" i="3"/>
  <c r="U386" i="3"/>
  <c r="U382" i="3"/>
  <c r="U378" i="3"/>
  <c r="U364" i="3"/>
  <c r="U360" i="3"/>
  <c r="U356" i="3"/>
  <c r="U352" i="3"/>
  <c r="U348" i="3"/>
  <c r="U344" i="3"/>
  <c r="U340" i="3"/>
  <c r="U336" i="3"/>
  <c r="U332" i="3"/>
  <c r="U328" i="3"/>
  <c r="U324" i="3"/>
  <c r="U320" i="3"/>
  <c r="U316" i="3"/>
  <c r="U312" i="3"/>
  <c r="U308" i="3"/>
  <c r="U304" i="3"/>
  <c r="U300" i="3"/>
  <c r="U296" i="3"/>
  <c r="U292" i="3"/>
  <c r="U288" i="3"/>
  <c r="U284" i="3"/>
  <c r="U280" i="3"/>
  <c r="U276" i="3"/>
  <c r="U272" i="3"/>
  <c r="U268" i="3"/>
  <c r="U264" i="3"/>
  <c r="U260" i="3"/>
  <c r="U256" i="3"/>
  <c r="U252" i="3"/>
  <c r="U248" i="3"/>
  <c r="U244" i="3"/>
  <c r="U240" i="3"/>
  <c r="U236" i="3"/>
  <c r="U232" i="3"/>
  <c r="U228" i="3"/>
  <c r="U224" i="3"/>
  <c r="U220" i="3"/>
  <c r="U216" i="3"/>
  <c r="U212" i="3"/>
  <c r="U208" i="3"/>
  <c r="U204" i="3"/>
  <c r="U200" i="3"/>
  <c r="U196" i="3"/>
  <c r="U192" i="3"/>
  <c r="U1097" i="3"/>
  <c r="U1081" i="3"/>
  <c r="U1065" i="3"/>
  <c r="U1053" i="3"/>
  <c r="U1037" i="3"/>
  <c r="U1025" i="3"/>
  <c r="U1011" i="3"/>
  <c r="U994" i="3"/>
  <c r="U982" i="3"/>
  <c r="U969" i="3"/>
  <c r="U952" i="3"/>
  <c r="U939" i="3"/>
  <c r="U926" i="3"/>
  <c r="U909" i="3"/>
  <c r="U895" i="3"/>
  <c r="U880" i="3"/>
  <c r="U862" i="3"/>
  <c r="U850" i="3"/>
  <c r="U831" i="3"/>
  <c r="U594" i="3"/>
  <c r="U1084" i="3"/>
  <c r="U1072" i="3"/>
  <c r="U1060" i="3"/>
  <c r="U1048" i="3"/>
  <c r="U1036" i="3"/>
  <c r="U1024" i="3"/>
  <c r="U1010" i="3"/>
  <c r="U997" i="3"/>
  <c r="U985" i="3"/>
  <c r="U972" i="3"/>
  <c r="U960" i="3"/>
  <c r="U933" i="3"/>
  <c r="U1089" i="3"/>
  <c r="U1073" i="3"/>
  <c r="U1049" i="3"/>
  <c r="U1033" i="3"/>
  <c r="U1007" i="3"/>
  <c r="U990" i="3"/>
  <c r="U965" i="3"/>
  <c r="U948" i="3"/>
  <c r="U922" i="3"/>
  <c r="U899" i="3"/>
  <c r="U876" i="3"/>
  <c r="U858" i="3"/>
  <c r="U835" i="3"/>
  <c r="U818" i="3"/>
  <c r="U800" i="3"/>
  <c r="U788" i="3"/>
  <c r="U776" i="3"/>
  <c r="U764" i="3"/>
  <c r="U752" i="3"/>
  <c r="U740" i="3"/>
  <c r="U728" i="3"/>
  <c r="U716" i="3"/>
  <c r="U704" i="3"/>
  <c r="U692" i="3"/>
  <c r="U680" i="3"/>
  <c r="U668" i="3"/>
  <c r="U660" i="3"/>
  <c r="U648" i="3"/>
  <c r="U636" i="3"/>
  <c r="U629" i="3"/>
  <c r="U610" i="3"/>
  <c r="U598" i="3"/>
  <c r="U582" i="3"/>
  <c r="U556" i="3"/>
  <c r="U525" i="3"/>
  <c r="U520" i="3"/>
  <c r="U1096" i="3"/>
  <c r="U1088" i="3"/>
  <c r="U1080" i="3"/>
  <c r="U1068" i="3"/>
  <c r="U1052" i="3"/>
  <c r="U1040" i="3"/>
  <c r="U1028" i="3"/>
  <c r="U1014" i="3"/>
  <c r="U1001" i="3"/>
  <c r="U989" i="3"/>
  <c r="U977" i="3"/>
  <c r="U964" i="3"/>
  <c r="U951" i="3"/>
  <c r="U943" i="3"/>
  <c r="U929" i="3"/>
  <c r="U921" i="3"/>
  <c r="U913" i="3"/>
  <c r="U902" i="3"/>
  <c r="U894" i="3"/>
  <c r="U884" i="3"/>
  <c r="U875" i="3"/>
  <c r="U865" i="3"/>
  <c r="U857" i="3"/>
  <c r="U849" i="3"/>
  <c r="U839" i="3"/>
  <c r="U826" i="3"/>
  <c r="U817" i="3"/>
  <c r="U807" i="3"/>
  <c r="U799" i="3"/>
  <c r="U791" i="3"/>
  <c r="U783" i="3"/>
  <c r="U775" i="3"/>
  <c r="U767" i="3"/>
  <c r="U759" i="3"/>
  <c r="U751" i="3"/>
  <c r="U743" i="3"/>
  <c r="U735" i="3"/>
  <c r="U727" i="3"/>
  <c r="U719" i="3"/>
  <c r="U707" i="3"/>
  <c r="U699" i="3"/>
  <c r="U691" i="3"/>
  <c r="U683" i="3"/>
  <c r="U675" i="3"/>
  <c r="U667" i="3"/>
  <c r="U659" i="3"/>
  <c r="U651" i="3"/>
  <c r="U643" i="3"/>
  <c r="U639" i="3"/>
  <c r="U628" i="3"/>
  <c r="U618" i="3"/>
  <c r="U614" i="3"/>
  <c r="U572" i="3"/>
  <c r="U564" i="3"/>
  <c r="U555" i="3"/>
  <c r="U547" i="3"/>
  <c r="U537" i="3"/>
  <c r="U505" i="3"/>
  <c r="U1099" i="3"/>
  <c r="U1095" i="3"/>
  <c r="U1091" i="3"/>
  <c r="U1087" i="3"/>
  <c r="U1083" i="3"/>
  <c r="U1079" i="3"/>
  <c r="U1075" i="3"/>
  <c r="U1071" i="3"/>
  <c r="U1067" i="3"/>
  <c r="U1063" i="3"/>
  <c r="U1059" i="3"/>
  <c r="U1055" i="3"/>
  <c r="U1051" i="3"/>
  <c r="U1047" i="3"/>
  <c r="U1043" i="3"/>
  <c r="U1039" i="3"/>
  <c r="U1035" i="3"/>
  <c r="U1031" i="3"/>
  <c r="U1027" i="3"/>
  <c r="U1023" i="3"/>
  <c r="U1017" i="3"/>
  <c r="U1013" i="3"/>
  <c r="U1009" i="3"/>
  <c r="U1004" i="3"/>
  <c r="U1000" i="3"/>
  <c r="U996" i="3"/>
  <c r="U992" i="3"/>
  <c r="U988" i="3"/>
  <c r="U984" i="3"/>
  <c r="U980" i="3"/>
  <c r="U976" i="3"/>
  <c r="U971" i="3"/>
  <c r="U967" i="3"/>
  <c r="U963" i="3"/>
  <c r="U959" i="3"/>
  <c r="U955" i="3"/>
  <c r="U950" i="3"/>
  <c r="U946" i="3"/>
  <c r="U942" i="3"/>
  <c r="U936" i="3"/>
  <c r="U932" i="3"/>
  <c r="U928" i="3"/>
  <c r="U924" i="3"/>
  <c r="U920" i="3"/>
  <c r="U916" i="3"/>
  <c r="U911" i="3"/>
  <c r="U906" i="3"/>
  <c r="U901" i="3"/>
  <c r="U897" i="3"/>
  <c r="U893" i="3"/>
  <c r="U888" i="3"/>
  <c r="U883" i="3"/>
  <c r="U878" i="3"/>
  <c r="U872" i="3"/>
  <c r="U868" i="3"/>
  <c r="U864" i="3"/>
  <c r="U860" i="3"/>
  <c r="U856" i="3"/>
  <c r="U852" i="3"/>
  <c r="U848" i="3"/>
  <c r="U843" i="3"/>
  <c r="U837" i="3"/>
  <c r="U833" i="3"/>
  <c r="U829" i="3"/>
  <c r="U825" i="3"/>
  <c r="U820" i="3"/>
  <c r="U815" i="3"/>
  <c r="U810" i="3"/>
  <c r="U806" i="3"/>
  <c r="U802" i="3"/>
  <c r="U798" i="3"/>
  <c r="U794" i="3"/>
  <c r="U790" i="3"/>
  <c r="U786" i="3"/>
  <c r="U782" i="3"/>
  <c r="U778" i="3"/>
  <c r="U774" i="3"/>
  <c r="U770" i="3"/>
  <c r="U766" i="3"/>
  <c r="U762" i="3"/>
  <c r="U758" i="3"/>
  <c r="U754" i="3"/>
  <c r="U750" i="3"/>
  <c r="U746" i="3"/>
  <c r="U742" i="3"/>
  <c r="U738" i="3"/>
  <c r="U734" i="3"/>
  <c r="U730" i="3"/>
  <c r="U726" i="3"/>
  <c r="U722" i="3"/>
  <c r="U1085" i="3"/>
  <c r="U1069" i="3"/>
  <c r="U1057" i="3"/>
  <c r="U1045" i="3"/>
  <c r="U1029" i="3"/>
  <c r="U1015" i="3"/>
  <c r="U1002" i="3"/>
  <c r="U986" i="3"/>
  <c r="U973" i="3"/>
  <c r="U961" i="3"/>
  <c r="U944" i="3"/>
  <c r="U930" i="3"/>
  <c r="U918" i="3"/>
  <c r="U904" i="3"/>
  <c r="U885" i="3"/>
  <c r="U870" i="3"/>
  <c r="U854" i="3"/>
  <c r="U840" i="3"/>
  <c r="U822" i="3"/>
  <c r="U813" i="3"/>
  <c r="U804" i="3"/>
  <c r="U792" i="3"/>
  <c r="U784" i="3"/>
  <c r="U772" i="3"/>
  <c r="U760" i="3"/>
  <c r="U748" i="3"/>
  <c r="U736" i="3"/>
  <c r="U724" i="3"/>
  <c r="U712" i="3"/>
  <c r="U700" i="3"/>
  <c r="U688" i="3"/>
  <c r="U676" i="3"/>
  <c r="U664" i="3"/>
  <c r="U652" i="3"/>
  <c r="U640" i="3"/>
  <c r="U606" i="3"/>
  <c r="U590" i="3"/>
  <c r="U578" i="3"/>
  <c r="U574" i="3"/>
  <c r="U548" i="3"/>
  <c r="U1100" i="3"/>
  <c r="U1092" i="3"/>
  <c r="U1076" i="3"/>
  <c r="U1064" i="3"/>
  <c r="U1056" i="3"/>
  <c r="U1044" i="3"/>
  <c r="U1032" i="3"/>
  <c r="U1018" i="3"/>
  <c r="U1005" i="3"/>
  <c r="U993" i="3"/>
  <c r="U981" i="3"/>
  <c r="U968" i="3"/>
  <c r="U956" i="3"/>
  <c r="U947" i="3"/>
  <c r="U938" i="3"/>
  <c r="U925" i="3"/>
  <c r="U917" i="3"/>
  <c r="U908" i="3"/>
  <c r="U898" i="3"/>
  <c r="U890" i="3"/>
  <c r="U879" i="3"/>
  <c r="U869" i="3"/>
  <c r="U861" i="3"/>
  <c r="U853" i="3"/>
  <c r="U845" i="3"/>
  <c r="U834" i="3"/>
  <c r="U830" i="3"/>
  <c r="U821" i="3"/>
  <c r="U812" i="3"/>
  <c r="U803" i="3"/>
  <c r="U795" i="3"/>
  <c r="U787" i="3"/>
  <c r="U779" i="3"/>
  <c r="U771" i="3"/>
  <c r="U763" i="3"/>
  <c r="U755" i="3"/>
  <c r="U747" i="3"/>
  <c r="U739" i="3"/>
  <c r="U731" i="3"/>
  <c r="U723" i="3"/>
  <c r="U715" i="3"/>
  <c r="U711" i="3"/>
  <c r="U703" i="3"/>
  <c r="U695" i="3"/>
  <c r="U687" i="3"/>
  <c r="U679" i="3"/>
  <c r="U671" i="3"/>
  <c r="U663" i="3"/>
  <c r="U655" i="3"/>
  <c r="U647" i="3"/>
  <c r="U622" i="3"/>
  <c r="U568" i="3"/>
  <c r="U560" i="3"/>
  <c r="U551" i="3"/>
  <c r="U541" i="3"/>
  <c r="U533" i="3"/>
  <c r="U529" i="3"/>
  <c r="U524" i="3"/>
  <c r="U513" i="3"/>
  <c r="U509" i="3"/>
  <c r="U501" i="3"/>
  <c r="U497" i="3"/>
  <c r="U487" i="3"/>
  <c r="U482" i="3"/>
  <c r="U476" i="3"/>
  <c r="U472" i="3"/>
  <c r="U1098" i="3"/>
  <c r="U1094" i="3"/>
  <c r="U1090" i="3"/>
  <c r="U1086" i="3"/>
  <c r="U1082" i="3"/>
  <c r="U1078" i="3"/>
  <c r="U1074" i="3"/>
  <c r="U1070" i="3"/>
  <c r="U1066" i="3"/>
  <c r="U1062" i="3"/>
  <c r="U1058" i="3"/>
  <c r="U1054" i="3"/>
  <c r="U1050" i="3"/>
  <c r="U1046" i="3"/>
  <c r="U1042" i="3"/>
  <c r="U1038" i="3"/>
  <c r="U1034" i="3"/>
  <c r="U1030" i="3"/>
  <c r="U1026" i="3"/>
  <c r="U1021" i="3"/>
  <c r="U1016" i="3"/>
  <c r="U1012" i="3"/>
  <c r="U1008" i="3"/>
  <c r="U1003" i="3"/>
  <c r="U999" i="3"/>
  <c r="U995" i="3"/>
  <c r="U991" i="3"/>
  <c r="U987" i="3"/>
  <c r="U983" i="3"/>
  <c r="U979" i="3"/>
  <c r="U975" i="3"/>
  <c r="U970" i="3"/>
  <c r="U966" i="3"/>
  <c r="U962" i="3"/>
  <c r="U958" i="3"/>
  <c r="U954" i="3"/>
  <c r="U949" i="3"/>
  <c r="U945" i="3"/>
  <c r="U940" i="3"/>
  <c r="U935" i="3"/>
  <c r="U931" i="3"/>
  <c r="U927" i="3"/>
  <c r="U923" i="3"/>
  <c r="U919" i="3"/>
  <c r="U915" i="3"/>
  <c r="U910" i="3"/>
  <c r="U905" i="3"/>
  <c r="U900" i="3"/>
  <c r="U896" i="3"/>
  <c r="U892" i="3"/>
  <c r="U887" i="3"/>
  <c r="U882" i="3"/>
  <c r="U877" i="3"/>
  <c r="U871" i="3"/>
  <c r="U867" i="3"/>
  <c r="U863" i="3"/>
  <c r="U859" i="3"/>
  <c r="U855" i="3"/>
  <c r="U851" i="3"/>
  <c r="U847" i="3"/>
  <c r="U841" i="3"/>
  <c r="U836" i="3"/>
  <c r="U832" i="3"/>
  <c r="U828" i="3"/>
  <c r="U823" i="3"/>
  <c r="U819" i="3"/>
  <c r="U814" i="3"/>
  <c r="U809" i="3"/>
  <c r="U805" i="3"/>
  <c r="U801" i="3"/>
  <c r="U797" i="3"/>
  <c r="U793" i="3"/>
  <c r="U789" i="3"/>
  <c r="U785" i="3"/>
  <c r="U781" i="3"/>
  <c r="U777" i="3"/>
  <c r="U773" i="3"/>
  <c r="U769" i="3"/>
  <c r="U765" i="3"/>
  <c r="U761" i="3"/>
  <c r="U757" i="3"/>
  <c r="U753" i="3"/>
  <c r="U749" i="3"/>
  <c r="U745" i="3"/>
  <c r="U741" i="3"/>
  <c r="U737" i="3"/>
  <c r="U733" i="3"/>
  <c r="U729" i="3"/>
  <c r="U725" i="3"/>
  <c r="U721" i="3"/>
  <c r="U717" i="3"/>
  <c r="U713" i="3"/>
  <c r="U709" i="3"/>
  <c r="U705" i="3"/>
  <c r="U701" i="3"/>
  <c r="U697" i="3"/>
  <c r="U693" i="3"/>
  <c r="U689" i="3"/>
  <c r="U685" i="3"/>
  <c r="U681" i="3"/>
  <c r="U677" i="3"/>
  <c r="U673" i="3"/>
  <c r="U669" i="3"/>
  <c r="U665" i="3"/>
  <c r="U661" i="3"/>
  <c r="U657" i="3"/>
  <c r="U653" i="3"/>
  <c r="U649" i="3"/>
  <c r="U645" i="3"/>
  <c r="U641" i="3"/>
  <c r="U637" i="3"/>
  <c r="U630" i="3"/>
  <c r="U625" i="3"/>
  <c r="U620" i="3"/>
  <c r="U616" i="3"/>
  <c r="U611" i="3"/>
  <c r="U607" i="3"/>
  <c r="U603" i="3"/>
  <c r="U599" i="3"/>
  <c r="U595" i="3"/>
  <c r="U591" i="3"/>
  <c r="U587" i="3"/>
  <c r="U583" i="3"/>
  <c r="U579" i="3"/>
  <c r="U575" i="3"/>
  <c r="U570" i="3"/>
  <c r="U566" i="3"/>
  <c r="U562" i="3"/>
  <c r="U543" i="3"/>
  <c r="U539" i="3"/>
  <c r="U535" i="3"/>
  <c r="U531" i="3"/>
  <c r="U516" i="3"/>
  <c r="U511" i="3"/>
  <c r="U507" i="3"/>
  <c r="U503" i="3"/>
  <c r="U499" i="3"/>
  <c r="U495" i="3"/>
  <c r="U490" i="3"/>
  <c r="U478" i="3"/>
  <c r="U474" i="3"/>
  <c r="U470" i="3"/>
  <c r="U464" i="3"/>
  <c r="U460" i="3"/>
  <c r="U456" i="3"/>
  <c r="U452" i="3"/>
  <c r="U448" i="3"/>
  <c r="U444" i="3"/>
  <c r="U440" i="3"/>
  <c r="U436" i="3"/>
  <c r="U432" i="3"/>
  <c r="U428" i="3"/>
  <c r="U416" i="3"/>
  <c r="U412" i="3"/>
  <c r="U408" i="3"/>
  <c r="U404" i="3"/>
  <c r="U400" i="3"/>
  <c r="U396" i="3"/>
  <c r="U391" i="3"/>
  <c r="U387" i="3"/>
  <c r="U383" i="3"/>
  <c r="U379" i="3"/>
  <c r="U374" i="3"/>
  <c r="U370" i="3"/>
  <c r="U1221" i="3"/>
  <c r="AC1221" i="4" s="1"/>
  <c r="U1217" i="3"/>
  <c r="AC1217" i="4" s="1"/>
  <c r="U1213" i="3"/>
  <c r="AC1213" i="4" s="1"/>
  <c r="U1209" i="3"/>
  <c r="AC1209" i="4" s="1"/>
  <c r="U1205" i="3"/>
  <c r="AC1205" i="4" s="1"/>
  <c r="U1201" i="3"/>
  <c r="AC1201" i="4" s="1"/>
  <c r="U1196" i="3"/>
  <c r="AC1196" i="4" s="1"/>
  <c r="U1190" i="3"/>
  <c r="AC1190" i="4" s="1"/>
  <c r="U1186" i="3"/>
  <c r="AC1186" i="4" s="1"/>
  <c r="U1182" i="3"/>
  <c r="AC1182" i="4" s="1"/>
  <c r="U1177" i="3"/>
  <c r="AC1177" i="4" s="1"/>
  <c r="U1173" i="3"/>
  <c r="AC1173" i="4" s="1"/>
  <c r="U1168" i="3"/>
  <c r="AC1168" i="4" s="1"/>
  <c r="U1164" i="3"/>
  <c r="AC1164" i="4" s="1"/>
  <c r="U1160" i="3"/>
  <c r="AC1160" i="4" s="1"/>
  <c r="U1155" i="3"/>
  <c r="AC1155" i="4" s="1"/>
  <c r="U1151" i="3"/>
  <c r="AC1151" i="4" s="1"/>
  <c r="U1147" i="3"/>
  <c r="AC1147" i="4" s="1"/>
  <c r="U1143" i="3"/>
  <c r="AC1143" i="4" s="1"/>
  <c r="U1139" i="3"/>
  <c r="AC1139" i="4" s="1"/>
  <c r="U1135" i="3"/>
  <c r="AC1135" i="4" s="1"/>
  <c r="U1131" i="3"/>
  <c r="AC1131" i="4" s="1"/>
  <c r="U1127" i="3"/>
  <c r="AC1127" i="4" s="1"/>
  <c r="U1123" i="3"/>
  <c r="AC1123" i="4" s="1"/>
  <c r="U1119" i="3"/>
  <c r="AC1119" i="4" s="1"/>
  <c r="U1115" i="3"/>
  <c r="AC1115" i="4" s="1"/>
  <c r="U1111" i="3"/>
  <c r="AC1111" i="4" s="1"/>
  <c r="U1107" i="3"/>
  <c r="AC1107" i="4" s="1"/>
  <c r="U1103" i="3"/>
  <c r="AC1103" i="4" s="1"/>
  <c r="U1224" i="3"/>
  <c r="AC1224" i="4" s="1"/>
  <c r="U1220" i="3"/>
  <c r="AC1220" i="4" s="1"/>
  <c r="U1216" i="3"/>
  <c r="AC1216" i="4" s="1"/>
  <c r="U1212" i="3"/>
  <c r="AC1212" i="4" s="1"/>
  <c r="U1208" i="3"/>
  <c r="AC1208" i="4" s="1"/>
  <c r="U1204" i="3"/>
  <c r="AC1204" i="4" s="1"/>
  <c r="U1200" i="3"/>
  <c r="AC1200" i="4" s="1"/>
  <c r="U1194" i="3"/>
  <c r="AC1194" i="4" s="1"/>
  <c r="U1189" i="3"/>
  <c r="AC1189" i="4" s="1"/>
  <c r="U1185" i="3"/>
  <c r="AC1185" i="4" s="1"/>
  <c r="U1181" i="3"/>
  <c r="AC1181" i="4" s="1"/>
  <c r="U1176" i="3"/>
  <c r="AC1176" i="4" s="1"/>
  <c r="U1172" i="3"/>
  <c r="AC1172" i="4" s="1"/>
  <c r="U1167" i="3"/>
  <c r="AC1167" i="4" s="1"/>
  <c r="U1163" i="3"/>
  <c r="AC1163" i="4" s="1"/>
  <c r="U1159" i="3"/>
  <c r="AC1159" i="4" s="1"/>
  <c r="U1154" i="3"/>
  <c r="AC1154" i="4" s="1"/>
  <c r="U1150" i="3"/>
  <c r="AC1150" i="4" s="1"/>
  <c r="U1146" i="3"/>
  <c r="AC1146" i="4" s="1"/>
  <c r="U1142" i="3"/>
  <c r="AC1142" i="4" s="1"/>
  <c r="U1138" i="3"/>
  <c r="AC1138" i="4" s="1"/>
  <c r="U1134" i="3"/>
  <c r="AC1134" i="4" s="1"/>
  <c r="U1130" i="3"/>
  <c r="AC1130" i="4" s="1"/>
  <c r="U1126" i="3"/>
  <c r="AC1126" i="4" s="1"/>
  <c r="U1122" i="3"/>
  <c r="AC1122" i="4" s="1"/>
  <c r="U1118" i="3"/>
  <c r="AC1118" i="4" s="1"/>
  <c r="U1114" i="3"/>
  <c r="AC1114" i="4" s="1"/>
  <c r="U1110" i="3"/>
  <c r="AC1110" i="4" s="1"/>
  <c r="U1106" i="3"/>
  <c r="AC1106" i="4" s="1"/>
  <c r="U1102" i="3"/>
  <c r="AC1102" i="4" s="1"/>
  <c r="U425" i="3"/>
  <c r="U419" i="3"/>
  <c r="U393" i="3"/>
  <c r="U389" i="3"/>
  <c r="U385" i="3"/>
  <c r="U381" i="3"/>
  <c r="U377" i="3"/>
  <c r="U372" i="3"/>
  <c r="U367" i="3"/>
  <c r="U363" i="3"/>
  <c r="U359" i="3"/>
  <c r="U355" i="3"/>
  <c r="U351" i="3"/>
  <c r="U347" i="3"/>
  <c r="U343" i="3"/>
  <c r="U339" i="3"/>
  <c r="U335" i="3"/>
  <c r="U331" i="3"/>
  <c r="U327" i="3"/>
  <c r="U323" i="3"/>
  <c r="U319" i="3"/>
  <c r="U315" i="3"/>
  <c r="U311" i="3"/>
  <c r="U307" i="3"/>
  <c r="U303" i="3"/>
  <c r="U299" i="3"/>
  <c r="U295" i="3"/>
  <c r="U291" i="3"/>
  <c r="U287" i="3"/>
  <c r="U283" i="3"/>
  <c r="U279" i="3"/>
  <c r="U275" i="3"/>
  <c r="U271" i="3"/>
  <c r="U267" i="3"/>
  <c r="U263" i="3"/>
  <c r="U259" i="3"/>
  <c r="U255" i="3"/>
  <c r="U251" i="3"/>
  <c r="U247" i="3"/>
  <c r="U243" i="3"/>
  <c r="U239" i="3"/>
  <c r="U235" i="3"/>
  <c r="U231" i="3"/>
  <c r="U227" i="3"/>
  <c r="U223" i="3"/>
  <c r="U219" i="3"/>
  <c r="U215" i="3"/>
  <c r="U211" i="3"/>
  <c r="U207" i="3"/>
  <c r="U203" i="3"/>
  <c r="U199" i="3"/>
  <c r="U195" i="3"/>
  <c r="U191" i="3"/>
  <c r="U1223" i="3"/>
  <c r="AC1223" i="4" s="1"/>
  <c r="U1219" i="3"/>
  <c r="AC1219" i="4" s="1"/>
  <c r="U1215" i="3"/>
  <c r="AC1215" i="4" s="1"/>
  <c r="U1211" i="3"/>
  <c r="AC1211" i="4" s="1"/>
  <c r="U1207" i="3"/>
  <c r="AC1207" i="4" s="1"/>
  <c r="U1203" i="3"/>
  <c r="AC1203" i="4" s="1"/>
  <c r="U1198" i="3"/>
  <c r="AC1198" i="4" s="1"/>
  <c r="U1192" i="3"/>
  <c r="AC1192" i="4" s="1"/>
  <c r="U1188" i="3"/>
  <c r="AC1188" i="4" s="1"/>
  <c r="U1184" i="3"/>
  <c r="AC1184" i="4" s="1"/>
  <c r="U1180" i="3"/>
  <c r="AC1180" i="4" s="1"/>
  <c r="U1175" i="3"/>
  <c r="AC1175" i="4" s="1"/>
  <c r="U1171" i="3"/>
  <c r="AC1171" i="4" s="1"/>
  <c r="U1166" i="3"/>
  <c r="AC1166" i="4" s="1"/>
  <c r="U1162" i="3"/>
  <c r="AC1162" i="4" s="1"/>
  <c r="U1158" i="3"/>
  <c r="AC1158" i="4" s="1"/>
  <c r="U1153" i="3"/>
  <c r="AC1153" i="4" s="1"/>
  <c r="U1149" i="3"/>
  <c r="AC1149" i="4" s="1"/>
  <c r="U1145" i="3"/>
  <c r="AC1145" i="4" s="1"/>
  <c r="U1141" i="3"/>
  <c r="AC1141" i="4" s="1"/>
  <c r="U1137" i="3"/>
  <c r="AC1137" i="4" s="1"/>
  <c r="U1133" i="3"/>
  <c r="AC1133" i="4" s="1"/>
  <c r="U1129" i="3"/>
  <c r="AC1129" i="4" s="1"/>
  <c r="U1125" i="3"/>
  <c r="AC1125" i="4" s="1"/>
  <c r="U1121" i="3"/>
  <c r="AC1121" i="4" s="1"/>
  <c r="U1117" i="3"/>
  <c r="AC1117" i="4" s="1"/>
  <c r="U1113" i="3"/>
  <c r="AC1113" i="4" s="1"/>
  <c r="U1109" i="3"/>
  <c r="AC1109" i="4" s="1"/>
  <c r="U1105" i="3"/>
  <c r="AC1105" i="4" s="1"/>
  <c r="U632" i="3"/>
  <c r="U626" i="3"/>
  <c r="U621" i="3"/>
  <c r="U617" i="3"/>
  <c r="U613" i="3"/>
  <c r="U608" i="3"/>
  <c r="U604" i="3"/>
  <c r="U600" i="3"/>
  <c r="U596" i="3"/>
  <c r="U592" i="3"/>
  <c r="U588" i="3"/>
  <c r="U584" i="3"/>
  <c r="U580" i="3"/>
  <c r="U576" i="3"/>
  <c r="U571" i="3"/>
  <c r="U567" i="3"/>
  <c r="U563" i="3"/>
  <c r="U559" i="3"/>
  <c r="U554" i="3"/>
  <c r="U550" i="3"/>
  <c r="U545" i="3"/>
  <c r="U540" i="3"/>
  <c r="U536" i="3"/>
  <c r="U532" i="3"/>
  <c r="U527" i="3"/>
  <c r="U523" i="3"/>
  <c r="U517" i="3"/>
  <c r="U512" i="3"/>
  <c r="U508" i="3"/>
  <c r="U504" i="3"/>
  <c r="U500" i="3"/>
  <c r="U496" i="3"/>
  <c r="U491" i="3"/>
  <c r="U485" i="3"/>
  <c r="U475" i="3"/>
  <c r="U471" i="3"/>
  <c r="U465" i="3"/>
  <c r="U461" i="3"/>
  <c r="U457" i="3"/>
  <c r="U453" i="3"/>
  <c r="U449" i="3"/>
  <c r="U445" i="3"/>
  <c r="U441" i="3"/>
  <c r="U437" i="3"/>
  <c r="U433" i="3"/>
  <c r="U429" i="3"/>
  <c r="U424" i="3"/>
  <c r="U417" i="3"/>
  <c r="U413" i="3"/>
  <c r="U409" i="3"/>
  <c r="U405" i="3"/>
  <c r="U401" i="3"/>
  <c r="U397" i="3"/>
  <c r="U371" i="3"/>
  <c r="U366" i="3"/>
  <c r="U362" i="3"/>
  <c r="U358" i="3"/>
  <c r="U354" i="3"/>
  <c r="U350" i="3"/>
  <c r="U346" i="3"/>
  <c r="U342" i="3"/>
  <c r="U338" i="3"/>
  <c r="U334" i="3"/>
  <c r="U330" i="3"/>
  <c r="U326" i="3"/>
  <c r="U322" i="3"/>
  <c r="U318" i="3"/>
  <c r="U314" i="3"/>
  <c r="U310" i="3"/>
  <c r="U306" i="3"/>
  <c r="U302" i="3"/>
  <c r="U298" i="3"/>
  <c r="U294" i="3"/>
  <c r="U290" i="3"/>
  <c r="U286" i="3"/>
  <c r="U282" i="3"/>
  <c r="U278" i="3"/>
  <c r="U274" i="3"/>
  <c r="U270" i="3"/>
  <c r="U266" i="3"/>
  <c r="U262" i="3"/>
  <c r="U258" i="3"/>
  <c r="U254" i="3"/>
  <c r="U250" i="3"/>
  <c r="U246" i="3"/>
  <c r="U242" i="3"/>
  <c r="U238" i="3"/>
  <c r="U234" i="3"/>
  <c r="U230" i="3"/>
  <c r="U226" i="3"/>
  <c r="U222" i="3"/>
  <c r="U218" i="3"/>
  <c r="U214" i="3"/>
  <c r="U210" i="3"/>
  <c r="U206" i="3"/>
  <c r="U202" i="3"/>
  <c r="U198" i="3"/>
  <c r="U194" i="3"/>
  <c r="U190" i="3"/>
  <c r="U1222" i="3"/>
  <c r="AC1222" i="4" s="1"/>
  <c r="U1218" i="3"/>
  <c r="AC1218" i="4" s="1"/>
  <c r="U1214" i="3"/>
  <c r="AC1214" i="4" s="1"/>
  <c r="U1210" i="3"/>
  <c r="AC1210" i="4" s="1"/>
  <c r="U1206" i="3"/>
  <c r="AC1206" i="4" s="1"/>
  <c r="U1202" i="3"/>
  <c r="AC1202" i="4" s="1"/>
  <c r="U1197" i="3"/>
  <c r="AC1197" i="4" s="1"/>
  <c r="U1191" i="3"/>
  <c r="AC1191" i="4" s="1"/>
  <c r="U1187" i="3"/>
  <c r="AC1187" i="4" s="1"/>
  <c r="U1183" i="3"/>
  <c r="AC1183" i="4" s="1"/>
  <c r="U1178" i="3"/>
  <c r="AC1178" i="4" s="1"/>
  <c r="U1174" i="3"/>
  <c r="AC1174" i="4" s="1"/>
  <c r="U1169" i="3"/>
  <c r="AC1169" i="4" s="1"/>
  <c r="U1165" i="3"/>
  <c r="AC1165" i="4" s="1"/>
  <c r="U1161" i="3"/>
  <c r="AC1161" i="4" s="1"/>
  <c r="U1157" i="3"/>
  <c r="AC1157" i="4" s="1"/>
  <c r="U1152" i="3"/>
  <c r="AC1152" i="4" s="1"/>
  <c r="U1148" i="3"/>
  <c r="AC1148" i="4" s="1"/>
  <c r="U1144" i="3"/>
  <c r="AC1144" i="4" s="1"/>
  <c r="U1140" i="3"/>
  <c r="AC1140" i="4" s="1"/>
  <c r="U1136" i="3"/>
  <c r="AC1136" i="4" s="1"/>
  <c r="U1132" i="3"/>
  <c r="AC1132" i="4" s="1"/>
  <c r="U1128" i="3"/>
  <c r="AC1128" i="4" s="1"/>
  <c r="U1124" i="3"/>
  <c r="AC1124" i="4" s="1"/>
  <c r="U1120" i="3"/>
  <c r="AC1120" i="4" s="1"/>
  <c r="U1116" i="3"/>
  <c r="AC1116" i="4" s="1"/>
  <c r="U1112" i="3"/>
  <c r="AC1112" i="4" s="1"/>
  <c r="U1108" i="3"/>
  <c r="AC1108" i="4" s="1"/>
  <c r="U1104" i="3"/>
  <c r="AC1104" i="4" s="1"/>
  <c r="U181" i="3"/>
  <c r="U176" i="3"/>
  <c r="U161" i="3"/>
  <c r="U149" i="3"/>
  <c r="U141" i="3"/>
  <c r="U129" i="3"/>
  <c r="U120" i="3"/>
  <c r="U112" i="3"/>
  <c r="U103" i="3"/>
  <c r="U89" i="3"/>
  <c r="U81" i="3"/>
  <c r="U77" i="3"/>
  <c r="U68" i="3"/>
  <c r="U58" i="3"/>
  <c r="U49" i="3"/>
  <c r="U45" i="3"/>
  <c r="U35" i="3"/>
  <c r="U25" i="3"/>
  <c r="U19" i="3"/>
  <c r="U186" i="3"/>
  <c r="U180" i="3"/>
  <c r="U174" i="3"/>
  <c r="U169" i="3"/>
  <c r="U164" i="3"/>
  <c r="U160" i="3"/>
  <c r="U156" i="3"/>
  <c r="U152" i="3"/>
  <c r="U148" i="3"/>
  <c r="U144" i="3"/>
  <c r="U140" i="3"/>
  <c r="U136" i="3"/>
  <c r="U132" i="3"/>
  <c r="U128" i="3"/>
  <c r="U124" i="3"/>
  <c r="U119" i="3"/>
  <c r="U115" i="3"/>
  <c r="U110" i="3"/>
  <c r="U106" i="3"/>
  <c r="U102" i="3"/>
  <c r="U97" i="3"/>
  <c r="U92" i="3"/>
  <c r="U88" i="3"/>
  <c r="U84" i="3"/>
  <c r="U80" i="3"/>
  <c r="U76" i="3"/>
  <c r="U72" i="3"/>
  <c r="U66" i="3"/>
  <c r="U61" i="3"/>
  <c r="U57" i="3"/>
  <c r="U53" i="3"/>
  <c r="U48" i="3"/>
  <c r="U44" i="3"/>
  <c r="U38" i="3"/>
  <c r="U34" i="3"/>
  <c r="U29" i="3"/>
  <c r="U24" i="3"/>
  <c r="U18" i="3"/>
  <c r="U13" i="3"/>
  <c r="U188" i="3"/>
  <c r="U165" i="3"/>
  <c r="U157" i="3"/>
  <c r="U145" i="3"/>
  <c r="U133" i="3"/>
  <c r="U116" i="3"/>
  <c r="U107" i="3"/>
  <c r="U98" i="3"/>
  <c r="U85" i="3"/>
  <c r="U73" i="3"/>
  <c r="U62" i="3"/>
  <c r="U54" i="3"/>
  <c r="U40" i="3"/>
  <c r="U31" i="3"/>
  <c r="U14" i="3"/>
  <c r="U184" i="3"/>
  <c r="U178" i="3"/>
  <c r="U173" i="3"/>
  <c r="U168" i="3"/>
  <c r="U163" i="3"/>
  <c r="U159" i="3"/>
  <c r="U155" i="3"/>
  <c r="U151" i="3"/>
  <c r="U147" i="3"/>
  <c r="U143" i="3"/>
  <c r="U139" i="3"/>
  <c r="U135" i="3"/>
  <c r="U131" i="3"/>
  <c r="U127" i="3"/>
  <c r="U123" i="3"/>
  <c r="U118" i="3"/>
  <c r="U114" i="3"/>
  <c r="U109" i="3"/>
  <c r="U105" i="3"/>
  <c r="U101" i="3"/>
  <c r="U96" i="3"/>
  <c r="U91" i="3"/>
  <c r="U87" i="3"/>
  <c r="U83" i="3"/>
  <c r="U79" i="3"/>
  <c r="U75" i="3"/>
  <c r="U71" i="3"/>
  <c r="U65" i="3"/>
  <c r="U60" i="3"/>
  <c r="U56" i="3"/>
  <c r="U51" i="3"/>
  <c r="U47" i="3"/>
  <c r="U43" i="3"/>
  <c r="U37" i="3"/>
  <c r="U33" i="3"/>
  <c r="U27" i="3"/>
  <c r="U22" i="3"/>
  <c r="U17" i="3"/>
  <c r="U12" i="3"/>
  <c r="U170" i="3"/>
  <c r="U153" i="3"/>
  <c r="U137" i="3"/>
  <c r="U125" i="3"/>
  <c r="U93" i="3"/>
  <c r="U182" i="3"/>
  <c r="U177" i="3"/>
  <c r="U171" i="3"/>
  <c r="U166" i="3"/>
  <c r="U162" i="3"/>
  <c r="U158" i="3"/>
  <c r="U154" i="3"/>
  <c r="U150" i="3"/>
  <c r="U146" i="3"/>
  <c r="U142" i="3"/>
  <c r="U138" i="3"/>
  <c r="U134" i="3"/>
  <c r="U130" i="3"/>
  <c r="U126" i="3"/>
  <c r="U122" i="3"/>
  <c r="U117" i="3"/>
  <c r="U113" i="3"/>
  <c r="U108" i="3"/>
  <c r="U104" i="3"/>
  <c r="U100" i="3"/>
  <c r="U95" i="3"/>
  <c r="U90" i="3"/>
  <c r="U86" i="3"/>
  <c r="U82" i="3"/>
  <c r="U78" i="3"/>
  <c r="U74" i="3"/>
  <c r="U70" i="3"/>
  <c r="U64" i="3"/>
  <c r="U59" i="3"/>
  <c r="U55" i="3"/>
  <c r="U50" i="3"/>
  <c r="U46" i="3"/>
  <c r="U42" i="3"/>
  <c r="U36" i="3"/>
  <c r="U32" i="3"/>
  <c r="U26" i="3"/>
  <c r="U20" i="3"/>
  <c r="U16" i="3"/>
  <c r="U11" i="3"/>
  <c r="N96" i="1"/>
  <c r="N76" i="1"/>
  <c r="N52" i="1"/>
  <c r="N122" i="1"/>
  <c r="N86" i="1"/>
  <c r="N66" i="1"/>
  <c r="N124" i="1"/>
  <c r="N80" i="1"/>
  <c r="N62" i="1"/>
  <c r="N49" i="1"/>
  <c r="N128" i="1"/>
  <c r="N116" i="1"/>
  <c r="N104" i="1"/>
  <c r="N120" i="1"/>
  <c r="N108" i="1"/>
  <c r="N98" i="1"/>
  <c r="N130" i="1"/>
  <c r="N118" i="1"/>
  <c r="N112" i="1"/>
  <c r="N106" i="1"/>
  <c r="N100" i="1"/>
  <c r="N81" i="1"/>
  <c r="N68" i="1"/>
  <c r="N60" i="1"/>
  <c r="N48" i="1"/>
  <c r="T1157" i="3"/>
  <c r="AB1157" i="4" s="1"/>
  <c r="T1196" i="3"/>
  <c r="AB1196" i="4" s="1"/>
  <c r="T1200" i="3"/>
  <c r="AB1200" i="4" s="1"/>
  <c r="T1194" i="3"/>
  <c r="X1194" i="3" s="1"/>
  <c r="T1171" i="3"/>
  <c r="AB1171" i="4" s="1"/>
  <c r="T1180" i="3"/>
  <c r="AB1180" i="4" s="1"/>
  <c r="N129" i="1"/>
  <c r="N125" i="1"/>
  <c r="N121" i="1"/>
  <c r="N117" i="1"/>
  <c r="N113" i="1"/>
  <c r="N109" i="1"/>
  <c r="N105" i="1"/>
  <c r="N101" i="1"/>
  <c r="N97" i="1"/>
  <c r="N93" i="1"/>
  <c r="N126" i="1"/>
  <c r="N110" i="1"/>
  <c r="N94" i="1"/>
  <c r="N74" i="1"/>
  <c r="N84" i="1"/>
  <c r="N78" i="1"/>
  <c r="N65" i="1"/>
  <c r="N46" i="1"/>
  <c r="N33" i="1"/>
  <c r="N14" i="1"/>
  <c r="N90" i="1"/>
  <c r="N82" i="1"/>
  <c r="N77" i="1"/>
  <c r="N70" i="1"/>
  <c r="N58" i="1"/>
  <c r="N50" i="1"/>
  <c r="N45" i="1"/>
  <c r="N38" i="1"/>
  <c r="N26" i="1"/>
  <c r="N18" i="1"/>
  <c r="N6" i="1"/>
  <c r="N85" i="1"/>
  <c r="N69" i="1"/>
  <c r="N53" i="1"/>
  <c r="N37" i="1"/>
  <c r="N21" i="1"/>
  <c r="N5" i="1"/>
  <c r="N91" i="1"/>
  <c r="N87" i="1"/>
  <c r="N83" i="1"/>
  <c r="N79" i="1"/>
  <c r="N75" i="1"/>
  <c r="N71" i="1"/>
  <c r="N67" i="1"/>
  <c r="N63" i="1"/>
  <c r="N59" i="1"/>
  <c r="N55" i="1"/>
  <c r="N51" i="1"/>
  <c r="N47" i="1"/>
  <c r="N43" i="1"/>
  <c r="N39" i="1"/>
  <c r="N35" i="1"/>
  <c r="N31" i="1"/>
  <c r="N27" i="1"/>
  <c r="N23" i="1"/>
  <c r="N19" i="1"/>
  <c r="N15" i="1"/>
  <c r="N11" i="1"/>
  <c r="N7" i="1"/>
  <c r="N3" i="1"/>
  <c r="N89" i="1"/>
  <c r="N73" i="1"/>
  <c r="N57" i="1"/>
  <c r="N41" i="1"/>
  <c r="N25" i="1"/>
  <c r="N9" i="1"/>
  <c r="B1107" i="4" l="1"/>
  <c r="T1107" i="3"/>
  <c r="B1139" i="4"/>
  <c r="T1139" i="3"/>
  <c r="B1103" i="4"/>
  <c r="T1103" i="3"/>
  <c r="B1119" i="4"/>
  <c r="T1119" i="3"/>
  <c r="B1135" i="4"/>
  <c r="T1135" i="3"/>
  <c r="B1203" i="4"/>
  <c r="T1203" i="3"/>
  <c r="B1115" i="4"/>
  <c r="T1115" i="3"/>
  <c r="B1131" i="4"/>
  <c r="T1131" i="3"/>
  <c r="B1147" i="4"/>
  <c r="T1147" i="3"/>
  <c r="B1176" i="4"/>
  <c r="T1176" i="3"/>
  <c r="B1185" i="4"/>
  <c r="T1185" i="3"/>
  <c r="B1111" i="4"/>
  <c r="T1111" i="3"/>
  <c r="B1127" i="4"/>
  <c r="T1127" i="3"/>
  <c r="B1143" i="4"/>
  <c r="T1143" i="3"/>
  <c r="B1155" i="4"/>
  <c r="T1155" i="3"/>
  <c r="B1207" i="4"/>
  <c r="T1207" i="3"/>
  <c r="B1215" i="4"/>
  <c r="T1215" i="3"/>
  <c r="B1223" i="4"/>
  <c r="T1223" i="3"/>
  <c r="B1178" i="4"/>
  <c r="T1178" i="3"/>
  <c r="B1163" i="4"/>
  <c r="T1163" i="3"/>
  <c r="B1188" i="4"/>
  <c r="T1188" i="3"/>
  <c r="AB1194" i="4"/>
  <c r="B1125" i="4"/>
  <c r="T1125" i="3"/>
  <c r="B1106" i="4"/>
  <c r="T1106" i="3"/>
  <c r="B1114" i="4"/>
  <c r="T1114" i="3"/>
  <c r="B1122" i="4"/>
  <c r="T1122" i="3"/>
  <c r="B1130" i="4"/>
  <c r="T1130" i="3"/>
  <c r="B1138" i="4"/>
  <c r="T1138" i="3"/>
  <c r="B1146" i="4"/>
  <c r="T1146" i="3"/>
  <c r="B1154" i="4"/>
  <c r="T1154" i="3"/>
  <c r="B1133" i="4"/>
  <c r="T1133" i="3"/>
  <c r="B1160" i="4"/>
  <c r="T1160" i="3"/>
  <c r="B1168" i="4"/>
  <c r="T1168" i="3"/>
  <c r="B1177" i="4"/>
  <c r="T1177" i="3"/>
  <c r="B1186" i="4"/>
  <c r="T1186" i="3"/>
  <c r="B1205" i="4"/>
  <c r="T1205" i="3"/>
  <c r="B1213" i="4"/>
  <c r="T1213" i="3"/>
  <c r="B1221" i="4"/>
  <c r="T1221" i="3"/>
  <c r="B1104" i="4"/>
  <c r="T1104" i="3"/>
  <c r="B1112" i="4"/>
  <c r="T1112" i="3"/>
  <c r="B1120" i="4"/>
  <c r="T1120" i="3"/>
  <c r="B1128" i="4"/>
  <c r="T1128" i="3"/>
  <c r="B1136" i="4"/>
  <c r="T1136" i="3"/>
  <c r="B1144" i="4"/>
  <c r="T1144" i="3"/>
  <c r="B1152" i="4"/>
  <c r="T1152" i="3"/>
  <c r="B1161" i="4"/>
  <c r="T1161" i="3"/>
  <c r="B1169" i="4"/>
  <c r="T1169" i="3"/>
  <c r="B1183" i="4"/>
  <c r="T1183" i="3"/>
  <c r="B1191" i="4"/>
  <c r="T1191" i="3"/>
  <c r="B1202" i="4"/>
  <c r="T1202" i="3"/>
  <c r="B1210" i="4"/>
  <c r="T1210" i="3"/>
  <c r="B1218" i="4"/>
  <c r="T1218" i="3"/>
  <c r="B1113" i="4"/>
  <c r="T1113" i="3"/>
  <c r="B1145" i="4"/>
  <c r="T1145" i="3"/>
  <c r="X1200" i="3"/>
  <c r="B1216" i="4"/>
  <c r="T1216" i="3"/>
  <c r="B1224" i="4"/>
  <c r="T1224" i="3"/>
  <c r="B1109" i="4"/>
  <c r="T1109" i="3"/>
  <c r="B1105" i="4"/>
  <c r="T1105" i="3"/>
  <c r="B1137" i="4"/>
  <c r="T1137" i="3"/>
  <c r="B1158" i="4"/>
  <c r="T1158" i="3"/>
  <c r="B1166" i="4"/>
  <c r="T1166" i="3"/>
  <c r="B1175" i="4"/>
  <c r="T1175" i="3"/>
  <c r="X1171" i="3"/>
  <c r="X1180" i="3"/>
  <c r="B1172" i="4"/>
  <c r="T1172" i="3"/>
  <c r="B1189" i="4"/>
  <c r="T1189" i="3"/>
  <c r="B1151" i="4"/>
  <c r="T1151" i="3"/>
  <c r="B1211" i="4"/>
  <c r="T1211" i="3"/>
  <c r="B1219" i="4"/>
  <c r="T1219" i="3"/>
  <c r="B1174" i="4"/>
  <c r="T1174" i="3"/>
  <c r="B1159" i="4"/>
  <c r="T1159" i="3"/>
  <c r="B1167" i="4"/>
  <c r="T1167" i="3"/>
  <c r="B1192" i="4"/>
  <c r="T1192" i="3"/>
  <c r="B1102" i="4"/>
  <c r="T1102" i="3"/>
  <c r="B1110" i="4"/>
  <c r="T1110" i="3"/>
  <c r="B1118" i="4"/>
  <c r="T1118" i="3"/>
  <c r="B1126" i="4"/>
  <c r="T1126" i="3"/>
  <c r="B1134" i="4"/>
  <c r="T1134" i="3"/>
  <c r="B1142" i="4"/>
  <c r="T1142" i="3"/>
  <c r="B1150" i="4"/>
  <c r="T1150" i="3"/>
  <c r="B1164" i="4"/>
  <c r="T1164" i="3"/>
  <c r="B1173" i="4"/>
  <c r="T1173" i="3"/>
  <c r="B1182" i="4"/>
  <c r="T1182" i="3"/>
  <c r="B1190" i="4"/>
  <c r="T1190" i="3"/>
  <c r="B1201" i="4"/>
  <c r="T1201" i="3"/>
  <c r="B1209" i="4"/>
  <c r="T1209" i="3"/>
  <c r="B1217" i="4"/>
  <c r="T1217" i="3"/>
  <c r="B1141" i="4"/>
  <c r="T1141" i="3"/>
  <c r="B1108" i="4"/>
  <c r="T1108" i="3"/>
  <c r="B1116" i="4"/>
  <c r="T1116" i="3"/>
  <c r="B1124" i="4"/>
  <c r="T1124" i="3"/>
  <c r="B1132" i="4"/>
  <c r="T1132" i="3"/>
  <c r="B1140" i="4"/>
  <c r="T1140" i="3"/>
  <c r="B1148" i="4"/>
  <c r="T1148" i="3"/>
  <c r="B1165" i="4"/>
  <c r="T1165" i="3"/>
  <c r="B1187" i="4"/>
  <c r="T1187" i="3"/>
  <c r="B1197" i="4"/>
  <c r="T1197" i="3"/>
  <c r="B1206" i="4"/>
  <c r="T1206" i="3"/>
  <c r="B1214" i="4"/>
  <c r="T1214" i="3"/>
  <c r="B1222" i="4"/>
  <c r="T1222" i="3"/>
  <c r="B1117" i="4"/>
  <c r="T1117" i="3"/>
  <c r="B1129" i="4"/>
  <c r="T1129" i="3"/>
  <c r="X1157" i="3"/>
  <c r="X1196" i="3"/>
  <c r="B1123" i="4"/>
  <c r="T1123" i="3"/>
  <c r="B1181" i="4"/>
  <c r="T1181" i="3"/>
  <c r="B1208" i="4"/>
  <c r="T1208" i="3"/>
  <c r="B1184" i="4"/>
  <c r="T1184" i="3"/>
  <c r="B1204" i="4"/>
  <c r="T1204" i="3"/>
  <c r="B1212" i="4"/>
  <c r="T1212" i="3"/>
  <c r="B1220" i="4"/>
  <c r="T1220" i="3"/>
  <c r="B1149" i="4"/>
  <c r="T1149" i="3"/>
  <c r="B1121" i="4"/>
  <c r="T1121" i="3"/>
  <c r="B1153" i="4"/>
  <c r="T1153" i="3"/>
  <c r="B1162" i="4"/>
  <c r="T1162" i="3"/>
  <c r="B1198" i="4"/>
  <c r="T1198" i="3"/>
  <c r="B1171" i="4"/>
  <c r="B1180" i="4"/>
  <c r="B1200" i="4"/>
  <c r="B1196" i="4"/>
  <c r="B1157" i="4"/>
  <c r="B1194" i="4"/>
  <c r="X1198" i="3" l="1"/>
  <c r="AB1198" i="4"/>
  <c r="AB1212" i="4"/>
  <c r="X1212" i="3"/>
  <c r="AB1181" i="4"/>
  <c r="X1181" i="3"/>
  <c r="AB1117" i="4"/>
  <c r="X1117" i="3"/>
  <c r="X1214" i="3"/>
  <c r="AB1214" i="4"/>
  <c r="AB1197" i="4"/>
  <c r="X1197" i="3"/>
  <c r="X1165" i="3"/>
  <c r="AB1165" i="4"/>
  <c r="AB1140" i="4"/>
  <c r="X1140" i="3"/>
  <c r="AB1124" i="4"/>
  <c r="X1124" i="3"/>
  <c r="AB1108" i="4"/>
  <c r="X1108" i="3"/>
  <c r="AB1217" i="4"/>
  <c r="X1217" i="3"/>
  <c r="AB1201" i="4"/>
  <c r="X1201" i="3"/>
  <c r="X1182" i="3"/>
  <c r="AB1182" i="4"/>
  <c r="AB1164" i="4"/>
  <c r="X1164" i="3"/>
  <c r="X1142" i="3"/>
  <c r="AB1142" i="4"/>
  <c r="X1126" i="3"/>
  <c r="AB1126" i="4"/>
  <c r="X1110" i="3"/>
  <c r="AB1110" i="4"/>
  <c r="AB1192" i="4"/>
  <c r="X1192" i="3"/>
  <c r="AB1159" i="4"/>
  <c r="X1159" i="3"/>
  <c r="AB1219" i="4"/>
  <c r="X1219" i="3"/>
  <c r="AB1151" i="4"/>
  <c r="X1151" i="3"/>
  <c r="AB1172" i="4"/>
  <c r="X1172" i="3"/>
  <c r="AB1175" i="4"/>
  <c r="X1175" i="3"/>
  <c r="X1158" i="3"/>
  <c r="AB1158" i="4"/>
  <c r="AB1105" i="4"/>
  <c r="X1105" i="3"/>
  <c r="AB1224" i="4"/>
  <c r="X1224" i="3"/>
  <c r="AB1163" i="4"/>
  <c r="X1163" i="3"/>
  <c r="AB1223" i="4"/>
  <c r="X1223" i="3"/>
  <c r="AB1207" i="4"/>
  <c r="X1207" i="3"/>
  <c r="AB1143" i="4"/>
  <c r="X1143" i="3"/>
  <c r="AB1111" i="4"/>
  <c r="X1111" i="3"/>
  <c r="AB1176" i="4"/>
  <c r="X1176" i="3"/>
  <c r="AB1131" i="4"/>
  <c r="X1131" i="3"/>
  <c r="AB1203" i="4"/>
  <c r="X1203" i="3"/>
  <c r="AB1119" i="4"/>
  <c r="X1119" i="3"/>
  <c r="X1139" i="3"/>
  <c r="AB1139" i="4"/>
  <c r="X1149" i="3"/>
  <c r="AB1149" i="4"/>
  <c r="U1193" i="3"/>
  <c r="AC1193" i="4" s="1"/>
  <c r="X1193" i="3"/>
  <c r="U1195" i="3"/>
  <c r="AC1195" i="4" s="1"/>
  <c r="X1195" i="3"/>
  <c r="U1179" i="3"/>
  <c r="AC1179" i="4" s="1"/>
  <c r="X1179" i="3"/>
  <c r="X1145" i="3"/>
  <c r="AB1145" i="4"/>
  <c r="X1218" i="3"/>
  <c r="AB1218" i="4"/>
  <c r="X1202" i="3"/>
  <c r="AB1202" i="4"/>
  <c r="X1183" i="3"/>
  <c r="AB1183" i="4"/>
  <c r="AB1161" i="4"/>
  <c r="X1161" i="3"/>
  <c r="X1144" i="3"/>
  <c r="AB1144" i="4"/>
  <c r="AB1128" i="4"/>
  <c r="X1128" i="3"/>
  <c r="AB1112" i="4"/>
  <c r="X1112" i="3"/>
  <c r="AB1221" i="4"/>
  <c r="X1221" i="3"/>
  <c r="AB1205" i="4"/>
  <c r="X1205" i="3"/>
  <c r="X1177" i="3"/>
  <c r="AB1177" i="4"/>
  <c r="AB1160" i="4"/>
  <c r="X1160" i="3"/>
  <c r="X1154" i="3"/>
  <c r="AB1154" i="4"/>
  <c r="X1138" i="3"/>
  <c r="AB1138" i="4"/>
  <c r="X1122" i="3"/>
  <c r="AB1122" i="4"/>
  <c r="X1106" i="3"/>
  <c r="AB1106" i="4"/>
  <c r="X1162" i="3"/>
  <c r="AB1162" i="4"/>
  <c r="AB1220" i="4"/>
  <c r="X1220" i="3"/>
  <c r="AB1208" i="4"/>
  <c r="X1208" i="3"/>
  <c r="AB1129" i="4"/>
  <c r="X1129" i="3"/>
  <c r="X1206" i="3"/>
  <c r="AB1206" i="4"/>
  <c r="AB1148" i="4"/>
  <c r="X1148" i="3"/>
  <c r="AB1132" i="4"/>
  <c r="X1132" i="3"/>
  <c r="AB1116" i="4"/>
  <c r="X1116" i="3"/>
  <c r="AB1141" i="4"/>
  <c r="X1141" i="3"/>
  <c r="AB1209" i="4"/>
  <c r="X1209" i="3"/>
  <c r="AB1190" i="4"/>
  <c r="X1190" i="3"/>
  <c r="X1173" i="3"/>
  <c r="AB1173" i="4"/>
  <c r="X1150" i="3"/>
  <c r="AB1150" i="4"/>
  <c r="X1134" i="3"/>
  <c r="AB1134" i="4"/>
  <c r="X1118" i="3"/>
  <c r="AB1118" i="4"/>
  <c r="X1102" i="3"/>
  <c r="AB1102" i="4"/>
  <c r="AB1167" i="4"/>
  <c r="X1167" i="3"/>
  <c r="AB1174" i="4"/>
  <c r="X1174" i="3"/>
  <c r="AB1211" i="4"/>
  <c r="X1211" i="3"/>
  <c r="AB1189" i="4"/>
  <c r="X1189" i="3"/>
  <c r="X1166" i="3"/>
  <c r="AB1166" i="4"/>
  <c r="AB1137" i="4"/>
  <c r="X1137" i="3"/>
  <c r="X1109" i="3"/>
  <c r="AB1109" i="4"/>
  <c r="AB1216" i="4"/>
  <c r="X1216" i="3"/>
  <c r="AB1188" i="4"/>
  <c r="X1188" i="3"/>
  <c r="AB1178" i="4"/>
  <c r="X1178" i="3"/>
  <c r="AB1215" i="4"/>
  <c r="X1215" i="3"/>
  <c r="AB1155" i="4"/>
  <c r="X1155" i="3"/>
  <c r="AB1127" i="4"/>
  <c r="X1127" i="3"/>
  <c r="AB1185" i="4"/>
  <c r="X1185" i="3"/>
  <c r="AB1147" i="4"/>
  <c r="X1147" i="3"/>
  <c r="AB1115" i="4"/>
  <c r="X1115" i="3"/>
  <c r="AB1135" i="4"/>
  <c r="X1135" i="3"/>
  <c r="AB1103" i="4"/>
  <c r="X1103" i="3"/>
  <c r="AB1107" i="4"/>
  <c r="X1107" i="3"/>
  <c r="AB1153" i="4"/>
  <c r="X1153" i="3"/>
  <c r="X1184" i="3"/>
  <c r="AB1184" i="4"/>
  <c r="AB1121" i="4"/>
  <c r="X1121" i="3"/>
  <c r="AB1204" i="4"/>
  <c r="X1204" i="3"/>
  <c r="AB1123" i="4"/>
  <c r="X1123" i="3"/>
  <c r="X1222" i="3"/>
  <c r="AB1222" i="4"/>
  <c r="AB1187" i="4"/>
  <c r="X1187" i="3"/>
  <c r="U1156" i="3"/>
  <c r="AC1156" i="4" s="1"/>
  <c r="X1156" i="3"/>
  <c r="U1199" i="3"/>
  <c r="AC1199" i="4" s="1"/>
  <c r="X1199" i="3"/>
  <c r="U1170" i="3"/>
  <c r="AC1170" i="4" s="1"/>
  <c r="X1170" i="3"/>
  <c r="AB1113" i="4"/>
  <c r="X1113" i="3"/>
  <c r="X1210" i="3"/>
  <c r="AB1210" i="4"/>
  <c r="X1191" i="3"/>
  <c r="AB1191" i="4"/>
  <c r="AB1169" i="4"/>
  <c r="X1169" i="3"/>
  <c r="AB1152" i="4"/>
  <c r="X1152" i="3"/>
  <c r="AB1136" i="4"/>
  <c r="X1136" i="3"/>
  <c r="AB1120" i="4"/>
  <c r="X1120" i="3"/>
  <c r="AB1104" i="4"/>
  <c r="X1104" i="3"/>
  <c r="AB1213" i="4"/>
  <c r="X1213" i="3"/>
  <c r="AB1186" i="4"/>
  <c r="X1186" i="3"/>
  <c r="AB1168" i="4"/>
  <c r="X1168" i="3"/>
  <c r="AB1133" i="4"/>
  <c r="X1133" i="3"/>
  <c r="X1146" i="3"/>
  <c r="AB1146" i="4"/>
  <c r="AB1130" i="4"/>
  <c r="X1130" i="3"/>
  <c r="X1114" i="3"/>
  <c r="AB1114" i="4"/>
  <c r="AB1125" i="4"/>
  <c r="X1125" i="3"/>
  <c r="I2343" i="1" l="1"/>
  <c r="J2343" i="1"/>
  <c r="M2343" i="1"/>
  <c r="A2343" i="1"/>
  <c r="I2342" i="1"/>
  <c r="J2342" i="1"/>
  <c r="M2342" i="1"/>
  <c r="A2342" i="1"/>
  <c r="I2337" i="1"/>
  <c r="I2338" i="1"/>
  <c r="I2339" i="1"/>
  <c r="I2340" i="1"/>
  <c r="I2341" i="1"/>
  <c r="J2337" i="1"/>
  <c r="J2338" i="1"/>
  <c r="J2339" i="1"/>
  <c r="J2340" i="1"/>
  <c r="J2341" i="1"/>
  <c r="M2337" i="1"/>
  <c r="M2338" i="1"/>
  <c r="M2339" i="1"/>
  <c r="M2340" i="1"/>
  <c r="M2341" i="1"/>
  <c r="A2337" i="1"/>
  <c r="A2338" i="1"/>
  <c r="A2339" i="1"/>
  <c r="A2340" i="1"/>
  <c r="A2341" i="1"/>
  <c r="B1101" i="4" l="1"/>
  <c r="T1101" i="3"/>
  <c r="AC1101" i="4"/>
  <c r="I2208" i="1"/>
  <c r="I2209" i="1"/>
  <c r="I2210" i="1"/>
  <c r="I2211" i="1"/>
  <c r="I2212" i="1"/>
  <c r="I2213" i="1"/>
  <c r="I2215" i="1"/>
  <c r="I2216" i="1"/>
  <c r="I2217" i="1"/>
  <c r="I2218" i="1"/>
  <c r="I2219" i="1"/>
  <c r="I2220"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214" i="1"/>
  <c r="I2221" i="1"/>
  <c r="I2222"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I2207" i="1"/>
  <c r="J2207" i="1"/>
  <c r="M2207" i="1"/>
  <c r="A2207" i="1"/>
  <c r="X1101" i="3" l="1"/>
  <c r="AB1101" i="4"/>
  <c r="AC1081" i="4"/>
  <c r="AC1057" i="4"/>
  <c r="AC1041" i="4"/>
  <c r="AC1086" i="4"/>
  <c r="AC1080" i="4"/>
  <c r="AC1063" i="4"/>
  <c r="AC1090" i="4"/>
  <c r="AC1100" i="4"/>
  <c r="AC1096" i="4"/>
  <c r="AC1088" i="4"/>
  <c r="AC1097" i="4"/>
  <c r="AC1089" i="4"/>
  <c r="AC1073" i="4"/>
  <c r="AC1065" i="4"/>
  <c r="AC1049" i="4"/>
  <c r="B1046" i="4" l="1"/>
  <c r="T1046" i="3"/>
  <c r="B1059" i="4"/>
  <c r="T1059" i="3"/>
  <c r="B1072" i="4"/>
  <c r="T1072" i="3"/>
  <c r="B1097" i="4"/>
  <c r="T1097" i="3"/>
  <c r="B1058" i="4"/>
  <c r="T1058" i="3"/>
  <c r="B1071" i="4"/>
  <c r="T1071" i="3"/>
  <c r="B1084" i="4"/>
  <c r="T1084" i="3"/>
  <c r="B1085" i="4"/>
  <c r="T1085" i="3"/>
  <c r="B1050" i="4"/>
  <c r="T1050" i="3"/>
  <c r="B1086" i="4"/>
  <c r="T1086" i="3"/>
  <c r="B1039" i="4"/>
  <c r="T1039" i="3"/>
  <c r="B1075" i="4"/>
  <c r="T1075" i="3"/>
  <c r="B1040" i="4"/>
  <c r="T1040" i="3"/>
  <c r="B1100" i="4"/>
  <c r="T1100" i="3"/>
  <c r="B1066" i="4"/>
  <c r="T1066" i="3"/>
  <c r="B1090" i="4"/>
  <c r="T1090" i="3"/>
  <c r="B1091" i="4"/>
  <c r="T1091" i="3"/>
  <c r="B1068" i="4"/>
  <c r="T1068" i="3"/>
  <c r="B1093" i="4"/>
  <c r="T1093" i="3"/>
  <c r="B1094" i="4"/>
  <c r="T1094" i="3"/>
  <c r="B1070" i="4"/>
  <c r="T1070" i="3"/>
  <c r="B1083" i="4"/>
  <c r="T1083" i="3"/>
  <c r="B1048" i="4"/>
  <c r="T1048" i="3"/>
  <c r="B1096" i="4"/>
  <c r="T1096" i="3"/>
  <c r="B1073" i="4"/>
  <c r="T1073" i="3"/>
  <c r="B1062" i="4"/>
  <c r="T1062" i="3"/>
  <c r="B1087" i="4"/>
  <c r="T1087" i="3"/>
  <c r="B1076" i="4"/>
  <c r="T1076" i="3"/>
  <c r="B1041" i="4"/>
  <c r="T1041" i="3"/>
  <c r="B1065" i="4"/>
  <c r="T1065" i="3"/>
  <c r="B1089" i="4"/>
  <c r="T1089" i="3"/>
  <c r="B1067" i="4"/>
  <c r="T1067" i="3"/>
  <c r="B1044" i="4"/>
  <c r="T1044" i="3"/>
  <c r="B1080" i="4"/>
  <c r="T1080" i="3"/>
  <c r="B1069" i="4"/>
  <c r="T1069" i="3"/>
  <c r="B1082" i="4"/>
  <c r="T1082" i="3"/>
  <c r="B1047" i="4"/>
  <c r="T1047" i="3"/>
  <c r="B1095" i="4"/>
  <c r="T1095" i="3"/>
  <c r="B1060" i="4"/>
  <c r="T1060" i="3"/>
  <c r="B1061" i="4"/>
  <c r="T1061" i="3"/>
  <c r="B1042" i="4"/>
  <c r="T1042" i="3"/>
  <c r="B1038" i="4"/>
  <c r="T1038" i="3"/>
  <c r="B1098" i="4"/>
  <c r="T1098" i="3"/>
  <c r="B1051" i="4"/>
  <c r="T1051" i="3"/>
  <c r="B1052" i="4"/>
  <c r="T1052" i="3"/>
  <c r="B1088" i="4"/>
  <c r="T1088" i="3"/>
  <c r="B1054" i="4"/>
  <c r="T1054" i="3"/>
  <c r="B1078" i="4"/>
  <c r="T1078" i="3"/>
  <c r="B1043" i="4"/>
  <c r="T1043" i="3"/>
  <c r="B1079" i="4"/>
  <c r="T1079" i="3"/>
  <c r="B1056" i="4"/>
  <c r="T1056" i="3"/>
  <c r="B1092" i="4"/>
  <c r="T1092" i="3"/>
  <c r="B1045" i="4"/>
  <c r="T1045" i="3"/>
  <c r="B1081" i="4"/>
  <c r="T1081" i="3"/>
  <c r="B1049" i="4"/>
  <c r="T1049" i="3"/>
  <c r="B1074" i="4"/>
  <c r="T1074" i="3"/>
  <c r="B1063" i="4"/>
  <c r="T1063" i="3"/>
  <c r="B1099" i="4"/>
  <c r="T1099" i="3"/>
  <c r="B1064" i="4"/>
  <c r="T1064" i="3"/>
  <c r="B1053" i="4"/>
  <c r="T1053" i="3"/>
  <c r="B1077" i="4"/>
  <c r="T1077" i="3"/>
  <c r="B1055" i="4"/>
  <c r="T1055" i="3"/>
  <c r="B1057" i="4"/>
  <c r="T1057" i="3"/>
  <c r="AC1050" i="4"/>
  <c r="AC1066" i="4"/>
  <c r="AC1082" i="4"/>
  <c r="AC1098" i="4"/>
  <c r="AC1051" i="4"/>
  <c r="AC1067" i="4"/>
  <c r="AC1083" i="4"/>
  <c r="AC1038" i="4"/>
  <c r="AC1054" i="4"/>
  <c r="AC1070" i="4"/>
  <c r="AC1039" i="4"/>
  <c r="AC1055" i="4"/>
  <c r="AC1071" i="4"/>
  <c r="AC1087" i="4"/>
  <c r="AC1040" i="4"/>
  <c r="AC1042" i="4"/>
  <c r="AC1058" i="4"/>
  <c r="AC1074" i="4"/>
  <c r="AC1043" i="4"/>
  <c r="AC1059" i="4"/>
  <c r="AC1075" i="4"/>
  <c r="AC1091" i="4"/>
  <c r="AC1046" i="4"/>
  <c r="AC1062" i="4"/>
  <c r="AC1078" i="4"/>
  <c r="AC1094" i="4"/>
  <c r="AC1047" i="4"/>
  <c r="AC1079" i="4"/>
  <c r="AC1095" i="4"/>
  <c r="AC1048" i="4"/>
  <c r="AC1064" i="4"/>
  <c r="AC1099" i="4"/>
  <c r="AC1052" i="4"/>
  <c r="AC1068" i="4"/>
  <c r="AC1084" i="4"/>
  <c r="AC1053" i="4"/>
  <c r="AC1069" i="4"/>
  <c r="AC1085" i="4"/>
  <c r="AC1056" i="4"/>
  <c r="AC1072" i="4"/>
  <c r="AC1044" i="4"/>
  <c r="AC1060" i="4"/>
  <c r="AC1076" i="4"/>
  <c r="AC1092" i="4"/>
  <c r="AC1045" i="4"/>
  <c r="AC1061" i="4"/>
  <c r="AC1077" i="4"/>
  <c r="AC1093" i="4"/>
  <c r="AC1030" i="4"/>
  <c r="AC1021" i="4"/>
  <c r="AC1033" i="4"/>
  <c r="T1023" i="3"/>
  <c r="X1023" i="3" s="1"/>
  <c r="AB1023" i="4" l="1"/>
  <c r="B1029" i="4"/>
  <c r="T1029" i="3"/>
  <c r="X1055" i="3"/>
  <c r="AB1055" i="4"/>
  <c r="X1053" i="3"/>
  <c r="AB1053" i="4"/>
  <c r="X1099" i="3"/>
  <c r="AB1099" i="4"/>
  <c r="X1074" i="3"/>
  <c r="AB1074" i="4"/>
  <c r="X1081" i="3"/>
  <c r="AB1081" i="4"/>
  <c r="X1092" i="3"/>
  <c r="AB1092" i="4"/>
  <c r="X1079" i="3"/>
  <c r="AB1079" i="4"/>
  <c r="X1078" i="3"/>
  <c r="AB1078" i="4"/>
  <c r="X1088" i="3"/>
  <c r="AB1088" i="4"/>
  <c r="X1051" i="3"/>
  <c r="AB1051" i="4"/>
  <c r="X1038" i="3"/>
  <c r="AB1038" i="4"/>
  <c r="X1061" i="3"/>
  <c r="AB1061" i="4"/>
  <c r="X1095" i="3"/>
  <c r="AB1095" i="4"/>
  <c r="X1082" i="3"/>
  <c r="AB1082" i="4"/>
  <c r="X1080" i="3"/>
  <c r="AB1080" i="4"/>
  <c r="X1067" i="3"/>
  <c r="AB1067" i="4"/>
  <c r="X1065" i="3"/>
  <c r="AB1065" i="4"/>
  <c r="X1076" i="3"/>
  <c r="AB1076" i="4"/>
  <c r="X1062" i="3"/>
  <c r="AB1062" i="4"/>
  <c r="X1096" i="3"/>
  <c r="AB1096" i="4"/>
  <c r="X1083" i="3"/>
  <c r="AB1083" i="4"/>
  <c r="X1094" i="3"/>
  <c r="AB1094" i="4"/>
  <c r="X1068" i="3"/>
  <c r="AB1068" i="4"/>
  <c r="X1090" i="3"/>
  <c r="AB1090" i="4"/>
  <c r="X1100" i="3"/>
  <c r="AB1100" i="4"/>
  <c r="X1075" i="3"/>
  <c r="AB1075" i="4"/>
  <c r="X1086" i="3"/>
  <c r="AB1086" i="4"/>
  <c r="X1085" i="3"/>
  <c r="AB1085" i="4"/>
  <c r="X1071" i="3"/>
  <c r="AB1071" i="4"/>
  <c r="X1097" i="3"/>
  <c r="AB1097" i="4"/>
  <c r="X1059" i="3"/>
  <c r="AB1059" i="4"/>
  <c r="B1032" i="4"/>
  <c r="T1032" i="3"/>
  <c r="B1037" i="4"/>
  <c r="T1037" i="3"/>
  <c r="B1031" i="4"/>
  <c r="T1031" i="3"/>
  <c r="B1026" i="4"/>
  <c r="T1026" i="3"/>
  <c r="B1034" i="4"/>
  <c r="T1034" i="3"/>
  <c r="B1027" i="4"/>
  <c r="T1027" i="3"/>
  <c r="B1021" i="4"/>
  <c r="T1021" i="3"/>
  <c r="B1035" i="4"/>
  <c r="T1035" i="3"/>
  <c r="B1025" i="4"/>
  <c r="T1025" i="3"/>
  <c r="X1057" i="3"/>
  <c r="AB1057" i="4"/>
  <c r="X1077" i="3"/>
  <c r="AB1077" i="4"/>
  <c r="X1064" i="3"/>
  <c r="AB1064" i="4"/>
  <c r="X1063" i="3"/>
  <c r="AB1063" i="4"/>
  <c r="X1049" i="3"/>
  <c r="AB1049" i="4"/>
  <c r="X1045" i="3"/>
  <c r="AB1045" i="4"/>
  <c r="X1056" i="3"/>
  <c r="AB1056" i="4"/>
  <c r="X1043" i="3"/>
  <c r="AB1043" i="4"/>
  <c r="X1054" i="3"/>
  <c r="AB1054" i="4"/>
  <c r="X1052" i="3"/>
  <c r="AB1052" i="4"/>
  <c r="X1098" i="3"/>
  <c r="AB1098" i="4"/>
  <c r="X1042" i="3"/>
  <c r="AB1042" i="4"/>
  <c r="X1060" i="3"/>
  <c r="AB1060" i="4"/>
  <c r="X1047" i="3"/>
  <c r="AB1047" i="4"/>
  <c r="X1069" i="3"/>
  <c r="AB1069" i="4"/>
  <c r="X1044" i="3"/>
  <c r="AB1044" i="4"/>
  <c r="X1089" i="3"/>
  <c r="AB1089" i="4"/>
  <c r="X1041" i="3"/>
  <c r="AB1041" i="4"/>
  <c r="X1087" i="3"/>
  <c r="AB1087" i="4"/>
  <c r="X1073" i="3"/>
  <c r="AB1073" i="4"/>
  <c r="X1048" i="3"/>
  <c r="AB1048" i="4"/>
  <c r="X1070" i="3"/>
  <c r="AB1070" i="4"/>
  <c r="X1093" i="3"/>
  <c r="AB1093" i="4"/>
  <c r="X1091" i="3"/>
  <c r="AB1091" i="4"/>
  <c r="X1066" i="3"/>
  <c r="AB1066" i="4"/>
  <c r="X1040" i="3"/>
  <c r="AB1040" i="4"/>
  <c r="X1039" i="3"/>
  <c r="AB1039" i="4"/>
  <c r="X1050" i="3"/>
  <c r="AB1050" i="4"/>
  <c r="X1084" i="3"/>
  <c r="AB1084" i="4"/>
  <c r="X1058" i="3"/>
  <c r="AB1058" i="4"/>
  <c r="X1072" i="3"/>
  <c r="AB1072" i="4"/>
  <c r="X1046" i="3"/>
  <c r="AB1046" i="4"/>
  <c r="B1024" i="4"/>
  <c r="T1024" i="3"/>
  <c r="B1033" i="4"/>
  <c r="T1033" i="3"/>
  <c r="B1036" i="4"/>
  <c r="T1036" i="3"/>
  <c r="B1030" i="4"/>
  <c r="T1030" i="3"/>
  <c r="B1028" i="4"/>
  <c r="T1028" i="3"/>
  <c r="B1023" i="4"/>
  <c r="AC1027" i="4"/>
  <c r="AC1028" i="4"/>
  <c r="AC1025" i="4"/>
  <c r="AC1031" i="4"/>
  <c r="AC1032" i="4"/>
  <c r="AC1029" i="4"/>
  <c r="AC1026" i="4"/>
  <c r="AC1035" i="4"/>
  <c r="AC1036" i="4"/>
  <c r="AC1023" i="4"/>
  <c r="AC1024" i="4"/>
  <c r="AC1037" i="4"/>
  <c r="AC1034" i="4"/>
  <c r="I2198" i="1"/>
  <c r="I2199" i="1"/>
  <c r="I2200" i="1"/>
  <c r="I2201" i="1"/>
  <c r="I2202" i="1"/>
  <c r="I2203" i="1"/>
  <c r="I2204" i="1"/>
  <c r="I2205" i="1"/>
  <c r="I2206" i="1"/>
  <c r="J2198" i="1"/>
  <c r="J2199" i="1"/>
  <c r="J2200" i="1"/>
  <c r="J2201" i="1"/>
  <c r="J2202" i="1"/>
  <c r="J2203" i="1"/>
  <c r="J2204" i="1"/>
  <c r="J2205" i="1"/>
  <c r="J2206" i="1"/>
  <c r="M2198" i="1"/>
  <c r="M2199" i="1"/>
  <c r="M2200" i="1"/>
  <c r="M2201" i="1"/>
  <c r="M2202" i="1"/>
  <c r="M2203" i="1"/>
  <c r="M2204" i="1"/>
  <c r="M2205" i="1"/>
  <c r="M2206" i="1"/>
  <c r="A2198" i="1"/>
  <c r="A2199" i="1"/>
  <c r="A2200" i="1"/>
  <c r="A2201" i="1"/>
  <c r="A2202" i="1"/>
  <c r="A2203" i="1"/>
  <c r="A2204" i="1"/>
  <c r="A2205" i="1"/>
  <c r="A2206" i="1"/>
  <c r="I2168" i="1"/>
  <c r="I2169" i="1"/>
  <c r="I2170" i="1"/>
  <c r="I2171" i="1"/>
  <c r="I2172" i="1"/>
  <c r="I2173"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74"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X1028" i="3" l="1"/>
  <c r="AB1028" i="4"/>
  <c r="X1036" i="3"/>
  <c r="AB1036" i="4"/>
  <c r="X1024" i="3"/>
  <c r="AB1024" i="4"/>
  <c r="X1035" i="3"/>
  <c r="AB1035" i="4"/>
  <c r="X1027" i="3"/>
  <c r="AB1027" i="4"/>
  <c r="X1026" i="3"/>
  <c r="AB1026" i="4"/>
  <c r="X1037" i="3"/>
  <c r="AB1037" i="4"/>
  <c r="U1022" i="3"/>
  <c r="AC1022" i="4" s="1"/>
  <c r="X1022" i="3"/>
  <c r="X1030" i="3"/>
  <c r="AB1030" i="4"/>
  <c r="X1033" i="3"/>
  <c r="AB1033" i="4"/>
  <c r="X1025" i="3"/>
  <c r="AB1025" i="4"/>
  <c r="X1021" i="3"/>
  <c r="AB1021" i="4"/>
  <c r="X1034" i="3"/>
  <c r="AB1034" i="4"/>
  <c r="X1031" i="3"/>
  <c r="AB1031" i="4"/>
  <c r="X1032" i="3"/>
  <c r="AB1032" i="4"/>
  <c r="X1029" i="3"/>
  <c r="AB1029" i="4"/>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C1004" i="4" l="1"/>
  <c r="AC996" i="4"/>
  <c r="AC984" i="4"/>
  <c r="AC980" i="4"/>
  <c r="AC976" i="4"/>
  <c r="AC972" i="4"/>
  <c r="AC964" i="4"/>
  <c r="AC986" i="4"/>
  <c r="AC1010" i="4"/>
  <c r="AC1013" i="4"/>
  <c r="AC999" i="4"/>
  <c r="AC1016" i="4"/>
  <c r="T1007" i="3"/>
  <c r="AC1015" i="4"/>
  <c r="AC989" i="4"/>
  <c r="T975" i="3"/>
  <c r="T1020" i="3"/>
  <c r="X1020" i="3" s="1"/>
  <c r="B1016" i="4" l="1"/>
  <c r="T1016" i="3"/>
  <c r="B981" i="4"/>
  <c r="T981" i="3"/>
  <c r="B1003" i="4"/>
  <c r="T1003" i="3"/>
  <c r="B972" i="4"/>
  <c r="T972" i="3"/>
  <c r="B993" i="4"/>
  <c r="T993" i="3"/>
  <c r="B1013" i="4"/>
  <c r="T1013" i="3"/>
  <c r="B968" i="4"/>
  <c r="T968" i="3"/>
  <c r="B964" i="4"/>
  <c r="T964" i="3"/>
  <c r="B980" i="4"/>
  <c r="T980" i="3"/>
  <c r="B996" i="4"/>
  <c r="T996" i="3"/>
  <c r="AB1020" i="4"/>
  <c r="B962" i="4"/>
  <c r="T962" i="3"/>
  <c r="B970" i="4"/>
  <c r="T970" i="3"/>
  <c r="B982" i="4"/>
  <c r="T982" i="3"/>
  <c r="B966" i="4"/>
  <c r="T966" i="3"/>
  <c r="B978" i="4"/>
  <c r="T978" i="3"/>
  <c r="B986" i="4"/>
  <c r="T986" i="3"/>
  <c r="B994" i="4"/>
  <c r="T994" i="3"/>
  <c r="B1002" i="4"/>
  <c r="T1002" i="3"/>
  <c r="B1012" i="4"/>
  <c r="T1012" i="3"/>
  <c r="B965" i="4"/>
  <c r="T965" i="3"/>
  <c r="B987" i="4"/>
  <c r="T987" i="3"/>
  <c r="B1011" i="4"/>
  <c r="T1011" i="3"/>
  <c r="B977" i="4"/>
  <c r="T977" i="3"/>
  <c r="B999" i="4"/>
  <c r="T999" i="3"/>
  <c r="B1018" i="4"/>
  <c r="T1018" i="3"/>
  <c r="B1000" i="4"/>
  <c r="T1000" i="3"/>
  <c r="B979" i="4"/>
  <c r="T979" i="3"/>
  <c r="B969" i="4"/>
  <c r="T969" i="3"/>
  <c r="B985" i="4"/>
  <c r="T985" i="3"/>
  <c r="B1001" i="4"/>
  <c r="T1001" i="3"/>
  <c r="B1015" i="4"/>
  <c r="T1015" i="3"/>
  <c r="X975" i="3"/>
  <c r="AB975" i="4"/>
  <c r="B971" i="4"/>
  <c r="T971" i="3"/>
  <c r="B992" i="4"/>
  <c r="T992" i="3"/>
  <c r="B1017" i="4"/>
  <c r="T1017" i="3"/>
  <c r="B961" i="4"/>
  <c r="T961" i="3"/>
  <c r="B983" i="4"/>
  <c r="T983" i="3"/>
  <c r="B1004" i="4"/>
  <c r="T1004" i="3"/>
  <c r="B1009" i="4"/>
  <c r="T1009" i="3"/>
  <c r="B973" i="4"/>
  <c r="T973" i="3"/>
  <c r="B989" i="4"/>
  <c r="T989" i="3"/>
  <c r="B1005" i="4"/>
  <c r="T1005" i="3"/>
  <c r="B963" i="4"/>
  <c r="T963" i="3"/>
  <c r="B995" i="4"/>
  <c r="T995" i="3"/>
  <c r="B990" i="4"/>
  <c r="T990" i="3"/>
  <c r="B998" i="4"/>
  <c r="T998" i="3"/>
  <c r="B1008" i="4"/>
  <c r="T1008" i="3"/>
  <c r="B991" i="4"/>
  <c r="T991" i="3"/>
  <c r="B976" i="4"/>
  <c r="T976" i="3"/>
  <c r="B997" i="4"/>
  <c r="T997" i="3"/>
  <c r="B967" i="4"/>
  <c r="T967" i="3"/>
  <c r="B988" i="4"/>
  <c r="T988" i="3"/>
  <c r="X1007" i="3"/>
  <c r="AB1007" i="4"/>
  <c r="B984" i="4"/>
  <c r="T984" i="3"/>
  <c r="B1014" i="4"/>
  <c r="T1014" i="3"/>
  <c r="B1010" i="4"/>
  <c r="T1010" i="3"/>
  <c r="B975" i="4"/>
  <c r="B1007" i="4"/>
  <c r="B1020" i="4"/>
  <c r="AC991" i="4"/>
  <c r="AC969" i="4"/>
  <c r="AC985" i="4"/>
  <c r="AC1001" i="4"/>
  <c r="AC966" i="4"/>
  <c r="AC982" i="4"/>
  <c r="AC998" i="4"/>
  <c r="AC1012" i="4"/>
  <c r="AC963" i="4"/>
  <c r="AC979" i="4"/>
  <c r="AC995" i="4"/>
  <c r="AC1009" i="4"/>
  <c r="AC961" i="4"/>
  <c r="AC977" i="4"/>
  <c r="AC993" i="4"/>
  <c r="AC1007" i="4"/>
  <c r="AC992" i="4"/>
  <c r="AC990" i="4"/>
  <c r="AC965" i="4"/>
  <c r="AC981" i="4"/>
  <c r="AC997" i="4"/>
  <c r="AC1011" i="4"/>
  <c r="AC1000" i="4"/>
  <c r="AC962" i="4"/>
  <c r="AC978" i="4"/>
  <c r="AC994" i="4"/>
  <c r="AC1008" i="4"/>
  <c r="AC1020" i="4"/>
  <c r="AC975" i="4"/>
  <c r="AC973" i="4"/>
  <c r="AC1005" i="4"/>
  <c r="AC1014" i="4"/>
  <c r="AC970" i="4"/>
  <c r="AC1002" i="4"/>
  <c r="AC967" i="4"/>
  <c r="AC983" i="4"/>
  <c r="AC971" i="4"/>
  <c r="AC987" i="4"/>
  <c r="AC1003" i="4"/>
  <c r="AC1017" i="4"/>
  <c r="AC968" i="4"/>
  <c r="AC988" i="4"/>
  <c r="AC1018" i="4"/>
  <c r="I286" i="1"/>
  <c r="I287" i="1"/>
  <c r="I1769" i="1"/>
  <c r="I315" i="1"/>
  <c r="I316" i="1"/>
  <c r="I317" i="1"/>
  <c r="I923" i="1"/>
  <c r="J286" i="1"/>
  <c r="J287" i="1"/>
  <c r="J1769" i="1"/>
  <c r="J315" i="1"/>
  <c r="J316" i="1"/>
  <c r="J317" i="1"/>
  <c r="J923" i="1"/>
  <c r="M286" i="1"/>
  <c r="M287" i="1"/>
  <c r="M1769" i="1"/>
  <c r="M315" i="1"/>
  <c r="M316" i="1"/>
  <c r="M317" i="1"/>
  <c r="M923" i="1"/>
  <c r="A286" i="1"/>
  <c r="A287" i="1"/>
  <c r="A1769" i="1"/>
  <c r="A315" i="1"/>
  <c r="A316" i="1"/>
  <c r="A317" i="1"/>
  <c r="A923" i="1"/>
  <c r="X1010" i="3" l="1"/>
  <c r="AB1010" i="4"/>
  <c r="X988" i="3"/>
  <c r="AB988" i="4"/>
  <c r="X991" i="3"/>
  <c r="AB991" i="4"/>
  <c r="X995" i="3"/>
  <c r="AB995" i="4"/>
  <c r="X973" i="3"/>
  <c r="AB973" i="4"/>
  <c r="X961" i="3"/>
  <c r="AB961" i="4"/>
  <c r="X996" i="3"/>
  <c r="AB996" i="4"/>
  <c r="X964" i="3"/>
  <c r="AB964" i="4"/>
  <c r="X1013" i="3"/>
  <c r="AB1013" i="4"/>
  <c r="X972" i="3"/>
  <c r="AB972" i="4"/>
  <c r="X981" i="3"/>
  <c r="AB981" i="4"/>
  <c r="U974" i="3"/>
  <c r="AC974" i="4" s="1"/>
  <c r="X974" i="3"/>
  <c r="X967" i="3"/>
  <c r="AB967" i="4"/>
  <c r="X1008" i="3"/>
  <c r="AB1008" i="4"/>
  <c r="X963" i="3"/>
  <c r="AB963" i="4"/>
  <c r="X1009" i="3"/>
  <c r="AB1009" i="4"/>
  <c r="X1017" i="3"/>
  <c r="AB1017" i="4"/>
  <c r="X971" i="3"/>
  <c r="AB971" i="4"/>
  <c r="X985" i="3"/>
  <c r="AB985" i="4"/>
  <c r="X979" i="3"/>
  <c r="AB979" i="4"/>
  <c r="X1018" i="3"/>
  <c r="AB1018" i="4"/>
  <c r="X977" i="3"/>
  <c r="AB977" i="4"/>
  <c r="X987" i="3"/>
  <c r="AB987" i="4"/>
  <c r="X1012" i="3"/>
  <c r="AB1012" i="4"/>
  <c r="X994" i="3"/>
  <c r="AB994" i="4"/>
  <c r="X978" i="3"/>
  <c r="AB978" i="4"/>
  <c r="X982" i="3"/>
  <c r="AB982" i="4"/>
  <c r="X962" i="3"/>
  <c r="AB962" i="4"/>
  <c r="U1019" i="3"/>
  <c r="AC1019" i="4" s="1"/>
  <c r="X1019" i="3"/>
  <c r="X1014" i="3"/>
  <c r="AB1014" i="4"/>
  <c r="X976" i="3"/>
  <c r="AB976" i="4"/>
  <c r="X990" i="3"/>
  <c r="AB990" i="4"/>
  <c r="X989" i="3"/>
  <c r="AB989" i="4"/>
  <c r="X983" i="3"/>
  <c r="AB983" i="4"/>
  <c r="X1015" i="3"/>
  <c r="AB1015" i="4"/>
  <c r="X980" i="3"/>
  <c r="AB980" i="4"/>
  <c r="X968" i="3"/>
  <c r="AB968" i="4"/>
  <c r="X993" i="3"/>
  <c r="AB993" i="4"/>
  <c r="X1003" i="3"/>
  <c r="AB1003" i="4"/>
  <c r="X1016" i="3"/>
  <c r="AB1016" i="4"/>
  <c r="U1006" i="3"/>
  <c r="AC1006" i="4" s="1"/>
  <c r="X1006" i="3"/>
  <c r="X984" i="3"/>
  <c r="AB984" i="4"/>
  <c r="X997" i="3"/>
  <c r="AB997" i="4"/>
  <c r="X998" i="3"/>
  <c r="AB998" i="4"/>
  <c r="X1005" i="3"/>
  <c r="AB1005" i="4"/>
  <c r="X1004" i="3"/>
  <c r="AB1004" i="4"/>
  <c r="X992" i="3"/>
  <c r="AB992" i="4"/>
  <c r="X1001" i="3"/>
  <c r="AB1001" i="4"/>
  <c r="X969" i="3"/>
  <c r="AB969" i="4"/>
  <c r="X1000" i="3"/>
  <c r="AB1000" i="4"/>
  <c r="X999" i="3"/>
  <c r="AB999" i="4"/>
  <c r="X1011" i="3"/>
  <c r="AB1011" i="4"/>
  <c r="X965" i="3"/>
  <c r="AB965" i="4"/>
  <c r="X1002" i="3"/>
  <c r="AB1002" i="4"/>
  <c r="X986" i="3"/>
  <c r="AB986" i="4"/>
  <c r="X966" i="3"/>
  <c r="AB966" i="4"/>
  <c r="X970" i="3"/>
  <c r="AB970" i="4"/>
  <c r="I1520" i="1"/>
  <c r="I907" i="1"/>
  <c r="I144" i="1"/>
  <c r="I281" i="1"/>
  <c r="I577" i="1"/>
  <c r="I579" i="1"/>
  <c r="I580" i="1"/>
  <c r="I581" i="1"/>
  <c r="I578" i="1"/>
  <c r="I891" i="1"/>
  <c r="I1508" i="1"/>
  <c r="I273" i="1"/>
  <c r="I899" i="1"/>
  <c r="I278" i="1"/>
  <c r="I279" i="1"/>
  <c r="I905" i="1"/>
  <c r="J891" i="1"/>
  <c r="J1508" i="1"/>
  <c r="J273" i="1"/>
  <c r="J899" i="1"/>
  <c r="J278" i="1"/>
  <c r="J279" i="1"/>
  <c r="J1520" i="1"/>
  <c r="J905" i="1"/>
  <c r="J907" i="1"/>
  <c r="J144" i="1"/>
  <c r="J281" i="1"/>
  <c r="J577" i="1"/>
  <c r="J579" i="1"/>
  <c r="J580" i="1"/>
  <c r="J581" i="1"/>
  <c r="J578" i="1"/>
  <c r="M891" i="1"/>
  <c r="M1508" i="1"/>
  <c r="M273" i="1"/>
  <c r="M899" i="1"/>
  <c r="M278" i="1"/>
  <c r="M279" i="1"/>
  <c r="M1520" i="1"/>
  <c r="M905" i="1"/>
  <c r="M907" i="1"/>
  <c r="M144" i="1"/>
  <c r="M281" i="1"/>
  <c r="M577" i="1"/>
  <c r="M579" i="1"/>
  <c r="M580" i="1"/>
  <c r="M581" i="1"/>
  <c r="M578" i="1"/>
  <c r="A891" i="1"/>
  <c r="A1508" i="1"/>
  <c r="A273" i="1"/>
  <c r="A899" i="1"/>
  <c r="A278" i="1"/>
  <c r="A279" i="1"/>
  <c r="A1520" i="1"/>
  <c r="A905" i="1"/>
  <c r="A907" i="1"/>
  <c r="A144" i="1"/>
  <c r="A281" i="1"/>
  <c r="A577" i="1"/>
  <c r="A579" i="1"/>
  <c r="A580" i="1"/>
  <c r="A581" i="1"/>
  <c r="A578" i="1"/>
  <c r="I1478" i="1"/>
  <c r="I576" i="1"/>
  <c r="I311" i="1"/>
  <c r="I312" i="1"/>
  <c r="I313" i="1"/>
  <c r="I314" i="1"/>
  <c r="I1490" i="1"/>
  <c r="I1491" i="1"/>
  <c r="I1492" i="1"/>
  <c r="I270" i="1"/>
  <c r="I890" i="1"/>
  <c r="J1478" i="1"/>
  <c r="J576" i="1"/>
  <c r="J311" i="1"/>
  <c r="J312" i="1"/>
  <c r="J313" i="1"/>
  <c r="J314" i="1"/>
  <c r="J1490" i="1"/>
  <c r="J1491" i="1"/>
  <c r="J1492" i="1"/>
  <c r="J270" i="1"/>
  <c r="J890" i="1"/>
  <c r="M1478" i="1"/>
  <c r="M576" i="1"/>
  <c r="M311" i="1"/>
  <c r="M312" i="1"/>
  <c r="M313" i="1"/>
  <c r="M314" i="1"/>
  <c r="M1490" i="1"/>
  <c r="M1491" i="1"/>
  <c r="M1492" i="1"/>
  <c r="M270" i="1"/>
  <c r="M890" i="1"/>
  <c r="A1478" i="1"/>
  <c r="A576" i="1"/>
  <c r="A311" i="1"/>
  <c r="A312" i="1"/>
  <c r="A313" i="1"/>
  <c r="A314" i="1"/>
  <c r="A1490" i="1"/>
  <c r="A1491" i="1"/>
  <c r="A1492" i="1"/>
  <c r="A270" i="1"/>
  <c r="A890" i="1"/>
  <c r="I1257" i="1"/>
  <c r="I1258" i="1"/>
  <c r="I1259" i="1"/>
  <c r="I452" i="1"/>
  <c r="I255" i="1"/>
  <c r="I258" i="1"/>
  <c r="I864" i="1"/>
  <c r="I869" i="1"/>
  <c r="I870" i="1"/>
  <c r="I262" i="1"/>
  <c r="I1762" i="1"/>
  <c r="I265" i="1"/>
  <c r="I1192" i="1"/>
  <c r="I1278" i="1"/>
  <c r="J1257" i="1"/>
  <c r="J1258" i="1"/>
  <c r="J1259" i="1"/>
  <c r="J452" i="1"/>
  <c r="J255" i="1"/>
  <c r="J258" i="1"/>
  <c r="J864" i="1"/>
  <c r="J869" i="1"/>
  <c r="J870" i="1"/>
  <c r="J262" i="1"/>
  <c r="J1762" i="1"/>
  <c r="J265" i="1"/>
  <c r="J1192" i="1"/>
  <c r="J1278" i="1"/>
  <c r="M1257" i="1"/>
  <c r="M1258" i="1"/>
  <c r="M1259" i="1"/>
  <c r="M452" i="1"/>
  <c r="M255" i="1"/>
  <c r="M258" i="1"/>
  <c r="M864" i="1"/>
  <c r="M869" i="1"/>
  <c r="M870" i="1"/>
  <c r="M262" i="1"/>
  <c r="M1762" i="1"/>
  <c r="M265" i="1"/>
  <c r="M1192" i="1"/>
  <c r="M1278" i="1"/>
  <c r="A1257" i="1"/>
  <c r="A1258" i="1"/>
  <c r="A1259" i="1"/>
  <c r="A452" i="1"/>
  <c r="A255" i="1"/>
  <c r="A258" i="1"/>
  <c r="A864" i="1"/>
  <c r="A869" i="1"/>
  <c r="A870" i="1"/>
  <c r="A262" i="1"/>
  <c r="A1762" i="1"/>
  <c r="A265" i="1"/>
  <c r="A1192" i="1"/>
  <c r="A1278" i="1"/>
  <c r="I222" i="1" l="1"/>
  <c r="I223" i="1"/>
  <c r="I227" i="1"/>
  <c r="I232" i="1"/>
  <c r="I233" i="1"/>
  <c r="I834" i="1"/>
  <c r="I1271" i="1"/>
  <c r="I569" i="1"/>
  <c r="I1254" i="1"/>
  <c r="I1255" i="1"/>
  <c r="I1256" i="1"/>
  <c r="J222" i="1"/>
  <c r="J223" i="1"/>
  <c r="J227" i="1"/>
  <c r="J232" i="1"/>
  <c r="J233" i="1"/>
  <c r="J834" i="1"/>
  <c r="J1271" i="1"/>
  <c r="J569" i="1"/>
  <c r="J1254" i="1"/>
  <c r="J1255" i="1"/>
  <c r="J1256" i="1"/>
  <c r="M222" i="1"/>
  <c r="M223" i="1"/>
  <c r="M227" i="1"/>
  <c r="M232" i="1"/>
  <c r="M233" i="1"/>
  <c r="M834" i="1"/>
  <c r="M1271" i="1"/>
  <c r="M569" i="1"/>
  <c r="M1254" i="1"/>
  <c r="M1255" i="1"/>
  <c r="M1256" i="1"/>
  <c r="A222" i="1"/>
  <c r="A223" i="1"/>
  <c r="A227" i="1"/>
  <c r="A232" i="1"/>
  <c r="A233" i="1"/>
  <c r="A834" i="1"/>
  <c r="A1271" i="1"/>
  <c r="A569" i="1"/>
  <c r="A1254" i="1"/>
  <c r="A1255" i="1"/>
  <c r="A1256" i="1"/>
  <c r="I213" i="1"/>
  <c r="I1657" i="1"/>
  <c r="I1658" i="1"/>
  <c r="I365" i="1"/>
  <c r="I214" i="1"/>
  <c r="I567" i="1"/>
  <c r="I566" i="1"/>
  <c r="I220" i="1"/>
  <c r="I221" i="1"/>
  <c r="J213" i="1"/>
  <c r="J1657" i="1"/>
  <c r="J1658" i="1"/>
  <c r="J365" i="1"/>
  <c r="J214" i="1"/>
  <c r="J567" i="1"/>
  <c r="J566" i="1"/>
  <c r="J220" i="1"/>
  <c r="J221" i="1"/>
  <c r="M213" i="1"/>
  <c r="M1657" i="1"/>
  <c r="M1658" i="1"/>
  <c r="M365" i="1"/>
  <c r="M214" i="1"/>
  <c r="M567" i="1"/>
  <c r="M566" i="1"/>
  <c r="M220" i="1"/>
  <c r="M221" i="1"/>
  <c r="A213" i="1"/>
  <c r="A1657" i="1"/>
  <c r="A1658" i="1"/>
  <c r="A365" i="1"/>
  <c r="A214" i="1"/>
  <c r="A567" i="1"/>
  <c r="A566" i="1"/>
  <c r="A220" i="1"/>
  <c r="A221" i="1"/>
  <c r="I141" i="1" l="1"/>
  <c r="I142" i="1"/>
  <c r="I143" i="1"/>
  <c r="I195" i="1"/>
  <c r="I320" i="1"/>
  <c r="I199" i="1"/>
  <c r="I1810" i="1"/>
  <c r="I1811" i="1"/>
  <c r="I1812" i="1"/>
  <c r="I1391" i="1"/>
  <c r="I782" i="1"/>
  <c r="J141" i="1"/>
  <c r="J142" i="1"/>
  <c r="J143" i="1"/>
  <c r="J195" i="1"/>
  <c r="J320" i="1"/>
  <c r="J199" i="1"/>
  <c r="J1810" i="1"/>
  <c r="J1811" i="1"/>
  <c r="J1812" i="1"/>
  <c r="J1391" i="1"/>
  <c r="J782" i="1"/>
  <c r="M141" i="1"/>
  <c r="M142" i="1"/>
  <c r="M143" i="1"/>
  <c r="M195" i="1"/>
  <c r="M320" i="1"/>
  <c r="M199" i="1"/>
  <c r="M1810" i="1"/>
  <c r="M1811" i="1"/>
  <c r="M1812" i="1"/>
  <c r="M1391" i="1"/>
  <c r="M782" i="1"/>
  <c r="A141" i="1"/>
  <c r="A142" i="1"/>
  <c r="A143" i="1"/>
  <c r="A195" i="1"/>
  <c r="A320" i="1"/>
  <c r="A199" i="1"/>
  <c r="A1810" i="1"/>
  <c r="A1811" i="1"/>
  <c r="A1812" i="1"/>
  <c r="A1391" i="1"/>
  <c r="A782" i="1"/>
  <c r="I326" i="1" l="1"/>
  <c r="I327" i="1"/>
  <c r="I1335" i="1"/>
  <c r="I190" i="1"/>
  <c r="I1341" i="1"/>
  <c r="I1342" i="1"/>
  <c r="I1343" i="1"/>
  <c r="I1344" i="1"/>
  <c r="I354" i="1"/>
  <c r="I138" i="1"/>
  <c r="I139" i="1"/>
  <c r="I140" i="1"/>
  <c r="J326" i="1"/>
  <c r="J327" i="1"/>
  <c r="J1335" i="1"/>
  <c r="J190" i="1"/>
  <c r="J1341" i="1"/>
  <c r="J1342" i="1"/>
  <c r="J1343" i="1"/>
  <c r="J1344" i="1"/>
  <c r="J354" i="1"/>
  <c r="J138" i="1"/>
  <c r="J139" i="1"/>
  <c r="J140" i="1"/>
  <c r="M326" i="1"/>
  <c r="M327" i="1"/>
  <c r="M1335" i="1"/>
  <c r="M190" i="1"/>
  <c r="M1341" i="1"/>
  <c r="M1342" i="1"/>
  <c r="M1343" i="1"/>
  <c r="M1344" i="1"/>
  <c r="M354" i="1"/>
  <c r="M138" i="1"/>
  <c r="M139" i="1"/>
  <c r="M140" i="1"/>
  <c r="A326" i="1"/>
  <c r="A327" i="1"/>
  <c r="A1335" i="1"/>
  <c r="A190" i="1"/>
  <c r="A1341" i="1"/>
  <c r="A1342" i="1"/>
  <c r="A1343" i="1"/>
  <c r="A1344" i="1"/>
  <c r="A354" i="1"/>
  <c r="A138" i="1"/>
  <c r="A139" i="1"/>
  <c r="A140" i="1"/>
  <c r="I1261" i="1"/>
  <c r="J1261" i="1"/>
  <c r="M1261" i="1"/>
  <c r="A1261" i="1"/>
  <c r="I641" i="1"/>
  <c r="J641" i="1"/>
  <c r="M641" i="1"/>
  <c r="A641" i="1"/>
  <c r="I1150" i="1"/>
  <c r="J1150" i="1"/>
  <c r="M1150" i="1"/>
  <c r="A1150" i="1"/>
  <c r="I1319" i="1"/>
  <c r="J1319" i="1"/>
  <c r="M1319" i="1"/>
  <c r="A1319" i="1"/>
  <c r="N1343" i="1" l="1"/>
  <c r="N2342" i="1"/>
  <c r="N2337" i="1"/>
  <c r="N2340" i="1"/>
  <c r="N2343" i="1"/>
  <c r="N2339" i="1"/>
  <c r="N2338" i="1"/>
  <c r="N2341" i="1"/>
  <c r="N2329" i="1"/>
  <c r="N2293" i="1"/>
  <c r="N2257" i="1"/>
  <c r="N2225" i="1"/>
  <c r="N2334" i="1"/>
  <c r="N2318" i="1"/>
  <c r="N2302" i="1"/>
  <c r="N2286" i="1"/>
  <c r="N2270" i="1"/>
  <c r="N2254" i="1"/>
  <c r="N2238" i="1"/>
  <c r="N2222" i="1"/>
  <c r="N2333" i="1"/>
  <c r="N2301" i="1"/>
  <c r="N2273" i="1"/>
  <c r="N2245" i="1"/>
  <c r="N2213" i="1"/>
  <c r="N2324" i="1"/>
  <c r="N2308" i="1"/>
  <c r="N2292" i="1"/>
  <c r="N2276" i="1"/>
  <c r="N2260" i="1"/>
  <c r="N2244" i="1"/>
  <c r="N2228" i="1"/>
  <c r="N2212" i="1"/>
  <c r="N2327" i="1"/>
  <c r="N2311" i="1"/>
  <c r="N2295" i="1"/>
  <c r="N2279" i="1"/>
  <c r="N2263" i="1"/>
  <c r="N2247" i="1"/>
  <c r="N2231" i="1"/>
  <c r="N2215" i="1"/>
  <c r="N2321" i="1"/>
  <c r="N2285" i="1"/>
  <c r="N2249" i="1"/>
  <c r="N2217" i="1"/>
  <c r="N2330" i="1"/>
  <c r="N2314" i="1"/>
  <c r="N2298" i="1"/>
  <c r="N2282" i="1"/>
  <c r="N2266" i="1"/>
  <c r="N2250" i="1"/>
  <c r="N2234" i="1"/>
  <c r="N2218" i="1"/>
  <c r="N2325" i="1"/>
  <c r="N2297" i="1"/>
  <c r="N2269" i="1"/>
  <c r="N2237" i="1"/>
  <c r="N2336" i="1"/>
  <c r="N2320" i="1"/>
  <c r="N2304" i="1"/>
  <c r="N2288" i="1"/>
  <c r="N2272" i="1"/>
  <c r="N2256" i="1"/>
  <c r="N2240" i="1"/>
  <c r="N2224" i="1"/>
  <c r="N2208" i="1"/>
  <c r="N2323" i="1"/>
  <c r="N2307" i="1"/>
  <c r="N2291" i="1"/>
  <c r="N2275" i="1"/>
  <c r="N2259" i="1"/>
  <c r="N2243" i="1"/>
  <c r="N2227" i="1"/>
  <c r="N2211" i="1"/>
  <c r="N2313" i="1"/>
  <c r="N2277" i="1"/>
  <c r="N2241" i="1"/>
  <c r="N2209" i="1"/>
  <c r="N2326" i="1"/>
  <c r="N2310" i="1"/>
  <c r="N2294" i="1"/>
  <c r="N2278" i="1"/>
  <c r="N2262" i="1"/>
  <c r="N2246" i="1"/>
  <c r="N2230" i="1"/>
  <c r="N2214" i="1"/>
  <c r="N2317" i="1"/>
  <c r="N2289" i="1"/>
  <c r="N2261" i="1"/>
  <c r="N2229" i="1"/>
  <c r="N2332" i="1"/>
  <c r="N2316" i="1"/>
  <c r="N2300" i="1"/>
  <c r="N2284" i="1"/>
  <c r="N2268" i="1"/>
  <c r="N2252" i="1"/>
  <c r="N2236" i="1"/>
  <c r="N2220" i="1"/>
  <c r="N2335" i="1"/>
  <c r="N2319" i="1"/>
  <c r="N2303" i="1"/>
  <c r="N2287" i="1"/>
  <c r="N2271" i="1"/>
  <c r="N2255" i="1"/>
  <c r="N2239" i="1"/>
  <c r="N2223" i="1"/>
  <c r="N2305" i="1"/>
  <c r="N2265" i="1"/>
  <c r="N2233" i="1"/>
  <c r="N2207" i="1"/>
  <c r="N2322" i="1"/>
  <c r="N2306" i="1"/>
  <c r="N2290" i="1"/>
  <c r="N2274" i="1"/>
  <c r="N2258" i="1"/>
  <c r="N2242" i="1"/>
  <c r="N2226" i="1"/>
  <c r="N2210" i="1"/>
  <c r="N2309" i="1"/>
  <c r="N2281" i="1"/>
  <c r="N2253" i="1"/>
  <c r="N2221" i="1"/>
  <c r="N2328" i="1"/>
  <c r="N2312" i="1"/>
  <c r="N2296" i="1"/>
  <c r="N2280" i="1"/>
  <c r="N2264" i="1"/>
  <c r="N2248" i="1"/>
  <c r="N2232" i="1"/>
  <c r="N2216" i="1"/>
  <c r="N2331" i="1"/>
  <c r="N2315" i="1"/>
  <c r="N2299" i="1"/>
  <c r="N2283" i="1"/>
  <c r="N2267" i="1"/>
  <c r="N2251" i="1"/>
  <c r="N2235" i="1"/>
  <c r="N2219" i="1"/>
  <c r="N2194" i="1"/>
  <c r="N2192" i="1"/>
  <c r="N2176" i="1"/>
  <c r="N2201" i="1"/>
  <c r="N2191" i="1"/>
  <c r="N2175" i="1"/>
  <c r="N2203" i="1"/>
  <c r="N2170" i="1"/>
  <c r="N2202" i="1"/>
  <c r="N2193" i="1"/>
  <c r="N2182" i="1"/>
  <c r="N2188" i="1"/>
  <c r="N2172" i="1"/>
  <c r="N2190" i="1"/>
  <c r="N2187" i="1"/>
  <c r="N2171" i="1"/>
  <c r="N2199" i="1"/>
  <c r="N2189" i="1"/>
  <c r="N2173" i="1"/>
  <c r="N2197" i="1"/>
  <c r="N2184" i="1"/>
  <c r="N2168" i="1"/>
  <c r="N2174" i="1"/>
  <c r="N2183" i="1"/>
  <c r="N2204" i="1"/>
  <c r="N2186" i="1"/>
  <c r="N2185" i="1"/>
  <c r="N2196" i="1"/>
  <c r="N2180" i="1"/>
  <c r="N2205" i="1"/>
  <c r="N2195" i="1"/>
  <c r="N2179" i="1"/>
  <c r="N2200" i="1"/>
  <c r="N2178" i="1"/>
  <c r="N2181" i="1"/>
  <c r="N2206" i="1"/>
  <c r="N2177" i="1"/>
  <c r="N2198" i="1"/>
  <c r="N2169" i="1"/>
  <c r="N2005" i="1"/>
  <c r="N2060" i="1"/>
  <c r="N2044" i="1"/>
  <c r="N2028" i="1"/>
  <c r="N2012" i="1"/>
  <c r="N1996" i="1"/>
  <c r="N1980" i="1"/>
  <c r="N2059" i="1"/>
  <c r="N2043" i="1"/>
  <c r="N2027" i="1"/>
  <c r="N2011" i="1"/>
  <c r="N2156" i="1"/>
  <c r="N2140" i="1"/>
  <c r="N2124" i="1"/>
  <c r="N2108" i="1"/>
  <c r="N2092" i="1"/>
  <c r="N2076" i="1"/>
  <c r="N2003" i="1"/>
  <c r="N1987" i="1"/>
  <c r="N1971" i="1"/>
  <c r="N2050" i="1"/>
  <c r="N2034" i="1"/>
  <c r="N2018" i="1"/>
  <c r="N2163" i="1"/>
  <c r="N2147" i="1"/>
  <c r="N2131" i="1"/>
  <c r="N2115" i="1"/>
  <c r="N2099" i="1"/>
  <c r="N2083" i="1"/>
  <c r="N2067" i="1"/>
  <c r="N1994" i="1"/>
  <c r="N1978" i="1"/>
  <c r="N2057" i="1"/>
  <c r="N2041" i="1"/>
  <c r="N2025" i="1"/>
  <c r="N2009" i="1"/>
  <c r="N2154" i="1"/>
  <c r="N2138" i="1"/>
  <c r="N2122" i="1"/>
  <c r="N2106" i="1"/>
  <c r="N2090" i="1"/>
  <c r="N2074" i="1"/>
  <c r="N1993" i="1"/>
  <c r="N2165" i="1"/>
  <c r="N2149" i="1"/>
  <c r="N2133" i="1"/>
  <c r="N2117" i="1"/>
  <c r="N2101" i="1"/>
  <c r="N2085" i="1"/>
  <c r="N2069" i="1"/>
  <c r="N1997" i="1"/>
  <c r="N2056" i="1"/>
  <c r="N2040" i="1"/>
  <c r="N2024" i="1"/>
  <c r="N2008" i="1"/>
  <c r="N1992" i="1"/>
  <c r="N1976" i="1"/>
  <c r="N2055" i="1"/>
  <c r="N2039" i="1"/>
  <c r="N2023" i="1"/>
  <c r="N2007" i="1"/>
  <c r="N2152" i="1"/>
  <c r="N2136" i="1"/>
  <c r="N2120" i="1"/>
  <c r="N2104" i="1"/>
  <c r="N2088" i="1"/>
  <c r="N2072" i="1"/>
  <c r="N1999" i="1"/>
  <c r="N1983" i="1"/>
  <c r="N2062" i="1"/>
  <c r="N2046" i="1"/>
  <c r="N2030" i="1"/>
  <c r="N2014" i="1"/>
  <c r="N2159" i="1"/>
  <c r="N2143" i="1"/>
  <c r="N2127" i="1"/>
  <c r="N2111" i="1"/>
  <c r="N2095" i="1"/>
  <c r="N2079" i="1"/>
  <c r="N2006" i="1"/>
  <c r="N1990" i="1"/>
  <c r="N1974" i="1"/>
  <c r="N2053" i="1"/>
  <c r="N2037" i="1"/>
  <c r="N2021" i="1"/>
  <c r="N2166" i="1"/>
  <c r="N2150" i="1"/>
  <c r="N2134" i="1"/>
  <c r="N2118" i="1"/>
  <c r="N2102" i="1"/>
  <c r="N2086" i="1"/>
  <c r="N2070" i="1"/>
  <c r="N1985" i="1"/>
  <c r="N2161" i="1"/>
  <c r="N2145" i="1"/>
  <c r="N2129" i="1"/>
  <c r="N2113" i="1"/>
  <c r="N2097" i="1"/>
  <c r="N2081" i="1"/>
  <c r="N2065" i="1"/>
  <c r="N1989" i="1"/>
  <c r="N2052" i="1"/>
  <c r="N2036" i="1"/>
  <c r="N2020" i="1"/>
  <c r="N2004" i="1"/>
  <c r="N1988" i="1"/>
  <c r="N1972" i="1"/>
  <c r="N2051" i="1"/>
  <c r="N2035" i="1"/>
  <c r="N2019" i="1"/>
  <c r="N2164" i="1"/>
  <c r="N2148" i="1"/>
  <c r="N2132" i="1"/>
  <c r="N2116" i="1"/>
  <c r="N2100" i="1"/>
  <c r="N2084" i="1"/>
  <c r="N2068" i="1"/>
  <c r="N1995" i="1"/>
  <c r="N1979" i="1"/>
  <c r="N2058" i="1"/>
  <c r="N2042" i="1"/>
  <c r="N2026" i="1"/>
  <c r="N2010" i="1"/>
  <c r="N2155" i="1"/>
  <c r="N2139" i="1"/>
  <c r="N2123" i="1"/>
  <c r="N2107" i="1"/>
  <c r="N2091" i="1"/>
  <c r="N2075" i="1"/>
  <c r="N2002" i="1"/>
  <c r="N1986" i="1"/>
  <c r="N1970" i="1"/>
  <c r="N2049" i="1"/>
  <c r="N2033" i="1"/>
  <c r="N2017" i="1"/>
  <c r="N2162" i="1"/>
  <c r="N2146" i="1"/>
  <c r="N2130" i="1"/>
  <c r="N2114" i="1"/>
  <c r="N2098" i="1"/>
  <c r="N2082" i="1"/>
  <c r="N2066" i="1"/>
  <c r="N1977" i="1"/>
  <c r="N2157" i="1"/>
  <c r="N2141" i="1"/>
  <c r="N2125" i="1"/>
  <c r="N2109" i="1"/>
  <c r="N2093" i="1"/>
  <c r="N2077" i="1"/>
  <c r="N1981" i="1"/>
  <c r="N2048" i="1"/>
  <c r="N2032" i="1"/>
  <c r="N2016" i="1"/>
  <c r="N2000" i="1"/>
  <c r="N1984" i="1"/>
  <c r="N2063" i="1"/>
  <c r="N2047" i="1"/>
  <c r="N2031" i="1"/>
  <c r="N2015" i="1"/>
  <c r="N2160" i="1"/>
  <c r="N2144" i="1"/>
  <c r="N2128" i="1"/>
  <c r="N2112" i="1"/>
  <c r="N2096" i="1"/>
  <c r="N2080" i="1"/>
  <c r="N2064" i="1"/>
  <c r="N1991" i="1"/>
  <c r="N1975" i="1"/>
  <c r="N2054" i="1"/>
  <c r="N2038" i="1"/>
  <c r="N2022" i="1"/>
  <c r="N2167" i="1"/>
  <c r="N2151" i="1"/>
  <c r="N2135" i="1"/>
  <c r="N2119" i="1"/>
  <c r="N2103" i="1"/>
  <c r="N2087" i="1"/>
  <c r="N2071" i="1"/>
  <c r="N1998" i="1"/>
  <c r="N1982" i="1"/>
  <c r="N2061" i="1"/>
  <c r="N2045" i="1"/>
  <c r="N2029" i="1"/>
  <c r="N2013" i="1"/>
  <c r="N2158" i="1"/>
  <c r="N2142" i="1"/>
  <c r="N2126" i="1"/>
  <c r="N2110" i="1"/>
  <c r="N2094" i="1"/>
  <c r="N2078" i="1"/>
  <c r="N2001" i="1"/>
  <c r="N1973" i="1"/>
  <c r="N2153" i="1"/>
  <c r="N2137" i="1"/>
  <c r="N2121" i="1"/>
  <c r="N2105" i="1"/>
  <c r="N2089" i="1"/>
  <c r="N2073" i="1"/>
  <c r="N315" i="1"/>
  <c r="N287" i="1"/>
  <c r="N923" i="1"/>
  <c r="N316" i="1"/>
  <c r="N1769" i="1"/>
  <c r="N286" i="1"/>
  <c r="N891" i="1"/>
  <c r="N317" i="1"/>
  <c r="N279" i="1"/>
  <c r="N1762" i="1"/>
  <c r="N313" i="1"/>
  <c r="N1520" i="1"/>
  <c r="N258" i="1"/>
  <c r="N580" i="1"/>
  <c r="N870" i="1"/>
  <c r="N1490" i="1"/>
  <c r="N278" i="1"/>
  <c r="N270" i="1"/>
  <c r="N577" i="1"/>
  <c r="N864" i="1"/>
  <c r="N1478" i="1"/>
  <c r="N273" i="1"/>
  <c r="N1258" i="1"/>
  <c r="N144" i="1"/>
  <c r="N255" i="1"/>
  <c r="N311" i="1"/>
  <c r="N265" i="1"/>
  <c r="N314" i="1"/>
  <c r="N905" i="1"/>
  <c r="N1259" i="1"/>
  <c r="N581" i="1"/>
  <c r="N1278" i="1"/>
  <c r="N1491" i="1"/>
  <c r="N1508" i="1"/>
  <c r="N1257" i="1"/>
  <c r="N579" i="1"/>
  <c r="N869" i="1"/>
  <c r="N576" i="1"/>
  <c r="N899" i="1"/>
  <c r="N1492" i="1"/>
  <c r="N281" i="1"/>
  <c r="N262" i="1"/>
  <c r="N312" i="1"/>
  <c r="N1192" i="1"/>
  <c r="N890" i="1"/>
  <c r="N907" i="1"/>
  <c r="N452" i="1"/>
  <c r="N578" i="1"/>
  <c r="N220" i="1"/>
  <c r="N223" i="1"/>
  <c r="N233" i="1"/>
  <c r="N569" i="1"/>
  <c r="N213" i="1"/>
  <c r="N365" i="1"/>
  <c r="N566" i="1"/>
  <c r="N222" i="1"/>
  <c r="N232" i="1"/>
  <c r="N1255" i="1"/>
  <c r="N1658" i="1"/>
  <c r="N567" i="1"/>
  <c r="N221" i="1"/>
  <c r="N1271" i="1"/>
  <c r="N834" i="1"/>
  <c r="N1254" i="1"/>
  <c r="N1657" i="1"/>
  <c r="N214" i="1"/>
  <c r="N227" i="1"/>
  <c r="N1256" i="1"/>
  <c r="N320" i="1"/>
  <c r="N782" i="1"/>
  <c r="N142" i="1"/>
  <c r="N1811" i="1"/>
  <c r="N1810" i="1"/>
  <c r="N1812" i="1"/>
  <c r="N195" i="1"/>
  <c r="N1391" i="1"/>
  <c r="N141" i="1"/>
  <c r="N143" i="1"/>
  <c r="N199" i="1"/>
  <c r="N326" i="1"/>
  <c r="N354" i="1"/>
  <c r="N1341" i="1"/>
  <c r="N1261" i="1"/>
  <c r="N1335" i="1"/>
  <c r="N190" i="1"/>
  <c r="N327" i="1"/>
  <c r="N1150" i="1"/>
  <c r="N1344" i="1"/>
  <c r="N1342" i="1"/>
  <c r="N139" i="1"/>
  <c r="N1319" i="1"/>
  <c r="N140" i="1"/>
  <c r="N138" i="1"/>
  <c r="N641" i="1"/>
  <c r="I353" i="1"/>
  <c r="J353" i="1"/>
  <c r="M353" i="1"/>
  <c r="A353" i="1"/>
  <c r="I1262" i="1"/>
  <c r="J1262" i="1"/>
  <c r="M1262" i="1"/>
  <c r="A1262" i="1"/>
  <c r="N353" i="1" l="1"/>
  <c r="N1262" i="1"/>
  <c r="A11" i="3"/>
  <c r="AC774" i="4" l="1"/>
  <c r="AC585" i="4"/>
  <c r="AC522" i="4"/>
  <c r="AC450" i="4"/>
  <c r="AC402" i="4"/>
  <c r="AC325" i="4"/>
  <c r="AC293" i="4"/>
  <c r="AC277" i="4"/>
  <c r="AC135" i="4"/>
  <c r="AC88" i="4"/>
  <c r="AC930" i="4"/>
  <c r="AC876" i="4"/>
  <c r="AC861" i="4"/>
  <c r="AC845" i="4"/>
  <c r="AC785" i="4"/>
  <c r="AC769" i="4"/>
  <c r="AC753" i="4"/>
  <c r="AC689" i="4"/>
  <c r="AC673" i="4"/>
  <c r="AC657" i="4"/>
  <c r="AC596" i="4"/>
  <c r="AC580" i="4"/>
  <c r="AC564" i="4"/>
  <c r="AC505" i="4"/>
  <c r="AC491" i="4"/>
  <c r="AC476" i="4"/>
  <c r="AC445" i="4"/>
  <c r="AC429" i="4"/>
  <c r="AC352" i="4"/>
  <c r="AC336" i="4"/>
  <c r="AC284" i="4"/>
  <c r="AC272" i="4"/>
  <c r="AC256" i="4"/>
  <c r="AC224" i="4"/>
  <c r="AC208" i="4"/>
  <c r="AC192" i="4"/>
  <c r="AC176" i="4"/>
  <c r="AC162" i="4"/>
  <c r="AC146" i="4"/>
  <c r="AC130" i="4"/>
  <c r="AC114" i="4"/>
  <c r="AC110" i="4"/>
  <c r="AC55" i="4"/>
  <c r="AC24" i="4"/>
  <c r="AC860" i="4"/>
  <c r="AC955" i="4"/>
  <c r="AC871" i="4"/>
  <c r="AC840" i="4"/>
  <c r="AC485" i="4"/>
  <c r="AC461" i="4"/>
  <c r="AC379" i="4"/>
  <c r="AC332" i="4"/>
  <c r="AC240" i="4"/>
  <c r="AC83" i="4"/>
  <c r="AC911" i="4"/>
  <c r="AC301" i="4"/>
  <c r="AC229" i="4"/>
  <c r="AC181" i="4"/>
  <c r="AC44" i="4"/>
  <c r="AC25" i="4"/>
  <c r="AC945" i="4"/>
  <c r="AC749" i="4"/>
  <c r="AC701" i="4"/>
  <c r="AC653" i="4"/>
  <c r="AC517" i="4"/>
  <c r="AC425" i="4"/>
  <c r="AC232" i="4"/>
  <c r="AC165" i="4"/>
  <c r="AC877" i="4"/>
  <c r="AC866" i="4"/>
  <c r="AC854" i="4"/>
  <c r="AC846" i="4"/>
  <c r="AC843" i="4"/>
  <c r="AC831" i="4"/>
  <c r="AC827" i="4"/>
  <c r="AC821" i="4"/>
  <c r="AC810" i="4"/>
  <c r="AC802" i="4"/>
  <c r="AC798" i="4"/>
  <c r="AC786" i="4"/>
  <c r="AC782" i="4"/>
  <c r="AC762" i="4"/>
  <c r="AC750" i="4"/>
  <c r="AC738" i="4"/>
  <c r="AC734" i="4"/>
  <c r="AC726" i="4"/>
  <c r="AC714" i="4"/>
  <c r="AC706" i="4"/>
  <c r="AC702" i="4"/>
  <c r="AC690" i="4"/>
  <c r="AC686" i="4"/>
  <c r="AC678" i="4"/>
  <c r="AC666" i="4"/>
  <c r="AC658" i="4"/>
  <c r="AC654" i="4"/>
  <c r="AC642" i="4"/>
  <c r="AC638" i="4"/>
  <c r="AC609" i="4"/>
  <c r="AC597" i="4"/>
  <c r="AC593" i="4"/>
  <c r="AC561" i="4"/>
  <c r="AC549" i="4"/>
  <c r="AC538" i="4"/>
  <c r="AC526" i="4"/>
  <c r="AC518" i="4"/>
  <c r="AC506" i="4"/>
  <c r="AC502" i="4"/>
  <c r="AC494" i="4"/>
  <c r="AC473" i="4"/>
  <c r="AC462" i="4"/>
  <c r="AC458" i="4"/>
  <c r="AC430" i="4"/>
  <c r="AC414" i="4"/>
  <c r="AC410" i="4"/>
  <c r="AC380" i="4"/>
  <c r="AC369" i="4"/>
  <c r="AC365" i="4"/>
  <c r="AC357" i="4"/>
  <c r="AC337" i="4"/>
  <c r="AC317" i="4"/>
  <c r="AC313" i="4"/>
  <c r="AC289" i="4"/>
  <c r="AC285" i="4"/>
  <c r="AC269" i="4"/>
  <c r="AC265" i="4"/>
  <c r="AC241" i="4"/>
  <c r="AC237" i="4"/>
  <c r="AC221" i="4"/>
  <c r="AC217" i="4"/>
  <c r="AC193" i="4"/>
  <c r="AC189" i="4"/>
  <c r="AC177" i="4"/>
  <c r="AC169" i="4"/>
  <c r="AC147" i="4"/>
  <c r="AC139" i="4"/>
  <c r="AC131" i="4"/>
  <c r="AC123" i="4"/>
  <c r="AC92" i="4"/>
  <c r="AC84" i="4"/>
  <c r="AC76" i="4"/>
  <c r="AC56" i="4"/>
  <c r="AC48" i="4"/>
  <c r="AC37" i="4"/>
  <c r="AC33" i="4"/>
  <c r="AC13" i="4"/>
  <c r="AC880" i="4"/>
  <c r="AC857" i="4"/>
  <c r="AC849" i="4"/>
  <c r="AC834" i="4"/>
  <c r="AC830" i="4"/>
  <c r="AC826" i="4"/>
  <c r="AC820" i="4"/>
  <c r="AC805" i="4"/>
  <c r="AC801" i="4"/>
  <c r="AC789" i="4"/>
  <c r="AC773" i="4"/>
  <c r="AC757" i="4"/>
  <c r="AC737" i="4"/>
  <c r="AC725" i="4"/>
  <c r="AC721" i="4"/>
  <c r="AC717" i="4"/>
  <c r="AC709" i="4"/>
  <c r="AC705" i="4"/>
  <c r="AC685" i="4"/>
  <c r="AC677" i="4"/>
  <c r="AC641" i="4"/>
  <c r="AC637" i="4"/>
  <c r="AC626" i="4"/>
  <c r="AC600" i="4"/>
  <c r="AC592" i="4"/>
  <c r="AC588" i="4"/>
  <c r="AC568" i="4"/>
  <c r="AC548" i="4"/>
  <c r="AC545" i="4"/>
  <c r="AC541" i="4"/>
  <c r="AC533" i="4"/>
  <c r="AC529" i="4"/>
  <c r="AC525" i="4"/>
  <c r="AC520" i="4"/>
  <c r="AC509" i="4"/>
  <c r="AC501" i="4"/>
  <c r="AC487" i="4"/>
  <c r="AC465" i="4"/>
  <c r="AC457" i="4"/>
  <c r="AC441" i="4"/>
  <c r="AC433" i="4"/>
  <c r="AC413" i="4"/>
  <c r="AC409" i="4"/>
  <c r="AC401" i="4"/>
  <c r="AC397" i="4"/>
  <c r="AC383" i="4"/>
  <c r="AC372" i="4"/>
  <c r="AC320" i="4"/>
  <c r="AC308" i="4"/>
  <c r="AC304" i="4"/>
  <c r="AC288" i="4"/>
  <c r="AC248" i="4"/>
  <c r="AC220" i="4"/>
  <c r="AC216" i="4"/>
  <c r="AC102" i="4"/>
  <c r="AC87" i="4"/>
  <c r="AC75" i="4"/>
  <c r="AC868" i="4"/>
  <c r="AC852" i="4"/>
  <c r="AC837" i="4"/>
  <c r="AC823" i="4"/>
  <c r="AC808" i="4"/>
  <c r="AC792" i="4"/>
  <c r="AC776" i="4"/>
  <c r="AC760" i="4"/>
  <c r="AC744" i="4"/>
  <c r="AC728" i="4"/>
  <c r="AC712" i="4"/>
  <c r="AC696" i="4"/>
  <c r="AC680" i="4"/>
  <c r="AC664" i="4"/>
  <c r="AC648" i="4"/>
  <c r="AC617" i="4"/>
  <c r="AC603" i="4"/>
  <c r="AC587" i="4"/>
  <c r="AC571" i="4"/>
  <c r="AC555" i="4"/>
  <c r="AC540" i="4"/>
  <c r="AC524" i="4"/>
  <c r="AC512" i="4"/>
  <c r="AC496" i="4"/>
  <c r="AC482" i="4"/>
  <c r="AC452" i="4"/>
  <c r="AC436" i="4"/>
  <c r="AC420" i="4"/>
  <c r="AC404" i="4"/>
  <c r="AC390" i="4"/>
  <c r="AC359" i="4"/>
  <c r="AC343" i="4"/>
  <c r="AC327" i="4"/>
  <c r="AC311" i="4"/>
  <c r="AC295" i="4"/>
  <c r="AC279" i="4"/>
  <c r="AC263" i="4"/>
  <c r="AC247" i="4"/>
  <c r="AC231" i="4"/>
  <c r="AC215" i="4"/>
  <c r="AC199" i="4"/>
  <c r="AC153" i="4"/>
  <c r="AC137" i="4"/>
  <c r="AC105" i="4"/>
  <c r="AC90" i="4"/>
  <c r="AC74" i="4"/>
  <c r="AC62" i="4"/>
  <c r="AC46" i="4"/>
  <c r="AC31" i="4"/>
  <c r="AC896" i="4"/>
  <c r="AC958" i="4"/>
  <c r="AC934" i="4"/>
  <c r="AC926" i="4"/>
  <c r="AC918" i="4"/>
  <c r="AC910" i="4"/>
  <c r="AC899" i="4"/>
  <c r="AC891" i="4"/>
  <c r="AC954" i="4"/>
  <c r="AC942" i="4"/>
  <c r="AC931" i="4"/>
  <c r="AC919" i="4"/>
  <c r="AC957" i="4"/>
  <c r="AC949" i="4"/>
  <c r="AC914" i="4"/>
  <c r="AC895" i="4"/>
  <c r="AC952" i="4"/>
  <c r="AC921" i="4"/>
  <c r="AC894" i="4"/>
  <c r="I1260" i="1"/>
  <c r="J1260" i="1"/>
  <c r="M1260" i="1"/>
  <c r="A1260" i="1"/>
  <c r="AC57" i="4" l="1"/>
  <c r="AC100" i="4"/>
  <c r="AC164" i="4"/>
  <c r="AC210" i="4"/>
  <c r="AC258" i="4"/>
  <c r="AC322" i="4"/>
  <c r="AC370" i="4"/>
  <c r="AC431" i="4"/>
  <c r="AC478" i="4"/>
  <c r="AC582" i="4"/>
  <c r="AC643" i="4"/>
  <c r="AC691" i="4"/>
  <c r="AC755" i="4"/>
  <c r="AC787" i="4"/>
  <c r="AC818" i="4"/>
  <c r="AC863" i="4"/>
  <c r="AC905" i="4"/>
  <c r="AC947" i="4"/>
  <c r="AC68" i="4"/>
  <c r="AC309" i="4"/>
  <c r="AC454" i="4"/>
  <c r="AC634" i="4"/>
  <c r="AC778" i="4"/>
  <c r="AC950" i="4"/>
  <c r="AC54" i="4"/>
  <c r="AC98" i="4"/>
  <c r="AC145" i="4"/>
  <c r="AC191" i="4"/>
  <c r="AC239" i="4"/>
  <c r="AC287" i="4"/>
  <c r="AC73" i="4"/>
  <c r="AC120" i="4"/>
  <c r="AC182" i="4"/>
  <c r="AC246" i="4"/>
  <c r="AC294" i="4"/>
  <c r="AC358" i="4"/>
  <c r="AC403" i="4"/>
  <c r="AC435" i="4"/>
  <c r="AC523" i="4"/>
  <c r="AC570" i="4"/>
  <c r="AC616" i="4"/>
  <c r="AC679" i="4"/>
  <c r="AC18" i="4"/>
  <c r="AC49" i="4"/>
  <c r="AC77" i="4"/>
  <c r="AC124" i="4"/>
  <c r="AC156" i="4"/>
  <c r="AC186" i="4"/>
  <c r="AC218" i="4"/>
  <c r="AC266" i="4"/>
  <c r="AC298" i="4"/>
  <c r="AC346" i="4"/>
  <c r="AC377" i="4"/>
  <c r="AC407" i="4"/>
  <c r="AC439" i="4"/>
  <c r="AC470" i="4"/>
  <c r="AC527" i="4"/>
  <c r="AC574" i="4"/>
  <c r="AC606" i="4"/>
  <c r="AC667" i="4"/>
  <c r="AC699" i="4"/>
  <c r="AC747" i="4"/>
  <c r="AC795" i="4"/>
  <c r="AC897" i="4"/>
  <c r="AC924" i="4"/>
  <c r="AC333" i="4"/>
  <c r="AC754" i="4"/>
  <c r="AC85" i="4"/>
  <c r="AC132" i="4"/>
  <c r="AC178" i="4"/>
  <c r="AC226" i="4"/>
  <c r="AC274" i="4"/>
  <c r="AC306" i="4"/>
  <c r="AC354" i="4"/>
  <c r="AC399" i="4"/>
  <c r="AC447" i="4"/>
  <c r="AC535" i="4"/>
  <c r="AC566" i="4"/>
  <c r="AC659" i="4"/>
  <c r="AC707" i="4"/>
  <c r="AC739" i="4"/>
  <c r="AC832" i="4"/>
  <c r="AC878" i="4"/>
  <c r="AC916" i="4"/>
  <c r="AC163" i="4"/>
  <c r="AC213" i="4"/>
  <c r="AC361" i="4"/>
  <c r="AC498" i="4"/>
  <c r="AC589" i="4"/>
  <c r="AC730" i="4"/>
  <c r="AC870" i="4"/>
  <c r="AC129" i="4"/>
  <c r="AC255" i="4"/>
  <c r="AC14" i="4"/>
  <c r="AC61" i="4"/>
  <c r="AC104" i="4"/>
  <c r="AC136" i="4"/>
  <c r="AC198" i="4"/>
  <c r="AC214" i="4"/>
  <c r="AC262" i="4"/>
  <c r="AC310" i="4"/>
  <c r="AC374" i="4"/>
  <c r="AC419" i="4"/>
  <c r="AC467" i="4"/>
  <c r="AC495" i="4"/>
  <c r="AC554" i="4"/>
  <c r="AC586" i="4"/>
  <c r="AC632" i="4"/>
  <c r="AC711" i="4"/>
  <c r="AC34" i="4"/>
  <c r="AC64" i="4"/>
  <c r="AC93" i="4"/>
  <c r="AC108" i="4"/>
  <c r="AC140" i="4"/>
  <c r="AC170" i="4"/>
  <c r="AC202" i="4"/>
  <c r="AC234" i="4"/>
  <c r="AC250" i="4"/>
  <c r="AC282" i="4"/>
  <c r="AC314" i="4"/>
  <c r="AC330" i="4"/>
  <c r="AC362" i="4"/>
  <c r="AC393" i="4"/>
  <c r="AC455" i="4"/>
  <c r="AC499" i="4"/>
  <c r="AC543" i="4"/>
  <c r="AC590" i="4"/>
  <c r="AC620" i="4"/>
  <c r="AC651" i="4"/>
  <c r="AC683" i="4"/>
  <c r="AC715" i="4"/>
  <c r="AC731" i="4"/>
  <c r="AC763" i="4"/>
  <c r="AC855" i="4"/>
  <c r="AC884" i="4"/>
  <c r="AC908" i="4"/>
  <c r="AC940" i="4"/>
  <c r="AC384" i="4"/>
  <c r="AC477" i="4"/>
  <c r="AC927" i="4"/>
  <c r="AC565" i="4"/>
  <c r="AC779" i="4"/>
  <c r="AC768" i="4"/>
  <c r="AC22" i="4"/>
  <c r="AC38" i="4"/>
  <c r="AC53" i="4"/>
  <c r="AC81" i="4"/>
  <c r="AC97" i="4"/>
  <c r="AC112" i="4"/>
  <c r="AC128" i="4"/>
  <c r="AC144" i="4"/>
  <c r="AC160" i="4"/>
  <c r="AC174" i="4"/>
  <c r="AC190" i="4"/>
  <c r="AC206" i="4"/>
  <c r="AC222" i="4"/>
  <c r="AC238" i="4"/>
  <c r="AC254" i="4"/>
  <c r="AC270" i="4"/>
  <c r="AC286" i="4"/>
  <c r="AC302" i="4"/>
  <c r="AC318" i="4"/>
  <c r="AC334" i="4"/>
  <c r="AC350" i="4"/>
  <c r="AC366" i="4"/>
  <c r="AC381" i="4"/>
  <c r="AC411" i="4"/>
  <c r="AC427" i="4"/>
  <c r="AC443" i="4"/>
  <c r="AC459" i="4"/>
  <c r="AC474" i="4"/>
  <c r="AC489" i="4"/>
  <c r="AC503" i="4"/>
  <c r="AC531" i="4"/>
  <c r="AC562" i="4"/>
  <c r="AC578" i="4"/>
  <c r="AC594" i="4"/>
  <c r="AC610" i="4"/>
  <c r="AC639" i="4"/>
  <c r="AC655" i="4"/>
  <c r="AC671" i="4"/>
  <c r="AC687" i="4"/>
  <c r="AC703" i="4"/>
  <c r="AC719" i="4"/>
  <c r="AC735" i="4"/>
  <c r="AC751" i="4"/>
  <c r="AC767" i="4"/>
  <c r="AC783" i="4"/>
  <c r="AC799" i="4"/>
  <c r="AC815" i="4"/>
  <c r="AC828" i="4"/>
  <c r="AC859" i="4"/>
  <c r="AC887" i="4"/>
  <c r="AC901" i="4"/>
  <c r="AC928" i="4"/>
  <c r="AC943" i="4"/>
  <c r="AC959" i="4"/>
  <c r="AC60" i="4"/>
  <c r="AC103" i="4"/>
  <c r="AC151" i="4"/>
  <c r="AC201" i="4"/>
  <c r="AC249" i="4"/>
  <c r="AC297" i="4"/>
  <c r="AC345" i="4"/>
  <c r="AC442" i="4"/>
  <c r="AC530" i="4"/>
  <c r="AC577" i="4"/>
  <c r="AC623" i="4"/>
  <c r="AC670" i="4"/>
  <c r="AC718" i="4"/>
  <c r="AC766" i="4"/>
  <c r="AC814" i="4"/>
  <c r="AC858" i="4"/>
  <c r="AC900" i="4"/>
  <c r="AC939" i="4"/>
  <c r="AC19" i="4"/>
  <c r="AC35" i="4"/>
  <c r="AC50" i="4"/>
  <c r="AC65" i="4"/>
  <c r="AC78" i="4"/>
  <c r="AC109" i="4"/>
  <c r="AC125" i="4"/>
  <c r="AC141" i="4"/>
  <c r="AC157" i="4"/>
  <c r="AC171" i="4"/>
  <c r="AC203" i="4"/>
  <c r="AC219" i="4"/>
  <c r="AC235" i="4"/>
  <c r="AC251" i="4"/>
  <c r="AC267" i="4"/>
  <c r="AC283" i="4"/>
  <c r="AC299" i="4"/>
  <c r="AC315" i="4"/>
  <c r="AC331" i="4"/>
  <c r="AC347" i="4"/>
  <c r="AC363" i="4"/>
  <c r="AC378" i="4"/>
  <c r="AC394" i="4"/>
  <c r="AC408" i="4"/>
  <c r="AC424" i="4"/>
  <c r="AC440" i="4"/>
  <c r="AC456" i="4"/>
  <c r="AC471" i="4"/>
  <c r="AC500" i="4"/>
  <c r="AC516" i="4"/>
  <c r="AC559" i="4"/>
  <c r="AC575" i="4"/>
  <c r="AC591" i="4"/>
  <c r="AC607" i="4"/>
  <c r="AC621" i="4"/>
  <c r="AC636" i="4"/>
  <c r="AC652" i="4"/>
  <c r="AC668" i="4"/>
  <c r="AC684" i="4"/>
  <c r="AC700" i="4"/>
  <c r="AC716" i="4"/>
  <c r="AC732" i="4"/>
  <c r="AC748" i="4"/>
  <c r="AC764" i="4"/>
  <c r="AC780" i="4"/>
  <c r="AC796" i="4"/>
  <c r="AC812" i="4"/>
  <c r="AC825" i="4"/>
  <c r="AC841" i="4"/>
  <c r="AC856" i="4"/>
  <c r="AC872" i="4"/>
  <c r="AC885" i="4"/>
  <c r="AC898" i="4"/>
  <c r="AC909" i="4"/>
  <c r="AC925" i="4"/>
  <c r="AC956" i="4"/>
  <c r="AC96" i="4"/>
  <c r="AC143" i="4"/>
  <c r="AC233" i="4"/>
  <c r="AC281" i="4"/>
  <c r="AC329" i="4"/>
  <c r="AC376" i="4"/>
  <c r="AC422" i="4"/>
  <c r="AC514" i="4"/>
  <c r="AC557" i="4"/>
  <c r="AC605" i="4"/>
  <c r="AC650" i="4"/>
  <c r="AC698" i="4"/>
  <c r="AC746" i="4"/>
  <c r="AC794" i="4"/>
  <c r="AC839" i="4"/>
  <c r="AC883" i="4"/>
  <c r="AC923" i="4"/>
  <c r="AC12" i="4"/>
  <c r="AC43" i="4"/>
  <c r="AC59" i="4"/>
  <c r="AC71" i="4"/>
  <c r="AC118" i="4"/>
  <c r="AC134" i="4"/>
  <c r="AC150" i="4"/>
  <c r="AC166" i="4"/>
  <c r="AC180" i="4"/>
  <c r="AC196" i="4"/>
  <c r="AC212" i="4"/>
  <c r="AC228" i="4"/>
  <c r="AC244" i="4"/>
  <c r="AC260" i="4"/>
  <c r="AC276" i="4"/>
  <c r="AC292" i="4"/>
  <c r="AC324" i="4"/>
  <c r="AC340" i="4"/>
  <c r="AC356" i="4"/>
  <c r="AC387" i="4"/>
  <c r="AC417" i="4"/>
  <c r="AC449" i="4"/>
  <c r="AC537" i="4"/>
  <c r="AC552" i="4"/>
  <c r="AC584" i="4"/>
  <c r="AC614" i="4"/>
  <c r="AC630" i="4"/>
  <c r="AC645" i="4"/>
  <c r="AC661" i="4"/>
  <c r="AC693" i="4"/>
  <c r="AC741" i="4"/>
  <c r="AC865" i="4"/>
  <c r="AC303" i="4"/>
  <c r="AC319" i="4"/>
  <c r="AC335" i="4"/>
  <c r="AC351" i="4"/>
  <c r="AC367" i="4"/>
  <c r="AC382" i="4"/>
  <c r="AC396" i="4"/>
  <c r="AC412" i="4"/>
  <c r="AC428" i="4"/>
  <c r="AC444" i="4"/>
  <c r="AC460" i="4"/>
  <c r="AC475" i="4"/>
  <c r="AC490" i="4"/>
  <c r="AC504" i="4"/>
  <c r="AC532" i="4"/>
  <c r="AC547" i="4"/>
  <c r="AC563" i="4"/>
  <c r="AC579" i="4"/>
  <c r="AC595" i="4"/>
  <c r="AC611" i="4"/>
  <c r="AC625" i="4"/>
  <c r="AC640" i="4"/>
  <c r="AC656" i="4"/>
  <c r="AC672" i="4"/>
  <c r="AC688" i="4"/>
  <c r="AC704" i="4"/>
  <c r="AC720" i="4"/>
  <c r="AC736" i="4"/>
  <c r="AC752" i="4"/>
  <c r="AC784" i="4"/>
  <c r="AC800" i="4"/>
  <c r="AC829" i="4"/>
  <c r="AC875" i="4"/>
  <c r="AC888" i="4"/>
  <c r="AC902" i="4"/>
  <c r="AC913" i="4"/>
  <c r="AC929" i="4"/>
  <c r="AC944" i="4"/>
  <c r="AC960" i="4"/>
  <c r="AC107" i="4"/>
  <c r="AC155" i="4"/>
  <c r="AC197" i="4"/>
  <c r="AC245" i="4"/>
  <c r="AC341" i="4"/>
  <c r="AC388" i="4"/>
  <c r="AC434" i="4"/>
  <c r="AC480" i="4"/>
  <c r="AC569" i="4"/>
  <c r="AC615" i="4"/>
  <c r="AC662" i="4"/>
  <c r="AC710" i="4"/>
  <c r="AC758" i="4"/>
  <c r="AC806" i="4"/>
  <c r="AC850" i="4"/>
  <c r="AC892" i="4"/>
  <c r="AC935" i="4"/>
  <c r="AC16" i="4"/>
  <c r="AC32" i="4"/>
  <c r="AC47" i="4"/>
  <c r="AC91" i="4"/>
  <c r="AC106" i="4"/>
  <c r="AC122" i="4"/>
  <c r="AC138" i="4"/>
  <c r="AC154" i="4"/>
  <c r="AC168" i="4"/>
  <c r="AC184" i="4"/>
  <c r="AC200" i="4"/>
  <c r="AC264" i="4"/>
  <c r="AC280" i="4"/>
  <c r="AC296" i="4"/>
  <c r="AC312" i="4"/>
  <c r="AC328" i="4"/>
  <c r="AC344" i="4"/>
  <c r="AC360" i="4"/>
  <c r="AC391" i="4"/>
  <c r="AC405" i="4"/>
  <c r="AC437" i="4"/>
  <c r="AC453" i="4"/>
  <c r="AC483" i="4"/>
  <c r="AC497" i="4"/>
  <c r="AC513" i="4"/>
  <c r="AC556" i="4"/>
  <c r="AC572" i="4"/>
  <c r="AC604" i="4"/>
  <c r="AC618" i="4"/>
  <c r="AC649" i="4"/>
  <c r="AC665" i="4"/>
  <c r="AC681" i="4"/>
  <c r="AC697" i="4"/>
  <c r="AC713" i="4"/>
  <c r="AC729" i="4"/>
  <c r="AC745" i="4"/>
  <c r="AC761" i="4"/>
  <c r="AC777" i="4"/>
  <c r="AC793" i="4"/>
  <c r="AC809" i="4"/>
  <c r="AC853" i="4"/>
  <c r="AC869" i="4"/>
  <c r="AC882" i="4"/>
  <c r="AC922" i="4"/>
  <c r="AC938" i="4"/>
  <c r="AC29" i="4"/>
  <c r="AC159" i="4"/>
  <c r="AC205" i="4"/>
  <c r="AC253" i="4"/>
  <c r="AC349" i="4"/>
  <c r="AC392" i="4"/>
  <c r="AC438" i="4"/>
  <c r="AC484" i="4"/>
  <c r="AC619" i="4"/>
  <c r="AC26" i="4"/>
  <c r="AC116" i="4"/>
  <c r="AC148" i="4"/>
  <c r="AC194" i="4"/>
  <c r="AC242" i="4"/>
  <c r="AC290" i="4"/>
  <c r="AC338" i="4"/>
  <c r="AC385" i="4"/>
  <c r="AC415" i="4"/>
  <c r="AC463" i="4"/>
  <c r="AC507" i="4"/>
  <c r="AC550" i="4"/>
  <c r="AC598" i="4"/>
  <c r="AC628" i="4"/>
  <c r="AC675" i="4"/>
  <c r="AC723" i="4"/>
  <c r="AC771" i="4"/>
  <c r="AC803" i="4"/>
  <c r="AC847" i="4"/>
  <c r="AC932" i="4"/>
  <c r="AC17" i="4"/>
  <c r="AC115" i="4"/>
  <c r="AC261" i="4"/>
  <c r="AC406" i="4"/>
  <c r="AC542" i="4"/>
  <c r="AC682" i="4"/>
  <c r="AC82" i="4"/>
  <c r="AC113" i="4"/>
  <c r="AC161" i="4"/>
  <c r="AC207" i="4"/>
  <c r="AC223" i="4"/>
  <c r="AC271" i="4"/>
  <c r="AC45" i="4"/>
  <c r="AC89" i="4"/>
  <c r="AC152" i="4"/>
  <c r="AC230" i="4"/>
  <c r="AC278" i="4"/>
  <c r="AC326" i="4"/>
  <c r="AC342" i="4"/>
  <c r="AC389" i="4"/>
  <c r="AC451" i="4"/>
  <c r="AC511" i="4"/>
  <c r="AC539" i="4"/>
  <c r="AC602" i="4"/>
  <c r="AC647" i="4"/>
  <c r="AC663" i="4"/>
  <c r="AC695" i="4"/>
  <c r="AC727" i="4"/>
  <c r="AC743" i="4"/>
  <c r="AC759" i="4"/>
  <c r="AC775" i="4"/>
  <c r="AC791" i="4"/>
  <c r="AC807" i="4"/>
  <c r="AC822" i="4"/>
  <c r="AC836" i="4"/>
  <c r="AC851" i="4"/>
  <c r="AC867" i="4"/>
  <c r="AC893" i="4"/>
  <c r="AC920" i="4"/>
  <c r="AC936" i="4"/>
  <c r="AC951" i="4"/>
  <c r="AC40" i="4"/>
  <c r="AC80" i="4"/>
  <c r="AC127" i="4"/>
  <c r="AC173" i="4"/>
  <c r="AC225" i="4"/>
  <c r="AC273" i="4"/>
  <c r="AC321" i="4"/>
  <c r="AC373" i="4"/>
  <c r="AC466" i="4"/>
  <c r="AC510" i="4"/>
  <c r="AC553" i="4"/>
  <c r="AC601" i="4"/>
  <c r="AC646" i="4"/>
  <c r="AC694" i="4"/>
  <c r="AC742" i="4"/>
  <c r="AC790" i="4"/>
  <c r="AC835" i="4"/>
  <c r="AC915" i="4"/>
  <c r="AC11" i="4"/>
  <c r="AC27" i="4"/>
  <c r="AC42" i="4"/>
  <c r="AC58" i="4"/>
  <c r="AC70" i="4"/>
  <c r="AC86" i="4"/>
  <c r="AC101" i="4"/>
  <c r="AC117" i="4"/>
  <c r="AC133" i="4"/>
  <c r="AC149" i="4"/>
  <c r="AC195" i="4"/>
  <c r="AC211" i="4"/>
  <c r="AC227" i="4"/>
  <c r="AC243" i="4"/>
  <c r="AC259" i="4"/>
  <c r="AC275" i="4"/>
  <c r="AC291" i="4"/>
  <c r="AC307" i="4"/>
  <c r="AC323" i="4"/>
  <c r="AC339" i="4"/>
  <c r="AC355" i="4"/>
  <c r="AC371" i="4"/>
  <c r="AC386" i="4"/>
  <c r="AC400" i="4"/>
  <c r="AC416" i="4"/>
  <c r="AC432" i="4"/>
  <c r="AC448" i="4"/>
  <c r="AC464" i="4"/>
  <c r="AC508" i="4"/>
  <c r="AC536" i="4"/>
  <c r="AC551" i="4"/>
  <c r="AC567" i="4"/>
  <c r="AC583" i="4"/>
  <c r="AC599" i="4"/>
  <c r="AC613" i="4"/>
  <c r="AC629" i="4"/>
  <c r="AC644" i="4"/>
  <c r="AC660" i="4"/>
  <c r="AC676" i="4"/>
  <c r="AC692" i="4"/>
  <c r="AC708" i="4"/>
  <c r="AC724" i="4"/>
  <c r="AC740" i="4"/>
  <c r="AC756" i="4"/>
  <c r="AC772" i="4"/>
  <c r="AC788" i="4"/>
  <c r="AC804" i="4"/>
  <c r="AC819" i="4"/>
  <c r="AC833" i="4"/>
  <c r="AC848" i="4"/>
  <c r="AC864" i="4"/>
  <c r="AC879" i="4"/>
  <c r="AC890" i="4"/>
  <c r="AC906" i="4"/>
  <c r="AC917" i="4"/>
  <c r="AC933" i="4"/>
  <c r="AC948" i="4"/>
  <c r="AC72" i="4"/>
  <c r="AC119" i="4"/>
  <c r="AC209" i="4"/>
  <c r="AC257" i="4"/>
  <c r="AC305" i="4"/>
  <c r="AC353" i="4"/>
  <c r="AC398" i="4"/>
  <c r="AC446" i="4"/>
  <c r="AC492" i="4"/>
  <c r="AC534" i="4"/>
  <c r="AC581" i="4"/>
  <c r="AC674" i="4"/>
  <c r="AC722" i="4"/>
  <c r="AC770" i="4"/>
  <c r="AC817" i="4"/>
  <c r="AC862" i="4"/>
  <c r="AC904" i="4"/>
  <c r="AC946" i="4"/>
  <c r="AC20" i="4"/>
  <c r="AC36" i="4"/>
  <c r="AC51" i="4"/>
  <c r="AC66" i="4"/>
  <c r="AC79" i="4"/>
  <c r="AC95" i="4"/>
  <c r="AC126" i="4"/>
  <c r="AC142" i="4"/>
  <c r="AC158" i="4"/>
  <c r="AC188" i="4"/>
  <c r="AC204" i="4"/>
  <c r="AC236" i="4"/>
  <c r="AC252" i="4"/>
  <c r="AC268" i="4"/>
  <c r="AC300" i="4"/>
  <c r="AC316" i="4"/>
  <c r="AC348" i="4"/>
  <c r="AC364" i="4"/>
  <c r="AC472" i="4"/>
  <c r="AC560" i="4"/>
  <c r="AC576" i="4"/>
  <c r="AC608" i="4"/>
  <c r="AC622" i="4"/>
  <c r="AC669" i="4"/>
  <c r="AC733" i="4"/>
  <c r="AC765" i="4"/>
  <c r="AC781" i="4"/>
  <c r="AC797" i="4"/>
  <c r="AC813" i="4"/>
  <c r="N1260" i="1"/>
  <c r="M131" i="1"/>
  <c r="N131" i="1" l="1"/>
  <c r="B13" i="4" l="1"/>
  <c r="T13" i="3"/>
  <c r="J131" i="1"/>
  <c r="X13" i="3" l="1"/>
  <c r="AB13" i="4"/>
  <c r="O131" i="1"/>
  <c r="M376" i="1"/>
  <c r="M926" i="1"/>
  <c r="M293" i="1"/>
  <c r="M927" i="1"/>
  <c r="M294" i="1"/>
  <c r="M295" i="1"/>
  <c r="M296" i="1"/>
  <c r="M928" i="1"/>
  <c r="M297" i="1"/>
  <c r="M298" i="1"/>
  <c r="M299" i="1"/>
  <c r="M929" i="1"/>
  <c r="M300" i="1"/>
  <c r="M301" i="1"/>
  <c r="M302" i="1"/>
  <c r="M942" i="1"/>
  <c r="M303" i="1"/>
  <c r="M304" i="1"/>
  <c r="M305" i="1"/>
  <c r="M943" i="1"/>
  <c r="M306" i="1"/>
  <c r="M946" i="1"/>
  <c r="M307" i="1"/>
  <c r="M308" i="1"/>
  <c r="M309" i="1"/>
  <c r="M959" i="1"/>
  <c r="M964" i="1"/>
  <c r="M965" i="1"/>
  <c r="M1603" i="1"/>
  <c r="M1014" i="1"/>
  <c r="M357" i="1"/>
  <c r="M443" i="1"/>
  <c r="M755" i="1"/>
  <c r="M756" i="1"/>
  <c r="M852" i="1"/>
  <c r="M853" i="1"/>
  <c r="M854" i="1"/>
  <c r="M855" i="1"/>
  <c r="M856" i="1"/>
  <c r="M857" i="1"/>
  <c r="M858" i="1"/>
  <c r="M859" i="1"/>
  <c r="M446" i="1"/>
  <c r="M1172" i="1"/>
  <c r="M447" i="1"/>
  <c r="M1174" i="1"/>
  <c r="M148" i="1"/>
  <c r="M618" i="1"/>
  <c r="M374" i="1"/>
  <c r="M377" i="1"/>
  <c r="M394" i="1"/>
  <c r="M399" i="1"/>
  <c r="M404" i="1"/>
  <c r="M410" i="1"/>
  <c r="M415" i="1"/>
  <c r="M420" i="1"/>
  <c r="M426" i="1"/>
  <c r="M321" i="1"/>
  <c r="M960" i="1"/>
  <c r="M328" i="1"/>
  <c r="M329" i="1"/>
  <c r="M336" i="1"/>
  <c r="M339" i="1"/>
  <c r="M341" i="1"/>
  <c r="M345" i="1"/>
  <c r="M361" i="1"/>
  <c r="M1036" i="1"/>
  <c r="M366" i="1"/>
  <c r="M370" i="1"/>
  <c r="M372" i="1"/>
  <c r="M444" i="1"/>
  <c r="M453" i="1"/>
  <c r="M454" i="1"/>
  <c r="M634" i="1"/>
  <c r="M651" i="1"/>
  <c r="M693" i="1"/>
  <c r="M710" i="1"/>
  <c r="M196" i="1"/>
  <c r="M203" i="1"/>
  <c r="M204" i="1"/>
  <c r="M224" i="1"/>
  <c r="M243" i="1"/>
  <c r="M247" i="1"/>
  <c r="M234" i="1"/>
  <c r="M237" i="1"/>
  <c r="M240" i="1"/>
  <c r="M841" i="1"/>
  <c r="M252" i="1"/>
  <c r="M1448" i="1"/>
  <c r="M1464" i="1"/>
  <c r="M263" i="1"/>
  <c r="M266" i="1"/>
  <c r="M1523" i="1"/>
  <c r="M1539" i="1"/>
  <c r="M462" i="1"/>
  <c r="M473" i="1"/>
  <c r="M483" i="1"/>
  <c r="M539" i="1"/>
  <c r="M1918" i="1"/>
  <c r="M572" i="1"/>
  <c r="M547" i="1"/>
  <c r="M550" i="1"/>
  <c r="M583" i="1"/>
  <c r="M584" i="1"/>
  <c r="M592" i="1"/>
  <c r="M146" i="1"/>
  <c r="M149" i="1"/>
  <c r="M1712" i="1"/>
  <c r="M1720" i="1"/>
  <c r="M387" i="1"/>
  <c r="M395" i="1"/>
  <c r="M405" i="1"/>
  <c r="M406" i="1"/>
  <c r="M411" i="1"/>
  <c r="M416" i="1"/>
  <c r="M1109" i="1"/>
  <c r="M1125" i="1"/>
  <c r="M432" i="1"/>
  <c r="M935" i="1"/>
  <c r="M961" i="1"/>
  <c r="M1585" i="1"/>
  <c r="M330" i="1"/>
  <c r="M333" i="1"/>
  <c r="M1612" i="1"/>
  <c r="M1625" i="1"/>
  <c r="M1629" i="1"/>
  <c r="M1021" i="1"/>
  <c r="M1037" i="1"/>
  <c r="M368" i="1"/>
  <c r="M1699" i="1"/>
  <c r="M167" i="1"/>
  <c r="M639" i="1"/>
  <c r="M652" i="1"/>
  <c r="M685" i="1"/>
  <c r="M694" i="1"/>
  <c r="M191" i="1"/>
  <c r="M738" i="1"/>
  <c r="M758" i="1"/>
  <c r="M766" i="1"/>
  <c r="M772" i="1"/>
  <c r="M202" i="1"/>
  <c r="M781" i="1"/>
  <c r="M1431" i="1"/>
  <c r="M1449" i="1"/>
  <c r="M261" i="1"/>
  <c r="M1470" i="1"/>
  <c r="M1475" i="1"/>
  <c r="M1485" i="1"/>
  <c r="M1500" i="1"/>
  <c r="M274" i="1"/>
  <c r="M1524" i="1"/>
  <c r="M1531" i="1"/>
  <c r="M1540" i="1"/>
  <c r="M463" i="1"/>
  <c r="M484" i="1"/>
  <c r="M488" i="1"/>
  <c r="M490" i="1"/>
  <c r="M493" i="1"/>
  <c r="M499" i="1"/>
  <c r="M506" i="1"/>
  <c r="M510" i="1"/>
  <c r="M513" i="1"/>
  <c r="M518" i="1"/>
  <c r="M521" i="1"/>
  <c r="M526" i="1"/>
  <c r="M532" i="1"/>
  <c r="M559" i="1"/>
  <c r="M562" i="1"/>
  <c r="M156" i="1"/>
  <c r="M318" i="1"/>
  <c r="M1635" i="1"/>
  <c r="M1636" i="1"/>
  <c r="M1641" i="1"/>
  <c r="M1013" i="1"/>
  <c r="M1022" i="1"/>
  <c r="M356" i="1"/>
  <c r="M358" i="1"/>
  <c r="M359" i="1"/>
  <c r="M732" i="1"/>
  <c r="M291" i="1"/>
  <c r="M512" i="1"/>
  <c r="M536" i="1"/>
  <c r="M537" i="1"/>
  <c r="M538" i="1"/>
  <c r="M132" i="1"/>
  <c r="M585" i="1"/>
  <c r="M150" i="1"/>
  <c r="M378" i="1"/>
  <c r="M383" i="1"/>
  <c r="M388" i="1"/>
  <c r="M396" i="1"/>
  <c r="M400" i="1"/>
  <c r="M407" i="1"/>
  <c r="M412" i="1"/>
  <c r="M417" i="1"/>
  <c r="M421" i="1"/>
  <c r="M427" i="1"/>
  <c r="M428" i="1"/>
  <c r="M433" i="1"/>
  <c r="M936" i="1"/>
  <c r="M1575" i="1"/>
  <c r="M962" i="1"/>
  <c r="M1586" i="1"/>
  <c r="M331" i="1"/>
  <c r="M334" i="1"/>
  <c r="M1613" i="1"/>
  <c r="M342" i="1"/>
  <c r="M346" i="1"/>
  <c r="M349" i="1"/>
  <c r="M1023" i="1"/>
  <c r="M1038" i="1"/>
  <c r="M1700" i="1"/>
  <c r="M1151" i="1"/>
  <c r="M1169" i="1"/>
  <c r="M1173" i="1"/>
  <c r="M165" i="1"/>
  <c r="M653" i="1"/>
  <c r="M686" i="1"/>
  <c r="M695" i="1"/>
  <c r="M759" i="1"/>
  <c r="M1376" i="1"/>
  <c r="M206" i="1"/>
  <c r="M225" i="1"/>
  <c r="M230" i="1"/>
  <c r="M244" i="1"/>
  <c r="M248" i="1"/>
  <c r="M235" i="1"/>
  <c r="M238" i="1"/>
  <c r="M241" i="1"/>
  <c r="M1450" i="1"/>
  <c r="M267" i="1"/>
  <c r="M1501" i="1"/>
  <c r="M275" i="1"/>
  <c r="M1532" i="1"/>
  <c r="M1541" i="1"/>
  <c r="M288" i="1"/>
  <c r="M464" i="1"/>
  <c r="M480" i="1"/>
  <c r="M485" i="1"/>
  <c r="M500" i="1"/>
  <c r="M507" i="1"/>
  <c r="M514" i="1"/>
  <c r="M522" i="1"/>
  <c r="M527" i="1"/>
  <c r="M540" i="1"/>
  <c r="M1919" i="1"/>
  <c r="M560" i="1"/>
  <c r="M563" i="1"/>
  <c r="M375" i="1"/>
  <c r="M379" i="1"/>
  <c r="M384" i="1"/>
  <c r="M389" i="1"/>
  <c r="M397" i="1"/>
  <c r="M401" i="1"/>
  <c r="M413" i="1"/>
  <c r="M418" i="1"/>
  <c r="M422" i="1"/>
  <c r="M429" i="1"/>
  <c r="M434" i="1"/>
  <c r="M1562" i="1"/>
  <c r="M937" i="1"/>
  <c r="M1587" i="1"/>
  <c r="M1614" i="1"/>
  <c r="M1024" i="1"/>
  <c r="M1039" i="1"/>
  <c r="M369" i="1"/>
  <c r="M1701" i="1"/>
  <c r="M1152" i="1"/>
  <c r="M696" i="1"/>
  <c r="M185" i="1"/>
  <c r="M192" i="1"/>
  <c r="M767" i="1"/>
  <c r="M1377" i="1"/>
  <c r="M207" i="1"/>
  <c r="M226" i="1"/>
  <c r="M231" i="1"/>
  <c r="M245" i="1"/>
  <c r="M249" i="1"/>
  <c r="M236" i="1"/>
  <c r="M239" i="1"/>
  <c r="M242" i="1"/>
  <c r="M860" i="1"/>
  <c r="M264" i="1"/>
  <c r="M1502" i="1"/>
  <c r="M276" i="1"/>
  <c r="M289" i="1"/>
  <c r="M494" i="1"/>
  <c r="M501" i="1"/>
  <c r="M508" i="1"/>
  <c r="M515" i="1"/>
  <c r="M523" i="1"/>
  <c r="M528" i="1"/>
  <c r="M533" i="1"/>
  <c r="M133" i="1"/>
  <c r="M586" i="1"/>
  <c r="M151" i="1"/>
  <c r="M619" i="1"/>
  <c r="M380" i="1"/>
  <c r="M385" i="1"/>
  <c r="M390" i="1"/>
  <c r="M398" i="1"/>
  <c r="M402" i="1"/>
  <c r="M408" i="1"/>
  <c r="M419" i="1"/>
  <c r="M423" i="1"/>
  <c r="M430" i="1"/>
  <c r="M435" i="1"/>
  <c r="M439" i="1"/>
  <c r="M440" i="1"/>
  <c r="M963" i="1"/>
  <c r="M1588" i="1"/>
  <c r="M966" i="1"/>
  <c r="M335" i="1"/>
  <c r="M1615" i="1"/>
  <c r="M343" i="1"/>
  <c r="M347" i="1"/>
  <c r="M1630" i="1"/>
  <c r="M1025" i="1"/>
  <c r="M373" i="1"/>
  <c r="M1153" i="1"/>
  <c r="M654" i="1"/>
  <c r="M676" i="1"/>
  <c r="M687" i="1"/>
  <c r="M697" i="1"/>
  <c r="M701" i="1"/>
  <c r="M711" i="1"/>
  <c r="M733" i="1"/>
  <c r="M739" i="1"/>
  <c r="M773" i="1"/>
  <c r="M1396" i="1"/>
  <c r="M1451" i="1"/>
  <c r="M257" i="1"/>
  <c r="M1486" i="1"/>
  <c r="M1503" i="1"/>
  <c r="M1525" i="1"/>
  <c r="M1533" i="1"/>
  <c r="M1542" i="1"/>
  <c r="M465" i="1"/>
  <c r="M471" i="1"/>
  <c r="M481" i="1"/>
  <c r="M486" i="1"/>
  <c r="M489" i="1"/>
  <c r="M491" i="1"/>
  <c r="M495" i="1"/>
  <c r="M502" i="1"/>
  <c r="M509" i="1"/>
  <c r="M516" i="1"/>
  <c r="M519" i="1"/>
  <c r="M524" i="1"/>
  <c r="M529" i="1"/>
  <c r="M534" i="1"/>
  <c r="M1920" i="1"/>
  <c r="M554" i="1"/>
  <c r="M556" i="1"/>
  <c r="M561" i="1"/>
  <c r="M564" i="1"/>
  <c r="M573" i="1"/>
  <c r="M152" i="1"/>
  <c r="M939" i="1"/>
  <c r="M677" i="1"/>
  <c r="M183" i="1"/>
  <c r="M734" i="1"/>
  <c r="M757" i="1"/>
  <c r="M209" i="1"/>
  <c r="M1408" i="1"/>
  <c r="M1439" i="1"/>
  <c r="M268" i="1"/>
  <c r="M487" i="1"/>
  <c r="M1921" i="1"/>
  <c r="M557" i="1"/>
  <c r="M171" i="1"/>
  <c r="M170" i="1"/>
  <c r="M172" i="1"/>
  <c r="M174" i="1"/>
  <c r="M181" i="1"/>
  <c r="M702" i="1"/>
  <c r="M189" i="1"/>
  <c r="M251" i="1"/>
  <c r="M269" i="1"/>
  <c r="M497" i="1"/>
  <c r="M498" i="1"/>
  <c r="M504" i="1"/>
  <c r="M541" i="1"/>
  <c r="M552" i="1"/>
  <c r="M134" i="1"/>
  <c r="M135" i="1"/>
  <c r="M136" i="1"/>
  <c r="M137" i="1"/>
  <c r="M153" i="1"/>
  <c r="M161" i="1"/>
  <c r="M163" i="1"/>
  <c r="M164" i="1"/>
  <c r="M386" i="1"/>
  <c r="M391" i="1"/>
  <c r="M403" i="1"/>
  <c r="M409" i="1"/>
  <c r="M414" i="1"/>
  <c r="M425" i="1"/>
  <c r="M437" i="1"/>
  <c r="M1567" i="1"/>
  <c r="M1576" i="1"/>
  <c r="M310" i="1"/>
  <c r="M319" i="1"/>
  <c r="M324" i="1"/>
  <c r="M325" i="1"/>
  <c r="M332" i="1"/>
  <c r="M337" i="1"/>
  <c r="M338" i="1"/>
  <c r="M340" i="1"/>
  <c r="M344" i="1"/>
  <c r="M348" i="1"/>
  <c r="M351" i="1"/>
  <c r="M1634" i="1"/>
  <c r="M1640" i="1"/>
  <c r="M360" i="1"/>
  <c r="M362" i="1"/>
  <c r="M364" i="1"/>
  <c r="M371" i="1"/>
  <c r="M1048" i="1"/>
  <c r="M1702" i="1"/>
  <c r="M1705" i="1"/>
  <c r="M1154" i="1"/>
  <c r="M1158" i="1"/>
  <c r="M1162" i="1"/>
  <c r="M445" i="1"/>
  <c r="M166" i="1"/>
  <c r="M168" i="1"/>
  <c r="M173" i="1"/>
  <c r="M645" i="1"/>
  <c r="M647" i="1"/>
  <c r="M175" i="1"/>
  <c r="M177" i="1"/>
  <c r="M679" i="1"/>
  <c r="M179" i="1"/>
  <c r="M681" i="1"/>
  <c r="M182" i="1"/>
  <c r="M186" i="1"/>
  <c r="M187" i="1"/>
  <c r="M716" i="1"/>
  <c r="M720" i="1"/>
  <c r="M729" i="1"/>
  <c r="M740" i="1"/>
  <c r="M197" i="1"/>
  <c r="M198" i="1"/>
  <c r="M762" i="1"/>
  <c r="M1390" i="1"/>
  <c r="M205" i="1"/>
  <c r="M212" i="1"/>
  <c r="M211" i="1"/>
  <c r="M1414" i="1"/>
  <c r="M1419" i="1"/>
  <c r="M219" i="1"/>
  <c r="M228" i="1"/>
  <c r="M1429" i="1"/>
  <c r="M250" i="1"/>
  <c r="M1453" i="1"/>
  <c r="M256" i="1"/>
  <c r="M1463" i="1"/>
  <c r="M1494" i="1"/>
  <c r="M1504" i="1"/>
  <c r="M1526" i="1"/>
  <c r="M466" i="1"/>
  <c r="M461" i="1"/>
  <c r="M478" i="1"/>
  <c r="M492" i="1"/>
  <c r="M503" i="1"/>
  <c r="M505" i="1"/>
  <c r="M511" i="1"/>
  <c r="M517" i="1"/>
  <c r="M520" i="1"/>
  <c r="M525" i="1"/>
  <c r="M530" i="1"/>
  <c r="M535" i="1"/>
  <c r="M544" i="1"/>
  <c r="M553" i="1"/>
  <c r="M555" i="1"/>
  <c r="M571" i="1"/>
  <c r="M575" i="1"/>
  <c r="M582" i="1"/>
  <c r="M145" i="1"/>
  <c r="M154" i="1"/>
  <c r="M381" i="1"/>
  <c r="M392" i="1"/>
  <c r="M431" i="1"/>
  <c r="M436" i="1"/>
  <c r="M441" i="1"/>
  <c r="M438" i="1"/>
  <c r="M925" i="1"/>
  <c r="M1572" i="1"/>
  <c r="M322" i="1"/>
  <c r="M352" i="1"/>
  <c r="M1703" i="1"/>
  <c r="M1170" i="1"/>
  <c r="M626" i="1"/>
  <c r="M655" i="1"/>
  <c r="M666" i="1"/>
  <c r="M678" i="1"/>
  <c r="M180" i="1"/>
  <c r="M688" i="1"/>
  <c r="M744" i="1"/>
  <c r="M1371" i="1"/>
  <c r="M1378" i="1"/>
  <c r="M200" i="1"/>
  <c r="M208" i="1"/>
  <c r="M210" i="1"/>
  <c r="M1398" i="1"/>
  <c r="M1400" i="1"/>
  <c r="M1409" i="1"/>
  <c r="M215" i="1"/>
  <c r="M1411" i="1"/>
  <c r="M271" i="1"/>
  <c r="M1505" i="1"/>
  <c r="M280" i="1"/>
  <c r="M282" i="1"/>
  <c r="M283" i="1"/>
  <c r="M284" i="1"/>
  <c r="M285" i="1"/>
  <c r="M290" i="1"/>
  <c r="M468" i="1"/>
  <c r="M475" i="1"/>
  <c r="M496" i="1"/>
  <c r="M531" i="1"/>
  <c r="M1922" i="1"/>
  <c r="M545" i="1"/>
  <c r="M568" i="1"/>
  <c r="M570" i="1"/>
  <c r="M574" i="1"/>
  <c r="M548" i="1"/>
  <c r="M259" i="1"/>
  <c r="M260" i="1"/>
  <c r="M601" i="1"/>
  <c r="M147" i="1"/>
  <c r="M155" i="1"/>
  <c r="M160" i="1"/>
  <c r="M162" i="1"/>
  <c r="M382" i="1"/>
  <c r="M393" i="1"/>
  <c r="M424" i="1"/>
  <c r="M442" i="1"/>
  <c r="M323" i="1"/>
  <c r="M363" i="1"/>
  <c r="M1040" i="1"/>
  <c r="M367" i="1"/>
  <c r="M1171" i="1"/>
  <c r="M169" i="1"/>
  <c r="M176" i="1"/>
  <c r="M689" i="1"/>
  <c r="M184" i="1"/>
  <c r="M193" i="1"/>
  <c r="M194" i="1"/>
  <c r="M760" i="1"/>
  <c r="M791" i="1"/>
  <c r="M1412" i="1"/>
  <c r="M229" i="1"/>
  <c r="M253" i="1"/>
  <c r="M254" i="1"/>
  <c r="M1459" i="1"/>
  <c r="M1476" i="1"/>
  <c r="M1488" i="1"/>
  <c r="M272" i="1"/>
  <c r="M277" i="1"/>
  <c r="M467" i="1"/>
  <c r="M469" i="1"/>
  <c r="M474" i="1"/>
  <c r="M476" i="1"/>
  <c r="M1923" i="1"/>
  <c r="M546" i="1"/>
  <c r="M558" i="1"/>
  <c r="M565" i="1"/>
  <c r="M355" i="1"/>
  <c r="M216" i="1"/>
  <c r="M217" i="1"/>
  <c r="M218" i="1"/>
  <c r="M246" i="1"/>
  <c r="M178" i="1"/>
  <c r="M188" i="1"/>
  <c r="M201" i="1"/>
  <c r="M549" i="1"/>
  <c r="M551" i="1"/>
  <c r="M606" i="1"/>
  <c r="M612" i="1"/>
  <c r="M621" i="1"/>
  <c r="M1069" i="1"/>
  <c r="M1088" i="1"/>
  <c r="M1098" i="1"/>
  <c r="M1110" i="1"/>
  <c r="M1114" i="1"/>
  <c r="M1126" i="1"/>
  <c r="M1132" i="1"/>
  <c r="M1137" i="1"/>
  <c r="M1142" i="1"/>
  <c r="M1144" i="1"/>
  <c r="M953" i="1"/>
  <c r="M970" i="1"/>
  <c r="M976" i="1"/>
  <c r="M978" i="1"/>
  <c r="M983" i="1"/>
  <c r="M996" i="1"/>
  <c r="M1001" i="1"/>
  <c r="M1007" i="1"/>
  <c r="M1016" i="1"/>
  <c r="M1030" i="1"/>
  <c r="M1031" i="1"/>
  <c r="M1041" i="1"/>
  <c r="M1043" i="1"/>
  <c r="M1049" i="1"/>
  <c r="M1055" i="1"/>
  <c r="M1062" i="1"/>
  <c r="M1164" i="1"/>
  <c r="M449" i="1"/>
  <c r="M1176" i="1"/>
  <c r="M455" i="1"/>
  <c r="M628" i="1"/>
  <c r="M635" i="1"/>
  <c r="M640" i="1"/>
  <c r="M656" i="1"/>
  <c r="M675" i="1"/>
  <c r="M682" i="1"/>
  <c r="M709" i="1"/>
  <c r="M724" i="1"/>
  <c r="M745" i="1"/>
  <c r="M784" i="1"/>
  <c r="M797" i="1"/>
  <c r="M800" i="1"/>
  <c r="M803" i="1"/>
  <c r="M825" i="1"/>
  <c r="M832" i="1"/>
  <c r="M849" i="1"/>
  <c r="M909" i="1"/>
  <c r="M914" i="1"/>
  <c r="M1187" i="1"/>
  <c r="M1250" i="1"/>
  <c r="M1201" i="1"/>
  <c r="M1235" i="1"/>
  <c r="M1238" i="1"/>
  <c r="M1243" i="1"/>
  <c r="M1246" i="1"/>
  <c r="M1276" i="1"/>
  <c r="M1288" i="1"/>
  <c r="M1306" i="1"/>
  <c r="M1707" i="1"/>
  <c r="M1713" i="1"/>
  <c r="M1744" i="1"/>
  <c r="M1751" i="1"/>
  <c r="M1756" i="1"/>
  <c r="M1760" i="1"/>
  <c r="M1558" i="1"/>
  <c r="M1568" i="1"/>
  <c r="M1581" i="1"/>
  <c r="M1589" i="1"/>
  <c r="M1620" i="1"/>
  <c r="M1632" i="1"/>
  <c r="M1642" i="1"/>
  <c r="M1650" i="1"/>
  <c r="M1652" i="1"/>
  <c r="M1656" i="1"/>
  <c r="M1661" i="1"/>
  <c r="M1663" i="1"/>
  <c r="M1664" i="1"/>
  <c r="M1670" i="1"/>
  <c r="M1678" i="1"/>
  <c r="M1683" i="1"/>
  <c r="M1684" i="1"/>
  <c r="M1692" i="1"/>
  <c r="M1783" i="1"/>
  <c r="M1791" i="1"/>
  <c r="M1796" i="1"/>
  <c r="M1819" i="1"/>
  <c r="M1822" i="1"/>
  <c r="M1841" i="1"/>
  <c r="M1320" i="1"/>
  <c r="M1326" i="1"/>
  <c r="M1331" i="1"/>
  <c r="M1339" i="1"/>
  <c r="M1347" i="1"/>
  <c r="M1349" i="1"/>
  <c r="M1354" i="1"/>
  <c r="M1355" i="1"/>
  <c r="M1401" i="1"/>
  <c r="M1403" i="1"/>
  <c r="M1421" i="1"/>
  <c r="M1425" i="1"/>
  <c r="M1434" i="1"/>
  <c r="M1440" i="1"/>
  <c r="M1460" i="1"/>
  <c r="M1495" i="1"/>
  <c r="M1506" i="1"/>
  <c r="M1511" i="1"/>
  <c r="M1535" i="1"/>
  <c r="M1555" i="1"/>
  <c r="M1850" i="1"/>
  <c r="M1858" i="1"/>
  <c r="M1871" i="1"/>
  <c r="M1897" i="1"/>
  <c r="M1927" i="1"/>
  <c r="M1936" i="1"/>
  <c r="M1945" i="1"/>
  <c r="M1951" i="1"/>
  <c r="M1965" i="1"/>
  <c r="M1968" i="1"/>
  <c r="M588" i="1"/>
  <c r="M593" i="1"/>
  <c r="M596" i="1"/>
  <c r="M602" i="1"/>
  <c r="M607" i="1"/>
  <c r="M613" i="1"/>
  <c r="M622" i="1"/>
  <c r="M1070" i="1"/>
  <c r="M1076" i="1"/>
  <c r="M1083" i="1"/>
  <c r="M1089" i="1"/>
  <c r="M1094" i="1"/>
  <c r="M1099" i="1"/>
  <c r="M1105" i="1"/>
  <c r="M1111" i="1"/>
  <c r="M1115" i="1"/>
  <c r="M1133" i="1"/>
  <c r="M1138" i="1"/>
  <c r="M1143" i="1"/>
  <c r="M1145" i="1"/>
  <c r="M931" i="1"/>
  <c r="M954" i="1"/>
  <c r="M967" i="1"/>
  <c r="M971" i="1"/>
  <c r="M975" i="1"/>
  <c r="M977" i="1"/>
  <c r="M979" i="1"/>
  <c r="M984" i="1"/>
  <c r="M989" i="1"/>
  <c r="M992" i="1"/>
  <c r="M997" i="1"/>
  <c r="M1002" i="1"/>
  <c r="M1008" i="1"/>
  <c r="M1015" i="1"/>
  <c r="M1019" i="1"/>
  <c r="M1047" i="1"/>
  <c r="M1050" i="1"/>
  <c r="M1056" i="1"/>
  <c r="M1063" i="1"/>
  <c r="M1165" i="1"/>
  <c r="M1177" i="1"/>
  <c r="M1182" i="1"/>
  <c r="M629" i="1"/>
  <c r="M636" i="1"/>
  <c r="M648" i="1"/>
  <c r="M657" i="1"/>
  <c r="M667" i="1"/>
  <c r="M703" i="1"/>
  <c r="M712" i="1"/>
  <c r="M741" i="1"/>
  <c r="M768" i="1"/>
  <c r="M776" i="1"/>
  <c r="M786" i="1"/>
  <c r="M785" i="1"/>
  <c r="M806" i="1"/>
  <c r="M809" i="1"/>
  <c r="M816" i="1"/>
  <c r="M819" i="1"/>
  <c r="M821" i="1"/>
  <c r="M842" i="1"/>
  <c r="M850" i="1"/>
  <c r="M878" i="1"/>
  <c r="M892" i="1"/>
  <c r="M900" i="1"/>
  <c r="M908" i="1"/>
  <c r="M915" i="1"/>
  <c r="M1184" i="1"/>
  <c r="M1188" i="1"/>
  <c r="M1251" i="1"/>
  <c r="M1193" i="1"/>
  <c r="M1197" i="1"/>
  <c r="M1202" i="1"/>
  <c r="M1207" i="1"/>
  <c r="M1211" i="1"/>
  <c r="M1215" i="1"/>
  <c r="M1219" i="1"/>
  <c r="M1224" i="1"/>
  <c r="M1227" i="1"/>
  <c r="M1231" i="1"/>
  <c r="M1233" i="1"/>
  <c r="M1292" i="1"/>
  <c r="M1299" i="1"/>
  <c r="M1301" i="1"/>
  <c r="M1307" i="1"/>
  <c r="M1315" i="1"/>
  <c r="M1706" i="1"/>
  <c r="M1708" i="1"/>
  <c r="M1714" i="1"/>
  <c r="M1721" i="1"/>
  <c r="M1729" i="1"/>
  <c r="M1735" i="1"/>
  <c r="M1745" i="1"/>
  <c r="M1752" i="1"/>
  <c r="M1757" i="1"/>
  <c r="M1770" i="1"/>
  <c r="M1776" i="1"/>
  <c r="M1559" i="1"/>
  <c r="M1565" i="1"/>
  <c r="M1569" i="1"/>
  <c r="M1582" i="1"/>
  <c r="M1592" i="1"/>
  <c r="M1598" i="1"/>
  <c r="M1607" i="1"/>
  <c r="M1617" i="1"/>
  <c r="M1621" i="1"/>
  <c r="M1643" i="1"/>
  <c r="M1665" i="1"/>
  <c r="M1671" i="1"/>
  <c r="M1679" i="1"/>
  <c r="M1685" i="1"/>
  <c r="M1693" i="1"/>
  <c r="M1784" i="1"/>
  <c r="M1792" i="1"/>
  <c r="M1797" i="1"/>
  <c r="M1816" i="1"/>
  <c r="M1842" i="1"/>
  <c r="M1321" i="1"/>
  <c r="M1322" i="1"/>
  <c r="M1336" i="1"/>
  <c r="M1348" i="1"/>
  <c r="M1356" i="1"/>
  <c r="M1362" i="1"/>
  <c r="M1365" i="1"/>
  <c r="M1380" i="1"/>
  <c r="M1392" i="1"/>
  <c r="M1402" i="1"/>
  <c r="M1432" i="1"/>
  <c r="M1441" i="1"/>
  <c r="M1454" i="1"/>
  <c r="M1461" i="1"/>
  <c r="M1465" i="1"/>
  <c r="M1479" i="1"/>
  <c r="M1496" i="1"/>
  <c r="M1512" i="1"/>
  <c r="M1536" i="1"/>
  <c r="M1550" i="1"/>
  <c r="M1853" i="1"/>
  <c r="M1859" i="1"/>
  <c r="M1866" i="1"/>
  <c r="M1872" i="1"/>
  <c r="M1877" i="1"/>
  <c r="M1880" i="1"/>
  <c r="M1885" i="1"/>
  <c r="M1889" i="1"/>
  <c r="M1893" i="1"/>
  <c r="M1898" i="1"/>
  <c r="M1903" i="1"/>
  <c r="M1908" i="1"/>
  <c r="M1913" i="1"/>
  <c r="M1926" i="1"/>
  <c r="M1937" i="1"/>
  <c r="M1946" i="1"/>
  <c r="M1952" i="1"/>
  <c r="M608" i="1"/>
  <c r="M1096" i="1"/>
  <c r="M948" i="1"/>
  <c r="M955" i="1"/>
  <c r="M1009" i="1"/>
  <c r="M1026" i="1"/>
  <c r="M1027" i="1"/>
  <c r="M1028" i="1"/>
  <c r="M1032" i="1"/>
  <c r="M1148" i="1"/>
  <c r="M1149" i="1"/>
  <c r="M630" i="1"/>
  <c r="M658" i="1"/>
  <c r="M787" i="1"/>
  <c r="M879" i="1"/>
  <c r="M1293" i="1"/>
  <c r="M1728" i="1"/>
  <c r="M1743" i="1"/>
  <c r="M1761" i="1"/>
  <c r="M1750" i="1"/>
  <c r="M1763" i="1"/>
  <c r="M1766" i="1"/>
  <c r="M1580" i="1"/>
  <c r="M1644" i="1"/>
  <c r="M1648" i="1"/>
  <c r="M1361" i="1"/>
  <c r="M1424" i="1"/>
  <c r="M1480" i="1"/>
  <c r="M1953" i="1"/>
  <c r="M589" i="1"/>
  <c r="M594" i="1"/>
  <c r="M597" i="1"/>
  <c r="M603" i="1"/>
  <c r="M157" i="1"/>
  <c r="M614" i="1"/>
  <c r="M623" i="1"/>
  <c r="M1071" i="1"/>
  <c r="M1077" i="1"/>
  <c r="M1084" i="1"/>
  <c r="M1090" i="1"/>
  <c r="M1100" i="1"/>
  <c r="M1106" i="1"/>
  <c r="M1116" i="1"/>
  <c r="M1118" i="1"/>
  <c r="M1127" i="1"/>
  <c r="M1134" i="1"/>
  <c r="M1139" i="1"/>
  <c r="M1146" i="1"/>
  <c r="M932" i="1"/>
  <c r="M956" i="1"/>
  <c r="M968" i="1"/>
  <c r="M972" i="1"/>
  <c r="M980" i="1"/>
  <c r="M985" i="1"/>
  <c r="M990" i="1"/>
  <c r="M993" i="1"/>
  <c r="M998" i="1"/>
  <c r="M1003" i="1"/>
  <c r="M1017" i="1"/>
  <c r="M1051" i="1"/>
  <c r="M1057" i="1"/>
  <c r="M1064" i="1"/>
  <c r="M1159" i="1"/>
  <c r="M1166" i="1"/>
  <c r="M1178" i="1"/>
  <c r="M1181" i="1"/>
  <c r="M458" i="1"/>
  <c r="M627" i="1"/>
  <c r="M631" i="1"/>
  <c r="M668" i="1"/>
  <c r="M704" i="1"/>
  <c r="M705" i="1"/>
  <c r="M706" i="1"/>
  <c r="M713" i="1"/>
  <c r="M728" i="1"/>
  <c r="M723" i="1"/>
  <c r="M725" i="1"/>
  <c r="M746" i="1"/>
  <c r="M777" i="1"/>
  <c r="M788" i="1"/>
  <c r="M793" i="1"/>
  <c r="M798" i="1"/>
  <c r="M801" i="1"/>
  <c r="M804" i="1"/>
  <c r="M811" i="1"/>
  <c r="M826" i="1"/>
  <c r="M822" i="1"/>
  <c r="M880" i="1"/>
  <c r="M893" i="1"/>
  <c r="M901" i="1"/>
  <c r="M910" i="1"/>
  <c r="M916" i="1"/>
  <c r="M1189" i="1"/>
  <c r="M1252" i="1"/>
  <c r="M1194" i="1"/>
  <c r="M1203" i="1"/>
  <c r="M1208" i="1"/>
  <c r="M1212" i="1"/>
  <c r="M1220" i="1"/>
  <c r="M1236" i="1"/>
  <c r="M1239" i="1"/>
  <c r="M1244" i="1"/>
  <c r="M1247" i="1"/>
  <c r="M1266" i="1"/>
  <c r="M1269" i="1"/>
  <c r="M1294" i="1"/>
  <c r="M1302" i="1"/>
  <c r="M1308" i="1"/>
  <c r="M1312" i="1"/>
  <c r="M1316" i="1"/>
  <c r="M1709" i="1"/>
  <c r="M1715" i="1"/>
  <c r="M1722" i="1"/>
  <c r="M1730" i="1"/>
  <c r="M1736" i="1"/>
  <c r="M1746" i="1"/>
  <c r="M1753" i="1"/>
  <c r="M1771" i="1"/>
  <c r="M1777" i="1"/>
  <c r="M1560" i="1"/>
  <c r="M1570" i="1"/>
  <c r="M1573" i="1"/>
  <c r="M1583" i="1"/>
  <c r="M1590" i="1"/>
  <c r="M1593" i="1"/>
  <c r="M1595" i="1"/>
  <c r="M1600" i="1"/>
  <c r="M1606" i="1"/>
  <c r="M1608" i="1"/>
  <c r="M1622" i="1"/>
  <c r="M1628" i="1"/>
  <c r="M1633" i="1"/>
  <c r="M1645" i="1"/>
  <c r="M1659" i="1"/>
  <c r="M1662" i="1"/>
  <c r="M1666" i="1"/>
  <c r="M1672" i="1"/>
  <c r="M1680" i="1"/>
  <c r="M1686" i="1"/>
  <c r="M1694" i="1"/>
  <c r="M1785" i="1"/>
  <c r="M1788" i="1"/>
  <c r="M1801" i="1"/>
  <c r="M1804" i="1"/>
  <c r="M1793" i="1"/>
  <c r="M1798" i="1"/>
  <c r="M1820" i="1"/>
  <c r="M1833" i="1"/>
  <c r="M1836" i="1"/>
  <c r="M1843" i="1"/>
  <c r="M1332" i="1"/>
  <c r="M1337" i="1"/>
  <c r="M1350" i="1"/>
  <c r="M1363" i="1"/>
  <c r="M1404" i="1"/>
  <c r="M1415" i="1"/>
  <c r="M1422" i="1"/>
  <c r="M1426" i="1"/>
  <c r="M1435" i="1"/>
  <c r="M1442" i="1"/>
  <c r="M1455" i="1"/>
  <c r="M1466" i="1"/>
  <c r="M1471" i="1"/>
  <c r="M1481" i="1"/>
  <c r="M1497" i="1"/>
  <c r="M1546" i="1"/>
  <c r="M1553" i="1"/>
  <c r="M1854" i="1"/>
  <c r="M1860" i="1"/>
  <c r="M1863" i="1"/>
  <c r="M1873" i="1"/>
  <c r="M1881" i="1"/>
  <c r="M1886" i="1"/>
  <c r="M1899" i="1"/>
  <c r="M1904" i="1"/>
  <c r="M1909" i="1"/>
  <c r="M1914" i="1"/>
  <c r="M1924" i="1"/>
  <c r="M1938" i="1"/>
  <c r="M1947" i="1"/>
  <c r="M1954" i="1"/>
  <c r="M1961" i="1"/>
  <c r="M609" i="1"/>
  <c r="M1072" i="1"/>
  <c r="M1078" i="1"/>
  <c r="M1085" i="1"/>
  <c r="M1091" i="1"/>
  <c r="M1101" i="1"/>
  <c r="M1107" i="1"/>
  <c r="M1117" i="1"/>
  <c r="M1119" i="1"/>
  <c r="M1128" i="1"/>
  <c r="M1135" i="1"/>
  <c r="M1140" i="1"/>
  <c r="M957" i="1"/>
  <c r="M973" i="1"/>
  <c r="M981" i="1"/>
  <c r="M986" i="1"/>
  <c r="M1052" i="1"/>
  <c r="M1058" i="1"/>
  <c r="M1065" i="1"/>
  <c r="M1155" i="1"/>
  <c r="M1167" i="1"/>
  <c r="M1175" i="1"/>
  <c r="M1179" i="1"/>
  <c r="M632" i="1"/>
  <c r="M659" i="1"/>
  <c r="M669" i="1"/>
  <c r="M714" i="1"/>
  <c r="M726" i="1"/>
  <c r="M747" i="1"/>
  <c r="M749" i="1"/>
  <c r="M769" i="1"/>
  <c r="M789" i="1"/>
  <c r="M794" i="1"/>
  <c r="M799" i="1"/>
  <c r="M802" i="1"/>
  <c r="M805" i="1"/>
  <c r="M807" i="1"/>
  <c r="M827" i="1"/>
  <c r="M823" i="1"/>
  <c r="M902" i="1"/>
  <c r="M917" i="1"/>
  <c r="M1190" i="1"/>
  <c r="M1253" i="1"/>
  <c r="M1195" i="1"/>
  <c r="M1198" i="1"/>
  <c r="M1204" i="1"/>
  <c r="M1209" i="1"/>
  <c r="M1213" i="1"/>
  <c r="M1216" i="1"/>
  <c r="M1221" i="1"/>
  <c r="M1228" i="1"/>
  <c r="M1710" i="1"/>
  <c r="M1716" i="1"/>
  <c r="M1723" i="1"/>
  <c r="M1731" i="1"/>
  <c r="M1737" i="1"/>
  <c r="M1747" i="1"/>
  <c r="M1754" i="1"/>
  <c r="M1772" i="1"/>
  <c r="M1778" i="1"/>
  <c r="M1561" i="1"/>
  <c r="M1571" i="1"/>
  <c r="M1601" i="1"/>
  <c r="M1623" i="1"/>
  <c r="M1646" i="1"/>
  <c r="M1667" i="1"/>
  <c r="M1673" i="1"/>
  <c r="M1681" i="1"/>
  <c r="M1687" i="1"/>
  <c r="M1695" i="1"/>
  <c r="M1786" i="1"/>
  <c r="M1789" i="1"/>
  <c r="M1802" i="1"/>
  <c r="M1805" i="1"/>
  <c r="M1794" i="1"/>
  <c r="M1799" i="1"/>
  <c r="M1837" i="1"/>
  <c r="M1839" i="1"/>
  <c r="M1844" i="1"/>
  <c r="M1323" i="1"/>
  <c r="M1351" i="1"/>
  <c r="M1357" i="1"/>
  <c r="M1364" i="1"/>
  <c r="M1393" i="1"/>
  <c r="M1405" i="1"/>
  <c r="M1416" i="1"/>
  <c r="M1423" i="1"/>
  <c r="M1427" i="1"/>
  <c r="M1436" i="1"/>
  <c r="M1443" i="1"/>
  <c r="M1467" i="1"/>
  <c r="M1472" i="1"/>
  <c r="M1482" i="1"/>
  <c r="M1498" i="1"/>
  <c r="M1547" i="1"/>
  <c r="M1551" i="1"/>
  <c r="M1861" i="1"/>
  <c r="M1864" i="1"/>
  <c r="M1867" i="1"/>
  <c r="M1874" i="1"/>
  <c r="M1878" i="1"/>
  <c r="M1882" i="1"/>
  <c r="M1887" i="1"/>
  <c r="M1890" i="1"/>
  <c r="M1894" i="1"/>
  <c r="M1900" i="1"/>
  <c r="M1905" i="1"/>
  <c r="M1910" i="1"/>
  <c r="M1915" i="1"/>
  <c r="M1925" i="1"/>
  <c r="M1948" i="1"/>
  <c r="M1955" i="1"/>
  <c r="M590" i="1"/>
  <c r="M595" i="1"/>
  <c r="M598" i="1"/>
  <c r="M604" i="1"/>
  <c r="M610" i="1"/>
  <c r="M615" i="1"/>
  <c r="M1073" i="1"/>
  <c r="M1079" i="1"/>
  <c r="M1086" i="1"/>
  <c r="M1092" i="1"/>
  <c r="M1102" i="1"/>
  <c r="M1108" i="1"/>
  <c r="M1112" i="1"/>
  <c r="M1120" i="1"/>
  <c r="M1129" i="1"/>
  <c r="M1136" i="1"/>
  <c r="M1141" i="1"/>
  <c r="M1147" i="1"/>
  <c r="M933" i="1"/>
  <c r="M958" i="1"/>
  <c r="M969" i="1"/>
  <c r="M982" i="1"/>
  <c r="M987" i="1"/>
  <c r="M991" i="1"/>
  <c r="M994" i="1"/>
  <c r="M1004" i="1"/>
  <c r="M1010" i="1"/>
  <c r="M1020" i="1"/>
  <c r="M1053" i="1"/>
  <c r="M1059" i="1"/>
  <c r="M1066" i="1"/>
  <c r="M1156" i="1"/>
  <c r="M1160" i="1"/>
  <c r="M1163" i="1"/>
  <c r="M1168" i="1"/>
  <c r="M1180" i="1"/>
  <c r="M456" i="1"/>
  <c r="M459" i="1"/>
  <c r="M633" i="1"/>
  <c r="M637" i="1"/>
  <c r="M649" i="1"/>
  <c r="M660" i="1"/>
  <c r="M700" i="1"/>
  <c r="M742" i="1"/>
  <c r="M750" i="1"/>
  <c r="M778" i="1"/>
  <c r="M790" i="1"/>
  <c r="M812" i="1"/>
  <c r="M824" i="1"/>
  <c r="M851" i="1"/>
  <c r="M881" i="1"/>
  <c r="M894" i="1"/>
  <c r="M911" i="1"/>
  <c r="M918" i="1"/>
  <c r="M1185" i="1"/>
  <c r="M1191" i="1"/>
  <c r="M1196" i="1"/>
  <c r="M1199" i="1"/>
  <c r="M1205" i="1"/>
  <c r="M1210" i="1"/>
  <c r="M1214" i="1"/>
  <c r="M1217" i="1"/>
  <c r="M1222" i="1"/>
  <c r="M1225" i="1"/>
  <c r="M1229" i="1"/>
  <c r="M1237" i="1"/>
  <c r="M1240" i="1"/>
  <c r="M1245" i="1"/>
  <c r="M1248" i="1"/>
  <c r="M1267" i="1"/>
  <c r="M1270" i="1"/>
  <c r="M1295" i="1"/>
  <c r="M1309" i="1"/>
  <c r="M1711" i="1"/>
  <c r="M1717" i="1"/>
  <c r="M1724" i="1"/>
  <c r="M1732" i="1"/>
  <c r="M1738" i="1"/>
  <c r="M1748" i="1"/>
  <c r="M1755" i="1"/>
  <c r="M1758" i="1"/>
  <c r="M1773" i="1"/>
  <c r="M1779" i="1"/>
  <c r="M1566" i="1"/>
  <c r="M1584" i="1"/>
  <c r="M1591" i="1"/>
  <c r="M1594" i="1"/>
  <c r="M1596" i="1"/>
  <c r="M1602" i="1"/>
  <c r="M1609" i="1"/>
  <c r="M1610" i="1"/>
  <c r="M1624" i="1"/>
  <c r="M1647" i="1"/>
  <c r="M1651" i="1"/>
  <c r="M1660" i="1"/>
  <c r="M1668" i="1"/>
  <c r="M1674" i="1"/>
  <c r="M1682" i="1"/>
  <c r="M1688" i="1"/>
  <c r="M1696" i="1"/>
  <c r="M1787" i="1"/>
  <c r="M1790" i="1"/>
  <c r="M1806" i="1"/>
  <c r="M1795" i="1"/>
  <c r="M1800" i="1"/>
  <c r="M1834" i="1"/>
  <c r="M1838" i="1"/>
  <c r="M1845" i="1"/>
  <c r="M1327" i="1"/>
  <c r="M1330" i="1"/>
  <c r="M1338" i="1"/>
  <c r="M1358" i="1"/>
  <c r="M1367" i="1"/>
  <c r="M1417" i="1"/>
  <c r="M1444" i="1"/>
  <c r="M1456" i="1"/>
  <c r="M1468" i="1"/>
  <c r="M1473" i="1"/>
  <c r="M1483" i="1"/>
  <c r="M1499" i="1"/>
  <c r="M1513" i="1"/>
  <c r="M1855" i="1"/>
  <c r="M1862" i="1"/>
  <c r="M1865" i="1"/>
  <c r="M1868" i="1"/>
  <c r="M1875" i="1"/>
  <c r="M1879" i="1"/>
  <c r="M1883" i="1"/>
  <c r="M1888" i="1"/>
  <c r="M1891" i="1"/>
  <c r="M1895" i="1"/>
  <c r="M1901" i="1"/>
  <c r="M1906" i="1"/>
  <c r="M1911" i="1"/>
  <c r="M1916" i="1"/>
  <c r="M1928" i="1"/>
  <c r="M1939" i="1"/>
  <c r="M1949" i="1"/>
  <c r="M1956" i="1"/>
  <c r="M930" i="1"/>
  <c r="M1011" i="1"/>
  <c r="M764" i="1"/>
  <c r="M810" i="1"/>
  <c r="M813" i="1"/>
  <c r="M820" i="1"/>
  <c r="M829" i="1"/>
  <c r="M837" i="1"/>
  <c r="M884" i="1"/>
  <c r="M887" i="1"/>
  <c r="M1265" i="1"/>
  <c r="M1268" i="1"/>
  <c r="M1774" i="1"/>
  <c r="M1563" i="1"/>
  <c r="M1639" i="1"/>
  <c r="M1649" i="1"/>
  <c r="M1825" i="1"/>
  <c r="M1324" i="1"/>
  <c r="M1345" i="1"/>
  <c r="M1360" i="1"/>
  <c r="M1368" i="1"/>
  <c r="M1406" i="1"/>
  <c r="M1445" i="1"/>
  <c r="M1514" i="1"/>
  <c r="M1528" i="1"/>
  <c r="M1932" i="1"/>
  <c r="M1944" i="1"/>
  <c r="M1950" i="1"/>
  <c r="M1067" i="1"/>
  <c r="M643" i="1"/>
  <c r="M642" i="1"/>
  <c r="M644" i="1"/>
  <c r="M646" i="1"/>
  <c r="M672" i="1"/>
  <c r="M674" i="1"/>
  <c r="M691" i="1"/>
  <c r="M698" i="1"/>
  <c r="M699" i="1"/>
  <c r="M717" i="1"/>
  <c r="M718" i="1"/>
  <c r="M736" i="1"/>
  <c r="M763" i="1"/>
  <c r="M765" i="1"/>
  <c r="M771" i="1"/>
  <c r="M774" i="1"/>
  <c r="M775" i="1"/>
  <c r="M780" i="1"/>
  <c r="M792" i="1"/>
  <c r="M817" i="1"/>
  <c r="M818" i="1"/>
  <c r="M828" i="1"/>
  <c r="M833" i="1"/>
  <c r="M840" i="1"/>
  <c r="M847" i="1"/>
  <c r="M848" i="1"/>
  <c r="M866" i="1"/>
  <c r="M867" i="1"/>
  <c r="M865" i="1"/>
  <c r="M885" i="1"/>
  <c r="M886" i="1"/>
  <c r="M889" i="1"/>
  <c r="M896" i="1"/>
  <c r="M904" i="1"/>
  <c r="M906" i="1"/>
  <c r="M912" i="1"/>
  <c r="M913" i="1"/>
  <c r="M919" i="1"/>
  <c r="M920" i="1"/>
  <c r="M924" i="1"/>
  <c r="M1359" i="1"/>
  <c r="M1370" i="1"/>
  <c r="M1379" i="1"/>
  <c r="M1484" i="1"/>
  <c r="M1517" i="1"/>
  <c r="M1549" i="1"/>
  <c r="M1557" i="1"/>
  <c r="M587" i="1"/>
  <c r="M599" i="1"/>
  <c r="M600" i="1"/>
  <c r="M605" i="1"/>
  <c r="M158" i="1"/>
  <c r="M616" i="1"/>
  <c r="M620" i="1"/>
  <c r="M625" i="1"/>
  <c r="M1068" i="1"/>
  <c r="M1080" i="1"/>
  <c r="M1087" i="1"/>
  <c r="M1093" i="1"/>
  <c r="M1095" i="1"/>
  <c r="M1097" i="1"/>
  <c r="M1103" i="1"/>
  <c r="M1113" i="1"/>
  <c r="M934" i="1"/>
  <c r="M940" i="1"/>
  <c r="M944" i="1"/>
  <c r="M949" i="1"/>
  <c r="M952" i="1"/>
  <c r="M974" i="1"/>
  <c r="M988" i="1"/>
  <c r="M995" i="1"/>
  <c r="M999" i="1"/>
  <c r="M1000" i="1"/>
  <c r="M1005" i="1"/>
  <c r="M1006" i="1"/>
  <c r="M350" i="1"/>
  <c r="M1033" i="1"/>
  <c r="M1042" i="1"/>
  <c r="M1044" i="1"/>
  <c r="M1060" i="1"/>
  <c r="M1157" i="1"/>
  <c r="M448" i="1"/>
  <c r="M450" i="1"/>
  <c r="M451" i="1"/>
  <c r="M457" i="1"/>
  <c r="M460" i="1"/>
  <c r="M663" i="1"/>
  <c r="M664" i="1"/>
  <c r="M670" i="1"/>
  <c r="M680" i="1"/>
  <c r="M707" i="1"/>
  <c r="M721" i="1"/>
  <c r="M730" i="1"/>
  <c r="M743" i="1"/>
  <c r="M761" i="1"/>
  <c r="M779" i="1"/>
  <c r="M783" i="1"/>
  <c r="M795" i="1"/>
  <c r="M835" i="1"/>
  <c r="M836" i="1"/>
  <c r="M843" i="1"/>
  <c r="M861" i="1"/>
  <c r="M863" i="1"/>
  <c r="M868" i="1"/>
  <c r="M871" i="1"/>
  <c r="M876" i="1"/>
  <c r="M877" i="1"/>
  <c r="M882" i="1"/>
  <c r="M895" i="1"/>
  <c r="M897" i="1"/>
  <c r="M898" i="1"/>
  <c r="M470" i="1"/>
  <c r="M472" i="1"/>
  <c r="M1186" i="1"/>
  <c r="M477" i="1"/>
  <c r="M479" i="1"/>
  <c r="M482" i="1"/>
  <c r="M1200" i="1"/>
  <c r="M1218" i="1"/>
  <c r="M1223" i="1"/>
  <c r="M1226" i="1"/>
  <c r="M1230" i="1"/>
  <c r="M1232" i="1"/>
  <c r="M1234" i="1"/>
  <c r="M542" i="1"/>
  <c r="M543" i="1"/>
  <c r="M1249" i="1"/>
  <c r="M1263" i="1"/>
  <c r="M1264" i="1"/>
  <c r="M1272" i="1"/>
  <c r="M1273" i="1"/>
  <c r="M1275" i="1"/>
  <c r="M1277" i="1"/>
  <c r="M1279" i="1"/>
  <c r="M1283" i="1"/>
  <c r="M1284" i="1"/>
  <c r="M1285" i="1"/>
  <c r="M1286" i="1"/>
  <c r="M1287" i="1"/>
  <c r="M1296" i="1"/>
  <c r="M1300" i="1"/>
  <c r="M1298" i="1"/>
  <c r="M1303" i="1"/>
  <c r="M1313" i="1"/>
  <c r="M1317" i="1"/>
  <c r="M1725" i="1"/>
  <c r="M1733" i="1"/>
  <c r="M1739" i="1"/>
  <c r="M1740" i="1"/>
  <c r="M1742" i="1"/>
  <c r="M1759" i="1"/>
  <c r="M1764" i="1"/>
  <c r="M1767" i="1"/>
  <c r="M1775" i="1"/>
  <c r="M1780" i="1"/>
  <c r="M1574" i="1"/>
  <c r="M1577" i="1"/>
  <c r="M1604" i="1"/>
  <c r="M1599" i="1"/>
  <c r="M1605" i="1"/>
  <c r="M1611" i="1"/>
  <c r="M1616" i="1"/>
  <c r="M1618" i="1"/>
  <c r="M1626" i="1"/>
  <c r="M1627" i="1"/>
  <c r="M1631" i="1"/>
  <c r="M1637" i="1"/>
  <c r="M1653" i="1"/>
  <c r="M1675" i="1"/>
  <c r="M1689" i="1"/>
  <c r="M1697" i="1"/>
  <c r="M1704" i="1"/>
  <c r="M1807" i="1"/>
  <c r="M1817" i="1"/>
  <c r="M1823" i="1"/>
  <c r="M1828" i="1"/>
  <c r="M1835" i="1"/>
  <c r="M1840" i="1"/>
  <c r="M1846" i="1"/>
  <c r="M1318" i="1"/>
  <c r="M1329" i="1"/>
  <c r="M1334" i="1"/>
  <c r="M1340" i="1"/>
  <c r="M1352" i="1"/>
  <c r="M1366" i="1"/>
  <c r="M1372" i="1"/>
  <c r="M1375" i="1"/>
  <c r="M1381" i="1"/>
  <c r="M1389" i="1"/>
  <c r="M1394" i="1"/>
  <c r="M1395" i="1"/>
  <c r="M1397" i="1"/>
  <c r="M1410" i="1"/>
  <c r="M1413" i="1"/>
  <c r="M1418" i="1"/>
  <c r="M1428" i="1"/>
  <c r="M1430" i="1"/>
  <c r="M1433" i="1"/>
  <c r="M1437" i="1"/>
  <c r="M1452" i="1"/>
  <c r="M1457" i="1"/>
  <c r="M1474" i="1"/>
  <c r="M1487" i="1"/>
  <c r="M1489" i="1"/>
  <c r="M1507" i="1"/>
  <c r="M1509" i="1"/>
  <c r="M1510" i="1"/>
  <c r="M1534" i="1"/>
  <c r="M1544" i="1"/>
  <c r="M1548" i="1"/>
  <c r="M1849" i="1"/>
  <c r="M1851" i="1"/>
  <c r="M1852" i="1"/>
  <c r="M1856" i="1"/>
  <c r="M1857" i="1"/>
  <c r="M1870" i="1"/>
  <c r="M1884" i="1"/>
  <c r="M1892" i="1"/>
  <c r="M1896" i="1"/>
  <c r="M1907" i="1"/>
  <c r="M1912" i="1"/>
  <c r="M1917" i="1"/>
  <c r="M1929" i="1"/>
  <c r="M1935" i="1"/>
  <c r="M1940" i="1"/>
  <c r="M1943" i="1"/>
  <c r="M1962" i="1"/>
  <c r="M1963" i="1"/>
  <c r="M1966" i="1"/>
  <c r="M1967" i="1"/>
  <c r="M1969" i="1"/>
  <c r="M591" i="1"/>
  <c r="M159" i="1"/>
  <c r="M617" i="1"/>
  <c r="M1074" i="1"/>
  <c r="M1081" i="1"/>
  <c r="M1121" i="1"/>
  <c r="M1123" i="1"/>
  <c r="M1130" i="1"/>
  <c r="M1131" i="1"/>
  <c r="M938" i="1"/>
  <c r="M945" i="1"/>
  <c r="M947" i="1"/>
  <c r="M950" i="1"/>
  <c r="M1029" i="1"/>
  <c r="M1034" i="1"/>
  <c r="M1045" i="1"/>
  <c r="M1061" i="1"/>
  <c r="M1183" i="1"/>
  <c r="M650" i="1"/>
  <c r="M661" i="1"/>
  <c r="M665" i="1"/>
  <c r="M671" i="1"/>
  <c r="M683" i="1"/>
  <c r="M692" i="1"/>
  <c r="M708" i="1"/>
  <c r="M715" i="1"/>
  <c r="M731" i="1"/>
  <c r="M735" i="1"/>
  <c r="M737" i="1"/>
  <c r="M748" i="1"/>
  <c r="M770" i="1"/>
  <c r="M796" i="1"/>
  <c r="M814" i="1"/>
  <c r="M830" i="1"/>
  <c r="M838" i="1"/>
  <c r="M844" i="1"/>
  <c r="M846" i="1"/>
  <c r="M862" i="1"/>
  <c r="M872" i="1"/>
  <c r="M875" i="1"/>
  <c r="M883" i="1"/>
  <c r="M888" i="1"/>
  <c r="M921" i="1"/>
  <c r="M1206" i="1"/>
  <c r="M1241" i="1"/>
  <c r="M1274" i="1"/>
  <c r="M1282" i="1"/>
  <c r="M1280" i="1"/>
  <c r="M1281" i="1"/>
  <c r="M1289" i="1"/>
  <c r="M1290" i="1"/>
  <c r="M1297" i="1"/>
  <c r="M1304" i="1"/>
  <c r="M1305" i="1"/>
  <c r="M1310" i="1"/>
  <c r="M1314" i="1"/>
  <c r="M292" i="1"/>
  <c r="M1718" i="1"/>
  <c r="M1726" i="1"/>
  <c r="M1741" i="1"/>
  <c r="M1765" i="1"/>
  <c r="M1768" i="1"/>
  <c r="M1781" i="1"/>
  <c r="M1564" i="1"/>
  <c r="M1578" i="1"/>
  <c r="M1597" i="1"/>
  <c r="M1619" i="1"/>
  <c r="M1654" i="1"/>
  <c r="M1676" i="1"/>
  <c r="M1690" i="1"/>
  <c r="M1803" i="1"/>
  <c r="M1808" i="1"/>
  <c r="M1813" i="1"/>
  <c r="M1815" i="1"/>
  <c r="M1824" i="1"/>
  <c r="M1831" i="1"/>
  <c r="M1847" i="1"/>
  <c r="M1328" i="1"/>
  <c r="M1369" i="1"/>
  <c r="M1373" i="1"/>
  <c r="M1382" i="1"/>
  <c r="M1399" i="1"/>
  <c r="M1420" i="1"/>
  <c r="M1446" i="1"/>
  <c r="M1458" i="1"/>
  <c r="M1469" i="1"/>
  <c r="M1493" i="1"/>
  <c r="M1515" i="1"/>
  <c r="M1518" i="1"/>
  <c r="M1529" i="1"/>
  <c r="M1537" i="1"/>
  <c r="M1543" i="1"/>
  <c r="M1552" i="1"/>
  <c r="M1556" i="1"/>
  <c r="M1869" i="1"/>
  <c r="M1876" i="1"/>
  <c r="M1902" i="1"/>
  <c r="M1930" i="1"/>
  <c r="M1931" i="1"/>
  <c r="M1933" i="1"/>
  <c r="M1934" i="1"/>
  <c r="M1941" i="1"/>
  <c r="M1957" i="1"/>
  <c r="M1964" i="1"/>
  <c r="M673" i="1"/>
  <c r="M1638" i="1"/>
  <c r="M1832" i="1"/>
  <c r="M1826" i="1"/>
  <c r="M1829" i="1"/>
  <c r="M1830" i="1"/>
  <c r="M1353" i="1"/>
  <c r="M1477" i="1"/>
  <c r="M1522" i="1"/>
  <c r="M1545" i="1"/>
  <c r="M611" i="1"/>
  <c r="M624" i="1"/>
  <c r="M1075" i="1"/>
  <c r="M1082" i="1"/>
  <c r="M1104" i="1"/>
  <c r="M1122" i="1"/>
  <c r="M1124" i="1"/>
  <c r="M941" i="1"/>
  <c r="M951" i="1"/>
  <c r="M1012" i="1"/>
  <c r="M1018" i="1"/>
  <c r="M1035" i="1"/>
  <c r="M1046" i="1"/>
  <c r="M1054" i="1"/>
  <c r="M1161" i="1"/>
  <c r="M638" i="1"/>
  <c r="M662" i="1"/>
  <c r="M684" i="1"/>
  <c r="M690" i="1"/>
  <c r="M719" i="1"/>
  <c r="M727" i="1"/>
  <c r="M722" i="1"/>
  <c r="M808" i="1"/>
  <c r="M815" i="1"/>
  <c r="M831" i="1"/>
  <c r="M839" i="1"/>
  <c r="M845" i="1"/>
  <c r="M873" i="1"/>
  <c r="M874" i="1"/>
  <c r="M903" i="1"/>
  <c r="M922" i="1"/>
  <c r="M1242" i="1"/>
  <c r="M1291" i="1"/>
  <c r="M1311" i="1"/>
  <c r="M1719" i="1"/>
  <c r="M1727" i="1"/>
  <c r="M1734" i="1"/>
  <c r="M1749" i="1"/>
  <c r="M1782" i="1"/>
  <c r="M1579" i="1"/>
  <c r="M1655" i="1"/>
  <c r="M1669" i="1"/>
  <c r="M1677" i="1"/>
  <c r="M1691" i="1"/>
  <c r="M1698" i="1"/>
  <c r="M1809" i="1"/>
  <c r="M1818" i="1"/>
  <c r="M1848" i="1"/>
  <c r="M1325" i="1"/>
  <c r="M1333" i="1"/>
  <c r="M1374" i="1"/>
  <c r="M1407" i="1"/>
  <c r="M1447" i="1"/>
  <c r="M1462" i="1"/>
  <c r="M1516" i="1"/>
  <c r="M1519" i="1"/>
  <c r="M1527" i="1"/>
  <c r="M1530" i="1"/>
  <c r="M1538" i="1"/>
  <c r="M1554" i="1"/>
  <c r="M1942" i="1"/>
  <c r="M1958" i="1"/>
  <c r="M1959" i="1"/>
  <c r="M1960" i="1"/>
  <c r="M751" i="1"/>
  <c r="M752" i="1"/>
  <c r="M753" i="1"/>
  <c r="M754" i="1"/>
  <c r="M1814" i="1"/>
  <c r="M1821" i="1"/>
  <c r="M1827" i="1"/>
  <c r="M1438" i="1"/>
  <c r="M1521" i="1"/>
  <c r="M1346" i="1"/>
  <c r="M1383" i="1"/>
  <c r="M1384" i="1"/>
  <c r="M1385" i="1"/>
  <c r="M1386" i="1"/>
  <c r="M1387" i="1"/>
  <c r="M1388" i="1"/>
  <c r="J376" i="1"/>
  <c r="J926" i="1"/>
  <c r="J293" i="1"/>
  <c r="J927" i="1"/>
  <c r="J294" i="1"/>
  <c r="J295" i="1"/>
  <c r="J296" i="1"/>
  <c r="O270" i="1" s="1"/>
  <c r="J928" i="1"/>
  <c r="J297" i="1"/>
  <c r="O273" i="1"/>
  <c r="J298" i="1"/>
  <c r="J299" i="1"/>
  <c r="J929" i="1"/>
  <c r="J300" i="1"/>
  <c r="J301" i="1"/>
  <c r="O279" i="1" s="1"/>
  <c r="J302" i="1"/>
  <c r="J942" i="1"/>
  <c r="J303" i="1"/>
  <c r="J304" i="1"/>
  <c r="J305" i="1"/>
  <c r="J943" i="1"/>
  <c r="J306" i="1"/>
  <c r="O287" i="1" s="1"/>
  <c r="J946" i="1"/>
  <c r="J307" i="1"/>
  <c r="J308" i="1"/>
  <c r="J309" i="1"/>
  <c r="J959" i="1"/>
  <c r="J964" i="1"/>
  <c r="J965" i="1"/>
  <c r="J1603" i="1"/>
  <c r="J1014" i="1"/>
  <c r="J357" i="1"/>
  <c r="J443" i="1"/>
  <c r="J755" i="1"/>
  <c r="J756" i="1"/>
  <c r="J852" i="1"/>
  <c r="J853" i="1"/>
  <c r="J854" i="1"/>
  <c r="J855" i="1"/>
  <c r="J856" i="1"/>
  <c r="J857" i="1"/>
  <c r="J858" i="1"/>
  <c r="J859" i="1"/>
  <c r="J446" i="1"/>
  <c r="J1172" i="1"/>
  <c r="J447" i="1"/>
  <c r="J1174" i="1"/>
  <c r="J148" i="1"/>
  <c r="J618" i="1"/>
  <c r="J374" i="1"/>
  <c r="J377" i="1"/>
  <c r="J394" i="1"/>
  <c r="J399" i="1"/>
  <c r="J404" i="1"/>
  <c r="J410" i="1"/>
  <c r="J415" i="1"/>
  <c r="J420" i="1"/>
  <c r="J426" i="1"/>
  <c r="J321" i="1"/>
  <c r="J960" i="1"/>
  <c r="J328" i="1"/>
  <c r="J329" i="1"/>
  <c r="J336" i="1"/>
  <c r="J339" i="1"/>
  <c r="J341" i="1"/>
  <c r="J345" i="1"/>
  <c r="J361" i="1"/>
  <c r="J1036" i="1"/>
  <c r="J366" i="1"/>
  <c r="J370" i="1"/>
  <c r="J372" i="1"/>
  <c r="J444" i="1"/>
  <c r="J453" i="1"/>
  <c r="J454" i="1"/>
  <c r="J634" i="1"/>
  <c r="J651" i="1"/>
  <c r="J693" i="1"/>
  <c r="J710" i="1"/>
  <c r="J196" i="1"/>
  <c r="J203" i="1"/>
  <c r="J204" i="1"/>
  <c r="J224" i="1"/>
  <c r="J243" i="1"/>
  <c r="J247" i="1"/>
  <c r="J234" i="1"/>
  <c r="J237" i="1"/>
  <c r="J240" i="1"/>
  <c r="J841" i="1"/>
  <c r="J252" i="1"/>
  <c r="J1448" i="1"/>
  <c r="J1464" i="1"/>
  <c r="J263" i="1"/>
  <c r="J266" i="1"/>
  <c r="J1523" i="1"/>
  <c r="J1539" i="1"/>
  <c r="J462" i="1"/>
  <c r="J473" i="1"/>
  <c r="J483" i="1"/>
  <c r="J539" i="1"/>
  <c r="J1918" i="1"/>
  <c r="J572" i="1"/>
  <c r="J547" i="1"/>
  <c r="J550" i="1"/>
  <c r="J583" i="1"/>
  <c r="J584" i="1"/>
  <c r="J592" i="1"/>
  <c r="J146" i="1"/>
  <c r="J149" i="1"/>
  <c r="O143" i="1" s="1"/>
  <c r="J1712" i="1"/>
  <c r="J1720" i="1"/>
  <c r="J387" i="1"/>
  <c r="J395" i="1"/>
  <c r="J405" i="1"/>
  <c r="J406" i="1"/>
  <c r="J411" i="1"/>
  <c r="J416" i="1"/>
  <c r="J1109" i="1"/>
  <c r="J1125" i="1"/>
  <c r="J432" i="1"/>
  <c r="J935" i="1"/>
  <c r="J961" i="1"/>
  <c r="J1585" i="1"/>
  <c r="J330" i="1"/>
  <c r="J333" i="1"/>
  <c r="J1612" i="1"/>
  <c r="J1625" i="1"/>
  <c r="J1629" i="1"/>
  <c r="J1021" i="1"/>
  <c r="J1037" i="1"/>
  <c r="J368" i="1"/>
  <c r="J1699" i="1"/>
  <c r="J167" i="1"/>
  <c r="J639" i="1"/>
  <c r="J652" i="1"/>
  <c r="J685" i="1"/>
  <c r="J694" i="1"/>
  <c r="J191" i="1"/>
  <c r="J738" i="1"/>
  <c r="J758" i="1"/>
  <c r="J766" i="1"/>
  <c r="J772" i="1"/>
  <c r="J202" i="1"/>
  <c r="J781" i="1"/>
  <c r="J1431" i="1"/>
  <c r="J1449" i="1"/>
  <c r="J261" i="1"/>
  <c r="J1470" i="1"/>
  <c r="J1475" i="1"/>
  <c r="J1485" i="1"/>
  <c r="J1500" i="1"/>
  <c r="J274" i="1"/>
  <c r="J1524" i="1"/>
  <c r="J1531" i="1"/>
  <c r="J1540" i="1"/>
  <c r="J463" i="1"/>
  <c r="J484" i="1"/>
  <c r="J488" i="1"/>
  <c r="J490" i="1"/>
  <c r="J493" i="1"/>
  <c r="J499" i="1"/>
  <c r="J506" i="1"/>
  <c r="J510" i="1"/>
  <c r="J513" i="1"/>
  <c r="J518" i="1"/>
  <c r="J521" i="1"/>
  <c r="J526" i="1"/>
  <c r="J532" i="1"/>
  <c r="J559" i="1"/>
  <c r="J562" i="1"/>
  <c r="J156" i="1"/>
  <c r="J318" i="1"/>
  <c r="J1635" i="1"/>
  <c r="J1636" i="1"/>
  <c r="J1641" i="1"/>
  <c r="J1013" i="1"/>
  <c r="J1022" i="1"/>
  <c r="J356" i="1"/>
  <c r="J358" i="1"/>
  <c r="J359" i="1"/>
  <c r="J732" i="1"/>
  <c r="J291" i="1"/>
  <c r="J512" i="1"/>
  <c r="J536" i="1"/>
  <c r="J537" i="1"/>
  <c r="J538" i="1"/>
  <c r="J132" i="1"/>
  <c r="J585" i="1"/>
  <c r="J150" i="1"/>
  <c r="O144" i="1" s="1"/>
  <c r="J378" i="1"/>
  <c r="J383" i="1"/>
  <c r="J388" i="1"/>
  <c r="J396" i="1"/>
  <c r="J400" i="1"/>
  <c r="J407" i="1"/>
  <c r="J412" i="1"/>
  <c r="J417" i="1"/>
  <c r="J421" i="1"/>
  <c r="J427" i="1"/>
  <c r="J428" i="1"/>
  <c r="J433" i="1"/>
  <c r="J936" i="1"/>
  <c r="J1575" i="1"/>
  <c r="J962" i="1"/>
  <c r="J1586" i="1"/>
  <c r="J331" i="1"/>
  <c r="J334" i="1"/>
  <c r="J1613" i="1"/>
  <c r="J342" i="1"/>
  <c r="O316" i="1" s="1"/>
  <c r="J346" i="1"/>
  <c r="O320" i="1" s="1"/>
  <c r="J349" i="1"/>
  <c r="J1023" i="1"/>
  <c r="J1038" i="1"/>
  <c r="J1700" i="1"/>
  <c r="J1151" i="1"/>
  <c r="J1169" i="1"/>
  <c r="J1173" i="1"/>
  <c r="J165" i="1"/>
  <c r="J653" i="1"/>
  <c r="J686" i="1"/>
  <c r="J695" i="1"/>
  <c r="J759" i="1"/>
  <c r="J1376" i="1"/>
  <c r="J206" i="1"/>
  <c r="J225" i="1"/>
  <c r="J230" i="1"/>
  <c r="J244" i="1"/>
  <c r="O227" i="1" s="1"/>
  <c r="J248" i="1"/>
  <c r="J235" i="1"/>
  <c r="J238" i="1"/>
  <c r="O221" i="1" s="1"/>
  <c r="J241" i="1"/>
  <c r="J1450" i="1"/>
  <c r="J267" i="1"/>
  <c r="J1501" i="1"/>
  <c r="J275" i="1"/>
  <c r="J1532" i="1"/>
  <c r="J1541" i="1"/>
  <c r="J288" i="1"/>
  <c r="J464" i="1"/>
  <c r="J480" i="1"/>
  <c r="J485" i="1"/>
  <c r="J500" i="1"/>
  <c r="J507" i="1"/>
  <c r="J514" i="1"/>
  <c r="J522" i="1"/>
  <c r="J527" i="1"/>
  <c r="J540" i="1"/>
  <c r="J1919" i="1"/>
  <c r="J560" i="1"/>
  <c r="J563" i="1"/>
  <c r="J375" i="1"/>
  <c r="J379" i="1"/>
  <c r="J384" i="1"/>
  <c r="J389" i="1"/>
  <c r="J397" i="1"/>
  <c r="J401" i="1"/>
  <c r="J413" i="1"/>
  <c r="J418" i="1"/>
  <c r="J422" i="1"/>
  <c r="J429" i="1"/>
  <c r="J434" i="1"/>
  <c r="J1562" i="1"/>
  <c r="J937" i="1"/>
  <c r="J1587" i="1"/>
  <c r="J1614" i="1"/>
  <c r="J1024" i="1"/>
  <c r="J1039" i="1"/>
  <c r="J369" i="1"/>
  <c r="J1701" i="1"/>
  <c r="J1152" i="1"/>
  <c r="J696" i="1"/>
  <c r="J185" i="1"/>
  <c r="J192" i="1"/>
  <c r="J767" i="1"/>
  <c r="J1377" i="1"/>
  <c r="J207" i="1"/>
  <c r="O199" i="1" s="1"/>
  <c r="J226" i="1"/>
  <c r="J231" i="1"/>
  <c r="J245" i="1"/>
  <c r="J249" i="1"/>
  <c r="O232" i="1" s="1"/>
  <c r="J236" i="1"/>
  <c r="J239" i="1"/>
  <c r="O222" i="1" s="1"/>
  <c r="J242" i="1"/>
  <c r="J860" i="1"/>
  <c r="J264" i="1"/>
  <c r="J1502" i="1"/>
  <c r="J276" i="1"/>
  <c r="J289" i="1"/>
  <c r="J494" i="1"/>
  <c r="J501" i="1"/>
  <c r="J508" i="1"/>
  <c r="J515" i="1"/>
  <c r="J523" i="1"/>
  <c r="J528" i="1"/>
  <c r="J533" i="1"/>
  <c r="J133" i="1"/>
  <c r="J586" i="1"/>
  <c r="J151" i="1"/>
  <c r="J619" i="1"/>
  <c r="J380" i="1"/>
  <c r="J385" i="1"/>
  <c r="J390" i="1"/>
  <c r="J398" i="1"/>
  <c r="J402" i="1"/>
  <c r="J408" i="1"/>
  <c r="J419" i="1"/>
  <c r="J423" i="1"/>
  <c r="J430" i="1"/>
  <c r="J435" i="1"/>
  <c r="J439" i="1"/>
  <c r="J440" i="1"/>
  <c r="J963" i="1"/>
  <c r="J1588" i="1"/>
  <c r="J966" i="1"/>
  <c r="J335" i="1"/>
  <c r="J1615" i="1"/>
  <c r="J343" i="1"/>
  <c r="O317" i="1" s="1"/>
  <c r="J347" i="1"/>
  <c r="J1630" i="1"/>
  <c r="J1025" i="1"/>
  <c r="J373" i="1"/>
  <c r="J1153" i="1"/>
  <c r="J654" i="1"/>
  <c r="J676" i="1"/>
  <c r="J687" i="1"/>
  <c r="J697" i="1"/>
  <c r="J701" i="1"/>
  <c r="J711" i="1"/>
  <c r="J733" i="1"/>
  <c r="J739" i="1"/>
  <c r="J773" i="1"/>
  <c r="J1396" i="1"/>
  <c r="J1451" i="1"/>
  <c r="J257" i="1"/>
  <c r="J1486" i="1"/>
  <c r="J1503" i="1"/>
  <c r="J1525" i="1"/>
  <c r="J1533" i="1"/>
  <c r="J1542" i="1"/>
  <c r="J465" i="1"/>
  <c r="J471" i="1"/>
  <c r="J481" i="1"/>
  <c r="J486" i="1"/>
  <c r="J489" i="1"/>
  <c r="J491" i="1"/>
  <c r="J495" i="1"/>
  <c r="J502" i="1"/>
  <c r="J509" i="1"/>
  <c r="J516" i="1"/>
  <c r="J519" i="1"/>
  <c r="J524" i="1"/>
  <c r="J529" i="1"/>
  <c r="J534" i="1"/>
  <c r="J1920" i="1"/>
  <c r="J554" i="1"/>
  <c r="J556" i="1"/>
  <c r="J561" i="1"/>
  <c r="J564" i="1"/>
  <c r="J573" i="1"/>
  <c r="J152" i="1"/>
  <c r="J939" i="1"/>
  <c r="J677" i="1"/>
  <c r="J183" i="1"/>
  <c r="J734" i="1"/>
  <c r="J757" i="1"/>
  <c r="J209" i="1"/>
  <c r="J1408" i="1"/>
  <c r="J1439" i="1"/>
  <c r="J268" i="1"/>
  <c r="J487" i="1"/>
  <c r="J1921" i="1"/>
  <c r="J557" i="1"/>
  <c r="J171" i="1"/>
  <c r="J170" i="1"/>
  <c r="J172" i="1"/>
  <c r="J174" i="1"/>
  <c r="J181" i="1"/>
  <c r="J702" i="1"/>
  <c r="J189" i="1"/>
  <c r="J251" i="1"/>
  <c r="J269" i="1"/>
  <c r="J497" i="1"/>
  <c r="J498" i="1"/>
  <c r="J504" i="1"/>
  <c r="J541" i="1"/>
  <c r="J552" i="1"/>
  <c r="J134" i="1"/>
  <c r="J135" i="1"/>
  <c r="J136" i="1"/>
  <c r="J137" i="1"/>
  <c r="J153" i="1"/>
  <c r="J161" i="1"/>
  <c r="J163" i="1"/>
  <c r="J164" i="1"/>
  <c r="J386" i="1"/>
  <c r="J391" i="1"/>
  <c r="J403" i="1"/>
  <c r="J409" i="1"/>
  <c r="J414" i="1"/>
  <c r="J425" i="1"/>
  <c r="J437" i="1"/>
  <c r="J1567" i="1"/>
  <c r="J1576" i="1"/>
  <c r="J310" i="1"/>
  <c r="J319" i="1"/>
  <c r="J324" i="1"/>
  <c r="J325" i="1"/>
  <c r="J332" i="1"/>
  <c r="J337" i="1"/>
  <c r="J338" i="1"/>
  <c r="J340" i="1"/>
  <c r="O313" i="1" s="1"/>
  <c r="J344" i="1"/>
  <c r="J348" i="1"/>
  <c r="J351" i="1"/>
  <c r="J1634" i="1"/>
  <c r="J1640" i="1"/>
  <c r="J360" i="1"/>
  <c r="J362" i="1"/>
  <c r="J364" i="1"/>
  <c r="J371" i="1"/>
  <c r="J1048" i="1"/>
  <c r="J1702" i="1"/>
  <c r="J1705" i="1"/>
  <c r="J1154" i="1"/>
  <c r="J1158" i="1"/>
  <c r="J1162" i="1"/>
  <c r="J445" i="1"/>
  <c r="J166" i="1"/>
  <c r="J168" i="1"/>
  <c r="J173" i="1"/>
  <c r="J645" i="1"/>
  <c r="J647" i="1"/>
  <c r="J175" i="1"/>
  <c r="J177" i="1"/>
  <c r="J679" i="1"/>
  <c r="J179" i="1"/>
  <c r="J681" i="1"/>
  <c r="J182" i="1"/>
  <c r="J186" i="1"/>
  <c r="J187" i="1"/>
  <c r="J716" i="1"/>
  <c r="J720" i="1"/>
  <c r="J729" i="1"/>
  <c r="J740" i="1"/>
  <c r="J197" i="1"/>
  <c r="J198" i="1"/>
  <c r="J762" i="1"/>
  <c r="J1390" i="1"/>
  <c r="J205" i="1"/>
  <c r="J212" i="1"/>
  <c r="J211" i="1"/>
  <c r="J1414" i="1"/>
  <c r="J1419" i="1"/>
  <c r="J219" i="1"/>
  <c r="J228" i="1"/>
  <c r="J1429" i="1"/>
  <c r="J250" i="1"/>
  <c r="J1453" i="1"/>
  <c r="J256" i="1"/>
  <c r="J1463" i="1"/>
  <c r="J1494" i="1"/>
  <c r="J1504" i="1"/>
  <c r="J1526" i="1"/>
  <c r="J466" i="1"/>
  <c r="J461" i="1"/>
  <c r="J478" i="1"/>
  <c r="J492" i="1"/>
  <c r="O452" i="1" s="1"/>
  <c r="J503" i="1"/>
  <c r="J505" i="1"/>
  <c r="J511" i="1"/>
  <c r="J517" i="1"/>
  <c r="J520" i="1"/>
  <c r="J525" i="1"/>
  <c r="J530" i="1"/>
  <c r="J535" i="1"/>
  <c r="J544" i="1"/>
  <c r="J553" i="1"/>
  <c r="J555" i="1"/>
  <c r="J571" i="1"/>
  <c r="J575" i="1"/>
  <c r="J582" i="1"/>
  <c r="J145" i="1"/>
  <c r="J154" i="1"/>
  <c r="J381" i="1"/>
  <c r="J392" i="1"/>
  <c r="J431" i="1"/>
  <c r="J436" i="1"/>
  <c r="J441" i="1"/>
  <c r="J438" i="1"/>
  <c r="J925" i="1"/>
  <c r="J1572" i="1"/>
  <c r="J322" i="1"/>
  <c r="J352" i="1"/>
  <c r="J1703" i="1"/>
  <c r="J1170" i="1"/>
  <c r="J626" i="1"/>
  <c r="J655" i="1"/>
  <c r="J666" i="1"/>
  <c r="J678" i="1"/>
  <c r="J180" i="1"/>
  <c r="J688" i="1"/>
  <c r="J744" i="1"/>
  <c r="J1371" i="1"/>
  <c r="J1378" i="1"/>
  <c r="J200" i="1"/>
  <c r="J208" i="1"/>
  <c r="J210" i="1"/>
  <c r="J1398" i="1"/>
  <c r="J1400" i="1"/>
  <c r="J1409" i="1"/>
  <c r="J215" i="1"/>
  <c r="J1411" i="1"/>
  <c r="J271" i="1"/>
  <c r="J1505" i="1"/>
  <c r="J280" i="1"/>
  <c r="J282" i="1"/>
  <c r="J283" i="1"/>
  <c r="J284" i="1"/>
  <c r="J285" i="1"/>
  <c r="J290" i="1"/>
  <c r="J468" i="1"/>
  <c r="J475" i="1"/>
  <c r="J496" i="1"/>
  <c r="J531" i="1"/>
  <c r="J1922" i="1"/>
  <c r="J545" i="1"/>
  <c r="J568" i="1"/>
  <c r="J570" i="1"/>
  <c r="J574" i="1"/>
  <c r="J548" i="1"/>
  <c r="J259" i="1"/>
  <c r="J260" i="1"/>
  <c r="J601" i="1"/>
  <c r="J147" i="1"/>
  <c r="O141" i="1" s="1"/>
  <c r="J155" i="1"/>
  <c r="J160" i="1"/>
  <c r="J162" i="1"/>
  <c r="J382" i="1"/>
  <c r="J393" i="1"/>
  <c r="O365" i="1" s="1"/>
  <c r="J424" i="1"/>
  <c r="J442" i="1"/>
  <c r="J323" i="1"/>
  <c r="J363" i="1"/>
  <c r="J1040" i="1"/>
  <c r="J367" i="1"/>
  <c r="J1171" i="1"/>
  <c r="J169" i="1"/>
  <c r="J176" i="1"/>
  <c r="J689" i="1"/>
  <c r="J184" i="1"/>
  <c r="J193" i="1"/>
  <c r="J194" i="1"/>
  <c r="J760" i="1"/>
  <c r="J791" i="1"/>
  <c r="J1412" i="1"/>
  <c r="J229" i="1"/>
  <c r="O214" i="1" s="1"/>
  <c r="J253" i="1"/>
  <c r="J254" i="1"/>
  <c r="J1459" i="1"/>
  <c r="J1476" i="1"/>
  <c r="J1488" i="1"/>
  <c r="J272" i="1"/>
  <c r="J277" i="1"/>
  <c r="J467" i="1"/>
  <c r="J469" i="1"/>
  <c r="J474" i="1"/>
  <c r="J476" i="1"/>
  <c r="J1923" i="1"/>
  <c r="J546" i="1"/>
  <c r="J558" i="1"/>
  <c r="J565" i="1"/>
  <c r="J355" i="1"/>
  <c r="J216" i="1"/>
  <c r="J217" i="1"/>
  <c r="J218" i="1"/>
  <c r="J246" i="1"/>
  <c r="J178" i="1"/>
  <c r="J188" i="1"/>
  <c r="J201" i="1"/>
  <c r="J549" i="1"/>
  <c r="J551" i="1"/>
  <c r="J606" i="1"/>
  <c r="J612" i="1"/>
  <c r="J621" i="1"/>
  <c r="J1069" i="1"/>
  <c r="J1088" i="1"/>
  <c r="J1098" i="1"/>
  <c r="J1110" i="1"/>
  <c r="J1114" i="1"/>
  <c r="J1126" i="1"/>
  <c r="J1132" i="1"/>
  <c r="J1137" i="1"/>
  <c r="J1142" i="1"/>
  <c r="J1144" i="1"/>
  <c r="J953" i="1"/>
  <c r="J970" i="1"/>
  <c r="J976" i="1"/>
  <c r="J978" i="1"/>
  <c r="J983" i="1"/>
  <c r="J996" i="1"/>
  <c r="J1001" i="1"/>
  <c r="J1007" i="1"/>
  <c r="J1016" i="1"/>
  <c r="J1030" i="1"/>
  <c r="J1031" i="1"/>
  <c r="J1041" i="1"/>
  <c r="J1043" i="1"/>
  <c r="J1049" i="1"/>
  <c r="J1055" i="1"/>
  <c r="J1062" i="1"/>
  <c r="J1164" i="1"/>
  <c r="J449" i="1"/>
  <c r="J1176" i="1"/>
  <c r="J455" i="1"/>
  <c r="J628" i="1"/>
  <c r="J635" i="1"/>
  <c r="J640" i="1"/>
  <c r="J656" i="1"/>
  <c r="J675" i="1"/>
  <c r="J682" i="1"/>
  <c r="J709" i="1"/>
  <c r="J724" i="1"/>
  <c r="J745" i="1"/>
  <c r="J784" i="1"/>
  <c r="J797" i="1"/>
  <c r="J800" i="1"/>
  <c r="J803" i="1"/>
  <c r="J825" i="1"/>
  <c r="J832" i="1"/>
  <c r="J849" i="1"/>
  <c r="J909" i="1"/>
  <c r="J914" i="1"/>
  <c r="J1187" i="1"/>
  <c r="J1250" i="1"/>
  <c r="J1201" i="1"/>
  <c r="J1235" i="1"/>
  <c r="J1238" i="1"/>
  <c r="J1243" i="1"/>
  <c r="J1246" i="1"/>
  <c r="J1276" i="1"/>
  <c r="J1288" i="1"/>
  <c r="J1306" i="1"/>
  <c r="J1707" i="1"/>
  <c r="J1713" i="1"/>
  <c r="J1744" i="1"/>
  <c r="J1751" i="1"/>
  <c r="J1756" i="1"/>
  <c r="J1760" i="1"/>
  <c r="J1558" i="1"/>
  <c r="J1568" i="1"/>
  <c r="J1581" i="1"/>
  <c r="J1589" i="1"/>
  <c r="J1620" i="1"/>
  <c r="J1632" i="1"/>
  <c r="J1642" i="1"/>
  <c r="J1650" i="1"/>
  <c r="J1652" i="1"/>
  <c r="J1656" i="1"/>
  <c r="J1661" i="1"/>
  <c r="J1663" i="1"/>
  <c r="J1664" i="1"/>
  <c r="J1670" i="1"/>
  <c r="J1678" i="1"/>
  <c r="J1683" i="1"/>
  <c r="J1684" i="1"/>
  <c r="J1692" i="1"/>
  <c r="J1783" i="1"/>
  <c r="J1791" i="1"/>
  <c r="J1796" i="1"/>
  <c r="J1819" i="1"/>
  <c r="J1822" i="1"/>
  <c r="J1841" i="1"/>
  <c r="J1320" i="1"/>
  <c r="J1326" i="1"/>
  <c r="J1331" i="1"/>
  <c r="J1339" i="1"/>
  <c r="J1347" i="1"/>
  <c r="J1349" i="1"/>
  <c r="J1354" i="1"/>
  <c r="J1355" i="1"/>
  <c r="J1401" i="1"/>
  <c r="J1403" i="1"/>
  <c r="J1421" i="1"/>
  <c r="J1425" i="1"/>
  <c r="J1434" i="1"/>
  <c r="J1440" i="1"/>
  <c r="J1460" i="1"/>
  <c r="J1495" i="1"/>
  <c r="J1506" i="1"/>
  <c r="J1511" i="1"/>
  <c r="J1535" i="1"/>
  <c r="J1555" i="1"/>
  <c r="J1850" i="1"/>
  <c r="J1858" i="1"/>
  <c r="J1871" i="1"/>
  <c r="J1897" i="1"/>
  <c r="J1927" i="1"/>
  <c r="J1936" i="1"/>
  <c r="J1945" i="1"/>
  <c r="J1951" i="1"/>
  <c r="J1965" i="1"/>
  <c r="J1968" i="1"/>
  <c r="J588" i="1"/>
  <c r="J593" i="1"/>
  <c r="J596" i="1"/>
  <c r="J602" i="1"/>
  <c r="J607" i="1"/>
  <c r="J613" i="1"/>
  <c r="J622" i="1"/>
  <c r="J1070" i="1"/>
  <c r="J1076" i="1"/>
  <c r="J1083" i="1"/>
  <c r="J1089" i="1"/>
  <c r="J1094" i="1"/>
  <c r="J1099" i="1"/>
  <c r="J1105" i="1"/>
  <c r="J1111" i="1"/>
  <c r="J1115" i="1"/>
  <c r="J1133" i="1"/>
  <c r="J1138" i="1"/>
  <c r="J1143" i="1"/>
  <c r="J1145" i="1"/>
  <c r="J931" i="1"/>
  <c r="J954" i="1"/>
  <c r="J967" i="1"/>
  <c r="J971" i="1"/>
  <c r="J975" i="1"/>
  <c r="J977" i="1"/>
  <c r="J979" i="1"/>
  <c r="J984" i="1"/>
  <c r="J989" i="1"/>
  <c r="J992" i="1"/>
  <c r="J997" i="1"/>
  <c r="J1002" i="1"/>
  <c r="J1008" i="1"/>
  <c r="J1015" i="1"/>
  <c r="J1019" i="1"/>
  <c r="J1047" i="1"/>
  <c r="J1050" i="1"/>
  <c r="J1056" i="1"/>
  <c r="J1063" i="1"/>
  <c r="J1165" i="1"/>
  <c r="J1177" i="1"/>
  <c r="J1182" i="1"/>
  <c r="J629" i="1"/>
  <c r="J636" i="1"/>
  <c r="J648" i="1"/>
  <c r="J657" i="1"/>
  <c r="J667" i="1"/>
  <c r="J703" i="1"/>
  <c r="J712" i="1"/>
  <c r="J741" i="1"/>
  <c r="J768" i="1"/>
  <c r="J776" i="1"/>
  <c r="J786" i="1"/>
  <c r="J785" i="1"/>
  <c r="J806" i="1"/>
  <c r="J809" i="1"/>
  <c r="J816" i="1"/>
  <c r="J819" i="1"/>
  <c r="J821" i="1"/>
  <c r="J842" i="1"/>
  <c r="J850" i="1"/>
  <c r="J878" i="1"/>
  <c r="J892" i="1"/>
  <c r="J900" i="1"/>
  <c r="J908" i="1"/>
  <c r="J915" i="1"/>
  <c r="J1184" i="1"/>
  <c r="J1188" i="1"/>
  <c r="J1251" i="1"/>
  <c r="J1193" i="1"/>
  <c r="J1197" i="1"/>
  <c r="J1202" i="1"/>
  <c r="J1207" i="1"/>
  <c r="J1211" i="1"/>
  <c r="J1215" i="1"/>
  <c r="J1219" i="1"/>
  <c r="J1224" i="1"/>
  <c r="J1227" i="1"/>
  <c r="J1231" i="1"/>
  <c r="J1233" i="1"/>
  <c r="J1292" i="1"/>
  <c r="J1299" i="1"/>
  <c r="J1301" i="1"/>
  <c r="J1307" i="1"/>
  <c r="J1315" i="1"/>
  <c r="J1706" i="1"/>
  <c r="J1708" i="1"/>
  <c r="J1714" i="1"/>
  <c r="J1721" i="1"/>
  <c r="J1729" i="1"/>
  <c r="J1735" i="1"/>
  <c r="J1745" i="1"/>
  <c r="J1752" i="1"/>
  <c r="J1757" i="1"/>
  <c r="J1770" i="1"/>
  <c r="J1776" i="1"/>
  <c r="J1559" i="1"/>
  <c r="J1565" i="1"/>
  <c r="J1569" i="1"/>
  <c r="J1582" i="1"/>
  <c r="J1592" i="1"/>
  <c r="J1598" i="1"/>
  <c r="J1607" i="1"/>
  <c r="J1617" i="1"/>
  <c r="J1621" i="1"/>
  <c r="J1643" i="1"/>
  <c r="J1665" i="1"/>
  <c r="J1671" i="1"/>
  <c r="J1679" i="1"/>
  <c r="J1685" i="1"/>
  <c r="J1693" i="1"/>
  <c r="J1784" i="1"/>
  <c r="J1792" i="1"/>
  <c r="J1797" i="1"/>
  <c r="J1816" i="1"/>
  <c r="J1842" i="1"/>
  <c r="J1321" i="1"/>
  <c r="J1322" i="1"/>
  <c r="J1336" i="1"/>
  <c r="J1348" i="1"/>
  <c r="J1356" i="1"/>
  <c r="J1362" i="1"/>
  <c r="J1365" i="1"/>
  <c r="J1380" i="1"/>
  <c r="J1392" i="1"/>
  <c r="J1402" i="1"/>
  <c r="J1432" i="1"/>
  <c r="J1441" i="1"/>
  <c r="J1454" i="1"/>
  <c r="J1461" i="1"/>
  <c r="J1465" i="1"/>
  <c r="J1479" i="1"/>
  <c r="J1496" i="1"/>
  <c r="J1512" i="1"/>
  <c r="J1536" i="1"/>
  <c r="J1550" i="1"/>
  <c r="J1853" i="1"/>
  <c r="J1859" i="1"/>
  <c r="J1866" i="1"/>
  <c r="J1872" i="1"/>
  <c r="J1877" i="1"/>
  <c r="J1880" i="1"/>
  <c r="J1885" i="1"/>
  <c r="J1889" i="1"/>
  <c r="J1893" i="1"/>
  <c r="J1898" i="1"/>
  <c r="J1903" i="1"/>
  <c r="J1908" i="1"/>
  <c r="J1913" i="1"/>
  <c r="J1926" i="1"/>
  <c r="J1937" i="1"/>
  <c r="J1946" i="1"/>
  <c r="J1952" i="1"/>
  <c r="J608" i="1"/>
  <c r="J1096" i="1"/>
  <c r="J948" i="1"/>
  <c r="J955" i="1"/>
  <c r="J1009" i="1"/>
  <c r="J1026" i="1"/>
  <c r="J1027" i="1"/>
  <c r="J1028" i="1"/>
  <c r="J1032" i="1"/>
  <c r="J1148" i="1"/>
  <c r="J1149" i="1"/>
  <c r="J630" i="1"/>
  <c r="J658" i="1"/>
  <c r="J787" i="1"/>
  <c r="J879" i="1"/>
  <c r="J1293" i="1"/>
  <c r="J1728" i="1"/>
  <c r="J1743" i="1"/>
  <c r="J1761" i="1"/>
  <c r="J1750" i="1"/>
  <c r="J1763" i="1"/>
  <c r="J1766" i="1"/>
  <c r="J1580" i="1"/>
  <c r="J1644" i="1"/>
  <c r="J1648" i="1"/>
  <c r="J1361" i="1"/>
  <c r="J1424" i="1"/>
  <c r="J1480" i="1"/>
  <c r="J1953" i="1"/>
  <c r="J589" i="1"/>
  <c r="J594" i="1"/>
  <c r="J597" i="1"/>
  <c r="J603" i="1"/>
  <c r="J157" i="1"/>
  <c r="J614" i="1"/>
  <c r="J623" i="1"/>
  <c r="J1071" i="1"/>
  <c r="J1077" i="1"/>
  <c r="J1084" i="1"/>
  <c r="J1090" i="1"/>
  <c r="J1100" i="1"/>
  <c r="J1106" i="1"/>
  <c r="J1116" i="1"/>
  <c r="J1118" i="1"/>
  <c r="J1127" i="1"/>
  <c r="J1134" i="1"/>
  <c r="J1139" i="1"/>
  <c r="J1146" i="1"/>
  <c r="J932" i="1"/>
  <c r="J956" i="1"/>
  <c r="J968" i="1"/>
  <c r="J972" i="1"/>
  <c r="J980" i="1"/>
  <c r="J985" i="1"/>
  <c r="J990" i="1"/>
  <c r="J993" i="1"/>
  <c r="J998" i="1"/>
  <c r="J1003" i="1"/>
  <c r="J1017" i="1"/>
  <c r="J1051" i="1"/>
  <c r="J1057" i="1"/>
  <c r="J1064" i="1"/>
  <c r="J1159" i="1"/>
  <c r="J1166" i="1"/>
  <c r="J1178" i="1"/>
  <c r="J1181" i="1"/>
  <c r="J458" i="1"/>
  <c r="J627" i="1"/>
  <c r="J631" i="1"/>
  <c r="J668" i="1"/>
  <c r="J704" i="1"/>
  <c r="J705" i="1"/>
  <c r="J706" i="1"/>
  <c r="J713" i="1"/>
  <c r="J728" i="1"/>
  <c r="J723" i="1"/>
  <c r="J725" i="1"/>
  <c r="J746" i="1"/>
  <c r="J777" i="1"/>
  <c r="J788" i="1"/>
  <c r="J793" i="1"/>
  <c r="J798" i="1"/>
  <c r="J801" i="1"/>
  <c r="J804" i="1"/>
  <c r="J811" i="1"/>
  <c r="J826" i="1"/>
  <c r="J822" i="1"/>
  <c r="J880" i="1"/>
  <c r="J893" i="1"/>
  <c r="J901" i="1"/>
  <c r="J910" i="1"/>
  <c r="J916" i="1"/>
  <c r="J1189" i="1"/>
  <c r="J1252" i="1"/>
  <c r="J1194" i="1"/>
  <c r="J1203" i="1"/>
  <c r="J1208" i="1"/>
  <c r="J1212" i="1"/>
  <c r="J1220" i="1"/>
  <c r="J1236" i="1"/>
  <c r="J1239" i="1"/>
  <c r="J1244" i="1"/>
  <c r="J1247" i="1"/>
  <c r="J1266" i="1"/>
  <c r="J1269" i="1"/>
  <c r="J1294" i="1"/>
  <c r="J1302" i="1"/>
  <c r="J1308" i="1"/>
  <c r="J1312" i="1"/>
  <c r="J1316" i="1"/>
  <c r="J1709" i="1"/>
  <c r="J1715" i="1"/>
  <c r="J1722" i="1"/>
  <c r="J1730" i="1"/>
  <c r="J1736" i="1"/>
  <c r="J1746" i="1"/>
  <c r="J1753" i="1"/>
  <c r="J1771" i="1"/>
  <c r="J1777" i="1"/>
  <c r="J1560" i="1"/>
  <c r="J1570" i="1"/>
  <c r="J1573" i="1"/>
  <c r="J1583" i="1"/>
  <c r="J1590" i="1"/>
  <c r="J1593" i="1"/>
  <c r="J1595" i="1"/>
  <c r="J1600" i="1"/>
  <c r="J1606" i="1"/>
  <c r="J1608" i="1"/>
  <c r="J1622" i="1"/>
  <c r="J1628" i="1"/>
  <c r="J1633" i="1"/>
  <c r="J1645" i="1"/>
  <c r="J1659" i="1"/>
  <c r="J1662" i="1"/>
  <c r="J1666" i="1"/>
  <c r="J1672" i="1"/>
  <c r="J1680" i="1"/>
  <c r="J1686" i="1"/>
  <c r="J1694" i="1"/>
  <c r="J1785" i="1"/>
  <c r="J1788" i="1"/>
  <c r="J1801" i="1"/>
  <c r="J1804" i="1"/>
  <c r="J1793" i="1"/>
  <c r="J1798" i="1"/>
  <c r="J1820" i="1"/>
  <c r="J1833" i="1"/>
  <c r="J1836" i="1"/>
  <c r="J1843" i="1"/>
  <c r="J1332" i="1"/>
  <c r="J1337" i="1"/>
  <c r="J1350" i="1"/>
  <c r="J1363" i="1"/>
  <c r="J1404" i="1"/>
  <c r="J1415" i="1"/>
  <c r="J1422" i="1"/>
  <c r="J1426" i="1"/>
  <c r="J1435" i="1"/>
  <c r="J1442" i="1"/>
  <c r="J1455" i="1"/>
  <c r="J1466" i="1"/>
  <c r="J1471" i="1"/>
  <c r="J1481" i="1"/>
  <c r="J1497" i="1"/>
  <c r="J1546" i="1"/>
  <c r="J1553" i="1"/>
  <c r="J1854" i="1"/>
  <c r="J1860" i="1"/>
  <c r="J1863" i="1"/>
  <c r="J1873" i="1"/>
  <c r="J1881" i="1"/>
  <c r="J1886" i="1"/>
  <c r="J1899" i="1"/>
  <c r="J1904" i="1"/>
  <c r="J1909" i="1"/>
  <c r="J1914" i="1"/>
  <c r="J1924" i="1"/>
  <c r="J1938" i="1"/>
  <c r="J1947" i="1"/>
  <c r="J1954" i="1"/>
  <c r="J1961" i="1"/>
  <c r="J609" i="1"/>
  <c r="J1072" i="1"/>
  <c r="J1078" i="1"/>
  <c r="J1085" i="1"/>
  <c r="J1091" i="1"/>
  <c r="J1101" i="1"/>
  <c r="J1107" i="1"/>
  <c r="J1117" i="1"/>
  <c r="J1119" i="1"/>
  <c r="J1128" i="1"/>
  <c r="J1135" i="1"/>
  <c r="J1140" i="1"/>
  <c r="J957" i="1"/>
  <c r="J973" i="1"/>
  <c r="J981" i="1"/>
  <c r="J986" i="1"/>
  <c r="J1052" i="1"/>
  <c r="J1058" i="1"/>
  <c r="J1065" i="1"/>
  <c r="J1155" i="1"/>
  <c r="J1167" i="1"/>
  <c r="J1175" i="1"/>
  <c r="J1179" i="1"/>
  <c r="J632" i="1"/>
  <c r="J659" i="1"/>
  <c r="J669" i="1"/>
  <c r="J714" i="1"/>
  <c r="J726" i="1"/>
  <c r="J747" i="1"/>
  <c r="J749" i="1"/>
  <c r="J769" i="1"/>
  <c r="J789" i="1"/>
  <c r="J794" i="1"/>
  <c r="J799" i="1"/>
  <c r="J802" i="1"/>
  <c r="J805" i="1"/>
  <c r="J807" i="1"/>
  <c r="J827" i="1"/>
  <c r="J823" i="1"/>
  <c r="J902" i="1"/>
  <c r="J917" i="1"/>
  <c r="J1190" i="1"/>
  <c r="J1253" i="1"/>
  <c r="J1195" i="1"/>
  <c r="J1198" i="1"/>
  <c r="J1204" i="1"/>
  <c r="J1209" i="1"/>
  <c r="J1213" i="1"/>
  <c r="J1216" i="1"/>
  <c r="J1221" i="1"/>
  <c r="J1228" i="1"/>
  <c r="J1710" i="1"/>
  <c r="J1716" i="1"/>
  <c r="J1723" i="1"/>
  <c r="J1731" i="1"/>
  <c r="J1737" i="1"/>
  <c r="J1747" i="1"/>
  <c r="J1754" i="1"/>
  <c r="J1772" i="1"/>
  <c r="J1778" i="1"/>
  <c r="J1561" i="1"/>
  <c r="J1571" i="1"/>
  <c r="J1601" i="1"/>
  <c r="J1623" i="1"/>
  <c r="J1646" i="1"/>
  <c r="J1667" i="1"/>
  <c r="J1673" i="1"/>
  <c r="J1681" i="1"/>
  <c r="J1687" i="1"/>
  <c r="J1695" i="1"/>
  <c r="J1786" i="1"/>
  <c r="J1789" i="1"/>
  <c r="J1802" i="1"/>
  <c r="J1805" i="1"/>
  <c r="J1794" i="1"/>
  <c r="J1799" i="1"/>
  <c r="J1837" i="1"/>
  <c r="J1839" i="1"/>
  <c r="J1844" i="1"/>
  <c r="J1323" i="1"/>
  <c r="J1351" i="1"/>
  <c r="J1357" i="1"/>
  <c r="J1364" i="1"/>
  <c r="J1393" i="1"/>
  <c r="J1405" i="1"/>
  <c r="J1416" i="1"/>
  <c r="J1423" i="1"/>
  <c r="J1427" i="1"/>
  <c r="J1436" i="1"/>
  <c r="J1443" i="1"/>
  <c r="J1467" i="1"/>
  <c r="J1472" i="1"/>
  <c r="J1482" i="1"/>
  <c r="J1498" i="1"/>
  <c r="J1547" i="1"/>
  <c r="J1551" i="1"/>
  <c r="J1861" i="1"/>
  <c r="J1864" i="1"/>
  <c r="J1867" i="1"/>
  <c r="J1874" i="1"/>
  <c r="J1878" i="1"/>
  <c r="J1882" i="1"/>
  <c r="J1887" i="1"/>
  <c r="J1890" i="1"/>
  <c r="J1894" i="1"/>
  <c r="J1900" i="1"/>
  <c r="J1905" i="1"/>
  <c r="J1910" i="1"/>
  <c r="J1915" i="1"/>
  <c r="J1925" i="1"/>
  <c r="J1948" i="1"/>
  <c r="J1955" i="1"/>
  <c r="J590" i="1"/>
  <c r="J595" i="1"/>
  <c r="J598" i="1"/>
  <c r="J604" i="1"/>
  <c r="J610" i="1"/>
  <c r="J615" i="1"/>
  <c r="J1073" i="1"/>
  <c r="J1079" i="1"/>
  <c r="J1086" i="1"/>
  <c r="J1092" i="1"/>
  <c r="J1102" i="1"/>
  <c r="J1108" i="1"/>
  <c r="J1112" i="1"/>
  <c r="J1120" i="1"/>
  <c r="J1129" i="1"/>
  <c r="J1136" i="1"/>
  <c r="J1141" i="1"/>
  <c r="J1147" i="1"/>
  <c r="J933" i="1"/>
  <c r="J958" i="1"/>
  <c r="J969" i="1"/>
  <c r="J982" i="1"/>
  <c r="J987" i="1"/>
  <c r="J991" i="1"/>
  <c r="J994" i="1"/>
  <c r="J1004" i="1"/>
  <c r="J1010" i="1"/>
  <c r="J1020" i="1"/>
  <c r="J1053" i="1"/>
  <c r="J1059" i="1"/>
  <c r="J1066" i="1"/>
  <c r="J1156" i="1"/>
  <c r="J1160" i="1"/>
  <c r="J1163" i="1"/>
  <c r="J1168" i="1"/>
  <c r="J1180" i="1"/>
  <c r="J456" i="1"/>
  <c r="J459" i="1"/>
  <c r="J633" i="1"/>
  <c r="J637" i="1"/>
  <c r="J649" i="1"/>
  <c r="J660" i="1"/>
  <c r="J700" i="1"/>
  <c r="J742" i="1"/>
  <c r="J750" i="1"/>
  <c r="J778" i="1"/>
  <c r="J790" i="1"/>
  <c r="J812" i="1"/>
  <c r="J824" i="1"/>
  <c r="J851" i="1"/>
  <c r="J881" i="1"/>
  <c r="J894" i="1"/>
  <c r="J911" i="1"/>
  <c r="J918" i="1"/>
  <c r="J1185" i="1"/>
  <c r="J1191" i="1"/>
  <c r="J1196" i="1"/>
  <c r="J1199" i="1"/>
  <c r="J1205" i="1"/>
  <c r="J1210" i="1"/>
  <c r="J1214" i="1"/>
  <c r="J1217" i="1"/>
  <c r="J1222" i="1"/>
  <c r="J1225" i="1"/>
  <c r="J1229" i="1"/>
  <c r="J1237" i="1"/>
  <c r="J1240" i="1"/>
  <c r="J1245" i="1"/>
  <c r="J1248" i="1"/>
  <c r="J1267" i="1"/>
  <c r="J1270" i="1"/>
  <c r="J1295" i="1"/>
  <c r="J1309" i="1"/>
  <c r="J1711" i="1"/>
  <c r="J1717" i="1"/>
  <c r="J1724" i="1"/>
  <c r="J1732" i="1"/>
  <c r="J1738" i="1"/>
  <c r="J1748" i="1"/>
  <c r="J1755" i="1"/>
  <c r="J1758" i="1"/>
  <c r="J1773" i="1"/>
  <c r="J1779" i="1"/>
  <c r="J1566" i="1"/>
  <c r="J1584" i="1"/>
  <c r="J1591" i="1"/>
  <c r="J1594" i="1"/>
  <c r="J1596" i="1"/>
  <c r="J1602" i="1"/>
  <c r="J1609" i="1"/>
  <c r="J1610" i="1"/>
  <c r="J1624" i="1"/>
  <c r="J1647" i="1"/>
  <c r="J1651" i="1"/>
  <c r="J1660" i="1"/>
  <c r="J1668" i="1"/>
  <c r="J1674" i="1"/>
  <c r="J1682" i="1"/>
  <c r="J1688" i="1"/>
  <c r="J1696" i="1"/>
  <c r="J1787" i="1"/>
  <c r="J1790" i="1"/>
  <c r="J1806" i="1"/>
  <c r="J1795" i="1"/>
  <c r="J1800" i="1"/>
  <c r="J1834" i="1"/>
  <c r="J1838" i="1"/>
  <c r="J1845" i="1"/>
  <c r="J1327" i="1"/>
  <c r="J1330" i="1"/>
  <c r="J1338" i="1"/>
  <c r="J1358" i="1"/>
  <c r="J1367" i="1"/>
  <c r="J1417" i="1"/>
  <c r="J1444" i="1"/>
  <c r="J1456" i="1"/>
  <c r="J1468" i="1"/>
  <c r="J1473" i="1"/>
  <c r="J1483" i="1"/>
  <c r="J1499" i="1"/>
  <c r="J1513" i="1"/>
  <c r="J1855" i="1"/>
  <c r="J1862" i="1"/>
  <c r="J1865" i="1"/>
  <c r="J1868" i="1"/>
  <c r="J1875" i="1"/>
  <c r="J1879" i="1"/>
  <c r="J1883" i="1"/>
  <c r="J1888" i="1"/>
  <c r="J1891" i="1"/>
  <c r="J1895" i="1"/>
  <c r="J1901" i="1"/>
  <c r="J1906" i="1"/>
  <c r="J1911" i="1"/>
  <c r="J1916" i="1"/>
  <c r="J1928" i="1"/>
  <c r="J1939" i="1"/>
  <c r="J1949" i="1"/>
  <c r="J1956" i="1"/>
  <c r="J930" i="1"/>
  <c r="J1011" i="1"/>
  <c r="J764" i="1"/>
  <c r="J810" i="1"/>
  <c r="J813" i="1"/>
  <c r="J820" i="1"/>
  <c r="J829" i="1"/>
  <c r="J837" i="1"/>
  <c r="J884" i="1"/>
  <c r="J887" i="1"/>
  <c r="J1265" i="1"/>
  <c r="J1268" i="1"/>
  <c r="J1774" i="1"/>
  <c r="J1563" i="1"/>
  <c r="J1639" i="1"/>
  <c r="J1649" i="1"/>
  <c r="J1825" i="1"/>
  <c r="J1324" i="1"/>
  <c r="J1345" i="1"/>
  <c r="J1360" i="1"/>
  <c r="J1368" i="1"/>
  <c r="J1406" i="1"/>
  <c r="J1445" i="1"/>
  <c r="J1514" i="1"/>
  <c r="J1528" i="1"/>
  <c r="J1932" i="1"/>
  <c r="J1944" i="1"/>
  <c r="J1950" i="1"/>
  <c r="J1067" i="1"/>
  <c r="J643" i="1"/>
  <c r="J642" i="1"/>
  <c r="J644" i="1"/>
  <c r="J646" i="1"/>
  <c r="J672" i="1"/>
  <c r="J674" i="1"/>
  <c r="J691" i="1"/>
  <c r="J698" i="1"/>
  <c r="J699" i="1"/>
  <c r="J717" i="1"/>
  <c r="J718" i="1"/>
  <c r="J736" i="1"/>
  <c r="J763" i="1"/>
  <c r="J765" i="1"/>
  <c r="J771" i="1"/>
  <c r="J774" i="1"/>
  <c r="J775" i="1"/>
  <c r="J780" i="1"/>
  <c r="J792" i="1"/>
  <c r="J817" i="1"/>
  <c r="J818" i="1"/>
  <c r="J828" i="1"/>
  <c r="J833" i="1"/>
  <c r="J840" i="1"/>
  <c r="J847" i="1"/>
  <c r="J848" i="1"/>
  <c r="J866" i="1"/>
  <c r="J867" i="1"/>
  <c r="J865" i="1"/>
  <c r="J885" i="1"/>
  <c r="J886" i="1"/>
  <c r="J889" i="1"/>
  <c r="J896" i="1"/>
  <c r="J904" i="1"/>
  <c r="J906" i="1"/>
  <c r="J912" i="1"/>
  <c r="J913" i="1"/>
  <c r="J919" i="1"/>
  <c r="J920" i="1"/>
  <c r="J924" i="1"/>
  <c r="J1359" i="1"/>
  <c r="J1370" i="1"/>
  <c r="J1379" i="1"/>
  <c r="J1484" i="1"/>
  <c r="J1517" i="1"/>
  <c r="J1549" i="1"/>
  <c r="J1557" i="1"/>
  <c r="J587" i="1"/>
  <c r="J599" i="1"/>
  <c r="J600" i="1"/>
  <c r="J605" i="1"/>
  <c r="J158" i="1"/>
  <c r="J616" i="1"/>
  <c r="J620" i="1"/>
  <c r="J625" i="1"/>
  <c r="J1068" i="1"/>
  <c r="J1080" i="1"/>
  <c r="J1087" i="1"/>
  <c r="J1093" i="1"/>
  <c r="J1095" i="1"/>
  <c r="J1097" i="1"/>
  <c r="J1103" i="1"/>
  <c r="J1113" i="1"/>
  <c r="J934" i="1"/>
  <c r="J940" i="1"/>
  <c r="J944" i="1"/>
  <c r="J949" i="1"/>
  <c r="J952" i="1"/>
  <c r="J974" i="1"/>
  <c r="J988" i="1"/>
  <c r="J995" i="1"/>
  <c r="J999" i="1"/>
  <c r="J1000" i="1"/>
  <c r="J1005" i="1"/>
  <c r="J1006" i="1"/>
  <c r="J350" i="1"/>
  <c r="J1033" i="1"/>
  <c r="J1042" i="1"/>
  <c r="J1044" i="1"/>
  <c r="J1060" i="1"/>
  <c r="J1157" i="1"/>
  <c r="J448" i="1"/>
  <c r="J450" i="1"/>
  <c r="J451" i="1"/>
  <c r="J457" i="1"/>
  <c r="J460" i="1"/>
  <c r="J663" i="1"/>
  <c r="J664" i="1"/>
  <c r="J670" i="1"/>
  <c r="J680" i="1"/>
  <c r="J707" i="1"/>
  <c r="J721" i="1"/>
  <c r="J730" i="1"/>
  <c r="J743" i="1"/>
  <c r="J761" i="1"/>
  <c r="J779" i="1"/>
  <c r="J783" i="1"/>
  <c r="J795" i="1"/>
  <c r="J835" i="1"/>
  <c r="J836" i="1"/>
  <c r="J843" i="1"/>
  <c r="J861" i="1"/>
  <c r="J863" i="1"/>
  <c r="J868" i="1"/>
  <c r="J871" i="1"/>
  <c r="J876" i="1"/>
  <c r="J877" i="1"/>
  <c r="J882" i="1"/>
  <c r="J895" i="1"/>
  <c r="J897" i="1"/>
  <c r="J898" i="1"/>
  <c r="J470" i="1"/>
  <c r="J472" i="1"/>
  <c r="J1186" i="1"/>
  <c r="J477" i="1"/>
  <c r="J479" i="1"/>
  <c r="J482" i="1"/>
  <c r="J1200" i="1"/>
  <c r="J1218" i="1"/>
  <c r="J1223" i="1"/>
  <c r="J1226" i="1"/>
  <c r="J1230" i="1"/>
  <c r="J1232" i="1"/>
  <c r="J1234" i="1"/>
  <c r="J542" i="1"/>
  <c r="J543" i="1"/>
  <c r="J1249" i="1"/>
  <c r="J1263" i="1"/>
  <c r="J1264" i="1"/>
  <c r="J1272" i="1"/>
  <c r="J1273" i="1"/>
  <c r="J1275" i="1"/>
  <c r="J1277" i="1"/>
  <c r="J1279" i="1"/>
  <c r="J1283" i="1"/>
  <c r="J1284" i="1"/>
  <c r="J1285" i="1"/>
  <c r="J1286" i="1"/>
  <c r="J1287" i="1"/>
  <c r="J1296" i="1"/>
  <c r="J1300" i="1"/>
  <c r="J1298" i="1"/>
  <c r="J1303" i="1"/>
  <c r="J1313" i="1"/>
  <c r="J1317" i="1"/>
  <c r="J1725" i="1"/>
  <c r="J1733" i="1"/>
  <c r="J1739" i="1"/>
  <c r="J1740" i="1"/>
  <c r="J1742" i="1"/>
  <c r="J1759" i="1"/>
  <c r="J1764" i="1"/>
  <c r="J1767" i="1"/>
  <c r="J1775" i="1"/>
  <c r="J1780" i="1"/>
  <c r="J1574" i="1"/>
  <c r="J1577" i="1"/>
  <c r="J1604" i="1"/>
  <c r="J1599" i="1"/>
  <c r="J1605" i="1"/>
  <c r="J1611" i="1"/>
  <c r="J1616" i="1"/>
  <c r="J1618" i="1"/>
  <c r="J1626" i="1"/>
  <c r="J1627" i="1"/>
  <c r="J1631" i="1"/>
  <c r="J1637" i="1"/>
  <c r="J1653" i="1"/>
  <c r="J1675" i="1"/>
  <c r="J1689" i="1"/>
  <c r="J1697" i="1"/>
  <c r="J1704" i="1"/>
  <c r="J1807" i="1"/>
  <c r="J1817" i="1"/>
  <c r="J1823" i="1"/>
  <c r="J1828" i="1"/>
  <c r="J1835" i="1"/>
  <c r="J1840" i="1"/>
  <c r="J1846" i="1"/>
  <c r="J1318" i="1"/>
  <c r="J1329" i="1"/>
  <c r="J1334" i="1"/>
  <c r="J1340" i="1"/>
  <c r="J1352" i="1"/>
  <c r="J1366" i="1"/>
  <c r="J1372" i="1"/>
  <c r="J1375" i="1"/>
  <c r="J1381" i="1"/>
  <c r="J1389" i="1"/>
  <c r="J1394" i="1"/>
  <c r="J1395" i="1"/>
  <c r="J1397" i="1"/>
  <c r="J1410" i="1"/>
  <c r="J1413" i="1"/>
  <c r="J1418" i="1"/>
  <c r="J1428" i="1"/>
  <c r="J1430" i="1"/>
  <c r="J1433" i="1"/>
  <c r="J1437" i="1"/>
  <c r="J1452" i="1"/>
  <c r="J1457" i="1"/>
  <c r="J1474" i="1"/>
  <c r="J1487" i="1"/>
  <c r="J1489" i="1"/>
  <c r="J1507" i="1"/>
  <c r="J1509" i="1"/>
  <c r="J1510" i="1"/>
  <c r="J1534" i="1"/>
  <c r="J1544" i="1"/>
  <c r="J1548" i="1"/>
  <c r="J1849" i="1"/>
  <c r="J1851" i="1"/>
  <c r="J1852" i="1"/>
  <c r="J1856" i="1"/>
  <c r="J1857" i="1"/>
  <c r="J1870" i="1"/>
  <c r="J1884" i="1"/>
  <c r="J1892" i="1"/>
  <c r="J1896" i="1"/>
  <c r="J1907" i="1"/>
  <c r="J1912" i="1"/>
  <c r="J1917" i="1"/>
  <c r="J1929" i="1"/>
  <c r="J1935" i="1"/>
  <c r="J1940" i="1"/>
  <c r="J1943" i="1"/>
  <c r="J1962" i="1"/>
  <c r="J1963" i="1"/>
  <c r="J1966" i="1"/>
  <c r="J1967" i="1"/>
  <c r="J1969" i="1"/>
  <c r="J591" i="1"/>
  <c r="J159" i="1"/>
  <c r="J617" i="1"/>
  <c r="J1074" i="1"/>
  <c r="J1081" i="1"/>
  <c r="J1121" i="1"/>
  <c r="J1123" i="1"/>
  <c r="J1130" i="1"/>
  <c r="J1131" i="1"/>
  <c r="J938" i="1"/>
  <c r="J945" i="1"/>
  <c r="J947" i="1"/>
  <c r="J950" i="1"/>
  <c r="J1029" i="1"/>
  <c r="J1034" i="1"/>
  <c r="J1045" i="1"/>
  <c r="J1061" i="1"/>
  <c r="J1183" i="1"/>
  <c r="J650" i="1"/>
  <c r="J661" i="1"/>
  <c r="J665" i="1"/>
  <c r="J671" i="1"/>
  <c r="J683" i="1"/>
  <c r="J692" i="1"/>
  <c r="J708" i="1"/>
  <c r="J715" i="1"/>
  <c r="J731" i="1"/>
  <c r="J735" i="1"/>
  <c r="J737" i="1"/>
  <c r="J748" i="1"/>
  <c r="J770" i="1"/>
  <c r="J796" i="1"/>
  <c r="J814" i="1"/>
  <c r="J830" i="1"/>
  <c r="J838" i="1"/>
  <c r="J844" i="1"/>
  <c r="J846" i="1"/>
  <c r="J862" i="1"/>
  <c r="J872" i="1"/>
  <c r="J875" i="1"/>
  <c r="J883" i="1"/>
  <c r="J888" i="1"/>
  <c r="J921" i="1"/>
  <c r="J1206" i="1"/>
  <c r="J1241" i="1"/>
  <c r="J1274" i="1"/>
  <c r="J1282" i="1"/>
  <c r="J1280" i="1"/>
  <c r="J1281" i="1"/>
  <c r="J1289" i="1"/>
  <c r="J1290" i="1"/>
  <c r="J1297" i="1"/>
  <c r="J1304" i="1"/>
  <c r="J1305" i="1"/>
  <c r="J1310" i="1"/>
  <c r="J1314" i="1"/>
  <c r="J292" i="1"/>
  <c r="J1718" i="1"/>
  <c r="J1726" i="1"/>
  <c r="J1741" i="1"/>
  <c r="J1765" i="1"/>
  <c r="J1768" i="1"/>
  <c r="J1781" i="1"/>
  <c r="J1564" i="1"/>
  <c r="J1578" i="1"/>
  <c r="J1597" i="1"/>
  <c r="J1619" i="1"/>
  <c r="J1654" i="1"/>
  <c r="J1676" i="1"/>
  <c r="J1690" i="1"/>
  <c r="J1803" i="1"/>
  <c r="J1808" i="1"/>
  <c r="J1813" i="1"/>
  <c r="J1815" i="1"/>
  <c r="J1824" i="1"/>
  <c r="J1831" i="1"/>
  <c r="J1847" i="1"/>
  <c r="J1328" i="1"/>
  <c r="J1369" i="1"/>
  <c r="J1373" i="1"/>
  <c r="J1382" i="1"/>
  <c r="J1399" i="1"/>
  <c r="J1420" i="1"/>
  <c r="J1446" i="1"/>
  <c r="J1458" i="1"/>
  <c r="J1469" i="1"/>
  <c r="J1493" i="1"/>
  <c r="J1515" i="1"/>
  <c r="J1518" i="1"/>
  <c r="J1529" i="1"/>
  <c r="J1537" i="1"/>
  <c r="J1543" i="1"/>
  <c r="J1552" i="1"/>
  <c r="J1556" i="1"/>
  <c r="J1869" i="1"/>
  <c r="J1876" i="1"/>
  <c r="J1902" i="1"/>
  <c r="J1930" i="1"/>
  <c r="J1931" i="1"/>
  <c r="J1933" i="1"/>
  <c r="J1934" i="1"/>
  <c r="J1941" i="1"/>
  <c r="J1957" i="1"/>
  <c r="J1964" i="1"/>
  <c r="J673" i="1"/>
  <c r="J1638" i="1"/>
  <c r="J1832" i="1"/>
  <c r="J1826" i="1"/>
  <c r="J1829" i="1"/>
  <c r="J1830" i="1"/>
  <c r="J1353" i="1"/>
  <c r="J1477" i="1"/>
  <c r="J1522" i="1"/>
  <c r="J1545" i="1"/>
  <c r="J611" i="1"/>
  <c r="J624" i="1"/>
  <c r="J1075" i="1"/>
  <c r="J1082" i="1"/>
  <c r="J1104" i="1"/>
  <c r="J1122" i="1"/>
  <c r="J1124" i="1"/>
  <c r="J941" i="1"/>
  <c r="J951" i="1"/>
  <c r="J1012" i="1"/>
  <c r="J1018" i="1"/>
  <c r="J1035" i="1"/>
  <c r="J1046" i="1"/>
  <c r="J1054" i="1"/>
  <c r="J1161" i="1"/>
  <c r="J638" i="1"/>
  <c r="J662" i="1"/>
  <c r="J684" i="1"/>
  <c r="J690" i="1"/>
  <c r="J719" i="1"/>
  <c r="J727" i="1"/>
  <c r="J722" i="1"/>
  <c r="J808" i="1"/>
  <c r="J815" i="1"/>
  <c r="J831" i="1"/>
  <c r="J839" i="1"/>
  <c r="J845" i="1"/>
  <c r="J873" i="1"/>
  <c r="J874" i="1"/>
  <c r="J903" i="1"/>
  <c r="J922" i="1"/>
  <c r="J1242" i="1"/>
  <c r="J1291" i="1"/>
  <c r="J1311" i="1"/>
  <c r="J1719" i="1"/>
  <c r="J1727" i="1"/>
  <c r="J1734" i="1"/>
  <c r="J1749" i="1"/>
  <c r="J1782" i="1"/>
  <c r="J1579" i="1"/>
  <c r="J1655" i="1"/>
  <c r="J1669" i="1"/>
  <c r="J1677" i="1"/>
  <c r="J1691" i="1"/>
  <c r="J1698" i="1"/>
  <c r="J1809" i="1"/>
  <c r="J1818" i="1"/>
  <c r="J1848" i="1"/>
  <c r="J1325" i="1"/>
  <c r="J1333" i="1"/>
  <c r="J1374" i="1"/>
  <c r="J1407" i="1"/>
  <c r="J1447" i="1"/>
  <c r="J1462" i="1"/>
  <c r="J1516" i="1"/>
  <c r="J1519" i="1"/>
  <c r="J1527" i="1"/>
  <c r="J1530" i="1"/>
  <c r="J1538" i="1"/>
  <c r="J1554" i="1"/>
  <c r="J1942" i="1"/>
  <c r="J1958" i="1"/>
  <c r="J1959" i="1"/>
  <c r="J1960" i="1"/>
  <c r="J751" i="1"/>
  <c r="J752" i="1"/>
  <c r="J753" i="1"/>
  <c r="J754" i="1"/>
  <c r="J1814" i="1"/>
  <c r="J1821" i="1"/>
  <c r="J1827" i="1"/>
  <c r="J1438" i="1"/>
  <c r="J1521" i="1"/>
  <c r="J1346" i="1"/>
  <c r="J1383" i="1"/>
  <c r="J1384" i="1"/>
  <c r="J1385" i="1"/>
  <c r="J1386" i="1"/>
  <c r="J1387" i="1"/>
  <c r="J1388" i="1"/>
  <c r="M1119" i="4" l="1"/>
  <c r="M1132" i="4"/>
  <c r="W1126" i="4"/>
  <c r="O1162" i="4"/>
  <c r="L1207" i="4"/>
  <c r="Q1148" i="4"/>
  <c r="O1152" i="4"/>
  <c r="T1203" i="4"/>
  <c r="V1188" i="4"/>
  <c r="N1127" i="4"/>
  <c r="L1154" i="4"/>
  <c r="F1127" i="4"/>
  <c r="V1140" i="4"/>
  <c r="T1146" i="4"/>
  <c r="Y1120" i="4"/>
  <c r="X1224" i="4"/>
  <c r="Q1208" i="4"/>
  <c r="O1215" i="4"/>
  <c r="X1205" i="4"/>
  <c r="X1200" i="4"/>
  <c r="I1160" i="4"/>
  <c r="L1174" i="4"/>
  <c r="J1151" i="4"/>
  <c r="G1134" i="4"/>
  <c r="Y1181" i="4"/>
  <c r="M1168" i="4"/>
  <c r="L993" i="4"/>
  <c r="N1108" i="4"/>
  <c r="T1177" i="4"/>
  <c r="L1094" i="4"/>
  <c r="Z1092" i="4"/>
  <c r="U981" i="4"/>
  <c r="M1071" i="4"/>
  <c r="J987" i="4"/>
  <c r="J1074" i="4"/>
  <c r="R1031" i="4"/>
  <c r="R1029" i="4"/>
  <c r="V1043" i="4"/>
  <c r="I1081" i="4"/>
  <c r="G1080" i="4"/>
  <c r="K962" i="4"/>
  <c r="J1065" i="4"/>
  <c r="U1050" i="4"/>
  <c r="Z1093" i="4"/>
  <c r="K1048" i="4"/>
  <c r="N984" i="4"/>
  <c r="Q1082" i="4"/>
  <c r="L999" i="4"/>
  <c r="G1054" i="4"/>
  <c r="Q1098" i="4"/>
  <c r="J1068" i="4"/>
  <c r="H973" i="4"/>
  <c r="F1055" i="4"/>
  <c r="X969" i="4"/>
  <c r="G994" i="4"/>
  <c r="P1106" i="4"/>
  <c r="O1194" i="4"/>
  <c r="O1193" i="4" s="1"/>
  <c r="H1188" i="4"/>
  <c r="Y1121" i="4"/>
  <c r="Y1188" i="4"/>
  <c r="F1117" i="4"/>
  <c r="H1175" i="4"/>
  <c r="Z1175" i="4"/>
  <c r="O1105" i="4"/>
  <c r="P1162" i="4"/>
  <c r="L1214" i="4"/>
  <c r="R1175" i="4"/>
  <c r="N1105" i="4"/>
  <c r="T1213" i="4"/>
  <c r="Q1134" i="4"/>
  <c r="H1211" i="4"/>
  <c r="Q1158" i="4"/>
  <c r="R1214" i="4"/>
  <c r="X1144" i="4"/>
  <c r="V1102" i="4"/>
  <c r="G1145" i="4"/>
  <c r="I1153" i="4"/>
  <c r="Y1196" i="4"/>
  <c r="N1151" i="4"/>
  <c r="H1153" i="4"/>
  <c r="L1186" i="4"/>
  <c r="Q1108" i="4"/>
  <c r="N1172" i="4"/>
  <c r="I1201" i="4"/>
  <c r="G1112" i="4"/>
  <c r="U1104" i="4"/>
  <c r="F1115" i="4"/>
  <c r="U1155" i="4"/>
  <c r="K1208" i="4"/>
  <c r="J1104" i="4"/>
  <c r="Z1177" i="4"/>
  <c r="I1217" i="4"/>
  <c r="R1200" i="4"/>
  <c r="Y1139" i="4"/>
  <c r="P1167" i="4"/>
  <c r="F1106" i="4"/>
  <c r="U1190" i="4"/>
  <c r="X1196" i="4"/>
  <c r="K1119" i="4"/>
  <c r="Y1147" i="4"/>
  <c r="T1206" i="4"/>
  <c r="W1106" i="4"/>
  <c r="K1203" i="4"/>
  <c r="T1143" i="4"/>
  <c r="N1177" i="4"/>
  <c r="W1202" i="4"/>
  <c r="Y1191" i="4"/>
  <c r="N1107" i="4"/>
  <c r="L1168" i="4"/>
  <c r="J1138" i="4"/>
  <c r="R1161" i="4"/>
  <c r="F1224" i="4"/>
  <c r="J1058" i="4"/>
  <c r="X1140" i="4"/>
  <c r="I1204" i="4"/>
  <c r="X1010" i="4"/>
  <c r="N1168" i="4"/>
  <c r="N1142" i="4"/>
  <c r="I1213" i="4"/>
  <c r="I1200" i="4"/>
  <c r="L1056" i="4"/>
  <c r="Z1016" i="4"/>
  <c r="X970" i="4"/>
  <c r="Y1003" i="4"/>
  <c r="L987" i="4"/>
  <c r="F1033" i="4"/>
  <c r="Q1059" i="4"/>
  <c r="J970" i="4"/>
  <c r="P1036" i="4"/>
  <c r="M976" i="4"/>
  <c r="N1007" i="4"/>
  <c r="G1083" i="4"/>
  <c r="W1059" i="4"/>
  <c r="Q1024" i="4"/>
  <c r="J1009" i="4"/>
  <c r="V971" i="4"/>
  <c r="U1009" i="4"/>
  <c r="V1035" i="4"/>
  <c r="U1061" i="4"/>
  <c r="W1038" i="4"/>
  <c r="O1043" i="4"/>
  <c r="J1076" i="4"/>
  <c r="O1011" i="4"/>
  <c r="Z1000" i="4"/>
  <c r="M1055" i="4"/>
  <c r="I1090" i="4"/>
  <c r="U1033" i="4"/>
  <c r="H1058" i="4"/>
  <c r="N1004" i="4"/>
  <c r="G1004" i="4"/>
  <c r="J971" i="4"/>
  <c r="F1118" i="4"/>
  <c r="V1138" i="4"/>
  <c r="M1126" i="4"/>
  <c r="K1192" i="4"/>
  <c r="K1125" i="4"/>
  <c r="W1121" i="4"/>
  <c r="L1150" i="4"/>
  <c r="X1134" i="4"/>
  <c r="X1184" i="4"/>
  <c r="P1113" i="4"/>
  <c r="T1109" i="4"/>
  <c r="O1166" i="4"/>
  <c r="R1222" i="4"/>
  <c r="P1109" i="4"/>
  <c r="K1157" i="4"/>
  <c r="G1215" i="4"/>
  <c r="O1222" i="4"/>
  <c r="J1162" i="4"/>
  <c r="M1201" i="4"/>
  <c r="P1154" i="4"/>
  <c r="Q1153" i="4"/>
  <c r="L1117" i="4"/>
  <c r="T1209" i="4"/>
  <c r="I1178" i="4"/>
  <c r="W1112" i="4"/>
  <c r="W1166" i="4"/>
  <c r="V1205" i="4"/>
  <c r="Q1164" i="4"/>
  <c r="G1123" i="4"/>
  <c r="X1178" i="4"/>
  <c r="I1108" i="4"/>
  <c r="W1171" i="4"/>
  <c r="I1222" i="4"/>
  <c r="I1224" i="4"/>
  <c r="P1160" i="4"/>
  <c r="F1145" i="4"/>
  <c r="K1104" i="4"/>
  <c r="K1151" i="4"/>
  <c r="Z1104" i="4"/>
  <c r="I1151" i="4"/>
  <c r="I1165" i="4"/>
  <c r="Q1217" i="4"/>
  <c r="W1122" i="4"/>
  <c r="V1142" i="4"/>
  <c r="Y1201" i="4"/>
  <c r="F1144" i="4"/>
  <c r="O1196" i="4"/>
  <c r="T1208" i="4"/>
  <c r="L1190" i="4"/>
  <c r="V1115" i="4"/>
  <c r="Y1213" i="4"/>
  <c r="O1183" i="4"/>
  <c r="V1208" i="4"/>
  <c r="I1186" i="4"/>
  <c r="P1115" i="4"/>
  <c r="L1132" i="4"/>
  <c r="H1128" i="4"/>
  <c r="K1177" i="4"/>
  <c r="M1218" i="4"/>
  <c r="L1110" i="4"/>
  <c r="Z1127" i="4"/>
  <c r="K1164" i="4"/>
  <c r="W1057" i="4"/>
  <c r="U1139" i="4"/>
  <c r="R1212" i="4"/>
  <c r="R984" i="4"/>
  <c r="F1077" i="4"/>
  <c r="F1196" i="4"/>
  <c r="K1003" i="4"/>
  <c r="F1052" i="4"/>
  <c r="U1216" i="4"/>
  <c r="Y1180" i="4"/>
  <c r="U1112" i="4"/>
  <c r="J1057" i="4"/>
  <c r="Q1103" i="4"/>
  <c r="F962" i="4"/>
  <c r="P1063" i="4"/>
  <c r="Z1083" i="4"/>
  <c r="L1052" i="4"/>
  <c r="P1051" i="4"/>
  <c r="L1033" i="4"/>
  <c r="M1069" i="4"/>
  <c r="L1012" i="4"/>
  <c r="L973" i="4"/>
  <c r="I964" i="4"/>
  <c r="W975" i="4"/>
  <c r="Q1095" i="4"/>
  <c r="F1010" i="4"/>
  <c r="I973" i="4"/>
  <c r="W1030" i="4"/>
  <c r="N1085" i="4"/>
  <c r="M1038" i="4"/>
  <c r="K986" i="4"/>
  <c r="N1074" i="4"/>
  <c r="X971" i="4"/>
  <c r="T969" i="4"/>
  <c r="I1052" i="4"/>
  <c r="Z979" i="4"/>
  <c r="I1012" i="4"/>
  <c r="K1091" i="4"/>
  <c r="R1052" i="4"/>
  <c r="G1061" i="4"/>
  <c r="L1080" i="4"/>
  <c r="H986" i="4"/>
  <c r="T1077" i="4"/>
  <c r="R990" i="4"/>
  <c r="T994" i="4"/>
  <c r="Y1037" i="4"/>
  <c r="Z1060" i="4"/>
  <c r="F1080" i="4"/>
  <c r="X1083" i="4"/>
  <c r="Z993" i="4"/>
  <c r="W977" i="4"/>
  <c r="O985" i="4"/>
  <c r="K1032" i="4"/>
  <c r="I987" i="4"/>
  <c r="Q1091" i="4"/>
  <c r="G1036" i="4"/>
  <c r="T1049" i="4"/>
  <c r="J1078" i="4"/>
  <c r="O1051" i="4"/>
  <c r="L1062" i="4"/>
  <c r="G1064" i="4"/>
  <c r="H1015" i="4"/>
  <c r="M1056" i="4"/>
  <c r="X1053" i="4"/>
  <c r="F1038" i="4"/>
  <c r="F1017" i="4"/>
  <c r="Y1100" i="4"/>
  <c r="Z1082" i="4"/>
  <c r="R1097" i="4"/>
  <c r="T998" i="4"/>
  <c r="X1040" i="4"/>
  <c r="P1015" i="4"/>
  <c r="Q1083" i="4"/>
  <c r="O961" i="4"/>
  <c r="I1009" i="4"/>
  <c r="N968" i="4"/>
  <c r="Z1074" i="4"/>
  <c r="N989" i="4"/>
  <c r="U1048" i="4"/>
  <c r="X977" i="4"/>
  <c r="H1030" i="4"/>
  <c r="L1092" i="4"/>
  <c r="H1029" i="4"/>
  <c r="W1096" i="4"/>
  <c r="X1067" i="4"/>
  <c r="K1000" i="4"/>
  <c r="M997" i="4"/>
  <c r="X1004" i="4"/>
  <c r="Z973" i="4"/>
  <c r="L988" i="4"/>
  <c r="X1061" i="4"/>
  <c r="H1039" i="4"/>
  <c r="Z996" i="4"/>
  <c r="Q1003" i="4"/>
  <c r="V1093" i="4"/>
  <c r="U1064" i="4"/>
  <c r="V980" i="4"/>
  <c r="J1050" i="4"/>
  <c r="G1073" i="4"/>
  <c r="K1002" i="4"/>
  <c r="W1003" i="4"/>
  <c r="U1038" i="4"/>
  <c r="F1081" i="4"/>
  <c r="R966" i="4"/>
  <c r="J1062" i="4"/>
  <c r="F1089" i="4"/>
  <c r="H963" i="4"/>
  <c r="Y1034" i="4"/>
  <c r="G1031" i="4"/>
  <c r="U1067" i="4"/>
  <c r="J1033" i="4"/>
  <c r="W1076" i="4"/>
  <c r="O1021" i="4"/>
  <c r="F1002" i="4"/>
  <c r="O1058" i="4"/>
  <c r="O994" i="4"/>
  <c r="X1037" i="4"/>
  <c r="H1089" i="4"/>
  <c r="U998" i="4"/>
  <c r="G1058" i="4"/>
  <c r="Y978" i="4"/>
  <c r="R1079" i="4"/>
  <c r="H1021" i="4"/>
  <c r="X1028" i="4"/>
  <c r="V1091" i="4"/>
  <c r="I1066" i="4"/>
  <c r="Y1081" i="4"/>
  <c r="R964" i="4"/>
  <c r="Y1087" i="4"/>
  <c r="Y975" i="4"/>
  <c r="H1090" i="4"/>
  <c r="V997" i="4"/>
  <c r="J1091" i="4"/>
  <c r="W1028" i="4"/>
  <c r="X989" i="4"/>
  <c r="R976" i="4"/>
  <c r="W1056" i="4"/>
  <c r="Q975" i="4"/>
  <c r="M1093" i="4"/>
  <c r="T1054" i="4"/>
  <c r="Q1085" i="4"/>
  <c r="Q1017" i="4"/>
  <c r="N990" i="4"/>
  <c r="I1072" i="4"/>
  <c r="O1008" i="4"/>
  <c r="I1094" i="4"/>
  <c r="F1059" i="4"/>
  <c r="Z1029" i="4"/>
  <c r="R967" i="4"/>
  <c r="X1056" i="4"/>
  <c r="Y1025" i="4"/>
  <c r="O1047" i="4"/>
  <c r="G1009" i="4"/>
  <c r="L1065" i="4"/>
  <c r="P1096" i="4"/>
  <c r="Z1028" i="4"/>
  <c r="H969" i="4"/>
  <c r="L1075" i="4"/>
  <c r="J966" i="4"/>
  <c r="I1092" i="4"/>
  <c r="G1068" i="4"/>
  <c r="N1025" i="4"/>
  <c r="I988" i="4"/>
  <c r="F998" i="4"/>
  <c r="T1062" i="4"/>
  <c r="I1010" i="4"/>
  <c r="H1081" i="4"/>
  <c r="F978" i="4"/>
  <c r="T1026" i="4"/>
  <c r="P1092" i="4"/>
  <c r="Y1002" i="4"/>
  <c r="N1045" i="4"/>
  <c r="L1091" i="4"/>
  <c r="P1005" i="4"/>
  <c r="R1099" i="4"/>
  <c r="L964" i="4"/>
  <c r="T1059" i="4"/>
  <c r="I1004" i="4"/>
  <c r="L1039" i="4"/>
  <c r="W1071" i="4"/>
  <c r="Q1033" i="4"/>
  <c r="F986" i="4"/>
  <c r="R1002" i="4"/>
  <c r="T1066" i="4"/>
  <c r="H972" i="4"/>
  <c r="N1080" i="4"/>
  <c r="W1009" i="4"/>
  <c r="X1042" i="4"/>
  <c r="W1060" i="4"/>
  <c r="Y1063" i="4"/>
  <c r="G993" i="4"/>
  <c r="J1096" i="4"/>
  <c r="W1092" i="4"/>
  <c r="K1090" i="4"/>
  <c r="I978" i="4"/>
  <c r="G1063" i="4"/>
  <c r="U1077" i="4"/>
  <c r="X1052" i="4"/>
  <c r="W965" i="4"/>
  <c r="F1018" i="4"/>
  <c r="T1078" i="4"/>
  <c r="U999" i="4"/>
  <c r="I1046" i="4"/>
  <c r="L1099" i="4"/>
  <c r="Q1018" i="4"/>
  <c r="G1078" i="4"/>
  <c r="U1091" i="4"/>
  <c r="H992" i="4"/>
  <c r="V1032" i="4"/>
  <c r="Y970" i="4"/>
  <c r="L1089" i="4"/>
  <c r="K983" i="4"/>
  <c r="K1071" i="4"/>
  <c r="Y977" i="4"/>
  <c r="T1007" i="4"/>
  <c r="H995" i="4"/>
  <c r="R1069" i="4"/>
  <c r="J1090" i="4"/>
  <c r="O1026" i="4"/>
  <c r="N1095" i="4"/>
  <c r="J1110" i="4"/>
  <c r="H1130" i="4"/>
  <c r="M1102" i="4"/>
  <c r="W1163" i="4"/>
  <c r="P1118" i="4"/>
  <c r="W1110" i="4"/>
  <c r="U1130" i="4"/>
  <c r="K1162" i="4"/>
  <c r="W1218" i="4"/>
  <c r="H1158" i="4"/>
  <c r="G1176" i="4"/>
  <c r="Q1223" i="4"/>
  <c r="P1149" i="4"/>
  <c r="O1149" i="4"/>
  <c r="M1219" i="4"/>
  <c r="W1149" i="4"/>
  <c r="L1219" i="4"/>
  <c r="K1109" i="4"/>
  <c r="W1109" i="4"/>
  <c r="K1145" i="4"/>
  <c r="U1215" i="4"/>
  <c r="P1215" i="4"/>
  <c r="V1145" i="4"/>
  <c r="K1202" i="4"/>
  <c r="I1163" i="4"/>
  <c r="Q1189" i="4"/>
  <c r="N1158" i="4"/>
  <c r="T1153" i="4"/>
  <c r="T1210" i="4"/>
  <c r="Q1137" i="4"/>
  <c r="Q1133" i="4"/>
  <c r="M1133" i="4"/>
  <c r="O1187" i="4"/>
  <c r="U1116" i="4"/>
  <c r="R1208" i="4"/>
  <c r="U1150" i="4"/>
  <c r="H1162" i="4"/>
  <c r="J1223" i="4"/>
  <c r="U1161" i="4"/>
  <c r="G1161" i="4"/>
  <c r="X1189" i="4"/>
  <c r="O1154" i="4"/>
  <c r="Z1148" i="4"/>
  <c r="F1201" i="4"/>
  <c r="M1109" i="4"/>
  <c r="I1105" i="4"/>
  <c r="Z1131" i="4"/>
  <c r="Y1160" i="4"/>
  <c r="X1152" i="4"/>
  <c r="N1205" i="4"/>
  <c r="L1144" i="4"/>
  <c r="I1171" i="4"/>
  <c r="M1180" i="4"/>
  <c r="G1109" i="4"/>
  <c r="I1161" i="4"/>
  <c r="P1220" i="4"/>
  <c r="L1209" i="4"/>
  <c r="W1148" i="4"/>
  <c r="T1140" i="4"/>
  <c r="X1146" i="4"/>
  <c r="I1127" i="4"/>
  <c r="H1212" i="4"/>
  <c r="K1201" i="4"/>
  <c r="H1119" i="4"/>
  <c r="V1147" i="4"/>
  <c r="W1140" i="4"/>
  <c r="P1206" i="4"/>
  <c r="T1136" i="4"/>
  <c r="F1186" i="4"/>
  <c r="Z1106" i="4"/>
  <c r="X1114" i="4"/>
  <c r="K1217" i="4"/>
  <c r="G1224" i="4"/>
  <c r="T1160" i="4"/>
  <c r="O1208" i="4"/>
  <c r="T1183" i="4"/>
  <c r="Y1112" i="4"/>
  <c r="G1164" i="4"/>
  <c r="T1216" i="4"/>
  <c r="Z1112" i="4"/>
  <c r="I1174" i="4"/>
  <c r="K1155" i="4"/>
  <c r="N1186" i="4"/>
  <c r="V1114" i="4"/>
  <c r="N1130" i="4"/>
  <c r="I1139" i="4"/>
  <c r="H1160" i="4"/>
  <c r="V1216" i="4"/>
  <c r="U1108" i="4"/>
  <c r="O1174" i="4"/>
  <c r="M1104" i="4"/>
  <c r="I1182" i="4"/>
  <c r="G1169" i="4"/>
  <c r="V1104" i="4"/>
  <c r="X1165" i="4"/>
  <c r="X1208" i="4"/>
  <c r="W1143" i="4"/>
  <c r="M1163" i="4"/>
  <c r="I1172" i="4"/>
  <c r="P1101" i="4"/>
  <c r="W1021" i="4"/>
  <c r="T1067" i="4"/>
  <c r="Q1155" i="4"/>
  <c r="V1139" i="4"/>
  <c r="F990" i="4"/>
  <c r="O1025" i="4"/>
  <c r="M1164" i="4"/>
  <c r="G1189" i="4"/>
  <c r="Q1181" i="4"/>
  <c r="Z1032" i="4"/>
  <c r="P1003" i="4"/>
  <c r="W1035" i="4"/>
  <c r="Q1159" i="4"/>
  <c r="U1102" i="4"/>
  <c r="W1083" i="4"/>
  <c r="Z1052" i="4"/>
  <c r="P1034" i="4"/>
  <c r="N1164" i="4"/>
  <c r="H1013" i="4"/>
  <c r="O1081" i="4"/>
  <c r="N1197" i="4"/>
  <c r="P1018" i="4"/>
  <c r="T1079" i="4"/>
  <c r="O1029" i="4"/>
  <c r="Z1047" i="4"/>
  <c r="H1041" i="4"/>
  <c r="X1095" i="4"/>
  <c r="Q967" i="4"/>
  <c r="M1000" i="4"/>
  <c r="I1018" i="4"/>
  <c r="Z1058" i="4"/>
  <c r="U1092" i="4"/>
  <c r="F988" i="4"/>
  <c r="Q1097" i="4"/>
  <c r="H1085" i="4"/>
  <c r="F1053" i="4"/>
  <c r="W1024" i="4"/>
  <c r="Q1071" i="4"/>
  <c r="Z1086" i="4"/>
  <c r="O1045" i="4"/>
  <c r="T1090" i="4"/>
  <c r="K1035" i="4"/>
  <c r="P1093" i="4"/>
  <c r="O1089" i="4"/>
  <c r="I1093" i="4"/>
  <c r="M1003" i="4"/>
  <c r="I1016" i="4"/>
  <c r="Y1053" i="4"/>
  <c r="Q1079" i="4"/>
  <c r="K990" i="4"/>
  <c r="L1100" i="4"/>
  <c r="F1008" i="4"/>
  <c r="H1028" i="4"/>
  <c r="N1083" i="4"/>
  <c r="H967" i="4"/>
  <c r="Q1100" i="4"/>
  <c r="F1001" i="4"/>
  <c r="K981" i="4"/>
  <c r="I1087" i="4"/>
  <c r="R1060" i="4"/>
  <c r="G988" i="4"/>
  <c r="M1082" i="4"/>
  <c r="O967" i="4"/>
  <c r="Y1023" i="4"/>
  <c r="Q1012" i="4"/>
  <c r="V1037" i="4"/>
  <c r="L1059" i="4"/>
  <c r="W990" i="4"/>
  <c r="T1036" i="4"/>
  <c r="M965" i="4"/>
  <c r="W1029" i="4"/>
  <c r="M1047" i="4"/>
  <c r="U1142" i="4"/>
  <c r="T1159" i="4"/>
  <c r="K1134" i="4"/>
  <c r="I1101" i="4"/>
  <c r="X1102" i="4"/>
  <c r="Q1163" i="4"/>
  <c r="Y1189" i="4"/>
  <c r="W1146" i="4"/>
  <c r="Q1114" i="4"/>
  <c r="W1188" i="4"/>
  <c r="Y1117" i="4"/>
  <c r="X1117" i="4"/>
  <c r="Z1101" i="4"/>
  <c r="Y1122" i="4"/>
  <c r="H1102" i="4"/>
  <c r="H1171" i="4"/>
  <c r="Z1171" i="4"/>
  <c r="N1171" i="4"/>
  <c r="F1105" i="4"/>
  <c r="O1163" i="4"/>
  <c r="G1149" i="4"/>
  <c r="H1219" i="4"/>
  <c r="R1171" i="4"/>
  <c r="K1171" i="4"/>
  <c r="L1222" i="4"/>
  <c r="L1218" i="4"/>
  <c r="H1218" i="4"/>
  <c r="V1152" i="4"/>
  <c r="R1205" i="4"/>
  <c r="M1210" i="4"/>
  <c r="G1203" i="4"/>
  <c r="F1133" i="4"/>
  <c r="P1129" i="4"/>
  <c r="Z1158" i="4"/>
  <c r="Y1210" i="4"/>
  <c r="P1153" i="4"/>
  <c r="U1140" i="4"/>
  <c r="U1196" i="4"/>
  <c r="M1136" i="4"/>
  <c r="X1118" i="4"/>
  <c r="K1154" i="4"/>
  <c r="F1211" i="4"/>
  <c r="U1207" i="4"/>
  <c r="Y1137" i="4"/>
  <c r="Q1126" i="4"/>
  <c r="N1223" i="4"/>
  <c r="J1149" i="4"/>
  <c r="H1202" i="4"/>
  <c r="X1155" i="4"/>
  <c r="N1208" i="4"/>
  <c r="Q1104" i="4"/>
  <c r="T1165" i="4"/>
  <c r="T1221" i="4"/>
  <c r="U1129" i="4"/>
  <c r="Z1149" i="4"/>
  <c r="W1219" i="4"/>
  <c r="O1202" i="4"/>
  <c r="W1212" i="4"/>
  <c r="Q1147" i="4"/>
  <c r="T1176" i="4"/>
  <c r="K1169" i="4"/>
  <c r="I1221" i="4"/>
  <c r="P1122" i="4"/>
  <c r="P1133" i="4"/>
  <c r="K1153" i="4"/>
  <c r="T1149" i="4"/>
  <c r="G1210" i="4"/>
  <c r="H1155" i="4"/>
  <c r="T1182" i="4"/>
  <c r="X1174" i="4"/>
  <c r="L1104" i="4"/>
  <c r="R1169" i="4"/>
  <c r="L1121" i="4"/>
  <c r="X1139" i="4"/>
  <c r="W1152" i="4"/>
  <c r="W1147" i="4"/>
  <c r="I1177" i="4"/>
  <c r="H1165" i="4"/>
  <c r="O1161" i="4"/>
  <c r="M1204" i="4"/>
  <c r="H1139" i="4"/>
  <c r="T1167" i="4"/>
  <c r="X1213" i="4"/>
  <c r="W1139" i="4"/>
  <c r="K1194" i="4"/>
  <c r="K1193" i="4" s="1"/>
  <c r="Z1110" i="4"/>
  <c r="F1126" i="4"/>
  <c r="M1162" i="4"/>
  <c r="R1155" i="4"/>
  <c r="N1119" i="4"/>
  <c r="H1147" i="4"/>
  <c r="W1206" i="4"/>
  <c r="Q1132" i="4"/>
  <c r="H1182" i="4"/>
  <c r="P1111" i="4"/>
  <c r="N1206" i="4"/>
  <c r="R1132" i="4"/>
  <c r="G1197" i="4"/>
  <c r="T1173" i="4"/>
  <c r="W1194" i="4"/>
  <c r="M1138" i="4"/>
  <c r="N1131" i="4"/>
  <c r="Q1144" i="4"/>
  <c r="J1182" i="4"/>
  <c r="W1107" i="4"/>
  <c r="F1202" i="4"/>
  <c r="P1128" i="4"/>
  <c r="Z1173" i="4"/>
  <c r="W1189" i="4"/>
  <c r="I1191" i="4"/>
  <c r="Y1173" i="4"/>
  <c r="N1224" i="4"/>
  <c r="L1127" i="4"/>
  <c r="O1167" i="4"/>
  <c r="R1194" i="4"/>
  <c r="R1193" i="4" s="1"/>
  <c r="X1104" i="4"/>
  <c r="M1216" i="4"/>
  <c r="Z1123" i="4"/>
  <c r="R1163" i="4"/>
  <c r="V967" i="4"/>
  <c r="Z1217" i="4"/>
  <c r="M1224" i="4"/>
  <c r="L1112" i="4"/>
  <c r="K1106" i="4"/>
  <c r="F1015" i="4"/>
  <c r="W1180" i="4"/>
  <c r="O1155" i="4"/>
  <c r="V1169" i="4"/>
  <c r="Y981" i="4"/>
  <c r="I983" i="4"/>
  <c r="X1068" i="4"/>
  <c r="O1144" i="4"/>
  <c r="N1165" i="4"/>
  <c r="T1050" i="4"/>
  <c r="I1054" i="4"/>
  <c r="G1108" i="4"/>
  <c r="W1089" i="4"/>
  <c r="O1070" i="4"/>
  <c r="J1005" i="4"/>
  <c r="J1111" i="4"/>
  <c r="Z980" i="4"/>
  <c r="G1030" i="4"/>
  <c r="Q996" i="4"/>
  <c r="X1086" i="4"/>
  <c r="V977" i="4"/>
  <c r="O1064" i="4"/>
  <c r="U1007" i="4"/>
  <c r="X1051" i="4"/>
  <c r="O1041" i="4"/>
  <c r="P969" i="4"/>
  <c r="Z992" i="4"/>
  <c r="L1017" i="4"/>
  <c r="O977" i="4"/>
  <c r="X999" i="4"/>
  <c r="H1025" i="4"/>
  <c r="Y964" i="4"/>
  <c r="X1015" i="4"/>
  <c r="I1034" i="4"/>
  <c r="O1050" i="4"/>
  <c r="L1020" i="4"/>
  <c r="M989" i="4"/>
  <c r="O1023" i="4"/>
  <c r="X1100" i="4"/>
  <c r="N973" i="4"/>
  <c r="X995" i="4"/>
  <c r="P988" i="4"/>
  <c r="T1052" i="4"/>
  <c r="G1010" i="4"/>
  <c r="Y1014" i="4"/>
  <c r="Z1038" i="4"/>
  <c r="J1039" i="4"/>
  <c r="G968" i="4"/>
  <c r="H1026" i="4"/>
  <c r="T1093" i="4"/>
  <c r="F996" i="4"/>
  <c r="P1070" i="4"/>
  <c r="F1014" i="4"/>
  <c r="L996" i="4"/>
  <c r="P1080" i="4"/>
  <c r="W1082" i="4"/>
  <c r="I977" i="4"/>
  <c r="T1024" i="4"/>
  <c r="H1055" i="4"/>
  <c r="O1087" i="4"/>
  <c r="P981" i="4"/>
  <c r="H1075" i="4"/>
  <c r="W993" i="4"/>
  <c r="K1010" i="4"/>
  <c r="P1075" i="4"/>
  <c r="Y1167" i="4"/>
  <c r="R1134" i="4"/>
  <c r="G1106" i="4"/>
  <c r="P1126" i="4"/>
  <c r="F1204" i="4"/>
  <c r="W1102" i="4"/>
  <c r="N1134" i="4"/>
  <c r="K1207" i="4"/>
  <c r="G1207" i="4"/>
  <c r="H1137" i="4"/>
  <c r="Y1207" i="4"/>
  <c r="H1133" i="4"/>
  <c r="R1126" i="4"/>
  <c r="L1138" i="4"/>
  <c r="O1102" i="4"/>
  <c r="K1122" i="4"/>
  <c r="V1198" i="4"/>
  <c r="T1125" i="4"/>
  <c r="O1125" i="4"/>
  <c r="Z1192" i="4"/>
  <c r="N1121" i="4"/>
  <c r="Y1192" i="4"/>
  <c r="I1167" i="4"/>
  <c r="O1198" i="4"/>
  <c r="H1192" i="4"/>
  <c r="H1125" i="4"/>
  <c r="R1192" i="4"/>
  <c r="K1121" i="4"/>
  <c r="P1188" i="4"/>
  <c r="R1188" i="4"/>
  <c r="F1108" i="4"/>
  <c r="O1169" i="4"/>
  <c r="F1109" i="4"/>
  <c r="Y1171" i="4"/>
  <c r="N1180" i="4"/>
  <c r="X1180" i="4"/>
  <c r="R1113" i="4"/>
  <c r="P1175" i="4"/>
  <c r="Q1109" i="4"/>
  <c r="X1161" i="4"/>
  <c r="Q1213" i="4"/>
  <c r="K1110" i="4"/>
  <c r="K1113" i="4"/>
  <c r="N1159" i="4"/>
  <c r="I1149" i="4"/>
  <c r="X1125" i="4"/>
  <c r="F1192" i="4"/>
  <c r="R1112" i="4"/>
  <c r="Y1128" i="4"/>
  <c r="O1173" i="4"/>
  <c r="P1103" i="4"/>
  <c r="M1124" i="4"/>
  <c r="G1187" i="4"/>
  <c r="K1198" i="4"/>
  <c r="H1121" i="4"/>
  <c r="Y1108" i="4"/>
  <c r="O1107" i="4"/>
  <c r="H1135" i="4"/>
  <c r="T1124" i="4"/>
  <c r="P1120" i="4"/>
  <c r="V1171" i="4"/>
  <c r="R1125" i="4"/>
  <c r="J1112" i="4"/>
  <c r="Y1111" i="4"/>
  <c r="P1173" i="4"/>
  <c r="T1194" i="4"/>
  <c r="Y1197" i="4"/>
  <c r="Q1124" i="4"/>
  <c r="I1206" i="4"/>
  <c r="W1108" i="4"/>
  <c r="G1103" i="4"/>
  <c r="I1164" i="4"/>
  <c r="V1185" i="4"/>
  <c r="F1116" i="4"/>
  <c r="H1164" i="4"/>
  <c r="Y1220" i="4"/>
  <c r="Q1123" i="4"/>
  <c r="N1116" i="4"/>
  <c r="T1112" i="4"/>
  <c r="L1160" i="4"/>
  <c r="O1186" i="4"/>
  <c r="X1110" i="4"/>
  <c r="Q1130" i="4"/>
  <c r="Y1175" i="4"/>
  <c r="G1132" i="4"/>
  <c r="R1128" i="4"/>
  <c r="H1200" i="4"/>
  <c r="J1135" i="4"/>
  <c r="V1163" i="4"/>
  <c r="Q1157" i="4"/>
  <c r="U1189" i="4"/>
  <c r="G1220" i="4"/>
  <c r="W1209" i="4"/>
  <c r="M1148" i="4"/>
  <c r="L1205" i="4"/>
  <c r="L1131" i="4"/>
  <c r="W1160" i="4"/>
  <c r="Y1138" i="4"/>
  <c r="F1154" i="4"/>
  <c r="O1135" i="4"/>
  <c r="M1185" i="4"/>
  <c r="I1220" i="4"/>
  <c r="Q1205" i="4"/>
  <c r="T1148" i="4"/>
  <c r="G1201" i="4"/>
  <c r="J1127" i="4"/>
  <c r="W1155" i="4"/>
  <c r="P1144" i="4"/>
  <c r="O1201" i="4"/>
  <c r="R1119" i="4"/>
  <c r="G1146" i="4"/>
  <c r="K1212" i="4"/>
  <c r="F1177" i="4"/>
  <c r="Z1208" i="4"/>
  <c r="L1217" i="4"/>
  <c r="G1085" i="4"/>
  <c r="F1082" i="4"/>
  <c r="U1089" i="4"/>
  <c r="X1190" i="4"/>
  <c r="G1206" i="4"/>
  <c r="U1202" i="4"/>
  <c r="O1139" i="4"/>
  <c r="I992" i="4"/>
  <c r="V1010" i="4"/>
  <c r="G1050" i="4"/>
  <c r="F1132" i="4"/>
  <c r="G1124" i="4"/>
  <c r="V1189" i="4"/>
  <c r="R1220" i="4"/>
  <c r="J1216" i="4"/>
  <c r="W1010" i="4"/>
  <c r="H1181" i="4"/>
  <c r="F1164" i="4"/>
  <c r="I969" i="4"/>
  <c r="U992" i="4"/>
  <c r="H1053" i="4"/>
  <c r="L1183" i="4"/>
  <c r="Q984" i="4"/>
  <c r="X1191" i="4"/>
  <c r="P1057" i="4"/>
  <c r="L1055" i="4"/>
  <c r="R1007" i="4"/>
  <c r="I1097" i="4"/>
  <c r="U1040" i="4"/>
  <c r="L1007" i="4"/>
  <c r="G1051" i="4"/>
  <c r="F1005" i="4"/>
  <c r="X1087" i="4"/>
  <c r="K982" i="4"/>
  <c r="R1088" i="4"/>
  <c r="N1009" i="4"/>
  <c r="L1066" i="4"/>
  <c r="N978" i="4"/>
  <c r="Y998" i="4"/>
  <c r="W976" i="4"/>
  <c r="K1034" i="4"/>
  <c r="X976" i="4"/>
  <c r="X1073" i="4"/>
  <c r="Z1075" i="4"/>
  <c r="M968" i="4"/>
  <c r="H1002" i="4"/>
  <c r="Z966" i="4"/>
  <c r="Y997" i="4"/>
  <c r="H983" i="4"/>
  <c r="Q1099" i="4"/>
  <c r="G1018" i="4"/>
  <c r="H1042" i="4"/>
  <c r="H977" i="4"/>
  <c r="P1049" i="4"/>
  <c r="Y1079" i="4"/>
  <c r="V1084" i="4"/>
  <c r="P978" i="4"/>
  <c r="N1037" i="4"/>
  <c r="Y1032" i="4"/>
  <c r="Q1084" i="4"/>
  <c r="L982" i="4"/>
  <c r="L1026" i="4"/>
  <c r="Z1087" i="4"/>
  <c r="V1002" i="4"/>
  <c r="U1027" i="4"/>
  <c r="P1099" i="4"/>
  <c r="T1020" i="4"/>
  <c r="O1085" i="4"/>
  <c r="L1087" i="4"/>
  <c r="L1068" i="4"/>
  <c r="H968" i="4"/>
  <c r="X1018" i="4"/>
  <c r="W1090" i="4"/>
  <c r="U1118" i="4"/>
  <c r="M1130" i="4"/>
  <c r="V1167" i="4"/>
  <c r="K1138" i="4"/>
  <c r="M1127" i="4"/>
  <c r="H1110" i="4"/>
  <c r="T1106" i="4"/>
  <c r="J1215" i="4"/>
  <c r="Y1141" i="4"/>
  <c r="V1211" i="4"/>
  <c r="T1163" i="4"/>
  <c r="V1134" i="4"/>
  <c r="L1167" i="4"/>
  <c r="R1189" i="4"/>
  <c r="P1198" i="4"/>
  <c r="O1129" i="4"/>
  <c r="J1198" i="4"/>
  <c r="F1198" i="4"/>
  <c r="V1129" i="4"/>
  <c r="G1122" i="4"/>
  <c r="Z1114" i="4"/>
  <c r="K1133" i="4"/>
  <c r="M1203" i="4"/>
  <c r="L1203" i="4"/>
  <c r="W1198" i="4"/>
  <c r="W1129" i="4"/>
  <c r="T1192" i="4"/>
  <c r="Z1125" i="4"/>
  <c r="V1125" i="4"/>
  <c r="W1178" i="4"/>
  <c r="Y1101" i="4"/>
  <c r="F1184" i="4"/>
  <c r="P1117" i="4"/>
  <c r="M1113" i="4"/>
  <c r="J1184" i="4"/>
  <c r="G1113" i="4"/>
  <c r="Q1117" i="4"/>
  <c r="F1180" i="4"/>
  <c r="Q1113" i="4"/>
  <c r="W1169" i="4"/>
  <c r="N1221" i="4"/>
  <c r="J1161" i="4"/>
  <c r="H1106" i="4"/>
  <c r="L1192" i="4"/>
  <c r="F1121" i="4"/>
  <c r="Q1121" i="4"/>
  <c r="U1110" i="4"/>
  <c r="Q1207" i="4"/>
  <c r="U1133" i="4"/>
  <c r="H1129" i="4"/>
  <c r="J1120" i="4"/>
  <c r="M1182" i="4"/>
  <c r="L1111" i="4"/>
  <c r="L1128" i="4"/>
  <c r="L1197" i="4"/>
  <c r="M1198" i="4"/>
  <c r="O1203" i="4"/>
  <c r="I1203" i="4"/>
  <c r="I1129" i="4"/>
  <c r="G1116" i="4"/>
  <c r="I1111" i="4"/>
  <c r="V1177" i="4"/>
  <c r="U1194" i="4"/>
  <c r="W1128" i="4"/>
  <c r="Y1150" i="4"/>
  <c r="R1207" i="4"/>
  <c r="U1137" i="4"/>
  <c r="I1207" i="4"/>
  <c r="Z1124" i="4"/>
  <c r="H1132" i="4"/>
  <c r="Q1182" i="4"/>
  <c r="F1107" i="4"/>
  <c r="I1202" i="4"/>
  <c r="T1128" i="4"/>
  <c r="L1188" i="4"/>
  <c r="K1107" i="4"/>
  <c r="L1173" i="4"/>
  <c r="L1191" i="4"/>
  <c r="F1124" i="4"/>
  <c r="X1187" i="4"/>
  <c r="X1103" i="4"/>
  <c r="Z1164" i="4"/>
  <c r="N1185" i="4"/>
  <c r="Y1164" i="4"/>
  <c r="Q1220" i="4"/>
  <c r="J1123" i="4"/>
  <c r="T1172" i="4"/>
  <c r="T1102" i="4"/>
  <c r="G1218" i="4"/>
  <c r="X1127" i="4"/>
  <c r="R1140" i="4"/>
  <c r="Z1143" i="4"/>
  <c r="X1173" i="4"/>
  <c r="I1157" i="4"/>
  <c r="Y1200" i="4"/>
  <c r="G1135" i="4"/>
  <c r="N1163" i="4"/>
  <c r="J1157" i="4"/>
  <c r="N1209" i="4"/>
  <c r="Z1135" i="4"/>
  <c r="M1189" i="4"/>
  <c r="X1220" i="4"/>
  <c r="F1110" i="4"/>
  <c r="I1141" i="4"/>
  <c r="J1116" i="4"/>
  <c r="T1116" i="4"/>
  <c r="Y1194" i="4"/>
  <c r="Y1193" i="4" s="1"/>
  <c r="I1131" i="4"/>
  <c r="Y1163" i="4"/>
  <c r="L1152" i="4"/>
  <c r="I1205" i="4"/>
  <c r="L1135" i="4"/>
  <c r="F1185" i="4"/>
  <c r="Z1220" i="4"/>
  <c r="H1144" i="4"/>
  <c r="X1201" i="4"/>
  <c r="G1127" i="4"/>
  <c r="T1155" i="4"/>
  <c r="M1142" i="4"/>
  <c r="U1159" i="4"/>
  <c r="R1182" i="4"/>
  <c r="F1120" i="4"/>
  <c r="Z1190" i="4"/>
  <c r="O1216" i="4"/>
  <c r="G1154" i="4"/>
  <c r="X1065" i="4"/>
  <c r="X983" i="4"/>
  <c r="Y1042" i="4"/>
  <c r="Z1113" i="4"/>
  <c r="U1164" i="4"/>
  <c r="J1189" i="4"/>
  <c r="Y1205" i="4"/>
  <c r="H1100" i="4"/>
  <c r="Y1090" i="4"/>
  <c r="P1123" i="4"/>
  <c r="Z1204" i="4"/>
  <c r="Z994" i="4"/>
  <c r="H1067" i="4"/>
  <c r="N1077" i="4"/>
  <c r="I1123" i="4"/>
  <c r="U1001" i="4"/>
  <c r="P1143" i="4"/>
  <c r="W1005" i="4"/>
  <c r="Y1085" i="4"/>
  <c r="M1099" i="4"/>
  <c r="K979" i="4"/>
  <c r="T1131" i="4"/>
  <c r="T1142" i="4"/>
  <c r="U1065" i="4"/>
  <c r="P1074" i="4"/>
  <c r="L1008" i="4"/>
  <c r="M1050" i="4"/>
  <c r="N1076" i="4"/>
  <c r="G987" i="4"/>
  <c r="T1069" i="4"/>
  <c r="M1017" i="4"/>
  <c r="G975" i="4"/>
  <c r="V1018" i="4"/>
  <c r="I1062" i="4"/>
  <c r="T1023" i="4"/>
  <c r="X1058" i="4"/>
  <c r="X967" i="4"/>
  <c r="H1020" i="4"/>
  <c r="Q991" i="4"/>
  <c r="R998" i="4"/>
  <c r="R979" i="4"/>
  <c r="O1046" i="4"/>
  <c r="P1033" i="4"/>
  <c r="J995" i="4"/>
  <c r="O984" i="4"/>
  <c r="I1077" i="4"/>
  <c r="H1087" i="4"/>
  <c r="U1051" i="4"/>
  <c r="G982" i="4"/>
  <c r="P1098" i="4"/>
  <c r="R1093" i="4"/>
  <c r="V983" i="4"/>
  <c r="R1050" i="4"/>
  <c r="L1049" i="4"/>
  <c r="L976" i="4"/>
  <c r="M1057" i="4"/>
  <c r="W1008" i="4"/>
  <c r="J1014" i="4"/>
  <c r="K1030" i="4"/>
  <c r="V981" i="4"/>
  <c r="Q1021" i="4"/>
  <c r="H964" i="4"/>
  <c r="N1075" i="4"/>
  <c r="G973" i="4"/>
  <c r="Z1036" i="4"/>
  <c r="T963" i="4"/>
  <c r="R971" i="4"/>
  <c r="M1092" i="4"/>
  <c r="G1096" i="4"/>
  <c r="O1054" i="4"/>
  <c r="N1092" i="4"/>
  <c r="R1026" i="4"/>
  <c r="P1016" i="4"/>
  <c r="I1001" i="4"/>
  <c r="G976" i="4"/>
  <c r="I1095" i="4"/>
  <c r="O1004" i="4"/>
  <c r="G1090" i="4"/>
  <c r="U1055" i="4"/>
  <c r="R1068" i="4"/>
  <c r="Y1060" i="4"/>
  <c r="U1049" i="4"/>
  <c r="L991" i="4"/>
  <c r="U1029" i="4"/>
  <c r="G1084" i="4"/>
  <c r="M1059" i="4"/>
  <c r="P994" i="4"/>
  <c r="F970" i="4"/>
  <c r="K1084" i="4"/>
  <c r="L970" i="4"/>
  <c r="F987" i="4"/>
  <c r="I1056" i="4"/>
  <c r="R1015" i="4"/>
  <c r="Y1035" i="4"/>
  <c r="Z1072" i="4"/>
  <c r="U1000" i="4"/>
  <c r="O1027" i="4"/>
  <c r="K1079" i="4"/>
  <c r="V1077" i="4"/>
  <c r="P1062" i="4"/>
  <c r="F976" i="4"/>
  <c r="P992" i="4"/>
  <c r="X1078" i="4"/>
  <c r="X1039" i="4"/>
  <c r="Y993" i="4"/>
  <c r="V1044" i="4"/>
  <c r="I985" i="4"/>
  <c r="Q1076" i="4"/>
  <c r="G1088" i="4"/>
  <c r="U972" i="4"/>
  <c r="K1042" i="4"/>
  <c r="K1072" i="4"/>
  <c r="X1091" i="4"/>
  <c r="Q1073" i="4"/>
  <c r="R991" i="4"/>
  <c r="F1011" i="4"/>
  <c r="P963" i="4"/>
  <c r="J980" i="4"/>
  <c r="F1096" i="4"/>
  <c r="V966" i="4"/>
  <c r="U1013" i="4"/>
  <c r="L1031" i="4"/>
  <c r="N1067" i="4"/>
  <c r="L1001" i="4"/>
  <c r="F1021" i="4"/>
  <c r="K1024" i="4"/>
  <c r="Q978" i="4"/>
  <c r="F1012" i="4"/>
  <c r="X1098" i="4"/>
  <c r="Q1087" i="4"/>
  <c r="I1000" i="4"/>
  <c r="M1029" i="4"/>
  <c r="F1072" i="4"/>
  <c r="X986" i="4"/>
  <c r="K1020" i="4"/>
  <c r="M987" i="4"/>
  <c r="N1018" i="4"/>
  <c r="L985" i="4"/>
  <c r="U1056" i="4"/>
  <c r="L1028" i="4"/>
  <c r="H1027" i="4"/>
  <c r="W1023" i="4"/>
  <c r="L1000" i="4"/>
  <c r="O1069" i="4"/>
  <c r="H1011" i="4"/>
  <c r="J963" i="4"/>
  <c r="Q1069" i="4"/>
  <c r="M1018" i="4"/>
  <c r="I971" i="4"/>
  <c r="H1031" i="4"/>
  <c r="Z1043" i="4"/>
  <c r="X979" i="4"/>
  <c r="Y1082" i="4"/>
  <c r="Z1009" i="4"/>
  <c r="H1094" i="4"/>
  <c r="P1077" i="4"/>
  <c r="I996" i="4"/>
  <c r="X1045" i="4"/>
  <c r="Y1018" i="4"/>
  <c r="J1013" i="4"/>
  <c r="Q1081" i="4"/>
  <c r="J1063" i="4"/>
  <c r="N969" i="4"/>
  <c r="N1099" i="4"/>
  <c r="R1005" i="4"/>
  <c r="F1032" i="4"/>
  <c r="P1001" i="4"/>
  <c r="Q1029" i="4"/>
  <c r="R1030" i="4"/>
  <c r="M991" i="4"/>
  <c r="R1014" i="4"/>
  <c r="M1046" i="4"/>
  <c r="P1089" i="4"/>
  <c r="H976" i="4"/>
  <c r="R1087" i="4"/>
  <c r="G977" i="4"/>
  <c r="V1087" i="4"/>
  <c r="R1081" i="4"/>
  <c r="T996" i="4"/>
  <c r="R1041" i="4"/>
  <c r="W986" i="4"/>
  <c r="T1098" i="4"/>
  <c r="K970" i="4"/>
  <c r="T1027" i="4"/>
  <c r="J1060" i="4"/>
  <c r="Q972" i="4"/>
  <c r="K1004" i="4"/>
  <c r="L1093" i="4"/>
  <c r="H1071" i="4"/>
  <c r="M985" i="4"/>
  <c r="Z1094" i="4"/>
  <c r="R1074" i="4"/>
  <c r="T1085" i="4"/>
  <c r="M973" i="4"/>
  <c r="Q1009" i="4"/>
  <c r="V1065" i="4"/>
  <c r="K1027" i="4"/>
  <c r="Q1064" i="4"/>
  <c r="M1054" i="4"/>
  <c r="Z1085" i="4"/>
  <c r="J1098" i="4"/>
  <c r="O991" i="4"/>
  <c r="F997" i="4"/>
  <c r="I1058" i="4"/>
  <c r="V1026" i="4"/>
  <c r="L983" i="4"/>
  <c r="H1052" i="4"/>
  <c r="W1001" i="4"/>
  <c r="Q998" i="4"/>
  <c r="F1091" i="4"/>
  <c r="J1064" i="4"/>
  <c r="M1061" i="4"/>
  <c r="P1014" i="4"/>
  <c r="T1034" i="4"/>
  <c r="M1040" i="4"/>
  <c r="M1070" i="4"/>
  <c r="O1073" i="4"/>
  <c r="M962" i="4"/>
  <c r="H980" i="4"/>
  <c r="K1086" i="4"/>
  <c r="R999" i="4"/>
  <c r="T1088" i="4"/>
  <c r="Q1048" i="4"/>
  <c r="N1050" i="4"/>
  <c r="F981" i="4"/>
  <c r="V1062" i="4"/>
  <c r="Y996" i="4"/>
  <c r="Y962" i="4"/>
  <c r="Z1067" i="4"/>
  <c r="P1048" i="4"/>
  <c r="L1025" i="4"/>
  <c r="O963" i="4"/>
  <c r="M998" i="4"/>
  <c r="N1061" i="4"/>
  <c r="T1038" i="4"/>
  <c r="Y968" i="4"/>
  <c r="X1093" i="4"/>
  <c r="M1042" i="4"/>
  <c r="O995" i="4"/>
  <c r="R1070" i="4"/>
  <c r="Y1040" i="4"/>
  <c r="W1084" i="4"/>
  <c r="J983" i="4"/>
  <c r="M1020" i="4"/>
  <c r="G1099" i="4"/>
  <c r="M1035" i="4"/>
  <c r="L962" i="4"/>
  <c r="Z1063" i="4"/>
  <c r="Q981" i="4"/>
  <c r="J1072" i="4"/>
  <c r="Q1013" i="4"/>
  <c r="M1060" i="4"/>
  <c r="X1060" i="4"/>
  <c r="Y983" i="4"/>
  <c r="P1079" i="4"/>
  <c r="G992" i="4"/>
  <c r="F1024" i="4"/>
  <c r="F963" i="4"/>
  <c r="Y1033" i="4"/>
  <c r="O1055" i="4"/>
  <c r="Z1025" i="4"/>
  <c r="W1073" i="4"/>
  <c r="T991" i="4"/>
  <c r="P1038" i="4"/>
  <c r="I982" i="4"/>
  <c r="H1001" i="4"/>
  <c r="X984" i="4"/>
  <c r="I1048" i="4"/>
  <c r="N977" i="4"/>
  <c r="Y1009" i="4"/>
  <c r="R1040" i="4"/>
  <c r="K1033" i="4"/>
  <c r="Q1053" i="4"/>
  <c r="N1014" i="4"/>
  <c r="P1066" i="4"/>
  <c r="G1097" i="4"/>
  <c r="V1056" i="4"/>
  <c r="F969" i="4"/>
  <c r="T1086" i="4"/>
  <c r="H984" i="4"/>
  <c r="L965" i="4"/>
  <c r="T964" i="4"/>
  <c r="N1071" i="4"/>
  <c r="L972" i="4"/>
  <c r="I1063" i="4"/>
  <c r="Z987" i="4"/>
  <c r="L1053" i="4"/>
  <c r="P1009" i="4"/>
  <c r="N1081" i="4"/>
  <c r="J1056" i="4"/>
  <c r="U979" i="4"/>
  <c r="X1079" i="4"/>
  <c r="T982" i="4"/>
  <c r="G1048" i="4"/>
  <c r="F1085" i="4"/>
  <c r="M988" i="4"/>
  <c r="K1066" i="4"/>
  <c r="W968" i="4"/>
  <c r="I994" i="4"/>
  <c r="X964" i="4"/>
  <c r="L1098" i="4"/>
  <c r="L992" i="4"/>
  <c r="J1029" i="4"/>
  <c r="M1100" i="4"/>
  <c r="I1039" i="4"/>
  <c r="P1041" i="4"/>
  <c r="P1060" i="4"/>
  <c r="H993" i="4"/>
  <c r="M961" i="4"/>
  <c r="U1012" i="4"/>
  <c r="T1096" i="4"/>
  <c r="J988" i="4"/>
  <c r="I1216" i="4"/>
  <c r="U1163" i="4"/>
  <c r="M1181" i="4"/>
  <c r="O1130" i="4"/>
  <c r="J1101" i="4"/>
  <c r="L1102" i="4"/>
  <c r="X1101" i="4"/>
  <c r="G1159" i="4"/>
  <c r="J1180" i="4"/>
  <c r="O1180" i="4"/>
  <c r="L1109" i="4"/>
  <c r="H1109" i="4"/>
  <c r="O1176" i="4"/>
  <c r="I1126" i="4"/>
  <c r="T1171" i="4"/>
  <c r="J1222" i="4"/>
  <c r="F1222" i="4"/>
  <c r="U1166" i="4"/>
  <c r="P1218" i="4"/>
  <c r="U1154" i="4"/>
  <c r="I1215" i="4"/>
  <c r="G1211" i="4"/>
  <c r="Q1141" i="4"/>
  <c r="M1166" i="4"/>
  <c r="T1162" i="4"/>
  <c r="X1218" i="4"/>
  <c r="G1205" i="4"/>
  <c r="Y1144" i="4"/>
  <c r="Q1176" i="4"/>
  <c r="P1102" i="4"/>
  <c r="M1125" i="4"/>
  <c r="J1188" i="4"/>
  <c r="H1223" i="4"/>
  <c r="J1153" i="4"/>
  <c r="K1219" i="4"/>
  <c r="M1149" i="4"/>
  <c r="P1202" i="4"/>
  <c r="L1202" i="4"/>
  <c r="R1133" i="4"/>
  <c r="N1129" i="4"/>
  <c r="R1130" i="4"/>
  <c r="L1149" i="4"/>
  <c r="X1141" i="4"/>
  <c r="T1137" i="4"/>
  <c r="H1197" i="4"/>
  <c r="W1221" i="4"/>
  <c r="F1147" i="4"/>
  <c r="P1177" i="4"/>
  <c r="K1221" i="4"/>
  <c r="M1161" i="4"/>
  <c r="Z1154" i="4"/>
  <c r="U1211" i="4"/>
  <c r="N1211" i="4"/>
  <c r="K1137" i="4"/>
  <c r="F1191" i="4"/>
  <c r="W1151" i="4"/>
  <c r="R1204" i="4"/>
  <c r="H1111" i="4"/>
  <c r="Q1221" i="4"/>
  <c r="R1165" i="4"/>
  <c r="G1217" i="4"/>
  <c r="Q1105" i="4"/>
  <c r="U1145" i="4"/>
  <c r="V1215" i="4"/>
  <c r="K1206" i="4"/>
  <c r="X1197" i="4"/>
  <c r="V1212" i="4"/>
  <c r="U1147" i="4"/>
  <c r="R1176" i="4"/>
  <c r="J1169" i="4"/>
  <c r="H1221" i="4"/>
  <c r="G1140" i="4"/>
  <c r="U1204" i="4"/>
  <c r="K1139" i="4"/>
  <c r="W1167" i="4"/>
  <c r="V1161" i="4"/>
  <c r="G1213" i="4"/>
  <c r="F1139" i="4"/>
  <c r="N1194" i="4"/>
  <c r="N1193" i="4" s="1"/>
  <c r="L1224" i="4"/>
  <c r="H1213" i="4"/>
  <c r="M1205" i="4"/>
  <c r="X1160" i="4"/>
  <c r="L1134" i="4"/>
  <c r="I1154" i="4"/>
  <c r="V1143" i="4"/>
  <c r="K1182" i="4"/>
  <c r="U1111" i="4"/>
  <c r="V1206" i="4"/>
  <c r="J1197" i="4"/>
  <c r="W1111" i="4"/>
  <c r="W1173" i="4"/>
  <c r="F1194" i="4"/>
  <c r="F1193" i="4" s="1"/>
  <c r="O1197" i="4"/>
  <c r="M1177" i="4"/>
  <c r="N1103" i="4"/>
  <c r="J1131" i="4"/>
  <c r="G1163" i="4"/>
  <c r="X1185" i="4"/>
  <c r="V1132" i="4"/>
  <c r="I1173" i="4"/>
  <c r="F1189" i="4"/>
  <c r="P1191" i="4"/>
  <c r="H1173" i="4"/>
  <c r="Y1103" i="4"/>
  <c r="U1131" i="4"/>
  <c r="X1120" i="4"/>
  <c r="I1187" i="4"/>
  <c r="W1101" i="4"/>
  <c r="R1102" i="4"/>
  <c r="N1122" i="4"/>
  <c r="P1204" i="4"/>
  <c r="G1111" i="4"/>
  <c r="O1124" i="4"/>
  <c r="M1214" i="4"/>
  <c r="L1076" i="4"/>
  <c r="V1005" i="4"/>
  <c r="I1035" i="4"/>
  <c r="Y1092" i="4"/>
  <c r="P1212" i="4"/>
  <c r="M1221" i="4"/>
  <c r="V1221" i="4"/>
  <c r="G984" i="4"/>
  <c r="L1029" i="4"/>
  <c r="K1049" i="4"/>
  <c r="N1143" i="4"/>
  <c r="V1157" i="4"/>
  <c r="Y1127" i="4"/>
  <c r="Q992" i="4"/>
  <c r="Y1029" i="4"/>
  <c r="X1043" i="4"/>
  <c r="R994" i="4"/>
  <c r="U1165" i="4"/>
  <c r="W1130" i="4"/>
  <c r="H1040" i="4"/>
  <c r="H1178" i="4"/>
  <c r="I1013" i="4"/>
  <c r="Z1013" i="4"/>
  <c r="L1038" i="4"/>
  <c r="T1073" i="4"/>
  <c r="K1168" i="4"/>
  <c r="R982" i="4"/>
  <c r="O1096" i="4"/>
  <c r="X1009" i="4"/>
  <c r="Q1034" i="4"/>
  <c r="L1083" i="4"/>
  <c r="Q1028" i="4"/>
  <c r="U977" i="4"/>
  <c r="X1035" i="4"/>
  <c r="K1011" i="4"/>
  <c r="Q1005" i="4"/>
  <c r="R1062" i="4"/>
  <c r="W1032" i="4"/>
  <c r="M1048" i="4"/>
  <c r="W985" i="4"/>
  <c r="L1067" i="4"/>
  <c r="F1078" i="4"/>
  <c r="G989" i="4"/>
  <c r="V1028" i="4"/>
  <c r="T1063" i="4"/>
  <c r="J1012" i="4"/>
  <c r="G1069" i="4"/>
  <c r="I1076" i="4"/>
  <c r="J1044" i="4"/>
  <c r="J1054" i="4"/>
  <c r="P1043" i="4"/>
  <c r="N1073" i="4"/>
  <c r="Q1014" i="4"/>
  <c r="O993" i="4"/>
  <c r="Z998" i="4"/>
  <c r="N1062" i="4"/>
  <c r="V996" i="4"/>
  <c r="W1007" i="4"/>
  <c r="R1024" i="4"/>
  <c r="U1059" i="4"/>
  <c r="W998" i="4"/>
  <c r="J1021" i="4"/>
  <c r="O1040" i="4"/>
  <c r="Z1078" i="4"/>
  <c r="P1055" i="4"/>
  <c r="J991" i="4"/>
  <c r="Q971" i="4"/>
  <c r="V988" i="4"/>
  <c r="K1043" i="4"/>
  <c r="T1001" i="4"/>
  <c r="Q1042" i="4"/>
  <c r="U987" i="4"/>
  <c r="N1054" i="4"/>
  <c r="W1086" i="4"/>
  <c r="K961" i="4"/>
  <c r="K1070" i="4"/>
  <c r="Q966" i="4"/>
  <c r="P1031" i="4"/>
  <c r="L1045" i="4"/>
  <c r="P998" i="4"/>
  <c r="P1067" i="4"/>
  <c r="J1016" i="4"/>
  <c r="N1028" i="4"/>
  <c r="M1084" i="4"/>
  <c r="Y1005" i="4"/>
  <c r="N1102" i="4"/>
  <c r="X1122" i="4"/>
  <c r="P1194" i="4"/>
  <c r="P1193" i="4" s="1"/>
  <c r="F1130" i="4"/>
  <c r="G1150" i="4"/>
  <c r="K1126" i="4"/>
  <c r="F1101" i="4"/>
  <c r="Y1159" i="4"/>
  <c r="P1130" i="4"/>
  <c r="X1163" i="4"/>
  <c r="P1181" i="4"/>
  <c r="N1203" i="4"/>
  <c r="Q1203" i="4"/>
  <c r="F1129" i="4"/>
  <c r="G1130" i="4"/>
  <c r="K1150" i="4"/>
  <c r="J1192" i="4"/>
  <c r="W1192" i="4"/>
  <c r="R1121" i="4"/>
  <c r="K1188" i="4"/>
  <c r="Z1121" i="4"/>
  <c r="R1101" i="4"/>
  <c r="X1188" i="4"/>
  <c r="V1121" i="4"/>
  <c r="V1117" i="4"/>
  <c r="U1188" i="4"/>
  <c r="K1117" i="4"/>
  <c r="J1117" i="4"/>
  <c r="K1184" i="4"/>
  <c r="Z1117" i="4"/>
  <c r="X1169" i="4"/>
  <c r="N1104" i="4"/>
  <c r="J1106" i="4"/>
  <c r="V1110" i="4"/>
  <c r="X1166" i="4"/>
  <c r="F1162" i="4"/>
  <c r="J1218" i="4"/>
  <c r="G1105" i="4"/>
  <c r="P1171" i="4"/>
  <c r="Y1105" i="4"/>
  <c r="Z1213" i="4"/>
  <c r="Z1138" i="4"/>
  <c r="K1167" i="4"/>
  <c r="G1175" i="4"/>
  <c r="M1171" i="4"/>
  <c r="W1105" i="4"/>
  <c r="M1121" i="4"/>
  <c r="I1184" i="4"/>
  <c r="G1184" i="4"/>
  <c r="T1113" i="4"/>
  <c r="O1221" i="4"/>
  <c r="J1103" i="4"/>
  <c r="P1164" i="4"/>
  <c r="L1187" i="4"/>
  <c r="M1116" i="4"/>
  <c r="N1118" i="4"/>
  <c r="P1125" i="4"/>
  <c r="Q1180" i="4"/>
  <c r="T1104" i="4"/>
  <c r="T1120" i="4"/>
  <c r="H1168" i="4"/>
  <c r="Y1224" i="4"/>
  <c r="N1191" i="4"/>
  <c r="H1120" i="4"/>
  <c r="N1183" i="4"/>
  <c r="I1159" i="4"/>
  <c r="V1192" i="4"/>
  <c r="T1121" i="4"/>
  <c r="R1117" i="4"/>
  <c r="O1108" i="4"/>
  <c r="N1173" i="4"/>
  <c r="K1103" i="4"/>
  <c r="G1131" i="4"/>
  <c r="R1124" i="4"/>
  <c r="T1187" i="4"/>
  <c r="H1116" i="4"/>
  <c r="H1117" i="4"/>
  <c r="O1168" i="4"/>
  <c r="T1168" i="4"/>
  <c r="H1220" i="4"/>
  <c r="V1116" i="4"/>
  <c r="Q1178" i="4"/>
  <c r="N1112" i="4"/>
  <c r="J1160" i="4"/>
  <c r="Y1190" i="4"/>
  <c r="R1178" i="4"/>
  <c r="H1108" i="4"/>
  <c r="T1174" i="4"/>
  <c r="F1212" i="4"/>
  <c r="Y1151" i="4"/>
  <c r="O1181" i="4"/>
  <c r="J1159" i="4"/>
  <c r="W1214" i="4"/>
  <c r="H1189" i="4"/>
  <c r="P1139" i="4"/>
  <c r="K1189" i="4"/>
  <c r="J1220" i="4"/>
  <c r="U1148" i="4"/>
  <c r="T1205" i="4"/>
  <c r="O1131" i="4"/>
  <c r="V1160" i="4"/>
  <c r="U1205" i="4"/>
  <c r="V1144" i="4"/>
  <c r="R1185" i="4"/>
  <c r="T1123" i="4"/>
  <c r="P1150" i="4"/>
  <c r="J1200" i="4"/>
  <c r="T1185" i="4"/>
  <c r="J1201" i="4"/>
  <c r="Q1127" i="4"/>
  <c r="F1155" i="4"/>
  <c r="K1148" i="4"/>
  <c r="R1201" i="4"/>
  <c r="P1140" i="4"/>
  <c r="Q1190" i="4"/>
  <c r="Z1119" i="4"/>
  <c r="J1146" i="4"/>
  <c r="Q1140" i="4"/>
  <c r="Q1119" i="4"/>
  <c r="O1182" i="4"/>
  <c r="G1204" i="4"/>
  <c r="V1126" i="4"/>
  <c r="X1194" i="4"/>
  <c r="X1193" i="4" s="1"/>
  <c r="H1205" i="4"/>
  <c r="L1005" i="4"/>
  <c r="N975" i="4"/>
  <c r="T1039" i="4"/>
  <c r="M1120" i="4"/>
  <c r="O1191" i="4"/>
  <c r="R1127" i="4"/>
  <c r="O1160" i="4"/>
  <c r="X1126" i="4"/>
  <c r="M1026" i="4"/>
  <c r="F1084" i="4"/>
  <c r="F1128" i="4"/>
  <c r="H1185" i="4"/>
  <c r="I1212" i="4"/>
  <c r="F1221" i="4"/>
  <c r="J1118" i="4"/>
  <c r="P1071" i="4"/>
  <c r="R961" i="4"/>
  <c r="I1024" i="4"/>
  <c r="T1091" i="4"/>
  <c r="R1115" i="4"/>
  <c r="O982" i="4"/>
  <c r="U1103" i="4"/>
  <c r="Q968" i="4"/>
  <c r="J1113" i="4"/>
  <c r="H1072" i="4"/>
  <c r="J1128" i="4"/>
  <c r="O1033" i="4"/>
  <c r="G996" i="4"/>
  <c r="L986" i="4"/>
  <c r="J1073" i="4"/>
  <c r="U1008" i="4"/>
  <c r="I979" i="4"/>
  <c r="F1098" i="4"/>
  <c r="Q1002" i="4"/>
  <c r="J1037" i="4"/>
  <c r="Z1059" i="4"/>
  <c r="R1016" i="4"/>
  <c r="K977" i="4"/>
  <c r="Q1016" i="4"/>
  <c r="W1043" i="4"/>
  <c r="Z1008" i="4"/>
  <c r="G985" i="4"/>
  <c r="U1094" i="4"/>
  <c r="V1030" i="4"/>
  <c r="F1095" i="4"/>
  <c r="O981" i="4"/>
  <c r="U1087" i="4"/>
  <c r="I1014" i="4"/>
  <c r="F1060" i="4"/>
  <c r="Z988" i="4"/>
  <c r="P1002" i="4"/>
  <c r="T970" i="4"/>
  <c r="F975" i="4"/>
  <c r="O1092" i="4"/>
  <c r="N1038" i="4"/>
  <c r="U1032" i="4"/>
  <c r="G1043" i="4"/>
  <c r="J977" i="4"/>
  <c r="R1035" i="4"/>
  <c r="L1095" i="4"/>
  <c r="R992" i="4"/>
  <c r="K1026" i="4"/>
  <c r="Q1038" i="4"/>
  <c r="P1013" i="4"/>
  <c r="F1073" i="4"/>
  <c r="K1081" i="4"/>
  <c r="H962" i="4"/>
  <c r="Y1055" i="4"/>
  <c r="I1017" i="4"/>
  <c r="Y1070" i="4"/>
  <c r="X1085" i="4"/>
  <c r="X1063" i="4"/>
  <c r="N998" i="4"/>
  <c r="U1005" i="4"/>
  <c r="H1056" i="4"/>
  <c r="T977" i="4"/>
  <c r="K998" i="4"/>
  <c r="L1018" i="4"/>
  <c r="W1095" i="4"/>
  <c r="J985" i="4"/>
  <c r="V968" i="4"/>
  <c r="V1064" i="4"/>
  <c r="V1012" i="4"/>
  <c r="U1098" i="4"/>
  <c r="O1084" i="4"/>
  <c r="U1060" i="4"/>
  <c r="K1101" i="4"/>
  <c r="V1106" i="4"/>
  <c r="V1122" i="4"/>
  <c r="Z1216" i="4"/>
  <c r="Y1118" i="4"/>
  <c r="J1154" i="4"/>
  <c r="Z1126" i="4"/>
  <c r="Y1146" i="4"/>
  <c r="F1176" i="4"/>
  <c r="P1200" i="4"/>
  <c r="O1153" i="4"/>
  <c r="Y1153" i="4"/>
  <c r="U1153" i="4"/>
  <c r="V1223" i="4"/>
  <c r="X1149" i="4"/>
  <c r="M1223" i="4"/>
  <c r="U1138" i="4"/>
  <c r="M1110" i="4"/>
  <c r="R1150" i="4"/>
  <c r="H1172" i="4"/>
  <c r="N1215" i="4"/>
  <c r="P1141" i="4"/>
  <c r="Y1211" i="4"/>
  <c r="F1141" i="4"/>
  <c r="L1163" i="4"/>
  <c r="J1181" i="4"/>
  <c r="V1162" i="4"/>
  <c r="I1158" i="4"/>
  <c r="H1210" i="4"/>
  <c r="Q1211" i="4"/>
  <c r="W1141" i="4"/>
  <c r="O1207" i="4"/>
  <c r="R1137" i="4"/>
  <c r="Z1191" i="4"/>
  <c r="L1120" i="4"/>
  <c r="Y1185" i="4"/>
  <c r="L1211" i="4"/>
  <c r="M1141" i="4"/>
  <c r="I1137" i="4"/>
  <c r="L1198" i="4"/>
  <c r="F1125" i="4"/>
  <c r="Z1129" i="4"/>
  <c r="P1192" i="4"/>
  <c r="U1125" i="4"/>
  <c r="V1183" i="4"/>
  <c r="F1112" i="4"/>
  <c r="M1174" i="4"/>
  <c r="P1219" i="4"/>
  <c r="N1149" i="4"/>
  <c r="Q1145" i="4"/>
  <c r="Z1162" i="4"/>
  <c r="Z1214" i="4"/>
  <c r="Z1210" i="4"/>
  <c r="T1144" i="4"/>
  <c r="L1196" i="4"/>
  <c r="R1123" i="4"/>
  <c r="O1151" i="4"/>
  <c r="M1140" i="4"/>
  <c r="N1210" i="4"/>
  <c r="F1136" i="4"/>
  <c r="G1162" i="4"/>
  <c r="F1158" i="4"/>
  <c r="J1158" i="4"/>
  <c r="X1153" i="4"/>
  <c r="N1140" i="4"/>
  <c r="T1127" i="4"/>
  <c r="K1190" i="4"/>
  <c r="F1208" i="4"/>
  <c r="K1140" i="4"/>
  <c r="F1166" i="4"/>
  <c r="R1218" i="4"/>
  <c r="Q1162" i="4"/>
  <c r="V1148" i="4"/>
  <c r="F1152" i="4"/>
  <c r="O1185" i="4"/>
  <c r="L1119" i="4"/>
  <c r="I1150" i="4"/>
  <c r="H1140" i="4"/>
  <c r="R1210" i="4"/>
  <c r="T1223" i="4"/>
  <c r="F1160" i="4"/>
  <c r="L1169" i="4"/>
  <c r="U1186" i="4"/>
  <c r="U1115" i="4"/>
  <c r="H1142" i="4"/>
  <c r="N1136" i="4"/>
  <c r="Z1202" i="4"/>
  <c r="X1115" i="4"/>
  <c r="L1177" i="4"/>
  <c r="U1200" i="4"/>
  <c r="X1202" i="4"/>
  <c r="M1128" i="4"/>
  <c r="J1177" i="4"/>
  <c r="R1107" i="4"/>
  <c r="K1135" i="4"/>
  <c r="L1159" i="4"/>
  <c r="W1181" i="4"/>
  <c r="Q1129" i="4"/>
  <c r="H1177" i="4"/>
  <c r="J1191" i="4"/>
  <c r="V1155" i="4"/>
  <c r="Q1174" i="4"/>
  <c r="P1169" i="4"/>
  <c r="L1212" i="4"/>
  <c r="G1147" i="4"/>
  <c r="I1176" i="4"/>
  <c r="Y1169" i="4"/>
  <c r="R1221" i="4"/>
  <c r="Y1204" i="4"/>
  <c r="G1107" i="4"/>
  <c r="V1220" i="4"/>
  <c r="K1118" i="4"/>
  <c r="M1187" i="4"/>
  <c r="V1165" i="4"/>
  <c r="J1208" i="4"/>
  <c r="I1143" i="4"/>
  <c r="G1172" i="4"/>
  <c r="O1165" i="4"/>
  <c r="O1147" i="4"/>
  <c r="W1200" i="4"/>
  <c r="I1103" i="4"/>
  <c r="V1217" i="4"/>
  <c r="K1213" i="4"/>
  <c r="G1139" i="4"/>
  <c r="R1168" i="4"/>
  <c r="Z1130" i="4"/>
  <c r="K1146" i="4"/>
  <c r="M1169" i="4"/>
  <c r="H1143" i="4"/>
  <c r="X1106" i="4"/>
  <c r="L1050" i="4"/>
  <c r="Y1097" i="4"/>
  <c r="V995" i="4"/>
  <c r="W1047" i="4"/>
  <c r="I1180" i="4"/>
  <c r="T1132" i="4"/>
  <c r="Z964" i="4"/>
  <c r="U1095" i="4"/>
  <c r="Y1177" i="4"/>
  <c r="G1191" i="4"/>
  <c r="R1187" i="4"/>
  <c r="O1127" i="4"/>
  <c r="M977" i="4"/>
  <c r="I1040" i="4"/>
  <c r="Q1000" i="4"/>
  <c r="W1196" i="4"/>
  <c r="I1033" i="4"/>
  <c r="I1208" i="4"/>
  <c r="H1038" i="4"/>
  <c r="K1077" i="4"/>
  <c r="Q997" i="4"/>
  <c r="Z1001" i="4"/>
  <c r="T987" i="4"/>
  <c r="U1175" i="4"/>
  <c r="P1087" i="4"/>
  <c r="J990" i="4"/>
  <c r="V975" i="4"/>
  <c r="N1063" i="4"/>
  <c r="J1045" i="4"/>
  <c r="W980" i="4"/>
  <c r="L989" i="4"/>
  <c r="T976" i="4"/>
  <c r="R1025" i="4"/>
  <c r="X1049" i="4"/>
  <c r="H1062" i="4"/>
  <c r="G1049" i="4"/>
  <c r="U1086" i="4"/>
  <c r="J1023" i="4"/>
  <c r="Z984" i="4"/>
  <c r="L1074" i="4"/>
  <c r="P1078" i="4"/>
  <c r="V992" i="4"/>
  <c r="T1095" i="4"/>
  <c r="Z985" i="4"/>
  <c r="U989" i="4"/>
  <c r="I1003" i="4"/>
  <c r="W996" i="4"/>
  <c r="Z1080" i="4"/>
  <c r="V1000" i="4"/>
  <c r="U1025" i="4"/>
  <c r="Q970" i="4"/>
  <c r="F1044" i="4"/>
  <c r="M1004" i="4"/>
  <c r="I980" i="4"/>
  <c r="Q1066" i="4"/>
  <c r="H961" i="4"/>
  <c r="O1013" i="4"/>
  <c r="O1062" i="4"/>
  <c r="O1018" i="4"/>
  <c r="W1061" i="4"/>
  <c r="P1027" i="4"/>
  <c r="H1044" i="4"/>
  <c r="W1017" i="4"/>
  <c r="N1021" i="4"/>
  <c r="Z1045" i="4"/>
  <c r="K1025" i="4"/>
  <c r="V1079" i="4"/>
  <c r="P1011" i="4"/>
  <c r="K1037" i="4"/>
  <c r="Y1050" i="4"/>
  <c r="O971" i="4"/>
  <c r="N991" i="4"/>
  <c r="V1048" i="4"/>
  <c r="J1053" i="4"/>
  <c r="P961" i="4"/>
  <c r="V1020" i="4"/>
  <c r="U1082" i="4"/>
  <c r="V1069" i="4"/>
  <c r="R1167" i="4"/>
  <c r="M1212" i="4"/>
  <c r="H1159" i="4"/>
  <c r="N1106" i="4"/>
  <c r="G1126" i="4"/>
  <c r="Y1102" i="4"/>
  <c r="V1118" i="4"/>
  <c r="Q1138" i="4"/>
  <c r="W1154" i="4"/>
  <c r="P1158" i="4"/>
  <c r="X1214" i="4"/>
  <c r="T1214" i="4"/>
  <c r="G1153" i="4"/>
  <c r="F1210" i="4"/>
  <c r="Q1172" i="4"/>
  <c r="F1142" i="4"/>
  <c r="N1126" i="4"/>
  <c r="V1219" i="4"/>
  <c r="O1145" i="4"/>
  <c r="H1215" i="4"/>
  <c r="W1145" i="4"/>
  <c r="R1145" i="4"/>
  <c r="Y1130" i="4"/>
  <c r="J1122" i="4"/>
  <c r="H1222" i="4"/>
  <c r="H1166" i="4"/>
  <c r="Y1215" i="4"/>
  <c r="O1141" i="4"/>
  <c r="K1141" i="4"/>
  <c r="R1141" i="4"/>
  <c r="T1202" i="4"/>
  <c r="Z1128" i="4"/>
  <c r="Q1191" i="4"/>
  <c r="M1131" i="4"/>
  <c r="P1146" i="4"/>
  <c r="U1219" i="4"/>
  <c r="N1219" i="4"/>
  <c r="L1145" i="4"/>
  <c r="F1203" i="4"/>
  <c r="N1133" i="4"/>
  <c r="U1198" i="4"/>
  <c r="T1129" i="4"/>
  <c r="L1116" i="4"/>
  <c r="U1183" i="4"/>
  <c r="V1130" i="4"/>
  <c r="T1118" i="4"/>
  <c r="K1158" i="4"/>
  <c r="O1223" i="4"/>
  <c r="M1153" i="4"/>
  <c r="I1188" i="4"/>
  <c r="J1166" i="4"/>
  <c r="U1218" i="4"/>
  <c r="F1148" i="4"/>
  <c r="P1127" i="4"/>
  <c r="Q1196" i="4"/>
  <c r="O1212" i="4"/>
  <c r="N1201" i="4"/>
  <c r="L1140" i="4"/>
  <c r="N1198" i="4"/>
  <c r="X1222" i="4"/>
  <c r="N1162" i="4"/>
  <c r="G1152" i="4"/>
  <c r="R1157" i="4"/>
  <c r="P1185" i="4"/>
  <c r="M1123" i="4"/>
  <c r="F1150" i="4"/>
  <c r="M1144" i="4"/>
  <c r="R1196" i="4"/>
  <c r="K1175" i="4"/>
  <c r="H1105" i="4"/>
  <c r="Q1222" i="4"/>
  <c r="L1157" i="4"/>
  <c r="Q1201" i="4"/>
  <c r="U1127" i="4"/>
  <c r="N1148" i="4"/>
  <c r="Z1201" i="4"/>
  <c r="K1144" i="4"/>
  <c r="O1188" i="4"/>
  <c r="I1196" i="4"/>
  <c r="O1123" i="4"/>
  <c r="L1151" i="4"/>
  <c r="F1140" i="4"/>
  <c r="K1210" i="4"/>
  <c r="W1136" i="4"/>
  <c r="V1111" i="4"/>
  <c r="Y1142" i="4"/>
  <c r="K1136" i="4"/>
  <c r="R1202" i="4"/>
  <c r="Y1115" i="4"/>
  <c r="M1200" i="4"/>
  <c r="Y1134" i="4"/>
  <c r="G1214" i="4"/>
  <c r="P1155" i="4"/>
  <c r="J1164" i="4"/>
  <c r="X1123" i="4"/>
  <c r="I1112" i="4"/>
  <c r="U1178" i="4"/>
  <c r="Z1108" i="4"/>
  <c r="N1155" i="4"/>
  <c r="V1186" i="4"/>
  <c r="J1174" i="4"/>
  <c r="T1108" i="4"/>
  <c r="I1169" i="4"/>
  <c r="X1147" i="4"/>
  <c r="P1163" i="4"/>
  <c r="R1105" i="4"/>
  <c r="V1164" i="4"/>
  <c r="K1178" i="4"/>
  <c r="Y1155" i="4"/>
  <c r="P1182" i="4"/>
  <c r="U1174" i="4"/>
  <c r="G1165" i="4"/>
  <c r="G1208" i="4"/>
  <c r="F1143" i="4"/>
  <c r="L1165" i="4"/>
  <c r="M1217" i="4"/>
  <c r="L1147" i="4"/>
  <c r="T1200" i="4"/>
  <c r="F1103" i="4"/>
  <c r="K1102" i="4"/>
  <c r="U1122" i="4"/>
  <c r="U1168" i="4"/>
  <c r="G1183" i="4"/>
  <c r="V1151" i="4"/>
  <c r="J968" i="4"/>
  <c r="Z1076" i="4"/>
  <c r="O986" i="4"/>
  <c r="K1224" i="4"/>
  <c r="W1157" i="4"/>
  <c r="H1127" i="4"/>
  <c r="Y1131" i="4"/>
  <c r="W1118" i="4"/>
  <c r="J1083" i="4"/>
  <c r="F1093" i="4"/>
  <c r="Q1215" i="4"/>
  <c r="P1190" i="4"/>
  <c r="X1206" i="4"/>
  <c r="I1053" i="4"/>
  <c r="J1042" i="4"/>
  <c r="W1100" i="4"/>
  <c r="U1136" i="4"/>
  <c r="R1092" i="4"/>
  <c r="G1034" i="4"/>
  <c r="K1143" i="4"/>
  <c r="J1002" i="4"/>
  <c r="R1013" i="4"/>
  <c r="O1014" i="4"/>
  <c r="H1037" i="4"/>
  <c r="U1076" i="4"/>
  <c r="Z1212" i="4"/>
  <c r="M1081" i="4"/>
  <c r="M995" i="4"/>
  <c r="N1132" i="4"/>
  <c r="G1039" i="4"/>
  <c r="P996" i="4"/>
  <c r="I1067" i="4"/>
  <c r="T986" i="4"/>
  <c r="J1030" i="4"/>
  <c r="N1086" i="4"/>
  <c r="M982" i="4"/>
  <c r="Q983" i="4"/>
  <c r="P1083" i="4"/>
  <c r="K1017" i="4"/>
  <c r="F972" i="4"/>
  <c r="K1057" i="4"/>
  <c r="R963" i="4"/>
  <c r="M1088" i="4"/>
  <c r="U1075" i="4"/>
  <c r="R983" i="4"/>
  <c r="G1072" i="4"/>
  <c r="Y1098" i="4"/>
  <c r="M975" i="4"/>
  <c r="G1017" i="4"/>
  <c r="W1069" i="4"/>
  <c r="G962" i="4"/>
  <c r="M1012" i="4"/>
  <c r="W981" i="4"/>
  <c r="G1075" i="4"/>
  <c r="Y1016" i="4"/>
  <c r="N1057" i="4"/>
  <c r="H1064" i="4"/>
  <c r="X1076" i="4"/>
  <c r="R1004" i="4"/>
  <c r="O973" i="4"/>
  <c r="J1055" i="4"/>
  <c r="W1085" i="4"/>
  <c r="N967" i="4"/>
  <c r="H1060" i="4"/>
  <c r="N1041" i="4"/>
  <c r="V962" i="4"/>
  <c r="O1074" i="4"/>
  <c r="V964" i="4"/>
  <c r="X978" i="4"/>
  <c r="J1036" i="4"/>
  <c r="X992" i="4"/>
  <c r="R1084" i="4"/>
  <c r="H1008" i="4"/>
  <c r="F1007" i="4"/>
  <c r="W1068" i="4"/>
  <c r="Z1088" i="4"/>
  <c r="Z1069" i="4"/>
  <c r="Y976" i="4"/>
  <c r="V1047" i="4"/>
  <c r="M1011" i="4"/>
  <c r="U1081" i="4"/>
  <c r="U991" i="4"/>
  <c r="W1033" i="4"/>
  <c r="T1071" i="4"/>
  <c r="F1041" i="4"/>
  <c r="F1035" i="4"/>
  <c r="L1069" i="4"/>
  <c r="I1071" i="4"/>
  <c r="O1088" i="4"/>
  <c r="K1083" i="4"/>
  <c r="V1095" i="4"/>
  <c r="K1054" i="4"/>
  <c r="J989" i="4"/>
  <c r="X994" i="4"/>
  <c r="U1010" i="4"/>
  <c r="M1098" i="4"/>
  <c r="K1067" i="4"/>
  <c r="Z965" i="4"/>
  <c r="Z1062" i="4"/>
  <c r="U1011" i="4"/>
  <c r="N1023" i="4"/>
  <c r="L979" i="4"/>
  <c r="G1041" i="4"/>
  <c r="V1092" i="4"/>
  <c r="V1027" i="4"/>
  <c r="X1041" i="4"/>
  <c r="M1095" i="4"/>
  <c r="R1076" i="4"/>
  <c r="O1091" i="4"/>
  <c r="X1021" i="4"/>
  <c r="X1071" i="4"/>
  <c r="P1061" i="4"/>
  <c r="L967" i="4"/>
  <c r="I1098" i="4"/>
  <c r="W969" i="4"/>
  <c r="O1059" i="4"/>
  <c r="L990" i="4"/>
  <c r="G1089" i="4"/>
  <c r="W1048" i="4"/>
  <c r="R973" i="4"/>
  <c r="W1081" i="4"/>
  <c r="V982" i="4"/>
  <c r="R1042" i="4"/>
  <c r="H1049" i="4"/>
  <c r="U988" i="4"/>
  <c r="Y995" i="4"/>
  <c r="M1068" i="4"/>
  <c r="L995" i="4"/>
  <c r="I997" i="4"/>
  <c r="G1044" i="4"/>
  <c r="I990" i="4"/>
  <c r="Q963" i="4"/>
  <c r="Q1094" i="4"/>
  <c r="F1013" i="4"/>
  <c r="Q1045" i="4"/>
  <c r="P1037" i="4"/>
  <c r="G1095" i="4"/>
  <c r="J986" i="4"/>
  <c r="N1090" i="4"/>
  <c r="I1079" i="4"/>
  <c r="F961" i="4"/>
  <c r="Z1079" i="4"/>
  <c r="Q1075" i="4"/>
  <c r="H1045" i="4"/>
  <c r="F966" i="4"/>
  <c r="X1072" i="4"/>
  <c r="P1069" i="4"/>
  <c r="U995" i="4"/>
  <c r="I1060" i="4"/>
  <c r="F1065" i="4"/>
  <c r="R962" i="4"/>
  <c r="R1056" i="4"/>
  <c r="Z1053" i="4"/>
  <c r="O1016" i="4"/>
  <c r="T973" i="4"/>
  <c r="X1032" i="4"/>
  <c r="Y1027" i="4"/>
  <c r="Y967" i="4"/>
  <c r="G1047" i="4"/>
  <c r="T968" i="4"/>
  <c r="Q979" i="4"/>
  <c r="Y987" i="4"/>
  <c r="K1100" i="4"/>
  <c r="I1044" i="4"/>
  <c r="X1012" i="4"/>
  <c r="T1028" i="4"/>
  <c r="W1015" i="4"/>
  <c r="M1076" i="4"/>
  <c r="O1002" i="4"/>
  <c r="L1027" i="4"/>
  <c r="G1100" i="4"/>
  <c r="H1004" i="4"/>
  <c r="G1074" i="4"/>
  <c r="Z1049" i="4"/>
  <c r="M966" i="4"/>
  <c r="W962" i="4"/>
  <c r="L1090" i="4"/>
  <c r="V1089" i="4"/>
  <c r="U964" i="4"/>
  <c r="R1048" i="4"/>
  <c r="R1065" i="4"/>
  <c r="M1043" i="4"/>
  <c r="N979" i="4"/>
  <c r="P997" i="4"/>
  <c r="J1038" i="4"/>
  <c r="X968" i="4"/>
  <c r="P1052" i="4"/>
  <c r="H985" i="4"/>
  <c r="M1085" i="4"/>
  <c r="T1087" i="4"/>
  <c r="Y1073" i="4"/>
  <c r="J1097" i="4"/>
  <c r="W978" i="4"/>
  <c r="J1047" i="4"/>
  <c r="X1069" i="4"/>
  <c r="U963" i="4"/>
  <c r="L1047" i="4"/>
  <c r="W1049" i="4"/>
  <c r="J976" i="4"/>
  <c r="R1071" i="4"/>
  <c r="V1001" i="4"/>
  <c r="Q1037" i="4"/>
  <c r="J1085" i="4"/>
  <c r="I966" i="4"/>
  <c r="U1020" i="4"/>
  <c r="I1027" i="4"/>
  <c r="Q1041" i="4"/>
  <c r="J1025" i="4"/>
  <c r="Z961" i="4"/>
  <c r="U1054" i="4"/>
  <c r="F1016" i="4"/>
  <c r="R1054" i="4"/>
  <c r="M996" i="4"/>
  <c r="X996" i="4"/>
  <c r="N1094" i="4"/>
  <c r="F965" i="4"/>
  <c r="Z1044" i="4"/>
  <c r="F1025" i="4"/>
  <c r="U1074" i="4"/>
  <c r="Q1040" i="4"/>
  <c r="J965" i="4"/>
  <c r="N1024" i="4"/>
  <c r="N1043" i="4"/>
  <c r="U975" i="4"/>
  <c r="Y1094" i="4"/>
  <c r="H1069" i="4"/>
  <c r="Z968" i="4"/>
  <c r="O1056" i="4"/>
  <c r="P1095" i="4"/>
  <c r="X965" i="4"/>
  <c r="M963" i="4"/>
  <c r="K1059" i="4"/>
  <c r="P964" i="4"/>
  <c r="L1035" i="4"/>
  <c r="Z1097" i="4"/>
  <c r="R1077" i="4"/>
  <c r="Z986" i="4"/>
  <c r="N1005" i="4"/>
  <c r="G1057" i="4"/>
  <c r="U990" i="4"/>
  <c r="H1086" i="4"/>
  <c r="Z977" i="4"/>
  <c r="Y1068" i="4"/>
  <c r="Y1054" i="4"/>
  <c r="Z982" i="4"/>
  <c r="F1031" i="4"/>
  <c r="K1053" i="4"/>
  <c r="F1061" i="4"/>
  <c r="Q1057" i="4"/>
  <c r="Y1046" i="4"/>
  <c r="F1027" i="4"/>
  <c r="X972" i="4"/>
  <c r="Y973" i="4"/>
  <c r="N963" i="4"/>
  <c r="I1051" i="4"/>
  <c r="L1046" i="4"/>
  <c r="Z1068" i="4"/>
  <c r="K1082" i="4"/>
  <c r="Y986" i="4"/>
  <c r="J1100" i="4"/>
  <c r="N994" i="4"/>
  <c r="W1058" i="4"/>
  <c r="T1016" i="4"/>
  <c r="O1030" i="4"/>
  <c r="H1097" i="4"/>
  <c r="F1045" i="4"/>
  <c r="R996" i="4"/>
  <c r="V1021" i="4"/>
  <c r="I1068" i="4"/>
  <c r="H1014" i="4"/>
  <c r="Y1047" i="4"/>
  <c r="Q977" i="4"/>
  <c r="Q989" i="4"/>
  <c r="U1046" i="4"/>
  <c r="W1000" i="4"/>
  <c r="F1099" i="4"/>
  <c r="P973" i="4"/>
  <c r="L975" i="4"/>
  <c r="Q1004" i="4"/>
  <c r="Q1093" i="4"/>
  <c r="M1045" i="4"/>
  <c r="G1005" i="4"/>
  <c r="X1027" i="4"/>
  <c r="L1061" i="4"/>
  <c r="K1038" i="4"/>
  <c r="J1069" i="4"/>
  <c r="M1002" i="4"/>
  <c r="K1009" i="4"/>
  <c r="P1042" i="4"/>
  <c r="P989" i="4"/>
  <c r="R1067" i="4"/>
  <c r="Q1026" i="4"/>
  <c r="G972" i="4"/>
  <c r="V1025" i="4"/>
  <c r="M1091" i="4"/>
  <c r="I989" i="4"/>
  <c r="F968" i="4"/>
  <c r="Y1084" i="4"/>
  <c r="V1063" i="4"/>
  <c r="N1013" i="4"/>
  <c r="P965" i="4"/>
  <c r="R1038" i="4"/>
  <c r="K1085" i="4"/>
  <c r="Y999" i="4"/>
  <c r="J1059" i="4"/>
  <c r="M1053" i="4"/>
  <c r="U994" i="4"/>
  <c r="R1008" i="4"/>
  <c r="O1083" i="4"/>
  <c r="K997" i="4"/>
  <c r="P968" i="4"/>
  <c r="Y1095" i="4"/>
  <c r="G1001" i="4"/>
  <c r="K1031" i="4"/>
  <c r="P1040" i="4"/>
  <c r="O968" i="4"/>
  <c r="V1038" i="4"/>
  <c r="O969" i="4"/>
  <c r="F1090" i="4"/>
  <c r="K1012" i="4"/>
  <c r="H975" i="4"/>
  <c r="J1010" i="4"/>
  <c r="Z1042" i="4"/>
  <c r="R1037" i="4"/>
  <c r="Q1011" i="4"/>
  <c r="O1095" i="4"/>
  <c r="Y1010" i="4"/>
  <c r="P1007" i="4"/>
  <c r="K987" i="4"/>
  <c r="U1068" i="4"/>
  <c r="Z997" i="4"/>
  <c r="K1021" i="4"/>
  <c r="W966" i="4"/>
  <c r="I1099" i="4"/>
  <c r="P1081" i="4"/>
  <c r="I967" i="4"/>
  <c r="J1089" i="4"/>
  <c r="J972" i="4"/>
  <c r="Q1060" i="4"/>
  <c r="G1076" i="4"/>
  <c r="I1030" i="4"/>
  <c r="Q990" i="4"/>
  <c r="U996" i="4"/>
  <c r="H1007" i="4"/>
  <c r="I1130" i="4"/>
  <c r="N1146" i="4"/>
  <c r="Z1122" i="4"/>
  <c r="G1101" i="4"/>
  <c r="U1181" i="4"/>
  <c r="O1150" i="4"/>
  <c r="Y1172" i="4"/>
  <c r="F1122" i="4"/>
  <c r="T1134" i="4"/>
  <c r="M1103" i="4"/>
  <c r="Z1118" i="4"/>
  <c r="Z1203" i="4"/>
  <c r="M1129" i="4"/>
  <c r="X1129" i="4"/>
  <c r="G1192" i="4"/>
  <c r="G1125" i="4"/>
  <c r="G1198" i="4"/>
  <c r="L1204" i="4"/>
  <c r="R1159" i="4"/>
  <c r="N1181" i="4"/>
  <c r="R1106" i="4"/>
  <c r="O1117" i="4"/>
  <c r="W1184" i="4"/>
  <c r="O1184" i="4"/>
  <c r="M1117" i="4"/>
  <c r="K1159" i="4"/>
  <c r="I1138" i="4"/>
  <c r="O1109" i="4"/>
  <c r="F1175" i="4"/>
  <c r="T1184" i="4"/>
  <c r="L1184" i="4"/>
  <c r="O1113" i="4"/>
  <c r="Z1180" i="4"/>
  <c r="W1113" i="4"/>
  <c r="F1113" i="4"/>
  <c r="O1214" i="4"/>
  <c r="F1171" i="4"/>
  <c r="U1222" i="4"/>
  <c r="P1222" i="4"/>
  <c r="G1166" i="4"/>
  <c r="N1222" i="4"/>
  <c r="H1152" i="4"/>
  <c r="G1209" i="4"/>
  <c r="Y1148" i="4"/>
  <c r="T1130" i="4"/>
  <c r="P1166" i="4"/>
  <c r="Y1218" i="4"/>
  <c r="T1218" i="4"/>
  <c r="L1122" i="4"/>
  <c r="L1180" i="4"/>
  <c r="Y1109" i="4"/>
  <c r="X1105" i="4"/>
  <c r="Y1217" i="4"/>
  <c r="W1168" i="4"/>
  <c r="O1220" i="4"/>
  <c r="H1123" i="4"/>
  <c r="M1183" i="4"/>
  <c r="V1112" i="4"/>
  <c r="U1214" i="4"/>
  <c r="Q1175" i="4"/>
  <c r="O1175" i="4"/>
  <c r="P1213" i="4"/>
  <c r="J1224" i="4"/>
  <c r="O1164" i="4"/>
  <c r="U1212" i="4"/>
  <c r="W1183" i="4"/>
  <c r="H1112" i="4"/>
  <c r="G1222" i="4"/>
  <c r="Y1113" i="4"/>
  <c r="U1180" i="4"/>
  <c r="X1221" i="4"/>
  <c r="R1120" i="4"/>
  <c r="G1168" i="4"/>
  <c r="T1220" i="4"/>
  <c r="H1187" i="4"/>
  <c r="P1116" i="4"/>
  <c r="Q1183" i="4"/>
  <c r="V1153" i="4"/>
  <c r="G1190" i="4"/>
  <c r="J1206" i="4"/>
  <c r="N1160" i="4"/>
  <c r="H1190" i="4"/>
  <c r="Z1178" i="4"/>
  <c r="X1112" i="4"/>
  <c r="W1174" i="4"/>
  <c r="Q1216" i="4"/>
  <c r="H1151" i="4"/>
  <c r="R1181" i="4"/>
  <c r="H1174" i="4"/>
  <c r="R1104" i="4"/>
  <c r="F1151" i="4"/>
  <c r="M1208" i="4"/>
  <c r="O1111" i="4"/>
  <c r="Y1208" i="4"/>
  <c r="G1114" i="4"/>
  <c r="X1198" i="4"/>
  <c r="L1200" i="4"/>
  <c r="I1209" i="4"/>
  <c r="R1131" i="4"/>
  <c r="Z1160" i="4"/>
  <c r="L1148" i="4"/>
  <c r="K1205" i="4"/>
  <c r="Z1185" i="4"/>
  <c r="W1123" i="4"/>
  <c r="T1150" i="4"/>
  <c r="W1144" i="4"/>
  <c r="H1196" i="4"/>
  <c r="V1123" i="4"/>
  <c r="H1186" i="4"/>
  <c r="L1208" i="4"/>
  <c r="Y1126" i="4"/>
  <c r="R1211" i="4"/>
  <c r="R1186" i="4"/>
  <c r="M1197" i="4"/>
  <c r="M1196" i="4"/>
  <c r="Z1150" i="4"/>
  <c r="Y1140" i="4"/>
  <c r="O1210" i="4"/>
  <c r="U1119" i="4"/>
  <c r="J1186" i="4"/>
  <c r="J1204" i="4"/>
  <c r="U1132" i="4"/>
  <c r="L1115" i="4"/>
  <c r="U1143" i="4"/>
  <c r="Q1154" i="4"/>
  <c r="K1172" i="4"/>
  <c r="U1169" i="4"/>
  <c r="O1206" i="4"/>
  <c r="R1139" i="4"/>
  <c r="R1173" i="4"/>
  <c r="Y1114" i="4"/>
  <c r="N1032" i="4"/>
  <c r="I1041" i="4"/>
  <c r="U1024" i="4"/>
  <c r="I1109" i="4"/>
  <c r="W1115" i="4"/>
  <c r="U1151" i="4"/>
  <c r="W1165" i="4"/>
  <c r="M1039" i="4"/>
  <c r="Z1209" i="4"/>
  <c r="J1209" i="4"/>
  <c r="R1154" i="4"/>
  <c r="P1026" i="4"/>
  <c r="Z1151" i="4"/>
  <c r="F1172" i="4"/>
  <c r="I1020" i="4"/>
  <c r="G1052" i="4"/>
  <c r="N1016" i="4"/>
  <c r="G1182" i="4"/>
  <c r="T1074" i="4"/>
  <c r="W1067" i="4"/>
  <c r="Z1061" i="4"/>
  <c r="M1052" i="4"/>
  <c r="H1010" i="4"/>
  <c r="F1087" i="4"/>
  <c r="I1096" i="4"/>
  <c r="U1003" i="4"/>
  <c r="N996" i="4"/>
  <c r="H1095" i="4"/>
  <c r="V1057" i="4"/>
  <c r="Z991" i="4"/>
  <c r="R995" i="4"/>
  <c r="O1001" i="4"/>
  <c r="N1029" i="4"/>
  <c r="W1099" i="4"/>
  <c r="Q1031" i="4"/>
  <c r="H1078" i="4"/>
  <c r="V976" i="4"/>
  <c r="Y979" i="4"/>
  <c r="L966" i="4"/>
  <c r="K1047" i="4"/>
  <c r="Q1086" i="4"/>
  <c r="U1070" i="4"/>
  <c r="O966" i="4"/>
  <c r="K1061" i="4"/>
  <c r="Z999" i="4"/>
  <c r="W1027" i="4"/>
  <c r="V1072" i="4"/>
  <c r="T1080" i="4"/>
  <c r="U1002" i="4"/>
  <c r="X1089" i="4"/>
  <c r="T1082" i="4"/>
  <c r="Q1007" i="4"/>
  <c r="F1079" i="4"/>
  <c r="W1066" i="4"/>
  <c r="R1001" i="4"/>
  <c r="L1004" i="4"/>
  <c r="W1078" i="4"/>
  <c r="J1017" i="4"/>
  <c r="G1038" i="4"/>
  <c r="O1097" i="4"/>
  <c r="M1005" i="4"/>
  <c r="U968" i="4"/>
  <c r="I1032" i="4"/>
  <c r="O990" i="4"/>
  <c r="J1015" i="4"/>
  <c r="Y1028" i="4"/>
  <c r="L1088" i="4"/>
  <c r="N961" i="4"/>
  <c r="T1035" i="4"/>
  <c r="V1060" i="4"/>
  <c r="V986" i="4"/>
  <c r="P1021" i="4"/>
  <c r="O1072" i="4"/>
  <c r="M1094" i="4"/>
  <c r="M1154" i="4"/>
  <c r="M1122" i="4"/>
  <c r="L1142" i="4"/>
  <c r="G1200" i="4"/>
  <c r="I1114" i="4"/>
  <c r="Y1176" i="4"/>
  <c r="G1167" i="4"/>
  <c r="I1142" i="4"/>
  <c r="I1122" i="4"/>
  <c r="W1223" i="4"/>
  <c r="O1219" i="4"/>
  <c r="H1149" i="4"/>
  <c r="I1219" i="4"/>
  <c r="X1145" i="4"/>
  <c r="T1145" i="4"/>
  <c r="Q1102" i="4"/>
  <c r="U1114" i="4"/>
  <c r="M1115" i="4"/>
  <c r="I1110" i="4"/>
  <c r="I1211" i="4"/>
  <c r="P1137" i="4"/>
  <c r="L1137" i="4"/>
  <c r="V1207" i="4"/>
  <c r="W1137" i="4"/>
  <c r="M1207" i="4"/>
  <c r="M1147" i="4"/>
  <c r="G1142" i="4"/>
  <c r="T1219" i="4"/>
  <c r="Y1149" i="4"/>
  <c r="N1207" i="4"/>
  <c r="O1133" i="4"/>
  <c r="H1203" i="4"/>
  <c r="Z1133" i="4"/>
  <c r="U1120" i="4"/>
  <c r="Z1187" i="4"/>
  <c r="P1114" i="4"/>
  <c r="T1126" i="4"/>
  <c r="N1114" i="4"/>
  <c r="J1133" i="4"/>
  <c r="I1198" i="4"/>
  <c r="H1198" i="4"/>
  <c r="M1192" i="4"/>
  <c r="Y1125" i="4"/>
  <c r="N1192" i="4"/>
  <c r="U1121" i="4"/>
  <c r="P1121" i="4"/>
  <c r="V1174" i="4"/>
  <c r="P1104" i="4"/>
  <c r="L1146" i="4"/>
  <c r="M1176" i="4"/>
  <c r="G1137" i="4"/>
  <c r="X1207" i="4"/>
  <c r="H1138" i="4"/>
  <c r="V1184" i="4"/>
  <c r="U1149" i="4"/>
  <c r="Q1219" i="4"/>
  <c r="J1136" i="4"/>
  <c r="N1144" i="4"/>
  <c r="X1186" i="4"/>
  <c r="O1115" i="4"/>
  <c r="K1142" i="4"/>
  <c r="V1136" i="4"/>
  <c r="G1219" i="4"/>
  <c r="H1145" i="4"/>
  <c r="P1132" i="4"/>
  <c r="F1190" i="4"/>
  <c r="V1119" i="4"/>
  <c r="K1147" i="4"/>
  <c r="H1136" i="4"/>
  <c r="F1206" i="4"/>
  <c r="Y1132" i="4"/>
  <c r="G1223" i="4"/>
  <c r="Y1223" i="4"/>
  <c r="W1153" i="4"/>
  <c r="Z1136" i="4"/>
  <c r="N1123" i="4"/>
  <c r="Y1186" i="4"/>
  <c r="X1210" i="4"/>
  <c r="R1136" i="4"/>
  <c r="Y1174" i="4"/>
  <c r="F1157" i="4"/>
  <c r="G1115" i="4"/>
  <c r="O1177" i="4"/>
  <c r="K1200" i="4"/>
  <c r="G1202" i="4"/>
  <c r="U1128" i="4"/>
  <c r="W1182" i="4"/>
  <c r="Z1107" i="4"/>
  <c r="N1135" i="4"/>
  <c r="V1128" i="4"/>
  <c r="M1191" i="4"/>
  <c r="N1124" i="4"/>
  <c r="V1173" i="4"/>
  <c r="H1224" i="4"/>
  <c r="N1101" i="4"/>
  <c r="M1135" i="4"/>
  <c r="L1118" i="4"/>
  <c r="N1113" i="4"/>
  <c r="L1201" i="4"/>
  <c r="T1178" i="4"/>
  <c r="T1212" i="4"/>
  <c r="J1147" i="4"/>
  <c r="P1176" i="4"/>
  <c r="H1169" i="4"/>
  <c r="Z1221" i="4"/>
  <c r="P1151" i="4"/>
  <c r="H1204" i="4"/>
  <c r="J1107" i="4"/>
  <c r="G1221" i="4"/>
  <c r="H1161" i="4"/>
  <c r="P1217" i="4"/>
  <c r="O1143" i="4"/>
  <c r="M1173" i="4"/>
  <c r="O1126" i="4"/>
  <c r="R1142" i="4"/>
  <c r="K1216" i="4"/>
  <c r="R1147" i="4"/>
  <c r="F1200" i="4"/>
  <c r="P1107" i="4"/>
  <c r="Z1161" i="4"/>
  <c r="N1213" i="4"/>
  <c r="J1139" i="4"/>
  <c r="Z1168" i="4"/>
  <c r="T1157" i="4"/>
  <c r="W1213" i="4"/>
  <c r="M1152" i="4"/>
  <c r="J1194" i="4"/>
  <c r="J1193" i="4" s="1"/>
  <c r="W1131" i="4"/>
  <c r="P1159" i="4"/>
  <c r="K1176" i="4"/>
  <c r="U1109" i="4"/>
  <c r="P1131" i="4"/>
  <c r="H1131" i="4"/>
  <c r="G1144" i="4"/>
  <c r="K1005" i="4"/>
  <c r="Y1017" i="4"/>
  <c r="P1059" i="4"/>
  <c r="H1107" i="4"/>
  <c r="V1120" i="4"/>
  <c r="R1190" i="4"/>
  <c r="H991" i="4"/>
  <c r="Y1021" i="4"/>
  <c r="L1044" i="4"/>
  <c r="R1206" i="4"/>
  <c r="P1178" i="4"/>
  <c r="T1115" i="4"/>
  <c r="I1147" i="4"/>
  <c r="P1138" i="4"/>
  <c r="T1013" i="4"/>
  <c r="O1099" i="4"/>
  <c r="K973" i="4"/>
  <c r="M1023" i="4"/>
  <c r="K1131" i="4"/>
  <c r="T1021" i="4"/>
  <c r="F1135" i="4"/>
  <c r="V963" i="4"/>
  <c r="H1012" i="4"/>
  <c r="V1081" i="4"/>
  <c r="Z995" i="4"/>
  <c r="I1190" i="4"/>
  <c r="U1057" i="4"/>
  <c r="P1028" i="4"/>
  <c r="V1051" i="4"/>
  <c r="X1124" i="4"/>
  <c r="J1093" i="4"/>
  <c r="W992" i="4"/>
  <c r="R968" i="4"/>
  <c r="V1098" i="4"/>
  <c r="V1068" i="4"/>
  <c r="N964" i="4"/>
  <c r="V1024" i="4"/>
  <c r="K1060" i="4"/>
  <c r="X1092" i="4"/>
  <c r="P1050" i="4"/>
  <c r="W1055" i="4"/>
  <c r="R970" i="4"/>
  <c r="V1009" i="4"/>
  <c r="Y1024" i="4"/>
  <c r="T1068" i="4"/>
  <c r="M1074" i="4"/>
  <c r="N1031" i="4"/>
  <c r="K1063" i="4"/>
  <c r="Y1044" i="4"/>
  <c r="Q965" i="4"/>
  <c r="T1033" i="4"/>
  <c r="W979" i="4"/>
  <c r="V1008" i="4"/>
  <c r="Y1076" i="4"/>
  <c r="Q1070" i="4"/>
  <c r="T990" i="4"/>
  <c r="P991" i="4"/>
  <c r="N985" i="4"/>
  <c r="M1032" i="4"/>
  <c r="H1083" i="4"/>
  <c r="R1100" i="4"/>
  <c r="W1063" i="4"/>
  <c r="P985" i="4"/>
  <c r="M980" i="4"/>
  <c r="J1061" i="4"/>
  <c r="W1016" i="4"/>
  <c r="O1094" i="4"/>
  <c r="G1046" i="4"/>
  <c r="M1089" i="4"/>
  <c r="Q1030" i="4"/>
  <c r="G1065" i="4"/>
  <c r="H990" i="4"/>
  <c r="J1046" i="4"/>
  <c r="O1077" i="4"/>
  <c r="F964" i="4"/>
  <c r="N1100" i="4"/>
  <c r="P967" i="4"/>
  <c r="V1100" i="4"/>
  <c r="G980" i="4"/>
  <c r="W1051" i="4"/>
  <c r="T975" i="4"/>
  <c r="M1030" i="4"/>
  <c r="Q1063" i="4"/>
  <c r="O989" i="4"/>
  <c r="R975" i="4"/>
  <c r="L1060" i="4"/>
  <c r="H982" i="4"/>
  <c r="O987" i="4"/>
  <c r="X1031" i="4"/>
  <c r="Y1154" i="4"/>
  <c r="W1176" i="4"/>
  <c r="O1146" i="4"/>
  <c r="M1143" i="4"/>
  <c r="K1181" i="4"/>
  <c r="O1106" i="4"/>
  <c r="N1176" i="4"/>
  <c r="L1126" i="4"/>
  <c r="O1142" i="4"/>
  <c r="U1171" i="4"/>
  <c r="Z1105" i="4"/>
  <c r="V1105" i="4"/>
  <c r="X1171" i="4"/>
  <c r="Y1222" i="4"/>
  <c r="Q1146" i="4"/>
  <c r="L1114" i="4"/>
  <c r="Z1134" i="4"/>
  <c r="U1158" i="4"/>
  <c r="V1214" i="4"/>
  <c r="V1158" i="4"/>
  <c r="X1158" i="4"/>
  <c r="U1210" i="4"/>
  <c r="P1216" i="4"/>
  <c r="J1125" i="4"/>
  <c r="U1192" i="4"/>
  <c r="W1158" i="4"/>
  <c r="T1158" i="4"/>
  <c r="Q1210" i="4"/>
  <c r="L1223" i="4"/>
  <c r="N1153" i="4"/>
  <c r="Y1206" i="4"/>
  <c r="J1140" i="4"/>
  <c r="Q1206" i="4"/>
  <c r="T1122" i="4"/>
  <c r="I1175" i="4"/>
  <c r="R1109" i="4"/>
  <c r="M1105" i="4"/>
  <c r="J1145" i="4"/>
  <c r="T1211" i="4"/>
  <c r="O1211" i="4"/>
  <c r="U1141" i="4"/>
  <c r="O1128" i="4"/>
  <c r="T1197" i="4"/>
  <c r="L1124" i="4"/>
  <c r="Z1167" i="4"/>
  <c r="I1194" i="4"/>
  <c r="I1193" i="4" s="1"/>
  <c r="H1184" i="4"/>
  <c r="V1180" i="4"/>
  <c r="V1113" i="4"/>
  <c r="K1223" i="4"/>
  <c r="X1192" i="4"/>
  <c r="Q1192" i="4"/>
  <c r="Q1125" i="4"/>
  <c r="Z1174" i="4"/>
  <c r="Y1143" i="4"/>
  <c r="W1224" i="4"/>
  <c r="R1213" i="4"/>
  <c r="P1152" i="4"/>
  <c r="H1209" i="4"/>
  <c r="P1214" i="4"/>
  <c r="I1125" i="4"/>
  <c r="F1188" i="4"/>
  <c r="O1178" i="4"/>
  <c r="P1174" i="4"/>
  <c r="O1200" i="4"/>
  <c r="Q1135" i="4"/>
  <c r="X1157" i="4"/>
  <c r="W1138" i="4"/>
  <c r="W1222" i="4"/>
  <c r="W1125" i="4"/>
  <c r="I1183" i="4"/>
  <c r="L1143" i="4"/>
  <c r="P1168" i="4"/>
  <c r="P1161" i="4"/>
  <c r="M1213" i="4"/>
  <c r="U1157" i="4"/>
  <c r="F1223" i="4"/>
  <c r="X1212" i="4"/>
  <c r="O1104" i="4"/>
  <c r="T1135" i="4"/>
  <c r="T1164" i="4"/>
  <c r="Q1152" i="4"/>
  <c r="P1209" i="4"/>
  <c r="J1148" i="4"/>
  <c r="I1189" i="4"/>
  <c r="K1127" i="4"/>
  <c r="O1148" i="4"/>
  <c r="T1201" i="4"/>
  <c r="W1127" i="4"/>
  <c r="N1190" i="4"/>
  <c r="Q1212" i="4"/>
  <c r="O1122" i="4"/>
  <c r="R1138" i="4"/>
  <c r="T1198" i="4"/>
  <c r="X1177" i="4"/>
  <c r="Y1107" i="4"/>
  <c r="Y1135" i="4"/>
  <c r="P1124" i="4"/>
  <c r="T1191" i="4"/>
  <c r="I1120" i="4"/>
  <c r="Q1168" i="4"/>
  <c r="F1220" i="4"/>
  <c r="N1187" i="4"/>
  <c r="Q1120" i="4"/>
  <c r="H1183" i="4"/>
  <c r="P1224" i="4"/>
  <c r="U1160" i="4"/>
  <c r="T1204" i="4"/>
  <c r="Q1150" i="4"/>
  <c r="Z1137" i="4"/>
  <c r="P1208" i="4"/>
  <c r="W1217" i="4"/>
  <c r="X1168" i="4"/>
  <c r="Y1187" i="4"/>
  <c r="I1116" i="4"/>
  <c r="N1220" i="4"/>
  <c r="I1155" i="4"/>
  <c r="Z1200" i="4"/>
  <c r="F1178" i="4"/>
  <c r="L1108" i="4"/>
  <c r="G1212" i="4"/>
  <c r="I1115" i="4"/>
  <c r="V1181" i="4"/>
  <c r="Q1110" i="4"/>
  <c r="M1165" i="4"/>
  <c r="W1172" i="4"/>
  <c r="L1194" i="4"/>
  <c r="L1193" i="4" s="1"/>
  <c r="Q1122" i="4"/>
  <c r="U1063" i="4"/>
  <c r="O1053" i="4"/>
  <c r="M979" i="4"/>
  <c r="N1020" i="4"/>
  <c r="N1019" i="4" s="1"/>
  <c r="Q1173" i="4"/>
  <c r="U1146" i="4"/>
  <c r="V1182" i="4"/>
  <c r="U1182" i="4"/>
  <c r="N1154" i="4"/>
  <c r="N1082" i="4"/>
  <c r="X998" i="4"/>
  <c r="X1215" i="4"/>
  <c r="Z1103" i="4"/>
  <c r="U1107" i="4"/>
  <c r="N1120" i="4"/>
  <c r="K965" i="4"/>
  <c r="N1040" i="4"/>
  <c r="K1196" i="4"/>
  <c r="Q1052" i="4"/>
  <c r="T1217" i="4"/>
  <c r="R1059" i="4"/>
  <c r="L1036" i="4"/>
  <c r="R978" i="4"/>
  <c r="X1090" i="4"/>
  <c r="W1053" i="4"/>
  <c r="G1155" i="4"/>
  <c r="V1004" i="4"/>
  <c r="K969" i="4"/>
  <c r="Z1139" i="4"/>
  <c r="K1080" i="4"/>
  <c r="T1010" i="4"/>
  <c r="F1100" i="4"/>
  <c r="M981" i="4"/>
  <c r="V1034" i="4"/>
  <c r="L997" i="4"/>
  <c r="O1075" i="4"/>
  <c r="U1096" i="4"/>
  <c r="K989" i="4"/>
  <c r="W1052" i="4"/>
  <c r="H1046" i="4"/>
  <c r="N997" i="4"/>
  <c r="J1008" i="4"/>
  <c r="M1051" i="4"/>
  <c r="O1048" i="4"/>
  <c r="Q999" i="4"/>
  <c r="Q1049" i="4"/>
  <c r="U1080" i="4"/>
  <c r="T997" i="4"/>
  <c r="Y991" i="4"/>
  <c r="K964" i="4"/>
  <c r="X981" i="4"/>
  <c r="W1014" i="4"/>
  <c r="U1044" i="4"/>
  <c r="P1030" i="4"/>
  <c r="O1031" i="4"/>
  <c r="K1096" i="4"/>
  <c r="Z1041" i="4"/>
  <c r="G1079" i="4"/>
  <c r="X1007" i="4"/>
  <c r="I963" i="4"/>
  <c r="F1064" i="4"/>
  <c r="I993" i="4"/>
  <c r="W987" i="4"/>
  <c r="T1094" i="4"/>
  <c r="M972" i="4"/>
  <c r="K980" i="4"/>
  <c r="F1051" i="4"/>
  <c r="U1015" i="4"/>
  <c r="H1092" i="4"/>
  <c r="O992" i="4"/>
  <c r="W1070" i="4"/>
  <c r="T971" i="4"/>
  <c r="X1026" i="4"/>
  <c r="J1049" i="4"/>
  <c r="K968" i="4"/>
  <c r="F1048" i="4"/>
  <c r="U1014" i="4"/>
  <c r="O1036" i="4"/>
  <c r="J1041" i="4"/>
  <c r="Y966" i="4"/>
  <c r="H1065" i="4"/>
  <c r="L1048" i="4"/>
  <c r="I995" i="4"/>
  <c r="R997" i="4"/>
  <c r="K984" i="4"/>
  <c r="Y1066" i="4"/>
  <c r="O1078" i="4"/>
  <c r="Q995" i="4"/>
  <c r="R1039" i="4"/>
  <c r="L1101" i="4"/>
  <c r="M1151" i="4"/>
  <c r="R1118" i="4"/>
  <c r="V1159" i="4"/>
  <c r="X1176" i="4"/>
  <c r="H1150" i="4"/>
  <c r="T1101" i="4"/>
  <c r="O1118" i="4"/>
  <c r="J1185" i="4"/>
  <c r="X1216" i="4"/>
  <c r="H1118" i="4"/>
  <c r="M1175" i="4"/>
  <c r="Z1109" i="4"/>
  <c r="N1175" i="4"/>
  <c r="X1175" i="4"/>
  <c r="K1105" i="4"/>
  <c r="J1150" i="4"/>
  <c r="H1176" i="4"/>
  <c r="V1166" i="4"/>
  <c r="R1162" i="4"/>
  <c r="Q1218" i="4"/>
  <c r="X1162" i="4"/>
  <c r="Q1214" i="4"/>
  <c r="I1214" i="4"/>
  <c r="M1202" i="4"/>
  <c r="H1207" i="4"/>
  <c r="G1133" i="4"/>
  <c r="V1133" i="4"/>
  <c r="U1162" i="4"/>
  <c r="J1214" i="4"/>
  <c r="F1214" i="4"/>
  <c r="O1158" i="4"/>
  <c r="P1210" i="4"/>
  <c r="I1144" i="4"/>
  <c r="H1201" i="4"/>
  <c r="K1114" i="4"/>
  <c r="M1159" i="4"/>
  <c r="R1184" i="4"/>
  <c r="U1184" i="4"/>
  <c r="I1113" i="4"/>
  <c r="Y1219" i="4"/>
  <c r="Q1149" i="4"/>
  <c r="R1219" i="4"/>
  <c r="M1145" i="4"/>
  <c r="I1145" i="4"/>
  <c r="Q1202" i="4"/>
  <c r="G1128" i="4"/>
  <c r="O1134" i="4"/>
  <c r="H1101" i="4"/>
  <c r="U1126" i="4"/>
  <c r="J1121" i="4"/>
  <c r="M1188" i="4"/>
  <c r="G1188" i="4"/>
  <c r="I1121" i="4"/>
  <c r="Y1133" i="4"/>
  <c r="W1203" i="4"/>
  <c r="K1187" i="4"/>
  <c r="Y1183" i="4"/>
  <c r="K1204" i="4"/>
  <c r="N1139" i="4"/>
  <c r="F1167" i="4"/>
  <c r="Y1161" i="4"/>
  <c r="J1213" i="4"/>
  <c r="Q1185" i="4"/>
  <c r="L1125" i="4"/>
  <c r="I1133" i="4"/>
  <c r="L1129" i="4"/>
  <c r="F1183" i="4"/>
  <c r="J1217" i="4"/>
  <c r="G1173" i="4"/>
  <c r="J1165" i="4"/>
  <c r="R1217" i="4"/>
  <c r="O1157" i="4"/>
  <c r="T1181" i="4"/>
  <c r="T1207" i="4"/>
  <c r="F1207" i="4"/>
  <c r="J1137" i="4"/>
  <c r="W1187" i="4"/>
  <c r="Z1147" i="4"/>
  <c r="Q1204" i="4"/>
  <c r="X1107" i="4"/>
  <c r="P1221" i="4"/>
  <c r="V1213" i="4"/>
  <c r="G1117" i="4"/>
  <c r="L1189" i="4"/>
  <c r="M1139" i="4"/>
  <c r="V1194" i="4"/>
  <c r="T1224" i="4"/>
  <c r="O1213" i="4"/>
  <c r="I1152" i="4"/>
  <c r="Y1209" i="4"/>
  <c r="P1135" i="4"/>
  <c r="G1160" i="4"/>
  <c r="J1152" i="4"/>
  <c r="G1148" i="4"/>
  <c r="Z1189" i="4"/>
  <c r="U1123" i="4"/>
  <c r="V1154" i="4"/>
  <c r="O1189" i="4"/>
  <c r="U1144" i="4"/>
  <c r="Z1144" i="4"/>
  <c r="F1111" i="4"/>
  <c r="F1173" i="4"/>
  <c r="M1194" i="4"/>
  <c r="M1193" i="4" s="1"/>
  <c r="R1197" i="4"/>
  <c r="K1124" i="4"/>
  <c r="U1177" i="4"/>
  <c r="V1103" i="4"/>
  <c r="Q1131" i="4"/>
  <c r="I1124" i="4"/>
  <c r="F1187" i="4"/>
  <c r="Z1120" i="4"/>
  <c r="J1168" i="4"/>
  <c r="W1220" i="4"/>
  <c r="U1101" i="4"/>
  <c r="Z1102" i="4"/>
  <c r="I1118" i="4"/>
  <c r="N1166" i="4"/>
  <c r="V1196" i="4"/>
  <c r="K1173" i="4"/>
  <c r="L1103" i="4"/>
  <c r="X1131" i="4"/>
  <c r="G1120" i="4"/>
  <c r="P1187" i="4"/>
  <c r="Y1116" i="4"/>
  <c r="L1164" i="4"/>
  <c r="Q1187" i="4"/>
  <c r="Z1116" i="4"/>
  <c r="V1178" i="4"/>
  <c r="K1220" i="4"/>
  <c r="Z1155" i="4"/>
  <c r="Z1194" i="4"/>
  <c r="Z1193" i="4" s="1"/>
  <c r="N1150" i="4"/>
  <c r="U1224" i="4"/>
  <c r="X1116" i="4"/>
  <c r="M1112" i="4"/>
  <c r="L1181" i="4"/>
  <c r="P1023" i="4"/>
  <c r="P1097" i="4"/>
  <c r="K1116" i="4"/>
  <c r="Q1209" i="4"/>
  <c r="F1159" i="4"/>
  <c r="P1196" i="4"/>
  <c r="F1134" i="4"/>
  <c r="N982" i="4"/>
  <c r="U1058" i="4"/>
  <c r="R1073" i="4"/>
  <c r="L1182" i="4"/>
  <c r="R1144" i="4"/>
  <c r="Z1115" i="4"/>
  <c r="Q1115" i="4"/>
  <c r="L1130" i="4"/>
  <c r="M1066" i="4"/>
  <c r="I1045" i="4"/>
  <c r="H1091" i="4"/>
  <c r="Q1165" i="4"/>
  <c r="N1157" i="4"/>
  <c r="M1079" i="4"/>
  <c r="P966" i="4"/>
  <c r="O1205" i="4"/>
  <c r="N1110" i="4"/>
  <c r="N1042" i="4"/>
  <c r="R1046" i="4"/>
  <c r="R1103" i="4"/>
  <c r="G1007" i="4"/>
  <c r="W1094" i="4"/>
  <c r="J1082" i="4"/>
  <c r="H1077" i="4"/>
  <c r="H998" i="4"/>
  <c r="M990" i="4"/>
  <c r="J961" i="4"/>
  <c r="N1002" i="4"/>
  <c r="O1090" i="4"/>
  <c r="N1069" i="4"/>
  <c r="J1004" i="4"/>
  <c r="F1000" i="4"/>
  <c r="O996" i="4"/>
  <c r="X1013" i="4"/>
  <c r="L1054" i="4"/>
  <c r="J1077" i="4"/>
  <c r="T1099" i="4"/>
  <c r="L1014" i="4"/>
  <c r="N970" i="4"/>
  <c r="J1048" i="4"/>
  <c r="K1008" i="4"/>
  <c r="G1016" i="4"/>
  <c r="G1070" i="4"/>
  <c r="N1030" i="4"/>
  <c r="N1048" i="4"/>
  <c r="G1042" i="4"/>
  <c r="U1073" i="4"/>
  <c r="K994" i="4"/>
  <c r="Y1099" i="4"/>
  <c r="Q1065" i="4"/>
  <c r="V1016" i="4"/>
  <c r="K967" i="4"/>
  <c r="Y1045" i="4"/>
  <c r="K1055" i="4"/>
  <c r="R1000" i="4"/>
  <c r="M1063" i="4"/>
  <c r="H1068" i="4"/>
  <c r="P1072" i="4"/>
  <c r="T1004" i="4"/>
  <c r="N1079" i="4"/>
  <c r="X1001" i="4"/>
  <c r="N971" i="4"/>
  <c r="F1043" i="4"/>
  <c r="M1031" i="4"/>
  <c r="G1093" i="4"/>
  <c r="P1090" i="4"/>
  <c r="K978" i="4"/>
  <c r="Z1040" i="4"/>
  <c r="H1084" i="4"/>
  <c r="Q987" i="4"/>
  <c r="P1082" i="4"/>
  <c r="U980" i="4"/>
  <c r="K976" i="4"/>
  <c r="Q961" i="4"/>
  <c r="N1033" i="4"/>
  <c r="N1039" i="4"/>
  <c r="T1008" i="4"/>
  <c r="G1013" i="4"/>
  <c r="L1009" i="4"/>
  <c r="J1079" i="4"/>
  <c r="K963" i="4"/>
  <c r="Q980" i="4"/>
  <c r="Q1051" i="4"/>
  <c r="G965" i="4"/>
  <c r="I968" i="4"/>
  <c r="N1052" i="4"/>
  <c r="K1075" i="4"/>
  <c r="I961" i="4"/>
  <c r="O1035" i="4"/>
  <c r="V1049" i="4"/>
  <c r="O975" i="4"/>
  <c r="G1037" i="4"/>
  <c r="P1076" i="4"/>
  <c r="U986" i="4"/>
  <c r="M1097" i="4"/>
  <c r="I1069" i="4"/>
  <c r="M971" i="4"/>
  <c r="W1093" i="4"/>
  <c r="X1075" i="4"/>
  <c r="T993" i="4"/>
  <c r="G1098" i="4"/>
  <c r="I1070" i="4"/>
  <c r="Z989" i="4"/>
  <c r="R1043" i="4"/>
  <c r="L1015" i="4"/>
  <c r="Q1027" i="4"/>
  <c r="L1079" i="4"/>
  <c r="H1054" i="4"/>
  <c r="L963" i="4"/>
  <c r="P1094" i="4"/>
  <c r="Z1057" i="4"/>
  <c r="V991" i="4"/>
  <c r="X1062" i="4"/>
  <c r="V1073" i="4"/>
  <c r="X1055" i="4"/>
  <c r="M999" i="4"/>
  <c r="G1033" i="4"/>
  <c r="J973" i="4"/>
  <c r="Z976" i="4"/>
  <c r="M1067" i="4"/>
  <c r="O1003" i="4"/>
  <c r="O983" i="4"/>
  <c r="K1040" i="4"/>
  <c r="T1081" i="4"/>
  <c r="X1016" i="4"/>
  <c r="Q1080" i="4"/>
  <c r="M1014" i="4"/>
  <c r="O1032" i="4"/>
  <c r="Q1008" i="4"/>
  <c r="Z1033" i="4"/>
  <c r="F1088" i="4"/>
  <c r="L998" i="4"/>
  <c r="W1074" i="4"/>
  <c r="Y969" i="4"/>
  <c r="L968" i="4"/>
  <c r="H1043" i="4"/>
  <c r="X1036" i="4"/>
  <c r="L1041" i="4"/>
  <c r="X1047" i="4"/>
  <c r="G1028" i="4"/>
  <c r="F1092" i="4"/>
  <c r="L1082" i="4"/>
  <c r="I975" i="4"/>
  <c r="N1097" i="4"/>
  <c r="I1078" i="4"/>
  <c r="Y1077" i="4"/>
  <c r="J1066" i="4"/>
  <c r="R1012" i="4"/>
  <c r="P995" i="4"/>
  <c r="I981" i="4"/>
  <c r="T1061" i="4"/>
  <c r="Z1007" i="4"/>
  <c r="I1055" i="4"/>
  <c r="H1099" i="4"/>
  <c r="T1030" i="4"/>
  <c r="Y1086" i="4"/>
  <c r="X961" i="4"/>
  <c r="X1064" i="4"/>
  <c r="W999" i="4"/>
  <c r="P1088" i="4"/>
  <c r="U1021" i="4"/>
  <c r="O970" i="4"/>
  <c r="U967" i="4"/>
  <c r="L1058" i="4"/>
  <c r="Y1064" i="4"/>
  <c r="M1027" i="4"/>
  <c r="O979" i="4"/>
  <c r="K1015" i="4"/>
  <c r="K996" i="4"/>
  <c r="X1054" i="4"/>
  <c r="T1047" i="4"/>
  <c r="N1012" i="4"/>
  <c r="R1098" i="4"/>
  <c r="L1097" i="4"/>
  <c r="Y990" i="4"/>
  <c r="G1094" i="4"/>
  <c r="V1061" i="4"/>
  <c r="W991" i="4"/>
  <c r="P1012" i="4"/>
  <c r="K1064" i="4"/>
  <c r="T1037" i="4"/>
  <c r="T1060" i="4"/>
  <c r="H979" i="4"/>
  <c r="M1083" i="4"/>
  <c r="Y1096" i="4"/>
  <c r="K992" i="4"/>
  <c r="T1018" i="4"/>
  <c r="M1044" i="4"/>
  <c r="O1098" i="4"/>
  <c r="Z1010" i="4"/>
  <c r="F1049" i="4"/>
  <c r="O1086" i="4"/>
  <c r="M1041" i="4"/>
  <c r="F1020" i="4"/>
  <c r="X1050" i="4"/>
  <c r="Y1093" i="4"/>
  <c r="W989" i="4"/>
  <c r="Y1008" i="4"/>
  <c r="Q1047" i="4"/>
  <c r="P983" i="4"/>
  <c r="Z1084" i="4"/>
  <c r="F1094" i="4"/>
  <c r="N1011" i="4"/>
  <c r="H1098" i="4"/>
  <c r="V1040" i="4"/>
  <c r="G990" i="4"/>
  <c r="R1028" i="4"/>
  <c r="U1071" i="4"/>
  <c r="V1053" i="4"/>
  <c r="V979" i="4"/>
  <c r="X1099" i="4"/>
  <c r="N972" i="4"/>
  <c r="G969" i="4"/>
  <c r="M983" i="4"/>
  <c r="Q1054" i="4"/>
  <c r="I1007" i="4"/>
  <c r="L1016" i="4"/>
  <c r="Y1036" i="4"/>
  <c r="J984" i="4"/>
  <c r="F1068" i="4"/>
  <c r="O1024" i="4"/>
  <c r="Z1048" i="4"/>
  <c r="Y994" i="4"/>
  <c r="L1037" i="4"/>
  <c r="V1083" i="4"/>
  <c r="U962" i="4"/>
  <c r="V1071" i="4"/>
  <c r="N1089" i="4"/>
  <c r="J1075" i="4"/>
  <c r="Z1012" i="4"/>
  <c r="L1003" i="4"/>
  <c r="L1023" i="4"/>
  <c r="F1071" i="4"/>
  <c r="V965" i="4"/>
  <c r="F1056" i="4"/>
  <c r="T1005" i="4"/>
  <c r="W1091" i="4"/>
  <c r="L1051" i="4"/>
  <c r="V973" i="4"/>
  <c r="Q1067" i="4"/>
  <c r="G1087" i="4"/>
  <c r="V1066" i="4"/>
  <c r="J1092" i="4"/>
  <c r="P1008" i="4"/>
  <c r="Q1058" i="4"/>
  <c r="W961" i="4"/>
  <c r="K988" i="4"/>
  <c r="G991" i="4"/>
  <c r="N1053" i="4"/>
  <c r="H1073" i="4"/>
  <c r="Z983" i="4"/>
  <c r="U1017" i="4"/>
  <c r="V1011" i="4"/>
  <c r="U1047" i="4"/>
  <c r="H1076" i="4"/>
  <c r="K1041" i="4"/>
  <c r="M1009" i="4"/>
  <c r="Y1030" i="4"/>
  <c r="X990" i="4"/>
  <c r="F994" i="4"/>
  <c r="W994" i="4"/>
  <c r="H1093" i="4"/>
  <c r="L1032" i="4"/>
  <c r="P962" i="4"/>
  <c r="Z971" i="4"/>
  <c r="Y1091" i="4"/>
  <c r="P976" i="4"/>
  <c r="T966" i="4"/>
  <c r="R1063" i="4"/>
  <c r="Y1072" i="4"/>
  <c r="R1053" i="4"/>
  <c r="Z970" i="4"/>
  <c r="M1073" i="4"/>
  <c r="Q964" i="4"/>
  <c r="G1021" i="4"/>
  <c r="W1088" i="4"/>
  <c r="V1058" i="4"/>
  <c r="M994" i="4"/>
  <c r="X1034" i="4"/>
  <c r="G1067" i="4"/>
  <c r="F989" i="4"/>
  <c r="Y1059" i="4"/>
  <c r="J1020" i="4"/>
  <c r="L1078" i="4"/>
  <c r="J1007" i="4"/>
  <c r="Y1043" i="4"/>
  <c r="F1062" i="4"/>
  <c r="P970" i="4"/>
  <c r="M1058" i="4"/>
  <c r="I1049" i="4"/>
  <c r="J1011" i="4"/>
  <c r="V1042" i="4"/>
  <c r="Z975" i="4"/>
  <c r="R1078" i="4"/>
  <c r="M970" i="4"/>
  <c r="P1004" i="4"/>
  <c r="G1053" i="4"/>
  <c r="L1096" i="4"/>
  <c r="I1011" i="4"/>
  <c r="Z1018" i="4"/>
  <c r="O1068" i="4"/>
  <c r="T1025" i="4"/>
  <c r="J1035" i="4"/>
  <c r="J978" i="4"/>
  <c r="T1042" i="4"/>
  <c r="I1073" i="4"/>
  <c r="O1042" i="4"/>
  <c r="L1073" i="4"/>
  <c r="K1098" i="4"/>
  <c r="J997" i="4"/>
  <c r="I1021" i="4"/>
  <c r="R1094" i="4"/>
  <c r="R985" i="4"/>
  <c r="M1024" i="4"/>
  <c r="P1068" i="4"/>
  <c r="N1015" i="4"/>
  <c r="Q1092" i="4"/>
  <c r="W982" i="4"/>
  <c r="W1087" i="4"/>
  <c r="F980" i="4"/>
  <c r="R986" i="4"/>
  <c r="Z1065" i="4"/>
  <c r="V1090" i="4"/>
  <c r="L1081" i="4"/>
  <c r="R1017" i="4"/>
  <c r="R980" i="4"/>
  <c r="I1065" i="4"/>
  <c r="V1086" i="4"/>
  <c r="W1012" i="4"/>
  <c r="T965" i="4"/>
  <c r="H988" i="4"/>
  <c r="H1079" i="4"/>
  <c r="O998" i="4"/>
  <c r="N1034" i="4"/>
  <c r="I1085" i="4"/>
  <c r="Q1046" i="4"/>
  <c r="N983" i="4"/>
  <c r="P993" i="4"/>
  <c r="K1050" i="4"/>
  <c r="U1031" i="4"/>
  <c r="Y1088" i="4"/>
  <c r="K1062" i="4"/>
  <c r="X1082" i="4"/>
  <c r="O1066" i="4"/>
  <c r="R965" i="4"/>
  <c r="G1055" i="4"/>
  <c r="N1059" i="4"/>
  <c r="Y1065" i="4"/>
  <c r="W1046" i="4"/>
  <c r="K985" i="4"/>
  <c r="H1017" i="4"/>
  <c r="X1029" i="4"/>
  <c r="N1001" i="4"/>
  <c r="Q1032" i="4"/>
  <c r="F1075" i="4"/>
  <c r="N1072" i="4"/>
  <c r="G986" i="4"/>
  <c r="R1009" i="4"/>
  <c r="Z1051" i="4"/>
  <c r="M1064" i="4"/>
  <c r="N1026" i="4"/>
  <c r="X1011" i="4"/>
  <c r="N1068" i="4"/>
  <c r="U1018" i="4"/>
  <c r="W997" i="4"/>
  <c r="G1056" i="4"/>
  <c r="X1017" i="4"/>
  <c r="X1074" i="4"/>
  <c r="N1008" i="4"/>
  <c r="O1057" i="4"/>
  <c r="K1073" i="4"/>
  <c r="O1065" i="4"/>
  <c r="V1033" i="4"/>
  <c r="W1013" i="4"/>
  <c r="R1057" i="4"/>
  <c r="W1079" i="4"/>
  <c r="H1082" i="4"/>
  <c r="V972" i="4"/>
  <c r="W967" i="4"/>
  <c r="Z1099" i="4"/>
  <c r="L1013" i="4"/>
  <c r="Q1088" i="4"/>
  <c r="I1036" i="4"/>
  <c r="Z969" i="4"/>
  <c r="Y1051" i="4"/>
  <c r="Y1013" i="4"/>
  <c r="W1098" i="4"/>
  <c r="G1014" i="4"/>
  <c r="K995" i="4"/>
  <c r="U1034" i="4"/>
  <c r="H1033" i="4"/>
  <c r="K999" i="4"/>
  <c r="V1052" i="4"/>
  <c r="I1028" i="4"/>
  <c r="Q962" i="4"/>
  <c r="U1084" i="4"/>
  <c r="Q994" i="4"/>
  <c r="I1029" i="4"/>
  <c r="V1050" i="4"/>
  <c r="G997" i="4"/>
  <c r="T1043" i="4"/>
  <c r="U976" i="4"/>
  <c r="K972" i="4"/>
  <c r="K1068" i="4"/>
  <c r="J962" i="4"/>
  <c r="L1057" i="4"/>
  <c r="M1065" i="4"/>
  <c r="W1004" i="4"/>
  <c r="V1096" i="4"/>
  <c r="N1070" i="4"/>
  <c r="F971" i="4"/>
  <c r="Z1096" i="4"/>
  <c r="R1021" i="4"/>
  <c r="V993" i="4"/>
  <c r="I1047" i="4"/>
  <c r="I1002" i="4"/>
  <c r="Y1015" i="4"/>
  <c r="H1070" i="4"/>
  <c r="L961" i="4"/>
  <c r="F984" i="4"/>
  <c r="V1067" i="4"/>
  <c r="Z1081" i="4"/>
  <c r="W1050" i="4"/>
  <c r="R1010" i="4"/>
  <c r="U1069" i="4"/>
  <c r="K1094" i="4"/>
  <c r="K971" i="4"/>
  <c r="K1018" i="4"/>
  <c r="W1037" i="4"/>
  <c r="I965" i="4"/>
  <c r="M1080" i="4"/>
  <c r="W1025" i="4"/>
  <c r="T992" i="4"/>
  <c r="N1060" i="4"/>
  <c r="F1036" i="4"/>
  <c r="P972" i="4"/>
  <c r="F1076" i="4"/>
  <c r="F1023" i="4"/>
  <c r="I1084" i="4"/>
  <c r="X1014" i="4"/>
  <c r="H965" i="4"/>
  <c r="F979" i="4"/>
  <c r="R1051" i="4"/>
  <c r="V1059" i="4"/>
  <c r="K1014" i="4"/>
  <c r="K1029" i="4"/>
  <c r="H1034" i="4"/>
  <c r="O1009" i="4"/>
  <c r="O1067" i="4"/>
  <c r="Y1069" i="4"/>
  <c r="X963" i="4"/>
  <c r="N1047" i="4"/>
  <c r="W1080" i="4"/>
  <c r="X1046" i="4"/>
  <c r="N1035" i="4"/>
  <c r="I986" i="4"/>
  <c r="V1082" i="4"/>
  <c r="R977" i="4"/>
  <c r="Y1041" i="4"/>
  <c r="F985" i="4"/>
  <c r="U983" i="4"/>
  <c r="F1067" i="4"/>
  <c r="Y1089" i="4"/>
  <c r="W1044" i="4"/>
  <c r="Z1023" i="4"/>
  <c r="R1055" i="4"/>
  <c r="N1017" i="4"/>
  <c r="F973" i="4"/>
  <c r="F1046" i="4"/>
  <c r="X1025" i="4"/>
  <c r="R972" i="4"/>
  <c r="Q1096" i="4"/>
  <c r="H1032" i="4"/>
  <c r="R987" i="4"/>
  <c r="X1077" i="4"/>
  <c r="Z1026" i="4"/>
  <c r="F1069" i="4"/>
  <c r="U1004" i="4"/>
  <c r="V1070" i="4"/>
  <c r="X1080" i="4"/>
  <c r="V1031" i="4"/>
  <c r="T972" i="4"/>
  <c r="X1038" i="4"/>
  <c r="Y971" i="4"/>
  <c r="X1000" i="4"/>
  <c r="T1065" i="4"/>
  <c r="L1086" i="4"/>
  <c r="L994" i="4"/>
  <c r="U1042" i="4"/>
  <c r="X1005" i="4"/>
  <c r="T1040" i="4"/>
  <c r="W1045" i="4"/>
  <c r="T1002" i="4"/>
  <c r="Q1068" i="4"/>
  <c r="W1026" i="4"/>
  <c r="V1075" i="4"/>
  <c r="R1033" i="4"/>
  <c r="K1007" i="4"/>
  <c r="J1052" i="4"/>
  <c r="L981" i="4"/>
  <c r="F1029" i="4"/>
  <c r="G1092" i="4"/>
  <c r="Q1043" i="4"/>
  <c r="W984" i="4"/>
  <c r="O972" i="4"/>
  <c r="Y1058" i="4"/>
  <c r="Z1027" i="4"/>
  <c r="U1039" i="4"/>
  <c r="O1061" i="4"/>
  <c r="Q1050" i="4"/>
  <c r="N962" i="4"/>
  <c r="T1084" i="4"/>
  <c r="G1032" i="4"/>
  <c r="P982" i="4"/>
  <c r="O1063" i="4"/>
  <c r="X975" i="4"/>
  <c r="L1063" i="4"/>
  <c r="O988" i="4"/>
  <c r="P979" i="4"/>
  <c r="T1058" i="4"/>
  <c r="Z978" i="4"/>
  <c r="F1070" i="4"/>
  <c r="G1020" i="4"/>
  <c r="J1095" i="4"/>
  <c r="I998" i="4"/>
  <c r="I1086" i="4"/>
  <c r="Y965" i="4"/>
  <c r="M1028" i="4"/>
  <c r="F1057" i="4"/>
  <c r="P1020" i="4"/>
  <c r="T1100" i="4"/>
  <c r="J1027" i="4"/>
  <c r="Z981" i="4"/>
  <c r="X1084" i="4"/>
  <c r="Q988" i="4"/>
  <c r="Y972" i="4"/>
  <c r="U1079" i="4"/>
  <c r="J1028" i="4"/>
  <c r="R1032" i="4"/>
  <c r="Q986" i="4"/>
  <c r="K1051" i="4"/>
  <c r="G1086" i="4"/>
  <c r="F982" i="4"/>
  <c r="L984" i="4"/>
  <c r="L980" i="4"/>
  <c r="O997" i="4"/>
  <c r="X997" i="4"/>
  <c r="U984" i="4"/>
  <c r="P1054" i="4"/>
  <c r="K1092" i="4"/>
  <c r="O1138" i="4"/>
  <c r="M1111" i="4"/>
  <c r="G1110" i="4"/>
  <c r="Q1118" i="4"/>
  <c r="Z1146" i="4"/>
  <c r="J1163" i="4"/>
  <c r="Z1172" i="4"/>
  <c r="I1102" i="4"/>
  <c r="P1110" i="4"/>
  <c r="M1114" i="4"/>
  <c r="R1114" i="4"/>
  <c r="R1122" i="4"/>
  <c r="H1126" i="4"/>
  <c r="H1134" i="4"/>
  <c r="Z1142" i="4"/>
  <c r="W1142" i="4"/>
  <c r="X1181" i="4"/>
  <c r="Q1106" i="4"/>
  <c r="O1110" i="4"/>
  <c r="H1114" i="4"/>
  <c r="M1134" i="4"/>
  <c r="J1134" i="4"/>
  <c r="T1138" i="4"/>
  <c r="Z1163" i="4"/>
  <c r="F1181" i="4"/>
  <c r="L1106" i="4"/>
  <c r="Y1110" i="4"/>
  <c r="J1114" i="4"/>
  <c r="P1134" i="4"/>
  <c r="M1222" i="4"/>
  <c r="Y1106" i="4"/>
  <c r="T1114" i="4"/>
  <c r="X1142" i="4"/>
  <c r="I1146" i="4"/>
  <c r="F1146" i="4"/>
  <c r="H1154" i="4"/>
  <c r="V1176" i="4"/>
  <c r="T1110" i="4"/>
  <c r="M1118" i="4"/>
  <c r="X1138" i="4"/>
  <c r="W1159" i="4"/>
  <c r="H1167" i="4"/>
  <c r="L1172" i="4"/>
  <c r="G1181" i="4"/>
  <c r="G1216" i="4"/>
  <c r="G1102" i="4"/>
  <c r="R1110" i="4"/>
  <c r="H1122" i="4"/>
  <c r="J1126" i="4"/>
  <c r="U1134" i="4"/>
  <c r="M1150" i="4"/>
  <c r="T1154" i="4"/>
  <c r="J1167" i="4"/>
  <c r="N1212" i="4"/>
  <c r="F1102" i="4"/>
  <c r="J1130" i="4"/>
  <c r="W1114" i="4"/>
  <c r="G1118" i="4"/>
  <c r="N1138" i="4"/>
  <c r="V1150" i="4"/>
  <c r="P1172" i="4"/>
  <c r="W1204" i="4"/>
  <c r="U1106" i="4"/>
  <c r="G1138" i="4"/>
  <c r="P1142" i="4"/>
  <c r="V1146" i="4"/>
  <c r="R1146" i="4"/>
  <c r="X1154" i="4"/>
  <c r="F1163" i="4"/>
  <c r="O1172" i="4"/>
  <c r="H1208" i="4"/>
  <c r="J1102" i="4"/>
  <c r="K1130" i="4"/>
  <c r="F1138" i="4"/>
  <c r="H1146" i="4"/>
  <c r="X1159" i="4"/>
  <c r="U1167" i="4"/>
  <c r="Q1167" i="4"/>
  <c r="I1106" i="4"/>
  <c r="W1134" i="4"/>
  <c r="M1215" i="4"/>
  <c r="W1207" i="4"/>
  <c r="V1203" i="4"/>
  <c r="Q1198" i="4"/>
  <c r="O1192" i="4"/>
  <c r="H1180" i="4"/>
  <c r="V1175" i="4"/>
  <c r="R1166" i="4"/>
  <c r="R1180" i="4"/>
  <c r="R1158" i="4"/>
  <c r="T1215" i="4"/>
  <c r="U1203" i="4"/>
  <c r="I1192" i="4"/>
  <c r="G1171" i="4"/>
  <c r="P1223" i="4"/>
  <c r="J1219" i="4"/>
  <c r="Z1207" i="4"/>
  <c r="Y1203" i="4"/>
  <c r="T1188" i="4"/>
  <c r="K1166" i="4"/>
  <c r="U1113" i="4"/>
  <c r="L1153" i="4"/>
  <c r="F1149" i="4"/>
  <c r="Y1145" i="4"/>
  <c r="F1137" i="4"/>
  <c r="U1105" i="4"/>
  <c r="K1222" i="4"/>
  <c r="I1210" i="4"/>
  <c r="N1145" i="4"/>
  <c r="T1133" i="4"/>
  <c r="X1109" i="4"/>
  <c r="J1109" i="4"/>
  <c r="Z1222" i="4"/>
  <c r="Z1145" i="4"/>
  <c r="U1223" i="4"/>
  <c r="F1215" i="4"/>
  <c r="I1162" i="4"/>
  <c r="Z1211" i="4"/>
  <c r="X1203" i="4"/>
  <c r="R1203" i="4"/>
  <c r="Q1184" i="4"/>
  <c r="I1166" i="4"/>
  <c r="L1215" i="4"/>
  <c r="K1211" i="4"/>
  <c r="W1211" i="4"/>
  <c r="Y1184" i="4"/>
  <c r="T1180" i="4"/>
  <c r="M1158" i="4"/>
  <c r="I1223" i="4"/>
  <c r="Z1215" i="4"/>
  <c r="Z1188" i="4"/>
  <c r="G1180" i="4"/>
  <c r="V1141" i="4"/>
  <c r="G1129" i="4"/>
  <c r="G1121" i="4"/>
  <c r="N1117" i="4"/>
  <c r="T1105" i="4"/>
  <c r="J1105" i="4"/>
  <c r="Z1218" i="4"/>
  <c r="L1210" i="4"/>
  <c r="X1137" i="4"/>
  <c r="H1113" i="4"/>
  <c r="N1214" i="4"/>
  <c r="Z1153" i="4"/>
  <c r="G1141" i="4"/>
  <c r="O1121" i="4"/>
  <c r="X1133" i="4"/>
  <c r="W1133" i="4"/>
  <c r="Y1129" i="4"/>
  <c r="U1117" i="4"/>
  <c r="V1218" i="4"/>
  <c r="K1215" i="4"/>
  <c r="W1215" i="4"/>
  <c r="Q1188" i="4"/>
  <c r="L1175" i="4"/>
  <c r="L1166" i="4"/>
  <c r="W1162" i="4"/>
  <c r="Z1219" i="4"/>
  <c r="X1211" i="4"/>
  <c r="P1203" i="4"/>
  <c r="Z1166" i="4"/>
  <c r="F1219" i="4"/>
  <c r="Z1198" i="4"/>
  <c r="N1188" i="4"/>
  <c r="N1184" i="4"/>
  <c r="P1180" i="4"/>
  <c r="W1175" i="4"/>
  <c r="Q1171" i="4"/>
  <c r="Y1162" i="4"/>
  <c r="Z1223" i="4"/>
  <c r="R1215" i="4"/>
  <c r="P1207" i="4"/>
  <c r="J1203" i="4"/>
  <c r="L1171" i="4"/>
  <c r="Y1166" i="4"/>
  <c r="L1162" i="4"/>
  <c r="Y1158" i="4"/>
  <c r="N1141" i="4"/>
  <c r="K1129" i="4"/>
  <c r="X1121" i="4"/>
  <c r="P1105" i="4"/>
  <c r="Z1141" i="4"/>
  <c r="I1117" i="4"/>
  <c r="V1222" i="4"/>
  <c r="I1218" i="4"/>
  <c r="H1214" i="4"/>
  <c r="K1214" i="4"/>
  <c r="R1153" i="4"/>
  <c r="W1117" i="4"/>
  <c r="F1153" i="4"/>
  <c r="P1145" i="4"/>
  <c r="J1141" i="4"/>
  <c r="V1137" i="4"/>
  <c r="J1129" i="4"/>
  <c r="L1105" i="4"/>
  <c r="T1222" i="4"/>
  <c r="N1218" i="4"/>
  <c r="Y1198" i="4"/>
  <c r="M1184" i="4"/>
  <c r="P1184" i="4"/>
  <c r="K1180" i="4"/>
  <c r="O1171" i="4"/>
  <c r="L1158" i="4"/>
  <c r="X1219" i="4"/>
  <c r="P1211" i="4"/>
  <c r="J1207" i="4"/>
  <c r="T1166" i="4"/>
  <c r="G1158" i="4"/>
  <c r="M1211" i="4"/>
  <c r="R1198" i="4"/>
  <c r="T1175" i="4"/>
  <c r="J1171" i="4"/>
  <c r="X1223" i="4"/>
  <c r="R1223" i="4"/>
  <c r="J1211" i="4"/>
  <c r="Z1184" i="4"/>
  <c r="J1175" i="4"/>
  <c r="Q1166" i="4"/>
  <c r="R1149" i="4"/>
  <c r="L1141" i="4"/>
  <c r="X1113" i="4"/>
  <c r="V1109" i="4"/>
  <c r="O1218" i="4"/>
  <c r="T1141" i="4"/>
  <c r="M1137" i="4"/>
  <c r="L1133" i="4"/>
  <c r="R1129" i="4"/>
  <c r="F1218" i="4"/>
  <c r="Y1214" i="4"/>
  <c r="K1149" i="4"/>
  <c r="N1125" i="4"/>
  <c r="T1117" i="4"/>
  <c r="L1113" i="4"/>
  <c r="N1109" i="4"/>
  <c r="V1149" i="4"/>
  <c r="H1141" i="4"/>
  <c r="O1137" i="4"/>
  <c r="N1137" i="4"/>
  <c r="K1218" i="4"/>
  <c r="V1210" i="4"/>
  <c r="W1210" i="4"/>
  <c r="K1197" i="4"/>
  <c r="V1191" i="4"/>
  <c r="R1183" i="4"/>
  <c r="G1174" i="4"/>
  <c r="M1157" i="4"/>
  <c r="N1128" i="4"/>
  <c r="O1116" i="4"/>
  <c r="Y1104" i="4"/>
  <c r="N1217" i="4"/>
  <c r="V1201" i="4"/>
  <c r="J1196" i="4"/>
  <c r="Z1206" i="4"/>
  <c r="I1197" i="4"/>
  <c r="Q1169" i="4"/>
  <c r="G1157" i="4"/>
  <c r="I1148" i="4"/>
  <c r="O1132" i="4"/>
  <c r="U1124" i="4"/>
  <c r="K1120" i="4"/>
  <c r="R1116" i="4"/>
  <c r="G1178" i="4"/>
  <c r="N1169" i="4"/>
  <c r="Z1165" i="4"/>
  <c r="P1157" i="4"/>
  <c r="R1152" i="4"/>
  <c r="Y1124" i="4"/>
  <c r="F1217" i="4"/>
  <c r="K1209" i="4"/>
  <c r="J1187" i="4"/>
  <c r="N1178" i="4"/>
  <c r="Z1169" i="4"/>
  <c r="X1148" i="4"/>
  <c r="Z1140" i="4"/>
  <c r="P1108" i="4"/>
  <c r="X1108" i="4"/>
  <c r="W1104" i="4"/>
  <c r="U1213" i="4"/>
  <c r="O1209" i="4"/>
  <c r="F1205" i="4"/>
  <c r="P1201" i="4"/>
  <c r="T1186" i="4"/>
  <c r="G1177" i="4"/>
  <c r="K1160" i="4"/>
  <c r="T1139" i="4"/>
  <c r="R1135" i="4"/>
  <c r="J1119" i="4"/>
  <c r="J1115" i="4"/>
  <c r="U1220" i="4"/>
  <c r="H1216" i="4"/>
  <c r="H1194" i="4"/>
  <c r="H1193" i="4" s="1"/>
  <c r="G1194" i="4"/>
  <c r="G1193" i="4" s="1"/>
  <c r="W1186" i="4"/>
  <c r="M1160" i="4"/>
  <c r="G1151" i="4"/>
  <c r="W1135" i="4"/>
  <c r="N1115" i="4"/>
  <c r="Q1111" i="4"/>
  <c r="F1216" i="4"/>
  <c r="N1189" i="4"/>
  <c r="U1185" i="4"/>
  <c r="R1177" i="4"/>
  <c r="U1135" i="4"/>
  <c r="V1127" i="4"/>
  <c r="O1119" i="4"/>
  <c r="K1111" i="4"/>
  <c r="O1190" i="4"/>
  <c r="W1164" i="4"/>
  <c r="M1155" i="4"/>
  <c r="J1143" i="4"/>
  <c r="L1139" i="4"/>
  <c r="F1119" i="4"/>
  <c r="W1103" i="4"/>
  <c r="V1224" i="4"/>
  <c r="X1204" i="4"/>
  <c r="N1200" i="4"/>
  <c r="V1204" i="4"/>
  <c r="I1181" i="4"/>
  <c r="M1172" i="4"/>
  <c r="H1163" i="4"/>
  <c r="H1206" i="4"/>
  <c r="U1197" i="4"/>
  <c r="L1178" i="4"/>
  <c r="K1165" i="4"/>
  <c r="Y1152" i="4"/>
  <c r="G1136" i="4"/>
  <c r="P1112" i="4"/>
  <c r="M1209" i="4"/>
  <c r="G1196" i="4"/>
  <c r="J1202" i="4"/>
  <c r="Z1197" i="4"/>
  <c r="R1191" i="4"/>
  <c r="Z1183" i="4"/>
  <c r="N1174" i="4"/>
  <c r="Y1157" i="4"/>
  <c r="N1152" i="4"/>
  <c r="I1132" i="4"/>
  <c r="L1213" i="4"/>
  <c r="X1209" i="4"/>
  <c r="Y1202" i="4"/>
  <c r="W1191" i="4"/>
  <c r="J1183" i="4"/>
  <c r="R1174" i="4"/>
  <c r="X1128" i="4"/>
  <c r="O1112" i="4"/>
  <c r="V1108" i="4"/>
  <c r="I1104" i="4"/>
  <c r="U1209" i="4"/>
  <c r="Q1197" i="4"/>
  <c r="P1197" i="4"/>
  <c r="F1174" i="4"/>
  <c r="T1169" i="4"/>
  <c r="X1132" i="4"/>
  <c r="Q1128" i="4"/>
  <c r="W1205" i="4"/>
  <c r="W1190" i="4"/>
  <c r="P1186" i="4"/>
  <c r="F1182" i="4"/>
  <c r="T1151" i="4"/>
  <c r="L1123" i="4"/>
  <c r="K1123" i="4"/>
  <c r="G1119" i="4"/>
  <c r="Z1224" i="4"/>
  <c r="M1220" i="4"/>
  <c r="Y1216" i="4"/>
  <c r="P1189" i="4"/>
  <c r="I1185" i="4"/>
  <c r="Y1168" i="4"/>
  <c r="X1151" i="4"/>
  <c r="Q1139" i="4"/>
  <c r="K1115" i="4"/>
  <c r="I1107" i="4"/>
  <c r="W1216" i="4"/>
  <c r="O1204" i="4"/>
  <c r="Q1186" i="4"/>
  <c r="V1168" i="4"/>
  <c r="Q1160" i="4"/>
  <c r="F1123" i="4"/>
  <c r="R1224" i="4"/>
  <c r="Q1224" i="4"/>
  <c r="L1220" i="4"/>
  <c r="I1168" i="4"/>
  <c r="G1143" i="4"/>
  <c r="V1135" i="4"/>
  <c r="Y1123" i="4"/>
  <c r="W1119" i="4"/>
  <c r="Z1111" i="4"/>
  <c r="Q1107" i="4"/>
  <c r="T1103" i="4"/>
  <c r="W1208" i="4"/>
  <c r="Z1181" i="4"/>
  <c r="Z1159" i="4"/>
  <c r="W1150" i="4"/>
  <c r="V1197" i="4"/>
  <c r="K1191" i="4"/>
  <c r="N1161" i="4"/>
  <c r="L1161" i="4"/>
  <c r="Y1136" i="4"/>
  <c r="X1136" i="4"/>
  <c r="K1108" i="4"/>
  <c r="J1221" i="4"/>
  <c r="U1217" i="4"/>
  <c r="F1209" i="4"/>
  <c r="P1205" i="4"/>
  <c r="L1206" i="4"/>
  <c r="M1178" i="4"/>
  <c r="K1174" i="4"/>
  <c r="K1152" i="4"/>
  <c r="R1148" i="4"/>
  <c r="Z1132" i="4"/>
  <c r="J1108" i="4"/>
  <c r="U1221" i="4"/>
  <c r="O1217" i="4"/>
  <c r="F1213" i="4"/>
  <c r="N1196" i="4"/>
  <c r="V1202" i="4"/>
  <c r="F1197" i="4"/>
  <c r="U1191" i="4"/>
  <c r="P1165" i="4"/>
  <c r="F1161" i="4"/>
  <c r="J1144" i="4"/>
  <c r="P1136" i="4"/>
  <c r="O1136" i="4"/>
  <c r="W1132" i="4"/>
  <c r="J1124" i="4"/>
  <c r="K1112" i="4"/>
  <c r="Y1221" i="4"/>
  <c r="V1209" i="4"/>
  <c r="W1201" i="4"/>
  <c r="H1191" i="4"/>
  <c r="K1183" i="4"/>
  <c r="F1165" i="4"/>
  <c r="U1152" i="4"/>
  <c r="T1152" i="4"/>
  <c r="O1140" i="4"/>
  <c r="K1128" i="4"/>
  <c r="V1124" i="4"/>
  <c r="L1221" i="4"/>
  <c r="X1217" i="4"/>
  <c r="Z1196" i="4"/>
  <c r="T1190" i="4"/>
  <c r="X1182" i="4"/>
  <c r="J1155" i="4"/>
  <c r="X1119" i="4"/>
  <c r="V1107" i="4"/>
  <c r="R1216" i="4"/>
  <c r="Q1194" i="4"/>
  <c r="Q1193" i="4" s="1"/>
  <c r="M1186" i="4"/>
  <c r="Q1177" i="4"/>
  <c r="Q1151" i="4"/>
  <c r="T1147" i="4"/>
  <c r="R1143" i="4"/>
  <c r="I1135" i="4"/>
  <c r="J1212" i="4"/>
  <c r="U1208" i="4"/>
  <c r="V1200" i="4"/>
  <c r="V1190" i="4"/>
  <c r="K1186" i="4"/>
  <c r="R1160" i="4"/>
  <c r="L1155" i="4"/>
  <c r="F1131" i="4"/>
  <c r="T1107" i="4"/>
  <c r="O1224" i="4"/>
  <c r="W1177" i="4"/>
  <c r="U1173" i="4"/>
  <c r="X1143" i="4"/>
  <c r="P1119" i="4"/>
  <c r="T1119" i="4"/>
  <c r="R1111" i="4"/>
  <c r="Y1212" i="4"/>
  <c r="G1185" i="4"/>
  <c r="X1172" i="4"/>
  <c r="O1159" i="4"/>
  <c r="M1146" i="4"/>
  <c r="F1169" i="4"/>
  <c r="Y1165" i="4"/>
  <c r="T1161" i="4"/>
  <c r="H1157" i="4"/>
  <c r="Q1136" i="4"/>
  <c r="K1132" i="4"/>
  <c r="W1120" i="4"/>
  <c r="M1108" i="4"/>
  <c r="H1104" i="4"/>
  <c r="G1104" i="4"/>
  <c r="J1205" i="4"/>
  <c r="U1201" i="4"/>
  <c r="J1210" i="4"/>
  <c r="V1187" i="4"/>
  <c r="P1183" i="4"/>
  <c r="Q1161" i="4"/>
  <c r="P1148" i="4"/>
  <c r="L1136" i="4"/>
  <c r="I1128" i="4"/>
  <c r="W1124" i="4"/>
  <c r="H1217" i="4"/>
  <c r="N1202" i="4"/>
  <c r="W1197" i="4"/>
  <c r="X1183" i="4"/>
  <c r="J1178" i="4"/>
  <c r="W1161" i="4"/>
  <c r="Z1152" i="4"/>
  <c r="I1136" i="4"/>
  <c r="H1124" i="4"/>
  <c r="O1120" i="4"/>
  <c r="W1116" i="4"/>
  <c r="Q1112" i="4"/>
  <c r="Z1205" i="4"/>
  <c r="U1206" i="4"/>
  <c r="U1187" i="4"/>
  <c r="Y1178" i="4"/>
  <c r="K1161" i="4"/>
  <c r="Z1157" i="4"/>
  <c r="H1148" i="4"/>
  <c r="I1140" i="4"/>
  <c r="J1132" i="4"/>
  <c r="Q1116" i="4"/>
  <c r="R1108" i="4"/>
  <c r="F1104" i="4"/>
  <c r="R1209" i="4"/>
  <c r="T1196" i="4"/>
  <c r="M1190" i="4"/>
  <c r="Z1186" i="4"/>
  <c r="F1168" i="4"/>
  <c r="X1164" i="4"/>
  <c r="V1131" i="4"/>
  <c r="T1111" i="4"/>
  <c r="H1103" i="4"/>
  <c r="N1204" i="4"/>
  <c r="Q1200" i="4"/>
  <c r="J1190" i="4"/>
  <c r="G1186" i="4"/>
  <c r="Y1182" i="4"/>
  <c r="P1147" i="4"/>
  <c r="Y1119" i="4"/>
  <c r="X1111" i="4"/>
  <c r="L1216" i="4"/>
  <c r="W1185" i="4"/>
  <c r="N1182" i="4"/>
  <c r="R1164" i="4"/>
  <c r="X1135" i="4"/>
  <c r="N1111" i="4"/>
  <c r="M1107" i="4"/>
  <c r="L1107" i="4"/>
  <c r="O1103" i="4"/>
  <c r="Z1182" i="4"/>
  <c r="J1173" i="4"/>
  <c r="R1151" i="4"/>
  <c r="N1147" i="4"/>
  <c r="Q1143" i="4"/>
  <c r="I1119" i="4"/>
  <c r="H1115" i="4"/>
  <c r="N1216" i="4"/>
  <c r="T1189" i="4"/>
  <c r="L1185" i="4"/>
  <c r="K1185" i="4"/>
  <c r="Z1176" i="4"/>
  <c r="U1172" i="4"/>
  <c r="M1167" i="4"/>
  <c r="K1163" i="4"/>
  <c r="Q1142" i="4"/>
  <c r="M1206" i="4"/>
  <c r="F1114" i="4"/>
  <c r="J1142" i="4"/>
  <c r="R1172" i="4"/>
  <c r="L1176" i="4"/>
  <c r="O1114" i="4"/>
  <c r="N1167" i="4"/>
  <c r="V1172" i="4"/>
  <c r="J1176" i="4"/>
  <c r="X1150" i="4"/>
  <c r="X1167" i="4"/>
  <c r="J1172" i="4"/>
  <c r="U1176" i="4"/>
  <c r="M1106" i="4"/>
  <c r="X1130" i="4"/>
  <c r="I1134" i="4"/>
  <c r="N1388" i="1"/>
  <c r="N1384" i="1"/>
  <c r="N1438" i="1"/>
  <c r="O1438" i="1" s="1"/>
  <c r="N754" i="1"/>
  <c r="O754" i="1" s="1"/>
  <c r="N1960" i="1"/>
  <c r="N1554" i="1"/>
  <c r="N1519" i="1"/>
  <c r="O1519" i="1" s="1"/>
  <c r="N1407" i="1"/>
  <c r="N1848" i="1"/>
  <c r="N1691" i="1"/>
  <c r="O1691" i="1" s="1"/>
  <c r="N1579" i="1"/>
  <c r="O1579" i="1" s="1"/>
  <c r="N1727" i="1"/>
  <c r="O1727" i="1" s="1"/>
  <c r="N1242" i="1"/>
  <c r="N873" i="1"/>
  <c r="O873" i="1" s="1"/>
  <c r="N815" i="1"/>
  <c r="O815" i="1" s="1"/>
  <c r="N719" i="1"/>
  <c r="O719" i="1" s="1"/>
  <c r="N638" i="1"/>
  <c r="N1035" i="1"/>
  <c r="O1035" i="1" s="1"/>
  <c r="N941" i="1"/>
  <c r="O941" i="1" s="1"/>
  <c r="N1082" i="1"/>
  <c r="O1082" i="1" s="1"/>
  <c r="N1545" i="1"/>
  <c r="O1545" i="1" s="1"/>
  <c r="N1830" i="1"/>
  <c r="N1638" i="1"/>
  <c r="O1638" i="1" s="1"/>
  <c r="N1941" i="1"/>
  <c r="N1930" i="1"/>
  <c r="N1556" i="1"/>
  <c r="O1556" i="1" s="1"/>
  <c r="N1529" i="1"/>
  <c r="O1529" i="1" s="1"/>
  <c r="N1469" i="1"/>
  <c r="O1469" i="1" s="1"/>
  <c r="N1399" i="1"/>
  <c r="N1824" i="1"/>
  <c r="N1803" i="1"/>
  <c r="N1619" i="1"/>
  <c r="N1781" i="1"/>
  <c r="O1781" i="1" s="1"/>
  <c r="N1726" i="1"/>
  <c r="N1310" i="1"/>
  <c r="O1310" i="1" s="1"/>
  <c r="N1290" i="1"/>
  <c r="N1282" i="1"/>
  <c r="O1282" i="1" s="1"/>
  <c r="N921" i="1"/>
  <c r="O921" i="1" s="1"/>
  <c r="N872" i="1"/>
  <c r="O872" i="1" s="1"/>
  <c r="N838" i="1"/>
  <c r="O838" i="1" s="1"/>
  <c r="N770" i="1"/>
  <c r="N731" i="1"/>
  <c r="N683" i="1"/>
  <c r="O683" i="1" s="1"/>
  <c r="N650" i="1"/>
  <c r="O576" i="1" s="1"/>
  <c r="N1034" i="1"/>
  <c r="O1034" i="1" s="1"/>
  <c r="N945" i="1"/>
  <c r="O945" i="1" s="1"/>
  <c r="N1123" i="1"/>
  <c r="N617" i="1"/>
  <c r="O617" i="1" s="1"/>
  <c r="N1967" i="1"/>
  <c r="N1943" i="1"/>
  <c r="N1917" i="1"/>
  <c r="O1812" i="1" s="1"/>
  <c r="N1892" i="1"/>
  <c r="N1856" i="1"/>
  <c r="N1548" i="1"/>
  <c r="N1509" i="1"/>
  <c r="O1509" i="1" s="1"/>
  <c r="N1474" i="1"/>
  <c r="O1474" i="1" s="1"/>
  <c r="N1433" i="1"/>
  <c r="O1433" i="1" s="1"/>
  <c r="N1413" i="1"/>
  <c r="O1413" i="1" s="1"/>
  <c r="N1394" i="1"/>
  <c r="O1394" i="1" s="1"/>
  <c r="N1372" i="1"/>
  <c r="O1372" i="1" s="1"/>
  <c r="N1334" i="1"/>
  <c r="N1840" i="1"/>
  <c r="N1817" i="1"/>
  <c r="O1817" i="1" s="1"/>
  <c r="N1697" i="1"/>
  <c r="O1697" i="1" s="1"/>
  <c r="N1637" i="1"/>
  <c r="N1618" i="1"/>
  <c r="O1618" i="1" s="1"/>
  <c r="N1599" i="1"/>
  <c r="N1780" i="1"/>
  <c r="O1780" i="1" s="1"/>
  <c r="N1759" i="1"/>
  <c r="O1759" i="1" s="1"/>
  <c r="N1733" i="1"/>
  <c r="O1733" i="1" s="1"/>
  <c r="N1303" i="1"/>
  <c r="O1303" i="1" s="1"/>
  <c r="N1287" i="1"/>
  <c r="O1287" i="1" s="1"/>
  <c r="N1283" i="1"/>
  <c r="O1283" i="1" s="1"/>
  <c r="N1273" i="1"/>
  <c r="N1249" i="1"/>
  <c r="N1232" i="1"/>
  <c r="O1232" i="1" s="1"/>
  <c r="N1218" i="1"/>
  <c r="O1218" i="1" s="1"/>
  <c r="N477" i="1"/>
  <c r="O477" i="1" s="1"/>
  <c r="N898" i="1"/>
  <c r="O898" i="1" s="1"/>
  <c r="N877" i="1"/>
  <c r="N863" i="1"/>
  <c r="O863" i="1" s="1"/>
  <c r="N835" i="1"/>
  <c r="O835" i="1" s="1"/>
  <c r="N761" i="1"/>
  <c r="O761" i="1" s="1"/>
  <c r="N707" i="1"/>
  <c r="O707" i="1" s="1"/>
  <c r="N663" i="1"/>
  <c r="O663" i="1" s="1"/>
  <c r="N450" i="1"/>
  <c r="O450" i="1" s="1"/>
  <c r="N1044" i="1"/>
  <c r="O1044" i="1" s="1"/>
  <c r="N1006" i="1"/>
  <c r="O1006" i="1" s="1"/>
  <c r="N995" i="1"/>
  <c r="N949" i="1"/>
  <c r="O949" i="1" s="1"/>
  <c r="N1113" i="1"/>
  <c r="O1113" i="1" s="1"/>
  <c r="N1093" i="1"/>
  <c r="N625" i="1"/>
  <c r="O625" i="1" s="1"/>
  <c r="N605" i="1"/>
  <c r="N1557" i="1"/>
  <c r="O1557" i="1" s="1"/>
  <c r="N1379" i="1"/>
  <c r="O1379" i="1" s="1"/>
  <c r="N920" i="1"/>
  <c r="N906" i="1"/>
  <c r="O906" i="1" s="1"/>
  <c r="N886" i="1"/>
  <c r="O886" i="1" s="1"/>
  <c r="N866" i="1"/>
  <c r="O866" i="1" s="1"/>
  <c r="N833" i="1"/>
  <c r="N792" i="1"/>
  <c r="O792" i="1" s="1"/>
  <c r="N771" i="1"/>
  <c r="O771" i="1" s="1"/>
  <c r="N718" i="1"/>
  <c r="O718" i="1" s="1"/>
  <c r="N691" i="1"/>
  <c r="N644" i="1"/>
  <c r="O644" i="1" s="1"/>
  <c r="N1950" i="1"/>
  <c r="N1514" i="1"/>
  <c r="O1514" i="1" s="1"/>
  <c r="N1360" i="1"/>
  <c r="O1360" i="1" s="1"/>
  <c r="N1649" i="1"/>
  <c r="N1268" i="1"/>
  <c r="O1268" i="1" s="1"/>
  <c r="N837" i="1"/>
  <c r="O837" i="1" s="1"/>
  <c r="N810" i="1"/>
  <c r="N1956" i="1"/>
  <c r="N1916" i="1"/>
  <c r="N1895" i="1"/>
  <c r="N1879" i="1"/>
  <c r="N1862" i="1"/>
  <c r="N1483" i="1"/>
  <c r="N1444" i="1"/>
  <c r="N1338" i="1"/>
  <c r="O1338" i="1" s="1"/>
  <c r="N1838" i="1"/>
  <c r="N1806" i="1"/>
  <c r="O1806" i="1" s="1"/>
  <c r="N1688" i="1"/>
  <c r="O1688" i="1" s="1"/>
  <c r="N1660" i="1"/>
  <c r="N1610" i="1"/>
  <c r="N1594" i="1"/>
  <c r="O1594" i="1" s="1"/>
  <c r="N1779" i="1"/>
  <c r="O1779" i="1" s="1"/>
  <c r="N1748" i="1"/>
  <c r="N1717" i="1"/>
  <c r="N1270" i="1"/>
  <c r="N1240" i="1"/>
  <c r="N1222" i="1"/>
  <c r="N1205" i="1"/>
  <c r="O1205" i="1" s="1"/>
  <c r="N1185" i="1"/>
  <c r="O1185" i="1" s="1"/>
  <c r="N881" i="1"/>
  <c r="N790" i="1"/>
  <c r="N700" i="1"/>
  <c r="O700" i="1" s="1"/>
  <c r="N633" i="1"/>
  <c r="N1168" i="1"/>
  <c r="O1168" i="1" s="1"/>
  <c r="N1066" i="1"/>
  <c r="N1010" i="1"/>
  <c r="O1010" i="1" s="1"/>
  <c r="N987" i="1"/>
  <c r="O987" i="1" s="1"/>
  <c r="N933" i="1"/>
  <c r="N1129" i="1"/>
  <c r="O1129" i="1" s="1"/>
  <c r="N1102" i="1"/>
  <c r="O1102" i="1" s="1"/>
  <c r="N1073" i="1"/>
  <c r="O1073" i="1" s="1"/>
  <c r="N598" i="1"/>
  <c r="O598" i="1" s="1"/>
  <c r="N1948" i="1"/>
  <c r="N1905" i="1"/>
  <c r="N1887" i="1"/>
  <c r="N1867" i="1"/>
  <c r="N1547" i="1"/>
  <c r="N1467" i="1"/>
  <c r="N1423" i="1"/>
  <c r="O1423" i="1" s="1"/>
  <c r="N1364" i="1"/>
  <c r="O1364" i="1" s="1"/>
  <c r="N1844" i="1"/>
  <c r="N1794" i="1"/>
  <c r="O1794" i="1" s="1"/>
  <c r="N1786" i="1"/>
  <c r="O1786" i="1" s="1"/>
  <c r="N1673" i="1"/>
  <c r="O1673" i="1" s="1"/>
  <c r="N1601" i="1"/>
  <c r="O1601" i="1" s="1"/>
  <c r="N1772" i="1"/>
  <c r="O1772" i="1" s="1"/>
  <c r="N1731" i="1"/>
  <c r="O1731" i="1" s="1"/>
  <c r="N1228" i="1"/>
  <c r="O1228" i="1" s="1"/>
  <c r="N1209" i="1"/>
  <c r="N1253" i="1"/>
  <c r="O1253" i="1" s="1"/>
  <c r="N823" i="1"/>
  <c r="O823" i="1" s="1"/>
  <c r="N802" i="1"/>
  <c r="N769" i="1"/>
  <c r="O769" i="1" s="1"/>
  <c r="N714" i="1"/>
  <c r="N1179" i="1"/>
  <c r="O1179" i="1" s="1"/>
  <c r="N1065" i="1"/>
  <c r="O1065" i="1" s="1"/>
  <c r="N981" i="1"/>
  <c r="N1135" i="1"/>
  <c r="N1107" i="1"/>
  <c r="O1107" i="1" s="1"/>
  <c r="N1078" i="1"/>
  <c r="O1078" i="1" s="1"/>
  <c r="N1954" i="1"/>
  <c r="N1914" i="1"/>
  <c r="N1886" i="1"/>
  <c r="N1860" i="1"/>
  <c r="N1497" i="1"/>
  <c r="O1497" i="1" s="1"/>
  <c r="N1387" i="1"/>
  <c r="O1387" i="1" s="1"/>
  <c r="N1383" i="1"/>
  <c r="O1383" i="1" s="1"/>
  <c r="N1827" i="1"/>
  <c r="N753" i="1"/>
  <c r="O753" i="1" s="1"/>
  <c r="N1959" i="1"/>
  <c r="N1538" i="1"/>
  <c r="O1538" i="1" s="1"/>
  <c r="N1516" i="1"/>
  <c r="O1516" i="1" s="1"/>
  <c r="N1374" i="1"/>
  <c r="N1818" i="1"/>
  <c r="N1677" i="1"/>
  <c r="O1677" i="1" s="1"/>
  <c r="N1782" i="1"/>
  <c r="O1782" i="1" s="1"/>
  <c r="N1719" i="1"/>
  <c r="N922" i="1"/>
  <c r="O922" i="1" s="1"/>
  <c r="N845" i="1"/>
  <c r="N808" i="1"/>
  <c r="O808" i="1" s="1"/>
  <c r="N690" i="1"/>
  <c r="O690" i="1" s="1"/>
  <c r="N1161" i="1"/>
  <c r="N1018" i="1"/>
  <c r="O1018" i="1" s="1"/>
  <c r="N1124" i="1"/>
  <c r="O1124" i="1" s="1"/>
  <c r="N1075" i="1"/>
  <c r="O1075" i="1" s="1"/>
  <c r="N1522" i="1"/>
  <c r="N1829" i="1"/>
  <c r="N673" i="1"/>
  <c r="N1934" i="1"/>
  <c r="N1902" i="1"/>
  <c r="N1552" i="1"/>
  <c r="O1552" i="1" s="1"/>
  <c r="N1518" i="1"/>
  <c r="O1518" i="1" s="1"/>
  <c r="N1458" i="1"/>
  <c r="O1458" i="1" s="1"/>
  <c r="N1382" i="1"/>
  <c r="O1382" i="1" s="1"/>
  <c r="N1328" i="1"/>
  <c r="N1815" i="1"/>
  <c r="N1690" i="1"/>
  <c r="O1690" i="1" s="1"/>
  <c r="N1597" i="1"/>
  <c r="O1597" i="1" s="1"/>
  <c r="N1768" i="1"/>
  <c r="O1768" i="1" s="1"/>
  <c r="N1718" i="1"/>
  <c r="O1718" i="1" s="1"/>
  <c r="N1305" i="1"/>
  <c r="N1289" i="1"/>
  <c r="O1289" i="1" s="1"/>
  <c r="N1274" i="1"/>
  <c r="O1274" i="1" s="1"/>
  <c r="N888" i="1"/>
  <c r="O888" i="1" s="1"/>
  <c r="N862" i="1"/>
  <c r="O862" i="1" s="1"/>
  <c r="N830" i="1"/>
  <c r="O830" i="1" s="1"/>
  <c r="N748" i="1"/>
  <c r="O748" i="1" s="1"/>
  <c r="N715" i="1"/>
  <c r="O715" i="1" s="1"/>
  <c r="N671" i="1"/>
  <c r="N1183" i="1"/>
  <c r="N1029" i="1"/>
  <c r="O1029" i="1" s="1"/>
  <c r="N938" i="1"/>
  <c r="O938" i="1" s="1"/>
  <c r="N1121" i="1"/>
  <c r="O1121" i="1" s="1"/>
  <c r="N159" i="1"/>
  <c r="O159" i="1" s="1"/>
  <c r="N1966" i="1"/>
  <c r="N1940" i="1"/>
  <c r="N1912" i="1"/>
  <c r="N1884" i="1"/>
  <c r="N1852" i="1"/>
  <c r="N1544" i="1"/>
  <c r="O1544" i="1" s="1"/>
  <c r="N1507" i="1"/>
  <c r="N1457" i="1"/>
  <c r="O1457" i="1" s="1"/>
  <c r="N1430" i="1"/>
  <c r="O1430" i="1" s="1"/>
  <c r="N1410" i="1"/>
  <c r="O1410" i="1" s="1"/>
  <c r="N1389" i="1"/>
  <c r="N1366" i="1"/>
  <c r="N1329" i="1"/>
  <c r="O1329" i="1" s="1"/>
  <c r="N1835" i="1"/>
  <c r="N1807" i="1"/>
  <c r="O1807" i="1" s="1"/>
  <c r="N1689" i="1"/>
  <c r="O1689" i="1" s="1"/>
  <c r="N1631" i="1"/>
  <c r="O1631" i="1" s="1"/>
  <c r="N1616" i="1"/>
  <c r="O1616" i="1" s="1"/>
  <c r="N1604" i="1"/>
  <c r="O1604" i="1" s="1"/>
  <c r="N1775" i="1"/>
  <c r="O1775" i="1" s="1"/>
  <c r="N1742" i="1"/>
  <c r="O1742" i="1" s="1"/>
  <c r="N1725" i="1"/>
  <c r="O1725" i="1" s="1"/>
  <c r="N1298" i="1"/>
  <c r="N1286" i="1"/>
  <c r="N1279" i="1"/>
  <c r="O1279" i="1" s="1"/>
  <c r="N1272" i="1"/>
  <c r="O1272" i="1" s="1"/>
  <c r="N543" i="1"/>
  <c r="N1230" i="1"/>
  <c r="O1230" i="1" s="1"/>
  <c r="N1200" i="1"/>
  <c r="O1200" i="1" s="1"/>
  <c r="N1186" i="1"/>
  <c r="N897" i="1"/>
  <c r="O897" i="1" s="1"/>
  <c r="N876" i="1"/>
  <c r="N861" i="1"/>
  <c r="O861" i="1" s="1"/>
  <c r="N795" i="1"/>
  <c r="O795" i="1" s="1"/>
  <c r="N743" i="1"/>
  <c r="O743" i="1" s="1"/>
  <c r="N680" i="1"/>
  <c r="O680" i="1" s="1"/>
  <c r="N460" i="1"/>
  <c r="N448" i="1"/>
  <c r="N1042" i="1"/>
  <c r="O1042" i="1" s="1"/>
  <c r="N1005" i="1"/>
  <c r="O1005" i="1" s="1"/>
  <c r="N988" i="1"/>
  <c r="O988" i="1" s="1"/>
  <c r="N944" i="1"/>
  <c r="N1103" i="1"/>
  <c r="O1103" i="1" s="1"/>
  <c r="N1087" i="1"/>
  <c r="O1087" i="1" s="1"/>
  <c r="N620" i="1"/>
  <c r="N600" i="1"/>
  <c r="N1549" i="1"/>
  <c r="N1370" i="1"/>
  <c r="O1370" i="1" s="1"/>
  <c r="N919" i="1"/>
  <c r="N904" i="1"/>
  <c r="O904" i="1" s="1"/>
  <c r="N885" i="1"/>
  <c r="O885" i="1" s="1"/>
  <c r="N848" i="1"/>
  <c r="O848" i="1" s="1"/>
  <c r="N828" i="1"/>
  <c r="O828" i="1" s="1"/>
  <c r="N780" i="1"/>
  <c r="O780" i="1" s="1"/>
  <c r="N765" i="1"/>
  <c r="N717" i="1"/>
  <c r="O717" i="1" s="1"/>
  <c r="N674" i="1"/>
  <c r="O674" i="1" s="1"/>
  <c r="N642" i="1"/>
  <c r="O642" i="1" s="1"/>
  <c r="N1944" i="1"/>
  <c r="N1445" i="1"/>
  <c r="O1445" i="1" s="1"/>
  <c r="N1345" i="1"/>
  <c r="O1345" i="1" s="1"/>
  <c r="N1639" i="1"/>
  <c r="O1639" i="1" s="1"/>
  <c r="N1265" i="1"/>
  <c r="O1265" i="1" s="1"/>
  <c r="N829" i="1"/>
  <c r="O829" i="1" s="1"/>
  <c r="N764" i="1"/>
  <c r="N1949" i="1"/>
  <c r="N1911" i="1"/>
  <c r="N1891" i="1"/>
  <c r="N1875" i="1"/>
  <c r="N1855" i="1"/>
  <c r="N1473" i="1"/>
  <c r="O1473" i="1" s="1"/>
  <c r="N1417" i="1"/>
  <c r="O1417" i="1" s="1"/>
  <c r="N1330" i="1"/>
  <c r="N1834" i="1"/>
  <c r="N1790" i="1"/>
  <c r="N1682" i="1"/>
  <c r="O1682" i="1" s="1"/>
  <c r="N1651" i="1"/>
  <c r="O1651" i="1" s="1"/>
  <c r="N1609" i="1"/>
  <c r="O1609" i="1" s="1"/>
  <c r="N1591" i="1"/>
  <c r="O1591" i="1" s="1"/>
  <c r="N1773" i="1"/>
  <c r="O1773" i="1" s="1"/>
  <c r="N1738" i="1"/>
  <c r="O1738" i="1" s="1"/>
  <c r="N1711" i="1"/>
  <c r="O1711" i="1" s="1"/>
  <c r="N1267" i="1"/>
  <c r="N1237" i="1"/>
  <c r="O1237" i="1" s="1"/>
  <c r="N1217" i="1"/>
  <c r="O1217" i="1" s="1"/>
  <c r="N1199" i="1"/>
  <c r="O1199" i="1" s="1"/>
  <c r="N918" i="1"/>
  <c r="O834" i="1" s="1"/>
  <c r="N851" i="1"/>
  <c r="O851" i="1" s="1"/>
  <c r="N778" i="1"/>
  <c r="N660" i="1"/>
  <c r="N459" i="1"/>
  <c r="O459" i="1" s="1"/>
  <c r="N1163" i="1"/>
  <c r="N1059" i="1"/>
  <c r="O1059" i="1" s="1"/>
  <c r="N1004" i="1"/>
  <c r="O1004" i="1" s="1"/>
  <c r="N982" i="1"/>
  <c r="O982" i="1" s="1"/>
  <c r="N1147" i="1"/>
  <c r="N1120" i="1"/>
  <c r="O1120" i="1" s="1"/>
  <c r="N1092" i="1"/>
  <c r="O1092" i="1" s="1"/>
  <c r="N615" i="1"/>
  <c r="O615" i="1" s="1"/>
  <c r="N595" i="1"/>
  <c r="O595" i="1" s="1"/>
  <c r="N1925" i="1"/>
  <c r="N1900" i="1"/>
  <c r="N1882" i="1"/>
  <c r="N1864" i="1"/>
  <c r="N1498" i="1"/>
  <c r="N1443" i="1"/>
  <c r="O1443" i="1" s="1"/>
  <c r="N1416" i="1"/>
  <c r="O1416" i="1" s="1"/>
  <c r="N1357" i="1"/>
  <c r="O1357" i="1" s="1"/>
  <c r="N1839" i="1"/>
  <c r="N1805" i="1"/>
  <c r="O1805" i="1" s="1"/>
  <c r="N1695" i="1"/>
  <c r="O1695" i="1" s="1"/>
  <c r="N1667" i="1"/>
  <c r="N1571" i="1"/>
  <c r="N1754" i="1"/>
  <c r="O1754" i="1" s="1"/>
  <c r="N1723" i="1"/>
  <c r="N1221" i="1"/>
  <c r="O1221" i="1" s="1"/>
  <c r="N1204" i="1"/>
  <c r="O1204" i="1" s="1"/>
  <c r="N1190" i="1"/>
  <c r="O1190" i="1" s="1"/>
  <c r="N827" i="1"/>
  <c r="O827" i="1" s="1"/>
  <c r="N799" i="1"/>
  <c r="O799" i="1" s="1"/>
  <c r="N749" i="1"/>
  <c r="O749" i="1" s="1"/>
  <c r="N669" i="1"/>
  <c r="O669" i="1" s="1"/>
  <c r="N1175" i="1"/>
  <c r="N1058" i="1"/>
  <c r="O1058" i="1" s="1"/>
  <c r="N973" i="1"/>
  <c r="O973" i="1" s="1"/>
  <c r="N1128" i="1"/>
  <c r="O1128" i="1" s="1"/>
  <c r="N1101" i="1"/>
  <c r="O1101" i="1" s="1"/>
  <c r="N1072" i="1"/>
  <c r="N1947" i="1"/>
  <c r="N1909" i="1"/>
  <c r="N1881" i="1"/>
  <c r="N1854" i="1"/>
  <c r="N1386" i="1"/>
  <c r="O1386" i="1" s="1"/>
  <c r="N1346" i="1"/>
  <c r="O1346" i="1" s="1"/>
  <c r="N1821" i="1"/>
  <c r="N752" i="1"/>
  <c r="O752" i="1" s="1"/>
  <c r="N1958" i="1"/>
  <c r="N1530" i="1"/>
  <c r="O1530" i="1" s="1"/>
  <c r="N1462" i="1"/>
  <c r="N1333" i="1"/>
  <c r="O1333" i="1" s="1"/>
  <c r="N1809" i="1"/>
  <c r="N1669" i="1"/>
  <c r="O1669" i="1" s="1"/>
  <c r="N1749" i="1"/>
  <c r="N1311" i="1"/>
  <c r="N903" i="1"/>
  <c r="O903" i="1" s="1"/>
  <c r="N839" i="1"/>
  <c r="O839" i="1" s="1"/>
  <c r="N722" i="1"/>
  <c r="N684" i="1"/>
  <c r="O684" i="1" s="1"/>
  <c r="N1054" i="1"/>
  <c r="N1012" i="1"/>
  <c r="O1012" i="1" s="1"/>
  <c r="N1122" i="1"/>
  <c r="N624" i="1"/>
  <c r="O624" i="1" s="1"/>
  <c r="N1477" i="1"/>
  <c r="O1477" i="1" s="1"/>
  <c r="N1826" i="1"/>
  <c r="N1964" i="1"/>
  <c r="N1933" i="1"/>
  <c r="N1876" i="1"/>
  <c r="N1543" i="1"/>
  <c r="O1543" i="1" s="1"/>
  <c r="N1515" i="1"/>
  <c r="N1446" i="1"/>
  <c r="N1373" i="1"/>
  <c r="O1373" i="1" s="1"/>
  <c r="N1847" i="1"/>
  <c r="N1813" i="1"/>
  <c r="N1676" i="1"/>
  <c r="N1578" i="1"/>
  <c r="N1765" i="1"/>
  <c r="O1765" i="1" s="1"/>
  <c r="N292" i="1"/>
  <c r="O292" i="1" s="1"/>
  <c r="N1304" i="1"/>
  <c r="O1304" i="1" s="1"/>
  <c r="N1281" i="1"/>
  <c r="O1281" i="1" s="1"/>
  <c r="N1241" i="1"/>
  <c r="O1241" i="1" s="1"/>
  <c r="N883" i="1"/>
  <c r="O883" i="1" s="1"/>
  <c r="N846" i="1"/>
  <c r="O846" i="1" s="1"/>
  <c r="N814" i="1"/>
  <c r="O814" i="1" s="1"/>
  <c r="N737" i="1"/>
  <c r="O737" i="1" s="1"/>
  <c r="N708" i="1"/>
  <c r="N665" i="1"/>
  <c r="O665" i="1" s="1"/>
  <c r="N1061" i="1"/>
  <c r="N950" i="1"/>
  <c r="O950" i="1" s="1"/>
  <c r="N1131" i="1"/>
  <c r="N1081" i="1"/>
  <c r="O1081" i="1" s="1"/>
  <c r="N591" i="1"/>
  <c r="N1963" i="1"/>
  <c r="N1935" i="1"/>
  <c r="N1907" i="1"/>
  <c r="N1870" i="1"/>
  <c r="N1851" i="1"/>
  <c r="N1534" i="1"/>
  <c r="N1489" i="1"/>
  <c r="O1489" i="1" s="1"/>
  <c r="N1452" i="1"/>
  <c r="O1452" i="1" s="1"/>
  <c r="N1428" i="1"/>
  <c r="O1428" i="1" s="1"/>
  <c r="N1397" i="1"/>
  <c r="O1397" i="1" s="1"/>
  <c r="N1381" i="1"/>
  <c r="O1381" i="1" s="1"/>
  <c r="N1352" i="1"/>
  <c r="O1352" i="1" s="1"/>
  <c r="N1318" i="1"/>
  <c r="O1318" i="1" s="1"/>
  <c r="N1828" i="1"/>
  <c r="N1675" i="1"/>
  <c r="O1675" i="1" s="1"/>
  <c r="N1627" i="1"/>
  <c r="O1627" i="1" s="1"/>
  <c r="N1611" i="1"/>
  <c r="O1611" i="1" s="1"/>
  <c r="N1577" i="1"/>
  <c r="O1577" i="1" s="1"/>
  <c r="N1767" i="1"/>
  <c r="O1767" i="1" s="1"/>
  <c r="N1740" i="1"/>
  <c r="O1740" i="1" s="1"/>
  <c r="N1317" i="1"/>
  <c r="O1317" i="1" s="1"/>
  <c r="N1300" i="1"/>
  <c r="N1285" i="1"/>
  <c r="O1285" i="1" s="1"/>
  <c r="N1277" i="1"/>
  <c r="O1277" i="1" s="1"/>
  <c r="N1264" i="1"/>
  <c r="O1264" i="1" s="1"/>
  <c r="N542" i="1"/>
  <c r="O542" i="1" s="1"/>
  <c r="N1226" i="1"/>
  <c r="O1226" i="1" s="1"/>
  <c r="N482" i="1"/>
  <c r="N472" i="1"/>
  <c r="O472" i="1" s="1"/>
  <c r="N895" i="1"/>
  <c r="O895" i="1" s="1"/>
  <c r="N871" i="1"/>
  <c r="O871" i="1" s="1"/>
  <c r="N843" i="1"/>
  <c r="O843" i="1" s="1"/>
  <c r="N783" i="1"/>
  <c r="O783" i="1" s="1"/>
  <c r="N730" i="1"/>
  <c r="O730" i="1" s="1"/>
  <c r="N670" i="1"/>
  <c r="N457" i="1"/>
  <c r="O457" i="1" s="1"/>
  <c r="N1157" i="1"/>
  <c r="O1157" i="1" s="1"/>
  <c r="N1033" i="1"/>
  <c r="N1000" i="1"/>
  <c r="O1000" i="1" s="1"/>
  <c r="N974" i="1"/>
  <c r="O974" i="1" s="1"/>
  <c r="N940" i="1"/>
  <c r="O940" i="1" s="1"/>
  <c r="N1097" i="1"/>
  <c r="O1097" i="1" s="1"/>
  <c r="N1080" i="1"/>
  <c r="O1080" i="1" s="1"/>
  <c r="N616" i="1"/>
  <c r="O616" i="1" s="1"/>
  <c r="N599" i="1"/>
  <c r="O599" i="1" s="1"/>
  <c r="N1517" i="1"/>
  <c r="N1359" i="1"/>
  <c r="N913" i="1"/>
  <c r="O913" i="1" s="1"/>
  <c r="N896" i="1"/>
  <c r="O896" i="1" s="1"/>
  <c r="N865" i="1"/>
  <c r="N847" i="1"/>
  <c r="O847" i="1" s="1"/>
  <c r="N818" i="1"/>
  <c r="O818" i="1" s="1"/>
  <c r="N775" i="1"/>
  <c r="O775" i="1" s="1"/>
  <c r="N763" i="1"/>
  <c r="N699" i="1"/>
  <c r="O699" i="1" s="1"/>
  <c r="N672" i="1"/>
  <c r="N643" i="1"/>
  <c r="O643" i="1" s="1"/>
  <c r="N1932" i="1"/>
  <c r="N1406" i="1"/>
  <c r="O1406" i="1" s="1"/>
  <c r="N1324" i="1"/>
  <c r="O1324" i="1" s="1"/>
  <c r="N1563" i="1"/>
  <c r="O1563" i="1" s="1"/>
  <c r="N887" i="1"/>
  <c r="O887" i="1" s="1"/>
  <c r="N820" i="1"/>
  <c r="O820" i="1" s="1"/>
  <c r="N1011" i="1"/>
  <c r="N1939" i="1"/>
  <c r="N1906" i="1"/>
  <c r="N1888" i="1"/>
  <c r="N1868" i="1"/>
  <c r="N1513" i="1"/>
  <c r="O1513" i="1" s="1"/>
  <c r="N1468" i="1"/>
  <c r="N1367" i="1"/>
  <c r="N1327" i="1"/>
  <c r="O1327" i="1" s="1"/>
  <c r="N1800" i="1"/>
  <c r="O1800" i="1" s="1"/>
  <c r="N1787" i="1"/>
  <c r="O1787" i="1" s="1"/>
  <c r="N1674" i="1"/>
  <c r="O1674" i="1" s="1"/>
  <c r="N1647" i="1"/>
  <c r="O1647" i="1" s="1"/>
  <c r="N1602" i="1"/>
  <c r="O1602" i="1" s="1"/>
  <c r="N1584" i="1"/>
  <c r="O1584" i="1" s="1"/>
  <c r="N1758" i="1"/>
  <c r="O1758" i="1" s="1"/>
  <c r="N1732" i="1"/>
  <c r="O1732" i="1" s="1"/>
  <c r="N1309" i="1"/>
  <c r="O1309" i="1" s="1"/>
  <c r="N1248" i="1"/>
  <c r="N1229" i="1"/>
  <c r="O1229" i="1" s="1"/>
  <c r="N1214" i="1"/>
  <c r="N1196" i="1"/>
  <c r="O1196" i="1" s="1"/>
  <c r="N911" i="1"/>
  <c r="O911" i="1" s="1"/>
  <c r="N824" i="1"/>
  <c r="O824" i="1" s="1"/>
  <c r="N750" i="1"/>
  <c r="O750" i="1" s="1"/>
  <c r="N649" i="1"/>
  <c r="O649" i="1" s="1"/>
  <c r="N456" i="1"/>
  <c r="N1160" i="1"/>
  <c r="N1053" i="1"/>
  <c r="O1053" i="1" s="1"/>
  <c r="N994" i="1"/>
  <c r="O994" i="1" s="1"/>
  <c r="N969" i="1"/>
  <c r="N1141" i="1"/>
  <c r="N1112" i="1"/>
  <c r="N1086" i="1"/>
  <c r="O1086" i="1" s="1"/>
  <c r="N610" i="1"/>
  <c r="N590" i="1"/>
  <c r="O590" i="1" s="1"/>
  <c r="N1915" i="1"/>
  <c r="N1894" i="1"/>
  <c r="N1878" i="1"/>
  <c r="N1861" i="1"/>
  <c r="N1482" i="1"/>
  <c r="O1482" i="1" s="1"/>
  <c r="N1436" i="1"/>
  <c r="O1436" i="1" s="1"/>
  <c r="N1405" i="1"/>
  <c r="O1405" i="1" s="1"/>
  <c r="N1351" i="1"/>
  <c r="N1837" i="1"/>
  <c r="N1802" i="1"/>
  <c r="N1687" i="1"/>
  <c r="O1687" i="1" s="1"/>
  <c r="N1646" i="1"/>
  <c r="O1646" i="1" s="1"/>
  <c r="N1561" i="1"/>
  <c r="O1561" i="1" s="1"/>
  <c r="N1747" i="1"/>
  <c r="N1716" i="1"/>
  <c r="N1216" i="1"/>
  <c r="O1216" i="1" s="1"/>
  <c r="N1198" i="1"/>
  <c r="O1198" i="1" s="1"/>
  <c r="N917" i="1"/>
  <c r="O917" i="1" s="1"/>
  <c r="N807" i="1"/>
  <c r="N794" i="1"/>
  <c r="O794" i="1" s="1"/>
  <c r="N747" i="1"/>
  <c r="N659" i="1"/>
  <c r="O659" i="1" s="1"/>
  <c r="N1167" i="1"/>
  <c r="N1052" i="1"/>
  <c r="O1052" i="1" s="1"/>
  <c r="N957" i="1"/>
  <c r="O957" i="1" s="1"/>
  <c r="N1119" i="1"/>
  <c r="N1091" i="1"/>
  <c r="O1091" i="1" s="1"/>
  <c r="N609" i="1"/>
  <c r="N1938" i="1"/>
  <c r="N1904" i="1"/>
  <c r="N1873" i="1"/>
  <c r="N1553" i="1"/>
  <c r="O1553" i="1" s="1"/>
  <c r="N1385" i="1"/>
  <c r="N1521" i="1"/>
  <c r="O1521" i="1" s="1"/>
  <c r="N1814" i="1"/>
  <c r="N751" i="1"/>
  <c r="N1942" i="1"/>
  <c r="N1527" i="1"/>
  <c r="O1527" i="1" s="1"/>
  <c r="N1447" i="1"/>
  <c r="N1325" i="1"/>
  <c r="N1698" i="1"/>
  <c r="O1698" i="1" s="1"/>
  <c r="N1655" i="1"/>
  <c r="O1655" i="1" s="1"/>
  <c r="N1734" i="1"/>
  <c r="N1291" i="1"/>
  <c r="O1291" i="1" s="1"/>
  <c r="N874" i="1"/>
  <c r="O874" i="1" s="1"/>
  <c r="N831" i="1"/>
  <c r="O831" i="1" s="1"/>
  <c r="N727" i="1"/>
  <c r="N662" i="1"/>
  <c r="N1046" i="1"/>
  <c r="O1046" i="1" s="1"/>
  <c r="N951" i="1"/>
  <c r="O951" i="1" s="1"/>
  <c r="N1104" i="1"/>
  <c r="O1104" i="1" s="1"/>
  <c r="N611" i="1"/>
  <c r="O611" i="1" s="1"/>
  <c r="N1353" i="1"/>
  <c r="N1832" i="1"/>
  <c r="N1957" i="1"/>
  <c r="N1931" i="1"/>
  <c r="N1869" i="1"/>
  <c r="N1537" i="1"/>
  <c r="O1537" i="1" s="1"/>
  <c r="N1493" i="1"/>
  <c r="N1420" i="1"/>
  <c r="O1420" i="1" s="1"/>
  <c r="N1369" i="1"/>
  <c r="O1369" i="1" s="1"/>
  <c r="N1831" i="1"/>
  <c r="N1808" i="1"/>
  <c r="N1654" i="1"/>
  <c r="O1654" i="1" s="1"/>
  <c r="N1564" i="1"/>
  <c r="O1564" i="1" s="1"/>
  <c r="N1741" i="1"/>
  <c r="O1741" i="1" s="1"/>
  <c r="N1314" i="1"/>
  <c r="N1297" i="1"/>
  <c r="O1297" i="1" s="1"/>
  <c r="N1280" i="1"/>
  <c r="N1206" i="1"/>
  <c r="O1206" i="1" s="1"/>
  <c r="N875" i="1"/>
  <c r="O875" i="1" s="1"/>
  <c r="N844" i="1"/>
  <c r="O844" i="1" s="1"/>
  <c r="N796" i="1"/>
  <c r="O796" i="1" s="1"/>
  <c r="N735" i="1"/>
  <c r="O735" i="1" s="1"/>
  <c r="N692" i="1"/>
  <c r="O692" i="1" s="1"/>
  <c r="N661" i="1"/>
  <c r="O661" i="1" s="1"/>
  <c r="N1045" i="1"/>
  <c r="N947" i="1"/>
  <c r="O947" i="1" s="1"/>
  <c r="N1130" i="1"/>
  <c r="O1130" i="1" s="1"/>
  <c r="N1074" i="1"/>
  <c r="O1074" i="1" s="1"/>
  <c r="N1969" i="1"/>
  <c r="N1962" i="1"/>
  <c r="N1929" i="1"/>
  <c r="N1896" i="1"/>
  <c r="N1857" i="1"/>
  <c r="N1849" i="1"/>
  <c r="N1510" i="1"/>
  <c r="O1510" i="1" s="1"/>
  <c r="N1487" i="1"/>
  <c r="O1487" i="1" s="1"/>
  <c r="N1437" i="1"/>
  <c r="O1437" i="1" s="1"/>
  <c r="N1418" i="1"/>
  <c r="N1395" i="1"/>
  <c r="N1375" i="1"/>
  <c r="O1375" i="1" s="1"/>
  <c r="N1340" i="1"/>
  <c r="O1261" i="1" s="1"/>
  <c r="N1846" i="1"/>
  <c r="N1823" i="1"/>
  <c r="N1704" i="1"/>
  <c r="O1704" i="1" s="1"/>
  <c r="N1653" i="1"/>
  <c r="O1653" i="1" s="1"/>
  <c r="N1626" i="1"/>
  <c r="O1626" i="1" s="1"/>
  <c r="N1605" i="1"/>
  <c r="N1574" i="1"/>
  <c r="O1574" i="1" s="1"/>
  <c r="N1764" i="1"/>
  <c r="O1764" i="1" s="1"/>
  <c r="N1739" i="1"/>
  <c r="O1739" i="1" s="1"/>
  <c r="N1313" i="1"/>
  <c r="N1296" i="1"/>
  <c r="N1284" i="1"/>
  <c r="N1275" i="1"/>
  <c r="O1275" i="1" s="1"/>
  <c r="N1263" i="1"/>
  <c r="N1234" i="1"/>
  <c r="O1234" i="1" s="1"/>
  <c r="N1223" i="1"/>
  <c r="O1223" i="1" s="1"/>
  <c r="N479" i="1"/>
  <c r="N470" i="1"/>
  <c r="O470" i="1" s="1"/>
  <c r="N882" i="1"/>
  <c r="O882" i="1" s="1"/>
  <c r="N868" i="1"/>
  <c r="O868" i="1" s="1"/>
  <c r="N836" i="1"/>
  <c r="N779" i="1"/>
  <c r="N721" i="1"/>
  <c r="O721" i="1" s="1"/>
  <c r="N664" i="1"/>
  <c r="O664" i="1" s="1"/>
  <c r="N451" i="1"/>
  <c r="O451" i="1" s="1"/>
  <c r="N1060" i="1"/>
  <c r="N350" i="1"/>
  <c r="O350" i="1" s="1"/>
  <c r="N999" i="1"/>
  <c r="O907" i="1" s="1"/>
  <c r="N952" i="1"/>
  <c r="O952" i="1" s="1"/>
  <c r="N934" i="1"/>
  <c r="O934" i="1" s="1"/>
  <c r="N1095" i="1"/>
  <c r="O1095" i="1" s="1"/>
  <c r="N1068" i="1"/>
  <c r="O1068" i="1" s="1"/>
  <c r="N158" i="1"/>
  <c r="O158" i="1" s="1"/>
  <c r="N587" i="1"/>
  <c r="N1484" i="1"/>
  <c r="N924" i="1"/>
  <c r="O924" i="1" s="1"/>
  <c r="N912" i="1"/>
  <c r="O912" i="1" s="1"/>
  <c r="N889" i="1"/>
  <c r="O889" i="1" s="1"/>
  <c r="N867" i="1"/>
  <c r="N840" i="1"/>
  <c r="O840" i="1" s="1"/>
  <c r="N817" i="1"/>
  <c r="O817" i="1" s="1"/>
  <c r="N774" i="1"/>
  <c r="N736" i="1"/>
  <c r="O736" i="1" s="1"/>
  <c r="N698" i="1"/>
  <c r="O698" i="1" s="1"/>
  <c r="N646" i="1"/>
  <c r="O646" i="1" s="1"/>
  <c r="N1067" i="1"/>
  <c r="N1528" i="1"/>
  <c r="O1528" i="1" s="1"/>
  <c r="N1368" i="1"/>
  <c r="O1368" i="1" s="1"/>
  <c r="N1825" i="1"/>
  <c r="N1774" i="1"/>
  <c r="O1774" i="1" s="1"/>
  <c r="N884" i="1"/>
  <c r="O884" i="1" s="1"/>
  <c r="N813" i="1"/>
  <c r="N930" i="1"/>
  <c r="O930" i="1" s="1"/>
  <c r="N1928" i="1"/>
  <c r="N1901" i="1"/>
  <c r="N1883" i="1"/>
  <c r="N1865" i="1"/>
  <c r="N1499" i="1"/>
  <c r="O1499" i="1" s="1"/>
  <c r="N1456" i="1"/>
  <c r="O1456" i="1" s="1"/>
  <c r="N1358" i="1"/>
  <c r="N1845" i="1"/>
  <c r="N1795" i="1"/>
  <c r="O1795" i="1" s="1"/>
  <c r="N1696" i="1"/>
  <c r="O1696" i="1" s="1"/>
  <c r="N1668" i="1"/>
  <c r="O1668" i="1" s="1"/>
  <c r="N1624" i="1"/>
  <c r="O1624" i="1" s="1"/>
  <c r="N1596" i="1"/>
  <c r="O1596" i="1" s="1"/>
  <c r="N1566" i="1"/>
  <c r="O1566" i="1" s="1"/>
  <c r="N1755" i="1"/>
  <c r="O1755" i="1" s="1"/>
  <c r="N1724" i="1"/>
  <c r="O1724" i="1" s="1"/>
  <c r="N1295" i="1"/>
  <c r="O1295" i="1" s="1"/>
  <c r="N1245" i="1"/>
  <c r="O1245" i="1" s="1"/>
  <c r="N1225" i="1"/>
  <c r="O1225" i="1" s="1"/>
  <c r="N1210" i="1"/>
  <c r="N1191" i="1"/>
  <c r="O1191" i="1" s="1"/>
  <c r="N894" i="1"/>
  <c r="O894" i="1" s="1"/>
  <c r="N812" i="1"/>
  <c r="N742" i="1"/>
  <c r="O742" i="1" s="1"/>
  <c r="N637" i="1"/>
  <c r="N1180" i="1"/>
  <c r="O1180" i="1" s="1"/>
  <c r="N1156" i="1"/>
  <c r="O1156" i="1" s="1"/>
  <c r="N1020" i="1"/>
  <c r="O1020" i="1" s="1"/>
  <c r="N991" i="1"/>
  <c r="O991" i="1" s="1"/>
  <c r="N958" i="1"/>
  <c r="O958" i="1" s="1"/>
  <c r="N1136" i="1"/>
  <c r="O1136" i="1" s="1"/>
  <c r="N1108" i="1"/>
  <c r="O1108" i="1" s="1"/>
  <c r="N1079" i="1"/>
  <c r="N604" i="1"/>
  <c r="N1955" i="1"/>
  <c r="N1910" i="1"/>
  <c r="N1890" i="1"/>
  <c r="N1874" i="1"/>
  <c r="N1551" i="1"/>
  <c r="O1551" i="1" s="1"/>
  <c r="N1472" i="1"/>
  <c r="O1472" i="1" s="1"/>
  <c r="N1427" i="1"/>
  <c r="N1393" i="1"/>
  <c r="O1393" i="1" s="1"/>
  <c r="N1323" i="1"/>
  <c r="N1799" i="1"/>
  <c r="O1799" i="1" s="1"/>
  <c r="N1789" i="1"/>
  <c r="O1789" i="1" s="1"/>
  <c r="N1681" i="1"/>
  <c r="N1623" i="1"/>
  <c r="N1778" i="1"/>
  <c r="O1778" i="1" s="1"/>
  <c r="N1737" i="1"/>
  <c r="O1737" i="1" s="1"/>
  <c r="N1710" i="1"/>
  <c r="O1710" i="1" s="1"/>
  <c r="N1213" i="1"/>
  <c r="N1195" i="1"/>
  <c r="O1195" i="1" s="1"/>
  <c r="N902" i="1"/>
  <c r="O902" i="1" s="1"/>
  <c r="N805" i="1"/>
  <c r="N789" i="1"/>
  <c r="O789" i="1" s="1"/>
  <c r="N726" i="1"/>
  <c r="O726" i="1" s="1"/>
  <c r="N632" i="1"/>
  <c r="N1155" i="1"/>
  <c r="O1155" i="1" s="1"/>
  <c r="N986" i="1"/>
  <c r="O986" i="1" s="1"/>
  <c r="N1140" i="1"/>
  <c r="O1140" i="1" s="1"/>
  <c r="N1117" i="1"/>
  <c r="N1085" i="1"/>
  <c r="O1085" i="1" s="1"/>
  <c r="N1961" i="1"/>
  <c r="N1924" i="1"/>
  <c r="N1899" i="1"/>
  <c r="N1863" i="1"/>
  <c r="N1546" i="1"/>
  <c r="O1546" i="1" s="1"/>
  <c r="N1455" i="1"/>
  <c r="O1455" i="1" s="1"/>
  <c r="N1422" i="1"/>
  <c r="O1422" i="1" s="1"/>
  <c r="N1350" i="1"/>
  <c r="O1350" i="1" s="1"/>
  <c r="N1836" i="1"/>
  <c r="N1793" i="1"/>
  <c r="O1793" i="1" s="1"/>
  <c r="N1785" i="1"/>
  <c r="O1785" i="1" s="1"/>
  <c r="N1672" i="1"/>
  <c r="N1645" i="1"/>
  <c r="O1645" i="1" s="1"/>
  <c r="N1608" i="1"/>
  <c r="O1608" i="1" s="1"/>
  <c r="N1593" i="1"/>
  <c r="N1570" i="1"/>
  <c r="O1570" i="1" s="1"/>
  <c r="N1753" i="1"/>
  <c r="N1722" i="1"/>
  <c r="N1312" i="1"/>
  <c r="N1269" i="1"/>
  <c r="N1239" i="1"/>
  <c r="N1208" i="1"/>
  <c r="O1208" i="1" s="1"/>
  <c r="N1189" i="1"/>
  <c r="N893" i="1"/>
  <c r="O893" i="1" s="1"/>
  <c r="N811" i="1"/>
  <c r="N793" i="1"/>
  <c r="N725" i="1"/>
  <c r="O725" i="1" s="1"/>
  <c r="N706" i="1"/>
  <c r="N631" i="1"/>
  <c r="O631" i="1" s="1"/>
  <c r="N1178" i="1"/>
  <c r="N1057" i="1"/>
  <c r="N998" i="1"/>
  <c r="O998" i="1" s="1"/>
  <c r="N980" i="1"/>
  <c r="N932" i="1"/>
  <c r="O932" i="1" s="1"/>
  <c r="N1127" i="1"/>
  <c r="O1127" i="1" s="1"/>
  <c r="N1100" i="1"/>
  <c r="O1100" i="1" s="1"/>
  <c r="N1071" i="1"/>
  <c r="O1071" i="1" s="1"/>
  <c r="N603" i="1"/>
  <c r="O603" i="1" s="1"/>
  <c r="N1953" i="1"/>
  <c r="N1648" i="1"/>
  <c r="N1763" i="1"/>
  <c r="O1763" i="1" s="1"/>
  <c r="N1728" i="1"/>
  <c r="N658" i="1"/>
  <c r="N1032" i="1"/>
  <c r="N1009" i="1"/>
  <c r="O1009" i="1" s="1"/>
  <c r="N608" i="1"/>
  <c r="O608" i="1" s="1"/>
  <c r="N1926" i="1"/>
  <c r="N1898" i="1"/>
  <c r="N1880" i="1"/>
  <c r="N1859" i="1"/>
  <c r="N1512" i="1"/>
  <c r="N1461" i="1"/>
  <c r="N1402" i="1"/>
  <c r="O1402" i="1" s="1"/>
  <c r="N1362" i="1"/>
  <c r="N1322" i="1"/>
  <c r="N1797" i="1"/>
  <c r="O1797" i="1" s="1"/>
  <c r="N1685" i="1"/>
  <c r="O1685" i="1" s="1"/>
  <c r="N1643" i="1"/>
  <c r="O1643" i="1" s="1"/>
  <c r="N1598" i="1"/>
  <c r="O1598" i="1" s="1"/>
  <c r="N1565" i="1"/>
  <c r="O1565" i="1" s="1"/>
  <c r="N1757" i="1"/>
  <c r="O1757" i="1" s="1"/>
  <c r="N1729" i="1"/>
  <c r="O1729" i="1" s="1"/>
  <c r="N1706" i="1"/>
  <c r="N1299" i="1"/>
  <c r="N1227" i="1"/>
  <c r="O1227" i="1" s="1"/>
  <c r="N1211" i="1"/>
  <c r="N1193" i="1"/>
  <c r="O1193" i="1" s="1"/>
  <c r="N915" i="1"/>
  <c r="O915" i="1" s="1"/>
  <c r="N878" i="1"/>
  <c r="O878" i="1" s="1"/>
  <c r="N819" i="1"/>
  <c r="O819" i="1" s="1"/>
  <c r="N785" i="1"/>
  <c r="N741" i="1"/>
  <c r="N657" i="1"/>
  <c r="N1182" i="1"/>
  <c r="O1182" i="1" s="1"/>
  <c r="N1056" i="1"/>
  <c r="N1015" i="1"/>
  <c r="O1015" i="1" s="1"/>
  <c r="N992" i="1"/>
  <c r="N977" i="1"/>
  <c r="O977" i="1" s="1"/>
  <c r="N954" i="1"/>
  <c r="N1138" i="1"/>
  <c r="O1138" i="1" s="1"/>
  <c r="N1105" i="1"/>
  <c r="O1105" i="1" s="1"/>
  <c r="N1083" i="1"/>
  <c r="N613" i="1"/>
  <c r="N593" i="1"/>
  <c r="O593" i="1" s="1"/>
  <c r="N1951" i="1"/>
  <c r="N1897" i="1"/>
  <c r="N1555" i="1"/>
  <c r="O1555" i="1" s="1"/>
  <c r="N1495" i="1"/>
  <c r="O1495" i="1" s="1"/>
  <c r="N1425" i="1"/>
  <c r="N1355" i="1"/>
  <c r="O1355" i="1" s="1"/>
  <c r="N1339" i="1"/>
  <c r="O1260" i="1" s="1"/>
  <c r="N1841" i="1"/>
  <c r="N1791" i="1"/>
  <c r="N1683" i="1"/>
  <c r="O1683" i="1" s="1"/>
  <c r="N1663" i="1"/>
  <c r="N1650" i="1"/>
  <c r="O1650" i="1" s="1"/>
  <c r="N1589" i="1"/>
  <c r="O1589" i="1" s="1"/>
  <c r="N1760" i="1"/>
  <c r="O1760" i="1" s="1"/>
  <c r="N1713" i="1"/>
  <c r="N1276" i="1"/>
  <c r="N1235" i="1"/>
  <c r="N914" i="1"/>
  <c r="N825" i="1"/>
  <c r="O825" i="1" s="1"/>
  <c r="N784" i="1"/>
  <c r="O784" i="1" s="1"/>
  <c r="N682" i="1"/>
  <c r="O682" i="1" s="1"/>
  <c r="N635" i="1"/>
  <c r="O635" i="1" s="1"/>
  <c r="N449" i="1"/>
  <c r="O449" i="1" s="1"/>
  <c r="N1049" i="1"/>
  <c r="O1049" i="1" s="1"/>
  <c r="N1030" i="1"/>
  <c r="N996" i="1"/>
  <c r="N970" i="1"/>
  <c r="N1137" i="1"/>
  <c r="N1110" i="1"/>
  <c r="O1110" i="1" s="1"/>
  <c r="N621" i="1"/>
  <c r="O621" i="1" s="1"/>
  <c r="N549" i="1"/>
  <c r="O549" i="1" s="1"/>
  <c r="N246" i="1"/>
  <c r="O246" i="1" s="1"/>
  <c r="N355" i="1"/>
  <c r="O355" i="1" s="1"/>
  <c r="N1923" i="1"/>
  <c r="N467" i="1"/>
  <c r="N1476" i="1"/>
  <c r="N229" i="1"/>
  <c r="N194" i="1"/>
  <c r="O194" i="1" s="1"/>
  <c r="N176" i="1"/>
  <c r="O176" i="1" s="1"/>
  <c r="N1040" i="1"/>
  <c r="O1040" i="1" s="1"/>
  <c r="N424" i="1"/>
  <c r="O424" i="1" s="1"/>
  <c r="N160" i="1"/>
  <c r="O160" i="1" s="1"/>
  <c r="N260" i="1"/>
  <c r="O260" i="1" s="1"/>
  <c r="N570" i="1"/>
  <c r="O570" i="1" s="1"/>
  <c r="N531" i="1"/>
  <c r="N290" i="1"/>
  <c r="O290" i="1" s="1"/>
  <c r="N282" i="1"/>
  <c r="O282" i="1" s="1"/>
  <c r="N1411" i="1"/>
  <c r="O1411" i="1" s="1"/>
  <c r="N1398" i="1"/>
  <c r="N1378" i="1"/>
  <c r="O1378" i="1" s="1"/>
  <c r="N180" i="1"/>
  <c r="N626" i="1"/>
  <c r="O626" i="1" s="1"/>
  <c r="N322" i="1"/>
  <c r="O322" i="1" s="1"/>
  <c r="N441" i="1"/>
  <c r="O441" i="1" s="1"/>
  <c r="N381" i="1"/>
  <c r="O381" i="1" s="1"/>
  <c r="N575" i="1"/>
  <c r="O575" i="1" s="1"/>
  <c r="N544" i="1"/>
  <c r="N520" i="1"/>
  <c r="O520" i="1" s="1"/>
  <c r="N503" i="1"/>
  <c r="O503" i="1" s="1"/>
  <c r="N466" i="1"/>
  <c r="O466" i="1" s="1"/>
  <c r="N1463" i="1"/>
  <c r="N1429" i="1"/>
  <c r="N1414" i="1"/>
  <c r="N1390" i="1"/>
  <c r="O1390" i="1" s="1"/>
  <c r="N740" i="1"/>
  <c r="N187" i="1"/>
  <c r="O187" i="1" s="1"/>
  <c r="N179" i="1"/>
  <c r="O179" i="1" s="1"/>
  <c r="N647" i="1"/>
  <c r="N166" i="1"/>
  <c r="O166" i="1" s="1"/>
  <c r="N1154" i="1"/>
  <c r="O1154" i="1" s="1"/>
  <c r="N371" i="1"/>
  <c r="N1640" i="1"/>
  <c r="N344" i="1"/>
  <c r="O344" i="1" s="1"/>
  <c r="N332" i="1"/>
  <c r="N310" i="1"/>
  <c r="N425" i="1"/>
  <c r="O425" i="1" s="1"/>
  <c r="N391" i="1"/>
  <c r="O391" i="1" s="1"/>
  <c r="N161" i="1"/>
  <c r="O161" i="1" s="1"/>
  <c r="N135" i="1"/>
  <c r="N504" i="1"/>
  <c r="N251" i="1"/>
  <c r="N174" i="1"/>
  <c r="O174" i="1" s="1"/>
  <c r="N557" i="1"/>
  <c r="N1439" i="1"/>
  <c r="N734" i="1"/>
  <c r="O734" i="1" s="1"/>
  <c r="N152" i="1"/>
  <c r="N556" i="1"/>
  <c r="N529" i="1"/>
  <c r="N509" i="1"/>
  <c r="N489" i="1"/>
  <c r="O489" i="1" s="1"/>
  <c r="N465" i="1"/>
  <c r="O465" i="1" s="1"/>
  <c r="N1503" i="1"/>
  <c r="O1503" i="1" s="1"/>
  <c r="N1396" i="1"/>
  <c r="O1396" i="1" s="1"/>
  <c r="N711" i="1"/>
  <c r="N676" i="1"/>
  <c r="N1025" i="1"/>
  <c r="O1025" i="1" s="1"/>
  <c r="N1615" i="1"/>
  <c r="O1615" i="1" s="1"/>
  <c r="N963" i="1"/>
  <c r="O963" i="1" s="1"/>
  <c r="N430" i="1"/>
  <c r="O430" i="1" s="1"/>
  <c r="N402" i="1"/>
  <c r="O402" i="1" s="1"/>
  <c r="N380" i="1"/>
  <c r="N133" i="1"/>
  <c r="O133" i="1" s="1"/>
  <c r="N515" i="1"/>
  <c r="N289" i="1"/>
  <c r="N860" i="1"/>
  <c r="O860" i="1" s="1"/>
  <c r="N249" i="1"/>
  <c r="O249" i="1" s="1"/>
  <c r="N207" i="1"/>
  <c r="N185" i="1"/>
  <c r="O185" i="1" s="1"/>
  <c r="N369" i="1"/>
  <c r="O369" i="1" s="1"/>
  <c r="N1587" i="1"/>
  <c r="O1587" i="1" s="1"/>
  <c r="N429" i="1"/>
  <c r="O429" i="1" s="1"/>
  <c r="N401" i="1"/>
  <c r="O353" i="1" s="1"/>
  <c r="N379" i="1"/>
  <c r="N1919" i="1"/>
  <c r="N514" i="1"/>
  <c r="O514" i="1" s="1"/>
  <c r="N480" i="1"/>
  <c r="O480" i="1" s="1"/>
  <c r="N1532" i="1"/>
  <c r="N1450" i="1"/>
  <c r="O1450" i="1" s="1"/>
  <c r="N248" i="1"/>
  <c r="O248" i="1" s="1"/>
  <c r="N206" i="1"/>
  <c r="O206" i="1" s="1"/>
  <c r="N686" i="1"/>
  <c r="O686" i="1" s="1"/>
  <c r="N1169" i="1"/>
  <c r="O1169" i="1" s="1"/>
  <c r="N1023" i="1"/>
  <c r="N1613" i="1"/>
  <c r="N962" i="1"/>
  <c r="O870" i="1" s="1"/>
  <c r="N428" i="1"/>
  <c r="O428" i="1" s="1"/>
  <c r="N412" i="1"/>
  <c r="O412" i="1" s="1"/>
  <c r="N388" i="1"/>
  <c r="O388" i="1" s="1"/>
  <c r="N585" i="1"/>
  <c r="N536" i="1"/>
  <c r="N359" i="1"/>
  <c r="O359" i="1" s="1"/>
  <c r="N1013" i="1"/>
  <c r="O1013" i="1" s="1"/>
  <c r="N318" i="1"/>
  <c r="O318" i="1" s="1"/>
  <c r="N532" i="1"/>
  <c r="N513" i="1"/>
  <c r="O513" i="1" s="1"/>
  <c r="N493" i="1"/>
  <c r="O493" i="1" s="1"/>
  <c r="N463" i="1"/>
  <c r="O463" i="1" s="1"/>
  <c r="N274" i="1"/>
  <c r="O274" i="1" s="1"/>
  <c r="N1470" i="1"/>
  <c r="N781" i="1"/>
  <c r="O781" i="1" s="1"/>
  <c r="N758" i="1"/>
  <c r="O758" i="1" s="1"/>
  <c r="N685" i="1"/>
  <c r="O685" i="1" s="1"/>
  <c r="N1699" i="1"/>
  <c r="N1629" i="1"/>
  <c r="O1629" i="1" s="1"/>
  <c r="N330" i="1"/>
  <c r="O330" i="1" s="1"/>
  <c r="N432" i="1"/>
  <c r="O432" i="1" s="1"/>
  <c r="N411" i="1"/>
  <c r="N387" i="1"/>
  <c r="O387" i="1" s="1"/>
  <c r="N146" i="1"/>
  <c r="O146" i="1" s="1"/>
  <c r="N550" i="1"/>
  <c r="N539" i="1"/>
  <c r="N1539" i="1"/>
  <c r="O1539" i="1" s="1"/>
  <c r="N1464" i="1"/>
  <c r="O1464" i="1" s="1"/>
  <c r="N240" i="1"/>
  <c r="O240" i="1" s="1"/>
  <c r="N243" i="1"/>
  <c r="N196" i="1"/>
  <c r="N634" i="1"/>
  <c r="N372" i="1"/>
  <c r="O372" i="1" s="1"/>
  <c r="N361" i="1"/>
  <c r="N336" i="1"/>
  <c r="O336" i="1" s="1"/>
  <c r="N321" i="1"/>
  <c r="N410" i="1"/>
  <c r="O410" i="1" s="1"/>
  <c r="N377" i="1"/>
  <c r="O377" i="1" s="1"/>
  <c r="N1174" i="1"/>
  <c r="O1174" i="1" s="1"/>
  <c r="N859" i="1"/>
  <c r="N855" i="1"/>
  <c r="O855" i="1" s="1"/>
  <c r="N756" i="1"/>
  <c r="N1014" i="1"/>
  <c r="N959" i="1"/>
  <c r="O959" i="1" s="1"/>
  <c r="N946" i="1"/>
  <c r="O946" i="1" s="1"/>
  <c r="N304" i="1"/>
  <c r="N301" i="1"/>
  <c r="O301" i="1" s="1"/>
  <c r="N298" i="1"/>
  <c r="N295" i="1"/>
  <c r="O295" i="1" s="1"/>
  <c r="N926" i="1"/>
  <c r="O926" i="1" s="1"/>
  <c r="N1481" i="1"/>
  <c r="N1442" i="1"/>
  <c r="N1415" i="1"/>
  <c r="O1415" i="1" s="1"/>
  <c r="N1337" i="1"/>
  <c r="N1833" i="1"/>
  <c r="N1804" i="1"/>
  <c r="O1804" i="1" s="1"/>
  <c r="N1694" i="1"/>
  <c r="O1694" i="1" s="1"/>
  <c r="N1666" i="1"/>
  <c r="O1666" i="1" s="1"/>
  <c r="N1633" i="1"/>
  <c r="O1633" i="1" s="1"/>
  <c r="N1606" i="1"/>
  <c r="O1606" i="1" s="1"/>
  <c r="N1590" i="1"/>
  <c r="O1590" i="1" s="1"/>
  <c r="N1560" i="1"/>
  <c r="N1746" i="1"/>
  <c r="O1746" i="1" s="1"/>
  <c r="N1715" i="1"/>
  <c r="O1715" i="1" s="1"/>
  <c r="N1308" i="1"/>
  <c r="N1266" i="1"/>
  <c r="N1236" i="1"/>
  <c r="O1236" i="1" s="1"/>
  <c r="N1203" i="1"/>
  <c r="N916" i="1"/>
  <c r="O916" i="1" s="1"/>
  <c r="N880" i="1"/>
  <c r="O880" i="1" s="1"/>
  <c r="N804" i="1"/>
  <c r="N788" i="1"/>
  <c r="N723" i="1"/>
  <c r="O723" i="1" s="1"/>
  <c r="N705" i="1"/>
  <c r="N627" i="1"/>
  <c r="O627" i="1" s="1"/>
  <c r="N1166" i="1"/>
  <c r="N1051" i="1"/>
  <c r="N993" i="1"/>
  <c r="N972" i="1"/>
  <c r="O972" i="1" s="1"/>
  <c r="N1146" i="1"/>
  <c r="O1146" i="1" s="1"/>
  <c r="N1118" i="1"/>
  <c r="N1090" i="1"/>
  <c r="O1090" i="1" s="1"/>
  <c r="N623" i="1"/>
  <c r="O623" i="1" s="1"/>
  <c r="N597" i="1"/>
  <c r="O597" i="1" s="1"/>
  <c r="N1480" i="1"/>
  <c r="O1480" i="1" s="1"/>
  <c r="N1644" i="1"/>
  <c r="N1750" i="1"/>
  <c r="O1750" i="1" s="1"/>
  <c r="N1293" i="1"/>
  <c r="O1293" i="1" s="1"/>
  <c r="N630" i="1"/>
  <c r="O630" i="1" s="1"/>
  <c r="N1028" i="1"/>
  <c r="N955" i="1"/>
  <c r="O955" i="1" s="1"/>
  <c r="N1952" i="1"/>
  <c r="N1913" i="1"/>
  <c r="N1893" i="1"/>
  <c r="N1877" i="1"/>
  <c r="N1853" i="1"/>
  <c r="N1496" i="1"/>
  <c r="O1496" i="1" s="1"/>
  <c r="N1454" i="1"/>
  <c r="O1454" i="1" s="1"/>
  <c r="N1392" i="1"/>
  <c r="O1392" i="1" s="1"/>
  <c r="N1356" i="1"/>
  <c r="O1356" i="1" s="1"/>
  <c r="N1321" i="1"/>
  <c r="O1321" i="1" s="1"/>
  <c r="N1792" i="1"/>
  <c r="O1792" i="1" s="1"/>
  <c r="N1679" i="1"/>
  <c r="N1621" i="1"/>
  <c r="O1621" i="1" s="1"/>
  <c r="N1592" i="1"/>
  <c r="N1559" i="1"/>
  <c r="N1752" i="1"/>
  <c r="O1752" i="1" s="1"/>
  <c r="N1721" i="1"/>
  <c r="N1315" i="1"/>
  <c r="O1315" i="1" s="1"/>
  <c r="N1292" i="1"/>
  <c r="O1292" i="1" s="1"/>
  <c r="N1224" i="1"/>
  <c r="N1207" i="1"/>
  <c r="O1207" i="1" s="1"/>
  <c r="N1251" i="1"/>
  <c r="O1251" i="1" s="1"/>
  <c r="N908" i="1"/>
  <c r="O908" i="1" s="1"/>
  <c r="N850" i="1"/>
  <c r="O850" i="1" s="1"/>
  <c r="N816" i="1"/>
  <c r="O816" i="1" s="1"/>
  <c r="N786" i="1"/>
  <c r="N712" i="1"/>
  <c r="N648" i="1"/>
  <c r="N1177" i="1"/>
  <c r="O1177" i="1" s="1"/>
  <c r="N1050" i="1"/>
  <c r="O1050" i="1" s="1"/>
  <c r="N1008" i="1"/>
  <c r="O1008" i="1" s="1"/>
  <c r="N989" i="1"/>
  <c r="O989" i="1" s="1"/>
  <c r="N975" i="1"/>
  <c r="O975" i="1" s="1"/>
  <c r="N931" i="1"/>
  <c r="N1133" i="1"/>
  <c r="O1133" i="1" s="1"/>
  <c r="N1099" i="1"/>
  <c r="O1099" i="1" s="1"/>
  <c r="N1076" i="1"/>
  <c r="O1076" i="1" s="1"/>
  <c r="N607" i="1"/>
  <c r="O607" i="1" s="1"/>
  <c r="N588" i="1"/>
  <c r="N1945" i="1"/>
  <c r="N1871" i="1"/>
  <c r="N1535" i="1"/>
  <c r="O1535" i="1" s="1"/>
  <c r="N1460" i="1"/>
  <c r="N1421" i="1"/>
  <c r="O1421" i="1" s="1"/>
  <c r="N1354" i="1"/>
  <c r="N1331" i="1"/>
  <c r="O1331" i="1" s="1"/>
  <c r="N1822" i="1"/>
  <c r="N1783" i="1"/>
  <c r="O1783" i="1" s="1"/>
  <c r="N1678" i="1"/>
  <c r="N1661" i="1"/>
  <c r="O1661" i="1" s="1"/>
  <c r="N1642" i="1"/>
  <c r="N1581" i="1"/>
  <c r="N1756" i="1"/>
  <c r="O1756" i="1" s="1"/>
  <c r="N1707" i="1"/>
  <c r="N1246" i="1"/>
  <c r="N1201" i="1"/>
  <c r="N909" i="1"/>
  <c r="N803" i="1"/>
  <c r="O803" i="1" s="1"/>
  <c r="N745" i="1"/>
  <c r="N675" i="1"/>
  <c r="N628" i="1"/>
  <c r="O628" i="1" s="1"/>
  <c r="N1164" i="1"/>
  <c r="O1164" i="1" s="1"/>
  <c r="N1043" i="1"/>
  <c r="N1016" i="1"/>
  <c r="O1016" i="1" s="1"/>
  <c r="N983" i="1"/>
  <c r="O983" i="1" s="1"/>
  <c r="N953" i="1"/>
  <c r="O953" i="1" s="1"/>
  <c r="N1132" i="1"/>
  <c r="O1132" i="1" s="1"/>
  <c r="N1098" i="1"/>
  <c r="N612" i="1"/>
  <c r="O612" i="1" s="1"/>
  <c r="N201" i="1"/>
  <c r="O201" i="1" s="1"/>
  <c r="N218" i="1"/>
  <c r="O218" i="1" s="1"/>
  <c r="N565" i="1"/>
  <c r="N476" i="1"/>
  <c r="O476" i="1" s="1"/>
  <c r="N277" i="1"/>
  <c r="O277" i="1" s="1"/>
  <c r="N1459" i="1"/>
  <c r="N1412" i="1"/>
  <c r="O1412" i="1" s="1"/>
  <c r="N193" i="1"/>
  <c r="N169" i="1"/>
  <c r="O169" i="1" s="1"/>
  <c r="N363" i="1"/>
  <c r="N393" i="1"/>
  <c r="O393" i="1" s="1"/>
  <c r="N155" i="1"/>
  <c r="N259" i="1"/>
  <c r="O259" i="1" s="1"/>
  <c r="N568" i="1"/>
  <c r="N496" i="1"/>
  <c r="O496" i="1" s="1"/>
  <c r="N285" i="1"/>
  <c r="N280" i="1"/>
  <c r="O280" i="1" s="1"/>
  <c r="N215" i="1"/>
  <c r="O215" i="1" s="1"/>
  <c r="N210" i="1"/>
  <c r="O210" i="1" s="1"/>
  <c r="N1371" i="1"/>
  <c r="O1371" i="1" s="1"/>
  <c r="N678" i="1"/>
  <c r="N1170" i="1"/>
  <c r="N1572" i="1"/>
  <c r="N436" i="1"/>
  <c r="O436" i="1" s="1"/>
  <c r="N154" i="1"/>
  <c r="O154" i="1" s="1"/>
  <c r="N571" i="1"/>
  <c r="N535" i="1"/>
  <c r="N517" i="1"/>
  <c r="N492" i="1"/>
  <c r="O492" i="1" s="1"/>
  <c r="N1526" i="1"/>
  <c r="O1526" i="1" s="1"/>
  <c r="N256" i="1"/>
  <c r="O256" i="1" s="1"/>
  <c r="N228" i="1"/>
  <c r="O228" i="1" s="1"/>
  <c r="N211" i="1"/>
  <c r="O211" i="1" s="1"/>
  <c r="N762" i="1"/>
  <c r="N729" i="1"/>
  <c r="O729" i="1" s="1"/>
  <c r="N186" i="1"/>
  <c r="O186" i="1" s="1"/>
  <c r="N679" i="1"/>
  <c r="N645" i="1"/>
  <c r="N445" i="1"/>
  <c r="N1705" i="1"/>
  <c r="N364" i="1"/>
  <c r="O364" i="1" s="1"/>
  <c r="N1634" i="1"/>
  <c r="N340" i="1"/>
  <c r="O340" i="1" s="1"/>
  <c r="N325" i="1"/>
  <c r="O325" i="1" s="1"/>
  <c r="N1576" i="1"/>
  <c r="N414" i="1"/>
  <c r="O414" i="1" s="1"/>
  <c r="N386" i="1"/>
  <c r="O386" i="1" s="1"/>
  <c r="N153" i="1"/>
  <c r="O153" i="1" s="1"/>
  <c r="N134" i="1"/>
  <c r="O134" i="1" s="1"/>
  <c r="N498" i="1"/>
  <c r="N189" i="1"/>
  <c r="O189" i="1" s="1"/>
  <c r="N172" i="1"/>
  <c r="O172" i="1" s="1"/>
  <c r="N1921" i="1"/>
  <c r="N1408" i="1"/>
  <c r="N183" i="1"/>
  <c r="O183" i="1" s="1"/>
  <c r="N573" i="1"/>
  <c r="O573" i="1" s="1"/>
  <c r="N554" i="1"/>
  <c r="O554" i="1" s="1"/>
  <c r="N524" i="1"/>
  <c r="O524" i="1" s="1"/>
  <c r="N502" i="1"/>
  <c r="O502" i="1" s="1"/>
  <c r="N486" i="1"/>
  <c r="O486" i="1" s="1"/>
  <c r="N1542" i="1"/>
  <c r="O1542" i="1" s="1"/>
  <c r="N1486" i="1"/>
  <c r="O1486" i="1" s="1"/>
  <c r="N773" i="1"/>
  <c r="N701" i="1"/>
  <c r="O701" i="1" s="1"/>
  <c r="N654" i="1"/>
  <c r="N1630" i="1"/>
  <c r="N335" i="1"/>
  <c r="N440" i="1"/>
  <c r="O440" i="1" s="1"/>
  <c r="N423" i="1"/>
  <c r="N398" i="1"/>
  <c r="O398" i="1" s="1"/>
  <c r="N619" i="1"/>
  <c r="O619" i="1" s="1"/>
  <c r="N533" i="1"/>
  <c r="N508" i="1"/>
  <c r="O508" i="1" s="1"/>
  <c r="N276" i="1"/>
  <c r="O276" i="1" s="1"/>
  <c r="N242" i="1"/>
  <c r="O242" i="1" s="1"/>
  <c r="N245" i="1"/>
  <c r="O245" i="1" s="1"/>
  <c r="N1377" i="1"/>
  <c r="O1377" i="1" s="1"/>
  <c r="N696" i="1"/>
  <c r="N1039" i="1"/>
  <c r="N937" i="1"/>
  <c r="O937" i="1" s="1"/>
  <c r="N422" i="1"/>
  <c r="O422" i="1" s="1"/>
  <c r="N397" i="1"/>
  <c r="N375" i="1"/>
  <c r="O375" i="1" s="1"/>
  <c r="N540" i="1"/>
  <c r="N507" i="1"/>
  <c r="O507" i="1" s="1"/>
  <c r="N464" i="1"/>
  <c r="N275" i="1"/>
  <c r="N241" i="1"/>
  <c r="O241" i="1" s="1"/>
  <c r="N244" i="1"/>
  <c r="O244" i="1" s="1"/>
  <c r="N1376" i="1"/>
  <c r="N653" i="1"/>
  <c r="N1151" i="1"/>
  <c r="N349" i="1"/>
  <c r="O349" i="1" s="1"/>
  <c r="N334" i="1"/>
  <c r="N1575" i="1"/>
  <c r="O1575" i="1" s="1"/>
  <c r="N427" i="1"/>
  <c r="N407" i="1"/>
  <c r="O407" i="1" s="1"/>
  <c r="N383" i="1"/>
  <c r="O383" i="1" s="1"/>
  <c r="N512" i="1"/>
  <c r="O512" i="1" s="1"/>
  <c r="N358" i="1"/>
  <c r="O358" i="1" s="1"/>
  <c r="N1641" i="1"/>
  <c r="N156" i="1"/>
  <c r="N526" i="1"/>
  <c r="N510" i="1"/>
  <c r="N490" i="1"/>
  <c r="O490" i="1" s="1"/>
  <c r="N1540" i="1"/>
  <c r="O1540" i="1" s="1"/>
  <c r="N1500" i="1"/>
  <c r="O1500" i="1" s="1"/>
  <c r="N261" i="1"/>
  <c r="N202" i="1"/>
  <c r="O202" i="1" s="1"/>
  <c r="N738" i="1"/>
  <c r="N652" i="1"/>
  <c r="O652" i="1" s="1"/>
  <c r="N368" i="1"/>
  <c r="O368" i="1" s="1"/>
  <c r="N1625" i="1"/>
  <c r="N1585" i="1"/>
  <c r="N1125" i="1"/>
  <c r="N406" i="1"/>
  <c r="O406" i="1" s="1"/>
  <c r="N1720" i="1"/>
  <c r="N592" i="1"/>
  <c r="O592" i="1" s="1"/>
  <c r="N547" i="1"/>
  <c r="N483" i="1"/>
  <c r="N1523" i="1"/>
  <c r="N1448" i="1"/>
  <c r="O1448" i="1" s="1"/>
  <c r="N237" i="1"/>
  <c r="O237" i="1" s="1"/>
  <c r="N224" i="1"/>
  <c r="O224" i="1" s="1"/>
  <c r="N710" i="1"/>
  <c r="O710" i="1" s="1"/>
  <c r="N454" i="1"/>
  <c r="O454" i="1" s="1"/>
  <c r="N370" i="1"/>
  <c r="N345" i="1"/>
  <c r="N329" i="1"/>
  <c r="O329" i="1" s="1"/>
  <c r="N426" i="1"/>
  <c r="N404" i="1"/>
  <c r="O404" i="1" s="1"/>
  <c r="N374" i="1"/>
  <c r="O374" i="1" s="1"/>
  <c r="N447" i="1"/>
  <c r="O447" i="1" s="1"/>
  <c r="N858" i="1"/>
  <c r="N854" i="1"/>
  <c r="O854" i="1" s="1"/>
  <c r="N755" i="1"/>
  <c r="O755" i="1" s="1"/>
  <c r="N1603" i="1"/>
  <c r="N309" i="1"/>
  <c r="N306" i="1"/>
  <c r="O306" i="1" s="1"/>
  <c r="N303" i="1"/>
  <c r="O303" i="1" s="1"/>
  <c r="N300" i="1"/>
  <c r="N297" i="1"/>
  <c r="N294" i="1"/>
  <c r="O294" i="1" s="1"/>
  <c r="N376" i="1"/>
  <c r="O376" i="1" s="1"/>
  <c r="N1471" i="1"/>
  <c r="O1471" i="1" s="1"/>
  <c r="N1435" i="1"/>
  <c r="N1404" i="1"/>
  <c r="O1404" i="1" s="1"/>
  <c r="N1332" i="1"/>
  <c r="O1332" i="1" s="1"/>
  <c r="N1820" i="1"/>
  <c r="O1820" i="1" s="1"/>
  <c r="N1801" i="1"/>
  <c r="O1801" i="1" s="1"/>
  <c r="N1686" i="1"/>
  <c r="O1686" i="1" s="1"/>
  <c r="N1662" i="1"/>
  <c r="O1662" i="1" s="1"/>
  <c r="N1628" i="1"/>
  <c r="O1628" i="1" s="1"/>
  <c r="N1600" i="1"/>
  <c r="N1583" i="1"/>
  <c r="N1777" i="1"/>
  <c r="O1777" i="1" s="1"/>
  <c r="N1736" i="1"/>
  <c r="O1736" i="1" s="1"/>
  <c r="N1709" i="1"/>
  <c r="O1709" i="1" s="1"/>
  <c r="N1302" i="1"/>
  <c r="O1302" i="1" s="1"/>
  <c r="N1247" i="1"/>
  <c r="O1247" i="1" s="1"/>
  <c r="N1220" i="1"/>
  <c r="O1220" i="1" s="1"/>
  <c r="N1194" i="1"/>
  <c r="N910" i="1"/>
  <c r="O910" i="1" s="1"/>
  <c r="N822" i="1"/>
  <c r="O822" i="1" s="1"/>
  <c r="N801" i="1"/>
  <c r="O801" i="1" s="1"/>
  <c r="N777" i="1"/>
  <c r="O777" i="1" s="1"/>
  <c r="N728" i="1"/>
  <c r="O728" i="1" s="1"/>
  <c r="N704" i="1"/>
  <c r="O704" i="1" s="1"/>
  <c r="N458" i="1"/>
  <c r="O458" i="1" s="1"/>
  <c r="N1159" i="1"/>
  <c r="O1159" i="1" s="1"/>
  <c r="N1017" i="1"/>
  <c r="O1017" i="1" s="1"/>
  <c r="N990" i="1"/>
  <c r="N968" i="1"/>
  <c r="O968" i="1" s="1"/>
  <c r="N1139" i="1"/>
  <c r="O1139" i="1" s="1"/>
  <c r="N1116" i="1"/>
  <c r="O1116" i="1" s="1"/>
  <c r="N1084" i="1"/>
  <c r="O1084" i="1" s="1"/>
  <c r="N614" i="1"/>
  <c r="O614" i="1" s="1"/>
  <c r="N594" i="1"/>
  <c r="N1424" i="1"/>
  <c r="N1580" i="1"/>
  <c r="O1580" i="1" s="1"/>
  <c r="N1761" i="1"/>
  <c r="O1761" i="1" s="1"/>
  <c r="N879" i="1"/>
  <c r="N1149" i="1"/>
  <c r="O1149" i="1" s="1"/>
  <c r="N1027" i="1"/>
  <c r="O1027" i="1" s="1"/>
  <c r="N948" i="1"/>
  <c r="O948" i="1" s="1"/>
  <c r="N1946" i="1"/>
  <c r="N1908" i="1"/>
  <c r="N1889" i="1"/>
  <c r="N1872" i="1"/>
  <c r="N1550" i="1"/>
  <c r="O1550" i="1" s="1"/>
  <c r="N1479" i="1"/>
  <c r="O1479" i="1" s="1"/>
  <c r="N1441" i="1"/>
  <c r="O1441" i="1" s="1"/>
  <c r="N1380" i="1"/>
  <c r="O1380" i="1" s="1"/>
  <c r="N1348" i="1"/>
  <c r="N1842" i="1"/>
  <c r="N1784" i="1"/>
  <c r="N1671" i="1"/>
  <c r="O1671" i="1" s="1"/>
  <c r="N1617" i="1"/>
  <c r="O1617" i="1" s="1"/>
  <c r="N1582" i="1"/>
  <c r="O1582" i="1" s="1"/>
  <c r="N1776" i="1"/>
  <c r="O1776" i="1" s="1"/>
  <c r="N1745" i="1"/>
  <c r="N1714" i="1"/>
  <c r="N1307" i="1"/>
  <c r="O1307" i="1" s="1"/>
  <c r="N1233" i="1"/>
  <c r="N1219" i="1"/>
  <c r="O1219" i="1" s="1"/>
  <c r="N1202" i="1"/>
  <c r="N1188" i="1"/>
  <c r="O1188" i="1" s="1"/>
  <c r="N900" i="1"/>
  <c r="O900" i="1" s="1"/>
  <c r="N842" i="1"/>
  <c r="O842" i="1" s="1"/>
  <c r="N809" i="1"/>
  <c r="N776" i="1"/>
  <c r="O776" i="1" s="1"/>
  <c r="N703" i="1"/>
  <c r="N636" i="1"/>
  <c r="O636" i="1" s="1"/>
  <c r="N1165" i="1"/>
  <c r="N1047" i="1"/>
  <c r="N1002" i="1"/>
  <c r="O1002" i="1" s="1"/>
  <c r="N984" i="1"/>
  <c r="O984" i="1" s="1"/>
  <c r="N971" i="1"/>
  <c r="N1145" i="1"/>
  <c r="N1115" i="1"/>
  <c r="O1115" i="1" s="1"/>
  <c r="N1094" i="1"/>
  <c r="O1094" i="1" s="1"/>
  <c r="N1070" i="1"/>
  <c r="O1070" i="1" s="1"/>
  <c r="N602" i="1"/>
  <c r="O602" i="1" s="1"/>
  <c r="N1968" i="1"/>
  <c r="N1936" i="1"/>
  <c r="N1858" i="1"/>
  <c r="N1511" i="1"/>
  <c r="O1511" i="1" s="1"/>
  <c r="N1440" i="1"/>
  <c r="O1440" i="1" s="1"/>
  <c r="N1403" i="1"/>
  <c r="O1403" i="1" s="1"/>
  <c r="N1349" i="1"/>
  <c r="O1349" i="1" s="1"/>
  <c r="N1326" i="1"/>
  <c r="N1819" i="1"/>
  <c r="O1819" i="1" s="1"/>
  <c r="N1692" i="1"/>
  <c r="O1692" i="1" s="1"/>
  <c r="N1670" i="1"/>
  <c r="O1670" i="1" s="1"/>
  <c r="N1656" i="1"/>
  <c r="N1632" i="1"/>
  <c r="N1568" i="1"/>
  <c r="O1568" i="1" s="1"/>
  <c r="N1751" i="1"/>
  <c r="N1306" i="1"/>
  <c r="N1243" i="1"/>
  <c r="O1243" i="1" s="1"/>
  <c r="N1250" i="1"/>
  <c r="O1250" i="1" s="1"/>
  <c r="N849" i="1"/>
  <c r="N800" i="1"/>
  <c r="N724" i="1"/>
  <c r="O724" i="1" s="1"/>
  <c r="N656" i="1"/>
  <c r="N455" i="1"/>
  <c r="O455" i="1" s="1"/>
  <c r="N1062" i="1"/>
  <c r="O1062" i="1" s="1"/>
  <c r="N1041" i="1"/>
  <c r="N1007" i="1"/>
  <c r="O1007" i="1" s="1"/>
  <c r="N978" i="1"/>
  <c r="N1144" i="1"/>
  <c r="O1144" i="1" s="1"/>
  <c r="N1126" i="1"/>
  <c r="N1088" i="1"/>
  <c r="N606" i="1"/>
  <c r="N188" i="1"/>
  <c r="O188" i="1" s="1"/>
  <c r="N217" i="1"/>
  <c r="O217" i="1" s="1"/>
  <c r="N558" i="1"/>
  <c r="O558" i="1" s="1"/>
  <c r="N474" i="1"/>
  <c r="O474" i="1" s="1"/>
  <c r="N272" i="1"/>
  <c r="O272" i="1" s="1"/>
  <c r="N254" i="1"/>
  <c r="O254" i="1" s="1"/>
  <c r="N791" i="1"/>
  <c r="N184" i="1"/>
  <c r="O184" i="1" s="1"/>
  <c r="N1171" i="1"/>
  <c r="O1171" i="1" s="1"/>
  <c r="N323" i="1"/>
  <c r="O323" i="1" s="1"/>
  <c r="N382" i="1"/>
  <c r="O332" i="1" s="1"/>
  <c r="N147" i="1"/>
  <c r="O147" i="1" s="1"/>
  <c r="N548" i="1"/>
  <c r="O548" i="1" s="1"/>
  <c r="N545" i="1"/>
  <c r="N475" i="1"/>
  <c r="O475" i="1" s="1"/>
  <c r="N284" i="1"/>
  <c r="O284" i="1" s="1"/>
  <c r="N1505" i="1"/>
  <c r="O1505" i="1" s="1"/>
  <c r="N1409" i="1"/>
  <c r="O1409" i="1" s="1"/>
  <c r="N208" i="1"/>
  <c r="N744" i="1"/>
  <c r="O744" i="1" s="1"/>
  <c r="N666" i="1"/>
  <c r="O666" i="1" s="1"/>
  <c r="N1703" i="1"/>
  <c r="O1703" i="1" s="1"/>
  <c r="N925" i="1"/>
  <c r="O925" i="1" s="1"/>
  <c r="N431" i="1"/>
  <c r="O431" i="1" s="1"/>
  <c r="N145" i="1"/>
  <c r="O145" i="1" s="1"/>
  <c r="N555" i="1"/>
  <c r="N530" i="1"/>
  <c r="O782" i="1" s="1"/>
  <c r="N511" i="1"/>
  <c r="N478" i="1"/>
  <c r="O478" i="1" s="1"/>
  <c r="N1504" i="1"/>
  <c r="O1504" i="1" s="1"/>
  <c r="N1453" i="1"/>
  <c r="N219" i="1"/>
  <c r="O219" i="1" s="1"/>
  <c r="N212" i="1"/>
  <c r="O212" i="1" s="1"/>
  <c r="N198" i="1"/>
  <c r="N720" i="1"/>
  <c r="O720" i="1" s="1"/>
  <c r="N182" i="1"/>
  <c r="O182" i="1" s="1"/>
  <c r="N177" i="1"/>
  <c r="O177" i="1" s="1"/>
  <c r="N173" i="1"/>
  <c r="O173" i="1" s="1"/>
  <c r="N1162" i="1"/>
  <c r="N1702" i="1"/>
  <c r="N362" i="1"/>
  <c r="N351" i="1"/>
  <c r="O351" i="1" s="1"/>
  <c r="N338" i="1"/>
  <c r="O338" i="1" s="1"/>
  <c r="N324" i="1"/>
  <c r="O324" i="1" s="1"/>
  <c r="N1567" i="1"/>
  <c r="O1567" i="1" s="1"/>
  <c r="N409" i="1"/>
  <c r="O409" i="1" s="1"/>
  <c r="N164" i="1"/>
  <c r="O164" i="1" s="1"/>
  <c r="N137" i="1"/>
  <c r="N552" i="1"/>
  <c r="N497" i="1"/>
  <c r="O497" i="1" s="1"/>
  <c r="N702" i="1"/>
  <c r="N170" i="1"/>
  <c r="O170" i="1" s="1"/>
  <c r="N487" i="1"/>
  <c r="N209" i="1"/>
  <c r="O209" i="1" s="1"/>
  <c r="N677" i="1"/>
  <c r="O677" i="1" s="1"/>
  <c r="N564" i="1"/>
  <c r="N1920" i="1"/>
  <c r="N519" i="1"/>
  <c r="N495" i="1"/>
  <c r="O495" i="1" s="1"/>
  <c r="N481" i="1"/>
  <c r="O481" i="1" s="1"/>
  <c r="N1533" i="1"/>
  <c r="O1533" i="1" s="1"/>
  <c r="N257" i="1"/>
  <c r="O257" i="1" s="1"/>
  <c r="N739" i="1"/>
  <c r="N697" i="1"/>
  <c r="N1153" i="1"/>
  <c r="N347" i="1"/>
  <c r="N966" i="1"/>
  <c r="O966" i="1" s="1"/>
  <c r="N439" i="1"/>
  <c r="O439" i="1" s="1"/>
  <c r="N419" i="1"/>
  <c r="N390" i="1"/>
  <c r="O390" i="1" s="1"/>
  <c r="N151" i="1"/>
  <c r="O151" i="1" s="1"/>
  <c r="N528" i="1"/>
  <c r="N501" i="1"/>
  <c r="O501" i="1" s="1"/>
  <c r="N1502" i="1"/>
  <c r="O1502" i="1" s="1"/>
  <c r="N239" i="1"/>
  <c r="N231" i="1"/>
  <c r="N767" i="1"/>
  <c r="O767" i="1" s="1"/>
  <c r="N1152" i="1"/>
  <c r="O1152" i="1" s="1"/>
  <c r="N1024" i="1"/>
  <c r="O1024" i="1" s="1"/>
  <c r="N1562" i="1"/>
  <c r="N418" i="1"/>
  <c r="N389" i="1"/>
  <c r="O389" i="1" s="1"/>
  <c r="N563" i="1"/>
  <c r="N527" i="1"/>
  <c r="N500" i="1"/>
  <c r="N288" i="1"/>
  <c r="O288" i="1" s="1"/>
  <c r="N1501" i="1"/>
  <c r="N238" i="1"/>
  <c r="O238" i="1" s="1"/>
  <c r="N230" i="1"/>
  <c r="O230" i="1" s="1"/>
  <c r="N759" i="1"/>
  <c r="N165" i="1"/>
  <c r="O165" i="1" s="1"/>
  <c r="N1700" i="1"/>
  <c r="O1700" i="1" s="1"/>
  <c r="N346" i="1"/>
  <c r="N331" i="1"/>
  <c r="O331" i="1" s="1"/>
  <c r="N936" i="1"/>
  <c r="O931" i="1" s="1"/>
  <c r="N421" i="1"/>
  <c r="N400" i="1"/>
  <c r="O400" i="1" s="1"/>
  <c r="N378" i="1"/>
  <c r="O378" i="1" s="1"/>
  <c r="N538" i="1"/>
  <c r="N291" i="1"/>
  <c r="O291" i="1" s="1"/>
  <c r="N356" i="1"/>
  <c r="O356" i="1" s="1"/>
  <c r="N1636" i="1"/>
  <c r="O1636" i="1" s="1"/>
  <c r="N562" i="1"/>
  <c r="N521" i="1"/>
  <c r="N506" i="1"/>
  <c r="O506" i="1" s="1"/>
  <c r="N488" i="1"/>
  <c r="O488" i="1" s="1"/>
  <c r="N1531" i="1"/>
  <c r="O1531" i="1" s="1"/>
  <c r="N1485" i="1"/>
  <c r="O1485" i="1" s="1"/>
  <c r="N1449" i="1"/>
  <c r="O1449" i="1" s="1"/>
  <c r="N772" i="1"/>
  <c r="O772" i="1" s="1"/>
  <c r="N191" i="1"/>
  <c r="O191" i="1" s="1"/>
  <c r="N639" i="1"/>
  <c r="O639" i="1" s="1"/>
  <c r="N1037" i="1"/>
  <c r="N1612" i="1"/>
  <c r="O1612" i="1" s="1"/>
  <c r="N961" i="1"/>
  <c r="N1109" i="1"/>
  <c r="O1109" i="1" s="1"/>
  <c r="N405" i="1"/>
  <c r="O405" i="1" s="1"/>
  <c r="N1712" i="1"/>
  <c r="O1712" i="1" s="1"/>
  <c r="N584" i="1"/>
  <c r="O584" i="1" s="1"/>
  <c r="N572" i="1"/>
  <c r="N473" i="1"/>
  <c r="O473" i="1" s="1"/>
  <c r="N266" i="1"/>
  <c r="N252" i="1"/>
  <c r="O252" i="1" s="1"/>
  <c r="N234" i="1"/>
  <c r="O234" i="1" s="1"/>
  <c r="N204" i="1"/>
  <c r="O204" i="1" s="1"/>
  <c r="N693" i="1"/>
  <c r="O693" i="1" s="1"/>
  <c r="N453" i="1"/>
  <c r="O453" i="1" s="1"/>
  <c r="N366" i="1"/>
  <c r="O366" i="1" s="1"/>
  <c r="N341" i="1"/>
  <c r="O265" i="1" s="1"/>
  <c r="N328" i="1"/>
  <c r="O328" i="1" s="1"/>
  <c r="N420" i="1"/>
  <c r="O420" i="1" s="1"/>
  <c r="N399" i="1"/>
  <c r="O399" i="1" s="1"/>
  <c r="N618" i="1"/>
  <c r="N1172" i="1"/>
  <c r="O1172" i="1" s="1"/>
  <c r="N857" i="1"/>
  <c r="N853" i="1"/>
  <c r="N443" i="1"/>
  <c r="O443" i="1" s="1"/>
  <c r="N965" i="1"/>
  <c r="N308" i="1"/>
  <c r="N943" i="1"/>
  <c r="N942" i="1"/>
  <c r="N929" i="1"/>
  <c r="O929" i="1" s="1"/>
  <c r="N928" i="1"/>
  <c r="N927" i="1"/>
  <c r="N1466" i="1"/>
  <c r="O1466" i="1" s="1"/>
  <c r="N1426" i="1"/>
  <c r="N1363" i="1"/>
  <c r="O1363" i="1" s="1"/>
  <c r="N1843" i="1"/>
  <c r="N1798" i="1"/>
  <c r="N1788" i="1"/>
  <c r="N1680" i="1"/>
  <c r="N1659" i="1"/>
  <c r="O1659" i="1" s="1"/>
  <c r="N1622" i="1"/>
  <c r="O1622" i="1" s="1"/>
  <c r="N1595" i="1"/>
  <c r="O1595" i="1" s="1"/>
  <c r="N1573" i="1"/>
  <c r="N1771" i="1"/>
  <c r="O1771" i="1" s="1"/>
  <c r="N1730" i="1"/>
  <c r="N1316" i="1"/>
  <c r="O1316" i="1" s="1"/>
  <c r="N1294" i="1"/>
  <c r="O1294" i="1" s="1"/>
  <c r="N1244" i="1"/>
  <c r="N1212" i="1"/>
  <c r="N1252" i="1"/>
  <c r="O1252" i="1" s="1"/>
  <c r="N901" i="1"/>
  <c r="O901" i="1" s="1"/>
  <c r="N826" i="1"/>
  <c r="N798" i="1"/>
  <c r="N746" i="1"/>
  <c r="N713" i="1"/>
  <c r="O713" i="1" s="1"/>
  <c r="N668" i="1"/>
  <c r="O668" i="1" s="1"/>
  <c r="N1181" i="1"/>
  <c r="O1181" i="1" s="1"/>
  <c r="N1064" i="1"/>
  <c r="O1064" i="1" s="1"/>
  <c r="N1003" i="1"/>
  <c r="N985" i="1"/>
  <c r="N956" i="1"/>
  <c r="N1134" i="1"/>
  <c r="O1134" i="1" s="1"/>
  <c r="N1106" i="1"/>
  <c r="O1106" i="1" s="1"/>
  <c r="N1077" i="1"/>
  <c r="N157" i="1"/>
  <c r="N589" i="1"/>
  <c r="O517" i="1" s="1"/>
  <c r="N1361" i="1"/>
  <c r="N1766" i="1"/>
  <c r="N1743" i="1"/>
  <c r="N787" i="1"/>
  <c r="O787" i="1" s="1"/>
  <c r="N1148" i="1"/>
  <c r="O1148" i="1" s="1"/>
  <c r="N1026" i="1"/>
  <c r="O1026" i="1" s="1"/>
  <c r="N1096" i="1"/>
  <c r="O1096" i="1" s="1"/>
  <c r="N1937" i="1"/>
  <c r="N1903" i="1"/>
  <c r="N1885" i="1"/>
  <c r="N1866" i="1"/>
  <c r="N1536" i="1"/>
  <c r="O1536" i="1" s="1"/>
  <c r="N1465" i="1"/>
  <c r="N1432" i="1"/>
  <c r="O1432" i="1" s="1"/>
  <c r="N1365" i="1"/>
  <c r="O1365" i="1" s="1"/>
  <c r="N1336" i="1"/>
  <c r="O1336" i="1" s="1"/>
  <c r="N1816" i="1"/>
  <c r="O1816" i="1" s="1"/>
  <c r="N1693" i="1"/>
  <c r="N1665" i="1"/>
  <c r="O1665" i="1" s="1"/>
  <c r="N1607" i="1"/>
  <c r="N1569" i="1"/>
  <c r="O1569" i="1" s="1"/>
  <c r="N1770" i="1"/>
  <c r="O1770" i="1" s="1"/>
  <c r="N1735" i="1"/>
  <c r="O1735" i="1" s="1"/>
  <c r="N1708" i="1"/>
  <c r="N1301" i="1"/>
  <c r="O1301" i="1" s="1"/>
  <c r="N1231" i="1"/>
  <c r="O1231" i="1" s="1"/>
  <c r="N1215" i="1"/>
  <c r="O1215" i="1" s="1"/>
  <c r="N1197" i="1"/>
  <c r="N1184" i="1"/>
  <c r="O1184" i="1" s="1"/>
  <c r="N892" i="1"/>
  <c r="O892" i="1" s="1"/>
  <c r="N821" i="1"/>
  <c r="N806" i="1"/>
  <c r="N768" i="1"/>
  <c r="N667" i="1"/>
  <c r="O667" i="1" s="1"/>
  <c r="N629" i="1"/>
  <c r="O629" i="1" s="1"/>
  <c r="N1063" i="1"/>
  <c r="N1019" i="1"/>
  <c r="O1019" i="1" s="1"/>
  <c r="N997" i="1"/>
  <c r="O997" i="1" s="1"/>
  <c r="N979" i="1"/>
  <c r="O979" i="1" s="1"/>
  <c r="N967" i="1"/>
  <c r="O967" i="1" s="1"/>
  <c r="N1143" i="1"/>
  <c r="N1111" i="1"/>
  <c r="N1089" i="1"/>
  <c r="N622" i="1"/>
  <c r="O622" i="1" s="1"/>
  <c r="N596" i="1"/>
  <c r="N1965" i="1"/>
  <c r="N1927" i="1"/>
  <c r="N1850" i="1"/>
  <c r="N1506" i="1"/>
  <c r="O1506" i="1" s="1"/>
  <c r="N1434" i="1"/>
  <c r="O1434" i="1" s="1"/>
  <c r="N1401" i="1"/>
  <c r="N1347" i="1"/>
  <c r="O1347" i="1" s="1"/>
  <c r="N1320" i="1"/>
  <c r="O1320" i="1" s="1"/>
  <c r="N1796" i="1"/>
  <c r="N1684" i="1"/>
  <c r="O1684" i="1" s="1"/>
  <c r="N1664" i="1"/>
  <c r="N1652" i="1"/>
  <c r="O1652" i="1" s="1"/>
  <c r="N1620" i="1"/>
  <c r="N1558" i="1"/>
  <c r="N1744" i="1"/>
  <c r="N1288" i="1"/>
  <c r="O1288" i="1" s="1"/>
  <c r="N1238" i="1"/>
  <c r="N1187" i="1"/>
  <c r="O1187" i="1" s="1"/>
  <c r="N832" i="1"/>
  <c r="O832" i="1" s="1"/>
  <c r="N797" i="1"/>
  <c r="N709" i="1"/>
  <c r="N640" i="1"/>
  <c r="N1176" i="1"/>
  <c r="O1176" i="1" s="1"/>
  <c r="N1055" i="1"/>
  <c r="O1055" i="1" s="1"/>
  <c r="N1031" i="1"/>
  <c r="N1001" i="1"/>
  <c r="O1001" i="1" s="1"/>
  <c r="N976" i="1"/>
  <c r="O976" i="1" s="1"/>
  <c r="N1142" i="1"/>
  <c r="N1114" i="1"/>
  <c r="O1114" i="1" s="1"/>
  <c r="N1069" i="1"/>
  <c r="N551" i="1"/>
  <c r="N178" i="1"/>
  <c r="N216" i="1"/>
  <c r="O216" i="1" s="1"/>
  <c r="N546" i="1"/>
  <c r="N469" i="1"/>
  <c r="O469" i="1" s="1"/>
  <c r="N1488" i="1"/>
  <c r="N253" i="1"/>
  <c r="N760" i="1"/>
  <c r="O760" i="1" s="1"/>
  <c r="N689" i="1"/>
  <c r="N367" i="1"/>
  <c r="O367" i="1" s="1"/>
  <c r="N442" i="1"/>
  <c r="O442" i="1" s="1"/>
  <c r="N162" i="1"/>
  <c r="O162" i="1" s="1"/>
  <c r="N601" i="1"/>
  <c r="N574" i="1"/>
  <c r="O574" i="1" s="1"/>
  <c r="N1922" i="1"/>
  <c r="N468" i="1"/>
  <c r="N283" i="1"/>
  <c r="N271" i="1"/>
  <c r="N1400" i="1"/>
  <c r="O1400" i="1" s="1"/>
  <c r="N200" i="1"/>
  <c r="O200" i="1" s="1"/>
  <c r="N688" i="1"/>
  <c r="N655" i="1"/>
  <c r="N352" i="1"/>
  <c r="O352" i="1" s="1"/>
  <c r="N438" i="1"/>
  <c r="O438" i="1" s="1"/>
  <c r="N392" i="1"/>
  <c r="O392" i="1" s="1"/>
  <c r="N582" i="1"/>
  <c r="O582" i="1" s="1"/>
  <c r="N553" i="1"/>
  <c r="O553" i="1" s="1"/>
  <c r="N525" i="1"/>
  <c r="O525" i="1" s="1"/>
  <c r="N505" i="1"/>
  <c r="O505" i="1" s="1"/>
  <c r="N461" i="1"/>
  <c r="O461" i="1" s="1"/>
  <c r="N1494" i="1"/>
  <c r="N250" i="1"/>
  <c r="O250" i="1" s="1"/>
  <c r="N1419" i="1"/>
  <c r="N205" i="1"/>
  <c r="N197" i="1"/>
  <c r="O197" i="1" s="1"/>
  <c r="N716" i="1"/>
  <c r="O716" i="1" s="1"/>
  <c r="N681" i="1"/>
  <c r="N175" i="1"/>
  <c r="O175" i="1" s="1"/>
  <c r="N168" i="1"/>
  <c r="O168" i="1" s="1"/>
  <c r="N1158" i="1"/>
  <c r="O1158" i="1" s="1"/>
  <c r="N1048" i="1"/>
  <c r="O1048" i="1" s="1"/>
  <c r="N360" i="1"/>
  <c r="O360" i="1" s="1"/>
  <c r="N348" i="1"/>
  <c r="N337" i="1"/>
  <c r="O337" i="1" s="1"/>
  <c r="N319" i="1"/>
  <c r="O319" i="1" s="1"/>
  <c r="N437" i="1"/>
  <c r="O437" i="1" s="1"/>
  <c r="N403" i="1"/>
  <c r="O403" i="1" s="1"/>
  <c r="N163" i="1"/>
  <c r="O163" i="1" s="1"/>
  <c r="N136" i="1"/>
  <c r="O136" i="1" s="1"/>
  <c r="N541" i="1"/>
  <c r="O793" i="1" s="1"/>
  <c r="N269" i="1"/>
  <c r="O269" i="1" s="1"/>
  <c r="N181" i="1"/>
  <c r="O181" i="1" s="1"/>
  <c r="N171" i="1"/>
  <c r="N268" i="1"/>
  <c r="O268" i="1" s="1"/>
  <c r="N757" i="1"/>
  <c r="N939" i="1"/>
  <c r="O939" i="1" s="1"/>
  <c r="N561" i="1"/>
  <c r="O561" i="1" s="1"/>
  <c r="N534" i="1"/>
  <c r="O534" i="1" s="1"/>
  <c r="N516" i="1"/>
  <c r="N491" i="1"/>
  <c r="O491" i="1" s="1"/>
  <c r="N471" i="1"/>
  <c r="O471" i="1" s="1"/>
  <c r="N1525" i="1"/>
  <c r="O1525" i="1" s="1"/>
  <c r="N1451" i="1"/>
  <c r="O1451" i="1" s="1"/>
  <c r="N733" i="1"/>
  <c r="O733" i="1" s="1"/>
  <c r="N687" i="1"/>
  <c r="N373" i="1"/>
  <c r="N343" i="1"/>
  <c r="O343" i="1" s="1"/>
  <c r="N1588" i="1"/>
  <c r="O1588" i="1" s="1"/>
  <c r="N435" i="1"/>
  <c r="O435" i="1" s="1"/>
  <c r="N408" i="1"/>
  <c r="O408" i="1" s="1"/>
  <c r="N385" i="1"/>
  <c r="O385" i="1" s="1"/>
  <c r="N586" i="1"/>
  <c r="N523" i="1"/>
  <c r="N494" i="1"/>
  <c r="O494" i="1" s="1"/>
  <c r="N264" i="1"/>
  <c r="O264" i="1" s="1"/>
  <c r="N236" i="1"/>
  <c r="O236" i="1" s="1"/>
  <c r="N226" i="1"/>
  <c r="O226" i="1" s="1"/>
  <c r="N192" i="1"/>
  <c r="O192" i="1" s="1"/>
  <c r="N1701" i="1"/>
  <c r="O1701" i="1" s="1"/>
  <c r="N1614" i="1"/>
  <c r="O1614" i="1" s="1"/>
  <c r="N434" i="1"/>
  <c r="O434" i="1" s="1"/>
  <c r="N413" i="1"/>
  <c r="O413" i="1" s="1"/>
  <c r="N384" i="1"/>
  <c r="O384" i="1" s="1"/>
  <c r="N560" i="1"/>
  <c r="N522" i="1"/>
  <c r="N485" i="1"/>
  <c r="O485" i="1" s="1"/>
  <c r="N1541" i="1"/>
  <c r="O1541" i="1" s="1"/>
  <c r="N267" i="1"/>
  <c r="N235" i="1"/>
  <c r="O235" i="1" s="1"/>
  <c r="N225" i="1"/>
  <c r="O225" i="1" s="1"/>
  <c r="N695" i="1"/>
  <c r="N1173" i="1"/>
  <c r="O1173" i="1" s="1"/>
  <c r="N1038" i="1"/>
  <c r="N342" i="1"/>
  <c r="O342" i="1" s="1"/>
  <c r="N1586" i="1"/>
  <c r="O1586" i="1" s="1"/>
  <c r="N433" i="1"/>
  <c r="O433" i="1" s="1"/>
  <c r="N417" i="1"/>
  <c r="O417" i="1" s="1"/>
  <c r="N396" i="1"/>
  <c r="O396" i="1" s="1"/>
  <c r="N150" i="1"/>
  <c r="N537" i="1"/>
  <c r="N732" i="1"/>
  <c r="N1022" i="1"/>
  <c r="N1635" i="1"/>
  <c r="N559" i="1"/>
  <c r="N518" i="1"/>
  <c r="N499" i="1"/>
  <c r="O499" i="1" s="1"/>
  <c r="N484" i="1"/>
  <c r="O484" i="1" s="1"/>
  <c r="N1524" i="1"/>
  <c r="O1524" i="1" s="1"/>
  <c r="N1475" i="1"/>
  <c r="N1431" i="1"/>
  <c r="N766" i="1"/>
  <c r="O766" i="1" s="1"/>
  <c r="N694" i="1"/>
  <c r="N167" i="1"/>
  <c r="O167" i="1" s="1"/>
  <c r="N1021" i="1"/>
  <c r="O1021" i="1" s="1"/>
  <c r="N333" i="1"/>
  <c r="O333" i="1" s="1"/>
  <c r="N935" i="1"/>
  <c r="O935" i="1" s="1"/>
  <c r="N416" i="1"/>
  <c r="O416" i="1" s="1"/>
  <c r="N395" i="1"/>
  <c r="O395" i="1" s="1"/>
  <c r="N149" i="1"/>
  <c r="O149" i="1" s="1"/>
  <c r="N583" i="1"/>
  <c r="N1918" i="1"/>
  <c r="N462" i="1"/>
  <c r="O462" i="1" s="1"/>
  <c r="N263" i="1"/>
  <c r="N841" i="1"/>
  <c r="O841" i="1" s="1"/>
  <c r="N247" i="1"/>
  <c r="O247" i="1" s="1"/>
  <c r="N203" i="1"/>
  <c r="N651" i="1"/>
  <c r="O651" i="1" s="1"/>
  <c r="N444" i="1"/>
  <c r="O444" i="1" s="1"/>
  <c r="N1036" i="1"/>
  <c r="N339" i="1"/>
  <c r="O339" i="1" s="1"/>
  <c r="N960" i="1"/>
  <c r="O960" i="1" s="1"/>
  <c r="N415" i="1"/>
  <c r="O415" i="1" s="1"/>
  <c r="N394" i="1"/>
  <c r="N148" i="1"/>
  <c r="O148" i="1" s="1"/>
  <c r="N446" i="1"/>
  <c r="O446" i="1" s="1"/>
  <c r="N856" i="1"/>
  <c r="O856" i="1" s="1"/>
  <c r="N852" i="1"/>
  <c r="O852" i="1" s="1"/>
  <c r="N357" i="1"/>
  <c r="O357" i="1" s="1"/>
  <c r="N964" i="1"/>
  <c r="N307" i="1"/>
  <c r="N305" i="1"/>
  <c r="O305" i="1" s="1"/>
  <c r="N302" i="1"/>
  <c r="O302" i="1" s="1"/>
  <c r="N299" i="1"/>
  <c r="O299" i="1" s="1"/>
  <c r="N296" i="1"/>
  <c r="O296" i="1" s="1"/>
  <c r="N293" i="1"/>
  <c r="O293" i="1" s="1"/>
  <c r="O1101" i="4"/>
  <c r="V1101" i="4"/>
  <c r="Q1101" i="4"/>
  <c r="M1101" i="4"/>
  <c r="G1045" i="4"/>
  <c r="Q1062" i="4"/>
  <c r="X1048" i="4"/>
  <c r="F1086" i="4"/>
  <c r="V1054" i="4"/>
  <c r="J1099" i="4"/>
  <c r="P1085" i="4"/>
  <c r="W1039" i="4"/>
  <c r="U1090" i="4"/>
  <c r="R1049" i="4"/>
  <c r="O1093" i="4"/>
  <c r="H1074" i="4"/>
  <c r="V1099" i="4"/>
  <c r="R1075" i="4"/>
  <c r="Z1098" i="4"/>
  <c r="H1061" i="4"/>
  <c r="Y1039" i="4"/>
  <c r="M1077" i="4"/>
  <c r="Y1048" i="4"/>
  <c r="P1073" i="4"/>
  <c r="U1085" i="4"/>
  <c r="P1039" i="4"/>
  <c r="N1087" i="4"/>
  <c r="I1075" i="4"/>
  <c r="N1044" i="4"/>
  <c r="Y1061" i="4"/>
  <c r="F1097" i="4"/>
  <c r="J1051" i="4"/>
  <c r="X1097" i="4"/>
  <c r="R1085" i="4"/>
  <c r="W1062" i="4"/>
  <c r="V1088" i="4"/>
  <c r="F1040" i="4"/>
  <c r="K1044" i="4"/>
  <c r="X1044" i="4"/>
  <c r="I1061" i="4"/>
  <c r="J1087" i="4"/>
  <c r="Q1061" i="4"/>
  <c r="F1074" i="4"/>
  <c r="J1040" i="4"/>
  <c r="F1050" i="4"/>
  <c r="V1097" i="4"/>
  <c r="M1049" i="4"/>
  <c r="Y1062" i="4"/>
  <c r="Q1056" i="4"/>
  <c r="V1039" i="4"/>
  <c r="Z1073" i="4"/>
  <c r="M1086" i="4"/>
  <c r="I1042" i="4"/>
  <c r="U1099" i="4"/>
  <c r="I1038" i="4"/>
  <c r="W1072" i="4"/>
  <c r="W1097" i="4"/>
  <c r="F1063" i="4"/>
  <c r="V1094" i="4"/>
  <c r="R1061" i="4"/>
  <c r="Y1056" i="4"/>
  <c r="K1097" i="4"/>
  <c r="I1050" i="4"/>
  <c r="O1060" i="4"/>
  <c r="N1051" i="4"/>
  <c r="F1042" i="4"/>
  <c r="Q1072" i="4"/>
  <c r="O1052" i="4"/>
  <c r="L1072" i="4"/>
  <c r="J1086" i="4"/>
  <c r="M1087" i="4"/>
  <c r="W1042" i="4"/>
  <c r="H1096" i="4"/>
  <c r="L1085" i="4"/>
  <c r="T1051" i="4"/>
  <c r="N1064" i="4"/>
  <c r="G1060" i="4"/>
  <c r="U1100" i="4"/>
  <c r="X1096" i="4"/>
  <c r="P1084" i="4"/>
  <c r="T1064" i="4"/>
  <c r="N1084" i="4"/>
  <c r="Z1050" i="4"/>
  <c r="J1084" i="4"/>
  <c r="T1070" i="4"/>
  <c r="F1054" i="4"/>
  <c r="Y1075" i="4"/>
  <c r="P1045" i="4"/>
  <c r="O1100" i="4"/>
  <c r="T1046" i="4"/>
  <c r="Q1089" i="4"/>
  <c r="I1064" i="4"/>
  <c r="T1044" i="4"/>
  <c r="P1100" i="4"/>
  <c r="Z1055" i="4"/>
  <c r="P1065" i="4"/>
  <c r="O1076" i="4"/>
  <c r="J1071" i="4"/>
  <c r="J1080" i="4"/>
  <c r="H1063" i="4"/>
  <c r="G1071" i="4"/>
  <c r="K1088" i="4"/>
  <c r="W1077" i="4"/>
  <c r="L1071" i="4"/>
  <c r="X1088" i="4"/>
  <c r="Z1095" i="4"/>
  <c r="W1054" i="4"/>
  <c r="Y1083" i="4"/>
  <c r="X1059" i="4"/>
  <c r="K1069" i="4"/>
  <c r="Q1078" i="4"/>
  <c r="L1070" i="4"/>
  <c r="N1093" i="4"/>
  <c r="I1080" i="4"/>
  <c r="I1059" i="4"/>
  <c r="N1055" i="4"/>
  <c r="H1088" i="4"/>
  <c r="Q1077" i="4"/>
  <c r="H1051" i="4"/>
  <c r="H1080" i="4"/>
  <c r="Q1055" i="4"/>
  <c r="K1089" i="4"/>
  <c r="V1055" i="4"/>
  <c r="G1066" i="4"/>
  <c r="K1095" i="4"/>
  <c r="T1076" i="4"/>
  <c r="U1043" i="4"/>
  <c r="P1053" i="4"/>
  <c r="F1039" i="4"/>
  <c r="P1046" i="4"/>
  <c r="V1076" i="4"/>
  <c r="K1093" i="4"/>
  <c r="K1039" i="4"/>
  <c r="U1083" i="4"/>
  <c r="Z1064" i="4"/>
  <c r="K1046" i="4"/>
  <c r="I1091" i="4"/>
  <c r="T1056" i="4"/>
  <c r="M1090" i="4"/>
  <c r="Y1052" i="4"/>
  <c r="N1098" i="4"/>
  <c r="H1047" i="4"/>
  <c r="Z1039" i="4"/>
  <c r="R1064" i="4"/>
  <c r="R1047" i="4"/>
  <c r="J1043" i="4"/>
  <c r="O1071" i="4"/>
  <c r="P1058" i="4"/>
  <c r="L1064" i="4"/>
  <c r="F1047" i="4"/>
  <c r="W1065" i="4"/>
  <c r="P1064" i="4"/>
  <c r="G1081" i="4"/>
  <c r="M1078" i="4"/>
  <c r="Z1077" i="4"/>
  <c r="O1039" i="4"/>
  <c r="G1059" i="4"/>
  <c r="N1056" i="4"/>
  <c r="U1045" i="4"/>
  <c r="Z1071" i="4"/>
  <c r="U1078" i="4"/>
  <c r="V1078" i="4"/>
  <c r="V1041" i="4"/>
  <c r="R1090" i="4"/>
  <c r="W1064" i="4"/>
  <c r="R1091" i="4"/>
  <c r="W1040" i="4"/>
  <c r="R1086" i="4"/>
  <c r="Y1038" i="4"/>
  <c r="T1072" i="4"/>
  <c r="U1097" i="4"/>
  <c r="R1096" i="4"/>
  <c r="I1082" i="4"/>
  <c r="K1065" i="4"/>
  <c r="G1040" i="4"/>
  <c r="P1047" i="4"/>
  <c r="J1094" i="4"/>
  <c r="L1077" i="4"/>
  <c r="V1046" i="4"/>
  <c r="N1065" i="4"/>
  <c r="U1052" i="4"/>
  <c r="O1082" i="4"/>
  <c r="H1066" i="4"/>
  <c r="T1041" i="4"/>
  <c r="Q1044" i="4"/>
  <c r="P1086" i="4"/>
  <c r="P1056" i="4"/>
  <c r="Y1078" i="4"/>
  <c r="P1091" i="4"/>
  <c r="Z1066" i="4"/>
  <c r="O1079" i="4"/>
  <c r="F1066" i="4"/>
  <c r="Y1074" i="4"/>
  <c r="Z1090" i="4"/>
  <c r="R1044" i="4"/>
  <c r="Q1090" i="4"/>
  <c r="K1052" i="4"/>
  <c r="G1082" i="4"/>
  <c r="Y1071" i="4"/>
  <c r="V1080" i="4"/>
  <c r="G1077" i="4"/>
  <c r="J1067" i="4"/>
  <c r="X1057" i="4"/>
  <c r="O1044" i="4"/>
  <c r="X1066" i="4"/>
  <c r="Z1070" i="4"/>
  <c r="I1057" i="4"/>
  <c r="P1044" i="4"/>
  <c r="T1053" i="4"/>
  <c r="K1078" i="4"/>
  <c r="N1088" i="4"/>
  <c r="U1093" i="4"/>
  <c r="T1055" i="4"/>
  <c r="L1040" i="4"/>
  <c r="T1057" i="4"/>
  <c r="X1070" i="4"/>
  <c r="G1091" i="4"/>
  <c r="K1087" i="4"/>
  <c r="W1041" i="4"/>
  <c r="J1070" i="4"/>
  <c r="T1045" i="4"/>
  <c r="Z1054" i="4"/>
  <c r="R1083" i="4"/>
  <c r="Y1057" i="4"/>
  <c r="U1053" i="4"/>
  <c r="R1095" i="4"/>
  <c r="K1045" i="4"/>
  <c r="Z1091" i="4"/>
  <c r="H1059" i="4"/>
  <c r="R1089" i="4"/>
  <c r="F1058" i="4"/>
  <c r="I1100" i="4"/>
  <c r="H1057" i="4"/>
  <c r="R1045" i="4"/>
  <c r="J1081" i="4"/>
  <c r="L1043" i="4"/>
  <c r="U1041" i="4"/>
  <c r="F1083" i="4"/>
  <c r="T1089" i="4"/>
  <c r="K1058" i="4"/>
  <c r="I1083" i="4"/>
  <c r="I1089" i="4"/>
  <c r="Z1100" i="4"/>
  <c r="T1092" i="4"/>
  <c r="K1056" i="4"/>
  <c r="N1078" i="4"/>
  <c r="R1080" i="4"/>
  <c r="Y1067" i="4"/>
  <c r="Z1046" i="4"/>
  <c r="N1046" i="4"/>
  <c r="N1058" i="4"/>
  <c r="Y1080" i="4"/>
  <c r="R1058" i="4"/>
  <c r="O1080" i="4"/>
  <c r="J1088" i="4"/>
  <c r="H1048" i="4"/>
  <c r="M1062" i="4"/>
  <c r="T1075" i="4"/>
  <c r="R1082" i="4"/>
  <c r="L1042" i="4"/>
  <c r="X1081" i="4"/>
  <c r="M1096" i="4"/>
  <c r="I1074" i="4"/>
  <c r="K1076" i="4"/>
  <c r="O1049" i="4"/>
  <c r="I1088" i="4"/>
  <c r="L1084" i="4"/>
  <c r="K1099" i="4"/>
  <c r="T1083" i="4"/>
  <c r="M1075" i="4"/>
  <c r="R1072" i="4"/>
  <c r="Z1056" i="4"/>
  <c r="U1062" i="4"/>
  <c r="M1072" i="4"/>
  <c r="I1043" i="4"/>
  <c r="U1088" i="4"/>
  <c r="X1094" i="4"/>
  <c r="N1066" i="4"/>
  <c r="Z1089" i="4"/>
  <c r="W1075" i="4"/>
  <c r="V1045" i="4"/>
  <c r="K1074" i="4"/>
  <c r="V1085" i="4"/>
  <c r="Q1039" i="4"/>
  <c r="Y1049" i="4"/>
  <c r="Q1074" i="4"/>
  <c r="N1091" i="4"/>
  <c r="N1049" i="4"/>
  <c r="G1062" i="4"/>
  <c r="T1097" i="4"/>
  <c r="U1066" i="4"/>
  <c r="T1048" i="4"/>
  <c r="R1066" i="4"/>
  <c r="N1096" i="4"/>
  <c r="H1050" i="4"/>
  <c r="O1038" i="4"/>
  <c r="V1074" i="4"/>
  <c r="U1072" i="4"/>
  <c r="W964" i="4"/>
  <c r="T978" i="4"/>
  <c r="X982" i="4"/>
  <c r="R993" i="4"/>
  <c r="G1003" i="4"/>
  <c r="J1000" i="4"/>
  <c r="Z963" i="4"/>
  <c r="G995" i="4"/>
  <c r="T1031" i="4"/>
  <c r="P1035" i="4"/>
  <c r="W983" i="4"/>
  <c r="R1027" i="4"/>
  <c r="X985" i="4"/>
  <c r="G999" i="4"/>
  <c r="Y985" i="4"/>
  <c r="L1011" i="4"/>
  <c r="Q1025" i="4"/>
  <c r="I1031" i="4"/>
  <c r="F967" i="4"/>
  <c r="T981" i="4"/>
  <c r="Y1031" i="4"/>
  <c r="Z1034" i="4"/>
  <c r="I1025" i="4"/>
  <c r="O1034" i="4"/>
  <c r="K1013" i="4"/>
  <c r="H970" i="4"/>
  <c r="Z1002" i="4"/>
  <c r="Y982" i="4"/>
  <c r="M978" i="4"/>
  <c r="G1029" i="4"/>
  <c r="O1028" i="4"/>
  <c r="K1036" i="4"/>
  <c r="G983" i="4"/>
  <c r="G979" i="4"/>
  <c r="T983" i="4"/>
  <c r="G971" i="4"/>
  <c r="X1033" i="4"/>
  <c r="N980" i="4"/>
  <c r="P1025" i="4"/>
  <c r="I970" i="4"/>
  <c r="N995" i="4"/>
  <c r="J1024" i="4"/>
  <c r="T1014" i="4"/>
  <c r="W1018" i="4"/>
  <c r="G1027" i="4"/>
  <c r="H1005" i="4"/>
  <c r="U961" i="4"/>
  <c r="X973" i="4"/>
  <c r="F1028" i="4"/>
  <c r="Y980" i="4"/>
  <c r="P999" i="4"/>
  <c r="U982" i="4"/>
  <c r="K1001" i="4"/>
  <c r="H971" i="4"/>
  <c r="U985" i="4"/>
  <c r="U1030" i="4"/>
  <c r="Z1024" i="4"/>
  <c r="V1029" i="4"/>
  <c r="M1036" i="4"/>
  <c r="N1003" i="4"/>
  <c r="Z1014" i="4"/>
  <c r="M1037" i="4"/>
  <c r="T1029" i="4"/>
  <c r="V969" i="4"/>
  <c r="H994" i="4"/>
  <c r="G998" i="4"/>
  <c r="Z1030" i="4"/>
  <c r="U1037" i="4"/>
  <c r="H1009" i="4"/>
  <c r="O964" i="4"/>
  <c r="V978" i="4"/>
  <c r="L971" i="4"/>
  <c r="U971" i="4"/>
  <c r="N965" i="4"/>
  <c r="J994" i="4"/>
  <c r="J979" i="4"/>
  <c r="G1024" i="4"/>
  <c r="G964" i="4"/>
  <c r="H999" i="4"/>
  <c r="U965" i="4"/>
  <c r="M1001" i="4"/>
  <c r="X966" i="4"/>
  <c r="M967" i="4"/>
  <c r="G1025" i="4"/>
  <c r="I1037" i="4"/>
  <c r="K1023" i="4"/>
  <c r="L1034" i="4"/>
  <c r="U1035" i="4"/>
  <c r="M1033" i="4"/>
  <c r="L1021" i="4"/>
  <c r="R1023" i="4"/>
  <c r="X1024" i="4"/>
  <c r="F1030" i="4"/>
  <c r="R1036" i="4"/>
  <c r="G1023" i="4"/>
  <c r="Z1035" i="4"/>
  <c r="Q1035" i="4"/>
  <c r="V1023" i="4"/>
  <c r="R1034" i="4"/>
  <c r="Y1026" i="4"/>
  <c r="Z1021" i="4"/>
  <c r="T1032" i="4"/>
  <c r="X1023" i="4"/>
  <c r="U1036" i="4"/>
  <c r="H1035" i="4"/>
  <c r="O1796" i="1"/>
  <c r="O1263" i="1"/>
  <c r="O1751" i="1"/>
  <c r="O1600" i="1"/>
  <c r="O1348" i="1"/>
  <c r="O1714" i="1"/>
  <c r="P1032" i="4"/>
  <c r="Q1036" i="4"/>
  <c r="U1023" i="4"/>
  <c r="P1024" i="4"/>
  <c r="W1036" i="4"/>
  <c r="F1037" i="4"/>
  <c r="W1031" i="4"/>
  <c r="I1026" i="4"/>
  <c r="Z1037" i="4"/>
  <c r="G1026" i="4"/>
  <c r="G1035" i="4"/>
  <c r="M1025" i="4"/>
  <c r="N1036" i="4"/>
  <c r="V1036" i="4"/>
  <c r="W1034" i="4"/>
  <c r="J1034" i="4"/>
  <c r="M1021" i="4"/>
  <c r="H1036" i="4"/>
  <c r="F1034" i="4"/>
  <c r="J1031" i="4"/>
  <c r="Q1023" i="4"/>
  <c r="J1026" i="4"/>
  <c r="O1037" i="4"/>
  <c r="L1024" i="4"/>
  <c r="K1028" i="4"/>
  <c r="Z1031" i="4"/>
  <c r="P1029" i="4"/>
  <c r="I1023" i="4"/>
  <c r="H1023" i="4"/>
  <c r="J1032" i="4"/>
  <c r="M1034" i="4"/>
  <c r="H1024" i="4"/>
  <c r="U1028" i="4"/>
  <c r="X1030" i="4"/>
  <c r="U1026" i="4"/>
  <c r="F1026" i="4"/>
  <c r="L1030" i="4"/>
  <c r="N1027" i="4"/>
  <c r="N132" i="1"/>
  <c r="O132" i="1" s="1"/>
  <c r="O980" i="4"/>
  <c r="V985" i="4"/>
  <c r="Z1015" i="4"/>
  <c r="O1007" i="4"/>
  <c r="Q969" i="4"/>
  <c r="Q993" i="4"/>
  <c r="T985" i="4"/>
  <c r="G1015" i="4"/>
  <c r="G1011" i="4"/>
  <c r="H981" i="4"/>
  <c r="W973" i="4"/>
  <c r="R1011" i="4"/>
  <c r="T961" i="4"/>
  <c r="R1018" i="4"/>
  <c r="Z1004" i="4"/>
  <c r="P984" i="4"/>
  <c r="H1018" i="4"/>
  <c r="G1000" i="4"/>
  <c r="W1020" i="4"/>
  <c r="H1000" i="4"/>
  <c r="M992" i="4"/>
  <c r="M964" i="4"/>
  <c r="O1017" i="4"/>
  <c r="T1000" i="4"/>
  <c r="V1007" i="4"/>
  <c r="Y1007" i="4"/>
  <c r="Y1001" i="4"/>
  <c r="R989" i="4"/>
  <c r="O1015" i="4"/>
  <c r="H997" i="4"/>
  <c r="U993" i="4"/>
  <c r="X993" i="4"/>
  <c r="T989" i="4"/>
  <c r="J969" i="4"/>
  <c r="I1015" i="4"/>
  <c r="Z1011" i="4"/>
  <c r="J993" i="4"/>
  <c r="L977" i="4"/>
  <c r="X1003" i="4"/>
  <c r="Q1001" i="4"/>
  <c r="V989" i="4"/>
  <c r="P977" i="4"/>
  <c r="R969" i="4"/>
  <c r="U973" i="4"/>
  <c r="T1003" i="4"/>
  <c r="N1000" i="4"/>
  <c r="J996" i="4"/>
  <c r="Y988" i="4"/>
  <c r="Y984" i="4"/>
  <c r="Y961" i="4"/>
  <c r="W1011" i="4"/>
  <c r="P1000" i="4"/>
  <c r="R988" i="4"/>
  <c r="T962" i="4"/>
  <c r="Q976" i="4"/>
  <c r="V961" i="4"/>
  <c r="I984" i="4"/>
  <c r="Y1000" i="4"/>
  <c r="F992" i="4"/>
  <c r="P980" i="4"/>
  <c r="U1016" i="4"/>
  <c r="Y1011" i="4"/>
  <c r="I1005" i="4"/>
  <c r="U997" i="4"/>
  <c r="F977" i="4"/>
  <c r="Z1005" i="4"/>
  <c r="M993" i="4"/>
  <c r="Y989" i="4"/>
  <c r="L1002" i="4"/>
  <c r="T1011" i="4"/>
  <c r="M1007" i="4"/>
  <c r="G981" i="4"/>
  <c r="N981" i="4"/>
  <c r="Q985" i="4"/>
  <c r="L969" i="4"/>
  <c r="R1020" i="4"/>
  <c r="P1017" i="4"/>
  <c r="H996" i="4"/>
  <c r="N988" i="4"/>
  <c r="Q973" i="4"/>
  <c r="N966" i="4"/>
  <c r="W988" i="4"/>
  <c r="V994" i="4"/>
  <c r="Y1004" i="4"/>
  <c r="X988" i="4"/>
  <c r="N976" i="4"/>
  <c r="T1009" i="4"/>
  <c r="V1015" i="4"/>
  <c r="J1001" i="4"/>
  <c r="H989" i="4"/>
  <c r="O1005" i="4"/>
  <c r="F993" i="4"/>
  <c r="U969" i="4"/>
  <c r="O1010" i="4"/>
  <c r="T1015" i="4"/>
  <c r="K993" i="4"/>
  <c r="J981" i="4"/>
  <c r="Q1015" i="4"/>
  <c r="N993" i="4"/>
  <c r="R981" i="4"/>
  <c r="J992" i="4"/>
  <c r="V1014" i="4"/>
  <c r="N992" i="4"/>
  <c r="O965" i="4"/>
  <c r="G961" i="4"/>
  <c r="T988" i="4"/>
  <c r="T984" i="4"/>
  <c r="J1018" i="4"/>
  <c r="O976" i="4"/>
  <c r="N1010" i="4"/>
  <c r="F1003" i="4"/>
  <c r="F983" i="4"/>
  <c r="J999" i="4"/>
  <c r="F995" i="4"/>
  <c r="H987" i="4"/>
  <c r="K975" i="4"/>
  <c r="V1003" i="4"/>
  <c r="N999" i="4"/>
  <c r="Z1020" i="4"/>
  <c r="T1017" i="4"/>
  <c r="Z1003" i="4"/>
  <c r="P975" i="4"/>
  <c r="P971" i="4"/>
  <c r="Y992" i="4"/>
  <c r="L978" i="4"/>
  <c r="G1008" i="4"/>
  <c r="N986" i="4"/>
  <c r="Z1017" i="4"/>
  <c r="V990" i="4"/>
  <c r="U978" i="4"/>
  <c r="V970" i="4"/>
  <c r="Z967" i="4"/>
  <c r="G1002" i="4"/>
  <c r="H978" i="4"/>
  <c r="V998" i="4"/>
  <c r="T999" i="4"/>
  <c r="T979" i="4"/>
  <c r="Y1012" i="4"/>
  <c r="Q982" i="4"/>
  <c r="W995" i="4"/>
  <c r="X991" i="4"/>
  <c r="V987" i="4"/>
  <c r="R1003" i="4"/>
  <c r="O999" i="4"/>
  <c r="Y1020" i="4"/>
  <c r="F1009" i="4"/>
  <c r="O1020" i="4"/>
  <c r="O1019" i="4" s="1"/>
  <c r="O1012" i="4"/>
  <c r="X980" i="4"/>
  <c r="G970" i="4"/>
  <c r="G966" i="4"/>
  <c r="O1000" i="4"/>
  <c r="J998" i="4"/>
  <c r="J982" i="4"/>
  <c r="K966" i="4"/>
  <c r="X1020" i="4"/>
  <c r="V1017" i="4"/>
  <c r="X1002" i="4"/>
  <c r="Z990" i="4"/>
  <c r="M1013" i="4"/>
  <c r="X1008" i="4"/>
  <c r="O962" i="4"/>
  <c r="M1008" i="4"/>
  <c r="F991" i="4"/>
  <c r="J975" i="4"/>
  <c r="J967" i="4"/>
  <c r="I972" i="4"/>
  <c r="Q1020" i="4"/>
  <c r="J1003" i="4"/>
  <c r="T995" i="4"/>
  <c r="Y963" i="4"/>
  <c r="W972" i="4"/>
  <c r="H1016" i="4"/>
  <c r="I999" i="4"/>
  <c r="P987" i="4"/>
  <c r="W971" i="4"/>
  <c r="W963" i="4"/>
  <c r="T1012" i="4"/>
  <c r="P990" i="4"/>
  <c r="P1010" i="4"/>
  <c r="M984" i="4"/>
  <c r="Q1010" i="4"/>
  <c r="G978" i="4"/>
  <c r="H966" i="4"/>
  <c r="F1004" i="4"/>
  <c r="W970" i="4"/>
  <c r="G1012" i="4"/>
  <c r="P986" i="4"/>
  <c r="I991" i="4"/>
  <c r="M969" i="4"/>
  <c r="F999" i="4"/>
  <c r="X987" i="4"/>
  <c r="G967" i="4"/>
  <c r="G963" i="4"/>
  <c r="I976" i="4"/>
  <c r="Z972" i="4"/>
  <c r="J964" i="4"/>
  <c r="H1003" i="4"/>
  <c r="V999" i="4"/>
  <c r="K991" i="4"/>
  <c r="V984" i="4"/>
  <c r="X962" i="4"/>
  <c r="T967" i="4"/>
  <c r="O978" i="4"/>
  <c r="K1016" i="4"/>
  <c r="U970" i="4"/>
  <c r="U966" i="4"/>
  <c r="V1013" i="4"/>
  <c r="T980" i="4"/>
  <c r="W1002" i="4"/>
  <c r="Z962" i="4"/>
  <c r="L1010" i="4"/>
  <c r="M1010" i="4"/>
  <c r="I1008" i="4"/>
  <c r="I962" i="4"/>
  <c r="N987" i="4"/>
  <c r="O1723" i="1"/>
  <c r="O1043" i="1"/>
  <c r="O745" i="1"/>
  <c r="O790" i="1"/>
  <c r="O1117" i="1"/>
  <c r="O1353" i="1"/>
  <c r="O1447" i="1"/>
  <c r="O632" i="1"/>
  <c r="O981" i="1"/>
  <c r="O722" i="1"/>
  <c r="O691" i="1"/>
  <c r="O1388" i="1"/>
  <c r="O1242" i="1"/>
  <c r="O1719" i="1"/>
  <c r="O833" i="1"/>
  <c r="O1493" i="1"/>
  <c r="O620" i="1"/>
  <c r="O765" i="1"/>
  <c r="O995" i="1"/>
  <c r="O673" i="1"/>
  <c r="O1300" i="1"/>
  <c r="O1266" i="1"/>
  <c r="O1165" i="1"/>
  <c r="O1033" i="1"/>
  <c r="O1083" i="1"/>
  <c r="O1267" i="1"/>
  <c r="O1517" i="1"/>
  <c r="O1508" i="1"/>
  <c r="O1585" i="1"/>
  <c r="O1520" i="1"/>
  <c r="O1262" i="1"/>
  <c r="O1374" i="1"/>
  <c r="O1222" i="1"/>
  <c r="O1658" i="1"/>
  <c r="O1462" i="1"/>
  <c r="O1057" i="1"/>
  <c r="O1560" i="1"/>
  <c r="O1389" i="1"/>
  <c r="O1341" i="1"/>
  <c r="O1507" i="1"/>
  <c r="O568" i="1"/>
  <c r="O1492" i="1"/>
  <c r="O763" i="1"/>
  <c r="O1637" i="1"/>
  <c r="O1657" i="1"/>
  <c r="O1498" i="1"/>
  <c r="O890" i="1"/>
  <c r="O985" i="1"/>
  <c r="O641" i="1"/>
  <c r="O1175" i="1"/>
  <c r="O1811" i="1"/>
  <c r="O696" i="1"/>
  <c r="O1549" i="1"/>
  <c r="O1343" i="1"/>
  <c r="O853" i="1"/>
  <c r="O1258" i="1"/>
  <c r="O1470" i="1"/>
  <c r="O1054" i="1"/>
  <c r="O1808" i="1"/>
  <c r="O1749" i="1"/>
  <c r="O1308" i="1"/>
  <c r="O1311" i="1"/>
  <c r="O1427" i="1"/>
  <c r="O569" i="1"/>
  <c r="O1512" i="1"/>
  <c r="O1067" i="1"/>
  <c r="O1790" i="1"/>
  <c r="O1028" i="1"/>
  <c r="O1769" i="1"/>
  <c r="O1254" i="1"/>
  <c r="O705" i="1"/>
  <c r="O1066" i="1"/>
  <c r="O1490" i="1"/>
  <c r="O1803" i="1"/>
  <c r="O978" i="1"/>
  <c r="O810" i="1"/>
  <c r="O899" i="1"/>
  <c r="O1342" i="1"/>
  <c r="O594" i="1"/>
  <c r="O864" i="1"/>
  <c r="O1278" i="1"/>
  <c r="O1056" i="1"/>
  <c r="O1547" i="1"/>
  <c r="O1660" i="1"/>
  <c r="O1391" i="1"/>
  <c r="O581" i="1"/>
  <c r="O1334" i="1"/>
  <c r="O571" i="1"/>
  <c r="O580" i="1"/>
  <c r="O1534" i="1"/>
  <c r="O579" i="1"/>
  <c r="O578" i="1"/>
  <c r="O778" i="1"/>
  <c r="O774" i="1"/>
  <c r="O638" i="1"/>
  <c r="O1271" i="1"/>
  <c r="O1681" i="1"/>
  <c r="O891" i="1"/>
  <c r="O1194" i="1"/>
  <c r="O1344" i="1"/>
  <c r="O1442" i="1"/>
  <c r="O1060" i="1"/>
  <c r="O1192" i="1"/>
  <c r="O1399" i="1"/>
  <c r="O566" i="1"/>
  <c r="O1319" i="1"/>
  <c r="O1478" i="1"/>
  <c r="O671" i="1"/>
  <c r="O1077" i="1"/>
  <c r="O1603" i="1"/>
  <c r="O658" i="1"/>
  <c r="O577" i="1"/>
  <c r="O1762" i="1"/>
  <c r="O1257" i="1"/>
  <c r="O1635" i="1"/>
  <c r="O1150" i="1"/>
  <c r="O905" i="1"/>
  <c r="O1051" i="1"/>
  <c r="O1644" i="1"/>
  <c r="O1210" i="1"/>
  <c r="O567" i="1"/>
  <c r="O1312" i="1"/>
  <c r="O709" i="1"/>
  <c r="O779" i="1"/>
  <c r="O923" i="1"/>
  <c r="O255" i="1"/>
  <c r="O205" i="1"/>
  <c r="O334" i="1"/>
  <c r="O311" i="1"/>
  <c r="O138" i="1"/>
  <c r="O498" i="1"/>
  <c r="O314" i="1"/>
  <c r="O258" i="1"/>
  <c r="O213" i="1"/>
  <c r="O411" i="1"/>
  <c r="O137" i="1"/>
  <c r="O243" i="1"/>
  <c r="O195" i="1"/>
  <c r="O312" i="1"/>
  <c r="O142" i="1"/>
  <c r="O286" i="1"/>
  <c r="O139" i="1"/>
  <c r="O156" i="1"/>
  <c r="O464" i="1"/>
  <c r="O140" i="1"/>
  <c r="O223" i="1"/>
  <c r="O190" i="1"/>
  <c r="O281" i="1"/>
  <c r="O327" i="1"/>
  <c r="O397" i="1"/>
  <c r="O262" i="1"/>
  <c r="O233" i="1"/>
  <c r="O178" i="1"/>
  <c r="O354" i="1"/>
  <c r="O220" i="1"/>
  <c r="O509" i="1" l="1"/>
  <c r="Z1019" i="4"/>
  <c r="X1019" i="4"/>
  <c r="J1195" i="4"/>
  <c r="P1019" i="4"/>
  <c r="Q1019" i="4"/>
  <c r="R1019" i="4"/>
  <c r="P1170" i="4"/>
  <c r="N1195" i="4"/>
  <c r="H1195" i="4"/>
  <c r="M1195" i="4"/>
  <c r="Y1019" i="4"/>
  <c r="G1195" i="4"/>
  <c r="K1195" i="4"/>
  <c r="F974" i="4"/>
  <c r="O1179" i="4"/>
  <c r="Z1179" i="4"/>
  <c r="Z1195" i="4"/>
  <c r="F1195" i="4"/>
  <c r="G1170" i="4"/>
  <c r="H1170" i="4"/>
  <c r="F1019" i="4"/>
  <c r="P1156" i="4"/>
  <c r="R974" i="4"/>
  <c r="R1022" i="4"/>
  <c r="M1156" i="4"/>
  <c r="O1170" i="4"/>
  <c r="Z1022" i="4"/>
  <c r="Q1195" i="4"/>
  <c r="J1022" i="4"/>
  <c r="L1195" i="4"/>
  <c r="N974" i="4"/>
  <c r="N1179" i="4"/>
  <c r="N1170" i="4"/>
  <c r="Y1022" i="4"/>
  <c r="Q1199" i="4"/>
  <c r="I1199" i="4"/>
  <c r="Q1170" i="4"/>
  <c r="F1022" i="4"/>
  <c r="Y974" i="4"/>
  <c r="H1022" i="4"/>
  <c r="J1199" i="4"/>
  <c r="O1195" i="4"/>
  <c r="K1179" i="4"/>
  <c r="P1179" i="4"/>
  <c r="G1179" i="4"/>
  <c r="H1179" i="4"/>
  <c r="J1006" i="4"/>
  <c r="O1156" i="4"/>
  <c r="Y1199" i="4"/>
  <c r="Y1170" i="4"/>
  <c r="Z1170" i="4"/>
  <c r="I1156" i="4"/>
  <c r="X974" i="4"/>
  <c r="H1006" i="4"/>
  <c r="G1156" i="4"/>
  <c r="K1019" i="4"/>
  <c r="I1022" i="4"/>
  <c r="J1019" i="4"/>
  <c r="K1022" i="4"/>
  <c r="Y1156" i="4"/>
  <c r="L1022" i="4"/>
  <c r="X1006" i="4"/>
  <c r="O1006" i="4"/>
  <c r="Y1195" i="4"/>
  <c r="J1170" i="4"/>
  <c r="R1179" i="4"/>
  <c r="R1156" i="4"/>
  <c r="Q1156" i="4"/>
  <c r="Q1022" i="4"/>
  <c r="G974" i="4"/>
  <c r="K974" i="4"/>
  <c r="L1179" i="4"/>
  <c r="J1179" i="4"/>
  <c r="K1170" i="4"/>
  <c r="Q974" i="4"/>
  <c r="Y1006" i="4"/>
  <c r="L1199" i="4"/>
  <c r="Q1006" i="4"/>
  <c r="H974" i="4"/>
  <c r="F1006" i="4"/>
  <c r="R1006" i="4"/>
  <c r="H1156" i="4"/>
  <c r="X1195" i="4"/>
  <c r="I1019" i="4"/>
  <c r="F1170" i="4"/>
  <c r="L974" i="4"/>
  <c r="I1179" i="4"/>
  <c r="M1170" i="4"/>
  <c r="M1019" i="4"/>
  <c r="H1019" i="4"/>
  <c r="R1170" i="4"/>
  <c r="N1006" i="4"/>
  <c r="L1156" i="4"/>
  <c r="L1006" i="4"/>
  <c r="H1199" i="4"/>
  <c r="O1022" i="4"/>
  <c r="Z974" i="4"/>
  <c r="R1199" i="4"/>
  <c r="X1156" i="4"/>
  <c r="K1199" i="4"/>
  <c r="P1006" i="4"/>
  <c r="F1179" i="4"/>
  <c r="M1179" i="4"/>
  <c r="Y1179" i="4"/>
  <c r="G1019" i="4"/>
  <c r="J974" i="4"/>
  <c r="I1006" i="4"/>
  <c r="Z1006" i="4"/>
  <c r="O974" i="4"/>
  <c r="M1022" i="4"/>
  <c r="F1199" i="4"/>
  <c r="M1199" i="4"/>
  <c r="L1019" i="4"/>
  <c r="I1170" i="4"/>
  <c r="X1170" i="4"/>
  <c r="P974" i="4"/>
  <c r="N1022" i="4"/>
  <c r="P1022" i="4"/>
  <c r="K1156" i="4"/>
  <c r="N1156" i="4"/>
  <c r="Z1156" i="4"/>
  <c r="G1022" i="4"/>
  <c r="I1195" i="4"/>
  <c r="Q1179" i="4"/>
  <c r="I974" i="4"/>
  <c r="Z1199" i="4"/>
  <c r="J1156" i="4"/>
  <c r="X1199" i="4"/>
  <c r="X1022" i="4"/>
  <c r="N1199" i="4"/>
  <c r="L1170" i="4"/>
  <c r="K1006" i="4"/>
  <c r="G1006" i="4"/>
  <c r="P1195" i="4"/>
  <c r="O1199" i="4"/>
  <c r="F1156" i="4"/>
  <c r="G1199" i="4"/>
  <c r="R1195" i="4"/>
  <c r="P1199" i="4"/>
  <c r="X1179" i="4"/>
  <c r="O918" i="1"/>
  <c r="O770" i="1"/>
  <c r="O1305" i="1"/>
  <c r="O1298" i="1"/>
  <c r="O687" i="1"/>
  <c r="O999" i="1"/>
  <c r="O936" i="1"/>
  <c r="O401" i="1"/>
  <c r="O541" i="1"/>
  <c r="S1184" i="4"/>
  <c r="S1162" i="4"/>
  <c r="S1155" i="4"/>
  <c r="S1150" i="4"/>
  <c r="S1192" i="4"/>
  <c r="S1160" i="4"/>
  <c r="S1152" i="4"/>
  <c r="S1196" i="4"/>
  <c r="S1132" i="4"/>
  <c r="S1119" i="4"/>
  <c r="S1217" i="4"/>
  <c r="S1204" i="4"/>
  <c r="S1206" i="4"/>
  <c r="S1183" i="4"/>
  <c r="S1177" i="4"/>
  <c r="S1120" i="4"/>
  <c r="S1212" i="4"/>
  <c r="O382" i="1"/>
  <c r="O650" i="1"/>
  <c r="O543" i="1"/>
  <c r="O203" i="1"/>
  <c r="O1418" i="1"/>
  <c r="O797" i="1"/>
  <c r="O1189" i="1"/>
  <c r="O1143" i="1"/>
  <c r="O1745" i="1"/>
  <c r="O1573" i="1"/>
  <c r="O869" i="1"/>
  <c r="O961" i="1"/>
  <c r="O836" i="1"/>
  <c r="O563" i="1"/>
  <c r="O604" i="1"/>
  <c r="O239" i="1"/>
  <c r="O655" i="1"/>
  <c r="O271" i="1"/>
  <c r="O876" i="1"/>
  <c r="O596" i="1"/>
  <c r="O920" i="1"/>
  <c r="O928" i="1"/>
  <c r="O1119" i="1"/>
  <c r="O1088" i="1"/>
  <c r="O1748" i="1"/>
  <c r="O1576" i="1"/>
  <c r="S1115" i="4"/>
  <c r="S1178" i="4"/>
  <c r="S1131" i="4"/>
  <c r="S1143" i="4"/>
  <c r="S1185" i="4"/>
  <c r="S1214" i="4"/>
  <c r="O1649" i="1"/>
  <c r="O529" i="1"/>
  <c r="S1208" i="4"/>
  <c r="S1117" i="4"/>
  <c r="S1180" i="4"/>
  <c r="O373" i="1"/>
  <c r="O308" i="1"/>
  <c r="O208" i="1"/>
  <c r="O423" i="1"/>
  <c r="O152" i="1"/>
  <c r="O479" i="1"/>
  <c r="O660" i="1"/>
  <c r="O600" i="1"/>
  <c r="O944" i="1"/>
  <c r="O448" i="1"/>
  <c r="O1186" i="1"/>
  <c r="O1815" i="1"/>
  <c r="O933" i="1"/>
  <c r="O881" i="1"/>
  <c r="O1444" i="1"/>
  <c r="O1093" i="1"/>
  <c r="O877" i="1"/>
  <c r="O1290" i="1"/>
  <c r="O1619" i="1"/>
  <c r="O1407" i="1"/>
  <c r="E1150" i="4"/>
  <c r="Y1150" i="3"/>
  <c r="AU1150" i="3"/>
  <c r="Y1174" i="3"/>
  <c r="E1174" i="4"/>
  <c r="AU1174" i="3"/>
  <c r="E1201" i="4"/>
  <c r="Y1201" i="3"/>
  <c r="AU1201" i="3"/>
  <c r="E1183" i="4"/>
  <c r="Y1183" i="3"/>
  <c r="AU1183" i="3"/>
  <c r="E1139" i="4"/>
  <c r="Y1139" i="3"/>
  <c r="AU1139" i="3"/>
  <c r="E1169" i="4"/>
  <c r="Y1169" i="3"/>
  <c r="AU1169" i="3"/>
  <c r="E1221" i="4"/>
  <c r="Y1221" i="3"/>
  <c r="AU1221" i="3"/>
  <c r="E1189" i="4"/>
  <c r="Y1189" i="3"/>
  <c r="AU1189" i="3"/>
  <c r="S1103" i="4"/>
  <c r="E1151" i="4"/>
  <c r="Y1151" i="3"/>
  <c r="AU1151" i="3"/>
  <c r="Y1115" i="3"/>
  <c r="E1115" i="4"/>
  <c r="D1115" i="4" s="1"/>
  <c r="AU1115" i="3"/>
  <c r="E1182" i="4"/>
  <c r="Y1182" i="3"/>
  <c r="AU1182" i="3"/>
  <c r="AU1200" i="3"/>
  <c r="Y1200" i="3"/>
  <c r="E1200" i="4"/>
  <c r="Y1120" i="3"/>
  <c r="AU1120" i="3"/>
  <c r="E1120" i="4"/>
  <c r="D1120" i="4" s="1"/>
  <c r="E1157" i="4"/>
  <c r="Y1157" i="3"/>
  <c r="AU1157" i="3"/>
  <c r="S1116" i="4"/>
  <c r="S1108" i="4"/>
  <c r="S1169" i="4"/>
  <c r="E1197" i="4"/>
  <c r="AU1197" i="3"/>
  <c r="Y1197" i="3"/>
  <c r="E1127" i="4"/>
  <c r="Y1127" i="3"/>
  <c r="AU1127" i="3"/>
  <c r="E1103" i="4"/>
  <c r="D1103" i="4" s="1"/>
  <c r="Y1103" i="3"/>
  <c r="AU1103" i="3"/>
  <c r="AU1168" i="3"/>
  <c r="E1168" i="4"/>
  <c r="Y1168" i="3"/>
  <c r="Y1108" i="3"/>
  <c r="E1108" i="4"/>
  <c r="D1108" i="4" s="1"/>
  <c r="AU1108" i="3"/>
  <c r="S1213" i="4"/>
  <c r="E1165" i="4"/>
  <c r="AU1165" i="3"/>
  <c r="Y1165" i="3"/>
  <c r="Y1132" i="3"/>
  <c r="E1132" i="4"/>
  <c r="D1132" i="4" s="1"/>
  <c r="AU1132" i="3"/>
  <c r="S1202" i="4"/>
  <c r="E1121" i="4"/>
  <c r="AU1121" i="3"/>
  <c r="Y1121" i="3"/>
  <c r="E1162" i="4"/>
  <c r="Y1162" i="3"/>
  <c r="AU1162" i="3"/>
  <c r="Y1175" i="3"/>
  <c r="AU1175" i="3"/>
  <c r="E1175" i="4"/>
  <c r="E1203" i="4"/>
  <c r="Y1203" i="3"/>
  <c r="AU1203" i="3"/>
  <c r="S1145" i="4"/>
  <c r="E1214" i="4"/>
  <c r="D1214" i="4" s="1"/>
  <c r="Y1214" i="3"/>
  <c r="AU1214" i="3"/>
  <c r="Y1192" i="3"/>
  <c r="AU1192" i="3"/>
  <c r="E1192" i="4"/>
  <c r="D1192" i="4" s="1"/>
  <c r="E1113" i="4"/>
  <c r="AU1113" i="3"/>
  <c r="Y1113" i="3"/>
  <c r="E1133" i="4"/>
  <c r="Y1133" i="3"/>
  <c r="AU1133" i="3"/>
  <c r="E1141" i="4"/>
  <c r="Y1141" i="3"/>
  <c r="AU1141" i="3"/>
  <c r="S1215" i="4"/>
  <c r="Y1180" i="3"/>
  <c r="E1180" i="4"/>
  <c r="D1180" i="4" s="1"/>
  <c r="AU1180" i="3"/>
  <c r="S1106" i="4"/>
  <c r="E1176" i="4"/>
  <c r="Y1176" i="3"/>
  <c r="AU1176" i="3"/>
  <c r="S1134" i="4"/>
  <c r="E1122" i="4"/>
  <c r="AU1122" i="3"/>
  <c r="Y1122" i="3"/>
  <c r="S1154" i="4"/>
  <c r="E1106" i="4"/>
  <c r="Y1106" i="3"/>
  <c r="AU1106" i="3"/>
  <c r="E1142" i="4"/>
  <c r="AU1142" i="3"/>
  <c r="Y1142" i="3"/>
  <c r="E1172" i="4"/>
  <c r="Y1172" i="3"/>
  <c r="AU1172" i="3"/>
  <c r="O394" i="1"/>
  <c r="O732" i="1"/>
  <c r="O171" i="1"/>
  <c r="O283" i="1"/>
  <c r="O689" i="1"/>
  <c r="O1607" i="1"/>
  <c r="O965" i="1"/>
  <c r="O266" i="1"/>
  <c r="O759" i="1"/>
  <c r="O347" i="1"/>
  <c r="O198" i="1"/>
  <c r="O555" i="1"/>
  <c r="O1126" i="1"/>
  <c r="O1041" i="1"/>
  <c r="O345" i="1"/>
  <c r="O483" i="1"/>
  <c r="O261" i="1"/>
  <c r="O510" i="1"/>
  <c r="O427" i="1"/>
  <c r="O285" i="1"/>
  <c r="O155" i="1"/>
  <c r="O193" i="1"/>
  <c r="O909" i="1"/>
  <c r="O1354" i="1"/>
  <c r="O1721" i="1"/>
  <c r="O788" i="1"/>
  <c r="O298" i="1"/>
  <c r="O326" i="1"/>
  <c r="O379" i="1"/>
  <c r="O380" i="1"/>
  <c r="O251" i="1"/>
  <c r="O229" i="1"/>
  <c r="O980" i="1"/>
  <c r="O811" i="1"/>
  <c r="O1753" i="1"/>
  <c r="O1623" i="1"/>
  <c r="O812" i="1"/>
  <c r="O1358" i="1"/>
  <c r="O813" i="1"/>
  <c r="O1284" i="1"/>
  <c r="O1045" i="1"/>
  <c r="O1280" i="1"/>
  <c r="O1385" i="1"/>
  <c r="O747" i="1"/>
  <c r="O1810" i="1"/>
  <c r="O1112" i="1"/>
  <c r="O1214" i="1"/>
  <c r="O1011" i="1"/>
  <c r="O672" i="1"/>
  <c r="O1061" i="1"/>
  <c r="O1809" i="1"/>
  <c r="O1330" i="1"/>
  <c r="O919" i="1"/>
  <c r="O460" i="1"/>
  <c r="O1328" i="1"/>
  <c r="O845" i="1"/>
  <c r="O1270" i="1"/>
  <c r="O1483" i="1"/>
  <c r="O1249" i="1"/>
  <c r="O1123" i="1"/>
  <c r="S1102" i="4"/>
  <c r="E1146" i="4"/>
  <c r="Y1146" i="3"/>
  <c r="AU1146" i="3"/>
  <c r="S1172" i="4"/>
  <c r="S1146" i="4"/>
  <c r="O315" i="1"/>
  <c r="Y1196" i="3"/>
  <c r="E1196" i="4"/>
  <c r="D1196" i="4" s="1"/>
  <c r="AU1196" i="3"/>
  <c r="S1200" i="4"/>
  <c r="E1164" i="4"/>
  <c r="Y1164" i="3"/>
  <c r="AU1164" i="3"/>
  <c r="Y1160" i="3"/>
  <c r="E1160" i="4"/>
  <c r="AU1160" i="3"/>
  <c r="AU1152" i="3"/>
  <c r="Y1152" i="3"/>
  <c r="E1152" i="4"/>
  <c r="D1152" i="4" s="1"/>
  <c r="Y1206" i="3"/>
  <c r="E1206" i="4"/>
  <c r="AU1206" i="3"/>
  <c r="S1157" i="4"/>
  <c r="Y1220" i="3"/>
  <c r="AU1220" i="3"/>
  <c r="E1220" i="4"/>
  <c r="S1107" i="4"/>
  <c r="Y1178" i="3"/>
  <c r="AU1178" i="3"/>
  <c r="E1178" i="4"/>
  <c r="S1148" i="4"/>
  <c r="Y1104" i="3"/>
  <c r="E1104" i="4"/>
  <c r="AU1104" i="3"/>
  <c r="E1217" i="4"/>
  <c r="D1217" i="4" s="1"/>
  <c r="Y1217" i="3"/>
  <c r="AU1217" i="3"/>
  <c r="S1174" i="4"/>
  <c r="E1119" i="4"/>
  <c r="Y1119" i="3"/>
  <c r="AU1119" i="3"/>
  <c r="E1107" i="4"/>
  <c r="Y1107" i="3"/>
  <c r="AU1107" i="3"/>
  <c r="E1161" i="4"/>
  <c r="Y1161" i="3"/>
  <c r="AU1161" i="3"/>
  <c r="S1187" i="4"/>
  <c r="S1128" i="4"/>
  <c r="S1194" i="4"/>
  <c r="Y1208" i="3"/>
  <c r="AU1208" i="3"/>
  <c r="E1208" i="4"/>
  <c r="D1208" i="4" s="1"/>
  <c r="S1182" i="4"/>
  <c r="S1220" i="4"/>
  <c r="AU1216" i="3"/>
  <c r="Y1216" i="3"/>
  <c r="E1216" i="4"/>
  <c r="S1186" i="4"/>
  <c r="E1213" i="4"/>
  <c r="D1213" i="4" s="1"/>
  <c r="AU1213" i="3"/>
  <c r="Y1213" i="3"/>
  <c r="S1144" i="4"/>
  <c r="S1209" i="4"/>
  <c r="S1113" i="4"/>
  <c r="S1141" i="4"/>
  <c r="S1137" i="4"/>
  <c r="S1149" i="4"/>
  <c r="S1175" i="4"/>
  <c r="E1198" i="4"/>
  <c r="AU1198" i="3"/>
  <c r="Y1198" i="3"/>
  <c r="E1166" i="4"/>
  <c r="AU1166" i="3"/>
  <c r="Y1166" i="3"/>
  <c r="Y1219" i="3"/>
  <c r="E1219" i="4"/>
  <c r="AU1219" i="3"/>
  <c r="S1121" i="4"/>
  <c r="E1129" i="4"/>
  <c r="AU1129" i="3"/>
  <c r="Y1129" i="3"/>
  <c r="E1109" i="4"/>
  <c r="AU1109" i="3"/>
  <c r="Y1109" i="3"/>
  <c r="S1207" i="4"/>
  <c r="S1210" i="4"/>
  <c r="E1137" i="4"/>
  <c r="AU1137" i="3"/>
  <c r="Y1137" i="3"/>
  <c r="E1153" i="4"/>
  <c r="AU1153" i="3"/>
  <c r="Y1153" i="3"/>
  <c r="S1153" i="4"/>
  <c r="Y1188" i="3"/>
  <c r="E1188" i="4"/>
  <c r="AU1188" i="3"/>
  <c r="S1203" i="4"/>
  <c r="Y1207" i="3"/>
  <c r="AU1207" i="3"/>
  <c r="E1207" i="4"/>
  <c r="D1207" i="4" s="1"/>
  <c r="E1158" i="4"/>
  <c r="Y1158" i="3"/>
  <c r="AU1158" i="3"/>
  <c r="S1181" i="4"/>
  <c r="S1167" i="4"/>
  <c r="E1134" i="4"/>
  <c r="D1134" i="4" s="1"/>
  <c r="Y1134" i="3"/>
  <c r="AU1134" i="3"/>
  <c r="S1122" i="4"/>
  <c r="S1110" i="4"/>
  <c r="Y1159" i="3"/>
  <c r="AU1159" i="3"/>
  <c r="E1159" i="4"/>
  <c r="E1110" i="4"/>
  <c r="AU1110" i="3"/>
  <c r="Y1110" i="3"/>
  <c r="E1114" i="4"/>
  <c r="Y1114" i="3"/>
  <c r="AU1114" i="3"/>
  <c r="S1114" i="4"/>
  <c r="O300" i="1"/>
  <c r="O1178" i="1"/>
  <c r="O746" i="1"/>
  <c r="O307" i="1"/>
  <c r="O583" i="1"/>
  <c r="O694" i="1"/>
  <c r="O267" i="1"/>
  <c r="O468" i="1"/>
  <c r="O1069" i="1"/>
  <c r="O640" i="1"/>
  <c r="O157" i="1"/>
  <c r="O1730" i="1"/>
  <c r="O341" i="1"/>
  <c r="O1037" i="1"/>
  <c r="O500" i="1"/>
  <c r="O418" i="1"/>
  <c r="O419" i="1"/>
  <c r="O487" i="1"/>
  <c r="O362" i="1"/>
  <c r="O1656" i="1"/>
  <c r="O1326" i="1"/>
  <c r="O1047" i="1"/>
  <c r="O1424" i="1"/>
  <c r="O1583" i="1"/>
  <c r="O370" i="1"/>
  <c r="O275" i="1"/>
  <c r="O335" i="1"/>
  <c r="O445" i="1"/>
  <c r="O1572" i="1"/>
  <c r="O1491" i="1"/>
  <c r="O1224" i="1"/>
  <c r="O1481" i="1"/>
  <c r="O1014" i="1"/>
  <c r="O196" i="1"/>
  <c r="O289" i="1"/>
  <c r="O504" i="1"/>
  <c r="O1276" i="1"/>
  <c r="O706" i="1"/>
  <c r="O1672" i="1"/>
  <c r="O867" i="1"/>
  <c r="O1484" i="1"/>
  <c r="O1296" i="1"/>
  <c r="O1335" i="1"/>
  <c r="O662" i="1"/>
  <c r="O1325" i="1"/>
  <c r="O751" i="1"/>
  <c r="O609" i="1"/>
  <c r="O1141" i="1"/>
  <c r="O1359" i="1"/>
  <c r="O670" i="1"/>
  <c r="O1676" i="1"/>
  <c r="O1446" i="1"/>
  <c r="O1255" i="1"/>
  <c r="O1072" i="1"/>
  <c r="O1667" i="1"/>
  <c r="O1147" i="1"/>
  <c r="O1163" i="1"/>
  <c r="O1286" i="1"/>
  <c r="O1366" i="1"/>
  <c r="O1183" i="1"/>
  <c r="O1522" i="1"/>
  <c r="O1161" i="1"/>
  <c r="O1818" i="1"/>
  <c r="O1135" i="1"/>
  <c r="O714" i="1"/>
  <c r="O1467" i="1"/>
  <c r="O1717" i="1"/>
  <c r="O1610" i="1"/>
  <c r="O605" i="1"/>
  <c r="O1273" i="1"/>
  <c r="O1548" i="1"/>
  <c r="O731" i="1"/>
  <c r="O1554" i="1"/>
  <c r="O1384" i="1"/>
  <c r="E1138" i="4"/>
  <c r="AU1138" i="3"/>
  <c r="Y1138" i="3"/>
  <c r="S1123" i="4"/>
  <c r="Y1212" i="3"/>
  <c r="AU1212" i="3"/>
  <c r="E1212" i="4"/>
  <c r="S1111" i="4"/>
  <c r="E1147" i="4"/>
  <c r="Y1147" i="3"/>
  <c r="AU1147" i="3"/>
  <c r="Y1148" i="3"/>
  <c r="E1148" i="4"/>
  <c r="AU1148" i="3"/>
  <c r="S1161" i="4"/>
  <c r="S1173" i="4"/>
  <c r="S1189" i="4"/>
  <c r="S1216" i="4"/>
  <c r="E1123" i="4"/>
  <c r="Y1123" i="3"/>
  <c r="AU1123" i="3"/>
  <c r="E1135" i="4"/>
  <c r="Y1135" i="3"/>
  <c r="AU1135" i="3"/>
  <c r="S1190" i="4"/>
  <c r="S1205" i="4"/>
  <c r="E1144" i="4"/>
  <c r="Y1144" i="3"/>
  <c r="AU1144" i="3"/>
  <c r="S1191" i="4"/>
  <c r="E1186" i="4"/>
  <c r="AU1186" i="3"/>
  <c r="Y1186" i="3"/>
  <c r="S1151" i="4"/>
  <c r="E1209" i="4"/>
  <c r="AU1209" i="3"/>
  <c r="Y1209" i="3"/>
  <c r="S1124" i="4"/>
  <c r="Y1163" i="3"/>
  <c r="AU1163" i="3"/>
  <c r="E1163" i="4"/>
  <c r="S1176" i="4"/>
  <c r="E1143" i="4"/>
  <c r="D1143" i="4" s="1"/>
  <c r="Y1143" i="3"/>
  <c r="AU1143" i="3"/>
  <c r="Y1155" i="3"/>
  <c r="E1155" i="4"/>
  <c r="D1155" i="4" s="1"/>
  <c r="AU1155" i="3"/>
  <c r="S1127" i="4"/>
  <c r="S1139" i="4"/>
  <c r="S1104" i="4"/>
  <c r="S1140" i="4"/>
  <c r="E1105" i="4"/>
  <c r="Y1105" i="3"/>
  <c r="AU1105" i="3"/>
  <c r="E1222" i="4"/>
  <c r="Y1222" i="3"/>
  <c r="AU1222" i="3"/>
  <c r="S1198" i="4"/>
  <c r="S1222" i="4"/>
  <c r="E1125" i="4"/>
  <c r="Y1125" i="3"/>
  <c r="AU1125" i="3"/>
  <c r="E1149" i="4"/>
  <c r="AU1149" i="3"/>
  <c r="Y1149" i="3"/>
  <c r="E1145" i="4"/>
  <c r="D1145" i="4" s="1"/>
  <c r="AU1145" i="3"/>
  <c r="Y1145" i="3"/>
  <c r="S1223" i="4"/>
  <c r="S1218" i="4"/>
  <c r="S1219" i="4"/>
  <c r="E1218" i="4"/>
  <c r="D1218" i="4" s="1"/>
  <c r="Y1218" i="3"/>
  <c r="AU1218" i="3"/>
  <c r="S1188" i="4"/>
  <c r="Y1223" i="3"/>
  <c r="AU1223" i="3"/>
  <c r="E1223" i="4"/>
  <c r="E1130" i="4"/>
  <c r="Y1130" i="3"/>
  <c r="AU1130" i="3"/>
  <c r="S1130" i="4"/>
  <c r="S1159" i="4"/>
  <c r="E1126" i="4"/>
  <c r="Y1126" i="3"/>
  <c r="AU1126" i="3"/>
  <c r="Y1181" i="3"/>
  <c r="AU1181" i="3"/>
  <c r="E1181" i="4"/>
  <c r="D1181" i="4" s="1"/>
  <c r="S1142" i="4"/>
  <c r="S1118" i="4"/>
  <c r="O346" i="1"/>
  <c r="O809" i="1"/>
  <c r="O263" i="1"/>
  <c r="O150" i="1"/>
  <c r="O348" i="1"/>
  <c r="O278" i="1"/>
  <c r="O253" i="1"/>
  <c r="O826" i="1"/>
  <c r="O1244" i="1"/>
  <c r="O421" i="1"/>
  <c r="O1562" i="1"/>
  <c r="O231" i="1"/>
  <c r="O511" i="1"/>
  <c r="O1202" i="1"/>
  <c r="O879" i="1"/>
  <c r="O1435" i="1"/>
  <c r="O297" i="1"/>
  <c r="O309" i="1"/>
  <c r="O426" i="1"/>
  <c r="O1376" i="1"/>
  <c r="O1630" i="1"/>
  <c r="O1408" i="1"/>
  <c r="O363" i="1"/>
  <c r="O1459" i="1"/>
  <c r="O1460" i="1"/>
  <c r="O712" i="1"/>
  <c r="O993" i="1"/>
  <c r="O1337" i="1"/>
  <c r="O304" i="1"/>
  <c r="O361" i="1"/>
  <c r="O1023" i="1"/>
  <c r="O207" i="1"/>
  <c r="O135" i="1"/>
  <c r="O310" i="1"/>
  <c r="O371" i="1"/>
  <c r="O1414" i="1"/>
  <c r="O180" i="1"/>
  <c r="O467" i="1"/>
  <c r="O613" i="1"/>
  <c r="O1322" i="1"/>
  <c r="O1079" i="1"/>
  <c r="O637" i="1"/>
  <c r="O1313" i="1"/>
  <c r="O1605" i="1"/>
  <c r="O1395" i="1"/>
  <c r="O1314" i="1"/>
  <c r="O727" i="1"/>
  <c r="O1734" i="1"/>
  <c r="O1814" i="1"/>
  <c r="O1167" i="1"/>
  <c r="O807" i="1"/>
  <c r="O1716" i="1"/>
  <c r="O969" i="1"/>
  <c r="O456" i="1"/>
  <c r="O1248" i="1"/>
  <c r="O1468" i="1"/>
  <c r="O865" i="1"/>
  <c r="O1131" i="1"/>
  <c r="O708" i="1"/>
  <c r="O1813" i="1"/>
  <c r="O1515" i="1"/>
  <c r="O1122" i="1"/>
  <c r="O1821" i="1"/>
  <c r="O1259" i="1"/>
  <c r="O1256" i="1"/>
  <c r="Y1224" i="3"/>
  <c r="AU1224" i="3"/>
  <c r="E1224" i="4"/>
  <c r="E1177" i="4"/>
  <c r="D1177" i="4" s="1"/>
  <c r="Y1177" i="3"/>
  <c r="AU1177" i="3"/>
  <c r="E1131" i="4"/>
  <c r="Y1131" i="3"/>
  <c r="AU1131" i="3"/>
  <c r="S1136" i="4"/>
  <c r="E1205" i="4"/>
  <c r="D1205" i="4" s="1"/>
  <c r="Y1205" i="3"/>
  <c r="AU1205" i="3"/>
  <c r="S1201" i="4"/>
  <c r="E1191" i="4"/>
  <c r="D1191" i="4" s="1"/>
  <c r="Y1191" i="3"/>
  <c r="AU1191" i="3"/>
  <c r="E1154" i="4"/>
  <c r="D1154" i="4" s="1"/>
  <c r="AU1154" i="3"/>
  <c r="Y1154" i="3"/>
  <c r="S1147" i="4"/>
  <c r="E1173" i="4"/>
  <c r="AU1173" i="3"/>
  <c r="Y1173" i="3"/>
  <c r="E1140" i="4"/>
  <c r="AU1140" i="3"/>
  <c r="Y1140" i="3"/>
  <c r="E1187" i="4"/>
  <c r="D1187" i="4" s="1"/>
  <c r="AU1187" i="3"/>
  <c r="Y1187" i="3"/>
  <c r="E1128" i="4"/>
  <c r="D1128" i="4" s="1"/>
  <c r="AU1128" i="3"/>
  <c r="Y1128" i="3"/>
  <c r="S1224" i="4"/>
  <c r="S1164" i="4"/>
  <c r="E1190" i="4"/>
  <c r="Y1190" i="3"/>
  <c r="AU1190" i="3"/>
  <c r="S1135" i="4"/>
  <c r="S1168" i="4"/>
  <c r="S1221" i="4"/>
  <c r="E1124" i="4"/>
  <c r="Y1124" i="3"/>
  <c r="AU1124" i="3"/>
  <c r="E1202" i="4"/>
  <c r="D1202" i="4" s="1"/>
  <c r="Y1202" i="3"/>
  <c r="AU1202" i="3"/>
  <c r="S1165" i="4"/>
  <c r="S1112" i="4"/>
  <c r="Y1116" i="3"/>
  <c r="AU1116" i="3"/>
  <c r="E1116" i="4"/>
  <c r="D1116" i="4" s="1"/>
  <c r="E1185" i="4"/>
  <c r="D1185" i="4" s="1"/>
  <c r="Y1185" i="3"/>
  <c r="AU1185" i="3"/>
  <c r="E1111" i="4"/>
  <c r="Y1111" i="3"/>
  <c r="AU1111" i="3"/>
  <c r="E1194" i="4"/>
  <c r="Y1194" i="3"/>
  <c r="AU1194" i="3"/>
  <c r="E1112" i="4"/>
  <c r="Y1112" i="3"/>
  <c r="AU1112" i="3"/>
  <c r="S1197" i="4"/>
  <c r="Y1136" i="3"/>
  <c r="AU1136" i="3"/>
  <c r="E1136" i="4"/>
  <c r="D1136" i="4" s="1"/>
  <c r="S1129" i="4"/>
  <c r="Y1171" i="3"/>
  <c r="E1171" i="4"/>
  <c r="AU1171" i="3"/>
  <c r="S1211" i="4"/>
  <c r="E1117" i="4"/>
  <c r="AU1117" i="3"/>
  <c r="Y1117" i="3"/>
  <c r="Y1210" i="3"/>
  <c r="E1210" i="4"/>
  <c r="AU1210" i="3"/>
  <c r="Y1215" i="3"/>
  <c r="AU1215" i="3"/>
  <c r="E1215" i="4"/>
  <c r="D1215" i="4" s="1"/>
  <c r="S1109" i="4"/>
  <c r="S1105" i="4"/>
  <c r="S1166" i="4"/>
  <c r="Y1211" i="3"/>
  <c r="E1211" i="4"/>
  <c r="AU1211" i="3"/>
  <c r="S1133" i="4"/>
  <c r="S1125" i="4"/>
  <c r="S1158" i="4"/>
  <c r="Y1184" i="3"/>
  <c r="E1184" i="4"/>
  <c r="AU1184" i="3"/>
  <c r="S1171" i="4"/>
  <c r="E1118" i="4"/>
  <c r="Y1118" i="3"/>
  <c r="AU1118" i="3"/>
  <c r="S1126" i="4"/>
  <c r="E1102" i="4"/>
  <c r="D1102" i="4" s="1"/>
  <c r="Y1102" i="3"/>
  <c r="AU1102" i="3"/>
  <c r="E1167" i="4"/>
  <c r="D1167" i="4" s="1"/>
  <c r="Y1167" i="3"/>
  <c r="AU1167" i="3"/>
  <c r="Y1204" i="3"/>
  <c r="E1204" i="4"/>
  <c r="D1204" i="4" s="1"/>
  <c r="AU1204" i="3"/>
  <c r="S1163" i="4"/>
  <c r="S1138" i="4"/>
  <c r="O589" i="1"/>
  <c r="O601" i="1"/>
  <c r="O1581" i="1"/>
  <c r="O1340" i="1"/>
  <c r="O556" i="1"/>
  <c r="O1339" i="1"/>
  <c r="O654" i="1"/>
  <c r="O550" i="1"/>
  <c r="O1532" i="1"/>
  <c r="O1802" i="1"/>
  <c r="O695" i="1"/>
  <c r="O1240" i="1"/>
  <c r="O1699" i="1"/>
  <c r="O1160" i="1"/>
  <c r="O1367" i="1"/>
  <c r="O1238" i="1"/>
  <c r="O800" i="1"/>
  <c r="O522" i="1"/>
  <c r="O535" i="1"/>
  <c r="O557" i="1"/>
  <c r="O562" i="1"/>
  <c r="O711" i="1"/>
  <c r="O521" i="1"/>
  <c r="O1475" i="1"/>
  <c r="O536" i="1"/>
  <c r="O531" i="1"/>
  <c r="O532" i="1"/>
  <c r="O1089" i="1"/>
  <c r="O1476" i="1"/>
  <c r="O805" i="1"/>
  <c r="O572" i="1"/>
  <c r="O1398" i="1"/>
  <c r="O647" i="1"/>
  <c r="O1153" i="1"/>
  <c r="O1401" i="1"/>
  <c r="O587" i="1"/>
  <c r="O1125" i="1"/>
  <c r="O1641" i="1"/>
  <c r="O1558" i="1"/>
  <c r="O1728" i="1"/>
  <c r="O540" i="1"/>
  <c r="O859" i="1"/>
  <c r="O588" i="1"/>
  <c r="O757" i="1"/>
  <c r="O1213" i="1"/>
  <c r="O1559" i="1"/>
  <c r="O1246" i="1"/>
  <c r="O678" i="1"/>
  <c r="O537" i="1"/>
  <c r="O962" i="1"/>
  <c r="O585" i="1"/>
  <c r="O1351" i="1"/>
  <c r="O518" i="1"/>
  <c r="O996" i="1"/>
  <c r="O1784" i="1"/>
  <c r="O703" i="1"/>
  <c r="O527" i="1"/>
  <c r="O990" i="1"/>
  <c r="O1145" i="1"/>
  <c r="O1239" i="1"/>
  <c r="O1747" i="1"/>
  <c r="O858" i="1"/>
  <c r="O591" i="1"/>
  <c r="O1664" i="1"/>
  <c r="O1578" i="1"/>
  <c r="O1743" i="1"/>
  <c r="O1361" i="1"/>
  <c r="O1722" i="1"/>
  <c r="O551" i="1"/>
  <c r="O610" i="1"/>
  <c r="O764" i="1"/>
  <c r="O1233" i="1"/>
  <c r="O1571" i="1"/>
  <c r="O1439" i="1"/>
  <c r="O679" i="1"/>
  <c r="O1036" i="1"/>
  <c r="O523" i="1"/>
  <c r="O586" i="1"/>
  <c r="O1118" i="1"/>
  <c r="O1613" i="1"/>
  <c r="O773" i="1"/>
  <c r="O528" i="1"/>
  <c r="O606" i="1"/>
  <c r="O1625" i="1"/>
  <c r="O1453" i="1"/>
  <c r="O539" i="1"/>
  <c r="O849" i="1"/>
  <c r="O1098" i="1"/>
  <c r="O756" i="1"/>
  <c r="O1211" i="1"/>
  <c r="O1299" i="1"/>
  <c r="O1798" i="1"/>
  <c r="O1431" i="1"/>
  <c r="O1680" i="1"/>
  <c r="O1426" i="1"/>
  <c r="O526" i="1"/>
  <c r="O802" i="1"/>
  <c r="O1791" i="1"/>
  <c r="O762" i="1"/>
  <c r="O533" i="1"/>
  <c r="O1003" i="1"/>
  <c r="O857" i="1"/>
  <c r="O914" i="1"/>
  <c r="O633" i="1"/>
  <c r="O798" i="1"/>
  <c r="O1151" i="1"/>
  <c r="O1209" i="1"/>
  <c r="O1678" i="1"/>
  <c r="O1523" i="1"/>
  <c r="O1599" i="1"/>
  <c r="O1788" i="1"/>
  <c r="O546" i="1"/>
  <c r="O657" i="1"/>
  <c r="O1212" i="1"/>
  <c r="O1720" i="1"/>
  <c r="O1465" i="1"/>
  <c r="O1726" i="1"/>
  <c r="O992" i="1"/>
  <c r="O645" i="1"/>
  <c r="O1593" i="1"/>
  <c r="O1323" i="1"/>
  <c r="O1463" i="1"/>
  <c r="O681" i="1"/>
  <c r="O321" i="1"/>
  <c r="O530" i="1"/>
  <c r="O516" i="1"/>
  <c r="O559" i="1"/>
  <c r="O1063" i="1"/>
  <c r="O564" i="1"/>
  <c r="O738" i="1"/>
  <c r="O1693" i="1"/>
  <c r="O739" i="1"/>
  <c r="O702" i="1"/>
  <c r="O515" i="1"/>
  <c r="O970" i="1"/>
  <c r="O791" i="1"/>
  <c r="O1142" i="1"/>
  <c r="O1235" i="1"/>
  <c r="O1663" i="1"/>
  <c r="O1038" i="1"/>
  <c r="O618" i="1"/>
  <c r="O1707" i="1"/>
  <c r="O956" i="1"/>
  <c r="O653" i="1"/>
  <c r="O1634" i="1"/>
  <c r="O1362" i="1"/>
  <c r="O538" i="1"/>
  <c r="O1632" i="1"/>
  <c r="O1494" i="1"/>
  <c r="O545" i="1"/>
  <c r="O942" i="1"/>
  <c r="O656" i="1"/>
  <c r="O768" i="1"/>
  <c r="O1111" i="1"/>
  <c r="O1640" i="1"/>
  <c r="O1269" i="1"/>
  <c r="O1766" i="1"/>
  <c r="O519" i="1"/>
  <c r="O1039" i="1"/>
  <c r="O971" i="1"/>
  <c r="O634" i="1"/>
  <c r="O740" i="1"/>
  <c r="O804" i="1"/>
  <c r="O1203" i="1"/>
  <c r="O1488" i="1"/>
  <c r="O1425" i="1"/>
  <c r="O1031" i="1"/>
  <c r="O964" i="1"/>
  <c r="O648" i="1"/>
  <c r="O821" i="1"/>
  <c r="O1708" i="1"/>
  <c r="O676" i="1"/>
  <c r="O544" i="1"/>
  <c r="O1501" i="1"/>
  <c r="O806" i="1"/>
  <c r="O547" i="1"/>
  <c r="O785" i="1"/>
  <c r="O1166" i="1"/>
  <c r="O1201" i="1"/>
  <c r="O1642" i="1"/>
  <c r="O1706" i="1"/>
  <c r="O1306" i="1"/>
  <c r="O1030" i="1"/>
  <c r="O675" i="1"/>
  <c r="O786" i="1"/>
  <c r="O1197" i="1"/>
  <c r="O1592" i="1"/>
  <c r="O1461" i="1"/>
  <c r="O927" i="1"/>
  <c r="O1620" i="1"/>
  <c r="O560" i="1"/>
  <c r="O1648" i="1"/>
  <c r="O1705" i="1"/>
  <c r="O552" i="1"/>
  <c r="O1022" i="1"/>
  <c r="O954" i="1"/>
  <c r="O688" i="1"/>
  <c r="O1137" i="1"/>
  <c r="O1170" i="1"/>
  <c r="O1713" i="1"/>
  <c r="O1419" i="1"/>
  <c r="O1032" i="1"/>
  <c r="O943" i="1"/>
  <c r="O697" i="1"/>
  <c r="O1679" i="1"/>
  <c r="O1702" i="1"/>
  <c r="O565" i="1"/>
  <c r="O741" i="1"/>
  <c r="O1162" i="1"/>
  <c r="O1744" i="1"/>
  <c r="O1429" i="1"/>
  <c r="O482" i="1"/>
  <c r="S1101" i="4"/>
  <c r="E1101" i="4"/>
  <c r="Y1101" i="3"/>
  <c r="AU1101" i="3"/>
  <c r="S1048" i="4"/>
  <c r="S1050" i="4"/>
  <c r="S1084" i="4"/>
  <c r="S1074" i="4"/>
  <c r="S1062" i="4"/>
  <c r="S1047" i="4"/>
  <c r="S1067" i="4"/>
  <c r="S1097" i="4"/>
  <c r="S1075" i="4"/>
  <c r="S1095" i="4"/>
  <c r="Y1050" i="3"/>
  <c r="S1059" i="4"/>
  <c r="S1049" i="4"/>
  <c r="S1085" i="4"/>
  <c r="S1079" i="4"/>
  <c r="E1039" i="4"/>
  <c r="Y1039" i="3"/>
  <c r="AU1039" i="3"/>
  <c r="E1079" i="4"/>
  <c r="D1079" i="4" s="1"/>
  <c r="Y1079" i="3"/>
  <c r="AU1079" i="3"/>
  <c r="S1040" i="4"/>
  <c r="E1094" i="4"/>
  <c r="AU1094" i="3"/>
  <c r="Y1094" i="3"/>
  <c r="S1041" i="4"/>
  <c r="E1069" i="4"/>
  <c r="AU1069" i="3"/>
  <c r="Y1069" i="3"/>
  <c r="E1088" i="4"/>
  <c r="Y1088" i="3"/>
  <c r="AU1088" i="3"/>
  <c r="E1085" i="4"/>
  <c r="Y1085" i="3"/>
  <c r="AU1085" i="3"/>
  <c r="S1086" i="4"/>
  <c r="E1056" i="4"/>
  <c r="AU1056" i="3"/>
  <c r="Y1056" i="3"/>
  <c r="E1071" i="4"/>
  <c r="Y1071" i="3"/>
  <c r="AU1071" i="3"/>
  <c r="E1058" i="4"/>
  <c r="Y1058" i="3"/>
  <c r="AU1058" i="3"/>
  <c r="E1049" i="4"/>
  <c r="Y1049" i="3"/>
  <c r="AU1049" i="3"/>
  <c r="S1043" i="4"/>
  <c r="S1073" i="4"/>
  <c r="S1080" i="4"/>
  <c r="S1089" i="4"/>
  <c r="S1098" i="4"/>
  <c r="E1093" i="4"/>
  <c r="AU1093" i="3"/>
  <c r="Y1093" i="3"/>
  <c r="S1068" i="4"/>
  <c r="S1046" i="4"/>
  <c r="E1072" i="4"/>
  <c r="Y1072" i="3"/>
  <c r="AU1072" i="3"/>
  <c r="S1091" i="4"/>
  <c r="E1084" i="4"/>
  <c r="D1084" i="4" s="1"/>
  <c r="Y1084" i="3"/>
  <c r="AU1084" i="3"/>
  <c r="S1083" i="4"/>
  <c r="S1081" i="4"/>
  <c r="E1082" i="4"/>
  <c r="Y1082" i="3"/>
  <c r="AU1082" i="3"/>
  <c r="E1045" i="4"/>
  <c r="AU1045" i="3"/>
  <c r="Y1045" i="3"/>
  <c r="S1055" i="4"/>
  <c r="E1053" i="4"/>
  <c r="AU1053" i="3"/>
  <c r="Y1053" i="3"/>
  <c r="S1069" i="4"/>
  <c r="E1055" i="4"/>
  <c r="AU1055" i="3"/>
  <c r="Y1055" i="3"/>
  <c r="E1057" i="4"/>
  <c r="Y1057" i="3"/>
  <c r="AU1057" i="3"/>
  <c r="E1064" i="4"/>
  <c r="AU1064" i="3"/>
  <c r="Y1064" i="3"/>
  <c r="E1068" i="4"/>
  <c r="Y1068" i="3"/>
  <c r="AU1068" i="3"/>
  <c r="E1067" i="4"/>
  <c r="D1067" i="4" s="1"/>
  <c r="AU1067" i="3"/>
  <c r="Y1067" i="3"/>
  <c r="S1052" i="4"/>
  <c r="S1070" i="4"/>
  <c r="E1073" i="4"/>
  <c r="Y1073" i="3"/>
  <c r="AU1073" i="3"/>
  <c r="E1096" i="4"/>
  <c r="AU1096" i="3"/>
  <c r="Y1096" i="3"/>
  <c r="E1092" i="4"/>
  <c r="AU1092" i="3"/>
  <c r="Y1092" i="3"/>
  <c r="S1072" i="4"/>
  <c r="S1053" i="4"/>
  <c r="E1047" i="4"/>
  <c r="Y1047" i="3"/>
  <c r="AU1047" i="3"/>
  <c r="E1059" i="4"/>
  <c r="Y1059" i="3"/>
  <c r="AU1059" i="3"/>
  <c r="S1038" i="4"/>
  <c r="E1063" i="4"/>
  <c r="Y1063" i="3"/>
  <c r="AU1063" i="3"/>
  <c r="E1041" i="4"/>
  <c r="Y1041" i="3"/>
  <c r="AU1041" i="3"/>
  <c r="S1045" i="4"/>
  <c r="E1076" i="4"/>
  <c r="Y1076" i="3"/>
  <c r="AU1076" i="3"/>
  <c r="S1088" i="4"/>
  <c r="E1046" i="4"/>
  <c r="Y1046" i="3"/>
  <c r="AU1046" i="3"/>
  <c r="S1051" i="4"/>
  <c r="S1039" i="4"/>
  <c r="S1042" i="4"/>
  <c r="S1096" i="4"/>
  <c r="E1048" i="4"/>
  <c r="AU1048" i="3"/>
  <c r="Y1048" i="3"/>
  <c r="E1089" i="4"/>
  <c r="AU1089" i="3"/>
  <c r="Y1089" i="3"/>
  <c r="S1092" i="4"/>
  <c r="S1057" i="4"/>
  <c r="E1100" i="4"/>
  <c r="AU1100" i="3"/>
  <c r="Y1100" i="3"/>
  <c r="E1083" i="4"/>
  <c r="Y1083" i="3"/>
  <c r="AU1083" i="3"/>
  <c r="E1074" i="4"/>
  <c r="D1074" i="4" s="1"/>
  <c r="AU1074" i="3"/>
  <c r="Y1074" i="3"/>
  <c r="S1078" i="4"/>
  <c r="E1060" i="4"/>
  <c r="Y1060" i="3"/>
  <c r="AU1060" i="3"/>
  <c r="E1095" i="4"/>
  <c r="AU1095" i="3"/>
  <c r="Y1095" i="3"/>
  <c r="E1070" i="4"/>
  <c r="AU1070" i="3"/>
  <c r="Y1070" i="3"/>
  <c r="S1094" i="4"/>
  <c r="E1081" i="4"/>
  <c r="AU1081" i="3"/>
  <c r="Y1081" i="3"/>
  <c r="E1054" i="4"/>
  <c r="AU1054" i="3"/>
  <c r="Y1054" i="3"/>
  <c r="E1044" i="4"/>
  <c r="AU1044" i="3"/>
  <c r="Y1044" i="3"/>
  <c r="E1043" i="4"/>
  <c r="D1043" i="4" s="1"/>
  <c r="AU1043" i="3"/>
  <c r="Y1043" i="3"/>
  <c r="S1077" i="4"/>
  <c r="S1044" i="4"/>
  <c r="S1064" i="4"/>
  <c r="S1060" i="4"/>
  <c r="E1051" i="4"/>
  <c r="D1051" i="4" s="1"/>
  <c r="Y1051" i="3"/>
  <c r="AU1051" i="3"/>
  <c r="S1066" i="4"/>
  <c r="AU1087" i="3"/>
  <c r="E1087" i="4"/>
  <c r="Y1087" i="3"/>
  <c r="E1062" i="4"/>
  <c r="Y1062" i="3"/>
  <c r="AU1062" i="3"/>
  <c r="E1040" i="4"/>
  <c r="D1040" i="4" s="1"/>
  <c r="Y1040" i="3"/>
  <c r="AU1040" i="3"/>
  <c r="E1086" i="4"/>
  <c r="D1086" i="4" s="1"/>
  <c r="AU1086" i="3"/>
  <c r="Y1086" i="3"/>
  <c r="S1087" i="4"/>
  <c r="S1082" i="4"/>
  <c r="E1091" i="4"/>
  <c r="D1091" i="4" s="1"/>
  <c r="AU1091" i="3"/>
  <c r="Y1091" i="3"/>
  <c r="S1076" i="4"/>
  <c r="E1077" i="4"/>
  <c r="AU1077" i="3"/>
  <c r="Y1077" i="3"/>
  <c r="E1042" i="4"/>
  <c r="AU1042" i="3"/>
  <c r="Y1042" i="3"/>
  <c r="E1097" i="4"/>
  <c r="D1097" i="4" s="1"/>
  <c r="AU1097" i="3"/>
  <c r="Y1097" i="3"/>
  <c r="E1052" i="4"/>
  <c r="AU1052" i="3"/>
  <c r="Y1052" i="3"/>
  <c r="E1080" i="4"/>
  <c r="D1080" i="4" s="1"/>
  <c r="Y1080" i="3"/>
  <c r="AU1080" i="3"/>
  <c r="S1063" i="4"/>
  <c r="S1090" i="4"/>
  <c r="S1099" i="4"/>
  <c r="E1066" i="4"/>
  <c r="Y1066" i="3"/>
  <c r="AU1066" i="3"/>
  <c r="S1058" i="4"/>
  <c r="S1100" i="4"/>
  <c r="S1056" i="4"/>
  <c r="E1065" i="4"/>
  <c r="Y1065" i="3"/>
  <c r="AU1065" i="3"/>
  <c r="S1071" i="4"/>
  <c r="AU1098" i="3"/>
  <c r="Y1098" i="3"/>
  <c r="E1098" i="4"/>
  <c r="E1061" i="4"/>
  <c r="AU1061" i="3"/>
  <c r="Y1061" i="3"/>
  <c r="E1050" i="4"/>
  <c r="AU1050" i="3"/>
  <c r="S1061" i="4"/>
  <c r="E1099" i="4"/>
  <c r="D1099" i="4" s="1"/>
  <c r="AU1099" i="3"/>
  <c r="Y1099" i="3"/>
  <c r="S1054" i="4"/>
  <c r="E1090" i="4"/>
  <c r="AU1090" i="3"/>
  <c r="Y1090" i="3"/>
  <c r="S1065" i="4"/>
  <c r="S1093" i="4"/>
  <c r="Y1038" i="3"/>
  <c r="AU1038" i="3"/>
  <c r="E1038" i="4"/>
  <c r="Y1075" i="3"/>
  <c r="E1075" i="4"/>
  <c r="AU1075" i="3"/>
  <c r="E1078" i="4"/>
  <c r="AU1078" i="3"/>
  <c r="Y1078" i="3"/>
  <c r="S1031" i="4"/>
  <c r="S1030" i="4"/>
  <c r="S1034" i="4"/>
  <c r="S1029" i="4"/>
  <c r="S1021" i="4"/>
  <c r="S1023" i="4"/>
  <c r="E1037" i="4"/>
  <c r="Y1037" i="3"/>
  <c r="AU1037" i="3"/>
  <c r="S1026" i="4"/>
  <c r="E1031" i="4"/>
  <c r="Y1031" i="3"/>
  <c r="AU1031" i="3"/>
  <c r="S1037" i="4"/>
  <c r="S1033" i="4"/>
  <c r="S1032" i="4"/>
  <c r="S1025" i="4"/>
  <c r="S1036" i="4"/>
  <c r="E1035" i="4"/>
  <c r="Y1035" i="3"/>
  <c r="AU1035" i="3"/>
  <c r="S1028" i="4"/>
  <c r="E1021" i="4"/>
  <c r="Y1021" i="3"/>
  <c r="AU1021" i="3"/>
  <c r="E1036" i="4"/>
  <c r="D1036" i="4" s="1"/>
  <c r="AU1036" i="3"/>
  <c r="Y1036" i="3"/>
  <c r="S1024" i="4"/>
  <c r="E1034" i="4"/>
  <c r="Y1034" i="3"/>
  <c r="AU1034" i="3"/>
  <c r="S1027" i="4"/>
  <c r="E1029" i="4"/>
  <c r="AU1029" i="3"/>
  <c r="Y1029" i="3"/>
  <c r="E1028" i="4"/>
  <c r="Y1028" i="3"/>
  <c r="AU1028" i="3"/>
  <c r="E1027" i="4"/>
  <c r="Y1027" i="3"/>
  <c r="AU1027" i="3"/>
  <c r="E1023" i="4"/>
  <c r="Y1023" i="3"/>
  <c r="AU1023" i="3"/>
  <c r="Y1025" i="3"/>
  <c r="E1025" i="4"/>
  <c r="AU1025" i="3"/>
  <c r="E1033" i="4"/>
  <c r="Y1033" i="3"/>
  <c r="AU1033" i="3"/>
  <c r="E1032" i="4"/>
  <c r="D1032" i="4" s="1"/>
  <c r="AU1032" i="3"/>
  <c r="Y1032" i="3"/>
  <c r="E1026" i="4"/>
  <c r="AU1026" i="3"/>
  <c r="Y1026" i="3"/>
  <c r="E1030" i="4"/>
  <c r="Y1030" i="3"/>
  <c r="AU1030" i="3"/>
  <c r="S1035" i="4"/>
  <c r="E1024" i="4"/>
  <c r="AU1024" i="3"/>
  <c r="Y1024" i="3"/>
  <c r="S973" i="4"/>
  <c r="S980" i="4"/>
  <c r="S996" i="4"/>
  <c r="S982" i="4"/>
  <c r="S998" i="4"/>
  <c r="S967" i="4"/>
  <c r="S1016" i="4"/>
  <c r="S972" i="4"/>
  <c r="S1017" i="4"/>
  <c r="S976" i="4"/>
  <c r="S1015" i="4"/>
  <c r="S997" i="4"/>
  <c r="S975" i="4"/>
  <c r="S978" i="4"/>
  <c r="S963" i="4"/>
  <c r="AU986" i="3"/>
  <c r="M986" i="4"/>
  <c r="M974" i="4" s="1"/>
  <c r="E967" i="4"/>
  <c r="D967" i="4" s="1"/>
  <c r="Y967" i="3"/>
  <c r="AU967" i="3"/>
  <c r="E1010" i="4"/>
  <c r="AU1010" i="3"/>
  <c r="Y1010" i="3"/>
  <c r="E998" i="4"/>
  <c r="Y998" i="3"/>
  <c r="AU998" i="3"/>
  <c r="E978" i="4"/>
  <c r="Y978" i="3"/>
  <c r="AU978" i="3"/>
  <c r="S986" i="4"/>
  <c r="E995" i="4"/>
  <c r="Y995" i="3"/>
  <c r="AU995" i="3"/>
  <c r="S995" i="4"/>
  <c r="E1013" i="4"/>
  <c r="Y1013" i="3"/>
  <c r="AU1013" i="3"/>
  <c r="E987" i="4"/>
  <c r="Y987" i="3"/>
  <c r="AU987" i="3"/>
  <c r="E964" i="4"/>
  <c r="AU964" i="3"/>
  <c r="Y964" i="3"/>
  <c r="S991" i="4"/>
  <c r="S984" i="4"/>
  <c r="AU982" i="3"/>
  <c r="E982" i="4"/>
  <c r="Y982" i="3"/>
  <c r="Y1005" i="3"/>
  <c r="AU1005" i="3"/>
  <c r="E1005" i="4"/>
  <c r="E985" i="4"/>
  <c r="AU985" i="3"/>
  <c r="Y985" i="3"/>
  <c r="E1011" i="4"/>
  <c r="Y1011" i="3"/>
  <c r="AU1011" i="3"/>
  <c r="E1018" i="4"/>
  <c r="Y1018" i="3"/>
  <c r="AU1018" i="3"/>
  <c r="E973" i="4"/>
  <c r="D973" i="4" s="1"/>
  <c r="Y973" i="3"/>
  <c r="AU973" i="3"/>
  <c r="S1010" i="4"/>
  <c r="AU993" i="3"/>
  <c r="Y993" i="3"/>
  <c r="E993" i="4"/>
  <c r="S1007" i="4"/>
  <c r="E965" i="4"/>
  <c r="AU965" i="3"/>
  <c r="Y965" i="3"/>
  <c r="S1000" i="4"/>
  <c r="S981" i="4"/>
  <c r="S1008" i="4"/>
  <c r="S983" i="4"/>
  <c r="S1009" i="4"/>
  <c r="S994" i="4"/>
  <c r="S966" i="4"/>
  <c r="S971" i="4"/>
  <c r="S968" i="4"/>
  <c r="E1017" i="4"/>
  <c r="D1017" i="4" s="1"/>
  <c r="Y1017" i="3"/>
  <c r="AU1017" i="3"/>
  <c r="E986" i="4"/>
  <c r="Y986" i="3"/>
  <c r="S1012" i="4"/>
  <c r="E984" i="4"/>
  <c r="AU984" i="3"/>
  <c r="Y984" i="3"/>
  <c r="E1002" i="4"/>
  <c r="Y1002" i="3"/>
  <c r="AU1002" i="3"/>
  <c r="E1020" i="4"/>
  <c r="Y1020" i="3"/>
  <c r="AU1020" i="3"/>
  <c r="S979" i="4"/>
  <c r="E966" i="4"/>
  <c r="Y966" i="3"/>
  <c r="AU966" i="3"/>
  <c r="S1002" i="4"/>
  <c r="S1013" i="4"/>
  <c r="S987" i="4"/>
  <c r="S992" i="4"/>
  <c r="S988" i="4"/>
  <c r="E1000" i="4"/>
  <c r="Y1000" i="3"/>
  <c r="AU1000" i="3"/>
  <c r="E1015" i="4"/>
  <c r="Y1015" i="3"/>
  <c r="E994" i="4"/>
  <c r="AU994" i="3"/>
  <c r="Y994" i="3"/>
  <c r="E991" i="4"/>
  <c r="Y991" i="3"/>
  <c r="AU991" i="3"/>
  <c r="E977" i="4"/>
  <c r="AU977" i="3"/>
  <c r="Y977" i="3"/>
  <c r="E980" i="4"/>
  <c r="Y980" i="3"/>
  <c r="AU980" i="3"/>
  <c r="S1004" i="4"/>
  <c r="E961" i="4"/>
  <c r="AU961" i="3"/>
  <c r="Y961" i="3"/>
  <c r="S1014" i="4"/>
  <c r="S969" i="4"/>
  <c r="S1001" i="4"/>
  <c r="E971" i="4"/>
  <c r="D971" i="4" s="1"/>
  <c r="Y971" i="3"/>
  <c r="AU971" i="3"/>
  <c r="Y983" i="3"/>
  <c r="AU983" i="3"/>
  <c r="E983" i="4"/>
  <c r="E979" i="4"/>
  <c r="D979" i="4" s="1"/>
  <c r="Y979" i="3"/>
  <c r="AU979" i="3"/>
  <c r="E968" i="4"/>
  <c r="AU968" i="3"/>
  <c r="Y968" i="3"/>
  <c r="S999" i="4"/>
  <c r="AU1015" i="3"/>
  <c r="M1015" i="4"/>
  <c r="E970" i="4"/>
  <c r="Y970" i="3"/>
  <c r="AU970" i="3"/>
  <c r="S964" i="4"/>
  <c r="Y969" i="3"/>
  <c r="AU969" i="3"/>
  <c r="E969" i="4"/>
  <c r="AU997" i="3"/>
  <c r="Y997" i="3"/>
  <c r="E997" i="4"/>
  <c r="D997" i="4" s="1"/>
  <c r="Y989" i="3"/>
  <c r="AU989" i="3"/>
  <c r="E989" i="4"/>
  <c r="E996" i="4"/>
  <c r="D996" i="4" s="1"/>
  <c r="AU996" i="3"/>
  <c r="Y996" i="3"/>
  <c r="S962" i="4"/>
  <c r="E992" i="4"/>
  <c r="D992" i="4" s="1"/>
  <c r="Y992" i="3"/>
  <c r="AU992" i="3"/>
  <c r="S1003" i="4"/>
  <c r="AU1012" i="3"/>
  <c r="Y1012" i="3"/>
  <c r="E1012" i="4"/>
  <c r="E972" i="4"/>
  <c r="AU972" i="3"/>
  <c r="Y972" i="3"/>
  <c r="S965" i="4"/>
  <c r="S977" i="4"/>
  <c r="S993" i="4"/>
  <c r="E1007" i="4"/>
  <c r="Y1007" i="3"/>
  <c r="AU1007" i="3"/>
  <c r="E1003" i="4"/>
  <c r="Y1003" i="3"/>
  <c r="AU1003" i="3"/>
  <c r="E1009" i="4"/>
  <c r="D1009" i="4" s="1"/>
  <c r="Y1009" i="3"/>
  <c r="AU1009" i="3"/>
  <c r="AU1016" i="3"/>
  <c r="M1016" i="4"/>
  <c r="S1020" i="4"/>
  <c r="Y962" i="3"/>
  <c r="AU962" i="3"/>
  <c r="E962" i="4"/>
  <c r="D962" i="4" s="1"/>
  <c r="E1008" i="4"/>
  <c r="AU1008" i="3"/>
  <c r="Y1008" i="3"/>
  <c r="E999" i="4"/>
  <c r="AU999" i="3"/>
  <c r="Y999" i="3"/>
  <c r="S990" i="4"/>
  <c r="E990" i="4"/>
  <c r="Y990" i="3"/>
  <c r="AU990" i="3"/>
  <c r="S970" i="4"/>
  <c r="E963" i="4"/>
  <c r="D963" i="4" s="1"/>
  <c r="Y963" i="3"/>
  <c r="AU963" i="3"/>
  <c r="E981" i="4"/>
  <c r="AU981" i="3"/>
  <c r="Y981" i="3"/>
  <c r="E975" i="4"/>
  <c r="AU975" i="3"/>
  <c r="Y975" i="3"/>
  <c r="E1016" i="4"/>
  <c r="D1016" i="4" s="1"/>
  <c r="Y1016" i="3"/>
  <c r="E988" i="4"/>
  <c r="D988" i="4" s="1"/>
  <c r="Y988" i="3"/>
  <c r="AU988" i="3"/>
  <c r="E1014" i="4"/>
  <c r="D1014" i="4" s="1"/>
  <c r="Y1014" i="3"/>
  <c r="AU1014" i="3"/>
  <c r="S1011" i="4"/>
  <c r="S1005" i="4"/>
  <c r="S989" i="4"/>
  <c r="Y1001" i="3"/>
  <c r="E1001" i="4"/>
  <c r="AU1001" i="3"/>
  <c r="Y976" i="3"/>
  <c r="AU976" i="3"/>
  <c r="E976" i="4"/>
  <c r="S961" i="4"/>
  <c r="E1004" i="4"/>
  <c r="AU1004" i="3"/>
  <c r="Y1004" i="3"/>
  <c r="S985" i="4"/>
  <c r="S1018" i="4"/>
  <c r="AU13" i="3"/>
  <c r="D1033" i="4" l="1"/>
  <c r="D1066" i="4"/>
  <c r="D1124" i="4"/>
  <c r="D1106" i="4"/>
  <c r="D1190" i="4"/>
  <c r="D1070" i="4"/>
  <c r="D1008" i="4"/>
  <c r="D1131" i="4"/>
  <c r="D1160" i="4"/>
  <c r="D1075" i="4"/>
  <c r="D1050" i="4"/>
  <c r="D1098" i="4"/>
  <c r="D1048" i="4"/>
  <c r="D1210" i="4"/>
  <c r="Q1210" i="3" s="1"/>
  <c r="M1210" i="3" s="1"/>
  <c r="D1117" i="4"/>
  <c r="Q1117" i="3" s="1"/>
  <c r="M1117" i="3" s="1"/>
  <c r="D1212" i="4"/>
  <c r="D1178" i="4"/>
  <c r="Q1178" i="3" s="1"/>
  <c r="M1178" i="3" s="1"/>
  <c r="D976" i="4"/>
  <c r="Q976" i="3" s="1"/>
  <c r="M976" i="3" s="1"/>
  <c r="D1119" i="4"/>
  <c r="D1004" i="4"/>
  <c r="D1012" i="4"/>
  <c r="D980" i="4"/>
  <c r="D984" i="4"/>
  <c r="D1026" i="4"/>
  <c r="D1184" i="4"/>
  <c r="D1206" i="4"/>
  <c r="Q1206" i="3" s="1"/>
  <c r="M1206" i="3" s="1"/>
  <c r="D1002" i="4"/>
  <c r="D1130" i="4"/>
  <c r="D982" i="4"/>
  <c r="D978" i="4"/>
  <c r="Q978" i="3" s="1"/>
  <c r="M978" i="3" s="1"/>
  <c r="D966" i="4"/>
  <c r="Q966" i="3" s="1"/>
  <c r="M966" i="3" s="1"/>
  <c r="D1042" i="4"/>
  <c r="D1095" i="4"/>
  <c r="D1046" i="4"/>
  <c r="Q1046" i="3" s="1"/>
  <c r="M1046" i="3" s="1"/>
  <c r="D1041" i="4"/>
  <c r="Q1041" i="3" s="1"/>
  <c r="M1041" i="3" s="1"/>
  <c r="D1224" i="4"/>
  <c r="D1149" i="4"/>
  <c r="D1222" i="4"/>
  <c r="Q1222" i="3" s="1"/>
  <c r="M1222" i="3" s="1"/>
  <c r="D977" i="4"/>
  <c r="D1112" i="4"/>
  <c r="D1023" i="4"/>
  <c r="D1035" i="4"/>
  <c r="Q1035" i="3" s="1"/>
  <c r="M1035" i="3" s="1"/>
  <c r="D1037" i="4"/>
  <c r="Q1037" i="3" s="1"/>
  <c r="M1037" i="3" s="1"/>
  <c r="D1052" i="4"/>
  <c r="D1083" i="4"/>
  <c r="Q1083" i="3" s="1"/>
  <c r="M1083" i="3" s="1"/>
  <c r="D1047" i="4"/>
  <c r="Q1047" i="3" s="1"/>
  <c r="M1047" i="3" s="1"/>
  <c r="D1029" i="4"/>
  <c r="Q1029" i="3" s="1"/>
  <c r="M1029" i="3" s="1"/>
  <c r="D1078" i="4"/>
  <c r="D1001" i="4"/>
  <c r="D975" i="4"/>
  <c r="Q975" i="3" s="1"/>
  <c r="M975" i="3" s="1"/>
  <c r="D1038" i="4"/>
  <c r="Q1038" i="3" s="1"/>
  <c r="M1038" i="3" s="1"/>
  <c r="D1111" i="4"/>
  <c r="D981" i="4"/>
  <c r="Q981" i="3" s="1"/>
  <c r="M981" i="3" s="1"/>
  <c r="D1062" i="4"/>
  <c r="D1089" i="4"/>
  <c r="Q1089" i="3" s="1"/>
  <c r="M1089" i="3" s="1"/>
  <c r="D1069" i="4"/>
  <c r="D1024" i="4"/>
  <c r="Q1024" i="3" s="1"/>
  <c r="M1024" i="3" s="1"/>
  <c r="D1059" i="4"/>
  <c r="Q1059" i="3" s="1"/>
  <c r="M1059" i="3" s="1"/>
  <c r="D1003" i="4"/>
  <c r="Q1003" i="3" s="1"/>
  <c r="M1003" i="3" s="1"/>
  <c r="D1000" i="4"/>
  <c r="D1010" i="4"/>
  <c r="Q1010" i="3" s="1"/>
  <c r="M1010" i="3" s="1"/>
  <c r="D1028" i="4"/>
  <c r="Q1028" i="3" s="1"/>
  <c r="M1028" i="3" s="1"/>
  <c r="D1061" i="4"/>
  <c r="Q1061" i="3" s="1"/>
  <c r="M1061" i="3" s="1"/>
  <c r="D1007" i="4"/>
  <c r="D969" i="4"/>
  <c r="Q969" i="3" s="1"/>
  <c r="M969" i="3" s="1"/>
  <c r="D968" i="4"/>
  <c r="Q968" i="3" s="1"/>
  <c r="M968" i="3" s="1"/>
  <c r="D991" i="4"/>
  <c r="Q991" i="3" s="1"/>
  <c r="M991" i="3" s="1"/>
  <c r="D1209" i="4"/>
  <c r="D1054" i="4"/>
  <c r="Q1054" i="3" s="1"/>
  <c r="M1054" i="3" s="1"/>
  <c r="D1146" i="4"/>
  <c r="D994" i="4"/>
  <c r="Q994" i="3" s="1"/>
  <c r="M994" i="3" s="1"/>
  <c r="D1077" i="4"/>
  <c r="D1122" i="4"/>
  <c r="Q1122" i="3" s="1"/>
  <c r="M1122" i="3" s="1"/>
  <c r="D1141" i="4"/>
  <c r="Q1141" i="3" s="1"/>
  <c r="M1141" i="3" s="1"/>
  <c r="D972" i="4"/>
  <c r="D1096" i="4"/>
  <c r="D1053" i="4"/>
  <c r="D1161" i="4"/>
  <c r="Q1161" i="3" s="1"/>
  <c r="M1161" i="3" s="1"/>
  <c r="D1172" i="4"/>
  <c r="Q1172" i="3" s="1"/>
  <c r="M1172" i="3" s="1"/>
  <c r="D1211" i="4"/>
  <c r="D1110" i="4"/>
  <c r="D1153" i="4"/>
  <c r="Q1153" i="3" s="1"/>
  <c r="M1153" i="3" s="1"/>
  <c r="D1203" i="4"/>
  <c r="Q1203" i="3" s="1"/>
  <c r="M1203" i="3" s="1"/>
  <c r="D993" i="4"/>
  <c r="Q993" i="3" s="1"/>
  <c r="M993" i="3" s="1"/>
  <c r="D1011" i="4"/>
  <c r="Q1011" i="3" s="1"/>
  <c r="M1011" i="3" s="1"/>
  <c r="D995" i="4"/>
  <c r="D1025" i="4"/>
  <c r="Q1025" i="3" s="1"/>
  <c r="M1025" i="3" s="1"/>
  <c r="D1021" i="4"/>
  <c r="D1031" i="4"/>
  <c r="Q1031" i="3" s="1"/>
  <c r="M1031" i="3" s="1"/>
  <c r="D1090" i="4"/>
  <c r="Q1090" i="3" s="1"/>
  <c r="M1090" i="3" s="1"/>
  <c r="D1045" i="4"/>
  <c r="Q1045" i="3" s="1"/>
  <c r="M1045" i="3" s="1"/>
  <c r="D1072" i="4"/>
  <c r="D1094" i="4"/>
  <c r="D1140" i="4"/>
  <c r="Q1140" i="3" s="1"/>
  <c r="M1140" i="3" s="1"/>
  <c r="D1219" i="4"/>
  <c r="Q1219" i="3" s="1"/>
  <c r="M1219" i="3" s="1"/>
  <c r="D1113" i="4"/>
  <c r="Q1113" i="3" s="1"/>
  <c r="M1113" i="3" s="1"/>
  <c r="D1157" i="4"/>
  <c r="D1174" i="4"/>
  <c r="Q1174" i="3" s="1"/>
  <c r="M1174" i="3" s="1"/>
  <c r="D1030" i="4"/>
  <c r="D1044" i="4"/>
  <c r="Q1044" i="3" s="1"/>
  <c r="M1044" i="3" s="1"/>
  <c r="D1057" i="4"/>
  <c r="Q1057" i="3" s="1"/>
  <c r="M1057" i="3" s="1"/>
  <c r="D1049" i="4"/>
  <c r="Q1049" i="3" s="1"/>
  <c r="M1049" i="3" s="1"/>
  <c r="D1101" i="4"/>
  <c r="Q1101" i="3" s="1"/>
  <c r="M1101" i="3" s="1"/>
  <c r="R1101" i="3" s="1"/>
  <c r="S1101" i="3" s="1"/>
  <c r="D1118" i="4"/>
  <c r="D1126" i="4"/>
  <c r="D1125" i="4"/>
  <c r="Q1125" i="3" s="1"/>
  <c r="M1125" i="3" s="1"/>
  <c r="D1148" i="4"/>
  <c r="Q1148" i="3" s="1"/>
  <c r="M1148" i="3" s="1"/>
  <c r="D1138" i="4"/>
  <c r="Q1138" i="3" s="1"/>
  <c r="M1138" i="3" s="1"/>
  <c r="D1137" i="4"/>
  <c r="Q1137" i="3" s="1"/>
  <c r="M1137" i="3" s="1"/>
  <c r="D1169" i="4"/>
  <c r="Q1169" i="3" s="1"/>
  <c r="M1169" i="3" s="1"/>
  <c r="D1085" i="4"/>
  <c r="Q1085" i="3" s="1"/>
  <c r="M1085" i="3" s="1"/>
  <c r="D1171" i="4"/>
  <c r="E1193" i="4"/>
  <c r="D1194" i="4"/>
  <c r="D1165" i="4"/>
  <c r="Q1165" i="3" s="1"/>
  <c r="M1165" i="3" s="1"/>
  <c r="D964" i="4"/>
  <c r="D990" i="4"/>
  <c r="Q990" i="3" s="1"/>
  <c r="M990" i="3" s="1"/>
  <c r="D985" i="4"/>
  <c r="Q985" i="3" s="1"/>
  <c r="M985" i="3" s="1"/>
  <c r="D1100" i="4"/>
  <c r="Q1100" i="3" s="1"/>
  <c r="M1100" i="3" s="1"/>
  <c r="D1082" i="4"/>
  <c r="Q1082" i="3" s="1"/>
  <c r="M1082" i="3" s="1"/>
  <c r="D1173" i="4"/>
  <c r="Q1173" i="3" s="1"/>
  <c r="M1173" i="3" s="1"/>
  <c r="D1220" i="4"/>
  <c r="D1127" i="4"/>
  <c r="Q1127" i="3" s="1"/>
  <c r="M1127" i="3" s="1"/>
  <c r="D1151" i="4"/>
  <c r="Q1151" i="3" s="1"/>
  <c r="M1151" i="3" s="1"/>
  <c r="D1005" i="4"/>
  <c r="Q1005" i="3" s="1"/>
  <c r="M1005" i="3" s="1"/>
  <c r="D1055" i="4"/>
  <c r="Q1055" i="3" s="1"/>
  <c r="M1055" i="3" s="1"/>
  <c r="D1058" i="4"/>
  <c r="Q1058" i="3" s="1"/>
  <c r="M1058" i="3" s="1"/>
  <c r="D1135" i="4"/>
  <c r="Q1135" i="3" s="1"/>
  <c r="M1135" i="3" s="1"/>
  <c r="D1166" i="4"/>
  <c r="Q1166" i="3" s="1"/>
  <c r="M1166" i="3" s="1"/>
  <c r="D1162" i="4"/>
  <c r="Q1162" i="3" s="1"/>
  <c r="M1162" i="3" s="1"/>
  <c r="D1200" i="4"/>
  <c r="D1139" i="4"/>
  <c r="Q1139" i="3" s="1"/>
  <c r="M1139" i="3" s="1"/>
  <c r="D1150" i="4"/>
  <c r="D983" i="4"/>
  <c r="Q983" i="3" s="1"/>
  <c r="M983" i="3" s="1"/>
  <c r="D987" i="4"/>
  <c r="Q987" i="3" s="1"/>
  <c r="M987" i="3" s="1"/>
  <c r="D1034" i="4"/>
  <c r="D1065" i="4"/>
  <c r="Q1065" i="3" s="1"/>
  <c r="M1065" i="3" s="1"/>
  <c r="D1060" i="4"/>
  <c r="Q1060" i="3" s="1"/>
  <c r="M1060" i="3" s="1"/>
  <c r="D1063" i="4"/>
  <c r="Q1063" i="3" s="1"/>
  <c r="M1063" i="3" s="1"/>
  <c r="D1092" i="4"/>
  <c r="Q1092" i="3" s="1"/>
  <c r="M1092" i="3" s="1"/>
  <c r="D1093" i="4"/>
  <c r="Q1093" i="3" s="1"/>
  <c r="M1093" i="3" s="1"/>
  <c r="D1088" i="4"/>
  <c r="Q1088" i="3" s="1"/>
  <c r="M1088" i="3" s="1"/>
  <c r="D1147" i="4"/>
  <c r="Q1147" i="3" s="1"/>
  <c r="M1147" i="3" s="1"/>
  <c r="D1188" i="4"/>
  <c r="D1109" i="4"/>
  <c r="Q1109" i="3" s="1"/>
  <c r="M1109" i="3" s="1"/>
  <c r="D1164" i="4"/>
  <c r="Q1164" i="3" s="1"/>
  <c r="M1164" i="3" s="1"/>
  <c r="D1197" i="4"/>
  <c r="Q1197" i="3" s="1"/>
  <c r="M1197" i="3" s="1"/>
  <c r="D961" i="4"/>
  <c r="D999" i="4"/>
  <c r="D989" i="4"/>
  <c r="Q989" i="3" s="1"/>
  <c r="M989" i="3" s="1"/>
  <c r="D970" i="4"/>
  <c r="Q970" i="3" s="1"/>
  <c r="M970" i="3" s="1"/>
  <c r="D1015" i="4"/>
  <c r="D986" i="4"/>
  <c r="Q986" i="3" s="1"/>
  <c r="M986" i="3" s="1"/>
  <c r="D998" i="4"/>
  <c r="Q998" i="3" s="1"/>
  <c r="M998" i="3" s="1"/>
  <c r="D1027" i="4"/>
  <c r="Q1027" i="3" s="1"/>
  <c r="M1027" i="3" s="1"/>
  <c r="D1081" i="4"/>
  <c r="Q1081" i="3" s="1"/>
  <c r="M1081" i="3" s="1"/>
  <c r="D1068" i="4"/>
  <c r="Q1068" i="3" s="1"/>
  <c r="M1068" i="3" s="1"/>
  <c r="D1071" i="4"/>
  <c r="Q1071" i="3" s="1"/>
  <c r="M1071" i="3" s="1"/>
  <c r="D1039" i="4"/>
  <c r="Q1039" i="3" s="1"/>
  <c r="M1039" i="3" s="1"/>
  <c r="D1223" i="4"/>
  <c r="Q1223" i="3" s="1"/>
  <c r="M1223" i="3" s="1"/>
  <c r="D1186" i="4"/>
  <c r="D1123" i="4"/>
  <c r="Q1123" i="3" s="1"/>
  <c r="M1123" i="3" s="1"/>
  <c r="D1114" i="4"/>
  <c r="Q1114" i="3" s="1"/>
  <c r="M1114" i="3" s="1"/>
  <c r="D1198" i="4"/>
  <c r="Q1198" i="3" s="1"/>
  <c r="M1198" i="3" s="1"/>
  <c r="D1216" i="4"/>
  <c r="Q1216" i="3" s="1"/>
  <c r="M1216" i="3" s="1"/>
  <c r="D1121" i="4"/>
  <c r="Q1121" i="3" s="1"/>
  <c r="M1121" i="3" s="1"/>
  <c r="D1189" i="4"/>
  <c r="Q1189" i="3" s="1"/>
  <c r="M1189" i="3" s="1"/>
  <c r="D1183" i="4"/>
  <c r="Q1183" i="3" s="1"/>
  <c r="M1183" i="3" s="1"/>
  <c r="D1013" i="4"/>
  <c r="Q1013" i="3" s="1"/>
  <c r="M1013" i="3" s="1"/>
  <c r="D1104" i="4"/>
  <c r="Q1104" i="3" s="1"/>
  <c r="M1104" i="3" s="1"/>
  <c r="D1168" i="4"/>
  <c r="Q1168" i="3" s="1"/>
  <c r="M1168" i="3" s="1"/>
  <c r="D1018" i="4"/>
  <c r="Q1018" i="3" s="1"/>
  <c r="M1018" i="3" s="1"/>
  <c r="D1105" i="4"/>
  <c r="Q1105" i="3" s="1"/>
  <c r="M1105" i="3" s="1"/>
  <c r="D1163" i="4"/>
  <c r="Q1163" i="3" s="1"/>
  <c r="M1163" i="3" s="1"/>
  <c r="D1129" i="4"/>
  <c r="Q1129" i="3" s="1"/>
  <c r="M1129" i="3" s="1"/>
  <c r="D1133" i="4"/>
  <c r="Q1133" i="3" s="1"/>
  <c r="M1133" i="3" s="1"/>
  <c r="D1182" i="4"/>
  <c r="Q1182" i="3" s="1"/>
  <c r="M1182" i="3" s="1"/>
  <c r="E1019" i="4"/>
  <c r="D1020" i="4"/>
  <c r="Q1020" i="3" s="1"/>
  <c r="M1020" i="3" s="1"/>
  <c r="D965" i="4"/>
  <c r="Q965" i="3" s="1"/>
  <c r="M965" i="3" s="1"/>
  <c r="Q984" i="3"/>
  <c r="M984" i="3" s="1"/>
  <c r="D1087" i="4"/>
  <c r="Q1087" i="3" s="1"/>
  <c r="M1087" i="3" s="1"/>
  <c r="D1076" i="4"/>
  <c r="Q1076" i="3" s="1"/>
  <c r="M1076" i="3" s="1"/>
  <c r="D1064" i="4"/>
  <c r="Q1064" i="3" s="1"/>
  <c r="M1064" i="3" s="1"/>
  <c r="D1056" i="4"/>
  <c r="Q1056" i="3" s="1"/>
  <c r="M1056" i="3" s="1"/>
  <c r="Q1126" i="3"/>
  <c r="M1126" i="3" s="1"/>
  <c r="D1176" i="4"/>
  <c r="Q1176" i="3" s="1"/>
  <c r="M1176" i="3" s="1"/>
  <c r="D1221" i="4"/>
  <c r="Q1221" i="3" s="1"/>
  <c r="M1221" i="3" s="1"/>
  <c r="D1201" i="4"/>
  <c r="Q1201" i="3" s="1"/>
  <c r="M1201" i="3" s="1"/>
  <c r="D1073" i="4"/>
  <c r="Q1073" i="3" s="1"/>
  <c r="M1073" i="3" s="1"/>
  <c r="D1144" i="4"/>
  <c r="Q1144" i="3" s="1"/>
  <c r="M1144" i="3" s="1"/>
  <c r="D1159" i="4"/>
  <c r="Q1159" i="3" s="1"/>
  <c r="M1159" i="3" s="1"/>
  <c r="D1158" i="4"/>
  <c r="Q1158" i="3" s="1"/>
  <c r="M1158" i="3" s="1"/>
  <c r="D1107" i="4"/>
  <c r="Q1107" i="3" s="1"/>
  <c r="M1107" i="3" s="1"/>
  <c r="D1142" i="4"/>
  <c r="Q1142" i="3" s="1"/>
  <c r="M1142" i="3" s="1"/>
  <c r="D1175" i="4"/>
  <c r="Q1175" i="3" s="1"/>
  <c r="M1175" i="3" s="1"/>
  <c r="Q1150" i="3"/>
  <c r="M1150" i="3" s="1"/>
  <c r="Q1002" i="3"/>
  <c r="M1002" i="3" s="1"/>
  <c r="Q964" i="3"/>
  <c r="M964" i="3" s="1"/>
  <c r="Q961" i="3"/>
  <c r="M961" i="3" s="1"/>
  <c r="Q1072" i="3"/>
  <c r="M1072" i="3" s="1"/>
  <c r="E1170" i="4"/>
  <c r="M1006" i="4"/>
  <c r="Q1094" i="3"/>
  <c r="M1094" i="3" s="1"/>
  <c r="Q1034" i="3"/>
  <c r="M1034" i="3" s="1"/>
  <c r="Q1079" i="3"/>
  <c r="M1079" i="3" s="1"/>
  <c r="Q1099" i="3"/>
  <c r="M1099" i="3" s="1"/>
  <c r="Q1224" i="3"/>
  <c r="M1224" i="3" s="1"/>
  <c r="Q1130" i="3"/>
  <c r="M1130" i="3" s="1"/>
  <c r="Q1218" i="3"/>
  <c r="M1218" i="3" s="1"/>
  <c r="Q1207" i="3"/>
  <c r="M1207" i="3" s="1"/>
  <c r="Q1110" i="3"/>
  <c r="M1110" i="3" s="1"/>
  <c r="Q1120" i="3"/>
  <c r="M1120" i="3" s="1"/>
  <c r="Q1103" i="3"/>
  <c r="M1103" i="3" s="1"/>
  <c r="Q979" i="3"/>
  <c r="M979" i="3" s="1"/>
  <c r="Q1077" i="3"/>
  <c r="M1077" i="3" s="1"/>
  <c r="Q1033" i="3"/>
  <c r="M1033" i="3" s="1"/>
  <c r="Q1080" i="3"/>
  <c r="M1080" i="3" s="1"/>
  <c r="Q1191" i="3"/>
  <c r="M1191" i="3" s="1"/>
  <c r="Q1188" i="3"/>
  <c r="M1188" i="3" s="1"/>
  <c r="Q1211" i="3"/>
  <c r="M1211" i="3" s="1"/>
  <c r="Q963" i="3"/>
  <c r="M963" i="3" s="1"/>
  <c r="Q996" i="3"/>
  <c r="M996" i="3" s="1"/>
  <c r="E1022" i="4"/>
  <c r="Q1067" i="3"/>
  <c r="M1067" i="3" s="1"/>
  <c r="Q1128" i="3"/>
  <c r="M1128" i="3" s="1"/>
  <c r="E1199" i="4"/>
  <c r="Q1177" i="3"/>
  <c r="M1177" i="3" s="1"/>
  <c r="Q1155" i="3"/>
  <c r="M1155" i="3" s="1"/>
  <c r="Q977" i="3"/>
  <c r="M977" i="3" s="1"/>
  <c r="E974" i="4"/>
  <c r="Q1004" i="3"/>
  <c r="M1004" i="3" s="1"/>
  <c r="Q1012" i="3"/>
  <c r="M1012" i="3" s="1"/>
  <c r="Q1008" i="3"/>
  <c r="M1008" i="3" s="1"/>
  <c r="Q1036" i="3"/>
  <c r="M1036" i="3" s="1"/>
  <c r="Q1069" i="3"/>
  <c r="M1069" i="3" s="1"/>
  <c r="Q1187" i="3"/>
  <c r="M1187" i="3" s="1"/>
  <c r="Q1102" i="3"/>
  <c r="M1102" i="3" s="1"/>
  <c r="Q973" i="3"/>
  <c r="M973" i="3" s="1"/>
  <c r="Q1021" i="3"/>
  <c r="M1021" i="3" s="1"/>
  <c r="Q1098" i="3"/>
  <c r="M1098" i="3" s="1"/>
  <c r="Q1118" i="3"/>
  <c r="M1118" i="3" s="1"/>
  <c r="Q1111" i="3"/>
  <c r="M1111" i="3" s="1"/>
  <c r="Q1186" i="3"/>
  <c r="M1186" i="3" s="1"/>
  <c r="Q1214" i="3"/>
  <c r="M1214" i="3" s="1"/>
  <c r="Q1184" i="3"/>
  <c r="M1184" i="3" s="1"/>
  <c r="Q1000" i="3"/>
  <c r="M1000" i="3" s="1"/>
  <c r="Q997" i="3"/>
  <c r="M997" i="3" s="1"/>
  <c r="Q1032" i="3"/>
  <c r="M1032" i="3" s="1"/>
  <c r="Q1074" i="3"/>
  <c r="M1074" i="3" s="1"/>
  <c r="Q1167" i="3"/>
  <c r="M1167" i="3" s="1"/>
  <c r="Q1134" i="3"/>
  <c r="M1134" i="3" s="1"/>
  <c r="Q1145" i="3"/>
  <c r="M1145" i="3" s="1"/>
  <c r="Q1185" i="3"/>
  <c r="M1185" i="3" s="1"/>
  <c r="Q1204" i="3"/>
  <c r="M1204" i="3" s="1"/>
  <c r="Q1015" i="3"/>
  <c r="M1015" i="3" s="1"/>
  <c r="Q1181" i="3"/>
  <c r="M1181" i="3" s="1"/>
  <c r="Q1202" i="3"/>
  <c r="M1202" i="3" s="1"/>
  <c r="Q1108" i="3"/>
  <c r="M1108" i="3" s="1"/>
  <c r="Q1143" i="3"/>
  <c r="M1143" i="3" s="1"/>
  <c r="Q1217" i="3"/>
  <c r="M1217" i="3" s="1"/>
  <c r="Q995" i="3"/>
  <c r="M995" i="3" s="1"/>
  <c r="Q1030" i="3"/>
  <c r="M1030" i="3" s="1"/>
  <c r="Q1091" i="3"/>
  <c r="M1091" i="3" s="1"/>
  <c r="Q1149" i="3"/>
  <c r="M1149" i="3" s="1"/>
  <c r="E1195" i="4"/>
  <c r="Q1116" i="3"/>
  <c r="M1116" i="3" s="1"/>
  <c r="Q1131" i="3"/>
  <c r="M1131" i="3" s="1"/>
  <c r="Q1119" i="3"/>
  <c r="M1119" i="3" s="1"/>
  <c r="Q999" i="3"/>
  <c r="M999" i="3" s="1"/>
  <c r="Q1017" i="3"/>
  <c r="M1017" i="3" s="1"/>
  <c r="Q1043" i="3"/>
  <c r="M1043" i="3" s="1"/>
  <c r="Q1048" i="3"/>
  <c r="M1048" i="3" s="1"/>
  <c r="Q1220" i="3"/>
  <c r="M1220" i="3" s="1"/>
  <c r="Q1132" i="3"/>
  <c r="M1132" i="3" s="1"/>
  <c r="Q1001" i="3"/>
  <c r="M1001" i="3" s="1"/>
  <c r="Q988" i="3"/>
  <c r="M988" i="3" s="1"/>
  <c r="Q972" i="3"/>
  <c r="M972" i="3" s="1"/>
  <c r="Q1086" i="3"/>
  <c r="M1086" i="3" s="1"/>
  <c r="Q1106" i="3"/>
  <c r="M1106" i="3" s="1"/>
  <c r="Q1115" i="3"/>
  <c r="M1115" i="3" s="1"/>
  <c r="Q971" i="3"/>
  <c r="M971" i="3" s="1"/>
  <c r="Q1016" i="3"/>
  <c r="M1016" i="3" s="1"/>
  <c r="Q1066" i="3"/>
  <c r="M1066" i="3" s="1"/>
  <c r="Q1096" i="3"/>
  <c r="M1096" i="3" s="1"/>
  <c r="Q1070" i="3"/>
  <c r="M1070" i="3" s="1"/>
  <c r="Q1112" i="3"/>
  <c r="M1112" i="3" s="1"/>
  <c r="Q1124" i="3"/>
  <c r="M1124" i="3" s="1"/>
  <c r="Q1205" i="3"/>
  <c r="M1205" i="3" s="1"/>
  <c r="Q1146" i="3"/>
  <c r="M1146" i="3" s="1"/>
  <c r="E1156" i="4"/>
  <c r="Q1152" i="3"/>
  <c r="M1152" i="3" s="1"/>
  <c r="E1006" i="4"/>
  <c r="Q1014" i="3"/>
  <c r="M1014" i="3" s="1"/>
  <c r="Q967" i="3"/>
  <c r="M967" i="3" s="1"/>
  <c r="Q1026" i="3"/>
  <c r="M1026" i="3" s="1"/>
  <c r="Q1042" i="3"/>
  <c r="M1042" i="3" s="1"/>
  <c r="Q1053" i="3"/>
  <c r="M1053" i="3" s="1"/>
  <c r="Q1052" i="3"/>
  <c r="M1052" i="3" s="1"/>
  <c r="Q1040" i="3"/>
  <c r="M1040" i="3" s="1"/>
  <c r="Q1190" i="3"/>
  <c r="M1190" i="3" s="1"/>
  <c r="Q1209" i="3"/>
  <c r="M1209" i="3" s="1"/>
  <c r="E1179" i="4"/>
  <c r="Q1160" i="3"/>
  <c r="M1160" i="3" s="1"/>
  <c r="Q1075" i="3"/>
  <c r="M1075" i="3" s="1"/>
  <c r="Q1212" i="3"/>
  <c r="M1212" i="3" s="1"/>
  <c r="Q1192" i="3"/>
  <c r="M1192" i="3" s="1"/>
  <c r="Q962" i="3"/>
  <c r="M962" i="3" s="1"/>
  <c r="Q1009" i="3"/>
  <c r="M1009" i="3" s="1"/>
  <c r="Q982" i="3"/>
  <c r="M982" i="3" s="1"/>
  <c r="Q1051" i="3"/>
  <c r="M1051" i="3" s="1"/>
  <c r="Q1136" i="3"/>
  <c r="M1136" i="3" s="1"/>
  <c r="Q1154" i="3"/>
  <c r="M1154" i="3" s="1"/>
  <c r="Q1215" i="3"/>
  <c r="M1215" i="3" s="1"/>
  <c r="Q1213" i="3"/>
  <c r="M1213" i="3" s="1"/>
  <c r="Q1208" i="3"/>
  <c r="M1208" i="3" s="1"/>
  <c r="S1019" i="4"/>
  <c r="Q1023" i="3"/>
  <c r="M1023" i="3" s="1"/>
  <c r="S1022" i="4"/>
  <c r="S974" i="4"/>
  <c r="Q1157" i="3"/>
  <c r="M1157" i="3" s="1"/>
  <c r="S1156" i="4"/>
  <c r="Q1200" i="3"/>
  <c r="M1200" i="3" s="1"/>
  <c r="S1199" i="4"/>
  <c r="Q1007" i="3"/>
  <c r="M1007" i="3" s="1"/>
  <c r="S1006" i="4"/>
  <c r="Q1196" i="3"/>
  <c r="M1196" i="3" s="1"/>
  <c r="S1195" i="4"/>
  <c r="Q1180" i="3"/>
  <c r="M1180" i="3" s="1"/>
  <c r="S1179" i="4"/>
  <c r="Q1171" i="3"/>
  <c r="M1171" i="3" s="1"/>
  <c r="S1170" i="4"/>
  <c r="Q1194" i="3"/>
  <c r="M1194" i="3" s="1"/>
  <c r="S1193" i="4"/>
  <c r="A808" i="1"/>
  <c r="A815" i="1"/>
  <c r="A831" i="1"/>
  <c r="A839" i="1"/>
  <c r="A845" i="1"/>
  <c r="A873" i="1"/>
  <c r="A874" i="1"/>
  <c r="A903" i="1"/>
  <c r="A922" i="1"/>
  <c r="A1242" i="1"/>
  <c r="A1291" i="1"/>
  <c r="A1311" i="1"/>
  <c r="A1719" i="1"/>
  <c r="A1727" i="1"/>
  <c r="A1734" i="1"/>
  <c r="A1749" i="1"/>
  <c r="A1782" i="1"/>
  <c r="A1579" i="1"/>
  <c r="A1655" i="1"/>
  <c r="A1669" i="1"/>
  <c r="A1677" i="1"/>
  <c r="A1691" i="1"/>
  <c r="A1698" i="1"/>
  <c r="A1809" i="1"/>
  <c r="A1818" i="1"/>
  <c r="A1848" i="1"/>
  <c r="A1325" i="1"/>
  <c r="A1333" i="1"/>
  <c r="A1374" i="1"/>
  <c r="A1407" i="1"/>
  <c r="A1447" i="1"/>
  <c r="A1462" i="1"/>
  <c r="A1516" i="1"/>
  <c r="A1519" i="1"/>
  <c r="A1527" i="1"/>
  <c r="A1530" i="1"/>
  <c r="A1538" i="1"/>
  <c r="A1554" i="1"/>
  <c r="A1942" i="1"/>
  <c r="A1958" i="1"/>
  <c r="A1959" i="1"/>
  <c r="A1960" i="1"/>
  <c r="A751" i="1"/>
  <c r="A752" i="1"/>
  <c r="A753" i="1"/>
  <c r="A754" i="1"/>
  <c r="A1814" i="1"/>
  <c r="A1821" i="1"/>
  <c r="A1827" i="1"/>
  <c r="A1438" i="1"/>
  <c r="A1521" i="1"/>
  <c r="A1346" i="1"/>
  <c r="A1383" i="1"/>
  <c r="A1384" i="1"/>
  <c r="A1385" i="1"/>
  <c r="A1386" i="1"/>
  <c r="A1387" i="1"/>
  <c r="A1388" i="1"/>
  <c r="I808" i="1"/>
  <c r="I815" i="1"/>
  <c r="I831" i="1"/>
  <c r="I839" i="1"/>
  <c r="I845" i="1"/>
  <c r="I873" i="1"/>
  <c r="I874" i="1"/>
  <c r="I903" i="1"/>
  <c r="I922" i="1"/>
  <c r="I1242" i="1"/>
  <c r="I1291" i="1"/>
  <c r="I1311" i="1"/>
  <c r="I1719" i="1"/>
  <c r="I1727" i="1"/>
  <c r="I1734" i="1"/>
  <c r="I1749" i="1"/>
  <c r="I1782" i="1"/>
  <c r="I1579" i="1"/>
  <c r="I1655" i="1"/>
  <c r="I1669" i="1"/>
  <c r="I1677" i="1"/>
  <c r="I1691" i="1"/>
  <c r="I1698" i="1"/>
  <c r="I1809" i="1"/>
  <c r="I1818" i="1"/>
  <c r="I1848" i="1"/>
  <c r="I1325" i="1"/>
  <c r="I1333" i="1"/>
  <c r="I1374" i="1"/>
  <c r="I1407" i="1"/>
  <c r="I1447" i="1"/>
  <c r="I1462" i="1"/>
  <c r="I1516" i="1"/>
  <c r="I1519" i="1"/>
  <c r="I1527" i="1"/>
  <c r="I1530" i="1"/>
  <c r="I1538" i="1"/>
  <c r="I1554" i="1"/>
  <c r="I1942" i="1"/>
  <c r="I1958" i="1"/>
  <c r="I1959" i="1"/>
  <c r="I1960" i="1"/>
  <c r="I751" i="1"/>
  <c r="I752" i="1"/>
  <c r="I753" i="1"/>
  <c r="I754" i="1"/>
  <c r="I1814" i="1"/>
  <c r="I1821" i="1"/>
  <c r="I1827" i="1"/>
  <c r="I1438" i="1"/>
  <c r="I1521" i="1"/>
  <c r="I1346" i="1"/>
  <c r="I1383" i="1"/>
  <c r="I1384" i="1"/>
  <c r="I1385" i="1"/>
  <c r="I1386" i="1"/>
  <c r="I1387" i="1"/>
  <c r="I1388" i="1"/>
  <c r="D1170" i="4" l="1"/>
  <c r="D1019" i="4"/>
  <c r="D1022" i="4"/>
  <c r="D1179" i="4"/>
  <c r="R1138" i="3"/>
  <c r="S1138" i="3" s="1"/>
  <c r="R1142" i="3"/>
  <c r="S1142" i="3" s="1"/>
  <c r="R1166" i="3"/>
  <c r="S1166" i="3" s="1"/>
  <c r="R1163" i="3"/>
  <c r="S1163" i="3" s="1"/>
  <c r="R1092" i="3"/>
  <c r="S1092" i="3" s="1"/>
  <c r="R1135" i="3"/>
  <c r="S1135" i="3" s="1"/>
  <c r="R1189" i="3"/>
  <c r="S1189" i="3" s="1"/>
  <c r="R1133" i="3"/>
  <c r="S1133" i="3" s="1"/>
  <c r="R1216" i="3"/>
  <c r="S1216" i="3" s="1"/>
  <c r="R1125" i="3"/>
  <c r="S1125" i="3" s="1"/>
  <c r="R1158" i="3"/>
  <c r="S1158" i="3" s="1"/>
  <c r="R1058" i="3"/>
  <c r="S1058" i="3" s="1"/>
  <c r="R1168" i="3"/>
  <c r="S1168" i="3" s="1"/>
  <c r="R1104" i="3"/>
  <c r="S1104" i="3" s="1"/>
  <c r="R1151" i="3"/>
  <c r="S1151" i="3" s="1"/>
  <c r="R1127" i="3"/>
  <c r="S1127" i="3" s="1"/>
  <c r="R1159" i="3"/>
  <c r="S1159" i="3" s="1"/>
  <c r="R1223" i="3"/>
  <c r="S1223" i="3" s="1"/>
  <c r="R1201" i="3"/>
  <c r="S1201" i="3" s="1"/>
  <c r="R1164" i="3"/>
  <c r="S1164" i="3" s="1"/>
  <c r="R1169" i="3"/>
  <c r="S1169" i="3" s="1"/>
  <c r="R1183" i="3"/>
  <c r="S1183" i="3" s="1"/>
  <c r="R1109" i="3"/>
  <c r="S1109" i="3" s="1"/>
  <c r="R1137" i="3"/>
  <c r="S1137" i="3" s="1"/>
  <c r="R1174" i="3"/>
  <c r="S1174" i="3" s="1"/>
  <c r="R1136" i="3"/>
  <c r="S1136" i="3" s="1"/>
  <c r="R1118" i="3"/>
  <c r="S1118" i="3" s="1"/>
  <c r="R1167" i="3"/>
  <c r="S1167" i="3" s="1"/>
  <c r="D1006" i="4"/>
  <c r="R1115" i="3"/>
  <c r="S1115" i="3" s="1"/>
  <c r="R1116" i="3"/>
  <c r="S1116" i="3" s="1"/>
  <c r="R1143" i="3"/>
  <c r="S1143" i="3" s="1"/>
  <c r="R1153" i="3"/>
  <c r="S1153" i="3" s="1"/>
  <c r="R1222" i="3"/>
  <c r="S1222" i="3" s="1"/>
  <c r="R1208" i="3"/>
  <c r="S1208" i="3" s="1"/>
  <c r="R1198" i="3"/>
  <c r="S1198" i="3" s="1"/>
  <c r="R1051" i="3"/>
  <c r="S1051" i="3" s="1"/>
  <c r="R1209" i="3"/>
  <c r="S1209" i="3" s="1"/>
  <c r="R1119" i="3"/>
  <c r="S1119" i="3" s="1"/>
  <c r="R1220" i="3"/>
  <c r="S1220" i="3" s="1"/>
  <c r="R1110" i="3"/>
  <c r="S1110" i="3" s="1"/>
  <c r="R1224" i="3"/>
  <c r="S1224" i="3" s="1"/>
  <c r="R1180" i="3"/>
  <c r="S1180" i="3" s="1"/>
  <c r="R1192" i="3"/>
  <c r="S1192" i="3" s="1"/>
  <c r="R1152" i="3"/>
  <c r="S1152" i="3" s="1"/>
  <c r="R1106" i="3"/>
  <c r="S1106" i="3" s="1"/>
  <c r="R1123" i="3"/>
  <c r="S1123" i="3" s="1"/>
  <c r="D1195" i="4"/>
  <c r="R1108" i="3"/>
  <c r="S1108" i="3" s="1"/>
  <c r="R1067" i="3"/>
  <c r="S1067" i="3" s="1"/>
  <c r="R1176" i="3"/>
  <c r="S1176" i="3" s="1"/>
  <c r="R1038" i="3"/>
  <c r="S1038" i="3" s="1"/>
  <c r="R1171" i="3"/>
  <c r="S1171" i="3" s="1"/>
  <c r="R1190" i="3"/>
  <c r="S1190" i="3" s="1"/>
  <c r="R1217" i="3"/>
  <c r="S1217" i="3" s="1"/>
  <c r="R1212" i="3"/>
  <c r="S1212" i="3" s="1"/>
  <c r="D1156" i="4"/>
  <c r="R1173" i="3"/>
  <c r="S1173" i="3" s="1"/>
  <c r="R1149" i="3"/>
  <c r="S1149" i="3" s="1"/>
  <c r="R1202" i="3"/>
  <c r="S1202" i="3" s="1"/>
  <c r="D974" i="4"/>
  <c r="R1162" i="3"/>
  <c r="S1162" i="3" s="1"/>
  <c r="R1196" i="3"/>
  <c r="S1196" i="3" s="1"/>
  <c r="R1117" i="3"/>
  <c r="S1117" i="3" s="1"/>
  <c r="R1146" i="3"/>
  <c r="S1146" i="3" s="1"/>
  <c r="R1140" i="3"/>
  <c r="S1140" i="3" s="1"/>
  <c r="R1181" i="3"/>
  <c r="S1181" i="3" s="1"/>
  <c r="R1184" i="3"/>
  <c r="S1184" i="3" s="1"/>
  <c r="R1102" i="3"/>
  <c r="S1102" i="3" s="1"/>
  <c r="R1144" i="3"/>
  <c r="S1144" i="3" s="1"/>
  <c r="R1048" i="3"/>
  <c r="S1048" i="3" s="1"/>
  <c r="R1206" i="3"/>
  <c r="S1206" i="3" s="1"/>
  <c r="R1155" i="3"/>
  <c r="S1155" i="3" s="1"/>
  <c r="R1175" i="3"/>
  <c r="S1175" i="3" s="1"/>
  <c r="R1129" i="3"/>
  <c r="S1129" i="3" s="1"/>
  <c r="R1205" i="3"/>
  <c r="S1205" i="3" s="1"/>
  <c r="R1187" i="3"/>
  <c r="S1187" i="3" s="1"/>
  <c r="R1147" i="3"/>
  <c r="S1147" i="3" s="1"/>
  <c r="R1213" i="3"/>
  <c r="S1213" i="3" s="1"/>
  <c r="R1210" i="3"/>
  <c r="S1210" i="3" s="1"/>
  <c r="R1124" i="3"/>
  <c r="S1124" i="3" s="1"/>
  <c r="R1204" i="3"/>
  <c r="S1204" i="3" s="1"/>
  <c r="R1214" i="3"/>
  <c r="S1214" i="3" s="1"/>
  <c r="R1177" i="3"/>
  <c r="S1177" i="3" s="1"/>
  <c r="R1211" i="3"/>
  <c r="S1211" i="3" s="1"/>
  <c r="R1103" i="3"/>
  <c r="S1103" i="3" s="1"/>
  <c r="R1197" i="3"/>
  <c r="S1197" i="3" s="1"/>
  <c r="R1075" i="3"/>
  <c r="S1075" i="3" s="1"/>
  <c r="R1185" i="3"/>
  <c r="S1185" i="3" s="1"/>
  <c r="R1186" i="3"/>
  <c r="S1186" i="3" s="1"/>
  <c r="R1188" i="3"/>
  <c r="S1188" i="3" s="1"/>
  <c r="R1207" i="3"/>
  <c r="S1207" i="3" s="1"/>
  <c r="R1114" i="3"/>
  <c r="S1114" i="3" s="1"/>
  <c r="R1219" i="3"/>
  <c r="S1219" i="3" s="1"/>
  <c r="R1215" i="3"/>
  <c r="S1215" i="3" s="1"/>
  <c r="R1112" i="3"/>
  <c r="S1112" i="3" s="1"/>
  <c r="D1199" i="4"/>
  <c r="R1121" i="3"/>
  <c r="S1121" i="3" s="1"/>
  <c r="R1093" i="3"/>
  <c r="S1093" i="3" s="1"/>
  <c r="R1200" i="3"/>
  <c r="S1200" i="3" s="1"/>
  <c r="R1154" i="3"/>
  <c r="S1154" i="3" s="1"/>
  <c r="R1160" i="3"/>
  <c r="S1160" i="3" s="1"/>
  <c r="R1145" i="3"/>
  <c r="S1145" i="3" s="1"/>
  <c r="R1111" i="3"/>
  <c r="S1111" i="3" s="1"/>
  <c r="R1128" i="3"/>
  <c r="S1128" i="3" s="1"/>
  <c r="R1203" i="3"/>
  <c r="S1203" i="3" s="1"/>
  <c r="R1105" i="3"/>
  <c r="S1105" i="3" s="1"/>
  <c r="R1120" i="3"/>
  <c r="S1120" i="3" s="1"/>
  <c r="R1126" i="3"/>
  <c r="S1126" i="3" s="1"/>
  <c r="R1113" i="3"/>
  <c r="S1113" i="3" s="1"/>
  <c r="R1132" i="3"/>
  <c r="S1132" i="3" s="1"/>
  <c r="R1182" i="3"/>
  <c r="S1182" i="3" s="1"/>
  <c r="R1157" i="3"/>
  <c r="S1157" i="3" s="1"/>
  <c r="R1178" i="3"/>
  <c r="S1178" i="3" s="1"/>
  <c r="R1098" i="3"/>
  <c r="S1098" i="3" s="1"/>
  <c r="R1221" i="3"/>
  <c r="S1221" i="3" s="1"/>
  <c r="R1107" i="3"/>
  <c r="S1107" i="3" s="1"/>
  <c r="R1130" i="3"/>
  <c r="S1130" i="3" s="1"/>
  <c r="R1161" i="3"/>
  <c r="S1161" i="3" s="1"/>
  <c r="D1193" i="4"/>
  <c r="R1165" i="3"/>
  <c r="S1165" i="3" s="1"/>
  <c r="R1139" i="3"/>
  <c r="S1139" i="3" s="1"/>
  <c r="R1134" i="3"/>
  <c r="S1134" i="3" s="1"/>
  <c r="R1122" i="3"/>
  <c r="S1122" i="3" s="1"/>
  <c r="R1194" i="3"/>
  <c r="S1194" i="3" s="1"/>
  <c r="R1172" i="3"/>
  <c r="S1172" i="3" s="1"/>
  <c r="R1191" i="3"/>
  <c r="S1191" i="3" s="1"/>
  <c r="R1218" i="3"/>
  <c r="S1218" i="3" s="1"/>
  <c r="R1141" i="3"/>
  <c r="S1141" i="3" s="1"/>
  <c r="R1148" i="3"/>
  <c r="S1148" i="3" s="1"/>
  <c r="R1131" i="3"/>
  <c r="S1131" i="3" s="1"/>
  <c r="R1150" i="3"/>
  <c r="S1150" i="3" s="1"/>
  <c r="Q992" i="3"/>
  <c r="M992" i="3" s="1"/>
  <c r="Q1062" i="3"/>
  <c r="M1062" i="3" s="1"/>
  <c r="Q1078" i="3"/>
  <c r="M1078" i="3" s="1"/>
  <c r="Q980" i="3"/>
  <c r="M980" i="3" s="1"/>
  <c r="Q1095" i="3"/>
  <c r="M1095" i="3" s="1"/>
  <c r="Q1050" i="3"/>
  <c r="M1050" i="3" s="1"/>
  <c r="Q1084" i="3"/>
  <c r="M1084" i="3" s="1"/>
  <c r="Q1097" i="3"/>
  <c r="M1097" i="3" s="1"/>
  <c r="R1091" i="3"/>
  <c r="S1091" i="3" s="1"/>
  <c r="R1080" i="3"/>
  <c r="S1080" i="3" s="1"/>
  <c r="R1089" i="3"/>
  <c r="S1089" i="3" s="1"/>
  <c r="R1081" i="3"/>
  <c r="S1081" i="3" s="1"/>
  <c r="R1046" i="3"/>
  <c r="S1046" i="3" s="1"/>
  <c r="R1072" i="3"/>
  <c r="S1072" i="3" s="1"/>
  <c r="R1043" i="3"/>
  <c r="S1043" i="3" s="1"/>
  <c r="R1060" i="3"/>
  <c r="S1060" i="3" s="1"/>
  <c r="R1044" i="3"/>
  <c r="S1044" i="3" s="1"/>
  <c r="R1090" i="3"/>
  <c r="S1090" i="3" s="1"/>
  <c r="R1059" i="3"/>
  <c r="S1059" i="3" s="1"/>
  <c r="R1094" i="3"/>
  <c r="S1094" i="3" s="1"/>
  <c r="R1055" i="3"/>
  <c r="S1055" i="3" s="1"/>
  <c r="R1053" i="3"/>
  <c r="S1053" i="3" s="1"/>
  <c r="R1069" i="3"/>
  <c r="S1069" i="3" s="1"/>
  <c r="R1082" i="3"/>
  <c r="S1082" i="3" s="1"/>
  <c r="R1052" i="3"/>
  <c r="S1052" i="3" s="1"/>
  <c r="R1070" i="3"/>
  <c r="S1070" i="3" s="1"/>
  <c r="R1087" i="3"/>
  <c r="S1087" i="3" s="1"/>
  <c r="R1061" i="3"/>
  <c r="S1061" i="3" s="1"/>
  <c r="R1079" i="3"/>
  <c r="S1079" i="3" s="1"/>
  <c r="R1064" i="3"/>
  <c r="S1064" i="3" s="1"/>
  <c r="R1083" i="3"/>
  <c r="S1083" i="3" s="1"/>
  <c r="R1074" i="3"/>
  <c r="S1074" i="3" s="1"/>
  <c r="R1039" i="3"/>
  <c r="S1039" i="3" s="1"/>
  <c r="R1076" i="3"/>
  <c r="S1076" i="3" s="1"/>
  <c r="R1096" i="3"/>
  <c r="S1096" i="3" s="1"/>
  <c r="R1063" i="3"/>
  <c r="S1063" i="3" s="1"/>
  <c r="R1068" i="3"/>
  <c r="S1068" i="3" s="1"/>
  <c r="R1054" i="3"/>
  <c r="S1054" i="3" s="1"/>
  <c r="R1042" i="3"/>
  <c r="S1042" i="3" s="1"/>
  <c r="R1065" i="3"/>
  <c r="S1065" i="3" s="1"/>
  <c r="R1057" i="3"/>
  <c r="S1057" i="3" s="1"/>
  <c r="R1066" i="3"/>
  <c r="S1066" i="3" s="1"/>
  <c r="R1077" i="3"/>
  <c r="S1077" i="3" s="1"/>
  <c r="R1045" i="3"/>
  <c r="S1045" i="3" s="1"/>
  <c r="R1073" i="3"/>
  <c r="S1073" i="3" s="1"/>
  <c r="R1071" i="3"/>
  <c r="S1071" i="3" s="1"/>
  <c r="R1088" i="3"/>
  <c r="S1088" i="3" s="1"/>
  <c r="R1040" i="3"/>
  <c r="S1040" i="3" s="1"/>
  <c r="R1086" i="3"/>
  <c r="S1086" i="3" s="1"/>
  <c r="R1041" i="3"/>
  <c r="S1041" i="3" s="1"/>
  <c r="R1056" i="3"/>
  <c r="S1056" i="3" s="1"/>
  <c r="R1100" i="3"/>
  <c r="S1100" i="3" s="1"/>
  <c r="R1099" i="3"/>
  <c r="S1099" i="3" s="1"/>
  <c r="R1085" i="3"/>
  <c r="S1085" i="3" s="1"/>
  <c r="R1049" i="3"/>
  <c r="S1049" i="3" s="1"/>
  <c r="R1047" i="3"/>
  <c r="S1047" i="3" s="1"/>
  <c r="R1027" i="3"/>
  <c r="S1027" i="3" s="1"/>
  <c r="R999" i="3"/>
  <c r="S999" i="3" s="1"/>
  <c r="R1033" i="3"/>
  <c r="S1033" i="3" s="1"/>
  <c r="R982" i="3"/>
  <c r="S982" i="3" s="1"/>
  <c r="R1028" i="3"/>
  <c r="S1028" i="3" s="1"/>
  <c r="R998" i="3"/>
  <c r="S998" i="3" s="1"/>
  <c r="R978" i="3"/>
  <c r="S978" i="3" s="1"/>
  <c r="R963" i="3"/>
  <c r="S963" i="3" s="1"/>
  <c r="R1011" i="3"/>
  <c r="S1011" i="3" s="1"/>
  <c r="R990" i="3"/>
  <c r="S990" i="3" s="1"/>
  <c r="R994" i="3"/>
  <c r="S994" i="3" s="1"/>
  <c r="R1035" i="3"/>
  <c r="S1035" i="3" s="1"/>
  <c r="R976" i="3"/>
  <c r="S976" i="3" s="1"/>
  <c r="R1026" i="3"/>
  <c r="S1026" i="3" s="1"/>
  <c r="R964" i="3"/>
  <c r="S964" i="3" s="1"/>
  <c r="R1012" i="3"/>
  <c r="S1012" i="3" s="1"/>
  <c r="R1004" i="3"/>
  <c r="S1004" i="3" s="1"/>
  <c r="R981" i="3"/>
  <c r="S981" i="3" s="1"/>
  <c r="R961" i="3"/>
  <c r="S961" i="3" s="1"/>
  <c r="R1016" i="3"/>
  <c r="S1016" i="3" s="1"/>
  <c r="R1002" i="3"/>
  <c r="S1002" i="3" s="1"/>
  <c r="R1017" i="3"/>
  <c r="S1017" i="3" s="1"/>
  <c r="R1032" i="3"/>
  <c r="S1032" i="3" s="1"/>
  <c r="R993" i="3"/>
  <c r="S993" i="3" s="1"/>
  <c r="R1010" i="3"/>
  <c r="S1010" i="3" s="1"/>
  <c r="R973" i="3"/>
  <c r="S973" i="3" s="1"/>
  <c r="R1036" i="3"/>
  <c r="S1036" i="3" s="1"/>
  <c r="R969" i="3"/>
  <c r="S969" i="3" s="1"/>
  <c r="R1025" i="3"/>
  <c r="S1025" i="3" s="1"/>
  <c r="R1000" i="3"/>
  <c r="S1000" i="3" s="1"/>
  <c r="R984" i="3"/>
  <c r="S984" i="3" s="1"/>
  <c r="R1024" i="3"/>
  <c r="S1024" i="3" s="1"/>
  <c r="R979" i="3"/>
  <c r="S979" i="3" s="1"/>
  <c r="R989" i="3"/>
  <c r="S989" i="3" s="1"/>
  <c r="R987" i="3"/>
  <c r="S987" i="3" s="1"/>
  <c r="R985" i="3"/>
  <c r="S985" i="3" s="1"/>
  <c r="R1018" i="3"/>
  <c r="S1018" i="3" s="1"/>
  <c r="R966" i="3"/>
  <c r="S966" i="3" s="1"/>
  <c r="R1021" i="3"/>
  <c r="S1021" i="3" s="1"/>
  <c r="R1001" i="3"/>
  <c r="S1001" i="3" s="1"/>
  <c r="R965" i="3"/>
  <c r="S965" i="3" s="1"/>
  <c r="R1003" i="3"/>
  <c r="S1003" i="3" s="1"/>
  <c r="R1013" i="3"/>
  <c r="S1013" i="3" s="1"/>
  <c r="R1029" i="3"/>
  <c r="S1029" i="3" s="1"/>
  <c r="R1030" i="3"/>
  <c r="S1030" i="3" s="1"/>
  <c r="R1015" i="3"/>
  <c r="S1015" i="3" s="1"/>
  <c r="R962" i="3"/>
  <c r="S962" i="3" s="1"/>
  <c r="R1008" i="3"/>
  <c r="S1008" i="3" s="1"/>
  <c r="R1031" i="3"/>
  <c r="S1031" i="3" s="1"/>
  <c r="R996" i="3"/>
  <c r="S996" i="3" s="1"/>
  <c r="R991" i="3"/>
  <c r="S991" i="3" s="1"/>
  <c r="R995" i="3"/>
  <c r="S995" i="3" s="1"/>
  <c r="R983" i="3"/>
  <c r="S983" i="3" s="1"/>
  <c r="R977" i="3"/>
  <c r="S977" i="3" s="1"/>
  <c r="R997" i="3"/>
  <c r="S997" i="3" s="1"/>
  <c r="R1014" i="3"/>
  <c r="S1014" i="3" s="1"/>
  <c r="R971" i="3"/>
  <c r="S971" i="3" s="1"/>
  <c r="R1034" i="3"/>
  <c r="S1034" i="3" s="1"/>
  <c r="R1005" i="3"/>
  <c r="S1005" i="3" s="1"/>
  <c r="R970" i="3"/>
  <c r="S970" i="3" s="1"/>
  <c r="R986" i="3"/>
  <c r="S986" i="3" s="1"/>
  <c r="R968" i="3"/>
  <c r="S968" i="3" s="1"/>
  <c r="R967" i="3"/>
  <c r="S967" i="3" s="1"/>
  <c r="R988" i="3"/>
  <c r="S988" i="3" s="1"/>
  <c r="R972" i="3"/>
  <c r="S972" i="3" s="1"/>
  <c r="R1009" i="3"/>
  <c r="S1009" i="3" s="1"/>
  <c r="R1037" i="3"/>
  <c r="S1037" i="3" s="1"/>
  <c r="I1563" i="1"/>
  <c r="I1639" i="1"/>
  <c r="I1649" i="1"/>
  <c r="I1825" i="1"/>
  <c r="I1324" i="1"/>
  <c r="I1345" i="1"/>
  <c r="I1360" i="1"/>
  <c r="I1368" i="1"/>
  <c r="I1406" i="1"/>
  <c r="I1445" i="1"/>
  <c r="I1514" i="1"/>
  <c r="I376" i="1"/>
  <c r="I1528" i="1"/>
  <c r="I1932" i="1"/>
  <c r="I1944" i="1"/>
  <c r="I1950" i="1"/>
  <c r="I1067" i="1"/>
  <c r="I643" i="1"/>
  <c r="I642" i="1"/>
  <c r="I644" i="1"/>
  <c r="I646" i="1"/>
  <c r="I672" i="1"/>
  <c r="I674" i="1"/>
  <c r="I691" i="1"/>
  <c r="I698" i="1"/>
  <c r="I699" i="1"/>
  <c r="I717" i="1"/>
  <c r="I718" i="1"/>
  <c r="I736" i="1"/>
  <c r="I763" i="1"/>
  <c r="I765" i="1"/>
  <c r="I771" i="1"/>
  <c r="I774" i="1"/>
  <c r="I775" i="1"/>
  <c r="I780" i="1"/>
  <c r="I792" i="1"/>
  <c r="I817" i="1"/>
  <c r="I818" i="1"/>
  <c r="I828" i="1"/>
  <c r="I833" i="1"/>
  <c r="I840" i="1"/>
  <c r="I847" i="1"/>
  <c r="I848" i="1"/>
  <c r="I866" i="1"/>
  <c r="I867" i="1"/>
  <c r="I865" i="1"/>
  <c r="I885" i="1"/>
  <c r="I886" i="1"/>
  <c r="I889" i="1"/>
  <c r="I896" i="1"/>
  <c r="I904" i="1"/>
  <c r="I906" i="1"/>
  <c r="I912" i="1"/>
  <c r="I913" i="1"/>
  <c r="I919" i="1"/>
  <c r="I920" i="1"/>
  <c r="I924" i="1"/>
  <c r="I1359" i="1"/>
  <c r="I1370" i="1"/>
  <c r="I1379" i="1"/>
  <c r="I1484" i="1"/>
  <c r="I1517" i="1"/>
  <c r="I1549" i="1"/>
  <c r="I1557" i="1"/>
  <c r="I587" i="1"/>
  <c r="I599" i="1"/>
  <c r="I600" i="1"/>
  <c r="I605" i="1"/>
  <c r="I158" i="1"/>
  <c r="I616" i="1"/>
  <c r="I620" i="1"/>
  <c r="I625" i="1"/>
  <c r="I1068" i="1"/>
  <c r="I1080" i="1"/>
  <c r="I1087" i="1"/>
  <c r="I1093" i="1"/>
  <c r="I1095" i="1"/>
  <c r="I131" i="1"/>
  <c r="I148" i="1"/>
  <c r="I618" i="1"/>
  <c r="I1097" i="1"/>
  <c r="I1103" i="1"/>
  <c r="I374" i="1"/>
  <c r="I377" i="1"/>
  <c r="I394" i="1"/>
  <c r="I399" i="1"/>
  <c r="I404" i="1"/>
  <c r="I410" i="1"/>
  <c r="I415" i="1"/>
  <c r="I420" i="1"/>
  <c r="I426" i="1"/>
  <c r="I321" i="1"/>
  <c r="I960" i="1"/>
  <c r="I1113" i="1"/>
  <c r="I934" i="1"/>
  <c r="I940" i="1"/>
  <c r="I944" i="1"/>
  <c r="I949" i="1"/>
  <c r="I926" i="1"/>
  <c r="I293" i="1"/>
  <c r="I927" i="1"/>
  <c r="I294" i="1"/>
  <c r="I295" i="1"/>
  <c r="I296" i="1"/>
  <c r="I928" i="1"/>
  <c r="I297" i="1"/>
  <c r="I298" i="1"/>
  <c r="I299" i="1"/>
  <c r="I929" i="1"/>
  <c r="I300" i="1"/>
  <c r="I301" i="1"/>
  <c r="I302" i="1"/>
  <c r="I952" i="1"/>
  <c r="I974" i="1"/>
  <c r="I988" i="1"/>
  <c r="I995" i="1"/>
  <c r="I999" i="1"/>
  <c r="I942" i="1"/>
  <c r="I303" i="1"/>
  <c r="I304" i="1"/>
  <c r="I305" i="1"/>
  <c r="I1000" i="1"/>
  <c r="I943" i="1"/>
  <c r="I306" i="1"/>
  <c r="I1005" i="1"/>
  <c r="I946" i="1"/>
  <c r="I307" i="1"/>
  <c r="I308" i="1"/>
  <c r="I309" i="1"/>
  <c r="I1006" i="1"/>
  <c r="I350" i="1"/>
  <c r="I1033" i="1"/>
  <c r="I959" i="1"/>
  <c r="I1042" i="1"/>
  <c r="I1044" i="1"/>
  <c r="I1060" i="1"/>
  <c r="I1157" i="1"/>
  <c r="I448" i="1"/>
  <c r="I450" i="1"/>
  <c r="I451" i="1"/>
  <c r="I457" i="1"/>
  <c r="I964" i="1"/>
  <c r="I965" i="1"/>
  <c r="I460" i="1"/>
  <c r="I663" i="1"/>
  <c r="I1603" i="1"/>
  <c r="I664" i="1"/>
  <c r="I670" i="1"/>
  <c r="I680" i="1"/>
  <c r="I707" i="1"/>
  <c r="I721" i="1"/>
  <c r="I730" i="1"/>
  <c r="I328" i="1"/>
  <c r="I329" i="1"/>
  <c r="I743" i="1"/>
  <c r="I761" i="1"/>
  <c r="I779" i="1"/>
  <c r="I783" i="1"/>
  <c r="I795" i="1"/>
  <c r="I835" i="1"/>
  <c r="I836" i="1"/>
  <c r="I843" i="1"/>
  <c r="I861" i="1"/>
  <c r="I863" i="1"/>
  <c r="I868" i="1"/>
  <c r="I871" i="1"/>
  <c r="I876" i="1"/>
  <c r="I877" i="1"/>
  <c r="I882" i="1"/>
  <c r="I895" i="1"/>
  <c r="I897" i="1"/>
  <c r="I898" i="1"/>
  <c r="I470" i="1"/>
  <c r="I336" i="1"/>
  <c r="I339" i="1"/>
  <c r="I341" i="1"/>
  <c r="I345" i="1"/>
  <c r="I361" i="1"/>
  <c r="I472" i="1"/>
  <c r="I1014" i="1"/>
  <c r="I1036" i="1"/>
  <c r="I366" i="1"/>
  <c r="I370" i="1"/>
  <c r="I372" i="1"/>
  <c r="I444" i="1"/>
  <c r="I453" i="1"/>
  <c r="I454" i="1"/>
  <c r="I357" i="1"/>
  <c r="I634" i="1"/>
  <c r="I651" i="1"/>
  <c r="I1186" i="1"/>
  <c r="I710" i="1"/>
  <c r="I196" i="1"/>
  <c r="I477" i="1"/>
  <c r="I479" i="1"/>
  <c r="I482" i="1"/>
  <c r="I1200" i="1"/>
  <c r="I1218" i="1"/>
  <c r="I1223" i="1"/>
  <c r="I1226" i="1"/>
  <c r="I1230" i="1"/>
  <c r="I1232" i="1"/>
  <c r="I1234" i="1"/>
  <c r="I542" i="1"/>
  <c r="I543" i="1"/>
  <c r="I1249" i="1"/>
  <c r="I1263" i="1"/>
  <c r="I1264" i="1"/>
  <c r="I1272" i="1"/>
  <c r="I1273" i="1"/>
  <c r="I1275" i="1"/>
  <c r="I1277" i="1"/>
  <c r="I1279" i="1"/>
  <c r="I1283" i="1"/>
  <c r="I443" i="1"/>
  <c r="I1284" i="1"/>
  <c r="I1285" i="1"/>
  <c r="I1286" i="1"/>
  <c r="I1287" i="1"/>
  <c r="I1296" i="1"/>
  <c r="I1300" i="1"/>
  <c r="I1298" i="1"/>
  <c r="I203" i="1"/>
  <c r="I204" i="1"/>
  <c r="I224" i="1"/>
  <c r="I243" i="1"/>
  <c r="I247" i="1"/>
  <c r="I1303" i="1"/>
  <c r="I1313" i="1"/>
  <c r="I234" i="1"/>
  <c r="I237" i="1"/>
  <c r="I240" i="1"/>
  <c r="I841" i="1"/>
  <c r="I1317" i="1"/>
  <c r="I252" i="1"/>
  <c r="I1725" i="1"/>
  <c r="I1733" i="1"/>
  <c r="I1739" i="1"/>
  <c r="I1740" i="1"/>
  <c r="I1742" i="1"/>
  <c r="I1448" i="1"/>
  <c r="I1759" i="1"/>
  <c r="I1464" i="1"/>
  <c r="I263" i="1"/>
  <c r="I1764" i="1"/>
  <c r="I1767" i="1"/>
  <c r="I1775" i="1"/>
  <c r="I1780" i="1"/>
  <c r="I266" i="1"/>
  <c r="I1523" i="1"/>
  <c r="I1574" i="1"/>
  <c r="I1577" i="1"/>
  <c r="I1604" i="1"/>
  <c r="I1599" i="1"/>
  <c r="I1605" i="1"/>
  <c r="I1611" i="1"/>
  <c r="I1539" i="1"/>
  <c r="I462" i="1"/>
  <c r="I1616" i="1"/>
  <c r="I1618" i="1"/>
  <c r="I1626" i="1"/>
  <c r="I1627" i="1"/>
  <c r="I1631" i="1"/>
  <c r="I473" i="1"/>
  <c r="I483" i="1"/>
  <c r="I539" i="1"/>
  <c r="I1918" i="1"/>
  <c r="I1637" i="1"/>
  <c r="I572" i="1"/>
  <c r="I1653" i="1"/>
  <c r="I547" i="1"/>
  <c r="I550" i="1"/>
  <c r="I583" i="1"/>
  <c r="I584" i="1"/>
  <c r="I592" i="1"/>
  <c r="I1675" i="1"/>
  <c r="I1689" i="1"/>
  <c r="I1697" i="1"/>
  <c r="I1704" i="1"/>
  <c r="I146" i="1"/>
  <c r="I149" i="1"/>
  <c r="I1807" i="1"/>
  <c r="I1817" i="1"/>
  <c r="I1823" i="1"/>
  <c r="I1828" i="1"/>
  <c r="I1835" i="1"/>
  <c r="I1840" i="1"/>
  <c r="I1846" i="1"/>
  <c r="I1318" i="1"/>
  <c r="I1712" i="1"/>
  <c r="I1720" i="1"/>
  <c r="I387" i="1"/>
  <c r="I755" i="1"/>
  <c r="I1329" i="1"/>
  <c r="I756" i="1"/>
  <c r="I1334" i="1"/>
  <c r="I1340" i="1"/>
  <c r="I1352" i="1"/>
  <c r="I1366" i="1"/>
  <c r="I1372" i="1"/>
  <c r="I1375" i="1"/>
  <c r="I1381" i="1"/>
  <c r="I1389" i="1"/>
  <c r="I1394" i="1"/>
  <c r="I1395" i="1"/>
  <c r="I1397" i="1"/>
  <c r="I1410" i="1"/>
  <c r="I1413" i="1"/>
  <c r="I395" i="1"/>
  <c r="I405" i="1"/>
  <c r="I406" i="1"/>
  <c r="I1418" i="1"/>
  <c r="I411" i="1"/>
  <c r="I416" i="1"/>
  <c r="I1109" i="1"/>
  <c r="I1125" i="1"/>
  <c r="I432" i="1"/>
  <c r="I1428" i="1"/>
  <c r="I1430" i="1"/>
  <c r="I1433" i="1"/>
  <c r="I935" i="1"/>
  <c r="I1437" i="1"/>
  <c r="I1452" i="1"/>
  <c r="I1457" i="1"/>
  <c r="I1474" i="1"/>
  <c r="I1487" i="1"/>
  <c r="I1489" i="1"/>
  <c r="I1507" i="1"/>
  <c r="I961" i="1"/>
  <c r="I1509" i="1"/>
  <c r="I1585" i="1"/>
  <c r="I330" i="1"/>
  <c r="I333" i="1"/>
  <c r="I1612" i="1"/>
  <c r="I1625" i="1"/>
  <c r="I1629" i="1"/>
  <c r="I1021" i="1"/>
  <c r="I1037" i="1"/>
  <c r="I368" i="1"/>
  <c r="I1699" i="1"/>
  <c r="I167" i="1"/>
  <c r="I639" i="1"/>
  <c r="I652" i="1"/>
  <c r="I685" i="1"/>
  <c r="I694" i="1"/>
  <c r="I191" i="1"/>
  <c r="I738" i="1"/>
  <c r="I1510" i="1"/>
  <c r="I758" i="1"/>
  <c r="I766" i="1"/>
  <c r="I772" i="1"/>
  <c r="I202" i="1"/>
  <c r="I781" i="1"/>
  <c r="I1431" i="1"/>
  <c r="I1449" i="1"/>
  <c r="I1534" i="1"/>
  <c r="I261" i="1"/>
  <c r="I1470" i="1"/>
  <c r="I1544" i="1"/>
  <c r="I1475" i="1"/>
  <c r="I1548" i="1"/>
  <c r="I1485" i="1"/>
  <c r="I1849" i="1"/>
  <c r="I1851" i="1"/>
  <c r="I1852" i="1"/>
  <c r="I1856" i="1"/>
  <c r="I1500" i="1"/>
  <c r="I852" i="1"/>
  <c r="I853" i="1"/>
  <c r="I854" i="1"/>
  <c r="I855" i="1"/>
  <c r="I856" i="1"/>
  <c r="I857" i="1"/>
  <c r="I858" i="1"/>
  <c r="I1857" i="1"/>
  <c r="I274" i="1"/>
  <c r="I1870" i="1"/>
  <c r="I859" i="1"/>
  <c r="I1524" i="1"/>
  <c r="I1884" i="1"/>
  <c r="I1892" i="1"/>
  <c r="I1531" i="1"/>
  <c r="I1540" i="1"/>
  <c r="I1896" i="1"/>
  <c r="I463" i="1"/>
  <c r="I484" i="1"/>
  <c r="I1907" i="1"/>
  <c r="I488" i="1"/>
  <c r="I1912" i="1"/>
  <c r="I1917" i="1"/>
  <c r="I490" i="1"/>
  <c r="I493" i="1"/>
  <c r="I499" i="1"/>
  <c r="I1929" i="1"/>
  <c r="I1935" i="1"/>
  <c r="I1940" i="1"/>
  <c r="I506" i="1"/>
  <c r="I1943" i="1"/>
  <c r="I510" i="1"/>
  <c r="I1962" i="1"/>
  <c r="I1963" i="1"/>
  <c r="I1966" i="1"/>
  <c r="I1967" i="1"/>
  <c r="I1969" i="1"/>
  <c r="I513" i="1"/>
  <c r="I518" i="1"/>
  <c r="I521" i="1"/>
  <c r="I526" i="1"/>
  <c r="I532" i="1"/>
  <c r="I559" i="1"/>
  <c r="I591" i="1"/>
  <c r="I159" i="1"/>
  <c r="I617" i="1"/>
  <c r="I1074" i="1"/>
  <c r="I1081" i="1"/>
  <c r="I1121" i="1"/>
  <c r="I1123" i="1"/>
  <c r="I562" i="1"/>
  <c r="I156" i="1"/>
  <c r="I318" i="1"/>
  <c r="I1635" i="1"/>
  <c r="I1130" i="1"/>
  <c r="I1131" i="1"/>
  <c r="I938" i="1"/>
  <c r="I945" i="1"/>
  <c r="I1636" i="1"/>
  <c r="I1641" i="1"/>
  <c r="I1013" i="1"/>
  <c r="I947" i="1"/>
  <c r="I950" i="1"/>
  <c r="I1029" i="1"/>
  <c r="I1034" i="1"/>
  <c r="I1045" i="1"/>
  <c r="I1061" i="1"/>
  <c r="I1183" i="1"/>
  <c r="I650" i="1"/>
  <c r="I661" i="1"/>
  <c r="I665" i="1"/>
  <c r="I671" i="1"/>
  <c r="I683" i="1"/>
  <c r="I692" i="1"/>
  <c r="I708" i="1"/>
  <c r="I715" i="1"/>
  <c r="I731" i="1"/>
  <c r="I735" i="1"/>
  <c r="I737" i="1"/>
  <c r="I748" i="1"/>
  <c r="I770" i="1"/>
  <c r="I796" i="1"/>
  <c r="I814" i="1"/>
  <c r="I1022" i="1"/>
  <c r="I356" i="1"/>
  <c r="I358" i="1"/>
  <c r="I359" i="1"/>
  <c r="I732" i="1"/>
  <c r="I291" i="1"/>
  <c r="I512" i="1"/>
  <c r="I536" i="1"/>
  <c r="I537" i="1"/>
  <c r="I538" i="1"/>
  <c r="I132" i="1"/>
  <c r="I585" i="1"/>
  <c r="I150" i="1"/>
  <c r="I378" i="1"/>
  <c r="I383" i="1"/>
  <c r="I388" i="1"/>
  <c r="I396" i="1"/>
  <c r="I400" i="1"/>
  <c r="I407" i="1"/>
  <c r="I412" i="1"/>
  <c r="I417" i="1"/>
  <c r="I421" i="1"/>
  <c r="I427" i="1"/>
  <c r="I428" i="1"/>
  <c r="I433" i="1"/>
  <c r="I936" i="1"/>
  <c r="I1575" i="1"/>
  <c r="I962" i="1"/>
  <c r="I1586" i="1"/>
  <c r="I331" i="1"/>
  <c r="I334" i="1"/>
  <c r="I1613" i="1"/>
  <c r="I342" i="1"/>
  <c r="I346" i="1"/>
  <c r="I349" i="1"/>
  <c r="I1023" i="1"/>
  <c r="I1038" i="1"/>
  <c r="I1700" i="1"/>
  <c r="I1151" i="1"/>
  <c r="I1169" i="1"/>
  <c r="I1173" i="1"/>
  <c r="I165" i="1"/>
  <c r="I653" i="1"/>
  <c r="I686" i="1"/>
  <c r="I695" i="1"/>
  <c r="I759" i="1"/>
  <c r="I1376" i="1"/>
  <c r="I206" i="1"/>
  <c r="I225" i="1"/>
  <c r="I230" i="1"/>
  <c r="I244" i="1"/>
  <c r="I830" i="1"/>
  <c r="I838" i="1"/>
  <c r="I248" i="1"/>
  <c r="I844" i="1"/>
  <c r="I846" i="1"/>
  <c r="I862" i="1"/>
  <c r="I235" i="1"/>
  <c r="I238" i="1"/>
  <c r="I241" i="1"/>
  <c r="I1450" i="1"/>
  <c r="I872" i="1"/>
  <c r="I875" i="1"/>
  <c r="I883" i="1"/>
  <c r="I888" i="1"/>
  <c r="I921" i="1"/>
  <c r="I1206" i="1"/>
  <c r="I1241" i="1"/>
  <c r="I1274" i="1"/>
  <c r="I1282" i="1"/>
  <c r="I1280" i="1"/>
  <c r="I1281" i="1"/>
  <c r="I1289" i="1"/>
  <c r="I1290" i="1"/>
  <c r="I1297" i="1"/>
  <c r="I267" i="1"/>
  <c r="I1304" i="1"/>
  <c r="I1305" i="1"/>
  <c r="I1310" i="1"/>
  <c r="I1314" i="1"/>
  <c r="I292" i="1"/>
  <c r="I1718" i="1"/>
  <c r="I1726" i="1"/>
  <c r="I1741" i="1"/>
  <c r="I1765" i="1"/>
  <c r="I1768" i="1"/>
  <c r="I1781" i="1"/>
  <c r="I1564" i="1"/>
  <c r="I1578" i="1"/>
  <c r="I1597" i="1"/>
  <c r="I1619" i="1"/>
  <c r="I1654" i="1"/>
  <c r="I1676" i="1"/>
  <c r="I1690" i="1"/>
  <c r="I1803" i="1"/>
  <c r="I1808" i="1"/>
  <c r="I1813" i="1"/>
  <c r="I1815" i="1"/>
  <c r="I1824" i="1"/>
  <c r="I1831" i="1"/>
  <c r="I1847" i="1"/>
  <c r="I1328" i="1"/>
  <c r="I1369" i="1"/>
  <c r="I1373" i="1"/>
  <c r="I1382" i="1"/>
  <c r="I1399" i="1"/>
  <c r="I1501" i="1"/>
  <c r="I1420" i="1"/>
  <c r="I1446" i="1"/>
  <c r="I1458" i="1"/>
  <c r="I275" i="1"/>
  <c r="I1532" i="1"/>
  <c r="I1541" i="1"/>
  <c r="I446" i="1"/>
  <c r="I1172" i="1"/>
  <c r="I1469" i="1"/>
  <c r="I447" i="1"/>
  <c r="I1174" i="1"/>
  <c r="I288" i="1"/>
  <c r="I464" i="1"/>
  <c r="I480" i="1"/>
  <c r="I485" i="1"/>
  <c r="I500" i="1"/>
  <c r="I507" i="1"/>
  <c r="I514" i="1"/>
  <c r="I522" i="1"/>
  <c r="I527" i="1"/>
  <c r="I540" i="1"/>
  <c r="I1919" i="1"/>
  <c r="I560" i="1"/>
  <c r="I563" i="1"/>
  <c r="I375" i="1"/>
  <c r="I379" i="1"/>
  <c r="I384" i="1"/>
  <c r="I389" i="1"/>
  <c r="I397" i="1"/>
  <c r="I401" i="1"/>
  <c r="I413" i="1"/>
  <c r="I418" i="1"/>
  <c r="I422" i="1"/>
  <c r="I429" i="1"/>
  <c r="I434" i="1"/>
  <c r="I1562" i="1"/>
  <c r="I937" i="1"/>
  <c r="I1587" i="1"/>
  <c r="I1614" i="1"/>
  <c r="I1024" i="1"/>
  <c r="I1039" i="1"/>
  <c r="I369" i="1"/>
  <c r="I1701" i="1"/>
  <c r="I1152" i="1"/>
  <c r="I696" i="1"/>
  <c r="I185" i="1"/>
  <c r="I192" i="1"/>
  <c r="I767" i="1"/>
  <c r="I1377" i="1"/>
  <c r="I207" i="1"/>
  <c r="I226" i="1"/>
  <c r="I231" i="1"/>
  <c r="I245" i="1"/>
  <c r="I249" i="1"/>
  <c r="I236" i="1"/>
  <c r="I239" i="1"/>
  <c r="I242" i="1"/>
  <c r="I860" i="1"/>
  <c r="I264" i="1"/>
  <c r="I1502" i="1"/>
  <c r="I276" i="1"/>
  <c r="I289" i="1"/>
  <c r="I494" i="1"/>
  <c r="I501" i="1"/>
  <c r="I508" i="1"/>
  <c r="I515" i="1"/>
  <c r="I523" i="1"/>
  <c r="I528" i="1"/>
  <c r="I533" i="1"/>
  <c r="I133" i="1"/>
  <c r="I586" i="1"/>
  <c r="I151" i="1"/>
  <c r="I619" i="1"/>
  <c r="I380" i="1"/>
  <c r="I385" i="1"/>
  <c r="I390" i="1"/>
  <c r="I398" i="1"/>
  <c r="I402" i="1"/>
  <c r="I408" i="1"/>
  <c r="I419" i="1"/>
  <c r="I423" i="1"/>
  <c r="I430" i="1"/>
  <c r="I435" i="1"/>
  <c r="I439" i="1"/>
  <c r="I440" i="1"/>
  <c r="I963" i="1"/>
  <c r="I1588" i="1"/>
  <c r="I966" i="1"/>
  <c r="I335" i="1"/>
  <c r="I1615" i="1"/>
  <c r="I343" i="1"/>
  <c r="I347" i="1"/>
  <c r="I1630" i="1"/>
  <c r="I1025" i="1"/>
  <c r="I373" i="1"/>
  <c r="I1153" i="1"/>
  <c r="I1493" i="1"/>
  <c r="I654" i="1"/>
  <c r="I676" i="1"/>
  <c r="I1515" i="1"/>
  <c r="I687" i="1"/>
  <c r="I697" i="1"/>
  <c r="I701" i="1"/>
  <c r="I711" i="1"/>
  <c r="I733" i="1"/>
  <c r="I739" i="1"/>
  <c r="I773" i="1"/>
  <c r="I1396" i="1"/>
  <c r="I1451" i="1"/>
  <c r="I257" i="1"/>
  <c r="I1486" i="1"/>
  <c r="I1503" i="1"/>
  <c r="I1525" i="1"/>
  <c r="I1533" i="1"/>
  <c r="I1542" i="1"/>
  <c r="I465" i="1"/>
  <c r="I471" i="1"/>
  <c r="I481" i="1"/>
  <c r="I486" i="1"/>
  <c r="I489" i="1"/>
  <c r="I491" i="1"/>
  <c r="I1518" i="1"/>
  <c r="I1529" i="1"/>
  <c r="I1537" i="1"/>
  <c r="I1543" i="1"/>
  <c r="I1552" i="1"/>
  <c r="I1556" i="1"/>
  <c r="I495" i="1"/>
  <c r="I502" i="1"/>
  <c r="I509" i="1"/>
  <c r="I516" i="1"/>
  <c r="I519" i="1"/>
  <c r="I524" i="1"/>
  <c r="I529" i="1"/>
  <c r="I534" i="1"/>
  <c r="I1920" i="1"/>
  <c r="I554" i="1"/>
  <c r="I556" i="1"/>
  <c r="I561" i="1"/>
  <c r="I564" i="1"/>
  <c r="I573" i="1"/>
  <c r="I152" i="1"/>
  <c r="I939" i="1"/>
  <c r="I677" i="1"/>
  <c r="I183" i="1"/>
  <c r="I734" i="1"/>
  <c r="I757" i="1"/>
  <c r="I209" i="1"/>
  <c r="I1408" i="1"/>
  <c r="I1439" i="1"/>
  <c r="I268" i="1"/>
  <c r="I487" i="1"/>
  <c r="I1921" i="1"/>
  <c r="I557" i="1"/>
  <c r="I171" i="1"/>
  <c r="I170" i="1"/>
  <c r="I172" i="1"/>
  <c r="I174" i="1"/>
  <c r="I181" i="1"/>
  <c r="I702" i="1"/>
  <c r="I189" i="1"/>
  <c r="I251" i="1"/>
  <c r="I269" i="1"/>
  <c r="I497" i="1"/>
  <c r="I498" i="1"/>
  <c r="I504" i="1"/>
  <c r="I541" i="1"/>
  <c r="I552" i="1"/>
  <c r="I134" i="1"/>
  <c r="I135" i="1"/>
  <c r="I1869" i="1"/>
  <c r="I1876" i="1"/>
  <c r="I1902" i="1"/>
  <c r="I1930" i="1"/>
  <c r="I1931" i="1"/>
  <c r="I1933" i="1"/>
  <c r="I136" i="1"/>
  <c r="I137" i="1"/>
  <c r="I153" i="1"/>
  <c r="I161" i="1"/>
  <c r="I693" i="1"/>
  <c r="I163" i="1"/>
  <c r="I164" i="1"/>
  <c r="I386" i="1"/>
  <c r="I391" i="1"/>
  <c r="I403" i="1"/>
  <c r="I409" i="1"/>
  <c r="I414" i="1"/>
  <c r="I425" i="1"/>
  <c r="I437" i="1"/>
  <c r="I1567" i="1"/>
  <c r="I1576" i="1"/>
  <c r="I310" i="1"/>
  <c r="I319" i="1"/>
  <c r="I324" i="1"/>
  <c r="I325" i="1"/>
  <c r="I332" i="1"/>
  <c r="I337" i="1"/>
  <c r="I338" i="1"/>
  <c r="I340" i="1"/>
  <c r="I344" i="1"/>
  <c r="I348" i="1"/>
  <c r="I351" i="1"/>
  <c r="I1634" i="1"/>
  <c r="I1640" i="1"/>
  <c r="I360" i="1"/>
  <c r="I362" i="1"/>
  <c r="I364" i="1"/>
  <c r="I371" i="1"/>
  <c r="I1048" i="1"/>
  <c r="I1702" i="1"/>
  <c r="I1705" i="1"/>
  <c r="I1154" i="1"/>
  <c r="I1158" i="1"/>
  <c r="I1162" i="1"/>
  <c r="I445" i="1"/>
  <c r="I166" i="1"/>
  <c r="I168" i="1"/>
  <c r="I173" i="1"/>
  <c r="I645" i="1"/>
  <c r="I647" i="1"/>
  <c r="I1934" i="1"/>
  <c r="I1941" i="1"/>
  <c r="I175" i="1"/>
  <c r="I1957" i="1"/>
  <c r="I1964" i="1"/>
  <c r="I673" i="1"/>
  <c r="I177" i="1"/>
  <c r="I679" i="1"/>
  <c r="I179" i="1"/>
  <c r="I681" i="1"/>
  <c r="I182" i="1"/>
  <c r="I186" i="1"/>
  <c r="I187" i="1"/>
  <c r="I716" i="1"/>
  <c r="I720" i="1"/>
  <c r="I729" i="1"/>
  <c r="I740" i="1"/>
  <c r="I197" i="1"/>
  <c r="I198" i="1"/>
  <c r="I762" i="1"/>
  <c r="I1390" i="1"/>
  <c r="I205" i="1"/>
  <c r="I212" i="1"/>
  <c r="I211" i="1"/>
  <c r="I1414" i="1"/>
  <c r="I1419" i="1"/>
  <c r="I219" i="1"/>
  <c r="I228" i="1"/>
  <c r="I1429" i="1"/>
  <c r="I250" i="1"/>
  <c r="I1453" i="1"/>
  <c r="I256" i="1"/>
  <c r="I1463" i="1"/>
  <c r="I1494" i="1"/>
  <c r="I1504" i="1"/>
  <c r="I1526" i="1"/>
  <c r="I466" i="1"/>
  <c r="I461" i="1"/>
  <c r="I478" i="1"/>
  <c r="I492" i="1"/>
  <c r="I503" i="1"/>
  <c r="I505" i="1"/>
  <c r="I511" i="1"/>
  <c r="I517" i="1"/>
  <c r="I520" i="1"/>
  <c r="I525" i="1"/>
  <c r="I530" i="1"/>
  <c r="I535" i="1"/>
  <c r="I544" i="1"/>
  <c r="I553" i="1"/>
  <c r="I555" i="1"/>
  <c r="I571" i="1"/>
  <c r="I575" i="1"/>
  <c r="I582" i="1"/>
  <c r="I145" i="1"/>
  <c r="I154" i="1"/>
  <c r="I381" i="1"/>
  <c r="I392" i="1"/>
  <c r="I431" i="1"/>
  <c r="I436" i="1"/>
  <c r="I441" i="1"/>
  <c r="I438" i="1"/>
  <c r="I925" i="1"/>
  <c r="I1572" i="1"/>
  <c r="I322" i="1"/>
  <c r="I352" i="1"/>
  <c r="I1703" i="1"/>
  <c r="I1170" i="1"/>
  <c r="I626" i="1"/>
  <c r="I655" i="1"/>
  <c r="I666" i="1"/>
  <c r="I678" i="1"/>
  <c r="I180" i="1"/>
  <c r="I688" i="1"/>
  <c r="I744" i="1"/>
  <c r="I1371" i="1"/>
  <c r="I1378" i="1"/>
  <c r="I200" i="1"/>
  <c r="I208" i="1"/>
  <c r="I210" i="1"/>
  <c r="I1398" i="1"/>
  <c r="I1400" i="1"/>
  <c r="I1409" i="1"/>
  <c r="I215" i="1"/>
  <c r="I1411" i="1"/>
  <c r="I271" i="1"/>
  <c r="I1505" i="1"/>
  <c r="I280" i="1"/>
  <c r="I282" i="1"/>
  <c r="I283" i="1"/>
  <c r="I284" i="1"/>
  <c r="I285" i="1"/>
  <c r="I290" i="1"/>
  <c r="I468" i="1"/>
  <c r="I475" i="1"/>
  <c r="I496" i="1"/>
  <c r="I531" i="1"/>
  <c r="I1922" i="1"/>
  <c r="I545" i="1"/>
  <c r="I568" i="1"/>
  <c r="I570" i="1"/>
  <c r="I574" i="1"/>
  <c r="I548" i="1"/>
  <c r="I259" i="1"/>
  <c r="I260" i="1"/>
  <c r="I601" i="1"/>
  <c r="I147" i="1"/>
  <c r="I155" i="1"/>
  <c r="I160" i="1"/>
  <c r="I162" i="1"/>
  <c r="I382" i="1"/>
  <c r="I393" i="1"/>
  <c r="I424" i="1"/>
  <c r="I442" i="1"/>
  <c r="I323" i="1"/>
  <c r="I363" i="1"/>
  <c r="I1040" i="1"/>
  <c r="I367" i="1"/>
  <c r="I1171" i="1"/>
  <c r="I169" i="1"/>
  <c r="I176" i="1"/>
  <c r="I689" i="1"/>
  <c r="I184" i="1"/>
  <c r="I193" i="1"/>
  <c r="I194" i="1"/>
  <c r="I760" i="1"/>
  <c r="I791" i="1"/>
  <c r="I1412" i="1"/>
  <c r="I229" i="1"/>
  <c r="I253" i="1"/>
  <c r="I254" i="1"/>
  <c r="I1459" i="1"/>
  <c r="I1476" i="1"/>
  <c r="I1488" i="1"/>
  <c r="I272" i="1"/>
  <c r="I277" i="1"/>
  <c r="I467" i="1"/>
  <c r="I469" i="1"/>
  <c r="I474" i="1"/>
  <c r="I476" i="1"/>
  <c r="I1923" i="1"/>
  <c r="I546" i="1"/>
  <c r="I558" i="1"/>
  <c r="I565" i="1"/>
  <c r="I355" i="1"/>
  <c r="I216" i="1"/>
  <c r="I217" i="1"/>
  <c r="I218" i="1"/>
  <c r="I246" i="1"/>
  <c r="I178" i="1"/>
  <c r="I188" i="1"/>
  <c r="I201" i="1"/>
  <c r="I549" i="1"/>
  <c r="I551" i="1"/>
  <c r="I606" i="1"/>
  <c r="I612" i="1"/>
  <c r="I621" i="1"/>
  <c r="I1069" i="1"/>
  <c r="I1088" i="1"/>
  <c r="I1098" i="1"/>
  <c r="I1110" i="1"/>
  <c r="I1114" i="1"/>
  <c r="I1126" i="1"/>
  <c r="I1132" i="1"/>
  <c r="I1137" i="1"/>
  <c r="I1142" i="1"/>
  <c r="I1144" i="1"/>
  <c r="I953" i="1"/>
  <c r="I970" i="1"/>
  <c r="I976" i="1"/>
  <c r="I978" i="1"/>
  <c r="I983" i="1"/>
  <c r="I996" i="1"/>
  <c r="I1001" i="1"/>
  <c r="I1007" i="1"/>
  <c r="I1016" i="1"/>
  <c r="I1030" i="1"/>
  <c r="I1031" i="1"/>
  <c r="I1041" i="1"/>
  <c r="I1043" i="1"/>
  <c r="I1049" i="1"/>
  <c r="I1055" i="1"/>
  <c r="I1062" i="1"/>
  <c r="I1164" i="1"/>
  <c r="I449" i="1"/>
  <c r="I1176" i="1"/>
  <c r="I455" i="1"/>
  <c r="I628" i="1"/>
  <c r="I635" i="1"/>
  <c r="I640" i="1"/>
  <c r="I656" i="1"/>
  <c r="I675" i="1"/>
  <c r="I682" i="1"/>
  <c r="I709" i="1"/>
  <c r="I724" i="1"/>
  <c r="I745" i="1"/>
  <c r="I1638" i="1"/>
  <c r="I1832" i="1"/>
  <c r="I1826" i="1"/>
  <c r="I1829" i="1"/>
  <c r="I784" i="1"/>
  <c r="I797" i="1"/>
  <c r="I1830" i="1"/>
  <c r="I1353" i="1"/>
  <c r="I1477" i="1"/>
  <c r="I1522" i="1"/>
  <c r="I800" i="1"/>
  <c r="I803" i="1"/>
  <c r="I825" i="1"/>
  <c r="I832" i="1"/>
  <c r="I849" i="1"/>
  <c r="I909" i="1"/>
  <c r="I914" i="1"/>
  <c r="I1187" i="1"/>
  <c r="I1250" i="1"/>
  <c r="I1201" i="1"/>
  <c r="I1235" i="1"/>
  <c r="I1238" i="1"/>
  <c r="I1243" i="1"/>
  <c r="I1246" i="1"/>
  <c r="I1276" i="1"/>
  <c r="I1288" i="1"/>
  <c r="I1306" i="1"/>
  <c r="I1707" i="1"/>
  <c r="I1713" i="1"/>
  <c r="I1744" i="1"/>
  <c r="I1751" i="1"/>
  <c r="I1756" i="1"/>
  <c r="I1760" i="1"/>
  <c r="I1558" i="1"/>
  <c r="I1568" i="1"/>
  <c r="I1581" i="1"/>
  <c r="I1589" i="1"/>
  <c r="I1620" i="1"/>
  <c r="I1632" i="1"/>
  <c r="I1642" i="1"/>
  <c r="I1650" i="1"/>
  <c r="I1652" i="1"/>
  <c r="I1656" i="1"/>
  <c r="I1661" i="1"/>
  <c r="I1663" i="1"/>
  <c r="I1664" i="1"/>
  <c r="I1670" i="1"/>
  <c r="I1678" i="1"/>
  <c r="I1683" i="1"/>
  <c r="I1684" i="1"/>
  <c r="I1692" i="1"/>
  <c r="I1783" i="1"/>
  <c r="I1791" i="1"/>
  <c r="I1796" i="1"/>
  <c r="I1819" i="1"/>
  <c r="I1822" i="1"/>
  <c r="I1841" i="1"/>
  <c r="I1320" i="1"/>
  <c r="I1326" i="1"/>
  <c r="I1331" i="1"/>
  <c r="I1339" i="1"/>
  <c r="I1347" i="1"/>
  <c r="I1349" i="1"/>
  <c r="I1354" i="1"/>
  <c r="I1355" i="1"/>
  <c r="I1401" i="1"/>
  <c r="I1403" i="1"/>
  <c r="I1421" i="1"/>
  <c r="I1425" i="1"/>
  <c r="I1434" i="1"/>
  <c r="I1440" i="1"/>
  <c r="I1460" i="1"/>
  <c r="I1495" i="1"/>
  <c r="I1506" i="1"/>
  <c r="I1511" i="1"/>
  <c r="I1535" i="1"/>
  <c r="I1555" i="1"/>
  <c r="I1850" i="1"/>
  <c r="I1858" i="1"/>
  <c r="I1871" i="1"/>
  <c r="I1897" i="1"/>
  <c r="I1927" i="1"/>
  <c r="I1936" i="1"/>
  <c r="I1945" i="1"/>
  <c r="I1951" i="1"/>
  <c r="I1965" i="1"/>
  <c r="I1968" i="1"/>
  <c r="I1545" i="1"/>
  <c r="I588" i="1"/>
  <c r="I593" i="1"/>
  <c r="I596" i="1"/>
  <c r="I602" i="1"/>
  <c r="I607" i="1"/>
  <c r="I613" i="1"/>
  <c r="I622" i="1"/>
  <c r="I1070" i="1"/>
  <c r="I1076" i="1"/>
  <c r="I1083" i="1"/>
  <c r="I1089" i="1"/>
  <c r="I611" i="1"/>
  <c r="I624" i="1"/>
  <c r="I1075" i="1"/>
  <c r="I1094" i="1"/>
  <c r="I1099" i="1"/>
  <c r="I1105" i="1"/>
  <c r="I1111" i="1"/>
  <c r="I1115" i="1"/>
  <c r="I1133" i="1"/>
  <c r="I1138" i="1"/>
  <c r="I1143" i="1"/>
  <c r="I1145" i="1"/>
  <c r="I931" i="1"/>
  <c r="I954" i="1"/>
  <c r="I967" i="1"/>
  <c r="I971" i="1"/>
  <c r="I1082" i="1"/>
  <c r="I1104" i="1"/>
  <c r="I1122" i="1"/>
  <c r="I1124" i="1"/>
  <c r="I941" i="1"/>
  <c r="I951" i="1"/>
  <c r="I1012" i="1"/>
  <c r="I1018" i="1"/>
  <c r="I975" i="1"/>
  <c r="I977" i="1"/>
  <c r="I979" i="1"/>
  <c r="I984" i="1"/>
  <c r="I1035" i="1"/>
  <c r="I1046" i="1"/>
  <c r="I989" i="1"/>
  <c r="I992" i="1"/>
  <c r="I997" i="1"/>
  <c r="I1054" i="1"/>
  <c r="I1002" i="1"/>
  <c r="I1008" i="1"/>
  <c r="I1015" i="1"/>
  <c r="I1019" i="1"/>
  <c r="I1047" i="1"/>
  <c r="I1050" i="1"/>
  <c r="I1056" i="1"/>
  <c r="I1063" i="1"/>
  <c r="I1165" i="1"/>
  <c r="I1177" i="1"/>
  <c r="I1182" i="1"/>
  <c r="I629" i="1"/>
  <c r="I636" i="1"/>
  <c r="I648" i="1"/>
  <c r="I657" i="1"/>
  <c r="I667" i="1"/>
  <c r="I703" i="1"/>
  <c r="I712" i="1"/>
  <c r="I741" i="1"/>
  <c r="I768" i="1"/>
  <c r="I776" i="1"/>
  <c r="I786" i="1"/>
  <c r="I785" i="1"/>
  <c r="I806" i="1"/>
  <c r="I809" i="1"/>
  <c r="I816" i="1"/>
  <c r="I819" i="1"/>
  <c r="I821" i="1"/>
  <c r="I842" i="1"/>
  <c r="I850" i="1"/>
  <c r="I878" i="1"/>
  <c r="I892" i="1"/>
  <c r="I900" i="1"/>
  <c r="I908" i="1"/>
  <c r="I915" i="1"/>
  <c r="I1184" i="1"/>
  <c r="I1188" i="1"/>
  <c r="I1251" i="1"/>
  <c r="I1193" i="1"/>
  <c r="I1197" i="1"/>
  <c r="I1202" i="1"/>
  <c r="I1207" i="1"/>
  <c r="I1211" i="1"/>
  <c r="I1215" i="1"/>
  <c r="I1219" i="1"/>
  <c r="I1224" i="1"/>
  <c r="I1227" i="1"/>
  <c r="I1231" i="1"/>
  <c r="I1233" i="1"/>
  <c r="I1292" i="1"/>
  <c r="I1299" i="1"/>
  <c r="I1301" i="1"/>
  <c r="I1307" i="1"/>
  <c r="I1315" i="1"/>
  <c r="I1706" i="1"/>
  <c r="I1708" i="1"/>
  <c r="I1714" i="1"/>
  <c r="I1721" i="1"/>
  <c r="I1729" i="1"/>
  <c r="I1735" i="1"/>
  <c r="I1745" i="1"/>
  <c r="I1752" i="1"/>
  <c r="I1757" i="1"/>
  <c r="I1770" i="1"/>
  <c r="I1776" i="1"/>
  <c r="I1559" i="1"/>
  <c r="I1565" i="1"/>
  <c r="I1569" i="1"/>
  <c r="I1582" i="1"/>
  <c r="I1592" i="1"/>
  <c r="I1598" i="1"/>
  <c r="I1607" i="1"/>
  <c r="I1617" i="1"/>
  <c r="I1621" i="1"/>
  <c r="I1643" i="1"/>
  <c r="I1665" i="1"/>
  <c r="I1671" i="1"/>
  <c r="I1679" i="1"/>
  <c r="I1685" i="1"/>
  <c r="I1693" i="1"/>
  <c r="I1784" i="1"/>
  <c r="I1792" i="1"/>
  <c r="I1797" i="1"/>
  <c r="I1816" i="1"/>
  <c r="I1842" i="1"/>
  <c r="I1321" i="1"/>
  <c r="I1322" i="1"/>
  <c r="I1336" i="1"/>
  <c r="I1348" i="1"/>
  <c r="I1356" i="1"/>
  <c r="I1362" i="1"/>
  <c r="I1365" i="1"/>
  <c r="I1380" i="1"/>
  <c r="I1392" i="1"/>
  <c r="I1402" i="1"/>
  <c r="I1432" i="1"/>
  <c r="I1441" i="1"/>
  <c r="I1454" i="1"/>
  <c r="I1461" i="1"/>
  <c r="I1465" i="1"/>
  <c r="I1479" i="1"/>
  <c r="I1496" i="1"/>
  <c r="I1512" i="1"/>
  <c r="I1536" i="1"/>
  <c r="I1550" i="1"/>
  <c r="I1853" i="1"/>
  <c r="I1859" i="1"/>
  <c r="I1866" i="1"/>
  <c r="I1872" i="1"/>
  <c r="I1877" i="1"/>
  <c r="I1880" i="1"/>
  <c r="I1885" i="1"/>
  <c r="I1889" i="1"/>
  <c r="I1893" i="1"/>
  <c r="I1898" i="1"/>
  <c r="I1903" i="1"/>
  <c r="I1908" i="1"/>
  <c r="I1913" i="1"/>
  <c r="I1926" i="1"/>
  <c r="I1937" i="1"/>
  <c r="I1946" i="1"/>
  <c r="I1952" i="1"/>
  <c r="I608" i="1"/>
  <c r="I1096" i="1"/>
  <c r="I948" i="1"/>
  <c r="I955" i="1"/>
  <c r="I1009" i="1"/>
  <c r="I1026" i="1"/>
  <c r="I1027" i="1"/>
  <c r="I1028" i="1"/>
  <c r="I1032" i="1"/>
  <c r="I1148" i="1"/>
  <c r="I1149" i="1"/>
  <c r="I630" i="1"/>
  <c r="I658" i="1"/>
  <c r="I787" i="1"/>
  <c r="I879" i="1"/>
  <c r="I1293" i="1"/>
  <c r="I1728" i="1"/>
  <c r="I1743" i="1"/>
  <c r="I1761" i="1"/>
  <c r="I1750" i="1"/>
  <c r="I1763" i="1"/>
  <c r="I1766" i="1"/>
  <c r="I1580" i="1"/>
  <c r="I1644" i="1"/>
  <c r="I1648" i="1"/>
  <c r="I1361" i="1"/>
  <c r="I1424" i="1"/>
  <c r="I1480" i="1"/>
  <c r="I1953" i="1"/>
  <c r="I589" i="1"/>
  <c r="I594" i="1"/>
  <c r="I597" i="1"/>
  <c r="I603" i="1"/>
  <c r="I157" i="1"/>
  <c r="I614" i="1"/>
  <c r="I623" i="1"/>
  <c r="I1071" i="1"/>
  <c r="I1077" i="1"/>
  <c r="I1084" i="1"/>
  <c r="I1090" i="1"/>
  <c r="I1100" i="1"/>
  <c r="I1106" i="1"/>
  <c r="I1116" i="1"/>
  <c r="I1118" i="1"/>
  <c r="I1127" i="1"/>
  <c r="I1134" i="1"/>
  <c r="I1139" i="1"/>
  <c r="I1146" i="1"/>
  <c r="I932" i="1"/>
  <c r="I956" i="1"/>
  <c r="I968" i="1"/>
  <c r="I972" i="1"/>
  <c r="I980" i="1"/>
  <c r="I985" i="1"/>
  <c r="I990" i="1"/>
  <c r="I993" i="1"/>
  <c r="I998" i="1"/>
  <c r="I1003" i="1"/>
  <c r="I1017" i="1"/>
  <c r="I1051" i="1"/>
  <c r="I1057" i="1"/>
  <c r="I1064" i="1"/>
  <c r="I1159" i="1"/>
  <c r="I1166" i="1"/>
  <c r="I1178" i="1"/>
  <c r="I1181" i="1"/>
  <c r="I458" i="1"/>
  <c r="I627" i="1"/>
  <c r="I631" i="1"/>
  <c r="I668" i="1"/>
  <c r="I704" i="1"/>
  <c r="I705" i="1"/>
  <c r="I706" i="1"/>
  <c r="I713" i="1"/>
  <c r="I728" i="1"/>
  <c r="I723" i="1"/>
  <c r="I725" i="1"/>
  <c r="I746" i="1"/>
  <c r="I777" i="1"/>
  <c r="I788" i="1"/>
  <c r="I793" i="1"/>
  <c r="I798" i="1"/>
  <c r="I801" i="1"/>
  <c r="I804" i="1"/>
  <c r="I811" i="1"/>
  <c r="I826" i="1"/>
  <c r="I822" i="1"/>
  <c r="I880" i="1"/>
  <c r="I893" i="1"/>
  <c r="I901" i="1"/>
  <c r="I910" i="1"/>
  <c r="I916" i="1"/>
  <c r="I1189" i="1"/>
  <c r="I1252" i="1"/>
  <c r="I1194" i="1"/>
  <c r="I1203" i="1"/>
  <c r="I1208" i="1"/>
  <c r="I1161" i="1"/>
  <c r="I1212" i="1"/>
  <c r="I1220" i="1"/>
  <c r="I1236" i="1"/>
  <c r="I1239" i="1"/>
  <c r="I1244" i="1"/>
  <c r="I1247" i="1"/>
  <c r="I1266" i="1"/>
  <c r="I1269" i="1"/>
  <c r="I1294" i="1"/>
  <c r="I1302" i="1"/>
  <c r="I1308" i="1"/>
  <c r="I1312" i="1"/>
  <c r="I1316" i="1"/>
  <c r="I1709" i="1"/>
  <c r="I1715" i="1"/>
  <c r="I1722" i="1"/>
  <c r="I1730" i="1"/>
  <c r="I1736" i="1"/>
  <c r="I638" i="1"/>
  <c r="I1746" i="1"/>
  <c r="I1753" i="1"/>
  <c r="I1771" i="1"/>
  <c r="I1777" i="1"/>
  <c r="I1560" i="1"/>
  <c r="I1570" i="1"/>
  <c r="I1573" i="1"/>
  <c r="I1583" i="1"/>
  <c r="I1590" i="1"/>
  <c r="I1593" i="1"/>
  <c r="I1595" i="1"/>
  <c r="I1600" i="1"/>
  <c r="I1606" i="1"/>
  <c r="I1608" i="1"/>
  <c r="I1622" i="1"/>
  <c r="I1628" i="1"/>
  <c r="I1633" i="1"/>
  <c r="I1645" i="1"/>
  <c r="I1659" i="1"/>
  <c r="I1662" i="1"/>
  <c r="I1666" i="1"/>
  <c r="I1672" i="1"/>
  <c r="I1680" i="1"/>
  <c r="I1686" i="1"/>
  <c r="I1694" i="1"/>
  <c r="I1785" i="1"/>
  <c r="I1788" i="1"/>
  <c r="I1801" i="1"/>
  <c r="I1804" i="1"/>
  <c r="I1793" i="1"/>
  <c r="I1798" i="1"/>
  <c r="I1820" i="1"/>
  <c r="I1833" i="1"/>
  <c r="I1836" i="1"/>
  <c r="I1843" i="1"/>
  <c r="I1332" i="1"/>
  <c r="I1337" i="1"/>
  <c r="I1350" i="1"/>
  <c r="I1363" i="1"/>
  <c r="I1404" i="1"/>
  <c r="I1415" i="1"/>
  <c r="I1422" i="1"/>
  <c r="I1426" i="1"/>
  <c r="I1435" i="1"/>
  <c r="I1442" i="1"/>
  <c r="I1455" i="1"/>
  <c r="I1466" i="1"/>
  <c r="I1471" i="1"/>
  <c r="I1481" i="1"/>
  <c r="I1497" i="1"/>
  <c r="I1546" i="1"/>
  <c r="I1553" i="1"/>
  <c r="I1854" i="1"/>
  <c r="I1860" i="1"/>
  <c r="I1863" i="1"/>
  <c r="I1873" i="1"/>
  <c r="I1881" i="1"/>
  <c r="I1886" i="1"/>
  <c r="I1899" i="1"/>
  <c r="I1904" i="1"/>
  <c r="I1909" i="1"/>
  <c r="I1914" i="1"/>
  <c r="I1924" i="1"/>
  <c r="I1938" i="1"/>
  <c r="I1947" i="1"/>
  <c r="I1954" i="1"/>
  <c r="I1961" i="1"/>
  <c r="I609" i="1"/>
  <c r="I1072" i="1"/>
  <c r="I1078" i="1"/>
  <c r="I1085" i="1"/>
  <c r="I1091" i="1"/>
  <c r="I1101" i="1"/>
  <c r="I1107" i="1"/>
  <c r="I1117" i="1"/>
  <c r="I1119" i="1"/>
  <c r="I1128" i="1"/>
  <c r="I1135" i="1"/>
  <c r="I1140" i="1"/>
  <c r="I957" i="1"/>
  <c r="I973" i="1"/>
  <c r="I981" i="1"/>
  <c r="I986" i="1"/>
  <c r="I1052" i="1"/>
  <c r="I1058" i="1"/>
  <c r="I1065" i="1"/>
  <c r="I1155" i="1"/>
  <c r="I1167" i="1"/>
  <c r="I1175" i="1"/>
  <c r="I1179" i="1"/>
  <c r="I632" i="1"/>
  <c r="I659" i="1"/>
  <c r="I669" i="1"/>
  <c r="I714" i="1"/>
  <c r="I726" i="1"/>
  <c r="I747" i="1"/>
  <c r="I749" i="1"/>
  <c r="I769" i="1"/>
  <c r="I789" i="1"/>
  <c r="I794" i="1"/>
  <c r="I799" i="1"/>
  <c r="I802" i="1"/>
  <c r="I805" i="1"/>
  <c r="I807" i="1"/>
  <c r="I827" i="1"/>
  <c r="I823" i="1"/>
  <c r="I902" i="1"/>
  <c r="I917" i="1"/>
  <c r="I1190" i="1"/>
  <c r="I1253" i="1"/>
  <c r="I1195" i="1"/>
  <c r="I1198" i="1"/>
  <c r="I1204" i="1"/>
  <c r="I1209" i="1"/>
  <c r="I1213" i="1"/>
  <c r="I1216" i="1"/>
  <c r="I1221" i="1"/>
  <c r="I1228" i="1"/>
  <c r="I1710" i="1"/>
  <c r="I1716" i="1"/>
  <c r="I1723" i="1"/>
  <c r="I1731" i="1"/>
  <c r="I1737" i="1"/>
  <c r="I1747" i="1"/>
  <c r="I1754" i="1"/>
  <c r="I1772" i="1"/>
  <c r="I1778" i="1"/>
  <c r="I1561" i="1"/>
  <c r="I1571" i="1"/>
  <c r="I1601" i="1"/>
  <c r="I1623" i="1"/>
  <c r="I1646" i="1"/>
  <c r="I1667" i="1"/>
  <c r="I1673" i="1"/>
  <c r="I1681" i="1"/>
  <c r="I1687" i="1"/>
  <c r="I1695" i="1"/>
  <c r="I1786" i="1"/>
  <c r="I1789" i="1"/>
  <c r="I1802" i="1"/>
  <c r="I1805" i="1"/>
  <c r="I1794" i="1"/>
  <c r="I1799" i="1"/>
  <c r="I1837" i="1"/>
  <c r="I1839" i="1"/>
  <c r="I1844" i="1"/>
  <c r="I1323" i="1"/>
  <c r="I1351" i="1"/>
  <c r="I1357" i="1"/>
  <c r="I1364" i="1"/>
  <c r="I1393" i="1"/>
  <c r="I1405" i="1"/>
  <c r="I1416" i="1"/>
  <c r="I1423" i="1"/>
  <c r="I1427" i="1"/>
  <c r="I1436" i="1"/>
  <c r="I1443" i="1"/>
  <c r="I1467" i="1"/>
  <c r="I1472" i="1"/>
  <c r="I1482" i="1"/>
  <c r="I1498" i="1"/>
  <c r="I1547" i="1"/>
  <c r="I1551" i="1"/>
  <c r="I1861" i="1"/>
  <c r="I1864" i="1"/>
  <c r="I1867" i="1"/>
  <c r="I1874" i="1"/>
  <c r="I1878" i="1"/>
  <c r="I1882" i="1"/>
  <c r="I1887" i="1"/>
  <c r="I1890" i="1"/>
  <c r="I1894" i="1"/>
  <c r="I1900" i="1"/>
  <c r="I1905" i="1"/>
  <c r="I1910" i="1"/>
  <c r="I1915" i="1"/>
  <c r="I1925" i="1"/>
  <c r="I1948" i="1"/>
  <c r="I1955" i="1"/>
  <c r="I590" i="1"/>
  <c r="I595" i="1"/>
  <c r="I598" i="1"/>
  <c r="I604" i="1"/>
  <c r="I610" i="1"/>
  <c r="I615" i="1"/>
  <c r="I1073" i="1"/>
  <c r="I1079" i="1"/>
  <c r="I1086" i="1"/>
  <c r="I1092" i="1"/>
  <c r="I1102" i="1"/>
  <c r="I1108" i="1"/>
  <c r="I1112" i="1"/>
  <c r="I1120" i="1"/>
  <c r="I1129" i="1"/>
  <c r="I1136" i="1"/>
  <c r="I1141" i="1"/>
  <c r="I1147" i="1"/>
  <c r="I933" i="1"/>
  <c r="I958" i="1"/>
  <c r="I969" i="1"/>
  <c r="I982" i="1"/>
  <c r="I987" i="1"/>
  <c r="I991" i="1"/>
  <c r="I994" i="1"/>
  <c r="I1004" i="1"/>
  <c r="I1010" i="1"/>
  <c r="I1020" i="1"/>
  <c r="I1053" i="1"/>
  <c r="I1059" i="1"/>
  <c r="I1066" i="1"/>
  <c r="I1156" i="1"/>
  <c r="I1160" i="1"/>
  <c r="I1163" i="1"/>
  <c r="I1168" i="1"/>
  <c r="I1180" i="1"/>
  <c r="I456" i="1"/>
  <c r="I459" i="1"/>
  <c r="I633" i="1"/>
  <c r="I637" i="1"/>
  <c r="I649" i="1"/>
  <c r="I660" i="1"/>
  <c r="I700" i="1"/>
  <c r="I742" i="1"/>
  <c r="I750" i="1"/>
  <c r="I778" i="1"/>
  <c r="I790" i="1"/>
  <c r="I812" i="1"/>
  <c r="I824" i="1"/>
  <c r="I851" i="1"/>
  <c r="I881" i="1"/>
  <c r="I894" i="1"/>
  <c r="I911" i="1"/>
  <c r="I918" i="1"/>
  <c r="I662" i="1"/>
  <c r="I1185" i="1"/>
  <c r="I1191" i="1"/>
  <c r="I1196" i="1"/>
  <c r="I1199" i="1"/>
  <c r="I1205" i="1"/>
  <c r="I1210" i="1"/>
  <c r="I1214" i="1"/>
  <c r="I1217" i="1"/>
  <c r="I1222" i="1"/>
  <c r="I1225" i="1"/>
  <c r="I1229" i="1"/>
  <c r="I1237" i="1"/>
  <c r="I1240" i="1"/>
  <c r="I1245" i="1"/>
  <c r="I1248" i="1"/>
  <c r="I1267" i="1"/>
  <c r="I1270" i="1"/>
  <c r="I1295" i="1"/>
  <c r="I1309" i="1"/>
  <c r="I1711" i="1"/>
  <c r="I1717" i="1"/>
  <c r="I1724" i="1"/>
  <c r="I1732" i="1"/>
  <c r="I1738" i="1"/>
  <c r="I1748" i="1"/>
  <c r="I1755" i="1"/>
  <c r="I1758" i="1"/>
  <c r="I1773" i="1"/>
  <c r="I1779" i="1"/>
  <c r="I1566" i="1"/>
  <c r="I1584" i="1"/>
  <c r="I1591" i="1"/>
  <c r="I1594" i="1"/>
  <c r="I1596" i="1"/>
  <c r="I1602" i="1"/>
  <c r="I1609" i="1"/>
  <c r="I1610" i="1"/>
  <c r="I1624" i="1"/>
  <c r="I1647" i="1"/>
  <c r="I1651" i="1"/>
  <c r="I1660" i="1"/>
  <c r="I1668" i="1"/>
  <c r="I1674" i="1"/>
  <c r="I1682" i="1"/>
  <c r="I1688" i="1"/>
  <c r="I1696" i="1"/>
  <c r="I1787" i="1"/>
  <c r="I1790" i="1"/>
  <c r="I1806" i="1"/>
  <c r="I1795" i="1"/>
  <c r="I1800" i="1"/>
  <c r="I684" i="1"/>
  <c r="I690" i="1"/>
  <c r="I719" i="1"/>
  <c r="I1834" i="1"/>
  <c r="I1838" i="1"/>
  <c r="I1845" i="1"/>
  <c r="I1327" i="1"/>
  <c r="I1330" i="1"/>
  <c r="I1338" i="1"/>
  <c r="I1358" i="1"/>
  <c r="I1367" i="1"/>
  <c r="I1417" i="1"/>
  <c r="I1444" i="1"/>
  <c r="I1456" i="1"/>
  <c r="I1468" i="1"/>
  <c r="I1473" i="1"/>
  <c r="I1483" i="1"/>
  <c r="I1499" i="1"/>
  <c r="I1513" i="1"/>
  <c r="I1855" i="1"/>
  <c r="I1862" i="1"/>
  <c r="I1865" i="1"/>
  <c r="I1868" i="1"/>
  <c r="I1875" i="1"/>
  <c r="I1879" i="1"/>
  <c r="I1883" i="1"/>
  <c r="I1888" i="1"/>
  <c r="I1891" i="1"/>
  <c r="I1895" i="1"/>
  <c r="I1901" i="1"/>
  <c r="I1906" i="1"/>
  <c r="I1911" i="1"/>
  <c r="I1916" i="1"/>
  <c r="I1928" i="1"/>
  <c r="I1939" i="1"/>
  <c r="I1949" i="1"/>
  <c r="I1956" i="1"/>
  <c r="I930" i="1"/>
  <c r="I1011" i="1"/>
  <c r="I727" i="1"/>
  <c r="I764" i="1"/>
  <c r="I810" i="1"/>
  <c r="I813" i="1"/>
  <c r="I820" i="1"/>
  <c r="I829" i="1"/>
  <c r="I837" i="1"/>
  <c r="I884" i="1"/>
  <c r="I887" i="1"/>
  <c r="I1265" i="1"/>
  <c r="I1268" i="1"/>
  <c r="I1774" i="1"/>
  <c r="I722" i="1"/>
  <c r="P132" i="1"/>
  <c r="R1084" i="3" l="1"/>
  <c r="S1084" i="3" s="1"/>
  <c r="R1050" i="3"/>
  <c r="S1050" i="3" s="1"/>
  <c r="R1095" i="3"/>
  <c r="S1095" i="3" s="1"/>
  <c r="R980" i="3"/>
  <c r="S980" i="3" s="1"/>
  <c r="R1078" i="3"/>
  <c r="S1078" i="3" s="1"/>
  <c r="R1062" i="3"/>
  <c r="S1062" i="3" s="1"/>
  <c r="R992" i="3"/>
  <c r="S992" i="3" s="1"/>
  <c r="R1097" i="3"/>
  <c r="S1097" i="3" s="1"/>
  <c r="R1023" i="3"/>
  <c r="S1023" i="3" s="1"/>
  <c r="R975" i="3"/>
  <c r="S975" i="3" s="1"/>
  <c r="R1020" i="3"/>
  <c r="S1020" i="3" s="1"/>
  <c r="R1007" i="3"/>
  <c r="S1007" i="3" s="1"/>
  <c r="U13" i="4"/>
  <c r="T13" i="4"/>
  <c r="V13" i="4"/>
  <c r="W13" i="4"/>
  <c r="T257" i="3"/>
  <c r="T654" i="3"/>
  <c r="T630" i="3"/>
  <c r="T729" i="3"/>
  <c r="T349" i="3"/>
  <c r="T314" i="3"/>
  <c r="T118" i="3"/>
  <c r="T110" i="3"/>
  <c r="T147" i="3"/>
  <c r="T416" i="3"/>
  <c r="T460" i="3"/>
  <c r="T400" i="3"/>
  <c r="T50" i="3"/>
  <c r="T27" i="3"/>
  <c r="Z13" i="4"/>
  <c r="Y13" i="4"/>
  <c r="X13" i="4"/>
  <c r="Q13" i="4"/>
  <c r="T11" i="3"/>
  <c r="T132" i="3"/>
  <c r="T160" i="3"/>
  <c r="T36" i="3"/>
  <c r="T124" i="3"/>
  <c r="T115" i="3"/>
  <c r="T156" i="3"/>
  <c r="T350" i="3"/>
  <c r="T593" i="3"/>
  <c r="T303" i="3"/>
  <c r="T270" i="3"/>
  <c r="T47" i="3"/>
  <c r="T137" i="3"/>
  <c r="T119" i="3"/>
  <c r="T152" i="3"/>
  <c r="T148" i="3"/>
  <c r="T65" i="3"/>
  <c r="T136" i="3"/>
  <c r="T155" i="3"/>
  <c r="T51" i="3"/>
  <c r="T32" i="3"/>
  <c r="T197" i="3"/>
  <c r="T91" i="3"/>
  <c r="T87" i="3"/>
  <c r="T79" i="3"/>
  <c r="T75" i="3"/>
  <c r="T66" i="3"/>
  <c r="T59" i="3"/>
  <c r="T55" i="3"/>
  <c r="T58" i="3"/>
  <c r="T751" i="3"/>
  <c r="T639" i="3"/>
  <c r="T626" i="3"/>
  <c r="T621" i="3"/>
  <c r="T617" i="3"/>
  <c r="T607" i="3"/>
  <c r="T599" i="3"/>
  <c r="T592" i="3"/>
  <c r="T585" i="3"/>
  <c r="T581" i="3"/>
  <c r="T567" i="3"/>
  <c r="T562" i="3"/>
  <c r="T555" i="3"/>
  <c r="T550" i="3"/>
  <c r="T543" i="3"/>
  <c r="T539" i="3"/>
  <c r="T535" i="3"/>
  <c r="T531" i="3"/>
  <c r="T527" i="3"/>
  <c r="T730" i="3"/>
  <c r="T725" i="3"/>
  <c r="T695" i="3"/>
  <c r="T691" i="3"/>
  <c r="T687" i="3"/>
  <c r="T683" i="3"/>
  <c r="T677" i="3"/>
  <c r="T668" i="3"/>
  <c r="T664" i="3"/>
  <c r="T660" i="3"/>
  <c r="T656" i="3"/>
  <c r="T645" i="3"/>
  <c r="T724" i="3"/>
  <c r="T720" i="3"/>
  <c r="T716" i="3"/>
  <c r="T712" i="3"/>
  <c r="T708" i="3"/>
  <c r="T704" i="3"/>
  <c r="T518" i="3"/>
  <c r="T219" i="3"/>
  <c r="T228" i="3"/>
  <c r="T512" i="3"/>
  <c r="T508" i="3"/>
  <c r="T504" i="3"/>
  <c r="T500" i="3"/>
  <c r="T485" i="3"/>
  <c r="T382" i="3"/>
  <c r="T378" i="3"/>
  <c r="T371" i="3"/>
  <c r="T366" i="3"/>
  <c r="T362" i="3"/>
  <c r="T358" i="3"/>
  <c r="T354" i="3"/>
  <c r="T320" i="3"/>
  <c r="T561" i="3"/>
  <c r="T301" i="3"/>
  <c r="T289" i="3"/>
  <c r="T269" i="3"/>
  <c r="T258" i="3"/>
  <c r="T245" i="3"/>
  <c r="T233" i="3"/>
  <c r="T386" i="3"/>
  <c r="T18" i="3"/>
  <c r="T523" i="3"/>
  <c r="T652" i="3"/>
  <c r="T742" i="3"/>
  <c r="T738" i="3"/>
  <c r="T670" i="3"/>
  <c r="T790" i="3"/>
  <c r="T786" i="3"/>
  <c r="T782" i="3"/>
  <c r="T778" i="3"/>
  <c r="T774" i="3"/>
  <c r="T770" i="3"/>
  <c r="T765" i="3"/>
  <c r="T761" i="3"/>
  <c r="T757" i="3"/>
  <c r="T753" i="3"/>
  <c r="T749" i="3"/>
  <c r="T637" i="3"/>
  <c r="T629" i="3"/>
  <c r="T623" i="3"/>
  <c r="T619" i="3"/>
  <c r="T615" i="3"/>
  <c r="T610" i="3"/>
  <c r="T596" i="3"/>
  <c r="T589" i="3"/>
  <c r="T583" i="3"/>
  <c r="T577" i="3"/>
  <c r="T571" i="3"/>
  <c r="T564" i="3"/>
  <c r="T553" i="3"/>
  <c r="T548" i="3"/>
  <c r="T545" i="3"/>
  <c r="T541" i="3"/>
  <c r="T537" i="3"/>
  <c r="T533" i="3"/>
  <c r="T524" i="3"/>
  <c r="T727" i="3"/>
  <c r="T697" i="3"/>
  <c r="T693" i="3"/>
  <c r="T689" i="3"/>
  <c r="T685" i="3"/>
  <c r="T679" i="3"/>
  <c r="T673" i="3"/>
  <c r="T666" i="3"/>
  <c r="T662" i="3"/>
  <c r="T658" i="3"/>
  <c r="T649" i="3"/>
  <c r="T643" i="3"/>
  <c r="T722" i="3"/>
  <c r="T714" i="3"/>
  <c r="T710" i="3"/>
  <c r="T706" i="3"/>
  <c r="T702" i="3"/>
  <c r="T495" i="3"/>
  <c r="T221" i="3"/>
  <c r="T229" i="3"/>
  <c r="T472" i="3"/>
  <c r="T514" i="3"/>
  <c r="T510" i="3"/>
  <c r="T506" i="3"/>
  <c r="T502" i="3"/>
  <c r="T498" i="3"/>
  <c r="T491" i="3"/>
  <c r="T477" i="3"/>
  <c r="T380" i="3"/>
  <c r="T373" i="3"/>
  <c r="T364" i="3"/>
  <c r="T360" i="3"/>
  <c r="T356" i="3"/>
  <c r="T352" i="3"/>
  <c r="T347" i="3"/>
  <c r="T342" i="3"/>
  <c r="T338" i="3"/>
  <c r="T334" i="3"/>
  <c r="T330" i="3"/>
  <c r="T326" i="3"/>
  <c r="T322" i="3"/>
  <c r="T317" i="3"/>
  <c r="T312" i="3"/>
  <c r="T306" i="3"/>
  <c r="T299" i="3"/>
  <c r="T293" i="3"/>
  <c r="T287" i="3"/>
  <c r="T283" i="3"/>
  <c r="T277" i="3"/>
  <c r="T272" i="3"/>
  <c r="T267" i="3"/>
  <c r="T262" i="3"/>
  <c r="T253" i="3"/>
  <c r="T242" i="3"/>
  <c r="T237" i="3"/>
  <c r="T231" i="3"/>
  <c r="T464" i="3"/>
  <c r="T457" i="3"/>
  <c r="T430" i="3"/>
  <c r="T425" i="3"/>
  <c r="T420" i="3"/>
  <c r="T415" i="3"/>
  <c r="T411" i="3"/>
  <c r="T406" i="3"/>
  <c r="T402" i="3"/>
  <c r="T398" i="3"/>
  <c r="T392" i="3"/>
  <c r="T387" i="3"/>
  <c r="T226" i="3"/>
  <c r="T455" i="3"/>
  <c r="T451" i="3"/>
  <c r="T447" i="3"/>
  <c r="T443" i="3"/>
  <c r="T439" i="3"/>
  <c r="T435" i="3"/>
  <c r="T14" i="3"/>
  <c r="T86" i="3"/>
  <c r="T340" i="3"/>
  <c r="T332" i="3"/>
  <c r="T324" i="3"/>
  <c r="T290" i="3"/>
  <c r="T280" i="3"/>
  <c r="T246" i="3"/>
  <c r="T234" i="3"/>
  <c r="T408" i="3"/>
  <c r="T390" i="3"/>
  <c r="T224" i="3"/>
  <c r="T449" i="3"/>
  <c r="T445" i="3"/>
  <c r="T437" i="3"/>
  <c r="T106" i="3"/>
  <c r="T19" i="3"/>
  <c r="T211" i="3"/>
  <c r="T203" i="3"/>
  <c r="T191" i="3"/>
  <c r="T336" i="3"/>
  <c r="T319" i="3"/>
  <c r="T296" i="3"/>
  <c r="T274" i="3"/>
  <c r="T251" i="3"/>
  <c r="T404" i="3"/>
  <c r="T384" i="3"/>
  <c r="T109" i="3"/>
  <c r="T199" i="3"/>
  <c r="T441" i="3"/>
  <c r="T195" i="3"/>
  <c r="T213" i="3"/>
  <c r="T205" i="3"/>
  <c r="T201" i="3"/>
  <c r="T189" i="3"/>
  <c r="T71" i="3"/>
  <c r="T128" i="3"/>
  <c r="T345" i="3"/>
  <c r="T309" i="3"/>
  <c r="T285" i="3"/>
  <c r="T264" i="3"/>
  <c r="T239" i="3"/>
  <c r="T432" i="3"/>
  <c r="T413" i="3"/>
  <c r="T453" i="3"/>
  <c r="T217" i="3"/>
  <c r="T209" i="3"/>
  <c r="T165" i="3"/>
  <c r="T207" i="3"/>
  <c r="T642" i="3"/>
  <c r="T308" i="3"/>
  <c r="T35" i="3"/>
  <c r="T526" i="3"/>
  <c r="T465" i="3"/>
  <c r="T672" i="3"/>
  <c r="T646" i="3"/>
  <c r="T597" i="3"/>
  <c r="T311" i="3"/>
  <c r="T769" i="3"/>
  <c r="T614" i="3"/>
  <c r="T605" i="3"/>
  <c r="T595" i="3"/>
  <c r="T586" i="3"/>
  <c r="T566" i="3"/>
  <c r="T552" i="3"/>
  <c r="T291" i="3"/>
  <c r="T276" i="3"/>
  <c r="T260" i="3"/>
  <c r="T249" i="3"/>
  <c r="T236" i="3"/>
  <c r="T429" i="3"/>
  <c r="T388" i="3"/>
  <c r="T732" i="3"/>
  <c r="T653" i="3"/>
  <c r="T743" i="3"/>
  <c r="T739" i="3"/>
  <c r="T737" i="3"/>
  <c r="T640" i="3"/>
  <c r="T791" i="3"/>
  <c r="T787" i="3"/>
  <c r="T783" i="3"/>
  <c r="T779" i="3"/>
  <c r="T775" i="3"/>
  <c r="T771" i="3"/>
  <c r="T766" i="3"/>
  <c r="T762" i="3"/>
  <c r="T758" i="3"/>
  <c r="T754" i="3"/>
  <c r="T750" i="3"/>
  <c r="T638" i="3"/>
  <c r="T620" i="3"/>
  <c r="T616" i="3"/>
  <c r="T606" i="3"/>
  <c r="T598" i="3"/>
  <c r="T590" i="3"/>
  <c r="T584" i="3"/>
  <c r="T579" i="3"/>
  <c r="T572" i="3"/>
  <c r="T565" i="3"/>
  <c r="T560" i="3"/>
  <c r="T554" i="3"/>
  <c r="T549" i="3"/>
  <c r="T538" i="3"/>
  <c r="T530" i="3"/>
  <c r="T525" i="3"/>
  <c r="T728" i="3"/>
  <c r="T699" i="3"/>
  <c r="T694" i="3"/>
  <c r="T690" i="3"/>
  <c r="T686" i="3"/>
  <c r="T682" i="3"/>
  <c r="T674" i="3"/>
  <c r="T667" i="3"/>
  <c r="T663" i="3"/>
  <c r="T659" i="3"/>
  <c r="T655" i="3"/>
  <c r="T644" i="3"/>
  <c r="T723" i="3"/>
  <c r="T719" i="3"/>
  <c r="T715" i="3"/>
  <c r="T711" i="3"/>
  <c r="T707" i="3"/>
  <c r="T703" i="3"/>
  <c r="T517" i="3"/>
  <c r="T475" i="3"/>
  <c r="T496" i="3"/>
  <c r="T473" i="3"/>
  <c r="T394" i="3"/>
  <c r="T511" i="3"/>
  <c r="T507" i="3"/>
  <c r="T503" i="3"/>
  <c r="T499" i="3"/>
  <c r="T492" i="3"/>
  <c r="T484" i="3"/>
  <c r="T478" i="3"/>
  <c r="T381" i="3"/>
  <c r="T377" i="3"/>
  <c r="T374" i="3"/>
  <c r="T370" i="3"/>
  <c r="T365" i="3"/>
  <c r="T357" i="3"/>
  <c r="T353" i="3"/>
  <c r="T343" i="3"/>
  <c r="T339" i="3"/>
  <c r="T335" i="3"/>
  <c r="T331" i="3"/>
  <c r="T327" i="3"/>
  <c r="T323" i="3"/>
  <c r="T318" i="3"/>
  <c r="T313" i="3"/>
  <c r="T307" i="3"/>
  <c r="T300" i="3"/>
  <c r="T294" i="3"/>
  <c r="T288" i="3"/>
  <c r="T284" i="3"/>
  <c r="T279" i="3"/>
  <c r="T273" i="3"/>
  <c r="T268" i="3"/>
  <c r="T263" i="3"/>
  <c r="T254" i="3"/>
  <c r="T250" i="3"/>
  <c r="T244" i="3"/>
  <c r="T238" i="3"/>
  <c r="T232" i="3"/>
  <c r="T458" i="3"/>
  <c r="T431" i="3"/>
  <c r="T417" i="3"/>
  <c r="T412" i="3"/>
  <c r="T407" i="3"/>
  <c r="T403" i="3"/>
  <c r="T399" i="3"/>
  <c r="T393" i="3"/>
  <c r="T389" i="3"/>
  <c r="T227" i="3"/>
  <c r="T223" i="3"/>
  <c r="T452" i="3"/>
  <c r="T448" i="3"/>
  <c r="T444" i="3"/>
  <c r="T440" i="3"/>
  <c r="T436" i="3"/>
  <c r="T216" i="3"/>
  <c r="T134" i="3"/>
  <c r="T12" i="3"/>
  <c r="T214" i="3"/>
  <c r="T210" i="3"/>
  <c r="T206" i="3"/>
  <c r="T202" i="3"/>
  <c r="T198" i="3"/>
  <c r="T194" i="3"/>
  <c r="T190" i="3"/>
  <c r="T181" i="3"/>
  <c r="T177" i="3"/>
  <c r="T169" i="3"/>
  <c r="T96" i="3"/>
  <c r="T92" i="3"/>
  <c r="T88" i="3"/>
  <c r="T84" i="3"/>
  <c r="T80" i="3"/>
  <c r="T76" i="3"/>
  <c r="T72" i="3"/>
  <c r="T56" i="3"/>
  <c r="T48" i="3"/>
  <c r="T37" i="3"/>
  <c r="T33" i="3"/>
  <c r="T25" i="3"/>
  <c r="T138" i="3"/>
  <c r="T133" i="3"/>
  <c r="T129" i="3"/>
  <c r="T125" i="3"/>
  <c r="T120" i="3"/>
  <c r="T116" i="3"/>
  <c r="T104" i="3"/>
  <c r="T161" i="3"/>
  <c r="T157" i="3"/>
  <c r="T153" i="3"/>
  <c r="T149" i="3"/>
  <c r="T145" i="3"/>
  <c r="T141" i="3"/>
  <c r="T675" i="3"/>
  <c r="T218" i="3"/>
  <c r="T367" i="3"/>
  <c r="T609" i="3"/>
  <c r="T588" i="3"/>
  <c r="T568" i="3"/>
  <c r="T295" i="3"/>
  <c r="T261" i="3"/>
  <c r="T241" i="3"/>
  <c r="T746" i="3"/>
  <c r="T740" i="3"/>
  <c r="T793" i="3"/>
  <c r="T788" i="3"/>
  <c r="T780" i="3"/>
  <c r="T772" i="3"/>
  <c r="T763" i="3"/>
  <c r="T755" i="3"/>
  <c r="T603" i="3"/>
  <c r="T580" i="3"/>
  <c r="T78" i="3"/>
  <c r="T681" i="3"/>
  <c r="T676" i="3"/>
  <c r="T650" i="3"/>
  <c r="T222" i="3"/>
  <c r="T344" i="3"/>
  <c r="T304" i="3"/>
  <c r="T611" i="3"/>
  <c r="T601" i="3"/>
  <c r="T591" i="3"/>
  <c r="T578" i="3"/>
  <c r="T570" i="3"/>
  <c r="T556" i="3"/>
  <c r="T297" i="3"/>
  <c r="T282" i="3"/>
  <c r="T265" i="3"/>
  <c r="T256" i="3"/>
  <c r="T243" i="3"/>
  <c r="T230" i="3"/>
  <c r="T396" i="3"/>
  <c r="T383" i="3"/>
  <c r="T747" i="3"/>
  <c r="T734" i="3"/>
  <c r="T745" i="3"/>
  <c r="T741" i="3"/>
  <c r="T651" i="3"/>
  <c r="T794" i="3"/>
  <c r="T735" i="3"/>
  <c r="T789" i="3"/>
  <c r="T785" i="3"/>
  <c r="T781" i="3"/>
  <c r="T777" i="3"/>
  <c r="T773" i="3"/>
  <c r="T768" i="3"/>
  <c r="T764" i="3"/>
  <c r="T760" i="3"/>
  <c r="T756" i="3"/>
  <c r="T752" i="3"/>
  <c r="T748" i="3"/>
  <c r="T622" i="3"/>
  <c r="T618" i="3"/>
  <c r="T602" i="3"/>
  <c r="T594" i="3"/>
  <c r="T587" i="3"/>
  <c r="T582" i="3"/>
  <c r="T575" i="3"/>
  <c r="T569" i="3"/>
  <c r="T563" i="3"/>
  <c r="T557" i="3"/>
  <c r="T551" i="3"/>
  <c r="T540" i="3"/>
  <c r="T536" i="3"/>
  <c r="T532" i="3"/>
  <c r="T733" i="3"/>
  <c r="T726" i="3"/>
  <c r="T696" i="3"/>
  <c r="T692" i="3"/>
  <c r="T688" i="3"/>
  <c r="T684" i="3"/>
  <c r="T678" i="3"/>
  <c r="T665" i="3"/>
  <c r="T661" i="3"/>
  <c r="T657" i="3"/>
  <c r="T647" i="3"/>
  <c r="T641" i="3"/>
  <c r="T721" i="3"/>
  <c r="T717" i="3"/>
  <c r="T713" i="3"/>
  <c r="T709" i="3"/>
  <c r="T705" i="3"/>
  <c r="T701" i="3"/>
  <c r="T474" i="3"/>
  <c r="T220" i="3"/>
  <c r="T410" i="3"/>
  <c r="T513" i="3"/>
  <c r="T509" i="3"/>
  <c r="T505" i="3"/>
  <c r="T501" i="3"/>
  <c r="T497" i="3"/>
  <c r="T490" i="3"/>
  <c r="T476" i="3"/>
  <c r="T379" i="3"/>
  <c r="T372" i="3"/>
  <c r="T363" i="3"/>
  <c r="T355" i="3"/>
  <c r="T351" i="3"/>
  <c r="T346" i="3"/>
  <c r="T341" i="3"/>
  <c r="T337" i="3"/>
  <c r="T333" i="3"/>
  <c r="T329" i="3"/>
  <c r="T325" i="3"/>
  <c r="T321" i="3"/>
  <c r="T315" i="3"/>
  <c r="T305" i="3"/>
  <c r="T298" i="3"/>
  <c r="T292" i="3"/>
  <c r="T286" i="3"/>
  <c r="T281" i="3"/>
  <c r="T275" i="3"/>
  <c r="T271" i="3"/>
  <c r="T266" i="3"/>
  <c r="T259" i="3"/>
  <c r="T252" i="3"/>
  <c r="T247" i="3"/>
  <c r="T240" i="3"/>
  <c r="T235" i="3"/>
  <c r="T471" i="3"/>
  <c r="T462" i="3"/>
  <c r="T433" i="3"/>
  <c r="T428" i="3"/>
  <c r="T424" i="3"/>
  <c r="T419" i="3"/>
  <c r="T414" i="3"/>
  <c r="T409" i="3"/>
  <c r="T405" i="3"/>
  <c r="T401" i="3"/>
  <c r="T391" i="3"/>
  <c r="T385" i="3"/>
  <c r="T225" i="3"/>
  <c r="T454" i="3"/>
  <c r="T450" i="3"/>
  <c r="T446" i="3"/>
  <c r="T442" i="3"/>
  <c r="T438" i="3"/>
  <c r="T434" i="3"/>
  <c r="T166" i="3"/>
  <c r="T107" i="3"/>
  <c r="T123" i="3"/>
  <c r="T108" i="3"/>
  <c r="T212" i="3"/>
  <c r="T208" i="3"/>
  <c r="T204" i="3"/>
  <c r="T200" i="3"/>
  <c r="T196" i="3"/>
  <c r="T192" i="3"/>
  <c r="T98" i="3"/>
  <c r="T90" i="3"/>
  <c r="T82" i="3"/>
  <c r="T74" i="3"/>
  <c r="T62" i="3"/>
  <c r="T54" i="3"/>
  <c r="T46" i="3"/>
  <c r="T140" i="3"/>
  <c r="T131" i="3"/>
  <c r="T114" i="3"/>
  <c r="T102" i="3"/>
  <c r="T20" i="3"/>
  <c r="T159" i="3"/>
  <c r="T151" i="3"/>
  <c r="T143" i="3"/>
  <c r="T680" i="3"/>
  <c r="T648" i="3"/>
  <c r="T316" i="3"/>
  <c r="T600" i="3"/>
  <c r="T576" i="3"/>
  <c r="T302" i="3"/>
  <c r="T278" i="3"/>
  <c r="T255" i="3"/>
  <c r="T215" i="3"/>
  <c r="T731" i="3"/>
  <c r="T744" i="3"/>
  <c r="T792" i="3"/>
  <c r="T784" i="3"/>
  <c r="T776" i="3"/>
  <c r="T767" i="3"/>
  <c r="T759" i="3"/>
  <c r="T171" i="3"/>
  <c r="T127" i="3"/>
  <c r="T163" i="3"/>
  <c r="T83" i="3"/>
  <c r="T43" i="3"/>
  <c r="T164" i="3"/>
  <c r="T103" i="3"/>
  <c r="T144" i="3"/>
  <c r="T182" i="3"/>
  <c r="T178" i="3"/>
  <c r="T174" i="3"/>
  <c r="T170" i="3"/>
  <c r="T97" i="3"/>
  <c r="T93" i="3"/>
  <c r="T89" i="3"/>
  <c r="T85" i="3"/>
  <c r="T81" i="3"/>
  <c r="T77" i="3"/>
  <c r="T73" i="3"/>
  <c r="T61" i="3"/>
  <c r="T57" i="3"/>
  <c r="T49" i="3"/>
  <c r="T38" i="3"/>
  <c r="T26" i="3"/>
  <c r="T135" i="3"/>
  <c r="T130" i="3"/>
  <c r="T126" i="3"/>
  <c r="T117" i="3"/>
  <c r="T113" i="3"/>
  <c r="T105" i="3"/>
  <c r="T101" i="3"/>
  <c r="T17" i="3"/>
  <c r="T162" i="3"/>
  <c r="T154" i="3"/>
  <c r="T150" i="3"/>
  <c r="T146" i="3"/>
  <c r="T142" i="3"/>
  <c r="X105" i="3" l="1"/>
  <c r="AB105" i="4"/>
  <c r="Y105" i="4"/>
  <c r="W105" i="4"/>
  <c r="U105" i="4"/>
  <c r="X105" i="4"/>
  <c r="B84" i="4"/>
  <c r="T34" i="3"/>
  <c r="M34" i="4" s="1"/>
  <c r="X73" i="3"/>
  <c r="AB73" i="4"/>
  <c r="V73" i="4"/>
  <c r="Y73" i="4"/>
  <c r="U73" i="4"/>
  <c r="W73" i="4"/>
  <c r="X196" i="3"/>
  <c r="AB196" i="4"/>
  <c r="W196" i="4"/>
  <c r="T196" i="4"/>
  <c r="U196" i="4"/>
  <c r="V196" i="4"/>
  <c r="X166" i="3"/>
  <c r="AB166" i="4"/>
  <c r="V166" i="4"/>
  <c r="U166" i="4"/>
  <c r="T166" i="4"/>
  <c r="W166" i="4"/>
  <c r="X385" i="3"/>
  <c r="AB385" i="4"/>
  <c r="T385" i="4"/>
  <c r="U385" i="4"/>
  <c r="W385" i="4"/>
  <c r="V385" i="4"/>
  <c r="X391" i="3"/>
  <c r="AB391" i="4"/>
  <c r="W391" i="4"/>
  <c r="T391" i="4"/>
  <c r="V391" i="4"/>
  <c r="U391" i="4"/>
  <c r="X405" i="3"/>
  <c r="AB405" i="4"/>
  <c r="U405" i="4"/>
  <c r="V405" i="4"/>
  <c r="W405" i="4"/>
  <c r="X424" i="3"/>
  <c r="AB424" i="4"/>
  <c r="T424" i="4"/>
  <c r="W424" i="4"/>
  <c r="U424" i="4"/>
  <c r="V424" i="4"/>
  <c r="X428" i="3"/>
  <c r="AB428" i="4"/>
  <c r="T428" i="4"/>
  <c r="W428" i="4"/>
  <c r="V428" i="4"/>
  <c r="U428" i="4"/>
  <c r="X259" i="3"/>
  <c r="AB259" i="4"/>
  <c r="T259" i="4"/>
  <c r="U259" i="4"/>
  <c r="V259" i="4"/>
  <c r="W259" i="4"/>
  <c r="K259" i="4"/>
  <c r="X275" i="3"/>
  <c r="AB275" i="4"/>
  <c r="W275" i="4"/>
  <c r="Q275" i="4"/>
  <c r="V275" i="4"/>
  <c r="U275" i="4"/>
  <c r="T275" i="4"/>
  <c r="X275" i="4"/>
  <c r="X298" i="3"/>
  <c r="AB298" i="4"/>
  <c r="Z298" i="4"/>
  <c r="U298" i="4"/>
  <c r="W298" i="4"/>
  <c r="V298" i="4"/>
  <c r="Q298" i="4"/>
  <c r="T298" i="4"/>
  <c r="X337" i="3"/>
  <c r="AB337" i="4"/>
  <c r="Z337" i="4"/>
  <c r="U337" i="4"/>
  <c r="V337" i="4"/>
  <c r="W337" i="4"/>
  <c r="T337" i="4"/>
  <c r="X341" i="3"/>
  <c r="AB341" i="4"/>
  <c r="X355" i="3"/>
  <c r="AB355" i="4"/>
  <c r="W355" i="4"/>
  <c r="Q355" i="4"/>
  <c r="V355" i="4"/>
  <c r="U355" i="4"/>
  <c r="T355" i="4"/>
  <c r="X130" i="3"/>
  <c r="AB130" i="4"/>
  <c r="W130" i="4"/>
  <c r="T130" i="4"/>
  <c r="U130" i="4"/>
  <c r="X52" i="3"/>
  <c r="T53" i="3"/>
  <c r="X89" i="3"/>
  <c r="AB89" i="4"/>
  <c r="V89" i="4"/>
  <c r="U89" i="4"/>
  <c r="Y89" i="4"/>
  <c r="T89" i="4"/>
  <c r="W89" i="4"/>
  <c r="X174" i="3"/>
  <c r="AB174" i="4"/>
  <c r="Y174" i="4"/>
  <c r="U174" i="4"/>
  <c r="T174" i="4"/>
  <c r="W174" i="4"/>
  <c r="V174" i="4"/>
  <c r="X146" i="3"/>
  <c r="AB146" i="4"/>
  <c r="W146" i="4"/>
  <c r="X146" i="4"/>
  <c r="U146" i="4"/>
  <c r="V146" i="4"/>
  <c r="X162" i="3"/>
  <c r="AB162" i="4"/>
  <c r="W162" i="4"/>
  <c r="U162" i="4"/>
  <c r="X162" i="4"/>
  <c r="V162" i="4"/>
  <c r="X113" i="3"/>
  <c r="AB113" i="4"/>
  <c r="U113" i="4"/>
  <c r="Q113" i="4"/>
  <c r="V113" i="4"/>
  <c r="W113" i="4"/>
  <c r="X135" i="3"/>
  <c r="AB135" i="4"/>
  <c r="W135" i="4"/>
  <c r="U135" i="4"/>
  <c r="V135" i="4"/>
  <c r="L135" i="4"/>
  <c r="T135" i="4"/>
  <c r="X38" i="3"/>
  <c r="AB38" i="4"/>
  <c r="V38" i="4"/>
  <c r="X38" i="4"/>
  <c r="W38" i="4"/>
  <c r="U38" i="4"/>
  <c r="T38" i="4"/>
  <c r="X57" i="3"/>
  <c r="AB57" i="4"/>
  <c r="W57" i="4"/>
  <c r="V57" i="4"/>
  <c r="U57" i="4"/>
  <c r="T57" i="4"/>
  <c r="X77" i="3"/>
  <c r="AB77" i="4"/>
  <c r="W77" i="4"/>
  <c r="V77" i="4"/>
  <c r="U77" i="4"/>
  <c r="Q77" i="4"/>
  <c r="X93" i="3"/>
  <c r="AB93" i="4"/>
  <c r="T93" i="4"/>
  <c r="U93" i="4"/>
  <c r="W93" i="4"/>
  <c r="F93" i="4"/>
  <c r="V93" i="4"/>
  <c r="X178" i="3"/>
  <c r="AB178" i="4"/>
  <c r="V178" i="4"/>
  <c r="T178" i="4"/>
  <c r="X178" i="4"/>
  <c r="W178" i="4"/>
  <c r="Y178" i="4"/>
  <c r="U178" i="4"/>
  <c r="X144" i="3"/>
  <c r="AB144" i="4"/>
  <c r="T144" i="4"/>
  <c r="U144" i="4"/>
  <c r="G144" i="4"/>
  <c r="W144" i="4"/>
  <c r="V144" i="4"/>
  <c r="X43" i="3"/>
  <c r="AB43" i="4"/>
  <c r="V43" i="4"/>
  <c r="U43" i="4"/>
  <c r="W43" i="4"/>
  <c r="X150" i="3"/>
  <c r="AB150" i="4"/>
  <c r="W150" i="4"/>
  <c r="K150" i="4"/>
  <c r="T150" i="4"/>
  <c r="U150" i="4"/>
  <c r="X17" i="3"/>
  <c r="AB17" i="4"/>
  <c r="U17" i="4"/>
  <c r="T17" i="4"/>
  <c r="V17" i="4"/>
  <c r="W17" i="4"/>
  <c r="X83" i="3"/>
  <c r="AB83" i="4"/>
  <c r="W83" i="4"/>
  <c r="U83" i="4"/>
  <c r="V83" i="4"/>
  <c r="T70" i="3"/>
  <c r="X776" i="3"/>
  <c r="AB776" i="4"/>
  <c r="T776" i="4"/>
  <c r="W776" i="4"/>
  <c r="U776" i="4"/>
  <c r="V776" i="4"/>
  <c r="Y776" i="4"/>
  <c r="X744" i="3"/>
  <c r="AB744" i="4"/>
  <c r="W744" i="4"/>
  <c r="T744" i="4"/>
  <c r="Q744" i="4"/>
  <c r="U744" i="4"/>
  <c r="Z744" i="4"/>
  <c r="V744" i="4"/>
  <c r="X255" i="3"/>
  <c r="AB255" i="4"/>
  <c r="U255" i="4"/>
  <c r="V255" i="4"/>
  <c r="X255" i="4"/>
  <c r="W255" i="4"/>
  <c r="T255" i="4"/>
  <c r="X600" i="3"/>
  <c r="AB600" i="4"/>
  <c r="T600" i="4"/>
  <c r="Z600" i="4"/>
  <c r="V600" i="4"/>
  <c r="U600" i="4"/>
  <c r="W600" i="4"/>
  <c r="X680" i="3"/>
  <c r="AB680" i="4"/>
  <c r="T680" i="4"/>
  <c r="Q680" i="4"/>
  <c r="V680" i="4"/>
  <c r="U680" i="4"/>
  <c r="W680" i="4"/>
  <c r="X20" i="3"/>
  <c r="AB20" i="4"/>
  <c r="U20" i="4"/>
  <c r="T20" i="4"/>
  <c r="W20" i="4"/>
  <c r="V20" i="4"/>
  <c r="X131" i="3"/>
  <c r="AB131" i="4"/>
  <c r="U131" i="4"/>
  <c r="T131" i="4"/>
  <c r="W131" i="4"/>
  <c r="V131" i="4"/>
  <c r="X140" i="3"/>
  <c r="AB140" i="4"/>
  <c r="V140" i="4"/>
  <c r="U140" i="4"/>
  <c r="W140" i="4"/>
  <c r="X90" i="3"/>
  <c r="AB90" i="4"/>
  <c r="G90" i="4"/>
  <c r="V90" i="4"/>
  <c r="U90" i="4"/>
  <c r="P90" i="4"/>
  <c r="Y90" i="4"/>
  <c r="W90" i="4"/>
  <c r="X501" i="3"/>
  <c r="AB501" i="4"/>
  <c r="X501" i="4"/>
  <c r="X513" i="3"/>
  <c r="AB513" i="4"/>
  <c r="Z513" i="4"/>
  <c r="T494" i="3"/>
  <c r="X701" i="3"/>
  <c r="AB701" i="4"/>
  <c r="W701" i="4"/>
  <c r="T701" i="4"/>
  <c r="V701" i="4"/>
  <c r="U701" i="4"/>
  <c r="X717" i="3"/>
  <c r="AB717" i="4"/>
  <c r="T717" i="4"/>
  <c r="W717" i="4"/>
  <c r="V717" i="4"/>
  <c r="U717" i="4"/>
  <c r="X657" i="3"/>
  <c r="AB657" i="4"/>
  <c r="V657" i="4"/>
  <c r="W657" i="4"/>
  <c r="Z657" i="4"/>
  <c r="T657" i="4"/>
  <c r="U657" i="4"/>
  <c r="B518" i="4"/>
  <c r="T669" i="3"/>
  <c r="X678" i="3"/>
  <c r="AB678" i="4"/>
  <c r="T678" i="4"/>
  <c r="U678" i="4"/>
  <c r="W678" i="4"/>
  <c r="X692" i="3"/>
  <c r="AB692" i="4"/>
  <c r="U692" i="4"/>
  <c r="T692" i="4"/>
  <c r="W692" i="4"/>
  <c r="V692" i="4"/>
  <c r="Q692" i="4"/>
  <c r="Y692" i="4"/>
  <c r="X696" i="3"/>
  <c r="AB696" i="4"/>
  <c r="W696" i="4"/>
  <c r="T696" i="4"/>
  <c r="U696" i="4"/>
  <c r="X163" i="3"/>
  <c r="AB163" i="4"/>
  <c r="U163" i="4"/>
  <c r="Y163" i="4"/>
  <c r="V163" i="4"/>
  <c r="W163" i="4"/>
  <c r="X171" i="3"/>
  <c r="AB171" i="4"/>
  <c r="V171" i="4"/>
  <c r="Z171" i="4"/>
  <c r="T171" i="4"/>
  <c r="W171" i="4"/>
  <c r="Y171" i="4"/>
  <c r="X171" i="4"/>
  <c r="L171" i="4"/>
  <c r="P171" i="4"/>
  <c r="U171" i="4"/>
  <c r="X784" i="3"/>
  <c r="AB784" i="4"/>
  <c r="T784" i="4"/>
  <c r="U784" i="4"/>
  <c r="V784" i="4"/>
  <c r="W784" i="4"/>
  <c r="X731" i="3"/>
  <c r="AB731" i="4"/>
  <c r="W731" i="4"/>
  <c r="Y731" i="4"/>
  <c r="V731" i="4"/>
  <c r="T731" i="4"/>
  <c r="U731" i="4"/>
  <c r="X278" i="3"/>
  <c r="AB278" i="4"/>
  <c r="Y278" i="4"/>
  <c r="W278" i="4"/>
  <c r="U278" i="4"/>
  <c r="T278" i="4"/>
  <c r="X278" i="4"/>
  <c r="V278" i="4"/>
  <c r="X143" i="3"/>
  <c r="AB143" i="4"/>
  <c r="V143" i="4"/>
  <c r="U143" i="4"/>
  <c r="W143" i="4"/>
  <c r="X102" i="3"/>
  <c r="AB102" i="4"/>
  <c r="V102" i="4"/>
  <c r="U102" i="4"/>
  <c r="W102" i="4"/>
  <c r="X98" i="3"/>
  <c r="AB98" i="4"/>
  <c r="W98" i="4"/>
  <c r="J98" i="4"/>
  <c r="V98" i="4"/>
  <c r="Q98" i="4"/>
  <c r="U98" i="4"/>
  <c r="X187" i="3"/>
  <c r="T188" i="3"/>
  <c r="X192" i="3"/>
  <c r="AB192" i="4"/>
  <c r="V192" i="4"/>
  <c r="T192" i="4"/>
  <c r="U192" i="4"/>
  <c r="W192" i="4"/>
  <c r="X204" i="3"/>
  <c r="AB204" i="4"/>
  <c r="W204" i="4"/>
  <c r="U204" i="4"/>
  <c r="V204" i="4"/>
  <c r="X208" i="3"/>
  <c r="AB208" i="4"/>
  <c r="V208" i="4"/>
  <c r="W208" i="4"/>
  <c r="U208" i="4"/>
  <c r="X123" i="3"/>
  <c r="AB123" i="4"/>
  <c r="U123" i="4"/>
  <c r="V123" i="4"/>
  <c r="Z123" i="4"/>
  <c r="W123" i="4"/>
  <c r="X107" i="3"/>
  <c r="AB107" i="4"/>
  <c r="W107" i="4"/>
  <c r="U107" i="4"/>
  <c r="T107" i="4"/>
  <c r="V107" i="4"/>
  <c r="X446" i="3"/>
  <c r="AB446" i="4"/>
  <c r="U446" i="4"/>
  <c r="W446" i="4"/>
  <c r="V446" i="4"/>
  <c r="T446" i="4"/>
  <c r="G385" i="4"/>
  <c r="X471" i="3"/>
  <c r="AB471" i="4"/>
  <c r="Y471" i="4"/>
  <c r="W471" i="4"/>
  <c r="T471" i="4"/>
  <c r="U471" i="4"/>
  <c r="P471" i="4"/>
  <c r="X252" i="3"/>
  <c r="AB252" i="4"/>
  <c r="T252" i="4"/>
  <c r="U252" i="4"/>
  <c r="W252" i="4"/>
  <c r="V252" i="4"/>
  <c r="X321" i="3"/>
  <c r="AB321" i="4"/>
  <c r="Q321" i="4"/>
  <c r="Y321" i="4"/>
  <c r="X321" i="4"/>
  <c r="K321" i="4"/>
  <c r="X372" i="3"/>
  <c r="AB372" i="4"/>
  <c r="W372" i="4"/>
  <c r="T372" i="4"/>
  <c r="U372" i="4"/>
  <c r="V372" i="4"/>
  <c r="X410" i="3"/>
  <c r="AB410" i="4"/>
  <c r="P410" i="4"/>
  <c r="T410" i="4"/>
  <c r="Q410" i="4"/>
  <c r="V410" i="4"/>
  <c r="W410" i="4"/>
  <c r="U410" i="4"/>
  <c r="X220" i="3"/>
  <c r="AB220" i="4"/>
  <c r="U220" i="4"/>
  <c r="W220" i="4"/>
  <c r="X220" i="4"/>
  <c r="Q220" i="4"/>
  <c r="V220" i="4"/>
  <c r="T220" i="4"/>
  <c r="X705" i="3"/>
  <c r="AB705" i="4"/>
  <c r="V705" i="4"/>
  <c r="T705" i="4"/>
  <c r="U705" i="4"/>
  <c r="W705" i="4"/>
  <c r="X713" i="3"/>
  <c r="AB713" i="4"/>
  <c r="Z713" i="4"/>
  <c r="W713" i="4"/>
  <c r="T713" i="4"/>
  <c r="U713" i="4"/>
  <c r="V713" i="4"/>
  <c r="X721" i="3"/>
  <c r="AB721" i="4"/>
  <c r="T721" i="4"/>
  <c r="W721" i="4"/>
  <c r="U721" i="4"/>
  <c r="X575" i="3"/>
  <c r="AB575" i="4"/>
  <c r="U575" i="4"/>
  <c r="V575" i="4"/>
  <c r="Q575" i="4"/>
  <c r="W575" i="4"/>
  <c r="T575" i="4"/>
  <c r="X578" i="3"/>
  <c r="AB578" i="4"/>
  <c r="T578" i="4"/>
  <c r="Q578" i="4"/>
  <c r="V578" i="4"/>
  <c r="W578" i="4"/>
  <c r="U578" i="4"/>
  <c r="Y578" i="4"/>
  <c r="X676" i="3"/>
  <c r="AB676" i="4"/>
  <c r="V676" i="4"/>
  <c r="W676" i="4"/>
  <c r="U676" i="4"/>
  <c r="T676" i="4"/>
  <c r="X154" i="3"/>
  <c r="AB154" i="4"/>
  <c r="T154" i="4"/>
  <c r="U154" i="4"/>
  <c r="P154" i="4"/>
  <c r="W154" i="4"/>
  <c r="L154" i="4"/>
  <c r="I154" i="4"/>
  <c r="B72" i="4"/>
  <c r="T139" i="3"/>
  <c r="X61" i="3"/>
  <c r="AB61" i="4"/>
  <c r="U61" i="4"/>
  <c r="X61" i="4"/>
  <c r="G61" i="4"/>
  <c r="T61" i="4"/>
  <c r="Y61" i="4"/>
  <c r="V61" i="4"/>
  <c r="W61" i="4"/>
  <c r="X97" i="3"/>
  <c r="AB97" i="4"/>
  <c r="V97" i="4"/>
  <c r="U97" i="4"/>
  <c r="W97" i="4"/>
  <c r="X142" i="3"/>
  <c r="AB142" i="4"/>
  <c r="W142" i="4"/>
  <c r="U142" i="4"/>
  <c r="V142" i="4"/>
  <c r="B29" i="4"/>
  <c r="T158" i="3"/>
  <c r="X101" i="3"/>
  <c r="AB101" i="4"/>
  <c r="G101" i="4"/>
  <c r="V101" i="4"/>
  <c r="W101" i="4"/>
  <c r="U101" i="4"/>
  <c r="X126" i="3"/>
  <c r="AB126" i="4"/>
  <c r="U126" i="4"/>
  <c r="Y126" i="4"/>
  <c r="W126" i="4"/>
  <c r="X26" i="3"/>
  <c r="AB26" i="4"/>
  <c r="Y26" i="4"/>
  <c r="X26" i="4"/>
  <c r="T26" i="4"/>
  <c r="W26" i="4"/>
  <c r="V26" i="4"/>
  <c r="K26" i="4"/>
  <c r="U26" i="4"/>
  <c r="P26" i="4"/>
  <c r="X49" i="3"/>
  <c r="AB49" i="4"/>
  <c r="W49" i="4"/>
  <c r="G49" i="4"/>
  <c r="U49" i="4"/>
  <c r="V49" i="4"/>
  <c r="X63" i="3"/>
  <c r="T64" i="3"/>
  <c r="X85" i="3"/>
  <c r="AB85" i="4"/>
  <c r="V85" i="4"/>
  <c r="U85" i="4"/>
  <c r="J85" i="4"/>
  <c r="G85" i="4"/>
  <c r="T85" i="4"/>
  <c r="W85" i="4"/>
  <c r="X170" i="3"/>
  <c r="AB170" i="4"/>
  <c r="P170" i="4"/>
  <c r="T170" i="4"/>
  <c r="W170" i="4"/>
  <c r="U170" i="4"/>
  <c r="V170" i="4"/>
  <c r="X164" i="3"/>
  <c r="AB164" i="4"/>
  <c r="U164" i="4"/>
  <c r="V164" i="4"/>
  <c r="W164" i="4"/>
  <c r="X41" i="3"/>
  <c r="T42" i="3"/>
  <c r="X767" i="3"/>
  <c r="AB767" i="4"/>
  <c r="U767" i="4"/>
  <c r="W767" i="4"/>
  <c r="T767" i="4"/>
  <c r="V767" i="4"/>
  <c r="B683" i="4"/>
  <c r="T671" i="3"/>
  <c r="B715" i="4"/>
  <c r="T459" i="3"/>
  <c r="X576" i="3"/>
  <c r="AB576" i="4"/>
  <c r="V576" i="4"/>
  <c r="W576" i="4"/>
  <c r="Y576" i="4"/>
  <c r="U576" i="4"/>
  <c r="T576" i="4"/>
  <c r="X648" i="3"/>
  <c r="AB648" i="4"/>
  <c r="V648" i="4"/>
  <c r="T648" i="4"/>
  <c r="W648" i="4"/>
  <c r="Q648" i="4"/>
  <c r="U648" i="4"/>
  <c r="X159" i="3"/>
  <c r="AB159" i="4"/>
  <c r="W159" i="4"/>
  <c r="V159" i="4"/>
  <c r="U159" i="4"/>
  <c r="X121" i="3"/>
  <c r="T122" i="3"/>
  <c r="M122" i="4" s="1"/>
  <c r="X62" i="3"/>
  <c r="AB62" i="4"/>
  <c r="U62" i="4"/>
  <c r="Q62" i="4"/>
  <c r="W62" i="4"/>
  <c r="P62" i="4"/>
  <c r="T62" i="4"/>
  <c r="V62" i="4"/>
  <c r="X62" i="4"/>
  <c r="X74" i="3"/>
  <c r="AB74" i="4"/>
  <c r="V74" i="4"/>
  <c r="U74" i="4"/>
  <c r="Q74" i="4"/>
  <c r="W74" i="4"/>
  <c r="Y74" i="4"/>
  <c r="T74" i="4"/>
  <c r="X82" i="3"/>
  <c r="AB82" i="4"/>
  <c r="Z82" i="4"/>
  <c r="Q82" i="4"/>
  <c r="V82" i="4"/>
  <c r="W82" i="4"/>
  <c r="T82" i="4"/>
  <c r="U82" i="4"/>
  <c r="X108" i="3"/>
  <c r="AB108" i="4"/>
  <c r="Q108" i="4"/>
  <c r="W108" i="4"/>
  <c r="U108" i="4"/>
  <c r="V108" i="4"/>
  <c r="X442" i="3"/>
  <c r="AB442" i="4"/>
  <c r="V442" i="4"/>
  <c r="U442" i="4"/>
  <c r="W442" i="4"/>
  <c r="T442" i="4"/>
  <c r="X450" i="3"/>
  <c r="AB450" i="4"/>
  <c r="W450" i="4"/>
  <c r="V450" i="4"/>
  <c r="U450" i="4"/>
  <c r="T450" i="4"/>
  <c r="X225" i="3"/>
  <c r="AB225" i="4"/>
  <c r="W225" i="4"/>
  <c r="V225" i="4"/>
  <c r="U225" i="4"/>
  <c r="T225" i="4"/>
  <c r="X401" i="3"/>
  <c r="AB401" i="4"/>
  <c r="W401" i="4"/>
  <c r="V401" i="4"/>
  <c r="U401" i="4"/>
  <c r="T401" i="4"/>
  <c r="X414" i="3"/>
  <c r="AB414" i="4"/>
  <c r="V414" i="4"/>
  <c r="U414" i="4"/>
  <c r="T414" i="4"/>
  <c r="W414" i="4"/>
  <c r="X419" i="3"/>
  <c r="AB419" i="4"/>
  <c r="W419" i="4"/>
  <c r="T419" i="4"/>
  <c r="U419" i="4"/>
  <c r="V419" i="4"/>
  <c r="Y419" i="4"/>
  <c r="X462" i="3"/>
  <c r="AB462" i="4"/>
  <c r="T462" i="4"/>
  <c r="U462" i="4"/>
  <c r="W462" i="4"/>
  <c r="V462" i="4"/>
  <c r="Q462" i="4"/>
  <c r="X235" i="3"/>
  <c r="AB235" i="4"/>
  <c r="T235" i="4"/>
  <c r="V235" i="4"/>
  <c r="W235" i="4"/>
  <c r="U235" i="4"/>
  <c r="Q235" i="4"/>
  <c r="X247" i="3"/>
  <c r="AB247" i="4"/>
  <c r="V247" i="4"/>
  <c r="Q247" i="4"/>
  <c r="T247" i="4"/>
  <c r="Z247" i="4"/>
  <c r="W247" i="4"/>
  <c r="U247" i="4"/>
  <c r="X266" i="3"/>
  <c r="AB266" i="4"/>
  <c r="U266" i="4"/>
  <c r="W266" i="4"/>
  <c r="Y266" i="4"/>
  <c r="T266" i="4"/>
  <c r="V266" i="4"/>
  <c r="X271" i="3"/>
  <c r="AB271" i="4"/>
  <c r="Z271" i="4"/>
  <c r="V271" i="4"/>
  <c r="W271" i="4"/>
  <c r="T271" i="4"/>
  <c r="U271" i="4"/>
  <c r="X286" i="3"/>
  <c r="AB286" i="4"/>
  <c r="U286" i="4"/>
  <c r="W286" i="4"/>
  <c r="V286" i="4"/>
  <c r="T286" i="4"/>
  <c r="K286" i="4"/>
  <c r="X292" i="3"/>
  <c r="AB292" i="4"/>
  <c r="W292" i="4"/>
  <c r="V292" i="4"/>
  <c r="X292" i="4"/>
  <c r="T292" i="4"/>
  <c r="U292" i="4"/>
  <c r="Q292" i="4"/>
  <c r="X315" i="3"/>
  <c r="AB315" i="4"/>
  <c r="Q315" i="4"/>
  <c r="W315" i="4"/>
  <c r="V315" i="4"/>
  <c r="X315" i="4"/>
  <c r="T315" i="4"/>
  <c r="U315" i="4"/>
  <c r="Y315" i="4"/>
  <c r="X325" i="3"/>
  <c r="AB325" i="4"/>
  <c r="W325" i="4"/>
  <c r="T325" i="4"/>
  <c r="K325" i="4"/>
  <c r="V325" i="4"/>
  <c r="Q325" i="4"/>
  <c r="X325" i="4"/>
  <c r="U325" i="4"/>
  <c r="X333" i="3"/>
  <c r="AB333" i="4"/>
  <c r="W333" i="4"/>
  <c r="T333" i="4"/>
  <c r="U333" i="4"/>
  <c r="V333" i="4"/>
  <c r="X351" i="3"/>
  <c r="AB351" i="4"/>
  <c r="W351" i="4"/>
  <c r="T351" i="4"/>
  <c r="V351" i="4"/>
  <c r="P351" i="4"/>
  <c r="U351" i="4"/>
  <c r="Y351" i="4"/>
  <c r="X363" i="3"/>
  <c r="AB363" i="4"/>
  <c r="X363" i="4"/>
  <c r="U363" i="4"/>
  <c r="T363" i="4"/>
  <c r="V363" i="4"/>
  <c r="W363" i="4"/>
  <c r="P363" i="4"/>
  <c r="X476" i="3"/>
  <c r="AB476" i="4"/>
  <c r="Q476" i="4"/>
  <c r="V476" i="4"/>
  <c r="W476" i="4"/>
  <c r="T476" i="4"/>
  <c r="U476" i="4"/>
  <c r="X497" i="3"/>
  <c r="AB497" i="4"/>
  <c r="T497" i="4"/>
  <c r="W497" i="4"/>
  <c r="U497" i="4"/>
  <c r="X474" i="3"/>
  <c r="AB474" i="4"/>
  <c r="T474" i="4"/>
  <c r="V474" i="4"/>
  <c r="W474" i="4"/>
  <c r="U474" i="4"/>
  <c r="X647" i="3"/>
  <c r="AB647" i="4"/>
  <c r="P647" i="4"/>
  <c r="V647" i="4"/>
  <c r="Z647" i="4"/>
  <c r="W647" i="4"/>
  <c r="T647" i="4"/>
  <c r="U647" i="4"/>
  <c r="X665" i="3"/>
  <c r="AB665" i="4"/>
  <c r="L665" i="4"/>
  <c r="W665" i="4"/>
  <c r="V665" i="4"/>
  <c r="U665" i="4"/>
  <c r="T665" i="4"/>
  <c r="Z665" i="4"/>
  <c r="X688" i="3"/>
  <c r="AB688" i="4"/>
  <c r="W688" i="4"/>
  <c r="U688" i="4"/>
  <c r="T688" i="4"/>
  <c r="V688" i="4"/>
  <c r="X540" i="3"/>
  <c r="AB540" i="4"/>
  <c r="U540" i="4"/>
  <c r="T540" i="4"/>
  <c r="V540" i="4"/>
  <c r="W540" i="4"/>
  <c r="T547" i="3"/>
  <c r="X557" i="3"/>
  <c r="AB557" i="4"/>
  <c r="W557" i="4"/>
  <c r="U557" i="4"/>
  <c r="V557" i="4"/>
  <c r="T557" i="4"/>
  <c r="X569" i="3"/>
  <c r="AB569" i="4"/>
  <c r="T569" i="4"/>
  <c r="V569" i="4"/>
  <c r="U569" i="4"/>
  <c r="W569" i="4"/>
  <c r="X587" i="3"/>
  <c r="AB587" i="4"/>
  <c r="T587" i="4"/>
  <c r="Y587" i="4"/>
  <c r="V587" i="4"/>
  <c r="W587" i="4"/>
  <c r="U587" i="4"/>
  <c r="Z587" i="4"/>
  <c r="X594" i="3"/>
  <c r="AB594" i="4"/>
  <c r="U594" i="4"/>
  <c r="W594" i="4"/>
  <c r="V594" i="4"/>
  <c r="T594" i="4"/>
  <c r="G594" i="4"/>
  <c r="B607" i="4"/>
  <c r="T608" i="3"/>
  <c r="X618" i="3"/>
  <c r="AB618" i="4"/>
  <c r="U618" i="4"/>
  <c r="T618" i="4"/>
  <c r="W618" i="4"/>
  <c r="V618" i="4"/>
  <c r="X748" i="3"/>
  <c r="AB748" i="4"/>
  <c r="U748" i="4"/>
  <c r="T748" i="4"/>
  <c r="V748" i="4"/>
  <c r="W748" i="4"/>
  <c r="X781" i="3"/>
  <c r="AB781" i="4"/>
  <c r="T781" i="4"/>
  <c r="U781" i="4"/>
  <c r="W781" i="4"/>
  <c r="V781" i="4"/>
  <c r="X794" i="3"/>
  <c r="AB794" i="4"/>
  <c r="V794" i="4"/>
  <c r="W794" i="4"/>
  <c r="U794" i="4"/>
  <c r="T794" i="4"/>
  <c r="X734" i="3"/>
  <c r="AB734" i="4"/>
  <c r="V734" i="4"/>
  <c r="W734" i="4"/>
  <c r="T734" i="4"/>
  <c r="U734" i="4"/>
  <c r="X265" i="3"/>
  <c r="AB265" i="4"/>
  <c r="W265" i="4"/>
  <c r="T265" i="4"/>
  <c r="U265" i="4"/>
  <c r="X570" i="3"/>
  <c r="AB570" i="4"/>
  <c r="Z570" i="4"/>
  <c r="U570" i="4"/>
  <c r="W570" i="4"/>
  <c r="V570" i="4"/>
  <c r="T570" i="4"/>
  <c r="X570" i="4"/>
  <c r="X611" i="3"/>
  <c r="AB611" i="4"/>
  <c r="W611" i="4"/>
  <c r="T611" i="4"/>
  <c r="U611" i="4"/>
  <c r="V611" i="4"/>
  <c r="X611" i="4"/>
  <c r="X222" i="3"/>
  <c r="AB222" i="4"/>
  <c r="T222" i="4"/>
  <c r="V222" i="4"/>
  <c r="U222" i="4"/>
  <c r="W222" i="4"/>
  <c r="X580" i="3"/>
  <c r="AB580" i="4"/>
  <c r="V580" i="4"/>
  <c r="U580" i="4"/>
  <c r="T580" i="4"/>
  <c r="W580" i="4"/>
  <c r="X763" i="3"/>
  <c r="AB763" i="4"/>
  <c r="Z763" i="4"/>
  <c r="T763" i="4"/>
  <c r="U763" i="4"/>
  <c r="W763" i="4"/>
  <c r="V763" i="4"/>
  <c r="X793" i="3"/>
  <c r="AB793" i="4"/>
  <c r="W793" i="4"/>
  <c r="Q793" i="4"/>
  <c r="P793" i="4"/>
  <c r="V793" i="4"/>
  <c r="T793" i="4"/>
  <c r="Y793" i="4"/>
  <c r="U793" i="4"/>
  <c r="X241" i="3"/>
  <c r="AB241" i="4"/>
  <c r="T241" i="4"/>
  <c r="V241" i="4"/>
  <c r="W241" i="4"/>
  <c r="U241" i="4"/>
  <c r="X588" i="3"/>
  <c r="AB588" i="4"/>
  <c r="T588" i="4"/>
  <c r="Q588" i="4"/>
  <c r="V588" i="4"/>
  <c r="U588" i="4"/>
  <c r="Y588" i="4"/>
  <c r="W588" i="4"/>
  <c r="X675" i="3"/>
  <c r="AB675" i="4"/>
  <c r="V675" i="4"/>
  <c r="U675" i="4"/>
  <c r="W675" i="4"/>
  <c r="Q675" i="4"/>
  <c r="T675" i="4"/>
  <c r="X153" i="3"/>
  <c r="AB153" i="4"/>
  <c r="T153" i="4"/>
  <c r="Y153" i="4"/>
  <c r="X153" i="4"/>
  <c r="U153" i="4"/>
  <c r="W153" i="4"/>
  <c r="T22" i="3"/>
  <c r="X116" i="3"/>
  <c r="AB116" i="4"/>
  <c r="U116" i="4"/>
  <c r="Q116" i="4"/>
  <c r="Y116" i="4"/>
  <c r="V116" i="4"/>
  <c r="W116" i="4"/>
  <c r="K116" i="4"/>
  <c r="X133" i="3"/>
  <c r="AB133" i="4"/>
  <c r="U133" i="4"/>
  <c r="V133" i="4"/>
  <c r="W133" i="4"/>
  <c r="T133" i="4"/>
  <c r="X48" i="3"/>
  <c r="AB48" i="4"/>
  <c r="V48" i="4"/>
  <c r="W48" i="4"/>
  <c r="U48" i="4"/>
  <c r="X72" i="3"/>
  <c r="AB72" i="4"/>
  <c r="W72" i="4"/>
  <c r="V72" i="4"/>
  <c r="U72" i="4"/>
  <c r="T72" i="4"/>
  <c r="X88" i="3"/>
  <c r="AB88" i="4"/>
  <c r="U88" i="4"/>
  <c r="V88" i="4"/>
  <c r="T88" i="4"/>
  <c r="W88" i="4"/>
  <c r="T173" i="3"/>
  <c r="X210" i="3"/>
  <c r="AB210" i="4"/>
  <c r="X210" i="4"/>
  <c r="V210" i="4"/>
  <c r="W210" i="4"/>
  <c r="G210" i="4"/>
  <c r="U210" i="4"/>
  <c r="X216" i="3"/>
  <c r="AB216" i="4"/>
  <c r="Y216" i="4"/>
  <c r="U216" i="4"/>
  <c r="Z216" i="4"/>
  <c r="V216" i="4"/>
  <c r="W216" i="4"/>
  <c r="X448" i="3"/>
  <c r="AB448" i="4"/>
  <c r="U448" i="4"/>
  <c r="V448" i="4"/>
  <c r="W448" i="4"/>
  <c r="T448" i="4"/>
  <c r="Z448" i="4"/>
  <c r="X227" i="3"/>
  <c r="AB227" i="4"/>
  <c r="W227" i="4"/>
  <c r="T227" i="4"/>
  <c r="V227" i="4"/>
  <c r="P227" i="4"/>
  <c r="U227" i="4"/>
  <c r="X389" i="3"/>
  <c r="AB389" i="4"/>
  <c r="T389" i="4"/>
  <c r="P389" i="4"/>
  <c r="V389" i="4"/>
  <c r="U389" i="4"/>
  <c r="Y389" i="4"/>
  <c r="G389" i="4"/>
  <c r="W389" i="4"/>
  <c r="X407" i="3"/>
  <c r="AB407" i="4"/>
  <c r="Q407" i="4"/>
  <c r="U407" i="4"/>
  <c r="Y407" i="4"/>
  <c r="V407" i="4"/>
  <c r="W407" i="4"/>
  <c r="X238" i="3"/>
  <c r="AB238" i="4"/>
  <c r="P238" i="4"/>
  <c r="T238" i="4"/>
  <c r="V238" i="4"/>
  <c r="U238" i="4"/>
  <c r="W238" i="4"/>
  <c r="X284" i="3"/>
  <c r="AB284" i="4"/>
  <c r="W284" i="4"/>
  <c r="V284" i="4"/>
  <c r="U284" i="4"/>
  <c r="T284" i="4"/>
  <c r="X307" i="3"/>
  <c r="AB307" i="4"/>
  <c r="X307" i="4"/>
  <c r="P307" i="4"/>
  <c r="Q307" i="4"/>
  <c r="X327" i="3"/>
  <c r="AB327" i="4"/>
  <c r="X343" i="3"/>
  <c r="AB343" i="4"/>
  <c r="U343" i="4"/>
  <c r="G343" i="4"/>
  <c r="W343" i="4"/>
  <c r="P343" i="4"/>
  <c r="V343" i="4"/>
  <c r="B394" i="4"/>
  <c r="T361" i="3"/>
  <c r="M361" i="4" s="1"/>
  <c r="X507" i="3"/>
  <c r="AB507" i="4"/>
  <c r="T507" i="4"/>
  <c r="W507" i="4"/>
  <c r="Q507" i="4"/>
  <c r="V507" i="4"/>
  <c r="U507" i="4"/>
  <c r="X473" i="3"/>
  <c r="AB473" i="4"/>
  <c r="U473" i="4"/>
  <c r="T473" i="4"/>
  <c r="V473" i="4"/>
  <c r="W473" i="4"/>
  <c r="X703" i="3"/>
  <c r="AB703" i="4"/>
  <c r="Q703" i="4"/>
  <c r="V703" i="4"/>
  <c r="W703" i="4"/>
  <c r="U703" i="4"/>
  <c r="T703" i="4"/>
  <c r="Z703" i="4"/>
  <c r="X719" i="3"/>
  <c r="AB719" i="4"/>
  <c r="T719" i="4"/>
  <c r="W719" i="4"/>
  <c r="U719" i="4"/>
  <c r="X659" i="3"/>
  <c r="AB659" i="4"/>
  <c r="W659" i="4"/>
  <c r="V659" i="4"/>
  <c r="U659" i="4"/>
  <c r="X659" i="4"/>
  <c r="T659" i="4"/>
  <c r="X682" i="3"/>
  <c r="AB682" i="4"/>
  <c r="U682" i="4"/>
  <c r="Y682" i="4"/>
  <c r="W682" i="4"/>
  <c r="V682" i="4"/>
  <c r="T682" i="4"/>
  <c r="X699" i="3"/>
  <c r="AB699" i="4"/>
  <c r="Z699" i="4"/>
  <c r="U699" i="4"/>
  <c r="W699" i="4"/>
  <c r="T699" i="4"/>
  <c r="V699" i="4"/>
  <c r="Q699" i="4"/>
  <c r="X554" i="3"/>
  <c r="AB554" i="4"/>
  <c r="P554" i="4"/>
  <c r="Y554" i="4"/>
  <c r="W554" i="4"/>
  <c r="U554" i="4"/>
  <c r="T554" i="4"/>
  <c r="V554" i="4"/>
  <c r="X579" i="3"/>
  <c r="AB579" i="4"/>
  <c r="W579" i="4"/>
  <c r="T579" i="4"/>
  <c r="V579" i="4"/>
  <c r="U579" i="4"/>
  <c r="X606" i="3"/>
  <c r="AB606" i="4"/>
  <c r="U606" i="4"/>
  <c r="X606" i="4"/>
  <c r="Y606" i="4"/>
  <c r="Q606" i="4"/>
  <c r="T606" i="4"/>
  <c r="W606" i="4"/>
  <c r="V606" i="4"/>
  <c r="X754" i="3"/>
  <c r="AB754" i="4"/>
  <c r="U754" i="4"/>
  <c r="T754" i="4"/>
  <c r="V754" i="4"/>
  <c r="W754" i="4"/>
  <c r="X787" i="3"/>
  <c r="AB787" i="4"/>
  <c r="W787" i="4"/>
  <c r="V787" i="4"/>
  <c r="T787" i="4"/>
  <c r="U787" i="4"/>
  <c r="X739" i="3"/>
  <c r="AB739" i="4"/>
  <c r="T24" i="3"/>
  <c r="X249" i="3"/>
  <c r="AB249" i="4"/>
  <c r="V249" i="4"/>
  <c r="W249" i="4"/>
  <c r="T249" i="4"/>
  <c r="U249" i="4"/>
  <c r="X552" i="3"/>
  <c r="AB552" i="4"/>
  <c r="V552" i="4"/>
  <c r="T552" i="4"/>
  <c r="W552" i="4"/>
  <c r="U552" i="4"/>
  <c r="X595" i="3"/>
  <c r="AB595" i="4"/>
  <c r="W595" i="4"/>
  <c r="U595" i="4"/>
  <c r="T595" i="4"/>
  <c r="P595" i="4"/>
  <c r="V595" i="4"/>
  <c r="X311" i="3"/>
  <c r="AB311" i="4"/>
  <c r="V311" i="4"/>
  <c r="Z311" i="4"/>
  <c r="W311" i="4"/>
  <c r="U311" i="4"/>
  <c r="T311" i="4"/>
  <c r="X465" i="3"/>
  <c r="AB465" i="4"/>
  <c r="U465" i="4"/>
  <c r="T465" i="4"/>
  <c r="W465" i="4"/>
  <c r="V465" i="4"/>
  <c r="Q465" i="4"/>
  <c r="K465" i="4"/>
  <c r="X465" i="4"/>
  <c r="X35" i="3"/>
  <c r="AB35" i="4"/>
  <c r="X35" i="4"/>
  <c r="G35" i="4"/>
  <c r="U35" i="4"/>
  <c r="Q35" i="4"/>
  <c r="Y35" i="4"/>
  <c r="T35" i="4"/>
  <c r="V35" i="4"/>
  <c r="W35" i="4"/>
  <c r="X207" i="3"/>
  <c r="AB207" i="4"/>
  <c r="U207" i="4"/>
  <c r="W207" i="4"/>
  <c r="X207" i="4"/>
  <c r="L207" i="4"/>
  <c r="V207" i="4"/>
  <c r="Y207" i="4"/>
  <c r="X453" i="3"/>
  <c r="AB453" i="4"/>
  <c r="V453" i="4"/>
  <c r="P453" i="4"/>
  <c r="X453" i="4"/>
  <c r="U453" i="4"/>
  <c r="T453" i="4"/>
  <c r="W453" i="4"/>
  <c r="X264" i="3"/>
  <c r="AB264" i="4"/>
  <c r="Z264" i="4"/>
  <c r="X264" i="4"/>
  <c r="W264" i="4"/>
  <c r="T264" i="4"/>
  <c r="U264" i="4"/>
  <c r="X345" i="3"/>
  <c r="AB345" i="4"/>
  <c r="V345" i="4"/>
  <c r="U345" i="4"/>
  <c r="T345" i="4"/>
  <c r="W345" i="4"/>
  <c r="X71" i="3"/>
  <c r="AB71" i="4"/>
  <c r="W71" i="4"/>
  <c r="X205" i="3"/>
  <c r="AB205" i="4"/>
  <c r="U205" i="4"/>
  <c r="V205" i="4"/>
  <c r="W205" i="4"/>
  <c r="X213" i="3"/>
  <c r="AB213" i="4"/>
  <c r="W213" i="4"/>
  <c r="V213" i="4"/>
  <c r="U213" i="4"/>
  <c r="X109" i="3"/>
  <c r="AB109" i="4"/>
  <c r="W109" i="4"/>
  <c r="L109" i="4"/>
  <c r="U109" i="4"/>
  <c r="Q109" i="4"/>
  <c r="I109" i="4"/>
  <c r="V109" i="4"/>
  <c r="T470" i="3"/>
  <c r="X319" i="3"/>
  <c r="AB319" i="4"/>
  <c r="X191" i="3"/>
  <c r="AB191" i="4"/>
  <c r="W191" i="4"/>
  <c r="V191" i="4"/>
  <c r="U191" i="4"/>
  <c r="T191" i="4"/>
  <c r="Z191" i="4"/>
  <c r="X211" i="3"/>
  <c r="AB211" i="4"/>
  <c r="X211" i="4"/>
  <c r="L211" i="4"/>
  <c r="V211" i="4"/>
  <c r="Q211" i="4"/>
  <c r="Z211" i="4"/>
  <c r="U211" i="4"/>
  <c r="W211" i="4"/>
  <c r="X106" i="3"/>
  <c r="AB106" i="4"/>
  <c r="V106" i="4"/>
  <c r="U106" i="4"/>
  <c r="T106" i="4"/>
  <c r="W106" i="4"/>
  <c r="X106" i="4"/>
  <c r="X445" i="3"/>
  <c r="AB445" i="4"/>
  <c r="T445" i="4"/>
  <c r="P445" i="4"/>
  <c r="L445" i="4"/>
  <c r="W445" i="4"/>
  <c r="U445" i="4"/>
  <c r="X224" i="3"/>
  <c r="AB224" i="4"/>
  <c r="W224" i="4"/>
  <c r="T224" i="4"/>
  <c r="V224" i="4"/>
  <c r="U224" i="4"/>
  <c r="X435" i="3"/>
  <c r="AB435" i="4"/>
  <c r="W435" i="4"/>
  <c r="U435" i="4"/>
  <c r="V435" i="4"/>
  <c r="T435" i="4"/>
  <c r="X439" i="3"/>
  <c r="AB439" i="4"/>
  <c r="Q439" i="4"/>
  <c r="T439" i="4"/>
  <c r="U439" i="4"/>
  <c r="W439" i="4"/>
  <c r="V439" i="4"/>
  <c r="G439" i="4"/>
  <c r="X226" i="3"/>
  <c r="AB226" i="4"/>
  <c r="X226" i="4"/>
  <c r="W226" i="4"/>
  <c r="U226" i="4"/>
  <c r="V226" i="4"/>
  <c r="T226" i="4"/>
  <c r="X392" i="3"/>
  <c r="AB392" i="4"/>
  <c r="V392" i="4"/>
  <c r="T392" i="4"/>
  <c r="U392" i="4"/>
  <c r="W392" i="4"/>
  <c r="X415" i="3"/>
  <c r="AB415" i="4"/>
  <c r="P415" i="4"/>
  <c r="V415" i="4"/>
  <c r="T415" i="4"/>
  <c r="U415" i="4"/>
  <c r="Q415" i="4"/>
  <c r="W415" i="4"/>
  <c r="X322" i="3"/>
  <c r="AB322" i="4"/>
  <c r="W322" i="4"/>
  <c r="Z322" i="4"/>
  <c r="U322" i="4"/>
  <c r="V322" i="4"/>
  <c r="T322" i="4"/>
  <c r="X352" i="3"/>
  <c r="AB352" i="4"/>
  <c r="T352" i="4"/>
  <c r="W352" i="4"/>
  <c r="U352" i="4"/>
  <c r="Y352" i="4"/>
  <c r="V352" i="4"/>
  <c r="X364" i="3"/>
  <c r="AB364" i="4"/>
  <c r="V364" i="4"/>
  <c r="U364" i="4"/>
  <c r="W364" i="4"/>
  <c r="T364" i="4"/>
  <c r="X477" i="3"/>
  <c r="AB477" i="4"/>
  <c r="U477" i="4"/>
  <c r="W477" i="4"/>
  <c r="V477" i="4"/>
  <c r="T477" i="4"/>
  <c r="T487" i="3"/>
  <c r="X498" i="3"/>
  <c r="AB498" i="4"/>
  <c r="T498" i="4"/>
  <c r="U498" i="4"/>
  <c r="Y498" i="4"/>
  <c r="W498" i="4"/>
  <c r="X506" i="3"/>
  <c r="AB506" i="4"/>
  <c r="V506" i="4"/>
  <c r="W506" i="4"/>
  <c r="U506" i="4"/>
  <c r="T506" i="4"/>
  <c r="X510" i="3"/>
  <c r="AB510" i="4"/>
  <c r="W510" i="4"/>
  <c r="T510" i="4"/>
  <c r="V510" i="4"/>
  <c r="U510" i="4"/>
  <c r="X495" i="3"/>
  <c r="AB495" i="4"/>
  <c r="P495" i="4"/>
  <c r="Y495" i="4"/>
  <c r="Q495" i="4"/>
  <c r="T495" i="4"/>
  <c r="U495" i="4"/>
  <c r="W495" i="4"/>
  <c r="X722" i="3"/>
  <c r="AB722" i="4"/>
  <c r="V722" i="4"/>
  <c r="T722" i="4"/>
  <c r="W722" i="4"/>
  <c r="X722" i="4"/>
  <c r="Y722" i="4"/>
  <c r="U722" i="4"/>
  <c r="X649" i="3"/>
  <c r="AB649" i="4"/>
  <c r="Y649" i="4"/>
  <c r="U649" i="4"/>
  <c r="V649" i="4"/>
  <c r="W649" i="4"/>
  <c r="T649" i="4"/>
  <c r="X689" i="3"/>
  <c r="AB689" i="4"/>
  <c r="V689" i="4"/>
  <c r="T689" i="4"/>
  <c r="W689" i="4"/>
  <c r="U689" i="4"/>
  <c r="X727" i="3"/>
  <c r="AB727" i="4"/>
  <c r="Y727" i="4"/>
  <c r="T727" i="4"/>
  <c r="V727" i="4"/>
  <c r="U727" i="4"/>
  <c r="W727" i="4"/>
  <c r="Z727" i="4"/>
  <c r="X533" i="3"/>
  <c r="AB533" i="4"/>
  <c r="T533" i="4"/>
  <c r="U533" i="4"/>
  <c r="V533" i="4"/>
  <c r="Q533" i="4"/>
  <c r="Z533" i="4"/>
  <c r="W533" i="4"/>
  <c r="X583" i="3"/>
  <c r="AB583" i="4"/>
  <c r="U583" i="4"/>
  <c r="Y583" i="4"/>
  <c r="V583" i="4"/>
  <c r="W583" i="4"/>
  <c r="T583" i="4"/>
  <c r="B604" i="4"/>
  <c r="T604" i="3"/>
  <c r="X619" i="3"/>
  <c r="AB619" i="4"/>
  <c r="V619" i="4"/>
  <c r="T619" i="4"/>
  <c r="W619" i="4"/>
  <c r="U619" i="4"/>
  <c r="X753" i="3"/>
  <c r="AB753" i="4"/>
  <c r="V753" i="4"/>
  <c r="U753" i="4"/>
  <c r="W753" i="4"/>
  <c r="T753" i="4"/>
  <c r="X765" i="3"/>
  <c r="AB765" i="4"/>
  <c r="T765" i="4"/>
  <c r="V765" i="4"/>
  <c r="U765" i="4"/>
  <c r="W765" i="4"/>
  <c r="X774" i="3"/>
  <c r="AB774" i="4"/>
  <c r="U774" i="4"/>
  <c r="V774" i="4"/>
  <c r="T774" i="4"/>
  <c r="W774" i="4"/>
  <c r="X778" i="3"/>
  <c r="AB778" i="4"/>
  <c r="T778" i="4"/>
  <c r="U778" i="4"/>
  <c r="V778" i="4"/>
  <c r="W778" i="4"/>
  <c r="X786" i="3"/>
  <c r="AB786" i="4"/>
  <c r="U786" i="4"/>
  <c r="V786" i="4"/>
  <c r="W786" i="4"/>
  <c r="T786" i="4"/>
  <c r="X523" i="3"/>
  <c r="AB523" i="4"/>
  <c r="U523" i="4"/>
  <c r="V523" i="4"/>
  <c r="Y523" i="4"/>
  <c r="T523" i="4"/>
  <c r="W523" i="4"/>
  <c r="X233" i="3"/>
  <c r="AB233" i="4"/>
  <c r="W233" i="4"/>
  <c r="T233" i="4"/>
  <c r="U233" i="4"/>
  <c r="V233" i="4"/>
  <c r="X561" i="3"/>
  <c r="AB561" i="4"/>
  <c r="V561" i="4"/>
  <c r="U561" i="4"/>
  <c r="W561" i="4"/>
  <c r="L561" i="4"/>
  <c r="T561" i="4"/>
  <c r="X320" i="3"/>
  <c r="AB320" i="4"/>
  <c r="U320" i="4"/>
  <c r="T320" i="4"/>
  <c r="V320" i="4"/>
  <c r="W320" i="4"/>
  <c r="X378" i="3"/>
  <c r="AB378" i="4"/>
  <c r="Y378" i="4"/>
  <c r="X378" i="4"/>
  <c r="X504" i="3"/>
  <c r="AB504" i="4"/>
  <c r="W504" i="4"/>
  <c r="X504" i="4"/>
  <c r="T504" i="4"/>
  <c r="U504" i="4"/>
  <c r="X512" i="3"/>
  <c r="AB512" i="4"/>
  <c r="Q512" i="4"/>
  <c r="Y512" i="4"/>
  <c r="P512" i="4"/>
  <c r="X228" i="3"/>
  <c r="AB228" i="4"/>
  <c r="Y228" i="4"/>
  <c r="Q228" i="4"/>
  <c r="W228" i="4"/>
  <c r="L228" i="4"/>
  <c r="X518" i="3"/>
  <c r="AB518" i="4"/>
  <c r="X708" i="3"/>
  <c r="AB708" i="4"/>
  <c r="T708" i="4"/>
  <c r="Q708" i="4"/>
  <c r="V708" i="4"/>
  <c r="U708" i="4"/>
  <c r="K708" i="4"/>
  <c r="W708" i="4"/>
  <c r="X716" i="3"/>
  <c r="AB716" i="4"/>
  <c r="V716" i="4"/>
  <c r="Y716" i="4"/>
  <c r="T716" i="4"/>
  <c r="U716" i="4"/>
  <c r="W716" i="4"/>
  <c r="Q716" i="4"/>
  <c r="X691" i="3"/>
  <c r="AB691" i="4"/>
  <c r="W691" i="4"/>
  <c r="U691" i="4"/>
  <c r="Z691" i="4"/>
  <c r="T691" i="4"/>
  <c r="V691" i="4"/>
  <c r="X725" i="3"/>
  <c r="AB725" i="4"/>
  <c r="W725" i="4"/>
  <c r="V725" i="4"/>
  <c r="T725" i="4"/>
  <c r="U725" i="4"/>
  <c r="X527" i="3"/>
  <c r="AB527" i="4"/>
  <c r="T527" i="4"/>
  <c r="W527" i="4"/>
  <c r="V527" i="4"/>
  <c r="U527" i="4"/>
  <c r="Q527" i="4"/>
  <c r="Z527" i="4"/>
  <c r="X535" i="3"/>
  <c r="AB535" i="4"/>
  <c r="T535" i="4"/>
  <c r="V535" i="4"/>
  <c r="X535" i="4"/>
  <c r="Z535" i="4"/>
  <c r="U535" i="4"/>
  <c r="W535" i="4"/>
  <c r="Q535" i="4"/>
  <c r="X539" i="3"/>
  <c r="AB539" i="4"/>
  <c r="Q539" i="4"/>
  <c r="V539" i="4"/>
  <c r="U539" i="4"/>
  <c r="W539" i="4"/>
  <c r="T539" i="4"/>
  <c r="Y539" i="4"/>
  <c r="X550" i="3"/>
  <c r="AB550" i="4"/>
  <c r="Y550" i="4"/>
  <c r="T550" i="4"/>
  <c r="V550" i="4"/>
  <c r="W550" i="4"/>
  <c r="Q550" i="4"/>
  <c r="U550" i="4"/>
  <c r="X562" i="3"/>
  <c r="AB562" i="4"/>
  <c r="L562" i="4"/>
  <c r="T562" i="4"/>
  <c r="U562" i="4"/>
  <c r="V562" i="4"/>
  <c r="W562" i="4"/>
  <c r="X607" i="3"/>
  <c r="AB607" i="4"/>
  <c r="U607" i="4"/>
  <c r="V607" i="4"/>
  <c r="W607" i="4"/>
  <c r="T607" i="4"/>
  <c r="X626" i="3"/>
  <c r="AB626" i="4"/>
  <c r="Y626" i="4"/>
  <c r="V626" i="4"/>
  <c r="T626" i="4"/>
  <c r="W626" i="4"/>
  <c r="U626" i="4"/>
  <c r="X75" i="3"/>
  <c r="AB75" i="4"/>
  <c r="U75" i="4"/>
  <c r="W75" i="4"/>
  <c r="X91" i="3"/>
  <c r="AB91" i="4"/>
  <c r="U91" i="4"/>
  <c r="V91" i="4"/>
  <c r="W91" i="4"/>
  <c r="T180" i="3"/>
  <c r="X136" i="3"/>
  <c r="AB136" i="4"/>
  <c r="V136" i="4"/>
  <c r="Y136" i="4"/>
  <c r="U136" i="4"/>
  <c r="W136" i="4"/>
  <c r="X137" i="3"/>
  <c r="AB137" i="4"/>
  <c r="V137" i="4"/>
  <c r="T137" i="4"/>
  <c r="W137" i="4"/>
  <c r="U137" i="4"/>
  <c r="X303" i="3"/>
  <c r="AB303" i="4"/>
  <c r="K303" i="4"/>
  <c r="U303" i="4"/>
  <c r="T303" i="4"/>
  <c r="W303" i="4"/>
  <c r="V303" i="4"/>
  <c r="X156" i="3"/>
  <c r="AB156" i="4"/>
  <c r="T156" i="4"/>
  <c r="L156" i="4"/>
  <c r="V156" i="4"/>
  <c r="U156" i="4"/>
  <c r="W156" i="4"/>
  <c r="X11" i="3"/>
  <c r="AB11" i="4"/>
  <c r="W11" i="4"/>
  <c r="G11" i="4"/>
  <c r="Z11" i="4"/>
  <c r="R11" i="4"/>
  <c r="T11" i="4"/>
  <c r="O11" i="4"/>
  <c r="Q11" i="4"/>
  <c r="P11" i="4"/>
  <c r="I11" i="4"/>
  <c r="L11" i="4"/>
  <c r="K11" i="4"/>
  <c r="V11" i="4"/>
  <c r="X11" i="4"/>
  <c r="U11" i="4"/>
  <c r="Y11" i="4"/>
  <c r="X400" i="3"/>
  <c r="AB400" i="4"/>
  <c r="Q400" i="4"/>
  <c r="V400" i="4"/>
  <c r="U400" i="4"/>
  <c r="W400" i="4"/>
  <c r="Y400" i="4"/>
  <c r="T400" i="4"/>
  <c r="X416" i="3"/>
  <c r="AB416" i="4"/>
  <c r="V416" i="4"/>
  <c r="Z416" i="4"/>
  <c r="U416" i="4"/>
  <c r="T416" i="4"/>
  <c r="W416" i="4"/>
  <c r="X314" i="3"/>
  <c r="AB314" i="4"/>
  <c r="T314" i="4"/>
  <c r="V314" i="4"/>
  <c r="W314" i="4"/>
  <c r="U314" i="4"/>
  <c r="X349" i="3"/>
  <c r="AB349" i="4"/>
  <c r="T349" i="4"/>
  <c r="U349" i="4"/>
  <c r="V349" i="4"/>
  <c r="L349" i="4"/>
  <c r="W349" i="4"/>
  <c r="X733" i="3"/>
  <c r="AB733" i="4"/>
  <c r="W733" i="4"/>
  <c r="U733" i="4"/>
  <c r="T733" i="4"/>
  <c r="V733" i="4"/>
  <c r="X532" i="3"/>
  <c r="AB532" i="4"/>
  <c r="V532" i="4"/>
  <c r="U532" i="4"/>
  <c r="W532" i="4"/>
  <c r="T532" i="4"/>
  <c r="X551" i="3"/>
  <c r="AB551" i="4"/>
  <c r="U551" i="4"/>
  <c r="V551" i="4"/>
  <c r="Q551" i="4"/>
  <c r="T551" i="4"/>
  <c r="W551" i="4"/>
  <c r="Z551" i="4"/>
  <c r="X602" i="3"/>
  <c r="AB602" i="4"/>
  <c r="Q602" i="4"/>
  <c r="U602" i="4"/>
  <c r="V602" i="4"/>
  <c r="T602" i="4"/>
  <c r="Y602" i="4"/>
  <c r="W602" i="4"/>
  <c r="X622" i="3"/>
  <c r="AB622" i="4"/>
  <c r="U622" i="4"/>
  <c r="V622" i="4"/>
  <c r="T622" i="4"/>
  <c r="W622" i="4"/>
  <c r="X764" i="3"/>
  <c r="AB764" i="4"/>
  <c r="V764" i="4"/>
  <c r="U764" i="4"/>
  <c r="W764" i="4"/>
  <c r="T764" i="4"/>
  <c r="X396" i="3"/>
  <c r="AB396" i="4"/>
  <c r="W396" i="4"/>
  <c r="U396" i="4"/>
  <c r="T396" i="4"/>
  <c r="V396" i="4"/>
  <c r="Y396" i="4"/>
  <c r="X304" i="3"/>
  <c r="AB304" i="4"/>
  <c r="T304" i="4"/>
  <c r="U304" i="4"/>
  <c r="V304" i="4"/>
  <c r="W304" i="4"/>
  <c r="X650" i="3"/>
  <c r="AB650" i="4"/>
  <c r="V650" i="4"/>
  <c r="T650" i="4"/>
  <c r="U650" i="4"/>
  <c r="W650" i="4"/>
  <c r="X603" i="3"/>
  <c r="AB603" i="4"/>
  <c r="U603" i="4"/>
  <c r="P603" i="4"/>
  <c r="T603" i="4"/>
  <c r="V603" i="4"/>
  <c r="W603" i="4"/>
  <c r="X772" i="3"/>
  <c r="AB772" i="4"/>
  <c r="U772" i="4"/>
  <c r="W772" i="4"/>
  <c r="T772" i="4"/>
  <c r="Y772" i="4"/>
  <c r="V772" i="4"/>
  <c r="Z772" i="4"/>
  <c r="X740" i="3"/>
  <c r="AB740" i="4"/>
  <c r="T740" i="4"/>
  <c r="Q740" i="4"/>
  <c r="Y740" i="4"/>
  <c r="W740" i="4"/>
  <c r="V740" i="4"/>
  <c r="U740" i="4"/>
  <c r="X261" i="3"/>
  <c r="AB261" i="4"/>
  <c r="V261" i="4"/>
  <c r="W261" i="4"/>
  <c r="U261" i="4"/>
  <c r="T261" i="4"/>
  <c r="X609" i="3"/>
  <c r="AB609" i="4"/>
  <c r="W609" i="4"/>
  <c r="U609" i="4"/>
  <c r="Q609" i="4"/>
  <c r="V609" i="4"/>
  <c r="T609" i="4"/>
  <c r="X141" i="3"/>
  <c r="AB141" i="4"/>
  <c r="Y141" i="4"/>
  <c r="W141" i="4"/>
  <c r="X141" i="4"/>
  <c r="Q141" i="4"/>
  <c r="U141" i="4"/>
  <c r="Z141" i="4"/>
  <c r="X157" i="3"/>
  <c r="AB157" i="4"/>
  <c r="U157" i="4"/>
  <c r="Y157" i="4"/>
  <c r="W157" i="4"/>
  <c r="Z157" i="4"/>
  <c r="V157" i="4"/>
  <c r="K157" i="4"/>
  <c r="T100" i="3"/>
  <c r="M100" i="4" s="1"/>
  <c r="X120" i="3"/>
  <c r="AB120" i="4"/>
  <c r="W120" i="4"/>
  <c r="X138" i="3"/>
  <c r="AB138" i="4"/>
  <c r="T138" i="4"/>
  <c r="V138" i="4"/>
  <c r="U138" i="4"/>
  <c r="W138" i="4"/>
  <c r="X33" i="3"/>
  <c r="AB33" i="4"/>
  <c r="V33" i="4"/>
  <c r="T33" i="4"/>
  <c r="U33" i="4"/>
  <c r="W33" i="4"/>
  <c r="X37" i="3"/>
  <c r="AB37" i="4"/>
  <c r="V37" i="4"/>
  <c r="U37" i="4"/>
  <c r="W37" i="4"/>
  <c r="T37" i="4"/>
  <c r="X56" i="3"/>
  <c r="AB56" i="4"/>
  <c r="U56" i="4"/>
  <c r="V56" i="4"/>
  <c r="W56" i="4"/>
  <c r="T56" i="4"/>
  <c r="X76" i="3"/>
  <c r="AB76" i="4"/>
  <c r="W76" i="4"/>
  <c r="U76" i="4"/>
  <c r="T76" i="4"/>
  <c r="X177" i="3"/>
  <c r="AB177" i="4"/>
  <c r="V177" i="4"/>
  <c r="T177" i="4"/>
  <c r="U177" i="4"/>
  <c r="W177" i="4"/>
  <c r="X194" i="3"/>
  <c r="AB194" i="4"/>
  <c r="Q194" i="4"/>
  <c r="V194" i="4"/>
  <c r="U194" i="4"/>
  <c r="W194" i="4"/>
  <c r="T194" i="4"/>
  <c r="X198" i="3"/>
  <c r="AB198" i="4"/>
  <c r="X214" i="3"/>
  <c r="AB214" i="4"/>
  <c r="W214" i="4"/>
  <c r="V214" i="4"/>
  <c r="U214" i="4"/>
  <c r="Z214" i="4"/>
  <c r="X436" i="3"/>
  <c r="AB436" i="4"/>
  <c r="T436" i="4"/>
  <c r="V436" i="4"/>
  <c r="U436" i="4"/>
  <c r="W436" i="4"/>
  <c r="P436" i="4"/>
  <c r="X452" i="3"/>
  <c r="AB452" i="4"/>
  <c r="V452" i="4"/>
  <c r="W452" i="4"/>
  <c r="U452" i="4"/>
  <c r="T452" i="4"/>
  <c r="X393" i="3"/>
  <c r="AB393" i="4"/>
  <c r="V393" i="4"/>
  <c r="T393" i="4"/>
  <c r="W393" i="4"/>
  <c r="U393" i="4"/>
  <c r="X412" i="3"/>
  <c r="AB412" i="4"/>
  <c r="U412" i="4"/>
  <c r="W412" i="4"/>
  <c r="T412" i="4"/>
  <c r="V412" i="4"/>
  <c r="X431" i="3"/>
  <c r="AB431" i="4"/>
  <c r="T431" i="4"/>
  <c r="W431" i="4"/>
  <c r="U431" i="4"/>
  <c r="V431" i="4"/>
  <c r="X244" i="3"/>
  <c r="AB244" i="4"/>
  <c r="W244" i="4"/>
  <c r="T244" i="4"/>
  <c r="U244" i="4"/>
  <c r="V244" i="4"/>
  <c r="X263" i="3"/>
  <c r="AB263" i="4"/>
  <c r="W263" i="4"/>
  <c r="U263" i="4"/>
  <c r="T263" i="4"/>
  <c r="X268" i="3"/>
  <c r="AB268" i="4"/>
  <c r="W268" i="4"/>
  <c r="V268" i="4"/>
  <c r="U268" i="4"/>
  <c r="T268" i="4"/>
  <c r="X288" i="3"/>
  <c r="AB288" i="4"/>
  <c r="W288" i="4"/>
  <c r="V288" i="4"/>
  <c r="T288" i="4"/>
  <c r="U288" i="4"/>
  <c r="X313" i="3"/>
  <c r="AB313" i="4"/>
  <c r="X331" i="3"/>
  <c r="AB331" i="4"/>
  <c r="T331" i="4"/>
  <c r="Y331" i="4"/>
  <c r="V331" i="4"/>
  <c r="W331" i="4"/>
  <c r="Z331" i="4"/>
  <c r="U331" i="4"/>
  <c r="B382" i="4"/>
  <c r="T348" i="3"/>
  <c r="X365" i="3"/>
  <c r="AB365" i="4"/>
  <c r="U365" i="4"/>
  <c r="V365" i="4"/>
  <c r="W365" i="4"/>
  <c r="T365" i="4"/>
  <c r="X377" i="3"/>
  <c r="AB377" i="4"/>
  <c r="Y377" i="4"/>
  <c r="X381" i="3"/>
  <c r="AB381" i="4"/>
  <c r="T381" i="4"/>
  <c r="U381" i="4"/>
  <c r="V381" i="4"/>
  <c r="W381" i="4"/>
  <c r="X511" i="3"/>
  <c r="AB511" i="4"/>
  <c r="Q511" i="4"/>
  <c r="X496" i="3"/>
  <c r="AB496" i="4"/>
  <c r="W496" i="4"/>
  <c r="U496" i="4"/>
  <c r="T496" i="4"/>
  <c r="X707" i="3"/>
  <c r="AB707" i="4"/>
  <c r="V707" i="4"/>
  <c r="U707" i="4"/>
  <c r="T707" i="4"/>
  <c r="W707" i="4"/>
  <c r="Z707" i="4"/>
  <c r="X663" i="3"/>
  <c r="AB663" i="4"/>
  <c r="U663" i="4"/>
  <c r="W663" i="4"/>
  <c r="Y663" i="4"/>
  <c r="T663" i="4"/>
  <c r="V663" i="4"/>
  <c r="X686" i="3"/>
  <c r="AB686" i="4"/>
  <c r="U686" i="4"/>
  <c r="W686" i="4"/>
  <c r="T686" i="4"/>
  <c r="V686" i="4"/>
  <c r="X728" i="3"/>
  <c r="AB728" i="4"/>
  <c r="U728" i="4"/>
  <c r="V728" i="4"/>
  <c r="T728" i="4"/>
  <c r="W728" i="4"/>
  <c r="B553" i="4"/>
  <c r="T534" i="3"/>
  <c r="M534" i="4" s="1"/>
  <c r="X538" i="3"/>
  <c r="AB538" i="4"/>
  <c r="U538" i="4"/>
  <c r="V538" i="4"/>
  <c r="T538" i="4"/>
  <c r="W538" i="4"/>
  <c r="X560" i="3"/>
  <c r="AB560" i="4"/>
  <c r="V560" i="4"/>
  <c r="T560" i="4"/>
  <c r="U560" i="4"/>
  <c r="X560" i="4"/>
  <c r="W560" i="4"/>
  <c r="P560" i="4"/>
  <c r="X584" i="3"/>
  <c r="AB584" i="4"/>
  <c r="V584" i="4"/>
  <c r="W584" i="4"/>
  <c r="T584" i="4"/>
  <c r="Z584" i="4"/>
  <c r="U584" i="4"/>
  <c r="X616" i="3"/>
  <c r="AB616" i="4"/>
  <c r="U616" i="4"/>
  <c r="W616" i="4"/>
  <c r="T616" i="4"/>
  <c r="V616" i="4"/>
  <c r="T634" i="3"/>
  <c r="X758" i="3"/>
  <c r="AB758" i="4"/>
  <c r="W758" i="4"/>
  <c r="U758" i="4"/>
  <c r="T758" i="4"/>
  <c r="V758" i="4"/>
  <c r="X771" i="3"/>
  <c r="AB771" i="4"/>
  <c r="Q771" i="4"/>
  <c r="Z771" i="4"/>
  <c r="U771" i="4"/>
  <c r="V771" i="4"/>
  <c r="T771" i="4"/>
  <c r="W771" i="4"/>
  <c r="X775" i="3"/>
  <c r="AB775" i="4"/>
  <c r="U775" i="4"/>
  <c r="W775" i="4"/>
  <c r="V775" i="4"/>
  <c r="T775" i="4"/>
  <c r="X791" i="3"/>
  <c r="AB791" i="4"/>
  <c r="W791" i="4"/>
  <c r="V791" i="4"/>
  <c r="T791" i="4"/>
  <c r="U791" i="4"/>
  <c r="X743" i="3"/>
  <c r="AB743" i="4"/>
  <c r="U743" i="4"/>
  <c r="T743" i="4"/>
  <c r="X743" i="4"/>
  <c r="V743" i="4"/>
  <c r="W743" i="4"/>
  <c r="X388" i="3"/>
  <c r="AB388" i="4"/>
  <c r="U388" i="4"/>
  <c r="W388" i="4"/>
  <c r="T388" i="4"/>
  <c r="V388" i="4"/>
  <c r="L388" i="4"/>
  <c r="X260" i="3"/>
  <c r="AB260" i="4"/>
  <c r="V260" i="4"/>
  <c r="W260" i="4"/>
  <c r="U260" i="4"/>
  <c r="T260" i="4"/>
  <c r="X605" i="3"/>
  <c r="AB605" i="4"/>
  <c r="V605" i="4"/>
  <c r="T605" i="4"/>
  <c r="U605" i="4"/>
  <c r="W605" i="4"/>
  <c r="Y605" i="4"/>
  <c r="X597" i="3"/>
  <c r="AB597" i="4"/>
  <c r="U597" i="4"/>
  <c r="T597" i="4"/>
  <c r="Z597" i="4"/>
  <c r="V597" i="4"/>
  <c r="P597" i="4"/>
  <c r="W597" i="4"/>
  <c r="Y597" i="4"/>
  <c r="X526" i="3"/>
  <c r="AB526" i="4"/>
  <c r="T526" i="4"/>
  <c r="Q526" i="4"/>
  <c r="U526" i="4"/>
  <c r="W526" i="4"/>
  <c r="V526" i="4"/>
  <c r="X165" i="3"/>
  <c r="AB165" i="4"/>
  <c r="W165" i="4"/>
  <c r="L165" i="4"/>
  <c r="U165" i="4"/>
  <c r="V165" i="4"/>
  <c r="Z165" i="4"/>
  <c r="X413" i="3"/>
  <c r="AB413" i="4"/>
  <c r="T413" i="4"/>
  <c r="W413" i="4"/>
  <c r="U413" i="4"/>
  <c r="V413" i="4"/>
  <c r="X285" i="3"/>
  <c r="AB285" i="4"/>
  <c r="V285" i="4"/>
  <c r="W285" i="4"/>
  <c r="T285" i="4"/>
  <c r="U285" i="4"/>
  <c r="X189" i="3"/>
  <c r="AB189" i="4"/>
  <c r="T189" i="4"/>
  <c r="U189" i="4"/>
  <c r="W189" i="4"/>
  <c r="V189" i="4"/>
  <c r="X201" i="3"/>
  <c r="AB201" i="4"/>
  <c r="V201" i="4"/>
  <c r="U201" i="4"/>
  <c r="T201" i="4"/>
  <c r="W201" i="4"/>
  <c r="X195" i="3"/>
  <c r="AB195" i="4"/>
  <c r="Q195" i="4"/>
  <c r="W195" i="4"/>
  <c r="T195" i="4"/>
  <c r="L195" i="4"/>
  <c r="V195" i="4"/>
  <c r="U195" i="4"/>
  <c r="X384" i="3"/>
  <c r="AB384" i="4"/>
  <c r="W384" i="4"/>
  <c r="V384" i="4"/>
  <c r="U384" i="4"/>
  <c r="T384" i="4"/>
  <c r="X251" i="3"/>
  <c r="AB251" i="4"/>
  <c r="Q251" i="4"/>
  <c r="W251" i="4"/>
  <c r="U251" i="4"/>
  <c r="V251" i="4"/>
  <c r="T251" i="4"/>
  <c r="X336" i="3"/>
  <c r="AB336" i="4"/>
  <c r="Y336" i="4"/>
  <c r="U336" i="4"/>
  <c r="W336" i="4"/>
  <c r="V336" i="4"/>
  <c r="X408" i="3"/>
  <c r="AB408" i="4"/>
  <c r="X408" i="4"/>
  <c r="Q408" i="4"/>
  <c r="W408" i="4"/>
  <c r="V408" i="4"/>
  <c r="U408" i="4"/>
  <c r="X246" i="3"/>
  <c r="AB246" i="4"/>
  <c r="V246" i="4"/>
  <c r="T246" i="4"/>
  <c r="U246" i="4"/>
  <c r="P246" i="4"/>
  <c r="W246" i="4"/>
  <c r="X290" i="3"/>
  <c r="AB290" i="4"/>
  <c r="U290" i="4"/>
  <c r="T290" i="4"/>
  <c r="X290" i="4"/>
  <c r="W290" i="4"/>
  <c r="V290" i="4"/>
  <c r="X332" i="3"/>
  <c r="AB332" i="4"/>
  <c r="T332" i="4"/>
  <c r="V332" i="4"/>
  <c r="Y332" i="4"/>
  <c r="W332" i="4"/>
  <c r="U332" i="4"/>
  <c r="X402" i="3"/>
  <c r="AB402" i="4"/>
  <c r="U402" i="4"/>
  <c r="W402" i="4"/>
  <c r="V402" i="4"/>
  <c r="X402" i="4"/>
  <c r="X420" i="3"/>
  <c r="AB420" i="4"/>
  <c r="V420" i="4"/>
  <c r="W420" i="4"/>
  <c r="T420" i="4"/>
  <c r="U420" i="4"/>
  <c r="X425" i="3"/>
  <c r="AB425" i="4"/>
  <c r="W425" i="4"/>
  <c r="U425" i="4"/>
  <c r="T425" i="4"/>
  <c r="V425" i="4"/>
  <c r="X464" i="3"/>
  <c r="AB464" i="4"/>
  <c r="X464" i="4"/>
  <c r="Q464" i="4"/>
  <c r="U464" i="4"/>
  <c r="V464" i="4"/>
  <c r="Z464" i="4"/>
  <c r="T464" i="4"/>
  <c r="W464" i="4"/>
  <c r="X237" i="3"/>
  <c r="AB237" i="4"/>
  <c r="V237" i="4"/>
  <c r="T237" i="4"/>
  <c r="Q237" i="4"/>
  <c r="W237" i="4"/>
  <c r="U237" i="4"/>
  <c r="X242" i="3"/>
  <c r="AB242" i="4"/>
  <c r="U242" i="4"/>
  <c r="W242" i="4"/>
  <c r="T242" i="4"/>
  <c r="V242" i="4"/>
  <c r="P242" i="4"/>
  <c r="X272" i="3"/>
  <c r="AB272" i="4"/>
  <c r="W272" i="4"/>
  <c r="U272" i="4"/>
  <c r="T272" i="4"/>
  <c r="V272" i="4"/>
  <c r="T369" i="3"/>
  <c r="X373" i="3"/>
  <c r="AB373" i="4"/>
  <c r="V373" i="4"/>
  <c r="T373" i="4"/>
  <c r="U373" i="4"/>
  <c r="W373" i="4"/>
  <c r="X380" i="3"/>
  <c r="AB380" i="4"/>
  <c r="V380" i="4"/>
  <c r="U380" i="4"/>
  <c r="T380" i="4"/>
  <c r="W380" i="4"/>
  <c r="X472" i="3"/>
  <c r="AB472" i="4"/>
  <c r="T472" i="4"/>
  <c r="U472" i="4"/>
  <c r="L472" i="4"/>
  <c r="V472" i="4"/>
  <c r="W472" i="4"/>
  <c r="X229" i="3"/>
  <c r="AB229" i="4"/>
  <c r="V229" i="4"/>
  <c r="U229" i="4"/>
  <c r="T229" i="4"/>
  <c r="W229" i="4"/>
  <c r="G229" i="4"/>
  <c r="X710" i="3"/>
  <c r="AB710" i="4"/>
  <c r="Z710" i="4"/>
  <c r="T710" i="4"/>
  <c r="U710" i="4"/>
  <c r="V710" i="4"/>
  <c r="Y710" i="4"/>
  <c r="W710" i="4"/>
  <c r="X662" i="3"/>
  <c r="AB662" i="4"/>
  <c r="U662" i="4"/>
  <c r="T662" i="4"/>
  <c r="V662" i="4"/>
  <c r="Y662" i="4"/>
  <c r="Z662" i="4"/>
  <c r="W662" i="4"/>
  <c r="X541" i="3"/>
  <c r="AB541" i="4"/>
  <c r="V541" i="4"/>
  <c r="U541" i="4"/>
  <c r="Y541" i="4"/>
  <c r="T541" i="4"/>
  <c r="W541" i="4"/>
  <c r="Q541" i="4"/>
  <c r="X553" i="3"/>
  <c r="AB553" i="4"/>
  <c r="T553" i="4"/>
  <c r="W553" i="4"/>
  <c r="U553" i="4"/>
  <c r="V553" i="4"/>
  <c r="X564" i="3"/>
  <c r="AB564" i="4"/>
  <c r="T564" i="4"/>
  <c r="W564" i="4"/>
  <c r="V564" i="4"/>
  <c r="U564" i="4"/>
  <c r="X629" i="3"/>
  <c r="AB629" i="4"/>
  <c r="W629" i="4"/>
  <c r="Q629" i="4"/>
  <c r="V629" i="4"/>
  <c r="U629" i="4"/>
  <c r="T629" i="4"/>
  <c r="X749" i="3"/>
  <c r="AB749" i="4"/>
  <c r="W749" i="4"/>
  <c r="U749" i="4"/>
  <c r="V749" i="4"/>
  <c r="T749" i="4"/>
  <c r="X742" i="3"/>
  <c r="AB742" i="4"/>
  <c r="W742" i="4"/>
  <c r="V742" i="4"/>
  <c r="T742" i="4"/>
  <c r="U742" i="4"/>
  <c r="Q742" i="4"/>
  <c r="X652" i="3"/>
  <c r="AB652" i="4"/>
  <c r="T652" i="4"/>
  <c r="U652" i="4"/>
  <c r="Q652" i="4"/>
  <c r="P652" i="4"/>
  <c r="W652" i="4"/>
  <c r="V652" i="4"/>
  <c r="X269" i="3"/>
  <c r="AB269" i="4"/>
  <c r="U269" i="4"/>
  <c r="V269" i="4"/>
  <c r="Y269" i="4"/>
  <c r="T269" i="4"/>
  <c r="W269" i="4"/>
  <c r="X301" i="3"/>
  <c r="AB301" i="4"/>
  <c r="X354" i="3"/>
  <c r="AB354" i="4"/>
  <c r="Z354" i="4"/>
  <c r="K354" i="4"/>
  <c r="X362" i="3"/>
  <c r="AB362" i="4"/>
  <c r="U362" i="4"/>
  <c r="W362" i="4"/>
  <c r="T362" i="4"/>
  <c r="Z362" i="4"/>
  <c r="V362" i="4"/>
  <c r="X371" i="3"/>
  <c r="AB371" i="4"/>
  <c r="T371" i="4"/>
  <c r="W371" i="4"/>
  <c r="U371" i="4"/>
  <c r="V371" i="4"/>
  <c r="X485" i="3"/>
  <c r="AB485" i="4"/>
  <c r="V485" i="4"/>
  <c r="U485" i="4"/>
  <c r="W485" i="4"/>
  <c r="T485" i="4"/>
  <c r="X485" i="4"/>
  <c r="X724" i="3"/>
  <c r="AB724" i="4"/>
  <c r="V724" i="4"/>
  <c r="U724" i="4"/>
  <c r="Y724" i="4"/>
  <c r="T724" i="4"/>
  <c r="W724" i="4"/>
  <c r="X664" i="3"/>
  <c r="AB664" i="4"/>
  <c r="W664" i="4"/>
  <c r="T664" i="4"/>
  <c r="Q664" i="4"/>
  <c r="U664" i="4"/>
  <c r="V664" i="4"/>
  <c r="X677" i="3"/>
  <c r="AB677" i="4"/>
  <c r="V677" i="4"/>
  <c r="W677" i="4"/>
  <c r="T677" i="4"/>
  <c r="U677" i="4"/>
  <c r="X581" i="3"/>
  <c r="AB581" i="4"/>
  <c r="W581" i="4"/>
  <c r="T581" i="4"/>
  <c r="U581" i="4"/>
  <c r="V581" i="4"/>
  <c r="X592" i="3"/>
  <c r="AB592" i="4"/>
  <c r="W592" i="4"/>
  <c r="U592" i="4"/>
  <c r="T592" i="4"/>
  <c r="V592" i="4"/>
  <c r="X621" i="3"/>
  <c r="AB621" i="4"/>
  <c r="Z621" i="4"/>
  <c r="W621" i="4"/>
  <c r="T621" i="4"/>
  <c r="V621" i="4"/>
  <c r="U621" i="4"/>
  <c r="Y621" i="4"/>
  <c r="T632" i="3"/>
  <c r="M632" i="4" s="1"/>
  <c r="M631" i="4" s="1"/>
  <c r="X751" i="3"/>
  <c r="AB751" i="4"/>
  <c r="V751" i="4"/>
  <c r="W751" i="4"/>
  <c r="U751" i="4"/>
  <c r="T751" i="4"/>
  <c r="X55" i="3"/>
  <c r="AB55" i="4"/>
  <c r="U55" i="4"/>
  <c r="W55" i="4"/>
  <c r="V55" i="4"/>
  <c r="T55" i="4"/>
  <c r="X79" i="3"/>
  <c r="AB79" i="4"/>
  <c r="Y79" i="4"/>
  <c r="W79" i="4"/>
  <c r="V79" i="4"/>
  <c r="U79" i="4"/>
  <c r="T95" i="3"/>
  <c r="X32" i="3"/>
  <c r="AB32" i="4"/>
  <c r="U32" i="4"/>
  <c r="V32" i="4"/>
  <c r="T32" i="4"/>
  <c r="W32" i="4"/>
  <c r="X65" i="3"/>
  <c r="AB65" i="4"/>
  <c r="Q65" i="4"/>
  <c r="Y65" i="4"/>
  <c r="W65" i="4"/>
  <c r="K65" i="4"/>
  <c r="Z65" i="4"/>
  <c r="X65" i="4"/>
  <c r="P65" i="4"/>
  <c r="X148" i="3"/>
  <c r="AB148" i="4"/>
  <c r="W148" i="4"/>
  <c r="I148" i="4"/>
  <c r="U148" i="4"/>
  <c r="T148" i="4"/>
  <c r="E148" i="4"/>
  <c r="V148" i="4"/>
  <c r="X115" i="3"/>
  <c r="AB115" i="4"/>
  <c r="V115" i="4"/>
  <c r="U115" i="4"/>
  <c r="W115" i="4"/>
  <c r="X124" i="3"/>
  <c r="AB124" i="4"/>
  <c r="W124" i="4"/>
  <c r="U124" i="4"/>
  <c r="X27" i="3"/>
  <c r="AB27" i="4"/>
  <c r="T27" i="4"/>
  <c r="W27" i="4"/>
  <c r="Y27" i="4"/>
  <c r="G27" i="4"/>
  <c r="P27" i="4"/>
  <c r="U27" i="4"/>
  <c r="V27" i="4"/>
  <c r="X147" i="3"/>
  <c r="AB147" i="4"/>
  <c r="X147" i="4"/>
  <c r="Z147" i="4"/>
  <c r="U147" i="4"/>
  <c r="W147" i="4"/>
  <c r="V147" i="4"/>
  <c r="X729" i="3"/>
  <c r="AB729" i="4"/>
  <c r="U729" i="4"/>
  <c r="L729" i="4"/>
  <c r="V729" i="4"/>
  <c r="T729" i="4"/>
  <c r="W729" i="4"/>
  <c r="O729" i="4"/>
  <c r="X654" i="3"/>
  <c r="AB654" i="4"/>
  <c r="V654" i="4"/>
  <c r="L654" i="4"/>
  <c r="T654" i="4"/>
  <c r="W654" i="4"/>
  <c r="U654" i="4"/>
  <c r="X257" i="3"/>
  <c r="AB257" i="4"/>
  <c r="W257" i="4"/>
  <c r="V257" i="4"/>
  <c r="T257" i="4"/>
  <c r="U257" i="4"/>
  <c r="M93" i="4"/>
  <c r="X726" i="3"/>
  <c r="AB726" i="4"/>
  <c r="W726" i="4"/>
  <c r="V726" i="4"/>
  <c r="T726" i="4"/>
  <c r="U726" i="4"/>
  <c r="X768" i="3"/>
  <c r="AB768" i="4"/>
  <c r="W768" i="4"/>
  <c r="U768" i="4"/>
  <c r="V768" i="4"/>
  <c r="T768" i="4"/>
  <c r="X789" i="3"/>
  <c r="AB789" i="4"/>
  <c r="R789" i="4"/>
  <c r="P789" i="4"/>
  <c r="U789" i="4"/>
  <c r="V789" i="4"/>
  <c r="F789" i="4"/>
  <c r="T789" i="4"/>
  <c r="W789" i="4"/>
  <c r="X651" i="3"/>
  <c r="AB651" i="4"/>
  <c r="Z651" i="4"/>
  <c r="Q651" i="4"/>
  <c r="W651" i="4"/>
  <c r="T651" i="4"/>
  <c r="V651" i="4"/>
  <c r="U651" i="4"/>
  <c r="X230" i="3"/>
  <c r="AB230" i="4"/>
  <c r="T230" i="4"/>
  <c r="V230" i="4"/>
  <c r="X230" i="4"/>
  <c r="U230" i="4"/>
  <c r="W230" i="4"/>
  <c r="K230" i="4"/>
  <c r="Z230" i="4"/>
  <c r="L230" i="4"/>
  <c r="X344" i="3"/>
  <c r="AB344" i="4"/>
  <c r="W344" i="4"/>
  <c r="U344" i="4"/>
  <c r="T344" i="4"/>
  <c r="V344" i="4"/>
  <c r="P344" i="4"/>
  <c r="X780" i="3"/>
  <c r="AB780" i="4"/>
  <c r="T780" i="4"/>
  <c r="U780" i="4"/>
  <c r="W780" i="4"/>
  <c r="V780" i="4"/>
  <c r="Q780" i="4"/>
  <c r="X519" i="3"/>
  <c r="T520" i="3"/>
  <c r="X295" i="3"/>
  <c r="AB295" i="4"/>
  <c r="T295" i="4"/>
  <c r="Z295" i="4"/>
  <c r="W295" i="4"/>
  <c r="U295" i="4"/>
  <c r="X295" i="4"/>
  <c r="V295" i="4"/>
  <c r="Q295" i="4"/>
  <c r="X367" i="3"/>
  <c r="AB367" i="4"/>
  <c r="W367" i="4"/>
  <c r="T367" i="4"/>
  <c r="P367" i="4"/>
  <c r="V367" i="4"/>
  <c r="X367" i="4"/>
  <c r="Y367" i="4"/>
  <c r="U367" i="4"/>
  <c r="Q367" i="4"/>
  <c r="X145" i="3"/>
  <c r="AB145" i="4"/>
  <c r="T145" i="4"/>
  <c r="U145" i="4"/>
  <c r="W145" i="4"/>
  <c r="X161" i="3"/>
  <c r="AB161" i="4"/>
  <c r="U161" i="4"/>
  <c r="Y161" i="4"/>
  <c r="Q161" i="4"/>
  <c r="G161" i="4"/>
  <c r="Z161" i="4"/>
  <c r="X161" i="4"/>
  <c r="W161" i="4"/>
  <c r="P161" i="4"/>
  <c r="V161" i="4"/>
  <c r="T161" i="4"/>
  <c r="X104" i="3"/>
  <c r="AB104" i="4"/>
  <c r="P104" i="4"/>
  <c r="W104" i="4"/>
  <c r="U104" i="4"/>
  <c r="Y104" i="4"/>
  <c r="G104" i="4"/>
  <c r="V104" i="4"/>
  <c r="E104" i="4"/>
  <c r="X125" i="3"/>
  <c r="AB125" i="4"/>
  <c r="W125" i="4"/>
  <c r="Y125" i="4"/>
  <c r="U125" i="4"/>
  <c r="V125" i="4"/>
  <c r="X25" i="3"/>
  <c r="AB25" i="4"/>
  <c r="W25" i="4"/>
  <c r="V25" i="4"/>
  <c r="U25" i="4"/>
  <c r="T25" i="4"/>
  <c r="H25" i="4"/>
  <c r="T40" i="3"/>
  <c r="B110" i="4"/>
  <c r="T60" i="3"/>
  <c r="X80" i="3"/>
  <c r="AB80" i="4"/>
  <c r="L80" i="4"/>
  <c r="T80" i="4"/>
  <c r="V80" i="4"/>
  <c r="W80" i="4"/>
  <c r="U80" i="4"/>
  <c r="X92" i="3"/>
  <c r="AB92" i="4"/>
  <c r="W92" i="4"/>
  <c r="T92" i="4"/>
  <c r="V92" i="4"/>
  <c r="R92" i="4"/>
  <c r="U92" i="4"/>
  <c r="X96" i="3"/>
  <c r="AB96" i="4"/>
  <c r="U96" i="4"/>
  <c r="W96" i="4"/>
  <c r="T96" i="4"/>
  <c r="V96" i="4"/>
  <c r="X181" i="3"/>
  <c r="AB181" i="4"/>
  <c r="T181" i="4"/>
  <c r="Q181" i="4"/>
  <c r="P181" i="4"/>
  <c r="R181" i="4"/>
  <c r="W181" i="4"/>
  <c r="L181" i="4"/>
  <c r="U181" i="4"/>
  <c r="V181" i="4"/>
  <c r="X202" i="3"/>
  <c r="AB202" i="4"/>
  <c r="E202" i="4"/>
  <c r="T202" i="4"/>
  <c r="W202" i="4"/>
  <c r="Z202" i="4"/>
  <c r="U202" i="4"/>
  <c r="I202" i="4"/>
  <c r="V202" i="4"/>
  <c r="X12" i="3"/>
  <c r="AB12" i="4"/>
  <c r="W12" i="4"/>
  <c r="R12" i="4"/>
  <c r="U12" i="4"/>
  <c r="Y12" i="4"/>
  <c r="V12" i="4"/>
  <c r="T12" i="4"/>
  <c r="H12" i="4"/>
  <c r="X440" i="3"/>
  <c r="AB440" i="4"/>
  <c r="Q440" i="4"/>
  <c r="V440" i="4"/>
  <c r="P440" i="4"/>
  <c r="E440" i="4"/>
  <c r="U440" i="4"/>
  <c r="W440" i="4"/>
  <c r="G440" i="4"/>
  <c r="F440" i="4"/>
  <c r="T440" i="4"/>
  <c r="X223" i="3"/>
  <c r="AB223" i="4"/>
  <c r="U223" i="4"/>
  <c r="V223" i="4"/>
  <c r="Q223" i="4"/>
  <c r="T223" i="4"/>
  <c r="Y223" i="4"/>
  <c r="G223" i="4"/>
  <c r="K223" i="4"/>
  <c r="W223" i="4"/>
  <c r="X399" i="3"/>
  <c r="AB399" i="4"/>
  <c r="X399" i="4"/>
  <c r="V399" i="4"/>
  <c r="T399" i="4"/>
  <c r="U399" i="4"/>
  <c r="W399" i="4"/>
  <c r="X417" i="3"/>
  <c r="AB417" i="4"/>
  <c r="U417" i="4"/>
  <c r="V417" i="4"/>
  <c r="W417" i="4"/>
  <c r="P417" i="4"/>
  <c r="K417" i="4"/>
  <c r="L417" i="4"/>
  <c r="Y417" i="4"/>
  <c r="T417" i="4"/>
  <c r="X458" i="3"/>
  <c r="AB458" i="4"/>
  <c r="K458" i="4"/>
  <c r="X458" i="4"/>
  <c r="T458" i="4"/>
  <c r="V458" i="4"/>
  <c r="W458" i="4"/>
  <c r="U458" i="4"/>
  <c r="X273" i="3"/>
  <c r="AB273" i="4"/>
  <c r="T273" i="4"/>
  <c r="F273" i="4"/>
  <c r="V273" i="4"/>
  <c r="W273" i="4"/>
  <c r="L273" i="4"/>
  <c r="Y273" i="4"/>
  <c r="U273" i="4"/>
  <c r="X294" i="3"/>
  <c r="AB294" i="4"/>
  <c r="R294" i="4"/>
  <c r="E294" i="4"/>
  <c r="K294" i="4"/>
  <c r="Z294" i="4"/>
  <c r="V294" i="4"/>
  <c r="F294" i="4"/>
  <c r="J294" i="4"/>
  <c r="X318" i="3"/>
  <c r="AB318" i="4"/>
  <c r="U318" i="4"/>
  <c r="V318" i="4"/>
  <c r="Y318" i="4"/>
  <c r="T318" i="4"/>
  <c r="W318" i="4"/>
  <c r="X318" i="4"/>
  <c r="X353" i="3"/>
  <c r="AB353" i="4"/>
  <c r="W353" i="4"/>
  <c r="T353" i="4"/>
  <c r="X353" i="4"/>
  <c r="N353" i="4"/>
  <c r="U353" i="4"/>
  <c r="V353" i="4"/>
  <c r="X370" i="3"/>
  <c r="AB370" i="4"/>
  <c r="Q370" i="4"/>
  <c r="R370" i="4"/>
  <c r="Z370" i="4"/>
  <c r="T370" i="4"/>
  <c r="U370" i="4"/>
  <c r="N370" i="4"/>
  <c r="J370" i="4"/>
  <c r="W370" i="4"/>
  <c r="V370" i="4"/>
  <c r="X478" i="3"/>
  <c r="AB478" i="4"/>
  <c r="U478" i="4"/>
  <c r="Z478" i="4"/>
  <c r="R478" i="4"/>
  <c r="V478" i="4"/>
  <c r="T478" i="4"/>
  <c r="Y478" i="4"/>
  <c r="W478" i="4"/>
  <c r="N478" i="4"/>
  <c r="Q478" i="4"/>
  <c r="K478" i="4"/>
  <c r="X492" i="3"/>
  <c r="AB492" i="4"/>
  <c r="U492" i="4"/>
  <c r="F492" i="4"/>
  <c r="V492" i="4"/>
  <c r="T492" i="4"/>
  <c r="W492" i="4"/>
  <c r="X492" i="4"/>
  <c r="I492" i="4"/>
  <c r="X499" i="3"/>
  <c r="AB499" i="4"/>
  <c r="Y499" i="4"/>
  <c r="W499" i="4"/>
  <c r="G499" i="4"/>
  <c r="V499" i="4"/>
  <c r="U499" i="4"/>
  <c r="T499" i="4"/>
  <c r="X475" i="3"/>
  <c r="AB475" i="4"/>
  <c r="U475" i="4"/>
  <c r="G475" i="4"/>
  <c r="T475" i="4"/>
  <c r="W475" i="4"/>
  <c r="V475" i="4"/>
  <c r="X711" i="3"/>
  <c r="AB711" i="4"/>
  <c r="I711" i="4"/>
  <c r="L711" i="4"/>
  <c r="X711" i="4"/>
  <c r="X723" i="3"/>
  <c r="AB723" i="4"/>
  <c r="T723" i="4"/>
  <c r="W723" i="4"/>
  <c r="Y723" i="4"/>
  <c r="U723" i="4"/>
  <c r="Q723" i="4"/>
  <c r="V723" i="4"/>
  <c r="X644" i="3"/>
  <c r="AB644" i="4"/>
  <c r="N644" i="4"/>
  <c r="K644" i="4"/>
  <c r="W644" i="4"/>
  <c r="T644" i="4"/>
  <c r="U644" i="4"/>
  <c r="Y644" i="4"/>
  <c r="V644" i="4"/>
  <c r="X667" i="3"/>
  <c r="AB667" i="4"/>
  <c r="Q667" i="4"/>
  <c r="N667" i="4"/>
  <c r="T667" i="4"/>
  <c r="V667" i="4"/>
  <c r="U667" i="4"/>
  <c r="W667" i="4"/>
  <c r="J667" i="4"/>
  <c r="X690" i="3"/>
  <c r="AB690" i="4"/>
  <c r="T690" i="4"/>
  <c r="R690" i="4"/>
  <c r="V690" i="4"/>
  <c r="U690" i="4"/>
  <c r="E690" i="4"/>
  <c r="W690" i="4"/>
  <c r="X525" i="3"/>
  <c r="AB525" i="4"/>
  <c r="T525" i="4"/>
  <c r="U525" i="4"/>
  <c r="P525" i="4"/>
  <c r="Q525" i="4"/>
  <c r="Y525" i="4"/>
  <c r="W525" i="4"/>
  <c r="E525" i="4"/>
  <c r="V525" i="4"/>
  <c r="B561" i="4"/>
  <c r="T542" i="3"/>
  <c r="M542" i="4" s="1"/>
  <c r="X565" i="3"/>
  <c r="AB565" i="4"/>
  <c r="U565" i="4"/>
  <c r="T565" i="4"/>
  <c r="Q565" i="4"/>
  <c r="E565" i="4"/>
  <c r="W565" i="4"/>
  <c r="V565" i="4"/>
  <c r="P565" i="4"/>
  <c r="F565" i="4"/>
  <c r="L565" i="4"/>
  <c r="X590" i="3"/>
  <c r="AB590" i="4"/>
  <c r="Y590" i="4"/>
  <c r="Q590" i="4"/>
  <c r="H590" i="4"/>
  <c r="O590" i="4"/>
  <c r="J590" i="4"/>
  <c r="V590" i="4"/>
  <c r="T590" i="4"/>
  <c r="W590" i="4"/>
  <c r="U590" i="4"/>
  <c r="G590" i="4"/>
  <c r="X638" i="3"/>
  <c r="AB638" i="4"/>
  <c r="V638" i="4"/>
  <c r="T638" i="4"/>
  <c r="L638" i="4"/>
  <c r="Z638" i="4"/>
  <c r="U638" i="4"/>
  <c r="W638" i="4"/>
  <c r="X762" i="3"/>
  <c r="AB762" i="4"/>
  <c r="Z762" i="4"/>
  <c r="X762" i="4"/>
  <c r="U762" i="4"/>
  <c r="T762" i="4"/>
  <c r="P762" i="4"/>
  <c r="V762" i="4"/>
  <c r="W762" i="4"/>
  <c r="X779" i="3"/>
  <c r="AB779" i="4"/>
  <c r="F779" i="4"/>
  <c r="N779" i="4"/>
  <c r="U779" i="4"/>
  <c r="T779" i="4"/>
  <c r="P779" i="4"/>
  <c r="V779" i="4"/>
  <c r="Z779" i="4"/>
  <c r="X779" i="4"/>
  <c r="K779" i="4"/>
  <c r="L779" i="4"/>
  <c r="W779" i="4"/>
  <c r="P787" i="4"/>
  <c r="X653" i="3"/>
  <c r="AB653" i="4"/>
  <c r="V653" i="4"/>
  <c r="L653" i="4"/>
  <c r="H653" i="4"/>
  <c r="E653" i="4"/>
  <c r="Y653" i="4"/>
  <c r="W653" i="4"/>
  <c r="U653" i="4"/>
  <c r="T653" i="4"/>
  <c r="R653" i="4"/>
  <c r="X429" i="3"/>
  <c r="AB429" i="4"/>
  <c r="T429" i="4"/>
  <c r="J429" i="4"/>
  <c r="V429" i="4"/>
  <c r="U429" i="4"/>
  <c r="W429" i="4"/>
  <c r="N429" i="4"/>
  <c r="E429" i="4"/>
  <c r="I429" i="4"/>
  <c r="X276" i="3"/>
  <c r="AB276" i="4"/>
  <c r="V276" i="4"/>
  <c r="W276" i="4"/>
  <c r="U276" i="4"/>
  <c r="X276" i="4"/>
  <c r="T276" i="4"/>
  <c r="N276" i="4"/>
  <c r="J276" i="4"/>
  <c r="P276" i="4"/>
  <c r="X566" i="3"/>
  <c r="AB566" i="4"/>
  <c r="W566" i="4"/>
  <c r="V566" i="4"/>
  <c r="Q566" i="4"/>
  <c r="Y566" i="4"/>
  <c r="U566" i="4"/>
  <c r="X566" i="4"/>
  <c r="Z566" i="4"/>
  <c r="T566" i="4"/>
  <c r="P566" i="4"/>
  <c r="R566" i="4"/>
  <c r="T574" i="3"/>
  <c r="X614" i="3"/>
  <c r="AB614" i="4"/>
  <c r="T614" i="4"/>
  <c r="J614" i="4"/>
  <c r="O614" i="4"/>
  <c r="Z614" i="4"/>
  <c r="K614" i="4"/>
  <c r="U614" i="4"/>
  <c r="W614" i="4"/>
  <c r="V614" i="4"/>
  <c r="X646" i="3"/>
  <c r="AB646" i="4"/>
  <c r="V646" i="4"/>
  <c r="P646" i="4"/>
  <c r="T646" i="4"/>
  <c r="W646" i="4"/>
  <c r="X646" i="4"/>
  <c r="G646" i="4"/>
  <c r="U646" i="4"/>
  <c r="X308" i="3"/>
  <c r="AB308" i="4"/>
  <c r="E308" i="4"/>
  <c r="W308" i="4"/>
  <c r="T308" i="4"/>
  <c r="V308" i="4"/>
  <c r="Y308" i="4"/>
  <c r="F308" i="4"/>
  <c r="U308" i="4"/>
  <c r="AU763" i="3"/>
  <c r="M772" i="4"/>
  <c r="AU776" i="3"/>
  <c r="AU744" i="3"/>
  <c r="AU241" i="3"/>
  <c r="P278" i="4"/>
  <c r="M568" i="4"/>
  <c r="G600" i="4"/>
  <c r="M316" i="4"/>
  <c r="X209" i="3"/>
  <c r="AB209" i="4"/>
  <c r="V209" i="4"/>
  <c r="W209" i="4"/>
  <c r="X209" i="4"/>
  <c r="U209" i="4"/>
  <c r="I209" i="4"/>
  <c r="X432" i="3"/>
  <c r="AB432" i="4"/>
  <c r="Y432" i="4"/>
  <c r="P432" i="4"/>
  <c r="X432" i="4"/>
  <c r="Z432" i="4"/>
  <c r="U432" i="4"/>
  <c r="V432" i="4"/>
  <c r="T432" i="4"/>
  <c r="O432" i="4"/>
  <c r="I432" i="4"/>
  <c r="W432" i="4"/>
  <c r="X309" i="3"/>
  <c r="AB309" i="4"/>
  <c r="U309" i="4"/>
  <c r="O309" i="4"/>
  <c r="J309" i="4"/>
  <c r="W309" i="4"/>
  <c r="V309" i="4"/>
  <c r="T309" i="4"/>
  <c r="Z309" i="4"/>
  <c r="G309" i="4"/>
  <c r="N309" i="4"/>
  <c r="X128" i="3"/>
  <c r="AB128" i="4"/>
  <c r="W128" i="4"/>
  <c r="L128" i="4"/>
  <c r="O128" i="4"/>
  <c r="U128" i="4"/>
  <c r="K128" i="4"/>
  <c r="X441" i="3"/>
  <c r="AB441" i="4"/>
  <c r="U441" i="4"/>
  <c r="P441" i="4"/>
  <c r="Y441" i="4"/>
  <c r="V441" i="4"/>
  <c r="G441" i="4"/>
  <c r="Q441" i="4"/>
  <c r="W441" i="4"/>
  <c r="N441" i="4"/>
  <c r="T441" i="4"/>
  <c r="X404" i="3"/>
  <c r="AB404" i="4"/>
  <c r="U404" i="4"/>
  <c r="V404" i="4"/>
  <c r="J404" i="4"/>
  <c r="W404" i="4"/>
  <c r="F404" i="4"/>
  <c r="L404" i="4"/>
  <c r="Z404" i="4"/>
  <c r="X274" i="3"/>
  <c r="AB274" i="4"/>
  <c r="W274" i="4"/>
  <c r="O274" i="4"/>
  <c r="F274" i="4"/>
  <c r="P274" i="4"/>
  <c r="X274" i="4"/>
  <c r="U274" i="4"/>
  <c r="R274" i="4"/>
  <c r="E274" i="4"/>
  <c r="V274" i="4"/>
  <c r="T274" i="4"/>
  <c r="N274" i="4"/>
  <c r="X203" i="3"/>
  <c r="AB203" i="4"/>
  <c r="W203" i="4"/>
  <c r="Y203" i="4"/>
  <c r="V203" i="4"/>
  <c r="T203" i="4"/>
  <c r="L203" i="4"/>
  <c r="U203" i="4"/>
  <c r="X19" i="3"/>
  <c r="AB19" i="4"/>
  <c r="T19" i="4"/>
  <c r="U19" i="4"/>
  <c r="V19" i="4"/>
  <c r="X19" i="4"/>
  <c r="L19" i="4"/>
  <c r="K19" i="4"/>
  <c r="E19" i="4"/>
  <c r="Y19" i="4"/>
  <c r="P19" i="4"/>
  <c r="Z19" i="4"/>
  <c r="W19" i="4"/>
  <c r="O19" i="4"/>
  <c r="Q19" i="4"/>
  <c r="X437" i="3"/>
  <c r="AB437" i="4"/>
  <c r="X437" i="4"/>
  <c r="Q437" i="4"/>
  <c r="F437" i="4"/>
  <c r="J437" i="4"/>
  <c r="T437" i="4"/>
  <c r="V437" i="4"/>
  <c r="W437" i="4"/>
  <c r="U437" i="4"/>
  <c r="P437" i="4"/>
  <c r="Y437" i="4"/>
  <c r="X449" i="3"/>
  <c r="AB449" i="4"/>
  <c r="X449" i="4"/>
  <c r="U449" i="4"/>
  <c r="N449" i="4"/>
  <c r="P449" i="4"/>
  <c r="T449" i="4"/>
  <c r="W449" i="4"/>
  <c r="Z449" i="4"/>
  <c r="V449" i="4"/>
  <c r="X86" i="3"/>
  <c r="AB86" i="4"/>
  <c r="K86" i="4"/>
  <c r="H86" i="4"/>
  <c r="W86" i="4"/>
  <c r="T86" i="4"/>
  <c r="Y86" i="4"/>
  <c r="V86" i="4"/>
  <c r="N86" i="4"/>
  <c r="P86" i="4"/>
  <c r="X86" i="4"/>
  <c r="U86" i="4"/>
  <c r="X14" i="3"/>
  <c r="AB14" i="4"/>
  <c r="Q14" i="4"/>
  <c r="N14" i="4"/>
  <c r="Y14" i="4"/>
  <c r="U14" i="4"/>
  <c r="V14" i="4"/>
  <c r="L14" i="4"/>
  <c r="O14" i="4"/>
  <c r="G14" i="4"/>
  <c r="T14" i="4"/>
  <c r="W14" i="4"/>
  <c r="K14" i="4"/>
  <c r="X443" i="3"/>
  <c r="AB443" i="4"/>
  <c r="Z443" i="4"/>
  <c r="Y443" i="4"/>
  <c r="Q443" i="4"/>
  <c r="U443" i="4"/>
  <c r="W443" i="4"/>
  <c r="V443" i="4"/>
  <c r="X443" i="4"/>
  <c r="T443" i="4"/>
  <c r="X447" i="3"/>
  <c r="AB447" i="4"/>
  <c r="W447" i="4"/>
  <c r="F447" i="4"/>
  <c r="Z447" i="4"/>
  <c r="U447" i="4"/>
  <c r="L447" i="4"/>
  <c r="V447" i="4"/>
  <c r="G447" i="4"/>
  <c r="X411" i="3"/>
  <c r="AB411" i="4"/>
  <c r="Q411" i="4"/>
  <c r="P411" i="4"/>
  <c r="T411" i="4"/>
  <c r="X411" i="4"/>
  <c r="I411" i="4"/>
  <c r="L411" i="4"/>
  <c r="U411" i="4"/>
  <c r="Y411" i="4"/>
  <c r="V411" i="4"/>
  <c r="W411" i="4"/>
  <c r="X430" i="3"/>
  <c r="AB430" i="4"/>
  <c r="V430" i="4"/>
  <c r="E430" i="4"/>
  <c r="W430" i="4"/>
  <c r="U430" i="4"/>
  <c r="T430" i="4"/>
  <c r="X457" i="3"/>
  <c r="AB457" i="4"/>
  <c r="Q457" i="4"/>
  <c r="G457" i="4"/>
  <c r="U457" i="4"/>
  <c r="V457" i="4"/>
  <c r="H457" i="4"/>
  <c r="W457" i="4"/>
  <c r="L457" i="4"/>
  <c r="T457" i="4"/>
  <c r="X253" i="3"/>
  <c r="AB253" i="4"/>
  <c r="W253" i="4"/>
  <c r="X253" i="4"/>
  <c r="J253" i="4"/>
  <c r="H253" i="4"/>
  <c r="V253" i="4"/>
  <c r="T253" i="4"/>
  <c r="P253" i="4"/>
  <c r="K253" i="4"/>
  <c r="U253" i="4"/>
  <c r="X267" i="3"/>
  <c r="AB267" i="4"/>
  <c r="X267" i="4"/>
  <c r="Y267" i="4"/>
  <c r="P267" i="4"/>
  <c r="F267" i="4"/>
  <c r="I267" i="4"/>
  <c r="V267" i="4"/>
  <c r="Z267" i="4"/>
  <c r="O267" i="4"/>
  <c r="T267" i="4"/>
  <c r="U267" i="4"/>
  <c r="W267" i="4"/>
  <c r="X287" i="3"/>
  <c r="AB287" i="4"/>
  <c r="X287" i="4"/>
  <c r="U287" i="4"/>
  <c r="W287" i="4"/>
  <c r="Y287" i="4"/>
  <c r="P287" i="4"/>
  <c r="T287" i="4"/>
  <c r="L287" i="4"/>
  <c r="H287" i="4"/>
  <c r="I287" i="4"/>
  <c r="X299" i="3"/>
  <c r="AB299" i="4"/>
  <c r="U299" i="4"/>
  <c r="N299" i="4"/>
  <c r="R299" i="4"/>
  <c r="H299" i="4"/>
  <c r="V299" i="4"/>
  <c r="Y299" i="4"/>
  <c r="P299" i="4"/>
  <c r="X317" i="3"/>
  <c r="AB317" i="4"/>
  <c r="U317" i="4"/>
  <c r="P317" i="4"/>
  <c r="R317" i="4"/>
  <c r="Z317" i="4"/>
  <c r="W317" i="4"/>
  <c r="V317" i="4"/>
  <c r="O317" i="4"/>
  <c r="X326" i="3"/>
  <c r="AB326" i="4"/>
  <c r="J326" i="4"/>
  <c r="R326" i="4"/>
  <c r="I326" i="4"/>
  <c r="W326" i="4"/>
  <c r="V326" i="4"/>
  <c r="X326" i="4"/>
  <c r="T326" i="4"/>
  <c r="X330" i="3"/>
  <c r="AB330" i="4"/>
  <c r="H330" i="4"/>
  <c r="U330" i="4"/>
  <c r="V330" i="4"/>
  <c r="T330" i="4"/>
  <c r="Y330" i="4"/>
  <c r="L330" i="4"/>
  <c r="P330" i="4"/>
  <c r="O330" i="4"/>
  <c r="R330" i="4"/>
  <c r="W330" i="4"/>
  <c r="Q330" i="4"/>
  <c r="X338" i="3"/>
  <c r="AB338" i="4"/>
  <c r="U338" i="4"/>
  <c r="H338" i="4"/>
  <c r="Z338" i="4"/>
  <c r="L338" i="4"/>
  <c r="T338" i="4"/>
  <c r="J338" i="4"/>
  <c r="X338" i="4"/>
  <c r="G338" i="4"/>
  <c r="V338" i="4"/>
  <c r="W338" i="4"/>
  <c r="X347" i="3"/>
  <c r="AB347" i="4"/>
  <c r="Y347" i="4"/>
  <c r="V347" i="4"/>
  <c r="W347" i="4"/>
  <c r="Z347" i="4"/>
  <c r="N347" i="4"/>
  <c r="Q347" i="4"/>
  <c r="L347" i="4"/>
  <c r="P347" i="4"/>
  <c r="T347" i="4"/>
  <c r="X356" i="3"/>
  <c r="AB356" i="4"/>
  <c r="T356" i="4"/>
  <c r="G356" i="4"/>
  <c r="P356" i="4"/>
  <c r="W356" i="4"/>
  <c r="V356" i="4"/>
  <c r="Z356" i="4"/>
  <c r="Y356" i="4"/>
  <c r="U356" i="4"/>
  <c r="X360" i="3"/>
  <c r="AB360" i="4"/>
  <c r="V360" i="4"/>
  <c r="U360" i="4"/>
  <c r="X360" i="4"/>
  <c r="W360" i="4"/>
  <c r="T360" i="4"/>
  <c r="T376" i="3"/>
  <c r="X491" i="3"/>
  <c r="AB491" i="4"/>
  <c r="T491" i="4"/>
  <c r="U491" i="4"/>
  <c r="Y491" i="4"/>
  <c r="Z491" i="4"/>
  <c r="K491" i="4"/>
  <c r="W491" i="4"/>
  <c r="X502" i="3"/>
  <c r="AB502" i="4"/>
  <c r="G502" i="4"/>
  <c r="T502" i="4"/>
  <c r="E502" i="4"/>
  <c r="I502" i="4"/>
  <c r="O502" i="4"/>
  <c r="J502" i="4"/>
  <c r="W502" i="4"/>
  <c r="X502" i="4"/>
  <c r="X514" i="3"/>
  <c r="AB514" i="4"/>
  <c r="T514" i="4"/>
  <c r="L514" i="4"/>
  <c r="Q514" i="4"/>
  <c r="U514" i="4"/>
  <c r="V514" i="4"/>
  <c r="W514" i="4"/>
  <c r="Z514" i="4"/>
  <c r="I514" i="4"/>
  <c r="G514" i="4"/>
  <c r="R514" i="4"/>
  <c r="X221" i="3"/>
  <c r="AB221" i="4"/>
  <c r="U221" i="4"/>
  <c r="V221" i="4"/>
  <c r="Y221" i="4"/>
  <c r="W221" i="4"/>
  <c r="N221" i="4"/>
  <c r="T221" i="4"/>
  <c r="Z221" i="4"/>
  <c r="P221" i="4"/>
  <c r="X706" i="3"/>
  <c r="AB706" i="4"/>
  <c r="K706" i="4"/>
  <c r="V706" i="4"/>
  <c r="J706" i="4"/>
  <c r="N706" i="4"/>
  <c r="T706" i="4"/>
  <c r="W706" i="4"/>
  <c r="Z706" i="4"/>
  <c r="X706" i="4"/>
  <c r="X643" i="3"/>
  <c r="AB643" i="4"/>
  <c r="X643" i="4"/>
  <c r="K643" i="4"/>
  <c r="U643" i="4"/>
  <c r="Q643" i="4"/>
  <c r="H643" i="4"/>
  <c r="V643" i="4"/>
  <c r="W643" i="4"/>
  <c r="Z643" i="4"/>
  <c r="T643" i="4"/>
  <c r="X673" i="3"/>
  <c r="AB673" i="4"/>
  <c r="G673" i="4"/>
  <c r="V673" i="4"/>
  <c r="T673" i="4"/>
  <c r="U673" i="4"/>
  <c r="F673" i="4"/>
  <c r="K673" i="4"/>
  <c r="L673" i="4"/>
  <c r="O673" i="4"/>
  <c r="Q673" i="4"/>
  <c r="Z673" i="4"/>
  <c r="X685" i="3"/>
  <c r="AB685" i="4"/>
  <c r="X685" i="4"/>
  <c r="G685" i="4"/>
  <c r="H685" i="4"/>
  <c r="U685" i="4"/>
  <c r="Q685" i="4"/>
  <c r="V685" i="4"/>
  <c r="Y685" i="4"/>
  <c r="R685" i="4"/>
  <c r="W685" i="4"/>
  <c r="T685" i="4"/>
  <c r="X693" i="3"/>
  <c r="AB693" i="4"/>
  <c r="V693" i="4"/>
  <c r="I693" i="4"/>
  <c r="R693" i="4"/>
  <c r="Z693" i="4"/>
  <c r="W693" i="4"/>
  <c r="Y693" i="4"/>
  <c r="P693" i="4"/>
  <c r="U693" i="4"/>
  <c r="T693" i="4"/>
  <c r="X697" i="3"/>
  <c r="AB697" i="4"/>
  <c r="W697" i="4"/>
  <c r="K697" i="4"/>
  <c r="N697" i="4"/>
  <c r="Y697" i="4"/>
  <c r="U697" i="4"/>
  <c r="V697" i="4"/>
  <c r="P697" i="4"/>
  <c r="G697" i="4"/>
  <c r="X524" i="3"/>
  <c r="AB524" i="4"/>
  <c r="W524" i="4"/>
  <c r="U524" i="4"/>
  <c r="X524" i="4"/>
  <c r="J524" i="4"/>
  <c r="Q524" i="4"/>
  <c r="T524" i="4"/>
  <c r="Y524" i="4"/>
  <c r="V524" i="4"/>
  <c r="T529" i="3"/>
  <c r="X577" i="3"/>
  <c r="AB577" i="4"/>
  <c r="Z577" i="4"/>
  <c r="U577" i="4"/>
  <c r="L577" i="4"/>
  <c r="G577" i="4"/>
  <c r="Y577" i="4"/>
  <c r="W577" i="4"/>
  <c r="E577" i="4"/>
  <c r="T577" i="4"/>
  <c r="V577" i="4"/>
  <c r="F577" i="4"/>
  <c r="X589" i="3"/>
  <c r="AB589" i="4"/>
  <c r="U589" i="4"/>
  <c r="T589" i="4"/>
  <c r="V589" i="4"/>
  <c r="R589" i="4"/>
  <c r="O589" i="4"/>
  <c r="W589" i="4"/>
  <c r="Q589" i="4"/>
  <c r="H589" i="4"/>
  <c r="X596" i="3"/>
  <c r="AB596" i="4"/>
  <c r="X596" i="4"/>
  <c r="N596" i="4"/>
  <c r="F596" i="4"/>
  <c r="V596" i="4"/>
  <c r="W596" i="4"/>
  <c r="K596" i="4"/>
  <c r="Y596" i="4"/>
  <c r="G596" i="4"/>
  <c r="T596" i="4"/>
  <c r="U596" i="4"/>
  <c r="X610" i="3"/>
  <c r="AB610" i="4"/>
  <c r="W610" i="4"/>
  <c r="T610" i="4"/>
  <c r="F610" i="4"/>
  <c r="U610" i="4"/>
  <c r="K610" i="4"/>
  <c r="R610" i="4"/>
  <c r="Z610" i="4"/>
  <c r="X610" i="4"/>
  <c r="V610" i="4"/>
  <c r="Q610" i="4"/>
  <c r="X615" i="3"/>
  <c r="AB615" i="4"/>
  <c r="W615" i="4"/>
  <c r="E615" i="4"/>
  <c r="P615" i="4"/>
  <c r="U615" i="4"/>
  <c r="Q615" i="4"/>
  <c r="T615" i="4"/>
  <c r="G615" i="4"/>
  <c r="L615" i="4"/>
  <c r="X757" i="3"/>
  <c r="AB757" i="4"/>
  <c r="W757" i="4"/>
  <c r="U757" i="4"/>
  <c r="T757" i="4"/>
  <c r="P757" i="4"/>
  <c r="H757" i="4"/>
  <c r="V757" i="4"/>
  <c r="L757" i="4"/>
  <c r="J757" i="4"/>
  <c r="N757" i="4"/>
  <c r="X761" i="3"/>
  <c r="AB761" i="4"/>
  <c r="I761" i="4"/>
  <c r="W761" i="4"/>
  <c r="L761" i="4"/>
  <c r="Z761" i="4"/>
  <c r="U761" i="4"/>
  <c r="T761" i="4"/>
  <c r="V761" i="4"/>
  <c r="R761" i="4"/>
  <c r="X770" i="3"/>
  <c r="AB770" i="4"/>
  <c r="U770" i="4"/>
  <c r="R770" i="4"/>
  <c r="H770" i="4"/>
  <c r="T770" i="4"/>
  <c r="W770" i="4"/>
  <c r="V770" i="4"/>
  <c r="B677" i="4"/>
  <c r="T736" i="3"/>
  <c r="X670" i="3"/>
  <c r="AB670" i="4"/>
  <c r="U670" i="4"/>
  <c r="V670" i="4"/>
  <c r="W670" i="4"/>
  <c r="T670" i="4"/>
  <c r="I670" i="4"/>
  <c r="N670" i="4"/>
  <c r="G670" i="4"/>
  <c r="K670" i="4"/>
  <c r="X18" i="3"/>
  <c r="AB18" i="4"/>
  <c r="K18" i="4"/>
  <c r="G18" i="4"/>
  <c r="U18" i="4"/>
  <c r="X18" i="4"/>
  <c r="Y18" i="4"/>
  <c r="T18" i="4"/>
  <c r="V18" i="4"/>
  <c r="F18" i="4"/>
  <c r="I18" i="4"/>
  <c r="Z18" i="4"/>
  <c r="Q18" i="4"/>
  <c r="R18" i="4"/>
  <c r="W18" i="4"/>
  <c r="X386" i="3"/>
  <c r="AB386" i="4"/>
  <c r="U386" i="4"/>
  <c r="W386" i="4"/>
  <c r="H386" i="4"/>
  <c r="F386" i="4"/>
  <c r="X386" i="4"/>
  <c r="T386" i="4"/>
  <c r="G386" i="4"/>
  <c r="Z386" i="4"/>
  <c r="V386" i="4"/>
  <c r="X245" i="3"/>
  <c r="AB245" i="4"/>
  <c r="E245" i="4"/>
  <c r="J245" i="4"/>
  <c r="O245" i="4"/>
  <c r="U245" i="4"/>
  <c r="Z245" i="4"/>
  <c r="T245" i="4"/>
  <c r="W245" i="4"/>
  <c r="Q245" i="4"/>
  <c r="V245" i="4"/>
  <c r="P245" i="4"/>
  <c r="Y245" i="4"/>
  <c r="F245" i="4"/>
  <c r="X258" i="3"/>
  <c r="AB258" i="4"/>
  <c r="T258" i="4"/>
  <c r="N258" i="4"/>
  <c r="J258" i="4"/>
  <c r="W258" i="4"/>
  <c r="U258" i="4"/>
  <c r="Q258" i="4"/>
  <c r="V258" i="4"/>
  <c r="Y258" i="4"/>
  <c r="X258" i="4"/>
  <c r="Z258" i="4"/>
  <c r="X289" i="3"/>
  <c r="AB289" i="4"/>
  <c r="T289" i="4"/>
  <c r="H289" i="4"/>
  <c r="Q289" i="4"/>
  <c r="W289" i="4"/>
  <c r="K289" i="4"/>
  <c r="I289" i="4"/>
  <c r="U289" i="4"/>
  <c r="V289" i="4"/>
  <c r="Z289" i="4"/>
  <c r="T516" i="3"/>
  <c r="X219" i="3"/>
  <c r="AB219" i="4"/>
  <c r="V219" i="4"/>
  <c r="L219" i="4"/>
  <c r="X219" i="4"/>
  <c r="K219" i="4"/>
  <c r="W219" i="4"/>
  <c r="Y219" i="4"/>
  <c r="T219" i="4"/>
  <c r="Z219" i="4"/>
  <c r="U219" i="4"/>
  <c r="X712" i="3"/>
  <c r="AB712" i="4"/>
  <c r="K712" i="4"/>
  <c r="Z712" i="4"/>
  <c r="U712" i="4"/>
  <c r="G712" i="4"/>
  <c r="Y712" i="4"/>
  <c r="L712" i="4"/>
  <c r="W712" i="4"/>
  <c r="V712" i="4"/>
  <c r="I712" i="4"/>
  <c r="T712" i="4"/>
  <c r="O712" i="4"/>
  <c r="X720" i="3"/>
  <c r="AB720" i="4"/>
  <c r="I720" i="4"/>
  <c r="W720" i="4"/>
  <c r="F720" i="4"/>
  <c r="X720" i="4"/>
  <c r="O720" i="4"/>
  <c r="U720" i="4"/>
  <c r="T720" i="4"/>
  <c r="Z720" i="4"/>
  <c r="Q720" i="4"/>
  <c r="V720" i="4"/>
  <c r="X656" i="3"/>
  <c r="AB656" i="4"/>
  <c r="I656" i="4"/>
  <c r="Q656" i="4"/>
  <c r="V656" i="4"/>
  <c r="T656" i="4"/>
  <c r="W656" i="4"/>
  <c r="U656" i="4"/>
  <c r="J656" i="4"/>
  <c r="Y656" i="4"/>
  <c r="K656" i="4"/>
  <c r="L656" i="4"/>
  <c r="X730" i="3"/>
  <c r="AB730" i="4"/>
  <c r="U730" i="4"/>
  <c r="Y730" i="4"/>
  <c r="W730" i="4"/>
  <c r="R730" i="4"/>
  <c r="L730" i="4"/>
  <c r="Z730" i="4"/>
  <c r="Q730" i="4"/>
  <c r="K730" i="4"/>
  <c r="N730" i="4"/>
  <c r="O730" i="4"/>
  <c r="V730" i="4"/>
  <c r="X531" i="3"/>
  <c r="AB531" i="4"/>
  <c r="Q531" i="4"/>
  <c r="K531" i="4"/>
  <c r="J531" i="4"/>
  <c r="G531" i="4"/>
  <c r="Y531" i="4"/>
  <c r="V531" i="4"/>
  <c r="W531" i="4"/>
  <c r="P531" i="4"/>
  <c r="Z531" i="4"/>
  <c r="T531" i="4"/>
  <c r="F531" i="4"/>
  <c r="X543" i="3"/>
  <c r="AB543" i="4"/>
  <c r="O543" i="4"/>
  <c r="J543" i="4"/>
  <c r="U543" i="4"/>
  <c r="W543" i="4"/>
  <c r="L543" i="4"/>
  <c r="R543" i="4"/>
  <c r="Q543" i="4"/>
  <c r="V543" i="4"/>
  <c r="K543" i="4"/>
  <c r="X555" i="3"/>
  <c r="AB555" i="4"/>
  <c r="Q555" i="4"/>
  <c r="U555" i="4"/>
  <c r="W555" i="4"/>
  <c r="P555" i="4"/>
  <c r="I555" i="4"/>
  <c r="L555" i="4"/>
  <c r="X555" i="4"/>
  <c r="Z555" i="4"/>
  <c r="V555" i="4"/>
  <c r="X567" i="3"/>
  <c r="AB567" i="4"/>
  <c r="W567" i="4"/>
  <c r="V567" i="4"/>
  <c r="G567" i="4"/>
  <c r="T567" i="4"/>
  <c r="K567" i="4"/>
  <c r="Q567" i="4"/>
  <c r="P567" i="4"/>
  <c r="Y567" i="4"/>
  <c r="U567" i="4"/>
  <c r="F567" i="4"/>
  <c r="X567" i="4"/>
  <c r="Z567" i="4"/>
  <c r="J567" i="4"/>
  <c r="X585" i="3"/>
  <c r="AB585" i="4"/>
  <c r="X585" i="4"/>
  <c r="T585" i="4"/>
  <c r="G585" i="4"/>
  <c r="I585" i="4"/>
  <c r="V585" i="4"/>
  <c r="U585" i="4"/>
  <c r="W585" i="4"/>
  <c r="R585" i="4"/>
  <c r="Y585" i="4"/>
  <c r="Z585" i="4"/>
  <c r="O585" i="4"/>
  <c r="E585" i="4"/>
  <c r="X599" i="3"/>
  <c r="AB599" i="4"/>
  <c r="W599" i="4"/>
  <c r="P599" i="4"/>
  <c r="T599" i="4"/>
  <c r="K599" i="4"/>
  <c r="O599" i="4"/>
  <c r="U599" i="4"/>
  <c r="R599" i="4"/>
  <c r="N599" i="4"/>
  <c r="V599" i="4"/>
  <c r="G599" i="4"/>
  <c r="I599" i="4"/>
  <c r="Y599" i="4"/>
  <c r="E599" i="4"/>
  <c r="X617" i="3"/>
  <c r="AB617" i="4"/>
  <c r="T617" i="4"/>
  <c r="U617" i="4"/>
  <c r="G617" i="4"/>
  <c r="F617" i="4"/>
  <c r="E617" i="4"/>
  <c r="X617" i="4"/>
  <c r="V617" i="4"/>
  <c r="W617" i="4"/>
  <c r="Q617" i="4"/>
  <c r="X59" i="3"/>
  <c r="AB59" i="4"/>
  <c r="V59" i="4"/>
  <c r="U59" i="4"/>
  <c r="G59" i="4"/>
  <c r="P59" i="4"/>
  <c r="T59" i="4"/>
  <c r="Y59" i="4"/>
  <c r="Z59" i="4"/>
  <c r="R59" i="4"/>
  <c r="W59" i="4"/>
  <c r="E59" i="4"/>
  <c r="AU83" i="3"/>
  <c r="T168" i="3"/>
  <c r="X197" i="3"/>
  <c r="AB197" i="4"/>
  <c r="V197" i="4"/>
  <c r="Y197" i="4"/>
  <c r="Z197" i="4"/>
  <c r="U197" i="4"/>
  <c r="P197" i="4"/>
  <c r="T197" i="4"/>
  <c r="X51" i="3"/>
  <c r="AB51" i="4"/>
  <c r="T51" i="4"/>
  <c r="W51" i="4"/>
  <c r="U51" i="4"/>
  <c r="P51" i="4"/>
  <c r="K51" i="4"/>
  <c r="Z51" i="4"/>
  <c r="H51" i="4"/>
  <c r="G51" i="4"/>
  <c r="V51" i="4"/>
  <c r="N51" i="4"/>
  <c r="X152" i="3"/>
  <c r="AB152" i="4"/>
  <c r="V152" i="4"/>
  <c r="I152" i="4"/>
  <c r="U152" i="4"/>
  <c r="W152" i="4"/>
  <c r="H152" i="4"/>
  <c r="O152" i="4"/>
  <c r="AV152" i="3"/>
  <c r="N152" i="4"/>
  <c r="R152" i="4"/>
  <c r="X47" i="3"/>
  <c r="AB47" i="4"/>
  <c r="O47" i="4"/>
  <c r="U47" i="4"/>
  <c r="T47" i="4"/>
  <c r="W47" i="4"/>
  <c r="P47" i="4"/>
  <c r="K47" i="4"/>
  <c r="X47" i="4"/>
  <c r="F47" i="4"/>
  <c r="Q47" i="4"/>
  <c r="V47" i="4"/>
  <c r="X593" i="3"/>
  <c r="AB593" i="4"/>
  <c r="G593" i="4"/>
  <c r="E593" i="4"/>
  <c r="U593" i="4"/>
  <c r="I593" i="4"/>
  <c r="J593" i="4"/>
  <c r="X593" i="4"/>
  <c r="V593" i="4"/>
  <c r="K593" i="4"/>
  <c r="W593" i="4"/>
  <c r="X36" i="3"/>
  <c r="AB36" i="4"/>
  <c r="Z36" i="4"/>
  <c r="W36" i="4"/>
  <c r="F36" i="4"/>
  <c r="V36" i="4"/>
  <c r="O36" i="4"/>
  <c r="T36" i="4"/>
  <c r="U36" i="4"/>
  <c r="X36" i="4"/>
  <c r="X50" i="3"/>
  <c r="AB50" i="4"/>
  <c r="W50" i="4"/>
  <c r="I50" i="4"/>
  <c r="U50" i="4"/>
  <c r="T50" i="4"/>
  <c r="K50" i="4"/>
  <c r="R50" i="4"/>
  <c r="P50" i="4"/>
  <c r="G50" i="4"/>
  <c r="F50" i="4"/>
  <c r="H50" i="4"/>
  <c r="O50" i="4"/>
  <c r="L50" i="4"/>
  <c r="X50" i="4"/>
  <c r="V50" i="4"/>
  <c r="T427" i="3"/>
  <c r="X110" i="3"/>
  <c r="AB110" i="4"/>
  <c r="O110" i="4"/>
  <c r="L110" i="4"/>
  <c r="V110" i="4"/>
  <c r="I110" i="4"/>
  <c r="P110" i="4"/>
  <c r="K110" i="4"/>
  <c r="U110" i="4"/>
  <c r="G110" i="4"/>
  <c r="W110" i="4"/>
  <c r="E110" i="4"/>
  <c r="T110" i="4"/>
  <c r="X110" i="4"/>
  <c r="Z110" i="4"/>
  <c r="X630" i="3"/>
  <c r="AB630" i="4"/>
  <c r="G630" i="4"/>
  <c r="Y630" i="4"/>
  <c r="U630" i="4"/>
  <c r="Z630" i="4"/>
  <c r="P630" i="4"/>
  <c r="V630" i="4"/>
  <c r="R630" i="4"/>
  <c r="T630" i="4"/>
  <c r="X630" i="4"/>
  <c r="W630" i="4"/>
  <c r="L630" i="4"/>
  <c r="X536" i="3"/>
  <c r="AB536" i="4"/>
  <c r="T536" i="4"/>
  <c r="Z536" i="4"/>
  <c r="V536" i="4"/>
  <c r="P536" i="4"/>
  <c r="Q536" i="4"/>
  <c r="Y536" i="4"/>
  <c r="L536" i="4"/>
  <c r="R536" i="4"/>
  <c r="U536" i="4"/>
  <c r="X536" i="4"/>
  <c r="X756" i="3"/>
  <c r="AB756" i="4"/>
  <c r="Y756" i="4"/>
  <c r="X756" i="4"/>
  <c r="R756" i="4"/>
  <c r="V756" i="4"/>
  <c r="W756" i="4"/>
  <c r="P756" i="4"/>
  <c r="U756" i="4"/>
  <c r="T756" i="4"/>
  <c r="O756" i="4"/>
  <c r="G756" i="4"/>
  <c r="X747" i="3"/>
  <c r="AB747" i="4"/>
  <c r="L747" i="4"/>
  <c r="P747" i="4"/>
  <c r="Q747" i="4"/>
  <c r="Z747" i="4"/>
  <c r="G747" i="4"/>
  <c r="I747" i="4"/>
  <c r="R747" i="4"/>
  <c r="V747" i="4"/>
  <c r="U747" i="4"/>
  <c r="O747" i="4"/>
  <c r="T747" i="4"/>
  <c r="W747" i="4"/>
  <c r="K747" i="4"/>
  <c r="F747" i="4"/>
  <c r="X297" i="3"/>
  <c r="AB297" i="4"/>
  <c r="L297" i="4"/>
  <c r="E297" i="4"/>
  <c r="T297" i="4"/>
  <c r="N297" i="4"/>
  <c r="J297" i="4"/>
  <c r="U297" i="4"/>
  <c r="V297" i="4"/>
  <c r="R297" i="4"/>
  <c r="H297" i="4"/>
  <c r="Y297" i="4"/>
  <c r="F297" i="4"/>
  <c r="W297" i="4"/>
  <c r="X681" i="3"/>
  <c r="AB681" i="4"/>
  <c r="L681" i="4"/>
  <c r="O681" i="4"/>
  <c r="R681" i="4"/>
  <c r="N681" i="4"/>
  <c r="Z681" i="4"/>
  <c r="Q681" i="4"/>
  <c r="X681" i="4"/>
  <c r="V681" i="4"/>
  <c r="T681" i="4"/>
  <c r="U681" i="4"/>
  <c r="G681" i="4"/>
  <c r="W681" i="4"/>
  <c r="X117" i="3"/>
  <c r="AB117" i="4"/>
  <c r="Y117" i="4"/>
  <c r="J117" i="4"/>
  <c r="N117" i="4"/>
  <c r="W117" i="4"/>
  <c r="Q117" i="4"/>
  <c r="F117" i="4"/>
  <c r="X117" i="4"/>
  <c r="R117" i="4"/>
  <c r="U117" i="4"/>
  <c r="P117" i="4"/>
  <c r="B96" i="4"/>
  <c r="T45" i="3"/>
  <c r="X81" i="3"/>
  <c r="AB81" i="4"/>
  <c r="Q81" i="4"/>
  <c r="X81" i="4"/>
  <c r="W81" i="4"/>
  <c r="O81" i="4"/>
  <c r="AV81" i="3"/>
  <c r="P81" i="4"/>
  <c r="Y81" i="4"/>
  <c r="V81" i="4"/>
  <c r="U81" i="4"/>
  <c r="I81" i="4"/>
  <c r="Z81" i="4"/>
  <c r="J81" i="4"/>
  <c r="K81" i="4"/>
  <c r="X182" i="3"/>
  <c r="AB182" i="4"/>
  <c r="Q182" i="4"/>
  <c r="P182" i="4"/>
  <c r="W182" i="4"/>
  <c r="Z182" i="4"/>
  <c r="X182" i="4"/>
  <c r="V182" i="4"/>
  <c r="Y182" i="4"/>
  <c r="R182" i="4"/>
  <c r="T182" i="4"/>
  <c r="U182" i="4"/>
  <c r="J182" i="4"/>
  <c r="F182" i="4"/>
  <c r="K786" i="4"/>
  <c r="X103" i="3"/>
  <c r="AB103" i="4"/>
  <c r="R103" i="4"/>
  <c r="P103" i="4"/>
  <c r="W103" i="4"/>
  <c r="U103" i="4"/>
  <c r="Z103" i="4"/>
  <c r="V103" i="4"/>
  <c r="G103" i="4"/>
  <c r="E103" i="4"/>
  <c r="Y103" i="4"/>
  <c r="Q103" i="4"/>
  <c r="J103" i="4"/>
  <c r="H103" i="4"/>
  <c r="AV103" i="3"/>
  <c r="F103" i="4"/>
  <c r="X183" i="3"/>
  <c r="T184" i="3"/>
  <c r="M158" i="4"/>
  <c r="AU105" i="3"/>
  <c r="M126" i="4"/>
  <c r="M38" i="4"/>
  <c r="AU77" i="3"/>
  <c r="M470" i="4"/>
  <c r="X127" i="3"/>
  <c r="AB127" i="4"/>
  <c r="F127" i="4"/>
  <c r="I127" i="4"/>
  <c r="G127" i="4"/>
  <c r="O127" i="4"/>
  <c r="J127" i="4"/>
  <c r="U127" i="4"/>
  <c r="L127" i="4"/>
  <c r="Q127" i="4"/>
  <c r="N127" i="4"/>
  <c r="K127" i="4"/>
  <c r="X759" i="3"/>
  <c r="AB759" i="4"/>
  <c r="V759" i="4"/>
  <c r="T759" i="4"/>
  <c r="P759" i="4"/>
  <c r="E759" i="4"/>
  <c r="Q759" i="4"/>
  <c r="G759" i="4"/>
  <c r="L759" i="4"/>
  <c r="K759" i="4"/>
  <c r="W759" i="4"/>
  <c r="X759" i="4"/>
  <c r="O759" i="4"/>
  <c r="U759" i="4"/>
  <c r="Y759" i="4"/>
  <c r="X792" i="3"/>
  <c r="AB792" i="4"/>
  <c r="O792" i="4"/>
  <c r="K792" i="4"/>
  <c r="U792" i="4"/>
  <c r="R792" i="4"/>
  <c r="W792" i="4"/>
  <c r="E792" i="4"/>
  <c r="J792" i="4"/>
  <c r="Q792" i="4"/>
  <c r="Y792" i="4"/>
  <c r="L792" i="4"/>
  <c r="Z792" i="4"/>
  <c r="V792" i="4"/>
  <c r="F792" i="4"/>
  <c r="T792" i="4"/>
  <c r="X215" i="3"/>
  <c r="AB215" i="4"/>
  <c r="R215" i="4"/>
  <c r="Y215" i="4"/>
  <c r="L215" i="4"/>
  <c r="H215" i="4"/>
  <c r="J215" i="4"/>
  <c r="X215" i="4"/>
  <c r="K215" i="4"/>
  <c r="U215" i="4"/>
  <c r="V215" i="4"/>
  <c r="W215" i="4"/>
  <c r="Q215" i="4"/>
  <c r="E215" i="4"/>
  <c r="X302" i="3"/>
  <c r="AB302" i="4"/>
  <c r="W302" i="4"/>
  <c r="Z302" i="4"/>
  <c r="R302" i="4"/>
  <c r="K302" i="4"/>
  <c r="G302" i="4"/>
  <c r="Y302" i="4"/>
  <c r="V302" i="4"/>
  <c r="N302" i="4"/>
  <c r="P302" i="4"/>
  <c r="U302" i="4"/>
  <c r="X302" i="4"/>
  <c r="Q302" i="4"/>
  <c r="X316" i="3"/>
  <c r="AB316" i="4"/>
  <c r="F316" i="4"/>
  <c r="W316" i="4"/>
  <c r="P316" i="4"/>
  <c r="V316" i="4"/>
  <c r="E316" i="4"/>
  <c r="T316" i="4"/>
  <c r="L316" i="4"/>
  <c r="G316" i="4"/>
  <c r="R316" i="4"/>
  <c r="X316" i="4"/>
  <c r="Q316" i="4"/>
  <c r="U316" i="4"/>
  <c r="Z316" i="4"/>
  <c r="X151" i="3"/>
  <c r="AB151" i="4"/>
  <c r="E151" i="4"/>
  <c r="G151" i="4"/>
  <c r="F151" i="4"/>
  <c r="V151" i="4"/>
  <c r="W151" i="4"/>
  <c r="Q151" i="4"/>
  <c r="Y151" i="4"/>
  <c r="X151" i="4"/>
  <c r="P151" i="4"/>
  <c r="J151" i="4"/>
  <c r="U151" i="4"/>
  <c r="K151" i="4"/>
  <c r="X114" i="3"/>
  <c r="AB114" i="4"/>
  <c r="L114" i="4"/>
  <c r="V114" i="4"/>
  <c r="G114" i="4"/>
  <c r="U114" i="4"/>
  <c r="W114" i="4"/>
  <c r="AV114" i="3"/>
  <c r="H114" i="4"/>
  <c r="X114" i="4"/>
  <c r="Q114" i="4"/>
  <c r="E114" i="4"/>
  <c r="T31" i="3"/>
  <c r="M31" i="4" s="1"/>
  <c r="X46" i="3"/>
  <c r="AB46" i="4"/>
  <c r="T46" i="4"/>
  <c r="W46" i="4"/>
  <c r="Y46" i="4"/>
  <c r="K46" i="4"/>
  <c r="Q46" i="4"/>
  <c r="X46" i="4"/>
  <c r="G46" i="4"/>
  <c r="F46" i="4"/>
  <c r="H46" i="4"/>
  <c r="V46" i="4"/>
  <c r="I46" i="4"/>
  <c r="U46" i="4"/>
  <c r="R46" i="4"/>
  <c r="N46" i="4"/>
  <c r="E46" i="4"/>
  <c r="J46" i="4"/>
  <c r="X54" i="3"/>
  <c r="AB54" i="4"/>
  <c r="P54" i="4"/>
  <c r="Y54" i="4"/>
  <c r="I54" i="4"/>
  <c r="F54" i="4"/>
  <c r="V54" i="4"/>
  <c r="Z54" i="4"/>
  <c r="X54" i="4"/>
  <c r="N54" i="4"/>
  <c r="R54" i="4"/>
  <c r="Q54" i="4"/>
  <c r="U54" i="4"/>
  <c r="W54" i="4"/>
  <c r="L54" i="4"/>
  <c r="K54" i="4"/>
  <c r="X200" i="3"/>
  <c r="AB200" i="4"/>
  <c r="O200" i="4"/>
  <c r="V200" i="4"/>
  <c r="G200" i="4"/>
  <c r="I200" i="4"/>
  <c r="E200" i="4"/>
  <c r="Q200" i="4"/>
  <c r="W200" i="4"/>
  <c r="Z200" i="4"/>
  <c r="R200" i="4"/>
  <c r="L200" i="4"/>
  <c r="X200" i="4"/>
  <c r="U200" i="4"/>
  <c r="X212" i="3"/>
  <c r="AB212" i="4"/>
  <c r="K212" i="4"/>
  <c r="W212" i="4"/>
  <c r="I212" i="4"/>
  <c r="E212" i="4"/>
  <c r="Y212" i="4"/>
  <c r="Q212" i="4"/>
  <c r="F212" i="4"/>
  <c r="Z212" i="4"/>
  <c r="U212" i="4"/>
  <c r="G212" i="4"/>
  <c r="N212" i="4"/>
  <c r="P212" i="4"/>
  <c r="J212" i="4"/>
  <c r="V212" i="4"/>
  <c r="L212" i="4"/>
  <c r="AU123" i="3"/>
  <c r="X434" i="3"/>
  <c r="AB434" i="4"/>
  <c r="E434" i="4"/>
  <c r="X434" i="4"/>
  <c r="W434" i="4"/>
  <c r="J434" i="4"/>
  <c r="V434" i="4"/>
  <c r="U434" i="4"/>
  <c r="F434" i="4"/>
  <c r="T434" i="4"/>
  <c r="N434" i="4"/>
  <c r="O434" i="4"/>
  <c r="I434" i="4"/>
  <c r="H434" i="4"/>
  <c r="X438" i="3"/>
  <c r="AB438" i="4"/>
  <c r="P438" i="4"/>
  <c r="U438" i="4"/>
  <c r="R438" i="4"/>
  <c r="G438" i="4"/>
  <c r="Y438" i="4"/>
  <c r="F438" i="4"/>
  <c r="L438" i="4"/>
  <c r="O438" i="4"/>
  <c r="E438" i="4"/>
  <c r="X438" i="4"/>
  <c r="T438" i="4"/>
  <c r="Q438" i="4"/>
  <c r="V438" i="4"/>
  <c r="W438" i="4"/>
  <c r="H438" i="4"/>
  <c r="X454" i="3"/>
  <c r="AB454" i="4"/>
  <c r="X454" i="4"/>
  <c r="R454" i="4"/>
  <c r="G454" i="4"/>
  <c r="U454" i="4"/>
  <c r="Z454" i="4"/>
  <c r="Q454" i="4"/>
  <c r="K454" i="4"/>
  <c r="O454" i="4"/>
  <c r="T454" i="4"/>
  <c r="N454" i="4"/>
  <c r="V454" i="4"/>
  <c r="P454" i="4"/>
  <c r="W454" i="4"/>
  <c r="L454" i="4"/>
  <c r="B251" i="4"/>
  <c r="T397" i="3"/>
  <c r="X409" i="3"/>
  <c r="AB409" i="4"/>
  <c r="I409" i="4"/>
  <c r="L409" i="4"/>
  <c r="K409" i="4"/>
  <c r="J409" i="4"/>
  <c r="O409" i="4"/>
  <c r="N409" i="4"/>
  <c r="H409" i="4"/>
  <c r="Q409" i="4"/>
  <c r="Y409" i="4"/>
  <c r="U409" i="4"/>
  <c r="T409" i="4"/>
  <c r="R409" i="4"/>
  <c r="V409" i="4"/>
  <c r="W409" i="4"/>
  <c r="X433" i="3"/>
  <c r="AB433" i="4"/>
  <c r="W433" i="4"/>
  <c r="L433" i="4"/>
  <c r="E433" i="4"/>
  <c r="T433" i="4"/>
  <c r="V433" i="4"/>
  <c r="U433" i="4"/>
  <c r="F433" i="4"/>
  <c r="Y433" i="4"/>
  <c r="G433" i="4"/>
  <c r="K433" i="4"/>
  <c r="X240" i="3"/>
  <c r="AB240" i="4"/>
  <c r="Z240" i="4"/>
  <c r="J240" i="4"/>
  <c r="F240" i="4"/>
  <c r="L240" i="4"/>
  <c r="U240" i="4"/>
  <c r="W240" i="4"/>
  <c r="X240" i="4"/>
  <c r="I240" i="4"/>
  <c r="Y240" i="4"/>
  <c r="O240" i="4"/>
  <c r="V240" i="4"/>
  <c r="P240" i="4"/>
  <c r="X281" i="3"/>
  <c r="AB281" i="4"/>
  <c r="O281" i="4"/>
  <c r="V281" i="4"/>
  <c r="U281" i="4"/>
  <c r="N281" i="4"/>
  <c r="L281" i="4"/>
  <c r="T281" i="4"/>
  <c r="F281" i="4"/>
  <c r="Q281" i="4"/>
  <c r="I281" i="4"/>
  <c r="Z281" i="4"/>
  <c r="P281" i="4"/>
  <c r="K281" i="4"/>
  <c r="W281" i="4"/>
  <c r="Y281" i="4"/>
  <c r="X305" i="3"/>
  <c r="AB305" i="4"/>
  <c r="F305" i="4"/>
  <c r="J305" i="4"/>
  <c r="W305" i="4"/>
  <c r="T305" i="4"/>
  <c r="V305" i="4"/>
  <c r="Z305" i="4"/>
  <c r="P305" i="4"/>
  <c r="I305" i="4"/>
  <c r="Y305" i="4"/>
  <c r="R305" i="4"/>
  <c r="G305" i="4"/>
  <c r="O305" i="4"/>
  <c r="U305" i="4"/>
  <c r="B349" i="4"/>
  <c r="T310" i="3"/>
  <c r="X329" i="3"/>
  <c r="AB329" i="4"/>
  <c r="H329" i="4"/>
  <c r="O329" i="4"/>
  <c r="X329" i="4"/>
  <c r="W329" i="4"/>
  <c r="Q329" i="4"/>
  <c r="N329" i="4"/>
  <c r="Y329" i="4"/>
  <c r="L329" i="4"/>
  <c r="V329" i="4"/>
  <c r="F329" i="4"/>
  <c r="U329" i="4"/>
  <c r="Z329" i="4"/>
  <c r="R329" i="4"/>
  <c r="J329" i="4"/>
  <c r="X346" i="3"/>
  <c r="AB346" i="4"/>
  <c r="L346" i="4"/>
  <c r="T346" i="4"/>
  <c r="G346" i="4"/>
  <c r="F346" i="4"/>
  <c r="Q346" i="4"/>
  <c r="U346" i="4"/>
  <c r="X346" i="4"/>
  <c r="I346" i="4"/>
  <c r="O346" i="4"/>
  <c r="W346" i="4"/>
  <c r="Z346" i="4"/>
  <c r="P346" i="4"/>
  <c r="N346" i="4"/>
  <c r="Y346" i="4"/>
  <c r="V346" i="4"/>
  <c r="B392" i="4"/>
  <c r="T359" i="3"/>
  <c r="M359" i="4" s="1"/>
  <c r="X379" i="3"/>
  <c r="AB379" i="4"/>
  <c r="J379" i="4"/>
  <c r="U379" i="4"/>
  <c r="N379" i="4"/>
  <c r="E379" i="4"/>
  <c r="K379" i="4"/>
  <c r="H379" i="4"/>
  <c r="T379" i="4"/>
  <c r="Y379" i="4"/>
  <c r="W379" i="4"/>
  <c r="F379" i="4"/>
  <c r="Z379" i="4"/>
  <c r="V379" i="4"/>
  <c r="X490" i="3"/>
  <c r="AB490" i="4"/>
  <c r="U490" i="4"/>
  <c r="F490" i="4"/>
  <c r="Z490" i="4"/>
  <c r="X490" i="4"/>
  <c r="G490" i="4"/>
  <c r="I490" i="4"/>
  <c r="R490" i="4"/>
  <c r="V490" i="4"/>
  <c r="P490" i="4"/>
  <c r="H490" i="4"/>
  <c r="K490" i="4"/>
  <c r="E490" i="4"/>
  <c r="Q490" i="4"/>
  <c r="W490" i="4"/>
  <c r="X505" i="3"/>
  <c r="AB505" i="4"/>
  <c r="K505" i="4"/>
  <c r="J505" i="4"/>
  <c r="N505" i="4"/>
  <c r="R505" i="4"/>
  <c r="L505" i="4"/>
  <c r="U505" i="4"/>
  <c r="F505" i="4"/>
  <c r="W505" i="4"/>
  <c r="T505" i="4"/>
  <c r="O505" i="4"/>
  <c r="P505" i="4"/>
  <c r="V505" i="4"/>
  <c r="I505" i="4"/>
  <c r="X509" i="3"/>
  <c r="AB509" i="4"/>
  <c r="Q509" i="4"/>
  <c r="H509" i="4"/>
  <c r="K509" i="4"/>
  <c r="V509" i="4"/>
  <c r="J509" i="4"/>
  <c r="T509" i="4"/>
  <c r="F509" i="4"/>
  <c r="X509" i="4"/>
  <c r="P509" i="4"/>
  <c r="N509" i="4"/>
  <c r="L509" i="4"/>
  <c r="U509" i="4"/>
  <c r="G509" i="4"/>
  <c r="Y509" i="4"/>
  <c r="W509" i="4"/>
  <c r="Z509" i="4"/>
  <c r="AU513" i="3"/>
  <c r="X709" i="3"/>
  <c r="AB709" i="4"/>
  <c r="Q709" i="4"/>
  <c r="J709" i="4"/>
  <c r="L709" i="4"/>
  <c r="W709" i="4"/>
  <c r="X709" i="4"/>
  <c r="T709" i="4"/>
  <c r="H709" i="4"/>
  <c r="E709" i="4"/>
  <c r="R709" i="4"/>
  <c r="V709" i="4"/>
  <c r="I709" i="4"/>
  <c r="N709" i="4"/>
  <c r="G709" i="4"/>
  <c r="U709" i="4"/>
  <c r="X641" i="3"/>
  <c r="AB641" i="4"/>
  <c r="G641" i="4"/>
  <c r="Z641" i="4"/>
  <c r="W641" i="4"/>
  <c r="H641" i="4"/>
  <c r="Y641" i="4"/>
  <c r="Q641" i="4"/>
  <c r="P641" i="4"/>
  <c r="I641" i="4"/>
  <c r="T641" i="4"/>
  <c r="O641" i="4"/>
  <c r="K641" i="4"/>
  <c r="V641" i="4"/>
  <c r="U641" i="4"/>
  <c r="N641" i="4"/>
  <c r="L641" i="4"/>
  <c r="X647" i="4"/>
  <c r="X661" i="3"/>
  <c r="AB661" i="4"/>
  <c r="Q661" i="4"/>
  <c r="W661" i="4"/>
  <c r="R661" i="4"/>
  <c r="H661" i="4"/>
  <c r="U661" i="4"/>
  <c r="G661" i="4"/>
  <c r="V661" i="4"/>
  <c r="L661" i="4"/>
  <c r="E661" i="4"/>
  <c r="P661" i="4"/>
  <c r="I661" i="4"/>
  <c r="X684" i="3"/>
  <c r="AB684" i="4"/>
  <c r="Z684" i="4"/>
  <c r="W684" i="4"/>
  <c r="V684" i="4"/>
  <c r="X684" i="4"/>
  <c r="T684" i="4"/>
  <c r="L684" i="4"/>
  <c r="Y684" i="4"/>
  <c r="G684" i="4"/>
  <c r="H684" i="4"/>
  <c r="U684" i="4"/>
  <c r="O684" i="4"/>
  <c r="Q684" i="4"/>
  <c r="M692" i="4"/>
  <c r="M547" i="4"/>
  <c r="AU551" i="3"/>
  <c r="X563" i="3"/>
  <c r="AB563" i="4"/>
  <c r="H563" i="4"/>
  <c r="Y563" i="4"/>
  <c r="O563" i="4"/>
  <c r="U563" i="4"/>
  <c r="F563" i="4"/>
  <c r="T563" i="4"/>
  <c r="R563" i="4"/>
  <c r="L563" i="4"/>
  <c r="N563" i="4"/>
  <c r="V563" i="4"/>
  <c r="X563" i="4"/>
  <c r="Q563" i="4"/>
  <c r="P563" i="4"/>
  <c r="Z563" i="4"/>
  <c r="W563" i="4"/>
  <c r="I563" i="4"/>
  <c r="M563" i="4"/>
  <c r="X582" i="3"/>
  <c r="AB582" i="4"/>
  <c r="W582" i="4"/>
  <c r="X582" i="4"/>
  <c r="Z582" i="4"/>
  <c r="E582" i="4"/>
  <c r="J582" i="4"/>
  <c r="P582" i="4"/>
  <c r="U582" i="4"/>
  <c r="Q582" i="4"/>
  <c r="V582" i="4"/>
  <c r="Y582" i="4"/>
  <c r="L582" i="4"/>
  <c r="M608" i="4"/>
  <c r="X612" i="3"/>
  <c r="T613" i="3"/>
  <c r="M613" i="4" s="1"/>
  <c r="X627" i="3"/>
  <c r="T628" i="3"/>
  <c r="T636" i="3"/>
  <c r="X752" i="3"/>
  <c r="AB752" i="4"/>
  <c r="F752" i="4"/>
  <c r="I752" i="4"/>
  <c r="W752" i="4"/>
  <c r="E752" i="4"/>
  <c r="X752" i="4"/>
  <c r="K752" i="4"/>
  <c r="G752" i="4"/>
  <c r="V752" i="4"/>
  <c r="Q752" i="4"/>
  <c r="J752" i="4"/>
  <c r="O752" i="4"/>
  <c r="U752" i="4"/>
  <c r="R752" i="4"/>
  <c r="X760" i="3"/>
  <c r="AB760" i="4"/>
  <c r="T760" i="4"/>
  <c r="W760" i="4"/>
  <c r="I760" i="4"/>
  <c r="R760" i="4"/>
  <c r="Z760" i="4"/>
  <c r="Y760" i="4"/>
  <c r="K760" i="4"/>
  <c r="P760" i="4"/>
  <c r="E760" i="4"/>
  <c r="O760" i="4"/>
  <c r="J760" i="4"/>
  <c r="L760" i="4"/>
  <c r="F760" i="4"/>
  <c r="U760" i="4"/>
  <c r="N760" i="4"/>
  <c r="Q760" i="4"/>
  <c r="V760" i="4"/>
  <c r="X760" i="4"/>
  <c r="X773" i="3"/>
  <c r="AB773" i="4"/>
  <c r="R773" i="4"/>
  <c r="Y773" i="4"/>
  <c r="Z773" i="4"/>
  <c r="Q773" i="4"/>
  <c r="G773" i="4"/>
  <c r="E773" i="4"/>
  <c r="W773" i="4"/>
  <c r="V773" i="4"/>
  <c r="T773" i="4"/>
  <c r="K773" i="4"/>
  <c r="U773" i="4"/>
  <c r="I773" i="4"/>
  <c r="P773" i="4"/>
  <c r="X777" i="3"/>
  <c r="AB777" i="4"/>
  <c r="N777" i="4"/>
  <c r="Z777" i="4"/>
  <c r="W777" i="4"/>
  <c r="E777" i="4"/>
  <c r="G777" i="4"/>
  <c r="T777" i="4"/>
  <c r="Y777" i="4"/>
  <c r="J777" i="4"/>
  <c r="K777" i="4"/>
  <c r="V777" i="4"/>
  <c r="H777" i="4"/>
  <c r="I777" i="4"/>
  <c r="R777" i="4"/>
  <c r="Q777" i="4"/>
  <c r="U777" i="4"/>
  <c r="M777" i="4"/>
  <c r="X785" i="3"/>
  <c r="AB785" i="4"/>
  <c r="U785" i="4"/>
  <c r="J785" i="4"/>
  <c r="H785" i="4"/>
  <c r="R785" i="4"/>
  <c r="E785" i="4"/>
  <c r="Y785" i="4"/>
  <c r="O785" i="4"/>
  <c r="K785" i="4"/>
  <c r="N785" i="4"/>
  <c r="V785" i="4"/>
  <c r="F785" i="4"/>
  <c r="W785" i="4"/>
  <c r="T785" i="4"/>
  <c r="Z785" i="4"/>
  <c r="P785" i="4"/>
  <c r="X735" i="3"/>
  <c r="AB735" i="4"/>
  <c r="L735" i="4"/>
  <c r="T735" i="4"/>
  <c r="U735" i="4"/>
  <c r="V735" i="4"/>
  <c r="F735" i="4"/>
  <c r="I735" i="4"/>
  <c r="N735" i="4"/>
  <c r="J735" i="4"/>
  <c r="Y735" i="4"/>
  <c r="H735" i="4"/>
  <c r="P735" i="4"/>
  <c r="O735" i="4"/>
  <c r="K735" i="4"/>
  <c r="Z735" i="4"/>
  <c r="X735" i="4"/>
  <c r="M735" i="4"/>
  <c r="X741" i="3"/>
  <c r="AB741" i="4"/>
  <c r="I741" i="4"/>
  <c r="V741" i="4"/>
  <c r="E741" i="4"/>
  <c r="Y741" i="4"/>
  <c r="P741" i="4"/>
  <c r="X741" i="4"/>
  <c r="T741" i="4"/>
  <c r="U741" i="4"/>
  <c r="Q741" i="4"/>
  <c r="O741" i="4"/>
  <c r="G741" i="4"/>
  <c r="X745" i="3"/>
  <c r="AB745" i="4"/>
  <c r="L745" i="4"/>
  <c r="F745" i="4"/>
  <c r="P745" i="4"/>
  <c r="W745" i="4"/>
  <c r="E745" i="4"/>
  <c r="Q745" i="4"/>
  <c r="T745" i="4"/>
  <c r="X745" i="4"/>
  <c r="Z745" i="4"/>
  <c r="J745" i="4"/>
  <c r="R745" i="4"/>
  <c r="H745" i="4"/>
  <c r="O745" i="4"/>
  <c r="U745" i="4"/>
  <c r="V745" i="4"/>
  <c r="N745" i="4"/>
  <c r="K745" i="4"/>
  <c r="T522" i="3"/>
  <c r="X383" i="3"/>
  <c r="AB383" i="4"/>
  <c r="K383" i="4"/>
  <c r="Q383" i="4"/>
  <c r="V383" i="4"/>
  <c r="Y383" i="4"/>
  <c r="G383" i="4"/>
  <c r="N383" i="4"/>
  <c r="U383" i="4"/>
  <c r="J383" i="4"/>
  <c r="Z383" i="4"/>
  <c r="L383" i="4"/>
  <c r="O383" i="4"/>
  <c r="F383" i="4"/>
  <c r="W383" i="4"/>
  <c r="T383" i="4"/>
  <c r="X243" i="3"/>
  <c r="AB243" i="4"/>
  <c r="Z243" i="4"/>
  <c r="I243" i="4"/>
  <c r="E243" i="4"/>
  <c r="U243" i="4"/>
  <c r="V243" i="4"/>
  <c r="W243" i="4"/>
  <c r="Y243" i="4"/>
  <c r="O243" i="4"/>
  <c r="R243" i="4"/>
  <c r="T243" i="4"/>
  <c r="J243" i="4"/>
  <c r="X243" i="4"/>
  <c r="H243" i="4"/>
  <c r="Q243" i="4"/>
  <c r="P243" i="4"/>
  <c r="L243" i="4"/>
  <c r="X256" i="3"/>
  <c r="AB256" i="4"/>
  <c r="V256" i="4"/>
  <c r="W256" i="4"/>
  <c r="T256" i="4"/>
  <c r="F256" i="4"/>
  <c r="K256" i="4"/>
  <c r="U256" i="4"/>
  <c r="I256" i="4"/>
  <c r="P256" i="4"/>
  <c r="E256" i="4"/>
  <c r="O256" i="4"/>
  <c r="R256" i="4"/>
  <c r="Q256" i="4"/>
  <c r="Y256" i="4"/>
  <c r="N256" i="4"/>
  <c r="J256" i="4"/>
  <c r="M256" i="4"/>
  <c r="X282" i="3"/>
  <c r="AB282" i="4"/>
  <c r="G282" i="4"/>
  <c r="N282" i="4"/>
  <c r="Q282" i="4"/>
  <c r="E282" i="4"/>
  <c r="O282" i="4"/>
  <c r="U282" i="4"/>
  <c r="K282" i="4"/>
  <c r="Y282" i="4"/>
  <c r="W282" i="4"/>
  <c r="P282" i="4"/>
  <c r="L282" i="4"/>
  <c r="I282" i="4"/>
  <c r="X282" i="4"/>
  <c r="J282" i="4"/>
  <c r="X556" i="3"/>
  <c r="AB556" i="4"/>
  <c r="G556" i="4"/>
  <c r="U556" i="4"/>
  <c r="R556" i="4"/>
  <c r="Z556" i="4"/>
  <c r="F556" i="4"/>
  <c r="P556" i="4"/>
  <c r="T556" i="4"/>
  <c r="L556" i="4"/>
  <c r="V556" i="4"/>
  <c r="N556" i="4"/>
  <c r="W556" i="4"/>
  <c r="Y556" i="4"/>
  <c r="X556" i="4"/>
  <c r="Q556" i="4"/>
  <c r="X591" i="3"/>
  <c r="AB591" i="4"/>
  <c r="W591" i="4"/>
  <c r="Q591" i="4"/>
  <c r="J591" i="4"/>
  <c r="G591" i="4"/>
  <c r="U591" i="4"/>
  <c r="I591" i="4"/>
  <c r="X591" i="4"/>
  <c r="Y591" i="4"/>
  <c r="F591" i="4"/>
  <c r="V591" i="4"/>
  <c r="T591" i="4"/>
  <c r="O591" i="4"/>
  <c r="X601" i="3"/>
  <c r="AB601" i="4"/>
  <c r="T601" i="4"/>
  <c r="N601" i="4"/>
  <c r="K601" i="4"/>
  <c r="U601" i="4"/>
  <c r="L601" i="4"/>
  <c r="I601" i="4"/>
  <c r="Y601" i="4"/>
  <c r="F601" i="4"/>
  <c r="O601" i="4"/>
  <c r="W601" i="4"/>
  <c r="Q601" i="4"/>
  <c r="V601" i="4"/>
  <c r="P601" i="4"/>
  <c r="G601" i="4"/>
  <c r="Z601" i="4"/>
  <c r="M650" i="4"/>
  <c r="X78" i="3"/>
  <c r="AB78" i="4"/>
  <c r="J78" i="4"/>
  <c r="X78" i="4"/>
  <c r="U78" i="4"/>
  <c r="V78" i="4"/>
  <c r="W78" i="4"/>
  <c r="I78" i="4"/>
  <c r="Z78" i="4"/>
  <c r="Y78" i="4"/>
  <c r="H78" i="4"/>
  <c r="T78" i="4"/>
  <c r="O78" i="4"/>
  <c r="F78" i="4"/>
  <c r="N78" i="4"/>
  <c r="K78" i="4"/>
  <c r="Q78" i="4"/>
  <c r="G78" i="4"/>
  <c r="P78" i="4"/>
  <c r="X755" i="3"/>
  <c r="AB755" i="4"/>
  <c r="L755" i="4"/>
  <c r="Z755" i="4"/>
  <c r="N755" i="4"/>
  <c r="V755" i="4"/>
  <c r="G755" i="4"/>
  <c r="O755" i="4"/>
  <c r="P755" i="4"/>
  <c r="E755" i="4"/>
  <c r="W755" i="4"/>
  <c r="H755" i="4"/>
  <c r="X755" i="4"/>
  <c r="Y755" i="4"/>
  <c r="U755" i="4"/>
  <c r="Q755" i="4"/>
  <c r="T755" i="4"/>
  <c r="F755" i="4"/>
  <c r="X788" i="3"/>
  <c r="AB788" i="4"/>
  <c r="F788" i="4"/>
  <c r="J788" i="4"/>
  <c r="E788" i="4"/>
  <c r="Q788" i="4"/>
  <c r="O788" i="4"/>
  <c r="U788" i="4"/>
  <c r="W788" i="4"/>
  <c r="V788" i="4"/>
  <c r="K788" i="4"/>
  <c r="L788" i="4"/>
  <c r="R788" i="4"/>
  <c r="N788" i="4"/>
  <c r="X788" i="4"/>
  <c r="I788" i="4"/>
  <c r="Z788" i="4"/>
  <c r="T788" i="4"/>
  <c r="Y788" i="4"/>
  <c r="X746" i="3"/>
  <c r="AB746" i="4"/>
  <c r="Z746" i="4"/>
  <c r="H746" i="4"/>
  <c r="K746" i="4"/>
  <c r="Y746" i="4"/>
  <c r="I746" i="4"/>
  <c r="W746" i="4"/>
  <c r="V746" i="4"/>
  <c r="R746" i="4"/>
  <c r="J746" i="4"/>
  <c r="Q746" i="4"/>
  <c r="G746" i="4"/>
  <c r="P746" i="4"/>
  <c r="F746" i="4"/>
  <c r="T746" i="4"/>
  <c r="N746" i="4"/>
  <c r="U746" i="4"/>
  <c r="X568" i="3"/>
  <c r="AB568" i="4"/>
  <c r="Z568" i="4"/>
  <c r="T568" i="4"/>
  <c r="U568" i="4"/>
  <c r="W568" i="4"/>
  <c r="E568" i="4"/>
  <c r="R568" i="4"/>
  <c r="F568" i="4"/>
  <c r="V568" i="4"/>
  <c r="O568" i="4"/>
  <c r="Q568" i="4"/>
  <c r="L568" i="4"/>
  <c r="X568" i="4"/>
  <c r="J568" i="4"/>
  <c r="Y568" i="4"/>
  <c r="I568" i="4"/>
  <c r="H568" i="4"/>
  <c r="P568" i="4"/>
  <c r="X218" i="3"/>
  <c r="AB218" i="4"/>
  <c r="W218" i="4"/>
  <c r="V218" i="4"/>
  <c r="K218" i="4"/>
  <c r="X218" i="4"/>
  <c r="T218" i="4"/>
  <c r="P218" i="4"/>
  <c r="E218" i="4"/>
  <c r="I218" i="4"/>
  <c r="L218" i="4"/>
  <c r="U218" i="4"/>
  <c r="J218" i="4"/>
  <c r="Q218" i="4"/>
  <c r="R218" i="4"/>
  <c r="N218" i="4"/>
  <c r="X149" i="3"/>
  <c r="AB149" i="4"/>
  <c r="J149" i="4"/>
  <c r="F149" i="4"/>
  <c r="Y149" i="4"/>
  <c r="H149" i="4"/>
  <c r="K149" i="4"/>
  <c r="V149" i="4"/>
  <c r="E149" i="4"/>
  <c r="U149" i="4"/>
  <c r="N149" i="4"/>
  <c r="Z149" i="4"/>
  <c r="L149" i="4"/>
  <c r="P149" i="4"/>
  <c r="Q149" i="4"/>
  <c r="T149" i="4"/>
  <c r="W149" i="4"/>
  <c r="X149" i="4"/>
  <c r="T16" i="3"/>
  <c r="T112" i="3"/>
  <c r="X129" i="3"/>
  <c r="AB129" i="4"/>
  <c r="Y129" i="4"/>
  <c r="F129" i="4"/>
  <c r="Z129" i="4"/>
  <c r="T129" i="4"/>
  <c r="L129" i="4"/>
  <c r="K129" i="4"/>
  <c r="P129" i="4"/>
  <c r="J129" i="4"/>
  <c r="U129" i="4"/>
  <c r="R129" i="4"/>
  <c r="G129" i="4"/>
  <c r="X129" i="4"/>
  <c r="W129" i="4"/>
  <c r="O129" i="4"/>
  <c r="T29" i="3"/>
  <c r="B95" i="4"/>
  <c r="T44" i="3"/>
  <c r="AU56" i="3"/>
  <c r="T68" i="3"/>
  <c r="X84" i="3"/>
  <c r="AB84" i="4"/>
  <c r="G84" i="4"/>
  <c r="Z84" i="4"/>
  <c r="V84" i="4"/>
  <c r="N84" i="4"/>
  <c r="X84" i="4"/>
  <c r="L84" i="4"/>
  <c r="F84" i="4"/>
  <c r="W84" i="4"/>
  <c r="E84" i="4"/>
  <c r="I84" i="4"/>
  <c r="O84" i="4"/>
  <c r="H84" i="4"/>
  <c r="U84" i="4"/>
  <c r="K84" i="4"/>
  <c r="X169" i="3"/>
  <c r="AB169" i="4"/>
  <c r="Y169" i="4"/>
  <c r="N169" i="4"/>
  <c r="Z169" i="4"/>
  <c r="I169" i="4"/>
  <c r="R169" i="4"/>
  <c r="O169" i="4"/>
  <c r="J169" i="4"/>
  <c r="E169" i="4"/>
  <c r="P169" i="4"/>
  <c r="G169" i="4"/>
  <c r="F169" i="4"/>
  <c r="V169" i="4"/>
  <c r="Q169" i="4"/>
  <c r="W169" i="4"/>
  <c r="T169" i="4"/>
  <c r="X169" i="4"/>
  <c r="U169" i="4"/>
  <c r="X190" i="3"/>
  <c r="AB190" i="4"/>
  <c r="W190" i="4"/>
  <c r="H190" i="4"/>
  <c r="X190" i="4"/>
  <c r="Z190" i="4"/>
  <c r="Q190" i="4"/>
  <c r="K190" i="4"/>
  <c r="R190" i="4"/>
  <c r="L190" i="4"/>
  <c r="P190" i="4"/>
  <c r="I190" i="4"/>
  <c r="U190" i="4"/>
  <c r="Y190" i="4"/>
  <c r="V190" i="4"/>
  <c r="O190" i="4"/>
  <c r="J190" i="4"/>
  <c r="AU198" i="3"/>
  <c r="X206" i="3"/>
  <c r="AB206" i="4"/>
  <c r="V206" i="4"/>
  <c r="W206" i="4"/>
  <c r="F206" i="4"/>
  <c r="X206" i="4"/>
  <c r="P206" i="4"/>
  <c r="Z206" i="4"/>
  <c r="J206" i="4"/>
  <c r="G206" i="4"/>
  <c r="Y206" i="4"/>
  <c r="I206" i="4"/>
  <c r="T206" i="4"/>
  <c r="L206" i="4"/>
  <c r="U206" i="4"/>
  <c r="O206" i="4"/>
  <c r="Q206" i="4"/>
  <c r="R206" i="4"/>
  <c r="AU214" i="3"/>
  <c r="X134" i="3"/>
  <c r="AB134" i="4"/>
  <c r="H134" i="4"/>
  <c r="P134" i="4"/>
  <c r="Q134" i="4"/>
  <c r="Y134" i="4"/>
  <c r="W134" i="4"/>
  <c r="I134" i="4"/>
  <c r="O134" i="4"/>
  <c r="L134" i="4"/>
  <c r="F134" i="4"/>
  <c r="V134" i="4"/>
  <c r="R134" i="4"/>
  <c r="Z134" i="4"/>
  <c r="T134" i="4"/>
  <c r="E134" i="4"/>
  <c r="U134" i="4"/>
  <c r="X444" i="3"/>
  <c r="AB444" i="4"/>
  <c r="V444" i="4"/>
  <c r="J444" i="4"/>
  <c r="U444" i="4"/>
  <c r="F444" i="4"/>
  <c r="L444" i="4"/>
  <c r="H444" i="4"/>
  <c r="W444" i="4"/>
  <c r="R444" i="4"/>
  <c r="P444" i="4"/>
  <c r="Q444" i="4"/>
  <c r="T444" i="4"/>
  <c r="X444" i="4"/>
  <c r="Z444" i="4"/>
  <c r="X403" i="3"/>
  <c r="AB403" i="4"/>
  <c r="F403" i="4"/>
  <c r="W403" i="4"/>
  <c r="G403" i="4"/>
  <c r="O403" i="4"/>
  <c r="E403" i="4"/>
  <c r="Q403" i="4"/>
  <c r="I403" i="4"/>
  <c r="R403" i="4"/>
  <c r="H403" i="4"/>
  <c r="Y403" i="4"/>
  <c r="U403" i="4"/>
  <c r="K403" i="4"/>
  <c r="T403" i="4"/>
  <c r="L403" i="4"/>
  <c r="N403" i="4"/>
  <c r="V403" i="4"/>
  <c r="X232" i="3"/>
  <c r="AB232" i="4"/>
  <c r="W232" i="4"/>
  <c r="N232" i="4"/>
  <c r="J232" i="4"/>
  <c r="O232" i="4"/>
  <c r="T232" i="4"/>
  <c r="P232" i="4"/>
  <c r="G232" i="4"/>
  <c r="U232" i="4"/>
  <c r="X232" i="4"/>
  <c r="Y232" i="4"/>
  <c r="I232" i="4"/>
  <c r="F232" i="4"/>
  <c r="V232" i="4"/>
  <c r="R232" i="4"/>
  <c r="Z232" i="4"/>
  <c r="E232" i="4"/>
  <c r="H232" i="4"/>
  <c r="M244" i="4"/>
  <c r="X250" i="3"/>
  <c r="AB250" i="4"/>
  <c r="Q250" i="4"/>
  <c r="J250" i="4"/>
  <c r="V250" i="4"/>
  <c r="E250" i="4"/>
  <c r="U250" i="4"/>
  <c r="N250" i="4"/>
  <c r="T250" i="4"/>
  <c r="R250" i="4"/>
  <c r="G250" i="4"/>
  <c r="F250" i="4"/>
  <c r="Y250" i="4"/>
  <c r="X250" i="4"/>
  <c r="K250" i="4"/>
  <c r="Z250" i="4"/>
  <c r="W250" i="4"/>
  <c r="O250" i="4"/>
  <c r="X254" i="3"/>
  <c r="AB254" i="4"/>
  <c r="N254" i="4"/>
  <c r="W254" i="4"/>
  <c r="R254" i="4"/>
  <c r="T254" i="4"/>
  <c r="E254" i="4"/>
  <c r="Z254" i="4"/>
  <c r="F254" i="4"/>
  <c r="K254" i="4"/>
  <c r="J254" i="4"/>
  <c r="L254" i="4"/>
  <c r="U254" i="4"/>
  <c r="V254" i="4"/>
  <c r="I254" i="4"/>
  <c r="Y254" i="4"/>
  <c r="O254" i="4"/>
  <c r="AU268" i="3"/>
  <c r="X279" i="3"/>
  <c r="AB279" i="4"/>
  <c r="G279" i="4"/>
  <c r="Q279" i="4"/>
  <c r="U279" i="4"/>
  <c r="V279" i="4"/>
  <c r="K279" i="4"/>
  <c r="L279" i="4"/>
  <c r="Z279" i="4"/>
  <c r="W279" i="4"/>
  <c r="N279" i="4"/>
  <c r="Y279" i="4"/>
  <c r="T279" i="4"/>
  <c r="P279" i="4"/>
  <c r="O279" i="4"/>
  <c r="F279" i="4"/>
  <c r="R279" i="4"/>
  <c r="X279" i="4"/>
  <c r="X300" i="3"/>
  <c r="AB300" i="4"/>
  <c r="P300" i="4"/>
  <c r="I300" i="4"/>
  <c r="H300" i="4"/>
  <c r="R300" i="4"/>
  <c r="K300" i="4"/>
  <c r="W300" i="4"/>
  <c r="U300" i="4"/>
  <c r="V300" i="4"/>
  <c r="X300" i="4"/>
  <c r="AV300" i="3"/>
  <c r="Z300" i="4"/>
  <c r="Y300" i="4"/>
  <c r="L300" i="4"/>
  <c r="O300" i="4"/>
  <c r="F300" i="4"/>
  <c r="E300" i="4"/>
  <c r="X323" i="3"/>
  <c r="AB323" i="4"/>
  <c r="I323" i="4"/>
  <c r="X323" i="4"/>
  <c r="Q323" i="4"/>
  <c r="O323" i="4"/>
  <c r="U323" i="4"/>
  <c r="Y323" i="4"/>
  <c r="Z323" i="4"/>
  <c r="J323" i="4"/>
  <c r="L323" i="4"/>
  <c r="K323" i="4"/>
  <c r="V323" i="4"/>
  <c r="H323" i="4"/>
  <c r="W323" i="4"/>
  <c r="T323" i="4"/>
  <c r="M331" i="4"/>
  <c r="X335" i="3"/>
  <c r="AB335" i="4"/>
  <c r="T335" i="4"/>
  <c r="E335" i="4"/>
  <c r="G335" i="4"/>
  <c r="Y335" i="4"/>
  <c r="V335" i="4"/>
  <c r="O335" i="4"/>
  <c r="X335" i="4"/>
  <c r="P335" i="4"/>
  <c r="I335" i="4"/>
  <c r="J335" i="4"/>
  <c r="U335" i="4"/>
  <c r="Z335" i="4"/>
  <c r="H335" i="4"/>
  <c r="K335" i="4"/>
  <c r="W335" i="4"/>
  <c r="X339" i="3"/>
  <c r="AB339" i="4"/>
  <c r="R339" i="4"/>
  <c r="I339" i="4"/>
  <c r="V339" i="4"/>
  <c r="X339" i="4"/>
  <c r="Z339" i="4"/>
  <c r="H339" i="4"/>
  <c r="U339" i="4"/>
  <c r="P339" i="4"/>
  <c r="G339" i="4"/>
  <c r="F339" i="4"/>
  <c r="O339" i="4"/>
  <c r="W339" i="4"/>
  <c r="N339" i="4"/>
  <c r="E339" i="4"/>
  <c r="Y339" i="4"/>
  <c r="K339" i="4"/>
  <c r="X357" i="3"/>
  <c r="AB357" i="4"/>
  <c r="R357" i="4"/>
  <c r="K357" i="4"/>
  <c r="W357" i="4"/>
  <c r="O357" i="4"/>
  <c r="Z357" i="4"/>
  <c r="V357" i="4"/>
  <c r="H357" i="4"/>
  <c r="J357" i="4"/>
  <c r="X357" i="4"/>
  <c r="Y357" i="4"/>
  <c r="U357" i="4"/>
  <c r="T357" i="4"/>
  <c r="E357" i="4"/>
  <c r="N357" i="4"/>
  <c r="G357" i="4"/>
  <c r="Q357" i="4"/>
  <c r="X374" i="3"/>
  <c r="AB374" i="4"/>
  <c r="P374" i="4"/>
  <c r="Y374" i="4"/>
  <c r="X374" i="4"/>
  <c r="T374" i="4"/>
  <c r="W374" i="4"/>
  <c r="U374" i="4"/>
  <c r="J374" i="4"/>
  <c r="H374" i="4"/>
  <c r="L374" i="4"/>
  <c r="Q374" i="4"/>
  <c r="R374" i="4"/>
  <c r="V374" i="4"/>
  <c r="Z374" i="4"/>
  <c r="E374" i="4"/>
  <c r="F374" i="4"/>
  <c r="I374" i="4"/>
  <c r="M381" i="4"/>
  <c r="X484" i="3"/>
  <c r="AB484" i="4"/>
  <c r="G484" i="4"/>
  <c r="P484" i="4"/>
  <c r="H484" i="4"/>
  <c r="W484" i="4"/>
  <c r="Q484" i="4"/>
  <c r="N484" i="4"/>
  <c r="R484" i="4"/>
  <c r="K484" i="4"/>
  <c r="J484" i="4"/>
  <c r="Z484" i="4"/>
  <c r="E484" i="4"/>
  <c r="T484" i="4"/>
  <c r="U484" i="4"/>
  <c r="L484" i="4"/>
  <c r="O484" i="4"/>
  <c r="V484" i="4"/>
  <c r="X503" i="3"/>
  <c r="AB503" i="4"/>
  <c r="E503" i="4"/>
  <c r="X503" i="4"/>
  <c r="R503" i="4"/>
  <c r="U503" i="4"/>
  <c r="Q503" i="4"/>
  <c r="P503" i="4"/>
  <c r="F503" i="4"/>
  <c r="L503" i="4"/>
  <c r="G503" i="4"/>
  <c r="Y503" i="4"/>
  <c r="H503" i="4"/>
  <c r="V503" i="4"/>
  <c r="W503" i="4"/>
  <c r="K503" i="4"/>
  <c r="X394" i="3"/>
  <c r="AB394" i="4"/>
  <c r="W394" i="4"/>
  <c r="I394" i="4"/>
  <c r="V394" i="4"/>
  <c r="Z394" i="4"/>
  <c r="F394" i="4"/>
  <c r="Q394" i="4"/>
  <c r="N394" i="4"/>
  <c r="X394" i="4"/>
  <c r="U394" i="4"/>
  <c r="K394" i="4"/>
  <c r="J394" i="4"/>
  <c r="Y394" i="4"/>
  <c r="R394" i="4"/>
  <c r="T394" i="4"/>
  <c r="L394" i="4"/>
  <c r="P394" i="4"/>
  <c r="X517" i="3"/>
  <c r="AB517" i="4"/>
  <c r="V517" i="4"/>
  <c r="U517" i="4"/>
  <c r="N517" i="4"/>
  <c r="J517" i="4"/>
  <c r="T517" i="4"/>
  <c r="W517" i="4"/>
  <c r="Y517" i="4"/>
  <c r="I517" i="4"/>
  <c r="F517" i="4"/>
  <c r="X517" i="4"/>
  <c r="K517" i="4"/>
  <c r="E517" i="4"/>
  <c r="Z517" i="4"/>
  <c r="O517" i="4"/>
  <c r="R517" i="4"/>
  <c r="M707" i="4"/>
  <c r="X715" i="3"/>
  <c r="AB715" i="4"/>
  <c r="Z715" i="4"/>
  <c r="G715" i="4"/>
  <c r="L715" i="4"/>
  <c r="W715" i="4"/>
  <c r="Q715" i="4"/>
  <c r="F715" i="4"/>
  <c r="J715" i="4"/>
  <c r="I715" i="4"/>
  <c r="V715" i="4"/>
  <c r="U715" i="4"/>
  <c r="H715" i="4"/>
  <c r="P715" i="4"/>
  <c r="X715" i="4"/>
  <c r="K715" i="4"/>
  <c r="T715" i="4"/>
  <c r="E715" i="4"/>
  <c r="Y715" i="4"/>
  <c r="X655" i="3"/>
  <c r="AB655" i="4"/>
  <c r="Q655" i="4"/>
  <c r="Z655" i="4"/>
  <c r="U655" i="4"/>
  <c r="I655" i="4"/>
  <c r="E655" i="4"/>
  <c r="R655" i="4"/>
  <c r="W655" i="4"/>
  <c r="X655" i="4"/>
  <c r="V655" i="4"/>
  <c r="O655" i="4"/>
  <c r="Y655" i="4"/>
  <c r="H655" i="4"/>
  <c r="P655" i="4"/>
  <c r="K655" i="4"/>
  <c r="X674" i="3"/>
  <c r="AB674" i="4"/>
  <c r="K674" i="4"/>
  <c r="P674" i="4"/>
  <c r="F674" i="4"/>
  <c r="U674" i="4"/>
  <c r="Z674" i="4"/>
  <c r="G674" i="4"/>
  <c r="E674" i="4"/>
  <c r="X674" i="4"/>
  <c r="W674" i="4"/>
  <c r="L674" i="4"/>
  <c r="J674" i="4"/>
  <c r="Y674" i="4"/>
  <c r="N674" i="4"/>
  <c r="R674" i="4"/>
  <c r="O674" i="4"/>
  <c r="V674" i="4"/>
  <c r="X694" i="3"/>
  <c r="AB694" i="4"/>
  <c r="I694" i="4"/>
  <c r="F694" i="4"/>
  <c r="N694" i="4"/>
  <c r="O694" i="4"/>
  <c r="U694" i="4"/>
  <c r="R694" i="4"/>
  <c r="W694" i="4"/>
  <c r="E694" i="4"/>
  <c r="X694" i="4"/>
  <c r="Q694" i="4"/>
  <c r="P694" i="4"/>
  <c r="G694" i="4"/>
  <c r="Y694" i="4"/>
  <c r="Z694" i="4"/>
  <c r="X530" i="3"/>
  <c r="AB530" i="4"/>
  <c r="W530" i="4"/>
  <c r="P530" i="4"/>
  <c r="O530" i="4"/>
  <c r="K530" i="4"/>
  <c r="Z530" i="4"/>
  <c r="Q530" i="4"/>
  <c r="N530" i="4"/>
  <c r="L530" i="4"/>
  <c r="R530" i="4"/>
  <c r="T530" i="4"/>
  <c r="U530" i="4"/>
  <c r="X530" i="4"/>
  <c r="E530" i="4"/>
  <c r="V530" i="4"/>
  <c r="F530" i="4"/>
  <c r="G530" i="4"/>
  <c r="X549" i="3"/>
  <c r="AB549" i="4"/>
  <c r="O549" i="4"/>
  <c r="J549" i="4"/>
  <c r="Q549" i="4"/>
  <c r="E549" i="4"/>
  <c r="H549" i="4"/>
  <c r="N549" i="4"/>
  <c r="U549" i="4"/>
  <c r="T549" i="4"/>
  <c r="V549" i="4"/>
  <c r="G549" i="4"/>
  <c r="W549" i="4"/>
  <c r="Z549" i="4"/>
  <c r="P549" i="4"/>
  <c r="K549" i="4"/>
  <c r="X572" i="3"/>
  <c r="AB572" i="4"/>
  <c r="P572" i="4"/>
  <c r="H572" i="4"/>
  <c r="E572" i="4"/>
  <c r="O572" i="4"/>
  <c r="N572" i="4"/>
  <c r="Y572" i="4"/>
  <c r="Z572" i="4"/>
  <c r="F572" i="4"/>
  <c r="J572" i="4"/>
  <c r="Q572" i="4"/>
  <c r="W572" i="4"/>
  <c r="U572" i="4"/>
  <c r="X572" i="4"/>
  <c r="K572" i="4"/>
  <c r="V572" i="4"/>
  <c r="L572" i="4"/>
  <c r="X598" i="3"/>
  <c r="AB598" i="4"/>
  <c r="E598" i="4"/>
  <c r="H598" i="4"/>
  <c r="O598" i="4"/>
  <c r="T598" i="4"/>
  <c r="U598" i="4"/>
  <c r="Z598" i="4"/>
  <c r="L598" i="4"/>
  <c r="W598" i="4"/>
  <c r="K598" i="4"/>
  <c r="V598" i="4"/>
  <c r="P598" i="4"/>
  <c r="I598" i="4"/>
  <c r="N598" i="4"/>
  <c r="X620" i="3"/>
  <c r="AB620" i="4"/>
  <c r="O620" i="4"/>
  <c r="N620" i="4"/>
  <c r="G620" i="4"/>
  <c r="T620" i="4"/>
  <c r="W620" i="4"/>
  <c r="I620" i="4"/>
  <c r="V620" i="4"/>
  <c r="X620" i="4"/>
  <c r="P620" i="4"/>
  <c r="E620" i="4"/>
  <c r="U620" i="4"/>
  <c r="Z620" i="4"/>
  <c r="Y620" i="4"/>
  <c r="Q620" i="4"/>
  <c r="T625" i="3"/>
  <c r="X750" i="3"/>
  <c r="AB750" i="4"/>
  <c r="P750" i="4"/>
  <c r="E750" i="4"/>
  <c r="T750" i="4"/>
  <c r="X750" i="4"/>
  <c r="Z750" i="4"/>
  <c r="H750" i="4"/>
  <c r="Y750" i="4"/>
  <c r="O750" i="4"/>
  <c r="R750" i="4"/>
  <c r="U750" i="4"/>
  <c r="V750" i="4"/>
  <c r="L750" i="4"/>
  <c r="F750" i="4"/>
  <c r="J750" i="4"/>
  <c r="Q750" i="4"/>
  <c r="W750" i="4"/>
  <c r="X766" i="3"/>
  <c r="AB766" i="4"/>
  <c r="G766" i="4"/>
  <c r="Y766" i="4"/>
  <c r="R766" i="4"/>
  <c r="F766" i="4"/>
  <c r="U766" i="4"/>
  <c r="E766" i="4"/>
  <c r="J766" i="4"/>
  <c r="Q766" i="4"/>
  <c r="V766" i="4"/>
  <c r="O766" i="4"/>
  <c r="Z766" i="4"/>
  <c r="W766" i="4"/>
  <c r="X766" i="4"/>
  <c r="N766" i="4"/>
  <c r="L766" i="4"/>
  <c r="P766" i="4"/>
  <c r="X783" i="3"/>
  <c r="AB783" i="4"/>
  <c r="O783" i="4"/>
  <c r="P783" i="4"/>
  <c r="T783" i="4"/>
  <c r="F783" i="4"/>
  <c r="L783" i="4"/>
  <c r="Z783" i="4"/>
  <c r="Q783" i="4"/>
  <c r="U783" i="4"/>
  <c r="Y783" i="4"/>
  <c r="I783" i="4"/>
  <c r="V783" i="4"/>
  <c r="J783" i="4"/>
  <c r="R783" i="4"/>
  <c r="E783" i="4"/>
  <c r="H783" i="4"/>
  <c r="W783" i="4"/>
  <c r="G783" i="4"/>
  <c r="AU791" i="3"/>
  <c r="X640" i="3"/>
  <c r="AB640" i="4"/>
  <c r="W640" i="4"/>
  <c r="U640" i="4"/>
  <c r="Z640" i="4"/>
  <c r="K640" i="4"/>
  <c r="V640" i="4"/>
  <c r="N640" i="4"/>
  <c r="R640" i="4"/>
  <c r="Y640" i="4"/>
  <c r="O640" i="4"/>
  <c r="X640" i="4"/>
  <c r="G640" i="4"/>
  <c r="T640" i="4"/>
  <c r="L640" i="4"/>
  <c r="E640" i="4"/>
  <c r="X737" i="3"/>
  <c r="AB737" i="4"/>
  <c r="O737" i="4"/>
  <c r="L737" i="4"/>
  <c r="P737" i="4"/>
  <c r="Y737" i="4"/>
  <c r="J737" i="4"/>
  <c r="F737" i="4"/>
  <c r="G737" i="4"/>
  <c r="W737" i="4"/>
  <c r="V737" i="4"/>
  <c r="I737" i="4"/>
  <c r="N737" i="4"/>
  <c r="U737" i="4"/>
  <c r="T737" i="4"/>
  <c r="Z737" i="4"/>
  <c r="K737" i="4"/>
  <c r="M743" i="4"/>
  <c r="X732" i="3"/>
  <c r="AB732" i="4"/>
  <c r="X732" i="4"/>
  <c r="Z732" i="4"/>
  <c r="W732" i="4"/>
  <c r="T732" i="4"/>
  <c r="I732" i="4"/>
  <c r="E732" i="4"/>
  <c r="G732" i="4"/>
  <c r="P732" i="4"/>
  <c r="R732" i="4"/>
  <c r="V732" i="4"/>
  <c r="L732" i="4"/>
  <c r="U732" i="4"/>
  <c r="Y732" i="4"/>
  <c r="O732" i="4"/>
  <c r="X236" i="3"/>
  <c r="AB236" i="4"/>
  <c r="R236" i="4"/>
  <c r="X236" i="4"/>
  <c r="U236" i="4"/>
  <c r="T236" i="4"/>
  <c r="Z236" i="4"/>
  <c r="W236" i="4"/>
  <c r="K236" i="4"/>
  <c r="Y236" i="4"/>
  <c r="I236" i="4"/>
  <c r="G236" i="4"/>
  <c r="Q236" i="4"/>
  <c r="L236" i="4"/>
  <c r="N236" i="4"/>
  <c r="V236" i="4"/>
  <c r="P236" i="4"/>
  <c r="E236" i="4"/>
  <c r="J236" i="4"/>
  <c r="M236" i="4"/>
  <c r="X291" i="3"/>
  <c r="AB291" i="4"/>
  <c r="Y291" i="4"/>
  <c r="T291" i="4"/>
  <c r="U291" i="4"/>
  <c r="X291" i="4"/>
  <c r="K291" i="4"/>
  <c r="G291" i="4"/>
  <c r="P291" i="4"/>
  <c r="L291" i="4"/>
  <c r="O291" i="4"/>
  <c r="H291" i="4"/>
  <c r="I291" i="4"/>
  <c r="V291" i="4"/>
  <c r="R291" i="4"/>
  <c r="W291" i="4"/>
  <c r="X586" i="3"/>
  <c r="AB586" i="4"/>
  <c r="R586" i="4"/>
  <c r="L586" i="4"/>
  <c r="F586" i="4"/>
  <c r="O586" i="4"/>
  <c r="Q586" i="4"/>
  <c r="X586" i="4"/>
  <c r="T586" i="4"/>
  <c r="Y586" i="4"/>
  <c r="J586" i="4"/>
  <c r="N586" i="4"/>
  <c r="U586" i="4"/>
  <c r="V586" i="4"/>
  <c r="Z586" i="4"/>
  <c r="W586" i="4"/>
  <c r="P586" i="4"/>
  <c r="H586" i="4"/>
  <c r="X769" i="3"/>
  <c r="AB769" i="4"/>
  <c r="H769" i="4"/>
  <c r="I769" i="4"/>
  <c r="W769" i="4"/>
  <c r="Q769" i="4"/>
  <c r="O769" i="4"/>
  <c r="V769" i="4"/>
  <c r="N769" i="4"/>
  <c r="Z769" i="4"/>
  <c r="P769" i="4"/>
  <c r="G769" i="4"/>
  <c r="K769" i="4"/>
  <c r="R769" i="4"/>
  <c r="T769" i="4"/>
  <c r="U769" i="4"/>
  <c r="J769" i="4"/>
  <c r="Y769" i="4"/>
  <c r="X769" i="4"/>
  <c r="X672" i="3"/>
  <c r="AB672" i="4"/>
  <c r="H672" i="4"/>
  <c r="G672" i="4"/>
  <c r="T672" i="4"/>
  <c r="Z672" i="4"/>
  <c r="X672" i="4"/>
  <c r="F672" i="4"/>
  <c r="N672" i="4"/>
  <c r="U672" i="4"/>
  <c r="W672" i="4"/>
  <c r="Q672" i="4"/>
  <c r="E672" i="4"/>
  <c r="L672" i="4"/>
  <c r="V672" i="4"/>
  <c r="I672" i="4"/>
  <c r="K672" i="4"/>
  <c r="J672" i="4"/>
  <c r="Y672" i="4"/>
  <c r="R672" i="4"/>
  <c r="M672" i="4"/>
  <c r="X642" i="3"/>
  <c r="AB642" i="4"/>
  <c r="N642" i="4"/>
  <c r="R642" i="4"/>
  <c r="J642" i="4"/>
  <c r="Z642" i="4"/>
  <c r="Q642" i="4"/>
  <c r="H642" i="4"/>
  <c r="Y642" i="4"/>
  <c r="W642" i="4"/>
  <c r="E642" i="4"/>
  <c r="V642" i="4"/>
  <c r="K642" i="4"/>
  <c r="T642" i="4"/>
  <c r="O642" i="4"/>
  <c r="U642" i="4"/>
  <c r="X642" i="4"/>
  <c r="L642" i="4"/>
  <c r="F642" i="4"/>
  <c r="G772" i="4"/>
  <c r="M740" i="4"/>
  <c r="AU588" i="3"/>
  <c r="AU675" i="3"/>
  <c r="X217" i="3"/>
  <c r="AB217" i="4"/>
  <c r="K217" i="4"/>
  <c r="H217" i="4"/>
  <c r="L217" i="4"/>
  <c r="Y217" i="4"/>
  <c r="W217" i="4"/>
  <c r="T217" i="4"/>
  <c r="Z217" i="4"/>
  <c r="V217" i="4"/>
  <c r="I217" i="4"/>
  <c r="O217" i="4"/>
  <c r="F217" i="4"/>
  <c r="P217" i="4"/>
  <c r="Q217" i="4"/>
  <c r="U217" i="4"/>
  <c r="G217" i="4"/>
  <c r="X239" i="3"/>
  <c r="AB239" i="4"/>
  <c r="G239" i="4"/>
  <c r="P239" i="4"/>
  <c r="R239" i="4"/>
  <c r="F239" i="4"/>
  <c r="Q239" i="4"/>
  <c r="E239" i="4"/>
  <c r="K239" i="4"/>
  <c r="V239" i="4"/>
  <c r="U239" i="4"/>
  <c r="N239" i="4"/>
  <c r="T239" i="4"/>
  <c r="Z239" i="4"/>
  <c r="X239" i="4"/>
  <c r="Y239" i="4"/>
  <c r="W239" i="4"/>
  <c r="H239" i="4"/>
  <c r="I239" i="4"/>
  <c r="B364" i="4"/>
  <c r="T328" i="3"/>
  <c r="B176" i="4"/>
  <c r="T193" i="3"/>
  <c r="X199" i="3"/>
  <c r="AB199" i="4"/>
  <c r="N199" i="4"/>
  <c r="T199" i="4"/>
  <c r="L199" i="4"/>
  <c r="P199" i="4"/>
  <c r="X199" i="4"/>
  <c r="J199" i="4"/>
  <c r="W199" i="4"/>
  <c r="V199" i="4"/>
  <c r="Y199" i="4"/>
  <c r="O199" i="4"/>
  <c r="Z199" i="4"/>
  <c r="K199" i="4"/>
  <c r="U199" i="4"/>
  <c r="G199" i="4"/>
  <c r="Q199" i="4"/>
  <c r="E199" i="4"/>
  <c r="H199" i="4"/>
  <c r="T422" i="3"/>
  <c r="X296" i="3"/>
  <c r="AB296" i="4"/>
  <c r="L296" i="4"/>
  <c r="F296" i="4"/>
  <c r="G296" i="4"/>
  <c r="Z296" i="4"/>
  <c r="X296" i="4"/>
  <c r="E296" i="4"/>
  <c r="I296" i="4"/>
  <c r="V296" i="4"/>
  <c r="U296" i="4"/>
  <c r="Q296" i="4"/>
  <c r="O296" i="4"/>
  <c r="R296" i="4"/>
  <c r="J296" i="4"/>
  <c r="W296" i="4"/>
  <c r="N296" i="4"/>
  <c r="P296" i="4"/>
  <c r="Y296" i="4"/>
  <c r="K296" i="4"/>
  <c r="X390" i="3"/>
  <c r="AB390" i="4"/>
  <c r="P390" i="4"/>
  <c r="N390" i="4"/>
  <c r="T390" i="4"/>
  <c r="Z390" i="4"/>
  <c r="X390" i="4"/>
  <c r="V390" i="4"/>
  <c r="W390" i="4"/>
  <c r="H390" i="4"/>
  <c r="Q390" i="4"/>
  <c r="R390" i="4"/>
  <c r="F390" i="4"/>
  <c r="U390" i="4"/>
  <c r="Y390" i="4"/>
  <c r="I390" i="4"/>
  <c r="L390" i="4"/>
  <c r="K390" i="4"/>
  <c r="J390" i="4"/>
  <c r="O390" i="4"/>
  <c r="X234" i="3"/>
  <c r="AB234" i="4"/>
  <c r="L234" i="4"/>
  <c r="O234" i="4"/>
  <c r="K234" i="4"/>
  <c r="H234" i="4"/>
  <c r="X234" i="4"/>
  <c r="E234" i="4"/>
  <c r="V234" i="4"/>
  <c r="Q234" i="4"/>
  <c r="U234" i="4"/>
  <c r="W234" i="4"/>
  <c r="G234" i="4"/>
  <c r="P234" i="4"/>
  <c r="Y234" i="4"/>
  <c r="Z234" i="4"/>
  <c r="F234" i="4"/>
  <c r="J234" i="4"/>
  <c r="R234" i="4"/>
  <c r="X280" i="3"/>
  <c r="AB280" i="4"/>
  <c r="E280" i="4"/>
  <c r="Q280" i="4"/>
  <c r="R280" i="4"/>
  <c r="G280" i="4"/>
  <c r="F280" i="4"/>
  <c r="U280" i="4"/>
  <c r="L280" i="4"/>
  <c r="X280" i="4"/>
  <c r="O280" i="4"/>
  <c r="Y280" i="4"/>
  <c r="H280" i="4"/>
  <c r="P280" i="4"/>
  <c r="J280" i="4"/>
  <c r="W280" i="4"/>
  <c r="N280" i="4"/>
  <c r="T280" i="4"/>
  <c r="Z280" i="4"/>
  <c r="K280" i="4"/>
  <c r="V280" i="4"/>
  <c r="X324" i="3"/>
  <c r="AB324" i="4"/>
  <c r="X324" i="4"/>
  <c r="Z324" i="4"/>
  <c r="W324" i="4"/>
  <c r="F324" i="4"/>
  <c r="P324" i="4"/>
  <c r="Y324" i="4"/>
  <c r="G324" i="4"/>
  <c r="V324" i="4"/>
  <c r="Q324" i="4"/>
  <c r="E324" i="4"/>
  <c r="I324" i="4"/>
  <c r="T324" i="4"/>
  <c r="K324" i="4"/>
  <c r="L324" i="4"/>
  <c r="U324" i="4"/>
  <c r="H324" i="4"/>
  <c r="N324" i="4"/>
  <c r="O324" i="4"/>
  <c r="J324" i="4"/>
  <c r="X340" i="3"/>
  <c r="AB340" i="4"/>
  <c r="P340" i="4"/>
  <c r="U340" i="4"/>
  <c r="K340" i="4"/>
  <c r="Q340" i="4"/>
  <c r="R340" i="4"/>
  <c r="W340" i="4"/>
  <c r="G340" i="4"/>
  <c r="N340" i="4"/>
  <c r="V340" i="4"/>
  <c r="I340" i="4"/>
  <c r="X340" i="4"/>
  <c r="T340" i="4"/>
  <c r="O340" i="4"/>
  <c r="F340" i="4"/>
  <c r="Y340" i="4"/>
  <c r="Z340" i="4"/>
  <c r="J340" i="4"/>
  <c r="X451" i="3"/>
  <c r="AB451" i="4"/>
  <c r="T451" i="4"/>
  <c r="O451" i="4"/>
  <c r="G451" i="4"/>
  <c r="L451" i="4"/>
  <c r="R451" i="4"/>
  <c r="Q451" i="4"/>
  <c r="W451" i="4"/>
  <c r="X451" i="4"/>
  <c r="H451" i="4"/>
  <c r="E451" i="4"/>
  <c r="U451" i="4"/>
  <c r="V451" i="4"/>
  <c r="Y451" i="4"/>
  <c r="P451" i="4"/>
  <c r="F451" i="4"/>
  <c r="J451" i="4"/>
  <c r="N451" i="4"/>
  <c r="Z451" i="4"/>
  <c r="X455" i="3"/>
  <c r="AB455" i="4"/>
  <c r="E455" i="4"/>
  <c r="X455" i="4"/>
  <c r="K455" i="4"/>
  <c r="V455" i="4"/>
  <c r="Y455" i="4"/>
  <c r="T455" i="4"/>
  <c r="Z455" i="4"/>
  <c r="U455" i="4"/>
  <c r="H455" i="4"/>
  <c r="N455" i="4"/>
  <c r="P455" i="4"/>
  <c r="I455" i="4"/>
  <c r="J455" i="4"/>
  <c r="L455" i="4"/>
  <c r="O455" i="4"/>
  <c r="R455" i="4"/>
  <c r="Q455" i="4"/>
  <c r="F455" i="4"/>
  <c r="G455" i="4"/>
  <c r="W455" i="4"/>
  <c r="X387" i="3"/>
  <c r="AB387" i="4"/>
  <c r="U387" i="4"/>
  <c r="W387" i="4"/>
  <c r="H387" i="4"/>
  <c r="J387" i="4"/>
  <c r="O387" i="4"/>
  <c r="V387" i="4"/>
  <c r="Z387" i="4"/>
  <c r="Q387" i="4"/>
  <c r="Y387" i="4"/>
  <c r="T387" i="4"/>
  <c r="I387" i="4"/>
  <c r="X387" i="4"/>
  <c r="E387" i="4"/>
  <c r="P387" i="4"/>
  <c r="R387" i="4"/>
  <c r="L387" i="4"/>
  <c r="K387" i="4"/>
  <c r="N387" i="4"/>
  <c r="X398" i="3"/>
  <c r="AB398" i="4"/>
  <c r="F398" i="4"/>
  <c r="J398" i="4"/>
  <c r="P398" i="4"/>
  <c r="Q398" i="4"/>
  <c r="T398" i="4"/>
  <c r="L398" i="4"/>
  <c r="Z398" i="4"/>
  <c r="R398" i="4"/>
  <c r="K398" i="4"/>
  <c r="G398" i="4"/>
  <c r="X398" i="4"/>
  <c r="V398" i="4"/>
  <c r="W398" i="4"/>
  <c r="E398" i="4"/>
  <c r="N398" i="4"/>
  <c r="U398" i="4"/>
  <c r="Y398" i="4"/>
  <c r="H398" i="4"/>
  <c r="X406" i="3"/>
  <c r="AB406" i="4"/>
  <c r="U406" i="4"/>
  <c r="E406" i="4"/>
  <c r="L406" i="4"/>
  <c r="K406" i="4"/>
  <c r="Q406" i="4"/>
  <c r="T406" i="4"/>
  <c r="G406" i="4"/>
  <c r="V406" i="4"/>
  <c r="F406" i="4"/>
  <c r="J406" i="4"/>
  <c r="R406" i="4"/>
  <c r="O406" i="4"/>
  <c r="N406" i="4"/>
  <c r="H406" i="4"/>
  <c r="Y406" i="4"/>
  <c r="Z406" i="4"/>
  <c r="I406" i="4"/>
  <c r="W406" i="4"/>
  <c r="P406" i="4"/>
  <c r="X406" i="4"/>
  <c r="M457" i="4"/>
  <c r="X231" i="3"/>
  <c r="AB231" i="4"/>
  <c r="L231" i="4"/>
  <c r="Z231" i="4"/>
  <c r="V231" i="4"/>
  <c r="W231" i="4"/>
  <c r="X231" i="4"/>
  <c r="F231" i="4"/>
  <c r="H231" i="4"/>
  <c r="I231" i="4"/>
  <c r="Q231" i="4"/>
  <c r="R231" i="4"/>
  <c r="J231" i="4"/>
  <c r="G231" i="4"/>
  <c r="U231" i="4"/>
  <c r="O231" i="4"/>
  <c r="P231" i="4"/>
  <c r="Y231" i="4"/>
  <c r="B306" i="4"/>
  <c r="T248" i="3"/>
  <c r="X262" i="3"/>
  <c r="AB262" i="4"/>
  <c r="L262" i="4"/>
  <c r="E262" i="4"/>
  <c r="O262" i="4"/>
  <c r="Z262" i="4"/>
  <c r="Y262" i="4"/>
  <c r="P262" i="4"/>
  <c r="X262" i="4"/>
  <c r="I262" i="4"/>
  <c r="V262" i="4"/>
  <c r="H262" i="4"/>
  <c r="K262" i="4"/>
  <c r="F262" i="4"/>
  <c r="N262" i="4"/>
  <c r="Q262" i="4"/>
  <c r="U262" i="4"/>
  <c r="W262" i="4"/>
  <c r="R262" i="4"/>
  <c r="J262" i="4"/>
  <c r="X277" i="3"/>
  <c r="AB277" i="4"/>
  <c r="K277" i="4"/>
  <c r="V277" i="4"/>
  <c r="U277" i="4"/>
  <c r="I277" i="4"/>
  <c r="R277" i="4"/>
  <c r="W277" i="4"/>
  <c r="J277" i="4"/>
  <c r="G277" i="4"/>
  <c r="N277" i="4"/>
  <c r="H277" i="4"/>
  <c r="X277" i="4"/>
  <c r="T277" i="4"/>
  <c r="Z277" i="4"/>
  <c r="E277" i="4"/>
  <c r="L277" i="4"/>
  <c r="F277" i="4"/>
  <c r="Y277" i="4"/>
  <c r="X283" i="3"/>
  <c r="AB283" i="4"/>
  <c r="Q283" i="4"/>
  <c r="U283" i="4"/>
  <c r="K283" i="4"/>
  <c r="G283" i="4"/>
  <c r="H283" i="4"/>
  <c r="P283" i="4"/>
  <c r="I283" i="4"/>
  <c r="Y283" i="4"/>
  <c r="N283" i="4"/>
  <c r="F283" i="4"/>
  <c r="L283" i="4"/>
  <c r="T283" i="4"/>
  <c r="R283" i="4"/>
  <c r="V283" i="4"/>
  <c r="Z283" i="4"/>
  <c r="J283" i="4"/>
  <c r="O283" i="4"/>
  <c r="X283" i="4"/>
  <c r="W283" i="4"/>
  <c r="X293" i="3"/>
  <c r="AB293" i="4"/>
  <c r="V293" i="4"/>
  <c r="T293" i="4"/>
  <c r="F293" i="4"/>
  <c r="K293" i="4"/>
  <c r="U293" i="4"/>
  <c r="Z293" i="4"/>
  <c r="Q293" i="4"/>
  <c r="L293" i="4"/>
  <c r="I293" i="4"/>
  <c r="N293" i="4"/>
  <c r="P293" i="4"/>
  <c r="Y293" i="4"/>
  <c r="J293" i="4"/>
  <c r="H293" i="4"/>
  <c r="G293" i="4"/>
  <c r="X293" i="4"/>
  <c r="E293" i="4"/>
  <c r="W293" i="4"/>
  <c r="R293" i="4"/>
  <c r="X306" i="3"/>
  <c r="AB306" i="4"/>
  <c r="Y306" i="4"/>
  <c r="X306" i="4"/>
  <c r="Z306" i="4"/>
  <c r="P306" i="4"/>
  <c r="T306" i="4"/>
  <c r="Q306" i="4"/>
  <c r="R306" i="4"/>
  <c r="V306" i="4"/>
  <c r="U306" i="4"/>
  <c r="J306" i="4"/>
  <c r="L306" i="4"/>
  <c r="G306" i="4"/>
  <c r="N306" i="4"/>
  <c r="W306" i="4"/>
  <c r="E306" i="4"/>
  <c r="K306" i="4"/>
  <c r="F306" i="4"/>
  <c r="X312" i="3"/>
  <c r="AB312" i="4"/>
  <c r="R312" i="4"/>
  <c r="I312" i="4"/>
  <c r="O312" i="4"/>
  <c r="K312" i="4"/>
  <c r="E312" i="4"/>
  <c r="W312" i="4"/>
  <c r="P312" i="4"/>
  <c r="Y312" i="4"/>
  <c r="X312" i="4"/>
  <c r="T312" i="4"/>
  <c r="L312" i="4"/>
  <c r="H312" i="4"/>
  <c r="F312" i="4"/>
  <c r="U312" i="4"/>
  <c r="Q312" i="4"/>
  <c r="Z312" i="4"/>
  <c r="J312" i="4"/>
  <c r="V312" i="4"/>
  <c r="G312" i="4"/>
  <c r="X334" i="3"/>
  <c r="AB334" i="4"/>
  <c r="T334" i="4"/>
  <c r="E334" i="4"/>
  <c r="I334" i="4"/>
  <c r="F334" i="4"/>
  <c r="Y334" i="4"/>
  <c r="X334" i="4"/>
  <c r="G334" i="4"/>
  <c r="U334" i="4"/>
  <c r="O334" i="4"/>
  <c r="W334" i="4"/>
  <c r="P334" i="4"/>
  <c r="N334" i="4"/>
  <c r="J334" i="4"/>
  <c r="V334" i="4"/>
  <c r="Q334" i="4"/>
  <c r="K334" i="4"/>
  <c r="Z334" i="4"/>
  <c r="X342" i="3"/>
  <c r="AB342" i="4"/>
  <c r="R342" i="4"/>
  <c r="H342" i="4"/>
  <c r="W342" i="4"/>
  <c r="Z342" i="4"/>
  <c r="O342" i="4"/>
  <c r="F342" i="4"/>
  <c r="L342" i="4"/>
  <c r="U342" i="4"/>
  <c r="P342" i="4"/>
  <c r="K342" i="4"/>
  <c r="Q342" i="4"/>
  <c r="J342" i="4"/>
  <c r="X342" i="4"/>
  <c r="I342" i="4"/>
  <c r="T342" i="4"/>
  <c r="Y342" i="4"/>
  <c r="T480" i="3"/>
  <c r="X702" i="3"/>
  <c r="AB702" i="4"/>
  <c r="R702" i="4"/>
  <c r="V702" i="4"/>
  <c r="I702" i="4"/>
  <c r="E702" i="4"/>
  <c r="X702" i="4"/>
  <c r="Z702" i="4"/>
  <c r="L702" i="4"/>
  <c r="O702" i="4"/>
  <c r="G702" i="4"/>
  <c r="U702" i="4"/>
  <c r="W702" i="4"/>
  <c r="T702" i="4"/>
  <c r="Y702" i="4"/>
  <c r="K702" i="4"/>
  <c r="P702" i="4"/>
  <c r="N702" i="4"/>
  <c r="J702" i="4"/>
  <c r="X714" i="3"/>
  <c r="AB714" i="4"/>
  <c r="V714" i="4"/>
  <c r="Z714" i="4"/>
  <c r="G714" i="4"/>
  <c r="H714" i="4"/>
  <c r="P714" i="4"/>
  <c r="E714" i="4"/>
  <c r="X714" i="4"/>
  <c r="I714" i="4"/>
  <c r="F714" i="4"/>
  <c r="T714" i="4"/>
  <c r="J714" i="4"/>
  <c r="U714" i="4"/>
  <c r="W714" i="4"/>
  <c r="K714" i="4"/>
  <c r="Y714" i="4"/>
  <c r="O714" i="4"/>
  <c r="N714" i="4"/>
  <c r="Q714" i="4"/>
  <c r="B489" i="4"/>
  <c r="T718" i="3"/>
  <c r="M718" i="4" s="1"/>
  <c r="X658" i="3"/>
  <c r="AB658" i="4"/>
  <c r="N658" i="4"/>
  <c r="P658" i="4"/>
  <c r="I658" i="4"/>
  <c r="J658" i="4"/>
  <c r="R658" i="4"/>
  <c r="U658" i="4"/>
  <c r="E658" i="4"/>
  <c r="V658" i="4"/>
  <c r="Y658" i="4"/>
  <c r="X658" i="4"/>
  <c r="Z658" i="4"/>
  <c r="F658" i="4"/>
  <c r="Q658" i="4"/>
  <c r="W658" i="4"/>
  <c r="L658" i="4"/>
  <c r="G658" i="4"/>
  <c r="T658" i="4"/>
  <c r="X666" i="3"/>
  <c r="AB666" i="4"/>
  <c r="Q666" i="4"/>
  <c r="H666" i="4"/>
  <c r="K666" i="4"/>
  <c r="P666" i="4"/>
  <c r="O666" i="4"/>
  <c r="L666" i="4"/>
  <c r="Z666" i="4"/>
  <c r="T666" i="4"/>
  <c r="Y666" i="4"/>
  <c r="F666" i="4"/>
  <c r="E666" i="4"/>
  <c r="W666" i="4"/>
  <c r="G666" i="4"/>
  <c r="U666" i="4"/>
  <c r="J666" i="4"/>
  <c r="X666" i="4"/>
  <c r="V666" i="4"/>
  <c r="X679" i="3"/>
  <c r="AB679" i="4"/>
  <c r="Q679" i="4"/>
  <c r="L679" i="4"/>
  <c r="Z679" i="4"/>
  <c r="G679" i="4"/>
  <c r="P679" i="4"/>
  <c r="W679" i="4"/>
  <c r="Y679" i="4"/>
  <c r="V679" i="4"/>
  <c r="O679" i="4"/>
  <c r="N679" i="4"/>
  <c r="T679" i="4"/>
  <c r="F679" i="4"/>
  <c r="U679" i="4"/>
  <c r="J679" i="4"/>
  <c r="H679" i="4"/>
  <c r="R679" i="4"/>
  <c r="K679" i="4"/>
  <c r="X537" i="3"/>
  <c r="AB537" i="4"/>
  <c r="L537" i="4"/>
  <c r="P537" i="4"/>
  <c r="F537" i="4"/>
  <c r="K537" i="4"/>
  <c r="Z537" i="4"/>
  <c r="Y537" i="4"/>
  <c r="Q537" i="4"/>
  <c r="U537" i="4"/>
  <c r="W537" i="4"/>
  <c r="I537" i="4"/>
  <c r="J537" i="4"/>
  <c r="G537" i="4"/>
  <c r="V537" i="4"/>
  <c r="E537" i="4"/>
  <c r="X537" i="4"/>
  <c r="R537" i="4"/>
  <c r="H537" i="4"/>
  <c r="T537" i="4"/>
  <c r="X545" i="3"/>
  <c r="AB545" i="4"/>
  <c r="Y545" i="4"/>
  <c r="Y544" i="4" s="1"/>
  <c r="R545" i="4"/>
  <c r="R544" i="4" s="1"/>
  <c r="V545" i="4"/>
  <c r="U545" i="4"/>
  <c r="P545" i="4"/>
  <c r="P544" i="4" s="1"/>
  <c r="K545" i="4"/>
  <c r="K544" i="4" s="1"/>
  <c r="H545" i="4"/>
  <c r="H544" i="4" s="1"/>
  <c r="L545" i="4"/>
  <c r="L544" i="4" s="1"/>
  <c r="N545" i="4"/>
  <c r="N544" i="4" s="1"/>
  <c r="F545" i="4"/>
  <c r="F544" i="4" s="1"/>
  <c r="O545" i="4"/>
  <c r="O544" i="4" s="1"/>
  <c r="Q545" i="4"/>
  <c r="Q544" i="4" s="1"/>
  <c r="T545" i="4"/>
  <c r="X545" i="4"/>
  <c r="X544" i="4" s="1"/>
  <c r="G545" i="4"/>
  <c r="G544" i="4" s="1"/>
  <c r="E545" i="4"/>
  <c r="J545" i="4"/>
  <c r="J544" i="4" s="1"/>
  <c r="W545" i="4"/>
  <c r="Z545" i="4"/>
  <c r="Z544" i="4" s="1"/>
  <c r="X548" i="3"/>
  <c r="AB548" i="4"/>
  <c r="L548" i="4"/>
  <c r="R548" i="4"/>
  <c r="K548" i="4"/>
  <c r="Q548" i="4"/>
  <c r="N548" i="4"/>
  <c r="H548" i="4"/>
  <c r="T548" i="4"/>
  <c r="O548" i="4"/>
  <c r="W548" i="4"/>
  <c r="Z548" i="4"/>
  <c r="U548" i="4"/>
  <c r="V548" i="4"/>
  <c r="F548" i="4"/>
  <c r="X548" i="4"/>
  <c r="I548" i="4"/>
  <c r="Y548" i="4"/>
  <c r="X571" i="3"/>
  <c r="AB571" i="4"/>
  <c r="Y571" i="4"/>
  <c r="K571" i="4"/>
  <c r="E571" i="4"/>
  <c r="T571" i="4"/>
  <c r="O571" i="4"/>
  <c r="W571" i="4"/>
  <c r="Z571" i="4"/>
  <c r="X571" i="4"/>
  <c r="I571" i="4"/>
  <c r="U571" i="4"/>
  <c r="V571" i="4"/>
  <c r="F571" i="4"/>
  <c r="N571" i="4"/>
  <c r="P571" i="4"/>
  <c r="J571" i="4"/>
  <c r="L571" i="4"/>
  <c r="Q571" i="4"/>
  <c r="X623" i="3"/>
  <c r="AB623" i="4"/>
  <c r="Z623" i="4"/>
  <c r="F623" i="4"/>
  <c r="O623" i="4"/>
  <c r="P623" i="4"/>
  <c r="T623" i="4"/>
  <c r="V623" i="4"/>
  <c r="G623" i="4"/>
  <c r="H623" i="4"/>
  <c r="U623" i="4"/>
  <c r="Q623" i="4"/>
  <c r="W623" i="4"/>
  <c r="Y623" i="4"/>
  <c r="L623" i="4"/>
  <c r="X623" i="4"/>
  <c r="K623" i="4"/>
  <c r="R623" i="4"/>
  <c r="I623" i="4"/>
  <c r="X637" i="3"/>
  <c r="AB637" i="4"/>
  <c r="K637" i="4"/>
  <c r="N637" i="4"/>
  <c r="P637" i="4"/>
  <c r="I637" i="4"/>
  <c r="G637" i="4"/>
  <c r="F637" i="4"/>
  <c r="E637" i="4"/>
  <c r="T637" i="4"/>
  <c r="J637" i="4"/>
  <c r="O637" i="4"/>
  <c r="R637" i="4"/>
  <c r="U637" i="4"/>
  <c r="H637" i="4"/>
  <c r="Q637" i="4"/>
  <c r="X637" i="4"/>
  <c r="Y637" i="4"/>
  <c r="Z637" i="4"/>
  <c r="V637" i="4"/>
  <c r="L637" i="4"/>
  <c r="W637" i="4"/>
  <c r="X782" i="3"/>
  <c r="AB782" i="4"/>
  <c r="N782" i="4"/>
  <c r="U782" i="4"/>
  <c r="W782" i="4"/>
  <c r="V782" i="4"/>
  <c r="T782" i="4"/>
  <c r="Y782" i="4"/>
  <c r="Q782" i="4"/>
  <c r="G782" i="4"/>
  <c r="K782" i="4"/>
  <c r="I782" i="4"/>
  <c r="Z782" i="4"/>
  <c r="X782" i="4"/>
  <c r="E782" i="4"/>
  <c r="O782" i="4"/>
  <c r="F782" i="4"/>
  <c r="R782" i="4"/>
  <c r="P782" i="4"/>
  <c r="L782" i="4"/>
  <c r="X790" i="3"/>
  <c r="AB790" i="4"/>
  <c r="Z790" i="4"/>
  <c r="V790" i="4"/>
  <c r="U790" i="4"/>
  <c r="H790" i="4"/>
  <c r="J790" i="4"/>
  <c r="X790" i="4"/>
  <c r="L790" i="4"/>
  <c r="Q790" i="4"/>
  <c r="R790" i="4"/>
  <c r="W790" i="4"/>
  <c r="P790" i="4"/>
  <c r="Y790" i="4"/>
  <c r="T790" i="4"/>
  <c r="G790" i="4"/>
  <c r="K790" i="4"/>
  <c r="O790" i="4"/>
  <c r="E790" i="4"/>
  <c r="X738" i="3"/>
  <c r="AB738" i="4"/>
  <c r="P738" i="4"/>
  <c r="W738" i="4"/>
  <c r="Y738" i="4"/>
  <c r="J738" i="4"/>
  <c r="V738" i="4"/>
  <c r="G738" i="4"/>
  <c r="O738" i="4"/>
  <c r="I738" i="4"/>
  <c r="E738" i="4"/>
  <c r="U738" i="4"/>
  <c r="K738" i="4"/>
  <c r="H738" i="4"/>
  <c r="R738" i="4"/>
  <c r="T738" i="4"/>
  <c r="Q738" i="4"/>
  <c r="L738" i="4"/>
  <c r="X358" i="3"/>
  <c r="AB358" i="4"/>
  <c r="O358" i="4"/>
  <c r="P358" i="4"/>
  <c r="G358" i="4"/>
  <c r="I358" i="4"/>
  <c r="R358" i="4"/>
  <c r="W358" i="4"/>
  <c r="K358" i="4"/>
  <c r="N358" i="4"/>
  <c r="Q358" i="4"/>
  <c r="F358" i="4"/>
  <c r="J358" i="4"/>
  <c r="H358" i="4"/>
  <c r="X358" i="4"/>
  <c r="U358" i="4"/>
  <c r="Y358" i="4"/>
  <c r="V358" i="4"/>
  <c r="L358" i="4"/>
  <c r="T358" i="4"/>
  <c r="X366" i="3"/>
  <c r="AB366" i="4"/>
  <c r="R366" i="4"/>
  <c r="Z366" i="4"/>
  <c r="L366" i="4"/>
  <c r="Q366" i="4"/>
  <c r="E366" i="4"/>
  <c r="Y366" i="4"/>
  <c r="P366" i="4"/>
  <c r="G366" i="4"/>
  <c r="J366" i="4"/>
  <c r="V366" i="4"/>
  <c r="F366" i="4"/>
  <c r="K366" i="4"/>
  <c r="X366" i="4"/>
  <c r="W366" i="4"/>
  <c r="H366" i="4"/>
  <c r="U366" i="4"/>
  <c r="X382" i="3"/>
  <c r="AB382" i="4"/>
  <c r="J382" i="4"/>
  <c r="W382" i="4"/>
  <c r="G382" i="4"/>
  <c r="L382" i="4"/>
  <c r="H382" i="4"/>
  <c r="R382" i="4"/>
  <c r="U382" i="4"/>
  <c r="E382" i="4"/>
  <c r="P382" i="4"/>
  <c r="O382" i="4"/>
  <c r="Q382" i="4"/>
  <c r="X382" i="4"/>
  <c r="N382" i="4"/>
  <c r="Z382" i="4"/>
  <c r="Y382" i="4"/>
  <c r="V382" i="4"/>
  <c r="T382" i="4"/>
  <c r="K382" i="4"/>
  <c r="T489" i="3"/>
  <c r="X500" i="3"/>
  <c r="AB500" i="4"/>
  <c r="R500" i="4"/>
  <c r="P500" i="4"/>
  <c r="T500" i="4"/>
  <c r="Y500" i="4"/>
  <c r="Q500" i="4"/>
  <c r="G500" i="4"/>
  <c r="N500" i="4"/>
  <c r="L500" i="4"/>
  <c r="H500" i="4"/>
  <c r="X500" i="4"/>
  <c r="O500" i="4"/>
  <c r="W500" i="4"/>
  <c r="U500" i="4"/>
  <c r="V500" i="4"/>
  <c r="I500" i="4"/>
  <c r="J500" i="4"/>
  <c r="Z500" i="4"/>
  <c r="X508" i="3"/>
  <c r="AB508" i="4"/>
  <c r="T508" i="4"/>
  <c r="H508" i="4"/>
  <c r="V508" i="4"/>
  <c r="R508" i="4"/>
  <c r="X508" i="4"/>
  <c r="Z508" i="4"/>
  <c r="U508" i="4"/>
  <c r="J508" i="4"/>
  <c r="L508" i="4"/>
  <c r="N508" i="4"/>
  <c r="E508" i="4"/>
  <c r="W508" i="4"/>
  <c r="Y508" i="4"/>
  <c r="P508" i="4"/>
  <c r="O508" i="4"/>
  <c r="Q508" i="4"/>
  <c r="X704" i="3"/>
  <c r="AB704" i="4"/>
  <c r="P704" i="4"/>
  <c r="Z704" i="4"/>
  <c r="L704" i="4"/>
  <c r="Y704" i="4"/>
  <c r="X704" i="4"/>
  <c r="J704" i="4"/>
  <c r="I704" i="4"/>
  <c r="Q704" i="4"/>
  <c r="H704" i="4"/>
  <c r="U704" i="4"/>
  <c r="T704" i="4"/>
  <c r="V704" i="4"/>
  <c r="N704" i="4"/>
  <c r="O704" i="4"/>
  <c r="K704" i="4"/>
  <c r="R704" i="4"/>
  <c r="W704" i="4"/>
  <c r="E704" i="4"/>
  <c r="F704" i="4"/>
  <c r="X645" i="3"/>
  <c r="AB645" i="4"/>
  <c r="I645" i="4"/>
  <c r="W645" i="4"/>
  <c r="Q645" i="4"/>
  <c r="K645" i="4"/>
  <c r="Z645" i="4"/>
  <c r="R645" i="4"/>
  <c r="U645" i="4"/>
  <c r="L645" i="4"/>
  <c r="H645" i="4"/>
  <c r="V645" i="4"/>
  <c r="Y645" i="4"/>
  <c r="T645" i="4"/>
  <c r="N645" i="4"/>
  <c r="G645" i="4"/>
  <c r="X645" i="4"/>
  <c r="F645" i="4"/>
  <c r="E645" i="4"/>
  <c r="J645" i="4"/>
  <c r="X660" i="3"/>
  <c r="AB660" i="4"/>
  <c r="Z660" i="4"/>
  <c r="Q660" i="4"/>
  <c r="R660" i="4"/>
  <c r="Y660" i="4"/>
  <c r="E660" i="4"/>
  <c r="W660" i="4"/>
  <c r="K660" i="4"/>
  <c r="L660" i="4"/>
  <c r="T660" i="4"/>
  <c r="J660" i="4"/>
  <c r="O660" i="4"/>
  <c r="U660" i="4"/>
  <c r="N660" i="4"/>
  <c r="F660" i="4"/>
  <c r="V660" i="4"/>
  <c r="P660" i="4"/>
  <c r="G660" i="4"/>
  <c r="X660" i="4"/>
  <c r="I660" i="4"/>
  <c r="H660" i="4"/>
  <c r="X668" i="3"/>
  <c r="AB668" i="4"/>
  <c r="N668" i="4"/>
  <c r="I668" i="4"/>
  <c r="G668" i="4"/>
  <c r="Q668" i="4"/>
  <c r="J668" i="4"/>
  <c r="X668" i="4"/>
  <c r="L668" i="4"/>
  <c r="P668" i="4"/>
  <c r="T668" i="4"/>
  <c r="R668" i="4"/>
  <c r="Z668" i="4"/>
  <c r="H668" i="4"/>
  <c r="F668" i="4"/>
  <c r="V668" i="4"/>
  <c r="U668" i="4"/>
  <c r="W668" i="4"/>
  <c r="O668" i="4"/>
  <c r="E668" i="4"/>
  <c r="Y668" i="4"/>
  <c r="X683" i="3"/>
  <c r="AB683" i="4"/>
  <c r="K683" i="4"/>
  <c r="N683" i="4"/>
  <c r="U683" i="4"/>
  <c r="Q683" i="4"/>
  <c r="V683" i="4"/>
  <c r="P683" i="4"/>
  <c r="E683" i="4"/>
  <c r="R683" i="4"/>
  <c r="W683" i="4"/>
  <c r="Z683" i="4"/>
  <c r="F683" i="4"/>
  <c r="X683" i="4"/>
  <c r="L683" i="4"/>
  <c r="H683" i="4"/>
  <c r="Y683" i="4"/>
  <c r="T683" i="4"/>
  <c r="G683" i="4"/>
  <c r="X687" i="3"/>
  <c r="AB687" i="4"/>
  <c r="Z687" i="4"/>
  <c r="K687" i="4"/>
  <c r="W687" i="4"/>
  <c r="L687" i="4"/>
  <c r="H687" i="4"/>
  <c r="X687" i="4"/>
  <c r="F687" i="4"/>
  <c r="O687" i="4"/>
  <c r="P687" i="4"/>
  <c r="G687" i="4"/>
  <c r="N687" i="4"/>
  <c r="I687" i="4"/>
  <c r="R687" i="4"/>
  <c r="Y687" i="4"/>
  <c r="V687" i="4"/>
  <c r="J687" i="4"/>
  <c r="T687" i="4"/>
  <c r="U687" i="4"/>
  <c r="Q687" i="4"/>
  <c r="X695" i="3"/>
  <c r="AB695" i="4"/>
  <c r="Y695" i="4"/>
  <c r="W695" i="4"/>
  <c r="E695" i="4"/>
  <c r="Z695" i="4"/>
  <c r="L695" i="4"/>
  <c r="O695" i="4"/>
  <c r="U695" i="4"/>
  <c r="I695" i="4"/>
  <c r="Q695" i="4"/>
  <c r="K695" i="4"/>
  <c r="T695" i="4"/>
  <c r="F695" i="4"/>
  <c r="X695" i="4"/>
  <c r="H695" i="4"/>
  <c r="R695" i="4"/>
  <c r="V695" i="4"/>
  <c r="N695" i="4"/>
  <c r="P695" i="4"/>
  <c r="X639" i="3"/>
  <c r="AB639" i="4"/>
  <c r="T639" i="4"/>
  <c r="Y639" i="4"/>
  <c r="E639" i="4"/>
  <c r="W639" i="4"/>
  <c r="N639" i="4"/>
  <c r="U639" i="4"/>
  <c r="J639" i="4"/>
  <c r="Z639" i="4"/>
  <c r="R639" i="4"/>
  <c r="X639" i="4"/>
  <c r="I639" i="4"/>
  <c r="O639" i="4"/>
  <c r="P639" i="4"/>
  <c r="Q639" i="4"/>
  <c r="H639" i="4"/>
  <c r="L639" i="4"/>
  <c r="G639" i="4"/>
  <c r="V639" i="4"/>
  <c r="F639" i="4"/>
  <c r="K639" i="4"/>
  <c r="X58" i="3"/>
  <c r="AB58" i="4"/>
  <c r="Z58" i="4"/>
  <c r="H58" i="4"/>
  <c r="T58" i="4"/>
  <c r="I58" i="4"/>
  <c r="J58" i="4"/>
  <c r="N58" i="4"/>
  <c r="G58" i="4"/>
  <c r="P58" i="4"/>
  <c r="R58" i="4"/>
  <c r="U58" i="4"/>
  <c r="X58" i="4"/>
  <c r="F58" i="4"/>
  <c r="E58" i="4"/>
  <c r="K58" i="4"/>
  <c r="V58" i="4"/>
  <c r="W58" i="4"/>
  <c r="Q58" i="4"/>
  <c r="Y58" i="4"/>
  <c r="X66" i="3"/>
  <c r="AB66" i="4"/>
  <c r="K66" i="4"/>
  <c r="V66" i="4"/>
  <c r="X66" i="4"/>
  <c r="E66" i="4"/>
  <c r="P66" i="4"/>
  <c r="Y66" i="4"/>
  <c r="O66" i="4"/>
  <c r="Z66" i="4"/>
  <c r="W66" i="4"/>
  <c r="F66" i="4"/>
  <c r="J66" i="4"/>
  <c r="I66" i="4"/>
  <c r="T66" i="4"/>
  <c r="H66" i="4"/>
  <c r="U66" i="4"/>
  <c r="L66" i="4"/>
  <c r="R66" i="4"/>
  <c r="Q66" i="4"/>
  <c r="X87" i="3"/>
  <c r="AB87" i="4"/>
  <c r="Q87" i="4"/>
  <c r="W87" i="4"/>
  <c r="O87" i="4"/>
  <c r="F87" i="4"/>
  <c r="L87" i="4"/>
  <c r="X87" i="4"/>
  <c r="U87" i="4"/>
  <c r="Y87" i="4"/>
  <c r="Z87" i="4"/>
  <c r="I87" i="4"/>
  <c r="V87" i="4"/>
  <c r="T87" i="4"/>
  <c r="N87" i="4"/>
  <c r="E87" i="4"/>
  <c r="J87" i="4"/>
  <c r="H87" i="4"/>
  <c r="K87" i="4"/>
  <c r="T176" i="3"/>
  <c r="X155" i="3"/>
  <c r="AB155" i="4"/>
  <c r="Z155" i="4"/>
  <c r="P155" i="4"/>
  <c r="K155" i="4"/>
  <c r="Y155" i="4"/>
  <c r="J155" i="4"/>
  <c r="I155" i="4"/>
  <c r="L155" i="4"/>
  <c r="U155" i="4"/>
  <c r="H155" i="4"/>
  <c r="T155" i="4"/>
  <c r="F155" i="4"/>
  <c r="R155" i="4"/>
  <c r="Q155" i="4"/>
  <c r="G155" i="4"/>
  <c r="E155" i="4"/>
  <c r="X155" i="4"/>
  <c r="N155" i="4"/>
  <c r="W155" i="4"/>
  <c r="V155" i="4"/>
  <c r="X119" i="3"/>
  <c r="AB119" i="4"/>
  <c r="E119" i="4"/>
  <c r="K119" i="4"/>
  <c r="V119" i="4"/>
  <c r="Y119" i="4"/>
  <c r="G119" i="4"/>
  <c r="X119" i="4"/>
  <c r="T119" i="4"/>
  <c r="I119" i="4"/>
  <c r="U119" i="4"/>
  <c r="P119" i="4"/>
  <c r="O119" i="4"/>
  <c r="Z119" i="4"/>
  <c r="F119" i="4"/>
  <c r="L119" i="4"/>
  <c r="H119" i="4"/>
  <c r="N119" i="4"/>
  <c r="Q119" i="4"/>
  <c r="R119" i="4"/>
  <c r="W119" i="4"/>
  <c r="X270" i="3"/>
  <c r="AB270" i="4"/>
  <c r="Z270" i="4"/>
  <c r="L270" i="4"/>
  <c r="K270" i="4"/>
  <c r="F270" i="4"/>
  <c r="X270" i="4"/>
  <c r="I270" i="4"/>
  <c r="Y270" i="4"/>
  <c r="H270" i="4"/>
  <c r="R270" i="4"/>
  <c r="P270" i="4"/>
  <c r="J270" i="4"/>
  <c r="V270" i="4"/>
  <c r="U270" i="4"/>
  <c r="O270" i="4"/>
  <c r="T270" i="4"/>
  <c r="G270" i="4"/>
  <c r="Q270" i="4"/>
  <c r="W270" i="4"/>
  <c r="N270" i="4"/>
  <c r="X350" i="3"/>
  <c r="AB350" i="4"/>
  <c r="H350" i="4"/>
  <c r="V350" i="4"/>
  <c r="W350" i="4"/>
  <c r="L350" i="4"/>
  <c r="F350" i="4"/>
  <c r="X350" i="4"/>
  <c r="O350" i="4"/>
  <c r="Q350" i="4"/>
  <c r="J350" i="4"/>
  <c r="T350" i="4"/>
  <c r="Z350" i="4"/>
  <c r="I350" i="4"/>
  <c r="P350" i="4"/>
  <c r="R350" i="4"/>
  <c r="N350" i="4"/>
  <c r="U350" i="4"/>
  <c r="Y350" i="4"/>
  <c r="E350" i="4"/>
  <c r="G350" i="4"/>
  <c r="AU144" i="3"/>
  <c r="X160" i="3"/>
  <c r="AB160" i="4"/>
  <c r="T160" i="4"/>
  <c r="J160" i="4"/>
  <c r="F160" i="4"/>
  <c r="N160" i="4"/>
  <c r="R160" i="4"/>
  <c r="I160" i="4"/>
  <c r="Y160" i="4"/>
  <c r="O160" i="4"/>
  <c r="G160" i="4"/>
  <c r="X160" i="4"/>
  <c r="Z160" i="4"/>
  <c r="P160" i="4"/>
  <c r="U160" i="4"/>
  <c r="V160" i="4"/>
  <c r="Q160" i="4"/>
  <c r="W160" i="4"/>
  <c r="H160" i="4"/>
  <c r="E160" i="4"/>
  <c r="K160" i="4"/>
  <c r="L160" i="4"/>
  <c r="X132" i="3"/>
  <c r="AB132" i="4"/>
  <c r="W132" i="4"/>
  <c r="Q132" i="4"/>
  <c r="Z132" i="4"/>
  <c r="X132" i="4"/>
  <c r="L132" i="4"/>
  <c r="I132" i="4"/>
  <c r="N132" i="4"/>
  <c r="T132" i="4"/>
  <c r="K132" i="4"/>
  <c r="E132" i="4"/>
  <c r="F132" i="4"/>
  <c r="O132" i="4"/>
  <c r="R132" i="4"/>
  <c r="V132" i="4"/>
  <c r="U132" i="4"/>
  <c r="H132" i="4"/>
  <c r="P132" i="4"/>
  <c r="Y132" i="4"/>
  <c r="G132" i="4"/>
  <c r="X460" i="3"/>
  <c r="AB460" i="4"/>
  <c r="G460" i="4"/>
  <c r="V460" i="4"/>
  <c r="F460" i="4"/>
  <c r="Y460" i="4"/>
  <c r="N460" i="4"/>
  <c r="T460" i="4"/>
  <c r="E460" i="4"/>
  <c r="U460" i="4"/>
  <c r="J460" i="4"/>
  <c r="H460" i="4"/>
  <c r="Q460" i="4"/>
  <c r="R460" i="4"/>
  <c r="I460" i="4"/>
  <c r="K460" i="4"/>
  <c r="O460" i="4"/>
  <c r="L460" i="4"/>
  <c r="W460" i="4"/>
  <c r="Z460" i="4"/>
  <c r="X460" i="4"/>
  <c r="P460" i="4"/>
  <c r="X118" i="3"/>
  <c r="AB118" i="4"/>
  <c r="E118" i="4"/>
  <c r="G118" i="4"/>
  <c r="Q118" i="4"/>
  <c r="O118" i="4"/>
  <c r="T118" i="4"/>
  <c r="H118" i="4"/>
  <c r="N118" i="4"/>
  <c r="W118" i="4"/>
  <c r="X118" i="4"/>
  <c r="Z118" i="4"/>
  <c r="U118" i="4"/>
  <c r="R118" i="4"/>
  <c r="F118" i="4"/>
  <c r="L118" i="4"/>
  <c r="V118" i="4"/>
  <c r="I118" i="4"/>
  <c r="Y118" i="4"/>
  <c r="P118" i="4"/>
  <c r="K118" i="4"/>
  <c r="U63" i="3"/>
  <c r="AC63" i="4" s="1"/>
  <c r="U41" i="3"/>
  <c r="AC41" i="4" s="1"/>
  <c r="U546" i="3"/>
  <c r="AC546" i="4" s="1"/>
  <c r="U52" i="3"/>
  <c r="AC52" i="4" s="1"/>
  <c r="U69" i="3"/>
  <c r="AC69" i="4" s="1"/>
  <c r="B755" i="4"/>
  <c r="U187" i="3"/>
  <c r="AC187" i="4" s="1"/>
  <c r="U493" i="3"/>
  <c r="AC493" i="4" s="1"/>
  <c r="U99" i="3"/>
  <c r="AC99" i="4" s="1"/>
  <c r="U633" i="3"/>
  <c r="AC633" i="4" s="1"/>
  <c r="U486" i="3"/>
  <c r="AC486" i="4" s="1"/>
  <c r="U179" i="3"/>
  <c r="AC179" i="4" s="1"/>
  <c r="U30" i="3"/>
  <c r="AC30" i="4" s="1"/>
  <c r="U183" i="3"/>
  <c r="AC183" i="4" s="1"/>
  <c r="U519" i="3"/>
  <c r="AC519" i="4" s="1"/>
  <c r="U39" i="3"/>
  <c r="AC39" i="4" s="1"/>
  <c r="U573" i="3"/>
  <c r="AC573" i="4" s="1"/>
  <c r="U368" i="3"/>
  <c r="AC368" i="4" s="1"/>
  <c r="U631" i="3"/>
  <c r="AC631" i="4" s="1"/>
  <c r="U94" i="3"/>
  <c r="AC94" i="4" s="1"/>
  <c r="U612" i="3"/>
  <c r="AC612" i="4" s="1"/>
  <c r="U627" i="3"/>
  <c r="AC627" i="4" s="1"/>
  <c r="U635" i="3"/>
  <c r="AC635" i="4" s="1"/>
  <c r="U521" i="3"/>
  <c r="AC521" i="4" s="1"/>
  <c r="U111" i="3"/>
  <c r="AC111" i="4" s="1"/>
  <c r="U28" i="3"/>
  <c r="AC28" i="4" s="1"/>
  <c r="U67" i="3"/>
  <c r="AC67" i="4" s="1"/>
  <c r="U624" i="3"/>
  <c r="AC624" i="4" s="1"/>
  <c r="U375" i="3"/>
  <c r="AC375" i="4" s="1"/>
  <c r="U528" i="3"/>
  <c r="AC528" i="4" s="1"/>
  <c r="U515" i="3"/>
  <c r="AC515" i="4" s="1"/>
  <c r="U167" i="3"/>
  <c r="AC167" i="4" s="1"/>
  <c r="U426" i="3"/>
  <c r="AC426" i="4" s="1"/>
  <c r="U121" i="3"/>
  <c r="AC121" i="4" s="1"/>
  <c r="U21" i="3"/>
  <c r="AC21" i="4" s="1"/>
  <c r="U172" i="3"/>
  <c r="AC172" i="4" s="1"/>
  <c r="U23" i="3"/>
  <c r="AC23" i="4" s="1"/>
  <c r="U469" i="3"/>
  <c r="AC469" i="4" s="1"/>
  <c r="U479" i="3"/>
  <c r="AC479" i="4" s="1"/>
  <c r="U488" i="3"/>
  <c r="AC488" i="4" s="1"/>
  <c r="U175" i="3"/>
  <c r="AC175" i="4" s="1"/>
  <c r="X10" i="3"/>
  <c r="B763" i="4"/>
  <c r="B550" i="4"/>
  <c r="X223" i="4"/>
  <c r="B273" i="4"/>
  <c r="B712" i="4"/>
  <c r="X395" i="3"/>
  <c r="B275" i="4"/>
  <c r="X423" i="3"/>
  <c r="B564" i="4"/>
  <c r="X544" i="3"/>
  <c r="B271" i="4"/>
  <c r="X418" i="3"/>
  <c r="B11" i="4"/>
  <c r="U711" i="4"/>
  <c r="T711" i="4"/>
  <c r="P326" i="4"/>
  <c r="V105" i="4"/>
  <c r="V711" i="4"/>
  <c r="W711" i="4"/>
  <c r="V287" i="4"/>
  <c r="V126" i="4"/>
  <c r="G659" i="4"/>
  <c r="V518" i="4"/>
  <c r="T518" i="4"/>
  <c r="W518" i="4"/>
  <c r="V721" i="4"/>
  <c r="S721" i="4" s="1"/>
  <c r="U518" i="4"/>
  <c r="B115" i="4"/>
  <c r="B257" i="4"/>
  <c r="B68" i="4"/>
  <c r="B163" i="4"/>
  <c r="B751" i="4"/>
  <c r="B56" i="4"/>
  <c r="G657" i="4"/>
  <c r="B124" i="4"/>
  <c r="B147" i="4"/>
  <c r="B60" i="4"/>
  <c r="B404" i="4"/>
  <c r="B714" i="4"/>
  <c r="B639" i="4"/>
  <c r="B416" i="4"/>
  <c r="V719" i="4"/>
  <c r="G616" i="4"/>
  <c r="B313" i="4"/>
  <c r="B234" i="4"/>
  <c r="B36" i="4"/>
  <c r="G758" i="4"/>
  <c r="V263" i="4"/>
  <c r="U511" i="4"/>
  <c r="U120" i="4"/>
  <c r="T207" i="4"/>
  <c r="T511" i="4"/>
  <c r="V127" i="4"/>
  <c r="W511" i="4"/>
  <c r="V694" i="4"/>
  <c r="V511" i="4"/>
  <c r="V120" i="4"/>
  <c r="I199" i="4"/>
  <c r="X144" i="4"/>
  <c r="V264" i="4"/>
  <c r="V512" i="4"/>
  <c r="W512" i="4"/>
  <c r="U512" i="4"/>
  <c r="T213" i="4"/>
  <c r="T512" i="4"/>
  <c r="T216" i="4"/>
  <c r="S216" i="4" s="1"/>
  <c r="R62" i="4"/>
  <c r="G647" i="4"/>
  <c r="V513" i="4"/>
  <c r="T211" i="4"/>
  <c r="U513" i="4"/>
  <c r="Z787" i="4"/>
  <c r="T513" i="4"/>
  <c r="V696" i="4"/>
  <c r="T214" i="4"/>
  <c r="V265" i="4"/>
  <c r="S265" i="4" s="1"/>
  <c r="T212" i="4"/>
  <c r="W513" i="4"/>
  <c r="X140" i="4"/>
  <c r="Y220" i="4"/>
  <c r="B729" i="4"/>
  <c r="B50" i="4"/>
  <c r="T205" i="4"/>
  <c r="S205" i="4" s="1"/>
  <c r="T501" i="4"/>
  <c r="T204" i="4"/>
  <c r="W501" i="4"/>
  <c r="V678" i="4"/>
  <c r="G435" i="4"/>
  <c r="P162" i="4"/>
  <c r="G218" i="4"/>
  <c r="T208" i="4"/>
  <c r="S208" i="4" s="1"/>
  <c r="V501" i="4"/>
  <c r="T210" i="4"/>
  <c r="S210" i="4" s="1"/>
  <c r="T209" i="4"/>
  <c r="U501" i="4"/>
  <c r="U354" i="4"/>
  <c r="T354" i="4"/>
  <c r="V354" i="4"/>
  <c r="W354" i="4"/>
  <c r="P527" i="4"/>
  <c r="V342" i="4"/>
  <c r="R286" i="4"/>
  <c r="P526" i="4"/>
  <c r="K295" i="4"/>
  <c r="P292" i="4"/>
  <c r="T341" i="4"/>
  <c r="W341" i="4"/>
  <c r="V341" i="4"/>
  <c r="U341" i="4"/>
  <c r="V504" i="4"/>
  <c r="S504" i="4" s="1"/>
  <c r="Z228" i="4"/>
  <c r="Z595" i="4"/>
  <c r="G776" i="4"/>
  <c r="V498" i="4"/>
  <c r="S498" i="4" s="1"/>
  <c r="G743" i="4"/>
  <c r="G780" i="4"/>
  <c r="T329" i="4"/>
  <c r="V497" i="4"/>
  <c r="S497" i="4" s="1"/>
  <c r="V496" i="4"/>
  <c r="V154" i="4"/>
  <c r="G157" i="4"/>
  <c r="W327" i="4"/>
  <c r="V495" i="4"/>
  <c r="S495" i="4" s="1"/>
  <c r="O20" i="4"/>
  <c r="V327" i="4"/>
  <c r="T327" i="4"/>
  <c r="R126" i="4"/>
  <c r="G220" i="4"/>
  <c r="U327" i="4"/>
  <c r="F124" i="4"/>
  <c r="V153" i="4"/>
  <c r="S153" i="4" s="1"/>
  <c r="U71" i="4"/>
  <c r="T124" i="4"/>
  <c r="V321" i="4"/>
  <c r="W321" i="4"/>
  <c r="V76" i="4"/>
  <c r="S76" i="4" s="1"/>
  <c r="T321" i="4"/>
  <c r="V491" i="4"/>
  <c r="V71" i="4"/>
  <c r="U321" i="4"/>
  <c r="T125" i="4"/>
  <c r="S125" i="4" s="1"/>
  <c r="W319" i="4"/>
  <c r="V150" i="4"/>
  <c r="S150" i="4" s="1"/>
  <c r="V319" i="4"/>
  <c r="U319" i="4"/>
  <c r="T319" i="4"/>
  <c r="K720" i="4"/>
  <c r="K314" i="4"/>
  <c r="G688" i="4"/>
  <c r="Z62" i="4"/>
  <c r="I161" i="4"/>
  <c r="G214" i="4"/>
  <c r="X772" i="4"/>
  <c r="Z218" i="4"/>
  <c r="U313" i="4"/>
  <c r="W313" i="4"/>
  <c r="V145" i="4"/>
  <c r="T120" i="4"/>
  <c r="V313" i="4"/>
  <c r="T313" i="4"/>
  <c r="P258" i="4"/>
  <c r="O102" i="4"/>
  <c r="I82" i="4"/>
  <c r="K298" i="4"/>
  <c r="P772" i="4"/>
  <c r="X648" i="4"/>
  <c r="W307" i="4"/>
  <c r="V471" i="4"/>
  <c r="S471" i="4" s="1"/>
  <c r="P73" i="4"/>
  <c r="P771" i="4"/>
  <c r="V307" i="4"/>
  <c r="T307" i="4"/>
  <c r="U307" i="4"/>
  <c r="V141" i="4"/>
  <c r="V75" i="4"/>
  <c r="T116" i="4"/>
  <c r="T113" i="4"/>
  <c r="S113" i="4" s="1"/>
  <c r="B35" i="4"/>
  <c r="B473" i="4"/>
  <c r="B703" i="4"/>
  <c r="B12" i="4"/>
  <c r="B107" i="4"/>
  <c r="B333" i="4"/>
  <c r="B213" i="4"/>
  <c r="B229" i="4"/>
  <c r="B420" i="4"/>
  <c r="B730" i="4"/>
  <c r="B246" i="4"/>
  <c r="G404" i="4"/>
  <c r="B137" i="4"/>
  <c r="B120" i="4"/>
  <c r="B400" i="4"/>
  <c r="B80" i="4"/>
  <c r="B691" i="4"/>
  <c r="B211" i="4"/>
  <c r="B314" i="4"/>
  <c r="B676" i="4"/>
  <c r="B91" i="4"/>
  <c r="B44" i="4"/>
  <c r="B155" i="4"/>
  <c r="B406" i="4"/>
  <c r="B621" i="4"/>
  <c r="B329" i="4"/>
  <c r="B37" i="4"/>
  <c r="B658" i="4"/>
  <c r="B477" i="4"/>
  <c r="B75" i="4"/>
  <c r="B88" i="4"/>
  <c r="B233" i="4"/>
  <c r="B332" i="4"/>
  <c r="V445" i="4"/>
  <c r="B119" i="4"/>
  <c r="B538" i="4"/>
  <c r="B571" i="4"/>
  <c r="B603" i="4"/>
  <c r="B728" i="4"/>
  <c r="B79" i="4"/>
  <c r="B272" i="4"/>
  <c r="B562" i="4"/>
  <c r="B76" i="4"/>
  <c r="B123" i="4"/>
  <c r="B259" i="4"/>
  <c r="B341" i="4"/>
  <c r="B132" i="4"/>
  <c r="B269" i="4"/>
  <c r="B319" i="4"/>
  <c r="B460" i="4"/>
  <c r="B350" i="4"/>
  <c r="B699" i="4"/>
  <c r="B14" i="4"/>
  <c r="B506" i="4"/>
  <c r="B708" i="4"/>
  <c r="B427" i="4"/>
  <c r="B596" i="4"/>
  <c r="B369" i="4"/>
  <c r="B783" i="4"/>
  <c r="B48" i="4"/>
  <c r="B695" i="4"/>
  <c r="B290" i="4"/>
  <c r="B299" i="4"/>
  <c r="B347" i="4"/>
  <c r="B516" i="4"/>
  <c r="B704" i="4"/>
  <c r="B87" i="4"/>
  <c r="B654" i="4"/>
  <c r="B156" i="4"/>
  <c r="B136" i="4"/>
  <c r="B630" i="4"/>
  <c r="X616" i="4"/>
  <c r="P600" i="4"/>
  <c r="G675" i="4"/>
  <c r="G445" i="4"/>
  <c r="V282" i="4"/>
  <c r="O271" i="4"/>
  <c r="K322" i="4"/>
  <c r="T294" i="4"/>
  <c r="W294" i="4"/>
  <c r="U294" i="4"/>
  <c r="K287" i="4"/>
  <c r="P97" i="4"/>
  <c r="V124" i="4"/>
  <c r="T97" i="4"/>
  <c r="S97" i="4" s="1"/>
  <c r="J142" i="4"/>
  <c r="G318" i="4"/>
  <c r="R153" i="4"/>
  <c r="T299" i="4"/>
  <c r="P165" i="4"/>
  <c r="W299" i="4"/>
  <c r="G655" i="4"/>
  <c r="V130" i="4"/>
  <c r="X592" i="4"/>
  <c r="I97" i="4"/>
  <c r="K292" i="4"/>
  <c r="K307" i="4"/>
  <c r="V301" i="4"/>
  <c r="F315" i="4"/>
  <c r="X739" i="4"/>
  <c r="W301" i="4"/>
  <c r="U301" i="4"/>
  <c r="T301" i="4"/>
  <c r="G707" i="4"/>
  <c r="K778" i="4"/>
  <c r="G362" i="4"/>
  <c r="K784" i="4"/>
  <c r="AU753" i="3"/>
  <c r="AU71" i="3"/>
  <c r="AU242" i="3"/>
  <c r="AU498" i="3"/>
  <c r="AU689" i="3"/>
  <c r="AU164" i="3"/>
  <c r="AU75" i="3"/>
  <c r="AU201" i="3"/>
  <c r="AU322" i="3"/>
  <c r="AU352" i="3"/>
  <c r="AU364" i="3"/>
  <c r="AU495" i="3"/>
  <c r="AU583" i="3"/>
  <c r="AU561" i="3"/>
  <c r="AU113" i="3"/>
  <c r="AU61" i="3"/>
  <c r="AU97" i="3"/>
  <c r="AU170" i="3"/>
  <c r="AU191" i="3"/>
  <c r="AU211" i="3"/>
  <c r="AU453" i="3"/>
  <c r="AU413" i="3"/>
  <c r="AU290" i="3"/>
  <c r="AU303" i="3"/>
  <c r="AU319" i="3"/>
  <c r="AU378" i="3"/>
  <c r="AU512" i="3"/>
  <c r="AU724" i="3"/>
  <c r="AU664" i="3"/>
  <c r="AU527" i="3"/>
  <c r="AU751" i="3"/>
  <c r="AU163" i="3"/>
  <c r="AU131" i="3"/>
  <c r="AU136" i="3"/>
  <c r="AU140" i="3"/>
  <c r="AU62" i="3"/>
  <c r="AU414" i="3"/>
  <c r="AU266" i="3"/>
  <c r="AU286" i="3"/>
  <c r="AU363" i="3"/>
  <c r="AU647" i="3"/>
  <c r="AU733" i="3"/>
  <c r="AU557" i="3"/>
  <c r="AU748" i="3"/>
  <c r="AU781" i="3"/>
  <c r="AU794" i="3"/>
  <c r="AU734" i="3"/>
  <c r="AU265" i="3"/>
  <c r="AU570" i="3"/>
  <c r="AU611" i="3"/>
  <c r="AU304" i="3"/>
  <c r="AU580" i="3"/>
  <c r="AU141" i="3"/>
  <c r="AU157" i="3"/>
  <c r="AU138" i="3"/>
  <c r="AU37" i="3"/>
  <c r="AU72" i="3"/>
  <c r="AU210" i="3"/>
  <c r="AU216" i="3"/>
  <c r="AU436" i="3"/>
  <c r="AU448" i="3"/>
  <c r="AU407" i="3"/>
  <c r="AU412" i="3"/>
  <c r="AU263" i="3"/>
  <c r="AU284" i="3"/>
  <c r="AU584" i="3"/>
  <c r="AU606" i="3"/>
  <c r="AU787" i="3"/>
  <c r="P743" i="4"/>
  <c r="AU260" i="3"/>
  <c r="AU205" i="3"/>
  <c r="AU237" i="3"/>
  <c r="AU380" i="3"/>
  <c r="AU93" i="3"/>
  <c r="AU392" i="3"/>
  <c r="AU229" i="3"/>
  <c r="AU710" i="3"/>
  <c r="AU224" i="3"/>
  <c r="AU251" i="3"/>
  <c r="AU285" i="3"/>
  <c r="AU349" i="3"/>
  <c r="AU504" i="3"/>
  <c r="M518" i="4"/>
  <c r="AU716" i="3"/>
  <c r="M720" i="4"/>
  <c r="AU691" i="3"/>
  <c r="AU562" i="3"/>
  <c r="AU607" i="3"/>
  <c r="AU143" i="3"/>
  <c r="AU20" i="3"/>
  <c r="AU102" i="3"/>
  <c r="AU35" i="3"/>
  <c r="AU74" i="3"/>
  <c r="AU82" i="3"/>
  <c r="AU108" i="3"/>
  <c r="AU450" i="3"/>
  <c r="AU225" i="3"/>
  <c r="AU401" i="3"/>
  <c r="AU462" i="3"/>
  <c r="AU235" i="3"/>
  <c r="AU271" i="3"/>
  <c r="AU292" i="3"/>
  <c r="AU325" i="3"/>
  <c r="AU351" i="3"/>
  <c r="AU497" i="3"/>
  <c r="AU220" i="3"/>
  <c r="AU705" i="3"/>
  <c r="AU678" i="3"/>
  <c r="AU532" i="3"/>
  <c r="AU569" i="3"/>
  <c r="AU594" i="3"/>
  <c r="AU618" i="3"/>
  <c r="M344" i="4"/>
  <c r="AU120" i="3"/>
  <c r="AU88" i="3"/>
  <c r="AU227" i="3"/>
  <c r="AU389" i="3"/>
  <c r="AU343" i="3"/>
  <c r="AU663" i="3"/>
  <c r="M728" i="4"/>
  <c r="AU538" i="3"/>
  <c r="AU579" i="3"/>
  <c r="M737" i="4"/>
  <c r="AU767" i="3"/>
  <c r="AU784" i="3"/>
  <c r="M793" i="4"/>
  <c r="AU731" i="3"/>
  <c r="AU261" i="3"/>
  <c r="AU278" i="3"/>
  <c r="AU576" i="3"/>
  <c r="AU609" i="3"/>
  <c r="M524" i="4"/>
  <c r="AU786" i="3"/>
  <c r="AU43" i="3"/>
  <c r="AU564" i="3"/>
  <c r="AU150" i="3"/>
  <c r="AU472" i="3"/>
  <c r="AU156" i="3"/>
  <c r="AU137" i="3"/>
  <c r="AU213" i="3"/>
  <c r="AU420" i="3"/>
  <c r="AU425" i="3"/>
  <c r="AU464" i="3"/>
  <c r="AU272" i="3"/>
  <c r="AU373" i="3"/>
  <c r="M673" i="4"/>
  <c r="AU727" i="3"/>
  <c r="AU553" i="3"/>
  <c r="M619" i="4"/>
  <c r="AU629" i="3"/>
  <c r="AU233" i="3"/>
  <c r="AU162" i="3"/>
  <c r="AU130" i="3"/>
  <c r="AU57" i="3"/>
  <c r="AU85" i="3"/>
  <c r="AU174" i="3"/>
  <c r="AU195" i="3"/>
  <c r="AU207" i="3"/>
  <c r="AU106" i="3"/>
  <c r="AU445" i="3"/>
  <c r="M239" i="4"/>
  <c r="AU246" i="3"/>
  <c r="M280" i="4"/>
  <c r="AU314" i="3"/>
  <c r="AU336" i="3"/>
  <c r="AU362" i="3"/>
  <c r="M371" i="4"/>
  <c r="AU708" i="3"/>
  <c r="AU725" i="3"/>
  <c r="AU592" i="3"/>
  <c r="AU55" i="3"/>
  <c r="AU90" i="3"/>
  <c r="M98" i="4"/>
  <c r="AU204" i="3"/>
  <c r="AU208" i="3"/>
  <c r="AU107" i="3"/>
  <c r="AU442" i="3"/>
  <c r="AU446" i="3"/>
  <c r="AU385" i="3"/>
  <c r="AU419" i="3"/>
  <c r="M471" i="4"/>
  <c r="AU247" i="3"/>
  <c r="AU252" i="3"/>
  <c r="AU275" i="3"/>
  <c r="AU315" i="3"/>
  <c r="AU321" i="3"/>
  <c r="AU333" i="3"/>
  <c r="AU337" i="3"/>
  <c r="AU355" i="3"/>
  <c r="M476" i="4"/>
  <c r="AU501" i="3"/>
  <c r="AU474" i="3"/>
  <c r="M684" i="4"/>
  <c r="AU688" i="3"/>
  <c r="AU575" i="3"/>
  <c r="AU768" i="3"/>
  <c r="AU396" i="3"/>
  <c r="AU578" i="3"/>
  <c r="AU603" i="3"/>
  <c r="AU116" i="3"/>
  <c r="AU133" i="3"/>
  <c r="AU48" i="3"/>
  <c r="AU177" i="3"/>
  <c r="AU194" i="3"/>
  <c r="AU452" i="3"/>
  <c r="AU393" i="3"/>
  <c r="M458" i="4"/>
  <c r="AU238" i="3"/>
  <c r="M327" i="4"/>
  <c r="M507" i="4"/>
  <c r="AU473" i="3"/>
  <c r="AU703" i="3"/>
  <c r="M719" i="4"/>
  <c r="M655" i="4"/>
  <c r="M554" i="4"/>
  <c r="M590" i="4"/>
  <c r="AU758" i="3"/>
  <c r="AU249" i="3"/>
  <c r="AU552" i="3"/>
  <c r="AU595" i="3"/>
  <c r="AU311" i="3"/>
  <c r="AU465" i="3"/>
  <c r="M759" i="4"/>
  <c r="AU255" i="3"/>
  <c r="AU600" i="3"/>
  <c r="M367" i="4"/>
  <c r="AU648" i="3"/>
  <c r="AU680" i="3"/>
  <c r="AU439" i="3"/>
  <c r="AU435" i="3"/>
  <c r="AU135" i="3"/>
  <c r="AU26" i="3"/>
  <c r="AU178" i="3"/>
  <c r="AU523" i="3"/>
  <c r="AU91" i="3"/>
  <c r="AU189" i="3"/>
  <c r="AU226" i="3"/>
  <c r="AU415" i="3"/>
  <c r="M306" i="4"/>
  <c r="M477" i="4"/>
  <c r="AU510" i="3"/>
  <c r="AU722" i="3"/>
  <c r="AU533" i="3"/>
  <c r="M778" i="4"/>
  <c r="M269" i="4"/>
  <c r="AU320" i="3"/>
  <c r="AU142" i="3"/>
  <c r="AU49" i="3"/>
  <c r="AU73" i="3"/>
  <c r="AU89" i="3"/>
  <c r="AU109" i="3"/>
  <c r="AU165" i="3"/>
  <c r="AU384" i="3"/>
  <c r="AU400" i="3"/>
  <c r="AU264" i="3"/>
  <c r="M332" i="4"/>
  <c r="AU345" i="3"/>
  <c r="AU354" i="3"/>
  <c r="AU485" i="3"/>
  <c r="AU228" i="3"/>
  <c r="AU535" i="3"/>
  <c r="AU539" i="3"/>
  <c r="AU550" i="3"/>
  <c r="AU159" i="3"/>
  <c r="M114" i="4"/>
  <c r="AU171" i="3"/>
  <c r="AU192" i="3"/>
  <c r="AU196" i="3"/>
  <c r="AU166" i="3"/>
  <c r="AU391" i="3"/>
  <c r="AU424" i="3"/>
  <c r="AU428" i="3"/>
  <c r="AU259" i="3"/>
  <c r="AU298" i="3"/>
  <c r="AU341" i="3"/>
  <c r="AU372" i="3"/>
  <c r="AU410" i="3"/>
  <c r="AU701" i="3"/>
  <c r="M717" i="4"/>
  <c r="AU665" i="3"/>
  <c r="AU587" i="3"/>
  <c r="M773" i="4"/>
  <c r="M297" i="4"/>
  <c r="AU676" i="3"/>
  <c r="AU416" i="3"/>
  <c r="AU153" i="3"/>
  <c r="AU76" i="3"/>
  <c r="AU431" i="3"/>
  <c r="AU307" i="3"/>
  <c r="M318" i="4"/>
  <c r="AU659" i="3"/>
  <c r="M682" i="4"/>
  <c r="M699" i="4"/>
  <c r="AU560" i="3"/>
  <c r="AU754" i="3"/>
  <c r="M771" i="4"/>
  <c r="AU739" i="3"/>
  <c r="M732" i="4"/>
  <c r="AU740" i="3"/>
  <c r="AU649" i="3"/>
  <c r="M742" i="4"/>
  <c r="R560" i="4"/>
  <c r="X740" i="4"/>
  <c r="K783" i="4"/>
  <c r="Z539" i="4"/>
  <c r="P744" i="4"/>
  <c r="G719" i="4"/>
  <c r="V65" i="4"/>
  <c r="T102" i="4"/>
  <c r="S102" i="4" s="1"/>
  <c r="T104" i="4"/>
  <c r="T101" i="4"/>
  <c r="S101" i="4" s="1"/>
  <c r="T65" i="4"/>
  <c r="T300" i="4"/>
  <c r="V129" i="4"/>
  <c r="K77" i="4"/>
  <c r="G246" i="4"/>
  <c r="G393" i="4"/>
  <c r="B25" i="4"/>
  <c r="U378" i="4"/>
  <c r="W378" i="4"/>
  <c r="T49" i="4"/>
  <c r="S49" i="4" s="1"/>
  <c r="V378" i="4"/>
  <c r="T378" i="4"/>
  <c r="P775" i="4"/>
  <c r="G535" i="4"/>
  <c r="Z617" i="4"/>
  <c r="J108" i="4"/>
  <c r="R61" i="4"/>
  <c r="G721" i="4"/>
  <c r="K61" i="4"/>
  <c r="U228" i="4"/>
  <c r="V739" i="4"/>
  <c r="U739" i="4"/>
  <c r="T71" i="4"/>
  <c r="T228" i="4"/>
  <c r="T739" i="4"/>
  <c r="T73" i="4"/>
  <c r="T77" i="4"/>
  <c r="S77" i="4" s="1"/>
  <c r="T81" i="4"/>
  <c r="T75" i="4"/>
  <c r="T79" i="4"/>
  <c r="V228" i="4"/>
  <c r="W739" i="4"/>
  <c r="I751" i="4"/>
  <c r="R162" i="4"/>
  <c r="P113" i="4"/>
  <c r="T404" i="4"/>
  <c r="AU402" i="3"/>
  <c r="T402" i="4"/>
  <c r="AU405" i="3"/>
  <c r="T405" i="4"/>
  <c r="V502" i="4"/>
  <c r="R539" i="4"/>
  <c r="G727" i="4"/>
  <c r="I207" i="4"/>
  <c r="AU408" i="3"/>
  <c r="T408" i="4"/>
  <c r="K90" i="4"/>
  <c r="W198" i="4"/>
  <c r="V198" i="4"/>
  <c r="U198" i="4"/>
  <c r="T407" i="4"/>
  <c r="S407" i="4" s="1"/>
  <c r="T198" i="4"/>
  <c r="AU662" i="3"/>
  <c r="M618" i="4"/>
  <c r="AU749" i="3"/>
  <c r="M709" i="4"/>
  <c r="M566" i="4"/>
  <c r="M492" i="4"/>
  <c r="AU721" i="3"/>
  <c r="AU696" i="3"/>
  <c r="M786" i="4"/>
  <c r="B27" i="4"/>
  <c r="AU541" i="3"/>
  <c r="AU301" i="3"/>
  <c r="AU626" i="3"/>
  <c r="AU540" i="3"/>
  <c r="AU764" i="3"/>
  <c r="AU222" i="3"/>
  <c r="AU331" i="3"/>
  <c r="M517" i="4"/>
  <c r="AU765" i="3"/>
  <c r="AU11" i="3"/>
  <c r="AU146" i="3"/>
  <c r="M329" i="4"/>
  <c r="M380" i="4"/>
  <c r="M484" i="4"/>
  <c r="AU713" i="3"/>
  <c r="AU657" i="3"/>
  <c r="M341" i="4"/>
  <c r="J318" i="4"/>
  <c r="K381" i="4"/>
  <c r="O503" i="4"/>
  <c r="X719" i="4"/>
  <c r="Q663" i="4"/>
  <c r="X699" i="4"/>
  <c r="Y238" i="4"/>
  <c r="L232" i="4"/>
  <c r="L289" i="4"/>
  <c r="L518" i="4"/>
  <c r="Q260" i="4"/>
  <c r="P579" i="4"/>
  <c r="X579" i="4"/>
  <c r="Z20" i="4"/>
  <c r="Y106" i="4"/>
  <c r="Y110" i="4"/>
  <c r="P272" i="4"/>
  <c r="P413" i="4"/>
  <c r="Q445" i="4"/>
  <c r="Y453" i="4"/>
  <c r="Y592" i="4"/>
  <c r="Y600" i="4"/>
  <c r="R649" i="4"/>
  <c r="Y681" i="4"/>
  <c r="Y689" i="4"/>
  <c r="Y733" i="4"/>
  <c r="R127" i="4"/>
  <c r="Y253" i="4"/>
  <c r="Z380" i="4"/>
  <c r="Q498" i="4"/>
  <c r="Q502" i="4"/>
  <c r="G20" i="4"/>
  <c r="J110" i="4"/>
  <c r="Q364" i="4"/>
  <c r="Z364" i="4"/>
  <c r="Q584" i="4"/>
  <c r="X649" i="4"/>
  <c r="Z697" i="4"/>
  <c r="X733" i="4"/>
  <c r="Z733" i="4"/>
  <c r="P131" i="4"/>
  <c r="K159" i="4"/>
  <c r="X163" i="4"/>
  <c r="P229" i="4"/>
  <c r="G384" i="4"/>
  <c r="P143" i="4"/>
  <c r="Z143" i="4"/>
  <c r="Q163" i="4"/>
  <c r="X249" i="4"/>
  <c r="Z249" i="4"/>
  <c r="G317" i="4"/>
  <c r="Q317" i="4"/>
  <c r="Z384" i="4"/>
  <c r="Z510" i="4"/>
  <c r="X514" i="4"/>
  <c r="Q581" i="4"/>
  <c r="L233" i="4"/>
  <c r="Z388" i="4"/>
  <c r="L245" i="4"/>
  <c r="L36" i="4"/>
  <c r="L265" i="4"/>
  <c r="L589" i="4"/>
  <c r="L258" i="4"/>
  <c r="L101" i="4"/>
  <c r="L117" i="4"/>
  <c r="L164" i="4"/>
  <c r="G143" i="4"/>
  <c r="Y147" i="4"/>
  <c r="G159" i="4"/>
  <c r="Z163" i="4"/>
  <c r="Q229" i="4"/>
  <c r="X237" i="4"/>
  <c r="Z253" i="4"/>
  <c r="Y317" i="4"/>
  <c r="Q373" i="4"/>
  <c r="Q384" i="4"/>
  <c r="Q388" i="4"/>
  <c r="P498" i="4"/>
  <c r="P502" i="4"/>
  <c r="Y514" i="4"/>
  <c r="B303" i="4"/>
  <c r="P594" i="4"/>
  <c r="G113" i="4"/>
  <c r="X235" i="4"/>
  <c r="G351" i="4"/>
  <c r="P412" i="4"/>
  <c r="P719" i="4"/>
  <c r="X27" i="4"/>
  <c r="Z46" i="4"/>
  <c r="Q50" i="4"/>
  <c r="F74" i="4"/>
  <c r="X90" i="4"/>
  <c r="P98" i="4"/>
  <c r="Y109" i="4"/>
  <c r="Y165" i="4"/>
  <c r="X191" i="4"/>
  <c r="X195" i="4"/>
  <c r="Q203" i="4"/>
  <c r="Q207" i="4"/>
  <c r="Q255" i="4"/>
  <c r="R295" i="4"/>
  <c r="P404" i="4"/>
  <c r="Z408" i="4"/>
  <c r="P416" i="4"/>
  <c r="Y617" i="4"/>
  <c r="Y648" i="4"/>
  <c r="X776" i="4"/>
  <c r="P780" i="4"/>
  <c r="X784" i="4"/>
  <c r="X227" i="4"/>
  <c r="P259" i="4"/>
  <c r="Z315" i="4"/>
  <c r="R355" i="4"/>
  <c r="Y363" i="4"/>
  <c r="X272" i="4"/>
  <c r="L650" i="4"/>
  <c r="K227" i="4"/>
  <c r="Y259" i="4"/>
  <c r="X271" i="4"/>
  <c r="J315" i="4"/>
  <c r="Z355" i="4"/>
  <c r="Z440" i="4"/>
  <c r="P448" i="4"/>
  <c r="X448" i="4"/>
  <c r="Y452" i="4"/>
  <c r="G102" i="4"/>
  <c r="Q102" i="4"/>
  <c r="P224" i="4"/>
  <c r="P260" i="4"/>
  <c r="X260" i="4"/>
  <c r="X352" i="4"/>
  <c r="Y360" i="4"/>
  <c r="G449" i="4"/>
  <c r="Y449" i="4"/>
  <c r="Q592" i="4"/>
  <c r="Q241" i="4"/>
  <c r="Q261" i="4"/>
  <c r="Y101" i="4"/>
  <c r="G105" i="4"/>
  <c r="Q105" i="4"/>
  <c r="X412" i="4"/>
  <c r="Z579" i="4"/>
  <c r="X356" i="4"/>
  <c r="X364" i="4"/>
  <c r="X441" i="4"/>
  <c r="Y13" i="3"/>
  <c r="S13" i="4"/>
  <c r="L113" i="4"/>
  <c r="L345" i="4"/>
  <c r="X707" i="4"/>
  <c r="L275" i="4"/>
  <c r="L670" i="4"/>
  <c r="X377" i="4"/>
  <c r="L143" i="4"/>
  <c r="L159" i="4"/>
  <c r="L269" i="4"/>
  <c r="L274" i="4"/>
  <c r="L523" i="4"/>
  <c r="L663" i="4"/>
  <c r="L357" i="4"/>
  <c r="Q164" i="4"/>
  <c r="S17" i="4"/>
  <c r="S686" i="4"/>
  <c r="S794" i="4"/>
  <c r="S734" i="4"/>
  <c r="L465" i="4"/>
  <c r="L734" i="4"/>
  <c r="K35" i="4"/>
  <c r="I62" i="4"/>
  <c r="X74" i="4"/>
  <c r="X82" i="4"/>
  <c r="P109" i="4"/>
  <c r="X165" i="4"/>
  <c r="P191" i="4"/>
  <c r="Y195" i="4"/>
  <c r="Z215" i="4"/>
  <c r="P400" i="4"/>
  <c r="Z607" i="4"/>
  <c r="P648" i="4"/>
  <c r="Z780" i="4"/>
  <c r="S450" i="4"/>
  <c r="S420" i="4"/>
  <c r="S285" i="4"/>
  <c r="S716" i="4"/>
  <c r="S691" i="4"/>
  <c r="S753" i="4"/>
  <c r="S786" i="4"/>
  <c r="S523" i="4"/>
  <c r="S275" i="4"/>
  <c r="S325" i="4"/>
  <c r="S779" i="4"/>
  <c r="S255" i="4"/>
  <c r="S600" i="4"/>
  <c r="Y156" i="4"/>
  <c r="T142" i="4"/>
  <c r="S142" i="4" s="1"/>
  <c r="T140" i="4"/>
  <c r="S414" i="4"/>
  <c r="W377" i="4"/>
  <c r="S699" i="4"/>
  <c r="S618" i="4"/>
  <c r="S789" i="4"/>
  <c r="S676" i="4"/>
  <c r="T143" i="4"/>
  <c r="T147" i="4"/>
  <c r="S147" i="4" s="1"/>
  <c r="T159" i="4"/>
  <c r="S137" i="4"/>
  <c r="T164" i="4"/>
  <c r="S164" i="4" s="1"/>
  <c r="T43" i="4"/>
  <c r="T83" i="4"/>
  <c r="T108" i="4"/>
  <c r="S108" i="4" s="1"/>
  <c r="T123" i="4"/>
  <c r="S123" i="4" s="1"/>
  <c r="S290" i="4"/>
  <c r="T336" i="4"/>
  <c r="S619" i="4"/>
  <c r="S561" i="4"/>
  <c r="S603" i="4"/>
  <c r="T115" i="4"/>
  <c r="T48" i="4"/>
  <c r="S48" i="4" s="1"/>
  <c r="S266" i="4"/>
  <c r="S363" i="4"/>
  <c r="S717" i="4"/>
  <c r="S647" i="4"/>
  <c r="S526" i="4"/>
  <c r="S787" i="4"/>
  <c r="T141" i="4"/>
  <c r="T157" i="4"/>
  <c r="T117" i="4"/>
  <c r="L564" i="4"/>
  <c r="T146" i="4"/>
  <c r="S146" i="4" s="1"/>
  <c r="T162" i="4"/>
  <c r="S162" i="4" s="1"/>
  <c r="T105" i="4"/>
  <c r="V117" i="4"/>
  <c r="T126" i="4"/>
  <c r="T54" i="4"/>
  <c r="S62" i="4"/>
  <c r="T90" i="4"/>
  <c r="T98" i="4"/>
  <c r="S171" i="4"/>
  <c r="T109" i="4"/>
  <c r="S106" i="4"/>
  <c r="T165" i="4"/>
  <c r="S441" i="4"/>
  <c r="S224" i="4"/>
  <c r="S424" i="4"/>
  <c r="S428" i="4"/>
  <c r="V377" i="4"/>
  <c r="S659" i="4"/>
  <c r="S682" i="4"/>
  <c r="S569" i="4"/>
  <c r="S622" i="4"/>
  <c r="S748" i="4"/>
  <c r="T163" i="4"/>
  <c r="T91" i="4"/>
  <c r="S91" i="4" s="1"/>
  <c r="S196" i="4"/>
  <c r="S485" i="4"/>
  <c r="S652" i="4"/>
  <c r="S269" i="4"/>
  <c r="S320" i="4"/>
  <c r="S144" i="4"/>
  <c r="S439" i="4"/>
  <c r="S389" i="4"/>
  <c r="S247" i="4"/>
  <c r="S315" i="4"/>
  <c r="S476" i="4"/>
  <c r="S705" i="4"/>
  <c r="S590" i="4"/>
  <c r="S758" i="4"/>
  <c r="S775" i="4"/>
  <c r="S791" i="4"/>
  <c r="S743" i="4"/>
  <c r="S400" i="4"/>
  <c r="T343" i="4"/>
  <c r="S343" i="4" s="1"/>
  <c r="T377" i="4"/>
  <c r="T127" i="4"/>
  <c r="L138" i="4"/>
  <c r="L221" i="4"/>
  <c r="L253" i="4"/>
  <c r="T136" i="4"/>
  <c r="U377" i="4"/>
  <c r="S507" i="4"/>
  <c r="S473" i="4"/>
  <c r="S644" i="4"/>
  <c r="S540" i="4"/>
  <c r="S557" i="4"/>
  <c r="S230" i="4"/>
  <c r="S257" i="4"/>
  <c r="S680" i="4"/>
  <c r="S410" i="4"/>
  <c r="S579" i="4"/>
  <c r="S57" i="4"/>
  <c r="S85" i="4"/>
  <c r="S170" i="4"/>
  <c r="S174" i="4"/>
  <c r="S178" i="4"/>
  <c r="S733" i="4"/>
  <c r="S607" i="4"/>
  <c r="S731" i="4"/>
  <c r="S278" i="4"/>
  <c r="S352" i="4"/>
  <c r="S477" i="4"/>
  <c r="S510" i="4"/>
  <c r="S722" i="4"/>
  <c r="S562" i="4"/>
  <c r="S740" i="4"/>
  <c r="S241" i="4"/>
  <c r="S662" i="4"/>
  <c r="S727" i="4"/>
  <c r="S535" i="4"/>
  <c r="S550" i="4"/>
  <c r="S793" i="4"/>
  <c r="S261" i="4"/>
  <c r="B47" i="4"/>
  <c r="B148" i="4"/>
  <c r="B617" i="4"/>
  <c r="B160" i="4"/>
  <c r="O370" i="4"/>
  <c r="K699" i="4"/>
  <c r="B65" i="4"/>
  <c r="G19" i="4"/>
  <c r="R65" i="4"/>
  <c r="I74" i="4"/>
  <c r="H98" i="4"/>
  <c r="P255" i="4"/>
  <c r="Y295" i="4"/>
  <c r="Z299" i="4"/>
  <c r="Y416" i="4"/>
  <c r="Q599" i="4"/>
  <c r="Q607" i="4"/>
  <c r="G648" i="4"/>
  <c r="G578" i="4"/>
  <c r="Q27" i="4"/>
  <c r="P35" i="4"/>
  <c r="Z50" i="4"/>
  <c r="P74" i="4"/>
  <c r="Y113" i="4"/>
  <c r="Z117" i="4"/>
  <c r="Q129" i="4"/>
  <c r="Z133" i="4"/>
  <c r="G145" i="4"/>
  <c r="X157" i="4"/>
  <c r="O171" i="4"/>
  <c r="Y191" i="4"/>
  <c r="K195" i="4"/>
  <c r="P207" i="4"/>
  <c r="K211" i="4"/>
  <c r="Z223" i="4"/>
  <c r="Z227" i="4"/>
  <c r="Y235" i="4"/>
  <c r="X247" i="4"/>
  <c r="P251" i="4"/>
  <c r="Q259" i="4"/>
  <c r="Z259" i="4"/>
  <c r="P271" i="4"/>
  <c r="Y271" i="4"/>
  <c r="K311" i="4"/>
  <c r="X311" i="4"/>
  <c r="Y386" i="4"/>
  <c r="X400" i="4"/>
  <c r="G408" i="4"/>
  <c r="G412" i="4"/>
  <c r="Y412" i="4"/>
  <c r="Y420" i="4"/>
  <c r="X440" i="4"/>
  <c r="G448" i="4"/>
  <c r="Q448" i="4"/>
  <c r="Y448" i="4"/>
  <c r="Q452" i="4"/>
  <c r="Z452" i="4"/>
  <c r="Q471" i="4"/>
  <c r="L264" i="4"/>
  <c r="L237" i="4"/>
  <c r="L309" i="4"/>
  <c r="L473" i="4"/>
  <c r="L569" i="4"/>
  <c r="L593" i="4"/>
  <c r="L742" i="4"/>
  <c r="L774" i="4"/>
  <c r="L578" i="4"/>
  <c r="L137" i="4"/>
  <c r="L268" i="4"/>
  <c r="L163" i="4"/>
  <c r="Y490" i="4"/>
  <c r="Y504" i="4"/>
  <c r="Z648" i="4"/>
  <c r="Y652" i="4"/>
  <c r="X724" i="4"/>
  <c r="Q732" i="4"/>
  <c r="Y744" i="4"/>
  <c r="K772" i="4"/>
  <c r="Y784" i="4"/>
  <c r="O12" i="4"/>
  <c r="Q20" i="4"/>
  <c r="H102" i="4"/>
  <c r="X102" i="4"/>
  <c r="Q110" i="4"/>
  <c r="O130" i="4"/>
  <c r="Z142" i="4"/>
  <c r="Q150" i="4"/>
  <c r="Z150" i="4"/>
  <c r="K220" i="4"/>
  <c r="K224" i="4"/>
  <c r="Q224" i="4"/>
  <c r="K240" i="4"/>
  <c r="Y252" i="4"/>
  <c r="Y260" i="4"/>
  <c r="Z272" i="4"/>
  <c r="Y316" i="4"/>
  <c r="G352" i="4"/>
  <c r="Q360" i="4"/>
  <c r="Z360" i="4"/>
  <c r="Y364" i="4"/>
  <c r="X445" i="4"/>
  <c r="K449" i="4"/>
  <c r="Z453" i="4"/>
  <c r="P472" i="4"/>
  <c r="X472" i="4"/>
  <c r="Z476" i="4"/>
  <c r="Z497" i="4"/>
  <c r="Z501" i="4"/>
  <c r="P513" i="4"/>
  <c r="P576" i="4"/>
  <c r="P588" i="4"/>
  <c r="Z592" i="4"/>
  <c r="Q600" i="4"/>
  <c r="X614" i="4"/>
  <c r="P653" i="4"/>
  <c r="P681" i="4"/>
  <c r="Q693" i="4"/>
  <c r="P733" i="4"/>
  <c r="P127" i="4"/>
  <c r="Q143" i="4"/>
  <c r="G147" i="4"/>
  <c r="H159" i="4"/>
  <c r="Q253" i="4"/>
  <c r="K261" i="4"/>
  <c r="Z261" i="4"/>
  <c r="Q662" i="4"/>
  <c r="Z722" i="4"/>
  <c r="Q278" i="4"/>
  <c r="L699" i="4"/>
  <c r="L263" i="4"/>
  <c r="L32" i="4"/>
  <c r="B33" i="4"/>
  <c r="H38" i="4"/>
  <c r="B191" i="4"/>
  <c r="B207" i="4"/>
  <c r="B293" i="4"/>
  <c r="B197" i="4"/>
  <c r="B593" i="4"/>
  <c r="P250" i="4"/>
  <c r="Q386" i="4"/>
  <c r="Z276" i="4"/>
  <c r="Y388" i="4"/>
  <c r="L151" i="4"/>
  <c r="L250" i="4"/>
  <c r="L557" i="4"/>
  <c r="J74" i="4"/>
  <c r="K408" i="4"/>
  <c r="I739" i="4"/>
  <c r="G532" i="4"/>
  <c r="L115" i="4"/>
  <c r="H411" i="4"/>
  <c r="N367" i="4"/>
  <c r="L453" i="4"/>
  <c r="L216" i="4"/>
  <c r="L609" i="4"/>
  <c r="L646" i="4"/>
  <c r="B581" i="4"/>
  <c r="K27" i="4"/>
  <c r="Z35" i="4"/>
  <c r="Y62" i="4"/>
  <c r="Z74" i="4"/>
  <c r="X98" i="4"/>
  <c r="G109" i="4"/>
  <c r="Q191" i="4"/>
  <c r="G203" i="4"/>
  <c r="Y211" i="4"/>
  <c r="Y247" i="4"/>
  <c r="X259" i="4"/>
  <c r="Q267" i="4"/>
  <c r="Q311" i="4"/>
  <c r="Z351" i="4"/>
  <c r="Y355" i="4"/>
  <c r="Z367" i="4"/>
  <c r="X404" i="4"/>
  <c r="M346" i="4"/>
  <c r="M729" i="4"/>
  <c r="M570" i="4"/>
  <c r="B651" i="4"/>
  <c r="B747" i="4"/>
  <c r="B779" i="4"/>
  <c r="B104" i="4"/>
  <c r="B203" i="4"/>
  <c r="B309" i="4"/>
  <c r="B498" i="4"/>
  <c r="B510" i="4"/>
  <c r="M787" i="4"/>
  <c r="M769" i="4"/>
  <c r="B727" i="4"/>
  <c r="B55" i="4"/>
  <c r="B217" i="4"/>
  <c r="B378" i="4"/>
  <c r="G452" i="4"/>
  <c r="R452" i="4"/>
  <c r="G555" i="4"/>
  <c r="Q579" i="4"/>
  <c r="Y579" i="4"/>
  <c r="P20" i="4"/>
  <c r="Y20" i="4"/>
  <c r="Y102" i="4"/>
  <c r="J106" i="4"/>
  <c r="Q106" i="4"/>
  <c r="H110" i="4"/>
  <c r="Y114" i="4"/>
  <c r="Y224" i="4"/>
  <c r="P352" i="4"/>
  <c r="G413" i="4"/>
  <c r="Q413" i="4"/>
  <c r="X413" i="4"/>
  <c r="Z441" i="4"/>
  <c r="Z445" i="4"/>
  <c r="Q453" i="4"/>
  <c r="Q689" i="4"/>
  <c r="Z689" i="4"/>
  <c r="Q733" i="4"/>
  <c r="G733" i="4"/>
  <c r="Z793" i="4"/>
  <c r="Y241" i="4"/>
  <c r="L247" i="4"/>
  <c r="L131" i="4"/>
  <c r="L317" i="4"/>
  <c r="L272" i="4"/>
  <c r="L266" i="4"/>
  <c r="L511" i="4"/>
  <c r="L610" i="4"/>
  <c r="L708" i="4"/>
  <c r="L724" i="4"/>
  <c r="B577" i="4"/>
  <c r="B670" i="4"/>
  <c r="B228" i="4"/>
  <c r="B523" i="4"/>
  <c r="B592" i="4"/>
  <c r="L106" i="4"/>
  <c r="G156" i="4"/>
  <c r="L477" i="4"/>
  <c r="L581" i="4"/>
  <c r="L706" i="4"/>
  <c r="L714" i="4"/>
  <c r="L722" i="4"/>
  <c r="L442" i="4"/>
  <c r="L502" i="4"/>
  <c r="L510" i="4"/>
  <c r="L662" i="4"/>
  <c r="L710" i="4"/>
  <c r="L25" i="4"/>
  <c r="L33" i="4"/>
  <c r="Q101" i="4"/>
  <c r="B227" i="4"/>
  <c r="M788" i="4"/>
  <c r="M24" i="4"/>
  <c r="B623" i="4"/>
  <c r="B782" i="4"/>
  <c r="L125" i="4"/>
  <c r="L141" i="4"/>
  <c r="L157" i="4"/>
  <c r="L130" i="4"/>
  <c r="L256" i="4"/>
  <c r="L462" i="4"/>
  <c r="L619" i="4"/>
  <c r="L778" i="4"/>
  <c r="L416" i="4"/>
  <c r="M630" i="4"/>
  <c r="B357" i="4"/>
  <c r="M459" i="4"/>
  <c r="M693" i="4"/>
  <c r="B219" i="4"/>
  <c r="B345" i="4"/>
  <c r="B380" i="4"/>
  <c r="B543" i="4"/>
  <c r="B599" i="4"/>
  <c r="L227" i="4"/>
  <c r="L259" i="4"/>
  <c r="L189" i="4"/>
  <c r="L205" i="4"/>
  <c r="L116" i="4"/>
  <c r="L194" i="4"/>
  <c r="L210" i="4"/>
  <c r="L242" i="4"/>
  <c r="L686" i="4"/>
  <c r="L694" i="4"/>
  <c r="L570" i="4"/>
  <c r="L594" i="4"/>
  <c r="L655" i="4"/>
  <c r="L703" i="4"/>
  <c r="L719" i="4"/>
  <c r="L580" i="4"/>
  <c r="L419" i="4"/>
  <c r="M661" i="4"/>
  <c r="M594" i="4"/>
  <c r="M784" i="4"/>
  <c r="L224" i="4"/>
  <c r="L103" i="4"/>
  <c r="L124" i="4"/>
  <c r="L27" i="4"/>
  <c r="L35" i="4"/>
  <c r="L492" i="4"/>
  <c r="L770" i="4"/>
  <c r="B17" i="4"/>
  <c r="M495" i="4"/>
  <c r="M292" i="4"/>
  <c r="M379" i="4"/>
  <c r="B522" i="4"/>
  <c r="B587" i="4"/>
  <c r="B663" i="4"/>
  <c r="B24" i="4"/>
  <c r="B500" i="4"/>
  <c r="B545" i="4"/>
  <c r="M609" i="4"/>
  <c r="B638" i="4"/>
  <c r="B702" i="4"/>
  <c r="M702" i="4"/>
  <c r="B718" i="4"/>
  <c r="B340" i="4"/>
  <c r="B336" i="4"/>
  <c r="B280" i="4"/>
  <c r="B439" i="4"/>
  <c r="G432" i="4"/>
  <c r="G533" i="4"/>
  <c r="H101" i="4"/>
  <c r="F105" i="4"/>
  <c r="J126" i="4"/>
  <c r="Y148" i="4"/>
  <c r="J105" i="4"/>
  <c r="J113" i="4"/>
  <c r="K676" i="4"/>
  <c r="F126" i="4"/>
  <c r="Z27" i="4"/>
  <c r="Y50" i="4"/>
  <c r="G54" i="4"/>
  <c r="H74" i="4"/>
  <c r="Y82" i="4"/>
  <c r="Q86" i="4"/>
  <c r="Z90" i="4"/>
  <c r="X109" i="4"/>
  <c r="Q165" i="4"/>
  <c r="I203" i="4"/>
  <c r="P203" i="4"/>
  <c r="Y255" i="4"/>
  <c r="Q287" i="4"/>
  <c r="Q299" i="4"/>
  <c r="X299" i="4"/>
  <c r="X347" i="4"/>
  <c r="Y404" i="4"/>
  <c r="P408" i="4"/>
  <c r="X416" i="4"/>
  <c r="Y607" i="4"/>
  <c r="P617" i="4"/>
  <c r="G621" i="4"/>
  <c r="R648" i="4"/>
  <c r="G744" i="4"/>
  <c r="Q772" i="4"/>
  <c r="Q776" i="4"/>
  <c r="K780" i="4"/>
  <c r="Y780" i="4"/>
  <c r="P784" i="4"/>
  <c r="Z784" i="4"/>
  <c r="P788" i="4"/>
  <c r="B139" i="4"/>
  <c r="E531" i="4"/>
  <c r="B127" i="4"/>
  <c r="B143" i="4"/>
  <c r="M419" i="4"/>
  <c r="M499" i="4"/>
  <c r="M592" i="4"/>
  <c r="M641" i="4"/>
  <c r="M681" i="4"/>
  <c r="H105" i="4"/>
  <c r="X113" i="4"/>
  <c r="Q133" i="4"/>
  <c r="P223" i="4"/>
  <c r="X251" i="4"/>
  <c r="Z291" i="4"/>
  <c r="Y311" i="4"/>
  <c r="K319" i="4"/>
  <c r="X319" i="4"/>
  <c r="Q351" i="4"/>
  <c r="Q371" i="4"/>
  <c r="Q412" i="4"/>
  <c r="G436" i="4"/>
  <c r="Y436" i="4"/>
  <c r="Z436" i="4"/>
  <c r="G444" i="4"/>
  <c r="Y444" i="4"/>
  <c r="P452" i="4"/>
  <c r="X471" i="4"/>
  <c r="P504" i="4"/>
  <c r="Z504" i="4"/>
  <c r="Q595" i="4"/>
  <c r="Z603" i="4"/>
  <c r="Y629" i="4"/>
  <c r="X652" i="4"/>
  <c r="Z656" i="4"/>
  <c r="Z680" i="4"/>
  <c r="Q688" i="4"/>
  <c r="Q696" i="4"/>
  <c r="Y696" i="4"/>
  <c r="P708" i="4"/>
  <c r="Z708" i="4"/>
  <c r="Y720" i="4"/>
  <c r="G724" i="4"/>
  <c r="G12" i="4"/>
  <c r="K20" i="4"/>
  <c r="R20" i="4"/>
  <c r="Z102" i="4"/>
  <c r="K106" i="4"/>
  <c r="Z114" i="4"/>
  <c r="N142" i="4"/>
  <c r="Y146" i="4"/>
  <c r="Y150" i="4"/>
  <c r="Z154" i="4"/>
  <c r="Q162" i="4"/>
  <c r="Z162" i="4"/>
  <c r="Z224" i="4"/>
  <c r="X320" i="4"/>
  <c r="P360" i="4"/>
  <c r="X379" i="4"/>
  <c r="M348" i="4"/>
  <c r="M465" i="4"/>
  <c r="M497" i="4"/>
  <c r="M582" i="4"/>
  <c r="B659" i="4"/>
  <c r="B723" i="4"/>
  <c r="B785" i="4"/>
  <c r="B112" i="4"/>
  <c r="B243" i="4"/>
  <c r="B247" i="4"/>
  <c r="B279" i="4"/>
  <c r="B325" i="4"/>
  <c r="B373" i="4"/>
  <c r="B376" i="4"/>
  <c r="B388" i="4"/>
  <c r="B402" i="4"/>
  <c r="B454" i="4"/>
  <c r="B502" i="4"/>
  <c r="B514" i="4"/>
  <c r="B526" i="4"/>
  <c r="B547" i="4"/>
  <c r="B579" i="4"/>
  <c r="M579" i="4"/>
  <c r="B591" i="4"/>
  <c r="M603" i="4"/>
  <c r="B611" i="4"/>
  <c r="B640" i="4"/>
  <c r="M640" i="4"/>
  <c r="B652" i="4"/>
  <c r="B672" i="4"/>
  <c r="B716" i="4"/>
  <c r="B736" i="4"/>
  <c r="B748" i="4"/>
  <c r="B735" i="4"/>
  <c r="B59" i="4"/>
  <c r="B71" i="4"/>
  <c r="B134" i="4"/>
  <c r="B201" i="4"/>
  <c r="B221" i="4"/>
  <c r="B237" i="4"/>
  <c r="B253" i="4"/>
  <c r="B285" i="4"/>
  <c r="B335" i="4"/>
  <c r="B408" i="4"/>
  <c r="B444" i="4"/>
  <c r="B475" i="4"/>
  <c r="B504" i="4"/>
  <c r="B549" i="4"/>
  <c r="B597" i="4"/>
  <c r="B706" i="4"/>
  <c r="B722" i="4"/>
  <c r="B738" i="4"/>
  <c r="M750" i="4"/>
  <c r="B770" i="4"/>
  <c r="B289" i="4"/>
  <c r="B356" i="4"/>
  <c r="B226" i="4"/>
  <c r="B260" i="4"/>
  <c r="B326" i="4"/>
  <c r="B330" i="4"/>
  <c r="B338" i="4"/>
  <c r="B689" i="4"/>
  <c r="B693" i="4"/>
  <c r="X101" i="4"/>
  <c r="Y227" i="4"/>
  <c r="P247" i="4"/>
  <c r="K251" i="4"/>
  <c r="P275" i="4"/>
  <c r="Y275" i="4"/>
  <c r="Q303" i="4"/>
  <c r="X351" i="4"/>
  <c r="X355" i="4"/>
  <c r="G378" i="4"/>
  <c r="Q378" i="4"/>
  <c r="Z512" i="4"/>
  <c r="Q603" i="4"/>
  <c r="Z692" i="4"/>
  <c r="K12" i="4"/>
  <c r="X20" i="4"/>
  <c r="J102" i="4"/>
  <c r="G126" i="4"/>
  <c r="X142" i="4"/>
  <c r="Q154" i="4"/>
  <c r="Y292" i="4"/>
  <c r="Q352" i="4"/>
  <c r="Q372" i="4"/>
  <c r="Z413" i="4"/>
  <c r="Z437" i="4"/>
  <c r="G453" i="4"/>
  <c r="Y472" i="4"/>
  <c r="Z472" i="4"/>
  <c r="X491" i="4"/>
  <c r="P497" i="4"/>
  <c r="X505" i="4"/>
  <c r="G513" i="4"/>
  <c r="Y513" i="4"/>
  <c r="Q552" i="4"/>
  <c r="X576" i="4"/>
  <c r="Z576" i="4"/>
  <c r="X584" i="4"/>
  <c r="X588" i="4"/>
  <c r="Z588" i="4"/>
  <c r="P614" i="4"/>
  <c r="Z626" i="4"/>
  <c r="Q649" i="4"/>
  <c r="Z649" i="4"/>
  <c r="X653" i="4"/>
  <c r="P657" i="4"/>
  <c r="Y665" i="4"/>
  <c r="X673" i="4"/>
  <c r="Y673" i="4"/>
  <c r="K701" i="4"/>
  <c r="Y701" i="4"/>
  <c r="Y709" i="4"/>
  <c r="Z717" i="4"/>
  <c r="Q721" i="4"/>
  <c r="Z721" i="4"/>
  <c r="K733" i="4"/>
  <c r="X737" i="4"/>
  <c r="Y127" i="4"/>
  <c r="Q131" i="4"/>
  <c r="Y131" i="4"/>
  <c r="Q159" i="4"/>
  <c r="P163" i="4"/>
  <c r="X217" i="4"/>
  <c r="X221" i="4"/>
  <c r="Y229" i="4"/>
  <c r="K237" i="4"/>
  <c r="Z237" i="4"/>
  <c r="P241" i="4"/>
  <c r="Z241" i="4"/>
  <c r="Y261" i="4"/>
  <c r="P277" i="4"/>
  <c r="Y373" i="4"/>
  <c r="P380" i="4"/>
  <c r="P388" i="4"/>
  <c r="X477" i="4"/>
  <c r="Y502" i="4"/>
  <c r="Y506" i="4"/>
  <c r="P722" i="4"/>
  <c r="X675" i="4"/>
  <c r="L629" i="4"/>
  <c r="X417" i="4"/>
  <c r="X476" i="4"/>
  <c r="P491" i="4"/>
  <c r="G588" i="4"/>
  <c r="X626" i="4"/>
  <c r="X701" i="4"/>
  <c r="Q705" i="4"/>
  <c r="Q717" i="4"/>
  <c r="Y717" i="4"/>
  <c r="Z159" i="4"/>
  <c r="K241" i="4"/>
  <c r="K477" i="4"/>
  <c r="X506" i="4"/>
  <c r="X609" i="4"/>
  <c r="K658" i="4"/>
  <c r="G706" i="4"/>
  <c r="L251" i="4"/>
  <c r="L192" i="4"/>
  <c r="L208" i="4"/>
  <c r="L197" i="4"/>
  <c r="L213" i="4"/>
  <c r="L202" i="4"/>
  <c r="L682" i="4"/>
  <c r="L690" i="4"/>
  <c r="L370" i="4"/>
  <c r="L485" i="4"/>
  <c r="L499" i="4"/>
  <c r="L691" i="4"/>
  <c r="B535" i="4"/>
  <c r="B159" i="4"/>
  <c r="B684" i="4"/>
  <c r="B780" i="4"/>
  <c r="B642" i="4"/>
  <c r="B690" i="4"/>
  <c r="K710" i="4"/>
  <c r="B754" i="4"/>
  <c r="B131" i="4"/>
  <c r="B46" i="4"/>
  <c r="B412" i="4"/>
  <c r="E298" i="4"/>
  <c r="M527" i="4"/>
  <c r="M580" i="4"/>
  <c r="B157" i="4"/>
  <c r="B667" i="4"/>
  <c r="B128" i="4"/>
  <c r="B195" i="4"/>
  <c r="P133" i="4"/>
  <c r="G141" i="4"/>
  <c r="Q153" i="4"/>
  <c r="Q583" i="4"/>
  <c r="Z629" i="4"/>
  <c r="Y664" i="4"/>
  <c r="Y130" i="4"/>
  <c r="Y154" i="4"/>
  <c r="Q240" i="4"/>
  <c r="R264" i="4"/>
  <c r="Z308" i="4"/>
  <c r="Q320" i="4"/>
  <c r="X372" i="4"/>
  <c r="Q417" i="4"/>
  <c r="G465" i="4"/>
  <c r="Z465" i="4"/>
  <c r="Q497" i="4"/>
  <c r="Y505" i="4"/>
  <c r="P717" i="4"/>
  <c r="Y721" i="4"/>
  <c r="H13" i="4"/>
  <c r="Q147" i="4"/>
  <c r="X373" i="4"/>
  <c r="P477" i="4"/>
  <c r="Y477" i="4"/>
  <c r="Q506" i="4"/>
  <c r="Z581" i="4"/>
  <c r="P585" i="4"/>
  <c r="Q597" i="4"/>
  <c r="Y609" i="4"/>
  <c r="B283" i="4"/>
  <c r="B301" i="4"/>
  <c r="B430" i="4"/>
  <c r="B567" i="4"/>
  <c r="B668" i="4"/>
  <c r="B720" i="4"/>
  <c r="B585" i="4"/>
  <c r="K148" i="4"/>
  <c r="Y164" i="4"/>
  <c r="K117" i="4"/>
  <c r="P145" i="4"/>
  <c r="Q227" i="4"/>
  <c r="G247" i="4"/>
  <c r="Z251" i="4"/>
  <c r="Z275" i="4"/>
  <c r="Q291" i="4"/>
  <c r="Y303" i="4"/>
  <c r="I315" i="4"/>
  <c r="Y319" i="4"/>
  <c r="Z363" i="4"/>
  <c r="P371" i="4"/>
  <c r="Z371" i="4"/>
  <c r="P386" i="4"/>
  <c r="Q396" i="4"/>
  <c r="Z396" i="4"/>
  <c r="Z412" i="4"/>
  <c r="P420" i="4"/>
  <c r="Z420" i="4"/>
  <c r="X436" i="4"/>
  <c r="K471" i="4"/>
  <c r="Y595" i="4"/>
  <c r="Q640" i="4"/>
  <c r="K652" i="4"/>
  <c r="X656" i="4"/>
  <c r="Y680" i="4"/>
  <c r="Z696" i="4"/>
  <c r="K732" i="4"/>
  <c r="Z776" i="4"/>
  <c r="Q12" i="4"/>
  <c r="Z126" i="4"/>
  <c r="X134" i="4"/>
  <c r="Z146" i="4"/>
  <c r="X150" i="4"/>
  <c r="X216" i="4"/>
  <c r="X252" i="4"/>
  <c r="Z260" i="4"/>
  <c r="Y272" i="4"/>
  <c r="P364" i="4"/>
  <c r="B583" i="4"/>
  <c r="B660" i="4"/>
  <c r="B786" i="4"/>
  <c r="M35" i="4"/>
  <c r="M614" i="4"/>
  <c r="B74" i="4"/>
  <c r="M312" i="4"/>
  <c r="B643" i="4"/>
  <c r="B707" i="4"/>
  <c r="B739" i="4"/>
  <c r="B22" i="4"/>
  <c r="B152" i="4"/>
  <c r="B199" i="4"/>
  <c r="B223" i="4"/>
  <c r="B231" i="4"/>
  <c r="B239" i="4"/>
  <c r="B255" i="4"/>
  <c r="B267" i="4"/>
  <c r="B287" i="4"/>
  <c r="B297" i="4"/>
  <c r="B305" i="4"/>
  <c r="B317" i="4"/>
  <c r="B321" i="4"/>
  <c r="M325" i="4"/>
  <c r="B353" i="4"/>
  <c r="M357" i="4"/>
  <c r="B361" i="4"/>
  <c r="B384" i="4"/>
  <c r="B398" i="4"/>
  <c r="B434" i="4"/>
  <c r="B480" i="4"/>
  <c r="B555" i="4"/>
  <c r="B664" i="4"/>
  <c r="B696" i="4"/>
  <c r="B760" i="4"/>
  <c r="B757" i="4"/>
  <c r="B655" i="4"/>
  <c r="B687" i="4"/>
  <c r="B719" i="4"/>
  <c r="B51" i="4"/>
  <c r="B66" i="4"/>
  <c r="B193" i="4"/>
  <c r="B245" i="4"/>
  <c r="B261" i="4"/>
  <c r="B277" i="4"/>
  <c r="B307" i="4"/>
  <c r="B311" i="4"/>
  <c r="B327" i="4"/>
  <c r="B343" i="4"/>
  <c r="B371" i="4"/>
  <c r="B390" i="4"/>
  <c r="B432" i="4"/>
  <c r="B436" i="4"/>
  <c r="B452" i="4"/>
  <c r="M475" i="4"/>
  <c r="B496" i="4"/>
  <c r="B512" i="4"/>
  <c r="B524" i="4"/>
  <c r="B589" i="4"/>
  <c r="B605" i="4"/>
  <c r="B615" i="4"/>
  <c r="B619" i="4"/>
  <c r="B666" i="4"/>
  <c r="B742" i="4"/>
  <c r="B778" i="4"/>
  <c r="B258" i="4"/>
  <c r="B324" i="4"/>
  <c r="B322" i="4"/>
  <c r="B626" i="4"/>
  <c r="B673" i="4"/>
  <c r="B685" i="4"/>
  <c r="B697" i="4"/>
  <c r="O46" i="4"/>
  <c r="K74" i="4"/>
  <c r="G86" i="4"/>
  <c r="Q90" i="4"/>
  <c r="Y98" i="4"/>
  <c r="J101" i="4"/>
  <c r="P105" i="4"/>
  <c r="Y133" i="4"/>
  <c r="O141" i="4"/>
  <c r="Q145" i="4"/>
  <c r="P153" i="4"/>
  <c r="Q171" i="4"/>
  <c r="Z207" i="4"/>
  <c r="Z235" i="4"/>
  <c r="Q271" i="4"/>
  <c r="O295" i="4"/>
  <c r="Z303" i="4"/>
  <c r="G315" i="4"/>
  <c r="K315" i="4"/>
  <c r="Z319" i="4"/>
  <c r="P355" i="4"/>
  <c r="Q363" i="4"/>
  <c r="X371" i="4"/>
  <c r="Q404" i="4"/>
  <c r="Y408" i="4"/>
  <c r="Q416" i="4"/>
  <c r="Q432" i="4"/>
  <c r="Q436" i="4"/>
  <c r="Y440" i="4"/>
  <c r="X452" i="4"/>
  <c r="K429" i="4"/>
  <c r="P429" i="4"/>
  <c r="X429" i="4"/>
  <c r="Q449" i="4"/>
  <c r="Y465" i="4"/>
  <c r="Q472" i="4"/>
  <c r="P476" i="4"/>
  <c r="X497" i="4"/>
  <c r="Q501" i="4"/>
  <c r="Q513" i="4"/>
  <c r="X552" i="4"/>
  <c r="Q576" i="4"/>
  <c r="Y584" i="4"/>
  <c r="Y614" i="4"/>
  <c r="K653" i="4"/>
  <c r="Q653" i="4"/>
  <c r="Y657" i="4"/>
  <c r="Y661" i="4"/>
  <c r="X665" i="4"/>
  <c r="Z685" i="4"/>
  <c r="Q697" i="4"/>
  <c r="Z709" i="4"/>
  <c r="Y713" i="4"/>
  <c r="F131" i="4"/>
  <c r="Y159" i="4"/>
  <c r="G163" i="4"/>
  <c r="Q221" i="4"/>
  <c r="Z229" i="4"/>
  <c r="Q249" i="4"/>
  <c r="Y249" i="4"/>
  <c r="P261" i="4"/>
  <c r="X261" i="4"/>
  <c r="Z471" i="4"/>
  <c r="Q504" i="4"/>
  <c r="Y555" i="4"/>
  <c r="X595" i="4"/>
  <c r="Z599" i="4"/>
  <c r="Y603" i="4"/>
  <c r="Q621" i="4"/>
  <c r="X629" i="4"/>
  <c r="Z664" i="4"/>
  <c r="P680" i="4"/>
  <c r="Y688" i="4"/>
  <c r="Z688" i="4"/>
  <c r="P712" i="4"/>
  <c r="Z716" i="4"/>
  <c r="Z740" i="4"/>
  <c r="Q784" i="4"/>
  <c r="P12" i="4"/>
  <c r="Z12" i="4"/>
  <c r="P106" i="4"/>
  <c r="Q126" i="4"/>
  <c r="K130" i="4"/>
  <c r="Q130" i="4"/>
  <c r="G134" i="4"/>
  <c r="Q142" i="4"/>
  <c r="G146" i="4"/>
  <c r="Y162" i="4"/>
  <c r="K216" i="4"/>
  <c r="X224" i="4"/>
  <c r="Q252" i="4"/>
  <c r="Z252" i="4"/>
  <c r="R260" i="4"/>
  <c r="Q264" i="4"/>
  <c r="Y264" i="4"/>
  <c r="Q272" i="4"/>
  <c r="Q276" i="4"/>
  <c r="K276" i="4"/>
  <c r="P320" i="4"/>
  <c r="Y320" i="4"/>
  <c r="Q332" i="4"/>
  <c r="Z352" i="4"/>
  <c r="O356" i="4"/>
  <c r="Q356" i="4"/>
  <c r="Y372" i="4"/>
  <c r="Q379" i="4"/>
  <c r="Y413" i="4"/>
  <c r="Z417" i="4"/>
  <c r="Z429" i="4"/>
  <c r="G437" i="4"/>
  <c r="Y445" i="4"/>
  <c r="Q491" i="4"/>
  <c r="G501" i="4"/>
  <c r="X513" i="4"/>
  <c r="X384" i="4"/>
  <c r="X510" i="4"/>
  <c r="K514" i="4"/>
  <c r="G662" i="4"/>
  <c r="Q702" i="4"/>
  <c r="Q710" i="4"/>
  <c r="Z552" i="4"/>
  <c r="Q560" i="4"/>
  <c r="Q580" i="4"/>
  <c r="Y580" i="4"/>
  <c r="P592" i="4"/>
  <c r="Q614" i="4"/>
  <c r="Q626" i="4"/>
  <c r="Q630" i="4"/>
  <c r="Q657" i="4"/>
  <c r="R657" i="4"/>
  <c r="Q665" i="4"/>
  <c r="Y705" i="4"/>
  <c r="Q713" i="4"/>
  <c r="P13" i="4"/>
  <c r="G131" i="4"/>
  <c r="X131" i="4"/>
  <c r="Y143" i="4"/>
  <c r="K147" i="4"/>
  <c r="X159" i="4"/>
  <c r="X229" i="4"/>
  <c r="G237" i="4"/>
  <c r="X241" i="4"/>
  <c r="P249" i="4"/>
  <c r="X317" i="4"/>
  <c r="P333" i="4"/>
  <c r="Z341" i="4"/>
  <c r="Z373" i="4"/>
  <c r="X380" i="4"/>
  <c r="Z477" i="4"/>
  <c r="Z498" i="4"/>
  <c r="G506" i="4"/>
  <c r="P514" i="4"/>
  <c r="Q585" i="4"/>
  <c r="X638" i="4"/>
  <c r="Q706" i="4"/>
  <c r="G710" i="4"/>
  <c r="K722" i="4"/>
  <c r="Y218" i="4"/>
  <c r="Y242" i="4"/>
  <c r="K278" i="4"/>
  <c r="Z278" i="4"/>
  <c r="X322" i="4"/>
  <c r="K326" i="4"/>
  <c r="K330" i="4"/>
  <c r="L267" i="4"/>
  <c r="L93" i="4"/>
  <c r="L108" i="4"/>
  <c r="L140" i="4"/>
  <c r="L290" i="4"/>
  <c r="L377" i="4"/>
  <c r="L507" i="4"/>
  <c r="L667" i="4"/>
  <c r="L239" i="4"/>
  <c r="L244" i="4"/>
  <c r="L222" i="4"/>
  <c r="L434" i="4"/>
  <c r="L450" i="4"/>
  <c r="L298" i="4"/>
  <c r="L533" i="4"/>
  <c r="L753" i="4"/>
  <c r="L785" i="4"/>
  <c r="L603" i="4"/>
  <c r="M330" i="4"/>
  <c r="M478" i="4"/>
  <c r="M336" i="4"/>
  <c r="M410" i="4"/>
  <c r="M543" i="4"/>
  <c r="M555" i="4"/>
  <c r="M567" i="4"/>
  <c r="M575" i="4"/>
  <c r="M696" i="4"/>
  <c r="M760" i="4"/>
  <c r="M764" i="4"/>
  <c r="M768" i="4"/>
  <c r="M605" i="4"/>
  <c r="Q148" i="4"/>
  <c r="X228" i="4"/>
  <c r="X256" i="4"/>
  <c r="K264" i="4"/>
  <c r="Q304" i="4"/>
  <c r="Z336" i="4"/>
  <c r="X344" i="4"/>
  <c r="P425" i="4"/>
  <c r="Y425" i="4"/>
  <c r="P457" i="4"/>
  <c r="X525" i="4"/>
  <c r="P533" i="4"/>
  <c r="Z596" i="4"/>
  <c r="Z677" i="4"/>
  <c r="G725" i="4"/>
  <c r="P729" i="4"/>
  <c r="G749" i="4"/>
  <c r="P749" i="4"/>
  <c r="Q761" i="4"/>
  <c r="Z765" i="4"/>
  <c r="F13" i="4"/>
  <c r="Q17" i="4"/>
  <c r="Q48" i="4"/>
  <c r="P84" i="4"/>
  <c r="Y84" i="4"/>
  <c r="K135" i="4"/>
  <c r="X135" i="4"/>
  <c r="Y201" i="4"/>
  <c r="Z209" i="4"/>
  <c r="P285" i="4"/>
  <c r="Z301" i="4"/>
  <c r="G333" i="4"/>
  <c r="M370" i="4"/>
  <c r="M308" i="4"/>
  <c r="Q128" i="4"/>
  <c r="Y307" i="4"/>
  <c r="X327" i="4"/>
  <c r="P331" i="4"/>
  <c r="X331" i="4"/>
  <c r="K343" i="4"/>
  <c r="Q532" i="4"/>
  <c r="Y532" i="4"/>
  <c r="Q540" i="4"/>
  <c r="Y753" i="4"/>
  <c r="K13" i="4"/>
  <c r="Q135" i="4"/>
  <c r="X281" i="4"/>
  <c r="Q305" i="4"/>
  <c r="G337" i="4"/>
  <c r="M572" i="4"/>
  <c r="M305" i="4"/>
  <c r="M587" i="4"/>
  <c r="M789" i="4"/>
  <c r="M289" i="4"/>
  <c r="X152" i="4"/>
  <c r="Z156" i="4"/>
  <c r="I264" i="4"/>
  <c r="X332" i="4"/>
  <c r="Z332" i="4"/>
  <c r="P336" i="4"/>
  <c r="X533" i="4"/>
  <c r="X541" i="4"/>
  <c r="X564" i="4"/>
  <c r="Z580" i="4"/>
  <c r="P596" i="4"/>
  <c r="I753" i="4"/>
  <c r="P17" i="4"/>
  <c r="X17" i="4"/>
  <c r="Z333" i="4"/>
  <c r="P341" i="4"/>
  <c r="Z349" i="4"/>
  <c r="I392" i="4"/>
  <c r="P392" i="4"/>
  <c r="Y410" i="4"/>
  <c r="Q538" i="4"/>
  <c r="X561" i="4"/>
  <c r="Y565" i="4"/>
  <c r="Y678" i="4"/>
  <c r="P726" i="4"/>
  <c r="X726" i="4"/>
  <c r="P730" i="4"/>
  <c r="Y758" i="4"/>
  <c r="Y774" i="4"/>
  <c r="X57" i="4"/>
  <c r="F61" i="4"/>
  <c r="Y93" i="4"/>
  <c r="K136" i="4"/>
  <c r="Z136" i="4"/>
  <c r="Z178" i="4"/>
  <c r="Y210" i="4"/>
  <c r="Y298" i="4"/>
  <c r="Y326" i="4"/>
  <c r="X330" i="4"/>
  <c r="Y393" i="4"/>
  <c r="X407" i="4"/>
  <c r="P539" i="4"/>
  <c r="X543" i="4"/>
  <c r="P550" i="4"/>
  <c r="Q562" i="4"/>
  <c r="P643" i="4"/>
  <c r="Q727" i="4"/>
  <c r="P731" i="4"/>
  <c r="Y751" i="4"/>
  <c r="Z759" i="4"/>
  <c r="G763" i="4"/>
  <c r="Q763" i="4"/>
  <c r="Y763" i="4"/>
  <c r="Q767" i="4"/>
  <c r="Y779" i="4"/>
  <c r="L126" i="4"/>
  <c r="L142" i="4"/>
  <c r="L246" i="4"/>
  <c r="L302" i="4"/>
  <c r="L532" i="4"/>
  <c r="Q646" i="4"/>
  <c r="P322" i="4"/>
  <c r="Y527" i="4"/>
  <c r="Y543" i="4"/>
  <c r="G550" i="4"/>
  <c r="X562" i="4"/>
  <c r="L148" i="4"/>
  <c r="L325" i="4"/>
  <c r="L410" i="4"/>
  <c r="L538" i="4"/>
  <c r="L758" i="4"/>
  <c r="L17" i="4"/>
  <c r="L495" i="4"/>
  <c r="L531" i="4"/>
  <c r="L539" i="4"/>
  <c r="L756" i="4"/>
  <c r="B249" i="4"/>
  <c r="F751" i="4"/>
  <c r="M685" i="4"/>
  <c r="B425" i="4"/>
  <c r="B437" i="4"/>
  <c r="B151" i="4"/>
  <c r="M366" i="4"/>
  <c r="M539" i="4"/>
  <c r="M713" i="4"/>
  <c r="M300" i="4"/>
  <c r="M372" i="4"/>
  <c r="M501" i="4"/>
  <c r="M586" i="4"/>
  <c r="M598" i="4"/>
  <c r="B675" i="4"/>
  <c r="B771" i="4"/>
  <c r="B263" i="4"/>
  <c r="B365" i="4"/>
  <c r="B458" i="4"/>
  <c r="B484" i="4"/>
  <c r="B492" i="4"/>
  <c r="B530" i="4"/>
  <c r="B534" i="4"/>
  <c r="B595" i="4"/>
  <c r="B625" i="4"/>
  <c r="B629" i="4"/>
  <c r="K787" i="4"/>
  <c r="B274" i="4"/>
  <c r="B264" i="4"/>
  <c r="B354" i="4"/>
  <c r="B362" i="4"/>
  <c r="B366" i="4"/>
  <c r="B531" i="4"/>
  <c r="Z153" i="4"/>
  <c r="Q219" i="4"/>
  <c r="Q263" i="4"/>
  <c r="X303" i="4"/>
  <c r="K327" i="4"/>
  <c r="P396" i="4"/>
  <c r="Y424" i="4"/>
  <c r="P428" i="4"/>
  <c r="P475" i="4"/>
  <c r="Q475" i="4"/>
  <c r="Y475" i="4"/>
  <c r="Z524" i="4"/>
  <c r="K536" i="4"/>
  <c r="X540" i="4"/>
  <c r="P551" i="4"/>
  <c r="Q644" i="4"/>
  <c r="X664" i="4"/>
  <c r="Q676" i="4"/>
  <c r="Z676" i="4"/>
  <c r="Y728" i="4"/>
  <c r="X748" i="4"/>
  <c r="Z764" i="4"/>
  <c r="Q36" i="4"/>
  <c r="R55" i="4"/>
  <c r="O59" i="4"/>
  <c r="Z75" i="4"/>
  <c r="H79" i="4"/>
  <c r="Q83" i="4"/>
  <c r="P130" i="4"/>
  <c r="Q138" i="4"/>
  <c r="Q146" i="4"/>
  <c r="Z220" i="4"/>
  <c r="Z292" i="4"/>
  <c r="K304" i="4"/>
  <c r="Y429" i="4"/>
  <c r="P465" i="4"/>
  <c r="Y476" i="4"/>
  <c r="Y497" i="4"/>
  <c r="P501" i="4"/>
  <c r="Q505" i="4"/>
  <c r="K513" i="4"/>
  <c r="K657" i="4"/>
  <c r="Q701" i="4"/>
  <c r="P725" i="4"/>
  <c r="X143" i="4"/>
  <c r="P159" i="4"/>
  <c r="K229" i="4"/>
  <c r="R510" i="4"/>
  <c r="Y526" i="4"/>
  <c r="P538" i="4"/>
  <c r="Q125" i="4"/>
  <c r="Z125" i="4"/>
  <c r="Y145" i="4"/>
  <c r="G219" i="4"/>
  <c r="Q327" i="4"/>
  <c r="Q343" i="4"/>
  <c r="Y371" i="4"/>
  <c r="Q420" i="4"/>
  <c r="R424" i="4"/>
  <c r="Y496" i="4"/>
  <c r="X512" i="4"/>
  <c r="X587" i="4"/>
  <c r="P676" i="4"/>
  <c r="F748" i="4"/>
  <c r="X12" i="4"/>
  <c r="K138" i="4"/>
  <c r="Q216" i="4"/>
  <c r="Y304" i="4"/>
  <c r="K344" i="4"/>
  <c r="Z344" i="4"/>
  <c r="Q429" i="4"/>
  <c r="Y501" i="4"/>
  <c r="Y552" i="4"/>
  <c r="K705" i="4"/>
  <c r="Q725" i="4"/>
  <c r="Y729" i="4"/>
  <c r="Z741" i="4"/>
  <c r="Y757" i="4"/>
  <c r="X761" i="4"/>
  <c r="G13" i="4"/>
  <c r="K25" i="4"/>
  <c r="Q37" i="4"/>
  <c r="Y37" i="4"/>
  <c r="G56" i="4"/>
  <c r="Z131" i="4"/>
  <c r="G135" i="4"/>
  <c r="Z151" i="4"/>
  <c r="I159" i="4"/>
  <c r="Y237" i="4"/>
  <c r="Y333" i="4"/>
  <c r="Q337" i="4"/>
  <c r="P373" i="4"/>
  <c r="Q380" i="4"/>
  <c r="Y384" i="4"/>
  <c r="Z410" i="4"/>
  <c r="B644" i="4"/>
  <c r="M644" i="4"/>
  <c r="B656" i="4"/>
  <c r="B724" i="4"/>
  <c r="B732" i="4"/>
  <c r="B749" i="4"/>
  <c r="B679" i="4"/>
  <c r="B711" i="4"/>
  <c r="B743" i="4"/>
  <c r="B775" i="4"/>
  <c r="B32" i="4"/>
  <c r="B106" i="4"/>
  <c r="B189" i="4"/>
  <c r="B205" i="4"/>
  <c r="B209" i="4"/>
  <c r="B291" i="4"/>
  <c r="M295" i="4"/>
  <c r="B386" i="4"/>
  <c r="B464" i="4"/>
  <c r="B508" i="4"/>
  <c r="M589" i="4"/>
  <c r="B646" i="4"/>
  <c r="B662" i="4"/>
  <c r="B710" i="4"/>
  <c r="M714" i="4"/>
  <c r="M746" i="4"/>
  <c r="B774" i="4"/>
  <c r="B358" i="4"/>
  <c r="B527" i="4"/>
  <c r="B539" i="4"/>
  <c r="B645" i="4"/>
  <c r="B725" i="4"/>
  <c r="X133" i="4"/>
  <c r="G149" i="4"/>
  <c r="K263" i="4"/>
  <c r="Z307" i="4"/>
  <c r="Q319" i="4"/>
  <c r="G327" i="4"/>
  <c r="K331" i="4"/>
  <c r="Q331" i="4"/>
  <c r="X343" i="4"/>
  <c r="P424" i="4"/>
  <c r="G428" i="4"/>
  <c r="Z428" i="4"/>
  <c r="P496" i="4"/>
  <c r="X532" i="4"/>
  <c r="Y551" i="4"/>
  <c r="Y676" i="4"/>
  <c r="Q724" i="4"/>
  <c r="Z724" i="4"/>
  <c r="Z752" i="4"/>
  <c r="Z756" i="4"/>
  <c r="Z768" i="4"/>
  <c r="Y276" i="4"/>
  <c r="Y200" i="4"/>
  <c r="K288" i="4"/>
  <c r="Z781" i="4"/>
  <c r="G33" i="4"/>
  <c r="Q458" i="4"/>
  <c r="Z506" i="4"/>
  <c r="Q510" i="4"/>
  <c r="Y510" i="4"/>
  <c r="Y530" i="4"/>
  <c r="Y538" i="4"/>
  <c r="R565" i="4"/>
  <c r="K609" i="4"/>
  <c r="G678" i="4"/>
  <c r="P710" i="4"/>
  <c r="G722" i="4"/>
  <c r="R726" i="4"/>
  <c r="Q754" i="4"/>
  <c r="Z754" i="4"/>
  <c r="Q762" i="4"/>
  <c r="G136" i="4"/>
  <c r="Q136" i="4"/>
  <c r="P140" i="4"/>
  <c r="X242" i="4"/>
  <c r="Z242" i="4"/>
  <c r="Q322" i="4"/>
  <c r="Y338" i="4"/>
  <c r="Y675" i="4"/>
  <c r="X727" i="4"/>
  <c r="G731" i="4"/>
  <c r="Z731" i="4"/>
  <c r="X751" i="4"/>
  <c r="L146" i="4"/>
  <c r="L162" i="4"/>
  <c r="L229" i="4"/>
  <c r="L261" i="4"/>
  <c r="L498" i="4"/>
  <c r="L506" i="4"/>
  <c r="L597" i="4"/>
  <c r="L605" i="4"/>
  <c r="L746" i="4"/>
  <c r="L37" i="4"/>
  <c r="L362" i="4"/>
  <c r="L393" i="4"/>
  <c r="L431" i="4"/>
  <c r="L478" i="4"/>
  <c r="L651" i="4"/>
  <c r="L659" i="4"/>
  <c r="L675" i="4"/>
  <c r="L707" i="4"/>
  <c r="L723" i="4"/>
  <c r="L525" i="4"/>
  <c r="L541" i="4"/>
  <c r="L618" i="4"/>
  <c r="L777" i="4"/>
  <c r="L307" i="4"/>
  <c r="L551" i="4"/>
  <c r="L583" i="4"/>
  <c r="L441" i="4"/>
  <c r="L575" i="4"/>
  <c r="L591" i="4"/>
  <c r="L728" i="4"/>
  <c r="X549" i="4"/>
  <c r="X565" i="4"/>
  <c r="Y581" i="4"/>
  <c r="Z609" i="4"/>
  <c r="Q678" i="4"/>
  <c r="X730" i="4"/>
  <c r="Y754" i="4"/>
  <c r="L225" i="4"/>
  <c r="L241" i="4"/>
  <c r="L104" i="4"/>
  <c r="L318" i="4"/>
  <c r="L524" i="4"/>
  <c r="L676" i="4"/>
  <c r="M472" i="4"/>
  <c r="M491" i="4"/>
  <c r="B34" i="4"/>
  <c r="B731" i="4"/>
  <c r="B38" i="4"/>
  <c r="B73" i="4"/>
  <c r="M301" i="4"/>
  <c r="M317" i="4"/>
  <c r="M502" i="4"/>
  <c r="M571" i="4"/>
  <c r="M629" i="4"/>
  <c r="M664" i="4"/>
  <c r="M668" i="4"/>
  <c r="M704" i="4"/>
  <c r="B103" i="4"/>
  <c r="B135" i="4"/>
  <c r="M322" i="4"/>
  <c r="M338" i="4"/>
  <c r="M340" i="4"/>
  <c r="M352" i="4"/>
  <c r="M360" i="4"/>
  <c r="M505" i="4"/>
  <c r="M537" i="4"/>
  <c r="R435" i="4"/>
  <c r="K301" i="4"/>
  <c r="M364" i="4"/>
  <c r="B93" i="4"/>
  <c r="M18" i="4"/>
  <c r="B53" i="4"/>
  <c r="B81" i="4"/>
  <c r="B89" i="4"/>
  <c r="I140" i="4"/>
  <c r="B144" i="4"/>
  <c r="M309" i="4"/>
  <c r="B337" i="4"/>
  <c r="B414" i="4"/>
  <c r="M498" i="4"/>
  <c r="B92" i="4"/>
  <c r="M334" i="4"/>
  <c r="M523" i="4"/>
  <c r="M697" i="4"/>
  <c r="M356" i="4"/>
  <c r="M509" i="4"/>
  <c r="M26" i="4"/>
  <c r="B61" i="4"/>
  <c r="M591" i="4"/>
  <c r="M621" i="4"/>
  <c r="M652" i="4"/>
  <c r="B680" i="4"/>
  <c r="M712" i="4"/>
  <c r="B744" i="4"/>
  <c r="M748" i="4"/>
  <c r="M765" i="4"/>
  <c r="M781" i="4"/>
  <c r="M757" i="4"/>
  <c r="B20" i="4"/>
  <c r="B126" i="4"/>
  <c r="B142" i="4"/>
  <c r="B158" i="4"/>
  <c r="B241" i="4"/>
  <c r="B295" i="4"/>
  <c r="M299" i="4"/>
  <c r="M303" i="4"/>
  <c r="M319" i="4"/>
  <c r="B359" i="4"/>
  <c r="M363" i="4"/>
  <c r="M382" i="4"/>
  <c r="M460" i="4"/>
  <c r="M490" i="4"/>
  <c r="M504" i="4"/>
  <c r="M532" i="4"/>
  <c r="B540" i="4"/>
  <c r="B557" i="4"/>
  <c r="M581" i="4"/>
  <c r="B634" i="4"/>
  <c r="M642" i="4"/>
  <c r="B650" i="4"/>
  <c r="M658" i="4"/>
  <c r="B678" i="4"/>
  <c r="B682" i="4"/>
  <c r="M690" i="4"/>
  <c r="M706" i="4"/>
  <c r="M738" i="4"/>
  <c r="B746" i="4"/>
  <c r="M754" i="4"/>
  <c r="B762" i="4"/>
  <c r="M770" i="4"/>
  <c r="B769" i="4"/>
  <c r="M639" i="4"/>
  <c r="M643" i="4"/>
  <c r="M647" i="4"/>
  <c r="M659" i="4"/>
  <c r="M691" i="4"/>
  <c r="M711" i="4"/>
  <c r="M715" i="4"/>
  <c r="M723" i="4"/>
  <c r="I755" i="4"/>
  <c r="M755" i="4"/>
  <c r="M767" i="4"/>
  <c r="M779" i="4"/>
  <c r="M785" i="4"/>
  <c r="M290" i="4"/>
  <c r="B170" i="4"/>
  <c r="B250" i="4"/>
  <c r="B316" i="4"/>
  <c r="B379" i="4"/>
  <c r="B125" i="4"/>
  <c r="B188" i="4"/>
  <c r="B196" i="4"/>
  <c r="B222" i="4"/>
  <c r="B198" i="4"/>
  <c r="B218" i="4"/>
  <c r="B230" i="4"/>
  <c r="B164" i="4"/>
  <c r="B256" i="4"/>
  <c r="B276" i="4"/>
  <c r="B288" i="4"/>
  <c r="B298" i="4"/>
  <c r="B302" i="4"/>
  <c r="B399" i="4"/>
  <c r="B403" i="4"/>
  <c r="B411" i="4"/>
  <c r="B455" i="4"/>
  <c r="B459" i="4"/>
  <c r="B474" i="4"/>
  <c r="B485" i="4"/>
  <c r="B511" i="4"/>
  <c r="M531" i="4"/>
  <c r="B560" i="4"/>
  <c r="B572" i="4"/>
  <c r="B584" i="4"/>
  <c r="B618" i="4"/>
  <c r="M657" i="4"/>
  <c r="B665" i="4"/>
  <c r="B391" i="4"/>
  <c r="B397" i="4"/>
  <c r="B429" i="4"/>
  <c r="B497" i="4"/>
  <c r="B505" i="4"/>
  <c r="B542" i="4"/>
  <c r="B570" i="4"/>
  <c r="B578" i="4"/>
  <c r="B586" i="4"/>
  <c r="B590" i="4"/>
  <c r="B598" i="4"/>
  <c r="B108" i="4"/>
  <c r="B113" i="4"/>
  <c r="B133" i="4"/>
  <c r="B149" i="4"/>
  <c r="B165" i="4"/>
  <c r="B116" i="4"/>
  <c r="B42" i="4"/>
  <c r="B97" i="4"/>
  <c r="B171" i="4"/>
  <c r="B438" i="4"/>
  <c r="B450" i="4"/>
  <c r="B494" i="4"/>
  <c r="M514" i="4"/>
  <c r="M611" i="4"/>
  <c r="B648" i="4"/>
  <c r="M656" i="4"/>
  <c r="B776" i="4"/>
  <c r="M753" i="4"/>
  <c r="B759" i="4"/>
  <c r="M32" i="4"/>
  <c r="M47" i="4"/>
  <c r="M75" i="4"/>
  <c r="B114" i="4"/>
  <c r="B130" i="4"/>
  <c r="B162" i="4"/>
  <c r="B177" i="4"/>
  <c r="B181" i="4"/>
  <c r="B265" i="4"/>
  <c r="B281" i="4"/>
  <c r="M323" i="4"/>
  <c r="B331" i="4"/>
  <c r="M355" i="4"/>
  <c r="B363" i="4"/>
  <c r="M386" i="4"/>
  <c r="B424" i="4"/>
  <c r="B440" i="4"/>
  <c r="B471" i="4"/>
  <c r="M500" i="4"/>
  <c r="M508" i="4"/>
  <c r="M536" i="4"/>
  <c r="M561" i="4"/>
  <c r="M577" i="4"/>
  <c r="B609" i="4"/>
  <c r="M623" i="4"/>
  <c r="M638" i="4"/>
  <c r="M646" i="4"/>
  <c r="M654" i="4"/>
  <c r="M662" i="4"/>
  <c r="B686" i="4"/>
  <c r="M694" i="4"/>
  <c r="M710" i="4"/>
  <c r="B734" i="4"/>
  <c r="M734" i="4"/>
  <c r="B750" i="4"/>
  <c r="M758" i="4"/>
  <c r="B766" i="4"/>
  <c r="M782" i="4"/>
  <c r="M790" i="4"/>
  <c r="B777" i="4"/>
  <c r="M687" i="4"/>
  <c r="M751" i="4"/>
  <c r="M783" i="4"/>
  <c r="B192" i="4"/>
  <c r="B266" i="4"/>
  <c r="B184" i="4"/>
  <c r="B182" i="4"/>
  <c r="B304" i="4"/>
  <c r="B224" i="4"/>
  <c r="B284" i="4"/>
  <c r="B310" i="4"/>
  <c r="B318" i="4"/>
  <c r="B334" i="4"/>
  <c r="B342" i="4"/>
  <c r="B374" i="4"/>
  <c r="B381" i="4"/>
  <c r="B389" i="4"/>
  <c r="B393" i="4"/>
  <c r="B407" i="4"/>
  <c r="B431" i="4"/>
  <c r="B451" i="4"/>
  <c r="B470" i="4"/>
  <c r="B499" i="4"/>
  <c r="M503" i="4"/>
  <c r="B548" i="4"/>
  <c r="M564" i="4"/>
  <c r="B614" i="4"/>
  <c r="B637" i="4"/>
  <c r="B649" i="4"/>
  <c r="B657" i="4"/>
  <c r="B661" i="4"/>
  <c r="B669" i="4"/>
  <c r="M689" i="4"/>
  <c r="B705" i="4"/>
  <c r="B709" i="4"/>
  <c r="B717" i="4"/>
  <c r="M733" i="4"/>
  <c r="B741" i="4"/>
  <c r="B745" i="4"/>
  <c r="B453" i="4"/>
  <c r="B491" i="4"/>
  <c r="B501" i="4"/>
  <c r="B509" i="4"/>
  <c r="B517" i="4"/>
  <c r="B525" i="4"/>
  <c r="B533" i="4"/>
  <c r="B594" i="4"/>
  <c r="B602" i="4"/>
  <c r="B610" i="4"/>
  <c r="B620" i="4"/>
  <c r="B628" i="4"/>
  <c r="B117" i="4"/>
  <c r="B153" i="4"/>
  <c r="M752" i="4"/>
  <c r="M756" i="4"/>
  <c r="B768" i="4"/>
  <c r="B671" i="4"/>
  <c r="B767" i="4"/>
  <c r="B43" i="4"/>
  <c r="B83" i="4"/>
  <c r="B102" i="4"/>
  <c r="B146" i="4"/>
  <c r="B150" i="4"/>
  <c r="B166" i="4"/>
  <c r="B315" i="4"/>
  <c r="B351" i="4"/>
  <c r="B367" i="4"/>
  <c r="B396" i="4"/>
  <c r="B428" i="4"/>
  <c r="B490" i="4"/>
  <c r="B532" i="4"/>
  <c r="M593" i="4"/>
  <c r="M601" i="4"/>
  <c r="M666" i="4"/>
  <c r="M670" i="4"/>
  <c r="B674" i="4"/>
  <c r="M726" i="4"/>
  <c r="M766" i="4"/>
  <c r="B85" i="4"/>
  <c r="B190" i="4"/>
  <c r="B214" i="4"/>
  <c r="B282" i="4"/>
  <c r="B348" i="4"/>
  <c r="B178" i="4"/>
  <c r="B202" i="4"/>
  <c r="B292" i="4"/>
  <c r="B174" i="4"/>
  <c r="B194" i="4"/>
  <c r="B206" i="4"/>
  <c r="B238" i="4"/>
  <c r="B140" i="4"/>
  <c r="B204" i="4"/>
  <c r="B212" i="4"/>
  <c r="B232" i="4"/>
  <c r="B236" i="4"/>
  <c r="B244" i="4"/>
  <c r="B252" i="4"/>
  <c r="B294" i="4"/>
  <c r="M298" i="4"/>
  <c r="B346" i="4"/>
  <c r="B370" i="4"/>
  <c r="B377" i="4"/>
  <c r="B419" i="4"/>
  <c r="M474" i="4"/>
  <c r="M485" i="4"/>
  <c r="B507" i="4"/>
  <c r="B556" i="4"/>
  <c r="B568" i="4"/>
  <c r="B580" i="4"/>
  <c r="B622" i="4"/>
  <c r="M721" i="4"/>
  <c r="B737" i="4"/>
  <c r="B387" i="4"/>
  <c r="B401" i="4"/>
  <c r="B405" i="4"/>
  <c r="B413" i="4"/>
  <c r="B445" i="4"/>
  <c r="B476" i="4"/>
  <c r="B529" i="4"/>
  <c r="B537" i="4"/>
  <c r="B64" i="4"/>
  <c r="B45" i="4"/>
  <c r="B215" i="4"/>
  <c r="B235" i="4"/>
  <c r="B410" i="4"/>
  <c r="B442" i="4"/>
  <c r="B446" i="4"/>
  <c r="B462" i="4"/>
  <c r="M462" i="4"/>
  <c r="M510" i="4"/>
  <c r="B551" i="4"/>
  <c r="B563" i="4"/>
  <c r="B575" i="4"/>
  <c r="M583" i="4"/>
  <c r="M599" i="4"/>
  <c r="B613" i="4"/>
  <c r="B636" i="4"/>
  <c r="M660" i="4"/>
  <c r="B688" i="4"/>
  <c r="B692" i="4"/>
  <c r="M708" i="4"/>
  <c r="M724" i="4"/>
  <c r="B740" i="4"/>
  <c r="B752" i="4"/>
  <c r="B756" i="4"/>
  <c r="B764" i="4"/>
  <c r="B772" i="4"/>
  <c r="B784" i="4"/>
  <c r="M761" i="4"/>
  <c r="M541" i="4"/>
  <c r="B647" i="4"/>
  <c r="B16" i="4"/>
  <c r="M20" i="4"/>
  <c r="B122" i="4"/>
  <c r="B138" i="4"/>
  <c r="B154" i="4"/>
  <c r="B173" i="4"/>
  <c r="B225" i="4"/>
  <c r="B323" i="4"/>
  <c r="B339" i="4"/>
  <c r="B355" i="4"/>
  <c r="M378" i="4"/>
  <c r="B448" i="4"/>
  <c r="M512" i="4"/>
  <c r="B536" i="4"/>
  <c r="M540" i="4"/>
  <c r="M557" i="4"/>
  <c r="B569" i="4"/>
  <c r="B601" i="4"/>
  <c r="M615" i="4"/>
  <c r="M678" i="4"/>
  <c r="B694" i="4"/>
  <c r="B726" i="4"/>
  <c r="M730" i="4"/>
  <c r="B758" i="4"/>
  <c r="M762" i="4"/>
  <c r="M651" i="4"/>
  <c r="M679" i="4"/>
  <c r="M695" i="4"/>
  <c r="M727" i="4"/>
  <c r="M747" i="4"/>
  <c r="B210" i="4"/>
  <c r="B300" i="4"/>
  <c r="B200" i="4"/>
  <c r="B242" i="4"/>
  <c r="B308" i="4"/>
  <c r="B372" i="4"/>
  <c r="B262" i="4"/>
  <c r="B296" i="4"/>
  <c r="B328" i="4"/>
  <c r="B360" i="4"/>
  <c r="B208" i="4"/>
  <c r="B216" i="4"/>
  <c r="B220" i="4"/>
  <c r="B240" i="4"/>
  <c r="B248" i="4"/>
  <c r="B268" i="4"/>
  <c r="M350" i="4"/>
  <c r="B385" i="4"/>
  <c r="B415" i="4"/>
  <c r="B435" i="4"/>
  <c r="B443" i="4"/>
  <c r="B447" i="4"/>
  <c r="B478" i="4"/>
  <c r="B495" i="4"/>
  <c r="B503" i="4"/>
  <c r="B552" i="4"/>
  <c r="B576" i="4"/>
  <c r="B588" i="4"/>
  <c r="B600" i="4"/>
  <c r="B608" i="4"/>
  <c r="M626" i="4"/>
  <c r="B641" i="4"/>
  <c r="B653" i="4"/>
  <c r="M669" i="4"/>
  <c r="B681" i="4"/>
  <c r="B701" i="4"/>
  <c r="B713" i="4"/>
  <c r="B721" i="4"/>
  <c r="B733" i="4"/>
  <c r="B409" i="4"/>
  <c r="B417" i="4"/>
  <c r="B433" i="4"/>
  <c r="B441" i="4"/>
  <c r="B449" i="4"/>
  <c r="B457" i="4"/>
  <c r="B465" i="4"/>
  <c r="B472" i="4"/>
  <c r="B487" i="4"/>
  <c r="B513" i="4"/>
  <c r="B520" i="4"/>
  <c r="B566" i="4"/>
  <c r="B606" i="4"/>
  <c r="B109" i="4"/>
  <c r="B129" i="4"/>
  <c r="B145" i="4"/>
  <c r="B161" i="4"/>
  <c r="B101" i="4"/>
  <c r="B554" i="4"/>
  <c r="B574" i="4"/>
  <c r="B582" i="4"/>
  <c r="B616" i="4"/>
  <c r="B632" i="4"/>
  <c r="B105" i="4"/>
  <c r="B141" i="4"/>
  <c r="B180" i="4"/>
  <c r="B82" i="4"/>
  <c r="B58" i="4"/>
  <c r="B320" i="4"/>
  <c r="B773" i="4"/>
  <c r="B86" i="4"/>
  <c r="B90" i="4"/>
  <c r="O62" i="4"/>
  <c r="P82" i="4"/>
  <c r="O259" i="4"/>
  <c r="Y263" i="4"/>
  <c r="I279" i="4"/>
  <c r="G319" i="4"/>
  <c r="G323" i="4"/>
  <c r="Q335" i="4"/>
  <c r="G416" i="4"/>
  <c r="X428" i="4"/>
  <c r="R448" i="4"/>
  <c r="Z496" i="4"/>
  <c r="P532" i="4"/>
  <c r="P540" i="4"/>
  <c r="Q587" i="4"/>
  <c r="X644" i="4"/>
  <c r="P728" i="4"/>
  <c r="Z748" i="4"/>
  <c r="X764" i="4"/>
  <c r="P768" i="4"/>
  <c r="G32" i="4"/>
  <c r="P32" i="4"/>
  <c r="P36" i="4"/>
  <c r="I43" i="4"/>
  <c r="X43" i="4"/>
  <c r="O55" i="4"/>
  <c r="Y55" i="4"/>
  <c r="X59" i="4"/>
  <c r="N71" i="4"/>
  <c r="X71" i="4"/>
  <c r="P75" i="4"/>
  <c r="X75" i="4"/>
  <c r="K79" i="4"/>
  <c r="Z79" i="4"/>
  <c r="R83" i="4"/>
  <c r="Z83" i="4"/>
  <c r="J91" i="4"/>
  <c r="F102" i="4"/>
  <c r="J138" i="4"/>
  <c r="K166" i="4"/>
  <c r="Y166" i="4"/>
  <c r="K192" i="4"/>
  <c r="P192" i="4"/>
  <c r="Y192" i="4"/>
  <c r="Q196" i="4"/>
  <c r="Y196" i="4"/>
  <c r="P200" i="4"/>
  <c r="I204" i="4"/>
  <c r="X204" i="4"/>
  <c r="G204" i="4"/>
  <c r="Z208" i="4"/>
  <c r="Q244" i="4"/>
  <c r="X244" i="4"/>
  <c r="Z256" i="4"/>
  <c r="K284" i="4"/>
  <c r="Z284" i="4"/>
  <c r="Q300" i="4"/>
  <c r="P304" i="4"/>
  <c r="J391" i="4"/>
  <c r="X391" i="4"/>
  <c r="P401" i="4"/>
  <c r="Q401" i="4"/>
  <c r="I401" i="4"/>
  <c r="G405" i="4"/>
  <c r="K405" i="4"/>
  <c r="Y405" i="4"/>
  <c r="P409" i="4"/>
  <c r="Q425" i="4"/>
  <c r="Q433" i="4"/>
  <c r="Z457" i="4"/>
  <c r="P517" i="4"/>
  <c r="Z541" i="4"/>
  <c r="Q618" i="4"/>
  <c r="G618" i="4"/>
  <c r="Q677" i="4"/>
  <c r="G713" i="4"/>
  <c r="Y725" i="4"/>
  <c r="Y749" i="4"/>
  <c r="Z753" i="4"/>
  <c r="K781" i="4"/>
  <c r="X781" i="4"/>
  <c r="G781" i="4"/>
  <c r="Q785" i="4"/>
  <c r="Q789" i="4"/>
  <c r="Y789" i="4"/>
  <c r="X789" i="4"/>
  <c r="B70" i="4"/>
  <c r="B344" i="4"/>
  <c r="B31" i="4"/>
  <c r="P125" i="4"/>
  <c r="Q137" i="4"/>
  <c r="Z145" i="4"/>
  <c r="Q157" i="4"/>
  <c r="Y251" i="4"/>
  <c r="P263" i="4"/>
  <c r="Z263" i="4"/>
  <c r="P323" i="4"/>
  <c r="Y327" i="4"/>
  <c r="Y343" i="4"/>
  <c r="Z378" i="4"/>
  <c r="X396" i="4"/>
  <c r="X420" i="4"/>
  <c r="G420" i="4"/>
  <c r="K424" i="4"/>
  <c r="Z424" i="4"/>
  <c r="P464" i="4"/>
  <c r="Y464" i="4"/>
  <c r="Z475" i="4"/>
  <c r="Q496" i="4"/>
  <c r="X496" i="4"/>
  <c r="Y540" i="4"/>
  <c r="Z540" i="4"/>
  <c r="G563" i="4"/>
  <c r="Z583" i="4"/>
  <c r="Z591" i="4"/>
  <c r="Q611" i="4"/>
  <c r="Y611" i="4"/>
  <c r="P644" i="4"/>
  <c r="Z652" i="4"/>
  <c r="P656" i="4"/>
  <c r="Y708" i="4"/>
  <c r="P720" i="4"/>
  <c r="R19" i="4"/>
  <c r="G133" i="4"/>
  <c r="Y137" i="4"/>
  <c r="R259" i="4"/>
  <c r="Q424" i="4"/>
  <c r="Y428" i="4"/>
  <c r="G720" i="4"/>
  <c r="Q764" i="4"/>
  <c r="K776" i="4"/>
  <c r="Q32" i="4"/>
  <c r="Z32" i="4"/>
  <c r="Y36" i="4"/>
  <c r="G43" i="4"/>
  <c r="J43" i="4"/>
  <c r="G47" i="4"/>
  <c r="Y51" i="4"/>
  <c r="Z55" i="4"/>
  <c r="Q59" i="4"/>
  <c r="Z71" i="4"/>
  <c r="X79" i="4"/>
  <c r="Y83" i="4"/>
  <c r="Y91" i="4"/>
  <c r="G91" i="4"/>
  <c r="P166" i="4"/>
  <c r="Q166" i="4"/>
  <c r="Q192" i="4"/>
  <c r="R196" i="4"/>
  <c r="P208" i="4"/>
  <c r="X208" i="4"/>
  <c r="X212" i="4"/>
  <c r="K232" i="4"/>
  <c r="Q232" i="4"/>
  <c r="P244" i="4"/>
  <c r="X268" i="4"/>
  <c r="Y268" i="4"/>
  <c r="Q284" i="4"/>
  <c r="Y284" i="4"/>
  <c r="Y288" i="4"/>
  <c r="Z304" i="4"/>
  <c r="F391" i="4"/>
  <c r="Z391" i="4"/>
  <c r="Y401" i="4"/>
  <c r="X405" i="4"/>
  <c r="Z409" i="4"/>
  <c r="O433" i="4"/>
  <c r="R449" i="4"/>
  <c r="Q517" i="4"/>
  <c r="Z618" i="4"/>
  <c r="P677" i="4"/>
  <c r="G717" i="4"/>
  <c r="X725" i="4"/>
  <c r="Q729" i="4"/>
  <c r="G745" i="4"/>
  <c r="X749" i="4"/>
  <c r="G765" i="4"/>
  <c r="Q781" i="4"/>
  <c r="X785" i="4"/>
  <c r="Z789" i="4"/>
  <c r="X25" i="4"/>
  <c r="N33" i="4"/>
  <c r="I37" i="4"/>
  <c r="B26" i="4"/>
  <c r="B19" i="4"/>
  <c r="B98" i="4"/>
  <c r="B753" i="4"/>
  <c r="B54" i="4"/>
  <c r="B62" i="4"/>
  <c r="B78" i="4"/>
  <c r="K62" i="4"/>
  <c r="G98" i="4"/>
  <c r="G137" i="4"/>
  <c r="Z137" i="4"/>
  <c r="K255" i="4"/>
  <c r="X263" i="4"/>
  <c r="Z327" i="4"/>
  <c r="G331" i="4"/>
  <c r="Q339" i="4"/>
  <c r="X424" i="4"/>
  <c r="Q428" i="4"/>
  <c r="K475" i="4"/>
  <c r="Z532" i="4"/>
  <c r="G575" i="4"/>
  <c r="P575" i="4"/>
  <c r="Y575" i="4"/>
  <c r="Z611" i="4"/>
  <c r="Z644" i="4"/>
  <c r="G652" i="4"/>
  <c r="X676" i="4"/>
  <c r="Q712" i="4"/>
  <c r="X716" i="4"/>
  <c r="R724" i="4"/>
  <c r="G728" i="4"/>
  <c r="Q748" i="4"/>
  <c r="Y752" i="4"/>
  <c r="Q756" i="4"/>
  <c r="G768" i="4"/>
  <c r="Q768" i="4"/>
  <c r="Y768" i="4"/>
  <c r="N32" i="4"/>
  <c r="X32" i="4"/>
  <c r="I36" i="4"/>
  <c r="K43" i="4"/>
  <c r="Q43" i="4"/>
  <c r="Y43" i="4"/>
  <c r="Z47" i="4"/>
  <c r="Q51" i="4"/>
  <c r="Q55" i="4"/>
  <c r="P71" i="4"/>
  <c r="Y75" i="4"/>
  <c r="P79" i="4"/>
  <c r="K83" i="4"/>
  <c r="X83" i="4"/>
  <c r="I91" i="4"/>
  <c r="Q91" i="4"/>
  <c r="Z91" i="4"/>
  <c r="P102" i="4"/>
  <c r="Z138" i="4"/>
  <c r="X166" i="4"/>
  <c r="X192" i="4"/>
  <c r="K196" i="4"/>
  <c r="Q204" i="4"/>
  <c r="Y208" i="4"/>
  <c r="Y244" i="4"/>
  <c r="P252" i="4"/>
  <c r="P268" i="4"/>
  <c r="Z268" i="4"/>
  <c r="G17" i="4"/>
  <c r="G25" i="4"/>
  <c r="Q33" i="4"/>
  <c r="R33" i="4"/>
  <c r="Y33" i="4"/>
  <c r="R48" i="4"/>
  <c r="P56" i="4"/>
  <c r="O56" i="4"/>
  <c r="K72" i="4"/>
  <c r="Q72" i="4"/>
  <c r="Z72" i="4"/>
  <c r="K76" i="4"/>
  <c r="P76" i="4"/>
  <c r="H80" i="4"/>
  <c r="X80" i="4"/>
  <c r="Q84" i="4"/>
  <c r="G88" i="4"/>
  <c r="P88" i="4"/>
  <c r="H92" i="4"/>
  <c r="J92" i="4"/>
  <c r="Q92" i="4"/>
  <c r="G96" i="4"/>
  <c r="P96" i="4"/>
  <c r="Q96" i="4"/>
  <c r="X103" i="4"/>
  <c r="G107" i="4"/>
  <c r="J107" i="4"/>
  <c r="Q107" i="4"/>
  <c r="Y107" i="4"/>
  <c r="H115" i="4"/>
  <c r="P115" i="4"/>
  <c r="F115" i="4"/>
  <c r="N151" i="4"/>
  <c r="K169" i="4"/>
  <c r="Q177" i="4"/>
  <c r="Y181" i="4"/>
  <c r="F201" i="4"/>
  <c r="Q201" i="4"/>
  <c r="I205" i="4"/>
  <c r="Q205" i="4"/>
  <c r="I213" i="4"/>
  <c r="P225" i="4"/>
  <c r="Y225" i="4"/>
  <c r="Z225" i="4"/>
  <c r="X233" i="4"/>
  <c r="X245" i="4"/>
  <c r="K257" i="4"/>
  <c r="Q257" i="4"/>
  <c r="Y257" i="4"/>
  <c r="Q265" i="4"/>
  <c r="Z269" i="4"/>
  <c r="X273" i="4"/>
  <c r="Z273" i="4"/>
  <c r="Y289" i="4"/>
  <c r="K297" i="4"/>
  <c r="P297" i="4"/>
  <c r="Z297" i="4"/>
  <c r="P301" i="4"/>
  <c r="Y301" i="4"/>
  <c r="K305" i="4"/>
  <c r="K313" i="4"/>
  <c r="X313" i="4"/>
  <c r="Q333" i="4"/>
  <c r="P345" i="4"/>
  <c r="X349" i="4"/>
  <c r="Q353" i="4"/>
  <c r="G392" i="4"/>
  <c r="J392" i="4"/>
  <c r="Z392" i="4"/>
  <c r="Y402" i="4"/>
  <c r="P414" i="4"/>
  <c r="X430" i="4"/>
  <c r="P442" i="4"/>
  <c r="Y446" i="4"/>
  <c r="Y450" i="4"/>
  <c r="X462" i="4"/>
  <c r="Y473" i="4"/>
  <c r="P724" i="4"/>
  <c r="Q728" i="4"/>
  <c r="Z728" i="4"/>
  <c r="Y748" i="4"/>
  <c r="Y764" i="4"/>
  <c r="N20" i="4"/>
  <c r="K32" i="4"/>
  <c r="R32" i="4"/>
  <c r="Y32" i="4"/>
  <c r="G36" i="4"/>
  <c r="H43" i="4"/>
  <c r="O43" i="4"/>
  <c r="Z43" i="4"/>
  <c r="Y47" i="4"/>
  <c r="X51" i="4"/>
  <c r="G55" i="4"/>
  <c r="K55" i="4"/>
  <c r="P55" i="4"/>
  <c r="X55" i="4"/>
  <c r="K59" i="4"/>
  <c r="K71" i="4"/>
  <c r="Q71" i="4"/>
  <c r="Y71" i="4"/>
  <c r="K75" i="4"/>
  <c r="Q75" i="4"/>
  <c r="I79" i="4"/>
  <c r="Q79" i="4"/>
  <c r="P83" i="4"/>
  <c r="G83" i="4"/>
  <c r="P91" i="4"/>
  <c r="X91" i="4"/>
  <c r="G106" i="4"/>
  <c r="P126" i="4"/>
  <c r="G130" i="4"/>
  <c r="Y138" i="4"/>
  <c r="G138" i="4"/>
  <c r="Y142" i="4"/>
  <c r="G142" i="4"/>
  <c r="P146" i="4"/>
  <c r="G150" i="4"/>
  <c r="X154" i="4"/>
  <c r="G162" i="4"/>
  <c r="Z166" i="4"/>
  <c r="Z192" i="4"/>
  <c r="G196" i="4"/>
  <c r="X196" i="4"/>
  <c r="K204" i="4"/>
  <c r="Y204" i="4"/>
  <c r="Q208" i="4"/>
  <c r="Z244" i="4"/>
  <c r="P264" i="4"/>
  <c r="Q268" i="4"/>
  <c r="P284" i="4"/>
  <c r="X284" i="4"/>
  <c r="X288" i="4"/>
  <c r="X304" i="4"/>
  <c r="K308" i="4"/>
  <c r="P308" i="4"/>
  <c r="X308" i="4"/>
  <c r="N320" i="4"/>
  <c r="P332" i="4"/>
  <c r="G332" i="4"/>
  <c r="G336" i="4"/>
  <c r="Q336" i="4"/>
  <c r="X336" i="4"/>
  <c r="Q344" i="4"/>
  <c r="P372" i="4"/>
  <c r="Z372" i="4"/>
  <c r="G391" i="4"/>
  <c r="Q391" i="4"/>
  <c r="Y391" i="4"/>
  <c r="P405" i="4"/>
  <c r="Q405" i="4"/>
  <c r="K425" i="4"/>
  <c r="Z425" i="4"/>
  <c r="Z433" i="4"/>
  <c r="K457" i="4"/>
  <c r="Z505" i="4"/>
  <c r="Y533" i="4"/>
  <c r="G541" i="4"/>
  <c r="Y560" i="4"/>
  <c r="G564" i="4"/>
  <c r="Y564" i="4"/>
  <c r="Y618" i="4"/>
  <c r="Q622" i="4"/>
  <c r="Y622" i="4"/>
  <c r="R641" i="4"/>
  <c r="Z653" i="4"/>
  <c r="X657" i="4"/>
  <c r="Y677" i="4"/>
  <c r="Z701" i="4"/>
  <c r="Z705" i="4"/>
  <c r="K709" i="4"/>
  <c r="P721" i="4"/>
  <c r="R725" i="4"/>
  <c r="Z37" i="4"/>
  <c r="G48" i="4"/>
  <c r="Z48" i="4"/>
  <c r="Y56" i="4"/>
  <c r="J72" i="4"/>
  <c r="X72" i="4"/>
  <c r="Q76" i="4"/>
  <c r="X76" i="4"/>
  <c r="G80" i="4"/>
  <c r="P80" i="4"/>
  <c r="Y80" i="4"/>
  <c r="K88" i="4"/>
  <c r="X88" i="4"/>
  <c r="G92" i="4"/>
  <c r="X92" i="4"/>
  <c r="K96" i="4"/>
  <c r="P107" i="4"/>
  <c r="I115" i="4"/>
  <c r="Q115" i="4"/>
  <c r="K123" i="4"/>
  <c r="Q123" i="4"/>
  <c r="J143" i="4"/>
  <c r="Z177" i="4"/>
  <c r="I197" i="4"/>
  <c r="X201" i="4"/>
  <c r="G205" i="4"/>
  <c r="Y205" i="4"/>
  <c r="P209" i="4"/>
  <c r="Q213" i="4"/>
  <c r="Z213" i="4"/>
  <c r="Q225" i="4"/>
  <c r="X225" i="4"/>
  <c r="Y233" i="4"/>
  <c r="P257" i="4"/>
  <c r="Z257" i="4"/>
  <c r="P265" i="4"/>
  <c r="X265" i="4"/>
  <c r="Q273" i="4"/>
  <c r="X285" i="4"/>
  <c r="Y285" i="4"/>
  <c r="P289" i="4"/>
  <c r="X297" i="4"/>
  <c r="Y313" i="4"/>
  <c r="K345" i="4"/>
  <c r="Y345" i="4"/>
  <c r="Z353" i="4"/>
  <c r="Q365" i="4"/>
  <c r="Z365" i="4"/>
  <c r="X392" i="4"/>
  <c r="P402" i="4"/>
  <c r="Z402" i="4"/>
  <c r="K414" i="4"/>
  <c r="Y414" i="4"/>
  <c r="G414" i="4"/>
  <c r="P430" i="4"/>
  <c r="Y434" i="4"/>
  <c r="Q442" i="4"/>
  <c r="R442" i="4"/>
  <c r="Z442" i="4"/>
  <c r="Z446" i="4"/>
  <c r="R450" i="4"/>
  <c r="P458" i="4"/>
  <c r="P462" i="4"/>
  <c r="Z462" i="4"/>
  <c r="Q473" i="4"/>
  <c r="Z473" i="4"/>
  <c r="P492" i="4"/>
  <c r="K518" i="4"/>
  <c r="P518" i="4"/>
  <c r="Z538" i="4"/>
  <c r="P553" i="4"/>
  <c r="Y553" i="4"/>
  <c r="Y569" i="4"/>
  <c r="G589" i="4"/>
  <c r="Z589" i="4"/>
  <c r="Q593" i="4"/>
  <c r="Z615" i="4"/>
  <c r="G619" i="4"/>
  <c r="P650" i="4"/>
  <c r="Q654" i="4"/>
  <c r="Q682" i="4"/>
  <c r="Q686" i="4"/>
  <c r="Y690" i="4"/>
  <c r="G730" i="4"/>
  <c r="P734" i="4"/>
  <c r="P774" i="4"/>
  <c r="Z778" i="4"/>
  <c r="R786" i="4"/>
  <c r="X794" i="4"/>
  <c r="X14" i="4"/>
  <c r="O18" i="4"/>
  <c r="Q26" i="4"/>
  <c r="P38" i="4"/>
  <c r="X49" i="4"/>
  <c r="Z57" i="4"/>
  <c r="I61" i="4"/>
  <c r="X73" i="4"/>
  <c r="G77" i="4"/>
  <c r="X77" i="4"/>
  <c r="X85" i="4"/>
  <c r="J89" i="4"/>
  <c r="X89" i="4"/>
  <c r="Q93" i="4"/>
  <c r="O104" i="4"/>
  <c r="Q288" i="4"/>
  <c r="Z288" i="4"/>
  <c r="Q308" i="4"/>
  <c r="K320" i="4"/>
  <c r="Z320" i="4"/>
  <c r="Y344" i="4"/>
  <c r="I391" i="4"/>
  <c r="P391" i="4"/>
  <c r="G401" i="4"/>
  <c r="X401" i="4"/>
  <c r="Z401" i="4"/>
  <c r="Z405" i="4"/>
  <c r="G425" i="4"/>
  <c r="X425" i="4"/>
  <c r="P433" i="4"/>
  <c r="X433" i="4"/>
  <c r="Y457" i="4"/>
  <c r="Z525" i="4"/>
  <c r="Q564" i="4"/>
  <c r="X580" i="4"/>
  <c r="Q596" i="4"/>
  <c r="P645" i="4"/>
  <c r="G677" i="4"/>
  <c r="Z725" i="4"/>
  <c r="Z729" i="4"/>
  <c r="Y745" i="4"/>
  <c r="I749" i="4"/>
  <c r="Q749" i="4"/>
  <c r="Q753" i="4"/>
  <c r="X757" i="4"/>
  <c r="Q765" i="4"/>
  <c r="Y765" i="4"/>
  <c r="X777" i="4"/>
  <c r="Y781" i="4"/>
  <c r="K789" i="4"/>
  <c r="R13" i="4"/>
  <c r="K17" i="4"/>
  <c r="Z17" i="4"/>
  <c r="P25" i="4"/>
  <c r="Y25" i="4"/>
  <c r="K33" i="4"/>
  <c r="O33" i="4"/>
  <c r="P37" i="4"/>
  <c r="O48" i="4"/>
  <c r="P48" i="4"/>
  <c r="X48" i="4"/>
  <c r="K56" i="4"/>
  <c r="I56" i="4"/>
  <c r="X56" i="4"/>
  <c r="Z56" i="4"/>
  <c r="R72" i="4"/>
  <c r="Y76" i="4"/>
  <c r="Q80" i="4"/>
  <c r="I88" i="4"/>
  <c r="Q88" i="4"/>
  <c r="Y88" i="4"/>
  <c r="F92" i="4"/>
  <c r="P92" i="4"/>
  <c r="F96" i="4"/>
  <c r="R96" i="4"/>
  <c r="O103" i="4"/>
  <c r="K107" i="4"/>
  <c r="R107" i="4"/>
  <c r="R115" i="4"/>
  <c r="Y115" i="4"/>
  <c r="P123" i="4"/>
  <c r="X123" i="4"/>
  <c r="F135" i="4"/>
  <c r="Z135" i="4"/>
  <c r="X181" i="4"/>
  <c r="P189" i="4"/>
  <c r="X189" i="4"/>
  <c r="K197" i="4"/>
  <c r="Q197" i="4"/>
  <c r="P201" i="4"/>
  <c r="Z201" i="4"/>
  <c r="X213" i="4"/>
  <c r="K225" i="4"/>
  <c r="Q233" i="4"/>
  <c r="R257" i="4"/>
  <c r="Z265" i="4"/>
  <c r="Q269" i="4"/>
  <c r="K273" i="4"/>
  <c r="P273" i="4"/>
  <c r="Q285" i="4"/>
  <c r="X518" i="4"/>
  <c r="Z526" i="4"/>
  <c r="Q553" i="4"/>
  <c r="X557" i="4"/>
  <c r="P561" i="4"/>
  <c r="Q569" i="4"/>
  <c r="Z569" i="4"/>
  <c r="P577" i="4"/>
  <c r="Q577" i="4"/>
  <c r="Y589" i="4"/>
  <c r="Z593" i="4"/>
  <c r="G638" i="4"/>
  <c r="Z646" i="4"/>
  <c r="X650" i="4"/>
  <c r="Z650" i="4"/>
  <c r="K654" i="4"/>
  <c r="Z654" i="4"/>
  <c r="Z670" i="4"/>
  <c r="Q674" i="4"/>
  <c r="X678" i="4"/>
  <c r="Z682" i="4"/>
  <c r="P686" i="4"/>
  <c r="Y686" i="4"/>
  <c r="Z686" i="4"/>
  <c r="Z690" i="4"/>
  <c r="Z726" i="4"/>
  <c r="X734" i="4"/>
  <c r="Z742" i="4"/>
  <c r="Q758" i="4"/>
  <c r="Z758" i="4"/>
  <c r="G770" i="4"/>
  <c r="Q770" i="4"/>
  <c r="Z770" i="4"/>
  <c r="Y778" i="4"/>
  <c r="Q786" i="4"/>
  <c r="Z786" i="4"/>
  <c r="Z14" i="4"/>
  <c r="G26" i="4"/>
  <c r="K38" i="4"/>
  <c r="R38" i="4"/>
  <c r="Y38" i="4"/>
  <c r="Q737" i="4"/>
  <c r="H749" i="4"/>
  <c r="Z749" i="4"/>
  <c r="G753" i="4"/>
  <c r="P753" i="4"/>
  <c r="Z757" i="4"/>
  <c r="P761" i="4"/>
  <c r="Y761" i="4"/>
  <c r="K765" i="4"/>
  <c r="X765" i="4"/>
  <c r="X773" i="4"/>
  <c r="P781" i="4"/>
  <c r="J13" i="4"/>
  <c r="Y17" i="4"/>
  <c r="Q25" i="4"/>
  <c r="Z25" i="4"/>
  <c r="P33" i="4"/>
  <c r="X33" i="4"/>
  <c r="Z33" i="4"/>
  <c r="X37" i="4"/>
  <c r="J48" i="4"/>
  <c r="Y48" i="4"/>
  <c r="R56" i="4"/>
  <c r="Q56" i="4"/>
  <c r="H72" i="4"/>
  <c r="P72" i="4"/>
  <c r="Y72" i="4"/>
  <c r="J76" i="4"/>
  <c r="O76" i="4"/>
  <c r="Z76" i="4"/>
  <c r="K80" i="4"/>
  <c r="Z80" i="4"/>
  <c r="Y92" i="4"/>
  <c r="I96" i="4"/>
  <c r="J96" i="4"/>
  <c r="X96" i="4"/>
  <c r="X107" i="4"/>
  <c r="H107" i="4"/>
  <c r="G115" i="4"/>
  <c r="J115" i="4"/>
  <c r="X115" i="4"/>
  <c r="Z115" i="4"/>
  <c r="R123" i="4"/>
  <c r="Y123" i="4"/>
  <c r="Y135" i="4"/>
  <c r="K177" i="4"/>
  <c r="Y177" i="4"/>
  <c r="K181" i="4"/>
  <c r="Z181" i="4"/>
  <c r="Q189" i="4"/>
  <c r="Y189" i="4"/>
  <c r="X197" i="4"/>
  <c r="G201" i="4"/>
  <c r="K201" i="4"/>
  <c r="H201" i="4"/>
  <c r="K205" i="4"/>
  <c r="X205" i="4"/>
  <c r="Z205" i="4"/>
  <c r="Q209" i="4"/>
  <c r="G213" i="4"/>
  <c r="Y213" i="4"/>
  <c r="K233" i="4"/>
  <c r="P233" i="4"/>
  <c r="Z233" i="4"/>
  <c r="X257" i="4"/>
  <c r="Y265" i="4"/>
  <c r="P269" i="4"/>
  <c r="Q104" i="4"/>
  <c r="K108" i="4"/>
  <c r="J120" i="4"/>
  <c r="Q120" i="4"/>
  <c r="Y124" i="4"/>
  <c r="R148" i="4"/>
  <c r="P152" i="4"/>
  <c r="Q152" i="4"/>
  <c r="Y170" i="4"/>
  <c r="X174" i="4"/>
  <c r="I198" i="4"/>
  <c r="P198" i="4"/>
  <c r="Q198" i="4"/>
  <c r="Y202" i="4"/>
  <c r="P210" i="4"/>
  <c r="Q214" i="4"/>
  <c r="X222" i="4"/>
  <c r="Z226" i="4"/>
  <c r="Y230" i="4"/>
  <c r="Y246" i="4"/>
  <c r="Q254" i="4"/>
  <c r="X266" i="4"/>
  <c r="Z274" i="4"/>
  <c r="Z282" i="4"/>
  <c r="Q290" i="4"/>
  <c r="P294" i="4"/>
  <c r="P298" i="4"/>
  <c r="Z314" i="4"/>
  <c r="R362" i="4"/>
  <c r="G370" i="4"/>
  <c r="G377" i="4"/>
  <c r="Q377" i="4"/>
  <c r="Y381" i="4"/>
  <c r="X385" i="4"/>
  <c r="X389" i="4"/>
  <c r="P403" i="4"/>
  <c r="P419" i="4"/>
  <c r="X419" i="4"/>
  <c r="X435" i="4"/>
  <c r="Y435" i="4"/>
  <c r="O439" i="4"/>
  <c r="X439" i="4"/>
  <c r="P443" i="4"/>
  <c r="Q447" i="4"/>
  <c r="Y447" i="4"/>
  <c r="K474" i="4"/>
  <c r="X474" i="4"/>
  <c r="Z485" i="4"/>
  <c r="X499" i="4"/>
  <c r="Q297" i="4"/>
  <c r="Q301" i="4"/>
  <c r="K309" i="4"/>
  <c r="Q309" i="4"/>
  <c r="X309" i="4"/>
  <c r="Q313" i="4"/>
  <c r="Z313" i="4"/>
  <c r="Z325" i="4"/>
  <c r="K333" i="4"/>
  <c r="X337" i="4"/>
  <c r="X341" i="4"/>
  <c r="X345" i="4"/>
  <c r="Z345" i="4"/>
  <c r="Q349" i="4"/>
  <c r="P353" i="4"/>
  <c r="P357" i="4"/>
  <c r="P365" i="4"/>
  <c r="X365" i="4"/>
  <c r="F392" i="4"/>
  <c r="H392" i="4"/>
  <c r="Y392" i="4"/>
  <c r="G402" i="4"/>
  <c r="R410" i="4"/>
  <c r="G410" i="4"/>
  <c r="Q414" i="4"/>
  <c r="Q430" i="4"/>
  <c r="Q434" i="4"/>
  <c r="G442" i="4"/>
  <c r="Y442" i="4"/>
  <c r="P446" i="4"/>
  <c r="X446" i="4"/>
  <c r="Q450" i="4"/>
  <c r="X450" i="4"/>
  <c r="Y458" i="4"/>
  <c r="Y484" i="4"/>
  <c r="Y492" i="4"/>
  <c r="G518" i="4"/>
  <c r="Q518" i="4"/>
  <c r="Z518" i="4"/>
  <c r="Z553" i="4"/>
  <c r="Q557" i="4"/>
  <c r="K565" i="4"/>
  <c r="Z565" i="4"/>
  <c r="X577" i="4"/>
  <c r="Y593" i="4"/>
  <c r="Z605" i="4"/>
  <c r="Q619" i="4"/>
  <c r="Z619" i="4"/>
  <c r="Q638" i="4"/>
  <c r="Y646" i="4"/>
  <c r="P654" i="4"/>
  <c r="Y654" i="4"/>
  <c r="Q670" i="4"/>
  <c r="Z49" i="4"/>
  <c r="G57" i="4"/>
  <c r="P57" i="4"/>
  <c r="Q57" i="4"/>
  <c r="Q61" i="4"/>
  <c r="R73" i="4"/>
  <c r="Z77" i="4"/>
  <c r="Z85" i="4"/>
  <c r="G89" i="4"/>
  <c r="P89" i="4"/>
  <c r="Q89" i="4"/>
  <c r="X93" i="4"/>
  <c r="J97" i="4"/>
  <c r="Q97" i="4"/>
  <c r="Y97" i="4"/>
  <c r="G108" i="4"/>
  <c r="P108" i="4"/>
  <c r="Y108" i="4"/>
  <c r="G116" i="4"/>
  <c r="P116" i="4"/>
  <c r="G120" i="4"/>
  <c r="Y120" i="4"/>
  <c r="Z128" i="4"/>
  <c r="P144" i="4"/>
  <c r="X148" i="4"/>
  <c r="K156" i="4"/>
  <c r="P164" i="4"/>
  <c r="Q170" i="4"/>
  <c r="Q174" i="4"/>
  <c r="O178" i="4"/>
  <c r="Q178" i="4"/>
  <c r="Y194" i="4"/>
  <c r="K198" i="4"/>
  <c r="Y198" i="4"/>
  <c r="G202" i="4"/>
  <c r="Q210" i="4"/>
  <c r="K214" i="4"/>
  <c r="X214" i="4"/>
  <c r="Z222" i="4"/>
  <c r="Q266" i="4"/>
  <c r="Z266" i="4"/>
  <c r="Q274" i="4"/>
  <c r="Y274" i="4"/>
  <c r="X286" i="4"/>
  <c r="Y286" i="4"/>
  <c r="Y290" i="4"/>
  <c r="Q294" i="4"/>
  <c r="Y294" i="4"/>
  <c r="X314" i="4"/>
  <c r="Z318" i="4"/>
  <c r="K338" i="4"/>
  <c r="X269" i="4"/>
  <c r="K285" i="4"/>
  <c r="Z285" i="4"/>
  <c r="X289" i="4"/>
  <c r="X301" i="4"/>
  <c r="X305" i="4"/>
  <c r="P321" i="4"/>
  <c r="Z321" i="4"/>
  <c r="Y325" i="4"/>
  <c r="P329" i="4"/>
  <c r="X333" i="4"/>
  <c r="K337" i="4"/>
  <c r="P337" i="4"/>
  <c r="Y337" i="4"/>
  <c r="Q341" i="4"/>
  <c r="Y341" i="4"/>
  <c r="Q345" i="4"/>
  <c r="P349" i="4"/>
  <c r="Y349" i="4"/>
  <c r="Y365" i="4"/>
  <c r="Y380" i="4"/>
  <c r="X388" i="4"/>
  <c r="Q392" i="4"/>
  <c r="Q402" i="4"/>
  <c r="X410" i="4"/>
  <c r="X414" i="4"/>
  <c r="Z414" i="4"/>
  <c r="G430" i="4"/>
  <c r="Y430" i="4"/>
  <c r="Z430" i="4"/>
  <c r="P434" i="4"/>
  <c r="Z434" i="4"/>
  <c r="Z438" i="4"/>
  <c r="X442" i="4"/>
  <c r="Q446" i="4"/>
  <c r="G446" i="4"/>
  <c r="P450" i="4"/>
  <c r="Z450" i="4"/>
  <c r="Y454" i="4"/>
  <c r="Z458" i="4"/>
  <c r="Y462" i="4"/>
  <c r="P473" i="4"/>
  <c r="X473" i="4"/>
  <c r="Q477" i="4"/>
  <c r="X484" i="4"/>
  <c r="Q492" i="4"/>
  <c r="Z492" i="4"/>
  <c r="X498" i="4"/>
  <c r="P506" i="4"/>
  <c r="Y518" i="4"/>
  <c r="X526" i="4"/>
  <c r="X538" i="4"/>
  <c r="Y549" i="4"/>
  <c r="X553" i="4"/>
  <c r="P557" i="4"/>
  <c r="Y557" i="4"/>
  <c r="G561" i="4"/>
  <c r="Q561" i="4"/>
  <c r="Y561" i="4"/>
  <c r="G565" i="4"/>
  <c r="X569" i="4"/>
  <c r="P581" i="4"/>
  <c r="X507" i="4"/>
  <c r="P511" i="4"/>
  <c r="Y511" i="4"/>
  <c r="X523" i="4"/>
  <c r="Z554" i="4"/>
  <c r="K578" i="4"/>
  <c r="Z594" i="4"/>
  <c r="Q598" i="4"/>
  <c r="P602" i="4"/>
  <c r="P616" i="4"/>
  <c r="Y651" i="4"/>
  <c r="Y659" i="4"/>
  <c r="X667" i="4"/>
  <c r="K703" i="4"/>
  <c r="P703" i="4"/>
  <c r="Q707" i="4"/>
  <c r="G711" i="4"/>
  <c r="Y711" i="4"/>
  <c r="Q719" i="4"/>
  <c r="Y719" i="4"/>
  <c r="Y739" i="4"/>
  <c r="Z743" i="4"/>
  <c r="Q751" i="4"/>
  <c r="Y767" i="4"/>
  <c r="O771" i="4"/>
  <c r="X775" i="4"/>
  <c r="X791" i="4"/>
  <c r="Q690" i="4"/>
  <c r="Y706" i="4"/>
  <c r="Q722" i="4"/>
  <c r="Y726" i="4"/>
  <c r="Q734" i="4"/>
  <c r="Z738" i="4"/>
  <c r="Y742" i="4"/>
  <c r="P758" i="4"/>
  <c r="X758" i="4"/>
  <c r="G762" i="4"/>
  <c r="Y762" i="4"/>
  <c r="P770" i="4"/>
  <c r="Q774" i="4"/>
  <c r="Z774" i="4"/>
  <c r="X786" i="4"/>
  <c r="Y786" i="4"/>
  <c r="P794" i="4"/>
  <c r="K794" i="4"/>
  <c r="J38" i="4"/>
  <c r="Q38" i="4"/>
  <c r="Z38" i="4"/>
  <c r="K49" i="4"/>
  <c r="Y49" i="4"/>
  <c r="P61" i="4"/>
  <c r="P85" i="4"/>
  <c r="Y85" i="4"/>
  <c r="O93" i="4"/>
  <c r="F97" i="4"/>
  <c r="X104" i="4"/>
  <c r="X108" i="4"/>
  <c r="J116" i="4"/>
  <c r="X116" i="4"/>
  <c r="J124" i="4"/>
  <c r="P128" i="4"/>
  <c r="G128" i="4"/>
  <c r="Y140" i="4"/>
  <c r="Q144" i="4"/>
  <c r="Y144" i="4"/>
  <c r="Y152" i="4"/>
  <c r="Q156" i="4"/>
  <c r="X156" i="4"/>
  <c r="Z164" i="4"/>
  <c r="K170" i="4"/>
  <c r="Z170" i="4"/>
  <c r="K174" i="4"/>
  <c r="P178" i="4"/>
  <c r="K182" i="4"/>
  <c r="X194" i="4"/>
  <c r="X198" i="4"/>
  <c r="Z198" i="4"/>
  <c r="Q202" i="4"/>
  <c r="P354" i="4"/>
  <c r="Q354" i="4"/>
  <c r="Q362" i="4"/>
  <c r="Y370" i="4"/>
  <c r="Q381" i="4"/>
  <c r="P385" i="4"/>
  <c r="Y385" i="4"/>
  <c r="Q389" i="4"/>
  <c r="Z389" i="4"/>
  <c r="P393" i="4"/>
  <c r="Z399" i="4"/>
  <c r="P407" i="4"/>
  <c r="Z415" i="4"/>
  <c r="X431" i="4"/>
  <c r="Y431" i="4"/>
  <c r="Z435" i="4"/>
  <c r="Y439" i="4"/>
  <c r="P485" i="4"/>
  <c r="Q499" i="4"/>
  <c r="X511" i="4"/>
  <c r="Q523" i="4"/>
  <c r="K539" i="4"/>
  <c r="X550" i="4"/>
  <c r="G554" i="4"/>
  <c r="Q570" i="4"/>
  <c r="Y594" i="4"/>
  <c r="Q647" i="4"/>
  <c r="K651" i="4"/>
  <c r="X651" i="4"/>
  <c r="Q691" i="4"/>
  <c r="Y699" i="4"/>
  <c r="Y703" i="4"/>
  <c r="K707" i="4"/>
  <c r="Y707" i="4"/>
  <c r="Z711" i="4"/>
  <c r="Z719" i="4"/>
  <c r="Q739" i="4"/>
  <c r="Q743" i="4"/>
  <c r="Y743" i="4"/>
  <c r="Z767" i="4"/>
  <c r="K771" i="4"/>
  <c r="G775" i="4"/>
  <c r="Z775" i="4"/>
  <c r="X783" i="4"/>
  <c r="K791" i="4"/>
  <c r="Z791" i="4"/>
  <c r="B100" i="4"/>
  <c r="G605" i="4"/>
  <c r="Q605" i="4"/>
  <c r="Y615" i="4"/>
  <c r="Y619" i="4"/>
  <c r="P638" i="4"/>
  <c r="Y638" i="4"/>
  <c r="G642" i="4"/>
  <c r="K646" i="4"/>
  <c r="Q650" i="4"/>
  <c r="Y650" i="4"/>
  <c r="G654" i="4"/>
  <c r="X654" i="4"/>
  <c r="Y670" i="4"/>
  <c r="Z678" i="4"/>
  <c r="P682" i="4"/>
  <c r="Q726" i="4"/>
  <c r="Y734" i="4"/>
  <c r="Z734" i="4"/>
  <c r="X742" i="4"/>
  <c r="K774" i="4"/>
  <c r="X774" i="4"/>
  <c r="Q778" i="4"/>
  <c r="X778" i="4"/>
  <c r="P786" i="4"/>
  <c r="Y794" i="4"/>
  <c r="Z794" i="4"/>
  <c r="Q794" i="4"/>
  <c r="P18" i="4"/>
  <c r="Z26" i="4"/>
  <c r="I38" i="4"/>
  <c r="O38" i="4"/>
  <c r="Q49" i="4"/>
  <c r="K57" i="4"/>
  <c r="Y57" i="4"/>
  <c r="Z61" i="4"/>
  <c r="Q73" i="4"/>
  <c r="Z73" i="4"/>
  <c r="P77" i="4"/>
  <c r="Y77" i="4"/>
  <c r="K85" i="4"/>
  <c r="Q85" i="4"/>
  <c r="I89" i="4"/>
  <c r="K89" i="4"/>
  <c r="R89" i="4"/>
  <c r="G93" i="4"/>
  <c r="P93" i="4"/>
  <c r="G97" i="4"/>
  <c r="X97" i="4"/>
  <c r="H108" i="4"/>
  <c r="R108" i="4"/>
  <c r="R116" i="4"/>
  <c r="K120" i="4"/>
  <c r="X120" i="4"/>
  <c r="G124" i="4"/>
  <c r="P124" i="4"/>
  <c r="Z124" i="4"/>
  <c r="R128" i="4"/>
  <c r="X128" i="4"/>
  <c r="Q140" i="4"/>
  <c r="Z140" i="4"/>
  <c r="Z144" i="4"/>
  <c r="G148" i="4"/>
  <c r="Z148" i="4"/>
  <c r="X164" i="4"/>
  <c r="X170" i="4"/>
  <c r="P174" i="4"/>
  <c r="Z174" i="4"/>
  <c r="P194" i="4"/>
  <c r="P202" i="4"/>
  <c r="X202" i="4"/>
  <c r="K206" i="4"/>
  <c r="I214" i="4"/>
  <c r="K222" i="4"/>
  <c r="K226" i="4"/>
  <c r="K238" i="4"/>
  <c r="Q238" i="4"/>
  <c r="Z238" i="4"/>
  <c r="Q242" i="4"/>
  <c r="Q246" i="4"/>
  <c r="P254" i="4"/>
  <c r="R258" i="4"/>
  <c r="K274" i="4"/>
  <c r="Q286" i="4"/>
  <c r="P290" i="4"/>
  <c r="X298" i="4"/>
  <c r="Y314" i="4"/>
  <c r="P338" i="4"/>
  <c r="Y354" i="4"/>
  <c r="P362" i="4"/>
  <c r="X362" i="4"/>
  <c r="Z377" i="4"/>
  <c r="X381" i="4"/>
  <c r="Z381" i="4"/>
  <c r="Q385" i="4"/>
  <c r="X393" i="4"/>
  <c r="P399" i="4"/>
  <c r="Y399" i="4"/>
  <c r="G407" i="4"/>
  <c r="X415" i="4"/>
  <c r="G419" i="4"/>
  <c r="P431" i="4"/>
  <c r="G431" i="4"/>
  <c r="P435" i="4"/>
  <c r="B286" i="4"/>
  <c r="B49" i="4"/>
  <c r="Z210" i="4"/>
  <c r="Y214" i="4"/>
  <c r="Q222" i="4"/>
  <c r="Y222" i="4"/>
  <c r="Q226" i="4"/>
  <c r="Y226" i="4"/>
  <c r="Q230" i="4"/>
  <c r="X238" i="4"/>
  <c r="X246" i="4"/>
  <c r="Z246" i="4"/>
  <c r="X254" i="4"/>
  <c r="P266" i="4"/>
  <c r="Z286" i="4"/>
  <c r="Z290" i="4"/>
  <c r="X294" i="4"/>
  <c r="Q314" i="4"/>
  <c r="P318" i="4"/>
  <c r="Y322" i="4"/>
  <c r="Q326" i="4"/>
  <c r="Z326" i="4"/>
  <c r="Q338" i="4"/>
  <c r="X354" i="4"/>
  <c r="Z358" i="4"/>
  <c r="Y362" i="4"/>
  <c r="P370" i="4"/>
  <c r="X370" i="4"/>
  <c r="P381" i="4"/>
  <c r="Z385" i="4"/>
  <c r="Q393" i="4"/>
  <c r="Z393" i="4"/>
  <c r="X403" i="4"/>
  <c r="Z403" i="4"/>
  <c r="Z407" i="4"/>
  <c r="K411" i="4"/>
  <c r="R411" i="4"/>
  <c r="Y415" i="4"/>
  <c r="G415" i="4"/>
  <c r="Q419" i="4"/>
  <c r="Z419" i="4"/>
  <c r="Q431" i="4"/>
  <c r="Z431" i="4"/>
  <c r="Q435" i="4"/>
  <c r="X447" i="4"/>
  <c r="Q474" i="4"/>
  <c r="Y474" i="4"/>
  <c r="X478" i="4"/>
  <c r="Q485" i="4"/>
  <c r="X495" i="4"/>
  <c r="Z507" i="4"/>
  <c r="Z511" i="4"/>
  <c r="Z523" i="4"/>
  <c r="Z550" i="4"/>
  <c r="Q554" i="4"/>
  <c r="G566" i="4"/>
  <c r="P570" i="4"/>
  <c r="Z578" i="4"/>
  <c r="Z590" i="4"/>
  <c r="Q594" i="4"/>
  <c r="Y598" i="4"/>
  <c r="Z602" i="4"/>
  <c r="Q616" i="4"/>
  <c r="P651" i="4"/>
  <c r="P659" i="4"/>
  <c r="Z659" i="4"/>
  <c r="Y667" i="4"/>
  <c r="P723" i="4"/>
  <c r="P727" i="4"/>
  <c r="Z739" i="4"/>
  <c r="Y771" i="4"/>
  <c r="Y775" i="4"/>
  <c r="Q779" i="4"/>
  <c r="Q787" i="4"/>
  <c r="Y787" i="4"/>
  <c r="Y791" i="4"/>
  <c r="Q791" i="4"/>
  <c r="P791" i="4"/>
  <c r="B77" i="4"/>
  <c r="B352" i="4"/>
  <c r="B383" i="4"/>
  <c r="B312" i="4"/>
  <c r="L58" i="4"/>
  <c r="L71" i="4"/>
  <c r="L43" i="4"/>
  <c r="L59" i="4"/>
  <c r="L414" i="4"/>
  <c r="L430" i="4"/>
  <c r="L446" i="4"/>
  <c r="L526" i="4"/>
  <c r="L754" i="4"/>
  <c r="L762" i="4"/>
  <c r="L13" i="4"/>
  <c r="L48" i="4"/>
  <c r="L322" i="4"/>
  <c r="L385" i="4"/>
  <c r="L407" i="4"/>
  <c r="L415" i="4"/>
  <c r="L439" i="4"/>
  <c r="L527" i="4"/>
  <c r="L535" i="4"/>
  <c r="L566" i="4"/>
  <c r="L590" i="4"/>
  <c r="L606" i="4"/>
  <c r="L620" i="4"/>
  <c r="L643" i="4"/>
  <c r="P439" i="4"/>
  <c r="Z439" i="4"/>
  <c r="P447" i="4"/>
  <c r="P474" i="4"/>
  <c r="Z474" i="4"/>
  <c r="P478" i="4"/>
  <c r="Y485" i="4"/>
  <c r="Z495" i="4"/>
  <c r="P499" i="4"/>
  <c r="Z499" i="4"/>
  <c r="Z503" i="4"/>
  <c r="K507" i="4"/>
  <c r="Y507" i="4"/>
  <c r="X527" i="4"/>
  <c r="P535" i="4"/>
  <c r="Y535" i="4"/>
  <c r="X539" i="4"/>
  <c r="X554" i="4"/>
  <c r="G562" i="4"/>
  <c r="Y562" i="4"/>
  <c r="Y570" i="4"/>
  <c r="X578" i="4"/>
  <c r="X590" i="4"/>
  <c r="X594" i="4"/>
  <c r="Z606" i="4"/>
  <c r="Y610" i="4"/>
  <c r="Y616" i="4"/>
  <c r="Y647" i="4"/>
  <c r="Q659" i="4"/>
  <c r="G663" i="4"/>
  <c r="Z663" i="4"/>
  <c r="Z667" i="4"/>
  <c r="Z675" i="4"/>
  <c r="Y691" i="4"/>
  <c r="X723" i="4"/>
  <c r="Q731" i="4"/>
  <c r="X731" i="4"/>
  <c r="Q735" i="4"/>
  <c r="X747" i="4"/>
  <c r="P751" i="4"/>
  <c r="Z751" i="4"/>
  <c r="P763" i="4"/>
  <c r="X767" i="4"/>
  <c r="Q775" i="4"/>
  <c r="G779" i="4"/>
  <c r="X787" i="4"/>
  <c r="B278" i="4"/>
  <c r="B18" i="4"/>
  <c r="B541" i="4"/>
  <c r="B761" i="4"/>
  <c r="B781" i="4"/>
  <c r="L226" i="4"/>
  <c r="L65" i="4"/>
  <c r="L51" i="4"/>
  <c r="L402" i="4"/>
  <c r="L458" i="4"/>
  <c r="L678" i="4"/>
  <c r="L726" i="4"/>
  <c r="L56" i="4"/>
  <c r="L389" i="4"/>
  <c r="L435" i="4"/>
  <c r="L443" i="4"/>
  <c r="L474" i="4"/>
  <c r="L554" i="4"/>
  <c r="L616" i="4"/>
  <c r="L647" i="4"/>
  <c r="L727" i="4"/>
  <c r="L743" i="4"/>
  <c r="L751" i="4"/>
  <c r="L767" i="4"/>
  <c r="L775" i="4"/>
  <c r="B254" i="4"/>
  <c r="B787" i="4"/>
  <c r="B57" i="4"/>
  <c r="B765" i="4"/>
  <c r="L204" i="4"/>
  <c r="L220" i="4"/>
  <c r="L252" i="4"/>
  <c r="L177" i="4"/>
  <c r="L209" i="4"/>
  <c r="L257" i="4"/>
  <c r="L120" i="4"/>
  <c r="L136" i="4"/>
  <c r="L152" i="4"/>
  <c r="L182" i="4"/>
  <c r="L198" i="4"/>
  <c r="L214" i="4"/>
  <c r="L79" i="4"/>
  <c r="L55" i="4"/>
  <c r="L76" i="4"/>
  <c r="L341" i="4"/>
  <c r="L73" i="4"/>
  <c r="L81" i="4"/>
  <c r="L334" i="4"/>
  <c r="L356" i="4"/>
  <c r="L364" i="4"/>
  <c r="L429" i="4"/>
  <c r="L476" i="4"/>
  <c r="L491" i="4"/>
  <c r="L626" i="4"/>
  <c r="L657" i="4"/>
  <c r="L689" i="4"/>
  <c r="L705" i="4"/>
  <c r="L721" i="4"/>
  <c r="L18" i="4"/>
  <c r="L26" i="4"/>
  <c r="L57" i="4"/>
  <c r="L299" i="4"/>
  <c r="L319" i="4"/>
  <c r="L648" i="4"/>
  <c r="L664" i="4"/>
  <c r="L680" i="4"/>
  <c r="L696" i="4"/>
  <c r="L425" i="4"/>
  <c r="L501" i="4"/>
  <c r="L517" i="4"/>
  <c r="L576" i="4"/>
  <c r="L622" i="4"/>
  <c r="L685" i="4"/>
  <c r="L701" i="4"/>
  <c r="L717" i="4"/>
  <c r="L733" i="4"/>
  <c r="L765" i="4"/>
  <c r="L781" i="4"/>
  <c r="L793" i="4"/>
  <c r="L791" i="4"/>
  <c r="L351" i="4"/>
  <c r="L363" i="4"/>
  <c r="L408" i="4"/>
  <c r="L424" i="4"/>
  <c r="L440" i="4"/>
  <c r="L579" i="4"/>
  <c r="L599" i="4"/>
  <c r="L644" i="4"/>
  <c r="L744" i="4"/>
  <c r="L776" i="4"/>
  <c r="L336" i="4"/>
  <c r="L61" i="4"/>
  <c r="L74" i="4"/>
  <c r="L82" i="4"/>
  <c r="L327" i="4"/>
  <c r="L367" i="4"/>
  <c r="L412" i="4"/>
  <c r="L428" i="4"/>
  <c r="L490" i="4"/>
  <c r="L504" i="4"/>
  <c r="L731" i="4"/>
  <c r="L739" i="4"/>
  <c r="L763" i="4"/>
  <c r="L771" i="4"/>
  <c r="L352" i="4"/>
  <c r="L405" i="4"/>
  <c r="L413" i="4"/>
  <c r="L449" i="4"/>
  <c r="L497" i="4"/>
  <c r="L513" i="4"/>
  <c r="L588" i="4"/>
  <c r="L649" i="4"/>
  <c r="L697" i="4"/>
  <c r="L713" i="4"/>
  <c r="L38" i="4"/>
  <c r="L49" i="4"/>
  <c r="L512" i="4"/>
  <c r="L567" i="4"/>
  <c r="L611" i="4"/>
  <c r="L688" i="4"/>
  <c r="L720" i="4"/>
  <c r="L748" i="4"/>
  <c r="L780" i="4"/>
  <c r="L437" i="4"/>
  <c r="L552" i="4"/>
  <c r="L584" i="4"/>
  <c r="L600" i="4"/>
  <c r="L614" i="4"/>
  <c r="L677" i="4"/>
  <c r="L693" i="4"/>
  <c r="L725" i="4"/>
  <c r="L741" i="4"/>
  <c r="L787" i="4"/>
  <c r="L145" i="4"/>
  <c r="L161" i="4"/>
  <c r="L223" i="4"/>
  <c r="L255" i="4"/>
  <c r="L150" i="4"/>
  <c r="L166" i="4"/>
  <c r="L196" i="4"/>
  <c r="L260" i="4"/>
  <c r="L276" i="4"/>
  <c r="L92" i="4"/>
  <c r="L107" i="4"/>
  <c r="L123" i="4"/>
  <c r="L201" i="4"/>
  <c r="L249" i="4"/>
  <c r="L97" i="4"/>
  <c r="L144" i="4"/>
  <c r="L174" i="4"/>
  <c r="L238" i="4"/>
  <c r="L46" i="4"/>
  <c r="L62" i="4"/>
  <c r="L75" i="4"/>
  <c r="L83" i="4"/>
  <c r="L12" i="4"/>
  <c r="L20" i="4"/>
  <c r="L47" i="4"/>
  <c r="L72" i="4"/>
  <c r="L305" i="4"/>
  <c r="L77" i="4"/>
  <c r="L85" i="4"/>
  <c r="L326" i="4"/>
  <c r="L315" i="4"/>
  <c r="L355" i="4"/>
  <c r="L371" i="4"/>
  <c r="L432" i="4"/>
  <c r="L448" i="4"/>
  <c r="L540" i="4"/>
  <c r="L587" i="4"/>
  <c r="L621" i="4"/>
  <c r="L652" i="4"/>
  <c r="L716" i="4"/>
  <c r="L752" i="4"/>
  <c r="L768" i="4"/>
  <c r="L784" i="4"/>
  <c r="L332" i="4"/>
  <c r="L78" i="4"/>
  <c r="L86" i="4"/>
  <c r="L420" i="4"/>
  <c r="L436" i="4"/>
  <c r="L452" i="4"/>
  <c r="L496" i="4"/>
  <c r="G734" i="4"/>
  <c r="G784" i="4"/>
  <c r="K734" i="4"/>
  <c r="K723" i="4"/>
  <c r="I740" i="4"/>
  <c r="R739" i="4"/>
  <c r="Y416" i="3"/>
  <c r="Y55" i="3"/>
  <c r="Y557" i="3"/>
  <c r="Y464" i="3"/>
  <c r="Y286" i="3"/>
  <c r="Y410" i="3"/>
  <c r="Y144" i="3"/>
  <c r="Y148" i="3"/>
  <c r="Y137" i="3"/>
  <c r="Y164" i="3"/>
  <c r="Y75" i="3"/>
  <c r="Y91" i="3"/>
  <c r="Y196" i="3"/>
  <c r="Y107" i="3"/>
  <c r="Y442" i="3"/>
  <c r="Y446" i="3"/>
  <c r="Y225" i="3"/>
  <c r="Y385" i="3"/>
  <c r="Y401" i="3"/>
  <c r="Y419" i="3"/>
  <c r="Y11" i="3"/>
  <c r="Y156" i="3"/>
  <c r="Y208" i="3"/>
  <c r="Y108" i="3"/>
  <c r="Y123" i="3"/>
  <c r="Y450" i="3"/>
  <c r="Y405" i="3"/>
  <c r="Y244" i="3"/>
  <c r="Y263" i="3"/>
  <c r="Y284" i="3"/>
  <c r="Y331" i="3"/>
  <c r="Y365" i="3"/>
  <c r="Y377" i="3"/>
  <c r="Y381" i="3"/>
  <c r="Y511" i="3"/>
  <c r="Y473" i="3"/>
  <c r="Y659" i="3"/>
  <c r="Y32" i="3"/>
  <c r="Y71" i="3"/>
  <c r="Y428" i="3"/>
  <c r="Y719" i="3"/>
  <c r="Y663" i="3"/>
  <c r="Y532" i="3"/>
  <c r="Y551" i="3"/>
  <c r="Y764" i="3"/>
  <c r="Y781" i="3"/>
  <c r="Y794" i="3"/>
  <c r="Y72" i="3"/>
  <c r="Y177" i="3"/>
  <c r="Y189" i="3"/>
  <c r="Y205" i="3"/>
  <c r="Y402" i="3"/>
  <c r="Y251" i="3"/>
  <c r="Y345" i="3"/>
  <c r="Y485" i="3"/>
  <c r="Y512" i="3"/>
  <c r="Y716" i="3"/>
  <c r="Y724" i="3"/>
  <c r="Y691" i="3"/>
  <c r="Y553" i="3"/>
  <c r="Y753" i="3"/>
  <c r="Y765" i="3"/>
  <c r="Y742" i="3"/>
  <c r="Y652" i="3"/>
  <c r="Y523" i="3"/>
  <c r="Y233" i="3"/>
  <c r="Y154" i="3"/>
  <c r="Y105" i="3"/>
  <c r="Y26" i="3"/>
  <c r="Y178" i="3"/>
  <c r="Y448" i="3"/>
  <c r="Y227" i="3"/>
  <c r="Y412" i="3"/>
  <c r="Y431" i="3"/>
  <c r="Y465" i="3"/>
  <c r="Y235" i="3"/>
  <c r="Y247" i="3"/>
  <c r="Y259" i="3"/>
  <c r="Y275" i="3"/>
  <c r="Y292" i="3"/>
  <c r="Y298" i="3"/>
  <c r="Y333" i="3"/>
  <c r="Y355" i="3"/>
  <c r="Y372" i="3"/>
  <c r="Y501" i="3"/>
  <c r="Y665" i="3"/>
  <c r="Y678" i="3"/>
  <c r="Y606" i="3"/>
  <c r="Y575" i="3"/>
  <c r="Y618" i="3"/>
  <c r="Y748" i="3"/>
  <c r="Y734" i="3"/>
  <c r="Y396" i="3"/>
  <c r="Y304" i="3"/>
  <c r="Y222" i="3"/>
  <c r="Y48" i="3"/>
  <c r="Y213" i="3"/>
  <c r="Y392" i="3"/>
  <c r="Y415" i="3"/>
  <c r="Y425" i="3"/>
  <c r="Y285" i="3"/>
  <c r="Y319" i="3"/>
  <c r="Y371" i="3"/>
  <c r="Y518" i="3"/>
  <c r="Y708" i="3"/>
  <c r="Y677" i="3"/>
  <c r="Y564" i="3"/>
  <c r="Y583" i="3"/>
  <c r="Y786" i="3"/>
  <c r="Y680" i="3"/>
  <c r="Y17" i="3"/>
  <c r="Y73" i="3"/>
  <c r="Y85" i="3"/>
  <c r="Y97" i="3"/>
  <c r="Y315" i="3"/>
  <c r="Y337" i="3"/>
  <c r="Y363" i="3"/>
  <c r="Y220" i="3"/>
  <c r="Y717" i="3"/>
  <c r="Y647" i="3"/>
  <c r="Y657" i="3"/>
  <c r="Y696" i="3"/>
  <c r="Y526" i="3"/>
  <c r="Y554" i="3"/>
  <c r="Y584" i="3"/>
  <c r="Y616" i="3"/>
  <c r="Y758" i="3"/>
  <c r="Y775" i="3"/>
  <c r="Y791" i="3"/>
  <c r="Y238" i="3"/>
  <c r="Y288" i="3"/>
  <c r="Y307" i="3"/>
  <c r="Y313" i="3"/>
  <c r="Y327" i="3"/>
  <c r="Y343" i="3"/>
  <c r="Y703" i="3"/>
  <c r="Y707" i="3"/>
  <c r="Y682" i="3"/>
  <c r="Y686" i="3"/>
  <c r="Y699" i="3"/>
  <c r="Y587" i="3"/>
  <c r="Y594" i="3"/>
  <c r="Y622" i="3"/>
  <c r="Y265" i="3"/>
  <c r="Y570" i="3"/>
  <c r="Y578" i="3"/>
  <c r="Y611" i="3"/>
  <c r="Y141" i="3"/>
  <c r="Y116" i="3"/>
  <c r="Y120" i="3"/>
  <c r="Y133" i="3"/>
  <c r="Y138" i="3"/>
  <c r="Y37" i="3"/>
  <c r="Y56" i="3"/>
  <c r="Y201" i="3"/>
  <c r="Y439" i="3"/>
  <c r="Y226" i="3"/>
  <c r="Y420" i="3"/>
  <c r="Y246" i="3"/>
  <c r="Y264" i="3"/>
  <c r="Y290" i="3"/>
  <c r="Y303" i="3"/>
  <c r="Y332" i="3"/>
  <c r="Y349" i="3"/>
  <c r="Y378" i="3"/>
  <c r="Y504" i="3"/>
  <c r="Y228" i="3"/>
  <c r="Y664" i="3"/>
  <c r="Y725" i="3"/>
  <c r="Y541" i="3"/>
  <c r="Y629" i="3"/>
  <c r="Y749" i="3"/>
  <c r="Y774" i="3"/>
  <c r="Y561" i="3"/>
  <c r="Y320" i="3"/>
  <c r="Y603" i="3"/>
  <c r="Y146" i="3"/>
  <c r="Y150" i="3"/>
  <c r="Y162" i="3"/>
  <c r="Y130" i="3"/>
  <c r="Y38" i="3"/>
  <c r="Y57" i="3"/>
  <c r="Y77" i="3"/>
  <c r="Y89" i="3"/>
  <c r="Y93" i="3"/>
  <c r="Y170" i="3"/>
  <c r="Y194" i="3"/>
  <c r="Y198" i="3"/>
  <c r="Y214" i="3"/>
  <c r="Y216" i="3"/>
  <c r="Y436" i="3"/>
  <c r="Y393" i="3"/>
  <c r="Y407" i="3"/>
  <c r="Y471" i="3"/>
  <c r="Y252" i="3"/>
  <c r="Y321" i="3"/>
  <c r="Y341" i="3"/>
  <c r="Y497" i="3"/>
  <c r="Y115" i="3"/>
  <c r="Y43" i="3"/>
  <c r="Y83" i="3"/>
  <c r="Y192" i="3"/>
  <c r="Y204" i="3"/>
  <c r="Y166" i="3"/>
  <c r="Y391" i="3"/>
  <c r="Y414" i="3"/>
  <c r="Y424" i="3"/>
  <c r="Y462" i="3"/>
  <c r="Y268" i="3"/>
  <c r="Y370" i="3"/>
  <c r="Y507" i="3"/>
  <c r="Y496" i="3"/>
  <c r="Y728" i="3"/>
  <c r="Y540" i="3"/>
  <c r="Y569" i="3"/>
  <c r="Y602" i="3"/>
  <c r="Y650" i="3"/>
  <c r="Y676" i="3"/>
  <c r="Y153" i="3"/>
  <c r="Y157" i="3"/>
  <c r="Y33" i="3"/>
  <c r="Y76" i="3"/>
  <c r="Y88" i="3"/>
  <c r="Y435" i="3"/>
  <c r="Y314" i="3"/>
  <c r="Y336" i="3"/>
  <c r="Y354" i="3"/>
  <c r="Y362" i="3"/>
  <c r="Y533" i="3"/>
  <c r="Y619" i="3"/>
  <c r="Y778" i="3"/>
  <c r="Y269" i="3"/>
  <c r="Y301" i="3"/>
  <c r="Y580" i="3"/>
  <c r="Y142" i="3"/>
  <c r="Y101" i="3"/>
  <c r="Y113" i="3"/>
  <c r="Y126" i="3"/>
  <c r="Y743" i="3"/>
  <c r="Y249" i="3"/>
  <c r="Y552" i="3"/>
  <c r="Y595" i="3"/>
  <c r="Y605" i="3"/>
  <c r="Y597" i="3"/>
  <c r="Y163" i="3"/>
  <c r="Y136" i="3"/>
  <c r="Y90" i="3"/>
  <c r="Y207" i="3"/>
  <c r="Y109" i="3"/>
  <c r="Y165" i="3"/>
  <c r="Y224" i="3"/>
  <c r="Y272" i="3"/>
  <c r="Y364" i="3"/>
  <c r="Y380" i="3"/>
  <c r="Y689" i="3"/>
  <c r="Y733" i="3"/>
  <c r="Y539" i="3"/>
  <c r="Y784" i="3"/>
  <c r="Y740" i="3"/>
  <c r="Y576" i="3"/>
  <c r="Y600" i="3"/>
  <c r="Y648" i="3"/>
  <c r="Y474" i="3"/>
  <c r="Y713" i="3"/>
  <c r="Y692" i="3"/>
  <c r="Y538" i="3"/>
  <c r="Y771" i="3"/>
  <c r="Y787" i="3"/>
  <c r="Y260" i="3"/>
  <c r="Y143" i="3"/>
  <c r="Y20" i="3"/>
  <c r="Y102" i="3"/>
  <c r="Y35" i="3"/>
  <c r="Y62" i="3"/>
  <c r="Y74" i="3"/>
  <c r="Y98" i="3"/>
  <c r="Y211" i="3"/>
  <c r="Y445" i="3"/>
  <c r="Y400" i="3"/>
  <c r="Y408" i="3"/>
  <c r="Y413" i="3"/>
  <c r="Y242" i="3"/>
  <c r="Y229" i="3"/>
  <c r="Y495" i="3"/>
  <c r="Y722" i="3"/>
  <c r="Y662" i="3"/>
  <c r="Y727" i="3"/>
  <c r="Y607" i="3"/>
  <c r="Y751" i="3"/>
  <c r="Y776" i="3"/>
  <c r="Y793" i="3"/>
  <c r="Y744" i="3"/>
  <c r="Y241" i="3"/>
  <c r="Y255" i="3"/>
  <c r="Y609" i="3"/>
  <c r="Y675" i="3"/>
  <c r="Y135" i="3"/>
  <c r="Y49" i="3"/>
  <c r="Y61" i="3"/>
  <c r="Y174" i="3"/>
  <c r="Y210" i="3"/>
  <c r="Y452" i="3"/>
  <c r="Y389" i="3"/>
  <c r="Y266" i="3"/>
  <c r="Y271" i="3"/>
  <c r="Y325" i="3"/>
  <c r="Y351" i="3"/>
  <c r="Y476" i="3"/>
  <c r="Y513" i="3"/>
  <c r="Y701" i="3"/>
  <c r="Y705" i="3"/>
  <c r="Y721" i="3"/>
  <c r="Y688" i="3"/>
  <c r="Y560" i="3"/>
  <c r="Y579" i="3"/>
  <c r="Y739" i="3"/>
  <c r="Y311" i="3"/>
  <c r="Y159" i="3"/>
  <c r="Y131" i="3"/>
  <c r="Y171" i="3"/>
  <c r="Y191" i="3"/>
  <c r="Y195" i="3"/>
  <c r="Y106" i="3"/>
  <c r="Y453" i="3"/>
  <c r="Y373" i="3"/>
  <c r="Y477" i="3"/>
  <c r="Y498" i="3"/>
  <c r="Y472" i="3"/>
  <c r="Y710" i="3"/>
  <c r="Y527" i="3"/>
  <c r="Y581" i="3"/>
  <c r="Y592" i="3"/>
  <c r="Y621" i="3"/>
  <c r="Y772" i="3"/>
  <c r="Y731" i="3"/>
  <c r="Y261" i="3"/>
  <c r="Y278" i="3"/>
  <c r="Y588" i="3"/>
  <c r="Y754" i="3"/>
  <c r="Y388" i="3"/>
  <c r="Y147" i="3"/>
  <c r="Y140" i="3"/>
  <c r="Y82" i="3"/>
  <c r="Y384" i="3"/>
  <c r="Y237" i="3"/>
  <c r="Y322" i="3"/>
  <c r="Y352" i="3"/>
  <c r="Y506" i="3"/>
  <c r="Y510" i="3"/>
  <c r="Y649" i="3"/>
  <c r="Y535" i="3"/>
  <c r="Y550" i="3"/>
  <c r="Y562" i="3"/>
  <c r="Y626" i="3"/>
  <c r="Y763" i="3"/>
  <c r="Y767" i="3"/>
  <c r="G785" i="4"/>
  <c r="X686" i="4"/>
  <c r="G735" i="4"/>
  <c r="G606" i="4"/>
  <c r="P562" i="4"/>
  <c r="R740" i="4"/>
  <c r="K265" i="4"/>
  <c r="G786" i="4"/>
  <c r="G304" i="4"/>
  <c r="P618" i="4"/>
  <c r="O525" i="4"/>
  <c r="Z557" i="4"/>
  <c r="K346" i="4"/>
  <c r="K767" i="4"/>
  <c r="R265" i="4"/>
  <c r="P309" i="4"/>
  <c r="R714" i="4"/>
  <c r="K266" i="4"/>
  <c r="K523" i="4"/>
  <c r="X598" i="4"/>
  <c r="O337" i="4"/>
  <c r="G667" i="4"/>
  <c r="G472" i="4"/>
  <c r="K587" i="4"/>
  <c r="K365" i="4"/>
  <c r="J384" i="4"/>
  <c r="X618" i="4"/>
  <c r="P626" i="4"/>
  <c r="J341" i="4"/>
  <c r="R526" i="4"/>
  <c r="K557" i="4"/>
  <c r="R663" i="4"/>
  <c r="X679" i="4"/>
  <c r="G699" i="4"/>
  <c r="K347" i="4"/>
  <c r="G607" i="4"/>
  <c r="G568" i="4"/>
  <c r="J755" i="4"/>
  <c r="G787" i="4"/>
  <c r="K616" i="4"/>
  <c r="J385" i="4"/>
  <c r="P311" i="4"/>
  <c r="R575" i="4"/>
  <c r="P564" i="4"/>
  <c r="K713" i="4"/>
  <c r="G569" i="4"/>
  <c r="K726" i="4"/>
  <c r="P607" i="4"/>
  <c r="R664" i="4"/>
  <c r="K661" i="4"/>
  <c r="R289" i="4"/>
  <c r="R392" i="4"/>
  <c r="G473" i="4"/>
  <c r="X619" i="4"/>
  <c r="J694" i="4"/>
  <c r="J762" i="4"/>
  <c r="R267" i="4"/>
  <c r="I404" i="4"/>
  <c r="X599" i="4"/>
  <c r="K568" i="4"/>
  <c r="K622" i="4"/>
  <c r="X689" i="4"/>
  <c r="K749" i="4"/>
  <c r="G225" i="4"/>
  <c r="R365" i="4"/>
  <c r="H373" i="4"/>
  <c r="G251" i="4"/>
  <c r="N307" i="4"/>
  <c r="K688" i="4"/>
  <c r="P688" i="4"/>
  <c r="R748" i="4"/>
  <c r="G240" i="4"/>
  <c r="K244" i="4"/>
  <c r="R742" i="4"/>
  <c r="J354" i="4"/>
  <c r="R495" i="4"/>
  <c r="I743" i="4"/>
  <c r="G307" i="4"/>
  <c r="G788" i="4"/>
  <c r="J401" i="4"/>
  <c r="X600" i="4"/>
  <c r="K569" i="4"/>
  <c r="R670" i="4"/>
  <c r="O327" i="4"/>
  <c r="F343" i="4"/>
  <c r="G396" i="4"/>
  <c r="R617" i="4"/>
  <c r="K268" i="4"/>
  <c r="R749" i="4"/>
  <c r="K245" i="4"/>
  <c r="G609" i="4"/>
  <c r="K667" i="4"/>
  <c r="J343" i="4"/>
  <c r="R708" i="4"/>
  <c r="Z560" i="4"/>
  <c r="P689" i="4"/>
  <c r="G701" i="4"/>
  <c r="K589" i="4"/>
  <c r="X690" i="4"/>
  <c r="I766" i="4"/>
  <c r="G226" i="4"/>
  <c r="K439" i="4"/>
  <c r="G485" i="4"/>
  <c r="R496" i="4"/>
  <c r="J504" i="4"/>
  <c r="K617" i="4"/>
  <c r="K756" i="4"/>
  <c r="G208" i="4"/>
  <c r="G252" i="4"/>
  <c r="I405" i="4"/>
  <c r="R665" i="4"/>
  <c r="K349" i="4"/>
  <c r="R415" i="4"/>
  <c r="G152" i="4"/>
  <c r="G170" i="4"/>
  <c r="X601" i="4"/>
  <c r="X691" i="4"/>
  <c r="G739" i="4"/>
  <c r="R779" i="4"/>
  <c r="F161" i="4"/>
  <c r="K496" i="4"/>
  <c r="G571" i="4"/>
  <c r="P629" i="4"/>
  <c r="F154" i="4"/>
  <c r="R154" i="4"/>
  <c r="G308" i="4"/>
  <c r="K560" i="4"/>
  <c r="O709" i="4"/>
  <c r="G789" i="4"/>
  <c r="I92" i="4"/>
  <c r="P135" i="4"/>
  <c r="P609" i="4"/>
  <c r="X124" i="4"/>
  <c r="P214" i="4"/>
  <c r="Z86" i="4"/>
  <c r="O105" i="4"/>
  <c r="F137" i="4"/>
  <c r="R416" i="4"/>
  <c r="X621" i="4"/>
  <c r="K91" i="4"/>
  <c r="R189" i="4"/>
  <c r="G209" i="4"/>
  <c r="P313" i="4"/>
  <c r="R333" i="4"/>
  <c r="Z561" i="4"/>
  <c r="X682" i="4"/>
  <c r="H140" i="4"/>
  <c r="K377" i="4"/>
  <c r="I120" i="4"/>
  <c r="R199" i="4"/>
  <c r="R207" i="4"/>
  <c r="G227" i="4"/>
  <c r="K728" i="4"/>
  <c r="O784" i="4"/>
  <c r="O181" i="4"/>
  <c r="R249" i="4"/>
  <c r="P690" i="4"/>
  <c r="R278" i="4"/>
  <c r="K590" i="4"/>
  <c r="K207" i="4"/>
  <c r="H640" i="4"/>
  <c r="I792" i="4"/>
  <c r="P622" i="4"/>
  <c r="Z96" i="4"/>
  <c r="K131" i="4"/>
  <c r="G253" i="4"/>
  <c r="K373" i="4"/>
  <c r="K246" i="4"/>
  <c r="K663" i="4"/>
  <c r="I507" i="4"/>
  <c r="Z97" i="4"/>
  <c r="K527" i="4"/>
  <c r="P523" i="4"/>
  <c r="Z562" i="4"/>
  <c r="K113" i="4"/>
  <c r="X125" i="4"/>
  <c r="G153" i="4"/>
  <c r="J161" i="4"/>
  <c r="J191" i="4"/>
  <c r="F191" i="4"/>
  <c r="G243" i="4"/>
  <c r="K247" i="4"/>
  <c r="K162" i="4"/>
  <c r="K208" i="4"/>
  <c r="G228" i="4"/>
  <c r="O252" i="4"/>
  <c r="K189" i="4"/>
  <c r="X602" i="4"/>
  <c r="E411" i="4"/>
  <c r="O363" i="4"/>
  <c r="F367" i="4"/>
  <c r="K524" i="4"/>
  <c r="O768" i="4"/>
  <c r="R130" i="4"/>
  <c r="O417" i="4"/>
  <c r="O449" i="4"/>
  <c r="K92" i="4"/>
  <c r="J135" i="4"/>
  <c r="O116" i="4"/>
  <c r="O539" i="4"/>
  <c r="K743" i="4"/>
  <c r="K141" i="4"/>
  <c r="P215" i="4"/>
  <c r="K575" i="4"/>
  <c r="K603" i="4"/>
  <c r="G611" i="4"/>
  <c r="X708" i="4"/>
  <c r="G740" i="4"/>
  <c r="R417" i="4"/>
  <c r="X622" i="4"/>
  <c r="I793" i="4"/>
  <c r="J793" i="4"/>
  <c r="N349" i="4"/>
  <c r="K402" i="4"/>
  <c r="G597" i="4"/>
  <c r="K619" i="4"/>
  <c r="R619" i="4"/>
  <c r="H786" i="4"/>
  <c r="K664" i="4"/>
  <c r="K716" i="4"/>
  <c r="I768" i="4"/>
  <c r="O106" i="4"/>
  <c r="F138" i="4"/>
  <c r="K497" i="4"/>
  <c r="G572" i="4"/>
  <c r="G177" i="4"/>
  <c r="O89" i="4"/>
  <c r="P136" i="4"/>
  <c r="O182" i="4"/>
  <c r="O286" i="4"/>
  <c r="P314" i="4"/>
  <c r="R578" i="4"/>
  <c r="G703" i="4"/>
  <c r="J136" i="4"/>
  <c r="Z108" i="4"/>
  <c r="F354" i="4"/>
  <c r="R251" i="4"/>
  <c r="G255" i="4"/>
  <c r="R335" i="4"/>
  <c r="O579" i="4"/>
  <c r="R579" i="4"/>
  <c r="G704" i="4"/>
  <c r="F146" i="4"/>
  <c r="I166" i="4"/>
  <c r="P216" i="4"/>
  <c r="G244" i="4"/>
  <c r="K352" i="4"/>
  <c r="R673" i="4"/>
  <c r="Z88" i="4"/>
  <c r="O135" i="4"/>
  <c r="R159" i="4"/>
  <c r="R337" i="4"/>
  <c r="H341" i="4"/>
  <c r="R711" i="4"/>
  <c r="I286" i="4"/>
  <c r="P137" i="4"/>
  <c r="R191" i="4"/>
  <c r="G211" i="4"/>
  <c r="R319" i="4"/>
  <c r="H404" i="4"/>
  <c r="R408" i="4"/>
  <c r="O540" i="4"/>
  <c r="P692" i="4"/>
  <c r="O696" i="4"/>
  <c r="K592" i="4"/>
  <c r="K626" i="4"/>
  <c r="K163" i="4"/>
  <c r="H77" i="4"/>
  <c r="K370" i="4"/>
  <c r="H113" i="4"/>
  <c r="O113" i="4"/>
  <c r="I504" i="4"/>
  <c r="K142" i="4"/>
  <c r="G154" i="4"/>
  <c r="R244" i="4"/>
  <c r="J325" i="4"/>
  <c r="G526" i="4"/>
  <c r="K93" i="4"/>
  <c r="J156" i="4"/>
  <c r="F170" i="4"/>
  <c r="G178" i="4"/>
  <c r="G495" i="4"/>
  <c r="O499" i="4"/>
  <c r="J164" i="4"/>
  <c r="I113" i="4"/>
  <c r="K271" i="4"/>
  <c r="O287" i="4"/>
  <c r="P315" i="4"/>
  <c r="K692" i="4"/>
  <c r="F79" i="4"/>
  <c r="X126" i="4"/>
  <c r="H264" i="4"/>
  <c r="R592" i="4"/>
  <c r="R622" i="4"/>
  <c r="F163" i="4"/>
  <c r="H120" i="4"/>
  <c r="O278" i="4"/>
  <c r="G399" i="4"/>
  <c r="R531" i="4"/>
  <c r="F140" i="4"/>
  <c r="H223" i="4"/>
  <c r="J287" i="4"/>
  <c r="H367" i="4"/>
  <c r="G400" i="4"/>
  <c r="P138" i="4"/>
  <c r="K272" i="4"/>
  <c r="R304" i="4"/>
  <c r="G793" i="4"/>
  <c r="N72" i="4"/>
  <c r="X127" i="4"/>
  <c r="K553" i="4"/>
  <c r="K577" i="4"/>
  <c r="K605" i="4"/>
  <c r="Z89" i="4"/>
  <c r="K164" i="4"/>
  <c r="F164" i="4"/>
  <c r="K443" i="4"/>
  <c r="G791" i="4"/>
  <c r="J157" i="4"/>
  <c r="O251" i="4"/>
  <c r="G271" i="4"/>
  <c r="F347" i="4"/>
  <c r="I363" i="4"/>
  <c r="N428" i="4"/>
  <c r="R475" i="4"/>
  <c r="R712" i="4"/>
  <c r="N162" i="4"/>
  <c r="O236" i="4"/>
  <c r="R252" i="4"/>
  <c r="K115" i="4"/>
  <c r="R237" i="4"/>
  <c r="G257" i="4"/>
  <c r="O538" i="4"/>
  <c r="R553" i="4"/>
  <c r="I794" i="4"/>
  <c r="G278" i="4"/>
  <c r="O74" i="4"/>
  <c r="O211" i="4"/>
  <c r="J223" i="4"/>
  <c r="I223" i="4"/>
  <c r="O311" i="4"/>
  <c r="J347" i="4"/>
  <c r="G363" i="4"/>
  <c r="H504" i="4"/>
  <c r="K744" i="4"/>
  <c r="Z564" i="4"/>
  <c r="G705" i="4"/>
  <c r="O115" i="4"/>
  <c r="G245" i="4"/>
  <c r="K353" i="4"/>
  <c r="K506" i="4"/>
  <c r="P569" i="4"/>
  <c r="X710" i="4"/>
  <c r="O786" i="4"/>
  <c r="F794" i="4"/>
  <c r="O149" i="4"/>
  <c r="R287" i="4"/>
  <c r="N343" i="4"/>
  <c r="F400" i="4"/>
  <c r="O91" i="4"/>
  <c r="I114" i="4"/>
  <c r="K134" i="4"/>
  <c r="R146" i="4"/>
  <c r="R272" i="4"/>
  <c r="G276" i="4"/>
  <c r="G491" i="4"/>
  <c r="I147" i="4"/>
  <c r="J163" i="4"/>
  <c r="K249" i="4"/>
  <c r="I257" i="4"/>
  <c r="I333" i="4"/>
  <c r="O605" i="4"/>
  <c r="I646" i="4"/>
  <c r="K210" i="4"/>
  <c r="R767" i="4"/>
  <c r="H787" i="4"/>
  <c r="O77" i="4"/>
  <c r="O478" i="4"/>
  <c r="P222" i="4"/>
  <c r="K97" i="4"/>
  <c r="N385" i="4"/>
  <c r="K407" i="4"/>
  <c r="J435" i="4"/>
  <c r="R715" i="4"/>
  <c r="G527" i="4"/>
  <c r="H213" i="4"/>
  <c r="O227" i="4"/>
  <c r="K275" i="4"/>
  <c r="I343" i="4"/>
  <c r="O347" i="4"/>
  <c r="K404" i="4"/>
  <c r="R540" i="4"/>
  <c r="I748" i="4"/>
  <c r="G792" i="4"/>
  <c r="F75" i="4"/>
  <c r="N364" i="4"/>
  <c r="I541" i="4"/>
  <c r="J761" i="4"/>
  <c r="I72" i="4"/>
  <c r="Z92" i="4"/>
  <c r="Z189" i="4"/>
  <c r="J197" i="4"/>
  <c r="G233" i="4"/>
  <c r="I265" i="4"/>
  <c r="I484" i="4"/>
  <c r="G794" i="4"/>
  <c r="R214" i="4"/>
  <c r="O226" i="4"/>
  <c r="I98" i="4"/>
  <c r="N191" i="4"/>
  <c r="H748" i="4"/>
  <c r="R71" i="4"/>
  <c r="I75" i="4"/>
  <c r="H196" i="4"/>
  <c r="R284" i="4"/>
  <c r="G284" i="4"/>
  <c r="G497" i="4"/>
  <c r="R626" i="4"/>
  <c r="X697" i="4"/>
  <c r="X713" i="4"/>
  <c r="K721" i="4"/>
  <c r="H197" i="4"/>
  <c r="K194" i="4"/>
  <c r="O326" i="4"/>
  <c r="K566" i="4"/>
  <c r="J655" i="4"/>
  <c r="G215" i="4"/>
  <c r="J291" i="4"/>
  <c r="I303" i="4"/>
  <c r="G676" i="4"/>
  <c r="J75" i="4"/>
  <c r="K252" i="4"/>
  <c r="K356" i="4"/>
  <c r="J433" i="4"/>
  <c r="K580" i="4"/>
  <c r="F653" i="4"/>
  <c r="R677" i="4"/>
  <c r="K213" i="4"/>
  <c r="O313" i="4"/>
  <c r="R561" i="4"/>
  <c r="O670" i="4"/>
  <c r="H435" i="4"/>
  <c r="N267" i="4"/>
  <c r="P319" i="4"/>
  <c r="R412" i="4"/>
  <c r="X607" i="4"/>
  <c r="K696" i="4"/>
  <c r="P696" i="4"/>
  <c r="H788" i="4"/>
  <c r="H75" i="4"/>
  <c r="R91" i="4"/>
  <c r="P220" i="4"/>
  <c r="R240" i="4"/>
  <c r="G260" i="4"/>
  <c r="I260" i="4"/>
  <c r="J260" i="4"/>
  <c r="R288" i="4"/>
  <c r="G614" i="4"/>
  <c r="O693" i="4"/>
  <c r="F72" i="4"/>
  <c r="F197" i="4"/>
  <c r="I317" i="4"/>
  <c r="K446" i="4"/>
  <c r="I654" i="4"/>
  <c r="J734" i="4"/>
  <c r="K742" i="4"/>
  <c r="I770" i="4"/>
  <c r="I370" i="4"/>
  <c r="K374" i="4"/>
  <c r="R399" i="4"/>
  <c r="G602" i="4"/>
  <c r="P699" i="4"/>
  <c r="N198" i="4"/>
  <c r="K258" i="4"/>
  <c r="H550" i="4"/>
  <c r="K562" i="4"/>
  <c r="K380" i="4"/>
  <c r="R281" i="4"/>
  <c r="I266" i="4"/>
  <c r="I57" i="4"/>
  <c r="H81" i="4"/>
  <c r="N290" i="4"/>
  <c r="F203" i="4"/>
  <c r="R219" i="4"/>
  <c r="N436" i="4"/>
  <c r="K452" i="4"/>
  <c r="O471" i="4"/>
  <c r="I272" i="4"/>
  <c r="G409" i="4"/>
  <c r="I103" i="4"/>
  <c r="P325" i="4"/>
  <c r="O353" i="4"/>
  <c r="J430" i="4"/>
  <c r="F89" i="4"/>
  <c r="J198" i="4"/>
  <c r="K727" i="4"/>
  <c r="Z98" i="4"/>
  <c r="H191" i="4"/>
  <c r="H267" i="4"/>
  <c r="H303" i="4"/>
  <c r="O490" i="4"/>
  <c r="F575" i="4"/>
  <c r="N603" i="4"/>
  <c r="N356" i="4"/>
  <c r="N360" i="4"/>
  <c r="K453" i="4"/>
  <c r="R509" i="4"/>
  <c r="R541" i="4"/>
  <c r="O592" i="4"/>
  <c r="J84" i="4"/>
  <c r="G221" i="4"/>
  <c r="O380" i="4"/>
  <c r="P226" i="4"/>
  <c r="R393" i="4"/>
  <c r="K586" i="4"/>
  <c r="H266" i="4"/>
  <c r="R562" i="4"/>
  <c r="O219" i="4"/>
  <c r="H271" i="4"/>
  <c r="G311" i="4"/>
  <c r="R378" i="4"/>
  <c r="I440" i="4"/>
  <c r="G496" i="4"/>
  <c r="G536" i="4"/>
  <c r="G583" i="4"/>
  <c r="P640" i="4"/>
  <c r="H708" i="4"/>
  <c r="K200" i="4"/>
  <c r="G300" i="4"/>
  <c r="R701" i="4"/>
  <c r="P705" i="4"/>
  <c r="J729" i="4"/>
  <c r="R233" i="4"/>
  <c r="R313" i="4"/>
  <c r="R678" i="4"/>
  <c r="F266" i="4"/>
  <c r="J266" i="4"/>
  <c r="F655" i="4"/>
  <c r="R90" i="4"/>
  <c r="I271" i="4"/>
  <c r="K102" i="4"/>
  <c r="R102" i="4"/>
  <c r="H272" i="4"/>
  <c r="J272" i="4"/>
  <c r="R472" i="4"/>
  <c r="H476" i="4"/>
  <c r="H76" i="4"/>
  <c r="Z107" i="4"/>
  <c r="G301" i="4"/>
  <c r="K410" i="4"/>
  <c r="G492" i="4"/>
  <c r="P619" i="4"/>
  <c r="R97" i="4"/>
  <c r="G286" i="4"/>
  <c r="O294" i="4"/>
  <c r="I447" i="4"/>
  <c r="I164" i="4"/>
  <c r="O675" i="4"/>
  <c r="R104" i="4"/>
  <c r="J565" i="4"/>
  <c r="O156" i="4"/>
  <c r="R473" i="4"/>
  <c r="H377" i="4"/>
  <c r="K415" i="4"/>
  <c r="E499" i="4"/>
  <c r="I511" i="4"/>
  <c r="G610" i="4"/>
  <c r="J148" i="4"/>
  <c r="E667" i="4"/>
  <c r="O473" i="4"/>
  <c r="O54" i="4"/>
  <c r="J62" i="4"/>
  <c r="I86" i="4"/>
  <c r="I105" i="4"/>
  <c r="Z109" i="4"/>
  <c r="R195" i="4"/>
  <c r="R203" i="4"/>
  <c r="N295" i="4"/>
  <c r="F299" i="4"/>
  <c r="H378" i="4"/>
  <c r="K540" i="4"/>
  <c r="I551" i="4"/>
  <c r="X696" i="4"/>
  <c r="G716" i="4"/>
  <c r="H740" i="4"/>
  <c r="F740" i="4"/>
  <c r="O748" i="4"/>
  <c r="J83" i="4"/>
  <c r="R114" i="4"/>
  <c r="K126" i="4"/>
  <c r="P150" i="4"/>
  <c r="J300" i="4"/>
  <c r="N304" i="4"/>
  <c r="F387" i="4"/>
  <c r="J445" i="4"/>
  <c r="G622" i="4"/>
  <c r="J657" i="4"/>
  <c r="X721" i="4"/>
  <c r="R741" i="4"/>
  <c r="R213" i="4"/>
  <c r="K221" i="4"/>
  <c r="I313" i="4"/>
  <c r="K510" i="4"/>
  <c r="O619" i="4"/>
  <c r="K104" i="4"/>
  <c r="O258" i="4"/>
  <c r="H274" i="4"/>
  <c r="H298" i="4"/>
  <c r="G322" i="4"/>
  <c r="N354" i="4"/>
  <c r="R511" i="4"/>
  <c r="F62" i="4"/>
  <c r="O101" i="4"/>
  <c r="N133" i="4"/>
  <c r="I153" i="4"/>
  <c r="R247" i="4"/>
  <c r="F271" i="4"/>
  <c r="P327" i="4"/>
  <c r="O355" i="4"/>
  <c r="I378" i="4"/>
  <c r="R420" i="4"/>
  <c r="I436" i="4"/>
  <c r="K748" i="4"/>
  <c r="I83" i="4"/>
  <c r="F91" i="4"/>
  <c r="J200" i="4"/>
  <c r="H204" i="4"/>
  <c r="F272" i="4"/>
  <c r="N308" i="4"/>
  <c r="R332" i="4"/>
  <c r="K391" i="4"/>
  <c r="P580" i="4"/>
  <c r="F80" i="4"/>
  <c r="J221" i="4"/>
  <c r="R221" i="4"/>
  <c r="G241" i="4"/>
  <c r="I273" i="4"/>
  <c r="O321" i="4"/>
  <c r="N341" i="4"/>
  <c r="O678" i="4"/>
  <c r="K766" i="4"/>
  <c r="H89" i="4"/>
  <c r="R170" i="4"/>
  <c r="H182" i="4"/>
  <c r="I182" i="4"/>
  <c r="I377" i="4"/>
  <c r="O411" i="4"/>
  <c r="R499" i="4"/>
  <c r="R703" i="4"/>
  <c r="J50" i="4"/>
  <c r="O65" i="4"/>
  <c r="R133" i="4"/>
  <c r="K145" i="4"/>
  <c r="G287" i="4"/>
  <c r="R331" i="4"/>
  <c r="K386" i="4"/>
  <c r="G748" i="4"/>
  <c r="F59" i="4"/>
  <c r="K154" i="4"/>
  <c r="H154" i="4"/>
  <c r="G166" i="4"/>
  <c r="G268" i="4"/>
  <c r="R352" i="4"/>
  <c r="I441" i="4"/>
  <c r="O701" i="4"/>
  <c r="X705" i="4"/>
  <c r="P709" i="4"/>
  <c r="H753" i="4"/>
  <c r="J201" i="4"/>
  <c r="F205" i="4"/>
  <c r="J273" i="4"/>
  <c r="R380" i="4"/>
  <c r="I388" i="4"/>
  <c r="I442" i="4"/>
  <c r="G498" i="4"/>
  <c r="J654" i="4"/>
  <c r="H164" i="4"/>
  <c r="I659" i="4"/>
  <c r="F663" i="4"/>
  <c r="E389" i="4"/>
  <c r="R113" i="4"/>
  <c r="R145" i="4"/>
  <c r="O235" i="4"/>
  <c r="R235" i="4"/>
  <c r="N275" i="4"/>
  <c r="G303" i="4"/>
  <c r="R347" i="4"/>
  <c r="J436" i="4"/>
  <c r="H436" i="4"/>
  <c r="O496" i="4"/>
  <c r="G504" i="4"/>
  <c r="F551" i="4"/>
  <c r="Z575" i="4"/>
  <c r="I776" i="4"/>
  <c r="I59" i="4"/>
  <c r="F83" i="4"/>
  <c r="X138" i="4"/>
  <c r="Z196" i="4"/>
  <c r="P228" i="4"/>
  <c r="G292" i="4"/>
  <c r="J304" i="4"/>
  <c r="F441" i="4"/>
  <c r="K729" i="4"/>
  <c r="J749" i="4"/>
  <c r="I80" i="4"/>
  <c r="J205" i="4"/>
  <c r="H273" i="4"/>
  <c r="G313" i="4"/>
  <c r="I325" i="4"/>
  <c r="G538" i="4"/>
  <c r="H557" i="4"/>
  <c r="K682" i="4"/>
  <c r="P706" i="4"/>
  <c r="O73" i="4"/>
  <c r="Z120" i="4"/>
  <c r="K202" i="4"/>
  <c r="P230" i="4"/>
  <c r="J286" i="4"/>
  <c r="I322" i="4"/>
  <c r="N435" i="4"/>
  <c r="P707" i="4"/>
  <c r="H723" i="4"/>
  <c r="X728" i="4"/>
  <c r="F793" i="4"/>
  <c r="F757" i="4"/>
  <c r="R778" i="4"/>
  <c r="I791" i="4"/>
  <c r="K755" i="4"/>
  <c r="K764" i="4"/>
  <c r="J753" i="4"/>
  <c r="F777" i="4"/>
  <c r="K770" i="4"/>
  <c r="F770" i="4"/>
  <c r="K763" i="4"/>
  <c r="O779" i="4"/>
  <c r="F743" i="4"/>
  <c r="G751" i="4"/>
  <c r="I786" i="4"/>
  <c r="R764" i="4"/>
  <c r="R762" i="4"/>
  <c r="J770" i="4"/>
  <c r="J787" i="4"/>
  <c r="R791" i="4"/>
  <c r="K751" i="4"/>
  <c r="J740" i="4"/>
  <c r="J776" i="4"/>
  <c r="I745" i="4"/>
  <c r="J747" i="4"/>
  <c r="I790" i="4"/>
  <c r="H779" i="4"/>
  <c r="R754" i="4"/>
  <c r="P543" i="4"/>
  <c r="O213" i="4"/>
  <c r="F242" i="4"/>
  <c r="O136" i="4"/>
  <c r="I380" i="4"/>
  <c r="F194" i="4"/>
  <c r="J439" i="4"/>
  <c r="G230" i="4"/>
  <c r="E286" i="4"/>
  <c r="G723" i="4"/>
  <c r="I385" i="4"/>
  <c r="I562" i="4"/>
  <c r="I566" i="4"/>
  <c r="I189" i="4"/>
  <c r="O754" i="4"/>
  <c r="E385" i="4"/>
  <c r="O133" i="4"/>
  <c r="P157" i="4"/>
  <c r="H161" i="4"/>
  <c r="R165" i="4"/>
  <c r="F195" i="4"/>
  <c r="N235" i="4"/>
  <c r="K267" i="4"/>
  <c r="F291" i="4"/>
  <c r="O303" i="4"/>
  <c r="K396" i="4"/>
  <c r="F448" i="4"/>
  <c r="P587" i="4"/>
  <c r="X712" i="4"/>
  <c r="I744" i="4"/>
  <c r="R776" i="4"/>
  <c r="I146" i="4"/>
  <c r="F192" i="4"/>
  <c r="Z204" i="4"/>
  <c r="R413" i="4"/>
  <c r="G505" i="4"/>
  <c r="X641" i="4"/>
  <c r="P649" i="4"/>
  <c r="Z127" i="4"/>
  <c r="R177" i="4"/>
  <c r="G329" i="4"/>
  <c r="F380" i="4"/>
  <c r="G380" i="4"/>
  <c r="I506" i="4"/>
  <c r="K638" i="4"/>
  <c r="O170" i="4"/>
  <c r="R242" i="4"/>
  <c r="K290" i="4"/>
  <c r="O338" i="4"/>
  <c r="O407" i="4"/>
  <c r="R598" i="4"/>
  <c r="G691" i="4"/>
  <c r="X703" i="4"/>
  <c r="K711" i="4"/>
  <c r="F318" i="4"/>
  <c r="K133" i="4"/>
  <c r="H141" i="4"/>
  <c r="X145" i="4"/>
  <c r="K161" i="4"/>
  <c r="I165" i="4"/>
  <c r="I195" i="4"/>
  <c r="O203" i="4"/>
  <c r="P235" i="4"/>
  <c r="I259" i="4"/>
  <c r="R303" i="4"/>
  <c r="O396" i="4"/>
  <c r="K400" i="4"/>
  <c r="H551" i="4"/>
  <c r="K611" i="4"/>
  <c r="G629" i="4"/>
  <c r="O692" i="4"/>
  <c r="H142" i="4"/>
  <c r="I142" i="4"/>
  <c r="I196" i="4"/>
  <c r="J252" i="4"/>
  <c r="I383" i="4"/>
  <c r="I449" i="4"/>
  <c r="O465" i="4"/>
  <c r="J665" i="4"/>
  <c r="K753" i="4"/>
  <c r="H96" i="4"/>
  <c r="N147" i="4"/>
  <c r="H169" i="4"/>
  <c r="O177" i="4"/>
  <c r="J189" i="4"/>
  <c r="H189" i="4"/>
  <c r="P237" i="4"/>
  <c r="R241" i="4"/>
  <c r="H380" i="4"/>
  <c r="R414" i="4"/>
  <c r="O638" i="4"/>
  <c r="F734" i="4"/>
  <c r="O742" i="4"/>
  <c r="K750" i="4"/>
  <c r="O762" i="4"/>
  <c r="Z116" i="4"/>
  <c r="P156" i="4"/>
  <c r="H194" i="4"/>
  <c r="I194" i="4"/>
  <c r="I258" i="4"/>
  <c r="G274" i="4"/>
  <c r="R755" i="4"/>
  <c r="F787" i="4"/>
  <c r="F189" i="4"/>
  <c r="I141" i="4"/>
  <c r="N153" i="4"/>
  <c r="G171" i="4"/>
  <c r="I263" i="4"/>
  <c r="I386" i="4"/>
  <c r="O400" i="4"/>
  <c r="I508" i="4"/>
  <c r="J551" i="4"/>
  <c r="K595" i="4"/>
  <c r="R621" i="4"/>
  <c r="R692" i="4"/>
  <c r="P716" i="4"/>
  <c r="Z106" i="4"/>
  <c r="O126" i="4"/>
  <c r="H192" i="4"/>
  <c r="I192" i="4"/>
  <c r="J208" i="4"/>
  <c r="H383" i="4"/>
  <c r="H665" i="4"/>
  <c r="H737" i="4"/>
  <c r="O257" i="4"/>
  <c r="K388" i="4"/>
  <c r="O450" i="4"/>
  <c r="R498" i="4"/>
  <c r="P642" i="4"/>
  <c r="K690" i="4"/>
  <c r="R774" i="4"/>
  <c r="I778" i="4"/>
  <c r="O778" i="4"/>
  <c r="R174" i="4"/>
  <c r="O242" i="4"/>
  <c r="H286" i="4"/>
  <c r="G294" i="4"/>
  <c r="I318" i="4"/>
  <c r="I443" i="4"/>
  <c r="R554" i="4"/>
  <c r="K739" i="4"/>
  <c r="Z203" i="4"/>
  <c r="R255" i="4"/>
  <c r="O263" i="4"/>
  <c r="G275" i="4"/>
  <c r="G295" i="4"/>
  <c r="I311" i="4"/>
  <c r="I448" i="4"/>
  <c r="G512" i="4"/>
  <c r="R611" i="4"/>
  <c r="F196" i="4"/>
  <c r="N196" i="4"/>
  <c r="K228" i="4"/>
  <c r="O272" i="4"/>
  <c r="J320" i="4"/>
  <c r="I665" i="4"/>
  <c r="P713" i="4"/>
  <c r="X729" i="4"/>
  <c r="K209" i="4"/>
  <c r="H265" i="4"/>
  <c r="J380" i="4"/>
  <c r="I384" i="4"/>
  <c r="I450" i="4"/>
  <c r="I561" i="4"/>
  <c r="K581" i="4"/>
  <c r="R638" i="4"/>
  <c r="R710" i="4"/>
  <c r="G750" i="4"/>
  <c r="J194" i="4"/>
  <c r="H242" i="4"/>
  <c r="I250" i="4"/>
  <c r="O362" i="4"/>
  <c r="G507" i="4"/>
  <c r="P711" i="4"/>
  <c r="R731" i="4"/>
  <c r="R763" i="4"/>
  <c r="I784" i="4"/>
  <c r="H784" i="4"/>
  <c r="E102" i="4"/>
  <c r="E476" i="4"/>
  <c r="E614" i="4"/>
  <c r="E424" i="4"/>
  <c r="E436" i="4"/>
  <c r="E417" i="4"/>
  <c r="E91" i="4"/>
  <c r="E154" i="4"/>
  <c r="E391" i="4"/>
  <c r="E673" i="4"/>
  <c r="E677" i="4"/>
  <c r="E92" i="4"/>
  <c r="E96" i="4"/>
  <c r="E159" i="4"/>
  <c r="E189" i="4"/>
  <c r="E237" i="4"/>
  <c r="E257" i="4"/>
  <c r="E557" i="4"/>
  <c r="E762" i="4"/>
  <c r="E302" i="4"/>
  <c r="E322" i="4"/>
  <c r="E458" i="4"/>
  <c r="E164" i="4"/>
  <c r="E342" i="4"/>
  <c r="E317" i="4"/>
  <c r="E392" i="4"/>
  <c r="E81" i="4"/>
  <c r="E93" i="4"/>
  <c r="E97" i="4"/>
  <c r="E108" i="4"/>
  <c r="E258" i="4"/>
  <c r="E787" i="4"/>
  <c r="E729" i="4"/>
  <c r="E753" i="4"/>
  <c r="E761" i="4"/>
  <c r="E147" i="4"/>
  <c r="E181" i="4"/>
  <c r="E205" i="4"/>
  <c r="E333" i="4"/>
  <c r="E561" i="4"/>
  <c r="E734" i="4"/>
  <c r="E190" i="4"/>
  <c r="E242" i="4"/>
  <c r="E266" i="4"/>
  <c r="E419" i="4"/>
  <c r="E727" i="4"/>
  <c r="H659" i="4"/>
  <c r="J663" i="4"/>
  <c r="H317" i="4"/>
  <c r="O570" i="4"/>
  <c r="O699" i="4"/>
  <c r="E321" i="4"/>
  <c r="F507" i="4"/>
  <c r="E527" i="4"/>
  <c r="R581" i="4"/>
  <c r="N399" i="4"/>
  <c r="G353" i="4"/>
  <c r="R336" i="4"/>
  <c r="R344" i="4"/>
  <c r="R501" i="4"/>
  <c r="X693" i="4"/>
  <c r="R713" i="4"/>
  <c r="R419" i="4"/>
  <c r="R523" i="4"/>
  <c r="J511" i="4"/>
  <c r="R428" i="4"/>
  <c r="O413" i="4"/>
  <c r="O491" i="4"/>
  <c r="R618" i="4"/>
  <c r="O653" i="4"/>
  <c r="R569" i="4"/>
  <c r="R643" i="4"/>
  <c r="R629" i="4"/>
  <c r="O580" i="4"/>
  <c r="P701" i="4"/>
  <c r="R502" i="4"/>
  <c r="R318" i="4"/>
  <c r="O419" i="4"/>
  <c r="J311" i="4"/>
  <c r="N311" i="4"/>
  <c r="N315" i="4"/>
  <c r="N355" i="4"/>
  <c r="J396" i="4"/>
  <c r="K448" i="4"/>
  <c r="G524" i="4"/>
  <c r="H617" i="4"/>
  <c r="K401" i="4"/>
  <c r="E437" i="4"/>
  <c r="H556" i="4"/>
  <c r="K618" i="4"/>
  <c r="I673" i="4"/>
  <c r="E313" i="4"/>
  <c r="J317" i="4"/>
  <c r="G321" i="4"/>
  <c r="J506" i="4"/>
  <c r="J553" i="4"/>
  <c r="F311" i="4"/>
  <c r="H311" i="4"/>
  <c r="N551" i="4"/>
  <c r="I621" i="4"/>
  <c r="K684" i="4"/>
  <c r="N312" i="4"/>
  <c r="I476" i="4"/>
  <c r="F325" i="4"/>
  <c r="F506" i="4"/>
  <c r="K538" i="4"/>
  <c r="E686" i="4"/>
  <c r="H507" i="4"/>
  <c r="I663" i="4"/>
  <c r="H511" i="4"/>
  <c r="N331" i="4"/>
  <c r="J355" i="4"/>
  <c r="I475" i="4"/>
  <c r="K316" i="4"/>
  <c r="K336" i="4"/>
  <c r="G372" i="4"/>
  <c r="J476" i="4"/>
  <c r="F476" i="4"/>
  <c r="H541" i="4"/>
  <c r="F317" i="4"/>
  <c r="F321" i="4"/>
  <c r="H384" i="4"/>
  <c r="F384" i="4"/>
  <c r="E553" i="4"/>
  <c r="G686" i="4"/>
  <c r="N318" i="4"/>
  <c r="G354" i="4"/>
  <c r="J507" i="4"/>
  <c r="N707" i="4"/>
  <c r="F307" i="4"/>
  <c r="J452" i="4"/>
  <c r="G603" i="4"/>
  <c r="G708" i="4"/>
  <c r="I308" i="4"/>
  <c r="G320" i="4"/>
  <c r="G344" i="4"/>
  <c r="K685" i="4"/>
  <c r="E713" i="4"/>
  <c r="I321" i="4"/>
  <c r="E325" i="4"/>
  <c r="E410" i="4"/>
  <c r="J518" i="4"/>
  <c r="I306" i="4"/>
  <c r="H362" i="4"/>
  <c r="I389" i="4"/>
  <c r="G411" i="4"/>
  <c r="F511" i="4"/>
  <c r="N76" i="4"/>
  <c r="J147" i="4"/>
  <c r="M115" i="4"/>
  <c r="M435" i="4"/>
  <c r="M443" i="4"/>
  <c r="M260" i="4"/>
  <c r="M119" i="4"/>
  <c r="M163" i="4"/>
  <c r="M218" i="4"/>
  <c r="M238" i="4"/>
  <c r="M250" i="4"/>
  <c r="M258" i="4"/>
  <c r="M132" i="4"/>
  <c r="M247" i="4"/>
  <c r="M279" i="4"/>
  <c r="M130" i="4"/>
  <c r="M138" i="4"/>
  <c r="M146" i="4"/>
  <c r="M13" i="4"/>
  <c r="M221" i="4"/>
  <c r="M233" i="4"/>
  <c r="M253" i="4"/>
  <c r="M220" i="4"/>
  <c r="M232" i="4"/>
  <c r="M125" i="4"/>
  <c r="M157" i="4"/>
  <c r="M272" i="4"/>
  <c r="M276" i="4"/>
  <c r="M92" i="4"/>
  <c r="M57" i="4"/>
  <c r="M131" i="4"/>
  <c r="M159" i="4"/>
  <c r="M190" i="4"/>
  <c r="M445" i="4"/>
  <c r="M124" i="4"/>
  <c r="M128" i="4"/>
  <c r="M136" i="4"/>
  <c r="M140" i="4"/>
  <c r="M219" i="4"/>
  <c r="M235" i="4"/>
  <c r="M251" i="4"/>
  <c r="M263" i="4"/>
  <c r="M267" i="4"/>
  <c r="M283" i="4"/>
  <c r="M237" i="4"/>
  <c r="M257" i="4"/>
  <c r="M281" i="4"/>
  <c r="M113" i="4"/>
  <c r="M137" i="4"/>
  <c r="M141" i="4"/>
  <c r="M228" i="4"/>
  <c r="M240" i="4"/>
  <c r="M103" i="4"/>
  <c r="M127" i="4"/>
  <c r="M143" i="4"/>
  <c r="M202" i="4"/>
  <c r="M210" i="4"/>
  <c r="M242" i="4"/>
  <c r="M254" i="4"/>
  <c r="M270" i="4"/>
  <c r="M278" i="4"/>
  <c r="M282" i="4"/>
  <c r="M104" i="4"/>
  <c r="M152" i="4"/>
  <c r="M164" i="4"/>
  <c r="M231" i="4"/>
  <c r="M255" i="4"/>
  <c r="M142" i="4"/>
  <c r="M150" i="4"/>
  <c r="M181" i="4"/>
  <c r="M213" i="4"/>
  <c r="M217" i="4"/>
  <c r="M229" i="4"/>
  <c r="M261" i="4"/>
  <c r="M265" i="4"/>
  <c r="M277" i="4"/>
  <c r="M188" i="4"/>
  <c r="M264" i="4"/>
  <c r="M129" i="4"/>
  <c r="M155" i="4"/>
  <c r="M174" i="4"/>
  <c r="M222" i="4"/>
  <c r="M230" i="4"/>
  <c r="M234" i="4"/>
  <c r="M246" i="4"/>
  <c r="M262" i="4"/>
  <c r="M266" i="4"/>
  <c r="M108" i="4"/>
  <c r="M120" i="4"/>
  <c r="M156" i="4"/>
  <c r="M160" i="4"/>
  <c r="M207" i="4"/>
  <c r="M243" i="4"/>
  <c r="M118" i="4"/>
  <c r="M162" i="4"/>
  <c r="M241" i="4"/>
  <c r="M245" i="4"/>
  <c r="M252" i="4"/>
  <c r="M117" i="4"/>
  <c r="M149" i="4"/>
  <c r="M161" i="4"/>
  <c r="R570" i="4"/>
  <c r="M102" i="4"/>
  <c r="M369" i="4"/>
  <c r="M88" i="4"/>
  <c r="M383" i="4"/>
  <c r="K550" i="4"/>
  <c r="O582" i="4"/>
  <c r="K691" i="4"/>
  <c r="I754" i="4"/>
  <c r="X603" i="4"/>
  <c r="F621" i="4"/>
  <c r="O560" i="4"/>
  <c r="E681" i="4"/>
  <c r="K606" i="4"/>
  <c r="K647" i="4"/>
  <c r="R667" i="4"/>
  <c r="E763" i="4"/>
  <c r="I587" i="4"/>
  <c r="P611" i="4"/>
  <c r="H621" i="4"/>
  <c r="H648" i="4"/>
  <c r="O672" i="4"/>
  <c r="I696" i="4"/>
  <c r="X768" i="4"/>
  <c r="R614" i="4"/>
  <c r="R557" i="4"/>
  <c r="H674" i="4"/>
  <c r="H794" i="4"/>
  <c r="E723" i="4"/>
  <c r="K668" i="4"/>
  <c r="E712" i="4"/>
  <c r="K541" i="4"/>
  <c r="G649" i="4"/>
  <c r="O713" i="4"/>
  <c r="R717" i="4"/>
  <c r="X581" i="4"/>
  <c r="P589" i="4"/>
  <c r="O650" i="4"/>
  <c r="R582" i="4"/>
  <c r="G576" i="4"/>
  <c r="O626" i="4"/>
  <c r="O657" i="4"/>
  <c r="F677" i="4"/>
  <c r="I785" i="4"/>
  <c r="R793" i="4"/>
  <c r="E581" i="4"/>
  <c r="E638" i="4"/>
  <c r="G690" i="4"/>
  <c r="J794" i="4"/>
  <c r="I366" i="4"/>
  <c r="E13" i="4"/>
  <c r="F510" i="4"/>
  <c r="N170" i="4"/>
  <c r="K393" i="4"/>
  <c r="O333" i="4"/>
  <c r="J80" i="4"/>
  <c r="H163" i="4"/>
  <c r="H206" i="4"/>
  <c r="N226" i="4"/>
  <c r="R77" i="4"/>
  <c r="N273" i="4"/>
  <c r="H285" i="4"/>
  <c r="F686" i="4"/>
  <c r="H663" i="4"/>
  <c r="R707" i="4"/>
  <c r="X771" i="4"/>
  <c r="O318" i="4"/>
  <c r="O301" i="4"/>
  <c r="N201" i="4"/>
  <c r="O249" i="4"/>
  <c r="H702" i="4"/>
  <c r="I734" i="4"/>
  <c r="E26" i="4"/>
  <c r="I108" i="4"/>
  <c r="R144" i="4"/>
  <c r="K144" i="4"/>
  <c r="F377" i="4"/>
  <c r="J377" i="4"/>
  <c r="E377" i="4"/>
  <c r="O37" i="4"/>
  <c r="N182" i="4"/>
  <c r="J550" i="4"/>
  <c r="F550" i="4"/>
  <c r="I550" i="4"/>
  <c r="F582" i="4"/>
  <c r="R647" i="4"/>
  <c r="F691" i="4"/>
  <c r="H699" i="4"/>
  <c r="O711" i="4"/>
  <c r="O775" i="4"/>
  <c r="F108" i="4"/>
  <c r="P670" i="4"/>
  <c r="G511" i="4"/>
  <c r="R17" i="4"/>
  <c r="K602" i="4"/>
  <c r="J61" i="4"/>
  <c r="E61" i="4"/>
  <c r="O197" i="4"/>
  <c r="G682" i="4"/>
  <c r="J690" i="4"/>
  <c r="F37" i="4"/>
  <c r="R37" i="4"/>
  <c r="J337" i="4"/>
  <c r="I337" i="4"/>
  <c r="I699" i="4"/>
  <c r="O298" i="4"/>
  <c r="G298" i="4"/>
  <c r="J298" i="4"/>
  <c r="H278" i="4"/>
  <c r="E278" i="4"/>
  <c r="I278" i="4"/>
  <c r="F570" i="4"/>
  <c r="N477" i="4"/>
  <c r="F526" i="4"/>
  <c r="J683" i="4"/>
  <c r="O659" i="4"/>
  <c r="P675" i="4"/>
  <c r="N130" i="4"/>
  <c r="H138" i="4"/>
  <c r="G224" i="4"/>
  <c r="H252" i="4"/>
  <c r="G264" i="4"/>
  <c r="H320" i="4"/>
  <c r="G476" i="4"/>
  <c r="F614" i="4"/>
  <c r="N622" i="4"/>
  <c r="E626" i="4"/>
  <c r="E705" i="4"/>
  <c r="F729" i="4"/>
  <c r="X793" i="4"/>
  <c r="N17" i="4"/>
  <c r="O17" i="4"/>
  <c r="K37" i="4"/>
  <c r="J37" i="4"/>
  <c r="H37" i="4"/>
  <c r="O72" i="4"/>
  <c r="I163" i="4"/>
  <c r="P213" i="4"/>
  <c r="E305" i="4"/>
  <c r="G458" i="4"/>
  <c r="E462" i="4"/>
  <c r="F484" i="4"/>
  <c r="H506" i="4"/>
  <c r="I510" i="4"/>
  <c r="I565" i="4"/>
  <c r="I577" i="4"/>
  <c r="X605" i="4"/>
  <c r="K694" i="4"/>
  <c r="H734" i="4"/>
  <c r="I758" i="4"/>
  <c r="G38" i="4"/>
  <c r="O144" i="4"/>
  <c r="N174" i="4"/>
  <c r="O202" i="4"/>
  <c r="N214" i="4"/>
  <c r="F222" i="4"/>
  <c r="J278" i="4"/>
  <c r="I298" i="4"/>
  <c r="F298" i="4"/>
  <c r="J389" i="4"/>
  <c r="O389" i="4"/>
  <c r="E443" i="4"/>
  <c r="G478" i="4"/>
  <c r="P606" i="4"/>
  <c r="E647" i="4"/>
  <c r="J651" i="4"/>
  <c r="H19" i="4"/>
  <c r="I19" i="4"/>
  <c r="O146" i="4"/>
  <c r="R276" i="4"/>
  <c r="F320" i="4"/>
  <c r="R533" i="4"/>
  <c r="J556" i="4"/>
  <c r="O685" i="4"/>
  <c r="E693" i="4"/>
  <c r="F701" i="4"/>
  <c r="K793" i="4"/>
  <c r="E37" i="4"/>
  <c r="O277" i="4"/>
  <c r="R325" i="4"/>
  <c r="O794" i="4"/>
  <c r="R298" i="4"/>
  <c r="Z105" i="4"/>
  <c r="K153" i="4"/>
  <c r="H235" i="4"/>
  <c r="P303" i="4"/>
  <c r="F396" i="4"/>
  <c r="J400" i="4"/>
  <c r="K512" i="4"/>
  <c r="F587" i="4"/>
  <c r="P591" i="4"/>
  <c r="H157" i="4"/>
  <c r="Z195" i="4"/>
  <c r="G207" i="4"/>
  <c r="G267" i="4"/>
  <c r="R323" i="4"/>
  <c r="O386" i="4"/>
  <c r="H396" i="4"/>
  <c r="I420" i="4"/>
  <c r="O125" i="4"/>
  <c r="R157" i="4"/>
  <c r="G191" i="4"/>
  <c r="J203" i="4"/>
  <c r="I235" i="4"/>
  <c r="H259" i="4"/>
  <c r="F259" i="4"/>
  <c r="N271" i="4"/>
  <c r="F287" i="4"/>
  <c r="O331" i="4"/>
  <c r="N408" i="4"/>
  <c r="G471" i="4"/>
  <c r="X583" i="4"/>
  <c r="O652" i="4"/>
  <c r="N740" i="4"/>
  <c r="O764" i="4"/>
  <c r="O32" i="4"/>
  <c r="N216" i="4"/>
  <c r="I252" i="4"/>
  <c r="N264" i="4"/>
  <c r="O268" i="4"/>
  <c r="E413" i="4"/>
  <c r="P548" i="4"/>
  <c r="K584" i="4"/>
  <c r="G592" i="4"/>
  <c r="I13" i="4"/>
  <c r="H181" i="4"/>
  <c r="E663" i="4"/>
  <c r="E711" i="4"/>
  <c r="O35" i="4"/>
  <c r="O98" i="4"/>
  <c r="K101" i="4"/>
  <c r="K125" i="4"/>
  <c r="X137" i="4"/>
  <c r="E141" i="4"/>
  <c r="F157" i="4"/>
  <c r="I157" i="4"/>
  <c r="G165" i="4"/>
  <c r="N219" i="4"/>
  <c r="J235" i="4"/>
  <c r="F235" i="4"/>
  <c r="O239" i="4"/>
  <c r="K243" i="4"/>
  <c r="K363" i="4"/>
  <c r="I396" i="4"/>
  <c r="K428" i="4"/>
  <c r="E587" i="4"/>
  <c r="N676" i="4"/>
  <c r="X688" i="4"/>
  <c r="N79" i="4"/>
  <c r="I138" i="4"/>
  <c r="E138" i="4"/>
  <c r="R308" i="4"/>
  <c r="K372" i="4"/>
  <c r="R372" i="4"/>
  <c r="H472" i="4"/>
  <c r="I472" i="4"/>
  <c r="K552" i="4"/>
  <c r="K556" i="4"/>
  <c r="R572" i="4"/>
  <c r="R584" i="4"/>
  <c r="R588" i="4"/>
  <c r="E630" i="4"/>
  <c r="O630" i="4"/>
  <c r="P673" i="4"/>
  <c r="F681" i="4"/>
  <c r="O753" i="4"/>
  <c r="O25" i="4"/>
  <c r="E80" i="4"/>
  <c r="E550" i="4"/>
  <c r="I76" i="4"/>
  <c r="K389" i="4"/>
  <c r="P147" i="4"/>
  <c r="N703" i="4"/>
  <c r="K719" i="4"/>
  <c r="J767" i="4"/>
  <c r="J751" i="4"/>
  <c r="H318" i="4"/>
  <c r="L147" i="4"/>
  <c r="M339" i="4"/>
  <c r="L339" i="4"/>
  <c r="M553" i="4"/>
  <c r="L553" i="4"/>
  <c r="M596" i="4"/>
  <c r="L596" i="4"/>
  <c r="L585" i="4"/>
  <c r="L595" i="4"/>
  <c r="M284" i="4"/>
  <c r="L284" i="4"/>
  <c r="M304" i="4"/>
  <c r="L304" i="4"/>
  <c r="L384" i="4"/>
  <c r="M335" i="4"/>
  <c r="L335" i="4"/>
  <c r="M365" i="4"/>
  <c r="L365" i="4"/>
  <c r="M374" i="4"/>
  <c r="M287" i="4"/>
  <c r="M353" i="4"/>
  <c r="L353" i="4"/>
  <c r="L102" i="4"/>
  <c r="M286" i="4"/>
  <c r="L286" i="4"/>
  <c r="L337" i="4"/>
  <c r="M373" i="4"/>
  <c r="L373" i="4"/>
  <c r="M607" i="4"/>
  <c r="L607" i="4"/>
  <c r="M794" i="4"/>
  <c r="L794" i="4"/>
  <c r="M387" i="4"/>
  <c r="M271" i="4"/>
  <c r="L271" i="4"/>
  <c r="L170" i="4"/>
  <c r="M285" i="4"/>
  <c r="L285" i="4"/>
  <c r="L549" i="4"/>
  <c r="L133" i="4"/>
  <c r="L288" i="4"/>
  <c r="M314" i="4"/>
  <c r="L314" i="4"/>
  <c r="L399" i="4"/>
  <c r="M296" i="4"/>
  <c r="L313" i="4"/>
  <c r="M333" i="4"/>
  <c r="L333" i="4"/>
  <c r="M392" i="4"/>
  <c r="L392" i="4"/>
  <c r="L354" i="4"/>
  <c r="L90" i="4"/>
  <c r="M324" i="4"/>
  <c r="M749" i="4"/>
  <c r="L749" i="4"/>
  <c r="L169" i="4"/>
  <c r="J578" i="4"/>
  <c r="J411" i="4"/>
  <c r="R377" i="4"/>
  <c r="R439" i="4"/>
  <c r="I457" i="4"/>
  <c r="O554" i="4"/>
  <c r="R551" i="4"/>
  <c r="F786" i="4"/>
  <c r="H126" i="4"/>
  <c r="E281" i="4"/>
  <c r="N400" i="4"/>
  <c r="R654" i="4"/>
  <c r="J739" i="4"/>
  <c r="H763" i="4"/>
  <c r="K350" i="4"/>
  <c r="F562" i="4"/>
  <c r="E602" i="4"/>
  <c r="H210" i="4"/>
  <c r="Z93" i="4"/>
  <c r="H321" i="4"/>
  <c r="G450" i="4"/>
  <c r="E510" i="4"/>
  <c r="H59" i="4"/>
  <c r="R209" i="4"/>
  <c r="G273" i="4"/>
  <c r="G464" i="4"/>
  <c r="P662" i="4"/>
  <c r="N725" i="4"/>
  <c r="O366" i="4"/>
  <c r="E128" i="4"/>
  <c r="R136" i="4"/>
  <c r="P664" i="4"/>
  <c r="J696" i="4"/>
  <c r="P142" i="4"/>
  <c r="O189" i="4"/>
  <c r="J269" i="4"/>
  <c r="I690" i="4"/>
  <c r="G754" i="4"/>
  <c r="X663" i="4"/>
  <c r="R771" i="4"/>
  <c r="E290" i="4"/>
  <c r="J220" i="4"/>
  <c r="J268" i="4"/>
  <c r="N326" i="4"/>
  <c r="H346" i="4"/>
  <c r="E495" i="4"/>
  <c r="K600" i="4"/>
  <c r="F143" i="4"/>
  <c r="O155" i="4"/>
  <c r="O194" i="4"/>
  <c r="O198" i="4"/>
  <c r="G570" i="4"/>
  <c r="H61" i="4"/>
  <c r="N97" i="4"/>
  <c r="I104" i="4"/>
  <c r="N108" i="4"/>
  <c r="H410" i="4"/>
  <c r="J442" i="4"/>
  <c r="J458" i="4"/>
  <c r="O477" i="4"/>
  <c r="N518" i="4"/>
  <c r="H146" i="4"/>
  <c r="J181" i="4"/>
  <c r="O581" i="4"/>
  <c r="X597" i="4"/>
  <c r="G643" i="4"/>
  <c r="J695" i="4"/>
  <c r="O322" i="4"/>
  <c r="N249" i="4"/>
  <c r="J763" i="4"/>
  <c r="O576" i="4"/>
  <c r="O360" i="4"/>
  <c r="R507" i="4"/>
  <c r="E244" i="4"/>
  <c r="K535" i="4"/>
  <c r="K576" i="4"/>
  <c r="K717" i="4"/>
  <c r="R135" i="4"/>
  <c r="N238" i="4"/>
  <c r="F405" i="4"/>
  <c r="J620" i="4"/>
  <c r="I345" i="4"/>
  <c r="O398" i="4"/>
  <c r="I473" i="4"/>
  <c r="N265" i="4"/>
  <c r="E454" i="4"/>
  <c r="R787" i="4"/>
  <c r="K385" i="4"/>
  <c r="N415" i="4"/>
  <c r="G584" i="4"/>
  <c r="I681" i="4"/>
  <c r="N80" i="4"/>
  <c r="E107" i="4"/>
  <c r="I131" i="4"/>
  <c r="E246" i="4"/>
  <c r="H344" i="4"/>
  <c r="K525" i="4"/>
  <c r="E73" i="4"/>
  <c r="E77" i="4"/>
  <c r="O148" i="4"/>
  <c r="E506" i="4"/>
  <c r="E75" i="4"/>
  <c r="O233" i="4"/>
  <c r="O302" i="4"/>
  <c r="E370" i="4"/>
  <c r="E435" i="4"/>
  <c r="N587" i="4"/>
  <c r="N197" i="4"/>
  <c r="I557" i="4"/>
  <c r="J619" i="4"/>
  <c r="I682" i="4"/>
  <c r="I762" i="4"/>
  <c r="F411" i="4"/>
  <c r="E341" i="4"/>
  <c r="H514" i="4"/>
  <c r="N83" i="4"/>
  <c r="R381" i="4"/>
  <c r="F381" i="4"/>
  <c r="H693" i="4"/>
  <c r="J222" i="4"/>
  <c r="H222" i="4"/>
  <c r="N234" i="4"/>
  <c r="O266" i="4"/>
  <c r="I274" i="4"/>
  <c r="O325" i="4"/>
  <c r="E498" i="4"/>
  <c r="O51" i="4"/>
  <c r="R150" i="4"/>
  <c r="I474" i="4"/>
  <c r="G258" i="4"/>
  <c r="K332" i="4"/>
  <c r="H306" i="4"/>
  <c r="N330" i="4"/>
  <c r="H443" i="4"/>
  <c r="E523" i="4"/>
  <c r="N123" i="4"/>
  <c r="R163" i="4"/>
  <c r="F178" i="4"/>
  <c r="E562" i="4"/>
  <c r="E124" i="4"/>
  <c r="I124" i="4"/>
  <c r="I567" i="4"/>
  <c r="J691" i="4"/>
  <c r="R699" i="4"/>
  <c r="E220" i="4"/>
  <c r="F454" i="4"/>
  <c r="G381" i="4"/>
  <c r="H221" i="4"/>
  <c r="I763" i="4"/>
  <c r="I344" i="4"/>
  <c r="H268" i="4"/>
  <c r="H244" i="4"/>
  <c r="I581" i="4"/>
  <c r="H458" i="4"/>
  <c r="F370" i="4"/>
  <c r="I454" i="4"/>
  <c r="I329" i="4"/>
  <c r="I268" i="4"/>
  <c r="J786" i="4"/>
  <c r="J443" i="4"/>
  <c r="K754" i="4"/>
  <c r="O474" i="4"/>
  <c r="E209" i="4"/>
  <c r="G290" i="4"/>
  <c r="I210" i="4"/>
  <c r="F210" i="4"/>
  <c r="I269" i="4"/>
  <c r="F269" i="4"/>
  <c r="H269" i="4"/>
  <c r="F512" i="4"/>
  <c r="H512" i="4"/>
  <c r="H281" i="4"/>
  <c r="H584" i="4"/>
  <c r="H381" i="4"/>
  <c r="I730" i="4"/>
  <c r="I512" i="4"/>
  <c r="H442" i="4"/>
  <c r="I584" i="4"/>
  <c r="H739" i="4"/>
  <c r="J514" i="4"/>
  <c r="J210" i="4"/>
  <c r="J178" i="4"/>
  <c r="K473" i="4"/>
  <c r="J754" i="4"/>
  <c r="N178" i="4"/>
  <c r="O222" i="4"/>
  <c r="R198" i="4"/>
  <c r="R474" i="4"/>
  <c r="F410" i="4"/>
  <c r="H581" i="4"/>
  <c r="H198" i="4"/>
  <c r="J274" i="4"/>
  <c r="J581" i="4"/>
  <c r="J693" i="4"/>
  <c r="O210" i="4"/>
  <c r="R194" i="4"/>
  <c r="I244" i="4"/>
  <c r="F620" i="4"/>
  <c r="H747" i="4"/>
  <c r="I222" i="4"/>
  <c r="N474" i="4"/>
  <c r="N389" i="4"/>
  <c r="R222" i="4"/>
  <c r="E739" i="4"/>
  <c r="I691" i="4"/>
  <c r="K98" i="4"/>
  <c r="N109" i="4"/>
  <c r="H117" i="4"/>
  <c r="R125" i="4"/>
  <c r="K137" i="4"/>
  <c r="N137" i="4"/>
  <c r="P141" i="4"/>
  <c r="N195" i="4"/>
  <c r="J207" i="4"/>
  <c r="F207" i="4"/>
  <c r="N255" i="4"/>
  <c r="I347" i="4"/>
  <c r="J408" i="4"/>
  <c r="N412" i="4"/>
  <c r="K504" i="4"/>
  <c r="R512" i="4"/>
  <c r="I575" i="4"/>
  <c r="O611" i="4"/>
  <c r="X680" i="4"/>
  <c r="H724" i="4"/>
  <c r="F744" i="4"/>
  <c r="J756" i="4"/>
  <c r="R106" i="4"/>
  <c r="R268" i="4"/>
  <c r="G272" i="4"/>
  <c r="N344" i="4"/>
  <c r="O344" i="4"/>
  <c r="K360" i="4"/>
  <c r="R360" i="4"/>
  <c r="K364" i="4"/>
  <c r="F584" i="4"/>
  <c r="N630" i="4"/>
  <c r="I789" i="4"/>
  <c r="O789" i="4"/>
  <c r="R98" i="4"/>
  <c r="F113" i="4"/>
  <c r="I117" i="4"/>
  <c r="O137" i="4"/>
  <c r="N203" i="4"/>
  <c r="O207" i="4"/>
  <c r="O223" i="4"/>
  <c r="H247" i="4"/>
  <c r="J251" i="4"/>
  <c r="R315" i="4"/>
  <c r="H347" i="4"/>
  <c r="K351" i="4"/>
  <c r="K355" i="4"/>
  <c r="J386" i="4"/>
  <c r="N416" i="4"/>
  <c r="K420" i="4"/>
  <c r="H440" i="4"/>
  <c r="H448" i="4"/>
  <c r="J448" i="4"/>
  <c r="O475" i="4"/>
  <c r="X575" i="4"/>
  <c r="X130" i="4"/>
  <c r="P204" i="4"/>
  <c r="O260" i="4"/>
  <c r="E405" i="4"/>
  <c r="P665" i="4"/>
  <c r="N789" i="4"/>
  <c r="I181" i="4"/>
  <c r="P205" i="4"/>
  <c r="K758" i="4"/>
  <c r="E778" i="4"/>
  <c r="N77" i="4"/>
  <c r="H124" i="4"/>
  <c r="I290" i="4"/>
  <c r="E703" i="4"/>
  <c r="J791" i="4"/>
  <c r="F791" i="4"/>
  <c r="R74" i="4"/>
  <c r="Z101" i="4"/>
  <c r="I129" i="4"/>
  <c r="H195" i="4"/>
  <c r="H207" i="4"/>
  <c r="R223" i="4"/>
  <c r="G259" i="4"/>
  <c r="N371" i="4"/>
  <c r="F408" i="4"/>
  <c r="O428" i="4"/>
  <c r="J440" i="4"/>
  <c r="N720" i="4"/>
  <c r="H792" i="4"/>
  <c r="O79" i="4"/>
  <c r="I126" i="4"/>
  <c r="G216" i="4"/>
  <c r="F220" i="4"/>
  <c r="R320" i="4"/>
  <c r="J405" i="4"/>
  <c r="J453" i="4"/>
  <c r="R513" i="4"/>
  <c r="R576" i="4"/>
  <c r="R580" i="4"/>
  <c r="F626" i="4"/>
  <c r="F693" i="4"/>
  <c r="H789" i="4"/>
  <c r="J789" i="4"/>
  <c r="H793" i="4"/>
  <c r="E131" i="4"/>
  <c r="O241" i="4"/>
  <c r="I458" i="4"/>
  <c r="H791" i="4"/>
  <c r="R105" i="4"/>
  <c r="R149" i="4"/>
  <c r="O153" i="4"/>
  <c r="R161" i="4"/>
  <c r="I171" i="4"/>
  <c r="J195" i="4"/>
  <c r="J211" i="4"/>
  <c r="K235" i="4"/>
  <c r="H420" i="4"/>
  <c r="N471" i="4"/>
  <c r="H571" i="4"/>
  <c r="P583" i="4"/>
  <c r="F696" i="4"/>
  <c r="H212" i="4"/>
  <c r="G256" i="4"/>
  <c r="O364" i="4"/>
  <c r="R364" i="4"/>
  <c r="N372" i="4"/>
  <c r="O429" i="4"/>
  <c r="P541" i="4"/>
  <c r="K564" i="4"/>
  <c r="O596" i="4"/>
  <c r="O677" i="4"/>
  <c r="I685" i="4"/>
  <c r="G689" i="4"/>
  <c r="E701" i="4"/>
  <c r="K362" i="4"/>
  <c r="O196" i="4"/>
  <c r="E25" i="4"/>
  <c r="I531" i="4"/>
  <c r="E404" i="4"/>
  <c r="E401" i="4"/>
  <c r="E153" i="4"/>
  <c r="E191" i="4"/>
  <c r="E464" i="4"/>
  <c r="E378" i="4"/>
  <c r="E320" i="4"/>
  <c r="E449" i="4"/>
  <c r="E98" i="4"/>
  <c r="E105" i="4"/>
  <c r="E390" i="4"/>
  <c r="E396" i="4"/>
  <c r="E416" i="4"/>
  <c r="E252" i="4"/>
  <c r="E383" i="4"/>
  <c r="AV90" i="3"/>
  <c r="AV141" i="3"/>
  <c r="AV191" i="3"/>
  <c r="AV195" i="3"/>
  <c r="AV219" i="3"/>
  <c r="AV227" i="3"/>
  <c r="AV235" i="3"/>
  <c r="AV263" i="3"/>
  <c r="AV287" i="3"/>
  <c r="AV351" i="3"/>
  <c r="AV367" i="3"/>
  <c r="AV371" i="3"/>
  <c r="AV400" i="3"/>
  <c r="AV408" i="3"/>
  <c r="AV416" i="3"/>
  <c r="AV428" i="3"/>
  <c r="AV432" i="3"/>
  <c r="AV436" i="3"/>
  <c r="AV444" i="3"/>
  <c r="AV464" i="3"/>
  <c r="AV595" i="3"/>
  <c r="AV621" i="3"/>
  <c r="AV676" i="3"/>
  <c r="AV696" i="3"/>
  <c r="AV708" i="3"/>
  <c r="AV716" i="3"/>
  <c r="AV756" i="3"/>
  <c r="AV780" i="3"/>
  <c r="AV784" i="3"/>
  <c r="AV75" i="3"/>
  <c r="AV138" i="3"/>
  <c r="AV154" i="3"/>
  <c r="AV162" i="3"/>
  <c r="AV166" i="3"/>
  <c r="AV208" i="3"/>
  <c r="AV212" i="3"/>
  <c r="AV244" i="3"/>
  <c r="AV264" i="3"/>
  <c r="AV292" i="3"/>
  <c r="AV304" i="3"/>
  <c r="AV372" i="3"/>
  <c r="AV391" i="3"/>
  <c r="AV445" i="3"/>
  <c r="AV457" i="3"/>
  <c r="AV465" i="3"/>
  <c r="AV525" i="3"/>
  <c r="AV576" i="3"/>
  <c r="AV580" i="3"/>
  <c r="AV592" i="3"/>
  <c r="AV637" i="3"/>
  <c r="AV641" i="3"/>
  <c r="AV673" i="3"/>
  <c r="AV693" i="3"/>
  <c r="AV717" i="3"/>
  <c r="AV721" i="3"/>
  <c r="AV725" i="3"/>
  <c r="AV773" i="3"/>
  <c r="AV107" i="3"/>
  <c r="AV163" i="3"/>
  <c r="AV181" i="3"/>
  <c r="AV189" i="3"/>
  <c r="AV201" i="3"/>
  <c r="AV209" i="3"/>
  <c r="AV241" i="3"/>
  <c r="AV249" i="3"/>
  <c r="AV253" i="3"/>
  <c r="AV257" i="3"/>
  <c r="AV265" i="3"/>
  <c r="AV333" i="3"/>
  <c r="AV353" i="3"/>
  <c r="AV380" i="3"/>
  <c r="AV388" i="3"/>
  <c r="AV473" i="3"/>
  <c r="AV510" i="3"/>
  <c r="AV561" i="3"/>
  <c r="AV565" i="3"/>
  <c r="AV601" i="3"/>
  <c r="AV638" i="3"/>
  <c r="AV654" i="3"/>
  <c r="AV670" i="3"/>
  <c r="AV682" i="3"/>
  <c r="AV710" i="3"/>
  <c r="AV758" i="3"/>
  <c r="AV73" i="3"/>
  <c r="AV85" i="3"/>
  <c r="AV116" i="3"/>
  <c r="AV174" i="3"/>
  <c r="AV214" i="3"/>
  <c r="AV218" i="3"/>
  <c r="AV226" i="3"/>
  <c r="AV238" i="3"/>
  <c r="AV258" i="3"/>
  <c r="AV274" i="3"/>
  <c r="AV278" i="3"/>
  <c r="AV286" i="3"/>
  <c r="AV294" i="3"/>
  <c r="AV334" i="3"/>
  <c r="AV338" i="3"/>
  <c r="AV346" i="3"/>
  <c r="AV358" i="3"/>
  <c r="AV381" i="3"/>
  <c r="AV389" i="3"/>
  <c r="AV419" i="3"/>
  <c r="AV431" i="3"/>
  <c r="AV485" i="3"/>
  <c r="AV523" i="3"/>
  <c r="AV527" i="3"/>
  <c r="AV550" i="3"/>
  <c r="AV554" i="3"/>
  <c r="AV594" i="3"/>
  <c r="AV606" i="3"/>
  <c r="AV651" i="3"/>
  <c r="AV675" i="3"/>
  <c r="AV707" i="3"/>
  <c r="AV775" i="3"/>
  <c r="AV74" i="3"/>
  <c r="AV98" i="3"/>
  <c r="AV109" i="3"/>
  <c r="AV113" i="3"/>
  <c r="AV129" i="3"/>
  <c r="AV171" i="3"/>
  <c r="AV243" i="3"/>
  <c r="AV275" i="3"/>
  <c r="AV315" i="3"/>
  <c r="AV327" i="3"/>
  <c r="AV355" i="3"/>
  <c r="AV378" i="3"/>
  <c r="AV420" i="3"/>
  <c r="AV448" i="3"/>
  <c r="AV475" i="3"/>
  <c r="AV524" i="3"/>
  <c r="AV540" i="3"/>
  <c r="AV575" i="3"/>
  <c r="AV583" i="3"/>
  <c r="AV591" i="3"/>
  <c r="AV644" i="3"/>
  <c r="AV728" i="3"/>
  <c r="AV744" i="3"/>
  <c r="AV760" i="3"/>
  <c r="AV79" i="3"/>
  <c r="AV91" i="3"/>
  <c r="AV134" i="3"/>
  <c r="AV150" i="3"/>
  <c r="AV192" i="3"/>
  <c r="AV260" i="3"/>
  <c r="AV268" i="3"/>
  <c r="AV308" i="3"/>
  <c r="AV320" i="3"/>
  <c r="AV344" i="3"/>
  <c r="AV405" i="3"/>
  <c r="AV417" i="3"/>
  <c r="AV437" i="3"/>
  <c r="AV453" i="3"/>
  <c r="AV497" i="3"/>
  <c r="AV564" i="3"/>
  <c r="AV618" i="3"/>
  <c r="AV649" i="3"/>
  <c r="AV793" i="3"/>
  <c r="AV76" i="3"/>
  <c r="AV147" i="3"/>
  <c r="AV261" i="3"/>
  <c r="AV297" i="3"/>
  <c r="AV301" i="3"/>
  <c r="AV313" i="3"/>
  <c r="AV325" i="3"/>
  <c r="AV329" i="3"/>
  <c r="AV349" i="3"/>
  <c r="AV365" i="3"/>
  <c r="AV392" i="3"/>
  <c r="AV442" i="3"/>
  <c r="AV454" i="3"/>
  <c r="AV462" i="3"/>
  <c r="AV502" i="3"/>
  <c r="AV506" i="3"/>
  <c r="AV514" i="3"/>
  <c r="AV518" i="3"/>
  <c r="AV538" i="3"/>
  <c r="AV597" i="3"/>
  <c r="AV605" i="3"/>
  <c r="AV615" i="3"/>
  <c r="AV619" i="3"/>
  <c r="AV650" i="3"/>
  <c r="AV662" i="3"/>
  <c r="AV706" i="3"/>
  <c r="AV726" i="3"/>
  <c r="AV742" i="3"/>
  <c r="AV762" i="3"/>
  <c r="AV89" i="3"/>
  <c r="AV93" i="3"/>
  <c r="AV104" i="3"/>
  <c r="AV120" i="3"/>
  <c r="AV144" i="3"/>
  <c r="AV148" i="3"/>
  <c r="AV198" i="3"/>
  <c r="AV314" i="3"/>
  <c r="AV370" i="3"/>
  <c r="AV411" i="3"/>
  <c r="AV495" i="3"/>
  <c r="AV535" i="3"/>
  <c r="AV570" i="3"/>
  <c r="AV578" i="3"/>
  <c r="AV699" i="3"/>
  <c r="AV731" i="3"/>
  <c r="AV739" i="3"/>
  <c r="AV751" i="3"/>
  <c r="AV759" i="3"/>
  <c r="AV763" i="3"/>
  <c r="AV779" i="3"/>
  <c r="AV101" i="3"/>
  <c r="AV105" i="3"/>
  <c r="AV117" i="3"/>
  <c r="AV133" i="3"/>
  <c r="AV137" i="3"/>
  <c r="AV211" i="3"/>
  <c r="AV247" i="3"/>
  <c r="AV251" i="3"/>
  <c r="AV255" i="3"/>
  <c r="AV267" i="3"/>
  <c r="AV299" i="3"/>
  <c r="AV303" i="3"/>
  <c r="AV307" i="3"/>
  <c r="AV331" i="3"/>
  <c r="AV343" i="3"/>
  <c r="AV363" i="3"/>
  <c r="AV424" i="3"/>
  <c r="AV471" i="3"/>
  <c r="AV504" i="3"/>
  <c r="AV532" i="3"/>
  <c r="AV551" i="3"/>
  <c r="AV567" i="3"/>
  <c r="AV571" i="3"/>
  <c r="AV587" i="3"/>
  <c r="AV599" i="3"/>
  <c r="AV629" i="3"/>
  <c r="AV648" i="3"/>
  <c r="AV664" i="3"/>
  <c r="AV680" i="3"/>
  <c r="AV692" i="3"/>
  <c r="AV712" i="3"/>
  <c r="AV748" i="3"/>
  <c r="AV764" i="3"/>
  <c r="AV788" i="3"/>
  <c r="AV792" i="3"/>
  <c r="AV126" i="3"/>
  <c r="AV130" i="3"/>
  <c r="AV142" i="3"/>
  <c r="AV204" i="3"/>
  <c r="AV220" i="3"/>
  <c r="AV252" i="3"/>
  <c r="AV256" i="3"/>
  <c r="AV288" i="3"/>
  <c r="AV336" i="3"/>
  <c r="AV352" i="3"/>
  <c r="AV360" i="3"/>
  <c r="AV364" i="3"/>
  <c r="AV387" i="3"/>
  <c r="AV425" i="3"/>
  <c r="AV441" i="3"/>
  <c r="AV449" i="3"/>
  <c r="AV472" i="3"/>
  <c r="AV476" i="3"/>
  <c r="AV501" i="3"/>
  <c r="AV505" i="3"/>
  <c r="AV552" i="3"/>
  <c r="AV560" i="3"/>
  <c r="AV568" i="3"/>
  <c r="AV600" i="3"/>
  <c r="AV614" i="3"/>
  <c r="AV626" i="3"/>
  <c r="AV630" i="3"/>
  <c r="AV657" i="3"/>
  <c r="AV677" i="3"/>
  <c r="AV681" i="3"/>
  <c r="AV701" i="3"/>
  <c r="AV709" i="3"/>
  <c r="AV713" i="3"/>
  <c r="AV729" i="3"/>
  <c r="AV733" i="3"/>
  <c r="AV749" i="3"/>
  <c r="AV777" i="3"/>
  <c r="AV781" i="3"/>
  <c r="AV789" i="3"/>
  <c r="AV72" i="3"/>
  <c r="AV92" i="3"/>
  <c r="AV96" i="3"/>
  <c r="AV127" i="3"/>
  <c r="AV131" i="3"/>
  <c r="AV135" i="3"/>
  <c r="AV143" i="3"/>
  <c r="AV159" i="3"/>
  <c r="AV177" i="3"/>
  <c r="AV197" i="3"/>
  <c r="AV205" i="3"/>
  <c r="AV213" i="3"/>
  <c r="AV225" i="3"/>
  <c r="AV229" i="3"/>
  <c r="AV269" i="3"/>
  <c r="AV285" i="3"/>
  <c r="AV289" i="3"/>
  <c r="AV305" i="3"/>
  <c r="AV309" i="3"/>
  <c r="AV321" i="3"/>
  <c r="AV345" i="3"/>
  <c r="AV384" i="3"/>
  <c r="AV402" i="3"/>
  <c r="AV414" i="3"/>
  <c r="AV430" i="3"/>
  <c r="AV446" i="3"/>
  <c r="AV458" i="3"/>
  <c r="AV492" i="3"/>
  <c r="AV526" i="3"/>
  <c r="AV553" i="3"/>
  <c r="AV557" i="3"/>
  <c r="AV577" i="3"/>
  <c r="AV609" i="3"/>
  <c r="AV666" i="3"/>
  <c r="AV678" i="3"/>
  <c r="AV686" i="3"/>
  <c r="AV690" i="3"/>
  <c r="AV754" i="3"/>
  <c r="AV770" i="3"/>
  <c r="AV786" i="3"/>
  <c r="AV794" i="3"/>
  <c r="AV77" i="3"/>
  <c r="AV124" i="3"/>
  <c r="AV136" i="3"/>
  <c r="AV164" i="3"/>
  <c r="AV178" i="3"/>
  <c r="AV210" i="3"/>
  <c r="AV246" i="3"/>
  <c r="AV266" i="3"/>
  <c r="AV290" i="3"/>
  <c r="AV322" i="3"/>
  <c r="AV342" i="3"/>
  <c r="AV362" i="3"/>
  <c r="AV439" i="3"/>
  <c r="AV474" i="3"/>
  <c r="AV499" i="3"/>
  <c r="AV507" i="3"/>
  <c r="AV566" i="3"/>
  <c r="AV590" i="3"/>
  <c r="AV602" i="3"/>
  <c r="AV616" i="3"/>
  <c r="AV643" i="3"/>
  <c r="AV711" i="3"/>
  <c r="AV719" i="3"/>
  <c r="AV727" i="3"/>
  <c r="AV735" i="3"/>
  <c r="AV767" i="3"/>
  <c r="AV787" i="3"/>
  <c r="AV82" i="3"/>
  <c r="AV86" i="3"/>
  <c r="AV125" i="3"/>
  <c r="AV149" i="3"/>
  <c r="AV153" i="3"/>
  <c r="AV157" i="3"/>
  <c r="AV161" i="3"/>
  <c r="AV165" i="3"/>
  <c r="AV207" i="3"/>
  <c r="AV259" i="3"/>
  <c r="AV271" i="3"/>
  <c r="AV295" i="3"/>
  <c r="AV311" i="3"/>
  <c r="AV319" i="3"/>
  <c r="AV382" i="3"/>
  <c r="AV396" i="3"/>
  <c r="AV404" i="3"/>
  <c r="AV412" i="3"/>
  <c r="AV452" i="3"/>
  <c r="AV496" i="3"/>
  <c r="AV512" i="3"/>
  <c r="AV536" i="3"/>
  <c r="AV579" i="3"/>
  <c r="AV603" i="3"/>
  <c r="AV607" i="3"/>
  <c r="AV611" i="3"/>
  <c r="AV652" i="3"/>
  <c r="AV656" i="3"/>
  <c r="AV688" i="3"/>
  <c r="AV724" i="3"/>
  <c r="AV740" i="3"/>
  <c r="AV768" i="3"/>
  <c r="AV772" i="3"/>
  <c r="AV776" i="3"/>
  <c r="AV71" i="3"/>
  <c r="AV83" i="3"/>
  <c r="AV102" i="3"/>
  <c r="AV106" i="3"/>
  <c r="AV110" i="3"/>
  <c r="AV146" i="3"/>
  <c r="AV196" i="3"/>
  <c r="AV216" i="3"/>
  <c r="AV224" i="3"/>
  <c r="AV228" i="3"/>
  <c r="AV272" i="3"/>
  <c r="AV276" i="3"/>
  <c r="AV284" i="3"/>
  <c r="AV332" i="3"/>
  <c r="AV356" i="3"/>
  <c r="AV401" i="3"/>
  <c r="AV413" i="3"/>
  <c r="AV509" i="3"/>
  <c r="AV513" i="3"/>
  <c r="AV533" i="3"/>
  <c r="AV541" i="3"/>
  <c r="AV556" i="3"/>
  <c r="AV584" i="3"/>
  <c r="AV588" i="3"/>
  <c r="AV596" i="3"/>
  <c r="AV622" i="3"/>
  <c r="AV665" i="3"/>
  <c r="AV689" i="3"/>
  <c r="AV705" i="3"/>
  <c r="AV737" i="3"/>
  <c r="AV745" i="3"/>
  <c r="AV753" i="3"/>
  <c r="AV765" i="3"/>
  <c r="AV88" i="3"/>
  <c r="AV115" i="3"/>
  <c r="AV123" i="3"/>
  <c r="AV221" i="3"/>
  <c r="AV233" i="3"/>
  <c r="AV237" i="3"/>
  <c r="AV245" i="3"/>
  <c r="AV337" i="3"/>
  <c r="AV341" i="3"/>
  <c r="AV373" i="3"/>
  <c r="AV410" i="3"/>
  <c r="AV438" i="3"/>
  <c r="AV450" i="3"/>
  <c r="AV477" i="3"/>
  <c r="AV498" i="3"/>
  <c r="AV569" i="3"/>
  <c r="AV581" i="3"/>
  <c r="AV589" i="3"/>
  <c r="AV646" i="3"/>
  <c r="AV722" i="3"/>
  <c r="AV734" i="3"/>
  <c r="AV774" i="3"/>
  <c r="AV778" i="3"/>
  <c r="AV97" i="3"/>
  <c r="AV108" i="3"/>
  <c r="AV140" i="3"/>
  <c r="AV156" i="3"/>
  <c r="AV170" i="3"/>
  <c r="AV194" i="3"/>
  <c r="AV222" i="3"/>
  <c r="AV230" i="3"/>
  <c r="AV242" i="3"/>
  <c r="AV298" i="3"/>
  <c r="AV318" i="3"/>
  <c r="AV330" i="3"/>
  <c r="AV354" i="3"/>
  <c r="AV377" i="3"/>
  <c r="AV385" i="3"/>
  <c r="AV393" i="3"/>
  <c r="AV399" i="3"/>
  <c r="AV407" i="3"/>
  <c r="AV415" i="3"/>
  <c r="AV435" i="3"/>
  <c r="AV478" i="3"/>
  <c r="AV511" i="3"/>
  <c r="AV539" i="3"/>
  <c r="AV562" i="3"/>
  <c r="AV647" i="3"/>
  <c r="AV659" i="3"/>
  <c r="AV663" i="3"/>
  <c r="AV691" i="3"/>
  <c r="AV703" i="3"/>
  <c r="AV743" i="3"/>
  <c r="AV771" i="3"/>
  <c r="AV783" i="3"/>
  <c r="AV791" i="3"/>
  <c r="E11" i="4"/>
  <c r="E223" i="4"/>
  <c r="E299" i="4"/>
  <c r="E363" i="4"/>
  <c r="E420" i="4"/>
  <c r="E776" i="4"/>
  <c r="E43" i="4"/>
  <c r="E192" i="4"/>
  <c r="E749" i="4"/>
  <c r="E62" i="4"/>
  <c r="E113" i="4"/>
  <c r="E195" i="4"/>
  <c r="E247" i="4"/>
  <c r="E323" i="4"/>
  <c r="E50" i="4"/>
  <c r="E101" i="4"/>
  <c r="E117" i="4"/>
  <c r="E157" i="4"/>
  <c r="E319" i="4"/>
  <c r="E551" i="4"/>
  <c r="E644" i="4"/>
  <c r="E652" i="4"/>
  <c r="E106" i="4"/>
  <c r="E204" i="4"/>
  <c r="E501" i="4"/>
  <c r="E161" i="4"/>
  <c r="E259" i="4"/>
  <c r="E287" i="4"/>
  <c r="E444" i="4"/>
  <c r="E496" i="4"/>
  <c r="E536" i="4"/>
  <c r="E696" i="4"/>
  <c r="E409" i="4"/>
  <c r="E793" i="4"/>
  <c r="E791" i="4"/>
  <c r="E794" i="4"/>
  <c r="L773" i="4"/>
  <c r="L740" i="4"/>
  <c r="L769" i="4"/>
  <c r="L764" i="4"/>
  <c r="L772" i="4"/>
  <c r="L789" i="4"/>
  <c r="L786" i="4"/>
  <c r="L471" i="4"/>
  <c r="L98" i="4"/>
  <c r="L153" i="4"/>
  <c r="L295" i="4"/>
  <c r="L343" i="4"/>
  <c r="L617" i="4"/>
  <c r="L91" i="4"/>
  <c r="L292" i="4"/>
  <c r="L320" i="4"/>
  <c r="L379" i="4"/>
  <c r="L391" i="4"/>
  <c r="L380" i="4"/>
  <c r="L278" i="4"/>
  <c r="L105" i="4"/>
  <c r="L235" i="4"/>
  <c r="L303" i="4"/>
  <c r="L331" i="4"/>
  <c r="L308" i="4"/>
  <c r="L401" i="4"/>
  <c r="L560" i="4"/>
  <c r="L88" i="4"/>
  <c r="L294" i="4"/>
  <c r="L602" i="4"/>
  <c r="L378" i="4"/>
  <c r="L464" i="4"/>
  <c r="L692" i="4"/>
  <c r="L191" i="4"/>
  <c r="L311" i="4"/>
  <c r="L386" i="4"/>
  <c r="L400" i="4"/>
  <c r="L475" i="4"/>
  <c r="L344" i="4"/>
  <c r="L372" i="4"/>
  <c r="L592" i="4"/>
  <c r="L321" i="4"/>
  <c r="L89" i="4"/>
  <c r="L381" i="4"/>
  <c r="L550" i="4"/>
  <c r="L396" i="4"/>
  <c r="L340" i="4"/>
  <c r="L360" i="4"/>
  <c r="L301" i="4"/>
  <c r="L178" i="4"/>
  <c r="F252" i="4"/>
  <c r="G474" i="4"/>
  <c r="E260" i="4"/>
  <c r="N618" i="4"/>
  <c r="K242" i="4"/>
  <c r="R75" i="4"/>
  <c r="N675" i="4"/>
  <c r="H691" i="4"/>
  <c r="O715" i="4"/>
  <c r="O763" i="4"/>
  <c r="J170" i="4"/>
  <c r="O124" i="4"/>
  <c r="E140" i="4"/>
  <c r="P148" i="4"/>
  <c r="E446" i="4"/>
  <c r="O442" i="4"/>
  <c r="Z543" i="4"/>
  <c r="G66" i="4"/>
  <c r="F412" i="4"/>
  <c r="F581" i="4"/>
  <c r="R706" i="4"/>
  <c r="O214" i="4"/>
  <c r="G73" i="4"/>
  <c r="I589" i="4"/>
  <c r="N272" i="4"/>
  <c r="E318" i="4"/>
  <c r="P507" i="4"/>
  <c r="J649" i="4"/>
  <c r="H505" i="4"/>
  <c r="I151" i="4"/>
  <c r="E198" i="4"/>
  <c r="G266" i="4"/>
  <c r="N433" i="4"/>
  <c r="O501" i="4"/>
  <c r="E570" i="4"/>
  <c r="P590" i="4"/>
  <c r="O49" i="4"/>
  <c r="G164" i="4"/>
  <c r="R384" i="4"/>
  <c r="H450" i="4"/>
  <c r="G510" i="4"/>
  <c r="G692" i="4"/>
  <c r="I757" i="4"/>
  <c r="O154" i="4"/>
  <c r="F221" i="4"/>
  <c r="H416" i="4"/>
  <c r="I452" i="4"/>
  <c r="H496" i="4"/>
  <c r="N557" i="4"/>
  <c r="X662" i="4"/>
  <c r="F690" i="4"/>
  <c r="O774" i="4"/>
  <c r="E707" i="4"/>
  <c r="N743" i="4"/>
  <c r="E771" i="4"/>
  <c r="R290" i="4"/>
  <c r="O159" i="4"/>
  <c r="I525" i="4"/>
  <c r="O610" i="4"/>
  <c r="N192" i="4"/>
  <c r="O588" i="4"/>
  <c r="O174" i="4"/>
  <c r="F174" i="4"/>
  <c r="J174" i="4"/>
  <c r="J472" i="4"/>
  <c r="F472" i="4"/>
  <c r="E472" i="4"/>
  <c r="E578" i="4"/>
  <c r="H578" i="4"/>
  <c r="I578" i="4"/>
  <c r="H216" i="4"/>
  <c r="J216" i="4"/>
  <c r="E216" i="4"/>
  <c r="F276" i="4"/>
  <c r="I276" i="4"/>
  <c r="O276" i="4"/>
  <c r="I354" i="4"/>
  <c r="E354" i="4"/>
  <c r="H415" i="4"/>
  <c r="E415" i="4"/>
  <c r="I419" i="4"/>
  <c r="R443" i="4"/>
  <c r="O443" i="4"/>
  <c r="K511" i="4"/>
  <c r="I523" i="4"/>
  <c r="E548" i="4"/>
  <c r="N665" i="4"/>
  <c r="I697" i="4"/>
  <c r="N103" i="4"/>
  <c r="I107" i="4"/>
  <c r="F107" i="4"/>
  <c r="R131" i="4"/>
  <c r="N131" i="4"/>
  <c r="O163" i="4"/>
  <c r="I413" i="4"/>
  <c r="H413" i="4"/>
  <c r="N562" i="4"/>
  <c r="E120" i="4"/>
  <c r="O297" i="4"/>
  <c r="I297" i="4"/>
  <c r="G297" i="4"/>
  <c r="J345" i="4"/>
  <c r="H345" i="4"/>
  <c r="F345" i="4"/>
  <c r="K392" i="4"/>
  <c r="J414" i="4"/>
  <c r="I462" i="4"/>
  <c r="E473" i="4"/>
  <c r="K551" i="4"/>
  <c r="O595" i="4"/>
  <c r="E724" i="4"/>
  <c r="R784" i="4"/>
  <c r="E79" i="4"/>
  <c r="N102" i="4"/>
  <c r="N114" i="4"/>
  <c r="I130" i="4"/>
  <c r="R217" i="4"/>
  <c r="J217" i="4"/>
  <c r="R229" i="4"/>
  <c r="G265" i="4"/>
  <c r="N593" i="4"/>
  <c r="E730" i="4"/>
  <c r="E447" i="4"/>
  <c r="J447" i="4"/>
  <c r="J626" i="4"/>
  <c r="H626" i="4"/>
  <c r="H56" i="4"/>
  <c r="E115" i="4"/>
  <c r="N202" i="4"/>
  <c r="J202" i="4"/>
  <c r="H202" i="4"/>
  <c r="J417" i="4"/>
  <c r="H417" i="4"/>
  <c r="F417" i="4"/>
  <c r="F77" i="4"/>
  <c r="I77" i="4"/>
  <c r="O201" i="4"/>
  <c r="R201" i="4"/>
  <c r="E233" i="4"/>
  <c r="H233" i="4"/>
  <c r="I233" i="4"/>
  <c r="J650" i="4"/>
  <c r="I650" i="4"/>
  <c r="F650" i="4"/>
  <c r="E650" i="4"/>
  <c r="H650" i="4"/>
  <c r="R651" i="4"/>
  <c r="O651" i="4"/>
  <c r="J699" i="4"/>
  <c r="F699" i="4"/>
  <c r="R76" i="4"/>
  <c r="E76" i="4"/>
  <c r="I143" i="4"/>
  <c r="K143" i="4"/>
  <c r="O143" i="4"/>
  <c r="H143" i="4"/>
  <c r="N143" i="4"/>
  <c r="R143" i="4"/>
  <c r="I336" i="4"/>
  <c r="J336" i="4"/>
  <c r="N465" i="4"/>
  <c r="J465" i="4"/>
  <c r="I136" i="4"/>
  <c r="E136" i="4"/>
  <c r="X136" i="4"/>
  <c r="H136" i="4"/>
  <c r="K648" i="4"/>
  <c r="R197" i="4"/>
  <c r="O205" i="4"/>
  <c r="H205" i="4"/>
  <c r="I225" i="4"/>
  <c r="F225" i="4"/>
  <c r="J225" i="4"/>
  <c r="E225" i="4"/>
  <c r="H225" i="4"/>
  <c r="E253" i="4"/>
  <c r="F253" i="4"/>
  <c r="F257" i="4"/>
  <c r="H257" i="4"/>
  <c r="J257" i="4"/>
  <c r="N261" i="4"/>
  <c r="O269" i="4"/>
  <c r="G269" i="4"/>
  <c r="E269" i="4"/>
  <c r="R273" i="4"/>
  <c r="O273" i="4"/>
  <c r="F464" i="4"/>
  <c r="J464" i="4"/>
  <c r="F585" i="4"/>
  <c r="E646" i="4"/>
  <c r="H646" i="4"/>
  <c r="J646" i="4"/>
  <c r="H682" i="4"/>
  <c r="J682" i="4"/>
  <c r="O746" i="4"/>
  <c r="J393" i="4"/>
  <c r="H393" i="4"/>
  <c r="N393" i="4"/>
  <c r="I527" i="4"/>
  <c r="H527" i="4"/>
  <c r="R527" i="4"/>
  <c r="O527" i="4"/>
  <c r="J527" i="4"/>
  <c r="N689" i="4"/>
  <c r="I689" i="4"/>
  <c r="K693" i="4"/>
  <c r="Z194" i="4"/>
  <c r="E194" i="4"/>
  <c r="R282" i="4"/>
  <c r="H282" i="4"/>
  <c r="J288" i="4"/>
  <c r="G288" i="4"/>
  <c r="E288" i="4"/>
  <c r="R322" i="4"/>
  <c r="N377" i="4"/>
  <c r="J399" i="4"/>
  <c r="G552" i="4"/>
  <c r="E135" i="4"/>
  <c r="I135" i="4"/>
  <c r="H135" i="4"/>
  <c r="O230" i="4"/>
  <c r="R230" i="4"/>
  <c r="E238" i="4"/>
  <c r="R238" i="4"/>
  <c r="F238" i="4"/>
  <c r="O238" i="4"/>
  <c r="G238" i="4"/>
  <c r="F258" i="4"/>
  <c r="F286" i="4"/>
  <c r="H449" i="4"/>
  <c r="E509" i="4"/>
  <c r="I509" i="4"/>
  <c r="I582" i="4"/>
  <c r="N582" i="4"/>
  <c r="N81" i="4"/>
  <c r="Z104" i="4"/>
  <c r="E152" i="4"/>
  <c r="K152" i="4"/>
  <c r="I156" i="4"/>
  <c r="R156" i="4"/>
  <c r="H156" i="4"/>
  <c r="F156" i="4"/>
  <c r="H325" i="4"/>
  <c r="O341" i="4"/>
  <c r="I341" i="4"/>
  <c r="F341" i="4"/>
  <c r="J349" i="4"/>
  <c r="G349" i="4"/>
  <c r="H349" i="4"/>
  <c r="I349" i="4"/>
  <c r="G388" i="4"/>
  <c r="E402" i="4"/>
  <c r="J402" i="4"/>
  <c r="I402" i="4"/>
  <c r="O430" i="4"/>
  <c r="N430" i="4"/>
  <c r="N438" i="4"/>
  <c r="J454" i="4"/>
  <c r="G477" i="4"/>
  <c r="I526" i="4"/>
  <c r="I787" i="4"/>
  <c r="H83" i="4"/>
  <c r="E150" i="4"/>
  <c r="N177" i="4"/>
  <c r="J177" i="4"/>
  <c r="F177" i="4"/>
  <c r="F181" i="4"/>
  <c r="N181" i="4"/>
  <c r="E291" i="4"/>
  <c r="R371" i="4"/>
  <c r="F553" i="4"/>
  <c r="I553" i="4"/>
  <c r="P605" i="4"/>
  <c r="N750" i="4"/>
  <c r="J289" i="4"/>
  <c r="E289" i="4"/>
  <c r="F289" i="4"/>
  <c r="N125" i="4"/>
  <c r="O157" i="4"/>
  <c r="E171" i="4"/>
  <c r="F171" i="4"/>
  <c r="E235" i="4"/>
  <c r="H255" i="4"/>
  <c r="N263" i="4"/>
  <c r="J275" i="4"/>
  <c r="R327" i="4"/>
  <c r="N378" i="4"/>
  <c r="E412" i="4"/>
  <c r="J428" i="4"/>
  <c r="N432" i="4"/>
  <c r="H452" i="4"/>
  <c r="E452" i="4"/>
  <c r="J512" i="4"/>
  <c r="K583" i="4"/>
  <c r="O583" i="4"/>
  <c r="R583" i="4"/>
  <c r="N656" i="4"/>
  <c r="P672" i="4"/>
  <c r="F692" i="4"/>
  <c r="O71" i="4"/>
  <c r="E74" i="4"/>
  <c r="R109" i="4"/>
  <c r="E133" i="4"/>
  <c r="R141" i="4"/>
  <c r="J171" i="4"/>
  <c r="N211" i="4"/>
  <c r="I255" i="4"/>
  <c r="I275" i="4"/>
  <c r="F275" i="4"/>
  <c r="P46" i="4"/>
  <c r="H62" i="4"/>
  <c r="E78" i="4"/>
  <c r="N129" i="4"/>
  <c r="E137" i="4"/>
  <c r="O145" i="4"/>
  <c r="H171" i="4"/>
  <c r="O195" i="4"/>
  <c r="O247" i="4"/>
  <c r="N251" i="4"/>
  <c r="F251" i="4"/>
  <c r="E275" i="4"/>
  <c r="K371" i="4"/>
  <c r="J412" i="4"/>
  <c r="F416" i="4"/>
  <c r="N448" i="4"/>
  <c r="F452" i="4"/>
  <c r="J471" i="4"/>
  <c r="K532" i="4"/>
  <c r="N567" i="4"/>
  <c r="N579" i="4"/>
  <c r="N621" i="4"/>
  <c r="O644" i="4"/>
  <c r="N680" i="4"/>
  <c r="J692" i="4"/>
  <c r="E692" i="4"/>
  <c r="E130" i="4"/>
  <c r="N138" i="4"/>
  <c r="R142" i="4"/>
  <c r="J146" i="4"/>
  <c r="R192" i="4"/>
  <c r="N220" i="4"/>
  <c r="F264" i="4"/>
  <c r="N437" i="4"/>
  <c r="I101" i="4"/>
  <c r="N165" i="4"/>
  <c r="K171" i="4"/>
  <c r="P211" i="4"/>
  <c r="J255" i="4"/>
  <c r="F255" i="4"/>
  <c r="G263" i="4"/>
  <c r="H275" i="4"/>
  <c r="H315" i="4"/>
  <c r="I319" i="4"/>
  <c r="O319" i="4"/>
  <c r="O351" i="4"/>
  <c r="F420" i="4"/>
  <c r="J420" i="4"/>
  <c r="N440" i="4"/>
  <c r="E512" i="4"/>
  <c r="R571" i="4"/>
  <c r="R587" i="4"/>
  <c r="R652" i="4"/>
  <c r="G696" i="4"/>
  <c r="X792" i="4"/>
  <c r="N47" i="4"/>
  <c r="R166" i="4"/>
  <c r="O192" i="4"/>
  <c r="R216" i="4"/>
  <c r="O244" i="4"/>
  <c r="N260" i="4"/>
  <c r="J264" i="4"/>
  <c r="I284" i="4"/>
  <c r="F288" i="4"/>
  <c r="O332" i="4"/>
  <c r="R405" i="4"/>
  <c r="F449" i="4"/>
  <c r="H517" i="4"/>
  <c r="I576" i="4"/>
  <c r="I626" i="4"/>
  <c r="K649" i="4"/>
  <c r="I733" i="4"/>
  <c r="N75" i="4"/>
  <c r="N200" i="4"/>
  <c r="N240" i="4"/>
  <c r="H260" i="4"/>
  <c r="E268" i="4"/>
  <c r="I288" i="4"/>
  <c r="H288" i="4"/>
  <c r="R324" i="4"/>
  <c r="I417" i="4"/>
  <c r="N445" i="4"/>
  <c r="F465" i="4"/>
  <c r="N685" i="4"/>
  <c r="O793" i="4"/>
  <c r="E491" i="4"/>
  <c r="E513" i="4"/>
  <c r="E533" i="4"/>
  <c r="R721" i="4"/>
  <c r="N485" i="4"/>
  <c r="G626" i="4"/>
  <c r="N657" i="4"/>
  <c r="N792" i="4"/>
  <c r="N791" i="4"/>
  <c r="R794" i="4"/>
  <c r="N794" i="4"/>
  <c r="N793" i="4"/>
  <c r="E789" i="4"/>
  <c r="N790" i="4"/>
  <c r="O791" i="4"/>
  <c r="F659" i="4"/>
  <c r="E691" i="4"/>
  <c r="H711" i="4"/>
  <c r="O739" i="4"/>
  <c r="E779" i="4"/>
  <c r="H401" i="4"/>
  <c r="F784" i="4"/>
  <c r="O384" i="4"/>
  <c r="J450" i="4"/>
  <c r="N510" i="4"/>
  <c r="G757" i="4"/>
  <c r="K440" i="4"/>
  <c r="J557" i="4"/>
  <c r="H619" i="4"/>
  <c r="I686" i="4"/>
  <c r="X746" i="4"/>
  <c r="P663" i="4"/>
  <c r="F707" i="4"/>
  <c r="G771" i="4"/>
  <c r="K499" i="4"/>
  <c r="J548" i="4"/>
  <c r="R737" i="4"/>
  <c r="J562" i="4"/>
  <c r="N566" i="4"/>
  <c r="O602" i="4"/>
  <c r="F414" i="4"/>
  <c r="O551" i="4"/>
  <c r="R676" i="4"/>
  <c r="E740" i="4"/>
  <c r="H394" i="4"/>
  <c r="R400" i="4"/>
  <c r="E540" i="4"/>
  <c r="F654" i="4"/>
  <c r="H776" i="4"/>
  <c r="E367" i="4"/>
  <c r="G767" i="4"/>
  <c r="O648" i="4"/>
  <c r="O405" i="4"/>
  <c r="K582" i="4"/>
  <c r="Z616" i="4"/>
  <c r="I373" i="4"/>
  <c r="N402" i="4"/>
  <c r="O526" i="4"/>
  <c r="K579" i="4"/>
  <c r="I688" i="4"/>
  <c r="F432" i="4"/>
  <c r="J569" i="4"/>
  <c r="O392" i="4"/>
  <c r="E580" i="4"/>
  <c r="X677" i="4"/>
  <c r="G364" i="4"/>
  <c r="E441" i="4"/>
  <c r="O408" i="4"/>
  <c r="J778" i="4"/>
  <c r="E735" i="4"/>
  <c r="E767" i="4"/>
  <c r="R431" i="4"/>
  <c r="J431" i="4"/>
  <c r="O507" i="4"/>
  <c r="N391" i="4"/>
  <c r="H533" i="4"/>
  <c r="J533" i="4"/>
  <c r="N570" i="4"/>
  <c r="R590" i="4"/>
  <c r="I590" i="4"/>
  <c r="K555" i="4"/>
  <c r="J587" i="4"/>
  <c r="G664" i="4"/>
  <c r="O744" i="4"/>
  <c r="R765" i="4"/>
  <c r="N765" i="4"/>
  <c r="I765" i="4"/>
  <c r="J773" i="4"/>
  <c r="I549" i="4"/>
  <c r="R549" i="4"/>
  <c r="F561" i="4"/>
  <c r="H561" i="4"/>
  <c r="J561" i="4"/>
  <c r="E682" i="4"/>
  <c r="F682" i="4"/>
  <c r="H690" i="4"/>
  <c r="F754" i="4"/>
  <c r="R727" i="4"/>
  <c r="I602" i="4"/>
  <c r="H751" i="4"/>
  <c r="H562" i="4"/>
  <c r="O414" i="4"/>
  <c r="E643" i="4"/>
  <c r="F527" i="4"/>
  <c r="H437" i="4"/>
  <c r="I437" i="4"/>
  <c r="P377" i="4"/>
  <c r="E399" i="4"/>
  <c r="J474" i="4"/>
  <c r="E474" i="4"/>
  <c r="O552" i="4"/>
  <c r="E576" i="4"/>
  <c r="J705" i="4"/>
  <c r="I705" i="4"/>
  <c r="O457" i="4"/>
  <c r="G373" i="4"/>
  <c r="F388" i="4"/>
  <c r="H388" i="4"/>
  <c r="O402" i="4"/>
  <c r="N410" i="4"/>
  <c r="F430" i="4"/>
  <c r="K430" i="4"/>
  <c r="J477" i="4"/>
  <c r="E477" i="4"/>
  <c r="K498" i="4"/>
  <c r="O514" i="4"/>
  <c r="H518" i="4"/>
  <c r="F518" i="4"/>
  <c r="E518" i="4"/>
  <c r="R607" i="4"/>
  <c r="K607" i="4"/>
  <c r="N716" i="4"/>
  <c r="P748" i="4"/>
  <c r="I764" i="4"/>
  <c r="R768" i="4"/>
  <c r="N787" i="4"/>
  <c r="N420" i="4"/>
  <c r="O424" i="4"/>
  <c r="R532" i="4"/>
  <c r="J532" i="4"/>
  <c r="H553" i="4"/>
  <c r="G581" i="4"/>
  <c r="K615" i="4"/>
  <c r="N666" i="4"/>
  <c r="R722" i="4"/>
  <c r="O722" i="4"/>
  <c r="E758" i="4"/>
  <c r="F758" i="4"/>
  <c r="E770" i="4"/>
  <c r="F705" i="4"/>
  <c r="E381" i="4"/>
  <c r="H474" i="4"/>
  <c r="F549" i="4"/>
  <c r="K768" i="4"/>
  <c r="N553" i="4"/>
  <c r="J560" i="4"/>
  <c r="J594" i="4"/>
  <c r="F594" i="4"/>
  <c r="O594" i="4"/>
  <c r="R594" i="4"/>
  <c r="I594" i="4"/>
  <c r="H462" i="4"/>
  <c r="F462" i="4"/>
  <c r="J462" i="4"/>
  <c r="G462" i="4"/>
  <c r="I530" i="4"/>
  <c r="J599" i="4"/>
  <c r="H599" i="4"/>
  <c r="R656" i="4"/>
  <c r="F702" i="4"/>
  <c r="E450" i="4"/>
  <c r="I533" i="4"/>
  <c r="I540" i="4"/>
  <c r="E584" i="4"/>
  <c r="O661" i="4"/>
  <c r="J697" i="4"/>
  <c r="H697" i="4"/>
  <c r="J525" i="4"/>
  <c r="G525" i="4"/>
  <c r="E393" i="4"/>
  <c r="I407" i="4"/>
  <c r="H407" i="4"/>
  <c r="G539" i="4"/>
  <c r="F580" i="4"/>
  <c r="G580" i="4"/>
  <c r="J580" i="4"/>
  <c r="J592" i="4"/>
  <c r="F592" i="4"/>
  <c r="I592" i="4"/>
  <c r="H592" i="4"/>
  <c r="J701" i="4"/>
  <c r="F709" i="4"/>
  <c r="I364" i="4"/>
  <c r="E364" i="4"/>
  <c r="R446" i="4"/>
  <c r="O446" i="4"/>
  <c r="F446" i="4"/>
  <c r="O506" i="4"/>
  <c r="O629" i="4"/>
  <c r="K629" i="4"/>
  <c r="O749" i="4"/>
  <c r="H761" i="4"/>
  <c r="J541" i="4"/>
  <c r="F541" i="4"/>
  <c r="E541" i="4"/>
  <c r="E726" i="4"/>
  <c r="E651" i="4"/>
  <c r="H651" i="4"/>
  <c r="I651" i="4"/>
  <c r="I775" i="4"/>
  <c r="E373" i="4"/>
  <c r="H766" i="4"/>
  <c r="F364" i="4"/>
  <c r="N424" i="4"/>
  <c r="R602" i="4"/>
  <c r="O727" i="4"/>
  <c r="I767" i="4"/>
  <c r="K412" i="4"/>
  <c r="K444" i="4"/>
  <c r="E504" i="4"/>
  <c r="E583" i="4"/>
  <c r="H587" i="4"/>
  <c r="R595" i="4"/>
  <c r="P621" i="4"/>
  <c r="R644" i="4"/>
  <c r="F656" i="4"/>
  <c r="N684" i="4"/>
  <c r="K724" i="4"/>
  <c r="N756" i="4"/>
  <c r="O372" i="4"/>
  <c r="E425" i="4"/>
  <c r="R429" i="4"/>
  <c r="F661" i="4"/>
  <c r="F733" i="4"/>
  <c r="F769" i="4"/>
  <c r="N786" i="4"/>
  <c r="O123" i="4"/>
  <c r="O120" i="4"/>
  <c r="R140" i="4"/>
  <c r="O261" i="4"/>
  <c r="N57" i="4"/>
  <c r="O57" i="4"/>
  <c r="E784" i="4"/>
  <c r="F600" i="4"/>
  <c r="E353" i="4"/>
  <c r="E629" i="4"/>
  <c r="E676" i="4"/>
  <c r="E786" i="4"/>
  <c r="F662" i="4"/>
  <c r="F710" i="4"/>
  <c r="F774" i="4"/>
  <c r="E649" i="4"/>
  <c r="E665" i="4"/>
  <c r="H762" i="4"/>
  <c r="H524" i="4"/>
  <c r="I759" i="4"/>
  <c r="I586" i="4"/>
  <c r="I570" i="4"/>
  <c r="G764" i="4"/>
  <c r="G543" i="4"/>
  <c r="H765" i="4"/>
  <c r="H560" i="4"/>
  <c r="H439" i="4"/>
  <c r="I524" i="4"/>
  <c r="I327" i="4"/>
  <c r="F351" i="4"/>
  <c r="I653" i="4"/>
  <c r="I560" i="4"/>
  <c r="I439" i="4"/>
  <c r="I330" i="4"/>
  <c r="F539" i="4"/>
  <c r="F419" i="4"/>
  <c r="E380" i="4"/>
  <c r="E442" i="4"/>
  <c r="E579" i="4"/>
  <c r="E688" i="4"/>
  <c r="F597" i="4"/>
  <c r="F706" i="4"/>
  <c r="E338" i="4"/>
  <c r="E478" i="4"/>
  <c r="E507" i="4"/>
  <c r="F579" i="4"/>
  <c r="F333" i="4"/>
  <c r="G548" i="4"/>
  <c r="H593" i="4"/>
  <c r="I731" i="4"/>
  <c r="I667" i="4"/>
  <c r="F533" i="4"/>
  <c r="F491" i="4"/>
  <c r="F352" i="4"/>
  <c r="F336" i="4"/>
  <c r="G656" i="4"/>
  <c r="G365" i="4"/>
  <c r="H657" i="4"/>
  <c r="H596" i="4"/>
  <c r="H531" i="4"/>
  <c r="I408" i="4"/>
  <c r="F389" i="4"/>
  <c r="G355" i="4"/>
  <c r="H707" i="4"/>
  <c r="H675" i="4"/>
  <c r="H566" i="4"/>
  <c r="H352" i="4"/>
  <c r="H336" i="4"/>
  <c r="J772" i="4"/>
  <c r="J708" i="4"/>
  <c r="J353" i="4"/>
  <c r="K725" i="4"/>
  <c r="K431" i="4"/>
  <c r="J360" i="4"/>
  <c r="K680" i="4"/>
  <c r="J670" i="4"/>
  <c r="K731" i="4"/>
  <c r="J600" i="4"/>
  <c r="J535" i="4"/>
  <c r="J478" i="4"/>
  <c r="N717" i="4"/>
  <c r="N407" i="4"/>
  <c r="O557" i="4"/>
  <c r="O452" i="4"/>
  <c r="O404" i="4"/>
  <c r="O343" i="4"/>
  <c r="N575" i="4"/>
  <c r="N526" i="4"/>
  <c r="N392" i="4"/>
  <c r="N345" i="4"/>
  <c r="O393" i="4"/>
  <c r="N651" i="4"/>
  <c r="N525" i="4"/>
  <c r="N497" i="4"/>
  <c r="O728" i="4"/>
  <c r="O680" i="4"/>
  <c r="O555" i="4"/>
  <c r="O510" i="4"/>
  <c r="O373" i="4"/>
  <c r="N577" i="4"/>
  <c r="P754" i="4"/>
  <c r="P584" i="4"/>
  <c r="P752" i="4"/>
  <c r="R775" i="4"/>
  <c r="R616" i="4"/>
  <c r="R401" i="4"/>
  <c r="R662" i="4"/>
  <c r="R601" i="4"/>
  <c r="R432" i="4"/>
  <c r="R596" i="4"/>
  <c r="R518" i="4"/>
  <c r="R458" i="4"/>
  <c r="R349" i="4"/>
  <c r="X753" i="4"/>
  <c r="F765" i="4"/>
  <c r="F781" i="4"/>
  <c r="E329" i="4"/>
  <c r="E345" i="4"/>
  <c r="E716" i="4"/>
  <c r="F670" i="4"/>
  <c r="E564" i="4"/>
  <c r="E596" i="4"/>
  <c r="F353" i="4"/>
  <c r="H706" i="4"/>
  <c r="H597" i="4"/>
  <c r="H565" i="4"/>
  <c r="H475" i="4"/>
  <c r="H428" i="4"/>
  <c r="I425" i="4"/>
  <c r="H600" i="4"/>
  <c r="H535" i="4"/>
  <c r="H478" i="4"/>
  <c r="I706" i="4"/>
  <c r="I597" i="4"/>
  <c r="H720" i="4"/>
  <c r="H502" i="4"/>
  <c r="H333" i="4"/>
  <c r="I657" i="4"/>
  <c r="I596" i="4"/>
  <c r="F560" i="4"/>
  <c r="F407" i="4"/>
  <c r="G778" i="4"/>
  <c r="H759" i="4"/>
  <c r="H616" i="4"/>
  <c r="H570" i="4"/>
  <c r="I772" i="4"/>
  <c r="I708" i="4"/>
  <c r="I692" i="4"/>
  <c r="I353" i="4"/>
  <c r="J664" i="4"/>
  <c r="J603" i="4"/>
  <c r="J388" i="4"/>
  <c r="K588" i="4"/>
  <c r="J703" i="4"/>
  <c r="K621" i="4"/>
  <c r="N741" i="4"/>
  <c r="J597" i="4"/>
  <c r="J475" i="4"/>
  <c r="J351" i="4"/>
  <c r="K501" i="4"/>
  <c r="J713" i="4"/>
  <c r="J419" i="4"/>
  <c r="K662" i="4"/>
  <c r="K585" i="4"/>
  <c r="K464" i="4"/>
  <c r="K432" i="4"/>
  <c r="N705" i="4"/>
  <c r="O686" i="4"/>
  <c r="O654" i="4"/>
  <c r="N719" i="4"/>
  <c r="N332" i="4"/>
  <c r="O716" i="4"/>
  <c r="O607" i="4"/>
  <c r="O345" i="4"/>
  <c r="N722" i="4"/>
  <c r="N690" i="4"/>
  <c r="N565" i="4"/>
  <c r="N444" i="4"/>
  <c r="O767" i="4"/>
  <c r="O751" i="4"/>
  <c r="O578" i="4"/>
  <c r="R666" i="4"/>
  <c r="R650" i="4"/>
  <c r="R535" i="4"/>
  <c r="R772" i="4"/>
  <c r="F667" i="4"/>
  <c r="F731" i="4"/>
  <c r="F763" i="4"/>
  <c r="E394" i="4"/>
  <c r="E408" i="4"/>
  <c r="E623" i="4"/>
  <c r="F708" i="4"/>
  <c r="F665" i="4"/>
  <c r="F713" i="4"/>
  <c r="F761" i="4"/>
  <c r="E648" i="4"/>
  <c r="E728" i="4"/>
  <c r="E744" i="4"/>
  <c r="F762" i="4"/>
  <c r="E346" i="4"/>
  <c r="E439" i="4"/>
  <c r="E560" i="4"/>
  <c r="E765" i="4"/>
  <c r="F538" i="4"/>
  <c r="G374" i="4"/>
  <c r="G342" i="4"/>
  <c r="H774" i="4"/>
  <c r="H710" i="4"/>
  <c r="H400" i="4"/>
  <c r="I771" i="4"/>
  <c r="I707" i="4"/>
  <c r="I675" i="4"/>
  <c r="I491" i="4"/>
  <c r="I352" i="4"/>
  <c r="F360" i="4"/>
  <c r="G587" i="4"/>
  <c r="G341" i="4"/>
  <c r="H713" i="4"/>
  <c r="H649" i="4"/>
  <c r="H618" i="4"/>
  <c r="H419" i="4"/>
  <c r="H389" i="4"/>
  <c r="I774" i="4"/>
  <c r="I710" i="4"/>
  <c r="I400" i="4"/>
  <c r="F471" i="4"/>
  <c r="F363" i="4"/>
  <c r="H696" i="4"/>
  <c r="H555" i="4"/>
  <c r="H402" i="4"/>
  <c r="I713" i="4"/>
  <c r="I649" i="4"/>
  <c r="I539" i="4"/>
  <c r="F535" i="4"/>
  <c r="F478" i="4"/>
  <c r="F431" i="4"/>
  <c r="H703" i="4"/>
  <c r="I428" i="4"/>
  <c r="F524" i="4"/>
  <c r="F436" i="4"/>
  <c r="G586" i="4"/>
  <c r="H692" i="4"/>
  <c r="H353" i="4"/>
  <c r="I600" i="4"/>
  <c r="I535" i="4"/>
  <c r="I478" i="4"/>
  <c r="I415" i="4"/>
  <c r="H731" i="4"/>
  <c r="H667" i="4"/>
  <c r="H391" i="4"/>
  <c r="H360" i="4"/>
  <c r="I603" i="4"/>
  <c r="I538" i="4"/>
  <c r="J732" i="4"/>
  <c r="J707" i="4"/>
  <c r="J675" i="4"/>
  <c r="J566" i="4"/>
  <c r="J491" i="4"/>
  <c r="J352" i="4"/>
  <c r="K502" i="4"/>
  <c r="J774" i="4"/>
  <c r="J758" i="4"/>
  <c r="J710" i="4"/>
  <c r="J432" i="4"/>
  <c r="K445" i="4"/>
  <c r="K413" i="4"/>
  <c r="J765" i="4"/>
  <c r="J653" i="4"/>
  <c r="J407" i="4"/>
  <c r="J330" i="4"/>
  <c r="K650" i="4"/>
  <c r="K436" i="4"/>
  <c r="N729" i="4"/>
  <c r="N552" i="4"/>
  <c r="N447" i="4"/>
  <c r="O597" i="4"/>
  <c r="O532" i="4"/>
  <c r="N583" i="4"/>
  <c r="N462" i="4"/>
  <c r="O787" i="4"/>
  <c r="N659" i="4"/>
  <c r="O688" i="4"/>
  <c r="O349" i="4"/>
  <c r="N742" i="4"/>
  <c r="N678" i="4"/>
  <c r="N569" i="4"/>
  <c r="X661" i="4"/>
  <c r="X744" i="4"/>
  <c r="F711" i="4"/>
  <c r="E524" i="4"/>
  <c r="E619" i="4"/>
  <c r="F768" i="4"/>
  <c r="E344" i="4"/>
  <c r="E675" i="4"/>
  <c r="E336" i="4"/>
  <c r="E616" i="4"/>
  <c r="H594" i="4"/>
  <c r="H364" i="4"/>
  <c r="I438" i="4"/>
  <c r="J784" i="4"/>
  <c r="J410" i="4"/>
  <c r="J333" i="4"/>
  <c r="J759" i="4"/>
  <c r="J711" i="4"/>
  <c r="J570" i="4"/>
  <c r="K775" i="4"/>
  <c r="K554" i="4"/>
  <c r="K686" i="4"/>
  <c r="K561" i="4"/>
  <c r="O726" i="4"/>
  <c r="O710" i="4"/>
  <c r="O662" i="4"/>
  <c r="O448" i="4"/>
  <c r="N664" i="4"/>
  <c r="O556" i="4"/>
  <c r="O511" i="4"/>
  <c r="O374" i="4"/>
  <c r="N663" i="4"/>
  <c r="N602" i="4"/>
  <c r="O772" i="4"/>
  <c r="O740" i="4"/>
  <c r="O724" i="4"/>
  <c r="O708" i="4"/>
  <c r="N327" i="4"/>
  <c r="O647" i="4"/>
  <c r="O509" i="4"/>
  <c r="P378" i="4"/>
  <c r="P684" i="4"/>
  <c r="P691" i="4"/>
  <c r="R445" i="4"/>
  <c r="R383" i="4"/>
  <c r="R597" i="4"/>
  <c r="R396" i="4"/>
  <c r="R367" i="4"/>
  <c r="R351" i="4"/>
  <c r="R733" i="4"/>
  <c r="R591" i="4"/>
  <c r="R345" i="4"/>
  <c r="X770" i="4"/>
  <c r="E475" i="4"/>
  <c r="E597" i="4"/>
  <c r="F603" i="4"/>
  <c r="F664" i="4"/>
  <c r="F776" i="4"/>
  <c r="E594" i="4"/>
  <c r="O445" i="4"/>
  <c r="O352" i="4"/>
  <c r="R751" i="4"/>
  <c r="R686" i="4"/>
  <c r="R471" i="4"/>
  <c r="R728" i="4"/>
  <c r="R696" i="4"/>
  <c r="R680" i="4"/>
  <c r="R555" i="4"/>
  <c r="Z622" i="4"/>
  <c r="F598" i="4"/>
  <c r="F675" i="4"/>
  <c r="F739" i="4"/>
  <c r="E400" i="4"/>
  <c r="E662" i="4"/>
  <c r="E710" i="4"/>
  <c r="E774" i="4"/>
  <c r="F716" i="4"/>
  <c r="F732" i="4"/>
  <c r="E47" i="4"/>
  <c r="H678" i="4"/>
  <c r="H241" i="4"/>
  <c r="I643" i="4"/>
  <c r="I678" i="4"/>
  <c r="H767" i="4"/>
  <c r="F622" i="4"/>
  <c r="F685" i="4"/>
  <c r="E263" i="4"/>
  <c r="E748" i="4"/>
  <c r="E764" i="4"/>
  <c r="E780" i="4"/>
  <c r="F638" i="4"/>
  <c r="E20" i="4"/>
  <c r="E51" i="4"/>
  <c r="E126" i="4"/>
  <c r="E142" i="4"/>
  <c r="E165" i="4"/>
  <c r="E211" i="4"/>
  <c r="E680" i="4"/>
  <c r="E32" i="4"/>
  <c r="E264" i="4"/>
  <c r="E362" i="4"/>
  <c r="E407" i="4"/>
  <c r="E485" i="4"/>
  <c r="E592" i="4"/>
  <c r="E622" i="4"/>
  <c r="E717" i="4"/>
  <c r="E733" i="4"/>
  <c r="E781" i="4"/>
  <c r="F450" i="4"/>
  <c r="F402" i="4"/>
  <c r="F373" i="4"/>
  <c r="F227" i="4"/>
  <c r="F165" i="4"/>
  <c r="F86" i="4"/>
  <c r="F27" i="4"/>
  <c r="G761" i="4"/>
  <c r="G523" i="4"/>
  <c r="G87" i="4"/>
  <c r="H758" i="4"/>
  <c r="H601" i="4"/>
  <c r="H585" i="4"/>
  <c r="H536" i="4"/>
  <c r="H464" i="4"/>
  <c r="H355" i="4"/>
  <c r="H131" i="4"/>
  <c r="I320" i="4"/>
  <c r="F513" i="4"/>
  <c r="F230" i="4"/>
  <c r="F136" i="4"/>
  <c r="F120" i="4"/>
  <c r="F104" i="4"/>
  <c r="F73" i="4"/>
  <c r="G760" i="4"/>
  <c r="G680" i="4"/>
  <c r="G195" i="4"/>
  <c r="H681" i="4"/>
  <c r="H228" i="4"/>
  <c r="H166" i="4"/>
  <c r="H71" i="4"/>
  <c r="I536" i="4"/>
  <c r="I464" i="4"/>
  <c r="I355" i="4"/>
  <c r="F424" i="4"/>
  <c r="F265" i="4"/>
  <c r="F249" i="4"/>
  <c r="F76" i="4"/>
  <c r="F48" i="4"/>
  <c r="F33" i="4"/>
  <c r="G651" i="4"/>
  <c r="G198" i="4"/>
  <c r="G182" i="4"/>
  <c r="H744" i="4"/>
  <c r="H680" i="4"/>
  <c r="H227" i="4"/>
  <c r="H165" i="4"/>
  <c r="H133" i="4"/>
  <c r="I618" i="4"/>
  <c r="I572" i="4"/>
  <c r="F415" i="4"/>
  <c r="F385" i="4"/>
  <c r="F338" i="4"/>
  <c r="F322" i="4"/>
  <c r="F208" i="4"/>
  <c r="F162" i="4"/>
  <c r="F130" i="4"/>
  <c r="F114" i="4"/>
  <c r="F55" i="4"/>
  <c r="G367" i="4"/>
  <c r="G285" i="4"/>
  <c r="G189" i="4"/>
  <c r="H441" i="4"/>
  <c r="H218" i="4"/>
  <c r="H49" i="4"/>
  <c r="I780" i="4"/>
  <c r="I238" i="4"/>
  <c r="I144" i="4"/>
  <c r="I128" i="4"/>
  <c r="J688" i="4"/>
  <c r="J640" i="4"/>
  <c r="J611" i="4"/>
  <c r="J125" i="4"/>
  <c r="J35" i="4"/>
  <c r="N763" i="4"/>
  <c r="I249" i="4"/>
  <c r="I48" i="4"/>
  <c r="I33" i="4"/>
  <c r="J743" i="4"/>
  <c r="J647" i="4"/>
  <c r="J616" i="4"/>
  <c r="J308" i="4"/>
  <c r="J242" i="4"/>
  <c r="J26" i="4"/>
  <c r="K492" i="4"/>
  <c r="K462" i="4"/>
  <c r="K384" i="4"/>
  <c r="E284" i="4"/>
  <c r="E641" i="4"/>
  <c r="E721" i="4"/>
  <c r="F145" i="4"/>
  <c r="F98" i="4"/>
  <c r="F82" i="4"/>
  <c r="G192" i="4"/>
  <c r="H412" i="4"/>
  <c r="H351" i="4"/>
  <c r="H127" i="4"/>
  <c r="I316" i="4"/>
  <c r="F401" i="4"/>
  <c r="F226" i="4"/>
  <c r="F148" i="4"/>
  <c r="F116" i="4"/>
  <c r="F26" i="4"/>
  <c r="H630" i="4"/>
  <c r="H385" i="4"/>
  <c r="H354" i="4"/>
  <c r="H322" i="4"/>
  <c r="H256" i="4"/>
  <c r="H208" i="4"/>
  <c r="H162" i="4"/>
  <c r="H130" i="4"/>
  <c r="H55" i="4"/>
  <c r="I642" i="4"/>
  <c r="I412" i="4"/>
  <c r="I351" i="4"/>
  <c r="I285" i="4"/>
  <c r="F589" i="4"/>
  <c r="F557" i="4"/>
  <c r="F261" i="4"/>
  <c r="F229" i="4"/>
  <c r="F88" i="4"/>
  <c r="G194" i="4"/>
  <c r="H756" i="4"/>
  <c r="H644" i="4"/>
  <c r="H629" i="4"/>
  <c r="H446" i="4"/>
  <c r="H430" i="4"/>
  <c r="H145" i="4"/>
  <c r="H129" i="4"/>
  <c r="H82" i="4"/>
  <c r="I630" i="4"/>
  <c r="I338" i="4"/>
  <c r="F474" i="4"/>
  <c r="F284" i="4"/>
  <c r="F268" i="4"/>
  <c r="F236" i="4"/>
  <c r="F142" i="4"/>
  <c r="G424" i="4"/>
  <c r="G123" i="4"/>
  <c r="F630" i="4"/>
  <c r="E54" i="4"/>
  <c r="E82" i="4"/>
  <c r="E129" i="4"/>
  <c r="E145" i="4"/>
  <c r="E207" i="4"/>
  <c r="E384" i="4"/>
  <c r="E708" i="4"/>
  <c r="E772" i="4"/>
  <c r="F615" i="4"/>
  <c r="F646" i="4"/>
  <c r="F678" i="4"/>
  <c r="E71" i="4"/>
  <c r="E166" i="4"/>
  <c r="E196" i="4"/>
  <c r="E228" i="4"/>
  <c r="E511" i="4"/>
  <c r="F514" i="4"/>
  <c r="F215" i="4"/>
  <c r="G653" i="4"/>
  <c r="H730" i="4"/>
  <c r="H261" i="4"/>
  <c r="H229" i="4"/>
  <c r="H151" i="4"/>
  <c r="H88" i="4"/>
  <c r="I647" i="4"/>
  <c r="I616" i="4"/>
  <c r="I465" i="4"/>
  <c r="I372" i="4"/>
  <c r="F409" i="4"/>
  <c r="F282" i="4"/>
  <c r="K191" i="4"/>
  <c r="K82" i="4"/>
  <c r="N754" i="4"/>
  <c r="I216" i="4"/>
  <c r="I106" i="4"/>
  <c r="I32" i="4"/>
  <c r="J589" i="4"/>
  <c r="J261" i="4"/>
  <c r="J229" i="4"/>
  <c r="J88" i="4"/>
  <c r="K178" i="4"/>
  <c r="N731" i="4"/>
  <c r="I251" i="4"/>
  <c r="I219" i="4"/>
  <c r="I35" i="4"/>
  <c r="J641" i="4"/>
  <c r="J381" i="4"/>
  <c r="J284" i="4"/>
  <c r="J79" i="4"/>
  <c r="J51" i="4"/>
  <c r="K378" i="4"/>
  <c r="K299" i="4"/>
  <c r="N776" i="4"/>
  <c r="N588" i="4"/>
  <c r="N523" i="4"/>
  <c r="N495" i="4"/>
  <c r="N419" i="4"/>
  <c r="N374" i="4"/>
  <c r="N342" i="4"/>
  <c r="N228" i="4"/>
  <c r="N166" i="4"/>
  <c r="N134" i="4"/>
  <c r="N12" i="4"/>
  <c r="O758" i="4"/>
  <c r="O569" i="4"/>
  <c r="O553" i="4"/>
  <c r="O416" i="4"/>
  <c r="O371" i="4"/>
  <c r="N744" i="4"/>
  <c r="N712" i="4"/>
  <c r="N648" i="4"/>
  <c r="N388" i="4"/>
  <c r="N373" i="4"/>
  <c r="N325" i="4"/>
  <c r="N259" i="4"/>
  <c r="N227" i="4"/>
  <c r="N101" i="4"/>
  <c r="O665" i="4"/>
  <c r="O618" i="4"/>
  <c r="O523" i="4"/>
  <c r="O495" i="4"/>
  <c r="O435" i="4"/>
  <c r="N616" i="4"/>
  <c r="N554" i="4"/>
  <c r="N401" i="4"/>
  <c r="N292" i="4"/>
  <c r="H513" i="4"/>
  <c r="H453" i="4"/>
  <c r="H104" i="4"/>
  <c r="H73" i="4"/>
  <c r="I680" i="4"/>
  <c r="I648" i="4"/>
  <c r="I617" i="4"/>
  <c r="I49" i="4"/>
  <c r="J780" i="4"/>
  <c r="J764" i="4"/>
  <c r="J748" i="4"/>
  <c r="J652" i="4"/>
  <c r="J153" i="4"/>
  <c r="J137" i="4"/>
  <c r="K485" i="4"/>
  <c r="N775" i="4"/>
  <c r="I261" i="4"/>
  <c r="I229" i="4"/>
  <c r="J771" i="4"/>
  <c r="J659" i="4"/>
  <c r="J238" i="4"/>
  <c r="J144" i="4"/>
  <c r="J128" i="4"/>
  <c r="K317" i="4"/>
  <c r="K109" i="4"/>
  <c r="I228" i="4"/>
  <c r="I102" i="4"/>
  <c r="I71" i="4"/>
  <c r="J678" i="4"/>
  <c r="J601" i="4"/>
  <c r="J536" i="4"/>
  <c r="J241" i="4"/>
  <c r="J131" i="4"/>
  <c r="J56" i="4"/>
  <c r="J25" i="4"/>
  <c r="K675" i="4"/>
  <c r="K533" i="4"/>
  <c r="K476" i="4"/>
  <c r="N541" i="4"/>
  <c r="N753" i="4"/>
  <c r="I215" i="4"/>
  <c r="I137" i="4"/>
  <c r="J781" i="4"/>
  <c r="J733" i="4"/>
  <c r="J685" i="4"/>
  <c r="J622" i="4"/>
  <c r="J485" i="4"/>
  <c r="J154" i="4"/>
  <c r="J47" i="4"/>
  <c r="N693" i="4"/>
  <c r="N208" i="4"/>
  <c r="O289" i="4"/>
  <c r="O770" i="4"/>
  <c r="O658" i="4"/>
  <c r="O504" i="4"/>
  <c r="O367" i="4"/>
  <c r="O285" i="4"/>
  <c r="O237" i="4"/>
  <c r="N692" i="4"/>
  <c r="N492" i="4"/>
  <c r="N446" i="4"/>
  <c r="N414" i="4"/>
  <c r="N384" i="4"/>
  <c r="N305" i="4"/>
  <c r="N287" i="4"/>
  <c r="N82" i="4"/>
  <c r="O773" i="4"/>
  <c r="O757" i="4"/>
  <c r="O645" i="4"/>
  <c r="O584" i="4"/>
  <c r="O535" i="4"/>
  <c r="O385" i="4"/>
  <c r="O288" i="4"/>
  <c r="O224" i="4"/>
  <c r="N691" i="4"/>
  <c r="N643" i="4"/>
  <c r="N352" i="4"/>
  <c r="N222" i="4"/>
  <c r="N206" i="4"/>
  <c r="O365" i="4"/>
  <c r="N646" i="4"/>
  <c r="N536" i="4"/>
  <c r="N386" i="4"/>
  <c r="N323" i="4"/>
  <c r="N225" i="4"/>
  <c r="N56" i="4"/>
  <c r="N25" i="4"/>
  <c r="O723" i="4"/>
  <c r="O707" i="4"/>
  <c r="O550" i="4"/>
  <c r="O533" i="4"/>
  <c r="O476" i="4"/>
  <c r="O336" i="4"/>
  <c r="O304" i="4"/>
  <c r="O138" i="4"/>
  <c r="O75" i="4"/>
  <c r="P778" i="4"/>
  <c r="P295" i="4"/>
  <c r="P776" i="4"/>
  <c r="P510" i="4"/>
  <c r="P101" i="4"/>
  <c r="P578" i="4"/>
  <c r="R735" i="4"/>
  <c r="R719" i="4"/>
  <c r="R457" i="4"/>
  <c r="R425" i="4"/>
  <c r="R266" i="4"/>
  <c r="R93" i="4"/>
  <c r="G62" i="4"/>
  <c r="J513" i="4"/>
  <c r="J152" i="4"/>
  <c r="J73" i="4"/>
  <c r="K450" i="4"/>
  <c r="K434" i="4"/>
  <c r="N774" i="4"/>
  <c r="N733" i="4"/>
  <c r="I51" i="4"/>
  <c r="I20" i="4"/>
  <c r="J686" i="4"/>
  <c r="J638" i="4"/>
  <c r="J623" i="4"/>
  <c r="J424" i="4"/>
  <c r="J299" i="4"/>
  <c r="J265" i="4"/>
  <c r="J249" i="4"/>
  <c r="K73" i="4"/>
  <c r="I145" i="4"/>
  <c r="J630" i="4"/>
  <c r="J415" i="4"/>
  <c r="J322" i="4"/>
  <c r="J162" i="4"/>
  <c r="J130" i="4"/>
  <c r="J55" i="4"/>
  <c r="K367" i="4"/>
  <c r="K269" i="4"/>
  <c r="N780" i="4"/>
  <c r="N576" i="4"/>
  <c r="N560" i="4"/>
  <c r="N499" i="4"/>
  <c r="N439" i="4"/>
  <c r="O682" i="4"/>
  <c r="O436" i="4"/>
  <c r="O420" i="4"/>
  <c r="O229" i="4"/>
  <c r="N652" i="4"/>
  <c r="N607" i="4"/>
  <c r="N591" i="4"/>
  <c r="N543" i="4"/>
  <c r="N498" i="4"/>
  <c r="N231" i="4"/>
  <c r="N74" i="4"/>
  <c r="O781" i="4"/>
  <c r="O765" i="4"/>
  <c r="O485" i="4"/>
  <c r="O377" i="4"/>
  <c r="E230" i="4"/>
  <c r="E360" i="4"/>
  <c r="E144" i="4"/>
  <c r="E210" i="4"/>
  <c r="E659" i="4"/>
  <c r="E505" i="4"/>
  <c r="N242" i="4"/>
  <c r="N210" i="4"/>
  <c r="N164" i="4"/>
  <c r="O462" i="4"/>
  <c r="O255" i="4"/>
  <c r="N619" i="4"/>
  <c r="N605" i="4"/>
  <c r="N452" i="4"/>
  <c r="N404" i="4"/>
  <c r="N13" i="4"/>
  <c r="O401" i="4"/>
  <c r="O204" i="4"/>
  <c r="O108" i="4"/>
  <c r="O131" i="4"/>
  <c r="P739" i="4"/>
  <c r="R723" i="4"/>
  <c r="R550" i="4"/>
  <c r="R491" i="4"/>
  <c r="R476" i="4"/>
  <c r="R81" i="4"/>
  <c r="R504" i="4"/>
  <c r="R285" i="4"/>
  <c r="R269" i="4"/>
  <c r="R80" i="4"/>
  <c r="R781" i="4"/>
  <c r="R485" i="4"/>
  <c r="R346" i="4"/>
  <c r="R47" i="4"/>
  <c r="R780" i="4"/>
  <c r="R716" i="4"/>
  <c r="R684" i="4"/>
  <c r="X738" i="4"/>
  <c r="X717" i="4"/>
  <c r="F590" i="4"/>
  <c r="F767" i="4"/>
  <c r="E127" i="4"/>
  <c r="E221" i="4"/>
  <c r="E722" i="4"/>
  <c r="F648" i="4"/>
  <c r="F680" i="4"/>
  <c r="F753" i="4"/>
  <c r="E35" i="4"/>
  <c r="E125" i="4"/>
  <c r="E611" i="4"/>
  <c r="E720" i="4"/>
  <c r="E55" i="4"/>
  <c r="E162" i="4"/>
  <c r="E208" i="4"/>
  <c r="E240" i="4"/>
  <c r="E431" i="4"/>
  <c r="E600" i="4"/>
  <c r="E757" i="4"/>
  <c r="F349" i="4"/>
  <c r="F125" i="4"/>
  <c r="H686" i="4"/>
  <c r="H654" i="4"/>
  <c r="H471" i="4"/>
  <c r="H424" i="4"/>
  <c r="H249" i="4"/>
  <c r="H48" i="4"/>
  <c r="H33" i="4"/>
  <c r="I779" i="4"/>
  <c r="I513" i="4"/>
  <c r="I453" i="4"/>
  <c r="F445" i="4"/>
  <c r="F190" i="4"/>
  <c r="F144" i="4"/>
  <c r="F128" i="4"/>
  <c r="F81" i="4"/>
  <c r="F38" i="4"/>
  <c r="G579" i="4"/>
  <c r="G235" i="4"/>
  <c r="G125" i="4"/>
  <c r="G65" i="4"/>
  <c r="H689" i="4"/>
  <c r="H580" i="4"/>
  <c r="H284" i="4"/>
  <c r="I638" i="4"/>
  <c r="I471" i="4"/>
  <c r="I424" i="4"/>
  <c r="F536" i="4"/>
  <c r="F56" i="4"/>
  <c r="F25" i="4"/>
  <c r="G190" i="4"/>
  <c r="G174" i="4"/>
  <c r="H752" i="4"/>
  <c r="H688" i="4"/>
  <c r="H656" i="4"/>
  <c r="H611" i="4"/>
  <c r="H125" i="4"/>
  <c r="H35" i="4"/>
  <c r="I580" i="4"/>
  <c r="I381" i="4"/>
  <c r="F485" i="4"/>
  <c r="F393" i="4"/>
  <c r="F362" i="4"/>
  <c r="F216" i="4"/>
  <c r="F106" i="4"/>
  <c r="F32" i="4"/>
  <c r="G650" i="4"/>
  <c r="G261" i="4"/>
  <c r="G197" i="4"/>
  <c r="G181" i="4"/>
  <c r="H743" i="4"/>
  <c r="H647" i="4"/>
  <c r="H465" i="4"/>
  <c r="H372" i="4"/>
  <c r="H340" i="4"/>
  <c r="H308" i="4"/>
  <c r="H226" i="4"/>
  <c r="H148" i="4"/>
  <c r="H116" i="4"/>
  <c r="H26" i="4"/>
  <c r="I756" i="4"/>
  <c r="I644" i="4"/>
  <c r="I629" i="4"/>
  <c r="I583" i="4"/>
  <c r="I446" i="4"/>
  <c r="I430" i="4"/>
  <c r="I230" i="4"/>
  <c r="I73" i="4"/>
  <c r="J744" i="4"/>
  <c r="J680" i="4"/>
  <c r="J648" i="4"/>
  <c r="J617" i="4"/>
  <c r="J373" i="4"/>
  <c r="J227" i="4"/>
  <c r="J165" i="4"/>
  <c r="J133" i="4"/>
  <c r="J86" i="4"/>
  <c r="J27" i="4"/>
  <c r="K665" i="4"/>
  <c r="K435" i="4"/>
  <c r="I241" i="4"/>
  <c r="I25" i="4"/>
  <c r="N715" i="4"/>
  <c r="N405" i="4"/>
  <c r="N120" i="4"/>
  <c r="N104" i="4"/>
  <c r="N61" i="4"/>
  <c r="O664" i="4"/>
  <c r="O617" i="4"/>
  <c r="O603" i="4"/>
  <c r="N734" i="4"/>
  <c r="N638" i="4"/>
  <c r="N363" i="4"/>
  <c r="N217" i="4"/>
  <c r="N92" i="4"/>
  <c r="N48" i="4"/>
  <c r="O731" i="4"/>
  <c r="O667" i="4"/>
  <c r="O513" i="4"/>
  <c r="O83" i="4"/>
  <c r="O161" i="4"/>
  <c r="O82" i="4"/>
  <c r="P552" i="4"/>
  <c r="O97" i="4"/>
  <c r="O88" i="4"/>
  <c r="R226" i="4"/>
  <c r="R178" i="4"/>
  <c r="R57" i="4"/>
  <c r="R26" i="4"/>
  <c r="R758" i="4"/>
  <c r="R307" i="4"/>
  <c r="R220" i="4"/>
  <c r="R204" i="4"/>
  <c r="R110" i="4"/>
  <c r="R688" i="4"/>
  <c r="R78" i="4"/>
  <c r="X551" i="4"/>
  <c r="Z661" i="4"/>
  <c r="Z330" i="4"/>
  <c r="E33" i="4"/>
  <c r="E48" i="4"/>
  <c r="E201" i="4"/>
  <c r="E249" i="4"/>
  <c r="E265" i="4"/>
  <c r="E347" i="4"/>
  <c r="E471" i="4"/>
  <c r="E654" i="4"/>
  <c r="F629" i="4"/>
  <c r="F644" i="4"/>
  <c r="F756" i="4"/>
  <c r="E89" i="4"/>
  <c r="E214" i="4"/>
  <c r="R734" i="4"/>
  <c r="R593" i="4"/>
  <c r="R440" i="4"/>
  <c r="R729" i="4"/>
  <c r="R212" i="4"/>
  <c r="R87" i="4"/>
  <c r="R603" i="4"/>
  <c r="R538" i="4"/>
  <c r="R434" i="4"/>
  <c r="R309" i="4"/>
  <c r="R101" i="4"/>
  <c r="R27" i="4"/>
  <c r="Z343" i="4"/>
  <c r="F643" i="4"/>
  <c r="E163" i="4"/>
  <c r="E241" i="4"/>
  <c r="E355" i="4"/>
  <c r="E678" i="4"/>
  <c r="F652" i="4"/>
  <c r="F764" i="4"/>
  <c r="F780" i="4"/>
  <c r="E49" i="4"/>
  <c r="E747" i="4"/>
  <c r="E222" i="4"/>
  <c r="H781" i="4"/>
  <c r="H733" i="4"/>
  <c r="H717" i="4"/>
  <c r="H622" i="4"/>
  <c r="H485" i="4"/>
  <c r="H106" i="4"/>
  <c r="H91" i="4"/>
  <c r="H32" i="4"/>
  <c r="F285" i="4"/>
  <c r="H780" i="4"/>
  <c r="H764" i="4"/>
  <c r="H732" i="4"/>
  <c r="H652" i="4"/>
  <c r="H153" i="4"/>
  <c r="H137" i="4"/>
  <c r="I622" i="4"/>
  <c r="I485" i="4"/>
  <c r="I393" i="4"/>
  <c r="F523" i="4"/>
  <c r="F260" i="4"/>
  <c r="F228" i="4"/>
  <c r="F166" i="4"/>
  <c r="F71" i="4"/>
  <c r="F12" i="4"/>
  <c r="H771" i="4"/>
  <c r="H254" i="4"/>
  <c r="H238" i="4"/>
  <c r="H144" i="4"/>
  <c r="H128" i="4"/>
  <c r="I611" i="4"/>
  <c r="I518" i="4"/>
  <c r="I410" i="4"/>
  <c r="I242" i="4"/>
  <c r="I226" i="4"/>
  <c r="I116" i="4"/>
  <c r="I26" i="4"/>
  <c r="J644" i="4"/>
  <c r="J629" i="4"/>
  <c r="J446" i="4"/>
  <c r="J321" i="4"/>
  <c r="J239" i="4"/>
  <c r="J145" i="4"/>
  <c r="J82" i="4"/>
  <c r="J54" i="4"/>
  <c r="K757" i="4"/>
  <c r="K677" i="4"/>
  <c r="N767" i="4"/>
  <c r="J441" i="4"/>
  <c r="J77" i="4"/>
  <c r="J49" i="4"/>
  <c r="K526" i="4"/>
  <c r="K105" i="4"/>
  <c r="N762" i="4"/>
  <c r="I224" i="4"/>
  <c r="I208" i="4"/>
  <c r="I162" i="4"/>
  <c r="I55" i="4"/>
  <c r="J490" i="4"/>
  <c r="J367" i="4"/>
  <c r="J285" i="4"/>
  <c r="K441" i="4"/>
  <c r="I227" i="4"/>
  <c r="I27" i="4"/>
  <c r="J681" i="4"/>
  <c r="J618" i="4"/>
  <c r="J523" i="4"/>
  <c r="J403" i="4"/>
  <c r="J228" i="4"/>
  <c r="J196" i="4"/>
  <c r="J166" i="4"/>
  <c r="J71" i="4"/>
  <c r="J12" i="4"/>
  <c r="K678" i="4"/>
  <c r="K416" i="4"/>
  <c r="N443" i="4"/>
  <c r="N411" i="4"/>
  <c r="N252" i="4"/>
  <c r="N204" i="4"/>
  <c r="O593" i="4"/>
  <c r="O561" i="4"/>
  <c r="O440" i="4"/>
  <c r="O394" i="4"/>
  <c r="O315" i="4"/>
  <c r="O299" i="4"/>
  <c r="N595" i="4"/>
  <c r="N442" i="4"/>
  <c r="N365" i="4"/>
  <c r="N35" i="4"/>
  <c r="N19" i="4"/>
  <c r="O721" i="4"/>
  <c r="O705" i="4"/>
  <c r="O531" i="4"/>
  <c r="O284" i="4"/>
  <c r="O220" i="4"/>
  <c r="N594" i="4"/>
  <c r="N472" i="4"/>
  <c r="N457" i="4"/>
  <c r="N156" i="4"/>
  <c r="N140" i="4"/>
  <c r="N124" i="4"/>
  <c r="O780" i="4"/>
  <c r="E116" i="4"/>
  <c r="E38" i="4"/>
  <c r="E743" i="4"/>
  <c r="E226" i="4"/>
  <c r="E465" i="4"/>
  <c r="E566" i="4"/>
  <c r="O575" i="4"/>
  <c r="O498" i="4"/>
  <c r="N597" i="4"/>
  <c r="N532" i="4"/>
  <c r="N335" i="4"/>
  <c r="N205" i="4"/>
  <c r="N159" i="4"/>
  <c r="N96" i="4"/>
  <c r="N37" i="4"/>
  <c r="O703" i="4"/>
  <c r="O441" i="4"/>
  <c r="O425" i="4"/>
  <c r="P742" i="4"/>
  <c r="P177" i="4"/>
  <c r="O27" i="4"/>
  <c r="O85" i="4"/>
  <c r="O26" i="4"/>
  <c r="P740" i="4"/>
  <c r="O107" i="4"/>
  <c r="P120" i="4"/>
  <c r="R497" i="4"/>
  <c r="R437" i="4"/>
  <c r="R391" i="4"/>
  <c r="R246" i="4"/>
  <c r="R682" i="4"/>
  <c r="R311" i="4"/>
  <c r="R245" i="4"/>
  <c r="R88" i="4"/>
  <c r="R757" i="4"/>
  <c r="R385" i="4"/>
  <c r="R208" i="4"/>
  <c r="R506" i="4"/>
  <c r="R492" i="4"/>
  <c r="R462" i="4"/>
  <c r="R353" i="4"/>
  <c r="R82" i="4"/>
  <c r="Z400" i="4"/>
  <c r="F602" i="4"/>
  <c r="F616" i="4"/>
  <c r="F647" i="4"/>
  <c r="F759" i="4"/>
  <c r="E72" i="4"/>
  <c r="E229" i="4"/>
  <c r="E261" i="4"/>
  <c r="E327" i="4"/>
  <c r="E589" i="4"/>
  <c r="F611" i="4"/>
  <c r="F640" i="4"/>
  <c r="F688" i="4"/>
  <c r="E453" i="4"/>
  <c r="E699" i="4"/>
  <c r="E206" i="4"/>
  <c r="F540" i="4"/>
  <c r="J540" i="4"/>
  <c r="N540" i="4"/>
  <c r="G540" i="4"/>
  <c r="H540" i="4"/>
  <c r="F725" i="4"/>
  <c r="F741" i="4"/>
  <c r="F773" i="4"/>
  <c r="E255" i="4"/>
  <c r="E271" i="4"/>
  <c r="E337" i="4"/>
  <c r="E414" i="4"/>
  <c r="E492" i="4"/>
  <c r="E567" i="4"/>
  <c r="E756" i="4"/>
  <c r="F726" i="4"/>
  <c r="F742" i="4"/>
  <c r="E12" i="4"/>
  <c r="E276" i="4"/>
  <c r="E326" i="4"/>
  <c r="E358" i="4"/>
  <c r="E539" i="4"/>
  <c r="E556" i="4"/>
  <c r="E588" i="4"/>
  <c r="E618" i="4"/>
  <c r="F543" i="4"/>
  <c r="F498" i="4"/>
  <c r="F313" i="4"/>
  <c r="F263" i="4"/>
  <c r="F247" i="4"/>
  <c r="F153" i="4"/>
  <c r="F90" i="4"/>
  <c r="G560" i="4"/>
  <c r="G314" i="4"/>
  <c r="G75" i="4"/>
  <c r="H778" i="4"/>
  <c r="H605" i="4"/>
  <c r="H343" i="4"/>
  <c r="H327" i="4"/>
  <c r="H295" i="4"/>
  <c r="H245" i="4"/>
  <c r="I727" i="4"/>
  <c r="I679" i="4"/>
  <c r="I554" i="4"/>
  <c r="I433" i="4"/>
  <c r="I356" i="4"/>
  <c r="I292" i="4"/>
  <c r="F501" i="4"/>
  <c r="F457" i="4"/>
  <c r="F425" i="4"/>
  <c r="F332" i="4"/>
  <c r="F202" i="4"/>
  <c r="F49" i="4"/>
  <c r="G345" i="4"/>
  <c r="G74" i="4"/>
  <c r="H701" i="4"/>
  <c r="H576" i="4"/>
  <c r="H314" i="4"/>
  <c r="H47" i="4"/>
  <c r="I666" i="4"/>
  <c r="I619" i="4"/>
  <c r="I605" i="4"/>
  <c r="I496" i="4"/>
  <c r="I295" i="4"/>
  <c r="F532" i="4"/>
  <c r="F504" i="4"/>
  <c r="F428" i="4"/>
  <c r="F382" i="4"/>
  <c r="F335" i="4"/>
  <c r="F319" i="4"/>
  <c r="F303" i="4"/>
  <c r="F237" i="4"/>
  <c r="F159" i="4"/>
  <c r="G379" i="4"/>
  <c r="G140" i="4"/>
  <c r="H716" i="4"/>
  <c r="H607" i="4"/>
  <c r="H591" i="4"/>
  <c r="H575" i="4"/>
  <c r="H543" i="4"/>
  <c r="H526" i="4"/>
  <c r="H498" i="4"/>
  <c r="H313" i="4"/>
  <c r="H279" i="4"/>
  <c r="H263" i="4"/>
  <c r="H90" i="4"/>
  <c r="I781" i="4"/>
  <c r="I717" i="4"/>
  <c r="I701" i="4"/>
  <c r="I499" i="4"/>
  <c r="I362" i="4"/>
  <c r="I314" i="4"/>
  <c r="F588" i="4"/>
  <c r="F495" i="4"/>
  <c r="F435" i="4"/>
  <c r="F326" i="4"/>
  <c r="F244" i="4"/>
  <c r="F150" i="4"/>
  <c r="F43" i="4"/>
  <c r="G774" i="4"/>
  <c r="G742" i="4"/>
  <c r="G553" i="4"/>
  <c r="G371" i="4"/>
  <c r="H582" i="4"/>
  <c r="H445" i="4"/>
  <c r="H429" i="4"/>
  <c r="F618" i="4"/>
  <c r="F649" i="4"/>
  <c r="F697" i="4"/>
  <c r="E27" i="4"/>
  <c r="E86" i="4"/>
  <c r="E227" i="4"/>
  <c r="E309" i="4"/>
  <c r="E388" i="4"/>
  <c r="E538" i="4"/>
  <c r="E555" i="4"/>
  <c r="E603" i="4"/>
  <c r="E664" i="4"/>
  <c r="F605" i="4"/>
  <c r="F619" i="4"/>
  <c r="F730" i="4"/>
  <c r="F778" i="4"/>
  <c r="E314" i="4"/>
  <c r="E330" i="4"/>
  <c r="E685" i="4"/>
  <c r="F555" i="4"/>
  <c r="F357" i="4"/>
  <c r="F309" i="4"/>
  <c r="F211" i="4"/>
  <c r="F133" i="4"/>
  <c r="F101" i="4"/>
  <c r="F11" i="4"/>
  <c r="G665" i="4"/>
  <c r="G326" i="4"/>
  <c r="G71" i="4"/>
  <c r="H742" i="4"/>
  <c r="H726" i="4"/>
  <c r="H662" i="4"/>
  <c r="H615" i="4"/>
  <c r="H569" i="4"/>
  <c r="H371" i="4"/>
  <c r="H307" i="4"/>
  <c r="H209" i="4"/>
  <c r="H177" i="4"/>
  <c r="H147" i="4"/>
  <c r="I723" i="4"/>
  <c r="I445" i="4"/>
  <c r="I304" i="4"/>
  <c r="F525" i="4"/>
  <c r="F497" i="4"/>
  <c r="F453" i="4"/>
  <c r="F344" i="4"/>
  <c r="F278" i="4"/>
  <c r="F246" i="4"/>
  <c r="F214" i="4"/>
  <c r="F198" i="4"/>
  <c r="F14" i="4"/>
  <c r="G325" i="4"/>
  <c r="H729" i="4"/>
  <c r="H588" i="4"/>
  <c r="H539" i="4"/>
  <c r="H523" i="4"/>
  <c r="H495" i="4"/>
  <c r="H326" i="4"/>
  <c r="H294" i="4"/>
  <c r="H276" i="4"/>
  <c r="H150" i="4"/>
  <c r="I742" i="4"/>
  <c r="I726" i="4"/>
  <c r="I662" i="4"/>
  <c r="I615" i="4"/>
  <c r="I569" i="4"/>
  <c r="I416" i="4"/>
  <c r="I371" i="4"/>
  <c r="I307" i="4"/>
  <c r="F500" i="4"/>
  <c r="F378" i="4"/>
  <c r="F331" i="4"/>
  <c r="F233" i="4"/>
  <c r="F123" i="4"/>
  <c r="F17" i="4"/>
  <c r="G360" i="4"/>
  <c r="H760" i="4"/>
  <c r="H728" i="4"/>
  <c r="H712" i="4"/>
  <c r="H664" i="4"/>
  <c r="H603" i="4"/>
  <c r="H538" i="4"/>
  <c r="H510" i="4"/>
  <c r="H309" i="4"/>
  <c r="H211" i="4"/>
  <c r="H27" i="4"/>
  <c r="H11" i="4"/>
  <c r="I729" i="4"/>
  <c r="I588" i="4"/>
  <c r="I495" i="4"/>
  <c r="I435" i="4"/>
  <c r="I294" i="4"/>
  <c r="F552" i="4"/>
  <c r="F399" i="4"/>
  <c r="F224" i="4"/>
  <c r="G37" i="4"/>
  <c r="H719" i="4"/>
  <c r="H610" i="4"/>
  <c r="H501" i="4"/>
  <c r="H425" i="4"/>
  <c r="H332" i="4"/>
  <c r="H316" i="4"/>
  <c r="H170" i="4"/>
  <c r="H93" i="4"/>
  <c r="H18" i="4"/>
  <c r="I716" i="4"/>
  <c r="I684" i="4"/>
  <c r="I652" i="4"/>
  <c r="I607" i="4"/>
  <c r="I543" i="4"/>
  <c r="I498" i="4"/>
  <c r="F717" i="4"/>
  <c r="F749" i="4"/>
  <c r="E90" i="4"/>
  <c r="E231" i="4"/>
  <c r="E279" i="4"/>
  <c r="E514" i="4"/>
  <c r="E526" i="4"/>
  <c r="E543" i="4"/>
  <c r="E575" i="4"/>
  <c r="E591" i="4"/>
  <c r="E607" i="4"/>
  <c r="E621" i="4"/>
  <c r="E684" i="4"/>
  <c r="F609" i="4"/>
  <c r="E657" i="4"/>
  <c r="E689" i="4"/>
  <c r="F583" i="4"/>
  <c r="F477" i="4"/>
  <c r="F337" i="4"/>
  <c r="H754" i="4"/>
  <c r="H722" i="4"/>
  <c r="H658" i="4"/>
  <c r="H532" i="4"/>
  <c r="H319" i="4"/>
  <c r="H237" i="4"/>
  <c r="I719" i="4"/>
  <c r="I703" i="4"/>
  <c r="I501" i="4"/>
  <c r="I379" i="4"/>
  <c r="I332" i="4"/>
  <c r="F554" i="4"/>
  <c r="F372" i="4"/>
  <c r="F356" i="4"/>
  <c r="F292" i="4"/>
  <c r="F85" i="4"/>
  <c r="F57" i="4"/>
  <c r="G551" i="4"/>
  <c r="G82" i="4"/>
  <c r="H741" i="4"/>
  <c r="H725" i="4"/>
  <c r="H677" i="4"/>
  <c r="H614" i="4"/>
  <c r="H552" i="4"/>
  <c r="H431" i="4"/>
  <c r="H399" i="4"/>
  <c r="H370" i="4"/>
  <c r="H240" i="4"/>
  <c r="H224" i="4"/>
  <c r="I722" i="4"/>
  <c r="I532" i="4"/>
  <c r="I444" i="4"/>
  <c r="I382" i="4"/>
  <c r="I367" i="4"/>
  <c r="F496" i="4"/>
  <c r="F327" i="4"/>
  <c r="F295" i="4"/>
  <c r="F213" i="4"/>
  <c r="G242" i="4"/>
  <c r="H772" i="4"/>
  <c r="H676" i="4"/>
  <c r="H583" i="4"/>
  <c r="H567" i="4"/>
  <c r="H492" i="4"/>
  <c r="H477" i="4"/>
  <c r="H414" i="4"/>
  <c r="H337" i="4"/>
  <c r="H305" i="4"/>
  <c r="H54" i="4"/>
  <c r="I725" i="4"/>
  <c r="I677" i="4"/>
  <c r="I614" i="4"/>
  <c r="I552" i="4"/>
  <c r="I431" i="4"/>
  <c r="I399" i="4"/>
  <c r="F564" i="4"/>
  <c r="F443" i="4"/>
  <c r="F302" i="4"/>
  <c r="F204" i="4"/>
  <c r="F51" i="4"/>
  <c r="F20" i="4"/>
  <c r="G347" i="4"/>
  <c r="G299" i="4"/>
  <c r="G281" i="4"/>
  <c r="G249" i="4"/>
  <c r="G76" i="4"/>
  <c r="H606" i="4"/>
  <c r="H525" i="4"/>
  <c r="H497" i="4"/>
  <c r="H405" i="4"/>
  <c r="H246" i="4"/>
  <c r="H230" i="4"/>
  <c r="H214" i="4"/>
  <c r="F595" i="4"/>
  <c r="F657" i="4"/>
  <c r="F689" i="4"/>
  <c r="F721" i="4"/>
  <c r="E65" i="4"/>
  <c r="E109" i="4"/>
  <c r="E203" i="4"/>
  <c r="E219" i="4"/>
  <c r="E251" i="4"/>
  <c r="E267" i="4"/>
  <c r="E301" i="4"/>
  <c r="E349" i="4"/>
  <c r="E365" i="4"/>
  <c r="E595" i="4"/>
  <c r="F722" i="4"/>
  <c r="F738" i="4"/>
  <c r="E83" i="4"/>
  <c r="E146" i="4"/>
  <c r="E224" i="4"/>
  <c r="E272" i="4"/>
  <c r="E535" i="4"/>
  <c r="E552" i="4"/>
  <c r="E725" i="4"/>
  <c r="F502" i="4"/>
  <c r="F473" i="4"/>
  <c r="F442" i="4"/>
  <c r="F365" i="4"/>
  <c r="F301" i="4"/>
  <c r="F219" i="4"/>
  <c r="F141" i="4"/>
  <c r="F109" i="4"/>
  <c r="F65" i="4"/>
  <c r="F35" i="4"/>
  <c r="F19" i="4"/>
  <c r="G79" i="4"/>
  <c r="H782" i="4"/>
  <c r="H670" i="4"/>
  <c r="H609" i="4"/>
  <c r="H577" i="4"/>
  <c r="H408" i="4"/>
  <c r="H363" i="4"/>
  <c r="H331" i="4"/>
  <c r="H123" i="4"/>
  <c r="H17" i="4"/>
  <c r="I606" i="4"/>
  <c r="I497" i="4"/>
  <c r="F429" i="4"/>
  <c r="F413" i="4"/>
  <c r="F304" i="4"/>
  <c r="G595" i="4"/>
  <c r="H721" i="4"/>
  <c r="H705" i="4"/>
  <c r="H673" i="4"/>
  <c r="H564" i="4"/>
  <c r="H334" i="4"/>
  <c r="H302" i="4"/>
  <c r="H220" i="4"/>
  <c r="H36" i="4"/>
  <c r="H20" i="4"/>
  <c r="I609" i="4"/>
  <c r="I545" i="4"/>
  <c r="I544" i="4" s="1"/>
  <c r="I331" i="4"/>
  <c r="F569" i="4"/>
  <c r="F371" i="4"/>
  <c r="F355" i="4"/>
  <c r="F241" i="4"/>
  <c r="F209" i="4"/>
  <c r="F147" i="4"/>
  <c r="G429" i="4"/>
  <c r="G222" i="4"/>
  <c r="H768" i="4"/>
  <c r="H595" i="4"/>
  <c r="H579" i="4"/>
  <c r="H530" i="4"/>
  <c r="H473" i="4"/>
  <c r="H365" i="4"/>
  <c r="H301" i="4"/>
  <c r="H251" i="4"/>
  <c r="H219" i="4"/>
  <c r="H203" i="4"/>
  <c r="H109" i="4"/>
  <c r="H65" i="4"/>
  <c r="I721" i="4"/>
  <c r="I564" i="4"/>
  <c r="I503" i="4"/>
  <c r="I302" i="4"/>
  <c r="F576" i="4"/>
  <c r="F499" i="4"/>
  <c r="F439" i="4"/>
  <c r="F330" i="4"/>
  <c r="F314" i="4"/>
  <c r="F200" i="4"/>
  <c r="G557" i="4"/>
  <c r="G72" i="4"/>
  <c r="H775" i="4"/>
  <c r="H727" i="4"/>
  <c r="H602" i="4"/>
  <c r="H554" i="4"/>
  <c r="H433" i="4"/>
  <c r="H356" i="4"/>
  <c r="H292" i="4"/>
  <c r="H178" i="4"/>
  <c r="H85" i="4"/>
  <c r="H57" i="4"/>
  <c r="I724" i="4"/>
  <c r="I676" i="4"/>
  <c r="I477" i="4"/>
  <c r="I414" i="4"/>
  <c r="I246" i="4"/>
  <c r="I14" i="4"/>
  <c r="J728" i="4"/>
  <c r="J712" i="4"/>
  <c r="J555" i="4"/>
  <c r="J538" i="4"/>
  <c r="J510" i="4"/>
  <c r="J259" i="4"/>
  <c r="J11" i="4"/>
  <c r="K451" i="4"/>
  <c r="K419" i="4"/>
  <c r="K418" i="4" s="1"/>
  <c r="K260" i="4"/>
  <c r="N771" i="4"/>
  <c r="I177" i="4"/>
  <c r="J723" i="4"/>
  <c r="J643" i="4"/>
  <c r="J598" i="4"/>
  <c r="J413" i="4"/>
  <c r="K563" i="4"/>
  <c r="K442" i="4"/>
  <c r="K203" i="4"/>
  <c r="N749" i="4"/>
  <c r="I150" i="4"/>
  <c r="I12" i="4"/>
  <c r="J742" i="4"/>
  <c r="J726" i="4"/>
  <c r="J662" i="4"/>
  <c r="J615" i="4"/>
  <c r="J416" i="4"/>
  <c r="J371" i="4"/>
  <c r="J339" i="4"/>
  <c r="J307" i="4"/>
  <c r="J209" i="4"/>
  <c r="K659" i="4"/>
  <c r="I247" i="4"/>
  <c r="I90" i="4"/>
  <c r="J717" i="4"/>
  <c r="J576" i="4"/>
  <c r="J499" i="4"/>
  <c r="J362" i="4"/>
  <c r="J314" i="4"/>
  <c r="J32" i="4"/>
  <c r="K762" i="4"/>
  <c r="N772" i="4"/>
  <c r="N677" i="4"/>
  <c r="N614" i="4"/>
  <c r="N600" i="4"/>
  <c r="N584" i="4"/>
  <c r="N568" i="4"/>
  <c r="N535" i="4"/>
  <c r="N507" i="4"/>
  <c r="N431" i="4"/>
  <c r="N338" i="4"/>
  <c r="N322" i="4"/>
  <c r="N288" i="4"/>
  <c r="N224" i="4"/>
  <c r="N146" i="4"/>
  <c r="N55" i="4"/>
  <c r="O706" i="4"/>
  <c r="O412" i="4"/>
  <c r="O253" i="4"/>
  <c r="O221" i="4"/>
  <c r="N724" i="4"/>
  <c r="N708" i="4"/>
  <c r="N629" i="4"/>
  <c r="N506" i="4"/>
  <c r="N337" i="4"/>
  <c r="N321" i="4"/>
  <c r="N223" i="4"/>
  <c r="N207" i="4"/>
  <c r="N161" i="4"/>
  <c r="N145" i="4"/>
  <c r="N113" i="4"/>
  <c r="N98" i="4"/>
  <c r="O725" i="4"/>
  <c r="O600" i="4"/>
  <c r="O447" i="4"/>
  <c r="O431" i="4"/>
  <c r="O415" i="4"/>
  <c r="O399" i="4"/>
  <c r="O354" i="4"/>
  <c r="O306" i="4"/>
  <c r="N723" i="4"/>
  <c r="N550" i="4"/>
  <c r="N533" i="4"/>
  <c r="N491" i="4"/>
  <c r="N476" i="4"/>
  <c r="N413" i="4"/>
  <c r="N336" i="4"/>
  <c r="N286" i="4"/>
  <c r="N190" i="4"/>
  <c r="N144" i="4"/>
  <c r="N128" i="4"/>
  <c r="N38" i="4"/>
  <c r="O656" i="4"/>
  <c r="O518" i="4"/>
  <c r="O458" i="4"/>
  <c r="O410" i="4"/>
  <c r="I174" i="4"/>
  <c r="J768" i="4"/>
  <c r="J720" i="4"/>
  <c r="J595" i="4"/>
  <c r="J579" i="4"/>
  <c r="J563" i="4"/>
  <c r="J530" i="4"/>
  <c r="J473" i="4"/>
  <c r="J365" i="4"/>
  <c r="J301" i="4"/>
  <c r="J219" i="4"/>
  <c r="J141" i="4"/>
  <c r="J109" i="4"/>
  <c r="J65" i="4"/>
  <c r="K689" i="4"/>
  <c r="K318" i="4"/>
  <c r="K36" i="4"/>
  <c r="I201" i="4"/>
  <c r="I123" i="4"/>
  <c r="I17" i="4"/>
  <c r="J731" i="4"/>
  <c r="J606" i="4"/>
  <c r="J497" i="4"/>
  <c r="J344" i="4"/>
  <c r="J246" i="4"/>
  <c r="J230" i="4"/>
  <c r="J214" i="4"/>
  <c r="J14" i="4"/>
  <c r="K341" i="4"/>
  <c r="K165" i="4"/>
  <c r="N758" i="4"/>
  <c r="I220" i="4"/>
  <c r="J782" i="4"/>
  <c r="J609" i="4"/>
  <c r="J577" i="4"/>
  <c r="J378" i="4"/>
  <c r="J363" i="4"/>
  <c r="J331" i="4"/>
  <c r="J233" i="4"/>
  <c r="J123" i="4"/>
  <c r="J33" i="4"/>
  <c r="J17" i="4"/>
  <c r="K620" i="4"/>
  <c r="K437" i="4"/>
  <c r="N761" i="4"/>
  <c r="N739" i="4"/>
  <c r="I191" i="4"/>
  <c r="J741" i="4"/>
  <c r="J725" i="4"/>
  <c r="J677" i="4"/>
  <c r="J584" i="4"/>
  <c r="J552" i="4"/>
  <c r="J224" i="4"/>
  <c r="J192" i="4"/>
  <c r="J114" i="4"/>
  <c r="K597" i="4"/>
  <c r="N764" i="4"/>
  <c r="N701" i="4"/>
  <c r="N653" i="4"/>
  <c r="N592" i="4"/>
  <c r="N527" i="4"/>
  <c r="N362" i="4"/>
  <c r="N314" i="4"/>
  <c r="N298" i="4"/>
  <c r="N154" i="4"/>
  <c r="N106" i="4"/>
  <c r="N91" i="4"/>
  <c r="O524" i="4"/>
  <c r="O512" i="4"/>
  <c r="N748" i="4"/>
  <c r="N732" i="4"/>
  <c r="N514" i="4"/>
  <c r="N313" i="4"/>
  <c r="N247" i="4"/>
  <c r="N105" i="4"/>
  <c r="N90" i="4"/>
  <c r="N62" i="4"/>
  <c r="O733" i="4"/>
  <c r="O717" i="4"/>
  <c r="O622" i="4"/>
  <c r="O314" i="4"/>
  <c r="O264" i="4"/>
  <c r="O216" i="4"/>
  <c r="O191" i="4"/>
  <c r="N699" i="4"/>
  <c r="N606" i="4"/>
  <c r="N590" i="4"/>
  <c r="N513" i="4"/>
  <c r="N453" i="4"/>
  <c r="N278" i="4"/>
  <c r="N246" i="4"/>
  <c r="N136" i="4"/>
  <c r="N89" i="4"/>
  <c r="N73" i="4"/>
  <c r="O776" i="4"/>
  <c r="O587" i="4"/>
  <c r="O388" i="4"/>
  <c r="O293" i="4"/>
  <c r="O275" i="4"/>
  <c r="N686" i="4"/>
  <c r="N654" i="4"/>
  <c r="N623" i="4"/>
  <c r="N609" i="4"/>
  <c r="N561" i="4"/>
  <c r="N233" i="4"/>
  <c r="N107" i="4"/>
  <c r="O683" i="4"/>
  <c r="O606" i="4"/>
  <c r="O497" i="4"/>
  <c r="O453" i="4"/>
  <c r="O391" i="4"/>
  <c r="O246" i="4"/>
  <c r="O208" i="4"/>
  <c r="O162" i="4"/>
  <c r="O114" i="4"/>
  <c r="P288" i="4"/>
  <c r="O151" i="4"/>
  <c r="O13" i="4"/>
  <c r="R743" i="4"/>
  <c r="R465" i="4"/>
  <c r="R356" i="4"/>
  <c r="R292" i="4"/>
  <c r="R210" i="4"/>
  <c r="R164" i="4"/>
  <c r="R85" i="4"/>
  <c r="R646" i="4"/>
  <c r="R615" i="4"/>
  <c r="R464" i="4"/>
  <c r="R225" i="4"/>
  <c r="R147" i="4"/>
  <c r="R84" i="4"/>
  <c r="R25" i="4"/>
  <c r="R753" i="4"/>
  <c r="R705" i="4"/>
  <c r="R689" i="4"/>
  <c r="R564" i="4"/>
  <c r="R36" i="4"/>
  <c r="R301" i="4"/>
  <c r="R171" i="4"/>
  <c r="R35" i="4"/>
  <c r="X177" i="4"/>
  <c r="X692" i="4"/>
  <c r="Z130" i="4"/>
  <c r="F606" i="4"/>
  <c r="F651" i="4"/>
  <c r="E17" i="4"/>
  <c r="E123" i="4"/>
  <c r="E315" i="4"/>
  <c r="E331" i="4"/>
  <c r="E609" i="4"/>
  <c r="E670" i="4"/>
  <c r="F676" i="4"/>
  <c r="F724" i="4"/>
  <c r="F772" i="4"/>
  <c r="E332" i="4"/>
  <c r="E292" i="4"/>
  <c r="E18" i="4"/>
  <c r="H14" i="4"/>
  <c r="I728" i="4"/>
  <c r="I664" i="4"/>
  <c r="I309" i="4"/>
  <c r="I170" i="4"/>
  <c r="I93" i="4"/>
  <c r="J716" i="4"/>
  <c r="J684" i="4"/>
  <c r="J621" i="4"/>
  <c r="J607" i="4"/>
  <c r="J575" i="4"/>
  <c r="J526" i="4"/>
  <c r="J498" i="4"/>
  <c r="J438" i="4"/>
  <c r="J313" i="4"/>
  <c r="J279" i="4"/>
  <c r="J263" i="4"/>
  <c r="J247" i="4"/>
  <c r="J90" i="4"/>
  <c r="N759" i="4"/>
  <c r="I245" i="4"/>
  <c r="J775" i="4"/>
  <c r="J727" i="4"/>
  <c r="J602" i="4"/>
  <c r="J554" i="4"/>
  <c r="J372" i="4"/>
  <c r="J356" i="4"/>
  <c r="J292" i="4"/>
  <c r="J226" i="4"/>
  <c r="J57" i="4"/>
  <c r="K740" i="4"/>
  <c r="N289" i="4"/>
  <c r="N770" i="4"/>
  <c r="I47" i="4"/>
  <c r="J605" i="4"/>
  <c r="J496" i="4"/>
  <c r="J327" i="4"/>
  <c r="J295" i="4"/>
  <c r="J213" i="4"/>
  <c r="K570" i="4"/>
  <c r="N773" i="4"/>
  <c r="I125" i="4"/>
  <c r="I65" i="4"/>
  <c r="J721" i="4"/>
  <c r="J689" i="4"/>
  <c r="J673" i="4"/>
  <c r="J564" i="4"/>
  <c r="J503" i="4"/>
  <c r="J204" i="4"/>
  <c r="J36" i="4"/>
  <c r="J20" i="4"/>
  <c r="K48" i="4"/>
  <c r="N713" i="4"/>
  <c r="N649" i="4"/>
  <c r="N539" i="4"/>
  <c r="N511" i="4"/>
  <c r="N294" i="4"/>
  <c r="N244" i="4"/>
  <c r="N150" i="4"/>
  <c r="N43" i="4"/>
  <c r="O646" i="4"/>
  <c r="O615" i="4"/>
  <c r="O536" i="4"/>
  <c r="O464" i="4"/>
  <c r="O307" i="4"/>
  <c r="O225" i="4"/>
  <c r="O209" i="4"/>
  <c r="N728" i="4"/>
  <c r="N696" i="4"/>
  <c r="N555" i="4"/>
  <c r="N538" i="4"/>
  <c r="N450" i="4"/>
  <c r="N243" i="4"/>
  <c r="N11" i="4"/>
  <c r="O777" i="4"/>
  <c r="O761" i="4"/>
  <c r="O697" i="4"/>
  <c r="O649" i="4"/>
  <c r="O228" i="4"/>
  <c r="O212" i="4"/>
  <c r="N727" i="4"/>
  <c r="N711" i="4"/>
  <c r="N647" i="4"/>
  <c r="N537" i="4"/>
  <c r="N417" i="4"/>
  <c r="N194" i="4"/>
  <c r="N148" i="4"/>
  <c r="N116" i="4"/>
  <c r="N85" i="4"/>
  <c r="N26" i="4"/>
  <c r="O676" i="4"/>
  <c r="O567" i="4"/>
  <c r="N682" i="4"/>
  <c r="N650" i="4"/>
  <c r="N589" i="4"/>
  <c r="N524" i="4"/>
  <c r="N512" i="4"/>
  <c r="N496" i="4"/>
  <c r="N229" i="4"/>
  <c r="N213" i="4"/>
  <c r="N135" i="4"/>
  <c r="N88" i="4"/>
  <c r="O743" i="4"/>
  <c r="O663" i="4"/>
  <c r="O616" i="4"/>
  <c r="O537" i="4"/>
  <c r="O308" i="4"/>
  <c r="O292" i="4"/>
  <c r="O142" i="4"/>
  <c r="P593" i="4"/>
  <c r="O109" i="4"/>
  <c r="O140" i="4"/>
  <c r="P764" i="4"/>
  <c r="O147" i="4"/>
  <c r="P286" i="4"/>
  <c r="R691" i="4"/>
  <c r="R675" i="4"/>
  <c r="R659" i="4"/>
  <c r="R253" i="4"/>
  <c r="R205" i="4"/>
  <c r="R407" i="4"/>
  <c r="R314" i="4"/>
  <c r="R138" i="4"/>
  <c r="R263" i="4"/>
  <c r="R137" i="4"/>
  <c r="X763" i="4"/>
  <c r="X754" i="4"/>
  <c r="Z255" i="4"/>
  <c r="Z113" i="4"/>
  <c r="F703" i="4"/>
  <c r="F719" i="4"/>
  <c r="E143" i="4"/>
  <c r="E285" i="4"/>
  <c r="E303" i="4"/>
  <c r="E351" i="4"/>
  <c r="E428" i="4"/>
  <c r="E532" i="4"/>
  <c r="E706" i="4"/>
  <c r="E754" i="4"/>
  <c r="F712" i="4"/>
  <c r="F728" i="4"/>
  <c r="E156" i="4"/>
  <c r="E606" i="4"/>
  <c r="E731" i="4"/>
  <c r="E610" i="4"/>
  <c r="E719" i="4"/>
  <c r="O290" i="4"/>
  <c r="E340" i="4"/>
  <c r="E775" i="4"/>
  <c r="E178" i="4"/>
  <c r="E445" i="4"/>
  <c r="N726" i="4"/>
  <c r="N710" i="4"/>
  <c r="N662" i="4"/>
  <c r="N615" i="4"/>
  <c r="N585" i="4"/>
  <c r="N464" i="4"/>
  <c r="N291" i="4"/>
  <c r="N257" i="4"/>
  <c r="N241" i="4"/>
  <c r="N209" i="4"/>
  <c r="N163" i="4"/>
  <c r="N115" i="4"/>
  <c r="O691" i="4"/>
  <c r="O643" i="4"/>
  <c r="O566" i="4"/>
  <c r="O320" i="4"/>
  <c r="O90" i="4"/>
  <c r="P765" i="4"/>
  <c r="O61" i="4"/>
  <c r="P195" i="4"/>
  <c r="O96" i="4"/>
  <c r="O80" i="4"/>
  <c r="P767" i="4"/>
  <c r="P49" i="4"/>
  <c r="R379" i="4"/>
  <c r="R202" i="4"/>
  <c r="R124" i="4"/>
  <c r="R49" i="4"/>
  <c r="R609" i="4"/>
  <c r="R363" i="4"/>
  <c r="R697" i="4"/>
  <c r="R389" i="4"/>
  <c r="R228" i="4"/>
  <c r="R43" i="4"/>
  <c r="R744" i="4"/>
  <c r="R402" i="4"/>
  <c r="R388" i="4"/>
  <c r="R373" i="4"/>
  <c r="R341" i="4"/>
  <c r="R275" i="4"/>
  <c r="R227" i="4"/>
  <c r="R211" i="4"/>
  <c r="R86" i="4"/>
  <c r="X670" i="4"/>
  <c r="X780" i="4"/>
  <c r="F723" i="4"/>
  <c r="F771" i="4"/>
  <c r="E56" i="4"/>
  <c r="E177" i="4"/>
  <c r="E273" i="4"/>
  <c r="E307" i="4"/>
  <c r="E371" i="4"/>
  <c r="E386" i="4"/>
  <c r="E432" i="4"/>
  <c r="E448" i="4"/>
  <c r="E569" i="4"/>
  <c r="E601" i="4"/>
  <c r="E742" i="4"/>
  <c r="F578" i="4"/>
  <c r="F607" i="4"/>
  <c r="F684" i="4"/>
  <c r="E170" i="4"/>
  <c r="E497" i="4"/>
  <c r="E751" i="4"/>
  <c r="F290" i="4"/>
  <c r="E352" i="4"/>
  <c r="E356" i="4"/>
  <c r="E174" i="4"/>
  <c r="E57" i="4"/>
  <c r="E372" i="4"/>
  <c r="H290" i="4"/>
  <c r="H304" i="4"/>
  <c r="H174" i="4"/>
  <c r="H97" i="4"/>
  <c r="I595" i="4"/>
  <c r="I579" i="4"/>
  <c r="I365" i="4"/>
  <c r="I301" i="4"/>
  <c r="I178" i="4"/>
  <c r="I85" i="4"/>
  <c r="J724" i="4"/>
  <c r="J676" i="4"/>
  <c r="J583" i="4"/>
  <c r="J492" i="4"/>
  <c r="J271" i="4"/>
  <c r="K741" i="4"/>
  <c r="K447" i="4"/>
  <c r="K146" i="4"/>
  <c r="K114" i="4"/>
  <c r="N783" i="4"/>
  <c r="N751" i="4"/>
  <c r="I237" i="4"/>
  <c r="J719" i="4"/>
  <c r="J610" i="4"/>
  <c r="J501" i="4"/>
  <c r="J457" i="4"/>
  <c r="J425" i="4"/>
  <c r="J364" i="4"/>
  <c r="J332" i="4"/>
  <c r="J316" i="4"/>
  <c r="J140" i="4"/>
  <c r="J93" i="4"/>
  <c r="J18" i="4"/>
  <c r="K438" i="4"/>
  <c r="K231" i="4"/>
  <c r="N778" i="4"/>
  <c r="J722" i="4"/>
  <c r="J319" i="4"/>
  <c r="J303" i="4"/>
  <c r="J237" i="4"/>
  <c r="J159" i="4"/>
  <c r="K594" i="4"/>
  <c r="K472" i="4"/>
  <c r="K140" i="4"/>
  <c r="K124" i="4"/>
  <c r="N781" i="4"/>
  <c r="N747" i="4"/>
  <c r="I211" i="4"/>
  <c r="I149" i="4"/>
  <c r="I133" i="4"/>
  <c r="J588" i="4"/>
  <c r="J539" i="4"/>
  <c r="J495" i="4"/>
  <c r="J244" i="4"/>
  <c r="J150" i="4"/>
  <c r="J134" i="4"/>
  <c r="J59" i="4"/>
  <c r="K508" i="4"/>
  <c r="N784" i="4"/>
  <c r="N768" i="4"/>
  <c r="N752" i="4"/>
  <c r="N721" i="4"/>
  <c r="N673" i="4"/>
  <c r="N626" i="4"/>
  <c r="N580" i="4"/>
  <c r="N564" i="4"/>
  <c r="N531" i="4"/>
  <c r="N503" i="4"/>
  <c r="N381" i="4"/>
  <c r="N366" i="4"/>
  <c r="N284" i="4"/>
  <c r="N268" i="4"/>
  <c r="N126" i="4"/>
  <c r="N110" i="4"/>
  <c r="N36" i="4"/>
  <c r="O734" i="4"/>
  <c r="O609" i="4"/>
  <c r="O577" i="4"/>
  <c r="O378" i="4"/>
  <c r="O265" i="4"/>
  <c r="N688" i="4"/>
  <c r="N611" i="4"/>
  <c r="N502" i="4"/>
  <c r="N473" i="4"/>
  <c r="N458" i="4"/>
  <c r="N380" i="4"/>
  <c r="N333" i="4"/>
  <c r="N317" i="4"/>
  <c r="N301" i="4"/>
  <c r="N171" i="4"/>
  <c r="N157" i="4"/>
  <c r="N141" i="4"/>
  <c r="N65" i="4"/>
  <c r="O541" i="4"/>
  <c r="O689" i="4"/>
  <c r="O564" i="4"/>
  <c r="O381" i="4"/>
  <c r="N655" i="4"/>
  <c r="N610" i="4"/>
  <c r="N578" i="4"/>
  <c r="N501" i="4"/>
  <c r="N425" i="4"/>
  <c r="N316" i="4"/>
  <c r="N300" i="4"/>
  <c r="N266" i="4"/>
  <c r="N93" i="4"/>
  <c r="N49" i="4"/>
  <c r="O621" i="4"/>
  <c r="O215" i="4"/>
  <c r="N738" i="4"/>
  <c r="N581" i="4"/>
  <c r="N504" i="4"/>
  <c r="N490" i="4"/>
  <c r="N475" i="4"/>
  <c r="N396" i="4"/>
  <c r="N351" i="4"/>
  <c r="N319" i="4"/>
  <c r="N303" i="4"/>
  <c r="N285" i="4"/>
  <c r="N269" i="4"/>
  <c r="N253" i="4"/>
  <c r="N237" i="4"/>
  <c r="N189" i="4"/>
  <c r="O719" i="4"/>
  <c r="O562" i="4"/>
  <c r="O472" i="4"/>
  <c r="O379" i="4"/>
  <c r="O316" i="4"/>
  <c r="O218" i="4"/>
  <c r="O166" i="4"/>
  <c r="O150" i="4"/>
  <c r="P678" i="4"/>
  <c r="O165" i="4"/>
  <c r="O117" i="4"/>
  <c r="O58" i="4"/>
  <c r="P196" i="4"/>
  <c r="P43" i="4"/>
  <c r="O164" i="4"/>
  <c r="P384" i="4"/>
  <c r="O92" i="4"/>
  <c r="R620" i="4"/>
  <c r="R606" i="4"/>
  <c r="R525" i="4"/>
  <c r="R453" i="4"/>
  <c r="R120" i="4"/>
  <c r="R14" i="4"/>
  <c r="R605" i="4"/>
  <c r="R524" i="4"/>
  <c r="R436" i="4"/>
  <c r="R404" i="4"/>
  <c r="R343" i="4"/>
  <c r="R261" i="4"/>
  <c r="R600" i="4"/>
  <c r="R552" i="4"/>
  <c r="R447" i="4"/>
  <c r="R354" i="4"/>
  <c r="R224" i="4"/>
  <c r="R567" i="4"/>
  <c r="R477" i="4"/>
  <c r="R321" i="4"/>
  <c r="R271" i="4"/>
  <c r="Z152" i="4"/>
  <c r="F727" i="4"/>
  <c r="F775" i="4"/>
  <c r="E88" i="4"/>
  <c r="E197" i="4"/>
  <c r="E213" i="4"/>
  <c r="E295" i="4"/>
  <c r="E311" i="4"/>
  <c r="E343" i="4"/>
  <c r="E605" i="4"/>
  <c r="E457" i="4"/>
  <c r="E14" i="4"/>
  <c r="J290" i="4"/>
  <c r="E85" i="4"/>
  <c r="E304" i="4"/>
  <c r="E554" i="4"/>
  <c r="S745" i="4" l="1"/>
  <c r="T296" i="4"/>
  <c r="AV296" i="3"/>
  <c r="T84" i="4"/>
  <c r="AV84" i="3"/>
  <c r="AV640" i="3"/>
  <c r="T366" i="4"/>
  <c r="S366" i="4" s="1"/>
  <c r="D366" i="4" s="1"/>
  <c r="AV366" i="3"/>
  <c r="AU774" i="3"/>
  <c r="M774" i="4"/>
  <c r="M616" i="4"/>
  <c r="AU616" i="3"/>
  <c r="T674" i="4"/>
  <c r="AV674" i="3"/>
  <c r="T752" i="4"/>
  <c r="S752" i="4" s="1"/>
  <c r="D752" i="4" s="1"/>
  <c r="AV752" i="3"/>
  <c r="T200" i="4"/>
  <c r="AV200" i="3"/>
  <c r="T151" i="4"/>
  <c r="S151" i="4" s="1"/>
  <c r="AV151" i="3"/>
  <c r="T302" i="4"/>
  <c r="AV302" i="3"/>
  <c r="AV215" i="3"/>
  <c r="T215" i="4"/>
  <c r="T593" i="4"/>
  <c r="AV593" i="3"/>
  <c r="T262" i="4"/>
  <c r="S262" i="4" s="1"/>
  <c r="AV262" i="3"/>
  <c r="T231" i="4"/>
  <c r="AV231" i="3"/>
  <c r="T694" i="4"/>
  <c r="AV694" i="3"/>
  <c r="AU496" i="3"/>
  <c r="M496" i="4"/>
  <c r="T582" i="4"/>
  <c r="AV582" i="3"/>
  <c r="AV545" i="3"/>
  <c r="T572" i="4"/>
  <c r="AV572" i="3"/>
  <c r="AU511" i="3"/>
  <c r="M511" i="4"/>
  <c r="T503" i="4"/>
  <c r="AV503" i="3"/>
  <c r="T240" i="4"/>
  <c r="AV240" i="3"/>
  <c r="AU707" i="3"/>
  <c r="S563" i="4"/>
  <c r="AV316" i="3"/>
  <c r="AV254" i="3"/>
  <c r="AV747" i="3"/>
  <c r="AV323" i="3"/>
  <c r="AV531" i="3"/>
  <c r="AV563" i="3"/>
  <c r="T114" i="4"/>
  <c r="AV406" i="3"/>
  <c r="AV386" i="3"/>
  <c r="D261" i="4"/>
  <c r="D607" i="4"/>
  <c r="D733" i="4"/>
  <c r="D561" i="4"/>
  <c r="Q561" i="3" s="1"/>
  <c r="M561" i="3" s="1"/>
  <c r="D102" i="4"/>
  <c r="D748" i="4"/>
  <c r="D579" i="4"/>
  <c r="Q579" i="3" s="1"/>
  <c r="M579" i="3" s="1"/>
  <c r="D523" i="4"/>
  <c r="Q523" i="3" s="1"/>
  <c r="M523" i="3" s="1"/>
  <c r="D557" i="4"/>
  <c r="D504" i="4"/>
  <c r="D721" i="4"/>
  <c r="Q721" i="3" s="1"/>
  <c r="M721" i="3" s="1"/>
  <c r="D507" i="4"/>
  <c r="Q507" i="3" s="1"/>
  <c r="M507" i="3" s="1"/>
  <c r="D150" i="4"/>
  <c r="D794" i="4"/>
  <c r="Q794" i="3" s="1"/>
  <c r="M794" i="3" s="1"/>
  <c r="D278" i="4"/>
  <c r="Q278" i="3" s="1"/>
  <c r="M278" i="3" s="1"/>
  <c r="D257" i="4"/>
  <c r="Q257" i="3" s="1"/>
  <c r="M257" i="3" s="1"/>
  <c r="D266" i="4"/>
  <c r="D699" i="4"/>
  <c r="D241" i="4"/>
  <c r="Q241" i="3" s="1"/>
  <c r="M241" i="3" s="1"/>
  <c r="D786" i="4"/>
  <c r="Q786" i="3" s="1"/>
  <c r="M786" i="3" s="1"/>
  <c r="D290" i="4"/>
  <c r="D647" i="4"/>
  <c r="D410" i="4"/>
  <c r="Q410" i="3" s="1"/>
  <c r="M410" i="3" s="1"/>
  <c r="D174" i="4"/>
  <c r="Q174" i="3" s="1"/>
  <c r="M174" i="3" s="1"/>
  <c r="D352" i="4"/>
  <c r="D265" i="4"/>
  <c r="D485" i="4"/>
  <c r="Q485" i="3" s="1"/>
  <c r="M485" i="3" s="1"/>
  <c r="D269" i="4"/>
  <c r="Q269" i="3" s="1"/>
  <c r="M269" i="3" s="1"/>
  <c r="D793" i="4"/>
  <c r="D325" i="4"/>
  <c r="D717" i="4"/>
  <c r="Q717" i="3" s="1"/>
  <c r="M717" i="3" s="1"/>
  <c r="D691" i="4"/>
  <c r="Q691" i="3" s="1"/>
  <c r="M691" i="3" s="1"/>
  <c r="D471" i="4"/>
  <c r="D255" i="4"/>
  <c r="D162" i="4"/>
  <c r="Q162" i="3" s="1"/>
  <c r="M162" i="3" s="1"/>
  <c r="D758" i="4"/>
  <c r="Q758" i="3" s="1"/>
  <c r="M758" i="3" s="1"/>
  <c r="D789" i="4"/>
  <c r="E544" i="4"/>
  <c r="D363" i="4"/>
  <c r="Q363" i="3" s="1"/>
  <c r="M363" i="3" s="1"/>
  <c r="D13" i="4"/>
  <c r="D146" i="4"/>
  <c r="D540" i="4"/>
  <c r="D137" i="4"/>
  <c r="Q137" i="3" s="1"/>
  <c r="M137" i="3" s="1"/>
  <c r="D727" i="4"/>
  <c r="Q727" i="3" s="1"/>
  <c r="M727" i="3" s="1"/>
  <c r="D753" i="4"/>
  <c r="D57" i="4"/>
  <c r="D743" i="4"/>
  <c r="Q743" i="3" s="1"/>
  <c r="M743" i="3" s="1"/>
  <c r="D142" i="4"/>
  <c r="Q142" i="3" s="1"/>
  <c r="M142" i="3" s="1"/>
  <c r="D682" i="4"/>
  <c r="D497" i="4"/>
  <c r="Q497" i="3" s="1"/>
  <c r="M497" i="3" s="1"/>
  <c r="D603" i="4"/>
  <c r="Q603" i="3" s="1"/>
  <c r="M603" i="3" s="1"/>
  <c r="D477" i="4"/>
  <c r="Q477" i="3" s="1"/>
  <c r="M477" i="3" s="1"/>
  <c r="D652" i="4"/>
  <c r="D247" i="4"/>
  <c r="D164" i="4"/>
  <c r="Q164" i="3" s="1"/>
  <c r="M164" i="3" s="1"/>
  <c r="D476" i="4"/>
  <c r="Q476" i="3" s="1"/>
  <c r="M476" i="3" s="1"/>
  <c r="D285" i="4"/>
  <c r="D125" i="4"/>
  <c r="D659" i="4"/>
  <c r="Q659" i="3" s="1"/>
  <c r="M659" i="3" s="1"/>
  <c r="D619" i="4"/>
  <c r="Q619" i="3" s="1"/>
  <c r="M619" i="3" s="1"/>
  <c r="D740" i="4"/>
  <c r="D787" i="4"/>
  <c r="Q787" i="3" s="1"/>
  <c r="M787" i="3" s="1"/>
  <c r="D210" i="4"/>
  <c r="Q210" i="3" s="1"/>
  <c r="M210" i="3" s="1"/>
  <c r="D662" i="4"/>
  <c r="Q662" i="3" s="1"/>
  <c r="M662" i="3" s="1"/>
  <c r="D113" i="4"/>
  <c r="D498" i="4"/>
  <c r="D510" i="4"/>
  <c r="D618" i="4"/>
  <c r="Q618" i="3" s="1"/>
  <c r="M618" i="3" s="1"/>
  <c r="D734" i="4"/>
  <c r="D108" i="4"/>
  <c r="Q108" i="3" s="1"/>
  <c r="M108" i="3" s="1"/>
  <c r="Y104" i="3"/>
  <c r="AU124" i="3"/>
  <c r="AV508" i="3"/>
  <c r="T152" i="4"/>
  <c r="S152" i="4" s="1"/>
  <c r="AV585" i="3"/>
  <c r="AV429" i="3"/>
  <c r="AV720" i="3"/>
  <c r="AV746" i="3"/>
  <c r="M105" i="4"/>
  <c r="AV610" i="3"/>
  <c r="AV757" i="3"/>
  <c r="AU775" i="3"/>
  <c r="AV639" i="3"/>
  <c r="AV704" i="3"/>
  <c r="AV530" i="3"/>
  <c r="AV312" i="3"/>
  <c r="M775" i="4"/>
  <c r="D775" i="4" s="1"/>
  <c r="Q775" i="3" s="1"/>
  <c r="M775" i="3" s="1"/>
  <c r="AV623" i="3"/>
  <c r="S316" i="4"/>
  <c r="D316" i="4" s="1"/>
  <c r="Q316" i="3" s="1"/>
  <c r="M316" i="3" s="1"/>
  <c r="S18" i="4"/>
  <c r="S643" i="4"/>
  <c r="S457" i="4"/>
  <c r="S370" i="4"/>
  <c r="D370" i="4" s="1"/>
  <c r="Q370" i="3" s="1"/>
  <c r="M370" i="3" s="1"/>
  <c r="AV250" i="3"/>
  <c r="AV277" i="3"/>
  <c r="AV617" i="3"/>
  <c r="AV279" i="3"/>
  <c r="AV236" i="3"/>
  <c r="T103" i="4"/>
  <c r="S103" i="4" s="1"/>
  <c r="Z423" i="4"/>
  <c r="AV685" i="3"/>
  <c r="G423" i="4"/>
  <c r="I418" i="4"/>
  <c r="AV732" i="3"/>
  <c r="AV203" i="3"/>
  <c r="X418" i="4"/>
  <c r="AV755" i="3"/>
  <c r="AV326" i="3"/>
  <c r="AV761" i="3"/>
  <c r="AV206" i="3"/>
  <c r="M268" i="4"/>
  <c r="Y599" i="3"/>
  <c r="M551" i="4"/>
  <c r="Y274" i="3"/>
  <c r="AU432" i="3"/>
  <c r="AU723" i="3"/>
  <c r="Y475" i="3"/>
  <c r="Y399" i="3"/>
  <c r="AU96" i="3"/>
  <c r="AU145" i="3"/>
  <c r="Y367" i="3"/>
  <c r="Y344" i="3"/>
  <c r="AU729" i="3"/>
  <c r="AU581" i="3"/>
  <c r="AU677" i="3"/>
  <c r="AU652" i="3"/>
  <c r="G418" i="4"/>
  <c r="Q418" i="4"/>
  <c r="AV80" i="3"/>
  <c r="AV598" i="3"/>
  <c r="AU686" i="3"/>
  <c r="AU288" i="3"/>
  <c r="AV291" i="3"/>
  <c r="F475" i="4"/>
  <c r="Y638" i="3"/>
  <c r="Z723" i="4"/>
  <c r="Y96" i="4"/>
  <c r="AU313" i="3"/>
  <c r="H432" i="4"/>
  <c r="N418" i="4"/>
  <c r="H418" i="4"/>
  <c r="AV723" i="3"/>
  <c r="AV443" i="3"/>
  <c r="AV440" i="3"/>
  <c r="AV182" i="3"/>
  <c r="AU440" i="3"/>
  <c r="AU126" i="3"/>
  <c r="AU388" i="3"/>
  <c r="J423" i="4"/>
  <c r="AV433" i="3"/>
  <c r="AV347" i="3"/>
  <c r="AU294" i="3"/>
  <c r="AV667" i="3"/>
  <c r="G729" i="4"/>
  <c r="AU443" i="3"/>
  <c r="AU605" i="3"/>
  <c r="AV537" i="3"/>
  <c r="AV335" i="3"/>
  <c r="AU526" i="3"/>
  <c r="AU597" i="3"/>
  <c r="AU365" i="3"/>
  <c r="AV434" i="3"/>
  <c r="R418" i="4"/>
  <c r="AV202" i="3"/>
  <c r="AV491" i="3"/>
  <c r="K399" i="4"/>
  <c r="Y80" i="3"/>
  <c r="AU621" i="3"/>
  <c r="AV409" i="3"/>
  <c r="AV132" i="3"/>
  <c r="F418" i="4"/>
  <c r="AV270" i="3"/>
  <c r="AU381" i="3"/>
  <c r="AV383" i="3"/>
  <c r="AV658" i="3"/>
  <c r="AV785" i="3"/>
  <c r="AV668" i="3"/>
  <c r="N10" i="4"/>
  <c r="N423" i="4"/>
  <c r="AV715" i="3"/>
  <c r="AV517" i="3"/>
  <c r="AV741" i="3"/>
  <c r="AU329" i="3"/>
  <c r="AV390" i="3"/>
  <c r="AV199" i="3"/>
  <c r="Q423" i="4"/>
  <c r="AV232" i="3"/>
  <c r="AV620" i="3"/>
  <c r="AV451" i="3"/>
  <c r="M686" i="4"/>
  <c r="AU712" i="3"/>
  <c r="J418" i="4"/>
  <c r="AV702" i="3"/>
  <c r="AV379" i="3"/>
  <c r="AV403" i="3"/>
  <c r="AV645" i="3"/>
  <c r="AV374" i="3"/>
  <c r="AV357" i="3"/>
  <c r="AV281" i="3"/>
  <c r="AV460" i="3"/>
  <c r="AV782" i="3"/>
  <c r="Z418" i="4"/>
  <c r="P423" i="4"/>
  <c r="Q540" i="3"/>
  <c r="M540" i="3" s="1"/>
  <c r="Q285" i="3"/>
  <c r="M285" i="3" s="1"/>
  <c r="Q113" i="3"/>
  <c r="M113" i="3" s="1"/>
  <c r="Q150" i="3"/>
  <c r="M150" i="3" s="1"/>
  <c r="O10" i="4"/>
  <c r="F423" i="4"/>
  <c r="Q740" i="3"/>
  <c r="M740" i="3" s="1"/>
  <c r="Q682" i="3"/>
  <c r="M682" i="3" s="1"/>
  <c r="Y10" i="4"/>
  <c r="Q125" i="3"/>
  <c r="M125" i="3" s="1"/>
  <c r="Q504" i="3"/>
  <c r="M504" i="3" s="1"/>
  <c r="Y218" i="3"/>
  <c r="Y582" i="3"/>
  <c r="R10" i="4"/>
  <c r="E10" i="4"/>
  <c r="Q255" i="3"/>
  <c r="M255" i="3" s="1"/>
  <c r="X10" i="4"/>
  <c r="Z10" i="4"/>
  <c r="H10" i="4"/>
  <c r="Q510" i="3"/>
  <c r="M510" i="3" s="1"/>
  <c r="Q57" i="3"/>
  <c r="M57" i="3" s="1"/>
  <c r="Q789" i="3"/>
  <c r="M789" i="3" s="1"/>
  <c r="L418" i="4"/>
  <c r="Q652" i="3"/>
  <c r="M652" i="3" s="1"/>
  <c r="Q290" i="3"/>
  <c r="M290" i="3" s="1"/>
  <c r="Q325" i="3"/>
  <c r="M325" i="3" s="1"/>
  <c r="K10" i="4"/>
  <c r="Y418" i="4"/>
  <c r="Q261" i="3"/>
  <c r="M261" i="3" s="1"/>
  <c r="Q352" i="3"/>
  <c r="M352" i="3" s="1"/>
  <c r="Q647" i="3"/>
  <c r="M647" i="3" s="1"/>
  <c r="Q102" i="3"/>
  <c r="M102" i="3" s="1"/>
  <c r="Q265" i="3"/>
  <c r="M265" i="3" s="1"/>
  <c r="L10" i="4"/>
  <c r="G10" i="4"/>
  <c r="I423" i="4"/>
  <c r="O423" i="4"/>
  <c r="E418" i="4"/>
  <c r="L423" i="4"/>
  <c r="K423" i="4"/>
  <c r="R423" i="4"/>
  <c r="Q793" i="3"/>
  <c r="M793" i="3" s="1"/>
  <c r="Q699" i="3"/>
  <c r="M699" i="3" s="1"/>
  <c r="F10" i="4"/>
  <c r="E423" i="4"/>
  <c r="Y423" i="4"/>
  <c r="Q13" i="3"/>
  <c r="M13" i="3" s="1"/>
  <c r="J10" i="4"/>
  <c r="O418" i="4"/>
  <c r="P418" i="4"/>
  <c r="Q607" i="3"/>
  <c r="M607" i="3" s="1"/>
  <c r="Q266" i="3"/>
  <c r="M266" i="3" s="1"/>
  <c r="Q753" i="3"/>
  <c r="M753" i="3" s="1"/>
  <c r="Q498" i="3"/>
  <c r="M498" i="3" s="1"/>
  <c r="I10" i="4"/>
  <c r="H423" i="4"/>
  <c r="M368" i="4"/>
  <c r="X423" i="4"/>
  <c r="Q733" i="3"/>
  <c r="M733" i="3" s="1"/>
  <c r="Q748" i="3"/>
  <c r="M748" i="3" s="1"/>
  <c r="Q146" i="3"/>
  <c r="M146" i="3" s="1"/>
  <c r="Q471" i="3"/>
  <c r="M471" i="3" s="1"/>
  <c r="Q557" i="3"/>
  <c r="M557" i="3" s="1"/>
  <c r="Q247" i="3"/>
  <c r="M247" i="3" s="1"/>
  <c r="Q734" i="3"/>
  <c r="M734" i="3" s="1"/>
  <c r="Q10" i="4"/>
  <c r="S202" i="4"/>
  <c r="D202" i="4" s="1"/>
  <c r="S80" i="4"/>
  <c r="S725" i="4"/>
  <c r="Y433" i="3"/>
  <c r="Y454" i="3"/>
  <c r="Y302" i="3"/>
  <c r="AU792" i="3"/>
  <c r="Y117" i="3"/>
  <c r="Y51" i="3"/>
  <c r="AU219" i="3"/>
  <c r="AU18" i="3"/>
  <c r="Y761" i="3"/>
  <c r="Y524" i="3"/>
  <c r="AU203" i="3"/>
  <c r="AU441" i="3"/>
  <c r="AU128" i="3"/>
  <c r="Y128" i="3"/>
  <c r="Y309" i="3"/>
  <c r="AU209" i="3"/>
  <c r="Y566" i="3"/>
  <c r="Y779" i="3"/>
  <c r="AU762" i="3"/>
  <c r="AU638" i="3"/>
  <c r="Y590" i="3"/>
  <c r="AU565" i="3"/>
  <c r="AU690" i="3"/>
  <c r="Y667" i="3"/>
  <c r="Y644" i="3"/>
  <c r="Y723" i="3"/>
  <c r="AU711" i="3"/>
  <c r="AU475" i="3"/>
  <c r="Y499" i="3"/>
  <c r="Y492" i="3"/>
  <c r="AU370" i="3"/>
  <c r="AU353" i="3"/>
  <c r="Y318" i="3"/>
  <c r="Y458" i="3"/>
  <c r="AU417" i="3"/>
  <c r="AU399" i="3"/>
  <c r="Y223" i="3"/>
  <c r="Y181" i="3"/>
  <c r="Y96" i="3"/>
  <c r="AU80" i="3"/>
  <c r="Y25" i="3"/>
  <c r="AU125" i="3"/>
  <c r="AU104" i="3"/>
  <c r="AU161" i="3"/>
  <c r="Y145" i="3"/>
  <c r="AU230" i="3"/>
  <c r="Y651" i="3"/>
  <c r="Y768" i="3"/>
  <c r="Y726" i="3"/>
  <c r="Y257" i="3"/>
  <c r="AU654" i="3"/>
  <c r="AU147" i="3"/>
  <c r="Y27" i="3"/>
  <c r="Y124" i="3"/>
  <c r="Y65" i="3"/>
  <c r="AU32" i="3"/>
  <c r="Y79" i="3"/>
  <c r="S412" i="4"/>
  <c r="S452" i="4"/>
  <c r="S708" i="4"/>
  <c r="S349" i="4"/>
  <c r="S249" i="4"/>
  <c r="S530" i="4"/>
  <c r="S564" i="4"/>
  <c r="D564" i="4" s="1"/>
  <c r="S51" i="4"/>
  <c r="S440" i="4"/>
  <c r="S765" i="4"/>
  <c r="D765" i="4" s="1"/>
  <c r="S506" i="4"/>
  <c r="S417" i="4"/>
  <c r="S751" i="4"/>
  <c r="D751" i="4" s="1"/>
  <c r="S272" i="4"/>
  <c r="S251" i="4"/>
  <c r="D251" i="4" s="1"/>
  <c r="S431" i="4"/>
  <c r="S772" i="4"/>
  <c r="D772" i="4" s="1"/>
  <c r="S330" i="4"/>
  <c r="S353" i="4"/>
  <c r="S195" i="4"/>
  <c r="S771" i="4"/>
  <c r="S55" i="4"/>
  <c r="S621" i="4"/>
  <c r="S538" i="4"/>
  <c r="S194" i="4"/>
  <c r="S364" i="4"/>
  <c r="S614" i="4"/>
  <c r="S215" i="4"/>
  <c r="S656" i="4"/>
  <c r="S181" i="4"/>
  <c r="D181" i="4" s="1"/>
  <c r="S768" i="4"/>
  <c r="S597" i="4"/>
  <c r="S764" i="4"/>
  <c r="S415" i="4"/>
  <c r="S110" i="4"/>
  <c r="S433" i="4"/>
  <c r="S409" i="4"/>
  <c r="S274" i="4"/>
  <c r="S762" i="4"/>
  <c r="S629" i="4"/>
  <c r="D629" i="4" s="1"/>
  <c r="S413" i="4"/>
  <c r="S226" i="4"/>
  <c r="S292" i="4"/>
  <c r="D292" i="4" s="1"/>
  <c r="S432" i="4"/>
  <c r="S723" i="4"/>
  <c r="S478" i="4"/>
  <c r="D478" i="4" s="1"/>
  <c r="S651" i="4"/>
  <c r="D651" i="4" s="1"/>
  <c r="S726" i="4"/>
  <c r="S710" i="4"/>
  <c r="S332" i="4"/>
  <c r="S605" i="4"/>
  <c r="S365" i="4"/>
  <c r="D365" i="4" s="1"/>
  <c r="S602" i="4"/>
  <c r="S156" i="4"/>
  <c r="S742" i="4"/>
  <c r="D742" i="4" s="1"/>
  <c r="S143" i="4"/>
  <c r="S336" i="4"/>
  <c r="D336" i="4" s="1"/>
  <c r="S491" i="4"/>
  <c r="S213" i="4"/>
  <c r="S136" i="4"/>
  <c r="D136" i="4" s="1"/>
  <c r="S109" i="4"/>
  <c r="S207" i="4"/>
  <c r="D207" i="4" s="1"/>
  <c r="S79" i="4"/>
  <c r="S264" i="4"/>
  <c r="D264" i="4" s="1"/>
  <c r="S157" i="4"/>
  <c r="D157" i="4" s="1"/>
  <c r="S86" i="4"/>
  <c r="S221" i="4"/>
  <c r="S314" i="4"/>
  <c r="D314" i="4" s="1"/>
  <c r="S719" i="4"/>
  <c r="M506" i="4"/>
  <c r="D506" i="4" s="1"/>
  <c r="AU506" i="3"/>
  <c r="AU525" i="3"/>
  <c r="M525" i="4"/>
  <c r="Y281" i="3"/>
  <c r="J281" i="4"/>
  <c r="M101" i="4"/>
  <c r="D101" i="4" s="1"/>
  <c r="AU101" i="3"/>
  <c r="Y747" i="3"/>
  <c r="Y747" i="4"/>
  <c r="AU747" i="3"/>
  <c r="Y50" i="3"/>
  <c r="N50" i="4"/>
  <c r="T555" i="4"/>
  <c r="S555" i="4" s="1"/>
  <c r="D555" i="4" s="1"/>
  <c r="AU555" i="3"/>
  <c r="Y720" i="3"/>
  <c r="R720" i="4"/>
  <c r="Y245" i="3"/>
  <c r="N245" i="4"/>
  <c r="AU245" i="3"/>
  <c r="V615" i="4"/>
  <c r="S615" i="4" s="1"/>
  <c r="Y615" i="3"/>
  <c r="Y685" i="3"/>
  <c r="P685" i="4"/>
  <c r="AU685" i="3"/>
  <c r="AU491" i="3"/>
  <c r="H491" i="4"/>
  <c r="Y491" i="3"/>
  <c r="AU253" i="3"/>
  <c r="Y253" i="3"/>
  <c r="T234" i="4"/>
  <c r="S234" i="4" s="1"/>
  <c r="AV234" i="3"/>
  <c r="T190" i="4"/>
  <c r="S190" i="4" s="1"/>
  <c r="D190" i="4" s="1"/>
  <c r="AV190" i="3"/>
  <c r="Y151" i="3"/>
  <c r="R151" i="4"/>
  <c r="W127" i="4"/>
  <c r="S127" i="4" s="1"/>
  <c r="D127" i="4" s="1"/>
  <c r="Y127" i="3"/>
  <c r="Y110" i="3"/>
  <c r="F110" i="4"/>
  <c r="AU110" i="3"/>
  <c r="Y152" i="3"/>
  <c r="F152" i="4"/>
  <c r="E656" i="4"/>
  <c r="D656" i="4" s="1"/>
  <c r="AU656" i="3"/>
  <c r="Y656" i="3"/>
  <c r="AU697" i="3"/>
  <c r="E697" i="4"/>
  <c r="AU299" i="3"/>
  <c r="I299" i="4"/>
  <c r="Y299" i="3"/>
  <c r="AV672" i="3"/>
  <c r="I253" i="4"/>
  <c r="Y47" i="3"/>
  <c r="K761" i="4"/>
  <c r="T766" i="4"/>
  <c r="S766" i="4" s="1"/>
  <c r="D766" i="4" s="1"/>
  <c r="AV766" i="3"/>
  <c r="T490" i="4"/>
  <c r="S490" i="4" s="1"/>
  <c r="D490" i="4" s="1"/>
  <c r="AV490" i="3"/>
  <c r="Y215" i="3"/>
  <c r="N215" i="4"/>
  <c r="N617" i="4"/>
  <c r="Y617" i="3"/>
  <c r="AU617" i="3"/>
  <c r="R386" i="4"/>
  <c r="Y386" i="3"/>
  <c r="U347" i="4"/>
  <c r="S347" i="4" s="1"/>
  <c r="Y347" i="3"/>
  <c r="AU338" i="3"/>
  <c r="Y338" i="3"/>
  <c r="AU330" i="3"/>
  <c r="G330" i="4"/>
  <c r="U326" i="4"/>
  <c r="S326" i="4" s="1"/>
  <c r="Y326" i="3"/>
  <c r="AU326" i="3"/>
  <c r="AU430" i="3"/>
  <c r="Y430" i="3"/>
  <c r="R430" i="4"/>
  <c r="H447" i="4"/>
  <c r="Y447" i="3"/>
  <c r="AU447" i="3"/>
  <c r="G443" i="4"/>
  <c r="Y443" i="3"/>
  <c r="AU14" i="3"/>
  <c r="P14" i="4"/>
  <c r="P10" i="4" s="1"/>
  <c r="Y14" i="3"/>
  <c r="Y86" i="3"/>
  <c r="O86" i="4"/>
  <c r="AU86" i="3"/>
  <c r="J449" i="4"/>
  <c r="AU449" i="3"/>
  <c r="Y449" i="3"/>
  <c r="O437" i="4"/>
  <c r="AU437" i="3"/>
  <c r="Y437" i="3"/>
  <c r="Y19" i="3"/>
  <c r="J19" i="4"/>
  <c r="AU19" i="3"/>
  <c r="AU200" i="3"/>
  <c r="Y200" i="3"/>
  <c r="T730" i="4"/>
  <c r="S730" i="4" s="1"/>
  <c r="AV730" i="3"/>
  <c r="AU258" i="3"/>
  <c r="Y258" i="3"/>
  <c r="H258" i="4"/>
  <c r="AU615" i="3"/>
  <c r="X615" i="4"/>
  <c r="T697" i="4"/>
  <c r="S697" i="4" s="1"/>
  <c r="AV697" i="3"/>
  <c r="Y221" i="3"/>
  <c r="I221" i="4"/>
  <c r="AU221" i="3"/>
  <c r="Y360" i="3"/>
  <c r="I360" i="4"/>
  <c r="AU360" i="3"/>
  <c r="Z411" i="4"/>
  <c r="AU411" i="3"/>
  <c r="R338" i="4"/>
  <c r="Y114" i="3"/>
  <c r="P114" i="4"/>
  <c r="U531" i="4"/>
  <c r="S531" i="4" s="1"/>
  <c r="Y531" i="3"/>
  <c r="AU577" i="3"/>
  <c r="Y577" i="3"/>
  <c r="R577" i="4"/>
  <c r="U502" i="4"/>
  <c r="S502" i="4" s="1"/>
  <c r="Y502" i="3"/>
  <c r="Y356" i="3"/>
  <c r="AU356" i="3"/>
  <c r="T447" i="4"/>
  <c r="S447" i="4" s="1"/>
  <c r="AV447" i="3"/>
  <c r="M313" i="4"/>
  <c r="Y490" i="3"/>
  <c r="AU152" i="3"/>
  <c r="T282" i="4"/>
  <c r="AV282" i="3"/>
  <c r="AU681" i="3"/>
  <c r="Y681" i="3"/>
  <c r="AU630" i="3"/>
  <c r="K630" i="4"/>
  <c r="Y630" i="3"/>
  <c r="W197" i="4"/>
  <c r="S197" i="4" s="1"/>
  <c r="AU197" i="3"/>
  <c r="Y197" i="3"/>
  <c r="X531" i="4"/>
  <c r="AU531" i="3"/>
  <c r="G289" i="4"/>
  <c r="AU289" i="3"/>
  <c r="Y289" i="3"/>
  <c r="Z287" i="4"/>
  <c r="Y287" i="3"/>
  <c r="AU287" i="3"/>
  <c r="K681" i="4"/>
  <c r="H454" i="4"/>
  <c r="Y555" i="3"/>
  <c r="Y641" i="3"/>
  <c r="AU46" i="3"/>
  <c r="W741" i="4"/>
  <c r="S741" i="4" s="1"/>
  <c r="Y741" i="3"/>
  <c r="Y182" i="3"/>
  <c r="E182" i="4"/>
  <c r="Y36" i="3"/>
  <c r="AU36" i="3"/>
  <c r="N59" i="4"/>
  <c r="Y59" i="3"/>
  <c r="U706" i="4"/>
  <c r="S706" i="4" s="1"/>
  <c r="D706" i="4" s="1"/>
  <c r="Y706" i="3"/>
  <c r="AU706" i="3"/>
  <c r="AU502" i="3"/>
  <c r="Z502" i="4"/>
  <c r="Y457" i="3"/>
  <c r="AU457" i="3"/>
  <c r="P524" i="4"/>
  <c r="Y256" i="3"/>
  <c r="K591" i="4"/>
  <c r="Y591" i="3"/>
  <c r="Y759" i="3"/>
  <c r="R759" i="4"/>
  <c r="AU610" i="3"/>
  <c r="I610" i="4"/>
  <c r="AU514" i="3"/>
  <c r="Y514" i="3"/>
  <c r="E36" i="4"/>
  <c r="Y505" i="3"/>
  <c r="Y697" i="3"/>
  <c r="X457" i="4"/>
  <c r="R51" i="4"/>
  <c r="X203" i="4"/>
  <c r="T655" i="4"/>
  <c r="S655" i="4" s="1"/>
  <c r="AV655" i="3"/>
  <c r="O444" i="4"/>
  <c r="Y444" i="3"/>
  <c r="AU602" i="3"/>
  <c r="M602" i="4"/>
  <c r="N661" i="4"/>
  <c r="Y661" i="3"/>
  <c r="G434" i="4"/>
  <c r="AU434" i="3"/>
  <c r="P792" i="4"/>
  <c r="Y792" i="3"/>
  <c r="W536" i="4"/>
  <c r="S536" i="4" s="1"/>
  <c r="D536" i="4" s="1"/>
  <c r="Y536" i="3"/>
  <c r="Y585" i="3"/>
  <c r="J585" i="4"/>
  <c r="AU585" i="3"/>
  <c r="AU596" i="3"/>
  <c r="J596" i="4"/>
  <c r="Y596" i="3"/>
  <c r="W673" i="4"/>
  <c r="S673" i="4" s="1"/>
  <c r="D673" i="4" s="1"/>
  <c r="Y673" i="3"/>
  <c r="Y567" i="3"/>
  <c r="Y330" i="3"/>
  <c r="Y610" i="3"/>
  <c r="Y434" i="3"/>
  <c r="R433" i="4"/>
  <c r="AU386" i="3"/>
  <c r="AU127" i="3"/>
  <c r="W735" i="4"/>
  <c r="S735" i="4" s="1"/>
  <c r="D735" i="4" s="1"/>
  <c r="Y735" i="3"/>
  <c r="T661" i="4"/>
  <c r="S661" i="4" s="1"/>
  <c r="AV661" i="3"/>
  <c r="P379" i="4"/>
  <c r="Y379" i="3"/>
  <c r="AU81" i="3"/>
  <c r="G81" i="4"/>
  <c r="Y81" i="3"/>
  <c r="AU599" i="3"/>
  <c r="F599" i="4"/>
  <c r="AU730" i="3"/>
  <c r="J730" i="4"/>
  <c r="Y730" i="3"/>
  <c r="P219" i="4"/>
  <c r="Y219" i="3"/>
  <c r="Y770" i="3"/>
  <c r="AU770" i="3"/>
  <c r="Y770" i="4"/>
  <c r="Y643" i="4"/>
  <c r="Y643" i="3"/>
  <c r="J267" i="4"/>
  <c r="AU267" i="3"/>
  <c r="Y267" i="3"/>
  <c r="J302" i="4"/>
  <c r="F218" i="4"/>
  <c r="Y297" i="3"/>
  <c r="G117" i="4"/>
  <c r="AU643" i="3"/>
  <c r="T339" i="4"/>
  <c r="S339" i="4" s="1"/>
  <c r="D339" i="4" s="1"/>
  <c r="AV339" i="3"/>
  <c r="M33" i="4"/>
  <c r="AU33" i="3"/>
  <c r="J346" i="4"/>
  <c r="Y346" i="3"/>
  <c r="AU409" i="3"/>
  <c r="X409" i="4"/>
  <c r="F593" i="4"/>
  <c r="Y593" i="3"/>
  <c r="T543" i="4"/>
  <c r="S543" i="4" s="1"/>
  <c r="D543" i="4" s="1"/>
  <c r="AU543" i="3"/>
  <c r="Y543" i="3"/>
  <c r="AV543" i="3"/>
  <c r="AU670" i="3"/>
  <c r="Y670" i="3"/>
  <c r="Y757" i="3"/>
  <c r="AU757" i="3"/>
  <c r="Q757" i="4"/>
  <c r="G693" i="4"/>
  <c r="Y693" i="3"/>
  <c r="AU693" i="3"/>
  <c r="T317" i="4"/>
  <c r="S317" i="4" s="1"/>
  <c r="D317" i="4" s="1"/>
  <c r="AU317" i="3"/>
  <c r="Y317" i="3"/>
  <c r="AV317" i="3"/>
  <c r="AV394" i="3"/>
  <c r="AV555" i="3"/>
  <c r="Y712" i="3"/>
  <c r="AU761" i="3"/>
  <c r="K103" i="4"/>
  <c r="AU103" i="3"/>
  <c r="Y103" i="3"/>
  <c r="Y756" i="3"/>
  <c r="AU756" i="3"/>
  <c r="N18" i="4"/>
  <c r="D18" i="4" s="1"/>
  <c r="Y18" i="3"/>
  <c r="X589" i="4"/>
  <c r="AU589" i="3"/>
  <c r="Y589" i="3"/>
  <c r="H200" i="4"/>
  <c r="Y411" i="3"/>
  <c r="H638" i="4"/>
  <c r="N230" i="4"/>
  <c r="D230" i="4" s="1"/>
  <c r="Y203" i="3"/>
  <c r="Y432" i="3"/>
  <c r="Y565" i="3"/>
  <c r="Y273" i="3"/>
  <c r="Y690" i="3"/>
  <c r="Y525" i="3"/>
  <c r="Y161" i="3"/>
  <c r="Y711" i="3"/>
  <c r="Q124" i="4"/>
  <c r="X475" i="4"/>
  <c r="AU404" i="3"/>
  <c r="AU667" i="3"/>
  <c r="AU273" i="3"/>
  <c r="AU308" i="3"/>
  <c r="AU780" i="3"/>
  <c r="AU651" i="3"/>
  <c r="AU726" i="3"/>
  <c r="V128" i="4"/>
  <c r="E590" i="4"/>
  <c r="AV155" i="3"/>
  <c r="R79" i="4"/>
  <c r="Y729" i="3"/>
  <c r="Y125" i="3"/>
  <c r="Y202" i="3"/>
  <c r="Y230" i="3"/>
  <c r="Y478" i="3"/>
  <c r="G417" i="4"/>
  <c r="AU789" i="3"/>
  <c r="AU644" i="3"/>
  <c r="AU223" i="3"/>
  <c r="AU79" i="3"/>
  <c r="AU202" i="3"/>
  <c r="AU115" i="3"/>
  <c r="O492" i="4"/>
  <c r="AV273" i="3"/>
  <c r="AV223" i="3"/>
  <c r="Y295" i="3"/>
  <c r="Y308" i="3"/>
  <c r="Y762" i="3"/>
  <c r="Y294" i="3"/>
  <c r="Y353" i="3"/>
  <c r="U65" i="4"/>
  <c r="AU779" i="3"/>
  <c r="AU12" i="3"/>
  <c r="AU499" i="3"/>
  <c r="AU181" i="3"/>
  <c r="AU309" i="3"/>
  <c r="O565" i="4"/>
  <c r="R441" i="4"/>
  <c r="O690" i="4"/>
  <c r="N27" i="4"/>
  <c r="G726" i="4"/>
  <c r="D726" i="4" s="1"/>
  <c r="J779" i="4"/>
  <c r="D779" i="4" s="1"/>
  <c r="E768" i="4"/>
  <c r="D768" i="4" s="1"/>
  <c r="Y780" i="3"/>
  <c r="Y654" i="3"/>
  <c r="Y12" i="3"/>
  <c r="Y789" i="3"/>
  <c r="Q399" i="4"/>
  <c r="Y309" i="4"/>
  <c r="Q318" i="4"/>
  <c r="Q711" i="4"/>
  <c r="AU92" i="3"/>
  <c r="AU614" i="3"/>
  <c r="AU492" i="3"/>
  <c r="AU27" i="3"/>
  <c r="J104" i="4"/>
  <c r="D104" i="4" s="1"/>
  <c r="F223" i="4"/>
  <c r="F566" i="4"/>
  <c r="AV653" i="3"/>
  <c r="AV145" i="3"/>
  <c r="P667" i="4"/>
  <c r="L96" i="4"/>
  <c r="Y441" i="3"/>
  <c r="Y614" i="3"/>
  <c r="Y276" i="3"/>
  <c r="Y128" i="4"/>
  <c r="Y353" i="4"/>
  <c r="G644" i="4"/>
  <c r="D644" i="4" s="1"/>
  <c r="S104" i="4"/>
  <c r="AU274" i="3"/>
  <c r="AU566" i="3"/>
  <c r="AU295" i="3"/>
  <c r="Y209" i="4"/>
  <c r="AU478" i="3"/>
  <c r="AU25" i="3"/>
  <c r="AU148" i="3"/>
  <c r="AU257" i="3"/>
  <c r="AU276" i="3"/>
  <c r="AU429" i="3"/>
  <c r="H499" i="4"/>
  <c r="F458" i="4"/>
  <c r="Y653" i="3"/>
  <c r="Y417" i="3"/>
  <c r="Y209" i="3"/>
  <c r="Y429" i="3"/>
  <c r="Y404" i="3"/>
  <c r="Y92" i="3"/>
  <c r="AU646" i="3"/>
  <c r="S243" i="4"/>
  <c r="S182" i="4"/>
  <c r="S756" i="4"/>
  <c r="D756" i="4" s="1"/>
  <c r="S258" i="4"/>
  <c r="S670" i="4"/>
  <c r="D670" i="4" s="1"/>
  <c r="S770" i="4"/>
  <c r="D770" i="4" s="1"/>
  <c r="S761" i="4"/>
  <c r="S596" i="4"/>
  <c r="S514" i="4"/>
  <c r="D514" i="4" s="1"/>
  <c r="S430" i="4"/>
  <c r="S14" i="4"/>
  <c r="S449" i="4"/>
  <c r="S309" i="4"/>
  <c r="Y646" i="3"/>
  <c r="Y440" i="3"/>
  <c r="AU65" i="3"/>
  <c r="AU653" i="3"/>
  <c r="S709" i="4"/>
  <c r="D709" i="4" s="1"/>
  <c r="S50" i="4"/>
  <c r="S438" i="4"/>
  <c r="S338" i="4"/>
  <c r="S437" i="4"/>
  <c r="AU182" i="3"/>
  <c r="AU117" i="3"/>
  <c r="AU536" i="3"/>
  <c r="AU50" i="3"/>
  <c r="AU593" i="3"/>
  <c r="AU47" i="3"/>
  <c r="AU51" i="3"/>
  <c r="AU59" i="3"/>
  <c r="S592" i="4"/>
  <c r="D592" i="4" s="1"/>
  <c r="S229" i="4"/>
  <c r="D229" i="4" s="1"/>
  <c r="S373" i="4"/>
  <c r="D373" i="4" s="1"/>
  <c r="S584" i="4"/>
  <c r="S244" i="4"/>
  <c r="D244" i="4" s="1"/>
  <c r="S393" i="4"/>
  <c r="Y357" i="3"/>
  <c r="Y250" i="3"/>
  <c r="Y746" i="3"/>
  <c r="Y755" i="3"/>
  <c r="Y556" i="3"/>
  <c r="Y243" i="3"/>
  <c r="Y383" i="3"/>
  <c r="Y785" i="3"/>
  <c r="Y777" i="3"/>
  <c r="Y773" i="3"/>
  <c r="AU563" i="3"/>
  <c r="AU661" i="3"/>
  <c r="AU641" i="3"/>
  <c r="Y709" i="3"/>
  <c r="Y509" i="3"/>
  <c r="AU505" i="3"/>
  <c r="AU346" i="3"/>
  <c r="Y329" i="3"/>
  <c r="Y305" i="3"/>
  <c r="Y240" i="3"/>
  <c r="AU433" i="3"/>
  <c r="S454" i="4"/>
  <c r="Y438" i="3"/>
  <c r="AU212" i="3"/>
  <c r="Y46" i="3"/>
  <c r="AU151" i="3"/>
  <c r="AU316" i="3"/>
  <c r="AU302" i="3"/>
  <c r="AU215" i="3"/>
  <c r="S759" i="4"/>
  <c r="Y568" i="3"/>
  <c r="Y601" i="3"/>
  <c r="Y745" i="3"/>
  <c r="I357" i="4"/>
  <c r="H773" i="4"/>
  <c r="J661" i="4"/>
  <c r="D661" i="4" s="1"/>
  <c r="AV642" i="3"/>
  <c r="Y409" i="3"/>
  <c r="Y684" i="3"/>
  <c r="K329" i="4"/>
  <c r="AU305" i="3"/>
  <c r="AU438" i="3"/>
  <c r="AU567" i="3"/>
  <c r="S783" i="4"/>
  <c r="D783" i="4" s="1"/>
  <c r="S572" i="4"/>
  <c r="D572" i="4" s="1"/>
  <c r="S674" i="4"/>
  <c r="S715" i="4"/>
  <c r="D715" i="4" s="1"/>
  <c r="S357" i="4"/>
  <c r="S630" i="4"/>
  <c r="S36" i="4"/>
  <c r="S585" i="4"/>
  <c r="S360" i="4"/>
  <c r="S267" i="4"/>
  <c r="S566" i="4"/>
  <c r="S318" i="4"/>
  <c r="S148" i="4"/>
  <c r="S677" i="4"/>
  <c r="S707" i="4"/>
  <c r="S177" i="4"/>
  <c r="S396" i="4"/>
  <c r="S533" i="4"/>
  <c r="S322" i="4"/>
  <c r="D322" i="4" s="1"/>
  <c r="AU347" i="3"/>
  <c r="H250" i="4"/>
  <c r="AU84" i="3"/>
  <c r="F243" i="4"/>
  <c r="E746" i="4"/>
  <c r="Y129" i="3"/>
  <c r="Y760" i="3"/>
  <c r="Y190" i="3"/>
  <c r="AU243" i="3"/>
  <c r="AU650" i="3"/>
  <c r="F641" i="4"/>
  <c r="AV350" i="3"/>
  <c r="AV118" i="3"/>
  <c r="AV78" i="3"/>
  <c r="AV169" i="3"/>
  <c r="Y752" i="3"/>
  <c r="Y212" i="3"/>
  <c r="AV280" i="3"/>
  <c r="Y282" i="3"/>
  <c r="E563" i="4"/>
  <c r="AV484" i="3"/>
  <c r="I556" i="4"/>
  <c r="Y78" i="3"/>
  <c r="Y149" i="3"/>
  <c r="AU752" i="3"/>
  <c r="Y316" i="3"/>
  <c r="Y788" i="3"/>
  <c r="Y783" i="3"/>
  <c r="Y563" i="3"/>
  <c r="P777" i="4"/>
  <c r="X383" i="4"/>
  <c r="AU54" i="3"/>
  <c r="AV684" i="3"/>
  <c r="AV549" i="3"/>
  <c r="Y54" i="3"/>
  <c r="AV750" i="3"/>
  <c r="S59" i="4"/>
  <c r="S712" i="4"/>
  <c r="S577" i="4"/>
  <c r="S435" i="4"/>
  <c r="S554" i="4"/>
  <c r="S227" i="4"/>
  <c r="S675" i="4"/>
  <c r="S580" i="4"/>
  <c r="D580" i="4" s="1"/>
  <c r="S575" i="4"/>
  <c r="D575" i="4" s="1"/>
  <c r="S89" i="4"/>
  <c r="S391" i="4"/>
  <c r="S166" i="4"/>
  <c r="S149" i="4"/>
  <c r="D149" i="4" s="1"/>
  <c r="S591" i="4"/>
  <c r="S684" i="4"/>
  <c r="S509" i="4"/>
  <c r="D509" i="4" s="1"/>
  <c r="S434" i="4"/>
  <c r="S792" i="4"/>
  <c r="S617" i="4"/>
  <c r="S356" i="4"/>
  <c r="D356" i="4" s="1"/>
  <c r="S411" i="4"/>
  <c r="S443" i="4"/>
  <c r="S646" i="4"/>
  <c r="D646" i="4" s="1"/>
  <c r="S653" i="4"/>
  <c r="S475" i="4"/>
  <c r="S273" i="4"/>
  <c r="S458" i="4"/>
  <c r="S223" i="4"/>
  <c r="S92" i="4"/>
  <c r="S161" i="4"/>
  <c r="D161" i="4" s="1"/>
  <c r="S295" i="4"/>
  <c r="D295" i="4" s="1"/>
  <c r="S27" i="4"/>
  <c r="S664" i="4"/>
  <c r="D664" i="4" s="1"/>
  <c r="S362" i="4"/>
  <c r="S242" i="4"/>
  <c r="D242" i="4" s="1"/>
  <c r="S237" i="4"/>
  <c r="D237" i="4" s="1"/>
  <c r="S201" i="4"/>
  <c r="S189" i="4"/>
  <c r="S388" i="4"/>
  <c r="S560" i="4"/>
  <c r="S663" i="4"/>
  <c r="S288" i="4"/>
  <c r="S268" i="4"/>
  <c r="S436" i="4"/>
  <c r="S56" i="4"/>
  <c r="S33" i="4"/>
  <c r="S416" i="4"/>
  <c r="S11" i="4"/>
  <c r="S303" i="4"/>
  <c r="D303" i="4" s="1"/>
  <c r="S539" i="4"/>
  <c r="D539" i="4" s="1"/>
  <c r="S774" i="4"/>
  <c r="D774" i="4" s="1"/>
  <c r="S583" i="4"/>
  <c r="D583" i="4" s="1"/>
  <c r="S392" i="4"/>
  <c r="D392" i="4" s="1"/>
  <c r="S35" i="4"/>
  <c r="S311" i="4"/>
  <c r="S595" i="4"/>
  <c r="S754" i="4"/>
  <c r="D754" i="4" s="1"/>
  <c r="S448" i="4"/>
  <c r="S588" i="4"/>
  <c r="S222" i="4"/>
  <c r="D222" i="4" s="1"/>
  <c r="S611" i="4"/>
  <c r="D611" i="4" s="1"/>
  <c r="S570" i="4"/>
  <c r="D570" i="4" s="1"/>
  <c r="S688" i="4"/>
  <c r="S665" i="4"/>
  <c r="S333" i="4"/>
  <c r="D333" i="4" s="1"/>
  <c r="S271" i="4"/>
  <c r="D271" i="4" s="1"/>
  <c r="S235" i="4"/>
  <c r="D235" i="4" s="1"/>
  <c r="S462" i="4"/>
  <c r="D462" i="4" s="1"/>
  <c r="S648" i="4"/>
  <c r="S576" i="4"/>
  <c r="S767" i="4"/>
  <c r="S26" i="4"/>
  <c r="D26" i="4" s="1"/>
  <c r="S578" i="4"/>
  <c r="S372" i="4"/>
  <c r="D372" i="4" s="1"/>
  <c r="S446" i="4"/>
  <c r="S107" i="4"/>
  <c r="S192" i="4"/>
  <c r="S692" i="4"/>
  <c r="D692" i="4" s="1"/>
  <c r="S701" i="4"/>
  <c r="S20" i="4"/>
  <c r="S744" i="4"/>
  <c r="S776" i="4"/>
  <c r="S93" i="4"/>
  <c r="D93" i="4" s="1"/>
  <c r="S38" i="4"/>
  <c r="S337" i="4"/>
  <c r="S385" i="4"/>
  <c r="S232" i="4"/>
  <c r="D232" i="4" s="1"/>
  <c r="S568" i="4"/>
  <c r="D568" i="4" s="1"/>
  <c r="S379" i="4"/>
  <c r="S305" i="4"/>
  <c r="D305" i="4" s="1"/>
  <c r="S240" i="4"/>
  <c r="S200" i="4"/>
  <c r="S302" i="4"/>
  <c r="S681" i="4"/>
  <c r="S747" i="4"/>
  <c r="D747" i="4" s="1"/>
  <c r="S599" i="4"/>
  <c r="S289" i="4"/>
  <c r="S245" i="4"/>
  <c r="S589" i="4"/>
  <c r="D589" i="4" s="1"/>
  <c r="S693" i="4"/>
  <c r="S685" i="4"/>
  <c r="S253" i="4"/>
  <c r="S19" i="4"/>
  <c r="S308" i="4"/>
  <c r="D308" i="4" s="1"/>
  <c r="S638" i="4"/>
  <c r="S565" i="4"/>
  <c r="S525" i="4"/>
  <c r="S690" i="4"/>
  <c r="S344" i="4"/>
  <c r="D344" i="4" s="1"/>
  <c r="S678" i="4"/>
  <c r="D678" i="4" s="1"/>
  <c r="S720" i="4"/>
  <c r="S484" i="4"/>
  <c r="S777" i="4"/>
  <c r="S297" i="4"/>
  <c r="D297" i="4" s="1"/>
  <c r="S593" i="4"/>
  <c r="S145" i="4"/>
  <c r="S405" i="4"/>
  <c r="S203" i="4"/>
  <c r="S81" i="4"/>
  <c r="S130" i="4"/>
  <c r="D130" i="4" s="1"/>
  <c r="S214" i="4"/>
  <c r="S98" i="4"/>
  <c r="D98" i="4" s="1"/>
  <c r="S116" i="4"/>
  <c r="S73" i="4"/>
  <c r="S129" i="4"/>
  <c r="S154" i="4"/>
  <c r="S263" i="4"/>
  <c r="D263" i="4" s="1"/>
  <c r="S115" i="4"/>
  <c r="D115" i="4" s="1"/>
  <c r="S408" i="4"/>
  <c r="S505" i="4"/>
  <c r="D505" i="4" s="1"/>
  <c r="S83" i="4"/>
  <c r="S46" i="4"/>
  <c r="S43" i="4"/>
  <c r="S140" i="4"/>
  <c r="D140" i="4" s="1"/>
  <c r="S567" i="4"/>
  <c r="D567" i="4" s="1"/>
  <c r="S219" i="4"/>
  <c r="S386" i="4"/>
  <c r="S757" i="4"/>
  <c r="S610" i="4"/>
  <c r="S524" i="4"/>
  <c r="S276" i="4"/>
  <c r="D276" i="4" s="1"/>
  <c r="S429" i="4"/>
  <c r="S667" i="4"/>
  <c r="S499" i="4"/>
  <c r="S492" i="4"/>
  <c r="S399" i="4"/>
  <c r="S12" i="4"/>
  <c r="S25" i="4"/>
  <c r="S367" i="4"/>
  <c r="S780" i="4"/>
  <c r="S654" i="4"/>
  <c r="D654" i="4" s="1"/>
  <c r="S729" i="4"/>
  <c r="S32" i="4"/>
  <c r="S581" i="4"/>
  <c r="D581" i="4" s="1"/>
  <c r="S724" i="4"/>
  <c r="D724" i="4" s="1"/>
  <c r="S371" i="4"/>
  <c r="D371" i="4" s="1"/>
  <c r="S749" i="4"/>
  <c r="D749" i="4" s="1"/>
  <c r="S553" i="4"/>
  <c r="D553" i="4" s="1"/>
  <c r="S541" i="4"/>
  <c r="D541" i="4" s="1"/>
  <c r="S472" i="4"/>
  <c r="S380" i="4"/>
  <c r="S464" i="4"/>
  <c r="S425" i="4"/>
  <c r="S246" i="4"/>
  <c r="D246" i="4" s="1"/>
  <c r="S384" i="4"/>
  <c r="S260" i="4"/>
  <c r="D260" i="4" s="1"/>
  <c r="S616" i="4"/>
  <c r="S728" i="4"/>
  <c r="D728" i="4" s="1"/>
  <c r="S381" i="4"/>
  <c r="D381" i="4" s="1"/>
  <c r="S331" i="4"/>
  <c r="D331" i="4" s="1"/>
  <c r="S37" i="4"/>
  <c r="S138" i="4"/>
  <c r="S609" i="4"/>
  <c r="S650" i="4"/>
  <c r="D650" i="4" s="1"/>
  <c r="S304" i="4"/>
  <c r="D304" i="4" s="1"/>
  <c r="S551" i="4"/>
  <c r="D551" i="4" s="1"/>
  <c r="S532" i="4"/>
  <c r="D532" i="4" s="1"/>
  <c r="S626" i="4"/>
  <c r="D626" i="4" s="1"/>
  <c r="S527" i="4"/>
  <c r="D527" i="4" s="1"/>
  <c r="S233" i="4"/>
  <c r="D233" i="4" s="1"/>
  <c r="S778" i="4"/>
  <c r="D778" i="4" s="1"/>
  <c r="S689" i="4"/>
  <c r="D689" i="4" s="1"/>
  <c r="S649" i="4"/>
  <c r="S191" i="4"/>
  <c r="S345" i="4"/>
  <c r="S453" i="4"/>
  <c r="S465" i="4"/>
  <c r="D465" i="4" s="1"/>
  <c r="S552" i="4"/>
  <c r="S606" i="4"/>
  <c r="S703" i="4"/>
  <c r="S284" i="4"/>
  <c r="D284" i="4" s="1"/>
  <c r="S238" i="4"/>
  <c r="D238" i="4" s="1"/>
  <c r="S88" i="4"/>
  <c r="D88" i="4" s="1"/>
  <c r="S72" i="4"/>
  <c r="S133" i="4"/>
  <c r="S763" i="4"/>
  <c r="S781" i="4"/>
  <c r="S594" i="4"/>
  <c r="D594" i="4" s="1"/>
  <c r="S587" i="4"/>
  <c r="D587" i="4" s="1"/>
  <c r="S474" i="4"/>
  <c r="D474" i="4" s="1"/>
  <c r="S351" i="4"/>
  <c r="S286" i="4"/>
  <c r="D286" i="4" s="1"/>
  <c r="S419" i="4"/>
  <c r="S418" i="4" s="1"/>
  <c r="S401" i="4"/>
  <c r="S442" i="4"/>
  <c r="S82" i="4"/>
  <c r="S74" i="4"/>
  <c r="S61" i="4"/>
  <c r="S713" i="4"/>
  <c r="S220" i="4"/>
  <c r="D220" i="4" s="1"/>
  <c r="S252" i="4"/>
  <c r="D252" i="4" s="1"/>
  <c r="S784" i="4"/>
  <c r="D784" i="4" s="1"/>
  <c r="S657" i="4"/>
  <c r="D657" i="4" s="1"/>
  <c r="S131" i="4"/>
  <c r="D131" i="4" s="1"/>
  <c r="S355" i="4"/>
  <c r="D355" i="4" s="1"/>
  <c r="S298" i="4"/>
  <c r="D298" i="4" s="1"/>
  <c r="S259" i="4"/>
  <c r="S204" i="4"/>
  <c r="S165" i="4"/>
  <c r="S403" i="4"/>
  <c r="S287" i="4"/>
  <c r="S54" i="4"/>
  <c r="S96" i="4"/>
  <c r="S402" i="4"/>
  <c r="S445" i="4"/>
  <c r="D445" i="4" s="1"/>
  <c r="S209" i="4"/>
  <c r="S696" i="4"/>
  <c r="D696" i="4" s="1"/>
  <c r="S404" i="4"/>
  <c r="S114" i="4"/>
  <c r="S496" i="4"/>
  <c r="D496" i="4" s="1"/>
  <c r="S211" i="4"/>
  <c r="S47" i="4"/>
  <c r="S159" i="4"/>
  <c r="S163" i="4"/>
  <c r="D163" i="4" s="1"/>
  <c r="S90" i="4"/>
  <c r="Y455" i="3"/>
  <c r="AU374" i="3"/>
  <c r="S679" i="4"/>
  <c r="Y324" i="3"/>
  <c r="AV239" i="3"/>
  <c r="AV790" i="3"/>
  <c r="AV398" i="3"/>
  <c r="AU743" i="3"/>
  <c r="AV87" i="3"/>
  <c r="M347" i="4"/>
  <c r="D347" i="4" s="1"/>
  <c r="AV738" i="3"/>
  <c r="AV500" i="3"/>
  <c r="AV687" i="3"/>
  <c r="AV293" i="3"/>
  <c r="M144" i="4"/>
  <c r="S455" i="4"/>
  <c r="S279" i="4"/>
  <c r="D279" i="4" s="1"/>
  <c r="S206" i="4"/>
  <c r="S620" i="4"/>
  <c r="S503" i="4"/>
  <c r="S335" i="4"/>
  <c r="S239" i="4"/>
  <c r="S394" i="4"/>
  <c r="S134" i="4"/>
  <c r="S218" i="4"/>
  <c r="S500" i="4"/>
  <c r="S358" i="4"/>
  <c r="Y679" i="3"/>
  <c r="Y702" i="3"/>
  <c r="S277" i="4"/>
  <c r="S387" i="4"/>
  <c r="S451" i="4"/>
  <c r="Y340" i="3"/>
  <c r="S340" i="4"/>
  <c r="D340" i="4" s="1"/>
  <c r="S390" i="4"/>
  <c r="S217" i="4"/>
  <c r="S642" i="4"/>
  <c r="D642" i="4" s="1"/>
  <c r="S769" i="4"/>
  <c r="S291" i="4"/>
  <c r="S236" i="4"/>
  <c r="S732" i="4"/>
  <c r="D732" i="4" s="1"/>
  <c r="S737" i="4"/>
  <c r="S640" i="4"/>
  <c r="S750" i="4"/>
  <c r="S598" i="4"/>
  <c r="Y374" i="3"/>
  <c r="S374" i="4"/>
  <c r="D374" i="4" s="1"/>
  <c r="S323" i="4"/>
  <c r="S254" i="4"/>
  <c r="S250" i="4"/>
  <c r="S444" i="4"/>
  <c r="AU444" i="3"/>
  <c r="AU190" i="3"/>
  <c r="S169" i="4"/>
  <c r="Y84" i="3"/>
  <c r="S84" i="4"/>
  <c r="AU129" i="3"/>
  <c r="AU149" i="3"/>
  <c r="AU218" i="3"/>
  <c r="S746" i="4"/>
  <c r="S788" i="4"/>
  <c r="D788" i="4" s="1"/>
  <c r="S755" i="4"/>
  <c r="D755" i="4" s="1"/>
  <c r="AU78" i="3"/>
  <c r="S78" i="4"/>
  <c r="S601" i="4"/>
  <c r="D601" i="4" s="1"/>
  <c r="AU282" i="3"/>
  <c r="AU256" i="3"/>
  <c r="S256" i="4"/>
  <c r="S383" i="4"/>
  <c r="AU741" i="3"/>
  <c r="S785" i="4"/>
  <c r="D785" i="4" s="1"/>
  <c r="AU777" i="3"/>
  <c r="S773" i="4"/>
  <c r="S760" i="4"/>
  <c r="D760" i="4" s="1"/>
  <c r="S582" i="4"/>
  <c r="S641" i="4"/>
  <c r="AU709" i="3"/>
  <c r="AU509" i="3"/>
  <c r="AU490" i="3"/>
  <c r="AU379" i="3"/>
  <c r="S346" i="4"/>
  <c r="AU281" i="3"/>
  <c r="S281" i="4"/>
  <c r="AU240" i="3"/>
  <c r="AU454" i="3"/>
  <c r="Y500" i="3"/>
  <c r="K500" i="4"/>
  <c r="AU342" i="3"/>
  <c r="Y334" i="3"/>
  <c r="Y398" i="3"/>
  <c r="I398" i="4"/>
  <c r="Y234" i="3"/>
  <c r="Y390" i="3"/>
  <c r="G390" i="4"/>
  <c r="AU154" i="3"/>
  <c r="M154" i="4"/>
  <c r="AU296" i="3"/>
  <c r="Y296" i="3"/>
  <c r="U421" i="3"/>
  <c r="AC421" i="4" s="1"/>
  <c r="F199" i="4"/>
  <c r="AU199" i="3"/>
  <c r="Y239" i="3"/>
  <c r="Y217" i="3"/>
  <c r="AU642" i="3"/>
  <c r="Y642" i="3"/>
  <c r="AU672" i="3"/>
  <c r="Y672" i="3"/>
  <c r="Y769" i="3"/>
  <c r="S586" i="4"/>
  <c r="Y586" i="3"/>
  <c r="AU236" i="3"/>
  <c r="Y236" i="3"/>
  <c r="Y732" i="3"/>
  <c r="Y737" i="3"/>
  <c r="E737" i="4"/>
  <c r="D737" i="4" s="1"/>
  <c r="AU640" i="3"/>
  <c r="I640" i="4"/>
  <c r="AU766" i="3"/>
  <c r="Y766" i="3"/>
  <c r="I750" i="4"/>
  <c r="Y750" i="3"/>
  <c r="AU620" i="3"/>
  <c r="H620" i="4"/>
  <c r="Y620" i="3"/>
  <c r="Y598" i="3"/>
  <c r="AU572" i="3"/>
  <c r="S549" i="4"/>
  <c r="AU549" i="3"/>
  <c r="Y549" i="3"/>
  <c r="AU530" i="3"/>
  <c r="Y530" i="3"/>
  <c r="AU694" i="3"/>
  <c r="Y694" i="3"/>
  <c r="AU674" i="3"/>
  <c r="Y674" i="3"/>
  <c r="Y715" i="3"/>
  <c r="AU715" i="3"/>
  <c r="AU517" i="3"/>
  <c r="G517" i="4"/>
  <c r="Y517" i="3"/>
  <c r="G394" i="4"/>
  <c r="Y394" i="3"/>
  <c r="AU503" i="3"/>
  <c r="Y503" i="3"/>
  <c r="AU484" i="3"/>
  <c r="Y484" i="3"/>
  <c r="AU377" i="3"/>
  <c r="M377" i="4"/>
  <c r="AU357" i="3"/>
  <c r="AU339" i="3"/>
  <c r="Y339" i="3"/>
  <c r="AU335" i="3"/>
  <c r="Y335" i="3"/>
  <c r="AU323" i="3"/>
  <c r="Y323" i="3"/>
  <c r="F323" i="4"/>
  <c r="D323" i="4" s="1"/>
  <c r="AU300" i="3"/>
  <c r="Y300" i="3"/>
  <c r="AU279" i="3"/>
  <c r="Y279" i="3"/>
  <c r="AU254" i="3"/>
  <c r="Y254" i="3"/>
  <c r="G254" i="4"/>
  <c r="AU250" i="3"/>
  <c r="AU232" i="3"/>
  <c r="Y232" i="3"/>
  <c r="AU403" i="3"/>
  <c r="Y403" i="3"/>
  <c r="Y683" i="3"/>
  <c r="I683" i="4"/>
  <c r="Y645" i="3"/>
  <c r="S548" i="4"/>
  <c r="S545" i="4"/>
  <c r="AU283" i="3"/>
  <c r="Y262" i="3"/>
  <c r="I234" i="4"/>
  <c r="D234" i="4" s="1"/>
  <c r="E283" i="4"/>
  <c r="AV324" i="3"/>
  <c r="AV683" i="3"/>
  <c r="AV283" i="3"/>
  <c r="AV306" i="3"/>
  <c r="AV160" i="3"/>
  <c r="AV769" i="3"/>
  <c r="E217" i="4"/>
  <c r="D217" i="4" s="1"/>
  <c r="E769" i="4"/>
  <c r="E679" i="4"/>
  <c r="G598" i="4"/>
  <c r="R334" i="4"/>
  <c r="Y342" i="3"/>
  <c r="Y640" i="3"/>
  <c r="Y291" i="3"/>
  <c r="Y537" i="3"/>
  <c r="AU394" i="3"/>
  <c r="G508" i="4"/>
  <c r="Y508" i="3"/>
  <c r="Y790" i="3"/>
  <c r="S334" i="4"/>
  <c r="AU293" i="3"/>
  <c r="AU406" i="3"/>
  <c r="Y406" i="3"/>
  <c r="G387" i="4"/>
  <c r="Y387" i="3"/>
  <c r="Y280" i="3"/>
  <c r="AV548" i="3"/>
  <c r="AV679" i="3"/>
  <c r="AV586" i="3"/>
  <c r="AV340" i="3"/>
  <c r="F790" i="4"/>
  <c r="H694" i="4"/>
  <c r="I674" i="4"/>
  <c r="H296" i="4"/>
  <c r="Y283" i="3"/>
  <c r="S711" i="4"/>
  <c r="Y358" i="3"/>
  <c r="Y545" i="3"/>
  <c r="AU545" i="3"/>
  <c r="Y231" i="3"/>
  <c r="AU451" i="3"/>
  <c r="I451" i="4"/>
  <c r="Y451" i="3"/>
  <c r="E586" i="4"/>
  <c r="H236" i="4"/>
  <c r="AV217" i="3"/>
  <c r="AV714" i="3"/>
  <c r="AV455" i="3"/>
  <c r="G262" i="4"/>
  <c r="I280" i="4"/>
  <c r="Y199" i="3"/>
  <c r="Y572" i="3"/>
  <c r="Y655" i="3"/>
  <c r="AU134" i="3"/>
  <c r="AU169" i="3"/>
  <c r="U15" i="3"/>
  <c r="AC15" i="4" s="1"/>
  <c r="AU568" i="3"/>
  <c r="AU746" i="3"/>
  <c r="AU788" i="3"/>
  <c r="AU755" i="3"/>
  <c r="AU601" i="3"/>
  <c r="AU591" i="3"/>
  <c r="S556" i="4"/>
  <c r="AU556" i="3"/>
  <c r="P383" i="4"/>
  <c r="AU383" i="3"/>
  <c r="AU745" i="3"/>
  <c r="AU785" i="3"/>
  <c r="AU760" i="3"/>
  <c r="AU622" i="3"/>
  <c r="M622" i="4"/>
  <c r="AU582" i="3"/>
  <c r="G582" i="4"/>
  <c r="AU206" i="3"/>
  <c r="Y206" i="3"/>
  <c r="Y169" i="3"/>
  <c r="Y134" i="3"/>
  <c r="S406" i="4"/>
  <c r="S212" i="4"/>
  <c r="Y160" i="3"/>
  <c r="S58" i="4"/>
  <c r="S645" i="4"/>
  <c r="AU366" i="3"/>
  <c r="AU738" i="3"/>
  <c r="Y460" i="3"/>
  <c r="S738" i="4"/>
  <c r="D738" i="4" s="1"/>
  <c r="S790" i="4"/>
  <c r="S714" i="4"/>
  <c r="D714" i="4" s="1"/>
  <c r="S312" i="4"/>
  <c r="S293" i="4"/>
  <c r="S283" i="4"/>
  <c r="S460" i="4"/>
  <c r="D460" i="4" s="1"/>
  <c r="AU160" i="3"/>
  <c r="S160" i="4"/>
  <c r="D160" i="4" s="1"/>
  <c r="AU87" i="3"/>
  <c r="S639" i="4"/>
  <c r="D639" i="4" s="1"/>
  <c r="S683" i="4"/>
  <c r="AU704" i="3"/>
  <c r="Y132" i="3"/>
  <c r="AU118" i="3"/>
  <c r="J118" i="4"/>
  <c r="S132" i="4"/>
  <c r="AU132" i="3"/>
  <c r="AU350" i="3"/>
  <c r="S350" i="4"/>
  <c r="D350" i="4" s="1"/>
  <c r="S270" i="4"/>
  <c r="AU270" i="3"/>
  <c r="Y119" i="3"/>
  <c r="AU155" i="3"/>
  <c r="Y87" i="3"/>
  <c r="S87" i="4"/>
  <c r="AU66" i="3"/>
  <c r="AU639" i="3"/>
  <c r="S695" i="4"/>
  <c r="AU695" i="3"/>
  <c r="AU687" i="3"/>
  <c r="S687" i="4"/>
  <c r="AU668" i="3"/>
  <c r="S668" i="4"/>
  <c r="D668" i="4" s="1"/>
  <c r="S660" i="4"/>
  <c r="D660" i="4" s="1"/>
  <c r="AU660" i="3"/>
  <c r="S704" i="4"/>
  <c r="D704" i="4" s="1"/>
  <c r="Y704" i="3"/>
  <c r="AU508" i="3"/>
  <c r="S508" i="4"/>
  <c r="AU500" i="3"/>
  <c r="S382" i="4"/>
  <c r="D382" i="4" s="1"/>
  <c r="Y382" i="3"/>
  <c r="Y366" i="3"/>
  <c r="AU358" i="3"/>
  <c r="Y738" i="3"/>
  <c r="AU790" i="3"/>
  <c r="Y782" i="3"/>
  <c r="S782" i="4"/>
  <c r="D782" i="4" s="1"/>
  <c r="S637" i="4"/>
  <c r="Y637" i="3"/>
  <c r="S623" i="4"/>
  <c r="Y623" i="3"/>
  <c r="AU571" i="3"/>
  <c r="S571" i="4"/>
  <c r="D571" i="4" s="1"/>
  <c r="Y548" i="3"/>
  <c r="S537" i="4"/>
  <c r="D537" i="4" s="1"/>
  <c r="AU537" i="3"/>
  <c r="AU679" i="3"/>
  <c r="S666" i="4"/>
  <c r="D666" i="4" s="1"/>
  <c r="AU666" i="3"/>
  <c r="AU658" i="3"/>
  <c r="S658" i="4"/>
  <c r="AU714" i="3"/>
  <c r="S702" i="4"/>
  <c r="AU702" i="3"/>
  <c r="AU334" i="3"/>
  <c r="AU312" i="3"/>
  <c r="Y306" i="3"/>
  <c r="Y293" i="3"/>
  <c r="AU277" i="3"/>
  <c r="AU262" i="3"/>
  <c r="S231" i="4"/>
  <c r="D231" i="4" s="1"/>
  <c r="AU231" i="3"/>
  <c r="S398" i="4"/>
  <c r="AU398" i="3"/>
  <c r="AU387" i="3"/>
  <c r="AU455" i="3"/>
  <c r="AU340" i="3"/>
  <c r="AU234" i="3"/>
  <c r="AU390" i="3"/>
  <c r="S199" i="4"/>
  <c r="AU217" i="3"/>
  <c r="S672" i="4"/>
  <c r="D672" i="4" s="1"/>
  <c r="AU769" i="3"/>
  <c r="AU586" i="3"/>
  <c r="AU291" i="3"/>
  <c r="AU783" i="3"/>
  <c r="AU750" i="3"/>
  <c r="AU598" i="3"/>
  <c r="N66" i="4"/>
  <c r="E270" i="4"/>
  <c r="E500" i="4"/>
  <c r="E687" i="4"/>
  <c r="Y118" i="3"/>
  <c r="Y155" i="3"/>
  <c r="Y58" i="3"/>
  <c r="Y312" i="3"/>
  <c r="Y350" i="3"/>
  <c r="Y270" i="3"/>
  <c r="Y668" i="3"/>
  <c r="Y66" i="3"/>
  <c r="G695" i="4"/>
  <c r="P87" i="4"/>
  <c r="Q277" i="4"/>
  <c r="D277" i="4" s="1"/>
  <c r="AU58" i="3"/>
  <c r="AU683" i="3"/>
  <c r="AU548" i="3"/>
  <c r="AU645" i="3"/>
  <c r="AU382" i="3"/>
  <c r="AU324" i="3"/>
  <c r="J119" i="4"/>
  <c r="AV660" i="3"/>
  <c r="AV695" i="3"/>
  <c r="AV119" i="3"/>
  <c r="F508" i="4"/>
  <c r="Y639" i="3"/>
  <c r="Y658" i="3"/>
  <c r="Y695" i="3"/>
  <c r="Y687" i="3"/>
  <c r="Y660" i="3"/>
  <c r="Y571" i="3"/>
  <c r="AU623" i="3"/>
  <c r="AU637" i="3"/>
  <c r="AU119" i="3"/>
  <c r="AU782" i="3"/>
  <c r="S155" i="4"/>
  <c r="D155" i="4" s="1"/>
  <c r="S694" i="4"/>
  <c r="J132" i="4"/>
  <c r="D132" i="4" s="1"/>
  <c r="Y714" i="3"/>
  <c r="Y666" i="3"/>
  <c r="Y277" i="3"/>
  <c r="S518" i="4"/>
  <c r="D518" i="4" s="1"/>
  <c r="S119" i="4"/>
  <c r="S517" i="4"/>
  <c r="S280" i="4"/>
  <c r="AU460" i="3"/>
  <c r="S105" i="4"/>
  <c r="S135" i="4"/>
  <c r="S71" i="4"/>
  <c r="S120" i="4"/>
  <c r="D120" i="4" s="1"/>
  <c r="X67" i="3"/>
  <c r="X16" i="3"/>
  <c r="AB16" i="4"/>
  <c r="W16" i="4"/>
  <c r="O16" i="4"/>
  <c r="O15" i="4" s="1"/>
  <c r="Q16" i="4"/>
  <c r="Q15" i="4" s="1"/>
  <c r="V16" i="4"/>
  <c r="R16" i="4"/>
  <c r="R15" i="4" s="1"/>
  <c r="Y16" i="4"/>
  <c r="Y15" i="4" s="1"/>
  <c r="I16" i="4"/>
  <c r="I15" i="4" s="1"/>
  <c r="U16" i="4"/>
  <c r="K16" i="4"/>
  <c r="K15" i="4" s="1"/>
  <c r="Z16" i="4"/>
  <c r="Z15" i="4" s="1"/>
  <c r="L16" i="4"/>
  <c r="L15" i="4" s="1"/>
  <c r="T16" i="4"/>
  <c r="X16" i="4"/>
  <c r="X15" i="4" s="1"/>
  <c r="F16" i="4"/>
  <c r="F15" i="4" s="1"/>
  <c r="G16" i="4"/>
  <c r="G15" i="4" s="1"/>
  <c r="H16" i="4"/>
  <c r="H15" i="4" s="1"/>
  <c r="N16" i="4"/>
  <c r="N15" i="4" s="1"/>
  <c r="P16" i="4"/>
  <c r="P15" i="4" s="1"/>
  <c r="J16" i="4"/>
  <c r="J15" i="4" s="1"/>
  <c r="X636" i="3"/>
  <c r="AB636" i="4"/>
  <c r="H636" i="4"/>
  <c r="W636" i="4"/>
  <c r="X636" i="4"/>
  <c r="F636" i="4"/>
  <c r="J636" i="4"/>
  <c r="P636" i="4"/>
  <c r="Z636" i="4"/>
  <c r="Q636" i="4"/>
  <c r="V636" i="4"/>
  <c r="O636" i="4"/>
  <c r="N636" i="4"/>
  <c r="U636" i="4"/>
  <c r="R636" i="4"/>
  <c r="I636" i="4"/>
  <c r="L636" i="4"/>
  <c r="K636" i="4"/>
  <c r="G636" i="4"/>
  <c r="Y636" i="4"/>
  <c r="X310" i="3"/>
  <c r="AB310" i="4"/>
  <c r="Z310" i="4"/>
  <c r="U310" i="4"/>
  <c r="O310" i="4"/>
  <c r="J310" i="4"/>
  <c r="G310" i="4"/>
  <c r="W310" i="4"/>
  <c r="H310" i="4"/>
  <c r="X310" i="4"/>
  <c r="F310" i="4"/>
  <c r="K310" i="4"/>
  <c r="P310" i="4"/>
  <c r="R310" i="4"/>
  <c r="L310" i="4"/>
  <c r="I310" i="4"/>
  <c r="V310" i="4"/>
  <c r="N310" i="4"/>
  <c r="Q310" i="4"/>
  <c r="Y310" i="4"/>
  <c r="X397" i="3"/>
  <c r="AB397" i="4"/>
  <c r="P397" i="4"/>
  <c r="P395" i="4" s="1"/>
  <c r="G397" i="4"/>
  <c r="G395" i="4" s="1"/>
  <c r="N397" i="4"/>
  <c r="N395" i="4" s="1"/>
  <c r="J397" i="4"/>
  <c r="J395" i="4" s="1"/>
  <c r="V397" i="4"/>
  <c r="F397" i="4"/>
  <c r="F395" i="4" s="1"/>
  <c r="I397" i="4"/>
  <c r="Y397" i="4"/>
  <c r="Y395" i="4" s="1"/>
  <c r="X397" i="4"/>
  <c r="X395" i="4" s="1"/>
  <c r="Z397" i="4"/>
  <c r="O397" i="4"/>
  <c r="O395" i="4" s="1"/>
  <c r="R397" i="4"/>
  <c r="R395" i="4" s="1"/>
  <c r="Q397" i="4"/>
  <c r="Q395" i="4" s="1"/>
  <c r="W397" i="4"/>
  <c r="H397" i="4"/>
  <c r="H395" i="4" s="1"/>
  <c r="U397" i="4"/>
  <c r="L397" i="4"/>
  <c r="L395" i="4" s="1"/>
  <c r="K397" i="4"/>
  <c r="K395" i="4" s="1"/>
  <c r="X30" i="3"/>
  <c r="X426" i="3"/>
  <c r="X167" i="3"/>
  <c r="X516" i="3"/>
  <c r="AB516" i="4"/>
  <c r="J516" i="4"/>
  <c r="J515" i="4" s="1"/>
  <c r="L516" i="4"/>
  <c r="L515" i="4" s="1"/>
  <c r="Z516" i="4"/>
  <c r="Z515" i="4" s="1"/>
  <c r="O516" i="4"/>
  <c r="O515" i="4" s="1"/>
  <c r="U516" i="4"/>
  <c r="G516" i="4"/>
  <c r="G515" i="4" s="1"/>
  <c r="R516" i="4"/>
  <c r="R515" i="4" s="1"/>
  <c r="I516" i="4"/>
  <c r="I515" i="4" s="1"/>
  <c r="W516" i="4"/>
  <c r="K516" i="4"/>
  <c r="K515" i="4" s="1"/>
  <c r="V516" i="4"/>
  <c r="F516" i="4"/>
  <c r="F515" i="4" s="1"/>
  <c r="N516" i="4"/>
  <c r="N515" i="4" s="1"/>
  <c r="Y516" i="4"/>
  <c r="Y515" i="4" s="1"/>
  <c r="Q516" i="4"/>
  <c r="Q515" i="4" s="1"/>
  <c r="X516" i="4"/>
  <c r="X515" i="4" s="1"/>
  <c r="P516" i="4"/>
  <c r="P515" i="4" s="1"/>
  <c r="H516" i="4"/>
  <c r="H515" i="4" s="1"/>
  <c r="X529" i="3"/>
  <c r="AB529" i="4"/>
  <c r="O529" i="4"/>
  <c r="G529" i="4"/>
  <c r="X529" i="4"/>
  <c r="J529" i="4"/>
  <c r="L529" i="4"/>
  <c r="I529" i="4"/>
  <c r="P529" i="4"/>
  <c r="Q529" i="4"/>
  <c r="U529" i="4"/>
  <c r="F529" i="4"/>
  <c r="W529" i="4"/>
  <c r="Z529" i="4"/>
  <c r="K529" i="4"/>
  <c r="R529" i="4"/>
  <c r="V529" i="4"/>
  <c r="H529" i="4"/>
  <c r="Y529" i="4"/>
  <c r="N529" i="4"/>
  <c r="X542" i="3"/>
  <c r="AB542" i="4"/>
  <c r="Z542" i="4"/>
  <c r="X542" i="4"/>
  <c r="O542" i="4"/>
  <c r="F542" i="4"/>
  <c r="Q542" i="4"/>
  <c r="J542" i="4"/>
  <c r="R542" i="4"/>
  <c r="I542" i="4"/>
  <c r="V542" i="4"/>
  <c r="W542" i="4"/>
  <c r="K542" i="4"/>
  <c r="H542" i="4"/>
  <c r="U542" i="4"/>
  <c r="L542" i="4"/>
  <c r="P542" i="4"/>
  <c r="N542" i="4"/>
  <c r="G542" i="4"/>
  <c r="Y542" i="4"/>
  <c r="X39" i="3"/>
  <c r="M636" i="4"/>
  <c r="X180" i="3"/>
  <c r="AB180" i="4"/>
  <c r="P180" i="4"/>
  <c r="P179" i="4" s="1"/>
  <c r="I180" i="4"/>
  <c r="I179" i="4" s="1"/>
  <c r="Q180" i="4"/>
  <c r="Q179" i="4" s="1"/>
  <c r="J180" i="4"/>
  <c r="J179" i="4" s="1"/>
  <c r="K180" i="4"/>
  <c r="K179" i="4" s="1"/>
  <c r="L180" i="4"/>
  <c r="L179" i="4" s="1"/>
  <c r="N180" i="4"/>
  <c r="N179" i="4" s="1"/>
  <c r="Y180" i="4"/>
  <c r="Y179" i="4" s="1"/>
  <c r="R180" i="4"/>
  <c r="R179" i="4" s="1"/>
  <c r="W180" i="4"/>
  <c r="F180" i="4"/>
  <c r="F179" i="4" s="1"/>
  <c r="H180" i="4"/>
  <c r="H179" i="4" s="1"/>
  <c r="O180" i="4"/>
  <c r="O179" i="4" s="1"/>
  <c r="V180" i="4"/>
  <c r="G180" i="4"/>
  <c r="G179" i="4" s="1"/>
  <c r="U180" i="4"/>
  <c r="X180" i="4"/>
  <c r="X179" i="4" s="1"/>
  <c r="Z180" i="4"/>
  <c r="Z179" i="4" s="1"/>
  <c r="X487" i="3"/>
  <c r="AB487" i="4"/>
  <c r="J487" i="4"/>
  <c r="J486" i="4" s="1"/>
  <c r="U487" i="4"/>
  <c r="O487" i="4"/>
  <c r="O486" i="4" s="1"/>
  <c r="I487" i="4"/>
  <c r="I486" i="4" s="1"/>
  <c r="X487" i="4"/>
  <c r="X486" i="4" s="1"/>
  <c r="W487" i="4"/>
  <c r="F487" i="4"/>
  <c r="F486" i="4" s="1"/>
  <c r="V487" i="4"/>
  <c r="H487" i="4"/>
  <c r="H486" i="4" s="1"/>
  <c r="Y487" i="4"/>
  <c r="Y486" i="4" s="1"/>
  <c r="Z487" i="4"/>
  <c r="Z486" i="4" s="1"/>
  <c r="P487" i="4"/>
  <c r="P486" i="4" s="1"/>
  <c r="G487" i="4"/>
  <c r="G486" i="4" s="1"/>
  <c r="Q487" i="4"/>
  <c r="Q486" i="4" s="1"/>
  <c r="R487" i="4"/>
  <c r="R486" i="4" s="1"/>
  <c r="L487" i="4"/>
  <c r="L486" i="4" s="1"/>
  <c r="K487" i="4"/>
  <c r="K486" i="4" s="1"/>
  <c r="N487" i="4"/>
  <c r="N486" i="4" s="1"/>
  <c r="X470" i="3"/>
  <c r="AB470" i="4"/>
  <c r="K470" i="4"/>
  <c r="K469" i="4" s="1"/>
  <c r="N470" i="4"/>
  <c r="N469" i="4" s="1"/>
  <c r="L470" i="4"/>
  <c r="L469" i="4" s="1"/>
  <c r="Q470" i="4"/>
  <c r="Q469" i="4" s="1"/>
  <c r="R470" i="4"/>
  <c r="R469" i="4" s="1"/>
  <c r="I470" i="4"/>
  <c r="I469" i="4" s="1"/>
  <c r="H470" i="4"/>
  <c r="H469" i="4" s="1"/>
  <c r="Y470" i="4"/>
  <c r="Y469" i="4" s="1"/>
  <c r="F470" i="4"/>
  <c r="F469" i="4" s="1"/>
  <c r="J470" i="4"/>
  <c r="J469" i="4" s="1"/>
  <c r="W470" i="4"/>
  <c r="O470" i="4"/>
  <c r="O469" i="4" s="1"/>
  <c r="G470" i="4"/>
  <c r="G469" i="4" s="1"/>
  <c r="Z470" i="4"/>
  <c r="Z469" i="4" s="1"/>
  <c r="P470" i="4"/>
  <c r="P469" i="4" s="1"/>
  <c r="U470" i="4"/>
  <c r="V470" i="4"/>
  <c r="X470" i="4"/>
  <c r="X469" i="4" s="1"/>
  <c r="X24" i="3"/>
  <c r="AB24" i="4"/>
  <c r="N24" i="4"/>
  <c r="I24" i="4"/>
  <c r="I23" i="4" s="1"/>
  <c r="U24" i="4"/>
  <c r="R24" i="4"/>
  <c r="R23" i="4" s="1"/>
  <c r="Z24" i="4"/>
  <c r="Z23" i="4" s="1"/>
  <c r="Y24" i="4"/>
  <c r="Y23" i="4" s="1"/>
  <c r="H24" i="4"/>
  <c r="H23" i="4" s="1"/>
  <c r="K24" i="4"/>
  <c r="K23" i="4" s="1"/>
  <c r="F24" i="4"/>
  <c r="F23" i="4" s="1"/>
  <c r="Q24" i="4"/>
  <c r="Q23" i="4" s="1"/>
  <c r="V24" i="4"/>
  <c r="W24" i="4"/>
  <c r="P24" i="4"/>
  <c r="P23" i="4" s="1"/>
  <c r="G24" i="4"/>
  <c r="G23" i="4" s="1"/>
  <c r="L24" i="4"/>
  <c r="L23" i="4" s="1"/>
  <c r="O24" i="4"/>
  <c r="O23" i="4" s="1"/>
  <c r="T24" i="4"/>
  <c r="X24" i="4"/>
  <c r="X23" i="4" s="1"/>
  <c r="J24" i="4"/>
  <c r="J23" i="4" s="1"/>
  <c r="X173" i="3"/>
  <c r="AB173" i="4"/>
  <c r="N173" i="4"/>
  <c r="N172" i="4" s="1"/>
  <c r="O173" i="4"/>
  <c r="O172" i="4" s="1"/>
  <c r="Y173" i="4"/>
  <c r="Y172" i="4" s="1"/>
  <c r="Z173" i="4"/>
  <c r="Z172" i="4" s="1"/>
  <c r="Q173" i="4"/>
  <c r="Q172" i="4" s="1"/>
  <c r="G173" i="4"/>
  <c r="G172" i="4" s="1"/>
  <c r="R173" i="4"/>
  <c r="R172" i="4" s="1"/>
  <c r="H173" i="4"/>
  <c r="H172" i="4" s="1"/>
  <c r="W173" i="4"/>
  <c r="L173" i="4"/>
  <c r="L172" i="4" s="1"/>
  <c r="U173" i="4"/>
  <c r="K173" i="4"/>
  <c r="K172" i="4" s="1"/>
  <c r="I173" i="4"/>
  <c r="I172" i="4" s="1"/>
  <c r="X173" i="4"/>
  <c r="X172" i="4" s="1"/>
  <c r="F173" i="4"/>
  <c r="F172" i="4" s="1"/>
  <c r="P173" i="4"/>
  <c r="P172" i="4" s="1"/>
  <c r="J173" i="4"/>
  <c r="J172" i="4" s="1"/>
  <c r="V173" i="4"/>
  <c r="X546" i="3"/>
  <c r="S225" i="4"/>
  <c r="X671" i="3"/>
  <c r="AB671" i="4"/>
  <c r="J671" i="4"/>
  <c r="W671" i="4"/>
  <c r="Q671" i="4"/>
  <c r="L671" i="4"/>
  <c r="X671" i="4"/>
  <c r="F671" i="4"/>
  <c r="H671" i="4"/>
  <c r="Z671" i="4"/>
  <c r="Y671" i="4"/>
  <c r="I671" i="4"/>
  <c r="G671" i="4"/>
  <c r="O671" i="4"/>
  <c r="P671" i="4"/>
  <c r="V671" i="4"/>
  <c r="R671" i="4"/>
  <c r="N671" i="4"/>
  <c r="K671" i="4"/>
  <c r="U671" i="4"/>
  <c r="X42" i="3"/>
  <c r="AB42" i="4"/>
  <c r="V42" i="4"/>
  <c r="P42" i="4"/>
  <c r="W42" i="4"/>
  <c r="U42" i="4"/>
  <c r="O42" i="4"/>
  <c r="J42" i="4"/>
  <c r="Z42" i="4"/>
  <c r="L42" i="4"/>
  <c r="H42" i="4"/>
  <c r="F42" i="4"/>
  <c r="I42" i="4"/>
  <c r="N42" i="4"/>
  <c r="R42" i="4"/>
  <c r="T42" i="4"/>
  <c r="K42" i="4"/>
  <c r="Y42" i="4"/>
  <c r="G42" i="4"/>
  <c r="X42" i="4"/>
  <c r="Q42" i="4"/>
  <c r="X158" i="3"/>
  <c r="AB158" i="4"/>
  <c r="X158" i="4"/>
  <c r="G158" i="4"/>
  <c r="U158" i="4"/>
  <c r="R158" i="4"/>
  <c r="Q158" i="4"/>
  <c r="Y158" i="4"/>
  <c r="L158" i="4"/>
  <c r="K158" i="4"/>
  <c r="J158" i="4"/>
  <c r="W158" i="4"/>
  <c r="P158" i="4"/>
  <c r="O158" i="4"/>
  <c r="F158" i="4"/>
  <c r="Z158" i="4"/>
  <c r="I158" i="4"/>
  <c r="N158" i="4"/>
  <c r="V158" i="4"/>
  <c r="H158" i="4"/>
  <c r="X493" i="3"/>
  <c r="X70" i="3"/>
  <c r="AB70" i="4"/>
  <c r="W70" i="4"/>
  <c r="Y70" i="4"/>
  <c r="Y69" i="4" s="1"/>
  <c r="Q70" i="4"/>
  <c r="Q69" i="4" s="1"/>
  <c r="F70" i="4"/>
  <c r="F69" i="4" s="1"/>
  <c r="X70" i="4"/>
  <c r="X69" i="4" s="1"/>
  <c r="G70" i="4"/>
  <c r="U70" i="4"/>
  <c r="L70" i="4"/>
  <c r="L69" i="4" s="1"/>
  <c r="N70" i="4"/>
  <c r="N69" i="4" s="1"/>
  <c r="O70" i="4"/>
  <c r="I70" i="4"/>
  <c r="I69" i="4" s="1"/>
  <c r="H70" i="4"/>
  <c r="H69" i="4" s="1"/>
  <c r="P70" i="4"/>
  <c r="V70" i="4"/>
  <c r="K70" i="4"/>
  <c r="K69" i="4" s="1"/>
  <c r="J70" i="4"/>
  <c r="J69" i="4" s="1"/>
  <c r="R70" i="4"/>
  <c r="R69" i="4" s="1"/>
  <c r="Z70" i="4"/>
  <c r="Z69" i="4" s="1"/>
  <c r="M310" i="4"/>
  <c r="X248" i="3"/>
  <c r="AB248" i="4"/>
  <c r="O248" i="4"/>
  <c r="G248" i="4"/>
  <c r="K248" i="4"/>
  <c r="H248" i="4"/>
  <c r="F248" i="4"/>
  <c r="I248" i="4"/>
  <c r="U248" i="4"/>
  <c r="Q248" i="4"/>
  <c r="X248" i="4"/>
  <c r="W248" i="4"/>
  <c r="Z248" i="4"/>
  <c r="R248" i="4"/>
  <c r="J248" i="4"/>
  <c r="L248" i="4"/>
  <c r="N248" i="4"/>
  <c r="Y248" i="4"/>
  <c r="P248" i="4"/>
  <c r="V248" i="4"/>
  <c r="X422" i="3"/>
  <c r="AB422" i="4"/>
  <c r="F422" i="4"/>
  <c r="F421" i="4" s="1"/>
  <c r="Y422" i="4"/>
  <c r="Y421" i="4" s="1"/>
  <c r="P422" i="4"/>
  <c r="P421" i="4" s="1"/>
  <c r="U422" i="4"/>
  <c r="Q422" i="4"/>
  <c r="Q421" i="4" s="1"/>
  <c r="L422" i="4"/>
  <c r="L421" i="4" s="1"/>
  <c r="G422" i="4"/>
  <c r="G421" i="4" s="1"/>
  <c r="O422" i="4"/>
  <c r="O421" i="4" s="1"/>
  <c r="X422" i="4"/>
  <c r="X421" i="4" s="1"/>
  <c r="W422" i="4"/>
  <c r="I422" i="4"/>
  <c r="I421" i="4" s="1"/>
  <c r="R422" i="4"/>
  <c r="R421" i="4" s="1"/>
  <c r="K422" i="4"/>
  <c r="K421" i="4" s="1"/>
  <c r="J422" i="4"/>
  <c r="J421" i="4" s="1"/>
  <c r="Z422" i="4"/>
  <c r="Z421" i="4" s="1"/>
  <c r="V422" i="4"/>
  <c r="H422" i="4"/>
  <c r="H421" i="4" s="1"/>
  <c r="N422" i="4"/>
  <c r="N421" i="4" s="1"/>
  <c r="X193" i="3"/>
  <c r="AB193" i="4"/>
  <c r="Q193" i="4"/>
  <c r="V193" i="4"/>
  <c r="G193" i="4"/>
  <c r="P193" i="4"/>
  <c r="O193" i="4"/>
  <c r="L193" i="4"/>
  <c r="W193" i="4"/>
  <c r="K193" i="4"/>
  <c r="Z193" i="4"/>
  <c r="R193" i="4"/>
  <c r="U193" i="4"/>
  <c r="H193" i="4"/>
  <c r="Y193" i="4"/>
  <c r="F193" i="4"/>
  <c r="I193" i="4"/>
  <c r="N193" i="4"/>
  <c r="X193" i="4"/>
  <c r="J193" i="4"/>
  <c r="X29" i="3"/>
  <c r="AB29" i="4"/>
  <c r="P29" i="4"/>
  <c r="P28" i="4" s="1"/>
  <c r="K29" i="4"/>
  <c r="K28" i="4" s="1"/>
  <c r="U29" i="4"/>
  <c r="G29" i="4"/>
  <c r="G28" i="4" s="1"/>
  <c r="I29" i="4"/>
  <c r="I28" i="4" s="1"/>
  <c r="V29" i="4"/>
  <c r="J29" i="4"/>
  <c r="J28" i="4" s="1"/>
  <c r="H29" i="4"/>
  <c r="H28" i="4" s="1"/>
  <c r="Y29" i="4"/>
  <c r="Y28" i="4" s="1"/>
  <c r="L29" i="4"/>
  <c r="L28" i="4" s="1"/>
  <c r="W29" i="4"/>
  <c r="T29" i="4"/>
  <c r="X29" i="4"/>
  <c r="X28" i="4" s="1"/>
  <c r="Z29" i="4"/>
  <c r="Z28" i="4" s="1"/>
  <c r="R29" i="4"/>
  <c r="R28" i="4" s="1"/>
  <c r="Q29" i="4"/>
  <c r="Q28" i="4" s="1"/>
  <c r="F29" i="4"/>
  <c r="F28" i="4" s="1"/>
  <c r="N29" i="4"/>
  <c r="N28" i="4" s="1"/>
  <c r="O29" i="4"/>
  <c r="O28" i="4" s="1"/>
  <c r="X112" i="3"/>
  <c r="AB112" i="4"/>
  <c r="V112" i="4"/>
  <c r="L112" i="4"/>
  <c r="L111" i="4" s="1"/>
  <c r="R112" i="4"/>
  <c r="R111" i="4" s="1"/>
  <c r="F112" i="4"/>
  <c r="F111" i="4" s="1"/>
  <c r="Y112" i="4"/>
  <c r="Y111" i="4" s="1"/>
  <c r="X112" i="4"/>
  <c r="X111" i="4" s="1"/>
  <c r="I112" i="4"/>
  <c r="I111" i="4" s="1"/>
  <c r="N112" i="4"/>
  <c r="N111" i="4" s="1"/>
  <c r="U112" i="4"/>
  <c r="G112" i="4"/>
  <c r="G111" i="4" s="1"/>
  <c r="W112" i="4"/>
  <c r="O112" i="4"/>
  <c r="O111" i="4" s="1"/>
  <c r="Q112" i="4"/>
  <c r="Q111" i="4" s="1"/>
  <c r="Z112" i="4"/>
  <c r="Z111" i="4" s="1"/>
  <c r="P112" i="4"/>
  <c r="P111" i="4" s="1"/>
  <c r="J112" i="4"/>
  <c r="H112" i="4"/>
  <c r="H111" i="4" s="1"/>
  <c r="K112" i="4"/>
  <c r="K111" i="4" s="1"/>
  <c r="X15" i="3"/>
  <c r="X522" i="3"/>
  <c r="AB522" i="4"/>
  <c r="N522" i="4"/>
  <c r="N521" i="4" s="1"/>
  <c r="L522" i="4"/>
  <c r="L521" i="4" s="1"/>
  <c r="U522" i="4"/>
  <c r="J522" i="4"/>
  <c r="J521" i="4" s="1"/>
  <c r="Z522" i="4"/>
  <c r="Z521" i="4" s="1"/>
  <c r="Q522" i="4"/>
  <c r="Q521" i="4" s="1"/>
  <c r="H522" i="4"/>
  <c r="H521" i="4" s="1"/>
  <c r="Y522" i="4"/>
  <c r="Y521" i="4" s="1"/>
  <c r="O522" i="4"/>
  <c r="O521" i="4" s="1"/>
  <c r="G522" i="4"/>
  <c r="G521" i="4" s="1"/>
  <c r="W522" i="4"/>
  <c r="K522" i="4"/>
  <c r="K521" i="4" s="1"/>
  <c r="P522" i="4"/>
  <c r="P521" i="4" s="1"/>
  <c r="R522" i="4"/>
  <c r="R521" i="4" s="1"/>
  <c r="V522" i="4"/>
  <c r="F522" i="4"/>
  <c r="F521" i="4" s="1"/>
  <c r="I522" i="4"/>
  <c r="I521" i="4" s="1"/>
  <c r="X522" i="4"/>
  <c r="X521" i="4" s="1"/>
  <c r="X635" i="3"/>
  <c r="X613" i="3"/>
  <c r="AB613" i="4"/>
  <c r="V613" i="4"/>
  <c r="W613" i="4"/>
  <c r="F613" i="4"/>
  <c r="F612" i="4" s="1"/>
  <c r="R613" i="4"/>
  <c r="R612" i="4" s="1"/>
  <c r="O613" i="4"/>
  <c r="O612" i="4" s="1"/>
  <c r="Q613" i="4"/>
  <c r="Q612" i="4" s="1"/>
  <c r="G613" i="4"/>
  <c r="G612" i="4" s="1"/>
  <c r="L613" i="4"/>
  <c r="L612" i="4" s="1"/>
  <c r="I613" i="4"/>
  <c r="I612" i="4" s="1"/>
  <c r="J613" i="4"/>
  <c r="J612" i="4" s="1"/>
  <c r="X613" i="4"/>
  <c r="X612" i="4" s="1"/>
  <c r="H613" i="4"/>
  <c r="N613" i="4"/>
  <c r="N612" i="4" s="1"/>
  <c r="Z613" i="4"/>
  <c r="Z612" i="4" s="1"/>
  <c r="Y613" i="4"/>
  <c r="Y612" i="4" s="1"/>
  <c r="K613" i="4"/>
  <c r="K612" i="4" s="1"/>
  <c r="P613" i="4"/>
  <c r="P612" i="4" s="1"/>
  <c r="U613" i="4"/>
  <c r="X515" i="3"/>
  <c r="X528" i="3"/>
  <c r="X376" i="3"/>
  <c r="AB376" i="4"/>
  <c r="I376" i="4"/>
  <c r="I375" i="4" s="1"/>
  <c r="U376" i="4"/>
  <c r="V376" i="4"/>
  <c r="Q376" i="4"/>
  <c r="Q375" i="4" s="1"/>
  <c r="H376" i="4"/>
  <c r="H375" i="4" s="1"/>
  <c r="G376" i="4"/>
  <c r="G375" i="4" s="1"/>
  <c r="N376" i="4"/>
  <c r="N375" i="4" s="1"/>
  <c r="P376" i="4"/>
  <c r="K376" i="4"/>
  <c r="K375" i="4" s="1"/>
  <c r="X376" i="4"/>
  <c r="X375" i="4" s="1"/>
  <c r="J376" i="4"/>
  <c r="J375" i="4" s="1"/>
  <c r="Y376" i="4"/>
  <c r="Y375" i="4" s="1"/>
  <c r="R376" i="4"/>
  <c r="Z376" i="4"/>
  <c r="Z375" i="4" s="1"/>
  <c r="L376" i="4"/>
  <c r="L375" i="4" s="1"/>
  <c r="F376" i="4"/>
  <c r="F375" i="4" s="1"/>
  <c r="W376" i="4"/>
  <c r="O376" i="4"/>
  <c r="O375" i="4" s="1"/>
  <c r="X60" i="3"/>
  <c r="AB60" i="4"/>
  <c r="J60" i="4"/>
  <c r="R60" i="4"/>
  <c r="W60" i="4"/>
  <c r="G60" i="4"/>
  <c r="K60" i="4"/>
  <c r="I60" i="4"/>
  <c r="Y60" i="4"/>
  <c r="L60" i="4"/>
  <c r="V60" i="4"/>
  <c r="Q60" i="4"/>
  <c r="U60" i="4"/>
  <c r="X60" i="4"/>
  <c r="H60" i="4"/>
  <c r="O60" i="4"/>
  <c r="Z60" i="4"/>
  <c r="N60" i="4"/>
  <c r="F60" i="4"/>
  <c r="T60" i="4"/>
  <c r="P60" i="4"/>
  <c r="M16" i="4"/>
  <c r="X95" i="3"/>
  <c r="AB95" i="4"/>
  <c r="V95" i="4"/>
  <c r="J95" i="4"/>
  <c r="J94" i="4" s="1"/>
  <c r="Y95" i="4"/>
  <c r="Y94" i="4" s="1"/>
  <c r="P95" i="4"/>
  <c r="P94" i="4" s="1"/>
  <c r="H95" i="4"/>
  <c r="H94" i="4" s="1"/>
  <c r="F95" i="4"/>
  <c r="F94" i="4" s="1"/>
  <c r="G95" i="4"/>
  <c r="G94" i="4" s="1"/>
  <c r="R95" i="4"/>
  <c r="R94" i="4" s="1"/>
  <c r="Q95" i="4"/>
  <c r="Q94" i="4" s="1"/>
  <c r="O95" i="4"/>
  <c r="O94" i="4" s="1"/>
  <c r="K95" i="4"/>
  <c r="K94" i="4" s="1"/>
  <c r="I95" i="4"/>
  <c r="I94" i="4" s="1"/>
  <c r="W95" i="4"/>
  <c r="X95" i="4"/>
  <c r="X94" i="4" s="1"/>
  <c r="Z95" i="4"/>
  <c r="Z94" i="4" s="1"/>
  <c r="N95" i="4"/>
  <c r="N94" i="4" s="1"/>
  <c r="U95" i="4"/>
  <c r="L95" i="4"/>
  <c r="L94" i="4" s="1"/>
  <c r="X632" i="3"/>
  <c r="AB632" i="4"/>
  <c r="R632" i="4"/>
  <c r="R631" i="4" s="1"/>
  <c r="Q632" i="4"/>
  <c r="Q631" i="4" s="1"/>
  <c r="F632" i="4"/>
  <c r="F631" i="4" s="1"/>
  <c r="H632" i="4"/>
  <c r="H631" i="4" s="1"/>
  <c r="N632" i="4"/>
  <c r="N631" i="4" s="1"/>
  <c r="Z632" i="4"/>
  <c r="Z631" i="4" s="1"/>
  <c r="W632" i="4"/>
  <c r="I632" i="4"/>
  <c r="I631" i="4" s="1"/>
  <c r="U632" i="4"/>
  <c r="X632" i="4"/>
  <c r="X631" i="4" s="1"/>
  <c r="L632" i="4"/>
  <c r="L631" i="4" s="1"/>
  <c r="Y632" i="4"/>
  <c r="Y631" i="4" s="1"/>
  <c r="O632" i="4"/>
  <c r="O631" i="4" s="1"/>
  <c r="J632" i="4"/>
  <c r="J631" i="4" s="1"/>
  <c r="G632" i="4"/>
  <c r="G631" i="4" s="1"/>
  <c r="K632" i="4"/>
  <c r="K631" i="4" s="1"/>
  <c r="V632" i="4"/>
  <c r="P632" i="4"/>
  <c r="P631" i="4" s="1"/>
  <c r="X534" i="3"/>
  <c r="AB534" i="4"/>
  <c r="F534" i="4"/>
  <c r="P534" i="4"/>
  <c r="R534" i="4"/>
  <c r="Y534" i="4"/>
  <c r="N534" i="4"/>
  <c r="I534" i="4"/>
  <c r="J534" i="4"/>
  <c r="H534" i="4"/>
  <c r="G534" i="4"/>
  <c r="Q534" i="4"/>
  <c r="L534" i="4"/>
  <c r="W534" i="4"/>
  <c r="K534" i="4"/>
  <c r="U534" i="4"/>
  <c r="Z534" i="4"/>
  <c r="V534" i="4"/>
  <c r="X534" i="4"/>
  <c r="O534" i="4"/>
  <c r="X348" i="3"/>
  <c r="AB348" i="4"/>
  <c r="K348" i="4"/>
  <c r="N348" i="4"/>
  <c r="F348" i="4"/>
  <c r="R348" i="4"/>
  <c r="Y348" i="4"/>
  <c r="H348" i="4"/>
  <c r="V348" i="4"/>
  <c r="X348" i="4"/>
  <c r="O348" i="4"/>
  <c r="W348" i="4"/>
  <c r="P348" i="4"/>
  <c r="J348" i="4"/>
  <c r="Q348" i="4"/>
  <c r="U348" i="4"/>
  <c r="I348" i="4"/>
  <c r="L348" i="4"/>
  <c r="G348" i="4"/>
  <c r="Z348" i="4"/>
  <c r="X179" i="3"/>
  <c r="X604" i="3"/>
  <c r="AB604" i="4"/>
  <c r="I604" i="4"/>
  <c r="L604" i="4"/>
  <c r="N604" i="4"/>
  <c r="J604" i="4"/>
  <c r="V604" i="4"/>
  <c r="K604" i="4"/>
  <c r="Z604" i="4"/>
  <c r="Q604" i="4"/>
  <c r="W604" i="4"/>
  <c r="H604" i="4"/>
  <c r="O604" i="4"/>
  <c r="R604" i="4"/>
  <c r="X604" i="4"/>
  <c r="G604" i="4"/>
  <c r="U604" i="4"/>
  <c r="Y604" i="4"/>
  <c r="F604" i="4"/>
  <c r="P604" i="4"/>
  <c r="X486" i="3"/>
  <c r="X469" i="3"/>
  <c r="X23" i="3"/>
  <c r="X172" i="3"/>
  <c r="X22" i="3"/>
  <c r="AB22" i="4"/>
  <c r="P22" i="4"/>
  <c r="P21" i="4" s="1"/>
  <c r="T22" i="4"/>
  <c r="N22" i="4"/>
  <c r="N21" i="4" s="1"/>
  <c r="H22" i="4"/>
  <c r="H21" i="4" s="1"/>
  <c r="L22" i="4"/>
  <c r="L21" i="4" s="1"/>
  <c r="R22" i="4"/>
  <c r="R21" i="4" s="1"/>
  <c r="I22" i="4"/>
  <c r="I21" i="4" s="1"/>
  <c r="J22" i="4"/>
  <c r="J21" i="4" s="1"/>
  <c r="Y22" i="4"/>
  <c r="Y21" i="4" s="1"/>
  <c r="X22" i="4"/>
  <c r="X21" i="4" s="1"/>
  <c r="V22" i="4"/>
  <c r="U22" i="4"/>
  <c r="Z22" i="4"/>
  <c r="Z21" i="4" s="1"/>
  <c r="Q22" i="4"/>
  <c r="Q21" i="4" s="1"/>
  <c r="W22" i="4"/>
  <c r="O22" i="4"/>
  <c r="O21" i="4" s="1"/>
  <c r="K22" i="4"/>
  <c r="K21" i="4" s="1"/>
  <c r="F22" i="4"/>
  <c r="F21" i="4" s="1"/>
  <c r="G22" i="4"/>
  <c r="G21" i="4" s="1"/>
  <c r="M376" i="4"/>
  <c r="X139" i="3"/>
  <c r="AB139" i="4"/>
  <c r="H139" i="4"/>
  <c r="O139" i="4"/>
  <c r="J139" i="4"/>
  <c r="I139" i="4"/>
  <c r="L139" i="4"/>
  <c r="R139" i="4"/>
  <c r="P139" i="4"/>
  <c r="Q139" i="4"/>
  <c r="Y139" i="4"/>
  <c r="Z139" i="4"/>
  <c r="F139" i="4"/>
  <c r="K139" i="4"/>
  <c r="W139" i="4"/>
  <c r="X139" i="4"/>
  <c r="V139" i="4"/>
  <c r="U139" i="4"/>
  <c r="G139" i="4"/>
  <c r="N139" i="4"/>
  <c r="X69" i="3"/>
  <c r="M397" i="4"/>
  <c r="M529" i="4"/>
  <c r="X176" i="3"/>
  <c r="AB176" i="4"/>
  <c r="V176" i="4"/>
  <c r="R176" i="4"/>
  <c r="R175" i="4" s="1"/>
  <c r="Q176" i="4"/>
  <c r="Q175" i="4" s="1"/>
  <c r="N176" i="4"/>
  <c r="N175" i="4" s="1"/>
  <c r="Z176" i="4"/>
  <c r="Z175" i="4" s="1"/>
  <c r="Y176" i="4"/>
  <c r="Y175" i="4" s="1"/>
  <c r="G176" i="4"/>
  <c r="G175" i="4" s="1"/>
  <c r="W176" i="4"/>
  <c r="I176" i="4"/>
  <c r="I175" i="4" s="1"/>
  <c r="H176" i="4"/>
  <c r="H175" i="4" s="1"/>
  <c r="L176" i="4"/>
  <c r="L175" i="4" s="1"/>
  <c r="O176" i="4"/>
  <c r="O175" i="4" s="1"/>
  <c r="K176" i="4"/>
  <c r="K175" i="4" s="1"/>
  <c r="F176" i="4"/>
  <c r="F175" i="4" s="1"/>
  <c r="U176" i="4"/>
  <c r="X176" i="4"/>
  <c r="X175" i="4" s="1"/>
  <c r="P176" i="4"/>
  <c r="P175" i="4" s="1"/>
  <c r="J176" i="4"/>
  <c r="J175" i="4" s="1"/>
  <c r="X489" i="3"/>
  <c r="AB489" i="4"/>
  <c r="V489" i="4"/>
  <c r="J489" i="4"/>
  <c r="J488" i="4" s="1"/>
  <c r="K489" i="4"/>
  <c r="K488" i="4" s="1"/>
  <c r="Y489" i="4"/>
  <c r="Y488" i="4" s="1"/>
  <c r="U489" i="4"/>
  <c r="O489" i="4"/>
  <c r="O488" i="4" s="1"/>
  <c r="W489" i="4"/>
  <c r="L489" i="4"/>
  <c r="L488" i="4" s="1"/>
  <c r="H489" i="4"/>
  <c r="H488" i="4" s="1"/>
  <c r="R489" i="4"/>
  <c r="R488" i="4" s="1"/>
  <c r="I489" i="4"/>
  <c r="I488" i="4" s="1"/>
  <c r="N489" i="4"/>
  <c r="N488" i="4" s="1"/>
  <c r="Z489" i="4"/>
  <c r="Z488" i="4" s="1"/>
  <c r="F489" i="4"/>
  <c r="F488" i="4" s="1"/>
  <c r="X489" i="4"/>
  <c r="X488" i="4" s="1"/>
  <c r="Q489" i="4"/>
  <c r="Q488" i="4" s="1"/>
  <c r="G489" i="4"/>
  <c r="G488" i="4" s="1"/>
  <c r="P489" i="4"/>
  <c r="P488" i="4" s="1"/>
  <c r="X480" i="3"/>
  <c r="AB480" i="4"/>
  <c r="W480" i="4"/>
  <c r="F480" i="4"/>
  <c r="F479" i="4" s="1"/>
  <c r="R480" i="4"/>
  <c r="R479" i="4" s="1"/>
  <c r="Y480" i="4"/>
  <c r="Y479" i="4" s="1"/>
  <c r="I480" i="4"/>
  <c r="I479" i="4" s="1"/>
  <c r="N480" i="4"/>
  <c r="N479" i="4" s="1"/>
  <c r="K480" i="4"/>
  <c r="K479" i="4" s="1"/>
  <c r="J480" i="4"/>
  <c r="J479" i="4" s="1"/>
  <c r="O480" i="4"/>
  <c r="O479" i="4" s="1"/>
  <c r="X480" i="4"/>
  <c r="X479" i="4" s="1"/>
  <c r="H480" i="4"/>
  <c r="H479" i="4" s="1"/>
  <c r="G480" i="4"/>
  <c r="G479" i="4" s="1"/>
  <c r="P480" i="4"/>
  <c r="P479" i="4" s="1"/>
  <c r="Z480" i="4"/>
  <c r="Z479" i="4" s="1"/>
  <c r="V480" i="4"/>
  <c r="L480" i="4"/>
  <c r="L479" i="4" s="1"/>
  <c r="Q480" i="4"/>
  <c r="Q479" i="4" s="1"/>
  <c r="U480" i="4"/>
  <c r="X421" i="3"/>
  <c r="X625" i="3"/>
  <c r="AB625" i="4"/>
  <c r="U625" i="4"/>
  <c r="N625" i="4"/>
  <c r="N624" i="4" s="1"/>
  <c r="Q625" i="4"/>
  <c r="Q624" i="4" s="1"/>
  <c r="L625" i="4"/>
  <c r="L624" i="4" s="1"/>
  <c r="V625" i="4"/>
  <c r="F625" i="4"/>
  <c r="F624" i="4" s="1"/>
  <c r="Z625" i="4"/>
  <c r="Z624" i="4" s="1"/>
  <c r="I625" i="4"/>
  <c r="I624" i="4" s="1"/>
  <c r="Y625" i="4"/>
  <c r="Y624" i="4" s="1"/>
  <c r="R625" i="4"/>
  <c r="R624" i="4" s="1"/>
  <c r="W625" i="4"/>
  <c r="H625" i="4"/>
  <c r="H624" i="4" s="1"/>
  <c r="K625" i="4"/>
  <c r="K624" i="4" s="1"/>
  <c r="P625" i="4"/>
  <c r="P624" i="4" s="1"/>
  <c r="J625" i="4"/>
  <c r="J624" i="4" s="1"/>
  <c r="X625" i="4"/>
  <c r="X624" i="4" s="1"/>
  <c r="G625" i="4"/>
  <c r="G624" i="4" s="1"/>
  <c r="O625" i="4"/>
  <c r="O624" i="4" s="1"/>
  <c r="X44" i="3"/>
  <c r="AB44" i="4"/>
  <c r="X44" i="4"/>
  <c r="F44" i="4"/>
  <c r="W44" i="4"/>
  <c r="Y44" i="4"/>
  <c r="G44" i="4"/>
  <c r="Q44" i="4"/>
  <c r="L44" i="4"/>
  <c r="N44" i="4"/>
  <c r="V44" i="4"/>
  <c r="P44" i="4"/>
  <c r="R44" i="4"/>
  <c r="Z44" i="4"/>
  <c r="O44" i="4"/>
  <c r="J44" i="4"/>
  <c r="T44" i="4"/>
  <c r="U44" i="4"/>
  <c r="H44" i="4"/>
  <c r="K44" i="4"/>
  <c r="I44" i="4"/>
  <c r="X28" i="3"/>
  <c r="X111" i="3"/>
  <c r="X521" i="3"/>
  <c r="X628" i="3"/>
  <c r="AB628" i="4"/>
  <c r="O628" i="4"/>
  <c r="O627" i="4" s="1"/>
  <c r="F628" i="4"/>
  <c r="F627" i="4" s="1"/>
  <c r="L628" i="4"/>
  <c r="L627" i="4" s="1"/>
  <c r="J628" i="4"/>
  <c r="J627" i="4" s="1"/>
  <c r="G628" i="4"/>
  <c r="G627" i="4" s="1"/>
  <c r="V628" i="4"/>
  <c r="W628" i="4"/>
  <c r="P628" i="4"/>
  <c r="P627" i="4" s="1"/>
  <c r="R628" i="4"/>
  <c r="R627" i="4" s="1"/>
  <c r="U628" i="4"/>
  <c r="Q628" i="4"/>
  <c r="Q627" i="4" s="1"/>
  <c r="K628" i="4"/>
  <c r="K627" i="4" s="1"/>
  <c r="Y628" i="4"/>
  <c r="Y627" i="4" s="1"/>
  <c r="I628" i="4"/>
  <c r="I627" i="4" s="1"/>
  <c r="H628" i="4"/>
  <c r="H627" i="4" s="1"/>
  <c r="Z628" i="4"/>
  <c r="Z627" i="4" s="1"/>
  <c r="X628" i="4"/>
  <c r="X627" i="4" s="1"/>
  <c r="N628" i="4"/>
  <c r="N627" i="4" s="1"/>
  <c r="X359" i="3"/>
  <c r="AB359" i="4"/>
  <c r="R359" i="4"/>
  <c r="P359" i="4"/>
  <c r="F359" i="4"/>
  <c r="X359" i="4"/>
  <c r="G359" i="4"/>
  <c r="W359" i="4"/>
  <c r="N359" i="4"/>
  <c r="H359" i="4"/>
  <c r="Y359" i="4"/>
  <c r="J359" i="4"/>
  <c r="K359" i="4"/>
  <c r="O359" i="4"/>
  <c r="I359" i="4"/>
  <c r="Z359" i="4"/>
  <c r="Q359" i="4"/>
  <c r="V359" i="4"/>
  <c r="U359" i="4"/>
  <c r="L359" i="4"/>
  <c r="X736" i="3"/>
  <c r="AB736" i="4"/>
  <c r="P736" i="4"/>
  <c r="Y736" i="4"/>
  <c r="Q736" i="4"/>
  <c r="Z736" i="4"/>
  <c r="G736" i="4"/>
  <c r="H736" i="4"/>
  <c r="L736" i="4"/>
  <c r="X736" i="4"/>
  <c r="R736" i="4"/>
  <c r="U736" i="4"/>
  <c r="O736" i="4"/>
  <c r="J736" i="4"/>
  <c r="F736" i="4"/>
  <c r="V736" i="4"/>
  <c r="W736" i="4"/>
  <c r="K736" i="4"/>
  <c r="N736" i="4"/>
  <c r="I736" i="4"/>
  <c r="X375" i="3"/>
  <c r="T128" i="4"/>
  <c r="S128" i="4" s="1"/>
  <c r="AV128" i="3"/>
  <c r="X574" i="3"/>
  <c r="AB574" i="4"/>
  <c r="L574" i="4"/>
  <c r="Y574" i="4"/>
  <c r="Q574" i="4"/>
  <c r="Z574" i="4"/>
  <c r="R574" i="4"/>
  <c r="P574" i="4"/>
  <c r="V574" i="4"/>
  <c r="G574" i="4"/>
  <c r="U574" i="4"/>
  <c r="N574" i="4"/>
  <c r="H574" i="4"/>
  <c r="X574" i="4"/>
  <c r="I574" i="4"/>
  <c r="F574" i="4"/>
  <c r="O574" i="4"/>
  <c r="W574" i="4"/>
  <c r="K574" i="4"/>
  <c r="J574" i="4"/>
  <c r="M625" i="4"/>
  <c r="M624" i="4" s="1"/>
  <c r="M112" i="4"/>
  <c r="X520" i="3"/>
  <c r="AB520" i="4"/>
  <c r="H520" i="4"/>
  <c r="H519" i="4" s="1"/>
  <c r="V520" i="4"/>
  <c r="W520" i="4"/>
  <c r="J520" i="4"/>
  <c r="J519" i="4" s="1"/>
  <c r="K520" i="4"/>
  <c r="K519" i="4" s="1"/>
  <c r="L520" i="4"/>
  <c r="L519" i="4" s="1"/>
  <c r="N520" i="4"/>
  <c r="N519" i="4" s="1"/>
  <c r="G520" i="4"/>
  <c r="G519" i="4" s="1"/>
  <c r="Y520" i="4"/>
  <c r="Y519" i="4" s="1"/>
  <c r="Q520" i="4"/>
  <c r="Q519" i="4" s="1"/>
  <c r="I520" i="4"/>
  <c r="I519" i="4" s="1"/>
  <c r="U520" i="4"/>
  <c r="R520" i="4"/>
  <c r="R519" i="4" s="1"/>
  <c r="P520" i="4"/>
  <c r="P519" i="4" s="1"/>
  <c r="O520" i="4"/>
  <c r="O519" i="4" s="1"/>
  <c r="F520" i="4"/>
  <c r="F519" i="4" s="1"/>
  <c r="Z520" i="4"/>
  <c r="Z519" i="4" s="1"/>
  <c r="X520" i="4"/>
  <c r="X519" i="4" s="1"/>
  <c r="X94" i="3"/>
  <c r="X631" i="3"/>
  <c r="X369" i="3"/>
  <c r="AB369" i="4"/>
  <c r="Q369" i="4"/>
  <c r="Q368" i="4" s="1"/>
  <c r="P369" i="4"/>
  <c r="P368" i="4" s="1"/>
  <c r="O369" i="4"/>
  <c r="O368" i="4" s="1"/>
  <c r="R369" i="4"/>
  <c r="R368" i="4" s="1"/>
  <c r="H369" i="4"/>
  <c r="H368" i="4" s="1"/>
  <c r="Z369" i="4"/>
  <c r="Z368" i="4" s="1"/>
  <c r="F369" i="4"/>
  <c r="F368" i="4" s="1"/>
  <c r="G369" i="4"/>
  <c r="G368" i="4" s="1"/>
  <c r="X369" i="4"/>
  <c r="X368" i="4" s="1"/>
  <c r="J369" i="4"/>
  <c r="J368" i="4" s="1"/>
  <c r="L369" i="4"/>
  <c r="L368" i="4" s="1"/>
  <c r="U369" i="4"/>
  <c r="N369" i="4"/>
  <c r="N368" i="4" s="1"/>
  <c r="I369" i="4"/>
  <c r="I368" i="4" s="1"/>
  <c r="W369" i="4"/>
  <c r="Y369" i="4"/>
  <c r="Y368" i="4" s="1"/>
  <c r="K369" i="4"/>
  <c r="K368" i="4" s="1"/>
  <c r="V369" i="4"/>
  <c r="X634" i="3"/>
  <c r="AB634" i="4"/>
  <c r="P634" i="4"/>
  <c r="P633" i="4" s="1"/>
  <c r="X634" i="4"/>
  <c r="X633" i="4" s="1"/>
  <c r="L634" i="4"/>
  <c r="L633" i="4" s="1"/>
  <c r="Q634" i="4"/>
  <c r="Q633" i="4" s="1"/>
  <c r="Z634" i="4"/>
  <c r="Z633" i="4" s="1"/>
  <c r="F634" i="4"/>
  <c r="F633" i="4" s="1"/>
  <c r="H634" i="4"/>
  <c r="H633" i="4" s="1"/>
  <c r="O634" i="4"/>
  <c r="O633" i="4" s="1"/>
  <c r="V634" i="4"/>
  <c r="R634" i="4"/>
  <c r="R633" i="4" s="1"/>
  <c r="U634" i="4"/>
  <c r="J634" i="4"/>
  <c r="J633" i="4" s="1"/>
  <c r="Y634" i="4"/>
  <c r="Y633" i="4" s="1"/>
  <c r="W634" i="4"/>
  <c r="K634" i="4"/>
  <c r="K633" i="4" s="1"/>
  <c r="I634" i="4"/>
  <c r="I633" i="4" s="1"/>
  <c r="N634" i="4"/>
  <c r="N633" i="4" s="1"/>
  <c r="G634" i="4"/>
  <c r="G633" i="4" s="1"/>
  <c r="X100" i="3"/>
  <c r="AB100" i="4"/>
  <c r="U100" i="4"/>
  <c r="W100" i="4"/>
  <c r="G100" i="4"/>
  <c r="G99" i="4" s="1"/>
  <c r="J100" i="4"/>
  <c r="J99" i="4" s="1"/>
  <c r="I100" i="4"/>
  <c r="I99" i="4" s="1"/>
  <c r="Q100" i="4"/>
  <c r="Q99" i="4" s="1"/>
  <c r="R100" i="4"/>
  <c r="R99" i="4" s="1"/>
  <c r="N100" i="4"/>
  <c r="N99" i="4" s="1"/>
  <c r="P100" i="4"/>
  <c r="P99" i="4" s="1"/>
  <c r="O100" i="4"/>
  <c r="O99" i="4" s="1"/>
  <c r="Y100" i="4"/>
  <c r="Y99" i="4" s="1"/>
  <c r="H100" i="4"/>
  <c r="H99" i="4" s="1"/>
  <c r="X100" i="4"/>
  <c r="X99" i="4" s="1"/>
  <c r="K100" i="4"/>
  <c r="V100" i="4"/>
  <c r="F100" i="4"/>
  <c r="F99" i="4" s="1"/>
  <c r="Z100" i="4"/>
  <c r="Z99" i="4" s="1"/>
  <c r="L100" i="4"/>
  <c r="L99" i="4" s="1"/>
  <c r="X361" i="3"/>
  <c r="AB361" i="4"/>
  <c r="O361" i="4"/>
  <c r="V361" i="4"/>
  <c r="G361" i="4"/>
  <c r="Y361" i="4"/>
  <c r="X361" i="4"/>
  <c r="I361" i="4"/>
  <c r="K361" i="4"/>
  <c r="R361" i="4"/>
  <c r="P361" i="4"/>
  <c r="F361" i="4"/>
  <c r="H361" i="4"/>
  <c r="J361" i="4"/>
  <c r="L361" i="4"/>
  <c r="Q361" i="4"/>
  <c r="U361" i="4"/>
  <c r="N361" i="4"/>
  <c r="Z361" i="4"/>
  <c r="W361" i="4"/>
  <c r="X21" i="3"/>
  <c r="X459" i="3"/>
  <c r="AB459" i="4"/>
  <c r="K459" i="4"/>
  <c r="W459" i="4"/>
  <c r="U459" i="4"/>
  <c r="O459" i="4"/>
  <c r="Z459" i="4"/>
  <c r="R459" i="4"/>
  <c r="Q459" i="4"/>
  <c r="G459" i="4"/>
  <c r="P459" i="4"/>
  <c r="F459" i="4"/>
  <c r="X459" i="4"/>
  <c r="Y459" i="4"/>
  <c r="N459" i="4"/>
  <c r="L459" i="4"/>
  <c r="H459" i="4"/>
  <c r="J459" i="4"/>
  <c r="V459" i="4"/>
  <c r="I459" i="4"/>
  <c r="M736" i="4"/>
  <c r="X64" i="3"/>
  <c r="AB64" i="4"/>
  <c r="O64" i="4"/>
  <c r="O63" i="4" s="1"/>
  <c r="U64" i="4"/>
  <c r="K64" i="4"/>
  <c r="K63" i="4" s="1"/>
  <c r="J64" i="4"/>
  <c r="J63" i="4" s="1"/>
  <c r="V64" i="4"/>
  <c r="N64" i="4"/>
  <c r="N63" i="4" s="1"/>
  <c r="Y64" i="4"/>
  <c r="Y63" i="4" s="1"/>
  <c r="R64" i="4"/>
  <c r="R63" i="4" s="1"/>
  <c r="Q64" i="4"/>
  <c r="Q63" i="4" s="1"/>
  <c r="X64" i="4"/>
  <c r="X63" i="4" s="1"/>
  <c r="H64" i="4"/>
  <c r="H63" i="4" s="1"/>
  <c r="I64" i="4"/>
  <c r="I63" i="4" s="1"/>
  <c r="G64" i="4"/>
  <c r="G63" i="4" s="1"/>
  <c r="Z64" i="4"/>
  <c r="Z63" i="4" s="1"/>
  <c r="P64" i="4"/>
  <c r="P63" i="4" s="1"/>
  <c r="L64" i="4"/>
  <c r="L63" i="4" s="1"/>
  <c r="W64" i="4"/>
  <c r="T64" i="4"/>
  <c r="F64" i="4"/>
  <c r="F63" i="4" s="1"/>
  <c r="M522" i="4"/>
  <c r="X188" i="3"/>
  <c r="AB188" i="4"/>
  <c r="N188" i="4"/>
  <c r="H188" i="4"/>
  <c r="W188" i="4"/>
  <c r="Y188" i="4"/>
  <c r="L188" i="4"/>
  <c r="V188" i="4"/>
  <c r="P188" i="4"/>
  <c r="F188" i="4"/>
  <c r="G188" i="4"/>
  <c r="R188" i="4"/>
  <c r="X188" i="4"/>
  <c r="Q188" i="4"/>
  <c r="O188" i="4"/>
  <c r="J188" i="4"/>
  <c r="U188" i="4"/>
  <c r="Z188" i="4"/>
  <c r="I188" i="4"/>
  <c r="K188" i="4"/>
  <c r="M139" i="4"/>
  <c r="X175" i="3"/>
  <c r="X488" i="3"/>
  <c r="X718" i="3"/>
  <c r="AB718" i="4"/>
  <c r="U718" i="4"/>
  <c r="I718" i="4"/>
  <c r="K718" i="4"/>
  <c r="H718" i="4"/>
  <c r="P718" i="4"/>
  <c r="J718" i="4"/>
  <c r="V718" i="4"/>
  <c r="Q718" i="4"/>
  <c r="R718" i="4"/>
  <c r="Y718" i="4"/>
  <c r="O718" i="4"/>
  <c r="G718" i="4"/>
  <c r="X718" i="4"/>
  <c r="F718" i="4"/>
  <c r="W718" i="4"/>
  <c r="L718" i="4"/>
  <c r="Z718" i="4"/>
  <c r="N718" i="4"/>
  <c r="X479" i="3"/>
  <c r="X328" i="3"/>
  <c r="AB328" i="4"/>
  <c r="X328" i="4"/>
  <c r="Z328" i="4"/>
  <c r="U328" i="4"/>
  <c r="Q328" i="4"/>
  <c r="O328" i="4"/>
  <c r="H328" i="4"/>
  <c r="J328" i="4"/>
  <c r="Y328" i="4"/>
  <c r="R328" i="4"/>
  <c r="L328" i="4"/>
  <c r="K328" i="4"/>
  <c r="G328" i="4"/>
  <c r="F328" i="4"/>
  <c r="W328" i="4"/>
  <c r="I328" i="4"/>
  <c r="N328" i="4"/>
  <c r="P328" i="4"/>
  <c r="V328" i="4"/>
  <c r="X624" i="3"/>
  <c r="X68" i="3"/>
  <c r="AB68" i="4"/>
  <c r="X68" i="4"/>
  <c r="X67" i="4" s="1"/>
  <c r="N68" i="4"/>
  <c r="N67" i="4" s="1"/>
  <c r="K68" i="4"/>
  <c r="K67" i="4" s="1"/>
  <c r="U68" i="4"/>
  <c r="Q68" i="4"/>
  <c r="Q67" i="4" s="1"/>
  <c r="V68" i="4"/>
  <c r="G68" i="4"/>
  <c r="G67" i="4" s="1"/>
  <c r="F68" i="4"/>
  <c r="F67" i="4" s="1"/>
  <c r="I68" i="4"/>
  <c r="I67" i="4" s="1"/>
  <c r="Y68" i="4"/>
  <c r="Y67" i="4" s="1"/>
  <c r="J68" i="4"/>
  <c r="J67" i="4" s="1"/>
  <c r="L68" i="4"/>
  <c r="L67" i="4" s="1"/>
  <c r="R68" i="4"/>
  <c r="R67" i="4" s="1"/>
  <c r="O68" i="4"/>
  <c r="O67" i="4" s="1"/>
  <c r="W68" i="4"/>
  <c r="Z68" i="4"/>
  <c r="Z67" i="4" s="1"/>
  <c r="P68" i="4"/>
  <c r="P67" i="4" s="1"/>
  <c r="H68" i="4"/>
  <c r="H67" i="4" s="1"/>
  <c r="X31" i="3"/>
  <c r="AB31" i="4"/>
  <c r="Z31" i="4"/>
  <c r="W31" i="4"/>
  <c r="K31" i="4"/>
  <c r="T31" i="4"/>
  <c r="Y31" i="4"/>
  <c r="P31" i="4"/>
  <c r="X31" i="4"/>
  <c r="F31" i="4"/>
  <c r="N31" i="4"/>
  <c r="H31" i="4"/>
  <c r="Q31" i="4"/>
  <c r="R31" i="4"/>
  <c r="J31" i="4"/>
  <c r="G31" i="4"/>
  <c r="I31" i="4"/>
  <c r="V31" i="4"/>
  <c r="L31" i="4"/>
  <c r="U31" i="4"/>
  <c r="O31" i="4"/>
  <c r="M489" i="4"/>
  <c r="M488" i="4" s="1"/>
  <c r="X184" i="3"/>
  <c r="AB184" i="4"/>
  <c r="V184" i="4"/>
  <c r="G184" i="4"/>
  <c r="G183" i="4" s="1"/>
  <c r="Q184" i="4"/>
  <c r="Q183" i="4" s="1"/>
  <c r="Z184" i="4"/>
  <c r="Z183" i="4" s="1"/>
  <c r="F184" i="4"/>
  <c r="F183" i="4" s="1"/>
  <c r="N184" i="4"/>
  <c r="N183" i="4" s="1"/>
  <c r="K184" i="4"/>
  <c r="K183" i="4" s="1"/>
  <c r="W184" i="4"/>
  <c r="Y184" i="4"/>
  <c r="Y183" i="4" s="1"/>
  <c r="U184" i="4"/>
  <c r="R184" i="4"/>
  <c r="R183" i="4" s="1"/>
  <c r="I184" i="4"/>
  <c r="I183" i="4" s="1"/>
  <c r="H184" i="4"/>
  <c r="H183" i="4" s="1"/>
  <c r="X184" i="4"/>
  <c r="X183" i="4" s="1"/>
  <c r="O184" i="4"/>
  <c r="O183" i="4" s="1"/>
  <c r="L184" i="4"/>
  <c r="L183" i="4" s="1"/>
  <c r="J184" i="4"/>
  <c r="J183" i="4" s="1"/>
  <c r="P184" i="4"/>
  <c r="P183" i="4" s="1"/>
  <c r="X45" i="3"/>
  <c r="AB45" i="4"/>
  <c r="Y45" i="4"/>
  <c r="X45" i="4"/>
  <c r="J45" i="4"/>
  <c r="I45" i="4"/>
  <c r="K45" i="4"/>
  <c r="F45" i="4"/>
  <c r="P45" i="4"/>
  <c r="O45" i="4"/>
  <c r="W45" i="4"/>
  <c r="R45" i="4"/>
  <c r="L45" i="4"/>
  <c r="U45" i="4"/>
  <c r="T45" i="4"/>
  <c r="Z45" i="4"/>
  <c r="Q45" i="4"/>
  <c r="H45" i="4"/>
  <c r="N45" i="4"/>
  <c r="V45" i="4"/>
  <c r="G45" i="4"/>
  <c r="X427" i="3"/>
  <c r="AB427" i="4"/>
  <c r="N427" i="4"/>
  <c r="L427" i="4"/>
  <c r="P427" i="4"/>
  <c r="Z427" i="4"/>
  <c r="O427" i="4"/>
  <c r="H427" i="4"/>
  <c r="G427" i="4"/>
  <c r="V427" i="4"/>
  <c r="R427" i="4"/>
  <c r="Y427" i="4"/>
  <c r="J427" i="4"/>
  <c r="U427" i="4"/>
  <c r="I427" i="4"/>
  <c r="Q427" i="4"/>
  <c r="X427" i="4"/>
  <c r="K427" i="4"/>
  <c r="W427" i="4"/>
  <c r="F427" i="4"/>
  <c r="X168" i="3"/>
  <c r="AB168" i="4"/>
  <c r="U168" i="4"/>
  <c r="W168" i="4"/>
  <c r="K168" i="4"/>
  <c r="K167" i="4" s="1"/>
  <c r="P168" i="4"/>
  <c r="P167" i="4" s="1"/>
  <c r="X168" i="4"/>
  <c r="X167" i="4" s="1"/>
  <c r="Y168" i="4"/>
  <c r="Y167" i="4" s="1"/>
  <c r="V168" i="4"/>
  <c r="Z168" i="4"/>
  <c r="Z167" i="4" s="1"/>
  <c r="O168" i="4"/>
  <c r="O167" i="4" s="1"/>
  <c r="N168" i="4"/>
  <c r="N167" i="4" s="1"/>
  <c r="I168" i="4"/>
  <c r="I167" i="4" s="1"/>
  <c r="J168" i="4"/>
  <c r="J167" i="4" s="1"/>
  <c r="Q168" i="4"/>
  <c r="Q167" i="4" s="1"/>
  <c r="R168" i="4"/>
  <c r="R167" i="4" s="1"/>
  <c r="H168" i="4"/>
  <c r="H167" i="4" s="1"/>
  <c r="L168" i="4"/>
  <c r="L167" i="4" s="1"/>
  <c r="F168" i="4"/>
  <c r="F167" i="4" s="1"/>
  <c r="G168" i="4"/>
  <c r="G167" i="4" s="1"/>
  <c r="X573" i="3"/>
  <c r="X40" i="3"/>
  <c r="AB40" i="4"/>
  <c r="Y40" i="4"/>
  <c r="Y39" i="4" s="1"/>
  <c r="P40" i="4"/>
  <c r="P39" i="4" s="1"/>
  <c r="L40" i="4"/>
  <c r="L39" i="4" s="1"/>
  <c r="G40" i="4"/>
  <c r="G39" i="4" s="1"/>
  <c r="Q40" i="4"/>
  <c r="Q39" i="4" s="1"/>
  <c r="U40" i="4"/>
  <c r="J40" i="4"/>
  <c r="J39" i="4" s="1"/>
  <c r="R40" i="4"/>
  <c r="R39" i="4" s="1"/>
  <c r="V40" i="4"/>
  <c r="W40" i="4"/>
  <c r="I40" i="4"/>
  <c r="I39" i="4" s="1"/>
  <c r="Z40" i="4"/>
  <c r="Z39" i="4" s="1"/>
  <c r="H40" i="4"/>
  <c r="H39" i="4" s="1"/>
  <c r="X40" i="4"/>
  <c r="X39" i="4" s="1"/>
  <c r="N40" i="4"/>
  <c r="N39" i="4" s="1"/>
  <c r="K40" i="4"/>
  <c r="K39" i="4" s="1"/>
  <c r="O40" i="4"/>
  <c r="O39" i="4" s="1"/>
  <c r="F40" i="4"/>
  <c r="F39" i="4" s="1"/>
  <c r="T40" i="4"/>
  <c r="X368" i="3"/>
  <c r="M520" i="4"/>
  <c r="M519" i="4" s="1"/>
  <c r="M574" i="4"/>
  <c r="X633" i="3"/>
  <c r="M60" i="4"/>
  <c r="X99" i="3"/>
  <c r="M628" i="4"/>
  <c r="M627" i="4" s="1"/>
  <c r="X608" i="3"/>
  <c r="AB608" i="4"/>
  <c r="Q608" i="4"/>
  <c r="W608" i="4"/>
  <c r="X608" i="4"/>
  <c r="Y608" i="4"/>
  <c r="I608" i="4"/>
  <c r="H608" i="4"/>
  <c r="F608" i="4"/>
  <c r="V608" i="4"/>
  <c r="P608" i="4"/>
  <c r="L608" i="4"/>
  <c r="J608" i="4"/>
  <c r="G608" i="4"/>
  <c r="K608" i="4"/>
  <c r="O608" i="4"/>
  <c r="N608" i="4"/>
  <c r="R608" i="4"/>
  <c r="Z608" i="4"/>
  <c r="U608" i="4"/>
  <c r="X547" i="3"/>
  <c r="AB547" i="4"/>
  <c r="R547" i="4"/>
  <c r="R546" i="4" s="1"/>
  <c r="O547" i="4"/>
  <c r="O546" i="4" s="1"/>
  <c r="U547" i="4"/>
  <c r="P547" i="4"/>
  <c r="P546" i="4" s="1"/>
  <c r="N547" i="4"/>
  <c r="N546" i="4" s="1"/>
  <c r="V547" i="4"/>
  <c r="F547" i="4"/>
  <c r="F546" i="4" s="1"/>
  <c r="Z547" i="4"/>
  <c r="Z546" i="4" s="1"/>
  <c r="I547" i="4"/>
  <c r="I546" i="4" s="1"/>
  <c r="L547" i="4"/>
  <c r="L546" i="4" s="1"/>
  <c r="J547" i="4"/>
  <c r="J546" i="4" s="1"/>
  <c r="Y547" i="4"/>
  <c r="Y546" i="4" s="1"/>
  <c r="K547" i="4"/>
  <c r="K546" i="4" s="1"/>
  <c r="X547" i="4"/>
  <c r="X546" i="4" s="1"/>
  <c r="W547" i="4"/>
  <c r="H547" i="4"/>
  <c r="H546" i="4" s="1"/>
  <c r="Q547" i="4"/>
  <c r="Q546" i="4" s="1"/>
  <c r="G547" i="4"/>
  <c r="G546" i="4" s="1"/>
  <c r="X122" i="3"/>
  <c r="AB122" i="4"/>
  <c r="K122" i="4"/>
  <c r="K121" i="4" s="1"/>
  <c r="O122" i="4"/>
  <c r="O121" i="4" s="1"/>
  <c r="Q122" i="4"/>
  <c r="Z122" i="4"/>
  <c r="J122" i="4"/>
  <c r="J121" i="4" s="1"/>
  <c r="L122" i="4"/>
  <c r="L121" i="4" s="1"/>
  <c r="H122" i="4"/>
  <c r="H121" i="4" s="1"/>
  <c r="P122" i="4"/>
  <c r="P121" i="4" s="1"/>
  <c r="G122" i="4"/>
  <c r="G121" i="4" s="1"/>
  <c r="W122" i="4"/>
  <c r="V122" i="4"/>
  <c r="Y122" i="4"/>
  <c r="Y121" i="4" s="1"/>
  <c r="I122" i="4"/>
  <c r="X122" i="4"/>
  <c r="U122" i="4"/>
  <c r="R122" i="4"/>
  <c r="N122" i="4"/>
  <c r="F122" i="4"/>
  <c r="F121" i="4" s="1"/>
  <c r="M42" i="4"/>
  <c r="X669" i="3"/>
  <c r="AB669" i="4"/>
  <c r="H669" i="4"/>
  <c r="Q669" i="4"/>
  <c r="P669" i="4"/>
  <c r="Y669" i="4"/>
  <c r="F669" i="4"/>
  <c r="J669" i="4"/>
  <c r="I669" i="4"/>
  <c r="G669" i="4"/>
  <c r="V669" i="4"/>
  <c r="X669" i="4"/>
  <c r="K669" i="4"/>
  <c r="R669" i="4"/>
  <c r="Z669" i="4"/>
  <c r="N669" i="4"/>
  <c r="L669" i="4"/>
  <c r="W669" i="4"/>
  <c r="U669" i="4"/>
  <c r="O669" i="4"/>
  <c r="X494" i="3"/>
  <c r="AB494" i="4"/>
  <c r="X494" i="4"/>
  <c r="X493" i="4" s="1"/>
  <c r="N494" i="4"/>
  <c r="N493" i="4" s="1"/>
  <c r="Z494" i="4"/>
  <c r="Z493" i="4" s="1"/>
  <c r="V494" i="4"/>
  <c r="I494" i="4"/>
  <c r="I493" i="4" s="1"/>
  <c r="R494" i="4"/>
  <c r="R493" i="4" s="1"/>
  <c r="L494" i="4"/>
  <c r="L493" i="4" s="1"/>
  <c r="H494" i="4"/>
  <c r="H493" i="4" s="1"/>
  <c r="W494" i="4"/>
  <c r="F494" i="4"/>
  <c r="U494" i="4"/>
  <c r="K494" i="4"/>
  <c r="O494" i="4"/>
  <c r="O493" i="4" s="1"/>
  <c r="G494" i="4"/>
  <c r="G493" i="4" s="1"/>
  <c r="J494" i="4"/>
  <c r="J493" i="4" s="1"/>
  <c r="Q494" i="4"/>
  <c r="Q493" i="4" s="1"/>
  <c r="P494" i="4"/>
  <c r="P493" i="4" s="1"/>
  <c r="Y494" i="4"/>
  <c r="Y493" i="4" s="1"/>
  <c r="M193" i="4"/>
  <c r="M45" i="4"/>
  <c r="X53" i="3"/>
  <c r="AB53" i="4"/>
  <c r="L53" i="4"/>
  <c r="L52" i="4" s="1"/>
  <c r="Y53" i="4"/>
  <c r="R53" i="4"/>
  <c r="G53" i="4"/>
  <c r="N53" i="4"/>
  <c r="N52" i="4" s="1"/>
  <c r="W53" i="4"/>
  <c r="P53" i="4"/>
  <c r="O53" i="4"/>
  <c r="O52" i="4" s="1"/>
  <c r="I53" i="4"/>
  <c r="K53" i="4"/>
  <c r="K52" i="4" s="1"/>
  <c r="V53" i="4"/>
  <c r="Q53" i="4"/>
  <c r="Q52" i="4" s="1"/>
  <c r="J53" i="4"/>
  <c r="J52" i="4" s="1"/>
  <c r="H53" i="4"/>
  <c r="F53" i="4"/>
  <c r="T53" i="4"/>
  <c r="Z53" i="4"/>
  <c r="U53" i="4"/>
  <c r="X53" i="4"/>
  <c r="X52" i="4" s="1"/>
  <c r="M480" i="4"/>
  <c r="M479" i="4" s="1"/>
  <c r="M168" i="4"/>
  <c r="X34" i="3"/>
  <c r="AB34" i="4"/>
  <c r="L34" i="4"/>
  <c r="J34" i="4"/>
  <c r="Q34" i="4"/>
  <c r="N34" i="4"/>
  <c r="P34" i="4"/>
  <c r="F34" i="4"/>
  <c r="Z34" i="4"/>
  <c r="T34" i="4"/>
  <c r="H34" i="4"/>
  <c r="W34" i="4"/>
  <c r="U34" i="4"/>
  <c r="G34" i="4"/>
  <c r="K34" i="4"/>
  <c r="O34" i="4"/>
  <c r="I34" i="4"/>
  <c r="V34" i="4"/>
  <c r="Y34" i="4"/>
  <c r="X34" i="4"/>
  <c r="R34" i="4"/>
  <c r="M248" i="4"/>
  <c r="S126" i="4"/>
  <c r="D126" i="4" s="1"/>
  <c r="Z5" i="3"/>
  <c r="U423" i="3"/>
  <c r="AC423" i="4" s="1"/>
  <c r="U544" i="3"/>
  <c r="AC544" i="4" s="1"/>
  <c r="U418" i="3"/>
  <c r="AC418" i="4" s="1"/>
  <c r="U395" i="3"/>
  <c r="AC395" i="4" s="1"/>
  <c r="U10" i="3"/>
  <c r="A10" i="4"/>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S75" i="4"/>
  <c r="D75" i="4" s="1"/>
  <c r="S306" i="4"/>
  <c r="D306" i="4" s="1"/>
  <c r="S324" i="4"/>
  <c r="D324" i="4" s="1"/>
  <c r="S511" i="4"/>
  <c r="D511" i="4" s="1"/>
  <c r="S319" i="4"/>
  <c r="D319" i="4" s="1"/>
  <c r="S321" i="4"/>
  <c r="S327" i="4"/>
  <c r="D327" i="4" s="1"/>
  <c r="S342" i="4"/>
  <c r="S512" i="4"/>
  <c r="D512" i="4" s="1"/>
  <c r="S124" i="4"/>
  <c r="S341" i="4"/>
  <c r="D341" i="4" s="1"/>
  <c r="S307" i="4"/>
  <c r="S329" i="4"/>
  <c r="S354" i="4"/>
  <c r="S501" i="4"/>
  <c r="D501" i="4" s="1"/>
  <c r="S513" i="4"/>
  <c r="S313" i="4"/>
  <c r="S141" i="4"/>
  <c r="D141" i="4" s="1"/>
  <c r="S66" i="4"/>
  <c r="S294" i="4"/>
  <c r="S301" i="4"/>
  <c r="D301" i="4" s="1"/>
  <c r="S299" i="4"/>
  <c r="S282" i="4"/>
  <c r="D282" i="4" s="1"/>
  <c r="S296" i="4"/>
  <c r="S228" i="4"/>
  <c r="D228" i="4" s="1"/>
  <c r="S118" i="4"/>
  <c r="S300" i="4"/>
  <c r="D300" i="4" s="1"/>
  <c r="S198" i="4"/>
  <c r="S739" i="4"/>
  <c r="S378" i="4"/>
  <c r="D378" i="4" s="1"/>
  <c r="S65" i="4"/>
  <c r="M291" i="4"/>
  <c r="D291" i="4" s="1"/>
  <c r="M288" i="4"/>
  <c r="M549" i="4"/>
  <c r="M337" i="4"/>
  <c r="D337" i="4" s="1"/>
  <c r="M585" i="4"/>
  <c r="M354" i="4"/>
  <c r="M259" i="4"/>
  <c r="M116" i="4"/>
  <c r="D116" i="4" s="1"/>
  <c r="M151" i="4"/>
  <c r="M153" i="4"/>
  <c r="D153" i="4" s="1"/>
  <c r="M110" i="4"/>
  <c r="M273" i="4"/>
  <c r="M166" i="4"/>
  <c r="D166" i="4" s="1"/>
  <c r="M148" i="4"/>
  <c r="M178" i="4"/>
  <c r="D178" i="4" s="1"/>
  <c r="M249" i="4"/>
  <c r="D249" i="4" s="1"/>
  <c r="M189" i="4"/>
  <c r="D189" i="4" s="1"/>
  <c r="M275" i="4"/>
  <c r="M362" i="4"/>
  <c r="M791" i="4"/>
  <c r="D791" i="4" s="1"/>
  <c r="M731" i="4"/>
  <c r="D731" i="4" s="1"/>
  <c r="M683" i="4"/>
  <c r="M634" i="4"/>
  <c r="M633" i="4" s="1"/>
  <c r="M79" i="4"/>
  <c r="D79" i="4" s="1"/>
  <c r="M688" i="4"/>
  <c r="D688" i="4" s="1"/>
  <c r="M494" i="4"/>
  <c r="M321" i="4"/>
  <c r="M315" i="4"/>
  <c r="D315" i="4" s="1"/>
  <c r="M516" i="4"/>
  <c r="M515" i="4" s="1"/>
  <c r="M464" i="4"/>
  <c r="M416" i="4"/>
  <c r="D416" i="4" s="1"/>
  <c r="M345" i="4"/>
  <c r="D345" i="4" s="1"/>
  <c r="M763" i="4"/>
  <c r="M739" i="4"/>
  <c r="D739" i="4" s="1"/>
  <c r="M663" i="4"/>
  <c r="M722" i="4"/>
  <c r="D722" i="4" s="1"/>
  <c r="M396" i="4"/>
  <c r="D396" i="4" s="1"/>
  <c r="M351" i="4"/>
  <c r="M716" i="4"/>
  <c r="M533" i="4"/>
  <c r="D533" i="4" s="1"/>
  <c r="M320" i="4"/>
  <c r="M328" i="4"/>
  <c r="M342" i="4"/>
  <c r="M617" i="4"/>
  <c r="D617" i="4" s="1"/>
  <c r="M349" i="4"/>
  <c r="D349" i="4" s="1"/>
  <c r="M311" i="4"/>
  <c r="D311" i="4" s="1"/>
  <c r="M550" i="4"/>
  <c r="D550" i="4" s="1"/>
  <c r="M637" i="4"/>
  <c r="D637" i="4" s="1"/>
  <c r="M675" i="4"/>
  <c r="D675" i="4" s="1"/>
  <c r="M388" i="4"/>
  <c r="D388" i="4" s="1"/>
  <c r="M701" i="4"/>
  <c r="D701" i="4" s="1"/>
  <c r="M487" i="4"/>
  <c r="M486" i="4" s="1"/>
  <c r="M294" i="4"/>
  <c r="D294" i="4" s="1"/>
  <c r="M545" i="4"/>
  <c r="M544" i="4" s="1"/>
  <c r="M665" i="4"/>
  <c r="M29" i="4"/>
  <c r="M28" i="4" s="1"/>
  <c r="M556" i="4"/>
  <c r="M343" i="4"/>
  <c r="D343" i="4" s="1"/>
  <c r="M744" i="4"/>
  <c r="D744" i="4" s="1"/>
  <c r="M680" i="4"/>
  <c r="D680" i="4" s="1"/>
  <c r="M538" i="4"/>
  <c r="D538" i="4" s="1"/>
  <c r="M513" i="4"/>
  <c r="M429" i="4"/>
  <c r="M741" i="4"/>
  <c r="D741" i="4" s="1"/>
  <c r="M600" i="4"/>
  <c r="D600" i="4" s="1"/>
  <c r="M705" i="4"/>
  <c r="D705" i="4" s="1"/>
  <c r="M578" i="4"/>
  <c r="D578" i="4" s="1"/>
  <c r="M302" i="4"/>
  <c r="M792" i="4"/>
  <c r="M473" i="4"/>
  <c r="D473" i="4" s="1"/>
  <c r="M745" i="4"/>
  <c r="D745" i="4" s="1"/>
  <c r="M552" i="4"/>
  <c r="D552" i="4" s="1"/>
  <c r="M576" i="4"/>
  <c r="M394" i="4"/>
  <c r="M565" i="4"/>
  <c r="M780" i="4"/>
  <c r="D780" i="4" s="1"/>
  <c r="M648" i="4"/>
  <c r="M725" i="4"/>
  <c r="D725" i="4" s="1"/>
  <c r="M620" i="4"/>
  <c r="M326" i="4"/>
  <c r="AU742" i="3"/>
  <c r="AU732" i="3"/>
  <c r="AU771" i="3"/>
  <c r="AU699" i="3"/>
  <c r="AU682" i="3"/>
  <c r="AU318" i="3"/>
  <c r="AU297" i="3"/>
  <c r="AU773" i="3"/>
  <c r="AU692" i="3"/>
  <c r="AU717" i="3"/>
  <c r="AU114" i="3"/>
  <c r="AU332" i="3"/>
  <c r="AU269" i="3"/>
  <c r="AU778" i="3"/>
  <c r="AU477" i="3"/>
  <c r="AU306" i="3"/>
  <c r="AU367" i="3"/>
  <c r="AU772" i="3"/>
  <c r="AU759" i="3"/>
  <c r="AU590" i="3"/>
  <c r="AU554" i="3"/>
  <c r="AU655" i="3"/>
  <c r="AU719" i="3"/>
  <c r="AU507" i="3"/>
  <c r="AU327" i="3"/>
  <c r="AU244" i="3"/>
  <c r="AU458" i="3"/>
  <c r="AU684" i="3"/>
  <c r="AU476" i="3"/>
  <c r="AU471" i="3"/>
  <c r="AU98" i="3"/>
  <c r="AU371" i="3"/>
  <c r="AU280" i="3"/>
  <c r="AU239" i="3"/>
  <c r="AU38" i="3"/>
  <c r="AU619" i="3"/>
  <c r="AU673" i="3"/>
  <c r="AU524" i="3"/>
  <c r="AU793" i="3"/>
  <c r="AU737" i="3"/>
  <c r="AU728" i="3"/>
  <c r="AU344" i="3"/>
  <c r="AU735" i="3"/>
  <c r="AU720" i="3"/>
  <c r="AU518" i="3"/>
  <c r="M133" i="4"/>
  <c r="D133" i="4" s="1"/>
  <c r="M595" i="4"/>
  <c r="D595" i="4" s="1"/>
  <c r="M147" i="4"/>
  <c r="D147" i="4" s="1"/>
  <c r="M446" i="4"/>
  <c r="D446" i="4" s="1"/>
  <c r="M274" i="4"/>
  <c r="M145" i="4"/>
  <c r="D145" i="4" s="1"/>
  <c r="M206" i="4"/>
  <c r="D206" i="4" s="1"/>
  <c r="M56" i="4"/>
  <c r="M215" i="4"/>
  <c r="M135" i="4"/>
  <c r="D135" i="4" s="1"/>
  <c r="M667" i="4"/>
  <c r="D667" i="4" s="1"/>
  <c r="M307" i="4"/>
  <c r="M676" i="4"/>
  <c r="D676" i="4" s="1"/>
  <c r="M25" i="4"/>
  <c r="D25" i="4" s="1"/>
  <c r="M569" i="4"/>
  <c r="D569" i="4" s="1"/>
  <c r="M703" i="4"/>
  <c r="M674" i="4"/>
  <c r="M562" i="4"/>
  <c r="D562" i="4" s="1"/>
  <c r="M548" i="4"/>
  <c r="D548" i="4" s="1"/>
  <c r="M293" i="4"/>
  <c r="M597" i="4"/>
  <c r="D597" i="4" s="1"/>
  <c r="M526" i="4"/>
  <c r="M610" i="4"/>
  <c r="M535" i="4"/>
  <c r="D535" i="4" s="1"/>
  <c r="M358" i="4"/>
  <c r="M671" i="4"/>
  <c r="M27" i="4"/>
  <c r="D27" i="4" s="1"/>
  <c r="M606" i="4"/>
  <c r="M677" i="4"/>
  <c r="D677" i="4" s="1"/>
  <c r="M588" i="4"/>
  <c r="D588" i="4" s="1"/>
  <c r="M22" i="4"/>
  <c r="M21" i="4" s="1"/>
  <c r="M530" i="4"/>
  <c r="M653" i="4"/>
  <c r="D653" i="4" s="1"/>
  <c r="M584" i="4"/>
  <c r="D584" i="4" s="1"/>
  <c r="M37" i="4"/>
  <c r="D37" i="4" s="1"/>
  <c r="M649" i="4"/>
  <c r="D649" i="4" s="1"/>
  <c r="M776" i="4"/>
  <c r="M645" i="4"/>
  <c r="M560" i="4"/>
  <c r="M17" i="4"/>
  <c r="D17" i="4" s="1"/>
  <c r="AU17" i="3"/>
  <c r="M604" i="4"/>
  <c r="M11" i="4"/>
  <c r="D11" i="4" s="1"/>
  <c r="Q11" i="3" s="1"/>
  <c r="M90" i="4"/>
  <c r="D90" i="4" s="1"/>
  <c r="M169" i="4"/>
  <c r="M399" i="4"/>
  <c r="M96" i="4"/>
  <c r="D96" i="4" s="1"/>
  <c r="M384" i="4"/>
  <c r="M86" i="4"/>
  <c r="M197" i="4"/>
  <c r="D197" i="4" s="1"/>
  <c r="M87" i="4"/>
  <c r="M223" i="4"/>
  <c r="M184" i="4"/>
  <c r="M183" i="4" s="1"/>
  <c r="S377" i="4"/>
  <c r="S117" i="4"/>
  <c r="M195" i="4"/>
  <c r="D195" i="4" s="1"/>
  <c r="M89" i="4"/>
  <c r="M170" i="4"/>
  <c r="M208" i="4"/>
  <c r="D208" i="4" s="1"/>
  <c r="M97" i="4"/>
  <c r="M194" i="4"/>
  <c r="M198" i="4"/>
  <c r="M225" i="4"/>
  <c r="D225" i="4" s="1"/>
  <c r="M134" i="4"/>
  <c r="D134" i="4" s="1"/>
  <c r="M204" i="4"/>
  <c r="M109" i="4"/>
  <c r="D109" i="4" s="1"/>
  <c r="M173" i="4"/>
  <c r="M172" i="4" s="1"/>
  <c r="M211" i="4"/>
  <c r="D211" i="4" s="1"/>
  <c r="M46" i="4"/>
  <c r="D46" i="4" s="1"/>
  <c r="M432" i="4"/>
  <c r="M434" i="4"/>
  <c r="M85" i="4"/>
  <c r="D85" i="4" s="1"/>
  <c r="M404" i="4"/>
  <c r="D404" i="4" s="1"/>
  <c r="M448" i="4"/>
  <c r="M444" i="4"/>
  <c r="D444" i="4" s="1"/>
  <c r="M405" i="4"/>
  <c r="M72" i="4"/>
  <c r="M50" i="4"/>
  <c r="M438" i="4"/>
  <c r="D438" i="4" s="1"/>
  <c r="M398" i="4"/>
  <c r="M439" i="4"/>
  <c r="M19" i="4"/>
  <c r="M401" i="4"/>
  <c r="D401" i="4" s="1"/>
  <c r="M389" i="4"/>
  <c r="D389" i="4" s="1"/>
  <c r="M70" i="4"/>
  <c r="M76" i="4"/>
  <c r="D76" i="4" s="1"/>
  <c r="M80" i="4"/>
  <c r="D80" i="4" s="1"/>
  <c r="M227" i="4"/>
  <c r="M212" i="4"/>
  <c r="D212" i="4" s="1"/>
  <c r="M182" i="4"/>
  <c r="M165" i="4"/>
  <c r="D165" i="4" s="1"/>
  <c r="M209" i="4"/>
  <c r="M203" i="4"/>
  <c r="M226" i="4"/>
  <c r="M123" i="4"/>
  <c r="M196" i="4"/>
  <c r="M205" i="4"/>
  <c r="D205" i="4" s="1"/>
  <c r="M224" i="4"/>
  <c r="D224" i="4" s="1"/>
  <c r="M200" i="4"/>
  <c r="M59" i="4"/>
  <c r="M450" i="4"/>
  <c r="D450" i="4" s="1"/>
  <c r="M430" i="4"/>
  <c r="D430" i="4" s="1"/>
  <c r="M77" i="4"/>
  <c r="D77" i="4" s="1"/>
  <c r="M440" i="4"/>
  <c r="D440" i="4" s="1"/>
  <c r="M400" i="4"/>
  <c r="M454" i="4"/>
  <c r="M406" i="4"/>
  <c r="D406" i="4" s="1"/>
  <c r="M428" i="4"/>
  <c r="D428" i="4" s="1"/>
  <c r="M83" i="4"/>
  <c r="D83" i="4" s="1"/>
  <c r="M449" i="4"/>
  <c r="M82" i="4"/>
  <c r="D82" i="4" s="1"/>
  <c r="M74" i="4"/>
  <c r="D74" i="4" s="1"/>
  <c r="M58" i="4"/>
  <c r="M78" i="4"/>
  <c r="D78" i="4" s="1"/>
  <c r="M391" i="4"/>
  <c r="D391" i="4" s="1"/>
  <c r="M84" i="4"/>
  <c r="D84" i="4" s="1"/>
  <c r="M415" i="4"/>
  <c r="M433" i="4"/>
  <c r="D433" i="4" s="1"/>
  <c r="M68" i="4"/>
  <c r="M67" i="4" s="1"/>
  <c r="M442" i="4"/>
  <c r="M73" i="4"/>
  <c r="M177" i="4"/>
  <c r="D177" i="4" s="1"/>
  <c r="M95" i="4"/>
  <c r="M199" i="4"/>
  <c r="M214" i="4"/>
  <c r="M107" i="4"/>
  <c r="M176" i="4"/>
  <c r="M201" i="4"/>
  <c r="D201" i="4" s="1"/>
  <c r="M106" i="4"/>
  <c r="D106" i="4" s="1"/>
  <c r="M216" i="4"/>
  <c r="D216" i="4" s="1"/>
  <c r="M51" i="4"/>
  <c r="D51" i="4" s="1"/>
  <c r="M422" i="4"/>
  <c r="M421" i="4" s="1"/>
  <c r="M14" i="4"/>
  <c r="M411" i="4"/>
  <c r="D411" i="4" s="1"/>
  <c r="M424" i="4"/>
  <c r="D424" i="4" s="1"/>
  <c r="M390" i="4"/>
  <c r="M71" i="4"/>
  <c r="M12" i="4"/>
  <c r="D12" i="4" s="1"/>
  <c r="M402" i="4"/>
  <c r="D402" i="4" s="1"/>
  <c r="M412" i="4"/>
  <c r="D412" i="4" s="1"/>
  <c r="M53" i="4"/>
  <c r="M437" i="4"/>
  <c r="D437" i="4" s="1"/>
  <c r="M385" i="4"/>
  <c r="D385" i="4" s="1"/>
  <c r="M62" i="4"/>
  <c r="M451" i="4"/>
  <c r="M414" i="4"/>
  <c r="D414" i="4" s="1"/>
  <c r="M49" i="4"/>
  <c r="D49" i="4" s="1"/>
  <c r="M453" i="4"/>
  <c r="M417" i="4"/>
  <c r="M427" i="4"/>
  <c r="M64" i="4"/>
  <c r="M431" i="4"/>
  <c r="D431" i="4" s="1"/>
  <c r="M192" i="4"/>
  <c r="M191" i="4"/>
  <c r="M171" i="4"/>
  <c r="D171" i="4" s="1"/>
  <c r="M91" i="4"/>
  <c r="D91" i="4" s="1"/>
  <c r="M180" i="4"/>
  <c r="M44" i="4"/>
  <c r="M436" i="4"/>
  <c r="D436" i="4" s="1"/>
  <c r="M36" i="4"/>
  <c r="M420" i="4"/>
  <c r="M418" i="4" s="1"/>
  <c r="M43" i="4"/>
  <c r="D43" i="4" s="1"/>
  <c r="M66" i="4"/>
  <c r="M452" i="4"/>
  <c r="M408" i="4"/>
  <c r="M55" i="4"/>
  <c r="M81" i="4"/>
  <c r="M409" i="4"/>
  <c r="D409" i="4" s="1"/>
  <c r="M54" i="4"/>
  <c r="M407" i="4"/>
  <c r="D407" i="4" s="1"/>
  <c r="M425" i="4"/>
  <c r="D425" i="4" s="1"/>
  <c r="M40" i="4"/>
  <c r="M39" i="4" s="1"/>
  <c r="M447" i="4"/>
  <c r="M65" i="4"/>
  <c r="M413" i="4"/>
  <c r="D413" i="4" s="1"/>
  <c r="M48" i="4"/>
  <c r="M403" i="4"/>
  <c r="M455" i="4"/>
  <c r="D455" i="4" s="1"/>
  <c r="M61" i="4"/>
  <c r="M441" i="4"/>
  <c r="M393" i="4"/>
  <c r="D383" i="4" l="1"/>
  <c r="D448" i="4"/>
  <c r="D565" i="4"/>
  <c r="D273" i="4"/>
  <c r="D226" i="4"/>
  <c r="D582" i="4"/>
  <c r="D393" i="4"/>
  <c r="D54" i="4"/>
  <c r="D408" i="4"/>
  <c r="Q408" i="3" s="1"/>
  <c r="M408" i="3" s="1"/>
  <c r="D192" i="4"/>
  <c r="D14" i="4"/>
  <c r="D214" i="4"/>
  <c r="D203" i="4"/>
  <c r="Q203" i="3" s="1"/>
  <c r="M203" i="3" s="1"/>
  <c r="R203" i="3" s="1"/>
  <c r="S203" i="3" s="1"/>
  <c r="D72" i="4"/>
  <c r="D204" i="4"/>
  <c r="D194" i="4"/>
  <c r="D89" i="4"/>
  <c r="D86" i="4"/>
  <c r="D169" i="4"/>
  <c r="D776" i="4"/>
  <c r="D358" i="4"/>
  <c r="Q358" i="3" s="1"/>
  <c r="M358" i="3" s="1"/>
  <c r="R358" i="3" s="1"/>
  <c r="S358" i="3" s="1"/>
  <c r="D274" i="4"/>
  <c r="D663" i="4"/>
  <c r="D362" i="4"/>
  <c r="D259" i="4"/>
  <c r="D243" i="4"/>
  <c r="D221" i="4"/>
  <c r="D198" i="4"/>
  <c r="D645" i="4"/>
  <c r="Q645" i="3" s="1"/>
  <c r="M645" i="3" s="1"/>
  <c r="D429" i="4"/>
  <c r="D679" i="4"/>
  <c r="D452" i="4"/>
  <c r="D453" i="4"/>
  <c r="Q453" i="3" s="1"/>
  <c r="M453" i="3" s="1"/>
  <c r="R453" i="3" s="1"/>
  <c r="S453" i="3" s="1"/>
  <c r="D442" i="4"/>
  <c r="D59" i="4"/>
  <c r="D209" i="4"/>
  <c r="D227" i="4"/>
  <c r="D405" i="4"/>
  <c r="D384" i="4"/>
  <c r="D530" i="4"/>
  <c r="D606" i="4"/>
  <c r="D293" i="4"/>
  <c r="D703" i="4"/>
  <c r="D56" i="4"/>
  <c r="D648" i="4"/>
  <c r="Q648" i="3" s="1"/>
  <c r="M648" i="3" s="1"/>
  <c r="D576" i="4"/>
  <c r="D792" i="4"/>
  <c r="D351" i="4"/>
  <c r="D464" i="4"/>
  <c r="Q464" i="3" s="1"/>
  <c r="M464" i="3" s="1"/>
  <c r="D148" i="4"/>
  <c r="D288" i="4"/>
  <c r="D602" i="4"/>
  <c r="D262" i="4"/>
  <c r="Q262" i="3" s="1"/>
  <c r="M262" i="3" s="1"/>
  <c r="R262" i="3" s="1"/>
  <c r="S262" i="3" s="1"/>
  <c r="R52" i="4"/>
  <c r="X121" i="4"/>
  <c r="R375" i="4"/>
  <c r="J111" i="4"/>
  <c r="D616" i="4"/>
  <c r="H52" i="4"/>
  <c r="N121" i="4"/>
  <c r="Q121" i="4"/>
  <c r="P375" i="4"/>
  <c r="H612" i="4"/>
  <c r="D151" i="4"/>
  <c r="G69" i="4"/>
  <c r="D500" i="4"/>
  <c r="D730" i="4"/>
  <c r="D334" i="4"/>
  <c r="D342" i="4"/>
  <c r="Q342" i="3" s="1"/>
  <c r="M342" i="3" s="1"/>
  <c r="R342" i="3" s="1"/>
  <c r="S342" i="3" s="1"/>
  <c r="D513" i="4"/>
  <c r="D321" i="4"/>
  <c r="D549" i="4"/>
  <c r="D254" i="4"/>
  <c r="Q254" i="3" s="1"/>
  <c r="M254" i="3" s="1"/>
  <c r="D107" i="4"/>
  <c r="D50" i="4"/>
  <c r="D586" i="4"/>
  <c r="D790" i="4"/>
  <c r="Q790" i="3" s="1"/>
  <c r="M790" i="3" s="1"/>
  <c r="R790" i="3" s="1"/>
  <c r="S790" i="3" s="1"/>
  <c r="D250" i="4"/>
  <c r="D566" i="4"/>
  <c r="D71" i="4"/>
  <c r="Q71" i="3" s="1"/>
  <c r="M71" i="3" s="1"/>
  <c r="D58" i="4"/>
  <c r="D87" i="4"/>
  <c r="D560" i="4"/>
  <c r="D326" i="4"/>
  <c r="D119" i="4"/>
  <c r="Q119" i="3" s="1"/>
  <c r="M119" i="3" s="1"/>
  <c r="D763" i="4"/>
  <c r="D73" i="4"/>
  <c r="F493" i="4"/>
  <c r="K99" i="4"/>
  <c r="I52" i="4"/>
  <c r="R121" i="4"/>
  <c r="D354" i="4"/>
  <c r="Q354" i="3" s="1"/>
  <c r="M354" i="3" s="1"/>
  <c r="D773" i="4"/>
  <c r="Q773" i="3" s="1"/>
  <c r="M773" i="3" s="1"/>
  <c r="D665" i="4"/>
  <c r="D61" i="4"/>
  <c r="D191" i="4"/>
  <c r="D387" i="4"/>
  <c r="Q387" i="3" s="1"/>
  <c r="M387" i="3" s="1"/>
  <c r="R387" i="3" s="1"/>
  <c r="S387" i="3" s="1"/>
  <c r="D357" i="4"/>
  <c r="D55" i="4"/>
  <c r="D403" i="4"/>
  <c r="D415" i="4"/>
  <c r="Q415" i="3" s="1"/>
  <c r="M415" i="3" s="1"/>
  <c r="R415" i="3" s="1"/>
  <c r="S415" i="3" s="1"/>
  <c r="D215" i="4"/>
  <c r="I121" i="4"/>
  <c r="D640" i="4"/>
  <c r="Q640" i="3" s="1"/>
  <c r="M640" i="3" s="1"/>
  <c r="R640" i="3" s="1"/>
  <c r="S640" i="3" s="1"/>
  <c r="D777" i="4"/>
  <c r="Q777" i="3" s="1"/>
  <c r="M777" i="3" s="1"/>
  <c r="R777" i="3" s="1"/>
  <c r="S777" i="3" s="1"/>
  <c r="D491" i="4"/>
  <c r="D377" i="4"/>
  <c r="D124" i="4"/>
  <c r="D200" i="4"/>
  <c r="Q200" i="3" s="1"/>
  <c r="M200" i="3" s="1"/>
  <c r="R200" i="3" s="1"/>
  <c r="S200" i="3" s="1"/>
  <c r="D346" i="4"/>
  <c r="D267" i="4"/>
  <c r="D451" i="4"/>
  <c r="D199" i="4"/>
  <c r="D329" i="4"/>
  <c r="D458" i="4"/>
  <c r="D223" i="4"/>
  <c r="Q223" i="3" s="1"/>
  <c r="M223" i="3" s="1"/>
  <c r="R223" i="3" s="1"/>
  <c r="S223" i="3" s="1"/>
  <c r="D759" i="4"/>
  <c r="Q759" i="3" s="1"/>
  <c r="M759" i="3" s="1"/>
  <c r="R759" i="3" s="1"/>
  <c r="S759" i="3" s="1"/>
  <c r="D454" i="4"/>
  <c r="D338" i="4"/>
  <c r="D443" i="4"/>
  <c r="D353" i="4"/>
  <c r="Q353" i="3" s="1"/>
  <c r="M353" i="3" s="1"/>
  <c r="R353" i="3" s="1"/>
  <c r="S353" i="3" s="1"/>
  <c r="D118" i="4"/>
  <c r="D683" i="4"/>
  <c r="D620" i="4"/>
  <c r="D499" i="4"/>
  <c r="Q499" i="3" s="1"/>
  <c r="M499" i="3" s="1"/>
  <c r="R499" i="3" s="1"/>
  <c r="S499" i="3" s="1"/>
  <c r="D33" i="4"/>
  <c r="D81" i="4"/>
  <c r="D681" i="4"/>
  <c r="D258" i="4"/>
  <c r="Q258" i="3" s="1"/>
  <c r="M258" i="3" s="1"/>
  <c r="R258" i="3" s="1"/>
  <c r="S258" i="3" s="1"/>
  <c r="D615" i="4"/>
  <c r="D399" i="4"/>
  <c r="D729" i="4"/>
  <c r="D641" i="4"/>
  <c r="Q641" i="3" s="1"/>
  <c r="M641" i="3" s="1"/>
  <c r="R641" i="3" s="1"/>
  <c r="S641" i="3" s="1"/>
  <c r="D630" i="4"/>
  <c r="D556" i="4"/>
  <c r="D591" i="4"/>
  <c r="D447" i="4"/>
  <c r="Q447" i="3" s="1"/>
  <c r="M447" i="3" s="1"/>
  <c r="D761" i="4"/>
  <c r="D152" i="4"/>
  <c r="D245" i="4"/>
  <c r="Q245" i="3" s="1"/>
  <c r="M245" i="3" s="1"/>
  <c r="R245" i="3" s="1"/>
  <c r="S245" i="3" s="1"/>
  <c r="D457" i="4"/>
  <c r="Q457" i="3" s="1"/>
  <c r="M457" i="3" s="1"/>
  <c r="R457" i="3" s="1"/>
  <c r="S457" i="3" s="1"/>
  <c r="D307" i="4"/>
  <c r="D280" i="4"/>
  <c r="D750" i="4"/>
  <c r="D154" i="4"/>
  <c r="Q154" i="3" s="1"/>
  <c r="M154" i="3" s="1"/>
  <c r="D309" i="4"/>
  <c r="D379" i="4"/>
  <c r="D502" i="4"/>
  <c r="D360" i="4"/>
  <c r="D449" i="4"/>
  <c r="D281" i="4"/>
  <c r="D432" i="4"/>
  <c r="D643" i="4"/>
  <c r="Q643" i="3" s="1"/>
  <c r="M643" i="3" s="1"/>
  <c r="R643" i="3" s="1"/>
  <c r="S643" i="3" s="1"/>
  <c r="D105" i="4"/>
  <c r="D417" i="4"/>
  <c r="D117" i="4"/>
  <c r="D434" i="4"/>
  <c r="Q434" i="3" s="1"/>
  <c r="M434" i="3" s="1"/>
  <c r="D524" i="4"/>
  <c r="D577" i="4"/>
  <c r="D386" i="4"/>
  <c r="D253" i="4"/>
  <c r="Q253" i="3" s="1"/>
  <c r="M253" i="3" s="1"/>
  <c r="D720" i="4"/>
  <c r="D283" i="4"/>
  <c r="D394" i="4"/>
  <c r="Q394" i="3" s="1"/>
  <c r="M394" i="3" s="1"/>
  <c r="R394" i="3" s="1"/>
  <c r="S394" i="3" s="1"/>
  <c r="D390" i="4"/>
  <c r="Q390" i="3" s="1"/>
  <c r="M390" i="3" s="1"/>
  <c r="D711" i="4"/>
  <c r="D690" i="4"/>
  <c r="D219" i="4"/>
  <c r="D110" i="4"/>
  <c r="D525" i="4"/>
  <c r="D318" i="4"/>
  <c r="D593" i="4"/>
  <c r="D218" i="4"/>
  <c r="Q218" i="3" s="1"/>
  <c r="M218" i="3" s="1"/>
  <c r="R218" i="3" s="1"/>
  <c r="S218" i="3" s="1"/>
  <c r="D596" i="4"/>
  <c r="D289" i="4"/>
  <c r="D296" i="4"/>
  <c r="Q296" i="3" s="1"/>
  <c r="M296" i="3" s="1"/>
  <c r="D598" i="4"/>
  <c r="Q598" i="3" s="1"/>
  <c r="M598" i="3" s="1"/>
  <c r="D517" i="4"/>
  <c r="D746" i="4"/>
  <c r="D693" i="4"/>
  <c r="D302" i="4"/>
  <c r="D299" i="4"/>
  <c r="D268" i="4"/>
  <c r="D66" i="4"/>
  <c r="D508" i="4"/>
  <c r="Q508" i="3" s="1"/>
  <c r="M508" i="3" s="1"/>
  <c r="R508" i="3" s="1"/>
  <c r="S508" i="3" s="1"/>
  <c r="D270" i="4"/>
  <c r="D236" i="4"/>
  <c r="D674" i="4"/>
  <c r="D398" i="4"/>
  <c r="Q398" i="3" s="1"/>
  <c r="M398" i="3" s="1"/>
  <c r="R398" i="3" s="1"/>
  <c r="S398" i="3" s="1"/>
  <c r="D638" i="4"/>
  <c r="D103" i="4"/>
  <c r="D757" i="4"/>
  <c r="D531" i="4"/>
  <c r="D19" i="4"/>
  <c r="D475" i="4"/>
  <c r="D65" i="4"/>
  <c r="D695" i="4"/>
  <c r="Q695" i="3" s="1"/>
  <c r="M695" i="3" s="1"/>
  <c r="R695" i="3" s="1"/>
  <c r="S695" i="3" s="1"/>
  <c r="D694" i="4"/>
  <c r="D492" i="4"/>
  <c r="D599" i="4"/>
  <c r="Q599" i="3" s="1"/>
  <c r="M599" i="3" s="1"/>
  <c r="R599" i="3" s="1"/>
  <c r="S599" i="3" s="1"/>
  <c r="D585" i="4"/>
  <c r="Q585" i="3" s="1"/>
  <c r="M585" i="3" s="1"/>
  <c r="R585" i="3" s="1"/>
  <c r="S585" i="3" s="1"/>
  <c r="D313" i="4"/>
  <c r="D114" i="4"/>
  <c r="D330" i="4"/>
  <c r="D685" i="4"/>
  <c r="Q685" i="3" s="1"/>
  <c r="M685" i="3" s="1"/>
  <c r="Q524" i="3"/>
  <c r="M524" i="3" s="1"/>
  <c r="D563" i="4"/>
  <c r="Q563" i="3" s="1"/>
  <c r="M563" i="3" s="1"/>
  <c r="R563" i="3" s="1"/>
  <c r="S563" i="3" s="1"/>
  <c r="D182" i="4"/>
  <c r="Q182" i="3" s="1"/>
  <c r="M182" i="3" s="1"/>
  <c r="D418" i="4"/>
  <c r="D419" i="4"/>
  <c r="D545" i="4"/>
  <c r="D614" i="4"/>
  <c r="Q614" i="3" s="1"/>
  <c r="M614" i="3" s="1"/>
  <c r="Q216" i="3"/>
  <c r="M216" i="3" s="1"/>
  <c r="Q152" i="3"/>
  <c r="M152" i="3" s="1"/>
  <c r="D687" i="4"/>
  <c r="Q687" i="3" s="1"/>
  <c r="M687" i="3" s="1"/>
  <c r="Q346" i="3"/>
  <c r="M346" i="3" s="1"/>
  <c r="R346" i="3" s="1"/>
  <c r="S346" i="3" s="1"/>
  <c r="D36" i="4"/>
  <c r="Q36" i="3" s="1"/>
  <c r="M36" i="3" s="1"/>
  <c r="Q202" i="3"/>
  <c r="M202" i="3" s="1"/>
  <c r="D275" i="4"/>
  <c r="Q275" i="3" s="1"/>
  <c r="M275" i="3" s="1"/>
  <c r="D35" i="4"/>
  <c r="Q35" i="3" s="1"/>
  <c r="M35" i="3" s="1"/>
  <c r="D686" i="4"/>
  <c r="Q686" i="3" s="1"/>
  <c r="M686" i="3" s="1"/>
  <c r="D762" i="4"/>
  <c r="Q762" i="3" s="1"/>
  <c r="M762" i="3" s="1"/>
  <c r="R762" i="3" s="1"/>
  <c r="S762" i="3" s="1"/>
  <c r="Q386" i="3"/>
  <c r="M386" i="3" s="1"/>
  <c r="Q338" i="3"/>
  <c r="M338" i="3" s="1"/>
  <c r="Q514" i="3"/>
  <c r="M514" i="3" s="1"/>
  <c r="Q230" i="3"/>
  <c r="M230" i="3" s="1"/>
  <c r="Q651" i="3"/>
  <c r="M651" i="3" s="1"/>
  <c r="R651" i="3" s="1"/>
  <c r="S651" i="3" s="1"/>
  <c r="D364" i="4"/>
  <c r="Q364" i="3" s="1"/>
  <c r="M364" i="3" s="1"/>
  <c r="D420" i="4"/>
  <c r="D128" i="4"/>
  <c r="Q128" i="3" s="1"/>
  <c r="M128" i="3" s="1"/>
  <c r="D367" i="4"/>
  <c r="Q367" i="3" s="1"/>
  <c r="M367" i="3" s="1"/>
  <c r="D123" i="4"/>
  <c r="Q123" i="3" s="1"/>
  <c r="M123" i="3" s="1"/>
  <c r="D97" i="4"/>
  <c r="Q97" i="3" s="1"/>
  <c r="M97" i="3" s="1"/>
  <c r="Q208" i="3"/>
  <c r="M208" i="3" s="1"/>
  <c r="Q117" i="3"/>
  <c r="M117" i="3" s="1"/>
  <c r="R117" i="3" s="1"/>
  <c r="S117" i="3" s="1"/>
  <c r="Q350" i="3"/>
  <c r="M350" i="3" s="1"/>
  <c r="Q693" i="3"/>
  <c r="M693" i="3" s="1"/>
  <c r="Q509" i="3"/>
  <c r="M509" i="3" s="1"/>
  <c r="Q596" i="3"/>
  <c r="M596" i="3" s="1"/>
  <c r="R596" i="3" s="1"/>
  <c r="S596" i="3" s="1"/>
  <c r="Q478" i="3"/>
  <c r="M478" i="3" s="1"/>
  <c r="D47" i="4"/>
  <c r="Q47" i="3" s="1"/>
  <c r="M47" i="3" s="1"/>
  <c r="R47" i="3" s="1"/>
  <c r="S47" i="3" s="1"/>
  <c r="Q124" i="3"/>
  <c r="M124" i="3" s="1"/>
  <c r="Q377" i="3"/>
  <c r="M377" i="3" s="1"/>
  <c r="R377" i="3" s="1"/>
  <c r="S377" i="3" s="1"/>
  <c r="Q334" i="3"/>
  <c r="M334" i="3" s="1"/>
  <c r="D769" i="4"/>
  <c r="Q769" i="3" s="1"/>
  <c r="M769" i="3" s="1"/>
  <c r="Q541" i="3"/>
  <c r="M541" i="3" s="1"/>
  <c r="Q720" i="3"/>
  <c r="M720" i="3" s="1"/>
  <c r="R720" i="3" s="1"/>
  <c r="S720" i="3" s="1"/>
  <c r="Q458" i="3"/>
  <c r="M458" i="3" s="1"/>
  <c r="D697" i="4"/>
  <c r="Q336" i="3"/>
  <c r="M336" i="3" s="1"/>
  <c r="Q765" i="3"/>
  <c r="M765" i="3" s="1"/>
  <c r="D138" i="4"/>
  <c r="Q138" i="3" s="1"/>
  <c r="M138" i="3" s="1"/>
  <c r="R138" i="3" s="1"/>
  <c r="S138" i="3" s="1"/>
  <c r="D332" i="4"/>
  <c r="Q332" i="3" s="1"/>
  <c r="M332" i="3" s="1"/>
  <c r="D503" i="4"/>
  <c r="Q503" i="3" s="1"/>
  <c r="M503" i="3" s="1"/>
  <c r="D526" i="4"/>
  <c r="Q526" i="3" s="1"/>
  <c r="M526" i="3" s="1"/>
  <c r="D239" i="4"/>
  <c r="Q239" i="3" s="1"/>
  <c r="M239" i="3" s="1"/>
  <c r="R239" i="3" s="1"/>
  <c r="S239" i="3" s="1"/>
  <c r="D554" i="4"/>
  <c r="Q554" i="3" s="1"/>
  <c r="M554" i="3" s="1"/>
  <c r="R554" i="3" s="1"/>
  <c r="S554" i="3" s="1"/>
  <c r="D170" i="4"/>
  <c r="Q170" i="3" s="1"/>
  <c r="M170" i="3" s="1"/>
  <c r="R170" i="3" s="1"/>
  <c r="S170" i="3" s="1"/>
  <c r="Q382" i="3"/>
  <c r="M382" i="3" s="1"/>
  <c r="R382" i="3" s="1"/>
  <c r="S382" i="3" s="1"/>
  <c r="Q601" i="3"/>
  <c r="M601" i="3" s="1"/>
  <c r="Q732" i="3"/>
  <c r="M732" i="3" s="1"/>
  <c r="Q709" i="3"/>
  <c r="M709" i="3" s="1"/>
  <c r="Q314" i="3"/>
  <c r="M314" i="3" s="1"/>
  <c r="R314" i="3" s="1"/>
  <c r="S314" i="3" s="1"/>
  <c r="D62" i="4"/>
  <c r="Q62" i="3" s="1"/>
  <c r="M62" i="3" s="1"/>
  <c r="D400" i="4"/>
  <c r="Q400" i="3" s="1"/>
  <c r="M400" i="3" s="1"/>
  <c r="D621" i="4"/>
  <c r="Q621" i="3" s="1"/>
  <c r="M621" i="3" s="1"/>
  <c r="R621" i="3" s="1"/>
  <c r="S621" i="3" s="1"/>
  <c r="D380" i="4"/>
  <c r="Q380" i="3" s="1"/>
  <c r="M380" i="3" s="1"/>
  <c r="D771" i="4"/>
  <c r="Q771" i="3" s="1"/>
  <c r="M771" i="3" s="1"/>
  <c r="D605" i="4"/>
  <c r="Q605" i="3" s="1"/>
  <c r="M605" i="3" s="1"/>
  <c r="D713" i="4"/>
  <c r="Q713" i="3" s="1"/>
  <c r="M713" i="3" s="1"/>
  <c r="D20" i="4"/>
  <c r="Q20" i="3" s="1"/>
  <c r="M20" i="3" s="1"/>
  <c r="D196" i="4"/>
  <c r="Q196" i="3" s="1"/>
  <c r="M196" i="3" s="1"/>
  <c r="D320" i="4"/>
  <c r="Q320" i="3" s="1"/>
  <c r="M320" i="3" s="1"/>
  <c r="Q550" i="3"/>
  <c r="M550" i="3" s="1"/>
  <c r="Q114" i="3"/>
  <c r="M114" i="3" s="1"/>
  <c r="R114" i="3" s="1"/>
  <c r="S114" i="3" s="1"/>
  <c r="Q344" i="3"/>
  <c r="M344" i="3" s="1"/>
  <c r="Q289" i="3"/>
  <c r="M289" i="3" s="1"/>
  <c r="Q742" i="3"/>
  <c r="M742" i="3" s="1"/>
  <c r="Q292" i="3"/>
  <c r="M292" i="3" s="1"/>
  <c r="R292" i="3" s="1"/>
  <c r="S292" i="3" s="1"/>
  <c r="D335" i="4"/>
  <c r="Q335" i="3" s="1"/>
  <c r="M335" i="3" s="1"/>
  <c r="D716" i="4"/>
  <c r="Q716" i="3" s="1"/>
  <c r="M716" i="3" s="1"/>
  <c r="D684" i="4"/>
  <c r="Q684" i="3" s="1"/>
  <c r="M684" i="3" s="1"/>
  <c r="D710" i="4"/>
  <c r="Q710" i="3" s="1"/>
  <c r="M710" i="3" s="1"/>
  <c r="D764" i="4"/>
  <c r="Q764" i="3" s="1"/>
  <c r="M764" i="3" s="1"/>
  <c r="D719" i="4"/>
  <c r="Q719" i="3" s="1"/>
  <c r="M719" i="3" s="1"/>
  <c r="D723" i="4"/>
  <c r="Q723" i="3" s="1"/>
  <c r="M723" i="3" s="1"/>
  <c r="D272" i="4"/>
  <c r="Q272" i="3" s="1"/>
  <c r="M272" i="3" s="1"/>
  <c r="D439" i="4"/>
  <c r="Q439" i="3" s="1"/>
  <c r="M439" i="3" s="1"/>
  <c r="D213" i="4"/>
  <c r="Q213" i="3" s="1"/>
  <c r="M213" i="3" s="1"/>
  <c r="Q450" i="3"/>
  <c r="M450" i="3" s="1"/>
  <c r="Q147" i="3"/>
  <c r="M147" i="3" s="1"/>
  <c r="Q26" i="3"/>
  <c r="M26" i="3" s="1"/>
  <c r="R26" i="3" s="1"/>
  <c r="S26" i="3" s="1"/>
  <c r="Q222" i="3"/>
  <c r="M222" i="3" s="1"/>
  <c r="Q237" i="3"/>
  <c r="M237" i="3" s="1"/>
  <c r="R237" i="3" s="1"/>
  <c r="S237" i="3" s="1"/>
  <c r="Q644" i="3"/>
  <c r="M644" i="3" s="1"/>
  <c r="D590" i="4"/>
  <c r="Q590" i="3" s="1"/>
  <c r="M590" i="3" s="1"/>
  <c r="R590" i="3" s="1"/>
  <c r="S590" i="3" s="1"/>
  <c r="Q181" i="3"/>
  <c r="M181" i="3" s="1"/>
  <c r="Q564" i="3"/>
  <c r="M564" i="3" s="1"/>
  <c r="D781" i="4"/>
  <c r="Q781" i="3" s="1"/>
  <c r="M781" i="3" s="1"/>
  <c r="R781" i="3" s="1"/>
  <c r="S781" i="3" s="1"/>
  <c r="D609" i="4"/>
  <c r="Q609" i="3" s="1"/>
  <c r="M609" i="3" s="1"/>
  <c r="R609" i="3" s="1"/>
  <c r="S609" i="3" s="1"/>
  <c r="D702" i="4"/>
  <c r="Q702" i="3" s="1"/>
  <c r="M702" i="3" s="1"/>
  <c r="D712" i="4"/>
  <c r="Q712" i="3" s="1"/>
  <c r="M712" i="3" s="1"/>
  <c r="D129" i="4"/>
  <c r="Q129" i="3" s="1"/>
  <c r="M129" i="3" s="1"/>
  <c r="D622" i="4"/>
  <c r="Q622" i="3" s="1"/>
  <c r="M622" i="3" s="1"/>
  <c r="D240" i="4"/>
  <c r="Q240" i="3" s="1"/>
  <c r="M240" i="3" s="1"/>
  <c r="Q17" i="3"/>
  <c r="M17" i="3" s="1"/>
  <c r="Q414" i="3"/>
  <c r="M414" i="3" s="1"/>
  <c r="Q224" i="3"/>
  <c r="M224" i="3" s="1"/>
  <c r="R224" i="3" s="1"/>
  <c r="S224" i="3" s="1"/>
  <c r="Q714" i="3"/>
  <c r="M714" i="3" s="1"/>
  <c r="Q760" i="3"/>
  <c r="M760" i="3" s="1"/>
  <c r="R760" i="3" s="1"/>
  <c r="S760" i="3" s="1"/>
  <c r="Q616" i="3"/>
  <c r="M616" i="3" s="1"/>
  <c r="Q747" i="3"/>
  <c r="M747" i="3" s="1"/>
  <c r="R747" i="3" s="1"/>
  <c r="S747" i="3" s="1"/>
  <c r="Q93" i="3"/>
  <c r="M93" i="3" s="1"/>
  <c r="Q242" i="3"/>
  <c r="M242" i="3" s="1"/>
  <c r="R242" i="3" s="1"/>
  <c r="S242" i="3" s="1"/>
  <c r="Q646" i="3"/>
  <c r="M646" i="3" s="1"/>
  <c r="Q630" i="3"/>
  <c r="M630" i="3" s="1"/>
  <c r="R630" i="3" s="1"/>
  <c r="S630" i="3" s="1"/>
  <c r="Q756" i="3"/>
  <c r="M756" i="3" s="1"/>
  <c r="Q157" i="3"/>
  <c r="M157" i="3" s="1"/>
  <c r="D708" i="4"/>
  <c r="Q708" i="3" s="1"/>
  <c r="M708" i="3" s="1"/>
  <c r="D156" i="4"/>
  <c r="Q156" i="3" s="1"/>
  <c r="M156" i="3" s="1"/>
  <c r="D143" i="4"/>
  <c r="Q143" i="3" s="1"/>
  <c r="M143" i="3" s="1"/>
  <c r="D256" i="4"/>
  <c r="Q256" i="3" s="1"/>
  <c r="M256" i="3" s="1"/>
  <c r="R256" i="3" s="1"/>
  <c r="S256" i="3" s="1"/>
  <c r="D92" i="4"/>
  <c r="Q92" i="3" s="1"/>
  <c r="M92" i="3" s="1"/>
  <c r="R92" i="3" s="1"/>
  <c r="S92" i="3" s="1"/>
  <c r="D441" i="4"/>
  <c r="Q441" i="3" s="1"/>
  <c r="M441" i="3" s="1"/>
  <c r="R441" i="3" s="1"/>
  <c r="S441" i="3" s="1"/>
  <c r="D312" i="4"/>
  <c r="Q312" i="3" s="1"/>
  <c r="M312" i="3" s="1"/>
  <c r="D658" i="4"/>
  <c r="Q658" i="3" s="1"/>
  <c r="M658" i="3" s="1"/>
  <c r="D38" i="4"/>
  <c r="Q38" i="3" s="1"/>
  <c r="M38" i="3" s="1"/>
  <c r="D767" i="4"/>
  <c r="Q767" i="3" s="1"/>
  <c r="M767" i="3" s="1"/>
  <c r="R767" i="3" s="1"/>
  <c r="S767" i="3" s="1"/>
  <c r="D32" i="4"/>
  <c r="Q32" i="3" s="1"/>
  <c r="M32" i="3" s="1"/>
  <c r="D655" i="4"/>
  <c r="Q655" i="3" s="1"/>
  <c r="M655" i="3" s="1"/>
  <c r="D287" i="4"/>
  <c r="Q287" i="3" s="1"/>
  <c r="M287" i="3" s="1"/>
  <c r="D623" i="4"/>
  <c r="Q623" i="3" s="1"/>
  <c r="M623" i="3" s="1"/>
  <c r="Q676" i="3"/>
  <c r="M676" i="3" s="1"/>
  <c r="Q791" i="3"/>
  <c r="M791" i="3" s="1"/>
  <c r="Q131" i="3"/>
  <c r="M131" i="3" s="1"/>
  <c r="Q260" i="3"/>
  <c r="M260" i="3" s="1"/>
  <c r="R260" i="3" s="1"/>
  <c r="S260" i="3" s="1"/>
  <c r="Q505" i="3"/>
  <c r="M505" i="3" s="1"/>
  <c r="R505" i="3" s="1"/>
  <c r="S505" i="3" s="1"/>
  <c r="Q443" i="3"/>
  <c r="M443" i="3" s="1"/>
  <c r="Q365" i="3"/>
  <c r="M365" i="3" s="1"/>
  <c r="Q772" i="3"/>
  <c r="M772" i="3" s="1"/>
  <c r="R772" i="3" s="1"/>
  <c r="S772" i="3" s="1"/>
  <c r="D707" i="4"/>
  <c r="Q707" i="3" s="1"/>
  <c r="M707" i="3" s="1"/>
  <c r="D144" i="4"/>
  <c r="Q144" i="3" s="1"/>
  <c r="M144" i="3" s="1"/>
  <c r="D484" i="4"/>
  <c r="Q484" i="3" s="1"/>
  <c r="M484" i="3" s="1"/>
  <c r="D48" i="4"/>
  <c r="Q48" i="3" s="1"/>
  <c r="M48" i="3" s="1"/>
  <c r="D435" i="4"/>
  <c r="Q435" i="3" s="1"/>
  <c r="M435" i="3" s="1"/>
  <c r="R435" i="3" s="1"/>
  <c r="S435" i="3" s="1"/>
  <c r="D159" i="4"/>
  <c r="Q159" i="3" s="1"/>
  <c r="M159" i="3" s="1"/>
  <c r="D472" i="4"/>
  <c r="Q472" i="3" s="1"/>
  <c r="M472" i="3" s="1"/>
  <c r="Q577" i="3"/>
  <c r="M577" i="3" s="1"/>
  <c r="R577" i="3" s="1"/>
  <c r="S577" i="3" s="1"/>
  <c r="I395" i="4"/>
  <c r="Q593" i="3"/>
  <c r="M593" i="3" s="1"/>
  <c r="R593" i="3" s="1"/>
  <c r="S593" i="3" s="1"/>
  <c r="F52" i="4"/>
  <c r="M612" i="4"/>
  <c r="Q589" i="3"/>
  <c r="M589" i="3" s="1"/>
  <c r="R589" i="3" s="1"/>
  <c r="S589" i="3" s="1"/>
  <c r="Z395" i="4"/>
  <c r="Q318" i="3"/>
  <c r="M318" i="3" s="1"/>
  <c r="O187" i="4"/>
  <c r="Q219" i="3"/>
  <c r="M219" i="3" s="1"/>
  <c r="Q690" i="3"/>
  <c r="M690" i="3" s="1"/>
  <c r="Q525" i="3"/>
  <c r="M525" i="3" s="1"/>
  <c r="R525" i="3" s="1"/>
  <c r="S525" i="3" s="1"/>
  <c r="M15" i="4"/>
  <c r="Q750" i="3"/>
  <c r="M750" i="3" s="1"/>
  <c r="R750" i="3" s="1"/>
  <c r="S750" i="3" s="1"/>
  <c r="Q379" i="3"/>
  <c r="M379" i="3" s="1"/>
  <c r="N187" i="4"/>
  <c r="Q360" i="3"/>
  <c r="M360" i="3" s="1"/>
  <c r="R360" i="3" s="1"/>
  <c r="S360" i="3" s="1"/>
  <c r="Q770" i="3"/>
  <c r="M770" i="3" s="1"/>
  <c r="Q280" i="3"/>
  <c r="M280" i="3" s="1"/>
  <c r="Q694" i="3"/>
  <c r="M694" i="3" s="1"/>
  <c r="R694" i="3" s="1"/>
  <c r="S694" i="3" s="1"/>
  <c r="Q267" i="3"/>
  <c r="M267" i="3" s="1"/>
  <c r="Q250" i="3"/>
  <c r="M250" i="3" s="1"/>
  <c r="Q681" i="3"/>
  <c r="M681" i="3" s="1"/>
  <c r="R681" i="3" s="1"/>
  <c r="S681" i="3" s="1"/>
  <c r="Q33" i="3"/>
  <c r="M33" i="3" s="1"/>
  <c r="K187" i="4"/>
  <c r="Q746" i="3"/>
  <c r="M746" i="3" s="1"/>
  <c r="M175" i="4"/>
  <c r="Q566" i="3"/>
  <c r="M566" i="3" s="1"/>
  <c r="Q283" i="3"/>
  <c r="M283" i="3" s="1"/>
  <c r="Q615" i="3"/>
  <c r="M615" i="3" s="1"/>
  <c r="R615" i="3" s="1"/>
  <c r="S615" i="3" s="1"/>
  <c r="Q638" i="3"/>
  <c r="M638" i="3" s="1"/>
  <c r="Q357" i="3"/>
  <c r="M357" i="3" s="1"/>
  <c r="Z121" i="4"/>
  <c r="J187" i="4"/>
  <c r="Q761" i="3"/>
  <c r="M761" i="3" s="1"/>
  <c r="R761" i="3" s="1"/>
  <c r="S761" i="3" s="1"/>
  <c r="Q591" i="3"/>
  <c r="M591" i="3" s="1"/>
  <c r="G187" i="4"/>
  <c r="Q582" i="3"/>
  <c r="M582" i="3" s="1"/>
  <c r="P69" i="4"/>
  <c r="G52" i="4"/>
  <c r="Y52" i="4"/>
  <c r="P52" i="4"/>
  <c r="M187" i="4"/>
  <c r="Y187" i="4"/>
  <c r="Q492" i="3"/>
  <c r="M492" i="3" s="1"/>
  <c r="R492" i="3" s="1"/>
  <c r="S492" i="3" s="1"/>
  <c r="Q475" i="3"/>
  <c r="M475" i="3" s="1"/>
  <c r="M546" i="4"/>
  <c r="M30" i="4"/>
  <c r="Q294" i="3"/>
  <c r="M294" i="3" s="1"/>
  <c r="M23" i="4"/>
  <c r="Q517" i="3"/>
  <c r="M517" i="3" s="1"/>
  <c r="O69" i="4"/>
  <c r="Z52" i="4"/>
  <c r="N23" i="4"/>
  <c r="M10" i="4"/>
  <c r="M493" i="4"/>
  <c r="L30" i="4"/>
  <c r="P30" i="4"/>
  <c r="J573" i="4"/>
  <c r="R528" i="4"/>
  <c r="X528" i="4"/>
  <c r="Q549" i="3"/>
  <c r="M549" i="3" s="1"/>
  <c r="Q403" i="3"/>
  <c r="M403" i="3" s="1"/>
  <c r="Q61" i="3"/>
  <c r="M61" i="3" s="1"/>
  <c r="Q763" i="3"/>
  <c r="M763" i="3" s="1"/>
  <c r="Q191" i="3"/>
  <c r="M191" i="3" s="1"/>
  <c r="R191" i="3" s="1"/>
  <c r="S191" i="3" s="1"/>
  <c r="Q25" i="3"/>
  <c r="M25" i="3" s="1"/>
  <c r="Q73" i="3"/>
  <c r="M73" i="3" s="1"/>
  <c r="Q107" i="3"/>
  <c r="M107" i="3" s="1"/>
  <c r="R107" i="3" s="1"/>
  <c r="S107" i="3" s="1"/>
  <c r="Q665" i="3"/>
  <c r="M665" i="3" s="1"/>
  <c r="Q560" i="3"/>
  <c r="M560" i="3" s="1"/>
  <c r="Q438" i="3"/>
  <c r="M438" i="3" s="1"/>
  <c r="Q531" i="3"/>
  <c r="M531" i="3" s="1"/>
  <c r="Q326" i="3"/>
  <c r="M326" i="3" s="1"/>
  <c r="Q491" i="3"/>
  <c r="M491" i="3" s="1"/>
  <c r="Q55" i="3"/>
  <c r="M55" i="3" s="1"/>
  <c r="R55" i="3" s="1"/>
  <c r="S55" i="3" s="1"/>
  <c r="Q506" i="3"/>
  <c r="M506" i="3" s="1"/>
  <c r="R506" i="3" s="1"/>
  <c r="S506" i="3" s="1"/>
  <c r="Y30" i="4"/>
  <c r="Q187" i="4"/>
  <c r="H187" i="4"/>
  <c r="M528" i="4"/>
  <c r="R41" i="4"/>
  <c r="P41" i="4"/>
  <c r="K528" i="4"/>
  <c r="G528" i="4"/>
  <c r="Q135" i="3"/>
  <c r="M135" i="3" s="1"/>
  <c r="R135" i="3" s="1"/>
  <c r="S135" i="3" s="1"/>
  <c r="Q169" i="3"/>
  <c r="M169" i="3" s="1"/>
  <c r="R169" i="3" s="1"/>
  <c r="S169" i="3" s="1"/>
  <c r="Q737" i="3"/>
  <c r="M737" i="3" s="1"/>
  <c r="R737" i="3" s="1"/>
  <c r="S737" i="3" s="1"/>
  <c r="Q133" i="3"/>
  <c r="M133" i="3" s="1"/>
  <c r="Q116" i="3"/>
  <c r="M116" i="3" s="1"/>
  <c r="Q446" i="3"/>
  <c r="M446" i="3" s="1"/>
  <c r="R446" i="3" s="1"/>
  <c r="S446" i="3" s="1"/>
  <c r="Q688" i="3"/>
  <c r="M688" i="3" s="1"/>
  <c r="Q388" i="3"/>
  <c r="M388" i="3" s="1"/>
  <c r="M121" i="4"/>
  <c r="M63" i="4"/>
  <c r="I30" i="4"/>
  <c r="X187" i="4"/>
  <c r="K573" i="4"/>
  <c r="R573" i="4"/>
  <c r="M375" i="4"/>
  <c r="N41" i="4"/>
  <c r="Z528" i="4"/>
  <c r="O528" i="4"/>
  <c r="Q212" i="3"/>
  <c r="M212" i="3" s="1"/>
  <c r="Q548" i="3"/>
  <c r="M548" i="3" s="1"/>
  <c r="R548" i="3" s="1"/>
  <c r="S548" i="3" s="1"/>
  <c r="Q277" i="3"/>
  <c r="M277" i="3" s="1"/>
  <c r="R277" i="3" s="1"/>
  <c r="S277" i="3" s="1"/>
  <c r="Q620" i="3"/>
  <c r="M620" i="3" s="1"/>
  <c r="Q204" i="3"/>
  <c r="M204" i="3" s="1"/>
  <c r="Q72" i="3"/>
  <c r="M72" i="3" s="1"/>
  <c r="R72" i="3" s="1"/>
  <c r="S72" i="3" s="1"/>
  <c r="Q399" i="3"/>
  <c r="M399" i="3" s="1"/>
  <c r="Q385" i="3"/>
  <c r="M385" i="3" s="1"/>
  <c r="R385" i="3" s="1"/>
  <c r="S385" i="3" s="1"/>
  <c r="Q189" i="3"/>
  <c r="M189" i="3" s="1"/>
  <c r="Q273" i="3"/>
  <c r="M273" i="3" s="1"/>
  <c r="R273" i="3" s="1"/>
  <c r="S273" i="3" s="1"/>
  <c r="Q597" i="3"/>
  <c r="M597" i="3" s="1"/>
  <c r="Q195" i="3"/>
  <c r="M195" i="3" s="1"/>
  <c r="Q440" i="3"/>
  <c r="M440" i="3" s="1"/>
  <c r="Q77" i="3"/>
  <c r="M77" i="3" s="1"/>
  <c r="Q473" i="3"/>
  <c r="M473" i="3" s="1"/>
  <c r="Q65" i="3"/>
  <c r="M65" i="3" s="1"/>
  <c r="M423" i="4"/>
  <c r="M94" i="4"/>
  <c r="G30" i="4"/>
  <c r="K30" i="4"/>
  <c r="R187" i="4"/>
  <c r="Z573" i="4"/>
  <c r="I41" i="4"/>
  <c r="Q132" i="3"/>
  <c r="M132" i="3" s="1"/>
  <c r="Q406" i="3"/>
  <c r="M406" i="3" s="1"/>
  <c r="Q236" i="3"/>
  <c r="M236" i="3" s="1"/>
  <c r="Q206" i="3"/>
  <c r="M206" i="3" s="1"/>
  <c r="Q442" i="3"/>
  <c r="M442" i="3" s="1"/>
  <c r="Q43" i="3"/>
  <c r="M43" i="3" s="1"/>
  <c r="R43" i="3" s="1"/>
  <c r="S43" i="3" s="1"/>
  <c r="Q214" i="3"/>
  <c r="M214" i="3" s="1"/>
  <c r="Q337" i="3"/>
  <c r="M337" i="3" s="1"/>
  <c r="Q578" i="3"/>
  <c r="M578" i="3" s="1"/>
  <c r="Q59" i="3"/>
  <c r="M59" i="3" s="1"/>
  <c r="Q104" i="3"/>
  <c r="M104" i="3" s="1"/>
  <c r="Q197" i="3"/>
  <c r="M197" i="3" s="1"/>
  <c r="Q221" i="3"/>
  <c r="M221" i="3" s="1"/>
  <c r="Q768" i="3"/>
  <c r="M768" i="3" s="1"/>
  <c r="Q51" i="3"/>
  <c r="M51" i="3" s="1"/>
  <c r="R51" i="3" s="1"/>
  <c r="S51" i="3" s="1"/>
  <c r="Q680" i="3"/>
  <c r="M680" i="3" s="1"/>
  <c r="Q745" i="3"/>
  <c r="M745" i="3" s="1"/>
  <c r="M395" i="4"/>
  <c r="Q739" i="3"/>
  <c r="M739" i="3" s="1"/>
  <c r="M41" i="4"/>
  <c r="J30" i="4"/>
  <c r="O573" i="4"/>
  <c r="Q573" i="4"/>
  <c r="F41" i="4"/>
  <c r="F528" i="4"/>
  <c r="Q444" i="3"/>
  <c r="M444" i="3" s="1"/>
  <c r="Q291" i="3"/>
  <c r="M291" i="3" s="1"/>
  <c r="Q404" i="3"/>
  <c r="M404" i="3" s="1"/>
  <c r="R404" i="3" s="1"/>
  <c r="S404" i="3" s="1"/>
  <c r="Q401" i="3"/>
  <c r="M401" i="3" s="1"/>
  <c r="Q166" i="3"/>
  <c r="M166" i="3" s="1"/>
  <c r="Q86" i="3"/>
  <c r="M86" i="3" s="1"/>
  <c r="Q226" i="3"/>
  <c r="M226" i="3" s="1"/>
  <c r="Q330" i="3"/>
  <c r="M330" i="3" s="1"/>
  <c r="Q407" i="3"/>
  <c r="M407" i="3" s="1"/>
  <c r="M179" i="4"/>
  <c r="Q198" i="3"/>
  <c r="M198" i="3" s="1"/>
  <c r="Q513" i="3"/>
  <c r="M513" i="3" s="1"/>
  <c r="Q321" i="3"/>
  <c r="M321" i="3" s="1"/>
  <c r="R30" i="4"/>
  <c r="Z30" i="4"/>
  <c r="F187" i="4"/>
  <c r="M521" i="4"/>
  <c r="F573" i="4"/>
  <c r="H41" i="4"/>
  <c r="Q455" i="3"/>
  <c r="M455" i="3" s="1"/>
  <c r="Q667" i="3"/>
  <c r="M667" i="3" s="1"/>
  <c r="Q83" i="3"/>
  <c r="M83" i="3" s="1"/>
  <c r="Q81" i="3"/>
  <c r="M81" i="3" s="1"/>
  <c r="R81" i="3" s="1"/>
  <c r="S81" i="3" s="1"/>
  <c r="Q391" i="3"/>
  <c r="M391" i="3" s="1"/>
  <c r="Q533" i="3"/>
  <c r="M533" i="3" s="1"/>
  <c r="Q602" i="3"/>
  <c r="M602" i="3" s="1"/>
  <c r="Q656" i="3"/>
  <c r="M656" i="3" s="1"/>
  <c r="Q151" i="3"/>
  <c r="M151" i="3" s="1"/>
  <c r="M469" i="4"/>
  <c r="Q171" i="3"/>
  <c r="M171" i="3" s="1"/>
  <c r="M69" i="4"/>
  <c r="M573" i="4"/>
  <c r="M167" i="4"/>
  <c r="Q30" i="4"/>
  <c r="P187" i="4"/>
  <c r="I573" i="4"/>
  <c r="Y573" i="4"/>
  <c r="L41" i="4"/>
  <c r="Q637" i="3"/>
  <c r="M637" i="3" s="1"/>
  <c r="Q87" i="3"/>
  <c r="M87" i="3" s="1"/>
  <c r="Q556" i="3"/>
  <c r="M556" i="3" s="1"/>
  <c r="Q586" i="3"/>
  <c r="M586" i="3" s="1"/>
  <c r="Q679" i="3"/>
  <c r="M679" i="3" s="1"/>
  <c r="Q209" i="3"/>
  <c r="M209" i="3" s="1"/>
  <c r="R209" i="3" s="1"/>
  <c r="S209" i="3" s="1"/>
  <c r="Q703" i="3"/>
  <c r="M703" i="3" s="1"/>
  <c r="Q565" i="3"/>
  <c r="M565" i="3" s="1"/>
  <c r="R565" i="3" s="1"/>
  <c r="S565" i="3" s="1"/>
  <c r="Q776" i="3"/>
  <c r="M776" i="3" s="1"/>
  <c r="Q576" i="3"/>
  <c r="M576" i="3" s="1"/>
  <c r="R576" i="3" s="1"/>
  <c r="S576" i="3" s="1"/>
  <c r="Q448" i="3"/>
  <c r="M448" i="3" s="1"/>
  <c r="Q362" i="3"/>
  <c r="M362" i="3" s="1"/>
  <c r="Q89" i="3"/>
  <c r="M89" i="3" s="1"/>
  <c r="Q347" i="3"/>
  <c r="M347" i="3" s="1"/>
  <c r="Q234" i="3"/>
  <c r="M234" i="3" s="1"/>
  <c r="Q215" i="3"/>
  <c r="M215" i="3" s="1"/>
  <c r="M99" i="4"/>
  <c r="H30" i="4"/>
  <c r="X573" i="4"/>
  <c r="L573" i="4"/>
  <c r="Q41" i="4"/>
  <c r="Z41" i="4"/>
  <c r="N528" i="4"/>
  <c r="Q528" i="4"/>
  <c r="Q323" i="3"/>
  <c r="M323" i="3" s="1"/>
  <c r="Q217" i="3"/>
  <c r="M217" i="3" s="1"/>
  <c r="Q500" i="3"/>
  <c r="M500" i="3" s="1"/>
  <c r="Q351" i="3"/>
  <c r="M351" i="3" s="1"/>
  <c r="R351" i="3" s="1"/>
  <c r="S351" i="3" s="1"/>
  <c r="Q606" i="3"/>
  <c r="M606" i="3" s="1"/>
  <c r="Q384" i="3"/>
  <c r="M384" i="3" s="1"/>
  <c r="Q405" i="3"/>
  <c r="M405" i="3" s="1"/>
  <c r="Q302" i="3"/>
  <c r="M302" i="3" s="1"/>
  <c r="Q744" i="3"/>
  <c r="M744" i="3" s="1"/>
  <c r="Q56" i="3"/>
  <c r="M56" i="3" s="1"/>
  <c r="Q411" i="3"/>
  <c r="M411" i="3" s="1"/>
  <c r="Q177" i="3"/>
  <c r="M177" i="3" s="1"/>
  <c r="Q393" i="3"/>
  <c r="M393" i="3" s="1"/>
  <c r="Q309" i="3"/>
  <c r="M309" i="3" s="1"/>
  <c r="Q243" i="3"/>
  <c r="M243" i="3" s="1"/>
  <c r="R243" i="3" s="1"/>
  <c r="S243" i="3" s="1"/>
  <c r="Q502" i="3"/>
  <c r="M502" i="3" s="1"/>
  <c r="R502" i="3" s="1"/>
  <c r="S502" i="3" s="1"/>
  <c r="Q79" i="3"/>
  <c r="M79" i="3" s="1"/>
  <c r="Q349" i="3"/>
  <c r="M349" i="3" s="1"/>
  <c r="Q389" i="3"/>
  <c r="M389" i="3" s="1"/>
  <c r="I187" i="4"/>
  <c r="H573" i="4"/>
  <c r="X41" i="4"/>
  <c r="J41" i="4"/>
  <c r="Y528" i="4"/>
  <c r="P528" i="4"/>
  <c r="Q683" i="3"/>
  <c r="M683" i="3" s="1"/>
  <c r="Q402" i="3"/>
  <c r="M402" i="3" s="1"/>
  <c r="Q552" i="3"/>
  <c r="M552" i="3" s="1"/>
  <c r="Q145" i="3"/>
  <c r="M145" i="3" s="1"/>
  <c r="Q595" i="3"/>
  <c r="M595" i="3" s="1"/>
  <c r="R595" i="3" s="1"/>
  <c r="S595" i="3" s="1"/>
  <c r="Q436" i="3"/>
  <c r="M436" i="3" s="1"/>
  <c r="Q449" i="3"/>
  <c r="M449" i="3" s="1"/>
  <c r="Q730" i="3"/>
  <c r="M730" i="3" s="1"/>
  <c r="R730" i="3" s="1"/>
  <c r="S730" i="3" s="1"/>
  <c r="Q274" i="3"/>
  <c r="M274" i="3" s="1"/>
  <c r="Q91" i="3"/>
  <c r="M91" i="3" s="1"/>
  <c r="Q101" i="3"/>
  <c r="M101" i="3" s="1"/>
  <c r="Q153" i="3"/>
  <c r="M153" i="3" s="1"/>
  <c r="Q343" i="3"/>
  <c r="M343" i="3" s="1"/>
  <c r="Q307" i="3"/>
  <c r="M307" i="3" s="1"/>
  <c r="N30" i="4"/>
  <c r="Z187" i="4"/>
  <c r="N573" i="4"/>
  <c r="G41" i="4"/>
  <c r="O41" i="4"/>
  <c r="H528" i="4"/>
  <c r="I528" i="4"/>
  <c r="Q134" i="3"/>
  <c r="M134" i="3" s="1"/>
  <c r="Q90" i="3"/>
  <c r="M90" i="3" s="1"/>
  <c r="Q96" i="3"/>
  <c r="M96" i="3" s="1"/>
  <c r="Q425" i="3"/>
  <c r="M425" i="3" s="1"/>
  <c r="Q311" i="3"/>
  <c r="M311" i="3" s="1"/>
  <c r="Q677" i="3"/>
  <c r="M677" i="3" s="1"/>
  <c r="Q674" i="3"/>
  <c r="M674" i="3" s="1"/>
  <c r="Q103" i="3"/>
  <c r="M103" i="3" s="1"/>
  <c r="Q661" i="3"/>
  <c r="M661" i="3" s="1"/>
  <c r="Q109" i="3"/>
  <c r="M109" i="3" s="1"/>
  <c r="Q409" i="3"/>
  <c r="M409" i="3" s="1"/>
  <c r="Q194" i="3"/>
  <c r="M194" i="3" s="1"/>
  <c r="Q452" i="3"/>
  <c r="M452" i="3" s="1"/>
  <c r="Q80" i="3"/>
  <c r="M80" i="3" s="1"/>
  <c r="Q705" i="3"/>
  <c r="M705" i="3" s="1"/>
  <c r="Q428" i="3"/>
  <c r="M428" i="3" s="1"/>
  <c r="M52" i="4"/>
  <c r="O30" i="4"/>
  <c r="F30" i="4"/>
  <c r="L187" i="4"/>
  <c r="M111" i="4"/>
  <c r="Y41" i="4"/>
  <c r="L528" i="4"/>
  <c r="Q383" i="3"/>
  <c r="M383" i="3" s="1"/>
  <c r="Q54" i="3"/>
  <c r="M54" i="3" s="1"/>
  <c r="Q780" i="3"/>
  <c r="M780" i="3" s="1"/>
  <c r="Q288" i="3"/>
  <c r="M288" i="3" s="1"/>
  <c r="Q792" i="3"/>
  <c r="M792" i="3" s="1"/>
  <c r="Q227" i="3"/>
  <c r="M227" i="3" s="1"/>
  <c r="Q148" i="3"/>
  <c r="M148" i="3" s="1"/>
  <c r="Q437" i="3"/>
  <c r="M437" i="3" s="1"/>
  <c r="Q430" i="3"/>
  <c r="M430" i="3" s="1"/>
  <c r="Q726" i="3"/>
  <c r="M726" i="3" s="1"/>
  <c r="Q433" i="3"/>
  <c r="M433" i="3" s="1"/>
  <c r="Q538" i="3"/>
  <c r="M538" i="3" s="1"/>
  <c r="Q205" i="3"/>
  <c r="M205" i="3" s="1"/>
  <c r="Q178" i="3"/>
  <c r="M178" i="3" s="1"/>
  <c r="R440" i="3"/>
  <c r="S440" i="3" s="1"/>
  <c r="X30" i="4"/>
  <c r="G573" i="4"/>
  <c r="K41" i="4"/>
  <c r="J528" i="4"/>
  <c r="Q270" i="3"/>
  <c r="M270" i="3" s="1"/>
  <c r="Q451" i="3"/>
  <c r="M451" i="3" s="1"/>
  <c r="Q192" i="3"/>
  <c r="M192" i="3" s="1"/>
  <c r="Q741" i="3"/>
  <c r="M741" i="3" s="1"/>
  <c r="Q417" i="3"/>
  <c r="M417" i="3" s="1"/>
  <c r="Q424" i="3"/>
  <c r="M424" i="3" s="1"/>
  <c r="Q545" i="3"/>
  <c r="M545" i="3" s="1"/>
  <c r="S544" i="4"/>
  <c r="D544" i="4" s="1"/>
  <c r="Q396" i="3"/>
  <c r="M396" i="3" s="1"/>
  <c r="M11" i="3"/>
  <c r="S10" i="4"/>
  <c r="S423" i="4"/>
  <c r="Q160" i="3"/>
  <c r="M160" i="3" s="1"/>
  <c r="Q583" i="3"/>
  <c r="M583" i="3" s="1"/>
  <c r="Q155" i="3"/>
  <c r="M155" i="3" s="1"/>
  <c r="Q571" i="3"/>
  <c r="M571" i="3" s="1"/>
  <c r="Q232" i="3"/>
  <c r="M232" i="3" s="1"/>
  <c r="Q774" i="3"/>
  <c r="M774" i="3" s="1"/>
  <c r="Q105" i="3"/>
  <c r="M105" i="3" s="1"/>
  <c r="Q553" i="3"/>
  <c r="M553" i="3" s="1"/>
  <c r="Q98" i="3"/>
  <c r="M98" i="3" s="1"/>
  <c r="Q539" i="3"/>
  <c r="M539" i="3" s="1"/>
  <c r="Q378" i="3"/>
  <c r="M378" i="3" s="1"/>
  <c r="Q141" i="3"/>
  <c r="M141" i="3" s="1"/>
  <c r="Q149" i="3"/>
  <c r="M149" i="3" s="1"/>
  <c r="Q130" i="3"/>
  <c r="M130" i="3" s="1"/>
  <c r="Q322" i="3"/>
  <c r="M322" i="3" s="1"/>
  <c r="Q190" i="3"/>
  <c r="M190" i="3" s="1"/>
  <c r="Q355" i="3"/>
  <c r="M355" i="3" s="1"/>
  <c r="Q419" i="3"/>
  <c r="M419" i="3" s="1"/>
  <c r="Q766" i="3"/>
  <c r="M766" i="3" s="1"/>
  <c r="Q300" i="3"/>
  <c r="M300" i="3" s="1"/>
  <c r="Q339" i="3"/>
  <c r="M339" i="3" s="1"/>
  <c r="Q629" i="3"/>
  <c r="M629" i="3" s="1"/>
  <c r="Q118" i="3"/>
  <c r="M118" i="3" s="1"/>
  <c r="Q518" i="3"/>
  <c r="M518" i="3" s="1"/>
  <c r="Q231" i="3"/>
  <c r="M231" i="3" s="1"/>
  <c r="Q782" i="3"/>
  <c r="M782" i="3" s="1"/>
  <c r="Q738" i="3"/>
  <c r="M738" i="3" s="1"/>
  <c r="Q445" i="3"/>
  <c r="M445" i="3" s="1"/>
  <c r="Q532" i="3"/>
  <c r="M532" i="3" s="1"/>
  <c r="Q329" i="3"/>
  <c r="M329" i="3" s="1"/>
  <c r="Q115" i="3"/>
  <c r="M115" i="3" s="1"/>
  <c r="Q715" i="3"/>
  <c r="M715" i="3" s="1"/>
  <c r="Q673" i="3"/>
  <c r="M673" i="3" s="1"/>
  <c r="Q207" i="3"/>
  <c r="M207" i="3" s="1"/>
  <c r="Q306" i="3"/>
  <c r="M306" i="3" s="1"/>
  <c r="Q639" i="3"/>
  <c r="M639" i="3" s="1"/>
  <c r="Q252" i="3"/>
  <c r="M252" i="3" s="1"/>
  <c r="Q587" i="3"/>
  <c r="M587" i="3" s="1"/>
  <c r="Q235" i="3"/>
  <c r="M235" i="3" s="1"/>
  <c r="Q282" i="3"/>
  <c r="M282" i="3" s="1"/>
  <c r="Q75" i="3"/>
  <c r="M75" i="3" s="1"/>
  <c r="Q163" i="3"/>
  <c r="M163" i="3" s="1"/>
  <c r="Q594" i="3"/>
  <c r="M594" i="3" s="1"/>
  <c r="Q650" i="3"/>
  <c r="M650" i="3" s="1"/>
  <c r="Q161" i="3"/>
  <c r="M161" i="3" s="1"/>
  <c r="R25" i="3"/>
  <c r="S25" i="3" s="1"/>
  <c r="R334" i="3"/>
  <c r="S334" i="3" s="1"/>
  <c r="R386" i="3"/>
  <c r="S386" i="3" s="1"/>
  <c r="R436" i="3"/>
  <c r="S436" i="3" s="1"/>
  <c r="R379" i="3"/>
  <c r="S379" i="3" s="1"/>
  <c r="R591" i="3"/>
  <c r="S591" i="3" s="1"/>
  <c r="R289" i="3"/>
  <c r="S289" i="3" s="1"/>
  <c r="R311" i="3"/>
  <c r="S311" i="3" s="1"/>
  <c r="R746" i="3"/>
  <c r="S746" i="3" s="1"/>
  <c r="R693" i="3"/>
  <c r="S693" i="3" s="1"/>
  <c r="R566" i="3"/>
  <c r="S566" i="3" s="1"/>
  <c r="R582" i="3"/>
  <c r="S582" i="3" s="1"/>
  <c r="R458" i="3"/>
  <c r="S458" i="3" s="1"/>
  <c r="R33" i="3"/>
  <c r="S33" i="3" s="1"/>
  <c r="R197" i="3"/>
  <c r="S197" i="3" s="1"/>
  <c r="R679" i="3"/>
  <c r="S679" i="3" s="1"/>
  <c r="R250" i="3"/>
  <c r="S250" i="3" s="1"/>
  <c r="R688" i="3"/>
  <c r="S688" i="3" s="1"/>
  <c r="R234" i="3"/>
  <c r="S234" i="3" s="1"/>
  <c r="R578" i="3"/>
  <c r="S578" i="3" s="1"/>
  <c r="AU604" i="3"/>
  <c r="AC10" i="4"/>
  <c r="AC8" i="4"/>
  <c r="AC9" i="4"/>
  <c r="R326" i="3"/>
  <c r="S326" i="3" s="1"/>
  <c r="R280" i="3"/>
  <c r="S280" i="3" s="1"/>
  <c r="R206" i="3"/>
  <c r="S206" i="3" s="1"/>
  <c r="AU31" i="3"/>
  <c r="AU628" i="3"/>
  <c r="S16" i="4"/>
  <c r="S64" i="4"/>
  <c r="S45" i="4"/>
  <c r="S22" i="4"/>
  <c r="S29" i="4"/>
  <c r="AU34" i="3"/>
  <c r="Y34" i="3"/>
  <c r="E34" i="4"/>
  <c r="AU53" i="3"/>
  <c r="E53" i="4"/>
  <c r="Y53" i="3"/>
  <c r="E168" i="4"/>
  <c r="AU168" i="3"/>
  <c r="Y168" i="3"/>
  <c r="AU184" i="3"/>
  <c r="Y184" i="3"/>
  <c r="E184" i="4"/>
  <c r="T328" i="4"/>
  <c r="S328" i="4" s="1"/>
  <c r="AV328" i="3"/>
  <c r="T718" i="4"/>
  <c r="S718" i="4" s="1"/>
  <c r="AV718" i="3"/>
  <c r="Y634" i="3"/>
  <c r="E634" i="4"/>
  <c r="AU634" i="3"/>
  <c r="Y520" i="3"/>
  <c r="E520" i="4"/>
  <c r="AU520" i="3"/>
  <c r="AU359" i="3"/>
  <c r="E359" i="4"/>
  <c r="Y359" i="3"/>
  <c r="T625" i="4"/>
  <c r="S625" i="4" s="1"/>
  <c r="AV625" i="3"/>
  <c r="AU480" i="3"/>
  <c r="Y480" i="3"/>
  <c r="E480" i="4"/>
  <c r="E176" i="4"/>
  <c r="AU176" i="3"/>
  <c r="Y176" i="3"/>
  <c r="T176" i="4"/>
  <c r="S176" i="4" s="1"/>
  <c r="AV176" i="3"/>
  <c r="T139" i="4"/>
  <c r="S139" i="4" s="1"/>
  <c r="AV139" i="3"/>
  <c r="Y604" i="3"/>
  <c r="E604" i="4"/>
  <c r="T632" i="4"/>
  <c r="S632" i="4" s="1"/>
  <c r="AV632" i="3"/>
  <c r="AU95" i="3"/>
  <c r="Y95" i="3"/>
  <c r="E95" i="4"/>
  <c r="Y522" i="3"/>
  <c r="E522" i="4"/>
  <c r="AU522" i="3"/>
  <c r="T112" i="4"/>
  <c r="S112" i="4" s="1"/>
  <c r="AV112" i="3"/>
  <c r="Y29" i="3"/>
  <c r="E29" i="4"/>
  <c r="AU29" i="3"/>
  <c r="T193" i="4"/>
  <c r="S193" i="4" s="1"/>
  <c r="AV193" i="3"/>
  <c r="Y70" i="3"/>
  <c r="AU70" i="3"/>
  <c r="E70" i="4"/>
  <c r="S42" i="4"/>
  <c r="T470" i="4"/>
  <c r="S470" i="4" s="1"/>
  <c r="AV470" i="3"/>
  <c r="T180" i="4"/>
  <c r="S180" i="4" s="1"/>
  <c r="AV180" i="3"/>
  <c r="Y542" i="3"/>
  <c r="E542" i="4"/>
  <c r="AU542" i="3"/>
  <c r="AU529" i="3"/>
  <c r="E529" i="4"/>
  <c r="Y529" i="3"/>
  <c r="T529" i="4"/>
  <c r="S529" i="4" s="1"/>
  <c r="AV529" i="3"/>
  <c r="AU516" i="3"/>
  <c r="Y516" i="3"/>
  <c r="E516" i="4"/>
  <c r="T636" i="4"/>
  <c r="S636" i="4" s="1"/>
  <c r="AV636" i="3"/>
  <c r="S34" i="4"/>
  <c r="S53" i="4"/>
  <c r="Y494" i="3"/>
  <c r="AU494" i="3"/>
  <c r="E494" i="4"/>
  <c r="AV122" i="3"/>
  <c r="T122" i="4"/>
  <c r="S122" i="4" s="1"/>
  <c r="T608" i="4"/>
  <c r="S608" i="4" s="1"/>
  <c r="AV608" i="3"/>
  <c r="E45" i="4"/>
  <c r="AU45" i="3"/>
  <c r="Y45" i="3"/>
  <c r="T184" i="4"/>
  <c r="S184" i="4" s="1"/>
  <c r="AV184" i="3"/>
  <c r="S31" i="4"/>
  <c r="AU68" i="3"/>
  <c r="Y68" i="3"/>
  <c r="E68" i="4"/>
  <c r="T634" i="4"/>
  <c r="S634" i="4" s="1"/>
  <c r="AV634" i="3"/>
  <c r="T369" i="4"/>
  <c r="S369" i="4" s="1"/>
  <c r="AV369" i="3"/>
  <c r="AU369" i="3"/>
  <c r="Y369" i="3"/>
  <c r="E369" i="4"/>
  <c r="T359" i="4"/>
  <c r="S359" i="4" s="1"/>
  <c r="AV359" i="3"/>
  <c r="S44" i="4"/>
  <c r="AU625" i="3"/>
  <c r="Y625" i="3"/>
  <c r="E625" i="4"/>
  <c r="AU22" i="3"/>
  <c r="Y22" i="3"/>
  <c r="E22" i="4"/>
  <c r="B40" i="4"/>
  <c r="T604" i="4"/>
  <c r="S604" i="4" s="1"/>
  <c r="AV604" i="3"/>
  <c r="T522" i="4"/>
  <c r="S522" i="4" s="1"/>
  <c r="AV522" i="3"/>
  <c r="E422" i="4"/>
  <c r="AU422" i="3"/>
  <c r="Y422" i="3"/>
  <c r="Y158" i="3"/>
  <c r="E158" i="4"/>
  <c r="AU158" i="3"/>
  <c r="T158" i="4"/>
  <c r="S158" i="4" s="1"/>
  <c r="AV158" i="3"/>
  <c r="Y24" i="3"/>
  <c r="AU24" i="3"/>
  <c r="E24" i="4"/>
  <c r="Y487" i="3"/>
  <c r="E487" i="4"/>
  <c r="AU487" i="3"/>
  <c r="T542" i="4"/>
  <c r="S542" i="4" s="1"/>
  <c r="AV542" i="3"/>
  <c r="E397" i="4"/>
  <c r="Y397" i="3"/>
  <c r="AU397" i="3"/>
  <c r="T397" i="4"/>
  <c r="S397" i="4" s="1"/>
  <c r="AV397" i="3"/>
  <c r="Y16" i="3"/>
  <c r="AU16" i="3"/>
  <c r="E16" i="4"/>
  <c r="T547" i="4"/>
  <c r="S547" i="4" s="1"/>
  <c r="AV547" i="3"/>
  <c r="Y547" i="3"/>
  <c r="E547" i="4"/>
  <c r="AU547" i="3"/>
  <c r="T68" i="4"/>
  <c r="S68" i="4" s="1"/>
  <c r="AV68" i="3"/>
  <c r="Y188" i="3"/>
  <c r="AU188" i="3"/>
  <c r="E188" i="4"/>
  <c r="Y64" i="3"/>
  <c r="AU64" i="3"/>
  <c r="E64" i="4"/>
  <c r="AU361" i="3"/>
  <c r="Y361" i="3"/>
  <c r="E361" i="4"/>
  <c r="T361" i="4"/>
  <c r="S361" i="4" s="1"/>
  <c r="AV361" i="3"/>
  <c r="T520" i="4"/>
  <c r="S520" i="4" s="1"/>
  <c r="AV520" i="3"/>
  <c r="T736" i="4"/>
  <c r="S736" i="4" s="1"/>
  <c r="AV736" i="3"/>
  <c r="Y628" i="3"/>
  <c r="E628" i="4"/>
  <c r="T480" i="4"/>
  <c r="S480" i="4" s="1"/>
  <c r="AV480" i="3"/>
  <c r="T489" i="4"/>
  <c r="S489" i="4" s="1"/>
  <c r="AV489" i="3"/>
  <c r="T348" i="4"/>
  <c r="S348" i="4" s="1"/>
  <c r="AV348" i="3"/>
  <c r="Y534" i="3"/>
  <c r="E534" i="4"/>
  <c r="AU534" i="3"/>
  <c r="T534" i="4"/>
  <c r="S534" i="4" s="1"/>
  <c r="AV534" i="3"/>
  <c r="T613" i="4"/>
  <c r="S613" i="4" s="1"/>
  <c r="AV613" i="3"/>
  <c r="AU112" i="3"/>
  <c r="E112" i="4"/>
  <c r="Y112" i="3"/>
  <c r="T422" i="4"/>
  <c r="S422" i="4" s="1"/>
  <c r="AV422" i="3"/>
  <c r="Y671" i="3"/>
  <c r="AU671" i="3"/>
  <c r="E671" i="4"/>
  <c r="AU173" i="3"/>
  <c r="Y173" i="3"/>
  <c r="E173" i="4"/>
  <c r="T310" i="4"/>
  <c r="S310" i="4" s="1"/>
  <c r="AV310" i="3"/>
  <c r="E310" i="4"/>
  <c r="AU310" i="3"/>
  <c r="Y310" i="3"/>
  <c r="T494" i="4"/>
  <c r="S494" i="4" s="1"/>
  <c r="AV494" i="3"/>
  <c r="T669" i="4"/>
  <c r="S669" i="4" s="1"/>
  <c r="AV669" i="3"/>
  <c r="Y669" i="3"/>
  <c r="E669" i="4"/>
  <c r="AU669" i="3"/>
  <c r="Y122" i="3"/>
  <c r="AU122" i="3"/>
  <c r="E122" i="4"/>
  <c r="AU608" i="3"/>
  <c r="Y608" i="3"/>
  <c r="E608" i="4"/>
  <c r="S40" i="4"/>
  <c r="Y40" i="3"/>
  <c r="AU40" i="3"/>
  <c r="E40" i="4"/>
  <c r="AV168" i="3"/>
  <c r="T168" i="4"/>
  <c r="S168" i="4" s="1"/>
  <c r="T427" i="4"/>
  <c r="S427" i="4" s="1"/>
  <c r="AV427" i="3"/>
  <c r="E427" i="4"/>
  <c r="Y427" i="3"/>
  <c r="AU427" i="3"/>
  <c r="Y31" i="3"/>
  <c r="E31" i="4"/>
  <c r="Y328" i="3"/>
  <c r="AU328" i="3"/>
  <c r="E328" i="4"/>
  <c r="Y718" i="3"/>
  <c r="AU718" i="3"/>
  <c r="E718" i="4"/>
  <c r="T188" i="4"/>
  <c r="S188" i="4" s="1"/>
  <c r="AV188" i="3"/>
  <c r="T459" i="4"/>
  <c r="S459" i="4" s="1"/>
  <c r="AV459" i="3"/>
  <c r="AU459" i="3"/>
  <c r="E459" i="4"/>
  <c r="Y459" i="3"/>
  <c r="Y100" i="3"/>
  <c r="AU100" i="3"/>
  <c r="E100" i="4"/>
  <c r="AV100" i="3"/>
  <c r="T100" i="4"/>
  <c r="S100" i="4" s="1"/>
  <c r="T574" i="4"/>
  <c r="S574" i="4" s="1"/>
  <c r="AV574" i="3"/>
  <c r="AU574" i="3"/>
  <c r="Y574" i="3"/>
  <c r="E574" i="4"/>
  <c r="Y736" i="3"/>
  <c r="E736" i="4"/>
  <c r="AU736" i="3"/>
  <c r="T628" i="4"/>
  <c r="S628" i="4" s="1"/>
  <c r="AV628" i="3"/>
  <c r="AU44" i="3"/>
  <c r="Y44" i="3"/>
  <c r="E44" i="4"/>
  <c r="D44" i="4" s="1"/>
  <c r="Y489" i="3"/>
  <c r="E489" i="4"/>
  <c r="AU489" i="3"/>
  <c r="AU139" i="3"/>
  <c r="Y139" i="3"/>
  <c r="E139" i="4"/>
  <c r="Y348" i="3"/>
  <c r="E348" i="4"/>
  <c r="D348" i="4" s="1"/>
  <c r="AU348" i="3"/>
  <c r="AU632" i="3"/>
  <c r="Y632" i="3"/>
  <c r="E632" i="4"/>
  <c r="T95" i="4"/>
  <c r="S95" i="4" s="1"/>
  <c r="AV95" i="3"/>
  <c r="S60" i="4"/>
  <c r="Y60" i="3"/>
  <c r="E60" i="4"/>
  <c r="AU60" i="3"/>
  <c r="T376" i="4"/>
  <c r="S376" i="4" s="1"/>
  <c r="AV376" i="3"/>
  <c r="AU376" i="3"/>
  <c r="Y376" i="3"/>
  <c r="E376" i="4"/>
  <c r="Y613" i="3"/>
  <c r="E613" i="4"/>
  <c r="AU613" i="3"/>
  <c r="Y193" i="3"/>
  <c r="E193" i="4"/>
  <c r="AU193" i="3"/>
  <c r="T248" i="4"/>
  <c r="S248" i="4" s="1"/>
  <c r="AV248" i="3"/>
  <c r="AU248" i="3"/>
  <c r="Y248" i="3"/>
  <c r="E248" i="4"/>
  <c r="T70" i="4"/>
  <c r="S70" i="4" s="1"/>
  <c r="AV70" i="3"/>
  <c r="AU42" i="3"/>
  <c r="E42" i="4"/>
  <c r="D42" i="4" s="1"/>
  <c r="Y42" i="3"/>
  <c r="T671" i="4"/>
  <c r="S671" i="4" s="1"/>
  <c r="AV671" i="3"/>
  <c r="T173" i="4"/>
  <c r="S173" i="4" s="1"/>
  <c r="AV173" i="3"/>
  <c r="S24" i="4"/>
  <c r="AU470" i="3"/>
  <c r="Y470" i="3"/>
  <c r="E470" i="4"/>
  <c r="T487" i="4"/>
  <c r="S487" i="4" s="1"/>
  <c r="AV487" i="3"/>
  <c r="Y180" i="3"/>
  <c r="AU180" i="3"/>
  <c r="E180" i="4"/>
  <c r="T516" i="4"/>
  <c r="S516" i="4" s="1"/>
  <c r="AV516" i="3"/>
  <c r="AU636" i="3"/>
  <c r="Y636" i="3"/>
  <c r="E636" i="4"/>
  <c r="D636" i="4" s="1"/>
  <c r="B270" i="4"/>
  <c r="B565" i="4"/>
  <c r="R665" i="3"/>
  <c r="S665" i="3" s="1"/>
  <c r="R514" i="3"/>
  <c r="S514" i="3" s="1"/>
  <c r="R174" i="3"/>
  <c r="S174" i="3" s="1"/>
  <c r="R579" i="3"/>
  <c r="S579" i="3" s="1"/>
  <c r="R247" i="3"/>
  <c r="S247" i="3" s="1"/>
  <c r="R743" i="3"/>
  <c r="S743" i="3" s="1"/>
  <c r="R255" i="3"/>
  <c r="S255" i="3" s="1"/>
  <c r="R690" i="3"/>
  <c r="S690" i="3" s="1"/>
  <c r="R691" i="3"/>
  <c r="S691" i="3" s="1"/>
  <c r="R278" i="3"/>
  <c r="S278" i="3" s="1"/>
  <c r="R793" i="3"/>
  <c r="S793" i="3" s="1"/>
  <c r="R230" i="3"/>
  <c r="S230" i="3" s="1"/>
  <c r="R644" i="3"/>
  <c r="S644" i="3" s="1"/>
  <c r="R789" i="3"/>
  <c r="S789" i="3" s="1"/>
  <c r="R733" i="3"/>
  <c r="S733" i="3" s="1"/>
  <c r="R607" i="3"/>
  <c r="S607" i="3" s="1"/>
  <c r="R285" i="3"/>
  <c r="S285" i="3" s="1"/>
  <c r="R618" i="3"/>
  <c r="S618" i="3" s="1"/>
  <c r="R787" i="3"/>
  <c r="S787" i="3" s="1"/>
  <c r="R647" i="3"/>
  <c r="S647" i="3" s="1"/>
  <c r="R269" i="3"/>
  <c r="S269" i="3" s="1"/>
  <c r="R676" i="3"/>
  <c r="S676" i="3" s="1"/>
  <c r="R786" i="3"/>
  <c r="S786" i="3" s="1"/>
  <c r="R564" i="3"/>
  <c r="S564" i="3" s="1"/>
  <c r="R721" i="3"/>
  <c r="S721" i="3" s="1"/>
  <c r="R265" i="3"/>
  <c r="S265" i="3" s="1"/>
  <c r="R261" i="3"/>
  <c r="S261" i="3" s="1"/>
  <c r="R727" i="3"/>
  <c r="S727" i="3" s="1"/>
  <c r="R363" i="3"/>
  <c r="S363" i="3" s="1"/>
  <c r="R316" i="3"/>
  <c r="S316" i="3" s="1"/>
  <c r="R597" i="3"/>
  <c r="S597" i="3" s="1"/>
  <c r="R656" i="3"/>
  <c r="S656" i="3" s="1"/>
  <c r="R344" i="3"/>
  <c r="S344" i="3" s="1"/>
  <c r="R740" i="3"/>
  <c r="S740" i="3" s="1"/>
  <c r="R403" i="3"/>
  <c r="S403" i="3" s="1"/>
  <c r="R210" i="3"/>
  <c r="S210" i="3" s="1"/>
  <c r="R550" i="3"/>
  <c r="S550" i="3" s="1"/>
  <c r="R744" i="3"/>
  <c r="S744" i="3" s="1"/>
  <c r="R682" i="3"/>
  <c r="S682" i="3" s="1"/>
  <c r="R714" i="3"/>
  <c r="S714" i="3" s="1"/>
  <c r="R309" i="3"/>
  <c r="S309" i="3" s="1"/>
  <c r="R476" i="3"/>
  <c r="S476" i="3" s="1"/>
  <c r="R450" i="3"/>
  <c r="S450" i="3" s="1"/>
  <c r="R241" i="3"/>
  <c r="S241" i="3" s="1"/>
  <c r="R709" i="3"/>
  <c r="S709" i="3" s="1"/>
  <c r="R330" i="3"/>
  <c r="S330" i="3" s="1"/>
  <c r="R758" i="3"/>
  <c r="S758" i="3" s="1"/>
  <c r="R523" i="3"/>
  <c r="S523" i="3" s="1"/>
  <c r="R290" i="3"/>
  <c r="S290" i="3" s="1"/>
  <c r="R406" i="3"/>
  <c r="S406" i="3" s="1"/>
  <c r="R742" i="3"/>
  <c r="S742" i="3" s="1"/>
  <c r="R601" i="3"/>
  <c r="S601" i="3" s="1"/>
  <c r="R756" i="3"/>
  <c r="S756" i="3" s="1"/>
  <c r="R497" i="3"/>
  <c r="S497" i="3" s="1"/>
  <c r="R266" i="3"/>
  <c r="S266" i="3" s="1"/>
  <c r="R222" i="3"/>
  <c r="S222" i="3" s="1"/>
  <c r="R507" i="3"/>
  <c r="S507" i="3" s="1"/>
  <c r="R748" i="3"/>
  <c r="S748" i="3" s="1"/>
  <c r="R561" i="3"/>
  <c r="S561" i="3" s="1"/>
  <c r="R616" i="3"/>
  <c r="S616" i="3" s="1"/>
  <c r="R557" i="3"/>
  <c r="S557" i="3" s="1"/>
  <c r="R549" i="3"/>
  <c r="S549" i="3" s="1"/>
  <c r="R212" i="3"/>
  <c r="S212" i="3" s="1"/>
  <c r="R257" i="3"/>
  <c r="S257" i="3" s="1"/>
  <c r="R538" i="3"/>
  <c r="S538" i="3" s="1"/>
  <c r="R652" i="3"/>
  <c r="S652" i="3" s="1"/>
  <c r="R765" i="3"/>
  <c r="S765" i="3" s="1"/>
  <c r="R717" i="3"/>
  <c r="S717" i="3" s="1"/>
  <c r="R619" i="3"/>
  <c r="S619" i="3" s="1"/>
  <c r="R485" i="3"/>
  <c r="S485" i="3" s="1"/>
  <c r="R226" i="3"/>
  <c r="S226" i="3" s="1"/>
  <c r="R662" i="3"/>
  <c r="S662" i="3" s="1"/>
  <c r="R524" i="3"/>
  <c r="S524" i="3" s="1"/>
  <c r="R93" i="3"/>
  <c r="S93" i="3" s="1"/>
  <c r="R410" i="3"/>
  <c r="S410" i="3" s="1"/>
  <c r="R498" i="3"/>
  <c r="S498" i="3" s="1"/>
  <c r="R661" i="3"/>
  <c r="S661" i="3" s="1"/>
  <c r="R541" i="3"/>
  <c r="S541" i="3" s="1"/>
  <c r="R540" i="3"/>
  <c r="S540" i="3" s="1"/>
  <c r="R352" i="3"/>
  <c r="S352" i="3" s="1"/>
  <c r="R365" i="3"/>
  <c r="S365" i="3" s="1"/>
  <c r="R202" i="3"/>
  <c r="S202" i="3" s="1"/>
  <c r="R325" i="3"/>
  <c r="S325" i="3" s="1"/>
  <c r="R370" i="3"/>
  <c r="S370" i="3" s="1"/>
  <c r="R267" i="3"/>
  <c r="S267" i="3" s="1"/>
  <c r="R318" i="3"/>
  <c r="S318" i="3" s="1"/>
  <c r="R108" i="3"/>
  <c r="S108" i="3" s="1"/>
  <c r="R125" i="3"/>
  <c r="S125" i="3" s="1"/>
  <c r="R113" i="3"/>
  <c r="S113" i="3" s="1"/>
  <c r="R475" i="3"/>
  <c r="S475" i="3" s="1"/>
  <c r="R732" i="3"/>
  <c r="S732" i="3" s="1"/>
  <c r="R57" i="3"/>
  <c r="S57" i="3" s="1"/>
  <c r="R734" i="3"/>
  <c r="S734" i="3" s="1"/>
  <c r="R96" i="3"/>
  <c r="S96" i="3" s="1"/>
  <c r="R131" i="3"/>
  <c r="S131" i="3" s="1"/>
  <c r="R477" i="3"/>
  <c r="S477" i="3" s="1"/>
  <c r="R132" i="3"/>
  <c r="S132" i="3" s="1"/>
  <c r="R603" i="3"/>
  <c r="S603" i="3" s="1"/>
  <c r="R637" i="3"/>
  <c r="S637" i="3" s="1"/>
  <c r="R699" i="3"/>
  <c r="S699" i="3" s="1"/>
  <c r="R794" i="3"/>
  <c r="S794" i="3" s="1"/>
  <c r="R350" i="3"/>
  <c r="S350" i="3" s="1"/>
  <c r="R357" i="3"/>
  <c r="S357" i="3" s="1"/>
  <c r="D139" i="4" l="1"/>
  <c r="D193" i="4"/>
  <c r="D328" i="4"/>
  <c r="D158" i="4"/>
  <c r="D529" i="4"/>
  <c r="D542" i="4"/>
  <c r="D10" i="4"/>
  <c r="D423" i="4"/>
  <c r="D608" i="4"/>
  <c r="D361" i="4"/>
  <c r="D248" i="4"/>
  <c r="D669" i="4"/>
  <c r="Q669" i="3" s="1"/>
  <c r="M669" i="3" s="1"/>
  <c r="R707" i="3"/>
  <c r="S707" i="3" s="1"/>
  <c r="R686" i="3"/>
  <c r="S686" i="3" s="1"/>
  <c r="R622" i="3"/>
  <c r="S622" i="3" s="1"/>
  <c r="R275" i="3"/>
  <c r="S275" i="3" s="1"/>
  <c r="R97" i="3"/>
  <c r="S97" i="3" s="1"/>
  <c r="R129" i="3"/>
  <c r="S129" i="3" s="1"/>
  <c r="R710" i="3"/>
  <c r="S710" i="3" s="1"/>
  <c r="R658" i="3"/>
  <c r="S658" i="3" s="1"/>
  <c r="R702" i="3"/>
  <c r="S702" i="3" s="1"/>
  <c r="R684" i="3"/>
  <c r="S684" i="3" s="1"/>
  <c r="R240" i="3"/>
  <c r="S240" i="3" s="1"/>
  <c r="R764" i="3"/>
  <c r="S764" i="3" s="1"/>
  <c r="R320" i="3"/>
  <c r="S320" i="3" s="1"/>
  <c r="R472" i="3"/>
  <c r="S472" i="3" s="1"/>
  <c r="R716" i="3"/>
  <c r="S716" i="3" s="1"/>
  <c r="R713" i="3"/>
  <c r="S713" i="3" s="1"/>
  <c r="R687" i="3"/>
  <c r="S687" i="3" s="1"/>
  <c r="R605" i="3"/>
  <c r="S605" i="3" s="1"/>
  <c r="R287" i="3"/>
  <c r="S287" i="3" s="1"/>
  <c r="R526" i="3"/>
  <c r="S526" i="3" s="1"/>
  <c r="R380" i="3"/>
  <c r="S380" i="3" s="1"/>
  <c r="R655" i="3"/>
  <c r="S655" i="3" s="1"/>
  <c r="R439" i="3"/>
  <c r="S439" i="3" s="1"/>
  <c r="R503" i="3"/>
  <c r="S503" i="3" s="1"/>
  <c r="R614" i="3"/>
  <c r="S614" i="3" s="1"/>
  <c r="D671" i="4"/>
  <c r="D736" i="4"/>
  <c r="D60" i="4"/>
  <c r="D459" i="4"/>
  <c r="D31" i="4"/>
  <c r="Q31" i="3" s="1"/>
  <c r="M31" i="3" s="1"/>
  <c r="E21" i="4"/>
  <c r="D22" i="4"/>
  <c r="Q22" i="3" s="1"/>
  <c r="M22" i="3" s="1"/>
  <c r="D45" i="4"/>
  <c r="Q45" i="3" s="1"/>
  <c r="M45" i="3" s="1"/>
  <c r="E515" i="4"/>
  <c r="D516" i="4"/>
  <c r="R620" i="3"/>
  <c r="S620" i="3" s="1"/>
  <c r="R645" i="3"/>
  <c r="S645" i="3" s="1"/>
  <c r="R598" i="3"/>
  <c r="S598" i="3" s="1"/>
  <c r="R134" i="3"/>
  <c r="S134" i="3" s="1"/>
  <c r="E179" i="4"/>
  <c r="D180" i="4"/>
  <c r="D574" i="4"/>
  <c r="Q574" i="3" s="1"/>
  <c r="M574" i="3" s="1"/>
  <c r="D359" i="4"/>
  <c r="E183" i="4"/>
  <c r="D184" i="4"/>
  <c r="R56" i="3"/>
  <c r="S56" i="3" s="1"/>
  <c r="R270" i="3"/>
  <c r="S270" i="3" s="1"/>
  <c r="R274" i="3"/>
  <c r="S274" i="3" s="1"/>
  <c r="R177" i="3"/>
  <c r="S177" i="3" s="1"/>
  <c r="R217" i="3"/>
  <c r="S217" i="3" s="1"/>
  <c r="R254" i="3"/>
  <c r="S254" i="3" s="1"/>
  <c r="R442" i="3"/>
  <c r="S442" i="3" s="1"/>
  <c r="E395" i="4"/>
  <c r="D397" i="4"/>
  <c r="Q397" i="3" s="1"/>
  <c r="M397" i="3" s="1"/>
  <c r="R449" i="3"/>
  <c r="S449" i="3" s="1"/>
  <c r="R323" i="3"/>
  <c r="S323" i="3" s="1"/>
  <c r="R227" i="3"/>
  <c r="S227" i="3" s="1"/>
  <c r="E624" i="4"/>
  <c r="D625" i="4"/>
  <c r="Q625" i="3" s="1"/>
  <c r="M625" i="3" s="1"/>
  <c r="E521" i="4"/>
  <c r="D522" i="4"/>
  <c r="Q522" i="3" s="1"/>
  <c r="M522" i="3" s="1"/>
  <c r="R556" i="3"/>
  <c r="S556" i="3" s="1"/>
  <c r="R236" i="3"/>
  <c r="S236" i="3" s="1"/>
  <c r="E612" i="4"/>
  <c r="D613" i="4"/>
  <c r="D427" i="4"/>
  <c r="Q427" i="3" s="1"/>
  <c r="M427" i="3" s="1"/>
  <c r="D122" i="4"/>
  <c r="D310" i="4"/>
  <c r="Q310" i="3" s="1"/>
  <c r="M310" i="3" s="1"/>
  <c r="E111" i="4"/>
  <c r="D112" i="4"/>
  <c r="E67" i="4"/>
  <c r="D68" i="4"/>
  <c r="E69" i="4"/>
  <c r="D70" i="4"/>
  <c r="E519" i="4"/>
  <c r="D520" i="4"/>
  <c r="R517" i="3"/>
  <c r="S517" i="3" s="1"/>
  <c r="R283" i="3"/>
  <c r="S283" i="3" s="1"/>
  <c r="R204" i="3"/>
  <c r="S204" i="3" s="1"/>
  <c r="R792" i="3"/>
  <c r="S792" i="3" s="1"/>
  <c r="E631" i="4"/>
  <c r="D632" i="4"/>
  <c r="E94" i="4"/>
  <c r="D95" i="4"/>
  <c r="Q95" i="3" s="1"/>
  <c r="M95" i="3" s="1"/>
  <c r="R253" i="3"/>
  <c r="S253" i="3" s="1"/>
  <c r="R288" i="3"/>
  <c r="S288" i="3" s="1"/>
  <c r="E546" i="4"/>
  <c r="D547" i="4"/>
  <c r="Q547" i="3" s="1"/>
  <c r="M547" i="3" s="1"/>
  <c r="E493" i="4"/>
  <c r="D494" i="4"/>
  <c r="Q494" i="3" s="1"/>
  <c r="M494" i="3" s="1"/>
  <c r="E469" i="4"/>
  <c r="D470" i="4"/>
  <c r="E375" i="4"/>
  <c r="D376" i="4"/>
  <c r="D718" i="4"/>
  <c r="E63" i="4"/>
  <c r="D64" i="4"/>
  <c r="E486" i="4"/>
  <c r="D487" i="4"/>
  <c r="Q487" i="3" s="1"/>
  <c r="M487" i="3" s="1"/>
  <c r="E421" i="4"/>
  <c r="D422" i="4"/>
  <c r="Q422" i="3" s="1"/>
  <c r="M422" i="3" s="1"/>
  <c r="E175" i="4"/>
  <c r="D176" i="4"/>
  <c r="E167" i="4"/>
  <c r="D168" i="4"/>
  <c r="R586" i="3"/>
  <c r="S586" i="3" s="1"/>
  <c r="R302" i="3"/>
  <c r="S302" i="3" s="1"/>
  <c r="R560" i="3"/>
  <c r="S560" i="3" s="1"/>
  <c r="E172" i="4"/>
  <c r="D173" i="4"/>
  <c r="Q173" i="3" s="1"/>
  <c r="M173" i="3" s="1"/>
  <c r="E627" i="4"/>
  <c r="D628" i="4"/>
  <c r="Q628" i="3" s="1"/>
  <c r="M628" i="3" s="1"/>
  <c r="E15" i="4"/>
  <c r="D16" i="4"/>
  <c r="Q16" i="3" s="1"/>
  <c r="M16" i="3" s="1"/>
  <c r="R16" i="3" s="1"/>
  <c r="E479" i="4"/>
  <c r="D480" i="4"/>
  <c r="Q480" i="3" s="1"/>
  <c r="M480" i="3" s="1"/>
  <c r="E633" i="4"/>
  <c r="D634" i="4"/>
  <c r="R780" i="3"/>
  <c r="S780" i="3" s="1"/>
  <c r="R677" i="3"/>
  <c r="S677" i="3" s="1"/>
  <c r="R405" i="3"/>
  <c r="S405" i="3" s="1"/>
  <c r="E488" i="4"/>
  <c r="D489" i="4"/>
  <c r="Q489" i="3" s="1"/>
  <c r="M489" i="3" s="1"/>
  <c r="E99" i="4"/>
  <c r="D100" i="4"/>
  <c r="E23" i="4"/>
  <c r="D24" i="4"/>
  <c r="D53" i="4"/>
  <c r="R124" i="3"/>
  <c r="S124" i="3" s="1"/>
  <c r="R219" i="3"/>
  <c r="S219" i="3" s="1"/>
  <c r="R587" i="3"/>
  <c r="S587" i="3" s="1"/>
  <c r="R741" i="3"/>
  <c r="S741" i="3" s="1"/>
  <c r="R307" i="3"/>
  <c r="S307" i="3" s="1"/>
  <c r="R552" i="3"/>
  <c r="S552" i="3" s="1"/>
  <c r="R533" i="3"/>
  <c r="S533" i="3" s="1"/>
  <c r="R59" i="3"/>
  <c r="S59" i="3" s="1"/>
  <c r="E39" i="4"/>
  <c r="D40" i="4"/>
  <c r="Q40" i="3" s="1"/>
  <c r="M40" i="3" s="1"/>
  <c r="D188" i="4"/>
  <c r="E368" i="4"/>
  <c r="D369" i="4"/>
  <c r="R425" i="3"/>
  <c r="S425" i="3" s="1"/>
  <c r="R402" i="3"/>
  <c r="S402" i="3" s="1"/>
  <c r="R384" i="3"/>
  <c r="S384" i="3" s="1"/>
  <c r="E28" i="4"/>
  <c r="D29" i="4"/>
  <c r="Q29" i="3" s="1"/>
  <c r="M29" i="3" s="1"/>
  <c r="D604" i="4"/>
  <c r="Q604" i="3" s="1"/>
  <c r="M604" i="3" s="1"/>
  <c r="D34" i="4"/>
  <c r="R769" i="3"/>
  <c r="S769" i="3" s="1"/>
  <c r="R89" i="3"/>
  <c r="S89" i="3" s="1"/>
  <c r="R192" i="3"/>
  <c r="S192" i="3" s="1"/>
  <c r="R433" i="3"/>
  <c r="S433" i="3" s="1"/>
  <c r="D534" i="4"/>
  <c r="R776" i="3"/>
  <c r="S776" i="3" s="1"/>
  <c r="R411" i="3"/>
  <c r="S411" i="3" s="1"/>
  <c r="R61" i="3"/>
  <c r="S61" i="3" s="1"/>
  <c r="R726" i="3"/>
  <c r="S726" i="3" s="1"/>
  <c r="R90" i="3"/>
  <c r="S90" i="3" s="1"/>
  <c r="R683" i="3"/>
  <c r="S683" i="3" s="1"/>
  <c r="R215" i="3"/>
  <c r="S215" i="3" s="1"/>
  <c r="Q654" i="3"/>
  <c r="M654" i="3" s="1"/>
  <c r="Q246" i="3"/>
  <c r="M246" i="3" s="1"/>
  <c r="Q575" i="3"/>
  <c r="M575" i="3" s="1"/>
  <c r="Q511" i="3"/>
  <c r="M511" i="3" s="1"/>
  <c r="Q126" i="3"/>
  <c r="M126" i="3" s="1"/>
  <c r="Q341" i="3"/>
  <c r="M341" i="3" s="1"/>
  <c r="Q512" i="3"/>
  <c r="M512" i="3" s="1"/>
  <c r="Q301" i="3"/>
  <c r="M301" i="3" s="1"/>
  <c r="Q199" i="3"/>
  <c r="M199" i="3" s="1"/>
  <c r="Q535" i="3"/>
  <c r="M535" i="3" s="1"/>
  <c r="Q530" i="3"/>
  <c r="M530" i="3" s="1"/>
  <c r="Q201" i="3"/>
  <c r="M201" i="3" s="1"/>
  <c r="Q74" i="3"/>
  <c r="M74" i="3" s="1"/>
  <c r="Q313" i="3"/>
  <c r="M313" i="3" s="1"/>
  <c r="Q568" i="3"/>
  <c r="M568" i="3" s="1"/>
  <c r="Q454" i="3"/>
  <c r="M454" i="3" s="1"/>
  <c r="Q431" i="3"/>
  <c r="M431" i="3" s="1"/>
  <c r="Q293" i="3"/>
  <c r="M293" i="3" s="1"/>
  <c r="Q304" i="3"/>
  <c r="M304" i="3" s="1"/>
  <c r="Q664" i="3"/>
  <c r="M664" i="3" s="1"/>
  <c r="Q319" i="3"/>
  <c r="M319" i="3" s="1"/>
  <c r="Q536" i="3"/>
  <c r="M536" i="3" s="1"/>
  <c r="Q490" i="3"/>
  <c r="M490" i="3" s="1"/>
  <c r="Q697" i="3"/>
  <c r="M697" i="3" s="1"/>
  <c r="Q555" i="3"/>
  <c r="M555" i="3" s="1"/>
  <c r="Q663" i="3"/>
  <c r="M663" i="3" s="1"/>
  <c r="Q106" i="3"/>
  <c r="M106" i="3" s="1"/>
  <c r="Q725" i="3"/>
  <c r="M725" i="3" s="1"/>
  <c r="Q165" i="3"/>
  <c r="M165" i="3" s="1"/>
  <c r="Q66" i="3"/>
  <c r="M66" i="3" s="1"/>
  <c r="Q551" i="3"/>
  <c r="M551" i="3" s="1"/>
  <c r="Q136" i="3"/>
  <c r="M136" i="3" s="1"/>
  <c r="Q465" i="3"/>
  <c r="M465" i="3" s="1"/>
  <c r="Q543" i="3"/>
  <c r="M543" i="3" s="1"/>
  <c r="Q474" i="3"/>
  <c r="M474" i="3" s="1"/>
  <c r="Q754" i="3"/>
  <c r="M754" i="3" s="1"/>
  <c r="Q501" i="3"/>
  <c r="M501" i="3" s="1"/>
  <c r="Q706" i="3"/>
  <c r="M706" i="3" s="1"/>
  <c r="Q570" i="3"/>
  <c r="M570" i="3" s="1"/>
  <c r="Q735" i="3"/>
  <c r="M735" i="3" s="1"/>
  <c r="Q722" i="3"/>
  <c r="M722" i="3" s="1"/>
  <c r="Q675" i="3"/>
  <c r="M675" i="3" s="1"/>
  <c r="Q569" i="3"/>
  <c r="M569" i="3" s="1"/>
  <c r="Q562" i="3"/>
  <c r="M562" i="3" s="1"/>
  <c r="Q225" i="3"/>
  <c r="M225" i="3" s="1"/>
  <c r="Q211" i="3"/>
  <c r="M211" i="3" s="1"/>
  <c r="Q729" i="3"/>
  <c r="M729" i="3" s="1"/>
  <c r="Q82" i="3"/>
  <c r="M82" i="3" s="1"/>
  <c r="Q220" i="3"/>
  <c r="M220" i="3" s="1"/>
  <c r="Q373" i="3"/>
  <c r="M373" i="3" s="1"/>
  <c r="Q317" i="3"/>
  <c r="M317" i="3" s="1"/>
  <c r="Q784" i="3"/>
  <c r="M784" i="3" s="1"/>
  <c r="Q276" i="3"/>
  <c r="M276" i="3" s="1"/>
  <c r="Q264" i="3"/>
  <c r="M264" i="3" s="1"/>
  <c r="Q670" i="3"/>
  <c r="M670" i="3" s="1"/>
  <c r="Q372" i="3"/>
  <c r="M372" i="3" s="1"/>
  <c r="Q229" i="3"/>
  <c r="M229" i="3" s="1"/>
  <c r="Q345" i="3"/>
  <c r="M345" i="3" s="1"/>
  <c r="Q779" i="3"/>
  <c r="M779" i="3" s="1"/>
  <c r="Q617" i="3"/>
  <c r="M617" i="3" s="1"/>
  <c r="Q413" i="3"/>
  <c r="M413" i="3" s="1"/>
  <c r="Q50" i="3"/>
  <c r="M50" i="3" s="1"/>
  <c r="Q251" i="3"/>
  <c r="M251" i="3" s="1"/>
  <c r="Q228" i="3"/>
  <c r="M228" i="3" s="1"/>
  <c r="Q755" i="3"/>
  <c r="M755" i="3" s="1"/>
  <c r="Q751" i="3"/>
  <c r="M751" i="3" s="1"/>
  <c r="Q572" i="3"/>
  <c r="M572" i="3" s="1"/>
  <c r="Q668" i="3"/>
  <c r="M668" i="3" s="1"/>
  <c r="Q244" i="3"/>
  <c r="M244" i="3" s="1"/>
  <c r="Q374" i="3"/>
  <c r="M374" i="3" s="1"/>
  <c r="Q371" i="3"/>
  <c r="M371" i="3" s="1"/>
  <c r="Q678" i="3"/>
  <c r="M678" i="3" s="1"/>
  <c r="Q567" i="3"/>
  <c r="M567" i="3" s="1"/>
  <c r="Q783" i="3"/>
  <c r="M783" i="3" s="1"/>
  <c r="Q18" i="3"/>
  <c r="M18" i="3" s="1"/>
  <c r="Q249" i="3"/>
  <c r="M249" i="3" s="1"/>
  <c r="Q429" i="3"/>
  <c r="M429" i="3" s="1"/>
  <c r="Q263" i="3"/>
  <c r="M263" i="3" s="1"/>
  <c r="Q788" i="3"/>
  <c r="M788" i="3" s="1"/>
  <c r="Q785" i="3"/>
  <c r="M785" i="3" s="1"/>
  <c r="Q657" i="3"/>
  <c r="M657" i="3" s="1"/>
  <c r="Q752" i="3"/>
  <c r="M752" i="3" s="1"/>
  <c r="Q724" i="3"/>
  <c r="M724" i="3" s="1"/>
  <c r="Q728" i="3"/>
  <c r="M728" i="3" s="1"/>
  <c r="Q303" i="3"/>
  <c r="M303" i="3" s="1"/>
  <c r="Q460" i="3"/>
  <c r="M460" i="3" s="1"/>
  <c r="Q392" i="3"/>
  <c r="M392" i="3" s="1"/>
  <c r="Q84" i="3"/>
  <c r="M84" i="3" s="1"/>
  <c r="Q701" i="3"/>
  <c r="M701" i="3" s="1"/>
  <c r="Q27" i="3"/>
  <c r="M27" i="3" s="1"/>
  <c r="Q432" i="3"/>
  <c r="M432" i="3" s="1"/>
  <c r="Q271" i="3"/>
  <c r="M271" i="3" s="1"/>
  <c r="Q281" i="3"/>
  <c r="M281" i="3" s="1"/>
  <c r="Q581" i="3"/>
  <c r="M581" i="3" s="1"/>
  <c r="Q527" i="3"/>
  <c r="M527" i="3" s="1"/>
  <c r="Q611" i="3"/>
  <c r="M611" i="3" s="1"/>
  <c r="Q140" i="3"/>
  <c r="M140" i="3" s="1"/>
  <c r="Q333" i="3"/>
  <c r="M333" i="3" s="1"/>
  <c r="Q731" i="3"/>
  <c r="M731" i="3" s="1"/>
  <c r="Q412" i="3"/>
  <c r="M412" i="3" s="1"/>
  <c r="Q19" i="3"/>
  <c r="M19" i="3" s="1"/>
  <c r="Q259" i="3"/>
  <c r="M259" i="3" s="1"/>
  <c r="Q233" i="3"/>
  <c r="M233" i="3" s="1"/>
  <c r="Q692" i="3"/>
  <c r="M692" i="3" s="1"/>
  <c r="Q299" i="3"/>
  <c r="M299" i="3" s="1"/>
  <c r="Q711" i="3"/>
  <c r="M711" i="3" s="1"/>
  <c r="Q356" i="3"/>
  <c r="M356" i="3" s="1"/>
  <c r="Q666" i="3"/>
  <c r="M666" i="3" s="1"/>
  <c r="Q626" i="3"/>
  <c r="M626" i="3" s="1"/>
  <c r="Q284" i="3"/>
  <c r="M284" i="3" s="1"/>
  <c r="Q238" i="3"/>
  <c r="M238" i="3" s="1"/>
  <c r="Q749" i="3"/>
  <c r="M749" i="3" s="1"/>
  <c r="Q315" i="3"/>
  <c r="M315" i="3" s="1"/>
  <c r="Q416" i="3"/>
  <c r="M416" i="3" s="1"/>
  <c r="Q340" i="3"/>
  <c r="M340" i="3" s="1"/>
  <c r="Q462" i="3"/>
  <c r="M462" i="3" s="1"/>
  <c r="Q704" i="3"/>
  <c r="M704" i="3" s="1"/>
  <c r="Q286" i="3"/>
  <c r="M286" i="3" s="1"/>
  <c r="Q298" i="3"/>
  <c r="M298" i="3" s="1"/>
  <c r="Q331" i="3"/>
  <c r="M331" i="3" s="1"/>
  <c r="Q537" i="3"/>
  <c r="M537" i="3" s="1"/>
  <c r="Q600" i="3"/>
  <c r="M600" i="3" s="1"/>
  <c r="Q14" i="3"/>
  <c r="M14" i="3" s="1"/>
  <c r="Q588" i="3"/>
  <c r="M588" i="3" s="1"/>
  <c r="Q12" i="3"/>
  <c r="M12" i="3" s="1"/>
  <c r="Q580" i="3"/>
  <c r="M580" i="3" s="1"/>
  <c r="Q305" i="3"/>
  <c r="M305" i="3" s="1"/>
  <c r="Q295" i="3"/>
  <c r="M295" i="3" s="1"/>
  <c r="Q672" i="3"/>
  <c r="M672" i="3" s="1"/>
  <c r="Q381" i="3"/>
  <c r="M381" i="3" s="1"/>
  <c r="Q127" i="3"/>
  <c r="M127" i="3" s="1"/>
  <c r="Q297" i="3"/>
  <c r="M297" i="3" s="1"/>
  <c r="Q268" i="3"/>
  <c r="M268" i="3" s="1"/>
  <c r="Q660" i="3"/>
  <c r="M660" i="3" s="1"/>
  <c r="Q308" i="3"/>
  <c r="M308" i="3" s="1"/>
  <c r="Q324" i="3"/>
  <c r="M324" i="3" s="1"/>
  <c r="Q366" i="3"/>
  <c r="M366" i="3" s="1"/>
  <c r="Q279" i="3"/>
  <c r="M279" i="3" s="1"/>
  <c r="Q778" i="3"/>
  <c r="M778" i="3" s="1"/>
  <c r="Q689" i="3"/>
  <c r="M689" i="3" s="1"/>
  <c r="Q592" i="3"/>
  <c r="M592" i="3" s="1"/>
  <c r="Q120" i="3"/>
  <c r="M120" i="3" s="1"/>
  <c r="Q85" i="3"/>
  <c r="M85" i="3" s="1"/>
  <c r="Q420" i="3"/>
  <c r="M420" i="3" s="1"/>
  <c r="Q76" i="3"/>
  <c r="M76" i="3" s="1"/>
  <c r="Q653" i="3"/>
  <c r="M653" i="3" s="1"/>
  <c r="Q78" i="3"/>
  <c r="M78" i="3" s="1"/>
  <c r="Q37" i="3"/>
  <c r="M37" i="3" s="1"/>
  <c r="Q58" i="3"/>
  <c r="M58" i="3" s="1"/>
  <c r="Q757" i="3"/>
  <c r="M757" i="3" s="1"/>
  <c r="Q642" i="3"/>
  <c r="M642" i="3" s="1"/>
  <c r="Q696" i="3"/>
  <c r="M696" i="3" s="1"/>
  <c r="Q327" i="3"/>
  <c r="M327" i="3" s="1"/>
  <c r="Q88" i="3"/>
  <c r="M88" i="3" s="1"/>
  <c r="Q496" i="3"/>
  <c r="M496" i="3" s="1"/>
  <c r="Q110" i="3"/>
  <c r="M110" i="3" s="1"/>
  <c r="Q49" i="3"/>
  <c r="M49" i="3" s="1"/>
  <c r="Q584" i="3"/>
  <c r="M584" i="3" s="1"/>
  <c r="Q46" i="3"/>
  <c r="M46" i="3" s="1"/>
  <c r="Q649" i="3"/>
  <c r="M649" i="3" s="1"/>
  <c r="R424" i="3"/>
  <c r="S424" i="3" s="1"/>
  <c r="R545" i="3"/>
  <c r="S545" i="3" s="1"/>
  <c r="Q359" i="3"/>
  <c r="M359" i="3" s="1"/>
  <c r="R396" i="3"/>
  <c r="S396" i="3" s="1"/>
  <c r="Q248" i="3"/>
  <c r="M248" i="3" s="1"/>
  <c r="E41" i="4"/>
  <c r="E121" i="4"/>
  <c r="Q542" i="3"/>
  <c r="M542" i="3" s="1"/>
  <c r="E528" i="4"/>
  <c r="E52" i="4"/>
  <c r="E187" i="4"/>
  <c r="E30" i="4"/>
  <c r="E573" i="4"/>
  <c r="Q328" i="3"/>
  <c r="M328" i="3" s="1"/>
  <c r="Q139" i="3"/>
  <c r="M139" i="3" s="1"/>
  <c r="Q361" i="3"/>
  <c r="M361" i="3" s="1"/>
  <c r="Q608" i="3"/>
  <c r="M608" i="3" s="1"/>
  <c r="Q176" i="3"/>
  <c r="M176" i="3" s="1"/>
  <c r="S175" i="4"/>
  <c r="S486" i="4"/>
  <c r="S573" i="4"/>
  <c r="Q188" i="3"/>
  <c r="M188" i="3" s="1"/>
  <c r="S187" i="4"/>
  <c r="S488" i="4"/>
  <c r="Q529" i="3"/>
  <c r="M529" i="3" s="1"/>
  <c r="S528" i="4"/>
  <c r="Q64" i="3"/>
  <c r="M64" i="3" s="1"/>
  <c r="S63" i="4"/>
  <c r="Q634" i="3"/>
  <c r="M634" i="3" s="1"/>
  <c r="S633" i="4"/>
  <c r="Q70" i="3"/>
  <c r="M70" i="3" s="1"/>
  <c r="S69" i="4"/>
  <c r="Q100" i="3"/>
  <c r="M100" i="3" s="1"/>
  <c r="S99" i="4"/>
  <c r="S15" i="4"/>
  <c r="S94" i="4"/>
  <c r="S546" i="4"/>
  <c r="Q613" i="3"/>
  <c r="M613" i="3" s="1"/>
  <c r="S612" i="4"/>
  <c r="S30" i="4"/>
  <c r="Q24" i="3"/>
  <c r="M24" i="3" s="1"/>
  <c r="S23" i="4"/>
  <c r="S627" i="4"/>
  <c r="S521" i="4"/>
  <c r="Q53" i="3"/>
  <c r="M53" i="3" s="1"/>
  <c r="S52" i="4"/>
  <c r="Q376" i="3"/>
  <c r="M376" i="3" s="1"/>
  <c r="S375" i="4"/>
  <c r="Q184" i="3"/>
  <c r="M184" i="3" s="1"/>
  <c r="S183" i="4"/>
  <c r="Q632" i="3"/>
  <c r="M632" i="3" s="1"/>
  <c r="S631" i="4"/>
  <c r="Q168" i="3"/>
  <c r="M168" i="3" s="1"/>
  <c r="S167" i="4"/>
  <c r="S172" i="4"/>
  <c r="S395" i="4"/>
  <c r="Q122" i="3"/>
  <c r="M122" i="3" s="1"/>
  <c r="S121" i="4"/>
  <c r="S479" i="4"/>
  <c r="Q516" i="3"/>
  <c r="M516" i="3" s="1"/>
  <c r="S515" i="4"/>
  <c r="S39" i="4"/>
  <c r="Q636" i="3"/>
  <c r="M636" i="3" s="1"/>
  <c r="S624" i="4"/>
  <c r="Q42" i="3"/>
  <c r="M42" i="3" s="1"/>
  <c r="S41" i="4"/>
  <c r="S493" i="4"/>
  <c r="Q520" i="3"/>
  <c r="M520" i="3" s="1"/>
  <c r="S519" i="4"/>
  <c r="Q180" i="3"/>
  <c r="M180" i="3" s="1"/>
  <c r="S179" i="4"/>
  <c r="Q68" i="3"/>
  <c r="M68" i="3" s="1"/>
  <c r="S67" i="4"/>
  <c r="Q369" i="3"/>
  <c r="M369" i="3" s="1"/>
  <c r="S368" i="4"/>
  <c r="Q112" i="3"/>
  <c r="M112" i="3" s="1"/>
  <c r="S111" i="4"/>
  <c r="S28" i="4"/>
  <c r="S421" i="4"/>
  <c r="Q470" i="3"/>
  <c r="M470" i="3" s="1"/>
  <c r="S469" i="4"/>
  <c r="S21" i="4"/>
  <c r="R739" i="3"/>
  <c r="S739" i="3" s="1"/>
  <c r="R294" i="3"/>
  <c r="S294" i="3" s="1"/>
  <c r="R354" i="3"/>
  <c r="S354" i="3" s="1"/>
  <c r="R65" i="3"/>
  <c r="S65" i="3" s="1"/>
  <c r="R198" i="3"/>
  <c r="S198" i="3" s="1"/>
  <c r="R80" i="3"/>
  <c r="S80" i="3" s="1"/>
  <c r="R62" i="3"/>
  <c r="S62" i="3" s="1"/>
  <c r="R83" i="3"/>
  <c r="S83" i="3" s="1"/>
  <c r="R674" i="3"/>
  <c r="S674" i="3" s="1"/>
  <c r="R763" i="3"/>
  <c r="S763" i="3" s="1"/>
  <c r="R775" i="3"/>
  <c r="S775" i="3" s="1"/>
  <c r="R638" i="3"/>
  <c r="S638" i="3" s="1"/>
  <c r="R109" i="3"/>
  <c r="S109" i="3" s="1"/>
  <c r="R531" i="3"/>
  <c r="S531" i="3" s="1"/>
  <c r="R719" i="3"/>
  <c r="S719" i="3" s="1"/>
  <c r="R594" i="3"/>
  <c r="S594" i="3" s="1"/>
  <c r="R539" i="3"/>
  <c r="S539" i="3" s="1"/>
  <c r="R335" i="3"/>
  <c r="S335" i="3" s="1"/>
  <c r="R518" i="3"/>
  <c r="S518" i="3" s="1"/>
  <c r="R389" i="3"/>
  <c r="S389" i="3" s="1"/>
  <c r="R252" i="3"/>
  <c r="S252" i="3" s="1"/>
  <c r="R36" i="3"/>
  <c r="S36" i="3" s="1"/>
  <c r="R338" i="3"/>
  <c r="S338" i="3" s="1"/>
  <c r="R553" i="3"/>
  <c r="S553" i="3" s="1"/>
  <c r="R623" i="3"/>
  <c r="S623" i="3" s="1"/>
  <c r="R484" i="3"/>
  <c r="S484" i="3" s="1"/>
  <c r="R71" i="3"/>
  <c r="S71" i="3" s="1"/>
  <c r="R13" i="3"/>
  <c r="S13" i="3" s="1"/>
  <c r="R32" i="3"/>
  <c r="S32" i="3" s="1"/>
  <c r="R773" i="3"/>
  <c r="S773" i="3" s="1"/>
  <c r="R232" i="3"/>
  <c r="S232" i="3" s="1"/>
  <c r="R182" i="3"/>
  <c r="S182" i="3" s="1"/>
  <c r="R409" i="3"/>
  <c r="S409" i="3" s="1"/>
  <c r="R205" i="3"/>
  <c r="S205" i="3" s="1"/>
  <c r="R774" i="3"/>
  <c r="S774" i="3" s="1"/>
  <c r="R171" i="3"/>
  <c r="S171" i="3" s="1"/>
  <c r="R349" i="3"/>
  <c r="S349" i="3" s="1"/>
  <c r="R782" i="3"/>
  <c r="S782" i="3" s="1"/>
  <c r="R583" i="3"/>
  <c r="S583" i="3" s="1"/>
  <c r="R667" i="3"/>
  <c r="S667" i="3" s="1"/>
  <c r="R282" i="3"/>
  <c r="S282" i="3" s="1"/>
  <c r="R116" i="3"/>
  <c r="S116" i="3" s="1"/>
  <c r="R393" i="3"/>
  <c r="S393" i="3" s="1"/>
  <c r="R400" i="3"/>
  <c r="S400" i="3" s="1"/>
  <c r="R571" i="3"/>
  <c r="S571" i="3" s="1"/>
  <c r="R510" i="3"/>
  <c r="S510" i="3" s="1"/>
  <c r="R447" i="3"/>
  <c r="S447" i="3" s="1"/>
  <c r="R321" i="3"/>
  <c r="S321" i="3" s="1"/>
  <c r="R54" i="3"/>
  <c r="S54" i="3" s="1"/>
  <c r="R448" i="3"/>
  <c r="S448" i="3" s="1"/>
  <c r="R500" i="3"/>
  <c r="S500" i="3" s="1"/>
  <c r="R399" i="3"/>
  <c r="S399" i="3" s="1"/>
  <c r="R208" i="3"/>
  <c r="S208" i="3" s="1"/>
  <c r="R464" i="3"/>
  <c r="S464" i="3" s="1"/>
  <c r="R471" i="3"/>
  <c r="S471" i="3" s="1"/>
  <c r="R355" i="3"/>
  <c r="S355" i="3" s="1"/>
  <c r="R452" i="3"/>
  <c r="S452" i="3" s="1"/>
  <c r="R79" i="3"/>
  <c r="S79" i="3" s="1"/>
  <c r="R190" i="3"/>
  <c r="S190" i="3" s="1"/>
  <c r="R504" i="3"/>
  <c r="S504" i="3" s="1"/>
  <c r="R306" i="3"/>
  <c r="S306" i="3" s="1"/>
  <c r="R118" i="3"/>
  <c r="S118" i="3" s="1"/>
  <c r="R195" i="3"/>
  <c r="S195" i="3" s="1"/>
  <c r="R680" i="3"/>
  <c r="S680" i="3" s="1"/>
  <c r="R196" i="3"/>
  <c r="S196" i="3" s="1"/>
  <c r="R434" i="3"/>
  <c r="S434" i="3" s="1"/>
  <c r="R437" i="3"/>
  <c r="S437" i="3" s="1"/>
  <c r="R383" i="3"/>
  <c r="S383" i="3" s="1"/>
  <c r="R646" i="3"/>
  <c r="S646" i="3" s="1"/>
  <c r="R207" i="3"/>
  <c r="S207" i="3" s="1"/>
  <c r="R216" i="3"/>
  <c r="S216" i="3" s="1"/>
  <c r="R532" i="3"/>
  <c r="S532" i="3" s="1"/>
  <c r="R712" i="3"/>
  <c r="S712" i="3" s="1"/>
  <c r="R343" i="3"/>
  <c r="S343" i="3" s="1"/>
  <c r="R430" i="3"/>
  <c r="S430" i="3" s="1"/>
  <c r="R391" i="3"/>
  <c r="S391" i="3" s="1"/>
  <c r="R322" i="3"/>
  <c r="S322" i="3" s="1"/>
  <c r="R766" i="3"/>
  <c r="S766" i="3" s="1"/>
  <c r="R445" i="3"/>
  <c r="S445" i="3" s="1"/>
  <c r="R272" i="3"/>
  <c r="S272" i="3" s="1"/>
  <c r="R75" i="3"/>
  <c r="S75" i="3" s="1"/>
  <c r="R339" i="3"/>
  <c r="S339" i="3" s="1"/>
  <c r="R513" i="3"/>
  <c r="S513" i="3" s="1"/>
  <c r="R770" i="3"/>
  <c r="S770" i="3" s="1"/>
  <c r="R291" i="3"/>
  <c r="S291" i="3" s="1"/>
  <c r="R738" i="3"/>
  <c r="S738" i="3" s="1"/>
  <c r="R407" i="3"/>
  <c r="S407" i="3" s="1"/>
  <c r="R91" i="3"/>
  <c r="S91" i="3" s="1"/>
  <c r="R673" i="3"/>
  <c r="S673" i="3" s="1"/>
  <c r="R745" i="3"/>
  <c r="S745" i="3" s="1"/>
  <c r="R685" i="3"/>
  <c r="S685" i="3" s="1"/>
  <c r="R332" i="3"/>
  <c r="S332" i="3" s="1"/>
  <c r="R791" i="3"/>
  <c r="S791" i="3" s="1"/>
  <c r="R189" i="3"/>
  <c r="S189" i="3" s="1"/>
  <c r="R705" i="3"/>
  <c r="S705" i="3" s="1"/>
  <c r="R329" i="3"/>
  <c r="S329" i="3" s="1"/>
  <c r="R602" i="3"/>
  <c r="S602" i="3" s="1"/>
  <c r="R77" i="3"/>
  <c r="S77" i="3" s="1"/>
  <c r="R491" i="3"/>
  <c r="S491" i="3" s="1"/>
  <c r="R86" i="3"/>
  <c r="S86" i="3" s="1"/>
  <c r="R414" i="3"/>
  <c r="S414" i="3" s="1"/>
  <c r="R181" i="3"/>
  <c r="S181" i="3" s="1"/>
  <c r="R221" i="3"/>
  <c r="S221" i="3" s="1"/>
  <c r="R478" i="3"/>
  <c r="S478" i="3" s="1"/>
  <c r="R390" i="3"/>
  <c r="S390" i="3" s="1"/>
  <c r="R194" i="3"/>
  <c r="S194" i="3" s="1"/>
  <c r="R166" i="3"/>
  <c r="S166" i="3" s="1"/>
  <c r="R438" i="3"/>
  <c r="S438" i="3" s="1"/>
  <c r="R128" i="3"/>
  <c r="S128" i="3" s="1"/>
  <c r="R408" i="3"/>
  <c r="S408" i="3" s="1"/>
  <c r="R388" i="3"/>
  <c r="S388" i="3" s="1"/>
  <c r="R48" i="3"/>
  <c r="S48" i="3" s="1"/>
  <c r="R137" i="3"/>
  <c r="S137" i="3" s="1"/>
  <c r="R708" i="3"/>
  <c r="S708" i="3" s="1"/>
  <c r="R509" i="3"/>
  <c r="S509" i="3" s="1"/>
  <c r="R336" i="3"/>
  <c r="S336" i="3" s="1"/>
  <c r="R300" i="3"/>
  <c r="S300" i="3" s="1"/>
  <c r="R133" i="3"/>
  <c r="S133" i="3" s="1"/>
  <c r="R87" i="3"/>
  <c r="S87" i="3" s="1"/>
  <c r="R451" i="3"/>
  <c r="S451" i="3" s="1"/>
  <c r="R443" i="3"/>
  <c r="S443" i="3" s="1"/>
  <c r="R703" i="3"/>
  <c r="S703" i="3" s="1"/>
  <c r="R38" i="3"/>
  <c r="S38" i="3" s="1"/>
  <c r="R214" i="3"/>
  <c r="S214" i="3" s="1"/>
  <c r="R367" i="3"/>
  <c r="S367" i="3" s="1"/>
  <c r="R178" i="3"/>
  <c r="S178" i="3" s="1"/>
  <c r="R473" i="3"/>
  <c r="S473" i="3" s="1"/>
  <c r="R715" i="3"/>
  <c r="S715" i="3" s="1"/>
  <c r="R659" i="3"/>
  <c r="S659" i="3" s="1"/>
  <c r="R73" i="3"/>
  <c r="S73" i="3" s="1"/>
  <c r="R648" i="3"/>
  <c r="S648" i="3" s="1"/>
  <c r="R639" i="3"/>
  <c r="S639" i="3" s="1"/>
  <c r="R35" i="3"/>
  <c r="S35" i="3" s="1"/>
  <c r="R296" i="3"/>
  <c r="S296" i="3" s="1"/>
  <c r="R119" i="3"/>
  <c r="S119" i="3" s="1"/>
  <c r="R115" i="3"/>
  <c r="S115" i="3" s="1"/>
  <c r="R231" i="3"/>
  <c r="S231" i="3" s="1"/>
  <c r="R428" i="3"/>
  <c r="S428" i="3" s="1"/>
  <c r="R401" i="3"/>
  <c r="S401" i="3" s="1"/>
  <c r="R213" i="3"/>
  <c r="S213" i="3" s="1"/>
  <c r="R753" i="3"/>
  <c r="S753" i="3" s="1"/>
  <c r="R98" i="3"/>
  <c r="S98" i="3" s="1"/>
  <c r="R723" i="3"/>
  <c r="S723" i="3" s="1"/>
  <c r="R650" i="3"/>
  <c r="S650" i="3" s="1"/>
  <c r="R629" i="3"/>
  <c r="S629" i="3" s="1"/>
  <c r="R444" i="3"/>
  <c r="S444" i="3" s="1"/>
  <c r="R364" i="3"/>
  <c r="S364" i="3" s="1"/>
  <c r="R606" i="3"/>
  <c r="S606" i="3" s="1"/>
  <c r="R378" i="3"/>
  <c r="S378" i="3" s="1"/>
  <c r="R130" i="3"/>
  <c r="S130" i="3" s="1"/>
  <c r="R164" i="3"/>
  <c r="S164" i="3" s="1"/>
  <c r="R455" i="3"/>
  <c r="S455" i="3" s="1"/>
  <c r="R337" i="3"/>
  <c r="S337" i="3" s="1"/>
  <c r="R417" i="3"/>
  <c r="S417" i="3" s="1"/>
  <c r="R771" i="3"/>
  <c r="S771" i="3" s="1"/>
  <c r="R235" i="3"/>
  <c r="S235" i="3" s="1"/>
  <c r="R768" i="3"/>
  <c r="S768" i="3" s="1"/>
  <c r="R362" i="3"/>
  <c r="S362" i="3" s="1"/>
  <c r="R347" i="3"/>
  <c r="S347" i="3" s="1"/>
  <c r="R123" i="3"/>
  <c r="S123" i="3" s="1"/>
  <c r="R312" i="3"/>
  <c r="S312" i="3" s="1"/>
  <c r="R157" i="3"/>
  <c r="S157" i="3" s="1"/>
  <c r="R161" i="3"/>
  <c r="S161" i="3" s="1"/>
  <c r="R104" i="3"/>
  <c r="S104" i="3" s="1"/>
  <c r="R148" i="3"/>
  <c r="S148" i="3" s="1"/>
  <c r="R103" i="3"/>
  <c r="S103" i="3" s="1"/>
  <c r="R149" i="3"/>
  <c r="S149" i="3" s="1"/>
  <c r="R160" i="3"/>
  <c r="S160" i="3" s="1"/>
  <c r="R142" i="3"/>
  <c r="S142" i="3" s="1"/>
  <c r="R11" i="3"/>
  <c r="S11" i="3" s="1"/>
  <c r="R159" i="3"/>
  <c r="S159" i="3" s="1"/>
  <c r="R102" i="3"/>
  <c r="S102" i="3" s="1"/>
  <c r="R153" i="3"/>
  <c r="S153" i="3" s="1"/>
  <c r="R147" i="3"/>
  <c r="S147" i="3" s="1"/>
  <c r="R146" i="3"/>
  <c r="S146" i="3" s="1"/>
  <c r="R105" i="3"/>
  <c r="S105" i="3" s="1"/>
  <c r="R152" i="3"/>
  <c r="S152" i="3" s="1"/>
  <c r="R144" i="3"/>
  <c r="S144" i="3" s="1"/>
  <c r="R163" i="3"/>
  <c r="S163" i="3" s="1"/>
  <c r="R151" i="3"/>
  <c r="S151" i="3" s="1"/>
  <c r="R20" i="3"/>
  <c r="S20" i="3" s="1"/>
  <c r="R150" i="3"/>
  <c r="S150" i="3" s="1"/>
  <c r="R154" i="3"/>
  <c r="S154" i="3" s="1"/>
  <c r="R155" i="3"/>
  <c r="S155" i="3" s="1"/>
  <c r="R162" i="3"/>
  <c r="S162" i="3" s="1"/>
  <c r="R101" i="3"/>
  <c r="S101" i="3" s="1"/>
  <c r="R141" i="3"/>
  <c r="S141" i="3" s="1"/>
  <c r="R156" i="3"/>
  <c r="S156" i="3" s="1"/>
  <c r="D479" i="4" l="1"/>
  <c r="D52" i="4"/>
  <c r="D528" i="4"/>
  <c r="R310" i="3"/>
  <c r="S310" i="3" s="1"/>
  <c r="R45" i="3"/>
  <c r="S45" i="3" s="1"/>
  <c r="R359" i="3"/>
  <c r="S359" i="3" s="1"/>
  <c r="R778" i="3"/>
  <c r="S778" i="3" s="1"/>
  <c r="R340" i="3"/>
  <c r="S340" i="3" s="1"/>
  <c r="R432" i="3"/>
  <c r="S432" i="3" s="1"/>
  <c r="R572" i="3"/>
  <c r="S572" i="3" s="1"/>
  <c r="R551" i="3"/>
  <c r="S551" i="3" s="1"/>
  <c r="D187" i="4"/>
  <c r="R757" i="3"/>
  <c r="S757" i="3" s="1"/>
  <c r="R279" i="3"/>
  <c r="S279" i="3" s="1"/>
  <c r="R580" i="3"/>
  <c r="S580" i="3" s="1"/>
  <c r="R416" i="3"/>
  <c r="S416" i="3" s="1"/>
  <c r="R259" i="3"/>
  <c r="S259" i="3" s="1"/>
  <c r="R27" i="3"/>
  <c r="S27" i="3" s="1"/>
  <c r="R263" i="3"/>
  <c r="S263" i="3" s="1"/>
  <c r="R751" i="3"/>
  <c r="S751" i="3" s="1"/>
  <c r="R264" i="3"/>
  <c r="S264" i="3" s="1"/>
  <c r="R675" i="3"/>
  <c r="S675" i="3" s="1"/>
  <c r="R66" i="3"/>
  <c r="S66" i="3" s="1"/>
  <c r="R293" i="3"/>
  <c r="S293" i="3" s="1"/>
  <c r="R341" i="3"/>
  <c r="S341" i="3" s="1"/>
  <c r="D167" i="4"/>
  <c r="D631" i="4"/>
  <c r="D521" i="4"/>
  <c r="D183" i="4"/>
  <c r="R58" i="3"/>
  <c r="S58" i="3" s="1"/>
  <c r="R366" i="3"/>
  <c r="S366" i="3" s="1"/>
  <c r="R12" i="3"/>
  <c r="S12" i="3" s="1"/>
  <c r="R315" i="3"/>
  <c r="S315" i="3" s="1"/>
  <c r="R19" i="3"/>
  <c r="S19" i="3" s="1"/>
  <c r="R701" i="3"/>
  <c r="S701" i="3" s="1"/>
  <c r="R429" i="3"/>
  <c r="S429" i="3" s="1"/>
  <c r="R755" i="3"/>
  <c r="S755" i="3" s="1"/>
  <c r="R276" i="3"/>
  <c r="S276" i="3" s="1"/>
  <c r="R722" i="3"/>
  <c r="S722" i="3" s="1"/>
  <c r="R165" i="3"/>
  <c r="S165" i="3" s="1"/>
  <c r="R431" i="3"/>
  <c r="S431" i="3" s="1"/>
  <c r="R126" i="3"/>
  <c r="S126" i="3" s="1"/>
  <c r="D368" i="4"/>
  <c r="D488" i="4"/>
  <c r="D15" i="4"/>
  <c r="D469" i="4"/>
  <c r="D111" i="4"/>
  <c r="D515" i="4"/>
  <c r="R649" i="3"/>
  <c r="S649" i="3" s="1"/>
  <c r="R37" i="3"/>
  <c r="S37" i="3" s="1"/>
  <c r="R324" i="3"/>
  <c r="S324" i="3" s="1"/>
  <c r="R588" i="3"/>
  <c r="S588" i="3" s="1"/>
  <c r="R749" i="3"/>
  <c r="S749" i="3" s="1"/>
  <c r="R412" i="3"/>
  <c r="S412" i="3" s="1"/>
  <c r="R84" i="3"/>
  <c r="S84" i="3" s="1"/>
  <c r="R249" i="3"/>
  <c r="S249" i="3" s="1"/>
  <c r="R228" i="3"/>
  <c r="S228" i="3" s="1"/>
  <c r="R784" i="3"/>
  <c r="S784" i="3" s="1"/>
  <c r="R735" i="3"/>
  <c r="S735" i="3" s="1"/>
  <c r="R725" i="3"/>
  <c r="S725" i="3" s="1"/>
  <c r="R454" i="3"/>
  <c r="S454" i="3" s="1"/>
  <c r="R511" i="3"/>
  <c r="S511" i="3" s="1"/>
  <c r="D175" i="4"/>
  <c r="D624" i="4"/>
  <c r="R542" i="3"/>
  <c r="S542" i="3" s="1"/>
  <c r="R46" i="3"/>
  <c r="S46" i="3" s="1"/>
  <c r="R78" i="3"/>
  <c r="S78" i="3" s="1"/>
  <c r="R308" i="3"/>
  <c r="S308" i="3" s="1"/>
  <c r="R14" i="3"/>
  <c r="S14" i="3" s="1"/>
  <c r="R238" i="3"/>
  <c r="S238" i="3" s="1"/>
  <c r="R731" i="3"/>
  <c r="S731" i="3" s="1"/>
  <c r="R392" i="3"/>
  <c r="S392" i="3" s="1"/>
  <c r="R18" i="3"/>
  <c r="S18" i="3" s="1"/>
  <c r="R251" i="3"/>
  <c r="S251" i="3" s="1"/>
  <c r="R317" i="3"/>
  <c r="S317" i="3" s="1"/>
  <c r="R570" i="3"/>
  <c r="S570" i="3" s="1"/>
  <c r="R106" i="3"/>
  <c r="S106" i="3" s="1"/>
  <c r="R568" i="3"/>
  <c r="S568" i="3" s="1"/>
  <c r="R575" i="3"/>
  <c r="S575" i="3" s="1"/>
  <c r="D627" i="4"/>
  <c r="D121" i="4"/>
  <c r="R584" i="3"/>
  <c r="S584" i="3" s="1"/>
  <c r="R653" i="3"/>
  <c r="S653" i="3" s="1"/>
  <c r="R660" i="3"/>
  <c r="S660" i="3" s="1"/>
  <c r="R600" i="3"/>
  <c r="S600" i="3" s="1"/>
  <c r="R284" i="3"/>
  <c r="S284" i="3" s="1"/>
  <c r="R333" i="3"/>
  <c r="S333" i="3" s="1"/>
  <c r="R460" i="3"/>
  <c r="S460" i="3" s="1"/>
  <c r="R783" i="3"/>
  <c r="S783" i="3" s="1"/>
  <c r="R50" i="3"/>
  <c r="S50" i="3" s="1"/>
  <c r="R373" i="3"/>
  <c r="S373" i="3" s="1"/>
  <c r="R706" i="3"/>
  <c r="S706" i="3" s="1"/>
  <c r="R663" i="3"/>
  <c r="S663" i="3" s="1"/>
  <c r="R313" i="3"/>
  <c r="S313" i="3" s="1"/>
  <c r="R246" i="3"/>
  <c r="S246" i="3" s="1"/>
  <c r="D28" i="4"/>
  <c r="D39" i="4"/>
  <c r="D421" i="4"/>
  <c r="D179" i="4"/>
  <c r="D21" i="4"/>
  <c r="D41" i="4"/>
  <c r="R76" i="3"/>
  <c r="S76" i="3" s="1"/>
  <c r="R537" i="3"/>
  <c r="S537" i="3" s="1"/>
  <c r="R140" i="3"/>
  <c r="S140" i="3" s="1"/>
  <c r="R567" i="3"/>
  <c r="S567" i="3" s="1"/>
  <c r="R220" i="3"/>
  <c r="S220" i="3" s="1"/>
  <c r="R555" i="3"/>
  <c r="S555" i="3" s="1"/>
  <c r="R654" i="3"/>
  <c r="S654" i="3" s="1"/>
  <c r="D172" i="4"/>
  <c r="D546" i="4"/>
  <c r="R49" i="3"/>
  <c r="S49" i="3" s="1"/>
  <c r="R268" i="3"/>
  <c r="S268" i="3" s="1"/>
  <c r="R626" i="3"/>
  <c r="S626" i="3" s="1"/>
  <c r="R303" i="3"/>
  <c r="S303" i="3" s="1"/>
  <c r="R413" i="3"/>
  <c r="S413" i="3" s="1"/>
  <c r="R501" i="3"/>
  <c r="S501" i="3" s="1"/>
  <c r="R74" i="3"/>
  <c r="S74" i="3" s="1"/>
  <c r="R604" i="3"/>
  <c r="S604" i="3" s="1"/>
  <c r="R608" i="3"/>
  <c r="S608" i="3" s="1"/>
  <c r="R110" i="3"/>
  <c r="S110" i="3" s="1"/>
  <c r="R420" i="3"/>
  <c r="S420" i="3" s="1"/>
  <c r="R297" i="3"/>
  <c r="S297" i="3" s="1"/>
  <c r="R331" i="3"/>
  <c r="S331" i="3" s="1"/>
  <c r="R666" i="3"/>
  <c r="S666" i="3" s="1"/>
  <c r="R611" i="3"/>
  <c r="S611" i="3" s="1"/>
  <c r="R728" i="3"/>
  <c r="S728" i="3" s="1"/>
  <c r="R678" i="3"/>
  <c r="S678" i="3" s="1"/>
  <c r="R617" i="3"/>
  <c r="S617" i="3" s="1"/>
  <c r="R82" i="3"/>
  <c r="S82" i="3" s="1"/>
  <c r="R754" i="3"/>
  <c r="S754" i="3" s="1"/>
  <c r="R697" i="3"/>
  <c r="S697" i="3" s="1"/>
  <c r="R201" i="3"/>
  <c r="S201" i="3" s="1"/>
  <c r="D486" i="4"/>
  <c r="D612" i="4"/>
  <c r="R361" i="3"/>
  <c r="S361" i="3" s="1"/>
  <c r="R669" i="3"/>
  <c r="S669" i="3" s="1"/>
  <c r="R496" i="3"/>
  <c r="S496" i="3" s="1"/>
  <c r="R85" i="3"/>
  <c r="S85" i="3" s="1"/>
  <c r="R127" i="3"/>
  <c r="S127" i="3" s="1"/>
  <c r="R298" i="3"/>
  <c r="S298" i="3" s="1"/>
  <c r="R356" i="3"/>
  <c r="S356" i="3" s="1"/>
  <c r="R527" i="3"/>
  <c r="S527" i="3" s="1"/>
  <c r="R724" i="3"/>
  <c r="S724" i="3" s="1"/>
  <c r="R371" i="3"/>
  <c r="S371" i="3" s="1"/>
  <c r="R779" i="3"/>
  <c r="S779" i="3" s="1"/>
  <c r="R729" i="3"/>
  <c r="S729" i="3" s="1"/>
  <c r="R474" i="3"/>
  <c r="S474" i="3" s="1"/>
  <c r="R490" i="3"/>
  <c r="S490" i="3" s="1"/>
  <c r="R530" i="3"/>
  <c r="S530" i="3" s="1"/>
  <c r="D519" i="4"/>
  <c r="R139" i="3"/>
  <c r="S139" i="3" s="1"/>
  <c r="R248" i="3"/>
  <c r="S248" i="3" s="1"/>
  <c r="R88" i="3"/>
  <c r="S88" i="3" s="1"/>
  <c r="R120" i="3"/>
  <c r="S120" i="3" s="1"/>
  <c r="R381" i="3"/>
  <c r="S381" i="3" s="1"/>
  <c r="R286" i="3"/>
  <c r="S286" i="3" s="1"/>
  <c r="R711" i="3"/>
  <c r="S711" i="3" s="1"/>
  <c r="R581" i="3"/>
  <c r="S581" i="3" s="1"/>
  <c r="R752" i="3"/>
  <c r="S752" i="3" s="1"/>
  <c r="R374" i="3"/>
  <c r="S374" i="3" s="1"/>
  <c r="R345" i="3"/>
  <c r="S345" i="3" s="1"/>
  <c r="R211" i="3"/>
  <c r="S211" i="3" s="1"/>
  <c r="R543" i="3"/>
  <c r="S543" i="3" s="1"/>
  <c r="R536" i="3"/>
  <c r="S536" i="3" s="1"/>
  <c r="R535" i="3"/>
  <c r="S535" i="3" s="1"/>
  <c r="D63" i="4"/>
  <c r="R328" i="3"/>
  <c r="S328" i="3" s="1"/>
  <c r="R327" i="3"/>
  <c r="S327" i="3" s="1"/>
  <c r="R592" i="3"/>
  <c r="S592" i="3" s="1"/>
  <c r="R672" i="3"/>
  <c r="S672" i="3" s="1"/>
  <c r="R704" i="3"/>
  <c r="S704" i="3" s="1"/>
  <c r="R299" i="3"/>
  <c r="S299" i="3" s="1"/>
  <c r="R281" i="3"/>
  <c r="S281" i="3" s="1"/>
  <c r="R657" i="3"/>
  <c r="S657" i="3" s="1"/>
  <c r="R244" i="3"/>
  <c r="S244" i="3" s="1"/>
  <c r="R229" i="3"/>
  <c r="S229" i="3" s="1"/>
  <c r="R225" i="3"/>
  <c r="S225" i="3" s="1"/>
  <c r="R465" i="3"/>
  <c r="S465" i="3" s="1"/>
  <c r="R319" i="3"/>
  <c r="S319" i="3" s="1"/>
  <c r="R199" i="3"/>
  <c r="S199" i="3" s="1"/>
  <c r="D23" i="4"/>
  <c r="D633" i="4"/>
  <c r="D69" i="4"/>
  <c r="D395" i="4"/>
  <c r="R696" i="3"/>
  <c r="S696" i="3" s="1"/>
  <c r="R689" i="3"/>
  <c r="S689" i="3" s="1"/>
  <c r="R295" i="3"/>
  <c r="S295" i="3" s="1"/>
  <c r="R462" i="3"/>
  <c r="S462" i="3" s="1"/>
  <c r="R692" i="3"/>
  <c r="S692" i="3" s="1"/>
  <c r="R271" i="3"/>
  <c r="S271" i="3" s="1"/>
  <c r="R785" i="3"/>
  <c r="S785" i="3" s="1"/>
  <c r="R668" i="3"/>
  <c r="S668" i="3" s="1"/>
  <c r="R372" i="3"/>
  <c r="S372" i="3" s="1"/>
  <c r="R562" i="3"/>
  <c r="S562" i="3" s="1"/>
  <c r="R136" i="3"/>
  <c r="S136" i="3" s="1"/>
  <c r="R664" i="3"/>
  <c r="S664" i="3" s="1"/>
  <c r="R301" i="3"/>
  <c r="S301" i="3" s="1"/>
  <c r="D94" i="4"/>
  <c r="D30" i="4"/>
  <c r="R642" i="3"/>
  <c r="S642" i="3" s="1"/>
  <c r="R305" i="3"/>
  <c r="S305" i="3" s="1"/>
  <c r="R233" i="3"/>
  <c r="S233" i="3" s="1"/>
  <c r="R788" i="3"/>
  <c r="S788" i="3" s="1"/>
  <c r="R670" i="3"/>
  <c r="S670" i="3" s="1"/>
  <c r="R569" i="3"/>
  <c r="S569" i="3" s="1"/>
  <c r="R304" i="3"/>
  <c r="S304" i="3" s="1"/>
  <c r="R512" i="3"/>
  <c r="S512" i="3" s="1"/>
  <c r="D99" i="4"/>
  <c r="D375" i="4"/>
  <c r="D67" i="4"/>
  <c r="Q60" i="3"/>
  <c r="M60" i="3" s="1"/>
  <c r="Q44" i="3"/>
  <c r="M44" i="3" s="1"/>
  <c r="Q671" i="3"/>
  <c r="M671" i="3" s="1"/>
  <c r="Q718" i="3"/>
  <c r="M718" i="3" s="1"/>
  <c r="Q34" i="3"/>
  <c r="M34" i="3" s="1"/>
  <c r="Q534" i="3"/>
  <c r="M534" i="3" s="1"/>
  <c r="Q158" i="3"/>
  <c r="M158" i="3" s="1"/>
  <c r="Q736" i="3"/>
  <c r="M736" i="3" s="1"/>
  <c r="Q348" i="3"/>
  <c r="M348" i="3" s="1"/>
  <c r="Q193" i="3"/>
  <c r="M193" i="3" s="1"/>
  <c r="Q459" i="3"/>
  <c r="M459" i="3" s="1"/>
  <c r="R522" i="3"/>
  <c r="S522" i="3" s="1"/>
  <c r="R397" i="3"/>
  <c r="S397" i="3" s="1"/>
  <c r="R625" i="3"/>
  <c r="S625" i="3" s="1"/>
  <c r="R632" i="3"/>
  <c r="S632" i="3" s="1"/>
  <c r="R613" i="3"/>
  <c r="S613" i="3" s="1"/>
  <c r="R547" i="3"/>
  <c r="S547" i="3" s="1"/>
  <c r="R64" i="3"/>
  <c r="S64" i="3" s="1"/>
  <c r="R176" i="3"/>
  <c r="S176" i="3" s="1"/>
  <c r="R369" i="3"/>
  <c r="S369" i="3" s="1"/>
  <c r="R173" i="3"/>
  <c r="S173" i="3" s="1"/>
  <c r="R95" i="3"/>
  <c r="S95" i="3" s="1"/>
  <c r="R480" i="3"/>
  <c r="S480" i="3" s="1"/>
  <c r="R636" i="3"/>
  <c r="S636" i="3" s="1"/>
  <c r="R529" i="3"/>
  <c r="S529" i="3" s="1"/>
  <c r="R22" i="3"/>
  <c r="S22" i="3" s="1"/>
  <c r="R628" i="3"/>
  <c r="S628" i="3" s="1"/>
  <c r="S16" i="3"/>
  <c r="R168" i="3"/>
  <c r="S168" i="3" s="1"/>
  <c r="R40" i="3"/>
  <c r="S40" i="3" s="1"/>
  <c r="R427" i="3"/>
  <c r="S427" i="3" s="1"/>
  <c r="R489" i="3"/>
  <c r="S489" i="3" s="1"/>
  <c r="R376" i="3"/>
  <c r="S376" i="3" s="1"/>
  <c r="R470" i="3"/>
  <c r="S470" i="3" s="1"/>
  <c r="R180" i="3"/>
  <c r="S180" i="3" s="1"/>
  <c r="R24" i="3"/>
  <c r="S24" i="3" s="1"/>
  <c r="R68" i="3"/>
  <c r="S68" i="3" s="1"/>
  <c r="R516" i="3"/>
  <c r="S516" i="3" s="1"/>
  <c r="R188" i="3"/>
  <c r="S188" i="3" s="1"/>
  <c r="R422" i="3"/>
  <c r="S422" i="3" s="1"/>
  <c r="R520" i="3"/>
  <c r="S520" i="3" s="1"/>
  <c r="R184" i="3"/>
  <c r="S184" i="3" s="1"/>
  <c r="R31" i="3"/>
  <c r="S31" i="3" s="1"/>
  <c r="R487" i="3"/>
  <c r="S487" i="3" s="1"/>
  <c r="R70" i="3"/>
  <c r="S70" i="3" s="1"/>
  <c r="R29" i="3"/>
  <c r="S29" i="3" s="1"/>
  <c r="R494" i="3"/>
  <c r="S494" i="3" s="1"/>
  <c r="R122" i="3"/>
  <c r="S122" i="3" s="1"/>
  <c r="R634" i="3"/>
  <c r="S634" i="3" s="1"/>
  <c r="R419" i="3"/>
  <c r="S419" i="3" s="1"/>
  <c r="R574" i="3"/>
  <c r="S574" i="3" s="1"/>
  <c r="R112" i="3"/>
  <c r="S112" i="3" s="1"/>
  <c r="R42" i="3"/>
  <c r="S42" i="3" s="1"/>
  <c r="R53" i="3"/>
  <c r="S53" i="3" s="1"/>
  <c r="B118" i="4"/>
  <c r="K495" i="4"/>
  <c r="D495" i="4" s="1"/>
  <c r="R17" i="3"/>
  <c r="R100" i="3"/>
  <c r="S100" i="3" s="1"/>
  <c r="R143" i="3"/>
  <c r="S143" i="3" s="1"/>
  <c r="R736" i="3" l="1"/>
  <c r="S736" i="3" s="1"/>
  <c r="R158" i="3"/>
  <c r="S158" i="3" s="1"/>
  <c r="R534" i="3"/>
  <c r="S534" i="3" s="1"/>
  <c r="R718" i="3"/>
  <c r="S718" i="3" s="1"/>
  <c r="R671" i="3"/>
  <c r="S671" i="3" s="1"/>
  <c r="R44" i="3"/>
  <c r="S44" i="3" s="1"/>
  <c r="R60" i="3"/>
  <c r="S60" i="3" s="1"/>
  <c r="R459" i="3"/>
  <c r="S459" i="3" s="1"/>
  <c r="R193" i="3"/>
  <c r="S193" i="3" s="1"/>
  <c r="R348" i="3"/>
  <c r="S348" i="3" s="1"/>
  <c r="R34" i="3"/>
  <c r="S34" i="3" s="1"/>
  <c r="Q495" i="3"/>
  <c r="M495" i="3" s="1"/>
  <c r="K493" i="4"/>
  <c r="D493" i="4" s="1"/>
  <c r="S17" i="3"/>
  <c r="A507" i="1"/>
  <c r="A697" i="1"/>
  <c r="A1451" i="1"/>
  <c r="A563" i="1"/>
  <c r="A413" i="1"/>
  <c r="A533" i="1"/>
  <c r="A586" i="1"/>
  <c r="A398" i="1"/>
  <c r="A402" i="1"/>
  <c r="A465" i="1"/>
  <c r="A489" i="1"/>
  <c r="A491" i="1"/>
  <c r="A596" i="1"/>
  <c r="A164" i="1"/>
  <c r="A414" i="1"/>
  <c r="A351" i="1"/>
  <c r="A1018" i="1"/>
  <c r="A212" i="1"/>
  <c r="A1429" i="1"/>
  <c r="A256" i="1"/>
  <c r="A466" i="1"/>
  <c r="A517" i="1"/>
  <c r="A535" i="1"/>
  <c r="A154" i="1"/>
  <c r="A436" i="1"/>
  <c r="A626" i="1"/>
  <c r="A655" i="1"/>
  <c r="A678" i="1"/>
  <c r="A200" i="1"/>
  <c r="A282" i="1"/>
  <c r="A363" i="1"/>
  <c r="A469" i="1"/>
  <c r="A558" i="1"/>
  <c r="A355" i="1"/>
  <c r="A201" i="1"/>
  <c r="A606" i="1"/>
  <c r="A1126" i="1"/>
  <c r="A953" i="1"/>
  <c r="A724" i="1"/>
  <c r="A1756" i="1"/>
  <c r="A1035" i="1"/>
  <c r="A1440" i="1"/>
  <c r="A1850" i="1"/>
  <c r="A1535" i="1"/>
  <c r="A1555" i="1"/>
  <c r="A1951" i="1"/>
  <c r="A1965" i="1"/>
  <c r="A478" i="1"/>
  <c r="A701" i="1"/>
  <c r="A1070" i="1"/>
  <c r="A375" i="1"/>
  <c r="A418" i="1"/>
  <c r="A249" i="1"/>
  <c r="A133" i="1"/>
  <c r="A151" i="1"/>
  <c r="A481" i="1"/>
  <c r="A602" i="1"/>
  <c r="A1902" i="1"/>
  <c r="A136" i="1"/>
  <c r="A425" i="1"/>
  <c r="A1567" i="1"/>
  <c r="A325" i="1"/>
  <c r="A740" i="1"/>
  <c r="A250" i="1"/>
  <c r="A520" i="1"/>
  <c r="A525" i="1"/>
  <c r="A925" i="1"/>
  <c r="A1703" i="1"/>
  <c r="A322" i="1"/>
  <c r="A1040" i="1"/>
  <c r="A1459" i="1"/>
  <c r="A474" i="1"/>
  <c r="A565" i="1"/>
  <c r="A549" i="1"/>
  <c r="A551" i="1"/>
  <c r="A1041" i="1"/>
  <c r="A745" i="1"/>
  <c r="A1046" i="1"/>
  <c r="A1968" i="1"/>
  <c r="A1398" i="1"/>
  <c r="A1400" i="1"/>
  <c r="A1409" i="1"/>
  <c r="A215" i="1"/>
  <c r="A1321" i="1"/>
  <c r="A629" i="1"/>
  <c r="A703" i="1"/>
  <c r="A1227" i="1"/>
  <c r="A1315" i="1"/>
  <c r="A1729" i="1"/>
  <c r="A1757" i="1"/>
  <c r="A1392" i="1"/>
  <c r="A1496" i="1"/>
  <c r="A1911" i="1"/>
  <c r="A1866" i="1"/>
  <c r="A1149" i="1"/>
  <c r="A1743" i="1"/>
  <c r="A1580" i="1"/>
  <c r="A594" i="1"/>
  <c r="A603" i="1"/>
  <c r="A1071" i="1"/>
  <c r="A1090" i="1"/>
  <c r="A1106" i="1"/>
  <c r="A1116" i="1"/>
  <c r="A932" i="1"/>
  <c r="A998" i="1"/>
  <c r="A1064" i="1"/>
  <c r="A1159" i="1"/>
  <c r="A704" i="1"/>
  <c r="A777" i="1"/>
  <c r="A822" i="1"/>
  <c r="A916" i="1"/>
  <c r="A1696" i="1"/>
  <c r="A690" i="1"/>
  <c r="A829" i="1"/>
  <c r="A1308" i="1"/>
  <c r="A1730" i="1"/>
  <c r="A1777" i="1"/>
  <c r="A1595" i="1"/>
  <c r="A1622" i="1"/>
  <c r="A1633" i="1"/>
  <c r="A1672" i="1"/>
  <c r="A1680" i="1"/>
  <c r="A1860" i="1"/>
  <c r="A1873" i="1"/>
  <c r="A609" i="1"/>
  <c r="A1091" i="1"/>
  <c r="A1140" i="1"/>
  <c r="A1052" i="1"/>
  <c r="A769" i="1"/>
  <c r="A1716" i="1"/>
  <c r="A1754" i="1"/>
  <c r="A1571" i="1"/>
  <c r="A1839" i="1"/>
  <c r="A1498" i="1"/>
  <c r="A1864" i="1"/>
  <c r="A1900" i="1"/>
  <c r="A1073" i="1"/>
  <c r="A1160" i="1"/>
  <c r="A1191" i="1"/>
  <c r="A1229" i="1"/>
  <c r="A1711" i="1"/>
  <c r="A1755" i="1"/>
  <c r="A1668" i="1"/>
  <c r="A1795" i="1"/>
  <c r="A1047" i="1"/>
  <c r="A1875" i="1"/>
  <c r="A1883" i="1"/>
  <c r="A1322" i="1"/>
  <c r="A930" i="1"/>
  <c r="A1182" i="1"/>
  <c r="A636" i="1"/>
  <c r="A712" i="1"/>
  <c r="A806" i="1"/>
  <c r="A892" i="1"/>
  <c r="A1251" i="1"/>
  <c r="A1231" i="1"/>
  <c r="A1706" i="1"/>
  <c r="A1735" i="1"/>
  <c r="A1598" i="1"/>
  <c r="A1671" i="1"/>
  <c r="A1402" i="1"/>
  <c r="A1465" i="1"/>
  <c r="A1512" i="1"/>
  <c r="A1916" i="1"/>
  <c r="A1880" i="1"/>
  <c r="A1908" i="1"/>
  <c r="A1096" i="1"/>
  <c r="A1028" i="1"/>
  <c r="A630" i="1"/>
  <c r="A1644" i="1"/>
  <c r="A1118" i="1"/>
  <c r="A956" i="1"/>
  <c r="A1003" i="1"/>
  <c r="A1166" i="1"/>
  <c r="A705" i="1"/>
  <c r="A788" i="1"/>
  <c r="A880" i="1"/>
  <c r="A1189" i="1"/>
  <c r="A1895" i="1"/>
  <c r="A837" i="1"/>
  <c r="A1312" i="1"/>
  <c r="A1316" i="1"/>
  <c r="A1583" i="1"/>
  <c r="A1628" i="1"/>
  <c r="A1686" i="1"/>
  <c r="A1793" i="1"/>
  <c r="A1833" i="1"/>
  <c r="A1435" i="1"/>
  <c r="A1471" i="1"/>
  <c r="A1863" i="1"/>
  <c r="A1128" i="1"/>
  <c r="A1058" i="1"/>
  <c r="A669" i="1"/>
  <c r="A789" i="1"/>
  <c r="A799" i="1"/>
  <c r="A1195" i="1"/>
  <c r="A1723" i="1"/>
  <c r="A1601" i="1"/>
  <c r="A1844" i="1"/>
  <c r="A1436" i="1"/>
  <c r="A1878" i="1"/>
  <c r="A1905" i="1"/>
  <c r="A595" i="1"/>
  <c r="A1079" i="1"/>
  <c r="A1112" i="1"/>
  <c r="A1136" i="1"/>
  <c r="A969" i="1"/>
  <c r="A994" i="1"/>
  <c r="A1053" i="1"/>
  <c r="A1163" i="1"/>
  <c r="A633" i="1"/>
  <c r="A742" i="1"/>
  <c r="A824" i="1"/>
  <c r="A1185" i="1"/>
  <c r="A1237" i="1"/>
  <c r="A1717" i="1"/>
  <c r="A1758" i="1"/>
  <c r="A1647" i="1"/>
  <c r="A1050" i="1"/>
  <c r="A878" i="1"/>
  <c r="A1224" i="1"/>
  <c r="A1770" i="1"/>
  <c r="A1307" i="1"/>
  <c r="A1776" i="1"/>
  <c r="A1569" i="1"/>
  <c r="A1906" i="1"/>
  <c r="A1648" i="1"/>
  <c r="A1953" i="1"/>
  <c r="A1804" i="1"/>
  <c r="A1085" i="1"/>
  <c r="A1198" i="1"/>
  <c r="A1773" i="1"/>
  <c r="A1056" i="1"/>
  <c r="A1888" i="1"/>
  <c r="A1336" i="1"/>
  <c r="A1365" i="1"/>
  <c r="A1011" i="1"/>
  <c r="A648" i="1"/>
  <c r="A741" i="1"/>
  <c r="A809" i="1"/>
  <c r="A900" i="1"/>
  <c r="A1193" i="1"/>
  <c r="A1233" i="1"/>
  <c r="A1708" i="1"/>
  <c r="A1607" i="1"/>
  <c r="A1679" i="1"/>
  <c r="A1432" i="1"/>
  <c r="A1536" i="1"/>
  <c r="A1853" i="1"/>
  <c r="A1928" i="1"/>
  <c r="A1872" i="1"/>
  <c r="A1885" i="1"/>
  <c r="A1893" i="1"/>
  <c r="A1926" i="1"/>
  <c r="A608" i="1"/>
  <c r="A948" i="1"/>
  <c r="A658" i="1"/>
  <c r="A1838" i="1"/>
  <c r="A1761" i="1"/>
  <c r="A1361" i="1"/>
  <c r="A1077" i="1"/>
  <c r="A1100" i="1"/>
  <c r="A1127" i="1"/>
  <c r="A968" i="1"/>
  <c r="A1017" i="1"/>
  <c r="A1178" i="1"/>
  <c r="A706" i="1"/>
  <c r="A793" i="1"/>
  <c r="A804" i="1"/>
  <c r="A1208" i="1"/>
  <c r="A1236" i="1"/>
  <c r="A893" i="1"/>
  <c r="A1252" i="1"/>
  <c r="A1787" i="1"/>
  <c r="A1483" i="1"/>
  <c r="A1855" i="1"/>
  <c r="A884" i="1"/>
  <c r="A1560" i="1"/>
  <c r="A1590" i="1"/>
  <c r="A1645" i="1"/>
  <c r="A1798" i="1"/>
  <c r="A1881" i="1"/>
  <c r="A1924" i="1"/>
  <c r="A1072" i="1"/>
  <c r="A1101" i="1"/>
  <c r="A957" i="1"/>
  <c r="A1065" i="1"/>
  <c r="A714" i="1"/>
  <c r="A802" i="1"/>
  <c r="A823" i="1"/>
  <c r="A1204" i="1"/>
  <c r="A1731" i="1"/>
  <c r="A1405" i="1"/>
  <c r="A1472" i="1"/>
  <c r="A1882" i="1"/>
  <c r="A1910" i="1"/>
  <c r="A1948" i="1"/>
  <c r="A1086" i="1"/>
  <c r="A1141" i="1"/>
  <c r="A982" i="1"/>
  <c r="A1168" i="1"/>
  <c r="A637" i="1"/>
  <c r="A750" i="1"/>
  <c r="A851" i="1"/>
  <c r="A918" i="1"/>
  <c r="A1240" i="1"/>
  <c r="A1724" i="1"/>
  <c r="A1779" i="1"/>
  <c r="A1609" i="1"/>
  <c r="A657" i="1"/>
  <c r="A768" i="1"/>
  <c r="A816" i="1"/>
  <c r="A908" i="1"/>
  <c r="A1197" i="1"/>
  <c r="A1292" i="1"/>
  <c r="A1714" i="1"/>
  <c r="A1617" i="1"/>
  <c r="A1685" i="1"/>
  <c r="A1441" i="1"/>
  <c r="A1550" i="1"/>
  <c r="A1937" i="1"/>
  <c r="A787" i="1"/>
  <c r="A1424" i="1"/>
  <c r="A1134" i="1"/>
  <c r="A972" i="1"/>
  <c r="A1051" i="1"/>
  <c r="A1181" i="1"/>
  <c r="A713" i="1"/>
  <c r="A798" i="1"/>
  <c r="A811" i="1"/>
  <c r="A1161" i="1"/>
  <c r="A1239" i="1"/>
  <c r="A901" i="1"/>
  <c r="A1194" i="1"/>
  <c r="A1862" i="1"/>
  <c r="A813" i="1"/>
  <c r="A887" i="1"/>
  <c r="A1709" i="1"/>
  <c r="A1659" i="1"/>
  <c r="A1694" i="1"/>
  <c r="A1820" i="1"/>
  <c r="A1481" i="1"/>
  <c r="A1886" i="1"/>
  <c r="A1938" i="1"/>
  <c r="A1078" i="1"/>
  <c r="A1107" i="1"/>
  <c r="A973" i="1"/>
  <c r="A1155" i="1"/>
  <c r="A805" i="1"/>
  <c r="A902" i="1"/>
  <c r="A1209" i="1"/>
  <c r="A1737" i="1"/>
  <c r="A1416" i="1"/>
  <c r="A1443" i="1"/>
  <c r="A1915" i="1"/>
  <c r="A1955" i="1"/>
  <c r="A598" i="1"/>
  <c r="A1092" i="1"/>
  <c r="A1120" i="1"/>
  <c r="A1147" i="1"/>
  <c r="A987" i="1"/>
  <c r="A1004" i="1"/>
  <c r="A1059" i="1"/>
  <c r="A1180" i="1"/>
  <c r="A649" i="1"/>
  <c r="A778" i="1"/>
  <c r="A881" i="1"/>
  <c r="A662" i="1"/>
  <c r="A1732" i="1"/>
  <c r="A1566" i="1"/>
  <c r="A1063" i="1"/>
  <c r="A1348" i="1"/>
  <c r="A667" i="1"/>
  <c r="A776" i="1"/>
  <c r="A819" i="1"/>
  <c r="A915" i="1"/>
  <c r="A1202" i="1"/>
  <c r="A1299" i="1"/>
  <c r="A1721" i="1"/>
  <c r="A1745" i="1"/>
  <c r="A1621" i="1"/>
  <c r="A1693" i="1"/>
  <c r="A1479" i="1"/>
  <c r="A1939" i="1"/>
  <c r="A1877" i="1"/>
  <c r="A1889" i="1"/>
  <c r="A1898" i="1"/>
  <c r="A1946" i="1"/>
  <c r="A955" i="1"/>
  <c r="A1009" i="1"/>
  <c r="A879" i="1"/>
  <c r="A1480" i="1"/>
  <c r="A597" i="1"/>
  <c r="A1084" i="1"/>
  <c r="A1139" i="1"/>
  <c r="A980" i="1"/>
  <c r="A1057" i="1"/>
  <c r="A458" i="1"/>
  <c r="A728" i="1"/>
  <c r="A801" i="1"/>
  <c r="A826" i="1"/>
  <c r="A1244" i="1"/>
  <c r="A910" i="1"/>
  <c r="A1203" i="1"/>
  <c r="A1499" i="1"/>
  <c r="A1865" i="1"/>
  <c r="A1265" i="1"/>
  <c r="A1736" i="1"/>
  <c r="A1771" i="1"/>
  <c r="A1593" i="1"/>
  <c r="A1785" i="1"/>
  <c r="A1843" i="1"/>
  <c r="A1947" i="1"/>
  <c r="A1167" i="1"/>
  <c r="A726" i="1"/>
  <c r="A807" i="1"/>
  <c r="A917" i="1"/>
  <c r="A1213" i="1"/>
  <c r="A1747" i="1"/>
  <c r="A1623" i="1"/>
  <c r="A1887" i="1"/>
  <c r="A1925" i="1"/>
  <c r="A590" i="1"/>
  <c r="A604" i="1"/>
  <c r="A1102" i="1"/>
  <c r="A1129" i="1"/>
  <c r="A933" i="1"/>
  <c r="A991" i="1"/>
  <c r="A1010" i="1"/>
  <c r="A1066" i="1"/>
  <c r="A456" i="1"/>
  <c r="A660" i="1"/>
  <c r="A790" i="1"/>
  <c r="A894" i="1"/>
  <c r="A1196" i="1"/>
  <c r="A1245" i="1"/>
  <c r="A1738" i="1"/>
  <c r="A1584" i="1"/>
  <c r="A1643" i="1"/>
  <c r="A1454" i="1"/>
  <c r="A1766" i="1"/>
  <c r="A589" i="1"/>
  <c r="A1338" i="1"/>
  <c r="A1715" i="1"/>
  <c r="A1606" i="1"/>
  <c r="A1801" i="1"/>
  <c r="A1332" i="1"/>
  <c r="A1899" i="1"/>
  <c r="A1175" i="1"/>
  <c r="A1646" i="1"/>
  <c r="A1805" i="1"/>
  <c r="A1214" i="1"/>
  <c r="A1309" i="1"/>
  <c r="A1748" i="1"/>
  <c r="A1788" i="1"/>
  <c r="A1350" i="1"/>
  <c r="A1426" i="1"/>
  <c r="A1216" i="1"/>
  <c r="A1681" i="1"/>
  <c r="A1427" i="1"/>
  <c r="A1551" i="1"/>
  <c r="A1165" i="1"/>
  <c r="A1879" i="1"/>
  <c r="A1868" i="1"/>
  <c r="A1891" i="1"/>
  <c r="A1380" i="1"/>
  <c r="A727" i="1"/>
  <c r="A764" i="1"/>
  <c r="A821" i="1"/>
  <c r="A1184" i="1"/>
  <c r="A1207" i="1"/>
  <c r="A1211" i="1"/>
  <c r="A1219" i="1"/>
  <c r="A1752" i="1"/>
  <c r="A1559" i="1"/>
  <c r="A1582" i="1"/>
  <c r="A1665" i="1"/>
  <c r="A1784" i="1"/>
  <c r="A1859" i="1"/>
  <c r="A1845" i="1"/>
  <c r="A1952" i="1"/>
  <c r="A1913" i="1"/>
  <c r="A1026" i="1"/>
  <c r="A1027" i="1"/>
  <c r="A1032" i="1"/>
  <c r="A1293" i="1"/>
  <c r="A684" i="1"/>
  <c r="A1728" i="1"/>
  <c r="A1750" i="1"/>
  <c r="A157" i="1"/>
  <c r="A985" i="1"/>
  <c r="A627" i="1"/>
  <c r="A723" i="1"/>
  <c r="A746" i="1"/>
  <c r="A1212" i="1"/>
  <c r="A1247" i="1"/>
  <c r="A1901" i="1"/>
  <c r="A719" i="1"/>
  <c r="A1417" i="1"/>
  <c r="A1513" i="1"/>
  <c r="A820" i="1"/>
  <c r="A1268" i="1"/>
  <c r="A1302" i="1"/>
  <c r="A1753" i="1"/>
  <c r="A1573" i="1"/>
  <c r="A1600" i="1"/>
  <c r="A1662" i="1"/>
  <c r="A1836" i="1"/>
  <c r="A1363" i="1"/>
  <c r="A1422" i="1"/>
  <c r="A1442" i="1"/>
  <c r="A1466" i="1"/>
  <c r="A1497" i="1"/>
  <c r="A1546" i="1"/>
  <c r="A1553" i="1"/>
  <c r="A1909" i="1"/>
  <c r="A1914" i="1"/>
  <c r="A1954" i="1"/>
  <c r="A1117" i="1"/>
  <c r="A1119" i="1"/>
  <c r="A1135" i="1"/>
  <c r="A981" i="1"/>
  <c r="A659" i="1"/>
  <c r="A747" i="1"/>
  <c r="A1190" i="1"/>
  <c r="A1221" i="1"/>
  <c r="A1228" i="1"/>
  <c r="A1772" i="1"/>
  <c r="A1778" i="1"/>
  <c r="A1561" i="1"/>
  <c r="A1837" i="1"/>
  <c r="A1364" i="1"/>
  <c r="A1423" i="1"/>
  <c r="A1861" i="1"/>
  <c r="A1867" i="1"/>
  <c r="A1874" i="1"/>
  <c r="A1890" i="1"/>
  <c r="A1894" i="1"/>
  <c r="A615" i="1"/>
  <c r="A958" i="1"/>
  <c r="A1020" i="1"/>
  <c r="A1156" i="1"/>
  <c r="A700" i="1"/>
  <c r="A812" i="1"/>
  <c r="A911" i="1"/>
  <c r="A1199" i="1"/>
  <c r="A1225" i="1"/>
  <c r="A1248" i="1"/>
  <c r="A1295" i="1"/>
  <c r="A1610" i="1"/>
  <c r="A1624" i="1"/>
  <c r="A1651" i="1"/>
  <c r="A1674" i="1"/>
  <c r="A1682" i="1"/>
  <c r="A1800" i="1"/>
  <c r="A1177" i="1"/>
  <c r="A1816" i="1"/>
  <c r="A1842" i="1"/>
  <c r="A1356" i="1"/>
  <c r="A1956" i="1"/>
  <c r="A1806" i="1"/>
  <c r="A786" i="1"/>
  <c r="A842" i="1"/>
  <c r="A1215" i="1"/>
  <c r="A1565" i="1"/>
  <c r="A1592" i="1"/>
  <c r="A1792" i="1"/>
  <c r="A1461" i="1"/>
  <c r="A1327" i="1"/>
  <c r="A1903" i="1"/>
  <c r="A1148" i="1"/>
  <c r="A614" i="1"/>
  <c r="A990" i="1"/>
  <c r="A631" i="1"/>
  <c r="A1220" i="1"/>
  <c r="A1266" i="1"/>
  <c r="A1949" i="1"/>
  <c r="A1294" i="1"/>
  <c r="A1834" i="1"/>
  <c r="A1468" i="1"/>
  <c r="A1774" i="1"/>
  <c r="A638" i="1"/>
  <c r="A1746" i="1"/>
  <c r="A1337" i="1"/>
  <c r="A1404" i="1"/>
  <c r="A1455" i="1"/>
  <c r="A1854" i="1"/>
  <c r="A1961" i="1"/>
  <c r="A1179" i="1"/>
  <c r="A749" i="1"/>
  <c r="A827" i="1"/>
  <c r="A1710" i="1"/>
  <c r="A1667" i="1"/>
  <c r="A1687" i="1"/>
  <c r="A1794" i="1"/>
  <c r="A1323" i="1"/>
  <c r="A1357" i="1"/>
  <c r="A1467" i="1"/>
  <c r="A1547" i="1"/>
  <c r="A610" i="1"/>
  <c r="A1108" i="1"/>
  <c r="A459" i="1"/>
  <c r="A1205" i="1"/>
  <c r="A1210" i="1"/>
  <c r="A1217" i="1"/>
  <c r="A1222" i="1"/>
  <c r="A1267" i="1"/>
  <c r="A1591" i="1"/>
  <c r="A1660" i="1"/>
  <c r="A1763" i="1"/>
  <c r="A1473" i="1"/>
  <c r="A1358" i="1"/>
  <c r="A1444" i="1"/>
  <c r="A1456" i="1"/>
  <c r="A1666" i="1"/>
  <c r="A1253" i="1"/>
  <c r="A1789" i="1"/>
  <c r="A1393" i="1"/>
  <c r="A1362" i="1"/>
  <c r="A785" i="1"/>
  <c r="A850" i="1"/>
  <c r="A1188" i="1"/>
  <c r="A1301" i="1"/>
  <c r="A1797" i="1"/>
  <c r="A1330" i="1"/>
  <c r="A623" i="1"/>
  <c r="A1146" i="1"/>
  <c r="A993" i="1"/>
  <c r="A668" i="1"/>
  <c r="A725" i="1"/>
  <c r="A1269" i="1"/>
  <c r="A1688" i="1"/>
  <c r="A722" i="1"/>
  <c r="A1722" i="1"/>
  <c r="A1570" i="1"/>
  <c r="A1415" i="1"/>
  <c r="A1904" i="1"/>
  <c r="A632" i="1"/>
  <c r="A794" i="1"/>
  <c r="A1673" i="1"/>
  <c r="A1695" i="1"/>
  <c r="A1802" i="1"/>
  <c r="A1799" i="1"/>
  <c r="A1351" i="1"/>
  <c r="A1482" i="1"/>
  <c r="A1270" i="1"/>
  <c r="A1594" i="1"/>
  <c r="A1596" i="1"/>
  <c r="A1602" i="1"/>
  <c r="A810" i="1"/>
  <c r="A1790" i="1"/>
  <c r="A1367" i="1"/>
  <c r="A986" i="1"/>
  <c r="A1786" i="1"/>
  <c r="A1608" i="1"/>
  <c r="A612" i="1"/>
  <c r="A621" i="1"/>
  <c r="A1114" i="1"/>
  <c r="A983" i="1"/>
  <c r="A1001" i="1"/>
  <c r="A1007" i="1"/>
  <c r="A1829" i="1"/>
  <c r="A784" i="1"/>
  <c r="A797" i="1"/>
  <c r="A803" i="1"/>
  <c r="A825" i="1"/>
  <c r="A832" i="1"/>
  <c r="A1288" i="1"/>
  <c r="A1661" i="1"/>
  <c r="A1683" i="1"/>
  <c r="A1783" i="1"/>
  <c r="A1822" i="1"/>
  <c r="A1320" i="1"/>
  <c r="A1331" i="1"/>
  <c r="A984" i="1"/>
  <c r="A1054" i="1"/>
  <c r="A1019" i="1"/>
  <c r="A1339" i="1"/>
  <c r="A1347" i="1"/>
  <c r="A1425" i="1"/>
  <c r="A1434" i="1"/>
  <c r="A1460" i="1"/>
  <c r="A1506" i="1"/>
  <c r="A1511" i="1"/>
  <c r="A1858" i="1"/>
  <c r="A1871" i="1"/>
  <c r="A1897" i="1"/>
  <c r="A1927" i="1"/>
  <c r="A1936" i="1"/>
  <c r="A178" i="1"/>
  <c r="A188" i="1"/>
  <c r="A1815" i="1"/>
  <c r="A374" i="1"/>
  <c r="A399" i="1"/>
  <c r="A1932" i="1"/>
  <c r="A644" i="1"/>
  <c r="A698" i="1"/>
  <c r="A774" i="1"/>
  <c r="A848" i="1"/>
  <c r="A866" i="1"/>
  <c r="A889" i="1"/>
  <c r="A913" i="1"/>
  <c r="A1370" i="1"/>
  <c r="A600" i="1"/>
  <c r="A625" i="1"/>
  <c r="A926" i="1"/>
  <c r="A927" i="1"/>
  <c r="A928" i="1"/>
  <c r="A929" i="1"/>
  <c r="A974" i="1"/>
  <c r="A942" i="1"/>
  <c r="A943" i="1"/>
  <c r="A946" i="1"/>
  <c r="A1044" i="1"/>
  <c r="A448" i="1"/>
  <c r="A707" i="1"/>
  <c r="A761" i="1"/>
  <c r="A868" i="1"/>
  <c r="A882" i="1"/>
  <c r="A366" i="1"/>
  <c r="A479" i="1"/>
  <c r="A1232" i="1"/>
  <c r="A1264" i="1"/>
  <c r="A224" i="1"/>
  <c r="A1313" i="1"/>
  <c r="A1733" i="1"/>
  <c r="A1577" i="1"/>
  <c r="A1618" i="1"/>
  <c r="A584" i="1"/>
  <c r="A1835" i="1"/>
  <c r="A1334" i="1"/>
  <c r="A1375" i="1"/>
  <c r="A1389" i="1"/>
  <c r="A406" i="1"/>
  <c r="A1428" i="1"/>
  <c r="A1534" i="1"/>
  <c r="A1851" i="1"/>
  <c r="A463" i="1"/>
  <c r="A1907" i="1"/>
  <c r="A1912" i="1"/>
  <c r="A1929" i="1"/>
  <c r="A1962" i="1"/>
  <c r="A518" i="1"/>
  <c r="A159" i="1"/>
  <c r="A1081" i="1"/>
  <c r="A1131" i="1"/>
  <c r="A1029" i="1"/>
  <c r="A748" i="1"/>
  <c r="A1022" i="1"/>
  <c r="A358" i="1"/>
  <c r="A291" i="1"/>
  <c r="A585" i="1"/>
  <c r="A407" i="1"/>
  <c r="A427" i="1"/>
  <c r="A936" i="1"/>
  <c r="A334" i="1"/>
  <c r="A346" i="1"/>
  <c r="A1151" i="1"/>
  <c r="A695" i="1"/>
  <c r="A1274" i="1"/>
  <c r="A1281" i="1"/>
  <c r="A960" i="1"/>
  <c r="A1420" i="1"/>
  <c r="A339" i="1"/>
  <c r="A341" i="1"/>
  <c r="A361" i="1"/>
  <c r="A472" i="1"/>
  <c r="A1014" i="1"/>
  <c r="A370" i="1"/>
  <c r="A454" i="1"/>
  <c r="A634" i="1"/>
  <c r="A651" i="1"/>
  <c r="A1807" i="1"/>
  <c r="A433" i="1"/>
  <c r="A225" i="1"/>
  <c r="A230" i="1"/>
  <c r="A244" i="1"/>
  <c r="A1649" i="1"/>
  <c r="A1360" i="1"/>
  <c r="A404" i="1"/>
  <c r="A1944" i="1"/>
  <c r="A646" i="1"/>
  <c r="A699" i="1"/>
  <c r="A775" i="1"/>
  <c r="A818" i="1"/>
  <c r="A867" i="1"/>
  <c r="A896" i="1"/>
  <c r="A919" i="1"/>
  <c r="A1379" i="1"/>
  <c r="A599" i="1"/>
  <c r="A605" i="1"/>
  <c r="A1068" i="1"/>
  <c r="A988" i="1"/>
  <c r="A1006" i="1"/>
  <c r="A1060" i="1"/>
  <c r="A450" i="1"/>
  <c r="A721" i="1"/>
  <c r="A328" i="1"/>
  <c r="A779" i="1"/>
  <c r="A871" i="1"/>
  <c r="A1690" i="1"/>
  <c r="A895" i="1"/>
  <c r="A372" i="1"/>
  <c r="A482" i="1"/>
  <c r="A1272" i="1"/>
  <c r="A1284" i="1"/>
  <c r="A1382" i="1"/>
  <c r="A447" i="1"/>
  <c r="A203" i="1"/>
  <c r="A1739" i="1"/>
  <c r="A1604" i="1"/>
  <c r="A1626" i="1"/>
  <c r="A1340" i="1"/>
  <c r="A1394" i="1"/>
  <c r="A1125" i="1"/>
  <c r="A333" i="1"/>
  <c r="A1021" i="1"/>
  <c r="A766" i="1"/>
  <c r="A1431" i="1"/>
  <c r="A1699" i="1"/>
  <c r="A652" i="1"/>
  <c r="A191" i="1"/>
  <c r="A1852" i="1"/>
  <c r="A853" i="1"/>
  <c r="A493" i="1"/>
  <c r="A1963" i="1"/>
  <c r="A521" i="1"/>
  <c r="A1121" i="1"/>
  <c r="A938" i="1"/>
  <c r="A1636" i="1"/>
  <c r="A1034" i="1"/>
  <c r="A731" i="1"/>
  <c r="A770" i="1"/>
  <c r="A150" i="1"/>
  <c r="A412" i="1"/>
  <c r="A1575" i="1"/>
  <c r="A349" i="1"/>
  <c r="A1169" i="1"/>
  <c r="A838" i="1"/>
  <c r="A1847" i="1"/>
  <c r="A1282" i="1"/>
  <c r="A1289" i="1"/>
  <c r="A1514" i="1"/>
  <c r="A1950" i="1"/>
  <c r="A672" i="1"/>
  <c r="A717" i="1"/>
  <c r="A780" i="1"/>
  <c r="A828" i="1"/>
  <c r="A904" i="1"/>
  <c r="A920" i="1"/>
  <c r="A1484" i="1"/>
  <c r="A158" i="1"/>
  <c r="A1080" i="1"/>
  <c r="A952" i="1"/>
  <c r="A995" i="1"/>
  <c r="A451" i="1"/>
  <c r="A783" i="1"/>
  <c r="A444" i="1"/>
  <c r="A1200" i="1"/>
  <c r="A1234" i="1"/>
  <c r="A1273" i="1"/>
  <c r="A1285" i="1"/>
  <c r="A1627" i="1"/>
  <c r="A539" i="1"/>
  <c r="A592" i="1"/>
  <c r="A1381" i="1"/>
  <c r="A1395" i="1"/>
  <c r="A432" i="1"/>
  <c r="A1612" i="1"/>
  <c r="A1037" i="1"/>
  <c r="A772" i="1"/>
  <c r="A1449" i="1"/>
  <c r="A167" i="1"/>
  <c r="A685" i="1"/>
  <c r="A738" i="1"/>
  <c r="A854" i="1"/>
  <c r="A1870" i="1"/>
  <c r="A488" i="1"/>
  <c r="A526" i="1"/>
  <c r="A1641" i="1"/>
  <c r="A512" i="1"/>
  <c r="A378" i="1"/>
  <c r="A417" i="1"/>
  <c r="A962" i="1"/>
  <c r="A1023" i="1"/>
  <c r="A1173" i="1"/>
  <c r="A759" i="1"/>
  <c r="A1825" i="1"/>
  <c r="A1368" i="1"/>
  <c r="A410" i="1"/>
  <c r="A1768" i="1"/>
  <c r="A1067" i="1"/>
  <c r="A674" i="1"/>
  <c r="A718" i="1"/>
  <c r="A792" i="1"/>
  <c r="A833" i="1"/>
  <c r="A865" i="1"/>
  <c r="A924" i="1"/>
  <c r="A1517" i="1"/>
  <c r="A616" i="1"/>
  <c r="A1087" i="1"/>
  <c r="A148" i="1"/>
  <c r="A618" i="1"/>
  <c r="A1157" i="1"/>
  <c r="A457" i="1"/>
  <c r="A460" i="1"/>
  <c r="A329" i="1"/>
  <c r="A795" i="1"/>
  <c r="A876" i="1"/>
  <c r="A1803" i="1"/>
  <c r="A897" i="1"/>
  <c r="A453" i="1"/>
  <c r="A1275" i="1"/>
  <c r="A1286" i="1"/>
  <c r="A1740" i="1"/>
  <c r="A1764" i="1"/>
  <c r="A1599" i="1"/>
  <c r="A1631" i="1"/>
  <c r="A1637" i="1"/>
  <c r="A1689" i="1"/>
  <c r="A1817" i="1"/>
  <c r="A1840" i="1"/>
  <c r="A1397" i="1"/>
  <c r="A1430" i="1"/>
  <c r="A1856" i="1"/>
  <c r="A1524" i="1"/>
  <c r="A1935" i="1"/>
  <c r="A1966" i="1"/>
  <c r="A617" i="1"/>
  <c r="A1123" i="1"/>
  <c r="A945" i="1"/>
  <c r="A1045" i="1"/>
  <c r="A665" i="1"/>
  <c r="A735" i="1"/>
  <c r="A796" i="1"/>
  <c r="A356" i="1"/>
  <c r="A359" i="1"/>
  <c r="A536" i="1"/>
  <c r="A383" i="1"/>
  <c r="A421" i="1"/>
  <c r="A1586" i="1"/>
  <c r="A1613" i="1"/>
  <c r="A1038" i="1"/>
  <c r="A165" i="1"/>
  <c r="A1376" i="1"/>
  <c r="A1328" i="1"/>
  <c r="A883" i="1"/>
  <c r="A921" i="1"/>
  <c r="A1280" i="1"/>
  <c r="A1290" i="1"/>
  <c r="A1314" i="1"/>
  <c r="A415" i="1"/>
  <c r="A999" i="1"/>
  <c r="A1767" i="1"/>
  <c r="A473" i="1"/>
  <c r="A1823" i="1"/>
  <c r="A1329" i="1"/>
  <c r="A1457" i="1"/>
  <c r="A1548" i="1"/>
  <c r="A855" i="1"/>
  <c r="A499" i="1"/>
  <c r="A814" i="1"/>
  <c r="A1206" i="1"/>
  <c r="A237" i="1"/>
  <c r="A234" i="1"/>
  <c r="A240" i="1"/>
  <c r="A252" i="1"/>
  <c r="A1539" i="1"/>
  <c r="A1653" i="1"/>
  <c r="A550" i="1"/>
  <c r="A1470" i="1"/>
  <c r="A506" i="1"/>
  <c r="A538" i="1"/>
  <c r="A132" i="1"/>
  <c r="A396" i="1"/>
  <c r="A248" i="1"/>
  <c r="A872" i="1"/>
  <c r="A1324" i="1"/>
  <c r="A1406" i="1"/>
  <c r="A1597" i="1"/>
  <c r="A1824" i="1"/>
  <c r="A420" i="1"/>
  <c r="A1113" i="1"/>
  <c r="A940" i="1"/>
  <c r="A944" i="1"/>
  <c r="A691" i="1"/>
  <c r="A736" i="1"/>
  <c r="A840" i="1"/>
  <c r="A885" i="1"/>
  <c r="A906" i="1"/>
  <c r="A1557" i="1"/>
  <c r="A1095" i="1"/>
  <c r="A294" i="1"/>
  <c r="A297" i="1"/>
  <c r="A300" i="1"/>
  <c r="A303" i="1"/>
  <c r="A1000" i="1"/>
  <c r="A307" i="1"/>
  <c r="A350" i="1"/>
  <c r="A1033" i="1"/>
  <c r="A1446" i="1"/>
  <c r="A964" i="1"/>
  <c r="A663" i="1"/>
  <c r="A664" i="1"/>
  <c r="A730" i="1"/>
  <c r="A835" i="1"/>
  <c r="A836" i="1"/>
  <c r="A861" i="1"/>
  <c r="A877" i="1"/>
  <c r="A1808" i="1"/>
  <c r="A898" i="1"/>
  <c r="A336" i="1"/>
  <c r="A345" i="1"/>
  <c r="A1532" i="1"/>
  <c r="A710" i="1"/>
  <c r="A1218" i="1"/>
  <c r="A543" i="1"/>
  <c r="A1249" i="1"/>
  <c r="A1277" i="1"/>
  <c r="A1283" i="1"/>
  <c r="A1287" i="1"/>
  <c r="A1296" i="1"/>
  <c r="A1300" i="1"/>
  <c r="A446" i="1"/>
  <c r="A1174" i="1"/>
  <c r="A1172" i="1"/>
  <c r="A204" i="1"/>
  <c r="A243" i="1"/>
  <c r="A841" i="1"/>
  <c r="A1317" i="1"/>
  <c r="A1448" i="1"/>
  <c r="A1464" i="1"/>
  <c r="A1780" i="1"/>
  <c r="A266" i="1"/>
  <c r="A1574" i="1"/>
  <c r="A462" i="1"/>
  <c r="A1918" i="1"/>
  <c r="A572" i="1"/>
  <c r="A583" i="1"/>
  <c r="A1697" i="1"/>
  <c r="A1704" i="1"/>
  <c r="A1846" i="1"/>
  <c r="A1720" i="1"/>
  <c r="A387" i="1"/>
  <c r="A756" i="1"/>
  <c r="A1372" i="1"/>
  <c r="A1410" i="1"/>
  <c r="A1418" i="1"/>
  <c r="A1109" i="1"/>
  <c r="A935" i="1"/>
  <c r="A1507" i="1"/>
  <c r="A1509" i="1"/>
  <c r="A1585" i="1"/>
  <c r="A1625" i="1"/>
  <c r="A1510" i="1"/>
  <c r="A261" i="1"/>
  <c r="A856" i="1"/>
  <c r="A1857" i="1"/>
  <c r="A274" i="1"/>
  <c r="A1892" i="1"/>
  <c r="A1943" i="1"/>
  <c r="A1967" i="1"/>
  <c r="A1074" i="1"/>
  <c r="A1061" i="1"/>
  <c r="A947" i="1"/>
  <c r="A715" i="1"/>
  <c r="A732" i="1"/>
  <c r="A388" i="1"/>
  <c r="A400" i="1"/>
  <c r="A428" i="1"/>
  <c r="A331" i="1"/>
  <c r="A342" i="1"/>
  <c r="A1700" i="1"/>
  <c r="A653" i="1"/>
  <c r="A206" i="1"/>
  <c r="A844" i="1"/>
  <c r="A875" i="1"/>
  <c r="A888" i="1"/>
  <c r="A1305" i="1"/>
  <c r="A1718" i="1"/>
  <c r="A1726" i="1"/>
  <c r="A1741" i="1"/>
  <c r="A1458" i="1"/>
  <c r="A426" i="1"/>
  <c r="A376" i="1"/>
  <c r="A643" i="1"/>
  <c r="A763" i="1"/>
  <c r="A620" i="1"/>
  <c r="A1093" i="1"/>
  <c r="A1097" i="1"/>
  <c r="A131" i="1"/>
  <c r="A949" i="1"/>
  <c r="A1005" i="1"/>
  <c r="A1619" i="1"/>
  <c r="A965" i="1"/>
  <c r="A1603" i="1"/>
  <c r="A470" i="1"/>
  <c r="A357" i="1"/>
  <c r="A1279" i="1"/>
  <c r="A443" i="1"/>
  <c r="A1399" i="1"/>
  <c r="A1298" i="1"/>
  <c r="A1742" i="1"/>
  <c r="A1759" i="1"/>
  <c r="A1775" i="1"/>
  <c r="A1523" i="1"/>
  <c r="A1605" i="1"/>
  <c r="A1828" i="1"/>
  <c r="A1318" i="1"/>
  <c r="A1352" i="1"/>
  <c r="A1413" i="1"/>
  <c r="A395" i="1"/>
  <c r="A1433" i="1"/>
  <c r="A1437" i="1"/>
  <c r="A1474" i="1"/>
  <c r="A1487" i="1"/>
  <c r="A857" i="1"/>
  <c r="A859" i="1"/>
  <c r="A510" i="1"/>
  <c r="A1969" i="1"/>
  <c r="A559" i="1"/>
  <c r="A562" i="1"/>
  <c r="A156" i="1"/>
  <c r="A318" i="1"/>
  <c r="A1635" i="1"/>
  <c r="A1013" i="1"/>
  <c r="A650" i="1"/>
  <c r="A692" i="1"/>
  <c r="A537" i="1"/>
  <c r="A686" i="1"/>
  <c r="A1369" i="1"/>
  <c r="A846" i="1"/>
  <c r="A267" i="1"/>
  <c r="A1304" i="1"/>
  <c r="A292" i="1"/>
  <c r="A238" i="1"/>
  <c r="A288" i="1"/>
  <c r="A1469" i="1"/>
  <c r="A1531" i="1"/>
  <c r="A1540" i="1"/>
  <c r="A275" i="1"/>
  <c r="A377" i="1"/>
  <c r="A321" i="1"/>
  <c r="A1781" i="1"/>
  <c r="A934" i="1"/>
  <c r="A642" i="1"/>
  <c r="A765" i="1"/>
  <c r="A1549" i="1"/>
  <c r="A1103" i="1"/>
  <c r="A295" i="1"/>
  <c r="A298" i="1"/>
  <c r="A301" i="1"/>
  <c r="A304" i="1"/>
  <c r="A308" i="1"/>
  <c r="A1654" i="1"/>
  <c r="A196" i="1"/>
  <c r="A1223" i="1"/>
  <c r="A1230" i="1"/>
  <c r="A1501" i="1"/>
  <c r="A247" i="1"/>
  <c r="A1611" i="1"/>
  <c r="A483" i="1"/>
  <c r="A146" i="1"/>
  <c r="A149" i="1"/>
  <c r="A1366" i="1"/>
  <c r="A1452" i="1"/>
  <c r="A1489" i="1"/>
  <c r="A1629" i="1"/>
  <c r="A1485" i="1"/>
  <c r="A1500" i="1"/>
  <c r="A858" i="1"/>
  <c r="A1884" i="1"/>
  <c r="A1917" i="1"/>
  <c r="A1940" i="1"/>
  <c r="A513" i="1"/>
  <c r="A532" i="1"/>
  <c r="A1183" i="1"/>
  <c r="A661" i="1"/>
  <c r="A683" i="1"/>
  <c r="A708" i="1"/>
  <c r="A1373" i="1"/>
  <c r="A862" i="1"/>
  <c r="A1241" i="1"/>
  <c r="A1297" i="1"/>
  <c r="A202" i="1"/>
  <c r="A293" i="1"/>
  <c r="A296" i="1"/>
  <c r="A299" i="1"/>
  <c r="A302" i="1"/>
  <c r="A305" i="1"/>
  <c r="A306" i="1"/>
  <c r="A309" i="1"/>
  <c r="A1036" i="1"/>
  <c r="A961" i="1"/>
  <c r="A263" i="1"/>
  <c r="A547" i="1"/>
  <c r="A405" i="1"/>
  <c r="A241" i="1"/>
  <c r="A373" i="1"/>
  <c r="A711" i="1"/>
  <c r="A607" i="1"/>
  <c r="A522" i="1"/>
  <c r="A1587" i="1"/>
  <c r="A767" i="1"/>
  <c r="A860" i="1"/>
  <c r="A289" i="1"/>
  <c r="A619" i="1"/>
  <c r="A408" i="1"/>
  <c r="A439" i="1"/>
  <c r="A335" i="1"/>
  <c r="A849" i="1"/>
  <c r="A1529" i="1"/>
  <c r="A519" i="1"/>
  <c r="A556" i="1"/>
  <c r="A564" i="1"/>
  <c r="A183" i="1"/>
  <c r="A172" i="1"/>
  <c r="A251" i="1"/>
  <c r="A541" i="1"/>
  <c r="A1931" i="1"/>
  <c r="A386" i="1"/>
  <c r="A391" i="1"/>
  <c r="A437" i="1"/>
  <c r="A1576" i="1"/>
  <c r="A332" i="1"/>
  <c r="A1634" i="1"/>
  <c r="A166" i="1"/>
  <c r="A951" i="1"/>
  <c r="A175" i="1"/>
  <c r="A624" i="1"/>
  <c r="A179" i="1"/>
  <c r="A716" i="1"/>
  <c r="A197" i="1"/>
  <c r="A211" i="1"/>
  <c r="A503" i="1"/>
  <c r="A511" i="1"/>
  <c r="A744" i="1"/>
  <c r="A545" i="1"/>
  <c r="A259" i="1"/>
  <c r="A147" i="1"/>
  <c r="A162" i="1"/>
  <c r="A791" i="1"/>
  <c r="A1476" i="1"/>
  <c r="A1062" i="1"/>
  <c r="A628" i="1"/>
  <c r="A1830" i="1"/>
  <c r="A931" i="1"/>
  <c r="A1306" i="1"/>
  <c r="A1076" i="1"/>
  <c r="A975" i="1"/>
  <c r="A989" i="1"/>
  <c r="A1002" i="1"/>
  <c r="A1495" i="1"/>
  <c r="A1945" i="1"/>
  <c r="A480" i="1"/>
  <c r="A1099" i="1"/>
  <c r="A1115" i="1"/>
  <c r="A343" i="1"/>
  <c r="A1153" i="1"/>
  <c r="A733" i="1"/>
  <c r="A613" i="1"/>
  <c r="A527" i="1"/>
  <c r="A379" i="1"/>
  <c r="A422" i="1"/>
  <c r="A1614" i="1"/>
  <c r="A1152" i="1"/>
  <c r="A1377" i="1"/>
  <c r="A236" i="1"/>
  <c r="A264" i="1"/>
  <c r="A494" i="1"/>
  <c r="A419" i="1"/>
  <c r="A440" i="1"/>
  <c r="A1615" i="1"/>
  <c r="A909" i="1"/>
  <c r="A1503" i="1"/>
  <c r="A1537" i="1"/>
  <c r="A502" i="1"/>
  <c r="A524" i="1"/>
  <c r="A554" i="1"/>
  <c r="A561" i="1"/>
  <c r="A573" i="1"/>
  <c r="A734" i="1"/>
  <c r="A1921" i="1"/>
  <c r="A174" i="1"/>
  <c r="A269" i="1"/>
  <c r="A552" i="1"/>
  <c r="A1930" i="1"/>
  <c r="A137" i="1"/>
  <c r="A310" i="1"/>
  <c r="A337" i="1"/>
  <c r="A1640" i="1"/>
  <c r="A168" i="1"/>
  <c r="A1957" i="1"/>
  <c r="A1104" i="1"/>
  <c r="A681" i="1"/>
  <c r="A720" i="1"/>
  <c r="A1390" i="1"/>
  <c r="A1414" i="1"/>
  <c r="A1463" i="1"/>
  <c r="A571" i="1"/>
  <c r="A381" i="1"/>
  <c r="A180" i="1"/>
  <c r="A1505" i="1"/>
  <c r="A290" i="1"/>
  <c r="A570" i="1"/>
  <c r="A568" i="1"/>
  <c r="A424" i="1"/>
  <c r="A367" i="1"/>
  <c r="A176" i="1"/>
  <c r="A184" i="1"/>
  <c r="A1923" i="1"/>
  <c r="A1069" i="1"/>
  <c r="A970" i="1"/>
  <c r="A1016" i="1"/>
  <c r="A1055" i="1"/>
  <c r="A635" i="1"/>
  <c r="A1832" i="1"/>
  <c r="A1353" i="1"/>
  <c r="A954" i="1"/>
  <c r="A1250" i="1"/>
  <c r="A1243" i="1"/>
  <c r="A1707" i="1"/>
  <c r="A1760" i="1"/>
  <c r="A1589" i="1"/>
  <c r="A1650" i="1"/>
  <c r="A1663" i="1"/>
  <c r="A1684" i="1"/>
  <c r="A1791" i="1"/>
  <c r="A1841" i="1"/>
  <c r="A1326" i="1"/>
  <c r="A1493" i="1"/>
  <c r="A185" i="1"/>
  <c r="A1518" i="1"/>
  <c r="A1543" i="1"/>
  <c r="A134" i="1"/>
  <c r="A161" i="1"/>
  <c r="A693" i="1"/>
  <c r="A163" i="1"/>
  <c r="A403" i="1"/>
  <c r="A1048" i="1"/>
  <c r="A1702" i="1"/>
  <c r="A182" i="1"/>
  <c r="A1419" i="1"/>
  <c r="A574" i="1"/>
  <c r="A1088" i="1"/>
  <c r="A485" i="1"/>
  <c r="A1105" i="1"/>
  <c r="A1133" i="1"/>
  <c r="A347" i="1"/>
  <c r="A654" i="1"/>
  <c r="A739" i="1"/>
  <c r="A622" i="1"/>
  <c r="A540" i="1"/>
  <c r="A384" i="1"/>
  <c r="A429" i="1"/>
  <c r="A1024" i="1"/>
  <c r="A207" i="1"/>
  <c r="A239" i="1"/>
  <c r="A501" i="1"/>
  <c r="A515" i="1"/>
  <c r="A380" i="1"/>
  <c r="A423" i="1"/>
  <c r="A963" i="1"/>
  <c r="A914" i="1"/>
  <c r="A1525" i="1"/>
  <c r="A1552" i="1"/>
  <c r="A509" i="1"/>
  <c r="A529" i="1"/>
  <c r="A152" i="1"/>
  <c r="A757" i="1"/>
  <c r="A268" i="1"/>
  <c r="A557" i="1"/>
  <c r="A181" i="1"/>
  <c r="A497" i="1"/>
  <c r="A1933" i="1"/>
  <c r="A319" i="1"/>
  <c r="A338" i="1"/>
  <c r="A360" i="1"/>
  <c r="A1162" i="1"/>
  <c r="A173" i="1"/>
  <c r="A1964" i="1"/>
  <c r="A588" i="1"/>
  <c r="A1122" i="1"/>
  <c r="A679" i="1"/>
  <c r="A186" i="1"/>
  <c r="A1494" i="1"/>
  <c r="A575" i="1"/>
  <c r="A582" i="1"/>
  <c r="A392" i="1"/>
  <c r="A352" i="1"/>
  <c r="A1371" i="1"/>
  <c r="A468" i="1"/>
  <c r="A548" i="1"/>
  <c r="A260" i="1"/>
  <c r="A155" i="1"/>
  <c r="A382" i="1"/>
  <c r="A1412" i="1"/>
  <c r="A193" i="1"/>
  <c r="A1098" i="1"/>
  <c r="A976" i="1"/>
  <c r="A1030" i="1"/>
  <c r="A1164" i="1"/>
  <c r="A640" i="1"/>
  <c r="A1477" i="1"/>
  <c r="A967" i="1"/>
  <c r="A1201" i="1"/>
  <c r="A1713" i="1"/>
  <c r="A1558" i="1"/>
  <c r="A1620" i="1"/>
  <c r="A1664" i="1"/>
  <c r="A1083" i="1"/>
  <c r="A977" i="1"/>
  <c r="A992" i="1"/>
  <c r="A1008" i="1"/>
  <c r="A1354" i="1"/>
  <c r="A1403" i="1"/>
  <c r="A676" i="1"/>
  <c r="A1919" i="1"/>
  <c r="A389" i="1"/>
  <c r="A434" i="1"/>
  <c r="A1039" i="1"/>
  <c r="A226" i="1"/>
  <c r="A242" i="1"/>
  <c r="A508" i="1"/>
  <c r="A523" i="1"/>
  <c r="A385" i="1"/>
  <c r="A430" i="1"/>
  <c r="A1588" i="1"/>
  <c r="A1556" i="1"/>
  <c r="A534" i="1"/>
  <c r="A939" i="1"/>
  <c r="A209" i="1"/>
  <c r="A340" i="1"/>
  <c r="A362" i="1"/>
  <c r="A1705" i="1"/>
  <c r="A645" i="1"/>
  <c r="A1934" i="1"/>
  <c r="A673" i="1"/>
  <c r="A187" i="1"/>
  <c r="A219" i="1"/>
  <c r="A1504" i="1"/>
  <c r="A431" i="1"/>
  <c r="A1378" i="1"/>
  <c r="A208" i="1"/>
  <c r="A280" i="1"/>
  <c r="A601" i="1"/>
  <c r="A160" i="1"/>
  <c r="A393" i="1"/>
  <c r="A442" i="1"/>
  <c r="A229" i="1"/>
  <c r="A194" i="1"/>
  <c r="A1031" i="1"/>
  <c r="A656" i="1"/>
  <c r="A1522" i="1"/>
  <c r="A971" i="1"/>
  <c r="A1235" i="1"/>
  <c r="A1246" i="1"/>
  <c r="A1744" i="1"/>
  <c r="A1568" i="1"/>
  <c r="A1632" i="1"/>
  <c r="A1652" i="1"/>
  <c r="A1670" i="1"/>
  <c r="A1796" i="1"/>
  <c r="A500" i="1"/>
  <c r="A1111" i="1"/>
  <c r="A1138" i="1"/>
  <c r="A1630" i="1"/>
  <c r="A1515" i="1"/>
  <c r="A773" i="1"/>
  <c r="A560" i="1"/>
  <c r="A397" i="1"/>
  <c r="A1562" i="1"/>
  <c r="A369" i="1"/>
  <c r="A231" i="1"/>
  <c r="A1502" i="1"/>
  <c r="A528" i="1"/>
  <c r="A390" i="1"/>
  <c r="A435" i="1"/>
  <c r="A966" i="1"/>
  <c r="A1187" i="1"/>
  <c r="A1533" i="1"/>
  <c r="A495" i="1"/>
  <c r="A516" i="1"/>
  <c r="A677" i="1"/>
  <c r="A1408" i="1"/>
  <c r="A487" i="1"/>
  <c r="A171" i="1"/>
  <c r="A498" i="1"/>
  <c r="A135" i="1"/>
  <c r="A153" i="1"/>
  <c r="A324" i="1"/>
  <c r="A344" i="1"/>
  <c r="A364" i="1"/>
  <c r="A1154" i="1"/>
  <c r="A445" i="1"/>
  <c r="A647" i="1"/>
  <c r="A177" i="1"/>
  <c r="A1075" i="1"/>
  <c r="A1124" i="1"/>
  <c r="A729" i="1"/>
  <c r="A205" i="1"/>
  <c r="A228" i="1"/>
  <c r="A555" i="1"/>
  <c r="A688" i="1"/>
  <c r="A210" i="1"/>
  <c r="A475" i="1"/>
  <c r="A760" i="1"/>
  <c r="A1110" i="1"/>
  <c r="A978" i="1"/>
  <c r="A449" i="1"/>
  <c r="A675" i="1"/>
  <c r="A1826" i="1"/>
  <c r="A800" i="1"/>
  <c r="A1238" i="1"/>
  <c r="A1276" i="1"/>
  <c r="A1751" i="1"/>
  <c r="A1581" i="1"/>
  <c r="A1642" i="1"/>
  <c r="A1656" i="1"/>
  <c r="A1678" i="1"/>
  <c r="A1692" i="1"/>
  <c r="A1819" i="1"/>
  <c r="A1089" i="1"/>
  <c r="A979" i="1"/>
  <c r="A997" i="1"/>
  <c r="A1015" i="1"/>
  <c r="A1355" i="1"/>
  <c r="A1421" i="1"/>
  <c r="A1486" i="1"/>
  <c r="A1876" i="1"/>
  <c r="A323" i="1"/>
  <c r="A689" i="1"/>
  <c r="A254" i="1"/>
  <c r="A467" i="1"/>
  <c r="A1132" i="1"/>
  <c r="A1144" i="1"/>
  <c r="A1349" i="1"/>
  <c r="A1401" i="1"/>
  <c r="A371" i="1"/>
  <c r="A198" i="1"/>
  <c r="A762" i="1"/>
  <c r="A461" i="1"/>
  <c r="A492" i="1"/>
  <c r="A530" i="1"/>
  <c r="A544" i="1"/>
  <c r="A553" i="1"/>
  <c r="A441" i="1"/>
  <c r="A438" i="1"/>
  <c r="A666" i="1"/>
  <c r="A271" i="1"/>
  <c r="A283" i="1"/>
  <c r="A284" i="1"/>
  <c r="A285" i="1"/>
  <c r="A531" i="1"/>
  <c r="A1171" i="1"/>
  <c r="A169" i="1"/>
  <c r="A253" i="1"/>
  <c r="A1488" i="1"/>
  <c r="A476" i="1"/>
  <c r="A218" i="1"/>
  <c r="A246" i="1"/>
  <c r="A217" i="1"/>
  <c r="A1137" i="1"/>
  <c r="A1142" i="1"/>
  <c r="A996" i="1"/>
  <c r="A1043" i="1"/>
  <c r="A1049" i="1"/>
  <c r="A1176" i="1"/>
  <c r="A455" i="1"/>
  <c r="A682" i="1"/>
  <c r="A709" i="1"/>
  <c r="A1638" i="1"/>
  <c r="A464" i="1"/>
  <c r="A1143" i="1"/>
  <c r="A1145" i="1"/>
  <c r="A1025" i="1"/>
  <c r="A687" i="1"/>
  <c r="A1396" i="1"/>
  <c r="A257" i="1"/>
  <c r="A611" i="1"/>
  <c r="A514" i="1"/>
  <c r="A401" i="1"/>
  <c r="A937" i="1"/>
  <c r="A1701" i="1"/>
  <c r="A696" i="1"/>
  <c r="A192" i="1"/>
  <c r="A245" i="1"/>
  <c r="A276" i="1"/>
  <c r="A1542" i="1"/>
  <c r="A471" i="1"/>
  <c r="A486" i="1"/>
  <c r="A593" i="1"/>
  <c r="A1082" i="1"/>
  <c r="A1920" i="1"/>
  <c r="A1439" i="1"/>
  <c r="A170" i="1"/>
  <c r="A702" i="1"/>
  <c r="A189" i="1"/>
  <c r="A504" i="1"/>
  <c r="A1545" i="1"/>
  <c r="A1869" i="1"/>
  <c r="A409" i="1"/>
  <c r="A348" i="1"/>
  <c r="A1158" i="1"/>
  <c r="A1012" i="1"/>
  <c r="A1941" i="1"/>
  <c r="A1094" i="1"/>
  <c r="A941" i="1"/>
  <c r="A1453" i="1"/>
  <c r="A1526" i="1"/>
  <c r="A505" i="1"/>
  <c r="A145" i="1"/>
  <c r="A1572" i="1"/>
  <c r="A1170" i="1"/>
  <c r="A1411" i="1"/>
  <c r="A496" i="1"/>
  <c r="A1922" i="1"/>
  <c r="A272" i="1"/>
  <c r="A277" i="1"/>
  <c r="A546" i="1"/>
  <c r="A216" i="1"/>
  <c r="A1639" i="1"/>
  <c r="A1345" i="1"/>
  <c r="A1563" i="1"/>
  <c r="A394" i="1"/>
  <c r="A1765" i="1"/>
  <c r="A1445" i="1"/>
  <c r="A1528" i="1"/>
  <c r="A771" i="1"/>
  <c r="A817" i="1"/>
  <c r="A847" i="1"/>
  <c r="A886" i="1"/>
  <c r="A912" i="1"/>
  <c r="A1359" i="1"/>
  <c r="A587" i="1"/>
  <c r="A1564" i="1"/>
  <c r="A1042" i="1"/>
  <c r="A959" i="1"/>
  <c r="A670" i="1"/>
  <c r="A680" i="1"/>
  <c r="A743" i="1"/>
  <c r="A843" i="1"/>
  <c r="A863" i="1"/>
  <c r="A1676" i="1"/>
  <c r="A1186" i="1"/>
  <c r="A477" i="1"/>
  <c r="A1226" i="1"/>
  <c r="A542" i="1"/>
  <c r="A1263" i="1"/>
  <c r="A1541" i="1"/>
  <c r="A1578" i="1"/>
  <c r="A1813" i="1"/>
  <c r="A1303" i="1"/>
  <c r="A1725" i="1"/>
  <c r="A1616" i="1"/>
  <c r="A1675" i="1"/>
  <c r="A1712" i="1"/>
  <c r="A755" i="1"/>
  <c r="A411" i="1"/>
  <c r="A416" i="1"/>
  <c r="A330" i="1"/>
  <c r="A758" i="1"/>
  <c r="A781" i="1"/>
  <c r="A368" i="1"/>
  <c r="A639" i="1"/>
  <c r="A694" i="1"/>
  <c r="A1544" i="1"/>
  <c r="A1475" i="1"/>
  <c r="A1849" i="1"/>
  <c r="A852" i="1"/>
  <c r="A1896" i="1"/>
  <c r="A484" i="1"/>
  <c r="A490" i="1"/>
  <c r="A591" i="1"/>
  <c r="A1130" i="1"/>
  <c r="A950" i="1"/>
  <c r="A671" i="1"/>
  <c r="A737" i="1"/>
  <c r="A830" i="1"/>
  <c r="A1831" i="1"/>
  <c r="A1310" i="1"/>
  <c r="A235" i="1"/>
  <c r="A1450" i="1"/>
  <c r="R495" i="3" l="1"/>
  <c r="S495" i="3" s="1"/>
  <c r="R145" i="3"/>
  <c r="S145" i="3" l="1"/>
  <c r="T456" i="3"/>
  <c r="T700" i="3"/>
  <c r="T483" i="3"/>
  <c r="T461" i="3"/>
  <c r="T463" i="3"/>
  <c r="T698" i="3"/>
  <c r="T466" i="3"/>
  <c r="X698" i="3" l="1"/>
  <c r="AB698" i="4"/>
  <c r="L698" i="4"/>
  <c r="X698" i="4"/>
  <c r="H698" i="4"/>
  <c r="V698" i="4"/>
  <c r="O698" i="4"/>
  <c r="P698" i="4"/>
  <c r="U698" i="4"/>
  <c r="Q698" i="4"/>
  <c r="F698" i="4"/>
  <c r="G698" i="4"/>
  <c r="I698" i="4"/>
  <c r="K698" i="4"/>
  <c r="N698" i="4"/>
  <c r="J698" i="4"/>
  <c r="Z698" i="4"/>
  <c r="W698" i="4"/>
  <c r="R698" i="4"/>
  <c r="Y698" i="4"/>
  <c r="M698" i="4"/>
  <c r="X700" i="3"/>
  <c r="AB700" i="4"/>
  <c r="O700" i="4"/>
  <c r="K700" i="4"/>
  <c r="V700" i="4"/>
  <c r="F700" i="4"/>
  <c r="G700" i="4"/>
  <c r="L700" i="4"/>
  <c r="N700" i="4"/>
  <c r="U700" i="4"/>
  <c r="X700" i="4"/>
  <c r="H700" i="4"/>
  <c r="Q700" i="4"/>
  <c r="P700" i="4"/>
  <c r="I700" i="4"/>
  <c r="W700" i="4"/>
  <c r="R700" i="4"/>
  <c r="Y700" i="4"/>
  <c r="J700" i="4"/>
  <c r="Z700" i="4"/>
  <c r="M700" i="4"/>
  <c r="X466" i="3"/>
  <c r="AB466" i="4"/>
  <c r="P466" i="4"/>
  <c r="K466" i="4"/>
  <c r="J466" i="4"/>
  <c r="N466" i="4"/>
  <c r="X466" i="4"/>
  <c r="F466" i="4"/>
  <c r="G466" i="4"/>
  <c r="Q466" i="4"/>
  <c r="R466" i="4"/>
  <c r="L466" i="4"/>
  <c r="Z466" i="4"/>
  <c r="I466" i="4"/>
  <c r="O466" i="4"/>
  <c r="H466" i="4"/>
  <c r="W466" i="4"/>
  <c r="V466" i="4"/>
  <c r="U466" i="4"/>
  <c r="Y466" i="4"/>
  <c r="M466" i="4"/>
  <c r="X463" i="3"/>
  <c r="AB463" i="4"/>
  <c r="X463" i="4"/>
  <c r="Y463" i="4"/>
  <c r="P463" i="4"/>
  <c r="N463" i="4"/>
  <c r="H463" i="4"/>
  <c r="Q463" i="4"/>
  <c r="F463" i="4"/>
  <c r="O463" i="4"/>
  <c r="I463" i="4"/>
  <c r="G463" i="4"/>
  <c r="U463" i="4"/>
  <c r="L463" i="4"/>
  <c r="Z463" i="4"/>
  <c r="R463" i="4"/>
  <c r="K463" i="4"/>
  <c r="W463" i="4"/>
  <c r="J463" i="4"/>
  <c r="V463" i="4"/>
  <c r="M463" i="4"/>
  <c r="X481" i="3"/>
  <c r="T482" i="3"/>
  <c r="X461" i="3"/>
  <c r="AB461" i="4"/>
  <c r="Z461" i="4"/>
  <c r="Y461" i="4"/>
  <c r="V461" i="4"/>
  <c r="J461" i="4"/>
  <c r="L461" i="4"/>
  <c r="P461" i="4"/>
  <c r="W461" i="4"/>
  <c r="R461" i="4"/>
  <c r="K461" i="4"/>
  <c r="X461" i="4"/>
  <c r="Q461" i="4"/>
  <c r="G461" i="4"/>
  <c r="F461" i="4"/>
  <c r="N461" i="4"/>
  <c r="O461" i="4"/>
  <c r="H461" i="4"/>
  <c r="I461" i="4"/>
  <c r="U461" i="4"/>
  <c r="M461" i="4"/>
  <c r="X456" i="3"/>
  <c r="AB456" i="4"/>
  <c r="G456" i="4"/>
  <c r="Q456" i="4"/>
  <c r="L456" i="4"/>
  <c r="O456" i="4"/>
  <c r="P456" i="4"/>
  <c r="X456" i="4"/>
  <c r="I456" i="4"/>
  <c r="Z456" i="4"/>
  <c r="H456" i="4"/>
  <c r="U456" i="4"/>
  <c r="R456" i="4"/>
  <c r="V456" i="4"/>
  <c r="K456" i="4"/>
  <c r="J456" i="4"/>
  <c r="Y456" i="4"/>
  <c r="W456" i="4"/>
  <c r="N456" i="4"/>
  <c r="F456" i="4"/>
  <c r="M456" i="4"/>
  <c r="X483" i="3"/>
  <c r="AB483" i="4"/>
  <c r="L483" i="4"/>
  <c r="N483" i="4"/>
  <c r="I483" i="4"/>
  <c r="G483" i="4"/>
  <c r="V483" i="4"/>
  <c r="K483" i="4"/>
  <c r="W483" i="4"/>
  <c r="Z483" i="4"/>
  <c r="Y483" i="4"/>
  <c r="Q483" i="4"/>
  <c r="F483" i="4"/>
  <c r="X483" i="4"/>
  <c r="J483" i="4"/>
  <c r="R483" i="4"/>
  <c r="O483" i="4"/>
  <c r="P483" i="4"/>
  <c r="H483" i="4"/>
  <c r="U483" i="4"/>
  <c r="M483" i="4"/>
  <c r="X185" i="3"/>
  <c r="T186" i="3"/>
  <c r="U481" i="3"/>
  <c r="AC481" i="4" s="1"/>
  <c r="B168" i="4"/>
  <c r="B789" i="4"/>
  <c r="B700" i="4"/>
  <c r="B788" i="4"/>
  <c r="B698" i="4"/>
  <c r="B790" i="4"/>
  <c r="B463" i="4"/>
  <c r="B482" i="4"/>
  <c r="B792" i="4"/>
  <c r="B466" i="4"/>
  <c r="B791" i="4"/>
  <c r="B461" i="4"/>
  <c r="B422" i="4"/>
  <c r="B456" i="4"/>
  <c r="B483" i="4"/>
  <c r="B169" i="4"/>
  <c r="B186" i="4"/>
  <c r="T467" i="3"/>
  <c r="U185" i="3" l="1"/>
  <c r="AC185" i="4" s="1"/>
  <c r="X467" i="3"/>
  <c r="AB467" i="4"/>
  <c r="F467" i="4"/>
  <c r="F426" i="4" s="1"/>
  <c r="Z467" i="4"/>
  <c r="Z426" i="4" s="1"/>
  <c r="I467" i="4"/>
  <c r="I426" i="4" s="1"/>
  <c r="N467" i="4"/>
  <c r="N426" i="4" s="1"/>
  <c r="W467" i="4"/>
  <c r="O467" i="4"/>
  <c r="O426" i="4" s="1"/>
  <c r="Q467" i="4"/>
  <c r="Q426" i="4" s="1"/>
  <c r="R467" i="4"/>
  <c r="R426" i="4" s="1"/>
  <c r="P467" i="4"/>
  <c r="P426" i="4" s="1"/>
  <c r="J467" i="4"/>
  <c r="J426" i="4" s="1"/>
  <c r="H467" i="4"/>
  <c r="H426" i="4" s="1"/>
  <c r="K467" i="4"/>
  <c r="K426" i="4" s="1"/>
  <c r="Y467" i="4"/>
  <c r="Y426" i="4" s="1"/>
  <c r="G467" i="4"/>
  <c r="G426" i="4" s="1"/>
  <c r="L467" i="4"/>
  <c r="L426" i="4" s="1"/>
  <c r="X467" i="4"/>
  <c r="X426" i="4" s="1"/>
  <c r="U467" i="4"/>
  <c r="V467" i="4"/>
  <c r="M467" i="4"/>
  <c r="M426" i="4" s="1"/>
  <c r="B795" i="4"/>
  <c r="T795" i="3"/>
  <c r="Y483" i="3"/>
  <c r="E483" i="4"/>
  <c r="AU483" i="3"/>
  <c r="T456" i="4"/>
  <c r="S456" i="4" s="1"/>
  <c r="AV456" i="3"/>
  <c r="T461" i="4"/>
  <c r="S461" i="4" s="1"/>
  <c r="AV461" i="3"/>
  <c r="Y700" i="3"/>
  <c r="E700" i="4"/>
  <c r="AU700" i="3"/>
  <c r="Y698" i="3"/>
  <c r="E698" i="4"/>
  <c r="AU698" i="3"/>
  <c r="Y461" i="3"/>
  <c r="E461" i="4"/>
  <c r="AU461" i="3"/>
  <c r="X482" i="3"/>
  <c r="AB482" i="4"/>
  <c r="Y482" i="4"/>
  <c r="Y481" i="4" s="1"/>
  <c r="R482" i="4"/>
  <c r="R481" i="4" s="1"/>
  <c r="K482" i="4"/>
  <c r="K481" i="4" s="1"/>
  <c r="H482" i="4"/>
  <c r="H481" i="4" s="1"/>
  <c r="V482" i="4"/>
  <c r="J482" i="4"/>
  <c r="J481" i="4" s="1"/>
  <c r="O482" i="4"/>
  <c r="O481" i="4" s="1"/>
  <c r="F482" i="4"/>
  <c r="F481" i="4" s="1"/>
  <c r="G482" i="4"/>
  <c r="G481" i="4" s="1"/>
  <c r="N482" i="4"/>
  <c r="N481" i="4" s="1"/>
  <c r="I482" i="4"/>
  <c r="I481" i="4" s="1"/>
  <c r="L482" i="4"/>
  <c r="L481" i="4" s="1"/>
  <c r="W482" i="4"/>
  <c r="Z482" i="4"/>
  <c r="Z481" i="4" s="1"/>
  <c r="X482" i="4"/>
  <c r="X481" i="4" s="1"/>
  <c r="P482" i="4"/>
  <c r="P481" i="4" s="1"/>
  <c r="U482" i="4"/>
  <c r="Q482" i="4"/>
  <c r="Q481" i="4" s="1"/>
  <c r="M482" i="4"/>
  <c r="M481" i="4" s="1"/>
  <c r="E463" i="4"/>
  <c r="Y463" i="3"/>
  <c r="AU463" i="3"/>
  <c r="T700" i="4"/>
  <c r="S700" i="4" s="1"/>
  <c r="AV700" i="3"/>
  <c r="X186" i="3"/>
  <c r="AB186" i="4"/>
  <c r="W186" i="4"/>
  <c r="U186" i="4"/>
  <c r="Z186" i="4"/>
  <c r="Z185" i="4" s="1"/>
  <c r="Y186" i="4"/>
  <c r="Y185" i="4" s="1"/>
  <c r="G186" i="4"/>
  <c r="G185" i="4" s="1"/>
  <c r="R186" i="4"/>
  <c r="R185" i="4" s="1"/>
  <c r="Q186" i="4"/>
  <c r="Q185" i="4" s="1"/>
  <c r="L186" i="4"/>
  <c r="L185" i="4" s="1"/>
  <c r="H186" i="4"/>
  <c r="H185" i="4" s="1"/>
  <c r="X186" i="4"/>
  <c r="X185" i="4" s="1"/>
  <c r="O186" i="4"/>
  <c r="O185" i="4" s="1"/>
  <c r="V186" i="4"/>
  <c r="J186" i="4"/>
  <c r="J185" i="4" s="1"/>
  <c r="K186" i="4"/>
  <c r="K185" i="4" s="1"/>
  <c r="N186" i="4"/>
  <c r="N185" i="4" s="1"/>
  <c r="P186" i="4"/>
  <c r="P185" i="4" s="1"/>
  <c r="I186" i="4"/>
  <c r="I185" i="4" s="1"/>
  <c r="F186" i="4"/>
  <c r="F185" i="4" s="1"/>
  <c r="M186" i="4"/>
  <c r="M185" i="4" s="1"/>
  <c r="T483" i="4"/>
  <c r="S483" i="4" s="1"/>
  <c r="AV483" i="3"/>
  <c r="T463" i="4"/>
  <c r="S463" i="4" s="1"/>
  <c r="AV463" i="3"/>
  <c r="T466" i="4"/>
  <c r="S466" i="4" s="1"/>
  <c r="AV466" i="3"/>
  <c r="T698" i="4"/>
  <c r="S698" i="4" s="1"/>
  <c r="AV698" i="3"/>
  <c r="X558" i="3"/>
  <c r="T559" i="3"/>
  <c r="AU456" i="3"/>
  <c r="Y456" i="3"/>
  <c r="E456" i="4"/>
  <c r="D456" i="4" s="1"/>
  <c r="Y466" i="3"/>
  <c r="AU466" i="3"/>
  <c r="E466" i="4"/>
  <c r="A185" i="4"/>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B793" i="4"/>
  <c r="B467" i="4"/>
  <c r="B794" i="4"/>
  <c r="B559" i="4"/>
  <c r="D461" i="4" l="1"/>
  <c r="Q461" i="3" s="1"/>
  <c r="M461" i="3" s="1"/>
  <c r="D700" i="4"/>
  <c r="Q700" i="3" s="1"/>
  <c r="M700" i="3" s="1"/>
  <c r="D463" i="4"/>
  <c r="Q463" i="3" s="1"/>
  <c r="M463" i="3" s="1"/>
  <c r="D483" i="4"/>
  <c r="Q483" i="3" s="1"/>
  <c r="M483" i="3" s="1"/>
  <c r="D698" i="4"/>
  <c r="D466" i="4"/>
  <c r="Q466" i="3" s="1"/>
  <c r="M466" i="3" s="1"/>
  <c r="J9" i="4"/>
  <c r="Z9" i="4"/>
  <c r="Y9" i="4"/>
  <c r="K9" i="4"/>
  <c r="N9" i="4"/>
  <c r="O9" i="4"/>
  <c r="X9" i="4"/>
  <c r="M9" i="4"/>
  <c r="H9" i="4"/>
  <c r="F9" i="4"/>
  <c r="L9" i="4"/>
  <c r="I9" i="4"/>
  <c r="Q9" i="4"/>
  <c r="P9" i="4"/>
  <c r="R9" i="4"/>
  <c r="G9" i="4"/>
  <c r="Q456" i="3"/>
  <c r="M456" i="3" s="1"/>
  <c r="Q698" i="3"/>
  <c r="M698" i="3" s="1"/>
  <c r="U558" i="3"/>
  <c r="AC558" i="4" s="1"/>
  <c r="AU467" i="3"/>
  <c r="E467" i="4"/>
  <c r="Y467" i="3"/>
  <c r="T467" i="4"/>
  <c r="S467" i="4" s="1"/>
  <c r="AV467" i="3"/>
  <c r="T186" i="4"/>
  <c r="S186" i="4" s="1"/>
  <c r="AV186" i="3"/>
  <c r="X559" i="3"/>
  <c r="AB559" i="4"/>
  <c r="W559" i="4"/>
  <c r="F559" i="4"/>
  <c r="F558" i="4" s="1"/>
  <c r="J559" i="4"/>
  <c r="J558" i="4" s="1"/>
  <c r="H559" i="4"/>
  <c r="H558" i="4" s="1"/>
  <c r="K559" i="4"/>
  <c r="K558" i="4" s="1"/>
  <c r="X559" i="4"/>
  <c r="X558" i="4" s="1"/>
  <c r="L559" i="4"/>
  <c r="L558" i="4" s="1"/>
  <c r="R559" i="4"/>
  <c r="R558" i="4" s="1"/>
  <c r="U559" i="4"/>
  <c r="P559" i="4"/>
  <c r="P558" i="4" s="1"/>
  <c r="Y559" i="4"/>
  <c r="Y558" i="4" s="1"/>
  <c r="G559" i="4"/>
  <c r="G558" i="4" s="1"/>
  <c r="O559" i="4"/>
  <c r="O558" i="4" s="1"/>
  <c r="Q559" i="4"/>
  <c r="Q558" i="4" s="1"/>
  <c r="I559" i="4"/>
  <c r="I558" i="4" s="1"/>
  <c r="Z559" i="4"/>
  <c r="Z558" i="4" s="1"/>
  <c r="N559" i="4"/>
  <c r="N558" i="4" s="1"/>
  <c r="V559" i="4"/>
  <c r="M559" i="4"/>
  <c r="M558" i="4" s="1"/>
  <c r="AU186" i="3"/>
  <c r="Y186" i="3"/>
  <c r="E186" i="4"/>
  <c r="T482" i="4"/>
  <c r="S482" i="4" s="1"/>
  <c r="AV482" i="3"/>
  <c r="Y482" i="3"/>
  <c r="E482" i="4"/>
  <c r="AU482" i="3"/>
  <c r="X795" i="3"/>
  <c r="AB795" i="4"/>
  <c r="K795" i="4"/>
  <c r="Z795" i="4"/>
  <c r="G795" i="4"/>
  <c r="R795" i="4"/>
  <c r="P795" i="4"/>
  <c r="J795" i="4"/>
  <c r="W795" i="4"/>
  <c r="L795" i="4"/>
  <c r="I795" i="4"/>
  <c r="U795" i="4"/>
  <c r="Y795" i="4"/>
  <c r="N795" i="4"/>
  <c r="F795" i="4"/>
  <c r="V795" i="4"/>
  <c r="X795" i="4"/>
  <c r="O795" i="4"/>
  <c r="H795" i="4"/>
  <c r="Q795" i="4"/>
  <c r="M795" i="4"/>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R463" i="3" l="1"/>
  <c r="S463" i="3" s="1"/>
  <c r="R483" i="3"/>
  <c r="S483" i="3" s="1"/>
  <c r="R700" i="3"/>
  <c r="S700" i="3" s="1"/>
  <c r="R461" i="3"/>
  <c r="S461" i="3" s="1"/>
  <c r="R466" i="3"/>
  <c r="S466" i="3" s="1"/>
  <c r="E426" i="4"/>
  <c r="D467" i="4"/>
  <c r="Q467" i="3" s="1"/>
  <c r="M467" i="3" s="1"/>
  <c r="E481" i="4"/>
  <c r="D482" i="4"/>
  <c r="Q482" i="3" s="1"/>
  <c r="M482" i="3" s="1"/>
  <c r="E185" i="4"/>
  <c r="D186" i="4"/>
  <c r="Q186" i="3" s="1"/>
  <c r="M186" i="3" s="1"/>
  <c r="R456" i="3"/>
  <c r="S456" i="3" s="1"/>
  <c r="R698" i="3"/>
  <c r="S698" i="3" s="1"/>
  <c r="S185" i="4"/>
  <c r="S481" i="4"/>
  <c r="S426" i="4"/>
  <c r="Y795" i="3"/>
  <c r="E795" i="4"/>
  <c r="AU795" i="3"/>
  <c r="E559" i="4"/>
  <c r="Y559" i="3"/>
  <c r="AU559" i="3"/>
  <c r="T559" i="4"/>
  <c r="S559" i="4" s="1"/>
  <c r="AV559" i="3"/>
  <c r="T795" i="4"/>
  <c r="S795" i="4" s="1"/>
  <c r="AV795" i="3"/>
  <c r="D426" i="4" l="1"/>
  <c r="D795" i="4"/>
  <c r="R467" i="3"/>
  <c r="S467" i="3" s="1"/>
  <c r="E558" i="4"/>
  <c r="D559" i="4"/>
  <c r="Q559" i="3" s="1"/>
  <c r="M559" i="3" s="1"/>
  <c r="D185" i="4"/>
  <c r="E9" i="4"/>
  <c r="D481" i="4"/>
  <c r="R482" i="3"/>
  <c r="S482" i="3" s="1"/>
  <c r="R186" i="3"/>
  <c r="S186" i="3" s="1"/>
  <c r="Q795" i="3"/>
  <c r="M795" i="3" s="1"/>
  <c r="S558" i="4"/>
  <c r="S9" i="4"/>
  <c r="B796" i="4"/>
  <c r="T796" i="3"/>
  <c r="T812" i="3"/>
  <c r="T817" i="3"/>
  <c r="T825" i="3"/>
  <c r="D558" i="4" l="1"/>
  <c r="D9" i="4"/>
  <c r="R795" i="3"/>
  <c r="S795" i="3" s="1"/>
  <c r="R559" i="3"/>
  <c r="S559" i="3" s="1"/>
  <c r="B815" i="4"/>
  <c r="T815" i="3"/>
  <c r="B809" i="4"/>
  <c r="T809" i="3"/>
  <c r="B819" i="4"/>
  <c r="T819" i="3"/>
  <c r="B804" i="4"/>
  <c r="T804" i="3"/>
  <c r="B803" i="4"/>
  <c r="T803" i="3"/>
  <c r="B805" i="4"/>
  <c r="T805" i="3"/>
  <c r="X812" i="3"/>
  <c r="AB812" i="4"/>
  <c r="I812" i="4"/>
  <c r="K812" i="4"/>
  <c r="Q812" i="4"/>
  <c r="N812" i="4"/>
  <c r="U812" i="4"/>
  <c r="F812" i="4"/>
  <c r="O812" i="4"/>
  <c r="H812" i="4"/>
  <c r="P812" i="4"/>
  <c r="X812" i="4"/>
  <c r="Y812" i="4"/>
  <c r="L812" i="4"/>
  <c r="R812" i="4"/>
  <c r="V812" i="4"/>
  <c r="Z812" i="4"/>
  <c r="W812" i="4"/>
  <c r="J812" i="4"/>
  <c r="G812" i="4"/>
  <c r="M812" i="4"/>
  <c r="B813" i="4"/>
  <c r="T813" i="3"/>
  <c r="B829" i="4"/>
  <c r="T829" i="3"/>
  <c r="X825" i="3"/>
  <c r="AB825" i="4"/>
  <c r="L825" i="4"/>
  <c r="Z825" i="4"/>
  <c r="H825" i="4"/>
  <c r="Y825" i="4"/>
  <c r="W825" i="4"/>
  <c r="X825" i="4"/>
  <c r="I825" i="4"/>
  <c r="N825" i="4"/>
  <c r="O825" i="4"/>
  <c r="K825" i="4"/>
  <c r="F825" i="4"/>
  <c r="U825" i="4"/>
  <c r="V825" i="4"/>
  <c r="Q825" i="4"/>
  <c r="P825" i="4"/>
  <c r="J825" i="4"/>
  <c r="R825" i="4"/>
  <c r="G825" i="4"/>
  <c r="M825" i="4"/>
  <c r="B810" i="4"/>
  <c r="T810" i="3"/>
  <c r="B828" i="4"/>
  <c r="T828" i="3"/>
  <c r="B830" i="4"/>
  <c r="T830" i="3"/>
  <c r="X817" i="3"/>
  <c r="AB817" i="4"/>
  <c r="K817" i="4"/>
  <c r="V817" i="4"/>
  <c r="H817" i="4"/>
  <c r="J817" i="4"/>
  <c r="W817" i="4"/>
  <c r="Q817" i="4"/>
  <c r="P817" i="4"/>
  <c r="L817" i="4"/>
  <c r="F817" i="4"/>
  <c r="Z817" i="4"/>
  <c r="O817" i="4"/>
  <c r="N817" i="4"/>
  <c r="Y817" i="4"/>
  <c r="R817" i="4"/>
  <c r="X817" i="4"/>
  <c r="U817" i="4"/>
  <c r="G817" i="4"/>
  <c r="I817" i="4"/>
  <c r="M817" i="4"/>
  <c r="B820" i="4"/>
  <c r="T820" i="3"/>
  <c r="B802" i="4"/>
  <c r="T802" i="3"/>
  <c r="B801" i="4"/>
  <c r="T801" i="3"/>
  <c r="B821" i="4"/>
  <c r="T821" i="3"/>
  <c r="B818" i="4"/>
  <c r="T818" i="3"/>
  <c r="B808" i="4"/>
  <c r="T808" i="3"/>
  <c r="B799" i="4"/>
  <c r="T799" i="3"/>
  <c r="B807" i="4"/>
  <c r="T807" i="3"/>
  <c r="B814" i="4"/>
  <c r="T814" i="3"/>
  <c r="X796" i="3"/>
  <c r="AB796" i="4"/>
  <c r="H796" i="4"/>
  <c r="R796" i="4"/>
  <c r="I796" i="4"/>
  <c r="J796" i="4"/>
  <c r="O796" i="4"/>
  <c r="X796" i="4"/>
  <c r="Y796" i="4"/>
  <c r="G796" i="4"/>
  <c r="F796" i="4"/>
  <c r="Z796" i="4"/>
  <c r="U796" i="4"/>
  <c r="P796" i="4"/>
  <c r="N796" i="4"/>
  <c r="W796" i="4"/>
  <c r="Q796" i="4"/>
  <c r="V796" i="4"/>
  <c r="K796" i="4"/>
  <c r="L796" i="4"/>
  <c r="M796" i="4"/>
  <c r="B800" i="4"/>
  <c r="T800" i="3"/>
  <c r="B822" i="4"/>
  <c r="T822" i="3"/>
  <c r="B827" i="4"/>
  <c r="T827" i="3"/>
  <c r="B798" i="4"/>
  <c r="T798" i="3"/>
  <c r="B823" i="4"/>
  <c r="T823" i="3"/>
  <c r="B806" i="4"/>
  <c r="T806" i="3"/>
  <c r="B826" i="4"/>
  <c r="T826" i="3"/>
  <c r="B797" i="4"/>
  <c r="T797" i="3"/>
  <c r="B825" i="4"/>
  <c r="X824" i="3"/>
  <c r="B817" i="4"/>
  <c r="X816" i="3"/>
  <c r="B812" i="4"/>
  <c r="X811" i="3"/>
  <c r="T845" i="3"/>
  <c r="T843" i="3"/>
  <c r="T839" i="3"/>
  <c r="B862" i="4" l="1"/>
  <c r="T862" i="3"/>
  <c r="B840" i="4"/>
  <c r="T840" i="3"/>
  <c r="B856" i="4"/>
  <c r="T856" i="3"/>
  <c r="B855" i="4"/>
  <c r="T855" i="3"/>
  <c r="B831" i="4"/>
  <c r="T831" i="3"/>
  <c r="X797" i="3"/>
  <c r="AB797" i="4"/>
  <c r="O797" i="4"/>
  <c r="X797" i="4"/>
  <c r="N797" i="4"/>
  <c r="W797" i="4"/>
  <c r="J797" i="4"/>
  <c r="Y797" i="4"/>
  <c r="V797" i="4"/>
  <c r="Z797" i="4"/>
  <c r="Q797" i="4"/>
  <c r="H797" i="4"/>
  <c r="I797" i="4"/>
  <c r="L797" i="4"/>
  <c r="K797" i="4"/>
  <c r="P797" i="4"/>
  <c r="U797" i="4"/>
  <c r="G797" i="4"/>
  <c r="F797" i="4"/>
  <c r="R797" i="4"/>
  <c r="M797" i="4"/>
  <c r="X806" i="3"/>
  <c r="AB806" i="4"/>
  <c r="O806" i="4"/>
  <c r="Q806" i="4"/>
  <c r="I806" i="4"/>
  <c r="H806" i="4"/>
  <c r="L806" i="4"/>
  <c r="X806" i="4"/>
  <c r="K806" i="4"/>
  <c r="F806" i="4"/>
  <c r="Z806" i="4"/>
  <c r="W806" i="4"/>
  <c r="U806" i="4"/>
  <c r="P806" i="4"/>
  <c r="J806" i="4"/>
  <c r="Y806" i="4"/>
  <c r="N806" i="4"/>
  <c r="G806" i="4"/>
  <c r="V806" i="4"/>
  <c r="R806" i="4"/>
  <c r="M806" i="4"/>
  <c r="X798" i="3"/>
  <c r="AB798" i="4"/>
  <c r="X798" i="4"/>
  <c r="N798" i="4"/>
  <c r="R798" i="4"/>
  <c r="G798" i="4"/>
  <c r="P798" i="4"/>
  <c r="F798" i="4"/>
  <c r="K798" i="4"/>
  <c r="V798" i="4"/>
  <c r="Y798" i="4"/>
  <c r="L798" i="4"/>
  <c r="J798" i="4"/>
  <c r="H798" i="4"/>
  <c r="W798" i="4"/>
  <c r="Q798" i="4"/>
  <c r="U798" i="4"/>
  <c r="O798" i="4"/>
  <c r="Z798" i="4"/>
  <c r="I798" i="4"/>
  <c r="M798" i="4"/>
  <c r="X822" i="3"/>
  <c r="AB822" i="4"/>
  <c r="Q822" i="4"/>
  <c r="U822" i="4"/>
  <c r="I822" i="4"/>
  <c r="X822" i="4"/>
  <c r="Y822" i="4"/>
  <c r="V822" i="4"/>
  <c r="R822" i="4"/>
  <c r="J822" i="4"/>
  <c r="P822" i="4"/>
  <c r="L822" i="4"/>
  <c r="F822" i="4"/>
  <c r="O822" i="4"/>
  <c r="W822" i="4"/>
  <c r="Z822" i="4"/>
  <c r="K822" i="4"/>
  <c r="H822" i="4"/>
  <c r="N822" i="4"/>
  <c r="G822" i="4"/>
  <c r="M822" i="4"/>
  <c r="X830" i="3"/>
  <c r="AB830" i="4"/>
  <c r="P830" i="4"/>
  <c r="Z830" i="4"/>
  <c r="J830" i="4"/>
  <c r="H830" i="4"/>
  <c r="R830" i="4"/>
  <c r="F830" i="4"/>
  <c r="I830" i="4"/>
  <c r="Y830" i="4"/>
  <c r="W830" i="4"/>
  <c r="L830" i="4"/>
  <c r="V830" i="4"/>
  <c r="U830" i="4"/>
  <c r="X830" i="4"/>
  <c r="K830" i="4"/>
  <c r="Q830" i="4"/>
  <c r="N830" i="4"/>
  <c r="O830" i="4"/>
  <c r="G830" i="4"/>
  <c r="M830" i="4"/>
  <c r="X810" i="3"/>
  <c r="AB810" i="4"/>
  <c r="Z810" i="4"/>
  <c r="X810" i="4"/>
  <c r="R810" i="4"/>
  <c r="L810" i="4"/>
  <c r="F810" i="4"/>
  <c r="W810" i="4"/>
  <c r="Y810" i="4"/>
  <c r="G810" i="4"/>
  <c r="I810" i="4"/>
  <c r="U810" i="4"/>
  <c r="J810" i="4"/>
  <c r="N810" i="4"/>
  <c r="K810" i="4"/>
  <c r="P810" i="4"/>
  <c r="Q810" i="4"/>
  <c r="H810" i="4"/>
  <c r="O810" i="4"/>
  <c r="V810" i="4"/>
  <c r="M810" i="4"/>
  <c r="X805" i="3"/>
  <c r="AB805" i="4"/>
  <c r="I805" i="4"/>
  <c r="H805" i="4"/>
  <c r="Q805" i="4"/>
  <c r="U805" i="4"/>
  <c r="R805" i="4"/>
  <c r="O805" i="4"/>
  <c r="X805" i="4"/>
  <c r="K805" i="4"/>
  <c r="P805" i="4"/>
  <c r="Y805" i="4"/>
  <c r="V805" i="4"/>
  <c r="G805" i="4"/>
  <c r="N805" i="4"/>
  <c r="F805" i="4"/>
  <c r="Z805" i="4"/>
  <c r="W805" i="4"/>
  <c r="J805" i="4"/>
  <c r="L805" i="4"/>
  <c r="M805" i="4"/>
  <c r="X804" i="3"/>
  <c r="AB804" i="4"/>
  <c r="Y804" i="4"/>
  <c r="J804" i="4"/>
  <c r="H804" i="4"/>
  <c r="V804" i="4"/>
  <c r="Q804" i="4"/>
  <c r="N804" i="4"/>
  <c r="X804" i="4"/>
  <c r="Z804" i="4"/>
  <c r="I804" i="4"/>
  <c r="W804" i="4"/>
  <c r="P804" i="4"/>
  <c r="O804" i="4"/>
  <c r="F804" i="4"/>
  <c r="R804" i="4"/>
  <c r="K804" i="4"/>
  <c r="U804" i="4"/>
  <c r="L804" i="4"/>
  <c r="G804" i="4"/>
  <c r="M804" i="4"/>
  <c r="X809" i="3"/>
  <c r="AB809" i="4"/>
  <c r="N809" i="4"/>
  <c r="H809" i="4"/>
  <c r="K809" i="4"/>
  <c r="J809" i="4"/>
  <c r="O809" i="4"/>
  <c r="V809" i="4"/>
  <c r="Q809" i="4"/>
  <c r="W809" i="4"/>
  <c r="P809" i="4"/>
  <c r="G809" i="4"/>
  <c r="R809" i="4"/>
  <c r="U809" i="4"/>
  <c r="L809" i="4"/>
  <c r="I809" i="4"/>
  <c r="Z809" i="4"/>
  <c r="Y809" i="4"/>
  <c r="X809" i="4"/>
  <c r="F809" i="4"/>
  <c r="M809" i="4"/>
  <c r="B834" i="4"/>
  <c r="T834" i="3"/>
  <c r="B858" i="4"/>
  <c r="T858" i="3"/>
  <c r="B847" i="4"/>
  <c r="T847" i="3"/>
  <c r="B857" i="4"/>
  <c r="T857" i="3"/>
  <c r="X843" i="3"/>
  <c r="AB843" i="4"/>
  <c r="G843" i="4"/>
  <c r="G842" i="4" s="1"/>
  <c r="F843" i="4"/>
  <c r="F842" i="4" s="1"/>
  <c r="Z843" i="4"/>
  <c r="Z842" i="4" s="1"/>
  <c r="I843" i="4"/>
  <c r="I842" i="4" s="1"/>
  <c r="R843" i="4"/>
  <c r="R842" i="4" s="1"/>
  <c r="X843" i="4"/>
  <c r="X842" i="4" s="1"/>
  <c r="O843" i="4"/>
  <c r="O842" i="4" s="1"/>
  <c r="W843" i="4"/>
  <c r="H843" i="4"/>
  <c r="H842" i="4" s="1"/>
  <c r="V843" i="4"/>
  <c r="P843" i="4"/>
  <c r="P842" i="4" s="1"/>
  <c r="U843" i="4"/>
  <c r="J843" i="4"/>
  <c r="J842" i="4" s="1"/>
  <c r="Q843" i="4"/>
  <c r="Q842" i="4" s="1"/>
  <c r="Y843" i="4"/>
  <c r="Y842" i="4" s="1"/>
  <c r="L843" i="4"/>
  <c r="L842" i="4" s="1"/>
  <c r="N843" i="4"/>
  <c r="N842" i="4" s="1"/>
  <c r="K843" i="4"/>
  <c r="K842" i="4" s="1"/>
  <c r="M843" i="4"/>
  <c r="M842" i="4" s="1"/>
  <c r="B863" i="4"/>
  <c r="T863" i="3"/>
  <c r="B853" i="4"/>
  <c r="T853" i="3"/>
  <c r="X845" i="3"/>
  <c r="AB845" i="4"/>
  <c r="R845" i="4"/>
  <c r="J845" i="4"/>
  <c r="N845" i="4"/>
  <c r="Y845" i="4"/>
  <c r="G845" i="4"/>
  <c r="U845" i="4"/>
  <c r="Q845" i="4"/>
  <c r="L845" i="4"/>
  <c r="W845" i="4"/>
  <c r="Z845" i="4"/>
  <c r="H845" i="4"/>
  <c r="F845" i="4"/>
  <c r="O845" i="4"/>
  <c r="V845" i="4"/>
  <c r="X845" i="4"/>
  <c r="I845" i="4"/>
  <c r="K845" i="4"/>
  <c r="P845" i="4"/>
  <c r="M845" i="4"/>
  <c r="E796" i="4"/>
  <c r="Y796" i="3"/>
  <c r="AU796" i="3"/>
  <c r="X807" i="3"/>
  <c r="AB807" i="4"/>
  <c r="I807" i="4"/>
  <c r="V807" i="4"/>
  <c r="W807" i="4"/>
  <c r="K807" i="4"/>
  <c r="Q807" i="4"/>
  <c r="N807" i="4"/>
  <c r="J807" i="4"/>
  <c r="O807" i="4"/>
  <c r="L807" i="4"/>
  <c r="R807" i="4"/>
  <c r="F807" i="4"/>
  <c r="X807" i="4"/>
  <c r="P807" i="4"/>
  <c r="Y807" i="4"/>
  <c r="Z807" i="4"/>
  <c r="U807" i="4"/>
  <c r="H807" i="4"/>
  <c r="G807" i="4"/>
  <c r="M807" i="4"/>
  <c r="X808" i="3"/>
  <c r="AB808" i="4"/>
  <c r="Z808" i="4"/>
  <c r="K808" i="4"/>
  <c r="V808" i="4"/>
  <c r="J808" i="4"/>
  <c r="Y808" i="4"/>
  <c r="R808" i="4"/>
  <c r="G808" i="4"/>
  <c r="X808" i="4"/>
  <c r="L808" i="4"/>
  <c r="W808" i="4"/>
  <c r="N808" i="4"/>
  <c r="H808" i="4"/>
  <c r="Q808" i="4"/>
  <c r="F808" i="4"/>
  <c r="P808" i="4"/>
  <c r="O808" i="4"/>
  <c r="I808" i="4"/>
  <c r="U808" i="4"/>
  <c r="M808" i="4"/>
  <c r="X821" i="3"/>
  <c r="AB821" i="4"/>
  <c r="O821" i="4"/>
  <c r="I821" i="4"/>
  <c r="U821" i="4"/>
  <c r="L821" i="4"/>
  <c r="Y821" i="4"/>
  <c r="W821" i="4"/>
  <c r="H821" i="4"/>
  <c r="N821" i="4"/>
  <c r="Q821" i="4"/>
  <c r="P821" i="4"/>
  <c r="F821" i="4"/>
  <c r="R821" i="4"/>
  <c r="J821" i="4"/>
  <c r="X821" i="4"/>
  <c r="Z821" i="4"/>
  <c r="V821" i="4"/>
  <c r="G821" i="4"/>
  <c r="K821" i="4"/>
  <c r="M821" i="4"/>
  <c r="X802" i="3"/>
  <c r="AB802" i="4"/>
  <c r="U802" i="4"/>
  <c r="F802" i="4"/>
  <c r="G802" i="4"/>
  <c r="Z802" i="4"/>
  <c r="Y802" i="4"/>
  <c r="X802" i="4"/>
  <c r="I802" i="4"/>
  <c r="L802" i="4"/>
  <c r="R802" i="4"/>
  <c r="W802" i="4"/>
  <c r="P802" i="4"/>
  <c r="O802" i="4"/>
  <c r="H802" i="4"/>
  <c r="K802" i="4"/>
  <c r="J802" i="4"/>
  <c r="V802" i="4"/>
  <c r="Q802" i="4"/>
  <c r="N802" i="4"/>
  <c r="M802" i="4"/>
  <c r="T825" i="4"/>
  <c r="S825" i="4" s="1"/>
  <c r="AV825" i="3"/>
  <c r="X829" i="3"/>
  <c r="AB829" i="4"/>
  <c r="Z829" i="4"/>
  <c r="F829" i="4"/>
  <c r="J829" i="4"/>
  <c r="L829" i="4"/>
  <c r="Q829" i="4"/>
  <c r="I829" i="4"/>
  <c r="U829" i="4"/>
  <c r="O829" i="4"/>
  <c r="N829" i="4"/>
  <c r="P829" i="4"/>
  <c r="Y829" i="4"/>
  <c r="H829" i="4"/>
  <c r="X829" i="4"/>
  <c r="W829" i="4"/>
  <c r="G829" i="4"/>
  <c r="K829" i="4"/>
  <c r="V829" i="4"/>
  <c r="R829" i="4"/>
  <c r="M829" i="4"/>
  <c r="T812" i="4"/>
  <c r="S812" i="4" s="1"/>
  <c r="AV812" i="3"/>
  <c r="B850" i="4"/>
  <c r="T850" i="3"/>
  <c r="X839" i="3"/>
  <c r="AB839" i="4"/>
  <c r="O839" i="4"/>
  <c r="L839" i="4"/>
  <c r="H839" i="4"/>
  <c r="F839" i="4"/>
  <c r="J839" i="4"/>
  <c r="U839" i="4"/>
  <c r="Y839" i="4"/>
  <c r="P839" i="4"/>
  <c r="V839" i="4"/>
  <c r="N839" i="4"/>
  <c r="X839" i="4"/>
  <c r="Z839" i="4"/>
  <c r="I839" i="4"/>
  <c r="Q839" i="4"/>
  <c r="R839" i="4"/>
  <c r="G839" i="4"/>
  <c r="K839" i="4"/>
  <c r="W839" i="4"/>
  <c r="M839" i="4"/>
  <c r="B846" i="4"/>
  <c r="T846" i="3"/>
  <c r="B832" i="4"/>
  <c r="T832" i="3"/>
  <c r="B833" i="4"/>
  <c r="T833" i="3"/>
  <c r="B852" i="4"/>
  <c r="T852" i="3"/>
  <c r="B835" i="4"/>
  <c r="T835" i="3"/>
  <c r="X826" i="3"/>
  <c r="AB826" i="4"/>
  <c r="F826" i="4"/>
  <c r="K826" i="4"/>
  <c r="Z826" i="4"/>
  <c r="Q826" i="4"/>
  <c r="P826" i="4"/>
  <c r="X826" i="4"/>
  <c r="R826" i="4"/>
  <c r="V826" i="4"/>
  <c r="U826" i="4"/>
  <c r="H826" i="4"/>
  <c r="I826" i="4"/>
  <c r="N826" i="4"/>
  <c r="G826" i="4"/>
  <c r="L826" i="4"/>
  <c r="J826" i="4"/>
  <c r="Y826" i="4"/>
  <c r="W826" i="4"/>
  <c r="O826" i="4"/>
  <c r="M826" i="4"/>
  <c r="X823" i="3"/>
  <c r="AB823" i="4"/>
  <c r="H823" i="4"/>
  <c r="I823" i="4"/>
  <c r="F823" i="4"/>
  <c r="L823" i="4"/>
  <c r="U823" i="4"/>
  <c r="Q823" i="4"/>
  <c r="G823" i="4"/>
  <c r="K823" i="4"/>
  <c r="J823" i="4"/>
  <c r="O823" i="4"/>
  <c r="P823" i="4"/>
  <c r="R823" i="4"/>
  <c r="W823" i="4"/>
  <c r="V823" i="4"/>
  <c r="N823" i="4"/>
  <c r="X823" i="4"/>
  <c r="Y823" i="4"/>
  <c r="Z823" i="4"/>
  <c r="M823" i="4"/>
  <c r="X827" i="3"/>
  <c r="AB827" i="4"/>
  <c r="W827" i="4"/>
  <c r="Z827" i="4"/>
  <c r="L827" i="4"/>
  <c r="K827" i="4"/>
  <c r="Y827" i="4"/>
  <c r="R827" i="4"/>
  <c r="I827" i="4"/>
  <c r="G827" i="4"/>
  <c r="X827" i="4"/>
  <c r="O827" i="4"/>
  <c r="H827" i="4"/>
  <c r="V827" i="4"/>
  <c r="U827" i="4"/>
  <c r="F827" i="4"/>
  <c r="J827" i="4"/>
  <c r="P827" i="4"/>
  <c r="Q827" i="4"/>
  <c r="N827" i="4"/>
  <c r="M827" i="4"/>
  <c r="X800" i="3"/>
  <c r="AB800" i="4"/>
  <c r="Q800" i="4"/>
  <c r="X800" i="4"/>
  <c r="H800" i="4"/>
  <c r="G800" i="4"/>
  <c r="Z800" i="4"/>
  <c r="Y800" i="4"/>
  <c r="O800" i="4"/>
  <c r="W800" i="4"/>
  <c r="J800" i="4"/>
  <c r="V800" i="4"/>
  <c r="F800" i="4"/>
  <c r="I800" i="4"/>
  <c r="P800" i="4"/>
  <c r="R800" i="4"/>
  <c r="K800" i="4"/>
  <c r="N800" i="4"/>
  <c r="L800" i="4"/>
  <c r="U800" i="4"/>
  <c r="M800" i="4"/>
  <c r="T796" i="4"/>
  <c r="S796" i="4" s="1"/>
  <c r="AV796" i="3"/>
  <c r="T817" i="4"/>
  <c r="S817" i="4" s="1"/>
  <c r="AV817" i="3"/>
  <c r="X828" i="3"/>
  <c r="AB828" i="4"/>
  <c r="O828" i="4"/>
  <c r="R828" i="4"/>
  <c r="N828" i="4"/>
  <c r="J828" i="4"/>
  <c r="K828" i="4"/>
  <c r="Y828" i="4"/>
  <c r="H828" i="4"/>
  <c r="L828" i="4"/>
  <c r="Z828" i="4"/>
  <c r="U828" i="4"/>
  <c r="X828" i="4"/>
  <c r="W828" i="4"/>
  <c r="I828" i="4"/>
  <c r="G828" i="4"/>
  <c r="Q828" i="4"/>
  <c r="P828" i="4"/>
  <c r="F828" i="4"/>
  <c r="V828" i="4"/>
  <c r="M828" i="4"/>
  <c r="Y812" i="3"/>
  <c r="E812" i="4"/>
  <c r="AU812" i="3"/>
  <c r="X803" i="3"/>
  <c r="AB803" i="4"/>
  <c r="N803" i="4"/>
  <c r="L803" i="4"/>
  <c r="W803" i="4"/>
  <c r="O803" i="4"/>
  <c r="J803" i="4"/>
  <c r="U803" i="4"/>
  <c r="K803" i="4"/>
  <c r="H803" i="4"/>
  <c r="R803" i="4"/>
  <c r="F803" i="4"/>
  <c r="Z803" i="4"/>
  <c r="Y803" i="4"/>
  <c r="V803" i="4"/>
  <c r="X803" i="4"/>
  <c r="G803" i="4"/>
  <c r="P803" i="4"/>
  <c r="Q803" i="4"/>
  <c r="I803" i="4"/>
  <c r="M803" i="4"/>
  <c r="X819" i="3"/>
  <c r="AB819" i="4"/>
  <c r="I819" i="4"/>
  <c r="Q819" i="4"/>
  <c r="V819" i="4"/>
  <c r="L819" i="4"/>
  <c r="K819" i="4"/>
  <c r="G819" i="4"/>
  <c r="P819" i="4"/>
  <c r="U819" i="4"/>
  <c r="F819" i="4"/>
  <c r="Y819" i="4"/>
  <c r="H819" i="4"/>
  <c r="O819" i="4"/>
  <c r="J819" i="4"/>
  <c r="N819" i="4"/>
  <c r="W819" i="4"/>
  <c r="X819" i="4"/>
  <c r="Z819" i="4"/>
  <c r="R819" i="4"/>
  <c r="M819" i="4"/>
  <c r="X815" i="3"/>
  <c r="AB815" i="4"/>
  <c r="R815" i="4"/>
  <c r="J815" i="4"/>
  <c r="L815" i="4"/>
  <c r="I815" i="4"/>
  <c r="Q815" i="4"/>
  <c r="X815" i="4"/>
  <c r="W815" i="4"/>
  <c r="F815" i="4"/>
  <c r="Z815" i="4"/>
  <c r="N815" i="4"/>
  <c r="G815" i="4"/>
  <c r="Y815" i="4"/>
  <c r="K815" i="4"/>
  <c r="H815" i="4"/>
  <c r="P815" i="4"/>
  <c r="V815" i="4"/>
  <c r="U815" i="4"/>
  <c r="O815" i="4"/>
  <c r="M815" i="4"/>
  <c r="B860" i="4"/>
  <c r="T860" i="3"/>
  <c r="B848" i="4"/>
  <c r="T848" i="3"/>
  <c r="B837" i="4"/>
  <c r="T837" i="3"/>
  <c r="B861" i="4"/>
  <c r="T861" i="3"/>
  <c r="B849" i="4"/>
  <c r="T849" i="3"/>
  <c r="B865" i="4"/>
  <c r="T865" i="3"/>
  <c r="B864" i="4"/>
  <c r="T864" i="3"/>
  <c r="B854" i="4"/>
  <c r="T854" i="3"/>
  <c r="B841" i="4"/>
  <c r="T841" i="3"/>
  <c r="B836" i="4"/>
  <c r="T836" i="3"/>
  <c r="B851" i="4"/>
  <c r="T851" i="3"/>
  <c r="B859" i="4"/>
  <c r="T859" i="3"/>
  <c r="X814" i="3"/>
  <c r="AB814" i="4"/>
  <c r="X814" i="4"/>
  <c r="V814" i="4"/>
  <c r="U814" i="4"/>
  <c r="Q814" i="4"/>
  <c r="G814" i="4"/>
  <c r="W814" i="4"/>
  <c r="J814" i="4"/>
  <c r="I814" i="4"/>
  <c r="P814" i="4"/>
  <c r="F814" i="4"/>
  <c r="O814" i="4"/>
  <c r="K814" i="4"/>
  <c r="Z814" i="4"/>
  <c r="R814" i="4"/>
  <c r="H814" i="4"/>
  <c r="L814" i="4"/>
  <c r="Y814" i="4"/>
  <c r="N814" i="4"/>
  <c r="M814" i="4"/>
  <c r="X799" i="3"/>
  <c r="AB799" i="4"/>
  <c r="Q799" i="4"/>
  <c r="U799" i="4"/>
  <c r="J799" i="4"/>
  <c r="I799" i="4"/>
  <c r="X799" i="4"/>
  <c r="K799" i="4"/>
  <c r="R799" i="4"/>
  <c r="V799" i="4"/>
  <c r="H799" i="4"/>
  <c r="P799" i="4"/>
  <c r="N799" i="4"/>
  <c r="W799" i="4"/>
  <c r="G799" i="4"/>
  <c r="Z799" i="4"/>
  <c r="Y799" i="4"/>
  <c r="L799" i="4"/>
  <c r="O799" i="4"/>
  <c r="F799" i="4"/>
  <c r="M799" i="4"/>
  <c r="X818" i="3"/>
  <c r="AB818" i="4"/>
  <c r="O818" i="4"/>
  <c r="W818" i="4"/>
  <c r="H818" i="4"/>
  <c r="I818" i="4"/>
  <c r="K818" i="4"/>
  <c r="Q818" i="4"/>
  <c r="N818" i="4"/>
  <c r="Y818" i="4"/>
  <c r="J818" i="4"/>
  <c r="P818" i="4"/>
  <c r="Z818" i="4"/>
  <c r="U818" i="4"/>
  <c r="X818" i="4"/>
  <c r="G818" i="4"/>
  <c r="V818" i="4"/>
  <c r="L818" i="4"/>
  <c r="R818" i="4"/>
  <c r="F818" i="4"/>
  <c r="M818" i="4"/>
  <c r="X801" i="3"/>
  <c r="AB801" i="4"/>
  <c r="N801" i="4"/>
  <c r="U801" i="4"/>
  <c r="I801" i="4"/>
  <c r="W801" i="4"/>
  <c r="X801" i="4"/>
  <c r="R801" i="4"/>
  <c r="J801" i="4"/>
  <c r="G801" i="4"/>
  <c r="Q801" i="4"/>
  <c r="F801" i="4"/>
  <c r="Y801" i="4"/>
  <c r="Z801" i="4"/>
  <c r="O801" i="4"/>
  <c r="H801" i="4"/>
  <c r="P801" i="4"/>
  <c r="L801" i="4"/>
  <c r="K801" i="4"/>
  <c r="V801" i="4"/>
  <c r="M801" i="4"/>
  <c r="X820" i="3"/>
  <c r="AB820" i="4"/>
  <c r="G820" i="4"/>
  <c r="F820" i="4"/>
  <c r="I820" i="4"/>
  <c r="Y820" i="4"/>
  <c r="Q820" i="4"/>
  <c r="N820" i="4"/>
  <c r="L820" i="4"/>
  <c r="R820" i="4"/>
  <c r="W820" i="4"/>
  <c r="Z820" i="4"/>
  <c r="K820" i="4"/>
  <c r="U820" i="4"/>
  <c r="V820" i="4"/>
  <c r="J820" i="4"/>
  <c r="H820" i="4"/>
  <c r="X820" i="4"/>
  <c r="P820" i="4"/>
  <c r="O820" i="4"/>
  <c r="M820" i="4"/>
  <c r="Y817" i="3"/>
  <c r="E817" i="4"/>
  <c r="AU817" i="3"/>
  <c r="Y825" i="3"/>
  <c r="E825" i="4"/>
  <c r="D825" i="4" s="1"/>
  <c r="AU825" i="3"/>
  <c r="X813" i="3"/>
  <c r="AB813" i="4"/>
  <c r="U813" i="4"/>
  <c r="V813" i="4"/>
  <c r="F813" i="4"/>
  <c r="Y813" i="4"/>
  <c r="O813" i="4"/>
  <c r="Q813" i="4"/>
  <c r="Q811" i="4" s="1"/>
  <c r="P813" i="4"/>
  <c r="H813" i="4"/>
  <c r="G813" i="4"/>
  <c r="X813" i="4"/>
  <c r="X811" i="4" s="1"/>
  <c r="L813" i="4"/>
  <c r="N813" i="4"/>
  <c r="N811" i="4" s="1"/>
  <c r="R813" i="4"/>
  <c r="R811" i="4" s="1"/>
  <c r="Z813" i="4"/>
  <c r="J813" i="4"/>
  <c r="J811" i="4" s="1"/>
  <c r="I813" i="4"/>
  <c r="K813" i="4"/>
  <c r="W813" i="4"/>
  <c r="M813" i="4"/>
  <c r="U816" i="3"/>
  <c r="AC816" i="4" s="1"/>
  <c r="U811" i="3"/>
  <c r="AC811" i="4" s="1"/>
  <c r="U824" i="3"/>
  <c r="AC824" i="4" s="1"/>
  <c r="B843" i="4"/>
  <c r="X842" i="3"/>
  <c r="B845" i="4"/>
  <c r="X844" i="3"/>
  <c r="A811" i="4"/>
  <c r="A812" i="4" s="1"/>
  <c r="A813" i="4" s="1"/>
  <c r="A814" i="4" s="1"/>
  <c r="A815" i="4" s="1"/>
  <c r="A811" i="3"/>
  <c r="A812" i="3" s="1"/>
  <c r="A813" i="3" s="1"/>
  <c r="A814" i="3" s="1"/>
  <c r="A815" i="3" s="1"/>
  <c r="B839" i="4"/>
  <c r="X838" i="3"/>
  <c r="T875" i="3"/>
  <c r="T938" i="3"/>
  <c r="T954" i="3"/>
  <c r="T890" i="3"/>
  <c r="T908" i="3"/>
  <c r="T887" i="3"/>
  <c r="T913" i="3"/>
  <c r="T904" i="3"/>
  <c r="T942" i="3"/>
  <c r="T882" i="3"/>
  <c r="I811" i="4" l="1"/>
  <c r="O811" i="4"/>
  <c r="M811" i="4"/>
  <c r="H811" i="4"/>
  <c r="Y811" i="4"/>
  <c r="K811" i="4"/>
  <c r="F811" i="4"/>
  <c r="D812" i="4"/>
  <c r="I816" i="4"/>
  <c r="J816" i="4"/>
  <c r="D817" i="4"/>
  <c r="Q817" i="3" s="1"/>
  <c r="M817" i="3" s="1"/>
  <c r="L811" i="4"/>
  <c r="G811" i="4"/>
  <c r="D796" i="4"/>
  <c r="Q796" i="3" s="1"/>
  <c r="M796" i="3" s="1"/>
  <c r="Q816" i="4"/>
  <c r="Z816" i="4"/>
  <c r="Z811" i="4"/>
  <c r="P811" i="4"/>
  <c r="P816" i="4"/>
  <c r="M816" i="4"/>
  <c r="Y816" i="4"/>
  <c r="F816" i="4"/>
  <c r="N816" i="4"/>
  <c r="R816" i="4"/>
  <c r="L816" i="4"/>
  <c r="K816" i="4"/>
  <c r="G816" i="4"/>
  <c r="H816" i="4"/>
  <c r="X816" i="4"/>
  <c r="O816" i="4"/>
  <c r="Q635" i="4"/>
  <c r="F635" i="4"/>
  <c r="L635" i="4"/>
  <c r="P635" i="4"/>
  <c r="R635" i="4"/>
  <c r="K635" i="4"/>
  <c r="X635" i="4"/>
  <c r="N635" i="4"/>
  <c r="Z635" i="4"/>
  <c r="J635" i="4"/>
  <c r="M635" i="4"/>
  <c r="I635" i="4"/>
  <c r="G635" i="4"/>
  <c r="O635" i="4"/>
  <c r="Y635" i="4"/>
  <c r="H635" i="4"/>
  <c r="Q812" i="3"/>
  <c r="M812" i="3" s="1"/>
  <c r="Q825" i="3"/>
  <c r="M825" i="3" s="1"/>
  <c r="B867" i="4"/>
  <c r="T867" i="3"/>
  <c r="X887" i="3"/>
  <c r="AB887" i="4"/>
  <c r="J887" i="4"/>
  <c r="Q887" i="4"/>
  <c r="W887" i="4"/>
  <c r="K887" i="4"/>
  <c r="F887" i="4"/>
  <c r="Y887" i="4"/>
  <c r="G887" i="4"/>
  <c r="I887" i="4"/>
  <c r="X887" i="4"/>
  <c r="N887" i="4"/>
  <c r="V887" i="4"/>
  <c r="O887" i="4"/>
  <c r="U887" i="4"/>
  <c r="L887" i="4"/>
  <c r="Z887" i="4"/>
  <c r="P887" i="4"/>
  <c r="R887" i="4"/>
  <c r="H887" i="4"/>
  <c r="M887" i="4"/>
  <c r="B915" i="4"/>
  <c r="T915" i="3"/>
  <c r="B956" i="4"/>
  <c r="T956" i="3"/>
  <c r="B940" i="4"/>
  <c r="T940" i="3"/>
  <c r="B921" i="4"/>
  <c r="T921" i="3"/>
  <c r="B949" i="4"/>
  <c r="T949" i="3"/>
  <c r="B911" i="4"/>
  <c r="T911" i="3"/>
  <c r="B898" i="4"/>
  <c r="T898" i="3"/>
  <c r="B928" i="4"/>
  <c r="T928" i="3"/>
  <c r="B893" i="4"/>
  <c r="T893" i="3"/>
  <c r="B871" i="4"/>
  <c r="T871" i="3"/>
  <c r="X942" i="3"/>
  <c r="AB942" i="4"/>
  <c r="Y942" i="4"/>
  <c r="J942" i="4"/>
  <c r="Z942" i="4"/>
  <c r="I942" i="4"/>
  <c r="X942" i="4"/>
  <c r="L942" i="4"/>
  <c r="H942" i="4"/>
  <c r="P942" i="4"/>
  <c r="U942" i="4"/>
  <c r="F942" i="4"/>
  <c r="O942" i="4"/>
  <c r="K942" i="4"/>
  <c r="V942" i="4"/>
  <c r="Q942" i="4"/>
  <c r="N942" i="4"/>
  <c r="R942" i="4"/>
  <c r="G942" i="4"/>
  <c r="W942" i="4"/>
  <c r="M942" i="4"/>
  <c r="B922" i="4"/>
  <c r="T922" i="3"/>
  <c r="B933" i="4"/>
  <c r="T933" i="3"/>
  <c r="B869" i="4"/>
  <c r="T869" i="3"/>
  <c r="B876" i="4"/>
  <c r="T876" i="3"/>
  <c r="X908" i="3"/>
  <c r="AB908" i="4"/>
  <c r="O908" i="4"/>
  <c r="U908" i="4"/>
  <c r="J908" i="4"/>
  <c r="W908" i="4"/>
  <c r="H908" i="4"/>
  <c r="G908" i="4"/>
  <c r="R908" i="4"/>
  <c r="Z908" i="4"/>
  <c r="F908" i="4"/>
  <c r="Y908" i="4"/>
  <c r="K908" i="4"/>
  <c r="N908" i="4"/>
  <c r="X908" i="4"/>
  <c r="Q908" i="4"/>
  <c r="V908" i="4"/>
  <c r="P908" i="4"/>
  <c r="L908" i="4"/>
  <c r="I908" i="4"/>
  <c r="M908" i="4"/>
  <c r="B952" i="4"/>
  <c r="T952" i="3"/>
  <c r="B920" i="4"/>
  <c r="T920" i="3"/>
  <c r="B945" i="4"/>
  <c r="T945" i="3"/>
  <c r="X890" i="3"/>
  <c r="AB890" i="4"/>
  <c r="L890" i="4"/>
  <c r="W890" i="4"/>
  <c r="P890" i="4"/>
  <c r="N890" i="4"/>
  <c r="V890" i="4"/>
  <c r="Q890" i="4"/>
  <c r="I890" i="4"/>
  <c r="R890" i="4"/>
  <c r="Z890" i="4"/>
  <c r="J890" i="4"/>
  <c r="H890" i="4"/>
  <c r="K890" i="4"/>
  <c r="X890" i="4"/>
  <c r="O890" i="4"/>
  <c r="U890" i="4"/>
  <c r="Y890" i="4"/>
  <c r="G890" i="4"/>
  <c r="F890" i="4"/>
  <c r="M890" i="4"/>
  <c r="X954" i="3"/>
  <c r="AB954" i="4"/>
  <c r="O954" i="4"/>
  <c r="N954" i="4"/>
  <c r="F954" i="4"/>
  <c r="X954" i="4"/>
  <c r="I954" i="4"/>
  <c r="R954" i="4"/>
  <c r="Z954" i="4"/>
  <c r="J954" i="4"/>
  <c r="K954" i="4"/>
  <c r="G954" i="4"/>
  <c r="P954" i="4"/>
  <c r="H954" i="4"/>
  <c r="Y954" i="4"/>
  <c r="U954" i="4"/>
  <c r="W954" i="4"/>
  <c r="L954" i="4"/>
  <c r="Q954" i="4"/>
  <c r="V954" i="4"/>
  <c r="M954" i="4"/>
  <c r="B958" i="4"/>
  <c r="T958" i="3"/>
  <c r="X938" i="3"/>
  <c r="AB938" i="4"/>
  <c r="Q938" i="4"/>
  <c r="G938" i="4"/>
  <c r="O938" i="4"/>
  <c r="P938" i="4"/>
  <c r="K938" i="4"/>
  <c r="F938" i="4"/>
  <c r="I938" i="4"/>
  <c r="W938" i="4"/>
  <c r="H938" i="4"/>
  <c r="L938" i="4"/>
  <c r="N938" i="4"/>
  <c r="U938" i="4"/>
  <c r="X938" i="4"/>
  <c r="V938" i="4"/>
  <c r="J938" i="4"/>
  <c r="Z938" i="4"/>
  <c r="R938" i="4"/>
  <c r="Y938" i="4"/>
  <c r="M938" i="4"/>
  <c r="B892" i="4"/>
  <c r="T892" i="3"/>
  <c r="E813" i="4"/>
  <c r="Y813" i="3"/>
  <c r="AU813" i="3"/>
  <c r="Y820" i="3"/>
  <c r="E820" i="4"/>
  <c r="AU820" i="3"/>
  <c r="Y799" i="3"/>
  <c r="E799" i="4"/>
  <c r="AU799" i="3"/>
  <c r="T803" i="4"/>
  <c r="S803" i="4" s="1"/>
  <c r="AV803" i="3"/>
  <c r="Y800" i="3"/>
  <c r="E800" i="4"/>
  <c r="AU800" i="3"/>
  <c r="Y826" i="3"/>
  <c r="E826" i="4"/>
  <c r="AU826" i="3"/>
  <c r="Y808" i="3"/>
  <c r="E808" i="4"/>
  <c r="AU808" i="3"/>
  <c r="T845" i="4"/>
  <c r="S845" i="4" s="1"/>
  <c r="AV845" i="3"/>
  <c r="Y843" i="3"/>
  <c r="E843" i="4"/>
  <c r="AU843" i="3"/>
  <c r="X847" i="3"/>
  <c r="AB847" i="4"/>
  <c r="L847" i="4"/>
  <c r="I847" i="4"/>
  <c r="F847" i="4"/>
  <c r="Y847" i="4"/>
  <c r="H847" i="4"/>
  <c r="O847" i="4"/>
  <c r="J847" i="4"/>
  <c r="N847" i="4"/>
  <c r="X847" i="4"/>
  <c r="R847" i="4"/>
  <c r="K847" i="4"/>
  <c r="W847" i="4"/>
  <c r="Q847" i="4"/>
  <c r="G847" i="4"/>
  <c r="Z847" i="4"/>
  <c r="P847" i="4"/>
  <c r="U847" i="4"/>
  <c r="V847" i="4"/>
  <c r="M847" i="4"/>
  <c r="X834" i="3"/>
  <c r="AB834" i="4"/>
  <c r="K834" i="4"/>
  <c r="W834" i="4"/>
  <c r="G834" i="4"/>
  <c r="Y834" i="4"/>
  <c r="V834" i="4"/>
  <c r="O834" i="4"/>
  <c r="Q834" i="4"/>
  <c r="J834" i="4"/>
  <c r="Z834" i="4"/>
  <c r="H834" i="4"/>
  <c r="X834" i="4"/>
  <c r="I834" i="4"/>
  <c r="F834" i="4"/>
  <c r="P834" i="4"/>
  <c r="U834" i="4"/>
  <c r="R834" i="4"/>
  <c r="N834" i="4"/>
  <c r="L834" i="4"/>
  <c r="M834" i="4"/>
  <c r="T809" i="4"/>
  <c r="S809" i="4" s="1"/>
  <c r="AV809" i="3"/>
  <c r="Y809" i="3"/>
  <c r="E809" i="4"/>
  <c r="AU809" i="3"/>
  <c r="E804" i="4"/>
  <c r="Y804" i="3"/>
  <c r="AU804" i="3"/>
  <c r="T804" i="4"/>
  <c r="S804" i="4" s="1"/>
  <c r="AV804" i="3"/>
  <c r="T805" i="4"/>
  <c r="S805" i="4" s="1"/>
  <c r="AV805" i="3"/>
  <c r="T810" i="4"/>
  <c r="S810" i="4" s="1"/>
  <c r="AV810" i="3"/>
  <c r="Y797" i="3"/>
  <c r="E797" i="4"/>
  <c r="AU797" i="3"/>
  <c r="X855" i="3"/>
  <c r="AB855" i="4"/>
  <c r="G855" i="4"/>
  <c r="K855" i="4"/>
  <c r="F855" i="4"/>
  <c r="O855" i="4"/>
  <c r="Y855" i="4"/>
  <c r="L855" i="4"/>
  <c r="W855" i="4"/>
  <c r="R855" i="4"/>
  <c r="U855" i="4"/>
  <c r="J855" i="4"/>
  <c r="H855" i="4"/>
  <c r="N855" i="4"/>
  <c r="Q855" i="4"/>
  <c r="Z855" i="4"/>
  <c r="I855" i="4"/>
  <c r="V855" i="4"/>
  <c r="X855" i="4"/>
  <c r="P855" i="4"/>
  <c r="M855" i="4"/>
  <c r="X840" i="3"/>
  <c r="AB840" i="4"/>
  <c r="L840" i="4"/>
  <c r="Z840" i="4"/>
  <c r="X840" i="4"/>
  <c r="U840" i="4"/>
  <c r="P840" i="4"/>
  <c r="F840" i="4"/>
  <c r="K840" i="4"/>
  <c r="R840" i="4"/>
  <c r="V840" i="4"/>
  <c r="N840" i="4"/>
  <c r="G840" i="4"/>
  <c r="Q840" i="4"/>
  <c r="J840" i="4"/>
  <c r="O840" i="4"/>
  <c r="H840" i="4"/>
  <c r="Y840" i="4"/>
  <c r="I840" i="4"/>
  <c r="W840" i="4"/>
  <c r="M840" i="4"/>
  <c r="B955" i="4"/>
  <c r="T955" i="3"/>
  <c r="X882" i="3"/>
  <c r="AB882" i="4"/>
  <c r="V882" i="4"/>
  <c r="Q882" i="4"/>
  <c r="X882" i="4"/>
  <c r="P882" i="4"/>
  <c r="J882" i="4"/>
  <c r="W882" i="4"/>
  <c r="H882" i="4"/>
  <c r="O882" i="4"/>
  <c r="G882" i="4"/>
  <c r="K882" i="4"/>
  <c r="N882" i="4"/>
  <c r="U882" i="4"/>
  <c r="R882" i="4"/>
  <c r="I882" i="4"/>
  <c r="F882" i="4"/>
  <c r="Y882" i="4"/>
  <c r="Z882" i="4"/>
  <c r="L882" i="4"/>
  <c r="M882" i="4"/>
  <c r="B906" i="4"/>
  <c r="T906" i="3"/>
  <c r="B932" i="4"/>
  <c r="T932" i="3"/>
  <c r="B870" i="4"/>
  <c r="T870" i="3"/>
  <c r="B917" i="4"/>
  <c r="T917" i="3"/>
  <c r="B909" i="4"/>
  <c r="T909" i="3"/>
  <c r="B885" i="4"/>
  <c r="T885" i="3"/>
  <c r="B910" i="4"/>
  <c r="T910" i="3"/>
  <c r="B951" i="4"/>
  <c r="T951" i="3"/>
  <c r="B943" i="4"/>
  <c r="T943" i="3"/>
  <c r="B884" i="4"/>
  <c r="T884" i="3"/>
  <c r="B894" i="4"/>
  <c r="T894" i="3"/>
  <c r="B929" i="4"/>
  <c r="T929" i="3"/>
  <c r="B923" i="4"/>
  <c r="T923" i="3"/>
  <c r="B959" i="4"/>
  <c r="T959" i="3"/>
  <c r="B919" i="4"/>
  <c r="T919" i="3"/>
  <c r="B878" i="4"/>
  <c r="T878" i="3"/>
  <c r="B957" i="4"/>
  <c r="T957" i="3"/>
  <c r="B901" i="4"/>
  <c r="T901" i="3"/>
  <c r="X875" i="3"/>
  <c r="AB875" i="4"/>
  <c r="W875" i="4"/>
  <c r="Q875" i="4"/>
  <c r="K875" i="4"/>
  <c r="R875" i="4"/>
  <c r="J875" i="4"/>
  <c r="L875" i="4"/>
  <c r="P875" i="4"/>
  <c r="Z875" i="4"/>
  <c r="F875" i="4"/>
  <c r="Y875" i="4"/>
  <c r="N875" i="4"/>
  <c r="V875" i="4"/>
  <c r="U875" i="4"/>
  <c r="G875" i="4"/>
  <c r="X875" i="4"/>
  <c r="O875" i="4"/>
  <c r="I875" i="4"/>
  <c r="H875" i="4"/>
  <c r="M875" i="4"/>
  <c r="B872" i="4"/>
  <c r="T872" i="3"/>
  <c r="E801" i="4"/>
  <c r="Y801" i="3"/>
  <c r="AU801" i="3"/>
  <c r="E818" i="4"/>
  <c r="Y818" i="3"/>
  <c r="AU818" i="3"/>
  <c r="T799" i="4"/>
  <c r="S799" i="4" s="1"/>
  <c r="AV799" i="3"/>
  <c r="X851" i="3"/>
  <c r="AB851" i="4"/>
  <c r="V851" i="4"/>
  <c r="N851" i="4"/>
  <c r="F851" i="4"/>
  <c r="G851" i="4"/>
  <c r="I851" i="4"/>
  <c r="L851" i="4"/>
  <c r="H851" i="4"/>
  <c r="W851" i="4"/>
  <c r="P851" i="4"/>
  <c r="Q851" i="4"/>
  <c r="R851" i="4"/>
  <c r="K851" i="4"/>
  <c r="U851" i="4"/>
  <c r="X851" i="4"/>
  <c r="J851" i="4"/>
  <c r="Y851" i="4"/>
  <c r="O851" i="4"/>
  <c r="Z851" i="4"/>
  <c r="M851" i="4"/>
  <c r="X841" i="3"/>
  <c r="AB841" i="4"/>
  <c r="K841" i="4"/>
  <c r="J841" i="4"/>
  <c r="I841" i="4"/>
  <c r="X841" i="4"/>
  <c r="L841" i="4"/>
  <c r="W841" i="4"/>
  <c r="U841" i="4"/>
  <c r="V841" i="4"/>
  <c r="F841" i="4"/>
  <c r="Y841" i="4"/>
  <c r="N841" i="4"/>
  <c r="R841" i="4"/>
  <c r="G841" i="4"/>
  <c r="Z841" i="4"/>
  <c r="H841" i="4"/>
  <c r="Q841" i="4"/>
  <c r="O841" i="4"/>
  <c r="P841" i="4"/>
  <c r="M841" i="4"/>
  <c r="X864" i="3"/>
  <c r="AB864" i="4"/>
  <c r="Y864" i="4"/>
  <c r="F864" i="4"/>
  <c r="Q864" i="4"/>
  <c r="P864" i="4"/>
  <c r="L864" i="4"/>
  <c r="Z864" i="4"/>
  <c r="K864" i="4"/>
  <c r="W864" i="4"/>
  <c r="V864" i="4"/>
  <c r="G864" i="4"/>
  <c r="H864" i="4"/>
  <c r="R864" i="4"/>
  <c r="N864" i="4"/>
  <c r="O864" i="4"/>
  <c r="J864" i="4"/>
  <c r="I864" i="4"/>
  <c r="X864" i="4"/>
  <c r="U864" i="4"/>
  <c r="M864" i="4"/>
  <c r="X849" i="3"/>
  <c r="AB849" i="4"/>
  <c r="Z849" i="4"/>
  <c r="W849" i="4"/>
  <c r="V849" i="4"/>
  <c r="U849" i="4"/>
  <c r="I849" i="4"/>
  <c r="G849" i="4"/>
  <c r="F849" i="4"/>
  <c r="X849" i="4"/>
  <c r="O849" i="4"/>
  <c r="N849" i="4"/>
  <c r="J849" i="4"/>
  <c r="L849" i="4"/>
  <c r="H849" i="4"/>
  <c r="Q849" i="4"/>
  <c r="K849" i="4"/>
  <c r="P849" i="4"/>
  <c r="R849" i="4"/>
  <c r="Y849" i="4"/>
  <c r="M849" i="4"/>
  <c r="X837" i="3"/>
  <c r="AB837" i="4"/>
  <c r="N837" i="4"/>
  <c r="V837" i="4"/>
  <c r="G837" i="4"/>
  <c r="H837" i="4"/>
  <c r="U837" i="4"/>
  <c r="O837" i="4"/>
  <c r="P837" i="4"/>
  <c r="X837" i="4"/>
  <c r="Z837" i="4"/>
  <c r="Q837" i="4"/>
  <c r="J837" i="4"/>
  <c r="Y837" i="4"/>
  <c r="L837" i="4"/>
  <c r="W837" i="4"/>
  <c r="R837" i="4"/>
  <c r="I837" i="4"/>
  <c r="F837" i="4"/>
  <c r="K837" i="4"/>
  <c r="M837" i="4"/>
  <c r="X860" i="3"/>
  <c r="AB860" i="4"/>
  <c r="Z860" i="4"/>
  <c r="I860" i="4"/>
  <c r="Y860" i="4"/>
  <c r="P860" i="4"/>
  <c r="J860" i="4"/>
  <c r="O860" i="4"/>
  <c r="V860" i="4"/>
  <c r="L860" i="4"/>
  <c r="H860" i="4"/>
  <c r="R860" i="4"/>
  <c r="Q860" i="4"/>
  <c r="G860" i="4"/>
  <c r="N860" i="4"/>
  <c r="W860" i="4"/>
  <c r="U860" i="4"/>
  <c r="K860" i="4"/>
  <c r="F860" i="4"/>
  <c r="X860" i="4"/>
  <c r="M860" i="4"/>
  <c r="T815" i="4"/>
  <c r="S815" i="4" s="1"/>
  <c r="AV815" i="3"/>
  <c r="Y803" i="3"/>
  <c r="E803" i="4"/>
  <c r="D803" i="4" s="1"/>
  <c r="AU803" i="3"/>
  <c r="Y828" i="3"/>
  <c r="E828" i="4"/>
  <c r="AU828" i="3"/>
  <c r="T823" i="4"/>
  <c r="S823" i="4" s="1"/>
  <c r="AV823" i="3"/>
  <c r="X835" i="3"/>
  <c r="AB835" i="4"/>
  <c r="L835" i="4"/>
  <c r="X835" i="4"/>
  <c r="P835" i="4"/>
  <c r="R835" i="4"/>
  <c r="O835" i="4"/>
  <c r="V835" i="4"/>
  <c r="Y835" i="4"/>
  <c r="H835" i="4"/>
  <c r="U835" i="4"/>
  <c r="J835" i="4"/>
  <c r="N835" i="4"/>
  <c r="G835" i="4"/>
  <c r="W835" i="4"/>
  <c r="Q835" i="4"/>
  <c r="F835" i="4"/>
  <c r="I835" i="4"/>
  <c r="K835" i="4"/>
  <c r="Z835" i="4"/>
  <c r="M835" i="4"/>
  <c r="X833" i="3"/>
  <c r="AB833" i="4"/>
  <c r="P833" i="4"/>
  <c r="V833" i="4"/>
  <c r="R833" i="4"/>
  <c r="Q833" i="4"/>
  <c r="J833" i="4"/>
  <c r="N833" i="4"/>
  <c r="L833" i="4"/>
  <c r="I833" i="4"/>
  <c r="K833" i="4"/>
  <c r="G833" i="4"/>
  <c r="O833" i="4"/>
  <c r="H833" i="4"/>
  <c r="X833" i="4"/>
  <c r="W833" i="4"/>
  <c r="F833" i="4"/>
  <c r="Z833" i="4"/>
  <c r="U833" i="4"/>
  <c r="Y833" i="4"/>
  <c r="M833" i="4"/>
  <c r="X846" i="3"/>
  <c r="AB846" i="4"/>
  <c r="Q846" i="4"/>
  <c r="N846" i="4"/>
  <c r="X846" i="4"/>
  <c r="G846" i="4"/>
  <c r="W846" i="4"/>
  <c r="F846" i="4"/>
  <c r="V846" i="4"/>
  <c r="J846" i="4"/>
  <c r="O846" i="4"/>
  <c r="L846" i="4"/>
  <c r="P846" i="4"/>
  <c r="Z846" i="4"/>
  <c r="K846" i="4"/>
  <c r="H846" i="4"/>
  <c r="Y846" i="4"/>
  <c r="R846" i="4"/>
  <c r="I846" i="4"/>
  <c r="U846" i="4"/>
  <c r="M846" i="4"/>
  <c r="AU839" i="3"/>
  <c r="Y839" i="3"/>
  <c r="E839" i="4"/>
  <c r="Y829" i="3"/>
  <c r="E829" i="4"/>
  <c r="AU829" i="3"/>
  <c r="T802" i="4"/>
  <c r="S802" i="4" s="1"/>
  <c r="AV802" i="3"/>
  <c r="T821" i="4"/>
  <c r="S821" i="4" s="1"/>
  <c r="AV821" i="3"/>
  <c r="T808" i="4"/>
  <c r="S808" i="4" s="1"/>
  <c r="AV808" i="3"/>
  <c r="X863" i="3"/>
  <c r="AB863" i="4"/>
  <c r="K863" i="4"/>
  <c r="Z863" i="4"/>
  <c r="X863" i="4"/>
  <c r="F863" i="4"/>
  <c r="I863" i="4"/>
  <c r="J863" i="4"/>
  <c r="V863" i="4"/>
  <c r="R863" i="4"/>
  <c r="Q863" i="4"/>
  <c r="H863" i="4"/>
  <c r="L863" i="4"/>
  <c r="P863" i="4"/>
  <c r="Y863" i="4"/>
  <c r="W863" i="4"/>
  <c r="N863" i="4"/>
  <c r="U863" i="4"/>
  <c r="O863" i="4"/>
  <c r="G863" i="4"/>
  <c r="M863" i="4"/>
  <c r="Y805" i="3"/>
  <c r="E805" i="4"/>
  <c r="D805" i="4" s="1"/>
  <c r="AU805" i="3"/>
  <c r="Y830" i="3"/>
  <c r="E830" i="4"/>
  <c r="AU830" i="3"/>
  <c r="T830" i="4"/>
  <c r="S830" i="4" s="1"/>
  <c r="AV830" i="3"/>
  <c r="T798" i="4"/>
  <c r="S798" i="4" s="1"/>
  <c r="AV798" i="3"/>
  <c r="T806" i="4"/>
  <c r="S806" i="4" s="1"/>
  <c r="AV806" i="3"/>
  <c r="T797" i="4"/>
  <c r="S797" i="4" s="1"/>
  <c r="AV797" i="3"/>
  <c r="B868" i="4"/>
  <c r="T868" i="3"/>
  <c r="B935" i="4"/>
  <c r="T935" i="3"/>
  <c r="B888" i="4"/>
  <c r="T888" i="3"/>
  <c r="B930" i="4"/>
  <c r="T930" i="3"/>
  <c r="B916" i="4"/>
  <c r="T916" i="3"/>
  <c r="B934" i="4"/>
  <c r="T934" i="3"/>
  <c r="B879" i="4"/>
  <c r="T879" i="3"/>
  <c r="B944" i="4"/>
  <c r="T944" i="3"/>
  <c r="T813" i="4"/>
  <c r="S813" i="4" s="1"/>
  <c r="AV813" i="3"/>
  <c r="T820" i="4"/>
  <c r="S820" i="4" s="1"/>
  <c r="AV820" i="3"/>
  <c r="T801" i="4"/>
  <c r="S801" i="4" s="1"/>
  <c r="AV801" i="3"/>
  <c r="T818" i="4"/>
  <c r="S818" i="4" s="1"/>
  <c r="AV818" i="3"/>
  <c r="T814" i="4"/>
  <c r="S814" i="4" s="1"/>
  <c r="AV814" i="3"/>
  <c r="Y815" i="3"/>
  <c r="E815" i="4"/>
  <c r="D815" i="4" s="1"/>
  <c r="AU815" i="3"/>
  <c r="T800" i="4"/>
  <c r="S800" i="4" s="1"/>
  <c r="AV800" i="3"/>
  <c r="T827" i="4"/>
  <c r="S827" i="4" s="1"/>
  <c r="AV827" i="3"/>
  <c r="Y823" i="3"/>
  <c r="E823" i="4"/>
  <c r="AU823" i="3"/>
  <c r="X850" i="3"/>
  <c r="AB850" i="4"/>
  <c r="W850" i="4"/>
  <c r="K850" i="4"/>
  <c r="I850" i="4"/>
  <c r="J850" i="4"/>
  <c r="Q850" i="4"/>
  <c r="L850" i="4"/>
  <c r="Y850" i="4"/>
  <c r="O850" i="4"/>
  <c r="R850" i="4"/>
  <c r="G850" i="4"/>
  <c r="U850" i="4"/>
  <c r="N850" i="4"/>
  <c r="F850" i="4"/>
  <c r="X850" i="4"/>
  <c r="H850" i="4"/>
  <c r="Z850" i="4"/>
  <c r="P850" i="4"/>
  <c r="V850" i="4"/>
  <c r="M850" i="4"/>
  <c r="T829" i="4"/>
  <c r="S829" i="4" s="1"/>
  <c r="AV829" i="3"/>
  <c r="Y821" i="3"/>
  <c r="E821" i="4"/>
  <c r="AU821" i="3"/>
  <c r="Y807" i="3"/>
  <c r="E807" i="4"/>
  <c r="AU807" i="3"/>
  <c r="E845" i="4"/>
  <c r="Y845" i="3"/>
  <c r="AU845" i="3"/>
  <c r="T843" i="4"/>
  <c r="S843" i="4" s="1"/>
  <c r="AV843" i="3"/>
  <c r="X857" i="3"/>
  <c r="AB857" i="4"/>
  <c r="X857" i="4"/>
  <c r="K857" i="4"/>
  <c r="N857" i="4"/>
  <c r="L857" i="4"/>
  <c r="U857" i="4"/>
  <c r="H857" i="4"/>
  <c r="W857" i="4"/>
  <c r="Q857" i="4"/>
  <c r="O857" i="4"/>
  <c r="Z857" i="4"/>
  <c r="R857" i="4"/>
  <c r="G857" i="4"/>
  <c r="F857" i="4"/>
  <c r="P857" i="4"/>
  <c r="I857" i="4"/>
  <c r="J857" i="4"/>
  <c r="Y857" i="4"/>
  <c r="V857" i="4"/>
  <c r="M857" i="4"/>
  <c r="X858" i="3"/>
  <c r="AB858" i="4"/>
  <c r="L858" i="4"/>
  <c r="Q858" i="4"/>
  <c r="F858" i="4"/>
  <c r="Y858" i="4"/>
  <c r="N858" i="4"/>
  <c r="H858" i="4"/>
  <c r="J858" i="4"/>
  <c r="W858" i="4"/>
  <c r="K858" i="4"/>
  <c r="I858" i="4"/>
  <c r="P858" i="4"/>
  <c r="Z858" i="4"/>
  <c r="G858" i="4"/>
  <c r="X858" i="4"/>
  <c r="U858" i="4"/>
  <c r="O858" i="4"/>
  <c r="V858" i="4"/>
  <c r="R858" i="4"/>
  <c r="M858" i="4"/>
  <c r="Y810" i="3"/>
  <c r="E810" i="4"/>
  <c r="D810" i="4" s="1"/>
  <c r="AU810" i="3"/>
  <c r="E798" i="4"/>
  <c r="Y798" i="3"/>
  <c r="AU798" i="3"/>
  <c r="Y806" i="3"/>
  <c r="E806" i="4"/>
  <c r="AU806" i="3"/>
  <c r="X831" i="3"/>
  <c r="AB831" i="4"/>
  <c r="H831" i="4"/>
  <c r="X831" i="4"/>
  <c r="J831" i="4"/>
  <c r="L831" i="4"/>
  <c r="I831" i="4"/>
  <c r="G831" i="4"/>
  <c r="N831" i="4"/>
  <c r="W831" i="4"/>
  <c r="R831" i="4"/>
  <c r="V831" i="4"/>
  <c r="P831" i="4"/>
  <c r="Z831" i="4"/>
  <c r="O831" i="4"/>
  <c r="U831" i="4"/>
  <c r="Y831" i="4"/>
  <c r="F831" i="4"/>
  <c r="K831" i="4"/>
  <c r="Q831" i="4"/>
  <c r="M831" i="4"/>
  <c r="X856" i="3"/>
  <c r="AB856" i="4"/>
  <c r="H856" i="4"/>
  <c r="U856" i="4"/>
  <c r="Y856" i="4"/>
  <c r="O856" i="4"/>
  <c r="V856" i="4"/>
  <c r="F856" i="4"/>
  <c r="J856" i="4"/>
  <c r="L856" i="4"/>
  <c r="N856" i="4"/>
  <c r="W856" i="4"/>
  <c r="X856" i="4"/>
  <c r="I856" i="4"/>
  <c r="P856" i="4"/>
  <c r="Q856" i="4"/>
  <c r="R856" i="4"/>
  <c r="G856" i="4"/>
  <c r="K856" i="4"/>
  <c r="Z856" i="4"/>
  <c r="M856" i="4"/>
  <c r="X862" i="3"/>
  <c r="AB862" i="4"/>
  <c r="Y862" i="4"/>
  <c r="G862" i="4"/>
  <c r="Z862" i="4"/>
  <c r="R862" i="4"/>
  <c r="X862" i="4"/>
  <c r="F862" i="4"/>
  <c r="V862" i="4"/>
  <c r="J862" i="4"/>
  <c r="H862" i="4"/>
  <c r="I862" i="4"/>
  <c r="L862" i="4"/>
  <c r="K862" i="4"/>
  <c r="Q862" i="4"/>
  <c r="O862" i="4"/>
  <c r="P862" i="4"/>
  <c r="W862" i="4"/>
  <c r="U862" i="4"/>
  <c r="N862" i="4"/>
  <c r="M862" i="4"/>
  <c r="B877" i="4"/>
  <c r="T877" i="3"/>
  <c r="B900" i="4"/>
  <c r="T900" i="3"/>
  <c r="B918" i="4"/>
  <c r="T918" i="3"/>
  <c r="B897" i="4"/>
  <c r="T897" i="3"/>
  <c r="X913" i="3"/>
  <c r="AB913" i="4"/>
  <c r="Z913" i="4"/>
  <c r="K913" i="4"/>
  <c r="Q913" i="4"/>
  <c r="U913" i="4"/>
  <c r="V913" i="4"/>
  <c r="I913" i="4"/>
  <c r="R913" i="4"/>
  <c r="J913" i="4"/>
  <c r="Y913" i="4"/>
  <c r="X913" i="4"/>
  <c r="G913" i="4"/>
  <c r="P913" i="4"/>
  <c r="O913" i="4"/>
  <c r="L913" i="4"/>
  <c r="W913" i="4"/>
  <c r="F913" i="4"/>
  <c r="H913" i="4"/>
  <c r="N913" i="4"/>
  <c r="M913" i="4"/>
  <c r="B924" i="4"/>
  <c r="T924" i="3"/>
  <c r="B905" i="4"/>
  <c r="T905" i="3"/>
  <c r="B960" i="4"/>
  <c r="T960" i="3"/>
  <c r="B883" i="4"/>
  <c r="T883" i="3"/>
  <c r="B946" i="4"/>
  <c r="T946" i="3"/>
  <c r="B948" i="4"/>
  <c r="T948" i="3"/>
  <c r="B936" i="4"/>
  <c r="T936" i="3"/>
  <c r="B926" i="4"/>
  <c r="T926" i="3"/>
  <c r="B899" i="4"/>
  <c r="T899" i="3"/>
  <c r="B931" i="4"/>
  <c r="T931" i="3"/>
  <c r="X904" i="3"/>
  <c r="AB904" i="4"/>
  <c r="J904" i="4"/>
  <c r="K904" i="4"/>
  <c r="Q904" i="4"/>
  <c r="Z904" i="4"/>
  <c r="V904" i="4"/>
  <c r="Y904" i="4"/>
  <c r="U904" i="4"/>
  <c r="F904" i="4"/>
  <c r="P904" i="4"/>
  <c r="I904" i="4"/>
  <c r="O904" i="4"/>
  <c r="W904" i="4"/>
  <c r="G904" i="4"/>
  <c r="X904" i="4"/>
  <c r="L904" i="4"/>
  <c r="R904" i="4"/>
  <c r="N904" i="4"/>
  <c r="H904" i="4"/>
  <c r="M904" i="4"/>
  <c r="B914" i="4"/>
  <c r="T914" i="3"/>
  <c r="B895" i="4"/>
  <c r="T895" i="3"/>
  <c r="B902" i="4"/>
  <c r="T902" i="3"/>
  <c r="B947" i="4"/>
  <c r="T947" i="3"/>
  <c r="B866" i="4"/>
  <c r="T866" i="3"/>
  <c r="B891" i="4"/>
  <c r="T891" i="3"/>
  <c r="B950" i="4"/>
  <c r="T950" i="3"/>
  <c r="B927" i="4"/>
  <c r="T927" i="3"/>
  <c r="B925" i="4"/>
  <c r="T925" i="3"/>
  <c r="B896" i="4"/>
  <c r="T896" i="3"/>
  <c r="B880" i="4"/>
  <c r="T880" i="3"/>
  <c r="B939" i="4"/>
  <c r="T939" i="3"/>
  <c r="Y814" i="3"/>
  <c r="E814" i="4"/>
  <c r="D814" i="4" s="1"/>
  <c r="AU814" i="3"/>
  <c r="X859" i="3"/>
  <c r="AB859" i="4"/>
  <c r="Q859" i="4"/>
  <c r="F859" i="4"/>
  <c r="G859" i="4"/>
  <c r="X859" i="4"/>
  <c r="V859" i="4"/>
  <c r="P859" i="4"/>
  <c r="U859" i="4"/>
  <c r="O859" i="4"/>
  <c r="K859" i="4"/>
  <c r="W859" i="4"/>
  <c r="Y859" i="4"/>
  <c r="Z859" i="4"/>
  <c r="J859" i="4"/>
  <c r="I859" i="4"/>
  <c r="R859" i="4"/>
  <c r="N859" i="4"/>
  <c r="H859" i="4"/>
  <c r="L859" i="4"/>
  <c r="M859" i="4"/>
  <c r="X836" i="3"/>
  <c r="AB836" i="4"/>
  <c r="Q836" i="4"/>
  <c r="J836" i="4"/>
  <c r="F836" i="4"/>
  <c r="K836" i="4"/>
  <c r="Z836" i="4"/>
  <c r="P836" i="4"/>
  <c r="G836" i="4"/>
  <c r="I836" i="4"/>
  <c r="R836" i="4"/>
  <c r="V836" i="4"/>
  <c r="U836" i="4"/>
  <c r="L836" i="4"/>
  <c r="N836" i="4"/>
  <c r="W836" i="4"/>
  <c r="H836" i="4"/>
  <c r="X836" i="4"/>
  <c r="O836" i="4"/>
  <c r="Y836" i="4"/>
  <c r="M836" i="4"/>
  <c r="X854" i="3"/>
  <c r="AB854" i="4"/>
  <c r="K854" i="4"/>
  <c r="J854" i="4"/>
  <c r="G854" i="4"/>
  <c r="N854" i="4"/>
  <c r="X854" i="4"/>
  <c r="H854" i="4"/>
  <c r="F854" i="4"/>
  <c r="W854" i="4"/>
  <c r="V854" i="4"/>
  <c r="Z854" i="4"/>
  <c r="R854" i="4"/>
  <c r="P854" i="4"/>
  <c r="O854" i="4"/>
  <c r="Y854" i="4"/>
  <c r="L854" i="4"/>
  <c r="U854" i="4"/>
  <c r="Q854" i="4"/>
  <c r="I854" i="4"/>
  <c r="M854" i="4"/>
  <c r="X865" i="3"/>
  <c r="AB865" i="4"/>
  <c r="V865" i="4"/>
  <c r="Y865" i="4"/>
  <c r="H865" i="4"/>
  <c r="W865" i="4"/>
  <c r="U865" i="4"/>
  <c r="Z865" i="4"/>
  <c r="K865" i="4"/>
  <c r="X865" i="4"/>
  <c r="L865" i="4"/>
  <c r="J865" i="4"/>
  <c r="N865" i="4"/>
  <c r="F865" i="4"/>
  <c r="P865" i="4"/>
  <c r="O865" i="4"/>
  <c r="I865" i="4"/>
  <c r="G865" i="4"/>
  <c r="Q865" i="4"/>
  <c r="R865" i="4"/>
  <c r="M865" i="4"/>
  <c r="X861" i="3"/>
  <c r="AB861" i="4"/>
  <c r="O861" i="4"/>
  <c r="I861" i="4"/>
  <c r="X861" i="4"/>
  <c r="V861" i="4"/>
  <c r="L861" i="4"/>
  <c r="Y861" i="4"/>
  <c r="N861" i="4"/>
  <c r="K861" i="4"/>
  <c r="J861" i="4"/>
  <c r="Z861" i="4"/>
  <c r="P861" i="4"/>
  <c r="Q861" i="4"/>
  <c r="G861" i="4"/>
  <c r="W861" i="4"/>
  <c r="H861" i="4"/>
  <c r="F861" i="4"/>
  <c r="U861" i="4"/>
  <c r="R861" i="4"/>
  <c r="M861" i="4"/>
  <c r="X848" i="3"/>
  <c r="AB848" i="4"/>
  <c r="J848" i="4"/>
  <c r="K848" i="4"/>
  <c r="Q848" i="4"/>
  <c r="F848" i="4"/>
  <c r="Z848" i="4"/>
  <c r="L848" i="4"/>
  <c r="V848" i="4"/>
  <c r="U848" i="4"/>
  <c r="X848" i="4"/>
  <c r="P848" i="4"/>
  <c r="W848" i="4"/>
  <c r="G848" i="4"/>
  <c r="I848" i="4"/>
  <c r="Y848" i="4"/>
  <c r="O848" i="4"/>
  <c r="N848" i="4"/>
  <c r="H848" i="4"/>
  <c r="R848" i="4"/>
  <c r="M848" i="4"/>
  <c r="T819" i="4"/>
  <c r="S819" i="4" s="1"/>
  <c r="AV819" i="3"/>
  <c r="Y819" i="3"/>
  <c r="E819" i="4"/>
  <c r="AU819" i="3"/>
  <c r="T828" i="4"/>
  <c r="S828" i="4" s="1"/>
  <c r="AV828" i="3"/>
  <c r="Y827" i="3"/>
  <c r="E827" i="4"/>
  <c r="D827" i="4" s="1"/>
  <c r="AU827" i="3"/>
  <c r="T826" i="4"/>
  <c r="S826" i="4" s="1"/>
  <c r="AV826" i="3"/>
  <c r="X852" i="3"/>
  <c r="AB852" i="4"/>
  <c r="J852" i="4"/>
  <c r="R852" i="4"/>
  <c r="G852" i="4"/>
  <c r="H852" i="4"/>
  <c r="Z852" i="4"/>
  <c r="Q852" i="4"/>
  <c r="P852" i="4"/>
  <c r="N852" i="4"/>
  <c r="U852" i="4"/>
  <c r="F852" i="4"/>
  <c r="O852" i="4"/>
  <c r="I852" i="4"/>
  <c r="X852" i="4"/>
  <c r="K852" i="4"/>
  <c r="V852" i="4"/>
  <c r="L852" i="4"/>
  <c r="Y852" i="4"/>
  <c r="W852" i="4"/>
  <c r="M852" i="4"/>
  <c r="X832" i="3"/>
  <c r="AB832" i="4"/>
  <c r="F832" i="4"/>
  <c r="G832" i="4"/>
  <c r="Z832" i="4"/>
  <c r="K832" i="4"/>
  <c r="W832" i="4"/>
  <c r="P832" i="4"/>
  <c r="Y832" i="4"/>
  <c r="V832" i="4"/>
  <c r="N832" i="4"/>
  <c r="X832" i="4"/>
  <c r="U832" i="4"/>
  <c r="H832" i="4"/>
  <c r="R832" i="4"/>
  <c r="I832" i="4"/>
  <c r="O832" i="4"/>
  <c r="J832" i="4"/>
  <c r="Q832" i="4"/>
  <c r="L832" i="4"/>
  <c r="M832" i="4"/>
  <c r="T839" i="4"/>
  <c r="S839" i="4" s="1"/>
  <c r="AV839" i="3"/>
  <c r="Y802" i="3"/>
  <c r="E802" i="4"/>
  <c r="D802" i="4" s="1"/>
  <c r="AU802" i="3"/>
  <c r="T807" i="4"/>
  <c r="S807" i="4" s="1"/>
  <c r="AV807" i="3"/>
  <c r="X853" i="3"/>
  <c r="AB853" i="4"/>
  <c r="H853" i="4"/>
  <c r="U853" i="4"/>
  <c r="V853" i="4"/>
  <c r="W853" i="4"/>
  <c r="Y853" i="4"/>
  <c r="L853" i="4"/>
  <c r="G853" i="4"/>
  <c r="Q853" i="4"/>
  <c r="O853" i="4"/>
  <c r="Z853" i="4"/>
  <c r="J853" i="4"/>
  <c r="K853" i="4"/>
  <c r="I853" i="4"/>
  <c r="R853" i="4"/>
  <c r="N853" i="4"/>
  <c r="F853" i="4"/>
  <c r="X853" i="4"/>
  <c r="P853" i="4"/>
  <c r="M853" i="4"/>
  <c r="T822" i="4"/>
  <c r="S822" i="4" s="1"/>
  <c r="AV822" i="3"/>
  <c r="E822" i="4"/>
  <c r="Y822" i="3"/>
  <c r="AU822" i="3"/>
  <c r="U842" i="3"/>
  <c r="AC842" i="4" s="1"/>
  <c r="U838" i="3"/>
  <c r="AC838" i="4" s="1"/>
  <c r="U844" i="3"/>
  <c r="AC844" i="4" s="1"/>
  <c r="B913" i="4"/>
  <c r="X912" i="3"/>
  <c r="B908" i="4"/>
  <c r="X907" i="3"/>
  <c r="B890" i="4"/>
  <c r="X889" i="3"/>
  <c r="B882" i="4"/>
  <c r="X881" i="3"/>
  <c r="B938" i="4"/>
  <c r="X937" i="3"/>
  <c r="B887" i="4"/>
  <c r="X886" i="3"/>
  <c r="B875" i="4"/>
  <c r="X874" i="3"/>
  <c r="B942" i="4"/>
  <c r="X941" i="3"/>
  <c r="B904" i="4"/>
  <c r="X903" i="3"/>
  <c r="B954" i="4"/>
  <c r="X953" i="3"/>
  <c r="D798" i="4" l="1"/>
  <c r="D845" i="4"/>
  <c r="D804" i="4"/>
  <c r="D821" i="4"/>
  <c r="D823" i="4"/>
  <c r="D822" i="4"/>
  <c r="D806" i="4"/>
  <c r="D828" i="4"/>
  <c r="Q828" i="3" s="1"/>
  <c r="M828" i="3" s="1"/>
  <c r="D800" i="4"/>
  <c r="Q800" i="3" s="1"/>
  <c r="M800" i="3" s="1"/>
  <c r="D813" i="4"/>
  <c r="Q813" i="3" s="1"/>
  <c r="M813" i="3" s="1"/>
  <c r="E842" i="4"/>
  <c r="D843" i="4"/>
  <c r="Q843" i="3" s="1"/>
  <c r="M843" i="3" s="1"/>
  <c r="D819" i="4"/>
  <c r="D807" i="4"/>
  <c r="Q807" i="3" s="1"/>
  <c r="M807" i="3" s="1"/>
  <c r="D818" i="4"/>
  <c r="Q818" i="3" s="1"/>
  <c r="M818" i="3" s="1"/>
  <c r="D799" i="4"/>
  <c r="Q799" i="3" s="1"/>
  <c r="M799" i="3" s="1"/>
  <c r="D808" i="4"/>
  <c r="Q808" i="3" s="1"/>
  <c r="M808" i="3" s="1"/>
  <c r="D829" i="4"/>
  <c r="Q829" i="3" s="1"/>
  <c r="M829" i="3" s="1"/>
  <c r="D830" i="4"/>
  <c r="Q830" i="3" s="1"/>
  <c r="M830" i="3" s="1"/>
  <c r="D801" i="4"/>
  <c r="Q801" i="3" s="1"/>
  <c r="M801" i="3" s="1"/>
  <c r="R801" i="3" s="1"/>
  <c r="S801" i="3" s="1"/>
  <c r="D820" i="4"/>
  <c r="Q820" i="3" s="1"/>
  <c r="M820" i="3" s="1"/>
  <c r="R820" i="3" s="1"/>
  <c r="S820" i="3" s="1"/>
  <c r="D839" i="4"/>
  <c r="D826" i="4"/>
  <c r="Q826" i="3" s="1"/>
  <c r="M826" i="3" s="1"/>
  <c r="D797" i="4"/>
  <c r="Q797" i="3" s="1"/>
  <c r="M797" i="3" s="1"/>
  <c r="D809" i="4"/>
  <c r="R825" i="3"/>
  <c r="S825" i="3" s="1"/>
  <c r="R796" i="3"/>
  <c r="S796" i="3" s="1"/>
  <c r="R817" i="3"/>
  <c r="S817" i="3" s="1"/>
  <c r="R812" i="3"/>
  <c r="S812" i="3" s="1"/>
  <c r="F824" i="4"/>
  <c r="L824" i="4"/>
  <c r="Y824" i="4"/>
  <c r="J824" i="4"/>
  <c r="R838" i="4"/>
  <c r="X824" i="4"/>
  <c r="M838" i="4"/>
  <c r="O824" i="4"/>
  <c r="H824" i="4"/>
  <c r="K838" i="4"/>
  <c r="E811" i="4"/>
  <c r="Z824" i="4"/>
  <c r="I838" i="4"/>
  <c r="F838" i="4"/>
  <c r="P824" i="4"/>
  <c r="Y838" i="4"/>
  <c r="P838" i="4"/>
  <c r="H838" i="4"/>
  <c r="R824" i="4"/>
  <c r="Q798" i="3"/>
  <c r="M798" i="3" s="1"/>
  <c r="O838" i="4"/>
  <c r="X838" i="4"/>
  <c r="M824" i="4"/>
  <c r="E816" i="4"/>
  <c r="J838" i="4"/>
  <c r="Q824" i="4"/>
  <c r="N824" i="4"/>
  <c r="Q838" i="4"/>
  <c r="Z838" i="4"/>
  <c r="G824" i="4"/>
  <c r="G838" i="4"/>
  <c r="L838" i="4"/>
  <c r="K824" i="4"/>
  <c r="I824" i="4"/>
  <c r="N838" i="4"/>
  <c r="Q810" i="3"/>
  <c r="M810" i="3" s="1"/>
  <c r="Q822" i="3"/>
  <c r="M822" i="3" s="1"/>
  <c r="Q821" i="3"/>
  <c r="M821" i="3" s="1"/>
  <c r="Q815" i="3"/>
  <c r="M815" i="3" s="1"/>
  <c r="E635" i="4"/>
  <c r="S842" i="4"/>
  <c r="Q845" i="3"/>
  <c r="M845" i="3" s="1"/>
  <c r="S635" i="4"/>
  <c r="S816" i="4"/>
  <c r="S811" i="4"/>
  <c r="Q839" i="3"/>
  <c r="M839" i="3" s="1"/>
  <c r="T852" i="4"/>
  <c r="S852" i="4" s="1"/>
  <c r="AV852" i="3"/>
  <c r="Y861" i="3"/>
  <c r="E861" i="4"/>
  <c r="AU861" i="3"/>
  <c r="T861" i="4"/>
  <c r="S861" i="4" s="1"/>
  <c r="AV861" i="3"/>
  <c r="E854" i="4"/>
  <c r="Y854" i="3"/>
  <c r="AU854" i="3"/>
  <c r="T854" i="4"/>
  <c r="S854" i="4" s="1"/>
  <c r="AV854" i="3"/>
  <c r="T859" i="4"/>
  <c r="S859" i="4" s="1"/>
  <c r="AV859" i="3"/>
  <c r="E904" i="4"/>
  <c r="Y904" i="3"/>
  <c r="AU904" i="3"/>
  <c r="X899" i="3"/>
  <c r="AB899" i="4"/>
  <c r="L899" i="4"/>
  <c r="Y899" i="4"/>
  <c r="G899" i="4"/>
  <c r="Z899" i="4"/>
  <c r="N899" i="4"/>
  <c r="V899" i="4"/>
  <c r="K899" i="4"/>
  <c r="I899" i="4"/>
  <c r="W899" i="4"/>
  <c r="R899" i="4"/>
  <c r="U899" i="4"/>
  <c r="O899" i="4"/>
  <c r="X899" i="4"/>
  <c r="H899" i="4"/>
  <c r="F899" i="4"/>
  <c r="P899" i="4"/>
  <c r="J899" i="4"/>
  <c r="Q899" i="4"/>
  <c r="M899" i="4"/>
  <c r="X936" i="3"/>
  <c r="AB936" i="4"/>
  <c r="K936" i="4"/>
  <c r="Q936" i="4"/>
  <c r="X936" i="4"/>
  <c r="R936" i="4"/>
  <c r="J936" i="4"/>
  <c r="F936" i="4"/>
  <c r="W936" i="4"/>
  <c r="P936" i="4"/>
  <c r="Z936" i="4"/>
  <c r="V936" i="4"/>
  <c r="I936" i="4"/>
  <c r="Y936" i="4"/>
  <c r="N936" i="4"/>
  <c r="H936" i="4"/>
  <c r="O936" i="4"/>
  <c r="L936" i="4"/>
  <c r="G936" i="4"/>
  <c r="U936" i="4"/>
  <c r="M936" i="4"/>
  <c r="X946" i="3"/>
  <c r="AB946" i="4"/>
  <c r="K946" i="4"/>
  <c r="R946" i="4"/>
  <c r="P946" i="4"/>
  <c r="Y946" i="4"/>
  <c r="V946" i="4"/>
  <c r="W946" i="4"/>
  <c r="J946" i="4"/>
  <c r="L946" i="4"/>
  <c r="N946" i="4"/>
  <c r="Q946" i="4"/>
  <c r="G946" i="4"/>
  <c r="U946" i="4"/>
  <c r="X946" i="4"/>
  <c r="O946" i="4"/>
  <c r="I946" i="4"/>
  <c r="H946" i="4"/>
  <c r="F946" i="4"/>
  <c r="Z946" i="4"/>
  <c r="M946" i="4"/>
  <c r="X960" i="3"/>
  <c r="AB960" i="4"/>
  <c r="P960" i="4"/>
  <c r="U960" i="4"/>
  <c r="O960" i="4"/>
  <c r="G960" i="4"/>
  <c r="W960" i="4"/>
  <c r="L960" i="4"/>
  <c r="F960" i="4"/>
  <c r="R960" i="4"/>
  <c r="J960" i="4"/>
  <c r="K960" i="4"/>
  <c r="N960" i="4"/>
  <c r="Q960" i="4"/>
  <c r="H960" i="4"/>
  <c r="I960" i="4"/>
  <c r="Z960" i="4"/>
  <c r="X960" i="4"/>
  <c r="V960" i="4"/>
  <c r="T960" i="4"/>
  <c r="Y960" i="4"/>
  <c r="M960" i="4"/>
  <c r="X905" i="3"/>
  <c r="AB905" i="4"/>
  <c r="L905" i="4"/>
  <c r="N905" i="4"/>
  <c r="Y905" i="4"/>
  <c r="R905" i="4"/>
  <c r="I905" i="4"/>
  <c r="H905" i="4"/>
  <c r="F905" i="4"/>
  <c r="X905" i="4"/>
  <c r="V905" i="4"/>
  <c r="J905" i="4"/>
  <c r="G905" i="4"/>
  <c r="U905" i="4"/>
  <c r="O905" i="4"/>
  <c r="P905" i="4"/>
  <c r="Z905" i="4"/>
  <c r="Q905" i="4"/>
  <c r="W905" i="4"/>
  <c r="K905" i="4"/>
  <c r="M905" i="4"/>
  <c r="T862" i="4"/>
  <c r="S862" i="4" s="1"/>
  <c r="AV862" i="3"/>
  <c r="E850" i="4"/>
  <c r="Y850" i="3"/>
  <c r="AU850" i="3"/>
  <c r="T850" i="4"/>
  <c r="S850" i="4" s="1"/>
  <c r="AV850" i="3"/>
  <c r="X879" i="3"/>
  <c r="AB879" i="4"/>
  <c r="P879" i="4"/>
  <c r="O879" i="4"/>
  <c r="Q879" i="4"/>
  <c r="H879" i="4"/>
  <c r="J879" i="4"/>
  <c r="R879" i="4"/>
  <c r="G879" i="4"/>
  <c r="X879" i="4"/>
  <c r="K879" i="4"/>
  <c r="U879" i="4"/>
  <c r="F879" i="4"/>
  <c r="I879" i="4"/>
  <c r="V879" i="4"/>
  <c r="Y879" i="4"/>
  <c r="N879" i="4"/>
  <c r="Z879" i="4"/>
  <c r="W879" i="4"/>
  <c r="L879" i="4"/>
  <c r="M879" i="4"/>
  <c r="X916" i="3"/>
  <c r="AB916" i="4"/>
  <c r="Y916" i="4"/>
  <c r="H916" i="4"/>
  <c r="W916" i="4"/>
  <c r="O916" i="4"/>
  <c r="F916" i="4"/>
  <c r="J916" i="4"/>
  <c r="P916" i="4"/>
  <c r="I916" i="4"/>
  <c r="R916" i="4"/>
  <c r="N916" i="4"/>
  <c r="U916" i="4"/>
  <c r="G916" i="4"/>
  <c r="X916" i="4"/>
  <c r="L916" i="4"/>
  <c r="K916" i="4"/>
  <c r="V916" i="4"/>
  <c r="Q916" i="4"/>
  <c r="Z916" i="4"/>
  <c r="M916" i="4"/>
  <c r="X888" i="3"/>
  <c r="AB888" i="4"/>
  <c r="Z888" i="4"/>
  <c r="Z886" i="4" s="1"/>
  <c r="I888" i="4"/>
  <c r="I886" i="4" s="1"/>
  <c r="L888" i="4"/>
  <c r="L886" i="4" s="1"/>
  <c r="K888" i="4"/>
  <c r="K886" i="4" s="1"/>
  <c r="Y888" i="4"/>
  <c r="Y886" i="4" s="1"/>
  <c r="V888" i="4"/>
  <c r="O888" i="4"/>
  <c r="O886" i="4" s="1"/>
  <c r="N888" i="4"/>
  <c r="N886" i="4" s="1"/>
  <c r="P888" i="4"/>
  <c r="P886" i="4" s="1"/>
  <c r="H888" i="4"/>
  <c r="H886" i="4" s="1"/>
  <c r="R888" i="4"/>
  <c r="R886" i="4" s="1"/>
  <c r="U888" i="4"/>
  <c r="Q888" i="4"/>
  <c r="Q886" i="4" s="1"/>
  <c r="X888" i="4"/>
  <c r="X886" i="4" s="1"/>
  <c r="W888" i="4"/>
  <c r="J888" i="4"/>
  <c r="J886" i="4" s="1"/>
  <c r="F888" i="4"/>
  <c r="F886" i="4" s="1"/>
  <c r="G888" i="4"/>
  <c r="G886" i="4" s="1"/>
  <c r="M888" i="4"/>
  <c r="M886" i="4" s="1"/>
  <c r="X868" i="3"/>
  <c r="AB868" i="4"/>
  <c r="L868" i="4"/>
  <c r="Y868" i="4"/>
  <c r="N868" i="4"/>
  <c r="X868" i="4"/>
  <c r="F868" i="4"/>
  <c r="K868" i="4"/>
  <c r="G868" i="4"/>
  <c r="I868" i="4"/>
  <c r="Z868" i="4"/>
  <c r="O868" i="4"/>
  <c r="Q868" i="4"/>
  <c r="R868" i="4"/>
  <c r="P868" i="4"/>
  <c r="U868" i="4"/>
  <c r="H868" i="4"/>
  <c r="V868" i="4"/>
  <c r="W868" i="4"/>
  <c r="J868" i="4"/>
  <c r="M868" i="4"/>
  <c r="T833" i="4"/>
  <c r="S833" i="4" s="1"/>
  <c r="AV833" i="3"/>
  <c r="T860" i="4"/>
  <c r="S860" i="4" s="1"/>
  <c r="AV860" i="3"/>
  <c r="T837" i="4"/>
  <c r="S837" i="4" s="1"/>
  <c r="AV837" i="3"/>
  <c r="T849" i="4"/>
  <c r="S849" i="4" s="1"/>
  <c r="AV849" i="3"/>
  <c r="T851" i="4"/>
  <c r="S851" i="4" s="1"/>
  <c r="AV851" i="3"/>
  <c r="X872" i="3"/>
  <c r="AB872" i="4"/>
  <c r="R872" i="4"/>
  <c r="X872" i="4"/>
  <c r="W872" i="4"/>
  <c r="J872" i="4"/>
  <c r="P872" i="4"/>
  <c r="U872" i="4"/>
  <c r="I872" i="4"/>
  <c r="G872" i="4"/>
  <c r="Y872" i="4"/>
  <c r="N872" i="4"/>
  <c r="K872" i="4"/>
  <c r="V872" i="4"/>
  <c r="Q872" i="4"/>
  <c r="L872" i="4"/>
  <c r="H872" i="4"/>
  <c r="F872" i="4"/>
  <c r="O872" i="4"/>
  <c r="Z872" i="4"/>
  <c r="M872" i="4"/>
  <c r="T875" i="4"/>
  <c r="S875" i="4" s="1"/>
  <c r="AV875" i="3"/>
  <c r="T882" i="4"/>
  <c r="S882" i="4" s="1"/>
  <c r="AV882" i="3"/>
  <c r="X955" i="3"/>
  <c r="AB955" i="4"/>
  <c r="R955" i="4"/>
  <c r="Q955" i="4"/>
  <c r="X955" i="4"/>
  <c r="F955" i="4"/>
  <c r="G955" i="4"/>
  <c r="W955" i="4"/>
  <c r="J955" i="4"/>
  <c r="Y955" i="4"/>
  <c r="N955" i="4"/>
  <c r="K955" i="4"/>
  <c r="L955" i="4"/>
  <c r="U955" i="4"/>
  <c r="Z955" i="4"/>
  <c r="H955" i="4"/>
  <c r="V955" i="4"/>
  <c r="O955" i="4"/>
  <c r="P955" i="4"/>
  <c r="I955" i="4"/>
  <c r="M955" i="4"/>
  <c r="T840" i="4"/>
  <c r="S840" i="4" s="1"/>
  <c r="AV840" i="3"/>
  <c r="X892" i="3"/>
  <c r="AB892" i="4"/>
  <c r="J892" i="4"/>
  <c r="K892" i="4"/>
  <c r="P892" i="4"/>
  <c r="O892" i="4"/>
  <c r="H892" i="4"/>
  <c r="R892" i="4"/>
  <c r="Q892" i="4"/>
  <c r="L892" i="4"/>
  <c r="X892" i="4"/>
  <c r="W892" i="4"/>
  <c r="F892" i="4"/>
  <c r="N892" i="4"/>
  <c r="Y892" i="4"/>
  <c r="V892" i="4"/>
  <c r="I892" i="4"/>
  <c r="G892" i="4"/>
  <c r="U892" i="4"/>
  <c r="Z892" i="4"/>
  <c r="M892" i="4"/>
  <c r="Y954" i="3"/>
  <c r="E954" i="4"/>
  <c r="AU954" i="3"/>
  <c r="X869" i="3"/>
  <c r="AB869" i="4"/>
  <c r="X869" i="4"/>
  <c r="Z869" i="4"/>
  <c r="F869" i="4"/>
  <c r="V869" i="4"/>
  <c r="G869" i="4"/>
  <c r="H869" i="4"/>
  <c r="O869" i="4"/>
  <c r="R869" i="4"/>
  <c r="W869" i="4"/>
  <c r="J869" i="4"/>
  <c r="P869" i="4"/>
  <c r="L869" i="4"/>
  <c r="K869" i="4"/>
  <c r="Q869" i="4"/>
  <c r="U869" i="4"/>
  <c r="I869" i="4"/>
  <c r="N869" i="4"/>
  <c r="Y869" i="4"/>
  <c r="M869" i="4"/>
  <c r="X922" i="3"/>
  <c r="AB922" i="4"/>
  <c r="X922" i="4"/>
  <c r="V922" i="4"/>
  <c r="Q922" i="4"/>
  <c r="U922" i="4"/>
  <c r="J922" i="4"/>
  <c r="R922" i="4"/>
  <c r="H922" i="4"/>
  <c r="G922" i="4"/>
  <c r="F922" i="4"/>
  <c r="P922" i="4"/>
  <c r="Y922" i="4"/>
  <c r="W922" i="4"/>
  <c r="Z922" i="4"/>
  <c r="N922" i="4"/>
  <c r="L922" i="4"/>
  <c r="K922" i="4"/>
  <c r="O922" i="4"/>
  <c r="I922" i="4"/>
  <c r="M922" i="4"/>
  <c r="X867" i="3"/>
  <c r="AB867" i="4"/>
  <c r="F867" i="4"/>
  <c r="G867" i="4"/>
  <c r="O867" i="4"/>
  <c r="N867" i="4"/>
  <c r="R867" i="4"/>
  <c r="V867" i="4"/>
  <c r="W867" i="4"/>
  <c r="H867" i="4"/>
  <c r="L867" i="4"/>
  <c r="Z867" i="4"/>
  <c r="J867" i="4"/>
  <c r="I867" i="4"/>
  <c r="K867" i="4"/>
  <c r="X867" i="4"/>
  <c r="U867" i="4"/>
  <c r="Y867" i="4"/>
  <c r="P867" i="4"/>
  <c r="Q867" i="4"/>
  <c r="M867" i="4"/>
  <c r="E848" i="4"/>
  <c r="Y848" i="3"/>
  <c r="AU848" i="3"/>
  <c r="T832" i="4"/>
  <c r="S832" i="4" s="1"/>
  <c r="AV832" i="3"/>
  <c r="Y832" i="3"/>
  <c r="E832" i="4"/>
  <c r="AU832" i="3"/>
  <c r="T848" i="4"/>
  <c r="S848" i="4" s="1"/>
  <c r="AV848" i="3"/>
  <c r="Y865" i="3"/>
  <c r="E865" i="4"/>
  <c r="AU865" i="3"/>
  <c r="X880" i="3"/>
  <c r="AB880" i="4"/>
  <c r="R880" i="4"/>
  <c r="Z880" i="4"/>
  <c r="O880" i="4"/>
  <c r="W880" i="4"/>
  <c r="F880" i="4"/>
  <c r="J880" i="4"/>
  <c r="X880" i="4"/>
  <c r="N880" i="4"/>
  <c r="K880" i="4"/>
  <c r="G880" i="4"/>
  <c r="P880" i="4"/>
  <c r="V880" i="4"/>
  <c r="Y880" i="4"/>
  <c r="U880" i="4"/>
  <c r="Q880" i="4"/>
  <c r="I880" i="4"/>
  <c r="H880" i="4"/>
  <c r="L880" i="4"/>
  <c r="M880" i="4"/>
  <c r="X925" i="3"/>
  <c r="AB925" i="4"/>
  <c r="U925" i="4"/>
  <c r="K925" i="4"/>
  <c r="P925" i="4"/>
  <c r="O925" i="4"/>
  <c r="Q925" i="4"/>
  <c r="R925" i="4"/>
  <c r="V925" i="4"/>
  <c r="F925" i="4"/>
  <c r="Y925" i="4"/>
  <c r="N925" i="4"/>
  <c r="I925" i="4"/>
  <c r="Z925" i="4"/>
  <c r="W925" i="4"/>
  <c r="G925" i="4"/>
  <c r="L925" i="4"/>
  <c r="J925" i="4"/>
  <c r="H925" i="4"/>
  <c r="X925" i="4"/>
  <c r="M925" i="4"/>
  <c r="X950" i="3"/>
  <c r="AB950" i="4"/>
  <c r="Q950" i="4"/>
  <c r="J950" i="4"/>
  <c r="U950" i="4"/>
  <c r="N950" i="4"/>
  <c r="Z950" i="4"/>
  <c r="O950" i="4"/>
  <c r="L950" i="4"/>
  <c r="H950" i="4"/>
  <c r="I950" i="4"/>
  <c r="Y950" i="4"/>
  <c r="G950" i="4"/>
  <c r="V950" i="4"/>
  <c r="R950" i="4"/>
  <c r="K950" i="4"/>
  <c r="X950" i="4"/>
  <c r="F950" i="4"/>
  <c r="P950" i="4"/>
  <c r="W950" i="4"/>
  <c r="M950" i="4"/>
  <c r="X866" i="3"/>
  <c r="AB866" i="4"/>
  <c r="H866" i="4"/>
  <c r="N866" i="4"/>
  <c r="W866" i="4"/>
  <c r="L866" i="4"/>
  <c r="P866" i="4"/>
  <c r="Z866" i="4"/>
  <c r="V866" i="4"/>
  <c r="X866" i="4"/>
  <c r="O866" i="4"/>
  <c r="F866" i="4"/>
  <c r="K866" i="4"/>
  <c r="Y866" i="4"/>
  <c r="U866" i="4"/>
  <c r="J866" i="4"/>
  <c r="R866" i="4"/>
  <c r="I866" i="4"/>
  <c r="G866" i="4"/>
  <c r="Q866" i="4"/>
  <c r="M866" i="4"/>
  <c r="X902" i="3"/>
  <c r="AB902" i="4"/>
  <c r="L902" i="4"/>
  <c r="K902" i="4"/>
  <c r="Q902" i="4"/>
  <c r="X902" i="4"/>
  <c r="P902" i="4"/>
  <c r="O902" i="4"/>
  <c r="J902" i="4"/>
  <c r="N902" i="4"/>
  <c r="H902" i="4"/>
  <c r="V902" i="4"/>
  <c r="U902" i="4"/>
  <c r="Y902" i="4"/>
  <c r="Z902" i="4"/>
  <c r="G902" i="4"/>
  <c r="R902" i="4"/>
  <c r="W902" i="4"/>
  <c r="F902" i="4"/>
  <c r="I902" i="4"/>
  <c r="M902" i="4"/>
  <c r="X914" i="3"/>
  <c r="AB914" i="4"/>
  <c r="Q914" i="4"/>
  <c r="P914" i="4"/>
  <c r="F914" i="4"/>
  <c r="L914" i="4"/>
  <c r="X914" i="4"/>
  <c r="U914" i="4"/>
  <c r="N914" i="4"/>
  <c r="Z914" i="4"/>
  <c r="V914" i="4"/>
  <c r="H914" i="4"/>
  <c r="I914" i="4"/>
  <c r="J914" i="4"/>
  <c r="K914" i="4"/>
  <c r="G914" i="4"/>
  <c r="W914" i="4"/>
  <c r="Y914" i="4"/>
  <c r="R914" i="4"/>
  <c r="O914" i="4"/>
  <c r="M914" i="4"/>
  <c r="T904" i="4"/>
  <c r="S904" i="4" s="1"/>
  <c r="AV904" i="3"/>
  <c r="T913" i="4"/>
  <c r="S913" i="4" s="1"/>
  <c r="AV913" i="3"/>
  <c r="E913" i="4"/>
  <c r="Y913" i="3"/>
  <c r="AU913" i="3"/>
  <c r="X918" i="3"/>
  <c r="AB918" i="4"/>
  <c r="Y918" i="4"/>
  <c r="N918" i="4"/>
  <c r="V918" i="4"/>
  <c r="F918" i="4"/>
  <c r="I918" i="4"/>
  <c r="O918" i="4"/>
  <c r="P918" i="4"/>
  <c r="R918" i="4"/>
  <c r="W918" i="4"/>
  <c r="Z918" i="4"/>
  <c r="X918" i="4"/>
  <c r="U918" i="4"/>
  <c r="L918" i="4"/>
  <c r="G918" i="4"/>
  <c r="J918" i="4"/>
  <c r="Q918" i="4"/>
  <c r="K918" i="4"/>
  <c r="H918" i="4"/>
  <c r="M918" i="4"/>
  <c r="X877" i="3"/>
  <c r="AB877" i="4"/>
  <c r="W877" i="4"/>
  <c r="Y877" i="4"/>
  <c r="L877" i="4"/>
  <c r="P877" i="4"/>
  <c r="H877" i="4"/>
  <c r="O877" i="4"/>
  <c r="F877" i="4"/>
  <c r="Z877" i="4"/>
  <c r="U877" i="4"/>
  <c r="K877" i="4"/>
  <c r="Q877" i="4"/>
  <c r="V877" i="4"/>
  <c r="I877" i="4"/>
  <c r="R877" i="4"/>
  <c r="J877" i="4"/>
  <c r="G877" i="4"/>
  <c r="X877" i="4"/>
  <c r="N877" i="4"/>
  <c r="M877" i="4"/>
  <c r="Y856" i="3"/>
  <c r="E856" i="4"/>
  <c r="AU856" i="3"/>
  <c r="T831" i="4"/>
  <c r="S831" i="4" s="1"/>
  <c r="AV831" i="3"/>
  <c r="T858" i="4"/>
  <c r="S858" i="4" s="1"/>
  <c r="AV858" i="3"/>
  <c r="T857" i="4"/>
  <c r="S857" i="4" s="1"/>
  <c r="AV857" i="3"/>
  <c r="E849" i="4"/>
  <c r="D849" i="4" s="1"/>
  <c r="Y849" i="3"/>
  <c r="AU849" i="3"/>
  <c r="E864" i="4"/>
  <c r="Y864" i="3"/>
  <c r="AU864" i="3"/>
  <c r="Y841" i="3"/>
  <c r="E841" i="4"/>
  <c r="AU841" i="3"/>
  <c r="Y875" i="3"/>
  <c r="E875" i="4"/>
  <c r="AU875" i="3"/>
  <c r="X901" i="3"/>
  <c r="AB901" i="4"/>
  <c r="F901" i="4"/>
  <c r="J901" i="4"/>
  <c r="K901" i="4"/>
  <c r="Q901" i="4"/>
  <c r="V901" i="4"/>
  <c r="W901" i="4"/>
  <c r="G901" i="4"/>
  <c r="N901" i="4"/>
  <c r="P901" i="4"/>
  <c r="Z901" i="4"/>
  <c r="U901" i="4"/>
  <c r="Y901" i="4"/>
  <c r="X901" i="4"/>
  <c r="I901" i="4"/>
  <c r="O901" i="4"/>
  <c r="R901" i="4"/>
  <c r="H901" i="4"/>
  <c r="L901" i="4"/>
  <c r="M901" i="4"/>
  <c r="X878" i="3"/>
  <c r="AB878" i="4"/>
  <c r="N878" i="4"/>
  <c r="R878" i="4"/>
  <c r="P878" i="4"/>
  <c r="I878" i="4"/>
  <c r="H878" i="4"/>
  <c r="K878" i="4"/>
  <c r="Y878" i="4"/>
  <c r="W878" i="4"/>
  <c r="G878" i="4"/>
  <c r="U878" i="4"/>
  <c r="X878" i="4"/>
  <c r="Z878" i="4"/>
  <c r="V878" i="4"/>
  <c r="O878" i="4"/>
  <c r="J878" i="4"/>
  <c r="L878" i="4"/>
  <c r="F878" i="4"/>
  <c r="Q878" i="4"/>
  <c r="M878" i="4"/>
  <c r="X959" i="3"/>
  <c r="AB959" i="4"/>
  <c r="J959" i="4"/>
  <c r="P959" i="4"/>
  <c r="O959" i="4"/>
  <c r="T959" i="4"/>
  <c r="L959" i="4"/>
  <c r="W959" i="4"/>
  <c r="R959" i="4"/>
  <c r="Q959" i="4"/>
  <c r="U959" i="4"/>
  <c r="F959" i="4"/>
  <c r="N959" i="4"/>
  <c r="X959" i="4"/>
  <c r="H959" i="4"/>
  <c r="V959" i="4"/>
  <c r="G959" i="4"/>
  <c r="Y959" i="4"/>
  <c r="K959" i="4"/>
  <c r="Z959" i="4"/>
  <c r="I959" i="4"/>
  <c r="M959" i="4"/>
  <c r="X929" i="3"/>
  <c r="AB929" i="4"/>
  <c r="Q929" i="4"/>
  <c r="F929" i="4"/>
  <c r="V929" i="4"/>
  <c r="K929" i="4"/>
  <c r="O929" i="4"/>
  <c r="L929" i="4"/>
  <c r="N929" i="4"/>
  <c r="W929" i="4"/>
  <c r="Z929" i="4"/>
  <c r="Y929" i="4"/>
  <c r="I929" i="4"/>
  <c r="P929" i="4"/>
  <c r="H929" i="4"/>
  <c r="J929" i="4"/>
  <c r="R929" i="4"/>
  <c r="G929" i="4"/>
  <c r="X929" i="4"/>
  <c r="U929" i="4"/>
  <c r="M929" i="4"/>
  <c r="X884" i="3"/>
  <c r="AB884" i="4"/>
  <c r="K884" i="4"/>
  <c r="X884" i="4"/>
  <c r="Z884" i="4"/>
  <c r="Q884" i="4"/>
  <c r="P884" i="4"/>
  <c r="U884" i="4"/>
  <c r="H884" i="4"/>
  <c r="V884" i="4"/>
  <c r="N884" i="4"/>
  <c r="L884" i="4"/>
  <c r="W884" i="4"/>
  <c r="I884" i="4"/>
  <c r="F884" i="4"/>
  <c r="G884" i="4"/>
  <c r="O884" i="4"/>
  <c r="J884" i="4"/>
  <c r="Y884" i="4"/>
  <c r="R884" i="4"/>
  <c r="M884" i="4"/>
  <c r="X951" i="3"/>
  <c r="AB951" i="4"/>
  <c r="O951" i="4"/>
  <c r="P951" i="4"/>
  <c r="K951" i="4"/>
  <c r="U951" i="4"/>
  <c r="N951" i="4"/>
  <c r="V951" i="4"/>
  <c r="L951" i="4"/>
  <c r="R951" i="4"/>
  <c r="W951" i="4"/>
  <c r="F951" i="4"/>
  <c r="G951" i="4"/>
  <c r="I951" i="4"/>
  <c r="Q951" i="4"/>
  <c r="X951" i="4"/>
  <c r="J951" i="4"/>
  <c r="Z951" i="4"/>
  <c r="Y951" i="4"/>
  <c r="H951" i="4"/>
  <c r="M951" i="4"/>
  <c r="X885" i="3"/>
  <c r="AB885" i="4"/>
  <c r="X885" i="4"/>
  <c r="G885" i="4"/>
  <c r="I885" i="4"/>
  <c r="Q885" i="4"/>
  <c r="V885" i="4"/>
  <c r="Z885" i="4"/>
  <c r="F885" i="4"/>
  <c r="N885" i="4"/>
  <c r="J885" i="4"/>
  <c r="W885" i="4"/>
  <c r="P885" i="4"/>
  <c r="L885" i="4"/>
  <c r="Y885" i="4"/>
  <c r="U885" i="4"/>
  <c r="O885" i="4"/>
  <c r="R885" i="4"/>
  <c r="H885" i="4"/>
  <c r="K885" i="4"/>
  <c r="M885" i="4"/>
  <c r="X917" i="3"/>
  <c r="AB917" i="4"/>
  <c r="R917" i="4"/>
  <c r="H917" i="4"/>
  <c r="J917" i="4"/>
  <c r="X917" i="4"/>
  <c r="W917" i="4"/>
  <c r="F917" i="4"/>
  <c r="P917" i="4"/>
  <c r="N917" i="4"/>
  <c r="Z917" i="4"/>
  <c r="K917" i="4"/>
  <c r="L917" i="4"/>
  <c r="O917" i="4"/>
  <c r="Q917" i="4"/>
  <c r="U917" i="4"/>
  <c r="G917" i="4"/>
  <c r="I917" i="4"/>
  <c r="Y917" i="4"/>
  <c r="V917" i="4"/>
  <c r="M917" i="4"/>
  <c r="X932" i="3"/>
  <c r="AB932" i="4"/>
  <c r="H932" i="4"/>
  <c r="U932" i="4"/>
  <c r="K932" i="4"/>
  <c r="L932" i="4"/>
  <c r="Z932" i="4"/>
  <c r="X932" i="4"/>
  <c r="G932" i="4"/>
  <c r="W932" i="4"/>
  <c r="P932" i="4"/>
  <c r="F932" i="4"/>
  <c r="N932" i="4"/>
  <c r="Y932" i="4"/>
  <c r="Q932" i="4"/>
  <c r="V932" i="4"/>
  <c r="R932" i="4"/>
  <c r="I932" i="4"/>
  <c r="O932" i="4"/>
  <c r="J932" i="4"/>
  <c r="M932" i="4"/>
  <c r="Y855" i="3"/>
  <c r="E855" i="4"/>
  <c r="AU855" i="3"/>
  <c r="X958" i="3"/>
  <c r="AB958" i="4"/>
  <c r="I958" i="4"/>
  <c r="L958" i="4"/>
  <c r="V958" i="4"/>
  <c r="R958" i="4"/>
  <c r="X958" i="4"/>
  <c r="P958" i="4"/>
  <c r="G958" i="4"/>
  <c r="Z958" i="4"/>
  <c r="J958" i="4"/>
  <c r="K958" i="4"/>
  <c r="N958" i="4"/>
  <c r="F958" i="4"/>
  <c r="T958" i="4"/>
  <c r="Q958" i="4"/>
  <c r="U958" i="4"/>
  <c r="O958" i="4"/>
  <c r="W958" i="4"/>
  <c r="H958" i="4"/>
  <c r="Y958" i="4"/>
  <c r="M958" i="4"/>
  <c r="Y890" i="3"/>
  <c r="E890" i="4"/>
  <c r="AU890" i="3"/>
  <c r="X945" i="3"/>
  <c r="AB945" i="4"/>
  <c r="L945" i="4"/>
  <c r="Y945" i="4"/>
  <c r="U945" i="4"/>
  <c r="K945" i="4"/>
  <c r="W945" i="4"/>
  <c r="N945" i="4"/>
  <c r="O945" i="4"/>
  <c r="P945" i="4"/>
  <c r="X945" i="4"/>
  <c r="G945" i="4"/>
  <c r="F945" i="4"/>
  <c r="J945" i="4"/>
  <c r="H945" i="4"/>
  <c r="I945" i="4"/>
  <c r="Z945" i="4"/>
  <c r="Q945" i="4"/>
  <c r="R945" i="4"/>
  <c r="V945" i="4"/>
  <c r="M945" i="4"/>
  <c r="X952" i="3"/>
  <c r="AB952" i="4"/>
  <c r="O952" i="4"/>
  <c r="Q952" i="4"/>
  <c r="W952" i="4"/>
  <c r="Y952" i="4"/>
  <c r="P952" i="4"/>
  <c r="K952" i="4"/>
  <c r="I952" i="4"/>
  <c r="Z952" i="4"/>
  <c r="U952" i="4"/>
  <c r="F952" i="4"/>
  <c r="N952" i="4"/>
  <c r="V952" i="4"/>
  <c r="L952" i="4"/>
  <c r="J952" i="4"/>
  <c r="H952" i="4"/>
  <c r="R952" i="4"/>
  <c r="G952" i="4"/>
  <c r="X952" i="4"/>
  <c r="M952" i="4"/>
  <c r="Y942" i="3"/>
  <c r="E942" i="4"/>
  <c r="AU942" i="3"/>
  <c r="X871" i="3"/>
  <c r="AB871" i="4"/>
  <c r="L871" i="4"/>
  <c r="O871" i="4"/>
  <c r="V871" i="4"/>
  <c r="R871" i="4"/>
  <c r="K871" i="4"/>
  <c r="W871" i="4"/>
  <c r="Z871" i="4"/>
  <c r="I871" i="4"/>
  <c r="Y871" i="4"/>
  <c r="Q871" i="4"/>
  <c r="H871" i="4"/>
  <c r="P871" i="4"/>
  <c r="F871" i="4"/>
  <c r="X871" i="4"/>
  <c r="G871" i="4"/>
  <c r="N871" i="4"/>
  <c r="J871" i="4"/>
  <c r="U871" i="4"/>
  <c r="M871" i="4"/>
  <c r="X928" i="3"/>
  <c r="AB928" i="4"/>
  <c r="F928" i="4"/>
  <c r="O928" i="4"/>
  <c r="P928" i="4"/>
  <c r="Q928" i="4"/>
  <c r="X928" i="4"/>
  <c r="K928" i="4"/>
  <c r="L928" i="4"/>
  <c r="W928" i="4"/>
  <c r="N928" i="4"/>
  <c r="U928" i="4"/>
  <c r="I928" i="4"/>
  <c r="V928" i="4"/>
  <c r="R928" i="4"/>
  <c r="G928" i="4"/>
  <c r="Y928" i="4"/>
  <c r="Z928" i="4"/>
  <c r="J928" i="4"/>
  <c r="H928" i="4"/>
  <c r="M928" i="4"/>
  <c r="X911" i="3"/>
  <c r="AB911" i="4"/>
  <c r="J911" i="4"/>
  <c r="P911" i="4"/>
  <c r="I911" i="4"/>
  <c r="G911" i="4"/>
  <c r="F911" i="4"/>
  <c r="X911" i="4"/>
  <c r="N911" i="4"/>
  <c r="Z911" i="4"/>
  <c r="U911" i="4"/>
  <c r="V911" i="4"/>
  <c r="K911" i="4"/>
  <c r="O911" i="4"/>
  <c r="R911" i="4"/>
  <c r="Y911" i="4"/>
  <c r="H911" i="4"/>
  <c r="Q911" i="4"/>
  <c r="W911" i="4"/>
  <c r="L911" i="4"/>
  <c r="M911" i="4"/>
  <c r="X921" i="3"/>
  <c r="AB921" i="4"/>
  <c r="O921" i="4"/>
  <c r="L921" i="4"/>
  <c r="Z921" i="4"/>
  <c r="Y921" i="4"/>
  <c r="Q921" i="4"/>
  <c r="K921" i="4"/>
  <c r="H921" i="4"/>
  <c r="I921" i="4"/>
  <c r="R921" i="4"/>
  <c r="F921" i="4"/>
  <c r="W921" i="4"/>
  <c r="V921" i="4"/>
  <c r="P921" i="4"/>
  <c r="G921" i="4"/>
  <c r="U921" i="4"/>
  <c r="N921" i="4"/>
  <c r="X921" i="4"/>
  <c r="J921" i="4"/>
  <c r="M921" i="4"/>
  <c r="X956" i="3"/>
  <c r="AB956" i="4"/>
  <c r="R956" i="4"/>
  <c r="X956" i="4"/>
  <c r="Y956" i="4"/>
  <c r="F956" i="4"/>
  <c r="Q956" i="4"/>
  <c r="W956" i="4"/>
  <c r="K956" i="4"/>
  <c r="N956" i="4"/>
  <c r="U956" i="4"/>
  <c r="T956" i="4"/>
  <c r="P956" i="4"/>
  <c r="O956" i="4"/>
  <c r="Z956" i="4"/>
  <c r="G956" i="4"/>
  <c r="J956" i="4"/>
  <c r="L956" i="4"/>
  <c r="H956" i="4"/>
  <c r="I956" i="4"/>
  <c r="V956" i="4"/>
  <c r="M956" i="4"/>
  <c r="T853" i="4"/>
  <c r="S853" i="4" s="1"/>
  <c r="AV853" i="3"/>
  <c r="E853" i="4"/>
  <c r="Y853" i="3"/>
  <c r="AU853" i="3"/>
  <c r="E852" i="4"/>
  <c r="D852" i="4" s="1"/>
  <c r="Y852" i="3"/>
  <c r="AU852" i="3"/>
  <c r="T865" i="4"/>
  <c r="S865" i="4" s="1"/>
  <c r="AV865" i="3"/>
  <c r="Y836" i="3"/>
  <c r="E836" i="4"/>
  <c r="AU836" i="3"/>
  <c r="Y859" i="3"/>
  <c r="E859" i="4"/>
  <c r="D859" i="4" s="1"/>
  <c r="AU859" i="3"/>
  <c r="X931" i="3"/>
  <c r="AB931" i="4"/>
  <c r="V931" i="4"/>
  <c r="Z931" i="4"/>
  <c r="I931" i="4"/>
  <c r="G931" i="4"/>
  <c r="O931" i="4"/>
  <c r="Q931" i="4"/>
  <c r="P931" i="4"/>
  <c r="K931" i="4"/>
  <c r="Y931" i="4"/>
  <c r="N931" i="4"/>
  <c r="U931" i="4"/>
  <c r="X931" i="4"/>
  <c r="J931" i="4"/>
  <c r="H931" i="4"/>
  <c r="L931" i="4"/>
  <c r="R931" i="4"/>
  <c r="F931" i="4"/>
  <c r="W931" i="4"/>
  <c r="M931" i="4"/>
  <c r="X926" i="3"/>
  <c r="AB926" i="4"/>
  <c r="Q926" i="4"/>
  <c r="I926" i="4"/>
  <c r="L926" i="4"/>
  <c r="P926" i="4"/>
  <c r="X926" i="4"/>
  <c r="N926" i="4"/>
  <c r="G926" i="4"/>
  <c r="F926" i="4"/>
  <c r="Z926" i="4"/>
  <c r="U926" i="4"/>
  <c r="O926" i="4"/>
  <c r="H926" i="4"/>
  <c r="Y926" i="4"/>
  <c r="W926" i="4"/>
  <c r="R926" i="4"/>
  <c r="K926" i="4"/>
  <c r="V926" i="4"/>
  <c r="J926" i="4"/>
  <c r="M926" i="4"/>
  <c r="X948" i="3"/>
  <c r="AB948" i="4"/>
  <c r="R948" i="4"/>
  <c r="I948" i="4"/>
  <c r="O948" i="4"/>
  <c r="G948" i="4"/>
  <c r="W948" i="4"/>
  <c r="F948" i="4"/>
  <c r="U948" i="4"/>
  <c r="N948" i="4"/>
  <c r="P948" i="4"/>
  <c r="J948" i="4"/>
  <c r="H948" i="4"/>
  <c r="Z948" i="4"/>
  <c r="Q948" i="4"/>
  <c r="K948" i="4"/>
  <c r="Y948" i="4"/>
  <c r="V948" i="4"/>
  <c r="L948" i="4"/>
  <c r="X948" i="4"/>
  <c r="M948" i="4"/>
  <c r="X883" i="3"/>
  <c r="AB883" i="4"/>
  <c r="Q883" i="4"/>
  <c r="Q881" i="4" s="1"/>
  <c r="W883" i="4"/>
  <c r="Y883" i="4"/>
  <c r="Y881" i="4" s="1"/>
  <c r="U883" i="4"/>
  <c r="N883" i="4"/>
  <c r="N881" i="4" s="1"/>
  <c r="P883" i="4"/>
  <c r="O883" i="4"/>
  <c r="R883" i="4"/>
  <c r="X883" i="4"/>
  <c r="X881" i="4" s="1"/>
  <c r="G883" i="4"/>
  <c r="G881" i="4" s="1"/>
  <c r="V883" i="4"/>
  <c r="K883" i="4"/>
  <c r="H883" i="4"/>
  <c r="H881" i="4" s="1"/>
  <c r="Z883" i="4"/>
  <c r="Z881" i="4" s="1"/>
  <c r="I883" i="4"/>
  <c r="I881" i="4" s="1"/>
  <c r="L883" i="4"/>
  <c r="L881" i="4" s="1"/>
  <c r="J883" i="4"/>
  <c r="F883" i="4"/>
  <c r="M883" i="4"/>
  <c r="M881" i="4" s="1"/>
  <c r="X924" i="3"/>
  <c r="AB924" i="4"/>
  <c r="W924" i="4"/>
  <c r="L924" i="4"/>
  <c r="U924" i="4"/>
  <c r="F924" i="4"/>
  <c r="K924" i="4"/>
  <c r="H924" i="4"/>
  <c r="Z924" i="4"/>
  <c r="G924" i="4"/>
  <c r="J924" i="4"/>
  <c r="Q924" i="4"/>
  <c r="X924" i="4"/>
  <c r="V924" i="4"/>
  <c r="P924" i="4"/>
  <c r="I924" i="4"/>
  <c r="R924" i="4"/>
  <c r="Y924" i="4"/>
  <c r="O924" i="4"/>
  <c r="N924" i="4"/>
  <c r="M924" i="4"/>
  <c r="Y862" i="3"/>
  <c r="E862" i="4"/>
  <c r="D862" i="4" s="1"/>
  <c r="AU862" i="3"/>
  <c r="Y857" i="3"/>
  <c r="E857" i="4"/>
  <c r="D857" i="4" s="1"/>
  <c r="AU857" i="3"/>
  <c r="X944" i="3"/>
  <c r="AB944" i="4"/>
  <c r="X944" i="4"/>
  <c r="J944" i="4"/>
  <c r="G944" i="4"/>
  <c r="U944" i="4"/>
  <c r="O944" i="4"/>
  <c r="Y944" i="4"/>
  <c r="L944" i="4"/>
  <c r="P944" i="4"/>
  <c r="H944" i="4"/>
  <c r="Z944" i="4"/>
  <c r="K944" i="4"/>
  <c r="Q944" i="4"/>
  <c r="F944" i="4"/>
  <c r="W944" i="4"/>
  <c r="I944" i="4"/>
  <c r="R944" i="4"/>
  <c r="V944" i="4"/>
  <c r="N944" i="4"/>
  <c r="M944" i="4"/>
  <c r="X934" i="3"/>
  <c r="AB934" i="4"/>
  <c r="W934" i="4"/>
  <c r="Y934" i="4"/>
  <c r="P934" i="4"/>
  <c r="F934" i="4"/>
  <c r="J934" i="4"/>
  <c r="R934" i="4"/>
  <c r="I934" i="4"/>
  <c r="N934" i="4"/>
  <c r="G934" i="4"/>
  <c r="K934" i="4"/>
  <c r="H934" i="4"/>
  <c r="X934" i="4"/>
  <c r="Z934" i="4"/>
  <c r="O934" i="4"/>
  <c r="V934" i="4"/>
  <c r="Q934" i="4"/>
  <c r="U934" i="4"/>
  <c r="L934" i="4"/>
  <c r="M934" i="4"/>
  <c r="X930" i="3"/>
  <c r="AB930" i="4"/>
  <c r="F930" i="4"/>
  <c r="W930" i="4"/>
  <c r="P930" i="4"/>
  <c r="H930" i="4"/>
  <c r="G930" i="4"/>
  <c r="O930" i="4"/>
  <c r="Q930" i="4"/>
  <c r="J930" i="4"/>
  <c r="L930" i="4"/>
  <c r="N930" i="4"/>
  <c r="Z930" i="4"/>
  <c r="I930" i="4"/>
  <c r="Y930" i="4"/>
  <c r="U930" i="4"/>
  <c r="X930" i="4"/>
  <c r="V930" i="4"/>
  <c r="K930" i="4"/>
  <c r="R930" i="4"/>
  <c r="M930" i="4"/>
  <c r="X935" i="3"/>
  <c r="AB935" i="4"/>
  <c r="R935" i="4"/>
  <c r="K935" i="4"/>
  <c r="J935" i="4"/>
  <c r="W935" i="4"/>
  <c r="Q935" i="4"/>
  <c r="I935" i="4"/>
  <c r="X935" i="4"/>
  <c r="H935" i="4"/>
  <c r="U935" i="4"/>
  <c r="N935" i="4"/>
  <c r="G935" i="4"/>
  <c r="P935" i="4"/>
  <c r="F935" i="4"/>
  <c r="V935" i="4"/>
  <c r="L935" i="4"/>
  <c r="Y935" i="4"/>
  <c r="Z935" i="4"/>
  <c r="O935" i="4"/>
  <c r="M935" i="4"/>
  <c r="Y863" i="3"/>
  <c r="E863" i="4"/>
  <c r="AU863" i="3"/>
  <c r="T835" i="4"/>
  <c r="S835" i="4" s="1"/>
  <c r="AV835" i="3"/>
  <c r="E860" i="4"/>
  <c r="D860" i="4" s="1"/>
  <c r="Y860" i="3"/>
  <c r="AU860" i="3"/>
  <c r="Y837" i="3"/>
  <c r="E837" i="4"/>
  <c r="D837" i="4" s="1"/>
  <c r="AU837" i="3"/>
  <c r="T841" i="4"/>
  <c r="S841" i="4" s="1"/>
  <c r="AV841" i="3"/>
  <c r="Y851" i="3"/>
  <c r="E851" i="4"/>
  <c r="D851" i="4" s="1"/>
  <c r="AU851" i="3"/>
  <c r="Y840" i="3"/>
  <c r="E840" i="4"/>
  <c r="D840" i="4" s="1"/>
  <c r="AU840" i="3"/>
  <c r="T855" i="4"/>
  <c r="S855" i="4" s="1"/>
  <c r="AV855" i="3"/>
  <c r="Y834" i="3"/>
  <c r="E834" i="4"/>
  <c r="AU834" i="3"/>
  <c r="E847" i="4"/>
  <c r="Y847" i="3"/>
  <c r="AU847" i="3"/>
  <c r="T847" i="4"/>
  <c r="S847" i="4" s="1"/>
  <c r="AV847" i="3"/>
  <c r="T908" i="4"/>
  <c r="S908" i="4" s="1"/>
  <c r="AV908" i="3"/>
  <c r="X876" i="3"/>
  <c r="AB876" i="4"/>
  <c r="U876" i="4"/>
  <c r="V876" i="4"/>
  <c r="I876" i="4"/>
  <c r="I874" i="4" s="1"/>
  <c r="X876" i="4"/>
  <c r="X874" i="4" s="1"/>
  <c r="N876" i="4"/>
  <c r="N874" i="4" s="1"/>
  <c r="Z876" i="4"/>
  <c r="Z874" i="4" s="1"/>
  <c r="Y876" i="4"/>
  <c r="P876" i="4"/>
  <c r="P874" i="4" s="1"/>
  <c r="F876" i="4"/>
  <c r="J876" i="4"/>
  <c r="J874" i="4" s="1"/>
  <c r="R876" i="4"/>
  <c r="R874" i="4" s="1"/>
  <c r="L876" i="4"/>
  <c r="L874" i="4" s="1"/>
  <c r="W876" i="4"/>
  <c r="O876" i="4"/>
  <c r="O874" i="4" s="1"/>
  <c r="Q876" i="4"/>
  <c r="Q874" i="4" s="1"/>
  <c r="H876" i="4"/>
  <c r="H874" i="4" s="1"/>
  <c r="G876" i="4"/>
  <c r="G874" i="4" s="1"/>
  <c r="K876" i="4"/>
  <c r="M876" i="4"/>
  <c r="M874" i="4" s="1"/>
  <c r="X933" i="3"/>
  <c r="AB933" i="4"/>
  <c r="O933" i="4"/>
  <c r="P933" i="4"/>
  <c r="U933" i="4"/>
  <c r="F933" i="4"/>
  <c r="Z933" i="4"/>
  <c r="Y933" i="4"/>
  <c r="Q933" i="4"/>
  <c r="G933" i="4"/>
  <c r="W933" i="4"/>
  <c r="X933" i="4"/>
  <c r="V933" i="4"/>
  <c r="L933" i="4"/>
  <c r="I933" i="4"/>
  <c r="R933" i="4"/>
  <c r="K933" i="4"/>
  <c r="H933" i="4"/>
  <c r="J933" i="4"/>
  <c r="N933" i="4"/>
  <c r="M933" i="4"/>
  <c r="E887" i="4"/>
  <c r="AU887" i="3"/>
  <c r="Y887" i="3"/>
  <c r="T836" i="4"/>
  <c r="S836" i="4" s="1"/>
  <c r="AV836" i="3"/>
  <c r="X939" i="3"/>
  <c r="AB939" i="4"/>
  <c r="L939" i="4"/>
  <c r="J939" i="4"/>
  <c r="V939" i="4"/>
  <c r="N939" i="4"/>
  <c r="O939" i="4"/>
  <c r="G939" i="4"/>
  <c r="K939" i="4"/>
  <c r="H939" i="4"/>
  <c r="Y939" i="4"/>
  <c r="I939" i="4"/>
  <c r="Q939" i="4"/>
  <c r="W939" i="4"/>
  <c r="Z939" i="4"/>
  <c r="P939" i="4"/>
  <c r="R939" i="4"/>
  <c r="F939" i="4"/>
  <c r="U939" i="4"/>
  <c r="X939" i="4"/>
  <c r="M939" i="4"/>
  <c r="X896" i="3"/>
  <c r="AB896" i="4"/>
  <c r="O896" i="4"/>
  <c r="F896" i="4"/>
  <c r="Z896" i="4"/>
  <c r="Q896" i="4"/>
  <c r="H896" i="4"/>
  <c r="P896" i="4"/>
  <c r="N896" i="4"/>
  <c r="J896" i="4"/>
  <c r="I896" i="4"/>
  <c r="R896" i="4"/>
  <c r="L896" i="4"/>
  <c r="X896" i="4"/>
  <c r="Y896" i="4"/>
  <c r="W896" i="4"/>
  <c r="U896" i="4"/>
  <c r="K896" i="4"/>
  <c r="V896" i="4"/>
  <c r="G896" i="4"/>
  <c r="M896" i="4"/>
  <c r="X927" i="3"/>
  <c r="AB927" i="4"/>
  <c r="W927" i="4"/>
  <c r="G927" i="4"/>
  <c r="J927" i="4"/>
  <c r="L927" i="4"/>
  <c r="U927" i="4"/>
  <c r="R927" i="4"/>
  <c r="Z927" i="4"/>
  <c r="K927" i="4"/>
  <c r="Q927" i="4"/>
  <c r="X927" i="4"/>
  <c r="V927" i="4"/>
  <c r="I927" i="4"/>
  <c r="H927" i="4"/>
  <c r="N927" i="4"/>
  <c r="O927" i="4"/>
  <c r="Y927" i="4"/>
  <c r="F927" i="4"/>
  <c r="P927" i="4"/>
  <c r="M927" i="4"/>
  <c r="X891" i="3"/>
  <c r="AB891" i="4"/>
  <c r="H891" i="4"/>
  <c r="Q891" i="4"/>
  <c r="G891" i="4"/>
  <c r="J891" i="4"/>
  <c r="I891" i="4"/>
  <c r="K891" i="4"/>
  <c r="X891" i="4"/>
  <c r="L891" i="4"/>
  <c r="Y891" i="4"/>
  <c r="U891" i="4"/>
  <c r="R891" i="4"/>
  <c r="P891" i="4"/>
  <c r="W891" i="4"/>
  <c r="N891" i="4"/>
  <c r="F891" i="4"/>
  <c r="O891" i="4"/>
  <c r="Z891" i="4"/>
  <c r="V891" i="4"/>
  <c r="M891" i="4"/>
  <c r="X947" i="3"/>
  <c r="AB947" i="4"/>
  <c r="P947" i="4"/>
  <c r="U947" i="4"/>
  <c r="R947" i="4"/>
  <c r="J947" i="4"/>
  <c r="Y947" i="4"/>
  <c r="V947" i="4"/>
  <c r="W947" i="4"/>
  <c r="Q947" i="4"/>
  <c r="G947" i="4"/>
  <c r="N947" i="4"/>
  <c r="H947" i="4"/>
  <c r="I947" i="4"/>
  <c r="K947" i="4"/>
  <c r="O947" i="4"/>
  <c r="Z947" i="4"/>
  <c r="F947" i="4"/>
  <c r="X947" i="4"/>
  <c r="L947" i="4"/>
  <c r="M947" i="4"/>
  <c r="X895" i="3"/>
  <c r="AB895" i="4"/>
  <c r="U895" i="4"/>
  <c r="L895" i="4"/>
  <c r="P895" i="4"/>
  <c r="W895" i="4"/>
  <c r="Z895" i="4"/>
  <c r="H895" i="4"/>
  <c r="J895" i="4"/>
  <c r="X895" i="4"/>
  <c r="N895" i="4"/>
  <c r="V895" i="4"/>
  <c r="F895" i="4"/>
  <c r="Q895" i="4"/>
  <c r="K895" i="4"/>
  <c r="R895" i="4"/>
  <c r="Y895" i="4"/>
  <c r="G895" i="4"/>
  <c r="O895" i="4"/>
  <c r="I895" i="4"/>
  <c r="M895" i="4"/>
  <c r="X897" i="3"/>
  <c r="AB897" i="4"/>
  <c r="K897" i="4"/>
  <c r="Y897" i="4"/>
  <c r="J897" i="4"/>
  <c r="V897" i="4"/>
  <c r="L897" i="4"/>
  <c r="P897" i="4"/>
  <c r="H897" i="4"/>
  <c r="X897" i="4"/>
  <c r="W897" i="4"/>
  <c r="I897" i="4"/>
  <c r="U897" i="4"/>
  <c r="Z897" i="4"/>
  <c r="F897" i="4"/>
  <c r="G897" i="4"/>
  <c r="O897" i="4"/>
  <c r="N897" i="4"/>
  <c r="R897" i="4"/>
  <c r="Q897" i="4"/>
  <c r="M897" i="4"/>
  <c r="X900" i="3"/>
  <c r="AB900" i="4"/>
  <c r="J900" i="4"/>
  <c r="N900" i="4"/>
  <c r="V900" i="4"/>
  <c r="X900" i="4"/>
  <c r="H900" i="4"/>
  <c r="L900" i="4"/>
  <c r="Z900" i="4"/>
  <c r="Q900" i="4"/>
  <c r="P900" i="4"/>
  <c r="F900" i="4"/>
  <c r="W900" i="4"/>
  <c r="O900" i="4"/>
  <c r="K900" i="4"/>
  <c r="U900" i="4"/>
  <c r="Y900" i="4"/>
  <c r="I900" i="4"/>
  <c r="R900" i="4"/>
  <c r="G900" i="4"/>
  <c r="M900" i="4"/>
  <c r="T856" i="4"/>
  <c r="S856" i="4" s="1"/>
  <c r="AV856" i="3"/>
  <c r="Y831" i="3"/>
  <c r="E831" i="4"/>
  <c r="D831" i="4" s="1"/>
  <c r="AU831" i="3"/>
  <c r="E858" i="4"/>
  <c r="D858" i="4" s="1"/>
  <c r="Y858" i="3"/>
  <c r="AU858" i="3"/>
  <c r="T863" i="4"/>
  <c r="S863" i="4" s="1"/>
  <c r="AV863" i="3"/>
  <c r="T846" i="4"/>
  <c r="S846" i="4" s="1"/>
  <c r="AV846" i="3"/>
  <c r="E846" i="4"/>
  <c r="Y846" i="3"/>
  <c r="AU846" i="3"/>
  <c r="Y833" i="3"/>
  <c r="E833" i="4"/>
  <c r="D833" i="4" s="1"/>
  <c r="AU833" i="3"/>
  <c r="Y835" i="3"/>
  <c r="E835" i="4"/>
  <c r="D835" i="4" s="1"/>
  <c r="AU835" i="3"/>
  <c r="T864" i="4"/>
  <c r="S864" i="4" s="1"/>
  <c r="AV864" i="3"/>
  <c r="X957" i="3"/>
  <c r="AB957" i="4"/>
  <c r="R957" i="4"/>
  <c r="P957" i="4"/>
  <c r="L957" i="4"/>
  <c r="V957" i="4"/>
  <c r="H957" i="4"/>
  <c r="Q957" i="4"/>
  <c r="N957" i="4"/>
  <c r="Y957" i="4"/>
  <c r="W957" i="4"/>
  <c r="G957" i="4"/>
  <c r="F957" i="4"/>
  <c r="X957" i="4"/>
  <c r="T957" i="4"/>
  <c r="K957" i="4"/>
  <c r="J957" i="4"/>
  <c r="U957" i="4"/>
  <c r="I957" i="4"/>
  <c r="O957" i="4"/>
  <c r="Z957" i="4"/>
  <c r="M957" i="4"/>
  <c r="X919" i="3"/>
  <c r="AB919" i="4"/>
  <c r="H919" i="4"/>
  <c r="R919" i="4"/>
  <c r="I919" i="4"/>
  <c r="Z919" i="4"/>
  <c r="G919" i="4"/>
  <c r="P919" i="4"/>
  <c r="J919" i="4"/>
  <c r="U919" i="4"/>
  <c r="V919" i="4"/>
  <c r="W919" i="4"/>
  <c r="F919" i="4"/>
  <c r="K919" i="4"/>
  <c r="N919" i="4"/>
  <c r="O919" i="4"/>
  <c r="Y919" i="4"/>
  <c r="L919" i="4"/>
  <c r="Q919" i="4"/>
  <c r="X919" i="4"/>
  <c r="M919" i="4"/>
  <c r="X923" i="3"/>
  <c r="AB923" i="4"/>
  <c r="G923" i="4"/>
  <c r="Y923" i="4"/>
  <c r="Q923" i="4"/>
  <c r="K923" i="4"/>
  <c r="J923" i="4"/>
  <c r="H923" i="4"/>
  <c r="P923" i="4"/>
  <c r="F923" i="4"/>
  <c r="L923" i="4"/>
  <c r="Z923" i="4"/>
  <c r="V923" i="4"/>
  <c r="N923" i="4"/>
  <c r="I923" i="4"/>
  <c r="X923" i="4"/>
  <c r="W923" i="4"/>
  <c r="U923" i="4"/>
  <c r="R923" i="4"/>
  <c r="O923" i="4"/>
  <c r="M923" i="4"/>
  <c r="X894" i="3"/>
  <c r="AB894" i="4"/>
  <c r="O894" i="4"/>
  <c r="L894" i="4"/>
  <c r="U894" i="4"/>
  <c r="Q894" i="4"/>
  <c r="W894" i="4"/>
  <c r="X894" i="4"/>
  <c r="K894" i="4"/>
  <c r="I894" i="4"/>
  <c r="N894" i="4"/>
  <c r="V894" i="4"/>
  <c r="P894" i="4"/>
  <c r="R894" i="4"/>
  <c r="F894" i="4"/>
  <c r="G894" i="4"/>
  <c r="H894" i="4"/>
  <c r="J894" i="4"/>
  <c r="Z894" i="4"/>
  <c r="Y894" i="4"/>
  <c r="M894" i="4"/>
  <c r="X943" i="3"/>
  <c r="AB943" i="4"/>
  <c r="V943" i="4"/>
  <c r="L943" i="4"/>
  <c r="H943" i="4"/>
  <c r="R943" i="4"/>
  <c r="W943" i="4"/>
  <c r="P943" i="4"/>
  <c r="Q943" i="4"/>
  <c r="I943" i="4"/>
  <c r="F943" i="4"/>
  <c r="N943" i="4"/>
  <c r="Y943" i="4"/>
  <c r="G943" i="4"/>
  <c r="X943" i="4"/>
  <c r="K943" i="4"/>
  <c r="O943" i="4"/>
  <c r="U943" i="4"/>
  <c r="J943" i="4"/>
  <c r="Z943" i="4"/>
  <c r="M943" i="4"/>
  <c r="X910" i="3"/>
  <c r="AB910" i="4"/>
  <c r="Y910" i="4"/>
  <c r="Z910" i="4"/>
  <c r="X910" i="4"/>
  <c r="Q910" i="4"/>
  <c r="R910" i="4"/>
  <c r="N910" i="4"/>
  <c r="L910" i="4"/>
  <c r="H910" i="4"/>
  <c r="P910" i="4"/>
  <c r="O910" i="4"/>
  <c r="K910" i="4"/>
  <c r="J910" i="4"/>
  <c r="G910" i="4"/>
  <c r="I910" i="4"/>
  <c r="V910" i="4"/>
  <c r="F910" i="4"/>
  <c r="W910" i="4"/>
  <c r="U910" i="4"/>
  <c r="M910" i="4"/>
  <c r="X909" i="3"/>
  <c r="AB909" i="4"/>
  <c r="H909" i="4"/>
  <c r="L909" i="4"/>
  <c r="Z909" i="4"/>
  <c r="G909" i="4"/>
  <c r="I909" i="4"/>
  <c r="W909" i="4"/>
  <c r="Y909" i="4"/>
  <c r="V909" i="4"/>
  <c r="K909" i="4"/>
  <c r="P909" i="4"/>
  <c r="X909" i="4"/>
  <c r="F909" i="4"/>
  <c r="N909" i="4"/>
  <c r="J909" i="4"/>
  <c r="U909" i="4"/>
  <c r="Q909" i="4"/>
  <c r="O909" i="4"/>
  <c r="R909" i="4"/>
  <c r="M909" i="4"/>
  <c r="X870" i="3"/>
  <c r="AB870" i="4"/>
  <c r="H870" i="4"/>
  <c r="R870" i="4"/>
  <c r="J870" i="4"/>
  <c r="G870" i="4"/>
  <c r="Z870" i="4"/>
  <c r="P870" i="4"/>
  <c r="O870" i="4"/>
  <c r="I870" i="4"/>
  <c r="L870" i="4"/>
  <c r="F870" i="4"/>
  <c r="V870" i="4"/>
  <c r="W870" i="4"/>
  <c r="Q870" i="4"/>
  <c r="X870" i="4"/>
  <c r="N870" i="4"/>
  <c r="U870" i="4"/>
  <c r="Y870" i="4"/>
  <c r="K870" i="4"/>
  <c r="M870" i="4"/>
  <c r="X906" i="3"/>
  <c r="AB906" i="4"/>
  <c r="V906" i="4"/>
  <c r="F906" i="4"/>
  <c r="J906" i="4"/>
  <c r="Q906" i="4"/>
  <c r="H906" i="4"/>
  <c r="W906" i="4"/>
  <c r="P906" i="4"/>
  <c r="L906" i="4"/>
  <c r="K906" i="4"/>
  <c r="R906" i="4"/>
  <c r="I906" i="4"/>
  <c r="Z906" i="4"/>
  <c r="X906" i="4"/>
  <c r="Y906" i="4"/>
  <c r="U906" i="4"/>
  <c r="O906" i="4"/>
  <c r="N906" i="4"/>
  <c r="G906" i="4"/>
  <c r="M906" i="4"/>
  <c r="Y882" i="3"/>
  <c r="E882" i="4"/>
  <c r="D882" i="4" s="1"/>
  <c r="AU882" i="3"/>
  <c r="T834" i="4"/>
  <c r="S834" i="4" s="1"/>
  <c r="AV834" i="3"/>
  <c r="E938" i="4"/>
  <c r="Y938" i="3"/>
  <c r="AU938" i="3"/>
  <c r="T938" i="4"/>
  <c r="S938" i="4" s="1"/>
  <c r="AV938" i="3"/>
  <c r="T954" i="4"/>
  <c r="S954" i="4" s="1"/>
  <c r="AV954" i="3"/>
  <c r="T890" i="4"/>
  <c r="S890" i="4" s="1"/>
  <c r="AV890" i="3"/>
  <c r="X920" i="3"/>
  <c r="AB920" i="4"/>
  <c r="J920" i="4"/>
  <c r="W920" i="4"/>
  <c r="U920" i="4"/>
  <c r="O920" i="4"/>
  <c r="I920" i="4"/>
  <c r="N920" i="4"/>
  <c r="R920" i="4"/>
  <c r="G920" i="4"/>
  <c r="L920" i="4"/>
  <c r="Y920" i="4"/>
  <c r="X920" i="4"/>
  <c r="Q920" i="4"/>
  <c r="F920" i="4"/>
  <c r="P920" i="4"/>
  <c r="K920" i="4"/>
  <c r="V920" i="4"/>
  <c r="Z920" i="4"/>
  <c r="H920" i="4"/>
  <c r="M920" i="4"/>
  <c r="Y908" i="3"/>
  <c r="E908" i="4"/>
  <c r="D908" i="4" s="1"/>
  <c r="AU908" i="3"/>
  <c r="T942" i="4"/>
  <c r="S942" i="4" s="1"/>
  <c r="AV942" i="3"/>
  <c r="X893" i="3"/>
  <c r="AB893" i="4"/>
  <c r="H893" i="4"/>
  <c r="R893" i="4"/>
  <c r="X893" i="4"/>
  <c r="Z893" i="4"/>
  <c r="F893" i="4"/>
  <c r="Y893" i="4"/>
  <c r="I893" i="4"/>
  <c r="G893" i="4"/>
  <c r="J893" i="4"/>
  <c r="N893" i="4"/>
  <c r="P893" i="4"/>
  <c r="L893" i="4"/>
  <c r="U893" i="4"/>
  <c r="O893" i="4"/>
  <c r="Q893" i="4"/>
  <c r="K893" i="4"/>
  <c r="W893" i="4"/>
  <c r="V893" i="4"/>
  <c r="M893" i="4"/>
  <c r="X898" i="3"/>
  <c r="AB898" i="4"/>
  <c r="O898" i="4"/>
  <c r="W898" i="4"/>
  <c r="U898" i="4"/>
  <c r="Y898" i="4"/>
  <c r="G898" i="4"/>
  <c r="L898" i="4"/>
  <c r="X898" i="4"/>
  <c r="H898" i="4"/>
  <c r="Z898" i="4"/>
  <c r="P898" i="4"/>
  <c r="N898" i="4"/>
  <c r="R898" i="4"/>
  <c r="J898" i="4"/>
  <c r="Q898" i="4"/>
  <c r="I898" i="4"/>
  <c r="K898" i="4"/>
  <c r="F898" i="4"/>
  <c r="V898" i="4"/>
  <c r="M898" i="4"/>
  <c r="X949" i="3"/>
  <c r="AB949" i="4"/>
  <c r="P949" i="4"/>
  <c r="L949" i="4"/>
  <c r="O949" i="4"/>
  <c r="H949" i="4"/>
  <c r="J949" i="4"/>
  <c r="Z949" i="4"/>
  <c r="Q949" i="4"/>
  <c r="I949" i="4"/>
  <c r="G949" i="4"/>
  <c r="R949" i="4"/>
  <c r="W949" i="4"/>
  <c r="V949" i="4"/>
  <c r="N949" i="4"/>
  <c r="X949" i="4"/>
  <c r="F949" i="4"/>
  <c r="Y949" i="4"/>
  <c r="K949" i="4"/>
  <c r="U949" i="4"/>
  <c r="M949" i="4"/>
  <c r="X940" i="3"/>
  <c r="AB940" i="4"/>
  <c r="N940" i="4"/>
  <c r="H940" i="4"/>
  <c r="O940" i="4"/>
  <c r="G940" i="4"/>
  <c r="X940" i="4"/>
  <c r="F940" i="4"/>
  <c r="R940" i="4"/>
  <c r="J940" i="4"/>
  <c r="Z940" i="4"/>
  <c r="Y940" i="4"/>
  <c r="U940" i="4"/>
  <c r="I940" i="4"/>
  <c r="L940" i="4"/>
  <c r="K940" i="4"/>
  <c r="W940" i="4"/>
  <c r="Q940" i="4"/>
  <c r="V940" i="4"/>
  <c r="P940" i="4"/>
  <c r="M940" i="4"/>
  <c r="X915" i="3"/>
  <c r="AB915" i="4"/>
  <c r="J915" i="4"/>
  <c r="Q915" i="4"/>
  <c r="K915" i="4"/>
  <c r="N915" i="4"/>
  <c r="U915" i="4"/>
  <c r="F915" i="4"/>
  <c r="H915" i="4"/>
  <c r="V915" i="4"/>
  <c r="I915" i="4"/>
  <c r="X915" i="4"/>
  <c r="W915" i="4"/>
  <c r="O915" i="4"/>
  <c r="L915" i="4"/>
  <c r="P915" i="4"/>
  <c r="Y915" i="4"/>
  <c r="R915" i="4"/>
  <c r="Z915" i="4"/>
  <c r="G915" i="4"/>
  <c r="M915" i="4"/>
  <c r="T887" i="4"/>
  <c r="S887" i="4" s="1"/>
  <c r="AV887" i="3"/>
  <c r="U903" i="3"/>
  <c r="AC903" i="4" s="1"/>
  <c r="U886" i="3"/>
  <c r="AC886" i="4" s="1"/>
  <c r="U889" i="3"/>
  <c r="AC889" i="4" s="1"/>
  <c r="U912" i="3"/>
  <c r="AC912" i="4" s="1"/>
  <c r="U953" i="3"/>
  <c r="AC953" i="4" s="1"/>
  <c r="U941" i="3"/>
  <c r="AC941" i="4" s="1"/>
  <c r="U937" i="3"/>
  <c r="AC937" i="4" s="1"/>
  <c r="U874" i="3"/>
  <c r="AC874" i="4" s="1"/>
  <c r="U907" i="3"/>
  <c r="AC907" i="4" s="1"/>
  <c r="U881" i="3"/>
  <c r="AC881" i="4" s="1"/>
  <c r="Z907" i="4" l="1"/>
  <c r="F881" i="4"/>
  <c r="K881" i="4"/>
  <c r="D875" i="4"/>
  <c r="O881" i="4"/>
  <c r="D816" i="4"/>
  <c r="D832" i="4"/>
  <c r="D811" i="4"/>
  <c r="D848" i="4"/>
  <c r="Q848" i="3" s="1"/>
  <c r="M848" i="3" s="1"/>
  <c r="D938" i="4"/>
  <c r="Q938" i="3" s="1"/>
  <c r="M938" i="3" s="1"/>
  <c r="R881" i="4"/>
  <c r="D913" i="4"/>
  <c r="D861" i="4"/>
  <c r="Q861" i="3" s="1"/>
  <c r="M861" i="3" s="1"/>
  <c r="J881" i="4"/>
  <c r="D635" i="4"/>
  <c r="R797" i="3"/>
  <c r="S797" i="3" s="1"/>
  <c r="R826" i="3"/>
  <c r="S826" i="3" s="1"/>
  <c r="R818" i="3"/>
  <c r="S818" i="3" s="1"/>
  <c r="R807" i="3"/>
  <c r="S807" i="3" s="1"/>
  <c r="R830" i="3"/>
  <c r="S830" i="3" s="1"/>
  <c r="R829" i="3"/>
  <c r="S829" i="3" s="1"/>
  <c r="R813" i="3"/>
  <c r="S813" i="3" s="1"/>
  <c r="R808" i="3"/>
  <c r="S808" i="3" s="1"/>
  <c r="R828" i="3"/>
  <c r="S828" i="3" s="1"/>
  <c r="R822" i="3"/>
  <c r="S822" i="3" s="1"/>
  <c r="D887" i="4"/>
  <c r="Q887" i="3" s="1"/>
  <c r="M887" i="3" s="1"/>
  <c r="R810" i="3"/>
  <c r="S810" i="3" s="1"/>
  <c r="D846" i="4"/>
  <c r="D942" i="4"/>
  <c r="Q942" i="3" s="1"/>
  <c r="M942" i="3" s="1"/>
  <c r="D841" i="4"/>
  <c r="Q841" i="3" s="1"/>
  <c r="M841" i="3" s="1"/>
  <c r="D863" i="4"/>
  <c r="Q863" i="3" s="1"/>
  <c r="M863" i="3" s="1"/>
  <c r="R863" i="3" s="1"/>
  <c r="S863" i="3" s="1"/>
  <c r="D853" i="4"/>
  <c r="Q853" i="3" s="1"/>
  <c r="M853" i="3" s="1"/>
  <c r="D890" i="4"/>
  <c r="Q890" i="3" s="1"/>
  <c r="M890" i="3" s="1"/>
  <c r="D854" i="4"/>
  <c r="R799" i="3"/>
  <c r="S799" i="3" s="1"/>
  <c r="R798" i="3"/>
  <c r="S798" i="3" s="1"/>
  <c r="D842" i="4"/>
  <c r="D847" i="4"/>
  <c r="D855" i="4"/>
  <c r="Q855" i="3" s="1"/>
  <c r="M855" i="3" s="1"/>
  <c r="D856" i="4"/>
  <c r="Q856" i="3" s="1"/>
  <c r="M856" i="3" s="1"/>
  <c r="R856" i="3" s="1"/>
  <c r="S856" i="3" s="1"/>
  <c r="D954" i="4"/>
  <c r="D834" i="4"/>
  <c r="Q834" i="3" s="1"/>
  <c r="M834" i="3" s="1"/>
  <c r="D836" i="4"/>
  <c r="Q836" i="3" s="1"/>
  <c r="M836" i="3" s="1"/>
  <c r="D864" i="4"/>
  <c r="Q864" i="3" s="1"/>
  <c r="M864" i="3" s="1"/>
  <c r="D865" i="4"/>
  <c r="Q865" i="3" s="1"/>
  <c r="M865" i="3" s="1"/>
  <c r="D850" i="4"/>
  <c r="Q850" i="3" s="1"/>
  <c r="M850" i="3" s="1"/>
  <c r="R850" i="3" s="1"/>
  <c r="S850" i="3" s="1"/>
  <c r="D904" i="4"/>
  <c r="Q904" i="3" s="1"/>
  <c r="M904" i="3" s="1"/>
  <c r="R815" i="3"/>
  <c r="S815" i="3" s="1"/>
  <c r="R800" i="3"/>
  <c r="S800" i="3" s="1"/>
  <c r="R821" i="3"/>
  <c r="S821" i="3" s="1"/>
  <c r="Y874" i="4"/>
  <c r="Q846" i="3"/>
  <c r="M846" i="3" s="1"/>
  <c r="F907" i="4"/>
  <c r="P881" i="4"/>
  <c r="K907" i="4"/>
  <c r="F874" i="4"/>
  <c r="E838" i="4"/>
  <c r="R907" i="4"/>
  <c r="K874" i="4"/>
  <c r="L907" i="4"/>
  <c r="Q803" i="3"/>
  <c r="M803" i="3" s="1"/>
  <c r="Q827" i="3"/>
  <c r="M827" i="3" s="1"/>
  <c r="Q806" i="3"/>
  <c r="M806" i="3" s="1"/>
  <c r="Q804" i="3"/>
  <c r="M804" i="3" s="1"/>
  <c r="Q809" i="3"/>
  <c r="M809" i="3" s="1"/>
  <c r="Q805" i="3"/>
  <c r="M805" i="3" s="1"/>
  <c r="Q823" i="3"/>
  <c r="M823" i="3" s="1"/>
  <c r="Q814" i="3"/>
  <c r="M814" i="3" s="1"/>
  <c r="Q819" i="3"/>
  <c r="M819" i="3" s="1"/>
  <c r="Q802" i="3"/>
  <c r="M802" i="3" s="1"/>
  <c r="R843" i="3"/>
  <c r="S843" i="3" s="1"/>
  <c r="R839" i="3"/>
  <c r="S839" i="3" s="1"/>
  <c r="R845" i="3"/>
  <c r="S845" i="3" s="1"/>
  <c r="H907" i="4"/>
  <c r="X907" i="4"/>
  <c r="P907" i="4"/>
  <c r="M907" i="4"/>
  <c r="O907" i="4"/>
  <c r="N941" i="4"/>
  <c r="R889" i="4"/>
  <c r="M937" i="4"/>
  <c r="H937" i="4"/>
  <c r="J912" i="4"/>
  <c r="Q912" i="4"/>
  <c r="M953" i="4"/>
  <c r="Y953" i="4"/>
  <c r="M941" i="4"/>
  <c r="F941" i="4"/>
  <c r="X937" i="4"/>
  <c r="K937" i="4"/>
  <c r="I912" i="4"/>
  <c r="O844" i="4"/>
  <c r="O468" i="4" s="1"/>
  <c r="I953" i="4"/>
  <c r="J953" i="4"/>
  <c r="G903" i="4"/>
  <c r="Z941" i="4"/>
  <c r="I941" i="4"/>
  <c r="Y889" i="4"/>
  <c r="G937" i="4"/>
  <c r="H912" i="4"/>
  <c r="M844" i="4"/>
  <c r="M468" i="4" s="1"/>
  <c r="X844" i="4"/>
  <c r="X468" i="4" s="1"/>
  <c r="P953" i="4"/>
  <c r="J903" i="4"/>
  <c r="J941" i="4"/>
  <c r="Q941" i="4"/>
  <c r="E824" i="4"/>
  <c r="M889" i="4"/>
  <c r="L889" i="4"/>
  <c r="F937" i="4"/>
  <c r="O937" i="4"/>
  <c r="Q844" i="4"/>
  <c r="Q468" i="4" s="1"/>
  <c r="O953" i="4"/>
  <c r="M903" i="4"/>
  <c r="Y907" i="4"/>
  <c r="P941" i="4"/>
  <c r="X889" i="4"/>
  <c r="R937" i="4"/>
  <c r="N937" i="4"/>
  <c r="M912" i="4"/>
  <c r="G844" i="4"/>
  <c r="G468" i="4" s="1"/>
  <c r="Z844" i="4"/>
  <c r="Z468" i="4" s="1"/>
  <c r="G953" i="4"/>
  <c r="K903" i="4"/>
  <c r="X903" i="4"/>
  <c r="O941" i="4"/>
  <c r="O912" i="4"/>
  <c r="Z912" i="4"/>
  <c r="I844" i="4"/>
  <c r="I468" i="4" s="1"/>
  <c r="P844" i="4"/>
  <c r="H953" i="4"/>
  <c r="F953" i="4"/>
  <c r="F903" i="4"/>
  <c r="Q907" i="4"/>
  <c r="I907" i="4"/>
  <c r="K941" i="4"/>
  <c r="R941" i="4"/>
  <c r="Z889" i="4"/>
  <c r="K889" i="4"/>
  <c r="P937" i="4"/>
  <c r="R912" i="4"/>
  <c r="N912" i="4"/>
  <c r="R844" i="4"/>
  <c r="R468" i="4" s="1"/>
  <c r="L844" i="4"/>
  <c r="L468" i="4" s="1"/>
  <c r="Z953" i="4"/>
  <c r="X953" i="4"/>
  <c r="H903" i="4"/>
  <c r="X941" i="4"/>
  <c r="H941" i="4"/>
  <c r="O889" i="4"/>
  <c r="I889" i="4"/>
  <c r="Z937" i="4"/>
  <c r="J937" i="4"/>
  <c r="Y912" i="4"/>
  <c r="J844" i="4"/>
  <c r="J468" i="4" s="1"/>
  <c r="Q953" i="4"/>
  <c r="Q903" i="4"/>
  <c r="I903" i="4"/>
  <c r="G907" i="4"/>
  <c r="G941" i="4"/>
  <c r="L941" i="4"/>
  <c r="F889" i="4"/>
  <c r="J889" i="4"/>
  <c r="L937" i="4"/>
  <c r="X912" i="4"/>
  <c r="N844" i="4"/>
  <c r="N468" i="4" s="1"/>
  <c r="L953" i="4"/>
  <c r="R953" i="4"/>
  <c r="Z903" i="4"/>
  <c r="R903" i="4"/>
  <c r="J907" i="4"/>
  <c r="N889" i="4"/>
  <c r="G889" i="4"/>
  <c r="Q937" i="4"/>
  <c r="L912" i="4"/>
  <c r="Y844" i="4"/>
  <c r="Y468" i="4" s="1"/>
  <c r="K953" i="4"/>
  <c r="P903" i="4"/>
  <c r="Y903" i="4"/>
  <c r="N907" i="4"/>
  <c r="Q889" i="4"/>
  <c r="I937" i="4"/>
  <c r="G912" i="4"/>
  <c r="F912" i="4"/>
  <c r="K844" i="4"/>
  <c r="K468" i="4" s="1"/>
  <c r="H844" i="4"/>
  <c r="H468" i="4" s="1"/>
  <c r="O903" i="4"/>
  <c r="N903" i="4"/>
  <c r="Y941" i="4"/>
  <c r="P889" i="4"/>
  <c r="H889" i="4"/>
  <c r="Y937" i="4"/>
  <c r="K912" i="4"/>
  <c r="P912" i="4"/>
  <c r="F844" i="4"/>
  <c r="F468" i="4" s="1"/>
  <c r="N953" i="4"/>
  <c r="L903" i="4"/>
  <c r="Q860" i="3"/>
  <c r="M860" i="3" s="1"/>
  <c r="Q840" i="3"/>
  <c r="M840" i="3" s="1"/>
  <c r="Q859" i="3"/>
  <c r="M859" i="3" s="1"/>
  <c r="Q851" i="3"/>
  <c r="M851" i="3" s="1"/>
  <c r="Q831" i="3"/>
  <c r="M831" i="3" s="1"/>
  <c r="S838" i="4"/>
  <c r="Q882" i="3"/>
  <c r="M882" i="3" s="1"/>
  <c r="Q913" i="3"/>
  <c r="M913" i="3" s="1"/>
  <c r="Q875" i="3"/>
  <c r="M875" i="3" s="1"/>
  <c r="Q908" i="3"/>
  <c r="M908" i="3" s="1"/>
  <c r="S824" i="4"/>
  <c r="Q954" i="3"/>
  <c r="M954" i="3" s="1"/>
  <c r="S957" i="4"/>
  <c r="E940" i="4"/>
  <c r="Y940" i="3"/>
  <c r="AU940" i="3"/>
  <c r="E893" i="4"/>
  <c r="Y893" i="3"/>
  <c r="AU893" i="3"/>
  <c r="AU920" i="3"/>
  <c r="Y920" i="3"/>
  <c r="E920" i="4"/>
  <c r="Y870" i="3"/>
  <c r="E870" i="4"/>
  <c r="AU870" i="3"/>
  <c r="AU909" i="3"/>
  <c r="Y909" i="3"/>
  <c r="E909" i="4"/>
  <c r="T909" i="4"/>
  <c r="S909" i="4" s="1"/>
  <c r="AV909" i="3"/>
  <c r="E910" i="4"/>
  <c r="Y910" i="3"/>
  <c r="AU910" i="3"/>
  <c r="T910" i="4"/>
  <c r="S910" i="4" s="1"/>
  <c r="AV910" i="3"/>
  <c r="E894" i="4"/>
  <c r="Y894" i="3"/>
  <c r="AU894" i="3"/>
  <c r="E923" i="4"/>
  <c r="Y923" i="3"/>
  <c r="AU923" i="3"/>
  <c r="E895" i="4"/>
  <c r="Y895" i="3"/>
  <c r="AU895" i="3"/>
  <c r="T947" i="4"/>
  <c r="S947" i="4" s="1"/>
  <c r="AV947" i="3"/>
  <c r="T891" i="4"/>
  <c r="S891" i="4" s="1"/>
  <c r="AV891" i="3"/>
  <c r="T939" i="4"/>
  <c r="S939" i="4" s="1"/>
  <c r="AV939" i="3"/>
  <c r="T876" i="4"/>
  <c r="S876" i="4" s="1"/>
  <c r="AV876" i="3"/>
  <c r="T935" i="4"/>
  <c r="S935" i="4" s="1"/>
  <c r="AV935" i="3"/>
  <c r="T930" i="4"/>
  <c r="S930" i="4" s="1"/>
  <c r="AV930" i="3"/>
  <c r="E930" i="4"/>
  <c r="Y930" i="3"/>
  <c r="AU930" i="3"/>
  <c r="T944" i="4"/>
  <c r="S944" i="4" s="1"/>
  <c r="AV944" i="3"/>
  <c r="T926" i="4"/>
  <c r="S926" i="4" s="1"/>
  <c r="AV926" i="3"/>
  <c r="Y931" i="3"/>
  <c r="E931" i="4"/>
  <c r="AU931" i="3"/>
  <c r="Y956" i="3"/>
  <c r="E956" i="4"/>
  <c r="AU956" i="3"/>
  <c r="T928" i="4"/>
  <c r="S928" i="4" s="1"/>
  <c r="AV928" i="3"/>
  <c r="E871" i="4"/>
  <c r="Y871" i="3"/>
  <c r="AU871" i="3"/>
  <c r="Y952" i="3"/>
  <c r="E952" i="4"/>
  <c r="AU952" i="3"/>
  <c r="Y885" i="3"/>
  <c r="E885" i="4"/>
  <c r="AU885" i="3"/>
  <c r="E959" i="4"/>
  <c r="Y959" i="3"/>
  <c r="AU959" i="3"/>
  <c r="Y878" i="3"/>
  <c r="E878" i="4"/>
  <c r="AU878" i="3"/>
  <c r="T877" i="4"/>
  <c r="S877" i="4" s="1"/>
  <c r="AV877" i="3"/>
  <c r="AU877" i="3"/>
  <c r="E877" i="4"/>
  <c r="Y877" i="3"/>
  <c r="T918" i="4"/>
  <c r="S918" i="4" s="1"/>
  <c r="AV918" i="3"/>
  <c r="Y918" i="3"/>
  <c r="E918" i="4"/>
  <c r="AU918" i="3"/>
  <c r="T914" i="4"/>
  <c r="S914" i="4" s="1"/>
  <c r="AV914" i="3"/>
  <c r="AU866" i="3"/>
  <c r="Y866" i="3"/>
  <c r="E866" i="4"/>
  <c r="E925" i="4"/>
  <c r="Y925" i="3"/>
  <c r="AU925" i="3"/>
  <c r="T922" i="4"/>
  <c r="S922" i="4" s="1"/>
  <c r="AV922" i="3"/>
  <c r="Y892" i="3"/>
  <c r="E892" i="4"/>
  <c r="AU892" i="3"/>
  <c r="E868" i="4"/>
  <c r="Y868" i="3"/>
  <c r="AU868" i="3"/>
  <c r="T868" i="4"/>
  <c r="S868" i="4" s="1"/>
  <c r="AV868" i="3"/>
  <c r="T888" i="4"/>
  <c r="S888" i="4" s="1"/>
  <c r="AV888" i="3"/>
  <c r="T879" i="4"/>
  <c r="S879" i="4" s="1"/>
  <c r="AV879" i="3"/>
  <c r="T905" i="4"/>
  <c r="S905" i="4" s="1"/>
  <c r="AV905" i="3"/>
  <c r="Y946" i="3"/>
  <c r="E946" i="4"/>
  <c r="AU946" i="3"/>
  <c r="T936" i="4"/>
  <c r="S936" i="4" s="1"/>
  <c r="AV936" i="3"/>
  <c r="T915" i="4"/>
  <c r="S915" i="4" s="1"/>
  <c r="AV915" i="3"/>
  <c r="AU915" i="3"/>
  <c r="E915" i="4"/>
  <c r="Y915" i="3"/>
  <c r="T949" i="4"/>
  <c r="S949" i="4" s="1"/>
  <c r="AV949" i="3"/>
  <c r="Y898" i="3"/>
  <c r="E898" i="4"/>
  <c r="AU898" i="3"/>
  <c r="T900" i="4"/>
  <c r="S900" i="4" s="1"/>
  <c r="AV900" i="3"/>
  <c r="T895" i="4"/>
  <c r="S895" i="4" s="1"/>
  <c r="AV895" i="3"/>
  <c r="T896" i="4"/>
  <c r="S896" i="4" s="1"/>
  <c r="AV896" i="3"/>
  <c r="Y896" i="3"/>
  <c r="E896" i="4"/>
  <c r="AU896" i="3"/>
  <c r="E939" i="4"/>
  <c r="D939" i="4" s="1"/>
  <c r="Y939" i="3"/>
  <c r="AU939" i="3"/>
  <c r="Y934" i="3"/>
  <c r="E934" i="4"/>
  <c r="AU934" i="3"/>
  <c r="Y944" i="3"/>
  <c r="E944" i="4"/>
  <c r="D944" i="4" s="1"/>
  <c r="AU944" i="3"/>
  <c r="T883" i="4"/>
  <c r="S883" i="4" s="1"/>
  <c r="AV883" i="3"/>
  <c r="Y926" i="3"/>
  <c r="E926" i="4"/>
  <c r="D926" i="4" s="1"/>
  <c r="AU926" i="3"/>
  <c r="T911" i="4"/>
  <c r="S911" i="4" s="1"/>
  <c r="AV911" i="3"/>
  <c r="T952" i="4"/>
  <c r="S952" i="4" s="1"/>
  <c r="AV952" i="3"/>
  <c r="E945" i="4"/>
  <c r="Y945" i="3"/>
  <c r="AU945" i="3"/>
  <c r="T945" i="4"/>
  <c r="S945" i="4" s="1"/>
  <c r="AV945" i="3"/>
  <c r="Y917" i="3"/>
  <c r="E917" i="4"/>
  <c r="AU917" i="3"/>
  <c r="T884" i="4"/>
  <c r="S884" i="4" s="1"/>
  <c r="AV884" i="3"/>
  <c r="T929" i="4"/>
  <c r="S929" i="4" s="1"/>
  <c r="AV929" i="3"/>
  <c r="E902" i="4"/>
  <c r="Y902" i="3"/>
  <c r="AU902" i="3"/>
  <c r="Y922" i="3"/>
  <c r="E922" i="4"/>
  <c r="AU922" i="3"/>
  <c r="T872" i="4"/>
  <c r="S872" i="4" s="1"/>
  <c r="AV872" i="3"/>
  <c r="S960" i="4"/>
  <c r="E899" i="4"/>
  <c r="Y899" i="3"/>
  <c r="AU899" i="3"/>
  <c r="E949" i="4"/>
  <c r="D949" i="4" s="1"/>
  <c r="Y949" i="3"/>
  <c r="AU949" i="3"/>
  <c r="T898" i="4"/>
  <c r="S898" i="4" s="1"/>
  <c r="AV898" i="3"/>
  <c r="T920" i="4"/>
  <c r="S920" i="4" s="1"/>
  <c r="AV920" i="3"/>
  <c r="Y906" i="3"/>
  <c r="E906" i="4"/>
  <c r="AU906" i="3"/>
  <c r="T906" i="4"/>
  <c r="S906" i="4" s="1"/>
  <c r="AV906" i="3"/>
  <c r="T870" i="4"/>
  <c r="S870" i="4" s="1"/>
  <c r="AV870" i="3"/>
  <c r="T943" i="4"/>
  <c r="S943" i="4" s="1"/>
  <c r="AV943" i="3"/>
  <c r="Y900" i="3"/>
  <c r="E900" i="4"/>
  <c r="AU900" i="3"/>
  <c r="Y897" i="3"/>
  <c r="E897" i="4"/>
  <c r="AU897" i="3"/>
  <c r="T897" i="4"/>
  <c r="S897" i="4" s="1"/>
  <c r="AV897" i="3"/>
  <c r="Y927" i="3"/>
  <c r="E927" i="4"/>
  <c r="D927" i="4" s="1"/>
  <c r="AU927" i="3"/>
  <c r="T927" i="4"/>
  <c r="S927" i="4" s="1"/>
  <c r="AV927" i="3"/>
  <c r="Y924" i="3"/>
  <c r="E924" i="4"/>
  <c r="AU924" i="3"/>
  <c r="Y883" i="3"/>
  <c r="E883" i="4"/>
  <c r="D883" i="4" s="1"/>
  <c r="AU883" i="3"/>
  <c r="T948" i="4"/>
  <c r="S948" i="4" s="1"/>
  <c r="AV948" i="3"/>
  <c r="S956" i="4"/>
  <c r="AU921" i="3"/>
  <c r="E921" i="4"/>
  <c r="Y921" i="3"/>
  <c r="Y928" i="3"/>
  <c r="E928" i="4"/>
  <c r="D928" i="4" s="1"/>
  <c r="AU928" i="3"/>
  <c r="S958" i="4"/>
  <c r="T932" i="4"/>
  <c r="S932" i="4" s="1"/>
  <c r="AV932" i="3"/>
  <c r="E932" i="4"/>
  <c r="Y932" i="3"/>
  <c r="AU932" i="3"/>
  <c r="T917" i="4"/>
  <c r="S917" i="4" s="1"/>
  <c r="AV917" i="3"/>
  <c r="T885" i="4"/>
  <c r="S885" i="4" s="1"/>
  <c r="AV885" i="3"/>
  <c r="E951" i="4"/>
  <c r="Y951" i="3"/>
  <c r="AU951" i="3"/>
  <c r="T951" i="4"/>
  <c r="S951" i="4" s="1"/>
  <c r="AV951" i="3"/>
  <c r="S959" i="4"/>
  <c r="T878" i="4"/>
  <c r="S878" i="4" s="1"/>
  <c r="AV878" i="3"/>
  <c r="T925" i="4"/>
  <c r="S925" i="4" s="1"/>
  <c r="AV925" i="3"/>
  <c r="Y880" i="3"/>
  <c r="E880" i="4"/>
  <c r="AU880" i="3"/>
  <c r="T880" i="4"/>
  <c r="S880" i="4" s="1"/>
  <c r="AV880" i="3"/>
  <c r="T867" i="4"/>
  <c r="S867" i="4" s="1"/>
  <c r="AV867" i="3"/>
  <c r="E869" i="4"/>
  <c r="Y869" i="3"/>
  <c r="AU869" i="3"/>
  <c r="T955" i="4"/>
  <c r="S955" i="4" s="1"/>
  <c r="AV955" i="3"/>
  <c r="Y872" i="3"/>
  <c r="E872" i="4"/>
  <c r="AU872" i="3"/>
  <c r="Y888" i="3"/>
  <c r="E888" i="4"/>
  <c r="AU888" i="3"/>
  <c r="E916" i="4"/>
  <c r="Y916" i="3"/>
  <c r="AU916" i="3"/>
  <c r="T916" i="4"/>
  <c r="S916" i="4" s="1"/>
  <c r="AV916" i="3"/>
  <c r="Y879" i="3"/>
  <c r="E879" i="4"/>
  <c r="D879" i="4" s="1"/>
  <c r="AU879" i="3"/>
  <c r="Y936" i="3"/>
  <c r="E936" i="4"/>
  <c r="AU936" i="3"/>
  <c r="T899" i="4"/>
  <c r="S899" i="4" s="1"/>
  <c r="AV899" i="3"/>
  <c r="T940" i="4"/>
  <c r="S940" i="4" s="1"/>
  <c r="AV940" i="3"/>
  <c r="T893" i="4"/>
  <c r="S893" i="4" s="1"/>
  <c r="AV893" i="3"/>
  <c r="Y943" i="3"/>
  <c r="E943" i="4"/>
  <c r="AU943" i="3"/>
  <c r="T894" i="4"/>
  <c r="S894" i="4" s="1"/>
  <c r="AV894" i="3"/>
  <c r="T923" i="4"/>
  <c r="S923" i="4" s="1"/>
  <c r="AV923" i="3"/>
  <c r="Y919" i="3"/>
  <c r="E919" i="4"/>
  <c r="AU919" i="3"/>
  <c r="T919" i="4"/>
  <c r="S919" i="4" s="1"/>
  <c r="AV919" i="3"/>
  <c r="E957" i="4"/>
  <c r="Y957" i="3"/>
  <c r="AU957" i="3"/>
  <c r="Y947" i="3"/>
  <c r="E947" i="4"/>
  <c r="AU947" i="3"/>
  <c r="E891" i="4"/>
  <c r="Y891" i="3"/>
  <c r="AU891" i="3"/>
  <c r="T933" i="4"/>
  <c r="S933" i="4" s="1"/>
  <c r="AV933" i="3"/>
  <c r="E933" i="4"/>
  <c r="Y933" i="3"/>
  <c r="AU933" i="3"/>
  <c r="E876" i="4"/>
  <c r="AU876" i="3"/>
  <c r="Y876" i="3"/>
  <c r="Y935" i="3"/>
  <c r="E935" i="4"/>
  <c r="AU935" i="3"/>
  <c r="T934" i="4"/>
  <c r="S934" i="4" s="1"/>
  <c r="AV934" i="3"/>
  <c r="T924" i="4"/>
  <c r="S924" i="4" s="1"/>
  <c r="AV924" i="3"/>
  <c r="E948" i="4"/>
  <c r="Y948" i="3"/>
  <c r="AU948" i="3"/>
  <c r="T931" i="4"/>
  <c r="S931" i="4" s="1"/>
  <c r="AV931" i="3"/>
  <c r="T921" i="4"/>
  <c r="S921" i="4" s="1"/>
  <c r="AV921" i="3"/>
  <c r="Y911" i="3"/>
  <c r="E911" i="4"/>
  <c r="AU911" i="3"/>
  <c r="T871" i="4"/>
  <c r="S871" i="4" s="1"/>
  <c r="AV871" i="3"/>
  <c r="E958" i="4"/>
  <c r="Y958" i="3"/>
  <c r="AU958" i="3"/>
  <c r="AU884" i="3"/>
  <c r="E884" i="4"/>
  <c r="Y884" i="3"/>
  <c r="Y929" i="3"/>
  <c r="E929" i="4"/>
  <c r="D929" i="4" s="1"/>
  <c r="AU929" i="3"/>
  <c r="E901" i="4"/>
  <c r="D901" i="4" s="1"/>
  <c r="Y901" i="3"/>
  <c r="AU901" i="3"/>
  <c r="T901" i="4"/>
  <c r="S901" i="4" s="1"/>
  <c r="AV901" i="3"/>
  <c r="Y914" i="3"/>
  <c r="E914" i="4"/>
  <c r="D914" i="4" s="1"/>
  <c r="AU914" i="3"/>
  <c r="T902" i="4"/>
  <c r="S902" i="4" s="1"/>
  <c r="AV902" i="3"/>
  <c r="T866" i="4"/>
  <c r="S866" i="4" s="1"/>
  <c r="AV866" i="3"/>
  <c r="E950" i="4"/>
  <c r="Y950" i="3"/>
  <c r="AU950" i="3"/>
  <c r="T950" i="4"/>
  <c r="S950" i="4" s="1"/>
  <c r="AV950" i="3"/>
  <c r="Y867" i="3"/>
  <c r="E867" i="4"/>
  <c r="AU867" i="3"/>
  <c r="T869" i="4"/>
  <c r="S869" i="4" s="1"/>
  <c r="AV869" i="3"/>
  <c r="T892" i="4"/>
  <c r="S892" i="4" s="1"/>
  <c r="AV892" i="3"/>
  <c r="Y955" i="3"/>
  <c r="E955" i="4"/>
  <c r="AU955" i="3"/>
  <c r="Y905" i="3"/>
  <c r="E905" i="4"/>
  <c r="AU905" i="3"/>
  <c r="E960" i="4"/>
  <c r="Y960" i="3"/>
  <c r="AU960" i="3"/>
  <c r="T946" i="4"/>
  <c r="S946" i="4" s="1"/>
  <c r="AV946" i="3"/>
  <c r="D950" i="4" l="1"/>
  <c r="D947" i="4"/>
  <c r="D957" i="4"/>
  <c r="D955" i="4"/>
  <c r="D935" i="4"/>
  <c r="Q935" i="3" s="1"/>
  <c r="M935" i="3" s="1"/>
  <c r="D891" i="4"/>
  <c r="D945" i="4"/>
  <c r="D910" i="4"/>
  <c r="D898" i="4"/>
  <c r="Q898" i="3" s="1"/>
  <c r="M898" i="3" s="1"/>
  <c r="D943" i="4"/>
  <c r="D922" i="4"/>
  <c r="D936" i="4"/>
  <c r="D951" i="4"/>
  <c r="Q951" i="3" s="1"/>
  <c r="M951" i="3" s="1"/>
  <c r="D924" i="4"/>
  <c r="D917" i="4"/>
  <c r="D900" i="4"/>
  <c r="D824" i="4"/>
  <c r="D896" i="4"/>
  <c r="D918" i="4"/>
  <c r="D867" i="4"/>
  <c r="D919" i="4"/>
  <c r="D932" i="4"/>
  <c r="D916" i="4"/>
  <c r="D897" i="4"/>
  <c r="D906" i="4"/>
  <c r="Q906" i="3" s="1"/>
  <c r="M906" i="3" s="1"/>
  <c r="R906" i="3" s="1"/>
  <c r="S906" i="3" s="1"/>
  <c r="R841" i="3"/>
  <c r="S841" i="3" s="1"/>
  <c r="R834" i="3"/>
  <c r="S834" i="3" s="1"/>
  <c r="R865" i="3"/>
  <c r="S865" i="3" s="1"/>
  <c r="R855" i="3"/>
  <c r="S855" i="3" s="1"/>
  <c r="E886" i="4"/>
  <c r="D888" i="4"/>
  <c r="D899" i="4"/>
  <c r="Q899" i="3" s="1"/>
  <c r="M899" i="3" s="1"/>
  <c r="D952" i="4"/>
  <c r="D909" i="4"/>
  <c r="R827" i="3"/>
  <c r="S827" i="3" s="1"/>
  <c r="D946" i="4"/>
  <c r="Q946" i="3" s="1"/>
  <c r="M946" i="3" s="1"/>
  <c r="D868" i="4"/>
  <c r="Q868" i="3" s="1"/>
  <c r="M868" i="3" s="1"/>
  <c r="D940" i="4"/>
  <c r="R861" i="3"/>
  <c r="S861" i="3" s="1"/>
  <c r="D878" i="4"/>
  <c r="R831" i="3"/>
  <c r="S831" i="3" s="1"/>
  <c r="D872" i="4"/>
  <c r="D880" i="4"/>
  <c r="Q880" i="3" s="1"/>
  <c r="M880" i="3" s="1"/>
  <c r="D892" i="4"/>
  <c r="Q892" i="3" s="1"/>
  <c r="M892" i="3" s="1"/>
  <c r="D871" i="4"/>
  <c r="Q871" i="3" s="1"/>
  <c r="M871" i="3" s="1"/>
  <c r="R871" i="3" s="1"/>
  <c r="S871" i="3" s="1"/>
  <c r="D894" i="4"/>
  <c r="Q894" i="3" s="1"/>
  <c r="M894" i="3" s="1"/>
  <c r="D870" i="4"/>
  <c r="R853" i="3"/>
  <c r="S853" i="3" s="1"/>
  <c r="R851" i="3"/>
  <c r="S851" i="3" s="1"/>
  <c r="R802" i="3"/>
  <c r="S802" i="3" s="1"/>
  <c r="R848" i="3"/>
  <c r="S848" i="3" s="1"/>
  <c r="R803" i="3"/>
  <c r="S803" i="3" s="1"/>
  <c r="D960" i="4"/>
  <c r="Q960" i="3" s="1"/>
  <c r="M960" i="3" s="1"/>
  <c r="D876" i="4"/>
  <c r="E903" i="4"/>
  <c r="D905" i="4"/>
  <c r="R859" i="3"/>
  <c r="S859" i="3" s="1"/>
  <c r="R819" i="3"/>
  <c r="S819" i="3" s="1"/>
  <c r="D923" i="4"/>
  <c r="D958" i="4"/>
  <c r="D948" i="4"/>
  <c r="D921" i="4"/>
  <c r="D920" i="4"/>
  <c r="R864" i="3"/>
  <c r="S864" i="3" s="1"/>
  <c r="R840" i="3"/>
  <c r="S840" i="3" s="1"/>
  <c r="R814" i="3"/>
  <c r="S814" i="3" s="1"/>
  <c r="D915" i="4"/>
  <c r="D959" i="4"/>
  <c r="Q959" i="3" s="1"/>
  <c r="M959" i="3" s="1"/>
  <c r="R959" i="3" s="1"/>
  <c r="S959" i="3" s="1"/>
  <c r="D930" i="4"/>
  <c r="R860" i="3"/>
  <c r="S860" i="3" s="1"/>
  <c r="R823" i="3"/>
  <c r="S823" i="3" s="1"/>
  <c r="D838" i="4"/>
  <c r="Q923" i="3"/>
  <c r="M923" i="3" s="1"/>
  <c r="D884" i="4"/>
  <c r="D933" i="4"/>
  <c r="D956" i="4"/>
  <c r="Q956" i="3" s="1"/>
  <c r="M956" i="3" s="1"/>
  <c r="R836" i="3"/>
  <c r="S836" i="3" s="1"/>
  <c r="R805" i="3"/>
  <c r="S805" i="3" s="1"/>
  <c r="Q870" i="3"/>
  <c r="M870" i="3" s="1"/>
  <c r="D902" i="4"/>
  <c r="Q902" i="3" s="1"/>
  <c r="M902" i="3" s="1"/>
  <c r="D885" i="4"/>
  <c r="Q885" i="3" s="1"/>
  <c r="M885" i="3" s="1"/>
  <c r="R846" i="3"/>
  <c r="S846" i="3" s="1"/>
  <c r="R809" i="3"/>
  <c r="S809" i="3" s="1"/>
  <c r="D869" i="4"/>
  <c r="Q869" i="3" s="1"/>
  <c r="M869" i="3" s="1"/>
  <c r="D925" i="4"/>
  <c r="Q925" i="3" s="1"/>
  <c r="M925" i="3" s="1"/>
  <c r="D877" i="4"/>
  <c r="D895" i="4"/>
  <c r="Q895" i="3" s="1"/>
  <c r="M895" i="3" s="1"/>
  <c r="R804" i="3"/>
  <c r="S804" i="3" s="1"/>
  <c r="D911" i="4"/>
  <c r="Q911" i="3" s="1"/>
  <c r="M911" i="3" s="1"/>
  <c r="Q897" i="3"/>
  <c r="M897" i="3" s="1"/>
  <c r="R897" i="3" s="1"/>
  <c r="S897" i="3" s="1"/>
  <c r="D934" i="4"/>
  <c r="Q934" i="3" s="1"/>
  <c r="M934" i="3" s="1"/>
  <c r="D866" i="4"/>
  <c r="Q866" i="3" s="1"/>
  <c r="M866" i="3" s="1"/>
  <c r="D931" i="4"/>
  <c r="Q931" i="3" s="1"/>
  <c r="M931" i="3" s="1"/>
  <c r="D893" i="4"/>
  <c r="Q893" i="3" s="1"/>
  <c r="M893" i="3" s="1"/>
  <c r="R806" i="3"/>
  <c r="S806" i="3" s="1"/>
  <c r="Q940" i="3"/>
  <c r="M940" i="3" s="1"/>
  <c r="E937" i="4"/>
  <c r="E874" i="4"/>
  <c r="Q924" i="3"/>
  <c r="M924" i="3" s="1"/>
  <c r="Q919" i="3"/>
  <c r="M919" i="3" s="1"/>
  <c r="Q878" i="3"/>
  <c r="M878" i="3" s="1"/>
  <c r="Q932" i="3"/>
  <c r="M932" i="3" s="1"/>
  <c r="Z873" i="4"/>
  <c r="Z8" i="4" s="1"/>
  <c r="Q917" i="3"/>
  <c r="M917" i="3" s="1"/>
  <c r="Q837" i="3"/>
  <c r="M837" i="3" s="1"/>
  <c r="Q862" i="3"/>
  <c r="M862" i="3" s="1"/>
  <c r="Q832" i="3"/>
  <c r="M832" i="3" s="1"/>
  <c r="Q833" i="3"/>
  <c r="M833" i="3" s="1"/>
  <c r="Q849" i="3"/>
  <c r="M849" i="3" s="1"/>
  <c r="Q858" i="3"/>
  <c r="M858" i="3" s="1"/>
  <c r="Q835" i="3"/>
  <c r="M835" i="3" s="1"/>
  <c r="Q847" i="3"/>
  <c r="M847" i="3" s="1"/>
  <c r="Q854" i="3"/>
  <c r="M854" i="3" s="1"/>
  <c r="Q857" i="3"/>
  <c r="M857" i="3" s="1"/>
  <c r="Q852" i="3"/>
  <c r="M852" i="3" s="1"/>
  <c r="Q873" i="4"/>
  <c r="Q8" i="4" s="1"/>
  <c r="R887" i="3"/>
  <c r="S887" i="3" s="1"/>
  <c r="R942" i="3"/>
  <c r="S942" i="3" s="1"/>
  <c r="J873" i="4"/>
  <c r="J8" i="4" s="1"/>
  <c r="R938" i="3"/>
  <c r="S938" i="3" s="1"/>
  <c r="R954" i="3"/>
  <c r="S954" i="3" s="1"/>
  <c r="R890" i="3"/>
  <c r="S890" i="3" s="1"/>
  <c r="R904" i="3"/>
  <c r="S904" i="3" s="1"/>
  <c r="R873" i="4"/>
  <c r="R8" i="4" s="1"/>
  <c r="X873" i="4"/>
  <c r="X8" i="4" s="1"/>
  <c r="R908" i="3"/>
  <c r="S908" i="3" s="1"/>
  <c r="R875" i="3"/>
  <c r="S875" i="3" s="1"/>
  <c r="Q943" i="3"/>
  <c r="M943" i="3" s="1"/>
  <c r="R913" i="3"/>
  <c r="S913" i="3" s="1"/>
  <c r="Q896" i="3"/>
  <c r="M896" i="3" s="1"/>
  <c r="R882" i="3"/>
  <c r="S882" i="3" s="1"/>
  <c r="H873" i="4"/>
  <c r="H8" i="4" s="1"/>
  <c r="E953" i="4"/>
  <c r="Y873" i="4"/>
  <c r="Y8" i="4" s="1"/>
  <c r="Q921" i="3"/>
  <c r="M921" i="3" s="1"/>
  <c r="I873" i="4"/>
  <c r="I8" i="4" s="1"/>
  <c r="K873" i="4"/>
  <c r="K8" i="4" s="1"/>
  <c r="N873" i="4"/>
  <c r="N8" i="4" s="1"/>
  <c r="L873" i="4"/>
  <c r="L8" i="4" s="1"/>
  <c r="F873" i="4"/>
  <c r="F8" i="4" s="1"/>
  <c r="O873" i="4"/>
  <c r="O8" i="4" s="1"/>
  <c r="M873" i="4"/>
  <c r="M8" i="4" s="1"/>
  <c r="P873" i="4"/>
  <c r="G873" i="4"/>
  <c r="G8" i="4" s="1"/>
  <c r="Q933" i="3"/>
  <c r="M933" i="3" s="1"/>
  <c r="E844" i="4"/>
  <c r="E889" i="4"/>
  <c r="E881" i="4"/>
  <c r="E907" i="4"/>
  <c r="E941" i="4"/>
  <c r="E912" i="4"/>
  <c r="Q929" i="3"/>
  <c r="M929" i="3" s="1"/>
  <c r="Q900" i="3"/>
  <c r="M900" i="3" s="1"/>
  <c r="Q936" i="3"/>
  <c r="M936" i="3" s="1"/>
  <c r="Q958" i="3"/>
  <c r="M958" i="3" s="1"/>
  <c r="Q877" i="3"/>
  <c r="M877" i="3" s="1"/>
  <c r="Q876" i="3"/>
  <c r="M876" i="3" s="1"/>
  <c r="Q926" i="3"/>
  <c r="M926" i="3" s="1"/>
  <c r="Q872" i="3"/>
  <c r="M872" i="3" s="1"/>
  <c r="Q957" i="3"/>
  <c r="M957" i="3" s="1"/>
  <c r="Q944" i="3"/>
  <c r="M944" i="3" s="1"/>
  <c r="Q901" i="3"/>
  <c r="M901" i="3" s="1"/>
  <c r="Q905" i="3"/>
  <c r="M905" i="3" s="1"/>
  <c r="Q891" i="3"/>
  <c r="M891" i="3" s="1"/>
  <c r="Q927" i="3"/>
  <c r="M927" i="3" s="1"/>
  <c r="Q945" i="3"/>
  <c r="M945" i="3" s="1"/>
  <c r="Q910" i="3"/>
  <c r="M910" i="3" s="1"/>
  <c r="S874" i="4"/>
  <c r="Q922" i="3"/>
  <c r="M922" i="3" s="1"/>
  <c r="Q916" i="3"/>
  <c r="M916" i="3" s="1"/>
  <c r="R916" i="3" s="1"/>
  <c r="S916" i="3" s="1"/>
  <c r="Q955" i="3"/>
  <c r="M955" i="3" s="1"/>
  <c r="S953" i="4"/>
  <c r="S889" i="4"/>
  <c r="S912" i="4"/>
  <c r="S844" i="4"/>
  <c r="S468" i="4" s="1"/>
  <c r="S881" i="4"/>
  <c r="S903" i="4"/>
  <c r="S941" i="4"/>
  <c r="S907" i="4"/>
  <c r="S886" i="4"/>
  <c r="S937" i="4"/>
  <c r="R940" i="3"/>
  <c r="S940" i="3" s="1"/>
  <c r="R870" i="3"/>
  <c r="S870" i="3" s="1"/>
  <c r="R919" i="3"/>
  <c r="S919" i="3" s="1"/>
  <c r="D889" i="4" l="1"/>
  <c r="D953" i="4"/>
  <c r="D912" i="4"/>
  <c r="D937" i="4"/>
  <c r="D941" i="4"/>
  <c r="D907" i="4"/>
  <c r="R946" i="3"/>
  <c r="S946" i="3" s="1"/>
  <c r="R911" i="3"/>
  <c r="S911" i="3" s="1"/>
  <c r="R885" i="3"/>
  <c r="S885" i="3" s="1"/>
  <c r="R902" i="3"/>
  <c r="S902" i="3" s="1"/>
  <c r="R880" i="3"/>
  <c r="S880" i="3" s="1"/>
  <c r="R899" i="3"/>
  <c r="S899" i="3" s="1"/>
  <c r="R894" i="3"/>
  <c r="S894" i="3" s="1"/>
  <c r="R925" i="3"/>
  <c r="S925" i="3" s="1"/>
  <c r="R893" i="3"/>
  <c r="S893" i="3" s="1"/>
  <c r="R956" i="3"/>
  <c r="S956" i="3" s="1"/>
  <c r="R931" i="3"/>
  <c r="S931" i="3" s="1"/>
  <c r="R866" i="3"/>
  <c r="S866" i="3" s="1"/>
  <c r="R869" i="3"/>
  <c r="S869" i="3" s="1"/>
  <c r="R960" i="3"/>
  <c r="S960" i="3" s="1"/>
  <c r="R927" i="3"/>
  <c r="S927" i="3" s="1"/>
  <c r="R849" i="3"/>
  <c r="S849" i="3" s="1"/>
  <c r="R900" i="3"/>
  <c r="S900" i="3" s="1"/>
  <c r="R832" i="3"/>
  <c r="S832" i="3" s="1"/>
  <c r="R923" i="3"/>
  <c r="S923" i="3" s="1"/>
  <c r="R901" i="3"/>
  <c r="S901" i="3" s="1"/>
  <c r="R935" i="3"/>
  <c r="S935" i="3" s="1"/>
  <c r="R896" i="3"/>
  <c r="S896" i="3" s="1"/>
  <c r="R862" i="3"/>
  <c r="S862" i="3" s="1"/>
  <c r="R944" i="3"/>
  <c r="S944" i="3" s="1"/>
  <c r="R929" i="3"/>
  <c r="S929" i="3" s="1"/>
  <c r="R837" i="3"/>
  <c r="S837" i="3" s="1"/>
  <c r="D874" i="4"/>
  <c r="R917" i="3"/>
  <c r="S917" i="3" s="1"/>
  <c r="R872" i="3"/>
  <c r="S872" i="3" s="1"/>
  <c r="R922" i="3"/>
  <c r="S922" i="3" s="1"/>
  <c r="D886" i="4"/>
  <c r="R926" i="3"/>
  <c r="S926" i="3" s="1"/>
  <c r="R857" i="3"/>
  <c r="S857" i="3" s="1"/>
  <c r="R876" i="3"/>
  <c r="S876" i="3" s="1"/>
  <c r="R854" i="3"/>
  <c r="S854" i="3" s="1"/>
  <c r="R847" i="3"/>
  <c r="S847" i="3" s="1"/>
  <c r="R943" i="3"/>
  <c r="S943" i="3" s="1"/>
  <c r="R868" i="3"/>
  <c r="S868" i="3" s="1"/>
  <c r="R892" i="3"/>
  <c r="S892" i="3" s="1"/>
  <c r="R852" i="3"/>
  <c r="S852" i="3" s="1"/>
  <c r="D881" i="4"/>
  <c r="D903" i="4"/>
  <c r="R910" i="3"/>
  <c r="S910" i="3" s="1"/>
  <c r="R877" i="3"/>
  <c r="S877" i="3" s="1"/>
  <c r="R924" i="3"/>
  <c r="S924" i="3" s="1"/>
  <c r="R905" i="3"/>
  <c r="S905" i="3" s="1"/>
  <c r="R945" i="3"/>
  <c r="S945" i="3" s="1"/>
  <c r="E468" i="4"/>
  <c r="D844" i="4"/>
  <c r="R921" i="3"/>
  <c r="S921" i="3" s="1"/>
  <c r="R835" i="3"/>
  <c r="S835" i="3" s="1"/>
  <c r="R932" i="3"/>
  <c r="S932" i="3" s="1"/>
  <c r="R858" i="3"/>
  <c r="S858" i="3" s="1"/>
  <c r="R955" i="3"/>
  <c r="S955" i="3" s="1"/>
  <c r="R934" i="3"/>
  <c r="S934" i="3" s="1"/>
  <c r="R957" i="3"/>
  <c r="S957" i="3" s="1"/>
  <c r="R933" i="3"/>
  <c r="S933" i="3" s="1"/>
  <c r="R878" i="3"/>
  <c r="S878" i="3" s="1"/>
  <c r="R898" i="3"/>
  <c r="S898" i="3" s="1"/>
  <c r="R958" i="3"/>
  <c r="S958" i="3" s="1"/>
  <c r="R936" i="3"/>
  <c r="S936" i="3" s="1"/>
  <c r="R951" i="3"/>
  <c r="S951" i="3" s="1"/>
  <c r="R895" i="3"/>
  <c r="S895" i="3" s="1"/>
  <c r="R833" i="3"/>
  <c r="S833" i="3" s="1"/>
  <c r="Q879" i="3"/>
  <c r="M879" i="3" s="1"/>
  <c r="Q950" i="3"/>
  <c r="M950" i="3" s="1"/>
  <c r="Q928" i="3"/>
  <c r="M928" i="3" s="1"/>
  <c r="Q939" i="3"/>
  <c r="M939" i="3" s="1"/>
  <c r="Q867" i="3"/>
  <c r="M867" i="3" s="1"/>
  <c r="Q952" i="3"/>
  <c r="M952" i="3" s="1"/>
  <c r="Q915" i="3"/>
  <c r="M915" i="3" s="1"/>
  <c r="Q883" i="3"/>
  <c r="M883" i="3" s="1"/>
  <c r="Q914" i="3"/>
  <c r="M914" i="3" s="1"/>
  <c r="Q909" i="3"/>
  <c r="M909" i="3" s="1"/>
  <c r="Q948" i="3"/>
  <c r="M948" i="3" s="1"/>
  <c r="Q930" i="3"/>
  <c r="M930" i="3" s="1"/>
  <c r="Q918" i="3"/>
  <c r="M918" i="3" s="1"/>
  <c r="Q920" i="3"/>
  <c r="M920" i="3" s="1"/>
  <c r="Q947" i="3"/>
  <c r="M947" i="3" s="1"/>
  <c r="Q949" i="3"/>
  <c r="M949" i="3" s="1"/>
  <c r="Q884" i="3"/>
  <c r="M884" i="3" s="1"/>
  <c r="Q888" i="3"/>
  <c r="M888" i="3" s="1"/>
  <c r="R891" i="3"/>
  <c r="S891" i="3" s="1"/>
  <c r="E873" i="4"/>
  <c r="S873" i="4"/>
  <c r="S8" i="4" s="1"/>
  <c r="B907" i="4"/>
  <c r="B903" i="4"/>
  <c r="B889" i="4"/>
  <c r="B824" i="4"/>
  <c r="B185" i="4"/>
  <c r="B175" i="4"/>
  <c r="B544" i="4"/>
  <c r="B368" i="4"/>
  <c r="B23" i="4"/>
  <c r="B395" i="4"/>
  <c r="B21" i="4"/>
  <c r="B39" i="4"/>
  <c r="B30" i="4"/>
  <c r="B493" i="4"/>
  <c r="B546" i="4"/>
  <c r="B519" i="4"/>
  <c r="B172" i="4"/>
  <c r="B1022" i="4"/>
  <c r="B1156" i="4"/>
  <c r="B874" i="4"/>
  <c r="B941" i="4"/>
  <c r="B842" i="4"/>
  <c r="B816" i="4"/>
  <c r="B481" i="4"/>
  <c r="B631" i="4"/>
  <c r="B528" i="4"/>
  <c r="B624" i="4"/>
  <c r="B486" i="4"/>
  <c r="B418" i="4"/>
  <c r="B99" i="4"/>
  <c r="B612" i="4"/>
  <c r="B111" i="4"/>
  <c r="B183" i="4"/>
  <c r="B627" i="4"/>
  <c r="B52" i="4"/>
  <c r="B974" i="4"/>
  <c r="B1193" i="4"/>
  <c r="B881" i="4"/>
  <c r="B953" i="4"/>
  <c r="B838" i="4"/>
  <c r="B811" i="4"/>
  <c r="B10" i="4"/>
  <c r="B421" i="4"/>
  <c r="B515" i="4"/>
  <c r="B488" i="4"/>
  <c r="B167" i="4"/>
  <c r="B94" i="4"/>
  <c r="B521" i="4"/>
  <c r="B28" i="4"/>
  <c r="B187" i="4"/>
  <c r="B41" i="4"/>
  <c r="B121" i="4"/>
  <c r="B69" i="4"/>
  <c r="B1019" i="4"/>
  <c r="B1199" i="4"/>
  <c r="B1195" i="4"/>
  <c r="B886" i="4"/>
  <c r="B937" i="4"/>
  <c r="B912" i="4"/>
  <c r="B844" i="4"/>
  <c r="B558" i="4"/>
  <c r="B479" i="4"/>
  <c r="B15" i="4"/>
  <c r="B423" i="4"/>
  <c r="B375" i="4"/>
  <c r="B426" i="4"/>
  <c r="B179" i="4"/>
  <c r="B633" i="4"/>
  <c r="B63" i="4"/>
  <c r="B469" i="4"/>
  <c r="B635" i="4"/>
  <c r="B573" i="4"/>
  <c r="B67" i="4"/>
  <c r="B1006" i="4"/>
  <c r="B1170" i="4"/>
  <c r="B1179" i="4"/>
  <c r="E8" i="4" l="1"/>
  <c r="D873" i="4"/>
  <c r="R888" i="3"/>
  <c r="S888" i="3" s="1"/>
  <c r="R947" i="3"/>
  <c r="S947" i="3" s="1"/>
  <c r="R928" i="3"/>
  <c r="S928" i="3" s="1"/>
  <c r="R879" i="3"/>
  <c r="S879" i="3" s="1"/>
  <c r="R930" i="3"/>
  <c r="S930" i="3" s="1"/>
  <c r="R915" i="3"/>
  <c r="S915" i="3" s="1"/>
  <c r="R950" i="3"/>
  <c r="S950" i="3" s="1"/>
  <c r="R918" i="3"/>
  <c r="S918" i="3" s="1"/>
  <c r="R909" i="3"/>
  <c r="S909" i="3" s="1"/>
  <c r="R920" i="3"/>
  <c r="S920" i="3" s="1"/>
  <c r="R948" i="3"/>
  <c r="S948" i="3" s="1"/>
  <c r="R914" i="3"/>
  <c r="S914" i="3" s="1"/>
  <c r="R884" i="3"/>
  <c r="S884" i="3" s="1"/>
  <c r="R867" i="3"/>
  <c r="S867" i="3" s="1"/>
  <c r="R883" i="3"/>
  <c r="S883" i="3" s="1"/>
  <c r="R952" i="3"/>
  <c r="S952" i="3" s="1"/>
  <c r="R949" i="3"/>
  <c r="S949" i="3" s="1"/>
  <c r="R939" i="3"/>
  <c r="S939" i="3" s="1"/>
  <c r="U1179" i="4"/>
  <c r="V1179" i="4"/>
  <c r="W1179" i="4"/>
  <c r="T1179" i="4"/>
  <c r="T1006" i="4"/>
  <c r="V1006" i="4"/>
  <c r="W1006" i="4"/>
  <c r="U1006" i="4"/>
  <c r="V573" i="4"/>
  <c r="U573" i="4"/>
  <c r="W573" i="4"/>
  <c r="U468" i="3"/>
  <c r="AC468" i="4" s="1"/>
  <c r="U426" i="4"/>
  <c r="V426" i="4"/>
  <c r="W426" i="4"/>
  <c r="V912" i="4"/>
  <c r="W912" i="4"/>
  <c r="U912" i="4"/>
  <c r="T1193" i="4"/>
  <c r="U1193" i="4"/>
  <c r="V1193" i="4"/>
  <c r="W1193" i="4"/>
  <c r="W627" i="4"/>
  <c r="U627" i="4"/>
  <c r="V627" i="4"/>
  <c r="V111" i="4"/>
  <c r="U111" i="4"/>
  <c r="W111" i="4"/>
  <c r="W99" i="4"/>
  <c r="V99" i="4"/>
  <c r="U99" i="4"/>
  <c r="U418" i="4"/>
  <c r="V418" i="4"/>
  <c r="W418" i="4"/>
  <c r="V624" i="4"/>
  <c r="U624" i="4"/>
  <c r="W624" i="4"/>
  <c r="V631" i="4"/>
  <c r="W631" i="4"/>
  <c r="U631" i="4"/>
  <c r="U873" i="3"/>
  <c r="AC873" i="4" s="1"/>
  <c r="W493" i="4"/>
  <c r="V493" i="4"/>
  <c r="U493" i="4"/>
  <c r="W30" i="4"/>
  <c r="V30" i="4"/>
  <c r="T30" i="4"/>
  <c r="U30" i="4"/>
  <c r="V395" i="4"/>
  <c r="U395" i="4"/>
  <c r="W395" i="4"/>
  <c r="W889" i="4"/>
  <c r="V889" i="4"/>
  <c r="U889" i="4"/>
  <c r="T1170" i="4"/>
  <c r="U1170" i="4"/>
  <c r="V1170" i="4"/>
  <c r="W1170" i="4"/>
  <c r="U67" i="4"/>
  <c r="T67" i="4"/>
  <c r="V67" i="4"/>
  <c r="W67" i="4"/>
  <c r="U469" i="4"/>
  <c r="V469" i="4"/>
  <c r="W469" i="4"/>
  <c r="U375" i="4"/>
  <c r="V375" i="4"/>
  <c r="W375" i="4"/>
  <c r="W423" i="4"/>
  <c r="V423" i="4"/>
  <c r="U423" i="4"/>
  <c r="U1195" i="4"/>
  <c r="V1195" i="4"/>
  <c r="T1195" i="4"/>
  <c r="W1195" i="4"/>
  <c r="V69" i="4"/>
  <c r="W69" i="4"/>
  <c r="U69" i="4"/>
  <c r="U41" i="4"/>
  <c r="V41" i="4"/>
  <c r="T41" i="4"/>
  <c r="W41" i="4"/>
  <c r="T28" i="4"/>
  <c r="W28" i="4"/>
  <c r="V28" i="4"/>
  <c r="U28" i="4"/>
  <c r="W94" i="4"/>
  <c r="U94" i="4"/>
  <c r="V94" i="4"/>
  <c r="V167" i="4"/>
  <c r="W167" i="4"/>
  <c r="U167" i="4"/>
  <c r="V515" i="4"/>
  <c r="W515" i="4"/>
  <c r="U515" i="4"/>
  <c r="U528" i="4"/>
  <c r="W528" i="4"/>
  <c r="V528" i="4"/>
  <c r="V816" i="4"/>
  <c r="W816" i="4"/>
  <c r="U816" i="4"/>
  <c r="V874" i="4"/>
  <c r="U874" i="4"/>
  <c r="W874" i="4"/>
  <c r="U1156" i="4"/>
  <c r="V1156" i="4"/>
  <c r="W1156" i="4"/>
  <c r="T1156" i="4"/>
  <c r="W172" i="4"/>
  <c r="V172" i="4"/>
  <c r="U172" i="4"/>
  <c r="V546" i="4"/>
  <c r="W546" i="4"/>
  <c r="U546" i="4"/>
  <c r="A39" i="3"/>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U21" i="4"/>
  <c r="V21" i="4"/>
  <c r="W21" i="4"/>
  <c r="T21" i="4"/>
  <c r="V544" i="4"/>
  <c r="U544" i="4"/>
  <c r="W544" i="4"/>
  <c r="W185" i="4"/>
  <c r="U185" i="4"/>
  <c r="V185" i="4"/>
  <c r="W824" i="4"/>
  <c r="V824" i="4"/>
  <c r="U824" i="4"/>
  <c r="V903" i="4"/>
  <c r="U903" i="4"/>
  <c r="W903" i="4"/>
  <c r="W907" i="4"/>
  <c r="V907" i="4"/>
  <c r="U907" i="4"/>
  <c r="V633" i="4"/>
  <c r="U633" i="4"/>
  <c r="W633" i="4"/>
  <c r="V179" i="4"/>
  <c r="U179" i="4"/>
  <c r="W179" i="4"/>
  <c r="A375" i="4"/>
  <c r="A376" i="4" s="1"/>
  <c r="A377" i="4" s="1"/>
  <c r="A378" i="4" s="1"/>
  <c r="A379" i="4" s="1"/>
  <c r="A380" i="4" s="1"/>
  <c r="A381" i="4" s="1"/>
  <c r="A382" i="4" s="1"/>
  <c r="A383" i="4" s="1"/>
  <c r="A384" i="4" s="1"/>
  <c r="A385" i="4" s="1"/>
  <c r="A386" i="4" s="1"/>
  <c r="A387" i="4" s="1"/>
  <c r="A388" i="4" s="1"/>
  <c r="A389" i="4" s="1"/>
  <c r="A390" i="4" s="1"/>
  <c r="A391" i="4" s="1"/>
  <c r="A392" i="4" s="1"/>
  <c r="A393" i="4" s="1"/>
  <c r="A394" i="4" s="1"/>
  <c r="U479" i="4"/>
  <c r="V479" i="4"/>
  <c r="W479" i="4"/>
  <c r="U937" i="4"/>
  <c r="W937" i="4"/>
  <c r="V937" i="4"/>
  <c r="U886" i="4"/>
  <c r="V886" i="4"/>
  <c r="W886" i="4"/>
  <c r="U838" i="4"/>
  <c r="W838" i="4"/>
  <c r="V838" i="4"/>
  <c r="T52" i="4"/>
  <c r="W52" i="4"/>
  <c r="U52" i="4"/>
  <c r="V52" i="4"/>
  <c r="V183" i="4"/>
  <c r="U183" i="4"/>
  <c r="W183" i="4"/>
  <c r="W612" i="4"/>
  <c r="V612" i="4"/>
  <c r="U612" i="4"/>
  <c r="W486" i="4"/>
  <c r="U486" i="4"/>
  <c r="V486" i="4"/>
  <c r="V481" i="4"/>
  <c r="W481" i="4"/>
  <c r="U481" i="4"/>
  <c r="U941" i="4"/>
  <c r="V941" i="4"/>
  <c r="W941" i="4"/>
  <c r="W1022" i="4"/>
  <c r="U1022" i="4"/>
  <c r="V1022" i="4"/>
  <c r="T1022" i="4"/>
  <c r="V519" i="4"/>
  <c r="W519" i="4"/>
  <c r="U519" i="4"/>
  <c r="V39" i="4"/>
  <c r="U39" i="4"/>
  <c r="W39" i="4"/>
  <c r="T39" i="4"/>
  <c r="U23" i="4"/>
  <c r="T23" i="4"/>
  <c r="V23" i="4"/>
  <c r="W23" i="4"/>
  <c r="U635" i="4"/>
  <c r="V635" i="4"/>
  <c r="W635" i="4"/>
  <c r="U63" i="4"/>
  <c r="V63" i="4"/>
  <c r="W63" i="4"/>
  <c r="T63" i="4"/>
  <c r="W15" i="4"/>
  <c r="T15" i="4"/>
  <c r="V15" i="4"/>
  <c r="U15" i="4"/>
  <c r="U558" i="4"/>
  <c r="V558" i="4"/>
  <c r="W558" i="4"/>
  <c r="V844" i="4"/>
  <c r="U844" i="4"/>
  <c r="W844" i="4"/>
  <c r="W1199" i="4"/>
  <c r="T1199" i="4"/>
  <c r="U1199" i="4"/>
  <c r="V1199" i="4"/>
  <c r="W1019" i="4"/>
  <c r="V1019" i="4"/>
  <c r="U1019" i="4"/>
  <c r="T1019" i="4"/>
  <c r="V121" i="4"/>
  <c r="W121" i="4"/>
  <c r="U121" i="4"/>
  <c r="V187" i="4"/>
  <c r="U187" i="4"/>
  <c r="W187" i="4"/>
  <c r="U521" i="4"/>
  <c r="W521" i="4"/>
  <c r="V521" i="4"/>
  <c r="U488" i="4"/>
  <c r="W488" i="4"/>
  <c r="V488" i="4"/>
  <c r="V421" i="4"/>
  <c r="U421" i="4"/>
  <c r="W421" i="4"/>
  <c r="V811" i="4"/>
  <c r="U811" i="4"/>
  <c r="W811" i="4"/>
  <c r="U953" i="4"/>
  <c r="V953" i="4"/>
  <c r="W953" i="4"/>
  <c r="U881" i="4"/>
  <c r="V881" i="4"/>
  <c r="W881" i="4"/>
  <c r="V974" i="4"/>
  <c r="W974" i="4"/>
  <c r="T974" i="4"/>
  <c r="U974" i="4"/>
  <c r="A816" i="3"/>
  <c r="A817" i="3" s="1"/>
  <c r="A818" i="3" s="1"/>
  <c r="A819" i="3" s="1"/>
  <c r="A820" i="3" s="1"/>
  <c r="A821" i="3" s="1"/>
  <c r="A822" i="3" s="1"/>
  <c r="A823" i="3" s="1"/>
  <c r="W842" i="4"/>
  <c r="V842" i="4"/>
  <c r="U842" i="4"/>
  <c r="U368" i="4"/>
  <c r="W368" i="4"/>
  <c r="V368" i="4"/>
  <c r="U175" i="4"/>
  <c r="V175" i="4"/>
  <c r="W175" i="4"/>
  <c r="U10" i="4" l="1"/>
  <c r="U8" i="4"/>
  <c r="U9" i="4"/>
  <c r="V10" i="4"/>
  <c r="V8" i="4"/>
  <c r="V9" i="4"/>
  <c r="T10" i="4"/>
  <c r="T9" i="4"/>
  <c r="T8" i="4"/>
  <c r="W10" i="4"/>
  <c r="W8" i="4"/>
  <c r="W9" i="4"/>
  <c r="Q1022" i="3"/>
  <c r="M1022" i="3" s="1"/>
  <c r="Q1156" i="3"/>
  <c r="M1156" i="3" s="1"/>
  <c r="Q21" i="3"/>
  <c r="M21" i="3" s="1"/>
  <c r="Q30" i="3"/>
  <c r="M30" i="3" s="1"/>
  <c r="Q1179" i="3"/>
  <c r="M1179" i="3" s="1"/>
  <c r="Y953" i="3"/>
  <c r="AU953" i="3"/>
  <c r="AU521" i="3"/>
  <c r="Y521" i="3"/>
  <c r="AV521" i="3"/>
  <c r="T521" i="4"/>
  <c r="Q521" i="3" s="1"/>
  <c r="M521" i="3" s="1"/>
  <c r="AV844" i="3"/>
  <c r="T844" i="4"/>
  <c r="Q844" i="3" s="1"/>
  <c r="M844" i="3" s="1"/>
  <c r="AV635" i="3"/>
  <c r="T635" i="4"/>
  <c r="Q635" i="3" s="1"/>
  <c r="M635" i="3" s="1"/>
  <c r="AU183" i="3"/>
  <c r="Y183" i="3"/>
  <c r="AV183" i="3"/>
  <c r="T183" i="4"/>
  <c r="Q183" i="3" s="1"/>
  <c r="M183" i="3" s="1"/>
  <c r="AU52" i="3"/>
  <c r="Y52" i="3"/>
  <c r="AV838" i="3"/>
  <c r="T838" i="4"/>
  <c r="Q838" i="3" s="1"/>
  <c r="M838" i="3" s="1"/>
  <c r="AU838" i="3"/>
  <c r="Y838" i="3"/>
  <c r="T907" i="4"/>
  <c r="Q907" i="3" s="1"/>
  <c r="M907" i="3" s="1"/>
  <c r="AV907" i="3"/>
  <c r="Y824" i="3"/>
  <c r="AU824" i="3"/>
  <c r="A39" i="4"/>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V546" i="3"/>
  <c r="T546" i="4"/>
  <c r="Q546" i="3" s="1"/>
  <c r="M546" i="3" s="1"/>
  <c r="AU172" i="3"/>
  <c r="Y172" i="3"/>
  <c r="AU10" i="3"/>
  <c r="Y10" i="3"/>
  <c r="Y515" i="3"/>
  <c r="AU515" i="3"/>
  <c r="Y94" i="3"/>
  <c r="AU94" i="3"/>
  <c r="Q28" i="3"/>
  <c r="M28" i="3" s="1"/>
  <c r="AU41" i="3"/>
  <c r="Y41" i="3"/>
  <c r="Q1195" i="3"/>
  <c r="M1195" i="3" s="1"/>
  <c r="Y423" i="3"/>
  <c r="AU423" i="3"/>
  <c r="AU1170" i="3"/>
  <c r="Y1170" i="3"/>
  <c r="Y395" i="3"/>
  <c r="AU395" i="3"/>
  <c r="B873" i="4"/>
  <c r="AU631" i="3"/>
  <c r="Y631" i="3"/>
  <c r="T418" i="4"/>
  <c r="Q418" i="3" s="1"/>
  <c r="M418" i="3" s="1"/>
  <c r="AV418" i="3"/>
  <c r="Y418" i="3"/>
  <c r="AU418" i="3"/>
  <c r="AU99" i="3"/>
  <c r="Y99" i="3"/>
  <c r="AU627" i="3"/>
  <c r="Y627" i="3"/>
  <c r="T426" i="4"/>
  <c r="Q426" i="3" s="1"/>
  <c r="M426" i="3" s="1"/>
  <c r="AV426" i="3"/>
  <c r="AU573" i="3"/>
  <c r="Y573" i="3"/>
  <c r="AU175" i="3"/>
  <c r="Y175" i="3"/>
  <c r="AV175" i="3"/>
  <c r="T175" i="4"/>
  <c r="Q175" i="3" s="1"/>
  <c r="M175" i="3" s="1"/>
  <c r="AV953" i="3"/>
  <c r="T953" i="4"/>
  <c r="Q953" i="3" s="1"/>
  <c r="M953" i="3" s="1"/>
  <c r="Y811" i="3"/>
  <c r="AU811" i="3"/>
  <c r="AU421" i="3"/>
  <c r="Y421" i="3"/>
  <c r="AU488" i="3"/>
  <c r="Y488" i="3"/>
  <c r="Y187" i="3"/>
  <c r="AU187" i="3"/>
  <c r="Y1019" i="3"/>
  <c r="AU1019" i="3"/>
  <c r="Y1199" i="3"/>
  <c r="AU1199" i="3"/>
  <c r="AU63" i="3"/>
  <c r="Y63" i="3"/>
  <c r="T519" i="4"/>
  <c r="Q519" i="3" s="1"/>
  <c r="M519" i="3" s="1"/>
  <c r="AV519" i="3"/>
  <c r="AU1022" i="3"/>
  <c r="Y1022" i="3"/>
  <c r="AV481" i="3"/>
  <c r="T481" i="4"/>
  <c r="Q481" i="3" s="1"/>
  <c r="M481" i="3" s="1"/>
  <c r="Q52" i="3"/>
  <c r="M52" i="3" s="1"/>
  <c r="AV886" i="3"/>
  <c r="T886" i="4"/>
  <c r="Q886" i="3" s="1"/>
  <c r="M886" i="3" s="1"/>
  <c r="Y937" i="3"/>
  <c r="AU937" i="3"/>
  <c r="Y479" i="3"/>
  <c r="AU479" i="3"/>
  <c r="AU179" i="3"/>
  <c r="Y179" i="3"/>
  <c r="AV185" i="3"/>
  <c r="T185" i="4"/>
  <c r="Q185" i="3" s="1"/>
  <c r="M185" i="3" s="1"/>
  <c r="AV544" i="3"/>
  <c r="T544" i="4"/>
  <c r="Q544" i="3" s="1"/>
  <c r="M544" i="3" s="1"/>
  <c r="T172" i="4"/>
  <c r="Q172" i="3" s="1"/>
  <c r="M172" i="3" s="1"/>
  <c r="AV172" i="3"/>
  <c r="T874" i="4"/>
  <c r="Q874" i="3" s="1"/>
  <c r="M874" i="3" s="1"/>
  <c r="AV874" i="3"/>
  <c r="AU528" i="3"/>
  <c r="Y528" i="3"/>
  <c r="AV528" i="3"/>
  <c r="T528" i="4"/>
  <c r="Q528" i="3" s="1"/>
  <c r="M528" i="3" s="1"/>
  <c r="Y167" i="3"/>
  <c r="AU167" i="3"/>
  <c r="AV167" i="3"/>
  <c r="T167" i="4"/>
  <c r="Q167" i="3" s="1"/>
  <c r="M167" i="3" s="1"/>
  <c r="AV94" i="3"/>
  <c r="T94" i="4"/>
  <c r="Q94" i="3" s="1"/>
  <c r="M94" i="3" s="1"/>
  <c r="AU28" i="3"/>
  <c r="Y28" i="3"/>
  <c r="Q41" i="3"/>
  <c r="M41" i="3" s="1"/>
  <c r="Y69" i="3"/>
  <c r="AU69" i="3"/>
  <c r="AU1195" i="3"/>
  <c r="Y1195" i="3"/>
  <c r="AV375" i="3"/>
  <c r="T375" i="4"/>
  <c r="Q375" i="3" s="1"/>
  <c r="M375" i="3" s="1"/>
  <c r="T889" i="4"/>
  <c r="Q889" i="3" s="1"/>
  <c r="M889" i="3" s="1"/>
  <c r="AV889" i="3"/>
  <c r="Y889" i="3"/>
  <c r="AU889" i="3"/>
  <c r="Y30" i="3"/>
  <c r="AU30" i="3"/>
  <c r="AU111" i="3"/>
  <c r="Y111" i="3"/>
  <c r="AV111" i="3"/>
  <c r="T111" i="4"/>
  <c r="Q111" i="3" s="1"/>
  <c r="M111" i="3" s="1"/>
  <c r="T912" i="4"/>
  <c r="Q912" i="3" s="1"/>
  <c r="M912" i="3" s="1"/>
  <c r="AV912" i="3"/>
  <c r="AV573" i="3"/>
  <c r="T573" i="4"/>
  <c r="Q1006" i="3"/>
  <c r="M1006" i="3" s="1"/>
  <c r="Y1179" i="3"/>
  <c r="AU1179" i="3"/>
  <c r="T368" i="4"/>
  <c r="Q368" i="3" s="1"/>
  <c r="M368" i="3" s="1"/>
  <c r="AV368" i="3"/>
  <c r="T842" i="4"/>
  <c r="Q842" i="3" s="1"/>
  <c r="M842" i="3" s="1"/>
  <c r="AV842" i="3"/>
  <c r="A816" i="4"/>
  <c r="A817" i="4" s="1"/>
  <c r="A818" i="4" s="1"/>
  <c r="A819" i="4" s="1"/>
  <c r="A820" i="4" s="1"/>
  <c r="A821" i="4" s="1"/>
  <c r="A822" i="4" s="1"/>
  <c r="A823" i="4" s="1"/>
  <c r="Q974" i="3"/>
  <c r="M974" i="3" s="1"/>
  <c r="T811" i="4"/>
  <c r="Q811" i="3" s="1"/>
  <c r="M811" i="3" s="1"/>
  <c r="AV811" i="3"/>
  <c r="AV488" i="3"/>
  <c r="T488" i="4"/>
  <c r="Q488" i="3" s="1"/>
  <c r="M488" i="3" s="1"/>
  <c r="AV187" i="3"/>
  <c r="T187" i="4"/>
  <c r="Q187" i="3" s="1"/>
  <c r="M187" i="3" s="1"/>
  <c r="T121" i="4"/>
  <c r="Q121" i="3" s="1"/>
  <c r="M121" i="3" s="1"/>
  <c r="AV121" i="3"/>
  <c r="Q1019" i="3"/>
  <c r="M1019" i="3" s="1"/>
  <c r="Y844" i="3"/>
  <c r="AU844" i="3"/>
  <c r="AU558" i="3"/>
  <c r="Y558" i="3"/>
  <c r="AU15" i="3"/>
  <c r="Y15" i="3"/>
  <c r="Q15" i="3"/>
  <c r="M15" i="3" s="1"/>
  <c r="Q63" i="3"/>
  <c r="M63" i="3" s="1"/>
  <c r="AU635" i="3"/>
  <c r="Y635" i="3"/>
  <c r="Q23" i="3"/>
  <c r="M23" i="3" s="1"/>
  <c r="AU941" i="3"/>
  <c r="Y941" i="3"/>
  <c r="AU486" i="3"/>
  <c r="Y486" i="3"/>
  <c r="AU612" i="3"/>
  <c r="Y612" i="3"/>
  <c r="AV612" i="3"/>
  <c r="T612" i="4"/>
  <c r="Q612" i="3" s="1"/>
  <c r="M612" i="3" s="1"/>
  <c r="T937" i="4"/>
  <c r="Q937" i="3" s="1"/>
  <c r="M937" i="3" s="1"/>
  <c r="AV937" i="3"/>
  <c r="T633" i="4"/>
  <c r="Q633" i="3" s="1"/>
  <c r="M633" i="3" s="1"/>
  <c r="AV633" i="3"/>
  <c r="AU633" i="3"/>
  <c r="Y633" i="3"/>
  <c r="AU903" i="3"/>
  <c r="Y903" i="3"/>
  <c r="Y544" i="3"/>
  <c r="AU544" i="3"/>
  <c r="Y546" i="3"/>
  <c r="AU546" i="3"/>
  <c r="AU1156" i="3"/>
  <c r="Y1156" i="3"/>
  <c r="T816" i="4"/>
  <c r="Q816" i="3" s="1"/>
  <c r="M816" i="3" s="1"/>
  <c r="AV816" i="3"/>
  <c r="Y816" i="3"/>
  <c r="AU816" i="3"/>
  <c r="T515" i="4"/>
  <c r="Q515" i="3" s="1"/>
  <c r="M515" i="3" s="1"/>
  <c r="AV515" i="3"/>
  <c r="T69" i="4"/>
  <c r="Q69" i="3" s="1"/>
  <c r="M69" i="3" s="1"/>
  <c r="AV69" i="3"/>
  <c r="Q67" i="3"/>
  <c r="M67" i="3" s="1"/>
  <c r="AU67" i="3"/>
  <c r="Y67" i="3"/>
  <c r="AV493" i="3"/>
  <c r="T493" i="4"/>
  <c r="Q493" i="3" s="1"/>
  <c r="M493" i="3" s="1"/>
  <c r="T631" i="4"/>
  <c r="Q631" i="3" s="1"/>
  <c r="M631" i="3" s="1"/>
  <c r="AV631" i="3"/>
  <c r="T99" i="4"/>
  <c r="Q99" i="3" s="1"/>
  <c r="M99" i="3" s="1"/>
  <c r="AV99" i="3"/>
  <c r="T627" i="4"/>
  <c r="Q627" i="3" s="1"/>
  <c r="M627" i="3" s="1"/>
  <c r="AV627" i="3"/>
  <c r="AU1193" i="3"/>
  <c r="Y1193" i="3"/>
  <c r="Q1193" i="3"/>
  <c r="M1193" i="3" s="1"/>
  <c r="AU912" i="3"/>
  <c r="Y912" i="3"/>
  <c r="Y426" i="3"/>
  <c r="AU426" i="3"/>
  <c r="B468" i="4"/>
  <c r="AU1006" i="3"/>
  <c r="Y1006" i="3"/>
  <c r="Y368" i="3"/>
  <c r="AU368" i="3"/>
  <c r="Y842" i="3"/>
  <c r="AU842" i="3"/>
  <c r="P610" i="4"/>
  <c r="D610" i="4" s="1"/>
  <c r="AU974" i="3"/>
  <c r="Y974" i="3"/>
  <c r="Y881" i="3"/>
  <c r="AU881" i="3"/>
  <c r="AV881" i="3"/>
  <c r="T881" i="4"/>
  <c r="Q881" i="3" s="1"/>
  <c r="M881" i="3" s="1"/>
  <c r="T421" i="4"/>
  <c r="Q421" i="3" s="1"/>
  <c r="M421" i="3" s="1"/>
  <c r="AV421" i="3"/>
  <c r="Y121" i="3"/>
  <c r="AU121" i="3"/>
  <c r="Q1199" i="3"/>
  <c r="M1199" i="3" s="1"/>
  <c r="T558" i="4"/>
  <c r="Q558" i="3" s="1"/>
  <c r="M558" i="3" s="1"/>
  <c r="AV558" i="3"/>
  <c r="AU23" i="3"/>
  <c r="Y23" i="3"/>
  <c r="Q39" i="3"/>
  <c r="M39" i="3" s="1"/>
  <c r="Y39" i="3"/>
  <c r="AU39" i="3"/>
  <c r="Y519" i="3"/>
  <c r="AU519" i="3"/>
  <c r="T941" i="4"/>
  <c r="Q941" i="3" s="1"/>
  <c r="M941" i="3" s="1"/>
  <c r="AV941" i="3"/>
  <c r="AU481" i="3"/>
  <c r="Y481" i="3"/>
  <c r="AV486" i="3"/>
  <c r="T486" i="4"/>
  <c r="Q486" i="3" s="1"/>
  <c r="M486" i="3" s="1"/>
  <c r="AU886" i="3"/>
  <c r="Y886" i="3"/>
  <c r="AV479" i="3"/>
  <c r="T479" i="4"/>
  <c r="Q479" i="3" s="1"/>
  <c r="M479" i="3" s="1"/>
  <c r="T179" i="4"/>
  <c r="Q179" i="3" s="1"/>
  <c r="M179" i="3" s="1"/>
  <c r="AV179" i="3"/>
  <c r="Y907" i="3"/>
  <c r="AU907" i="3"/>
  <c r="T903" i="4"/>
  <c r="Q903" i="3" s="1"/>
  <c r="M903" i="3" s="1"/>
  <c r="AV903" i="3"/>
  <c r="T824" i="4"/>
  <c r="Q824" i="3" s="1"/>
  <c r="M824" i="3" s="1"/>
  <c r="AV824" i="3"/>
  <c r="Y185" i="3"/>
  <c r="AU185" i="3"/>
  <c r="AU21" i="3"/>
  <c r="Y21" i="3"/>
  <c r="Y874" i="3"/>
  <c r="AU874" i="3"/>
  <c r="T423" i="4"/>
  <c r="Q423" i="3" s="1"/>
  <c r="M423" i="3" s="1"/>
  <c r="AV423" i="3"/>
  <c r="Y375" i="3"/>
  <c r="AU375" i="3"/>
  <c r="AV469" i="3"/>
  <c r="T469" i="4"/>
  <c r="Q469" i="3" s="1"/>
  <c r="M469" i="3" s="1"/>
  <c r="Y469" i="3"/>
  <c r="AU469" i="3"/>
  <c r="Q1170" i="3"/>
  <c r="M1170" i="3" s="1"/>
  <c r="AV395" i="3"/>
  <c r="T395" i="4"/>
  <c r="Q395" i="3" s="1"/>
  <c r="M395" i="3" s="1"/>
  <c r="Y493" i="3"/>
  <c r="AU493" i="3"/>
  <c r="Y624" i="3"/>
  <c r="AU624" i="3"/>
  <c r="T624" i="4"/>
  <c r="Q624" i="3" s="1"/>
  <c r="M624" i="3" s="1"/>
  <c r="AV624" i="3"/>
  <c r="Q610" i="3" l="1"/>
  <c r="M610" i="3" s="1"/>
  <c r="P573" i="4"/>
  <c r="Q10" i="3"/>
  <c r="M10" i="3" s="1"/>
  <c r="Q9" i="3"/>
  <c r="M9" i="3" s="1"/>
  <c r="A824" i="4"/>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24" i="3"/>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395" i="4"/>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U873" i="4"/>
  <c r="X873" i="3"/>
  <c r="W873" i="4"/>
  <c r="V873" i="4"/>
  <c r="U468" i="4"/>
  <c r="X468" i="3"/>
  <c r="V468" i="4"/>
  <c r="W468" i="4"/>
  <c r="A873" i="3"/>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P468" i="4" l="1"/>
  <c r="D573" i="4"/>
  <c r="Q573" i="3" s="1"/>
  <c r="M573" i="3" s="1"/>
  <c r="R610" i="3"/>
  <c r="S610" i="3" s="1"/>
  <c r="A468" i="4"/>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873" i="4"/>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T468" i="4"/>
  <c r="AV468" i="3"/>
  <c r="Y873" i="3"/>
  <c r="AU873" i="3"/>
  <c r="T873" i="4"/>
  <c r="Q873" i="3" s="1"/>
  <c r="M873" i="3" s="1"/>
  <c r="AV873" i="3"/>
  <c r="AU468" i="3"/>
  <c r="Y468" i="3"/>
  <c r="P8" i="4" l="1"/>
  <c r="D468" i="4"/>
  <c r="Q468" i="3" s="1"/>
  <c r="M468" i="3" s="1"/>
  <c r="A521" i="4"/>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67" i="3"/>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D8" i="4" l="1"/>
  <c r="Q8" i="3" s="1"/>
  <c r="M8" i="3" s="1"/>
  <c r="A67" i="4"/>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907" i="4" l="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907" i="3"/>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alcChain>
</file>

<file path=xl/sharedStrings.xml><?xml version="1.0" encoding="utf-8"?>
<sst xmlns="http://schemas.openxmlformats.org/spreadsheetml/2006/main" count="45741" uniqueCount="2571">
  <si>
    <t>г. Александровск, ул. Жданова, д. 24</t>
  </si>
  <si>
    <t>г. Верещагино, ул. Железнодорожная, д. 71А</t>
  </si>
  <si>
    <t>п. Гайны, ул. Советская, д. 15</t>
  </si>
  <si>
    <t>г. Березники, пр-т Ленина, д. 55</t>
  </si>
  <si>
    <t>г. Березники, пр-т Советский, д. 30</t>
  </si>
  <si>
    <t>г. Березники, ул. Деменева, д. 9</t>
  </si>
  <si>
    <t>г. Березники, ул. Клары Цеткин, д. 38</t>
  </si>
  <si>
    <t>г. Березники, ул. Ломоносова, д. 78</t>
  </si>
  <si>
    <t>г. Березники, ул. Парковая, д. 6</t>
  </si>
  <si>
    <t>г. Березники, ул. Пятилетки, д. 23</t>
  </si>
  <si>
    <t>г. Березники, ул. Пятилетки, д. 35</t>
  </si>
  <si>
    <t>г. Березники, ул. Труда, д. 6А</t>
  </si>
  <si>
    <t>п. Ильинский, ул. Бутырина, д. 5</t>
  </si>
  <si>
    <t>г. Красновишерск, ул. Гагарина, д. 31</t>
  </si>
  <si>
    <t>г. Красновишерск, ул. Гагарина, д. 29</t>
  </si>
  <si>
    <t>г. Краснокамск, ул. Большевистская, д. 27</t>
  </si>
  <si>
    <t>г. Краснокамск, ул. Дзержинского, д. 2А</t>
  </si>
  <si>
    <t>г. Краснокамск, ул. Карла Маркса, д. 9</t>
  </si>
  <si>
    <t>г. Краснокамск, ул. Чапаева, д. 2</t>
  </si>
  <si>
    <t>г. Краснокамск, ул. Чехова, д. 3</t>
  </si>
  <si>
    <t>п. Оверята, ул. Линейная, д. 5</t>
  </si>
  <si>
    <t>г. Лысьва, ул. Белинского, д. 32</t>
  </si>
  <si>
    <t>г. Лысьва, ул. Кирова, д. 8</t>
  </si>
  <si>
    <t>г. Лысьва, ул. Ленина, д. 38</t>
  </si>
  <si>
    <t>г. Лысьва, ул. Невского, д. 6</t>
  </si>
  <si>
    <t>г. Лысьва, ул. Суворова, д. 38</t>
  </si>
  <si>
    <t>с. Орда, ул. Новая, д. 4</t>
  </si>
  <si>
    <t>п. Красный Восход, ул. Зеленинская, д. 6А</t>
  </si>
  <si>
    <t>п. Юго-Камский, ул. Сибирская, д. 21</t>
  </si>
  <si>
    <t>г. Пермь, пр-т Комсомольский, д. 62</t>
  </si>
  <si>
    <t>г. Пермь, ул. Академика Веденеева, д. 17</t>
  </si>
  <si>
    <t>г. Пермь, ул. Бумажников, д. 20</t>
  </si>
  <si>
    <t>г. Пермь, ул. Газеты Звезда, д. 14</t>
  </si>
  <si>
    <t>г. Пермь, ул. Звонарева, д. 2/1</t>
  </si>
  <si>
    <t>г. Пермь, ул. Карбышева, д. 32</t>
  </si>
  <si>
    <t>г. Пермь, ул. Крисанова, д. 23</t>
  </si>
  <si>
    <t>г. Пермь, ул. Кронита, д. 6</t>
  </si>
  <si>
    <t>г. Пермь, ул. Макаренко, д. 14А</t>
  </si>
  <si>
    <t>г. Пермь, ул. Маршала Рыбалко, д. 49</t>
  </si>
  <si>
    <t>г. Пермь, ул. Маршала Рыбалко, д. 93</t>
  </si>
  <si>
    <t>г. Пермь, ул. Маршала Рыбалко, д. 107</t>
  </si>
  <si>
    <t>г. Пермь, ул. Маршала Рыбалко, д. 109</t>
  </si>
  <si>
    <t>г. Пермь, ул. Маршала Рыбалко, д. 109А</t>
  </si>
  <si>
    <t>г. Пермь, ул. Мира, д. 61А</t>
  </si>
  <si>
    <t>г. Пермь, ул. Моторостроителей, д. 11</t>
  </si>
  <si>
    <t>г. Пермь, ул. Новоржевская, д. 36</t>
  </si>
  <si>
    <t>г. Пермь, ул. Новосибирская, д. 17</t>
  </si>
  <si>
    <t>г. Пермь, ул. Пономарева, д. 4</t>
  </si>
  <si>
    <t>г. Пермь, ул. Пушкина, д. 23</t>
  </si>
  <si>
    <t>г. Пермь, ул. Самолетная, д. 36</t>
  </si>
  <si>
    <t>г. Пермь, ул. Уральская, д. 83</t>
  </si>
  <si>
    <t>г. Пермь, ул. Чебоксарская, д. 12</t>
  </si>
  <si>
    <t>г. Соликамск, ул. Белинского, д. 8</t>
  </si>
  <si>
    <t>г. Соликамск, ул. Культуры, д. 40</t>
  </si>
  <si>
    <t>г. Соликамск, ул. Черняховского, д. 23</t>
  </si>
  <si>
    <t>г. Чайковский, ул. Мира, д. 16</t>
  </si>
  <si>
    <t>пгт Ныроб, ул. Уждавиниса, д. 20</t>
  </si>
  <si>
    <t>г. Чусовой, ул. Переездная, д. 22</t>
  </si>
  <si>
    <t>г. Чусовой, п. Лямино, ул. Космонавтов, д. 1</t>
  </si>
  <si>
    <t>г. Чусовой, п. Лямино, ул. Космонавтов, д. 3</t>
  </si>
  <si>
    <t>Адрес МКД</t>
  </si>
  <si>
    <t>Вид работ</t>
  </si>
  <si>
    <t>План</t>
  </si>
  <si>
    <t>ЭЛ</t>
  </si>
  <si>
    <t>№</t>
  </si>
  <si>
    <t>г. Александровск, ул. Ким, д. 22</t>
  </si>
  <si>
    <t>п. Яйва, ул. 6-ой Пятилетки, д. 13</t>
  </si>
  <si>
    <t>г. Верещагино, ул. 12 Декабря, д. 93</t>
  </si>
  <si>
    <t>г. Березники, пр-т Советский, д. 38</t>
  </si>
  <si>
    <t>г. Березники, пр-т Советский, д. 44</t>
  </si>
  <si>
    <t>г. Березники, ул. Менделеева, д. 18</t>
  </si>
  <si>
    <t>г. Березники, ул. Челюскинцев, д. 35</t>
  </si>
  <si>
    <t>г. Березники, ул. Челюскинцев, д. 53</t>
  </si>
  <si>
    <t>г. Губаха, пр-т Ленина, д. 19</t>
  </si>
  <si>
    <t>г. Губаха, пр-т Ленина, д. 25</t>
  </si>
  <si>
    <t>г. Губаха, пр-т Ленина, д. 35</t>
  </si>
  <si>
    <t>г. Губаха, пр-т Ленина, д. 41</t>
  </si>
  <si>
    <t>г. Губаха, ул. Газеты Правда, д. 25</t>
  </si>
  <si>
    <t>г. Губаха, ул. Дегтярева, д. 9</t>
  </si>
  <si>
    <t>г. Губаха, ул. Мичурина, д. 2</t>
  </si>
  <si>
    <t>г. Губаха, ул. Циолковского, д. 4</t>
  </si>
  <si>
    <t>г. Красновишерск, ул. Дзержинского, д. 24</t>
  </si>
  <si>
    <t>г. Краснокамск, ул. Карла Маркса, д. 15</t>
  </si>
  <si>
    <t>г. Кудымкар, ул. 50 лет Октября, д. 32</t>
  </si>
  <si>
    <t>г. Кунгур, ул. Полетаевская, д. 2В</t>
  </si>
  <si>
    <t>г. Лысьва, ул. Мира, д. 20</t>
  </si>
  <si>
    <t>г. Пермь, пр-т Комсомольский, д. 3</t>
  </si>
  <si>
    <t>г. Пермь, пр-т Комсомольский, д. 85</t>
  </si>
  <si>
    <t>г. Пермь, ул. Бородинская, д. 31</t>
  </si>
  <si>
    <t>г. Пермь, ул. Воронежская, д. 22</t>
  </si>
  <si>
    <t>г. Пермь, ул. Закамская, д. 2А</t>
  </si>
  <si>
    <t>г. Пермь, ул. Качалова, д. 27</t>
  </si>
  <si>
    <t>г. Пермь, ул. Колыбалова, д. 18</t>
  </si>
  <si>
    <t>г. Пермь, ул. Корсуньская, д. 23</t>
  </si>
  <si>
    <t>г. Пермь, ул. Краснополянская, д. 6</t>
  </si>
  <si>
    <t>г. Пермь, ул. Крупской, д. 82</t>
  </si>
  <si>
    <t>г. Пермь, ул. Маршала Толбухина, д. 2/5</t>
  </si>
  <si>
    <t>г. Пермь, ул. Пушкарская, д. 94</t>
  </si>
  <si>
    <t>г. Пермь, ул. Пушкина, д. 29</t>
  </si>
  <si>
    <t>г. Пермь, ул. Розалии Землячки, д. 8</t>
  </si>
  <si>
    <t>г. Пермь, ул. Сибирская, д. 57</t>
  </si>
  <si>
    <t>г. Пермь, ул. Сусанина, д. 9</t>
  </si>
  <si>
    <t>г. Пермь, ул. Тургенева, д. 18/3</t>
  </si>
  <si>
    <t>г. Пермь, ул. Федосеева, д. 9</t>
  </si>
  <si>
    <t>г. Чайковский, б-р Приморский, д. 17</t>
  </si>
  <si>
    <t>г. Чайковский, б-р Приморский, д. 33</t>
  </si>
  <si>
    <t>г. Чайковский, б-р Приморский, д. 53</t>
  </si>
  <si>
    <t>г. Чайковский, ул. Горького, д. 18</t>
  </si>
  <si>
    <t>г. Чайковский, ул. Кабалевского, д. 40</t>
  </si>
  <si>
    <t>г. Чайковский, ул. Карла Маркса, д. 18</t>
  </si>
  <si>
    <t>г. Чайковский, ул. Карла Маркса, д. 30</t>
  </si>
  <si>
    <t>г. Чайковский, ул. Карла Маркса, д. 42</t>
  </si>
  <si>
    <t>г. Чайковский, ул. Ленина, д. 12</t>
  </si>
  <si>
    <t>г. Чайковский, ул. Ленина, д. 20</t>
  </si>
  <si>
    <t>г. Чайковский, ул. Ленина, д. 31</t>
  </si>
  <si>
    <t>г. Чусовой, ул. Ленина, д. 52</t>
  </si>
  <si>
    <t>г. Чусовой, ул. Ленина, д. 7</t>
  </si>
  <si>
    <t>ТЕП</t>
  </si>
  <si>
    <t>г. Верещагино, ул. Карла Маркса, д. 58</t>
  </si>
  <si>
    <t>пгт Полазна, ул. 50 лет Октября, д. 15</t>
  </si>
  <si>
    <t>г. Кунгур, ул. Детская, д. 23</t>
  </si>
  <si>
    <t>г. Кунгур, ул. Детская, д. 31</t>
  </si>
  <si>
    <t>г. Кунгур, ул. Коммуны, д. 49</t>
  </si>
  <si>
    <t>г. Кунгур, ул. Космонавтов, д. 16</t>
  </si>
  <si>
    <t>г. Кунгур, ул. Красногвардейцев, д. 81</t>
  </si>
  <si>
    <t>г. Кунгур, ул. Пролетарская, д. 119</t>
  </si>
  <si>
    <t>г. Кунгур, ул. Свердлова, д. 25А</t>
  </si>
  <si>
    <t>г. Кунгур, ул. Свободы, д. 12</t>
  </si>
  <si>
    <t>г. Пермь, ул. Екатерининская, д. 51</t>
  </si>
  <si>
    <t>г. Пермь, ул. Юрша, д. 3А</t>
  </si>
  <si>
    <t>г. Чайковский, ул. Карла Маркса, д. 20</t>
  </si>
  <si>
    <t>г. Чайковский, ул. Ленина, д. 5</t>
  </si>
  <si>
    <t>г. Чайковский, ул. Ленина, д. 7</t>
  </si>
  <si>
    <t>г. Чайковский, ул. Ленина, д. 9</t>
  </si>
  <si>
    <t>ГАЗ</t>
  </si>
  <si>
    <t>г. Губаха, ул. Чернигина, д. 2</t>
  </si>
  <si>
    <t>г. Нытва, ул. Карла Либкнехта, д. 11</t>
  </si>
  <si>
    <t>пгт Октябрьский, ул. Северная, д. 2</t>
  </si>
  <si>
    <t>с. Орда, ул. Трактовая, д. 3</t>
  </si>
  <si>
    <t>г. Пермь, б-р Гагарина, д. 66А</t>
  </si>
  <si>
    <t>г. Пермь, ул. Крупской, д. 73</t>
  </si>
  <si>
    <t>г. Пермь, ул. Малкова, д. 22</t>
  </si>
  <si>
    <t>г. Пермь, ул. Чернышевского, д. 15В</t>
  </si>
  <si>
    <t>г. Соликамск, ул. Розы Люксембург, д. 22</t>
  </si>
  <si>
    <t>ХВС</t>
  </si>
  <si>
    <t>г. Губаха, пр-т Октябрьский, д. 12</t>
  </si>
  <si>
    <t>г. Пермь, ул. Васнецова, д. 3</t>
  </si>
  <si>
    <t>г. Пермь, ул. Окулова, д. 31</t>
  </si>
  <si>
    <t>г. Пермь, ул. Репина, д. 31</t>
  </si>
  <si>
    <t>ГВС</t>
  </si>
  <si>
    <t>г. Березники, ул. Юбилейная, д. 42</t>
  </si>
  <si>
    <t>г. Березники, ул. Юбилейная, д. 62</t>
  </si>
  <si>
    <t>г. Красновишерск, ул. Спортивная, д. 15 кор. 1</t>
  </si>
  <si>
    <t>г. Пермь, ул. Баумана, д. 12</t>
  </si>
  <si>
    <t>г. Пермь, ул. Весенняя, д. 20</t>
  </si>
  <si>
    <t>г. Пермь, ул. Осинская, д. 12</t>
  </si>
  <si>
    <t>г. Соликамск, ул. Дубравная, д. 59</t>
  </si>
  <si>
    <t>г. Чусовой, ул. Железнодорожная, д. 7</t>
  </si>
  <si>
    <t>г. Чусовой, ул. Ленина, д. 14</t>
  </si>
  <si>
    <t>ВОД</t>
  </si>
  <si>
    <t>г. Губаха, ул. Газеты Правда, д. 41</t>
  </si>
  <si>
    <t>г. Пермь, ул. Вагонная, д. 25</t>
  </si>
  <si>
    <t>г. Пермь, ул. Крупской, д. 82А</t>
  </si>
  <si>
    <t>г. Пермь, ул. Лебедева, д. 47</t>
  </si>
  <si>
    <t>г. Пермь, ул. Нефтяников, д. 2</t>
  </si>
  <si>
    <t>г. Чусовой, ул. Ленина, д. 24</t>
  </si>
  <si>
    <t>РП</t>
  </si>
  <si>
    <t>г. Пермь, пр-т Парковый, д. 4</t>
  </si>
  <si>
    <t>г. Пермь, пр-т Парковый, д. 28А</t>
  </si>
  <si>
    <t>г. Пермь, пр-т Парковый, д. 41В</t>
  </si>
  <si>
    <t>г. Пермь, ул. 9-го Мая, д. 18/1</t>
  </si>
  <si>
    <t>г. Пермь, ул. Борчанинова, д. 15</t>
  </si>
  <si>
    <t>г. Пермь, ул. Ветлужская, д. 62</t>
  </si>
  <si>
    <t>г. Пермь, ул. Вильямса, д. 24</t>
  </si>
  <si>
    <t>г. Пермь, ул. Мильчакова, д. 19</t>
  </si>
  <si>
    <t>г. Пермь, ул. Советской Армии, д. 33</t>
  </si>
  <si>
    <t>г. Чайковский, ул. Вокзальная, д. 33</t>
  </si>
  <si>
    <t>г. Чайковский, ул. Вокзальная, д. 61</t>
  </si>
  <si>
    <t>г. Чайковский, ул. Декабристов, д. 18</t>
  </si>
  <si>
    <t>г. Чайковский, ул. Советская, д. 55</t>
  </si>
  <si>
    <t>г. Чусовой, ул. 50 лет ВЛКСМ, д. 2А</t>
  </si>
  <si>
    <t>РЛ</t>
  </si>
  <si>
    <t>п. Лытвенский, ул. 9 Пятилетки, д. 3</t>
  </si>
  <si>
    <t>г. Горнозаводск, ул. Гипроцемента, д. 30</t>
  </si>
  <si>
    <t>г. Горнозаводск, ул. Свердлова, д. 74</t>
  </si>
  <si>
    <t>г. Горнозаводск, ул. Свердлова, д. 76</t>
  </si>
  <si>
    <t>г. Березники, ул. Менделеева, д. 24</t>
  </si>
  <si>
    <t>г. Березники, ул. Свердлова, д. 49</t>
  </si>
  <si>
    <t>г. Березники, ул. Юбилейная, д. 112</t>
  </si>
  <si>
    <t>г. Губаха, ул. Мира, д. 27А</t>
  </si>
  <si>
    <t>г. Добрянка, ул. Копылова, д. 71</t>
  </si>
  <si>
    <t>пгт Полазна, ул. Дружбы, д. 12</t>
  </si>
  <si>
    <t>г. Краснокамск, пер. Василия Шваи, д. 2</t>
  </si>
  <si>
    <t>г. Краснокамск, пр-т Мира, д. 7</t>
  </si>
  <si>
    <t>г. Краснокамск, ул. Ленина, д. 13</t>
  </si>
  <si>
    <t>г. Краснокамск, ул. Шоссейная, д. 4</t>
  </si>
  <si>
    <t>г. Кудымкар, ул. Загородная, д. 14</t>
  </si>
  <si>
    <t>г. Кунгур, ул. Бачурина, д. 13А</t>
  </si>
  <si>
    <t>г. Кунгур, ул. Кирова, д. 36</t>
  </si>
  <si>
    <t>с. Моховое, ул. Мира, д. 14</t>
  </si>
  <si>
    <t>г. Лысьва, ул. Кирова, д. 27</t>
  </si>
  <si>
    <t>г. Лысьва, ул. Смышляева, д. 10</t>
  </si>
  <si>
    <t>г. Лысьва, ул. Энгельса, д. 23</t>
  </si>
  <si>
    <t>г. Нытва, ул. Карла Либкнехта, д. 16</t>
  </si>
  <si>
    <t>г. Нытва, ул. Мира, д. 6</t>
  </si>
  <si>
    <t>с. Орда, ул. Трактовая, д. 8</t>
  </si>
  <si>
    <t>с. Орда, ул. Трактовая, д. 1Б</t>
  </si>
  <si>
    <t>г. Пермь, б-р Гагарина, д. 73</t>
  </si>
  <si>
    <t>г. Пермь, пр-т Комсомольский, д. 51</t>
  </si>
  <si>
    <t>г. Пермь, ул. 1-я Красноармейская, д. 44А</t>
  </si>
  <si>
    <t>г. Пермь, ул. 4-я Запрудская, д. 29</t>
  </si>
  <si>
    <t>г. Пермь, ул. 9-го Мая, д. 16</t>
  </si>
  <si>
    <t>г. Пермь, ул. Александра Невского, д. 10</t>
  </si>
  <si>
    <t>г. Пермь, ул. Аркадия Гайдара, д. 8</t>
  </si>
  <si>
    <t>г. Пермь, ул. Баумана, д. 21</t>
  </si>
  <si>
    <t>г. Пермь, ул. Богдана Хмельницкого, д. 11</t>
  </si>
  <si>
    <t>г. Пермь, ул. Богдана Хмельницкого, д. 56</t>
  </si>
  <si>
    <t>г. Пермь, ул. Братьев Вагановых, д. 8</t>
  </si>
  <si>
    <t>г. Пермь, ул. Весенняя, д. 19</t>
  </si>
  <si>
    <t>г. Пермь, ул. Весенняя, д. 30</t>
  </si>
  <si>
    <t>г. Пермь, ул. Гайвинская, д. 60</t>
  </si>
  <si>
    <t>г. Пермь, ул. Героев Хасана, д. 3</t>
  </si>
  <si>
    <t>г. Пермь, ул. Дружбы, д. 21</t>
  </si>
  <si>
    <t>г. Пермь, ул. Камышинская, д. 10</t>
  </si>
  <si>
    <t>г. Пермь, ул. Камышинская, д. 12</t>
  </si>
  <si>
    <t>г. Пермь, ул. КИМ, д. 97</t>
  </si>
  <si>
    <t>г. Пермь, ул. Крисанова, д. 18Б</t>
  </si>
  <si>
    <t>г. Пермь, ул. Крупской, д. 39</t>
  </si>
  <si>
    <t>г. Пермь, ул. Куйбышева, д. 86</t>
  </si>
  <si>
    <t>г. Пермь, ул. Куйбышева, д. 107</t>
  </si>
  <si>
    <t>г. Пермь, ул. Лодыгина, д. 3А</t>
  </si>
  <si>
    <t>г. Пермь, ул. Лядовская, д. 119</t>
  </si>
  <si>
    <t>г. Пермь, ул. Магистральная, д. 12А</t>
  </si>
  <si>
    <t>г. Пермь, ул. Макаренко, д. 36</t>
  </si>
  <si>
    <t>г. Пермь, ул. Маршала Рыбалко, д. 45</t>
  </si>
  <si>
    <t>г. Пермь, ул. Маршала Толбухина, д. 40</t>
  </si>
  <si>
    <t>г. Пермь, ул. Одоевского, д. 26</t>
  </si>
  <si>
    <t>г. Пермь, ул. Одоевского, д. 34</t>
  </si>
  <si>
    <t>г. Пермь, ул. Плеханова, д. 33</t>
  </si>
  <si>
    <t>г. Пермь, ул. Соловьева, д. 11</t>
  </si>
  <si>
    <t>г. Соликамск, ул. Белинского, д. 14</t>
  </si>
  <si>
    <t>г. Соликамск, ул. Молодежная, д. 5</t>
  </si>
  <si>
    <t>г. Чайковский, ул. Кабалевского, д. 17</t>
  </si>
  <si>
    <t>г. Чернушка, ул. Ленина, д. 83А</t>
  </si>
  <si>
    <t>г. Чусовой, ул. Высотная, д. 13</t>
  </si>
  <si>
    <t>г. Чусовой, ул. Переездная, д. 11</t>
  </si>
  <si>
    <t>г. Чусовой, ул. Попова, д. 2В</t>
  </si>
  <si>
    <t>г. Чусовой, ул. Школьная, д. 26</t>
  </si>
  <si>
    <t>РК</t>
  </si>
  <si>
    <t>с. Березовка, ул. Советская, д. 48</t>
  </si>
  <si>
    <t>г. Березники, пр-т Советский, д. 28</t>
  </si>
  <si>
    <t>г. Березники, ул. Юбилейная, д. 9</t>
  </si>
  <si>
    <t>г. Березники, ул. Юбилейная, д. 28</t>
  </si>
  <si>
    <t>г. Губаха, пр-т Ленина, д. 11</t>
  </si>
  <si>
    <t>г. Губаха, ул. Орджоникидзе, д. 6</t>
  </si>
  <si>
    <t>п. Менделеево, ул. Ленина, д. 31</t>
  </si>
  <si>
    <t>г. Краснокамск, пр-т Комсомольский, д. 16</t>
  </si>
  <si>
    <t>г. Кунгур, ул. 8 Марта, д. 2</t>
  </si>
  <si>
    <t>г. Кунгур, ул. Пролетарская, д. 135</t>
  </si>
  <si>
    <t>г. Нытва, пр-т Ленина, д. 41</t>
  </si>
  <si>
    <t>г. Пермь, б-р Гагарина, д. 25</t>
  </si>
  <si>
    <t>г. Пермь, ул. Александра Щербакова, д. 12</t>
  </si>
  <si>
    <t>г. Пермь, ул. Богдана Хмельницкого, д. 31</t>
  </si>
  <si>
    <t>г. Пермь, ул. Закамская, д. 42</t>
  </si>
  <si>
    <t>г. Пермь, ул. Кояновская, д. 6</t>
  </si>
  <si>
    <t>г. Пермь, ул. Куйбышева, д. 59</t>
  </si>
  <si>
    <t>г. Пермь, ул. Кустовая, д. 3</t>
  </si>
  <si>
    <t>г. Пермь, ул. Левченко, д. 6</t>
  </si>
  <si>
    <t>г. Пермь, ул. Лиственная, д. 2</t>
  </si>
  <si>
    <t>г. Пермь, ул. Строителей, д. 46</t>
  </si>
  <si>
    <t>г. Пермь, ул. Уральская, д. 61</t>
  </si>
  <si>
    <t>г. Пермь, ул. Химградская, д. 45</t>
  </si>
  <si>
    <t>г. Пермь, ул. Химградская, д. 45А</t>
  </si>
  <si>
    <t>г. Пермь, ул. Химградская, д. 51</t>
  </si>
  <si>
    <t>г. Пермь, ул. Холмогорская, д. 23</t>
  </si>
  <si>
    <t>г. Пермь, ул. Шишкина, д. 10</t>
  </si>
  <si>
    <t>г. Соликамск, ул. Володарского /Большевистская, 45, д. 16</t>
  </si>
  <si>
    <t>г. Соликамск, ул. Матросова, д. 37</t>
  </si>
  <si>
    <t>г. Чусовой, ул. Мира, д. 5</t>
  </si>
  <si>
    <t>г. Чусовой, ул. Орджоникидзе, д. 10</t>
  </si>
  <si>
    <t>Рфа</t>
  </si>
  <si>
    <t>г. Пермь, ул. Подлесная, д. 23/2</t>
  </si>
  <si>
    <t>г. Пермь, ул. Подлесная, д. 33</t>
  </si>
  <si>
    <t>УФ</t>
  </si>
  <si>
    <t>г. Горнозаводск, ул. Свердлова, д. 66</t>
  </si>
  <si>
    <t>г. Березники, ул. Пятилетки, д. 46</t>
  </si>
  <si>
    <t>г. Пермь, ул. Аркадия Гайдара, д. 18</t>
  </si>
  <si>
    <t>г. Пермь, ул. Борчанинова, д. 1</t>
  </si>
  <si>
    <t>г. Пермь, ул. Добролюбова, д. 12</t>
  </si>
  <si>
    <t>г. Пермь, ул. Добролюбова, д. 18</t>
  </si>
  <si>
    <t>г. Пермь, ул. Николая Островского, д. 29</t>
  </si>
  <si>
    <t>г. Пермь, ул. Новосибирская, д. 13</t>
  </si>
  <si>
    <t>г. Пермь, ул. Охотников, д. 26</t>
  </si>
  <si>
    <t>г. Пермь, ул. Сивкова, д. 23</t>
  </si>
  <si>
    <t>г. Пермь, ул. Таборская, д. 14</t>
  </si>
  <si>
    <t>г. Чусовой, ул. Ленина, д. 47</t>
  </si>
  <si>
    <t>РФ</t>
  </si>
  <si>
    <t>РНК</t>
  </si>
  <si>
    <t>г. Кунгур, ул. Нефтяников, д. 35</t>
  </si>
  <si>
    <t>г. Пермь, ул. Луговского, д. 3</t>
  </si>
  <si>
    <t>УП (ТЕП)</t>
  </si>
  <si>
    <t>УП (ГВС)</t>
  </si>
  <si>
    <t>УП (ХВС)</t>
  </si>
  <si>
    <t>г. Пермь, ул. Вижайская, д. 20</t>
  </si>
  <si>
    <t>г. Пермь, ул. Красноводская, д. 6</t>
  </si>
  <si>
    <t>КО</t>
  </si>
  <si>
    <t>г. Верещагино, ул. Пролетарская, д. 44</t>
  </si>
  <si>
    <t>г. Верещагино, ул. Советская, д. 63</t>
  </si>
  <si>
    <t>п. Сараны, ул. Кирова, д. 14</t>
  </si>
  <si>
    <t>г. Березники, пр-т Советский, д. 32</t>
  </si>
  <si>
    <t>г. Березники, ул. Карла Маркса, д. 50</t>
  </si>
  <si>
    <t>г. Березники, ул. Парковая, д. 8</t>
  </si>
  <si>
    <t>г. Березники, ул. Пятилетки, д. 38</t>
  </si>
  <si>
    <t>г. Березники, ул. Пятилетки, д. 76</t>
  </si>
  <si>
    <t>г. Березники, ул. Челюскинцев, д. 39</t>
  </si>
  <si>
    <t>г. Березники, ул. Черняховского, д. 32</t>
  </si>
  <si>
    <t>г. Березники, ул. Черняховского, д. 45</t>
  </si>
  <si>
    <t>г. Березники, ул. Черняховского, д. 51</t>
  </si>
  <si>
    <t>г. Усолье, ул. Советская, д. 9</t>
  </si>
  <si>
    <t>г. Кизел, ул. Юных Коммунаров, д. 27</t>
  </si>
  <si>
    <t>г. Красновишерск, ул. Яборова, д. 21А</t>
  </si>
  <si>
    <t>г. Краснокамск, ул. Большевистская, д. 13</t>
  </si>
  <si>
    <t>г. Краснокамск, ул. Большевистская, д. 30</t>
  </si>
  <si>
    <t>г. Краснокамск, ул. Большевистская, д. 5</t>
  </si>
  <si>
    <t>г. Краснокамск, ул. Ленина, д. 8</t>
  </si>
  <si>
    <t>г. Краснокамск, ул. Чехова, д. 5</t>
  </si>
  <si>
    <t>г. Кудымкар, ул. 50 лет Октября, д. 34</t>
  </si>
  <si>
    <t>г. Кунгур, ул. Новые дома, д. 4</t>
  </si>
  <si>
    <t>г. Лысьва, ул. Гайдара, д. 28</t>
  </si>
  <si>
    <t>г. Лысьва, ул. Кирова, д. 45</t>
  </si>
  <si>
    <t>г. Лысьва, ул. Ленина, д. 22</t>
  </si>
  <si>
    <t>г. Лысьва, ул. Ленина, д. 6</t>
  </si>
  <si>
    <t>г. Лысьва, ул. Суворова, д. 27</t>
  </si>
  <si>
    <t>г. Лысьва, ул. Суворова, д. 42</t>
  </si>
  <si>
    <t>г. Лысьва, ул. Фестивальная, д. 16</t>
  </si>
  <si>
    <t>г. Нытва, ул. Чапаева, д. 5</t>
  </si>
  <si>
    <t>с. Комарово, ул. Молодежная, д. 1</t>
  </si>
  <si>
    <t>г. Очер, ул. Ленина, д. 37</t>
  </si>
  <si>
    <t>п. Юго-Камский, ул. Советская, д. 146</t>
  </si>
  <si>
    <t>г. Пермь, пр-т Комсомольский, д. 32</t>
  </si>
  <si>
    <t>г. Пермь, пр-т Комсомольский, д. 63</t>
  </si>
  <si>
    <t>г. Пермь, пр-т Парковый, д. 2</t>
  </si>
  <si>
    <t>г. Пермь, ул. Академика Курчатова, д. 4А</t>
  </si>
  <si>
    <t>г. Пермь, ул. Байкальская, д. 3/2</t>
  </si>
  <si>
    <t>г. Пермь, ул. Боровая, д. 30</t>
  </si>
  <si>
    <t>г. Пермь, ул. Воронежская, д. 19</t>
  </si>
  <si>
    <t>г. Пермь, ул. Гусарова, д. 18</t>
  </si>
  <si>
    <t>г. Пермь, ул. Закамская, д. 5/2</t>
  </si>
  <si>
    <t>г. Пермь, ул. Куйбышева, д. 88</t>
  </si>
  <si>
    <t>г. Пермь, ул. Ласьвинская, д. 70А</t>
  </si>
  <si>
    <t>г. Пермь, ул. Ласьвинская, д. 72А</t>
  </si>
  <si>
    <t>г. Пермь, ул. Ласьвинская, д. 74</t>
  </si>
  <si>
    <t>г. Пермь, ул. Макаренко, д. 8</t>
  </si>
  <si>
    <t>г. Пермь, ул. Максима Горького, д. 77</t>
  </si>
  <si>
    <t>г. Пермь, ул. Новоржевская, д. 5</t>
  </si>
  <si>
    <t>г. Пермь, ул. Химградская, д. 5</t>
  </si>
  <si>
    <t>г. Пермь, ул. Чкалова, д. 48</t>
  </si>
  <si>
    <t>г. Соликамск, ул. Матросова, д. 29</t>
  </si>
  <si>
    <t>пгт Ныроб, ул. Уждавиниса, д. 13</t>
  </si>
  <si>
    <t>г. Чайковский, ул. Горького, д. 20</t>
  </si>
  <si>
    <t>п. ст. Каучук, -, д. 5</t>
  </si>
  <si>
    <t>с. Частые, ул. Ленина, д. 75</t>
  </si>
  <si>
    <t>с. Частые, ул. Ленина, д. 80</t>
  </si>
  <si>
    <t>с. Частые, ул. Ленина, д. 81</t>
  </si>
  <si>
    <t>г. Чусовой, ул. Переездная, д. 5</t>
  </si>
  <si>
    <t>п. Калино, ул. Железнодорожная, д. 9</t>
  </si>
  <si>
    <t>г. Александровск, ул. Кирова, д. 18</t>
  </si>
  <si>
    <t>п. Яйва, ул. 6-ой Пятилетки, д. 14</t>
  </si>
  <si>
    <t>п. Яйва, ул. 6-ой Пятилетки, д. 21</t>
  </si>
  <si>
    <t>г. Верещагино, ул. Почтовая, д. 2</t>
  </si>
  <si>
    <t>г. Верещагино, ул. Строителей, д. 88</t>
  </si>
  <si>
    <t>г. Березники, пр-т Советский, д. 40</t>
  </si>
  <si>
    <t>г. Березники, ул. Гагарина, д. 16</t>
  </si>
  <si>
    <t>г. Березники, ул. Ломоносова, д. 84</t>
  </si>
  <si>
    <t>г. Березники, ул. Пятилетки, д. 27</t>
  </si>
  <si>
    <t>г. Березники, ул. Юбилейная, д. 40</t>
  </si>
  <si>
    <t>г. Губаха, ул. 2-я Коммунистическая, д. 99</t>
  </si>
  <si>
    <t>г. Красновишерск, ул. Школьная, д. 1</t>
  </si>
  <si>
    <t>г. Краснокамск, пр-т Комсомольский, д. 7</t>
  </si>
  <si>
    <t>г. Краснокамск, ул. Карла Маркса, д. 11</t>
  </si>
  <si>
    <t>г. Краснокамск, ул. Карла Маркса, д. 19</t>
  </si>
  <si>
    <t>г. Кунгур, ул. Мамонтова, д. 14</t>
  </si>
  <si>
    <t>г. Кунгур, ул. Полетаевская, д. 14А</t>
  </si>
  <si>
    <t>г. Лысьва, ул. Оборина, д. 28</t>
  </si>
  <si>
    <t>с. Бершеть, ул. Садовая, д. 5</t>
  </si>
  <si>
    <t>г. Пермь, ул. Адмирала Нахимова, д. 3</t>
  </si>
  <si>
    <t>г. Пермь, ул. Аркадия Гайдара, д. 6/2</t>
  </si>
  <si>
    <t>г. Пермь, ул. Ветлужская, д. 91</t>
  </si>
  <si>
    <t>г. Пермь, ул. Газеты Звезда, д. 54</t>
  </si>
  <si>
    <t>г. Пермь, ул. Закамская, д. 2Б</t>
  </si>
  <si>
    <t>г. Пермь, ул. Колыбалова, д. 20</t>
  </si>
  <si>
    <t>г. Пермь, ул. Краснополянская, д. 9</t>
  </si>
  <si>
    <t>г. Пермь, ул. Куйбышева, д. 9</t>
  </si>
  <si>
    <t>г. Пермь, ул. Лебедева, д. 33</t>
  </si>
  <si>
    <t>г. Пермь, ул. Ленина, д. 90</t>
  </si>
  <si>
    <t>г. Пермь, ул. Луначарского, д. 26А</t>
  </si>
  <si>
    <t>г. Пермь, ул. Лядовская, д. 87</t>
  </si>
  <si>
    <t>г. Пермь, ул. Макаренко, д. 44</t>
  </si>
  <si>
    <t>г. Пермь, ул. Мира, д. 65</t>
  </si>
  <si>
    <t>г. Пермь, ул. Сибирская, д. 63</t>
  </si>
  <si>
    <t>г. Пермь, ул. Сухумская, д. 19</t>
  </si>
  <si>
    <t>г. Пермь, ул. Тургенева, д. 31</t>
  </si>
  <si>
    <t>г. Пермь, ул. Фадеева, д. 10</t>
  </si>
  <si>
    <t>г. Соликамск, ул. Большевистская /Матросова, 27, д. 54</t>
  </si>
  <si>
    <t>г. Чайковский, б-р Приморский, д. 25</t>
  </si>
  <si>
    <t>г. Чайковский, б-р Приморский, д. 39</t>
  </si>
  <si>
    <t>г. Чайковский, ул. Кабалевского, д. 18А</t>
  </si>
  <si>
    <t>г. Чайковский, ул. Кабалевского, д. 7</t>
  </si>
  <si>
    <t>г. Чайковский, ул. Карла Маркса, д. 26</t>
  </si>
  <si>
    <t>г. Чайковский, ул. Карла Маркса, д. 31</t>
  </si>
  <si>
    <t>г. Чайковский, ул. Карла Маркса, д. 6</t>
  </si>
  <si>
    <t>г. Чайковский, ул. Ленина, д. 15</t>
  </si>
  <si>
    <t>г. Чайковский, ул. Ленина, д. 23</t>
  </si>
  <si>
    <t>г. Чайковский, ул. Ленина, д. 33</t>
  </si>
  <si>
    <t>г. Березники, ул. Мира, д. 64</t>
  </si>
  <si>
    <t>г. Добрянка, ул. Жуковского, д. 31</t>
  </si>
  <si>
    <t>г. Кунгур, ул. Свободы, д. 36</t>
  </si>
  <si>
    <t>г. Кунгур, ул. Свободы, д. 46</t>
  </si>
  <si>
    <t>г. Кунгур, ул. Степана Разина, д. 23</t>
  </si>
  <si>
    <t>г. Нытва, пр-т Ленина, д. 13</t>
  </si>
  <si>
    <t>г. Нытва, пр-т Ленина, д. 17</t>
  </si>
  <si>
    <t>г. Березники, ул. Труда, д. 3</t>
  </si>
  <si>
    <t>г. Нытва, ул. Карла Либкнехта, д. 21</t>
  </si>
  <si>
    <t>п. Мулянка, ул. Воинская, д. 2</t>
  </si>
  <si>
    <t>г. Пермь, б-р Гагарина, д. 93/2</t>
  </si>
  <si>
    <t>г. Пермь, ул. Вижайская, д. 23</t>
  </si>
  <si>
    <t>г. Пермь, ул. Вильвенская, д. 13</t>
  </si>
  <si>
    <t>г. Пермь, ул. Гусарова, д. 9</t>
  </si>
  <si>
    <t>г. Пермь, ул. Гусарова, д. 16</t>
  </si>
  <si>
    <t>г. Пермь, ул. Куфонина, д. 32</t>
  </si>
  <si>
    <t>г. Пермь, ул. Лобвинская, д. 9</t>
  </si>
  <si>
    <t>г. Пермь, ул. Макаренко, д. 54</t>
  </si>
  <si>
    <t>г. Чусовой, ул. Ленина, д. 35</t>
  </si>
  <si>
    <t>г. Чусовой, ул. Ленина, д. 54</t>
  </si>
  <si>
    <t>г. Нытва, ул. Карла Либкнехта, д. 13</t>
  </si>
  <si>
    <t>г. Оса, ул. Степана Разина, д. 77</t>
  </si>
  <si>
    <t>г. Пермь, ул. Ивана Франко, д. 40/3</t>
  </si>
  <si>
    <t>г. Нытва, ул. Чапаева, д. 3</t>
  </si>
  <si>
    <t>г. Пермь, ул. Весенняя, д. 16</t>
  </si>
  <si>
    <t>г. Губаха, пр-т Октябрьский, д. 18</t>
  </si>
  <si>
    <t>г. Кунгур, ул. Карла Маркса, д. 22А</t>
  </si>
  <si>
    <t>г. Пермь, ул. Кировоградская, д. 15</t>
  </si>
  <si>
    <t>г. Пермь, ул. Максима Горького, д. 74</t>
  </si>
  <si>
    <t>г. Пермь, ул. Мензелинская, д. 14</t>
  </si>
  <si>
    <t>г. Пермь, ул. Сивкова, д. 25</t>
  </si>
  <si>
    <t>г. Пермь, ул. Соловьева, д. 15</t>
  </si>
  <si>
    <t>г. Чусовой, ул. Ленина, д. 19</t>
  </si>
  <si>
    <t>г. Лысьва, ул. Чапаева, д. 17</t>
  </si>
  <si>
    <t>г. Пермь, пр-т Парковый, д. 7</t>
  </si>
  <si>
    <t>г. Пермь, пр-т Парковый, д. 30/2</t>
  </si>
  <si>
    <t>г. Пермь, ул. 1-я Красноармейская, д. 31</t>
  </si>
  <si>
    <t>г. Пермь, ул. 9-го Мая, д. 1</t>
  </si>
  <si>
    <t>г. Пермь, ул. Архитектора Свиязева, д. 32</t>
  </si>
  <si>
    <t>г. Пермь, ул. Байкальская, д. 3/1</t>
  </si>
  <si>
    <t>г. Пермь, ул. Братская, д. 2/2</t>
  </si>
  <si>
    <t>г. Пермь, ул. Василия Каменского, д. 4</t>
  </si>
  <si>
    <t>г. Пермь, ул. Василия Каменского, д. 6</t>
  </si>
  <si>
    <t>г. Пермь, ул. Генерала Панфилова, д. 10</t>
  </si>
  <si>
    <t>г. Пермь, ул. Генерала Черняховского, д. 53</t>
  </si>
  <si>
    <t>г. Пермь, ул. Желябова, д. 13</t>
  </si>
  <si>
    <t>г. Пермь, ул. Кировоградская, д. 10</t>
  </si>
  <si>
    <t>г. Пермь, ул. Коломенская, д. 9</t>
  </si>
  <si>
    <t>г. Пермь, ул. Комиссара Пожарского, д. 15</t>
  </si>
  <si>
    <t>г. Пермь, ул. Космонавта Леонова, д. 62</t>
  </si>
  <si>
    <t>г. Пермь, ул. Костычева, д. 42/1</t>
  </si>
  <si>
    <t>г. Пермь, ул. Кронштадтская, д. 10</t>
  </si>
  <si>
    <t>г. Пермь, ул. Куфонина, д. 14</t>
  </si>
  <si>
    <t>г. Пермь, ул. Луначарского, д. 51А</t>
  </si>
  <si>
    <t>г. Пермь, ул. Льва Лаврова, д. 18</t>
  </si>
  <si>
    <t>г. Пермь, ул. Максима Горького, д. 65А</t>
  </si>
  <si>
    <t>г. Пермь, ул. Мира, д. 115</t>
  </si>
  <si>
    <t>г. Пермь, ул. Николая Островского, д. 49</t>
  </si>
  <si>
    <t>г. Пермь, ул. Николая Островского, д. 76А</t>
  </si>
  <si>
    <t>г. Пермь, ул. Петропавловская, д. 119</t>
  </si>
  <si>
    <t>г. Пермь, ул. Петропавловская, д. 119А</t>
  </si>
  <si>
    <t>г. Пермь, ул. Пермская, д. 126А</t>
  </si>
  <si>
    <t>г. Пермь, ул. Советская, д. 39А</t>
  </si>
  <si>
    <t>г. Пермь, ул. Солдатова, д. 10</t>
  </si>
  <si>
    <t>г. Пермь, ул. Тбилисская, д. 25</t>
  </si>
  <si>
    <t>г. Пермь, ул. Уинская, д. 6</t>
  </si>
  <si>
    <t>г. Пермь, ул. Уссурийская, д. 17</t>
  </si>
  <si>
    <t>г. Пермь, ул. Чкалова, д. 2</t>
  </si>
  <si>
    <t>г. Пермь, ул. Чкалова, д. 4</t>
  </si>
  <si>
    <t>г. Пермь, ул. Чкалова, д. 6</t>
  </si>
  <si>
    <t>г. Пермь, ул. Чкалова, д. 8</t>
  </si>
  <si>
    <t>г. Пермь, ул. Яблочкова, д. 33</t>
  </si>
  <si>
    <t>г. Александровск, ул. Кирова, д. 16</t>
  </si>
  <si>
    <t>п. Яйва, ул. Заводская, д. 50</t>
  </si>
  <si>
    <t>г. Горнозаводск, ул. Школьная, д. 17</t>
  </si>
  <si>
    <t>п. Теплая Гора, ул. Доменная, д. 19А</t>
  </si>
  <si>
    <t>г. Березники, пр-т Ленина, д. 55А</t>
  </si>
  <si>
    <t>г. Березники, ул. Красноборова, д. 11</t>
  </si>
  <si>
    <t>г. Березники, ул. Менделеева, д. 21</t>
  </si>
  <si>
    <t>г. Березники, ул. Парковая, д. 4</t>
  </si>
  <si>
    <t>г. Губаха, ул. Дегтярева, д. 28</t>
  </si>
  <si>
    <t>г. Губаха, ул. Орджоникидзе, д. 13</t>
  </si>
  <si>
    <t>п. Пальники, ул. Молодежная, д. 4</t>
  </si>
  <si>
    <t>пгт Полазна, ул. Нефтяников, д. 14</t>
  </si>
  <si>
    <t>г. Краснокамск, ул. Калинина, д. 13</t>
  </si>
  <si>
    <t>г. Краснокамск, ул. Коммунальная, д. 9</t>
  </si>
  <si>
    <t>г. Краснокамск, ул. Чапаева, д. 21</t>
  </si>
  <si>
    <t>п. Майский, ул. Красногорская, д. 2</t>
  </si>
  <si>
    <t>г. Лысьва, ул. Мира, д. 35</t>
  </si>
  <si>
    <t>г. Оса, ул. Пугачева, д. 14</t>
  </si>
  <si>
    <t>г. Оханск, ул. Подвойского, д. 65</t>
  </si>
  <si>
    <t>г. Пермь, ул. Александра Невского, д. 30</t>
  </si>
  <si>
    <t>г. Пермь, ул. Александра Пархоменко, д. 12</t>
  </si>
  <si>
    <t>г. Пермь, ул. Белинского, д. 51</t>
  </si>
  <si>
    <t>г. Пермь, ул. Вильямса, д. 53Б</t>
  </si>
  <si>
    <t>г. Пермь, ул. Героев Хасана, д. 8</t>
  </si>
  <si>
    <t>г. Пермь, ул. Екатерининская, д. 198</t>
  </si>
  <si>
    <t>г. Пермь, ул. КИМ, д. 51</t>
  </si>
  <si>
    <t>г. Пермь, ул. Куйбышева, д. 53А</t>
  </si>
  <si>
    <t>г. Пермь, ул. Маршала Рыбалко, д. 30</t>
  </si>
  <si>
    <t>г. Пермь, ул. Маршала Толбухина, д. 10А</t>
  </si>
  <si>
    <t>г. Пермь, ул. Охотников, д. 27</t>
  </si>
  <si>
    <t>г. Пермь, ул. Патриса Лумумбы, д. 11</t>
  </si>
  <si>
    <t>г. Пермь, ул. Петропавловская, д. 12</t>
  </si>
  <si>
    <t>г. Пермь, ул. Петропавловская, д. 60</t>
  </si>
  <si>
    <t>г. Пермь, ул. Рабочая, д. 3</t>
  </si>
  <si>
    <t>г. Пермь, ул. Семченко, д. 15</t>
  </si>
  <si>
    <t>г. Пермь, ул. Тбилисская, д. 3</t>
  </si>
  <si>
    <t>г. Пермь, ул. Тбилисская, д. 9</t>
  </si>
  <si>
    <t>г. Соликамск, ул. Володарского, д. 19</t>
  </si>
  <si>
    <t>г. Соликамск, ул. Коминтерна, д. 8</t>
  </si>
  <si>
    <t>г. Соликамск, ул. Культуры, д. 20</t>
  </si>
  <si>
    <t>г. Соликамск, ул. Молодежная, д. 19</t>
  </si>
  <si>
    <t>г. Соликамск, ул. Молодежная, д. 9А</t>
  </si>
  <si>
    <t>г. Соликамск, ул. Розы Люксембург, д. 7</t>
  </si>
  <si>
    <t>г. Чусовой, ул. Высотная, д. 25</t>
  </si>
  <si>
    <t>г. Чусовой, ул. Калаповская, д. 5А</t>
  </si>
  <si>
    <t>г. Чусовой, ул. Октябрьская, д. 12</t>
  </si>
  <si>
    <t>г. Чусовой, ул. Орджоникидзе, д. 3</t>
  </si>
  <si>
    <t>г. Чусовой, ул. Переездная, д. 19</t>
  </si>
  <si>
    <t>г. Чусовой, ул. Севастопольская, д. 63</t>
  </si>
  <si>
    <t>г. Чусовой, ул. Толбухина, д. 3</t>
  </si>
  <si>
    <t>г. Чусовой, ул. Чайковского, д. 12</t>
  </si>
  <si>
    <t>г. Чусовой, ул. Чайковского, д. 12А</t>
  </si>
  <si>
    <t>г. Чусовой, ул. Чайковского, д. 4А</t>
  </si>
  <si>
    <t>г. Чусовой, ул. Школьная, д. 13</t>
  </si>
  <si>
    <t>г. Березники, ул. Циренщикова, д. 4</t>
  </si>
  <si>
    <t>г. Березники, ул. Челюскинцев, д. 61</t>
  </si>
  <si>
    <t>г. Губаха, ул. Газеты Правда, д. 26</t>
  </si>
  <si>
    <t>г. Губаха, ул. Павлика Морозова, д. 15</t>
  </si>
  <si>
    <t>г. Губаха, ул. Шахтостроителей, д. 8</t>
  </si>
  <si>
    <t>г. Кунгур, ул. Труда, д. 70</t>
  </si>
  <si>
    <t>г. Лысьва, ул. Мира, д. 77</t>
  </si>
  <si>
    <t>с. Лобаново, ул. Советская, д. 10</t>
  </si>
  <si>
    <t>г. Пермь, ул. Бумажников, д. 12</t>
  </si>
  <si>
    <t>г. Пермь, ул. Воронежская, д. 17А</t>
  </si>
  <si>
    <t>г. Пермь, ул. Желябова, д. 10</t>
  </si>
  <si>
    <t>г. Пермь, ул. Закамская, д. 20</t>
  </si>
  <si>
    <t>г. Пермь, ул. Закамская, д. 54</t>
  </si>
  <si>
    <t>г. Пермь, ул. Нефтяников, д. 25</t>
  </si>
  <si>
    <t>г. Пермь, ул. Попова, д. 27</t>
  </si>
  <si>
    <t>г. Пермь, ул. Шишкина, д. 6</t>
  </si>
  <si>
    <t>г. Чусовой, ул. Сивкова, д. 4</t>
  </si>
  <si>
    <t>г. Чусовой, ул. Сивкова, д. 14</t>
  </si>
  <si>
    <t>г. Чусовой, ул. Сивкова, д. 16</t>
  </si>
  <si>
    <t>п. Калино, ул. Мира, д. 2</t>
  </si>
  <si>
    <t>г. Пермь, ул. Архитектора Свиязева, д. 44</t>
  </si>
  <si>
    <t>г. Пермь, пр-т Комсомольский, д. 72</t>
  </si>
  <si>
    <t>г. Пермь, ул. Борчанинова, д. 5</t>
  </si>
  <si>
    <t>г. Пермь, ул. Героев Хасана, д. 15</t>
  </si>
  <si>
    <t>г. Пермь, ул. Гусарова, д. 8</t>
  </si>
  <si>
    <t>г. Пермь, ул. Гусарова, д. 14</t>
  </si>
  <si>
    <t>г. Пермь, ул. Ленина, д. 78</t>
  </si>
  <si>
    <t>г. Пермь, ул. Подлесная, д. 17/1</t>
  </si>
  <si>
    <t>УП (ГАЗ)</t>
  </si>
  <si>
    <t>г. Верещагино, ул. Свободы, д. 86</t>
  </si>
  <si>
    <t>г. Березники, пр-т Ленина, д. 59</t>
  </si>
  <si>
    <t>г. Березники, пр-т Советский, д. 36</t>
  </si>
  <si>
    <t>г. Березники, ул. Парковая, д. 5</t>
  </si>
  <si>
    <t>г. Березники, ул. Пятилетки, д. 19</t>
  </si>
  <si>
    <t>г. Березники, ул. Пятилетки, д. 32</t>
  </si>
  <si>
    <t>г. Березники, ул. Пятилетки, д. 80</t>
  </si>
  <si>
    <t>г. Губаха, пр-т Ленина, д. 36</t>
  </si>
  <si>
    <t>г. Губаха, ул. Орджоникидзе, д. 14</t>
  </si>
  <si>
    <t>пгт Полазна, ул. Нефтяников, д. 8</t>
  </si>
  <si>
    <t>г. Красновишерск, ул. Заводская, д. 16</t>
  </si>
  <si>
    <t>г. Краснокамск, ул. Свердлова, д. 18</t>
  </si>
  <si>
    <t>г. Кудымкар, ул. Гагарина, д. 15</t>
  </si>
  <si>
    <t>г. Кунгур, ул. Космонавтов, д. 24</t>
  </si>
  <si>
    <t>г. Кунгур, ул. Свободы, д. 171</t>
  </si>
  <si>
    <t>г. Лысьва, ул. Белинского, д. 27</t>
  </si>
  <si>
    <t>г. Лысьва, ул. Кирова, д. 69</t>
  </si>
  <si>
    <t>г. Лысьва, ул. Ленина, д. 28</t>
  </si>
  <si>
    <t>г. Лысьва, ул. Мира, д. 12</t>
  </si>
  <si>
    <t>г. Лысьва, ул. Мира, д. 14</t>
  </si>
  <si>
    <t>г. Лысьва, ул. Мира, д. 38</t>
  </si>
  <si>
    <t>г. Лысьва, ул. Мира, д. 42</t>
  </si>
  <si>
    <t>г. Лысьва, ул. Мира, д. 9</t>
  </si>
  <si>
    <t>г. Лысьва, ул. Орджоникидзе, д. 37</t>
  </si>
  <si>
    <t>г. Лысьва, ул. Суворова, д. 36</t>
  </si>
  <si>
    <t>г. Нытва, пр-т Ленина, д. 33</t>
  </si>
  <si>
    <t>г. Нытва, ул. Карла Либкнехта, д. 118/3</t>
  </si>
  <si>
    <t>г. Нытва, ул. Карла Либкнехта, д. 118/4</t>
  </si>
  <si>
    <t>д. Кондратово, ул. Камская, д. 21</t>
  </si>
  <si>
    <t>п. Мулянка, ул. Строителей, д. 17/1</t>
  </si>
  <si>
    <t>с. Усть-Качка, ул. Стройка, д. 1А</t>
  </si>
  <si>
    <t>г. Пермь, пр-т Комсомольский, д. 58</t>
  </si>
  <si>
    <t>г. Пермь, ул. Адмирала Старикова, д. 1</t>
  </si>
  <si>
    <t>г. Пермь, ул. Бородинская, д. 23</t>
  </si>
  <si>
    <t>г. Пермь, ул. Ветлужская, д. 64</t>
  </si>
  <si>
    <t>г. Пермь, ул. Героев Хасана, д. 16</t>
  </si>
  <si>
    <t>г. Пермь, ул. Глазовская, д. 3</t>
  </si>
  <si>
    <t>г. Пермь, ул. Добролюбова, д. 16</t>
  </si>
  <si>
    <t>г. Пермь, ул. Дружбы, д. 20</t>
  </si>
  <si>
    <t>г. Пермь, ул. Ласьвинская, д. 70</t>
  </si>
  <si>
    <t>г. Пермь, ул. Ласьвинская, д. 72</t>
  </si>
  <si>
    <t>г. Пермь, ул. Макаренко, д. 10</t>
  </si>
  <si>
    <t>г. Пермь, ул. Макаренко, д. 14</t>
  </si>
  <si>
    <t>г. Пермь, ул. Монастырская, д. 177</t>
  </si>
  <si>
    <t>г. Пермь, ул. Николая Быстрых, д. 2</t>
  </si>
  <si>
    <t>г. Пермь, ул. Петропавловская, д. 78</t>
  </si>
  <si>
    <t>г. Пермь, ул. Соловьева, д. 3</t>
  </si>
  <si>
    <t>г. Пермь, ул. Тбилисская, д. 11</t>
  </si>
  <si>
    <t>г. Пермь, ул. Тургенева, д. 6</t>
  </si>
  <si>
    <t>г. Пермь, ул. Худанина, д. 8</t>
  </si>
  <si>
    <t>г. Пермь, ш. Космонавтов, д. 110</t>
  </si>
  <si>
    <t>г. Соликамск, ул. Большевистская, д. 53</t>
  </si>
  <si>
    <t>г. Соликамск, ул. Черняховского /3-й Пятилетки, 34, д. 25</t>
  </si>
  <si>
    <t>г. Чайковский, ул. Горького, д. 10</t>
  </si>
  <si>
    <t>г. Чайковский, ул. Ленина, д. 11</t>
  </si>
  <si>
    <t>г. Чернушка, ул. Мира, д. 38</t>
  </si>
  <si>
    <t>г. Чусовой, ул. Железнодорожная, д. 41</t>
  </si>
  <si>
    <t>г. Чусовой, ул. Ленина, д. 2</t>
  </si>
  <si>
    <t>г. Чусовой, ул. Ленина, д. 26</t>
  </si>
  <si>
    <t>г. Чусовой, ул. Толбухина, д. 7</t>
  </si>
  <si>
    <t>п. Калино, ул. Заводская, д. 1</t>
  </si>
  <si>
    <t>г. Александровск, ул. Ленина, д. 36</t>
  </si>
  <si>
    <t>п. Яйва, ул. 6-ой Пятилетки, д. 7</t>
  </si>
  <si>
    <t>п. Яйва, ул. Коммунистическая, д. 14</t>
  </si>
  <si>
    <t>рп Пашия, ул. Свердловская, д. 27</t>
  </si>
  <si>
    <t>г. Березники, пр-т Ленина, д. 51</t>
  </si>
  <si>
    <t>г. Березники, пр-т Советский, д. 42</t>
  </si>
  <si>
    <t>г. Березники, ул. Гагарина, д. 6</t>
  </si>
  <si>
    <t>г. Березники, ул. Клары Цеткин, д. 36</t>
  </si>
  <si>
    <t>г. Березники, ул. Щорса, д. 37</t>
  </si>
  <si>
    <t>г. Березники, ул. Юбилейная, д. 5</t>
  </si>
  <si>
    <t>г. Губаха, ул. Дзержинского, д. 8</t>
  </si>
  <si>
    <t>г. Красновишерск, ул. Лоскутова, д. 2</t>
  </si>
  <si>
    <t>г. Краснокамск, пер. Пальтинский, д. 4</t>
  </si>
  <si>
    <t>г. Краснокамск, ул. Карла Маркса, д. 13</t>
  </si>
  <si>
    <t>г. Краснокамск, ул. Культуры, д. 3</t>
  </si>
  <si>
    <t>пгт Павловский, ул. Жданова, д. 18</t>
  </si>
  <si>
    <t>г. Пермь, пр-т Комсомольский, д. 84</t>
  </si>
  <si>
    <t>г. Пермь, ул. Весенняя, д. 17А</t>
  </si>
  <si>
    <t>г. Пермь, ул. Героев Хасана, д. 32</t>
  </si>
  <si>
    <t>г. Пермь, ул. Закамская, д. 29А</t>
  </si>
  <si>
    <t>г. Пермь, ул. Закамская, д. 2В</t>
  </si>
  <si>
    <t>г. Пермь, ул. Краснополянская, д. 12</t>
  </si>
  <si>
    <t>г. Пермь, ул. Крупской, д. 35</t>
  </si>
  <si>
    <t>г. Пермь, ул. Мира, д. 6</t>
  </si>
  <si>
    <t>г. Пермь, ул. Оршанская, д. 13</t>
  </si>
  <si>
    <t>г. Пермь, ул. Пушкарская, д. 130</t>
  </si>
  <si>
    <t>г. Пермь, ул. Сибирская, д. 4А</t>
  </si>
  <si>
    <t>г. Пермь, ул. Ялтинская, д. 10</t>
  </si>
  <si>
    <t>г. Соликамск, ул. Матросова, д. 36</t>
  </si>
  <si>
    <t>г. Чайковский, б-р Приморский, д. 45</t>
  </si>
  <si>
    <t>г. Чайковский, ул. Горького, д. 4</t>
  </si>
  <si>
    <t>г. Чайковский, ул. Кабалевского, д. 38</t>
  </si>
  <si>
    <t>г. Чайковский, ул. Кабалевского, д. 8</t>
  </si>
  <si>
    <t>г. Чайковский, ул. Карла Маркса, д. 27</t>
  </si>
  <si>
    <t>г. Чайковский, ул. Карла Маркса, д. 37</t>
  </si>
  <si>
    <t>г. Чайковский, ул. Ленина, д. 19</t>
  </si>
  <si>
    <t>г. Чайковский, ул. Ленина, д. 25</t>
  </si>
  <si>
    <t>г. Чайковский, ул. Ленина, д. 70</t>
  </si>
  <si>
    <t>г. Чернушка, б-р Генерала Куприянова, д. 3</t>
  </si>
  <si>
    <t>г. Березники, ул. 30 Лет Победы, д. 42</t>
  </si>
  <si>
    <t>г. Березники, ул. Мира, д. 52</t>
  </si>
  <si>
    <t>г. Березники, ул. Пятилетки, д. 89</t>
  </si>
  <si>
    <t>г. Березники, ул. Пятилетки, д. 103</t>
  </si>
  <si>
    <t>г. Березники, ул. Суворова, д. 89</t>
  </si>
  <si>
    <t>г. Березники, ул. Циренщикова, д. 10</t>
  </si>
  <si>
    <t>пгт Полазна, ул. 50 лет Октября, д. 5</t>
  </si>
  <si>
    <t>г. Кунгур, ул. Полетаевская, д. 16</t>
  </si>
  <si>
    <t>г. Пермь, ул. Елькина, д. 49</t>
  </si>
  <si>
    <t>г. Пермь, ул. Макаренко, д. 12</t>
  </si>
  <si>
    <t>г. Верещагино, ул. Строителей, д. 98</t>
  </si>
  <si>
    <t>г. Губаха, ул. Циолковского, д. 1</t>
  </si>
  <si>
    <t>г. Красновишерск, ул. Спортивная, д. 13</t>
  </si>
  <si>
    <t>г. Краснокамск, пр-д Рябиновый, д. 2</t>
  </si>
  <si>
    <t>г. Краснокамск, ул. Дзержинского, д. 11</t>
  </si>
  <si>
    <t>п. Оверята, ул. Заводская, д. 19</t>
  </si>
  <si>
    <t>г. Лысьва, ул. Кутузова, д. 16</t>
  </si>
  <si>
    <t>г. Нытва, ул. Буденного, д. 16</t>
  </si>
  <si>
    <t>г. Нытва, ул. Карла Либкнехта, д. 15</t>
  </si>
  <si>
    <t>г. Нытва, ул. Карла Либкнехта, д. 25</t>
  </si>
  <si>
    <t>п. Сылва, ул. Большевистская, д. 72</t>
  </si>
  <si>
    <t>п. Юго-Камский, ул. Ленина, д. 1</t>
  </si>
  <si>
    <t>г. Пермь, ул. Луначарского, д. 33</t>
  </si>
  <si>
    <t>г. Пермь, ул. Розалии Землячки, д. 12</t>
  </si>
  <si>
    <t>г. Пермь, ул. Юрша, д. 82</t>
  </si>
  <si>
    <t>г. Пермь, ул. Янаульская, д. 12</t>
  </si>
  <si>
    <t>г. Чайковский, б-р Приморский, д. 31</t>
  </si>
  <si>
    <t>г. Чернушка, б-р 48 Стрелковой Бригады, д. 8</t>
  </si>
  <si>
    <t>г. Чусовой, ул. Лысьвенская, д. 80</t>
  </si>
  <si>
    <t>с. Платошино, ул. Владимирова, д. 4</t>
  </si>
  <si>
    <t>г. Пермь, ул. Крупской, д. 38</t>
  </si>
  <si>
    <t>г. Краснокамск, ул. Карла Маркса, д. 4А</t>
  </si>
  <si>
    <t>г. Пермь, ул. Белинского, д. 59</t>
  </si>
  <si>
    <t>г. Пермь, ул. Закамская, д. 58</t>
  </si>
  <si>
    <t>г. Губаха, ул. Газеты Правда, д. 23</t>
  </si>
  <si>
    <t>г. Кунгур, ул. Карла Маркса, д. 31</t>
  </si>
  <si>
    <t>п. Сокол, -, д. 10</t>
  </si>
  <si>
    <t>г. Пермь, пр-т Комсомольский, д. 86</t>
  </si>
  <si>
    <t>г. Пермь, ул. Газеты Звезда, д. 9</t>
  </si>
  <si>
    <t>г. Пермь, ул. Екатерининская, д. 214</t>
  </si>
  <si>
    <t>г. Пермь, ул. Лебедева, д. 42</t>
  </si>
  <si>
    <t>г. Пермь, ул. Федосеева, д. 10</t>
  </si>
  <si>
    <t>г. Чусовой, ул. 50 лет ВЛКСМ, д. 20</t>
  </si>
  <si>
    <t>г. Чусовой, ул. Ленина, д. 13</t>
  </si>
  <si>
    <t>г. Пермь, ул. Екатерининская, д. 134</t>
  </si>
  <si>
    <t>г. Пермь, ул. Зенкова, д. 8</t>
  </si>
  <si>
    <t>г. Пермь, ул. Космонавта Беляева, д. 54А</t>
  </si>
  <si>
    <t>г. Пермь, ул. Сибирская, д. 52</t>
  </si>
  <si>
    <t>г. Пермь, ул. Уинская, д. 13</t>
  </si>
  <si>
    <t>г. Пермь, ул. Юрша, д. 9</t>
  </si>
  <si>
    <t>г. Пермь, ш. Космонавтов, д. 127</t>
  </si>
  <si>
    <t>п. Яйва, ул. 6-ой Пятилетки, д. 16</t>
  </si>
  <si>
    <t>рп Пашия, ул. Свердловская, д. 33</t>
  </si>
  <si>
    <t>г. Березники, ул. Ломоносова, д. 77</t>
  </si>
  <si>
    <t>г. Березники, ул. Менделеева, д. 23</t>
  </si>
  <si>
    <t>г. Березники, ул. Труда, д. 6</t>
  </si>
  <si>
    <t>г. Березники, ул. Челюскинцев, д. 17</t>
  </si>
  <si>
    <t>п. Пальники, ул. Молодежная, д. 5</t>
  </si>
  <si>
    <t>г. Краснокамск, пр-т Мира, д. 10</t>
  </si>
  <si>
    <t>г. Краснокамск, ул. Бумажников, д. 5</t>
  </si>
  <si>
    <t>г. Краснокамск, ул. Комарова, д. 9</t>
  </si>
  <si>
    <t>г. Краснокамск, ул. Школьная, д. 4</t>
  </si>
  <si>
    <t>п. Майский, ул. 9 Пятилетки, д. 26</t>
  </si>
  <si>
    <t>г. Кудымкар, ул. 50 лет Октября, д. 38</t>
  </si>
  <si>
    <t>г. Лысьва, ул. Жданова, д. 13</t>
  </si>
  <si>
    <t>г. Лысьва, ул. Фестивальная, д. 2</t>
  </si>
  <si>
    <t>п. Сокол, -, д. 14</t>
  </si>
  <si>
    <t>г. Пермь, пр-д Серебрянский, д. 5</t>
  </si>
  <si>
    <t>г. Пермь, ул. Баумана, д. 10</t>
  </si>
  <si>
    <t>г. Пермь, ул. Братьев Игнатовых, д. 21А</t>
  </si>
  <si>
    <t>г. Пермь, ул. Вижайская, д. 12</t>
  </si>
  <si>
    <t>г. Пермь, ул. Глеба Успенского, д. 2А</t>
  </si>
  <si>
    <t>г. Пермь, ул. КИМ, д. 88</t>
  </si>
  <si>
    <t>г. Пермь, ул. Комбайнеров, д. 26</t>
  </si>
  <si>
    <t>г. Пермь, ул. Крисанова, д. 18А</t>
  </si>
  <si>
    <t>г. Пермь, ул. Крупской, д. 75</t>
  </si>
  <si>
    <t>г. Пермь, ул. Крупской, д. 76</t>
  </si>
  <si>
    <t>г. Пермь, ул. Куйбышева, д. 58А</t>
  </si>
  <si>
    <t>г. Пермь, ул. Липатова, д. 13</t>
  </si>
  <si>
    <t>г. Пермь, ул. Лодыгина, д. 26</t>
  </si>
  <si>
    <t>г. Пермь, ул. Маршала Рыбалко, д. 42</t>
  </si>
  <si>
    <t>г. Пермь, ул. Маршала Толбухина, д. 12</t>
  </si>
  <si>
    <t>г. Пермь, ул. Новосибирская, д. 18А</t>
  </si>
  <si>
    <t>г. Пермь, ул. Сибирская, д. 7А</t>
  </si>
  <si>
    <t>г. Пермь, ул. Советской Армии, д. 5</t>
  </si>
  <si>
    <t>г. Пермь, ул. Техническая, д. 14</t>
  </si>
  <si>
    <t>г. Пермь, ул. Тургенева, д. 20</t>
  </si>
  <si>
    <t>г. Пермь, ул. Тургенева, д. 23</t>
  </si>
  <si>
    <t>г. Пермь, ул. Формовщиков, д. 38</t>
  </si>
  <si>
    <t>г. Пермь, ул. Шишкина, д. 4</t>
  </si>
  <si>
    <t>г. Соликамск, ул. Большевистская, д. 30</t>
  </si>
  <si>
    <t>г. Соликамск, ул. Володарского, д. 24</t>
  </si>
  <si>
    <t>г. Соликамск, ул. Культуры, д. 19</t>
  </si>
  <si>
    <t>г. Соликамск, ул. Молодежная, д. 1А</t>
  </si>
  <si>
    <t>г. Соликамск, ул. Розалии Землячки, д. 6</t>
  </si>
  <si>
    <t>г. Чайковский, б-р Приморский, д. 61</t>
  </si>
  <si>
    <t>г. Чусовой, ул. 50 лет ВЛКСМ, д. 12</t>
  </si>
  <si>
    <t>г. Чусовой, ул. 50 лет ВЛКСМ, д. 7В</t>
  </si>
  <si>
    <t>г. Чусовой, ул. Космонавтов, д. 7</t>
  </si>
  <si>
    <t>г. Чусовой, ул. Мира, д. 7</t>
  </si>
  <si>
    <t>г. Чусовой, ул. Октябрьская, д. 19</t>
  </si>
  <si>
    <t>г. Чусовой, ул. Школьная, д. 15</t>
  </si>
  <si>
    <t>п. Калино, ул. Первомайская, д. 8</t>
  </si>
  <si>
    <t>г. Александровск, ул. Чернышевского, д. 5</t>
  </si>
  <si>
    <t>г. Верещагино, ул. Железнодорожная, д. 73</t>
  </si>
  <si>
    <t>г. Верещагино, ул. Олега Кошевого, д. 16</t>
  </si>
  <si>
    <t>рп Пашия, ул. Ленина, д. 27</t>
  </si>
  <si>
    <t>ЗАТО Звёздный, ул. Коммунистическая, д. 4</t>
  </si>
  <si>
    <t>г. Березники, ул. Льва Толстого, д. 11</t>
  </si>
  <si>
    <t>г. Березники, ул. Челюскинцев, д. 43</t>
  </si>
  <si>
    <t>г. Губаха, ул. Газеты Правда, д. 28</t>
  </si>
  <si>
    <t>г. Краснокамск, ул. Орджоникидзе, д. 4А</t>
  </si>
  <si>
    <t>рп Новоильинский, ул. Ленина, д. 99</t>
  </si>
  <si>
    <t>г. Очер, ул. Ленина, д. 151</t>
  </si>
  <si>
    <t>п. Сокол, -, д. 7</t>
  </si>
  <si>
    <t>г. Пермь, ул. Александра Невского, д. 8</t>
  </si>
  <si>
    <t>г. Пермь, ул. Кировоградская, д. 55</t>
  </si>
  <si>
    <t>г. Пермь, ул. Куйбышева, д. 89</t>
  </si>
  <si>
    <t>г. Пермь, ул. Лякишева, д. 4</t>
  </si>
  <si>
    <t>г. Пермь, ул. Солдатова, д. 7</t>
  </si>
  <si>
    <t>г. Пермь, ул. Чехова, д. 8</t>
  </si>
  <si>
    <t>г. Пермь, ул. Янаульская, д. 11</t>
  </si>
  <si>
    <t>г. Чусовой, ул. 50 лет ВЛКСМ, д. 13</t>
  </si>
  <si>
    <t>г. Чусовой, ул. 50 лет ВЛКСМ, д. 15</t>
  </si>
  <si>
    <t>г. Чусовой, ул. 50 лет ВЛКСМ, д. 3Б</t>
  </si>
  <si>
    <t>г. Чусовой, ул. Ленина, д. 38</t>
  </si>
  <si>
    <t>г. Чусовой, ул. Толбухина, д. 3А</t>
  </si>
  <si>
    <t>г. Кунгур, ул. Ильина, д. 29</t>
  </si>
  <si>
    <t>п. Сокол, -, д. 8</t>
  </si>
  <si>
    <t>п. Сокол, -, д. 15</t>
  </si>
  <si>
    <t>г. Пермь, ул. Дениса Давыдова, д. 22</t>
  </si>
  <si>
    <t>г. Пермь, ул. Сергея Есенина, д. 11</t>
  </si>
  <si>
    <t>г. Пермь, ул. Уральская, д. 53</t>
  </si>
  <si>
    <t>г. Пермь, ул. Экскаваторная, д. 51</t>
  </si>
  <si>
    <t>д. Кондратово, ул. Камская, д. 13</t>
  </si>
  <si>
    <t>г. Пермь, ул. Петропавловская, д. 79</t>
  </si>
  <si>
    <t>г. Пермь, ул. Уфимская, д. 14</t>
  </si>
  <si>
    <t>г. Чусовой, ул. Ленина, д. 51</t>
  </si>
  <si>
    <t>г. Чусовой, ул. Ленина, д. 59</t>
  </si>
  <si>
    <t>рп Уральский, ул. Московская, д. 24</t>
  </si>
  <si>
    <t>п. Сокол, -, д. 12</t>
  </si>
  <si>
    <t>г. Пермь, ул. Уральская, д. 45</t>
  </si>
  <si>
    <t>г. Пермь, ул. Гашкова, д. 30/3</t>
  </si>
  <si>
    <t>Столбец6</t>
  </si>
  <si>
    <t>N п/п</t>
  </si>
  <si>
    <t xml:space="preserve">Адрес МКД </t>
  </si>
  <si>
    <t>Год</t>
  </si>
  <si>
    <t>Материал стен</t>
  </si>
  <si>
    <t xml:space="preserve">Количество этажей
</t>
  </si>
  <si>
    <t xml:space="preserve">Количество подъездов
</t>
  </si>
  <si>
    <t>Общая площадь МКД, всего</t>
  </si>
  <si>
    <t>Площадь помещений МКД</t>
  </si>
  <si>
    <t>Количество жителей, зарегистрированных в МКД, всего (справочно)</t>
  </si>
  <si>
    <t>Стоимость капитального ремонта</t>
  </si>
  <si>
    <t>Удельная стоимость капитального ремонта 1 м² общей площади помещений МКД</t>
  </si>
  <si>
    <t>Предельная стоимость капитального ремонта 1 м² общей площади помещений МКД</t>
  </si>
  <si>
    <t>Плановая дата завершения работ</t>
  </si>
  <si>
    <t>2 УФ</t>
  </si>
  <si>
    <t xml:space="preserve">ввода в эксплуатацию
</t>
  </si>
  <si>
    <t xml:space="preserve">завершения последнего капитального ремонта
</t>
  </si>
  <si>
    <t>всего</t>
  </si>
  <si>
    <t>находящихся в собственности граждан</t>
  </si>
  <si>
    <t>в том числе</t>
  </si>
  <si>
    <t>3 РФаК</t>
  </si>
  <si>
    <t>за счет средств Фонда развития территорий</t>
  </si>
  <si>
    <t>за счет средств бюджета субъекта Российской Федерации</t>
  </si>
  <si>
    <t>за счет средств местного бюджета</t>
  </si>
  <si>
    <t>за счет средств собственников помещений МКД</t>
  </si>
  <si>
    <t>м²</t>
  </si>
  <si>
    <t>чел.</t>
  </si>
  <si>
    <t>руб.</t>
  </si>
  <si>
    <t>РФаК</t>
  </si>
  <si>
    <t>УП</t>
  </si>
  <si>
    <t>ИО</t>
  </si>
  <si>
    <t>0.1</t>
  </si>
  <si>
    <t>0.110</t>
  </si>
  <si>
    <t>0.2</t>
  </si>
  <si>
    <t>0.3</t>
  </si>
  <si>
    <t>0.4</t>
  </si>
  <si>
    <t>0.5</t>
  </si>
  <si>
    <t>0.6</t>
  </si>
  <si>
    <t>0.7</t>
  </si>
  <si>
    <t>0.8</t>
  </si>
  <si>
    <t>0.9</t>
  </si>
  <si>
    <t>0.10</t>
  </si>
  <si>
    <t>0.11</t>
  </si>
  <si>
    <t>0.12</t>
  </si>
  <si>
    <t>0.13</t>
  </si>
  <si>
    <t>0.14</t>
  </si>
  <si>
    <t>0.15</t>
  </si>
  <si>
    <t>0.16</t>
  </si>
  <si>
    <t>0.17</t>
  </si>
  <si>
    <t>0.18</t>
  </si>
  <si>
    <t>0.19</t>
  </si>
  <si>
    <t>0.20</t>
  </si>
  <si>
    <t>0.202</t>
  </si>
  <si>
    <t>0.21</t>
  </si>
  <si>
    <t>2</t>
  </si>
  <si>
    <t>3</t>
  </si>
  <si>
    <t>4</t>
  </si>
  <si>
    <t>5</t>
  </si>
  <si>
    <t>6</t>
  </si>
  <si>
    <t>7</t>
  </si>
  <si>
    <t>8</t>
  </si>
  <si>
    <t>Столбец10</t>
  </si>
  <si>
    <t>11</t>
  </si>
  <si>
    <t>14</t>
  </si>
  <si>
    <t>13</t>
  </si>
  <si>
    <t>12</t>
  </si>
  <si>
    <t>15</t>
  </si>
  <si>
    <t>16</t>
  </si>
  <si>
    <t>22</t>
  </si>
  <si>
    <t>23</t>
  </si>
  <si>
    <t>Стоимость капитального ремонта, всего</t>
  </si>
  <si>
    <t>Виды работ/услуг, установленные частью 1 статьи 166 Жилищного кодекса Российской Федерации</t>
  </si>
  <si>
    <t>Виды работ/услуг, установленные частью 2 статьи 17 Закона Пермского края от 11 марта 2014 г. N 304-ПК</t>
  </si>
  <si>
    <t>Ремонт внутридомовых инженерных систем</t>
  </si>
  <si>
    <t>Ремонт подвальных помещений</t>
  </si>
  <si>
    <t>Ремонт, замена, модернизация лифтов, ремонт лифтовых шахт, машинных и блочных помещений</t>
  </si>
  <si>
    <t>Ремонт крыши</t>
  </si>
  <si>
    <t>Ремонт фасада</t>
  </si>
  <si>
    <t>Ремонт фундамента</t>
  </si>
  <si>
    <t>Установка коллективных (общедомовых) приборов учета и узлов управления и регулирования потребления ресурсов</t>
  </si>
  <si>
    <t>Ремонт несущих конструкций многоквартирного дома</t>
  </si>
  <si>
    <t>Инструментальное обследование при разработке проектной документации</t>
  </si>
  <si>
    <t>Выполнение работ по комплексному обследованию технического состояния многоквартирного дома</t>
  </si>
  <si>
    <t>установка автоматизированных информационно-измерительных систем учета потребления коммунальных ресурсов и коммунальных услуг</t>
  </si>
  <si>
    <t>не требующий утепления</t>
  </si>
  <si>
    <t>требующий утепления</t>
  </si>
  <si>
    <t>объекта культурного наследия</t>
  </si>
  <si>
    <t>ед.</t>
  </si>
  <si>
    <t>1</t>
  </si>
  <si>
    <t>9</t>
  </si>
  <si>
    <t>10</t>
  </si>
  <si>
    <t>17</t>
  </si>
  <si>
    <t>18</t>
  </si>
  <si>
    <t>19</t>
  </si>
  <si>
    <t>20</t>
  </si>
  <si>
    <t>С 2022 года</t>
  </si>
  <si>
    <t>21</t>
  </si>
  <si>
    <t>Этажность дома</t>
  </si>
  <si>
    <t>400 кг</t>
  </si>
  <si>
    <t>630 кг</t>
  </si>
  <si>
    <t>РФАК</t>
  </si>
  <si>
    <t xml:space="preserve">Рфа </t>
  </si>
  <si>
    <t>110</t>
  </si>
  <si>
    <t>ОМС</t>
  </si>
  <si>
    <t>Названия строк</t>
  </si>
  <si>
    <t>Общий итог</t>
  </si>
  <si>
    <t>Столбец для формы 1</t>
  </si>
  <si>
    <t>Способы</t>
  </si>
  <si>
    <t>г. Березники, ул. Карла Маркса, д. 53</t>
  </si>
  <si>
    <t>г. Березники, пр-т Ленина, д. 42</t>
  </si>
  <si>
    <t>г. Березники, пр-т Ленина, д. 45</t>
  </si>
  <si>
    <t>г. Березники, ул. Ломоносова, д. 131А</t>
  </si>
  <si>
    <t>г. Березники, ул. Ломоносова, д. 147</t>
  </si>
  <si>
    <t>г. Березники, ул. Пятилетки, д. 26</t>
  </si>
  <si>
    <t>г. Березники, ул. Пятилетки, д. 28</t>
  </si>
  <si>
    <t>г. Березники, ул. Пятилетки, д. 40</t>
  </si>
  <si>
    <t>г. Березники, ул. Пятилетки, д. 42</t>
  </si>
  <si>
    <t>г. Березники, ул. Свободы, д. 54</t>
  </si>
  <si>
    <t>г. Березники, пр-т Советский, д. 16</t>
  </si>
  <si>
    <t>г. Березники, пр-т Советский, д. 18</t>
  </si>
  <si>
    <t>г. Березники, пр-т Советский, д. 20</t>
  </si>
  <si>
    <t>г. Березники, пр-т Советский, д. 50</t>
  </si>
  <si>
    <t>г. Березники, ул. Труда, д. 4</t>
  </si>
  <si>
    <t>г. Березники, ул. Хользунова, д. 80</t>
  </si>
  <si>
    <t>г. Березники, ул. Челюскинцев, д. 56</t>
  </si>
  <si>
    <t>г. Березники, ул. Юбилейная, д. 105</t>
  </si>
  <si>
    <t>г. Горнозаводск, ул. Свердлова, д. 65</t>
  </si>
  <si>
    <t>г. Гремячинск, ул. Ленина, д. 156</t>
  </si>
  <si>
    <t>г. Губаха, пр-т Октябрьский, д. 13</t>
  </si>
  <si>
    <t>г. Добрянка, ул. Герцена, д. 45</t>
  </si>
  <si>
    <t>г. Добрянка, пер. Строителей, д. 4/1</t>
  </si>
  <si>
    <t>г. Добрянка, пер. Строителей, д. 4/2</t>
  </si>
  <si>
    <t>г. Добрянка, ул. Советская, д. 66</t>
  </si>
  <si>
    <t>г. Краснокамск, ул. Большевистская, д. 15</t>
  </si>
  <si>
    <t>г. Краснокамск, ул. Большевистская, д. 19</t>
  </si>
  <si>
    <t>г. Краснокамск, ул. Большевистская, д. 28</t>
  </si>
  <si>
    <t>г. Краснокамск, ул. Комарова, д. 4</t>
  </si>
  <si>
    <t>г. Кудымкар, ул. Карла Маркса, д. 33а</t>
  </si>
  <si>
    <t>г. Кунгур, ул. Коммуны, д. 34</t>
  </si>
  <si>
    <t>г. Кунгур, ул. Космонавтов, д. 10А</t>
  </si>
  <si>
    <t>с. Култаево, ул. Нижнемуллинская, д. 11а</t>
  </si>
  <si>
    <t>г. Лысьва, ул. Оборина, д. 4</t>
  </si>
  <si>
    <t>г. Нытва, пр-т Ленина, д. 35</t>
  </si>
  <si>
    <t>пгт Октябрьский, ул. Трактовая, д. 61</t>
  </si>
  <si>
    <t>п. Оверята, ул. Комсомольская, д. 2</t>
  </si>
  <si>
    <t>п. Оверята, ул. Комсомольская, д. 7</t>
  </si>
  <si>
    <t>п. Оверята, ул. Комсомольская, д. 10</t>
  </si>
  <si>
    <t>г. Оса, ул. Степана Разина, д. 69</t>
  </si>
  <si>
    <t>рп Пашия, ул. Карла Маркса, д. 69</t>
  </si>
  <si>
    <t>рп Пашия, ул. Свердловская, д. 42</t>
  </si>
  <si>
    <t>г. Пермь, ул. Аркадия Гайдара, д. 9А</t>
  </si>
  <si>
    <t>г. Пермь, ул. Блюхера, д. 7</t>
  </si>
  <si>
    <t>г. Пермь, ул. Богдана Хмельницкого, д. 9</t>
  </si>
  <si>
    <t>г. Пермь, ул. Ветлужская, д. 60</t>
  </si>
  <si>
    <t>г. Пермь, ул. Ветлужская, д. 66</t>
  </si>
  <si>
    <t>г. Пермь, ул. Волгодонская, д. 14</t>
  </si>
  <si>
    <t>г. Пермь, ул. Гашкова, д. 5</t>
  </si>
  <si>
    <t>г. Пермь, ул. Гашкова, д. 20</t>
  </si>
  <si>
    <t>г. Пермь, ул. Героев Хасана, д. 28</t>
  </si>
  <si>
    <t>г. Пермь, ул. Героев Хасана, д. 30</t>
  </si>
  <si>
    <t>г. Пермь, ул. Двинская, д. 9</t>
  </si>
  <si>
    <t>г. Пермь, ул. Карбышева, д. 10</t>
  </si>
  <si>
    <t>г. Пермь, ул. Корсуньская, д. 25</t>
  </si>
  <si>
    <t>г. Пермь, ул. Корсуньская, д. 27</t>
  </si>
  <si>
    <t>г. Пермь, ул. Космонавта Леонова, д. 49</t>
  </si>
  <si>
    <t>г. Пермь, ул. Кочегаров, д. 71</t>
  </si>
  <si>
    <t>г. Пермь, ул. Краснова, д. 25</t>
  </si>
  <si>
    <t>г. Пермь, ул. Красные Казармы, д. 10</t>
  </si>
  <si>
    <t>г. Пермь, ул. Крисанова, д. 7</t>
  </si>
  <si>
    <t>г. Пермь, ул. Кронита, д. 11</t>
  </si>
  <si>
    <t>г. Пермь, ул. Крупской, д. 22</t>
  </si>
  <si>
    <t>г. Пермь, пр-т Парковый, д. 45Б</t>
  </si>
  <si>
    <t>г. Пермь, ул. Ласьвинская, д. 12</t>
  </si>
  <si>
    <t>г. Пермь, ул. Лебедева, д. 35</t>
  </si>
  <si>
    <t>г. Пермь, ул. Ленина, д. 69</t>
  </si>
  <si>
    <t>г. Пермь, ул. Ленина, д. 74</t>
  </si>
  <si>
    <t>г. Пермь, ул. Ленина, д. 79</t>
  </si>
  <si>
    <t>г. Пермь, ул. Ленина, д. 80</t>
  </si>
  <si>
    <t>г. Пермь, ул. Лодыгина, д. 46/2</t>
  </si>
  <si>
    <t>г. Пермь, ул. Локомотивная, д. 8</t>
  </si>
  <si>
    <t>г. Пермь, ул. Луначарского, д. 32</t>
  </si>
  <si>
    <t>г. Пермь, ул. Луначарского, д. 62б</t>
  </si>
  <si>
    <t>г. Пермь, ул. Малкова, д. 10</t>
  </si>
  <si>
    <t>г. Пермь, ул. Малкова, д. 14</t>
  </si>
  <si>
    <t>г. Пермь, ул. Малкова, д. 16</t>
  </si>
  <si>
    <t>г. Пермь, ул. Малкова, д. 18</t>
  </si>
  <si>
    <t>г. Пермь, ул. Малкова, д. 20</t>
  </si>
  <si>
    <t>г. Пермь, ул. Маршала Рыбалко, д. 1а</t>
  </si>
  <si>
    <t>г. Пермь, ул. Маршала Рыбалко, д. 9а</t>
  </si>
  <si>
    <t>г. Пермь, ул. Маршала Рыбалко, д. 105В</t>
  </si>
  <si>
    <t>г. Пермь, ул. Мира, д. 69</t>
  </si>
  <si>
    <t>г. Пермь, ул. Мира, д. 79</t>
  </si>
  <si>
    <t>г. Пермь, ул. Мильчакова, д. 6</t>
  </si>
  <si>
    <t>г. Пермь, ул. Мозырьская, д. 5</t>
  </si>
  <si>
    <t>г. Пермь, ул. Монастырская, д. 53а</t>
  </si>
  <si>
    <t>г. Пермь, ул. Моторостроителей, д. 10</t>
  </si>
  <si>
    <t>г. Пермь, ул. Народовольческая, д. 3</t>
  </si>
  <si>
    <t>г. Пермь, ул. Народовольческая, д. 3а</t>
  </si>
  <si>
    <t>г. Пермь, ул. 25 Октября, д. 4</t>
  </si>
  <si>
    <t>г. Пермь, ул. 25 Октября, д. 27</t>
  </si>
  <si>
    <t>г. Пермь, ул. Петропавловская, д. 37</t>
  </si>
  <si>
    <t>г. Пермь, ул. Подводников, д. 15</t>
  </si>
  <si>
    <t>г. Пермь, ул. Полтавская, д. 5</t>
  </si>
  <si>
    <t>г. Пермь, ул. Солдатова, д. 12</t>
  </si>
  <si>
    <t>г. Пермь, ул. Соловьева, д. 14</t>
  </si>
  <si>
    <t>г. Пермь, ул. Старцева, д. 15/1</t>
  </si>
  <si>
    <t>г. Пермь, ул. Тбилисская, д. 27</t>
  </si>
  <si>
    <t>г. Пермь, ул. Уральская, д. 113</t>
  </si>
  <si>
    <t>г. Пермь, ул. Челюскинцев, д. 15</t>
  </si>
  <si>
    <t>г. Пермь, ул. Чердынская, д. 38</t>
  </si>
  <si>
    <t>г. Пермь, ул. Чкалова, д. 10</t>
  </si>
  <si>
    <t>г. Пермь, ш. Космонавтов, д. 51</t>
  </si>
  <si>
    <t>г. Пермь, ул. Сестрорецкая, д. 15</t>
  </si>
  <si>
    <t>г. Пермь, ул. Сестрорецкая, д. 26</t>
  </si>
  <si>
    <t>г. Пермь, ул. Сухумская, д. 4а</t>
  </si>
  <si>
    <t>г. Пермь, ул. Яблочкова, д. 31</t>
  </si>
  <si>
    <t>пгт Сарс, ул. Советская, д. 35</t>
  </si>
  <si>
    <t>пгт Сарс, ул. Советская, д. 37</t>
  </si>
  <si>
    <t>г. Соликамск, ул. Набережная, д. 93</t>
  </si>
  <si>
    <t>г. Соликамск, ул. Набережная, д. 95</t>
  </si>
  <si>
    <t>г. Соликамск, ул. Розалии Землячки, д. 16</t>
  </si>
  <si>
    <t>г. Соликамск, ул. Северная, д. 12</t>
  </si>
  <si>
    <t>г. Соликамск, ул. Черняховского, д. 27</t>
  </si>
  <si>
    <t>с. Стряпунята, ул. Энтузиастов, д. 2</t>
  </si>
  <si>
    <t>г. Чернушка, ул. Мира, д. 17</t>
  </si>
  <si>
    <t>г. Чусовой, ул. Ленина, д. 4</t>
  </si>
  <si>
    <t>г. Чусовой, ул. Ленина, д. 10</t>
  </si>
  <si>
    <t>г. Чусовой, ул. Ленина, д. 16</t>
  </si>
  <si>
    <t>г. Чусовой, ул. Ленина, д. 20</t>
  </si>
  <si>
    <t>г. Чусовой, ул. Ленина, д. 23</t>
  </si>
  <si>
    <t>г. Чусовой, ул. Ленина, д. 32</t>
  </si>
  <si>
    <t>г. Чусовой, ул. Ленина, д. 43</t>
  </si>
  <si>
    <t>г. Чусовой, ул. Ленина, д. 48</t>
  </si>
  <si>
    <t>г. Чусовой, ул. Ленина, д. 50а</t>
  </si>
  <si>
    <t>г. Чусовой, ул. Ленина, д. 50б</t>
  </si>
  <si>
    <t>г. Чусовой, ул. Матросова, д. 9</t>
  </si>
  <si>
    <t>г. Чусовой, ул. Матросова, д. 11</t>
  </si>
  <si>
    <t>г. Чусовой, ул. Матросова, д. 13</t>
  </si>
  <si>
    <t>РФа</t>
  </si>
  <si>
    <t>РО</t>
  </si>
  <si>
    <t>СС</t>
  </si>
  <si>
    <t>СС/РО</t>
  </si>
  <si>
    <t>Итог Кол-во видов работ</t>
  </si>
  <si>
    <t>Кол-во видов работ</t>
  </si>
  <si>
    <t>Итог Стоимость РЛ</t>
  </si>
  <si>
    <t>Стоимость РЛ</t>
  </si>
  <si>
    <t>Итог Кол-во жителей зарег.</t>
  </si>
  <si>
    <t>Кол-во жителей зарег.</t>
  </si>
  <si>
    <t>Итог Стоимость кап ремонта</t>
  </si>
  <si>
    <t>Стоимость кап ремонта</t>
  </si>
  <si>
    <t>Столбец7</t>
  </si>
  <si>
    <t>РЛ шт.</t>
  </si>
  <si>
    <t>РЛ 400 кг</t>
  </si>
  <si>
    <t>РЛ 630 кг</t>
  </si>
  <si>
    <t>Итог Кол-во РЛ</t>
  </si>
  <si>
    <t>Кол-во РЛ</t>
  </si>
  <si>
    <t>г. Пермь, ул. Стахановская, д. 10А</t>
  </si>
  <si>
    <t>УП (ЭЛ)</t>
  </si>
  <si>
    <t>г. Пермь, ул. Красные Казармы, д. 7</t>
  </si>
  <si>
    <t>Итог Кол-во МКД</t>
  </si>
  <si>
    <t>Кол-во МКД</t>
  </si>
  <si>
    <t>2024</t>
  </si>
  <si>
    <t>2025</t>
  </si>
  <si>
    <t>2026</t>
  </si>
  <si>
    <t/>
  </si>
  <si>
    <t>Александровский муниципальный округ Пермского края</t>
  </si>
  <si>
    <t>Березовский муниципальный округ Пермского края</t>
  </si>
  <si>
    <t>Верещагинский городской округ Пермского края</t>
  </si>
  <si>
    <t>Гайнский муниципальный округ Пермского края</t>
  </si>
  <si>
    <t>Горнозаводской городской округ Пермского края</t>
  </si>
  <si>
    <t>Добрянский городской округ Пермского края</t>
  </si>
  <si>
    <t>Ильинский городской округ Пермского края</t>
  </si>
  <si>
    <t>Карагайский муниципальный округ Пермского края</t>
  </si>
  <si>
    <t>Кизеловский городской округ Пермского края</t>
  </si>
  <si>
    <t>Красновишерский городской округ Пермского края</t>
  </si>
  <si>
    <t>Краснокамский городской округ Пермского края</t>
  </si>
  <si>
    <t>Кудымкарский муниципальный округ Пермского края</t>
  </si>
  <si>
    <t>Кунгурский муниципальный округ Пермского края</t>
  </si>
  <si>
    <t>Лысьвенский городской округ Пермского края</t>
  </si>
  <si>
    <t>Муниципальное образование "Город Березники" Пермского края</t>
  </si>
  <si>
    <t>Нытвенский городской округ Пермского края</t>
  </si>
  <si>
    <t>Октябрьский городской округ Пермского края</t>
  </si>
  <si>
    <t>Ординский муниципальный округ Пермского края</t>
  </si>
  <si>
    <t>Осинский городской округ Пермского края</t>
  </si>
  <si>
    <t>Оханский городской округ Пермского края</t>
  </si>
  <si>
    <t>Очерский городской округ Пермского края</t>
  </si>
  <si>
    <t>Пермский муниципальный район Пермского края</t>
  </si>
  <si>
    <t>Соликамский городской округ Пермского края</t>
  </si>
  <si>
    <t>Чайковский городской округ Пермского края</t>
  </si>
  <si>
    <t>Частинский муниципальный округ Пермского края</t>
  </si>
  <si>
    <t>Чердынский городской округ Пермского края</t>
  </si>
  <si>
    <t>Чернушинский городской округ Пермского края</t>
  </si>
  <si>
    <t>Чусовской городской округ Пермского края</t>
  </si>
  <si>
    <t>Городской округ закрытое административно-территориальное образование Звездный Пермского края</t>
  </si>
  <si>
    <t>Перечень домов для Формы 1</t>
  </si>
  <si>
    <t>ПДФ 1</t>
  </si>
  <si>
    <t>г. Чусовой, ул. 50 лет ВЛКСМ, д. 11А</t>
  </si>
  <si>
    <t xml:space="preserve">РВИС ( </t>
  </si>
  <si>
    <t xml:space="preserve"> )</t>
  </si>
  <si>
    <t>УП (</t>
  </si>
  <si>
    <t>)</t>
  </si>
  <si>
    <t>24</t>
  </si>
  <si>
    <t>0.203</t>
  </si>
  <si>
    <t>0.204</t>
  </si>
  <si>
    <t>Не удалять!</t>
  </si>
  <si>
    <t>2024: Александровский муниципальный округ Пермского края: г. Александровск, ул. Жданова, д. 24</t>
  </si>
  <si>
    <t>2024: Александровский муниципальный округ Пермского края: г. Александровск, ул. Ким, д. 22</t>
  </si>
  <si>
    <t>2024: Александровский муниципальный округ Пермского края: п. Лытвенский, ул. 9 Пятилетки, д. 3</t>
  </si>
  <si>
    <t>2024: Александровский муниципальный округ Пермского края: п. Яйва, ул. 6-ой Пятилетки, д. 13</t>
  </si>
  <si>
    <t>2024: Березовский муниципальный округ Пермского края: с. Березовка, ул. Советская, д. 48</t>
  </si>
  <si>
    <t>2024: Верещагинский городской округ Пермского края: г. Верещагино, ул. 12 Декабря, д. 93</t>
  </si>
  <si>
    <t>2024: Верещагинский городской округ Пермского края: г. Верещагино, ул. Железнодорожная, д. 71А</t>
  </si>
  <si>
    <t>2024: Верещагинский городской округ Пермского края: г. Верещагино, ул. Карла Маркса, д. 58</t>
  </si>
  <si>
    <t>2024: Верещагинский городской округ Пермского края: г. Верещагино, ул. Пролетарская, д. 44</t>
  </si>
  <si>
    <t>2024: Гайнский муниципальный округ Пермского края: п. Гайны, ул. Советская, д. 15</t>
  </si>
  <si>
    <t>2024: Горнозаводской городской округ Пермского края: г. Горнозаводск, ул. Гипроцемента, д. 30</t>
  </si>
  <si>
    <t>2024: Горнозаводской городской округ Пермского края: г. Горнозаводск, ул. Свердлова, д. 66</t>
  </si>
  <si>
    <t>2024: Горнозаводской городской округ Пермского края: г. Горнозаводск, ул. Свердлова, д. 74</t>
  </si>
  <si>
    <t>2024: Горнозаводской городской округ Пермского края: г. Горнозаводск, ул. Свердлова, д. 76</t>
  </si>
  <si>
    <t>2024: Горнозаводской городской округ Пермского края: рп Пашия, ул. Свердловская, д. 33</t>
  </si>
  <si>
    <t>2024: Добрянский городской округ Пермского края: г. Добрянка, ул. Копылова, д. 71</t>
  </si>
  <si>
    <t>2024: Добрянский городской округ Пермского края: пгт Полазна, ул. 50 лет Октября, д. 15</t>
  </si>
  <si>
    <t>2024: Добрянский городской округ Пермского края: пгт Полазна, ул. Дружбы, д. 12</t>
  </si>
  <si>
    <t>2024: Ильинский городской округ Пермского края: п. Ильинский, ул. Бутырина, д. 5</t>
  </si>
  <si>
    <t>2024: Карагайский муниципальный округ Пермского края: п. Менделеево, ул. Ленина, д. 31</t>
  </si>
  <si>
    <t>2024: Краснокамский городской округ Пермского края: г. Краснокамск, пер. Василия Шваи, д. 2</t>
  </si>
  <si>
    <t>2024: Краснокамский городской округ Пермского края: г. Краснокамск, пр-т Мира, д. 7</t>
  </si>
  <si>
    <t>2024: Краснокамский городской округ Пермского края: г. Краснокамск, ул. Большевистская, д. 27</t>
  </si>
  <si>
    <t>2024: Краснокамский городской округ Пермского края: г. Краснокамск, ул. Дзержинского, д. 2А</t>
  </si>
  <si>
    <t>2024: Краснокамский городской округ Пермского края: г. Краснокамск, ул. Карла Маркса, д. 15</t>
  </si>
  <si>
    <t>2024: Краснокамский городской округ Пермского края: г. Краснокамск, ул. Карла Маркса, д. 9</t>
  </si>
  <si>
    <t>2024: Краснокамский городской округ Пермского края: г. Краснокамск, ул. Ленина, д. 13</t>
  </si>
  <si>
    <t>2024: Краснокамский городской округ Пермского края: г. Краснокамск, ул. Чапаева, д. 2</t>
  </si>
  <si>
    <t>2024: Краснокамский городской округ Пермского края: г. Краснокамск, ул. Чехова, д. 3</t>
  </si>
  <si>
    <t>2024: Краснокамский городской округ Пермского края: г. Краснокамск, ул. Шоссейная, д. 4</t>
  </si>
  <si>
    <t>2024: Краснокамский городской округ Пермского края: п. Оверята, ул. Линейная, д. 5</t>
  </si>
  <si>
    <t>2024: Кудымкарский муниципальный округ Пермского края: г. Кудымкар, ул. 50 лет Октября, д. 32</t>
  </si>
  <si>
    <t>2024: Кудымкарский муниципальный округ Пермского края: г. Кудымкар, ул. Загородная, д. 14</t>
  </si>
  <si>
    <t>2024: Кунгурский муниципальный округ Пермского края: г. Кунгур, ул. 8 Марта, д. 2</t>
  </si>
  <si>
    <t>2024: Кунгурский муниципальный округ Пермского края: г. Кунгур, ул. Нефтяников, д. 35</t>
  </si>
  <si>
    <t>2024: Кунгурский муниципальный округ Пермского края: г. Кунгур, ул. Пролетарская, д. 119</t>
  </si>
  <si>
    <t>2024: Кунгурский муниципальный округ Пермского края: г. Кунгур, ул. Пролетарская, д. 135</t>
  </si>
  <si>
    <t>2024: Кунгурский муниципальный округ Пермского края: г. Кунгур, ул. Свердлова, д. 25А</t>
  </si>
  <si>
    <t>2024: Кунгурский муниципальный округ Пермского края: г. Кунгур, ул. Свободы, д. 12</t>
  </si>
  <si>
    <t>2024: Кунгурский муниципальный округ Пермского края: с. Моховое, ул. Мира, д. 14</t>
  </si>
  <si>
    <t>2024: Лысьвенский городской округ Пермского края: г. Лысьва, ул. Белинского, д. 32</t>
  </si>
  <si>
    <t>2024: Лысьвенский городской округ Пермского края: г. Лысьва, ул. Кирова, д. 27</t>
  </si>
  <si>
    <t>2024: Лысьвенский городской округ Пермского края: г. Лысьва, ул. Ленина, д. 38</t>
  </si>
  <si>
    <t>2024: Лысьвенский городской округ Пермского края: г. Лысьва, ул. Мира, д. 20</t>
  </si>
  <si>
    <t>2024: Лысьвенский городской округ Пермского края: г. Лысьва, ул. Невского, д. 6</t>
  </si>
  <si>
    <t>2024: Лысьвенский городской округ Пермского края: г. Лысьва, ул. Суворова, д. 38</t>
  </si>
  <si>
    <t>2024: Муниципальное образование "Город Березники" Пермского края: г. Березники, пр-т Ленина, д. 55</t>
  </si>
  <si>
    <t>2024: Муниципальное образование "Город Березники" Пермского края: г. Березники, пр-т Советский, д. 28</t>
  </si>
  <si>
    <t>2024: Муниципальное образование "Город Березники" Пермского края: г. Березники, пр-т Советский, д. 30</t>
  </si>
  <si>
    <t>2024: Муниципальное образование "Город Березники" Пермского края: г. Березники, пр-т Советский, д. 38</t>
  </si>
  <si>
    <t>2024: Муниципальное образование "Город Березники" Пермского края: г. Березники, пр-т Советский, д. 44</t>
  </si>
  <si>
    <t>2024: Муниципальное образование "Город Березники" Пермского края: г. Березники, ул. Деменева, д. 9</t>
  </si>
  <si>
    <t>2024: Муниципальное образование "Город Березники" Пермского края: г. Березники, ул. Клары Цеткин, д. 38</t>
  </si>
  <si>
    <t>2024: Муниципальное образование "Город Березники" Пермского края: г. Березники, ул. Ломоносова, д. 78</t>
  </si>
  <si>
    <t>2024: Муниципальное образование "Город Березники" Пермского края: г. Березники, ул. Менделеева, д. 18</t>
  </si>
  <si>
    <t>2024: Муниципальное образование "Город Березники" Пермского края: г. Березники, ул. Менделеева, д. 24</t>
  </si>
  <si>
    <t>2024: Муниципальное образование "Город Березники" Пермского края: г. Березники, ул. Парковая, д. 6</t>
  </si>
  <si>
    <t>2024: Муниципальное образование "Город Березники" Пермского края: г. Березники, ул. Пятилетки, д. 23</t>
  </si>
  <si>
    <t>2024: Муниципальное образование "Город Березники" Пермского края: г. Березники, ул. Пятилетки, д. 35</t>
  </si>
  <si>
    <t>2024: Муниципальное образование "Город Березники" Пермского края: г. Березники, ул. Пятилетки, д. 46</t>
  </si>
  <si>
    <t>2024: Муниципальное образование "Город Березники" Пермского края: г. Березники, ул. Свердлова, д. 49</t>
  </si>
  <si>
    <t>2024: Муниципальное образование "Город Березники" Пермского края: г. Березники, ул. Труда, д. 6А</t>
  </si>
  <si>
    <t>2024: Муниципальное образование "Город Березники" Пермского края: г. Березники, ул. Челюскинцев, д. 35</t>
  </si>
  <si>
    <t>2024: Муниципальное образование "Город Березники" Пермского края: г. Березники, ул. Челюскинцев, д. 53</t>
  </si>
  <si>
    <t>2024: Муниципальное образование "Город Березники" Пермского края: г. Березники, ул. Юбилейная, д. 112</t>
  </si>
  <si>
    <t>2024: Муниципальное образование "Город Березники" Пермского края: г. Березники, ул. Юбилейная, д. 28</t>
  </si>
  <si>
    <t>2024: Муниципальное образование "Город Березники" Пермского края: г. Березники, ул. Юбилейная, д. 42</t>
  </si>
  <si>
    <t>2024: Муниципальное образование "Город Березники" Пермского края: г. Березники, ул. Юбилейная, д. 62</t>
  </si>
  <si>
    <t>2024: Муниципальное образование "Город Березники" Пермского края: г. Березники, ул. Юбилейная, д. 9</t>
  </si>
  <si>
    <t>2024: Нытвенский городской округ Пермского края: г. Нытва, пр-т Ленина, д. 41</t>
  </si>
  <si>
    <t>2024: Ординский муниципальный округ Пермского края: с. Орда, ул. Новая, д. 4</t>
  </si>
  <si>
    <t>2024: Ординский муниципальный округ Пермского края: с. Орда, ул. Трактовая, д. 1Б</t>
  </si>
  <si>
    <t>2024: Ординский муниципальный округ Пермского края: с. Орда, ул. Трактовая, д. 8</t>
  </si>
  <si>
    <t>2024: Пермский муниципальный район Пермского края: п. Красный Восход, ул. Зеленинская, д. 6А</t>
  </si>
  <si>
    <t>2024: Пермский муниципальный район Пермского края: п. Юго-Камский, ул. Сибирская, д. 21</t>
  </si>
  <si>
    <t>2024: Соликамский городской округ Пермского края: г. Соликамск, ул. Белинского, д. 14</t>
  </si>
  <si>
    <t>2024: Соликамский городской округ Пермского края: г. Соликамск, ул. Белинского, д. 8</t>
  </si>
  <si>
    <t>2024: Соликамский городской округ Пермского края: г. Соликамск, ул. Володарского /Большевистская, 45, д. 16</t>
  </si>
  <si>
    <t>2024: Соликамский городской округ Пермского края: г. Соликамск, ул. Дубравная, д. 59</t>
  </si>
  <si>
    <t>2024: Соликамский городской округ Пермского края: г. Соликамск, ул. Культуры, д. 40</t>
  </si>
  <si>
    <t>2024: Соликамский городской округ Пермского края: г. Соликамск, ул. Матросова, д. 37</t>
  </si>
  <si>
    <t>2024: Соликамский городской округ Пермского края: г. Соликамск, ул. Молодежная, д. 5</t>
  </si>
  <si>
    <t>2024: Соликамский городской округ Пермского края: г. Соликамск, ул. Розы Люксембург, д. 22</t>
  </si>
  <si>
    <t>2024: Соликамский городской округ Пермского края: г. Соликамск, ул. Черняховского, д. 23</t>
  </si>
  <si>
    <t>2024: Чайковский городской округ Пермского края: г. Чайковский, б-р Приморский, д. 17</t>
  </si>
  <si>
    <t>2024: Чайковский городской округ Пермского края: г. Чайковский, б-р Приморский, д. 33</t>
  </si>
  <si>
    <t>2024: Чайковский городской округ Пермского края: г. Чайковский, б-р Приморский, д. 53</t>
  </si>
  <si>
    <t>2024: Чайковский городской округ Пермского края: г. Чайковский, ул. Вокзальная, д. 33</t>
  </si>
  <si>
    <t>2024: Чайковский городской округ Пермского края: г. Чайковский, ул. Вокзальная, д. 61</t>
  </si>
  <si>
    <t>2024: Чайковский городской округ Пермского края: г. Чайковский, ул. Горького, д. 18</t>
  </si>
  <si>
    <t>2024: Чайковский городской округ Пермского края: г. Чайковский, ул. Декабристов, д. 18</t>
  </si>
  <si>
    <t>2024: Чайковский городской округ Пермского края: г. Чайковский, ул. Кабалевского, д. 17</t>
  </si>
  <si>
    <t>2024: Чайковский городской округ Пермского края: г. Чайковский, ул. Кабалевского, д. 40</t>
  </si>
  <si>
    <t>2024: Чайковский городской округ Пермского края: г. Чайковский, ул. Карла Маркса, д. 18</t>
  </si>
  <si>
    <t>2024: Чайковский городской округ Пермского края: г. Чайковский, ул. Карла Маркса, д. 20</t>
  </si>
  <si>
    <t>2024: Чайковский городской округ Пермского края: г. Чайковский, ул. Карла Маркса, д. 30</t>
  </si>
  <si>
    <t>2024: Чайковский городской округ Пермского края: г. Чайковский, ул. Карла Маркса, д. 42</t>
  </si>
  <si>
    <t>2024: Чайковский городской округ Пермского края: г. Чайковский, ул. Ленина, д. 12</t>
  </si>
  <si>
    <t>2024: Чайковский городской округ Пермского края: г. Чайковский, ул. Ленина, д. 20</t>
  </si>
  <si>
    <t>2024: Чайковский городской округ Пермского края: г. Чайковский, ул. Ленина, д. 31</t>
  </si>
  <si>
    <t>2024: Чайковский городской округ Пермского края: г. Чайковский, ул. Ленина, д. 5</t>
  </si>
  <si>
    <t>2024: Чайковский городской округ Пермского края: г. Чайковский, ул. Ленина, д. 7</t>
  </si>
  <si>
    <t>2024: Чайковский городской округ Пермского края: г. Чайковский, ул. Ленина, д. 9</t>
  </si>
  <si>
    <t>2024: Чайковский городской округ Пермского края: г. Чайковский, ул. Мира, д. 16</t>
  </si>
  <si>
    <t>2024: Чайковский городской округ Пермского края: г. Чайковский, ул. Советская, д. 55</t>
  </si>
  <si>
    <t>2024: Чернушинский городской округ Пермского края: г. Чернушка, ул. Ленина, д. 83А</t>
  </si>
  <si>
    <t>2024: Чусовской городской округ Пермского края: г. Чусовой, п. Лямино, ул. Космонавтов, д. 1</t>
  </si>
  <si>
    <t>2024: Чусовской городской округ Пермского края: г. Чусовой, п. Лямино, ул. Космонавтов, д. 3</t>
  </si>
  <si>
    <t>2024: Чусовской городской округ Пермского края: г. Чусовой, ул. 50 лет ВЛКСМ, д. 2А</t>
  </si>
  <si>
    <t>2024: Чусовской городской округ Пермского края: г. Чусовой, ул. Мира, д. 5</t>
  </si>
  <si>
    <t>2025: Александровский муниципальный округ Пермского края: г. Александровск, ул. Ким, д. 22</t>
  </si>
  <si>
    <t>2025: Александровский муниципальный округ Пермского края: г. Александровск, ул. Кирова, д. 16</t>
  </si>
  <si>
    <t>2025: Александровский муниципальный округ Пермского края: г. Александровск, ул. Кирова, д. 18</t>
  </si>
  <si>
    <t>2025: Александровский муниципальный округ Пермского края: п. Яйва, ул. 6-ой Пятилетки, д. 13</t>
  </si>
  <si>
    <t>2025: Александровский муниципальный округ Пермского края: п. Яйва, ул. 6-ой Пятилетки, д. 14</t>
  </si>
  <si>
    <t>2025: Александровский муниципальный округ Пермского края: п. Яйва, ул. 6-ой Пятилетки, д. 21</t>
  </si>
  <si>
    <t>2025: Александровский муниципальный округ Пермского края: п. Яйва, ул. Заводская, д. 50</t>
  </si>
  <si>
    <t>2025: Березовский муниципальный округ Пермского края: с. Березовка, ул. Советская, д. 48</t>
  </si>
  <si>
    <t>2025: Верещагинский городской округ Пермского края: г. Верещагино, ул. Почтовая, д. 2</t>
  </si>
  <si>
    <t>2025: Верещагинский городской округ Пермского края: г. Верещагино, ул. Пролетарская, д. 44</t>
  </si>
  <si>
    <t>2025: Верещагинский городской округ Пермского края: г. Верещагино, ул. Советская, д. 63</t>
  </si>
  <si>
    <t>2025: Верещагинский городской округ Пермского края: г. Верещагино, ул. Строителей, д. 88</t>
  </si>
  <si>
    <t>2025: Горнозаводской городской округ Пермского края: г. Горнозаводск, ул. Школьная, д. 17</t>
  </si>
  <si>
    <t>2025: Горнозаводской городской округ Пермского края: п. Сараны, ул. Кирова, д. 14</t>
  </si>
  <si>
    <t>2025: Горнозаводской городской округ Пермского края: п. Теплая Гора, ул. Доменная, д. 19А</t>
  </si>
  <si>
    <t>2025: Добрянский городской округ Пермского края: г. Добрянка, ул. Жуковского, д. 31</t>
  </si>
  <si>
    <t>2025: Добрянский городской округ Пермского края: п. Пальники, ул. Молодежная, д. 4</t>
  </si>
  <si>
    <t>2025: Добрянский городской округ Пермского края: пгт Полазна, ул. Нефтяников, д. 14</t>
  </si>
  <si>
    <t>2025: Кизеловский городской округ Пермского края: г. Кизел, ул. Юных Коммунаров, д. 27</t>
  </si>
  <si>
    <t>2025: Красновишерский городской округ Пермского края: г. Красновишерск, ул. Гагарина, д. 31</t>
  </si>
  <si>
    <t>2025: Красновишерский городской округ Пермского края: г. Красновишерск, ул. Спортивная, д. 15 кор. 1</t>
  </si>
  <si>
    <t>2025: Красновишерский городской округ Пермского края: г. Красновишерск, ул. Школьная, д. 1</t>
  </si>
  <si>
    <t>2025: Красновишерский городской округ Пермского края: г. Красновишерск, ул. Яборова, д. 21А</t>
  </si>
  <si>
    <t>2025: Краснокамский городской округ Пермского края: г. Краснокамск, пр-т Комсомольский, д. 7</t>
  </si>
  <si>
    <t>2025: Краснокамский городской округ Пермского края: г. Краснокамск, ул. Большевистская, д. 13</t>
  </si>
  <si>
    <t>2025: Краснокамский городской округ Пермского края: г. Краснокамск, ул. Большевистская, д. 30</t>
  </si>
  <si>
    <t>2025: Краснокамский городской округ Пермского края: г. Краснокамск, ул. Большевистская, д. 5</t>
  </si>
  <si>
    <t>2025: Краснокамский городской округ Пермского края: г. Краснокамск, ул. Калинина, д. 13</t>
  </si>
  <si>
    <t>2025: Краснокамский городской округ Пермского края: г. Краснокамск, ул. Карла Маркса, д. 11</t>
  </si>
  <si>
    <t>2025: Краснокамский городской округ Пермского края: г. Краснокамск, ул. Карла Маркса, д. 19</t>
  </si>
  <si>
    <t>2025: Краснокамский городской округ Пермского края: г. Краснокамск, ул. Коммунальная, д. 9</t>
  </si>
  <si>
    <t>2025: Краснокамский городской округ Пермского края: г. Краснокамск, ул. Ленина, д. 8</t>
  </si>
  <si>
    <t>2025: Краснокамский городской округ Пермского края: г. Краснокамск, ул. Чапаева, д. 21</t>
  </si>
  <si>
    <t>2025: Краснокамский городской округ Пермского края: г. Краснокамск, ул. Чехова, д. 5</t>
  </si>
  <si>
    <t>2025: Краснокамский городской округ Пермского края: п. Майский, ул. Красногорская, д. 2</t>
  </si>
  <si>
    <t>2025: Кудымкарский муниципальный округ Пермского края: г. Кудымкар, ул. 50 лет Октября, д. 34</t>
  </si>
  <si>
    <t>2025: Кунгурский муниципальный округ Пермского края: г. Кунгур, ул. Карла Маркса, д. 22А</t>
  </si>
  <si>
    <t>2025: Кунгурский муниципальный округ Пермского края: г. Кунгур, ул. Мамонтова, д. 14</t>
  </si>
  <si>
    <t>2025: Кунгурский муниципальный округ Пермского края: г. Кунгур, ул. Новые дома, д. 4</t>
  </si>
  <si>
    <t>2025: Кунгурский муниципальный округ Пермского края: г. Кунгур, ул. Полетаевская, д. 14А</t>
  </si>
  <si>
    <t>2025: Кунгурский муниципальный округ Пермского края: г. Кунгур, ул. Полетаевская, д. 2В</t>
  </si>
  <si>
    <t>2025: Кунгурский муниципальный округ Пермского края: г. Кунгур, ул. Свободы, д. 36</t>
  </si>
  <si>
    <t>2025: Кунгурский муниципальный округ Пермского края: г. Кунгур, ул. Свободы, д. 46</t>
  </si>
  <si>
    <t>2025: Кунгурский муниципальный округ Пермского края: г. Кунгур, ул. Степана Разина, д. 23</t>
  </si>
  <si>
    <t>2025: Кунгурский муниципальный округ Пермского края: г. Кунгур, ул. Труда, д. 70</t>
  </si>
  <si>
    <t>2025: Лысьвенский городской округ Пермского края: г. Лысьва, ул. Гайдара, д. 28</t>
  </si>
  <si>
    <t>2025: Лысьвенский городской округ Пермского края: г. Лысьва, ул. Кирова, д. 45</t>
  </si>
  <si>
    <t>2025: Лысьвенский городской округ Пермского края: г. Лысьва, ул. Кирова, д. 8</t>
  </si>
  <si>
    <t>2025: Лысьвенский городской округ Пермского края: г. Лысьва, ул. Ленина, д. 22</t>
  </si>
  <si>
    <t>2025: Лысьвенский городской округ Пермского края: г. Лысьва, ул. Ленина, д. 6</t>
  </si>
  <si>
    <t>2025: Лысьвенский городской округ Пермского края: г. Лысьва, ул. Мира, д. 35</t>
  </si>
  <si>
    <t>2025: Лысьвенский городской округ Пермского края: г. Лысьва, ул. Мира, д. 77</t>
  </si>
  <si>
    <t>2025: Лысьвенский городской округ Пермского края: г. Лысьва, ул. Оборина, д. 28</t>
  </si>
  <si>
    <t>2025: Лысьвенский городской округ Пермского края: г. Лысьва, ул. Смышляева, д. 10</t>
  </si>
  <si>
    <t>2025: Лысьвенский городской округ Пермского края: г. Лысьва, ул. Суворова, д. 27</t>
  </si>
  <si>
    <t>2025: Лысьвенский городской округ Пермского края: г. Лысьва, ул. Суворова, д. 42</t>
  </si>
  <si>
    <t>2025: Лысьвенский городской округ Пермского края: г. Лысьва, ул. Фестивальная, д. 16</t>
  </si>
  <si>
    <t>2025: Лысьвенский городской округ Пермского края: г. Лысьва, ул. Чапаева, д. 17</t>
  </si>
  <si>
    <t>2025: Муниципальное образование "Город Березники" Пермского края: г. Березники, пр-т Ленина, д. 55А</t>
  </si>
  <si>
    <t>2025: Муниципальное образование "Город Березники" Пермского края: г. Березники, пр-т Советский, д. 32</t>
  </si>
  <si>
    <t>2025: Муниципальное образование "Город Березники" Пермского края: г. Березники, пр-т Советский, д. 40</t>
  </si>
  <si>
    <t>2025: Муниципальное образование "Город Березники" Пермского края: г. Березники, ул. Гагарина, д. 16</t>
  </si>
  <si>
    <t>2025: Муниципальное образование "Город Березники" Пермского края: г. Березники, ул. Карла Маркса, д. 50</t>
  </si>
  <si>
    <t>2025: Муниципальное образование "Город Березники" Пермского края: г. Березники, ул. Красноборова, д. 11</t>
  </si>
  <si>
    <t>2025: Муниципальное образование "Город Березники" Пермского края: г. Березники, ул. Ломоносова, д. 84</t>
  </si>
  <si>
    <t>2025: Муниципальное образование "Город Березники" Пермского края: г. Березники, ул. Менделеева, д. 21</t>
  </si>
  <si>
    <t>2025: Муниципальное образование "Город Березники" Пермского края: г. Березники, ул. Мира, д. 64</t>
  </si>
  <si>
    <t>2025: Муниципальное образование "Город Березники" Пермского края: г. Березники, ул. Парковая, д. 4</t>
  </si>
  <si>
    <t>2025: Муниципальное образование "Город Березники" Пермского края: г. Березники, ул. Парковая, д. 8</t>
  </si>
  <si>
    <t>2025: Муниципальное образование "Город Березники" Пермского края: г. Березники, ул. Пятилетки, д. 27</t>
  </si>
  <si>
    <t>2025: Муниципальное образование "Город Березники" Пермского края: г. Березники, ул. Пятилетки, д. 38</t>
  </si>
  <si>
    <t>2025: Муниципальное образование "Город Березники" Пермского края: г. Березники, ул. Пятилетки, д. 76</t>
  </si>
  <si>
    <t>2025: Муниципальное образование "Город Березники" Пермского края: г. Березники, ул. Труда, д. 3</t>
  </si>
  <si>
    <t>2025: Муниципальное образование "Город Березники" Пермского края: г. Березники, ул. Циренщикова, д. 4</t>
  </si>
  <si>
    <t>2025: Муниципальное образование "Город Березники" Пермского края: г. Березники, ул. Челюскинцев, д. 39</t>
  </si>
  <si>
    <t>2025: Муниципальное образование "Город Березники" Пермского края: г. Березники, ул. Челюскинцев, д. 61</t>
  </si>
  <si>
    <t>2025: Муниципальное образование "Город Березники" Пермского края: г. Березники, ул. Черняховского, д. 32</t>
  </si>
  <si>
    <t>2025: Муниципальное образование "Город Березники" Пермского края: г. Березники, ул. Черняховского, д. 45</t>
  </si>
  <si>
    <t>2025: Муниципальное образование "Город Березники" Пермского края: г. Березники, ул. Черняховского, д. 51</t>
  </si>
  <si>
    <t>2025: Муниципальное образование "Город Березники" Пермского края: г. Березники, ул. Юбилейная, д. 40</t>
  </si>
  <si>
    <t>2025: Муниципальное образование "Город Березники" Пермского края: г. Усолье, ул. Советская, д. 9</t>
  </si>
  <si>
    <t>2025: Нытвенский городской округ Пермского края: г. Нытва, пр-т Ленина, д. 13</t>
  </si>
  <si>
    <t>2025: Нытвенский городской округ Пермского края: г. Нытва, пр-т Ленина, д. 17</t>
  </si>
  <si>
    <t>2025: Нытвенский городской округ Пермского края: г. Нытва, ул. Карла Либкнехта, д. 11</t>
  </si>
  <si>
    <t>2025: Нытвенский городской округ Пермского края: г. Нытва, ул. Карла Либкнехта, д. 13</t>
  </si>
  <si>
    <t>2025: Нытвенский городской округ Пермского края: г. Нытва, ул. Карла Либкнехта, д. 16</t>
  </si>
  <si>
    <t>2025: Нытвенский городской округ Пермского края: г. Нытва, ул. Карла Либкнехта, д. 21</t>
  </si>
  <si>
    <t>2025: Нытвенский городской округ Пермского края: г. Нытва, ул. Мира, д. 6</t>
  </si>
  <si>
    <t>2025: Нытвенский городской округ Пермского края: г. Нытва, ул. Чапаева, д. 3</t>
  </si>
  <si>
    <t>2025: Нытвенский городской округ Пермского края: г. Нытва, ул. Чапаева, д. 5</t>
  </si>
  <si>
    <t>2025: Октябрьский городской округ Пермского края: пгт Октябрьский, ул. Северная, д. 2</t>
  </si>
  <si>
    <t>2025: Ординский муниципальный округ Пермского края: с. Орда, ул. Трактовая, д. 3</t>
  </si>
  <si>
    <t>2025: Осинский городской округ Пермского края: г. Оса, ул. Степана Разина, д. 77</t>
  </si>
  <si>
    <t>2025: Очерский городской округ Пермского края: г. Очер, ул. Ленина, д. 37</t>
  </si>
  <si>
    <t>2025: Пермский муниципальный район Пермского края: п. Мулянка, ул. Воинская, д. 2</t>
  </si>
  <si>
    <t>2025: Пермский муниципальный район Пермского края: с. Бершеть, ул. Садовая, д. 5</t>
  </si>
  <si>
    <t>2025: Пермский муниципальный район Пермского края: с. Лобаново, ул. Советская, д. 10</t>
  </si>
  <si>
    <t>2025: Соликамский городской округ Пермского края: г. Соликамск, ул. Большевистская /Матросова, 27, д. 54</t>
  </si>
  <si>
    <t>2025: Соликамский городской округ Пермского края: г. Соликамск, ул. Культуры, д. 20</t>
  </si>
  <si>
    <t>2025: Соликамский городской округ Пермского края: г. Соликамск, ул. Матросова, д. 29</t>
  </si>
  <si>
    <t>2025: Соликамский городской округ Пермского края: г. Соликамск, ул. Розы Люксембург, д. 7</t>
  </si>
  <si>
    <t>2025: Чайковский городской округ Пермского края: г. Чайковский, б-р Приморский, д. 25</t>
  </si>
  <si>
    <t>2025: Чайковский городской округ Пермского края: г. Чайковский, б-р Приморский, д. 39</t>
  </si>
  <si>
    <t>2025: Чайковский городской округ Пермского края: г. Чайковский, ул. Горького, д. 20</t>
  </si>
  <si>
    <t>2025: Чайковский городской округ Пермского края: г. Чайковский, ул. Кабалевского, д. 18А</t>
  </si>
  <si>
    <t>2025: Чайковский городской округ Пермского края: г. Чайковский, ул. Кабалевского, д. 7</t>
  </si>
  <si>
    <t>2025: Чайковский городской округ Пермского края: г. Чайковский, ул. Карла Маркса, д. 26</t>
  </si>
  <si>
    <t>2025: Чайковский городской округ Пермского края: г. Чайковский, ул. Карла Маркса, д. 31</t>
  </si>
  <si>
    <t>2025: Чайковский городской округ Пермского края: г. Чайковский, ул. Карла Маркса, д. 6</t>
  </si>
  <si>
    <t>2025: Чайковский городской округ Пермского края: г. Чайковский, ул. Ленина, д. 15</t>
  </si>
  <si>
    <t>2025: Чайковский городской округ Пермского края: г. Чайковский, ул. Ленина, д. 23</t>
  </si>
  <si>
    <t>2025: Чайковский городской округ Пермского края: г. Чайковский, ул. Ленина, д. 33</t>
  </si>
  <si>
    <t>2025: Чайковский городской округ Пермского края: п. ст. Каучук, -, д. 5</t>
  </si>
  <si>
    <t>2025: Частинский муниципальный округ Пермского края: с. Частые, ул. Ленина, д. 75</t>
  </si>
  <si>
    <t>2025: Частинский муниципальный округ Пермского края: с. Частые, ул. Ленина, д. 80</t>
  </si>
  <si>
    <t>2025: Частинский муниципальный округ Пермского края: с. Частые, ул. Ленина, д. 81</t>
  </si>
  <si>
    <t>2025: Чердынский городской округ Пермского края: пгт Ныроб, ул. Уждавиниса, д. 13</t>
  </si>
  <si>
    <t>2025: Чусовской городской округ Пермского края: г. Чусовой, ул. 50 лет ВЛКСМ, д. 11А</t>
  </si>
  <si>
    <t>2025: Чусовской городской округ Пермского края: г. Чусовой, ул. Высотная, д. 25</t>
  </si>
  <si>
    <t>2025: Чусовской городской округ Пермского края: г. Чусовой, ул. Калаповская, д. 5А</t>
  </si>
  <si>
    <t>2025: Чусовской городской округ Пермского края: г. Чусовой, ул. Ленина, д. 19</t>
  </si>
  <si>
    <t>2025: Чусовской городской округ Пермского края: г. Чусовой, ул. Ленина, д. 35</t>
  </si>
  <si>
    <t>2025: Чусовской городской округ Пермского края: г. Чусовой, ул. Ленина, д. 54</t>
  </si>
  <si>
    <t>2025: Чусовской городской округ Пермского края: г. Чусовой, ул. Октябрьская, д. 12</t>
  </si>
  <si>
    <t>2025: Чусовской городской округ Пермского края: г. Чусовой, ул. Орджоникидзе, д. 3</t>
  </si>
  <si>
    <t>2025: Чусовской городской округ Пермского края: г. Чусовой, ул. Переездная, д. 19</t>
  </si>
  <si>
    <t>2025: Чусовской городской округ Пермского края: г. Чусовой, ул. Переездная, д. 5</t>
  </si>
  <si>
    <t>2025: Чусовской городской округ Пермского края: г. Чусовой, ул. Севастопольская, д. 63</t>
  </si>
  <si>
    <t>2025: Чусовской городской округ Пермского края: г. Чусовой, ул. Сивкова, д. 14</t>
  </si>
  <si>
    <t>2025: Чусовской городской округ Пермского края: г. Чусовой, ул. Сивкова, д. 16</t>
  </si>
  <si>
    <t>2025: Чусовской городской округ Пермского края: г. Чусовой, ул. Сивкова, д. 4</t>
  </si>
  <si>
    <t>2025: Чусовской городской округ Пермского края: г. Чусовой, ул. Толбухина, д. 3</t>
  </si>
  <si>
    <t>2025: Чусовской городской округ Пермского края: г. Чусовой, ул. Чайковского, д. 12</t>
  </si>
  <si>
    <t>2025: Чусовской городской округ Пермского края: г. Чусовой, ул. Чайковского, д. 12А</t>
  </si>
  <si>
    <t>2025: Чусовской городской округ Пермского края: г. Чусовой, ул. Чайковского, д. 4А</t>
  </si>
  <si>
    <t>2025: Чусовской городской округ Пермского края: г. Чусовой, ул. Школьная, д. 13</t>
  </si>
  <si>
    <t>2025: Чусовской городской округ Пермского края: п. Калино, ул. Железнодорожная, д. 9</t>
  </si>
  <si>
    <t>2025: Чусовской городской округ Пермского края: п. Калино, ул. Мира, д. 2</t>
  </si>
  <si>
    <t>2026: Александровский муниципальный округ Пермского края: г. Александровск, ул. Ленина, д. 36</t>
  </si>
  <si>
    <t>2026: Александровский муниципальный округ Пермского края: г. Александровск, ул. Чернышевского, д. 5</t>
  </si>
  <si>
    <t>2026: Александровский муниципальный округ Пермского края: п. Яйва, ул. 6-ой Пятилетки, д. 16</t>
  </si>
  <si>
    <t>2026: Александровский муниципальный округ Пермского края: п. Яйва, ул. 6-ой Пятилетки, д. 7</t>
  </si>
  <si>
    <t>2026: Александровский муниципальный округ Пермского края: п. Яйва, ул. Коммунистическая, д. 14</t>
  </si>
  <si>
    <t>2026: Верещагинский городской округ Пермского края: г. Верещагино, ул. Железнодорожная, д. 73</t>
  </si>
  <si>
    <t>2026: Верещагинский городской округ Пермского края: г. Верещагино, ул. Олега Кошевого, д. 16</t>
  </si>
  <si>
    <t>2026: Верещагинский городской округ Пермского края: г. Верещагино, ул. Свободы, д. 86</t>
  </si>
  <si>
    <t>2026: Верещагинский городской округ Пермского края: г. Верещагино, ул. Строителей, д. 98</t>
  </si>
  <si>
    <t>2026: Горнозаводской городской округ Пермского края: рп Пашия, ул. Ленина, д. 27</t>
  </si>
  <si>
    <t>2026: Горнозаводской городской округ Пермского края: рп Пашия, ул. Свердловская, д. 27</t>
  </si>
  <si>
    <t>2026: Добрянский городской округ Пермского края: п. Пальники, ул. Молодежная, д. 5</t>
  </si>
  <si>
    <t>2026: Добрянский городской округ Пермского края: пгт Полазна, ул. 50 лет Октября, д. 5</t>
  </si>
  <si>
    <t>2026: Добрянский городской округ Пермского края: пгт Полазна, ул. Нефтяников, д. 8</t>
  </si>
  <si>
    <t>2026: Красновишерский городской округ Пермского края: г. Красновишерск, ул. Дзержинского, д. 24</t>
  </si>
  <si>
    <t>2026: Красновишерский городской округ Пермского края: г. Красновишерск, ул. Заводская, д. 16</t>
  </si>
  <si>
    <t>2026: Красновишерский городской округ Пермского края: г. Красновишерск, ул. Лоскутова, д. 2</t>
  </si>
  <si>
    <t>2026: Красновишерский городской округ Пермского края: г. Красновишерск, ул. Спортивная, д. 13</t>
  </si>
  <si>
    <t>2026: Краснокамский городской округ Пермского края: г. Краснокамск, пер. Пальтинский, д. 4</t>
  </si>
  <si>
    <t>2026: Краснокамский городской округ Пермского края: г. Краснокамск, пр-д Рябиновый, д. 2</t>
  </si>
  <si>
    <t>2026: Краснокамский городской округ Пермского края: г. Краснокамск, пр-т Мира, д. 10</t>
  </si>
  <si>
    <t>2026: Краснокамский городской округ Пермского края: г. Краснокамск, ул. Бумажников, д. 5</t>
  </si>
  <si>
    <t>2026: Краснокамский городской округ Пермского края: г. Краснокамск, ул. Дзержинского, д. 11</t>
  </si>
  <si>
    <t>2026: Краснокамский городской округ Пермского края: г. Краснокамск, ул. Карла Маркса, д. 13</t>
  </si>
  <si>
    <t>2026: Краснокамский городской округ Пермского края: г. Краснокамск, ул. Карла Маркса, д. 4А</t>
  </si>
  <si>
    <t>2026: Краснокамский городской округ Пермского края: г. Краснокамск, ул. Комарова, д. 9</t>
  </si>
  <si>
    <t>2026: Краснокамский городской округ Пермского края: г. Краснокамск, ул. Культуры, д. 3</t>
  </si>
  <si>
    <t>2026: Краснокамский городской округ Пермского края: г. Краснокамск, ул. Орджоникидзе, д. 4А</t>
  </si>
  <si>
    <t>2026: Краснокамский городской округ Пермского края: г. Краснокамск, ул. Свердлова, д. 18</t>
  </si>
  <si>
    <t>2026: Краснокамский городской округ Пермского края: г. Краснокамск, ул. Школьная, д. 4</t>
  </si>
  <si>
    <t>2026: Краснокамский городской округ Пермского края: п. Майский, ул. 9 Пятилетки, д. 26</t>
  </si>
  <si>
    <t>2026: Краснокамский городской округ Пермского края: п. Оверята, ул. Заводская, д. 19</t>
  </si>
  <si>
    <t>2026: Кудымкарский муниципальный округ Пермского края: г. Кудымкар, ул. 50 лет Октября, д. 32</t>
  </si>
  <si>
    <t>2026: Кудымкарский муниципальный округ Пермского края: г. Кудымкар, ул. 50 лет Октября, д. 38</t>
  </si>
  <si>
    <t>2026: Кудымкарский муниципальный округ Пермского края: г. Кудымкар, ул. Гагарина, д. 15</t>
  </si>
  <si>
    <t>2026: Кунгурский муниципальный округ Пермского края: г. Кунгур, ул. Бачурина, д. 13А</t>
  </si>
  <si>
    <t>2026: Кунгурский муниципальный округ Пермского края: г. Кунгур, ул. Детская, д. 23</t>
  </si>
  <si>
    <t>2026: Кунгурский муниципальный округ Пермского края: г. Кунгур, ул. Детская, д. 31</t>
  </si>
  <si>
    <t>2026: Кунгурский муниципальный округ Пермского края: г. Кунгур, ул. Ильина, д. 29</t>
  </si>
  <si>
    <t>2026: Кунгурский муниципальный округ Пермского края: г. Кунгур, ул. Карла Маркса, д. 31</t>
  </si>
  <si>
    <t>2026: Кунгурский муниципальный округ Пермского края: г. Кунгур, ул. Кирова, д. 36</t>
  </si>
  <si>
    <t>2026: Кунгурский муниципальный округ Пермского края: г. Кунгур, ул. Коммуны, д. 49</t>
  </si>
  <si>
    <t>2026: Кунгурский муниципальный округ Пермского края: г. Кунгур, ул. Космонавтов, д. 24</t>
  </si>
  <si>
    <t>2026: Кунгурский муниципальный округ Пермского края: г. Кунгур, ул. Полетаевская, д. 16</t>
  </si>
  <si>
    <t>2026: Кунгурский муниципальный округ Пермского края: г. Кунгур, ул. Полетаевская, д. 2В</t>
  </si>
  <si>
    <t>2026: Кунгурский муниципальный округ Пермского края: г. Кунгур, ул. Свободы, д. 171</t>
  </si>
  <si>
    <t>2026: Лысьвенский городской округ Пермского края: г. Лысьва, ул. Белинского, д. 27</t>
  </si>
  <si>
    <t>2026: Лысьвенский городской округ Пермского края: г. Лысьва, ул. Жданова, д. 13</t>
  </si>
  <si>
    <t>2026: Лысьвенский городской округ Пермского края: г. Лысьва, ул. Кирова, д. 69</t>
  </si>
  <si>
    <t>2026: Лысьвенский городской округ Пермского края: г. Лысьва, ул. Кутузова, д. 16</t>
  </si>
  <si>
    <t>2026: Лысьвенский городской округ Пермского края: г. Лысьва, ул. Ленина, д. 28</t>
  </si>
  <si>
    <t>2026: Лысьвенский городской округ Пермского края: г. Лысьва, ул. Мира, д. 12</t>
  </si>
  <si>
    <t>2026: Лысьвенский городской округ Пермского края: г. Лысьва, ул. Мира, д. 14</t>
  </si>
  <si>
    <t>2026: Лысьвенский городской округ Пермского края: г. Лысьва, ул. Мира, д. 38</t>
  </si>
  <si>
    <t>2026: Лысьвенский городской округ Пермского края: г. Лысьва, ул. Мира, д. 42</t>
  </si>
  <si>
    <t>2026: Лысьвенский городской округ Пермского края: г. Лысьва, ул. Мира, д. 9</t>
  </si>
  <si>
    <t>2026: Лысьвенский городской округ Пермского края: г. Лысьва, ул. Орджоникидзе, д. 37</t>
  </si>
  <si>
    <t>2026: Лысьвенский городской округ Пермского края: г. Лысьва, ул. Суворова, д. 36</t>
  </si>
  <si>
    <t>2026: Лысьвенский городской округ Пермского края: г. Лысьва, ул. Суворова, д. 38</t>
  </si>
  <si>
    <t>2026: Лысьвенский городской округ Пермского края: г. Лысьва, ул. Фестивальная, д. 2</t>
  </si>
  <si>
    <t>2026: Лысьвенский городской округ Пермского края: г. Лысьва, ул. Энгельса, д. 23</t>
  </si>
  <si>
    <t>2026: Муниципальное образование "Город Березники" Пермского края: г. Березники, пр-т Ленина, д. 51</t>
  </si>
  <si>
    <t>2026: Муниципальное образование "Город Березники" Пермского края: г. Березники, пр-т Ленина, д. 59</t>
  </si>
  <si>
    <t>2026: Муниципальное образование "Город Березники" Пермского края: г. Березники, пр-т Советский, д. 36</t>
  </si>
  <si>
    <t>2026: Муниципальное образование "Город Березники" Пермского края: г. Березники, пр-т Советский, д. 42</t>
  </si>
  <si>
    <t>2026: Муниципальное образование "Город Березники" Пермского края: г. Березники, ул. 30 Лет Победы, д. 42</t>
  </si>
  <si>
    <t>2026: Муниципальное образование "Город Березники" Пермского края: г. Березники, ул. Гагарина, д. 6</t>
  </si>
  <si>
    <t>2026: Муниципальное образование "Город Березники" Пермского края: г. Березники, ул. Клары Цеткин, д. 36</t>
  </si>
  <si>
    <t>2026: Муниципальное образование "Город Березники" Пермского края: г. Березники, ул. Ломоносова, д. 77</t>
  </si>
  <si>
    <t>2026: Муниципальное образование "Город Березники" Пермского края: г. Березники, ул. Льва Толстого, д. 11</t>
  </si>
  <si>
    <t>2026: Муниципальное образование "Город Березники" Пермского края: г. Березники, ул. Менделеева, д. 23</t>
  </si>
  <si>
    <t>2026: Муниципальное образование "Город Березники" Пермского края: г. Березники, ул. Мира, д. 52</t>
  </si>
  <si>
    <t>2026: Муниципальное образование "Город Березники" Пермского края: г. Березники, ул. Парковая, д. 5</t>
  </si>
  <si>
    <t>2026: Муниципальное образование "Город Березники" Пермского края: г. Березники, ул. Пятилетки, д. 103</t>
  </si>
  <si>
    <t>2026: Муниципальное образование "Город Березники" Пермского края: г. Березники, ул. Пятилетки, д. 19</t>
  </si>
  <si>
    <t>2026: Муниципальное образование "Город Березники" Пермского края: г. Березники, ул. Пятилетки, д. 32</t>
  </si>
  <si>
    <t>2026: Муниципальное образование "Город Березники" Пермского края: г. Березники, ул. Пятилетки, д. 80</t>
  </si>
  <si>
    <t>2026: Муниципальное образование "Город Березники" Пермского края: г. Березники, ул. Пятилетки, д. 89</t>
  </si>
  <si>
    <t>2026: Муниципальное образование "Город Березники" Пермского края: г. Березники, ул. Суворова, д. 89</t>
  </si>
  <si>
    <t>2026: Муниципальное образование "Город Березники" Пермского края: г. Березники, ул. Труда, д. 6</t>
  </si>
  <si>
    <t>2026: Муниципальное образование "Город Березники" Пермского края: г. Березники, ул. Циренщикова, д. 10</t>
  </si>
  <si>
    <t>2026: Муниципальное образование "Город Березники" Пермского края: г. Березники, ул. Челюскинцев, д. 17</t>
  </si>
  <si>
    <t>2026: Муниципальное образование "Город Березники" Пермского края: г. Березники, ул. Челюскинцев, д. 43</t>
  </si>
  <si>
    <t>2026: Муниципальное образование "Город Березники" Пермского края: г. Березники, ул. Щорса, д. 37</t>
  </si>
  <si>
    <t>2026: Муниципальное образование "Город Березники" Пермского края: г. Березники, ул. Юбилейная, д. 5</t>
  </si>
  <si>
    <t>2026: Нытвенский городской округ Пермского края: г. Нытва, пр-т Ленина, д. 33</t>
  </si>
  <si>
    <t>2026: Нытвенский городской округ Пермского края: г. Нытва, ул. Буденного, д. 16</t>
  </si>
  <si>
    <t>2026: Нытвенский городской округ Пермского края: г. Нытва, ул. Карла Либкнехта, д. 118/3</t>
  </si>
  <si>
    <t>2026: Нытвенский городской округ Пермского края: г. Нытва, ул. Карла Либкнехта, д. 118/4</t>
  </si>
  <si>
    <t>2026: Нытвенский городской округ Пермского края: г. Нытва, ул. Карла Либкнехта, д. 15</t>
  </si>
  <si>
    <t>2026: Нытвенский городской округ Пермского края: г. Нытва, ул. Карла Либкнехта, д. 25</t>
  </si>
  <si>
    <t>2026: Нытвенский городской округ Пермского края: рп Новоильинский, ул. Ленина, д. 99</t>
  </si>
  <si>
    <t>2026: Нытвенский городской округ Пермского края: рп Уральский, ул. Московская, д. 24</t>
  </si>
  <si>
    <t>2026: Очерский городской округ Пермского края: г. Очер, ул. Ленина, д. 151</t>
  </si>
  <si>
    <t>2026: Очерский городской округ Пермского края: пгт Павловский, ул. Жданова, д. 18</t>
  </si>
  <si>
    <t>2026: Пермский муниципальный район Пермского края: д. Кондратово, ул. Камская, д. 13</t>
  </si>
  <si>
    <t>2026: Пермский муниципальный район Пермского края: д. Кондратово, ул. Камская, д. 21</t>
  </si>
  <si>
    <t>2026: Пермский муниципальный район Пермского края: п. Мулянка, ул. Строителей, д. 17/1</t>
  </si>
  <si>
    <t>2026: Пермский муниципальный район Пермского края: п. Сокол, -, д. 10</t>
  </si>
  <si>
    <t>2026: Пермский муниципальный район Пермского края: п. Сокол, -, д. 12</t>
  </si>
  <si>
    <t>2026: Пермский муниципальный район Пермского края: п. Сокол, -, д. 14</t>
  </si>
  <si>
    <t>2026: Пермский муниципальный район Пермского края: п. Сокол, -, д. 15</t>
  </si>
  <si>
    <t>2026: Пермский муниципальный район Пермского края: п. Сокол, -, д. 7</t>
  </si>
  <si>
    <t>2026: Пермский муниципальный район Пермского края: п. Сокол, -, д. 8</t>
  </si>
  <si>
    <t>2026: Пермский муниципальный район Пермского края: п. Сылва, ул. Большевистская, д. 72</t>
  </si>
  <si>
    <t>2026: Пермский муниципальный район Пермского края: п. Юго-Камский, ул. Ленина, д. 1</t>
  </si>
  <si>
    <t>2026: Пермский муниципальный район Пермского края: с. Платошино, ул. Владимирова, д. 4</t>
  </si>
  <si>
    <t>2026: Пермский муниципальный район Пермского края: с. Усть-Качка, ул. Стройка, д. 1А</t>
  </si>
  <si>
    <t>2026: Соликамский городской округ Пермского края: г. Соликамск, ул. Большевистская, д. 30</t>
  </si>
  <si>
    <t>2026: Соликамский городской округ Пермского края: г. Соликамск, ул. Большевистская, д. 53</t>
  </si>
  <si>
    <t>2026: Соликамский городской округ Пермского края: г. Соликамск, ул. Володарского, д. 24</t>
  </si>
  <si>
    <t>2026: Соликамский городской округ Пермского края: г. Соликамск, ул. Культуры, д. 19</t>
  </si>
  <si>
    <t>2026: Соликамский городской округ Пермского края: г. Соликамск, ул. Матросова, д. 36</t>
  </si>
  <si>
    <t>2026: Соликамский городской округ Пермского края: г. Соликамск, ул. Молодежная, д. 1А</t>
  </si>
  <si>
    <t>2026: Соликамский городской округ Пермского края: г. Соликамск, ул. Розалии Землячки, д. 6</t>
  </si>
  <si>
    <t>2026: Соликамский городской округ Пермского края: г. Соликамск, ул. Черняховского /3-й Пятилетки, 34, д. 25</t>
  </si>
  <si>
    <t>2026: Чайковский городской округ Пермского края: г. Чайковский, б-р Приморский, д. 31</t>
  </si>
  <si>
    <t>2026: Чайковский городской округ Пермского края: г. Чайковский, б-р Приморский, д. 45</t>
  </si>
  <si>
    <t>2026: Чайковский городской округ Пермского края: г. Чайковский, б-р Приморский, д. 61</t>
  </si>
  <si>
    <t>2026: Чайковский городской округ Пермского края: г. Чайковский, ул. Горького, д. 10</t>
  </si>
  <si>
    <t>2026: Чайковский городской округ Пермского края: г. Чайковский, ул. Горького, д. 4</t>
  </si>
  <si>
    <t>2026: Чайковский городской округ Пермского края: г. Чайковский, ул. Кабалевского, д. 38</t>
  </si>
  <si>
    <t>2026: Чайковский городской округ Пермского края: г. Чайковский, ул. Кабалевского, д. 8</t>
  </si>
  <si>
    <t>2026: Чайковский городской округ Пермского края: г. Чайковский, ул. Карла Маркса, д. 27</t>
  </si>
  <si>
    <t>2026: Чайковский городской округ Пермского края: г. Чайковский, ул. Карла Маркса, д. 37</t>
  </si>
  <si>
    <t>2026: Чайковский городской округ Пермского края: г. Чайковский, ул. Ленина, д. 11</t>
  </si>
  <si>
    <t>2026: Чайковский городской округ Пермского края: г. Чайковский, ул. Ленина, д. 19</t>
  </si>
  <si>
    <t>2026: Чайковский городской округ Пермского края: г. Чайковский, ул. Ленина, д. 25</t>
  </si>
  <si>
    <t>2026: Чайковский городской округ Пермского края: г. Чайковский, ул. Ленина, д. 70</t>
  </si>
  <si>
    <t>2026: Чердынский городской округ Пермского края: пгт Ныроб, ул. Уждавиниса, д. 20</t>
  </si>
  <si>
    <t>2026: Чернушинский городской округ Пермского края: г. Чернушка, б-р 48 Стрелковой Бригады, д. 8</t>
  </si>
  <si>
    <t>2026: Чернушинский городской округ Пермского края: г. Чернушка, б-р Генерала Куприянова, д. 3</t>
  </si>
  <si>
    <t>2026: Чернушинский городской округ Пермского края: г. Чернушка, ул. Мира, д. 38</t>
  </si>
  <si>
    <t>2026: Чусовской городской округ Пермского края: г. Чусовой, ул. 50 лет ВЛКСМ, д. 12</t>
  </si>
  <si>
    <t>2026: Чусовской городской округ Пермского края: г. Чусовой, ул. 50 лет ВЛКСМ, д. 13</t>
  </si>
  <si>
    <t>2026: Чусовской городской округ Пермского края: г. Чусовой, ул. 50 лет ВЛКСМ, д. 15</t>
  </si>
  <si>
    <t>2026: Чусовской городской округ Пермского края: г. Чусовой, ул. 50 лет ВЛКСМ, д. 20</t>
  </si>
  <si>
    <t>2026: Чусовской городской округ Пермского края: г. Чусовой, ул. 50 лет ВЛКСМ, д. 3Б</t>
  </si>
  <si>
    <t>2026: Чусовской городской округ Пермского края: г. Чусовой, ул. 50 лет ВЛКСМ, д. 7В</t>
  </si>
  <si>
    <t>2026: Чусовской городской округ Пермского края: г. Чусовой, ул. Железнодорожная, д. 41</t>
  </si>
  <si>
    <t>2026: Чусовской городской округ Пермского края: г. Чусовой, ул. Космонавтов, д. 7</t>
  </si>
  <si>
    <t>2026: Чусовской городской округ Пермского края: г. Чусовой, ул. Ленина, д. 13</t>
  </si>
  <si>
    <t>2026: Чусовской городской округ Пермского края: г. Чусовой, ул. Ленина, д. 2</t>
  </si>
  <si>
    <t>2026: Чусовской городской округ Пермского края: г. Чусовой, ул. Ленина, д. 26</t>
  </si>
  <si>
    <t>2026: Чусовской городской округ Пермского края: г. Чусовой, ул. Ленина, д. 38</t>
  </si>
  <si>
    <t>2026: Чусовской городской округ Пермского края: г. Чусовой, ул. Ленина, д. 51</t>
  </si>
  <si>
    <t>2026: Чусовской городской округ Пермского края: г. Чусовой, ул. Ленина, д. 59</t>
  </si>
  <si>
    <t>2026: Чусовской городской округ Пермского края: г. Чусовой, ул. Лысьвенская, д. 80</t>
  </si>
  <si>
    <t>2026: Чусовской городской округ Пермского края: г. Чусовой, ул. Мира, д. 7</t>
  </si>
  <si>
    <t>2026: Чусовской городской округ Пермского края: г. Чусовой, ул. Октябрьская, д. 19</t>
  </si>
  <si>
    <t>2026: Чусовской городской округ Пермского края: г. Чусовой, ул. Толбухина, д. 3А</t>
  </si>
  <si>
    <t>2026: Чусовской городской округ Пермского края: г. Чусовой, ул. Толбухина, д. 7</t>
  </si>
  <si>
    <t>2026: Чусовской городской округ Пермского края: г. Чусовой, ул. Школьная, д. 15</t>
  </si>
  <si>
    <t>2026: Чусовской городской округ Пермского края: п. Калино, ул. Заводская, д. 1</t>
  </si>
  <si>
    <t>2026: Чусовской городской округ Пермского края: п. Калино, ул. Первомайская, д. 8</t>
  </si>
  <si>
    <t>г. Чусовой, ул. 50 лет ВЛКСМ, д. 9Б</t>
  </si>
  <si>
    <t>2025: Чусовской городской округ Пермского края: г. Чусовой, ул. 50 лет ВЛКСМ, д. 9Б</t>
  </si>
  <si>
    <t>г. Кунгур, ул. Бачурина, д. 13Б</t>
  </si>
  <si>
    <t>2024: Кунгурский муниципальный округ Пермского края: г. Кунгур, ул. Бачурина, д. 13Б</t>
  </si>
  <si>
    <t>2025: Красновишерский городской округ Пермского края: г. Красновишерск, ул. Гагарина, д. 29</t>
  </si>
  <si>
    <t>2025: Красновишерский городской округ Пермского края: г. Красновишерск, ул. Дзержинского, д. 24</t>
  </si>
  <si>
    <t>2025: Кунгурский муниципальный округ Пермского края: г. Кунгур, ул. Космонавтов, д. 16</t>
  </si>
  <si>
    <t>2025: Кунгурский муниципальный округ Пермского края: г. Кунгур, ул. Красногвардейцев, д. 81</t>
  </si>
  <si>
    <t>Столбец8</t>
  </si>
  <si>
    <t>2025: Ординский муниципальный округ Пермского края: с. Орда, ул. Трактовая, д. 8</t>
  </si>
  <si>
    <t>г. Пермь, пр-д Якуба Коласа, д. 9</t>
  </si>
  <si>
    <t>г. Пермь, пр-т Парковый, д. 30/1</t>
  </si>
  <si>
    <t>г. Чусовой, ул. 50 лет ВЛКСМ, д. 17</t>
  </si>
  <si>
    <t>г. Краснокамск, ул. 50 лет Октября, д. 11</t>
  </si>
  <si>
    <t>г. Пермь, ул. Васнецова, д. 13</t>
  </si>
  <si>
    <t>г. Пермь, ул. Вильямса, д. 37Б</t>
  </si>
  <si>
    <t>г. Пермь, ул. Волгодонская, д. 11</t>
  </si>
  <si>
    <t>г. Кунгур, ул. Вострикова, д. 20</t>
  </si>
  <si>
    <t>с. Барда, ул. Газовиков, д. 12</t>
  </si>
  <si>
    <t>с. Барда, ул. Газовиков, д. 17</t>
  </si>
  <si>
    <t>с. Барда, ул. Газовиков, д. 18</t>
  </si>
  <si>
    <t>с. Барда, ул. Газовиков, д. 19</t>
  </si>
  <si>
    <t>г. Пермь, ул. Дружбы, д. 9</t>
  </si>
  <si>
    <t>пгт Полазна, ул. Дружбы, д. 7</t>
  </si>
  <si>
    <t>г. Пермь, ул. Коломенская, д. 3</t>
  </si>
  <si>
    <t>г. Нытва, ул. Константина Симонова, д. 16/1</t>
  </si>
  <si>
    <t>г. Нытва, ул. Константина Симонова, д. 16/3</t>
  </si>
  <si>
    <t>г. Нытва, ул. Константина Симонова, д. 16/6</t>
  </si>
  <si>
    <t>г. Пермь, ул. Крисанова, д. 5</t>
  </si>
  <si>
    <t>г. Пермь, ул. Крупской, д. 85</t>
  </si>
  <si>
    <t>г. Пермь, ул. Куйбышева, д. 97</t>
  </si>
  <si>
    <t>г. Лысьва, ул. Куйбышева, д. 6</t>
  </si>
  <si>
    <t>г. Лысьва, ул. Куйбышева, д. 7</t>
  </si>
  <si>
    <t>г. Пермь, ул. Ласьвинская, д. 39</t>
  </si>
  <si>
    <t>г. Чусовой, ул. Лысьвенская, д. 76</t>
  </si>
  <si>
    <t>г. Пермь, ул. Магистральная, д. 96/2</t>
  </si>
  <si>
    <t>г. Пермь, ул. Магистральная, д. 96/3</t>
  </si>
  <si>
    <t>г. Пермь, ул. Магистральная, д. 96/4</t>
  </si>
  <si>
    <t>г. Пермь, ул. Магистральная, д. 98А</t>
  </si>
  <si>
    <t>г. Пермь, ул. Макаренко, д. 28/3</t>
  </si>
  <si>
    <t>г. Пермь, ул. Малкова, д. 28</t>
  </si>
  <si>
    <t>г. Пермь, ул. Малкова, д. 30А</t>
  </si>
  <si>
    <t>г. Чусовой, ул. Мира, д. 14</t>
  </si>
  <si>
    <t>2024: Бардымский муниципальный округ Пермского края: с. Барда, ул. Газовиков, д. 12</t>
  </si>
  <si>
    <t>2024: Бардымский муниципальный округ Пермского края: с. Барда, ул. Газовиков, д. 17</t>
  </si>
  <si>
    <t>2024: Бардымский муниципальный округ Пермского края: с. Барда, ул. Газовиков, д. 18</t>
  </si>
  <si>
    <t>2024: Бардымский муниципальный округ Пермского края: с. Барда, ул. Газовиков, д. 19</t>
  </si>
  <si>
    <t>2024: Добрянский городской округ Пермского края: пгт Полазна, ул. Дружбы, д. 7</t>
  </si>
  <si>
    <t>2024: Краснокамский городской округ Пермского края: г. Краснокамск, ул. 50 лет Октября, д. 11</t>
  </si>
  <si>
    <t>2024: Кунгурский муниципальный округ Пермского края: г. Кунгур, ул. Вострикова, д. 20</t>
  </si>
  <si>
    <t>2024: Лысьвенский городской округ Пермского края: г. Лысьва, ул. Куйбышева, д. 7</t>
  </si>
  <si>
    <t>2024: Чусовской городской округ Пермского края: г. Чусовой, ул. Лысьвенская, д. 76</t>
  </si>
  <si>
    <t>2024: Чусовской городской округ Пермского края: г. Чусовой, ул. Лысьвенская, д. 80</t>
  </si>
  <si>
    <t>2025: Гайнский муниципальный округ Пермского края: п. Гайны, ул. Советская, д. 15</t>
  </si>
  <si>
    <t>2025: Чусовской городской округ Пермского края: г. Чусовой, ул. 50 лет ВЛКСМ, д. 17</t>
  </si>
  <si>
    <t>2025: Чусовской городской округ Пермского края: г. Чусовой, ул. Мира, д. 14</t>
  </si>
  <si>
    <t>2026: Лысьвенский городской округ Пермского края: г. Лысьва, ул. Куйбышева, д. 6</t>
  </si>
  <si>
    <t>2026: Нытвенский городской округ Пермского края: г. Нытва, ул. Константина Симонова, д. 16/1</t>
  </si>
  <si>
    <t>2026: Нытвенский городской округ Пермского края: г. Нытва, ул. Константина Симонова, д. 16/3</t>
  </si>
  <si>
    <t>2026: Нытвенский городской округ Пермского края: г. Нытва, ул. Константина Симонова, д. 16/6</t>
  </si>
  <si>
    <t>г. Чусовой, ул. Мира, д. 9</t>
  </si>
  <si>
    <t>Бардымский муниципальный округ Пермского края</t>
  </si>
  <si>
    <t>2024: Чусовской городской округ Пермского края: г. Чусовой, ул. Мира, д. 9</t>
  </si>
  <si>
    <t>г. Чусовой, п. Лямино, ул. Молодежная, д. 3</t>
  </si>
  <si>
    <t>г. Очер, ул. Носкова, д. 14</t>
  </si>
  <si>
    <t>г. Пермь, ул. Овчинникова, д. 7</t>
  </si>
  <si>
    <t>г. Пермь, ул. Охотников, д. 12А</t>
  </si>
  <si>
    <t>г. Пермь, ул. Пермская, д. 124</t>
  </si>
  <si>
    <t>г. Пермь, ул. Петропавловская, д. 19</t>
  </si>
  <si>
    <t>г. Пермь, ул. Пушкина, д. 109</t>
  </si>
  <si>
    <t>г. Пермь, ул. Репина, д. 70</t>
  </si>
  <si>
    <t>2024: Очерский городской округ Пермского края: г. Очер, ул. Носкова, д. 14</t>
  </si>
  <si>
    <t>2024: Соликамский городской округ Пермского края: г. Соликамск, ул. Розы Люксембург, д. 7</t>
  </si>
  <si>
    <t>2025: Чусовской городской округ Пермского края: г. Чусовой, п. Лямино, ул. Молодежная, д. 3</t>
  </si>
  <si>
    <t>г. Чусовой, ул. Севастопольская, д. 26А</t>
  </si>
  <si>
    <t>г. Чусовой, ул. Сивкова, д. 2</t>
  </si>
  <si>
    <t>г. Добрянка, ул. Советская, д. 87/3</t>
  </si>
  <si>
    <t>г. Пермь, ул. Советской Армии, д. 6</t>
  </si>
  <si>
    <t>г. Пермь, ул. Советской Армии, д. 33/2</t>
  </si>
  <si>
    <t>г. Пермь, ул. Строителей, д. 16А</t>
  </si>
  <si>
    <t>г. Пермь, ул. Студенческая, д. 1</t>
  </si>
  <si>
    <t>г. Пермь, ул. Техническая, д. 5/1</t>
  </si>
  <si>
    <t>г. Пермь, ул. Тимирязева, д. 11</t>
  </si>
  <si>
    <t>г. Пермь, ул. Транспортная, д. 19</t>
  </si>
  <si>
    <t>г. Пермь, ул. Уинская, д. 42</t>
  </si>
  <si>
    <t>2024: Добрянский городской округ Пермского края: г. Добрянка, ул. Советская, д. 66</t>
  </si>
  <si>
    <t>2024: Добрянский городской округ Пермского края: г. Добрянка, ул. Советская, д. 87/3</t>
  </si>
  <si>
    <t>2024: Чусовской городской округ Пермского края: г. Чусовой, ул. Сивкова, д. 2</t>
  </si>
  <si>
    <t>2025: Чусовской городской округ Пермского края: г. Чусовой, ул. Севастопольская, д. 26А</t>
  </si>
  <si>
    <t>г. Пермь, ул. Уинская, д. 42А</t>
  </si>
  <si>
    <t>г. Пермь, ул. Уральская, д. 111</t>
  </si>
  <si>
    <t>г. Пермь, ул. Уральская, д. 61А</t>
  </si>
  <si>
    <t>г. Пермь, ул. Ушинского, д. 6</t>
  </si>
  <si>
    <t>с. Барда, ул. Фрунзе, д. 9</t>
  </si>
  <si>
    <t>2024: Бардымский муниципальный округ Пермского края: с. Барда, ул. Фрунзе, д. 9</t>
  </si>
  <si>
    <t>г. Пермь, ул. Хабаровская, д. 149</t>
  </si>
  <si>
    <t>г. Чусовой, ул. Чайковского, д. 10</t>
  </si>
  <si>
    <t>г. Чусовой, ул. Чайковского, д. 20</t>
  </si>
  <si>
    <t>2024: Чусовской городской округ Пермского края: г. Чусовой, ул. Чайковского, д. 10</t>
  </si>
  <si>
    <t>2024: Чусовской городской округ Пермского края: г. Чусовой, ул. Чайковского, д. 20</t>
  </si>
  <si>
    <t>г. Чусовой, ул. Чайковского, д. 20А</t>
  </si>
  <si>
    <t>г. Чусовой, ул. Чайковского, д. 6</t>
  </si>
  <si>
    <t>г. Чусовой, ул. Чайковского, д. 14</t>
  </si>
  <si>
    <t>2024: Чусовской городской округ Пермского края: г. Чусовой, ул. Чайковского, д. 14</t>
  </si>
  <si>
    <t>2024: Чусовской городской округ Пермского края: г. Чусовой, ул. Чайковского, д. 20А</t>
  </si>
  <si>
    <t>2024: Чусовской городской округ Пермского края: г. Чусовой, ул. Чайковского, д. 6</t>
  </si>
  <si>
    <t>г. Пермь, ул. Чернышевского, д. 15А</t>
  </si>
  <si>
    <t>2026: Муниципальное образование "Город Березники" Пермского края: г. Березники, ул. Черняховского, д. 51</t>
  </si>
  <si>
    <t>г. Добрянка, ул. Энергетиков, д. 15А</t>
  </si>
  <si>
    <t>2024: Добрянский городской округ Пермского края: г. Добрянка, ул. Энергетиков, д. 15А</t>
  </si>
  <si>
    <t>г. Пермь, ул. Юрша, д. 60</t>
  </si>
  <si>
    <t>289-п</t>
  </si>
  <si>
    <t>2025: Александровский муниципальный округ Пермского края: г. Александровск, ул. Жданова, д. 24</t>
  </si>
  <si>
    <t>2024-2026</t>
  </si>
  <si>
    <t>2026: Краснокамский городской округ Пермского края: г. Краснокамск, пр-т Комсомольский, д. 16</t>
  </si>
  <si>
    <t>2026: Краснокамский городской округ Пермского края: г. Краснокамск, ул. Карла Маркса, д. 9</t>
  </si>
  <si>
    <t>2026: Краснокамский городской округ Пермского края: г. Краснокамск, ул. Чехова, д. 3</t>
  </si>
  <si>
    <t>2024: Городской округ закрытое административно-территориальное образование Звездный Пермского края: ЗАТО Звёздный, ул. Коммунистическая, д. 4</t>
  </si>
  <si>
    <t>2024: Кудымкарский муниципальный округ Пермского края: г. Кудымкар, ул. 50 лет Октября, д. 34</t>
  </si>
  <si>
    <t>2024: Лысьвенский городской округ Пермского края: г. Лысьва, ул. Кирова, д. 8</t>
  </si>
  <si>
    <t>2024: Осинский городской округ Пермского края: г. Оса, ул. Пугачева, д. 14</t>
  </si>
  <si>
    <t>2024: Осинский городской округ Пермского края: с. Комарово, ул. Молодежная, д. 1</t>
  </si>
  <si>
    <t>2024: Оханский городской округ Пермского края: г. Оханск, ул. Подвойского, д. 65</t>
  </si>
  <si>
    <t>2024: Пермский муниципальный район Пермского края: п. Юго-Камский, ул. Советская, д. 146</t>
  </si>
  <si>
    <t>2024: Пермский муниципальный район Пермского края: с. Бершеть, ул. Садовая, д. 5</t>
  </si>
  <si>
    <t>2024: Соликамский городской округ Пермского края: г. Соликамск, ул. Володарского, д. 19</t>
  </si>
  <si>
    <t>2024: Соликамский городской округ Пермского края: г. Соликамск, ул. Коминтерна, д. 8</t>
  </si>
  <si>
    <t>2024: Соликамский городской округ Пермского края: г. Соликамск, ул. Молодежная, д. 19</t>
  </si>
  <si>
    <t>2024: Соликамский городской округ Пермского края: г. Соликамск, ул. Молодежная, д. 9А</t>
  </si>
  <si>
    <t>2024: Частинский муниципальный округ Пермского края: с. Частые, ул. Ленина, д. 75</t>
  </si>
  <si>
    <t>2024: Частинский муниципальный округ Пермского края: с. Частые, ул. Ленина, д. 80</t>
  </si>
  <si>
    <t>2025: Муниципальное образование "Город Березники" Пермского края: г. Березники, ул. Пятилетки, д. 35</t>
  </si>
  <si>
    <t>2025: Муниципальное образование "Город Березники" Пермского края: г. Березники, ул. Челюскинцев, д. 35</t>
  </si>
  <si>
    <t>2025: Ординский муниципальный округ Пермского края: с. Орда, ул. Трактовая, д. 1Б</t>
  </si>
  <si>
    <t>2026: Муниципальное образование "Город Березники" Пермского края: г. Березники, пр-т Советский, д. 30</t>
  </si>
  <si>
    <t>2026: Муниципальное образование "Город Березники" Пермского края: г. Березники, пр-т Советский, д. 38</t>
  </si>
  <si>
    <t>2024: Чусовской городской округ Пермского края: г. Чусовой, ул. Высотная, д. 13</t>
  </si>
  <si>
    <t>2024: Чусовской городской округ Пермского края: г. Чусовой, ул. Железнодорожная, д. 7</t>
  </si>
  <si>
    <t>2024: Чусовской городской округ Пермского края: г. Чусовой, ул. Ленина, д. 14</t>
  </si>
  <si>
    <t>2024: Чусовской городской округ Пермского края: г. Чусовой, ул. Ленина, д. 24</t>
  </si>
  <si>
    <t>2024: Чусовской городской округ Пермского края: г. Чусовой, ул. Ленина, д. 47</t>
  </si>
  <si>
    <t>2024: Чусовской городской округ Пермского края: г. Чусовой, ул. Ленина, д. 52</t>
  </si>
  <si>
    <t>2024: Чусовской городской округ Пермского края: г. Чусовой, ул. Ленина, д. 7</t>
  </si>
  <si>
    <t>2024: Чусовской городской округ Пермского края: г. Чусовой, ул. Орджоникидзе, д. 10</t>
  </si>
  <si>
    <t>2024: Чусовской городской округ Пермского края: г. Чусовой, ул. Переездная, д. 11</t>
  </si>
  <si>
    <t>2024: Чусовской городской округ Пермского края: г. Чусовой, ул. Переездная, д. 22</t>
  </si>
  <si>
    <t>2024: Чусовской городской округ Пермского края: г. Чусовой, ул. Попова, д. 2В</t>
  </si>
  <si>
    <t>2024: Чусовской городской округ Пермского края: г. Чусовой, ул. Школьная, д. 26</t>
  </si>
  <si>
    <t>г. Березники, ул. Березниковская, д. 94</t>
  </si>
  <si>
    <t>г. Березники, ул. Пятилетки, д. 9</t>
  </si>
  <si>
    <t>г. Губаха, ул. 20 Партсъезда, д. 22</t>
  </si>
  <si>
    <t>г. Губаха, ул. Бутлерова, д. 3</t>
  </si>
  <si>
    <t>г. Губаха, ул. Газеты Правда, д. 10</t>
  </si>
  <si>
    <t>г. Губаха, ул. Газеты Правда, д. 19</t>
  </si>
  <si>
    <t>г. Губаха, ул. Мира, д. 22</t>
  </si>
  <si>
    <t>г. Губаха, ул. Циолковского, д. 5</t>
  </si>
  <si>
    <t>г. Краснокамск, ул. Большевистская, д. 1</t>
  </si>
  <si>
    <t>г. Краснокамск, ул. Большевистская, д. 16</t>
  </si>
  <si>
    <t>г. Краснокамск, ул. Большевистская, д. 17</t>
  </si>
  <si>
    <t>г. Краснокамск, ул. Большевистская, д. 25</t>
  </si>
  <si>
    <t>г. Краснокамск, ул. Большевистская, д. 32</t>
  </si>
  <si>
    <t>г. Краснокамск, ул. Большевистская, д. 34</t>
  </si>
  <si>
    <t>г. Лысьва, ул. Мира, д. 39</t>
  </si>
  <si>
    <t>г. Пермь, ул. Адмирала Ушакова, д. 22</t>
  </si>
  <si>
    <t>г. Пермь, ул. Анвара Гатауллина, д. 3</t>
  </si>
  <si>
    <t>г. Пермь, ул. Анвара Гатауллина, д. 34</t>
  </si>
  <si>
    <t>г. Пермь, ул. Ветлужская, д. 16</t>
  </si>
  <si>
    <t>г. Пермь, ул. Крупской, д. 25</t>
  </si>
  <si>
    <t>г. Пермь, ул. Сеченова, д. 3</t>
  </si>
  <si>
    <t>г. Пермь, ул. Хохрякова, д. 25</t>
  </si>
  <si>
    <t>г. Пермь, ул. Янаульская, д. 19</t>
  </si>
  <si>
    <t>г. Соликамск, ул. Лесная, д. 38</t>
  </si>
  <si>
    <t>п. Ферма, ул. Строителей, д. 20</t>
  </si>
  <si>
    <t>2024: Горнозаводской городской округ Пермского края: г. Горнозаводск, ул. Свердлова, д. 65</t>
  </si>
  <si>
    <t>2024: Горнозаводской городской округ Пермского края: рп Пашия, ул. Карла Маркса, д. 69</t>
  </si>
  <si>
    <t>2024: Горнозаводской городской округ Пермского края: рп Пашия, ул. Свердловская, д. 42</t>
  </si>
  <si>
    <t>2024: Добрянский городской округ Пермского края: г. Добрянка, пер. Строителей, д. 4/1</t>
  </si>
  <si>
    <t>2024: Добрянский городской округ Пермского края: г. Добрянка, пер. Строителей, д. 4/2</t>
  </si>
  <si>
    <t>2024: Добрянский городской округ Пермского края: г. Добрянка, ул. Герцена, д. 45</t>
  </si>
  <si>
    <t>2024: Красновишерский городской округ Пермского края: г. Красновишерск, ул. Гагарина, д. 31</t>
  </si>
  <si>
    <t>2024: Краснокамский городской округ Пермского края: г. Краснокамск, ул. Большевистская, д. 15</t>
  </si>
  <si>
    <t>2024: Краснокамский городской округ Пермского края: г. Краснокамск, ул. Большевистская, д. 19</t>
  </si>
  <si>
    <t>2024: Краснокамский городской округ Пермского края: г. Краснокамск, ул. Большевистская, д. 28</t>
  </si>
  <si>
    <t>2024: Краснокамский городской округ Пермского края: г. Краснокамск, ул. Комарова, д. 4</t>
  </si>
  <si>
    <t>2024: Краснокамский городской округ Пермского края: п. Оверята, ул. Заводская, д. 19</t>
  </si>
  <si>
    <t>2024: Краснокамский городской округ Пермского края: п. Оверята, ул. Комсомольская, д. 10</t>
  </si>
  <si>
    <t>2024: Краснокамский городской округ Пермского края: п. Оверята, ул. Комсомольская, д. 2</t>
  </si>
  <si>
    <t>2024: Краснокамский городской округ Пермского края: п. Оверята, ул. Комсомольская, д. 7</t>
  </si>
  <si>
    <t>2024: Краснокамский городской округ Пермского края: с. Стряпунята, ул. Энтузиастов, д. 2</t>
  </si>
  <si>
    <t>2024: Кудымкарский муниципальный округ Пермского края: г. Кудымкар, ул. Карла Маркса, д. 33а</t>
  </si>
  <si>
    <t>2024: Кунгурский муниципальный округ Пермского края: г. Кунгур, ул. Коммуны, д. 34</t>
  </si>
  <si>
    <t>2024: Кунгурский муниципальный округ Пермского края: г. Кунгур, ул. Космонавтов, д. 10А</t>
  </si>
  <si>
    <t>2024: Лысьвенский городской округ Пермского края: г. Лысьва, ул. Оборина, д. 4</t>
  </si>
  <si>
    <t>2024: Муниципальное образование "Город Березники" Пермского края: г. Березники, пр-т Ленина, д. 42</t>
  </si>
  <si>
    <t>2024: Муниципальное образование "Город Березники" Пермского края: г. Березники, пр-т Ленина, д. 45</t>
  </si>
  <si>
    <t>2024: Муниципальное образование "Город Березники" Пермского края: г. Березники, пр-т Советский, д. 18</t>
  </si>
  <si>
    <t>2024: Муниципальное образование "Город Березники" Пермского края: г. Березники, пр-т Советский, д. 50</t>
  </si>
  <si>
    <t>2024: Муниципальное образование "Город Березники" Пермского края: г. Березники, ул. Карла Маркса, д. 53</t>
  </si>
  <si>
    <t>2024: Муниципальное образование "Город Березники" Пермского края: г. Березники, ул. Ломоносова, д. 131А</t>
  </si>
  <si>
    <t>2024: Муниципальное образование "Город Березники" Пермского края: г. Березники, ул. Ломоносова, д. 147</t>
  </si>
  <si>
    <t>2024: Муниципальное образование "Город Березники" Пермского края: г. Березники, ул. Пятилетки, д. 19</t>
  </si>
  <si>
    <t>2024: Муниципальное образование "Город Березники" Пермского края: г. Березники, ул. Пятилетки, д. 26</t>
  </si>
  <si>
    <t>2024: Муниципальное образование "Город Березники" Пермского края: г. Березники, ул. Пятилетки, д. 27</t>
  </si>
  <si>
    <t>2024: Муниципальное образование "Город Березники" Пермского края: г. Березники, ул. Пятилетки, д. 28</t>
  </si>
  <si>
    <t>2024: Муниципальное образование "Город Березники" Пермского края: г. Березники, ул. Пятилетки, д. 40</t>
  </si>
  <si>
    <t>2024: Муниципальное образование "Город Березники" Пермского края: г. Березники, ул. Пятилетки, д. 42</t>
  </si>
  <si>
    <t>2024: Муниципальное образование "Город Березники" Пермского края: г. Березники, ул. Хользунова, д. 80</t>
  </si>
  <si>
    <t>2024: Муниципальное образование "Город Березники" Пермского края: г. Березники, ул. Челюскинцев, д. 56</t>
  </si>
  <si>
    <t>2024: Нытвенский городской округ Пермского края: г. Нытва, пр-т Ленина, д. 35</t>
  </si>
  <si>
    <t>2024: Нытвенский городской округ Пермского края: г. Нытва, ул. Карла Либкнехта, д. 15</t>
  </si>
  <si>
    <t>2024: Нытвенский городской округ Пермского края: г. Нытва, ул. Карла Либкнехта, д. 21</t>
  </si>
  <si>
    <t>2024: Октябрьский городской округ Пермского края: пгт Октябрьский, ул. Трактовая, д. 61</t>
  </si>
  <si>
    <t>2024: Октябрьский городской округ Пермского края: пгт Сарс, ул. Советская, д. 35</t>
  </si>
  <si>
    <t>2024: Осинский городской округ Пермского края: г. Оса, ул. Степана Разина, д. 69</t>
  </si>
  <si>
    <t>2024: Пермский муниципальный район Пермского края: с. Култаево, ул. Нижнемуллинская, д. 11а</t>
  </si>
  <si>
    <t>2024: Соликамский городской округ Пермского края: г. Соликамск, ул. Набережная, д. 93</t>
  </si>
  <si>
    <t>2024: Соликамский городской округ Пермского края: г. Соликамск, ул. Набережная, д. 95</t>
  </si>
  <si>
    <t>2024: Соликамский городской округ Пермского края: г. Соликамск, ул. Розалии Землячки, д. 16</t>
  </si>
  <si>
    <t>2024: Соликамский городской округ Пермского края: г. Соликамск, ул. Северная, д. 12</t>
  </si>
  <si>
    <t>2024: Соликамский городской округ Пермского края: г. Соликамск, ул. Черняховского, д. 27</t>
  </si>
  <si>
    <t>2024: Чайковский городской округ Пермского края: г. Чайковский, б-р Приморский, д. 45</t>
  </si>
  <si>
    <t>2024: Чердынский городской округ Пермского края: пгт Ныроб, ул. Уждавиниса, д. 13</t>
  </si>
  <si>
    <t>2024: Чернушинский городской округ Пермского края: г. Чернушка, ул. Мира, д. 17</t>
  </si>
  <si>
    <t>2024: Чусовской городской округ Пермского края: г. Чусовой, ул. Ленина, д. 10</t>
  </si>
  <si>
    <t>2024: Чусовской городской округ Пермского края: г. Чусовой, ул. Ленина, д. 16</t>
  </si>
  <si>
    <t>2024: Чусовской городской округ Пермского края: г. Чусовой, ул. Ленина, д. 2</t>
  </si>
  <si>
    <t>2024: Чусовской городской округ Пермского края: г. Чусовой, ул. Ленина, д. 20</t>
  </si>
  <si>
    <t>2024: Чусовской городской округ Пермского края: г. Чусовой, ул. Ленина, д. 23</t>
  </si>
  <si>
    <t>2024: Чусовской городской округ Пермского края: г. Чусовой, ул. Ленина, д. 26</t>
  </si>
  <si>
    <t>2024: Чусовской городской округ Пермского края: г. Чусовой, ул. Ленина, д. 32</t>
  </si>
  <si>
    <t>2024: Чусовской городской округ Пермского края: г. Чусовой, ул. Ленина, д. 4</t>
  </si>
  <si>
    <t>2024: Чусовской городской округ Пермского края: г. Чусовой, ул. Ленина, д. 43</t>
  </si>
  <si>
    <t>2024: Чусовской городской округ Пермского края: г. Чусовой, ул. Ленина, д. 48</t>
  </si>
  <si>
    <t>2024: Чусовской городской округ Пермского края: г. Чусовой, ул. Ленина, д. 50а</t>
  </si>
  <si>
    <t>2024: Чусовской городской округ Пермского края: г. Чусовой, ул. Ленина, д. 50б</t>
  </si>
  <si>
    <t>2024: Чусовской городской округ Пермского края: г. Чусовой, ул. Ленина, д. 59</t>
  </si>
  <si>
    <t>2024: Чусовской городской округ Пермского края: г. Чусовой, ул. Матросова, д. 11</t>
  </si>
  <si>
    <t>2024: Чусовской городской округ Пермского края: г. Чусовой, ул. Матросова, д. 13</t>
  </si>
  <si>
    <t>2024: Чусовской городской округ Пермского края: г. Чусовой, ул. Матросова, д. 9</t>
  </si>
  <si>
    <t>Способ формирования</t>
  </si>
  <si>
    <t>г. Березники, пр-т Ленина, д. 43</t>
  </si>
  <si>
    <t>г. Березники, ул. Олега Кошевого, д. 6</t>
  </si>
  <si>
    <t>г. Березники, ул. Мира, д. 47</t>
  </si>
  <si>
    <t>г. Березники, ул. Парижской Коммуны, д. 26</t>
  </si>
  <si>
    <t>г. Березники, ул. Парижской Коммуны, д. 30</t>
  </si>
  <si>
    <t>г. Березники, ул. Пятилетки, д. 29</t>
  </si>
  <si>
    <t>г. Губаха, ул. Радищева, д. 3</t>
  </si>
  <si>
    <t>г. Кизел, ул. Советская, д. 7</t>
  </si>
  <si>
    <t>г. Краснокамск, ул. Циолковского, д. 8</t>
  </si>
  <si>
    <t>г. Краснокамск, пр-т Мира, д. 9</t>
  </si>
  <si>
    <t>г. Пермь, ул. Бенгальская, д. 10</t>
  </si>
  <si>
    <t>г. Пермь, ул. Краснофлотская, д. 25</t>
  </si>
  <si>
    <t>г. Пермь, ул. Карбышева, д. 28</t>
  </si>
  <si>
    <t>г. Пермь, ул. Куйбышева, д. 103</t>
  </si>
  <si>
    <t>г. Пермь, ул. Уральская, д. 116</t>
  </si>
  <si>
    <t>с. Лобаново, ул. Советская, д. 14</t>
  </si>
  <si>
    <t>2024: Кизеловский городской округ Пермского края: г. Кизел, ул. Советская, д. 7</t>
  </si>
  <si>
    <t>2024: Краснокамский городской округ Пермского края: г. Краснокамск, пр-т Мира, д. 9</t>
  </si>
  <si>
    <t>2024: Краснокамский городской округ Пермского края: г. Краснокамск, ул. Большевистская, д. 16</t>
  </si>
  <si>
    <t>2024: Краснокамский городской округ Пермского края: г. Краснокамск, ул. Циолковского, д. 8</t>
  </si>
  <si>
    <t>2024: Муниципальное образование "Город Березники" Пермского края: г. Березники, пр-т Ленина, д. 43</t>
  </si>
  <si>
    <t>2024: Муниципальное образование "Город Березники" Пермского края: г. Березники, ул. Мира, д. 47</t>
  </si>
  <si>
    <t>2024: Муниципальное образование "Город Березники" Пермского края: г. Березники, ул. Олега Кошевого, д. 6</t>
  </si>
  <si>
    <t>2024: Муниципальное образование "Город Березники" Пермского края: г. Березники, ул. Парижской Коммуны, д. 26</t>
  </si>
  <si>
    <t>2024: Муниципальное образование "Город Березники" Пермского края: г. Березники, ул. Парижской Коммуны, д. 30</t>
  </si>
  <si>
    <t>2024: Муниципальное образование "Город Березники" Пермского края: г. Березники, ул. Пятилетки, д. 29</t>
  </si>
  <si>
    <t>2024: Пермский муниципальный район Пермского края: с. Лобаново, ул. Советская, д. 14</t>
  </si>
  <si>
    <t>2025: Муниципальное образование "Город Березники" Пермского края: г. Березники, пр-т Советский, д. 16</t>
  </si>
  <si>
    <t>2025: Муниципальное образование "Город Березники" Пермского края: г. Березники, пр-т Советский, д. 18</t>
  </si>
  <si>
    <t>2025: Муниципальное образование "Город Березники" Пермского края: г. Березники, пр-т Советский, д. 20</t>
  </si>
  <si>
    <t>2025: Муниципальное образование "Город Березники" Пермского края: г. Березники, ул. Свободы, д. 54</t>
  </si>
  <si>
    <t>2025: Муниципальное образование "Город Березники" Пермского края: г. Березники, ул. Труда, д. 4</t>
  </si>
  <si>
    <t>2025: Муниципальное образование "Город Березники" Пермского края: г. Березники, ул. Юбилейная, д. 105</t>
  </si>
  <si>
    <t>2025: Октябрьский городской округ Пермского края: пгт Сарс, ул. Советская, д. 37</t>
  </si>
  <si>
    <t>г. Пермь, ул. Дениса Давыдова, д. 7</t>
  </si>
  <si>
    <t>2025: Александровский муниципальный округ Пермского края: п. Яйва, ул. 6-ой Пятилетки, д. 7</t>
  </si>
  <si>
    <t>2025: Горнозаводской городской округ Пермского края: г. Горнозаводск, ул. Свердлова, д. 66</t>
  </si>
  <si>
    <t>2025: Краснокамский городской округ Пермского края: г. Краснокамск, ул. Большевистская, д. 16</t>
  </si>
  <si>
    <t>2025: Краснокамский городской округ Пермского края: г. Краснокамск, ул. Большевистская, д. 17</t>
  </si>
  <si>
    <t>2025: Краснокамский городской округ Пермского края: г. Краснокамск, ул. Большевистская, д. 19</t>
  </si>
  <si>
    <t>2025: Лысьвенский городской округ Пермского края: г. Лысьва, ул. Мира, д. 39</t>
  </si>
  <si>
    <t>2025: Муниципальное образование "Город Березники" Пермского края: г. Березники, пр-т Советский, д. 30</t>
  </si>
  <si>
    <t>2025: Муниципальное образование "Город Березники" Пермского края: г. Березники, ул. Клары Цеткин, д. 38</t>
  </si>
  <si>
    <t>2025: Муниципальное образование "Город Березники" Пермского края: г. Березники, ул. Пятилетки, д. 26</t>
  </si>
  <si>
    <t>2025: Муниципальное образование "Город Березники" Пермского края: г. Березники, ул. Пятилетки, д. 32</t>
  </si>
  <si>
    <t>2025: Муниципальное образование "Город Березники" Пермского края: г. Березники, ул. Пятилетки, д. 9</t>
  </si>
  <si>
    <t>2025: Муниципальное образование "Город Березники" Пермского края: г. Березники, ул. Челюскинцев, д. 53</t>
  </si>
  <si>
    <t>2025: Муниципальное образование "Город Березники" Пермского края: г. Березники, ул. Юбилейная, д. 5</t>
  </si>
  <si>
    <t>2025: Нытвенский городской округ Пермского края: г. Нытва, ул. Карла Либкнехта, д. 15</t>
  </si>
  <si>
    <t>2025: Нытвенский городской округ Пермского края: рп Новоильинский, ул. Ленина, д. 99</t>
  </si>
  <si>
    <t>2025: Пермский муниципальный район Пермского края: п. Ферма, ул. Строителей, д. 20</t>
  </si>
  <si>
    <t>2025: Соликамский городской округ Пермского края: г. Соликамск, ул. Культуры, д. 40</t>
  </si>
  <si>
    <t>2025: Соликамский городской округ Пермского края: г. Соликамск, ул. Лесная, д. 38</t>
  </si>
  <si>
    <t>2025: Соликамский городской округ Пермского края: г. Соликамск, ул. Матросова, д. 37</t>
  </si>
  <si>
    <t>2025: Чайковский городской округ Пермского края: г. Чайковский, ул. Горького, д. 10</t>
  </si>
  <si>
    <t>2025: Чусовской городской округ Пермского края: г. Чусовой, ул. Ленина, д. 24</t>
  </si>
  <si>
    <t>2025: Чусовской городской округ Пермского края: г. Чусовой, ул. Орджоникидзе, д. 10</t>
  </si>
  <si>
    <t>2026: Александровский муниципальный округ Пермского края: г. Александровск, ул. Кирова, д. 18</t>
  </si>
  <si>
    <t>2026: Краснокамский городской округ Пермского края: г. Краснокамск, ул. Большевистская, д. 1</t>
  </si>
  <si>
    <t>2026: Краснокамский городской округ Пермского края: г. Краснокамск, ул. Большевистская, д. 16</t>
  </si>
  <si>
    <t>2026: Краснокамский городской округ Пермского края: г. Краснокамск, ул. Большевистская, д. 17</t>
  </si>
  <si>
    <t>2026: Краснокамский городской округ Пермского края: г. Краснокамск, ул. Большевистская, д. 25</t>
  </si>
  <si>
    <t>2026: Краснокамский городской округ Пермского края: г. Краснокамск, ул. Большевистская, д. 32</t>
  </si>
  <si>
    <t>2026: Краснокамский городской округ Пермского края: г. Краснокамск, ул. Большевистская, д. 34</t>
  </si>
  <si>
    <t>2026: Краснокамский городской округ Пермского края: г. Краснокамск, ул. Шоссейная, д. 4</t>
  </si>
  <si>
    <t>2026: Лысьвенский городской округ Пермского края: г. Лысьва, ул. Кирова, д. 45</t>
  </si>
  <si>
    <t>2026: Лысьвенский городской округ Пермского края: г. Лысьва, ул. Кирова, д. 8</t>
  </si>
  <si>
    <t>2026: Лысьвенский городской округ Пермского края: г. Лысьва, ул. Мира, д. 39</t>
  </si>
  <si>
    <t>2026: Лысьвенский городской округ Пермского края: г. Лысьва, ул. Мира, д. 77</t>
  </si>
  <si>
    <t>2026: Муниципальное образование "Город Березники" Пермского края: г. Березники, ул. Березниковская, д. 94</t>
  </si>
  <si>
    <t>2026: Муниципальное образование "Город Березники" Пермского края: г. Березники, ул. Гагарина, д. 16</t>
  </si>
  <si>
    <t>2026: Муниципальное образование "Город Березники" Пермского края: г. Березники, ул. Пятилетки, д. 38</t>
  </si>
  <si>
    <t>2026: Муниципальное образование "Город Березники" Пермского края: г. Березники, ул. Пятилетки, д. 9</t>
  </si>
  <si>
    <t>2026: Нытвенский городской округ Пермского края: г. Нытва, ул. Мира, д. 6</t>
  </si>
  <si>
    <t>2026: Чусовской городской округ Пермского края: г. Чусовой, ул. Ленина, д. 24</t>
  </si>
  <si>
    <t>2026: Чусовской городской округ Пермского края: г. Чусовой, ул. Орджоникидзе, д. 10</t>
  </si>
  <si>
    <t>2026: Чусовской городской округ Пермского края: г. Чусовой, ул. Переездная, д. 22</t>
  </si>
  <si>
    <t>г. Березники, ул. Пятилетки, д. 25</t>
  </si>
  <si>
    <t>2024: Муниципальное образование "Город Березники" Пермского края: г. Березники, ул. Пятилетки, д. 25</t>
  </si>
  <si>
    <t>г. Пермь, ул. Петропавловская, д. 97</t>
  </si>
  <si>
    <t>А</t>
  </si>
  <si>
    <t>Большесосновский муниципальный округ Пермского края</t>
  </si>
  <si>
    <t>Муниципальное образование Верещагинский городской округ Пермского края</t>
  </si>
  <si>
    <t>Губахинский муниципальный округ Пермского края</t>
  </si>
  <si>
    <t>Еловский муниципальный округ Пермского края</t>
  </si>
  <si>
    <t>Муниципальное образование Карагайский муниципальный округ Пермского края</t>
  </si>
  <si>
    <t>Городской округ "Город Кизел" Пермского края</t>
  </si>
  <si>
    <t>Кишертский муниципальный округ Пермского края</t>
  </si>
  <si>
    <t>Косинский муниципальный округ Пермского края</t>
  </si>
  <si>
    <t>Кочевский муниципальный округ Пермского края</t>
  </si>
  <si>
    <t>Куединский муниципальный округ Пермского края</t>
  </si>
  <si>
    <t>Пермский муниципальный округ Пермского края</t>
  </si>
  <si>
    <t>Пермский городской округ, город Пермь</t>
  </si>
  <si>
    <t>Сивинский муниципальный округ Пермского края</t>
  </si>
  <si>
    <t>Суксунский городской округ Пермского края</t>
  </si>
  <si>
    <t>Уинский муниципальный округ Пермского края</t>
  </si>
  <si>
    <t>Юрлинский муниципальный округ Пермского края</t>
  </si>
  <si>
    <t>Юсьвинский муниципальный округ Пермского края</t>
  </si>
  <si>
    <t>2024: Александровский муниципальный округ Пермского края: А</t>
  </si>
  <si>
    <t>2024: Бардымский муниципальный округ Пермского края: А</t>
  </si>
  <si>
    <t>2024: Березовский муниципальный округ Пермского края: А</t>
  </si>
  <si>
    <t>2024: Большесосновский муниципальный округ Пермского края: А</t>
  </si>
  <si>
    <t>2024: Гайнский муниципальный округ Пермского края: А</t>
  </si>
  <si>
    <t>2024: Горнозаводской городской округ Пермского края: А</t>
  </si>
  <si>
    <t>2024: Городской округ "Город Кизел" Пермского края: А</t>
  </si>
  <si>
    <t>2024: Городской округ закрытое административно-территориальное образование Звездный Пермского края: А</t>
  </si>
  <si>
    <t>2024: Губахинский муниципальный округ Пермского края: А</t>
  </si>
  <si>
    <t>2024: Губахинский муниципальный округ Пермского края: г. Гремячинск, ул. Ленина, д. 156</t>
  </si>
  <si>
    <t>2024: Губахинский муниципальный округ Пермского края: г. Губаха, пр-т Ленина, д. 19</t>
  </si>
  <si>
    <t>2024: Губахинский муниципальный округ Пермского края: г. Губаха, пр-т Ленина, д. 25</t>
  </si>
  <si>
    <t>2024: Губахинский муниципальный округ Пермского края: г. Губаха, пр-т Ленина, д. 35</t>
  </si>
  <si>
    <t>2024: Губахинский муниципальный округ Пермского края: г. Губаха, пр-т Ленина, д. 41</t>
  </si>
  <si>
    <t>2024: Губахинский муниципальный округ Пермского края: г. Губаха, пр-т Октябрьский, д. 13</t>
  </si>
  <si>
    <t>2024: Губахинский муниципальный округ Пермского края: г. Губаха, ул. Дегтярева, д. 9</t>
  </si>
  <si>
    <t>2024: Губахинский муниципальный округ Пермского края: г. Губаха, ул. Мичурина, д. 2</t>
  </si>
  <si>
    <t>2024: Губахинский муниципальный округ Пермского края: г. Губаха, ул. Радищева, д. 3</t>
  </si>
  <si>
    <t>2024: Губахинский муниципальный округ Пермского края: г. Губаха, ул. Циолковского, д. 4</t>
  </si>
  <si>
    <t>2024: Добрянский городской округ Пермского края: А</t>
  </si>
  <si>
    <t>2024: Еловский муниципальный округ Пермского края: А</t>
  </si>
  <si>
    <t>2024: Ильинский городской округ Пермского края: А</t>
  </si>
  <si>
    <t>2024: Кишертский муниципальный округ Пермского края: А</t>
  </si>
  <si>
    <t>2024: Косинский муниципальный округ Пермского края: А</t>
  </si>
  <si>
    <t>2024: Кочевский муниципальный округ Пермского края: А</t>
  </si>
  <si>
    <t>2024: Красновишерский городской округ Пермского края: А</t>
  </si>
  <si>
    <t>2024: Краснокамский городской округ Пермского края: А</t>
  </si>
  <si>
    <t>2024: Кудымкарский муниципальный округ Пермского края: А</t>
  </si>
  <si>
    <t>2024: Куединский муниципальный округ Пермского края: А</t>
  </si>
  <si>
    <t>2024: Кунгурский муниципальный округ Пермского края: А</t>
  </si>
  <si>
    <t>2024: Лысьвенский городской округ Пермского края: А</t>
  </si>
  <si>
    <t>2024: Муниципальное образование "Город Березники" Пермского края: А</t>
  </si>
  <si>
    <t>2024: Муниципальное образование Верещагинский городской округ Пермского края: А</t>
  </si>
  <si>
    <t>2024: Муниципальное образование Карагайский муниципальный округ Пермского края: А</t>
  </si>
  <si>
    <t>2024: Нытвенский городской округ Пермского края: А</t>
  </si>
  <si>
    <t>2024: Октябрьский городской округ Пермского края: А</t>
  </si>
  <si>
    <t>2024: Ординский муниципальный округ Пермского края: А</t>
  </si>
  <si>
    <t>2024: Осинский городской округ Пермского края: А</t>
  </si>
  <si>
    <t>2024: Оханский городской округ Пермского края: А</t>
  </si>
  <si>
    <t>2024: Очерский городской округ Пермского края: А</t>
  </si>
  <si>
    <t>2024: Пермский городской округ, город Пермь: А</t>
  </si>
  <si>
    <t>2024: Пермский городской округ, город Пермь: г. Пермь, б-р Гагарина, д. 66А</t>
  </si>
  <si>
    <t>2024: Пермский городской округ, город Пермь: г. Пермь, б-р Гагарина, д. 73</t>
  </si>
  <si>
    <t>2024: Пермский городской округ, город Пермь: г. Пермь, пр-т Комсомольский, д. 3</t>
  </si>
  <si>
    <t>2024: Пермский городской округ, город Пермь: г. Пермь, пр-т Комсомольский, д. 51</t>
  </si>
  <si>
    <t>2024: Пермский городской округ, город Пермь: г. Пермь, пр-т Комсомольский, д. 72</t>
  </si>
  <si>
    <t>2024: Пермский городской округ, город Пермь: г. Пермь, пр-т Парковый, д. 2</t>
  </si>
  <si>
    <t>2024: Пермский городской округ, город Пермь: г. Пермь, пр-т Парковый, д. 28А</t>
  </si>
  <si>
    <t>2024: Пермский городской округ, город Пермь: г. Пермь, пр-т Парковый, д. 4</t>
  </si>
  <si>
    <t>2024: Пермский городской округ, город Пермь: г. Пермь, пр-т Парковый, д. 41В</t>
  </si>
  <si>
    <t>2024: Пермский городской округ, город Пермь: г. Пермь, пр-т Парковый, д. 45Б</t>
  </si>
  <si>
    <t>2024: Пермский городской округ, город Пермь: г. Пермь, ул. 1-я Красноармейская, д. 44А</t>
  </si>
  <si>
    <t>2024: Пермский городской округ, город Пермь: г. Пермь, ул. 25 Октября, д. 27</t>
  </si>
  <si>
    <t>2024: Пермский городской округ, город Пермь: г. Пермь, ул. 25 Октября, д. 4</t>
  </si>
  <si>
    <t>2024: Пермский городской округ, город Пермь: г. Пермь, ул. 9-го Мая, д. 18/1</t>
  </si>
  <si>
    <t>2024: Пермский городской округ, город Пермь: г. Пермь, ул. Александра Невского, д. 10</t>
  </si>
  <si>
    <t>2024: Пермский городской округ, город Пермь: г. Пермь, ул. Александра Невского, д. 8</t>
  </si>
  <si>
    <t>2024: Пермский городской округ, город Пермь: г. Пермь, ул. Аркадия Гайдара, д. 18</t>
  </si>
  <si>
    <t>2024: Пермский городской округ, город Пермь: г. Пермь, ул. Аркадия Гайдара, д. 8</t>
  </si>
  <si>
    <t>2024: Пермский городской округ, город Пермь: г. Пермь, ул. Аркадия Гайдара, д. 9А</t>
  </si>
  <si>
    <t>2024: Пермский городской округ, город Пермь: г. Пермь, ул. Бенгальская, д. 10</t>
  </si>
  <si>
    <t>2024: Пермский городской округ, город Пермь: г. Пермь, ул. Блюхера, д. 7</t>
  </si>
  <si>
    <t>2024: Пермский городской округ, город Пермь: г. Пермь, ул. Богдана Хмельницкого, д. 11</t>
  </si>
  <si>
    <t>2024: Пермский городской округ, город Пермь: г. Пермь, ул. Богдана Хмельницкого, д. 31</t>
  </si>
  <si>
    <t>2024: Пермский городской округ, город Пермь: г. Пермь, ул. Богдана Хмельницкого, д. 9</t>
  </si>
  <si>
    <t>2024: Пермский городской округ, город Пермь: г. Пермь, ул. Борчанинова, д. 1</t>
  </si>
  <si>
    <t>2024: Пермский городской округ, город Пермь: г. Пермь, ул. Борчанинова, д. 15</t>
  </si>
  <si>
    <t>2024: Пермский городской округ, город Пермь: г. Пермь, ул. Братьев Вагановых, д. 8</t>
  </si>
  <si>
    <t>2024: Пермский городской округ, город Пермь: г. Пермь, ул. Бумажников, д. 12</t>
  </si>
  <si>
    <t>2024: Пермский городской округ, город Пермь: г. Пермь, ул. Бумажников, д. 20</t>
  </si>
  <si>
    <t>2024: Пермский городской округ, город Пермь: г. Пермь, ул. Вагонная, д. 25</t>
  </si>
  <si>
    <t>2024: Пермский городской округ, город Пермь: г. Пермь, ул. Васнецова, д. 3</t>
  </si>
  <si>
    <t>2024: Пермский городской округ, город Пермь: г. Пермь, ул. Весенняя, д. 16</t>
  </si>
  <si>
    <t>2024: Пермский городской округ, город Пермь: г. Пермь, ул. Весенняя, д. 19</t>
  </si>
  <si>
    <t>2024: Пермский городской округ, город Пермь: г. Пермь, ул. Весенняя, д. 30</t>
  </si>
  <si>
    <t>2024: Пермский городской округ, город Пермь: г. Пермь, ул. Ветлужская, д. 60</t>
  </si>
  <si>
    <t>2024: Пермский городской округ, город Пермь: г. Пермь, ул. Ветлужская, д. 66</t>
  </si>
  <si>
    <t>2024: Пермский городской округ, город Пермь: г. Пермь, ул. Вижайская, д. 20</t>
  </si>
  <si>
    <t>2024: Пермский городской округ, город Пермь: г. Пермь, ул. Вильямса, д. 24</t>
  </si>
  <si>
    <t>2024: Пермский городской округ, город Пермь: г. Пермь, ул. Вильямса, д. 37Б</t>
  </si>
  <si>
    <t>2024: Пермский городской округ, город Пермь: г. Пермь, ул. Волгодонская, д. 14</t>
  </si>
  <si>
    <t>2024: Пермский городской округ, город Пермь: г. Пермь, ул. Воронежская, д. 22</t>
  </si>
  <si>
    <t>2024: Пермский городской округ, город Пермь: г. Пермь, ул. Газеты Звезда, д. 14</t>
  </si>
  <si>
    <t>2024: Пермский городской округ, город Пермь: г. Пермь, ул. Гашкова, д. 20</t>
  </si>
  <si>
    <t>2024: Пермский городской округ, город Пермь: г. Пермь, ул. Гашкова, д. 5</t>
  </si>
  <si>
    <t>2024: Пермский городской округ, город Пермь: г. Пермь, ул. Героев Хасана, д. 28</t>
  </si>
  <si>
    <t>2024: Пермский городской округ, город Пермь: г. Пермь, ул. Героев Хасана, д. 30</t>
  </si>
  <si>
    <t>2024: Пермский городской округ, город Пермь: г. Пермь, ул. Двинская, д. 9</t>
  </si>
  <si>
    <t>2024: Пермский городской округ, город Пермь: г. Пермь, ул. Добролюбова, д. 12</t>
  </si>
  <si>
    <t>2024: Пермский городской округ, город Пермь: г. Пермь, ул. Добролюбова, д. 18</t>
  </si>
  <si>
    <t>2024: Пермский городской округ, город Пермь: г. Пермь, ул. Дружбы, д. 20</t>
  </si>
  <si>
    <t>2024: Пермский городской округ, город Пермь: г. Пермь, ул. Дружбы, д. 9</t>
  </si>
  <si>
    <t>2024: Пермский городской округ, город Пермь: г. Пермь, ул. Екатерининская, д. 51</t>
  </si>
  <si>
    <t>2024: Пермский городской округ, город Пермь: г. Пермь, ул. Звонарева, д. 2/1</t>
  </si>
  <si>
    <t>2024: Пермский городской округ, город Пермь: г. Пермь, ул. Камышинская, д. 10</t>
  </si>
  <si>
    <t>2024: Пермский городской округ, город Пермь: г. Пермь, ул. Камышинская, д. 12</t>
  </si>
  <si>
    <t>2024: Пермский городской округ, город Пермь: г. Пермь, ул. Карбышева, д. 10</t>
  </si>
  <si>
    <t>2024: Пермский городской округ, город Пермь: г. Пермь, ул. Карбышева, д. 28</t>
  </si>
  <si>
    <t>2024: Пермский городской округ, город Пермь: г. Пермь, ул. Коломенская, д. 3</t>
  </si>
  <si>
    <t>2024: Пермский городской округ, город Пермь: г. Пермь, ул. Корсуньская, д. 23</t>
  </si>
  <si>
    <t>2024: Пермский городской округ, город Пермь: г. Пермь, ул. Корсуньская, д. 25</t>
  </si>
  <si>
    <t>2024: Пермский городской округ, город Пермь: г. Пермь, ул. Корсуньская, д. 27</t>
  </si>
  <si>
    <t>2024: Пермский городской округ, город Пермь: г. Пермь, ул. Космонавта Леонова, д. 49</t>
  </si>
  <si>
    <t>2024: Пермский городской округ, город Пермь: г. Пермь, ул. Кочегаров, д. 71</t>
  </si>
  <si>
    <t>2024: Пермский городской округ, город Пермь: г. Пермь, ул. Кояновская, д. 6</t>
  </si>
  <si>
    <t>2024: Пермский городской округ, город Пермь: г. Пермь, ул. Краснова, д. 25</t>
  </si>
  <si>
    <t>2024: Пермский городской округ, город Пермь: г. Пермь, ул. Красноводская, д. 6</t>
  </si>
  <si>
    <t>2024: Пермский городской округ, город Пермь: г. Пермь, ул. Краснополянская, д. 6</t>
  </si>
  <si>
    <t>2024: Пермский городской округ, город Пермь: г. Пермь, ул. Краснофлотская, д. 25</t>
  </si>
  <si>
    <t>2024: Пермский городской округ, город Пермь: г. Пермь, ул. Красные Казармы, д. 10</t>
  </si>
  <si>
    <t>2024: Пермский городской округ, город Пермь: г. Пермь, ул. Крисанова, д. 23</t>
  </si>
  <si>
    <t>2024: Пермский городской округ, город Пермь: г. Пермь, ул. Крисанова, д. 7</t>
  </si>
  <si>
    <t>2024: Пермский городской округ, город Пермь: г. Пермь, ул. Кронита, д. 11</t>
  </si>
  <si>
    <t>2024: Пермский городской округ, город Пермь: г. Пермь, ул. Кронита, д. 6</t>
  </si>
  <si>
    <t>2024: Пермский городской округ, город Пермь: г. Пермь, ул. Крупской, д. 22</t>
  </si>
  <si>
    <t>2024: Пермский городской округ, город Пермь: г. Пермь, ул. Крупской, д. 39</t>
  </si>
  <si>
    <t>2024: Пермский городской округ, город Пермь: г. Пермь, ул. Крупской, д. 73</t>
  </si>
  <si>
    <t>2024: Пермский городской округ, город Пермь: г. Пермь, ул. Крупской, д. 82А</t>
  </si>
  <si>
    <t>2024: Пермский городской округ, город Пермь: г. Пермь, ул. Куйбышева, д. 103</t>
  </si>
  <si>
    <t>2024: Пермский городской округ, город Пермь: г. Пермь, ул. Куйбышева, д. 107</t>
  </si>
  <si>
    <t>2024: Пермский городской округ, город Пермь: г. Пермь, ул. Куйбышева, д. 86</t>
  </si>
  <si>
    <t>2024: Пермский городской округ, город Пермь: г. Пермь, ул. Куйбышева, д. 97</t>
  </si>
  <si>
    <t>2024: Пермский городской округ, город Пермь: г. Пермь, ул. Ласьвинская, д. 12</t>
  </si>
  <si>
    <t>2024: Пермский городской округ, город Пермь: г. Пермь, ул. Ласьвинская, д. 39</t>
  </si>
  <si>
    <t>2024: Пермский городской округ, город Пермь: г. Пермь, ул. Лебедева, д. 35</t>
  </si>
  <si>
    <t>2024: Пермский городской округ, город Пермь: г. Пермь, ул. Левченко, д. 6</t>
  </si>
  <si>
    <t>2024: Пермский городской округ, город Пермь: г. Пермь, ул. Ленина, д. 69</t>
  </si>
  <si>
    <t>2024: Пермский городской округ, город Пермь: г. Пермь, ул. Ленина, д. 74</t>
  </si>
  <si>
    <t>2024: Пермский городской округ, город Пермь: г. Пермь, ул. Ленина, д. 79</t>
  </si>
  <si>
    <t>2024: Пермский городской округ, город Пермь: г. Пермь, ул. Ленина, д. 80</t>
  </si>
  <si>
    <t>2024: Пермский городской округ, город Пермь: г. Пермь, ул. Ленина, д. 90</t>
  </si>
  <si>
    <t>2024: Пермский городской округ, город Пермь: г. Пермь, ул. Лодыгина, д. 46/2</t>
  </si>
  <si>
    <t>2024: Пермский городской округ, город Пермь: г. Пермь, ул. Локомотивная, д. 8</t>
  </si>
  <si>
    <t>2024: Пермский городской округ, город Пермь: г. Пермь, ул. Луговского, д. 3</t>
  </si>
  <si>
    <t>2024: Пермский городской округ, город Пермь: г. Пермь, ул. Луначарского, д. 32</t>
  </si>
  <si>
    <t>2024: Пермский городской округ, город Пермь: г. Пермь, ул. Луначарского, д. 62б</t>
  </si>
  <si>
    <t>2024: Пермский городской округ, город Пермь: г. Пермь, ул. Магистральная, д. 12А</t>
  </si>
  <si>
    <t>2024: Пермский городской округ, город Пермь: г. Пермь, ул. Магистральная, д. 96/2</t>
  </si>
  <si>
    <t>2024: Пермский городской округ, город Пермь: г. Пермь, ул. Магистральная, д. 96/3</t>
  </si>
  <si>
    <t>2024: Пермский городской округ, город Пермь: г. Пермь, ул. Магистральная, д. 96/4</t>
  </si>
  <si>
    <t>2024: Пермский городской округ, город Пермь: г. Пермь, ул. Магистральная, д. 98А</t>
  </si>
  <si>
    <t>2024: Пермский городской округ, город Пермь: г. Пермь, ул. Макаренко, д. 14А</t>
  </si>
  <si>
    <t>2024: Пермский городской округ, город Пермь: г. Пермь, ул. Макаренко, д. 28/3</t>
  </si>
  <si>
    <t>2024: Пермский городской округ, город Пермь: г. Пермь, ул. Макаренко, д. 36</t>
  </si>
  <si>
    <t>2024: Пермский городской округ, город Пермь: г. Пермь, ул. Малкова, д. 10</t>
  </si>
  <si>
    <t>2024: Пермский городской округ, город Пермь: г. Пермь, ул. Малкова, д. 14</t>
  </si>
  <si>
    <t>2024: Пермский городской округ, город Пермь: г. Пермь, ул. Малкова, д. 16</t>
  </si>
  <si>
    <t>2024: Пермский городской округ, город Пермь: г. Пермь, ул. Малкова, д. 18</t>
  </si>
  <si>
    <t>2024: Пермский городской округ, город Пермь: г. Пермь, ул. Малкова, д. 20</t>
  </si>
  <si>
    <t>2024: Пермский городской округ, город Пермь: г. Пермь, ул. Малкова, д. 22</t>
  </si>
  <si>
    <t>2024: Пермский городской округ, город Пермь: г. Пермь, ул. Малкова, д. 28</t>
  </si>
  <si>
    <t>2024: Пермский городской округ, город Пермь: г. Пермь, ул. Маршала Рыбалко, д. 105В</t>
  </si>
  <si>
    <t>2024: Пермский городской округ, город Пермь: г. Пермь, ул. Маршала Рыбалко, д. 107</t>
  </si>
  <si>
    <t>2024: Пермский городской округ, город Пермь: г. Пермь, ул. Маршала Рыбалко, д. 109</t>
  </si>
  <si>
    <t>2024: Пермский городской округ, город Пермь: г. Пермь, ул. Маршала Рыбалко, д. 109А</t>
  </si>
  <si>
    <t>2024: Пермский городской округ, город Пермь: г. Пермь, ул. Маршала Рыбалко, д. 1а</t>
  </si>
  <si>
    <t>2024: Пермский городской округ, город Пермь: г. Пермь, ул. Маршала Рыбалко, д. 49</t>
  </si>
  <si>
    <t>2024: Пермский городской округ, город Пермь: г. Пермь, ул. Маршала Рыбалко, д. 93</t>
  </si>
  <si>
    <t>2024: Пермский городской округ, город Пермь: г. Пермь, ул. Маршала Рыбалко, д. 9а</t>
  </si>
  <si>
    <t>2024: Пермский городской округ, город Пермь: г. Пермь, ул. Маршала Толбухина, д. 40</t>
  </si>
  <si>
    <t>2024: Пермский городской округ, город Пермь: г. Пермь, ул. Мильчакова, д. 19</t>
  </si>
  <si>
    <t>2024: Пермский городской округ, город Пермь: г. Пермь, ул. Мильчакова, д. 6</t>
  </si>
  <si>
    <t>2024: Пермский городской округ, город Пермь: г. Пермь, ул. Мира, д. 69</t>
  </si>
  <si>
    <t>2024: Пермский городской округ, город Пермь: г. Пермь, ул. Мира, д. 79</t>
  </si>
  <si>
    <t>2024: Пермский городской округ, город Пермь: г. Пермь, ул. Мозырьская, д. 5</t>
  </si>
  <si>
    <t>2024: Пермский городской округ, город Пермь: г. Пермь, ул. Монастырская, д. 53а</t>
  </si>
  <si>
    <t>2024: Пермский городской округ, город Пермь: г. Пермь, ул. Моторостроителей, д. 10</t>
  </si>
  <si>
    <t>2024: Пермский городской округ, город Пермь: г. Пермь, ул. Моторостроителей, д. 11</t>
  </si>
  <si>
    <t>2024: Пермский городской округ, город Пермь: г. Пермь, ул. Народовольческая, д. 3</t>
  </si>
  <si>
    <t>2024: Пермский городской округ, город Пермь: г. Пермь, ул. Народовольческая, д. 3а</t>
  </si>
  <si>
    <t>2024: Пермский городской округ, город Пермь: г. Пермь, ул. Николая Островского, д. 29</t>
  </si>
  <si>
    <t>2024: Пермский городской округ, город Пермь: г. Пермь, ул. Новосибирская, д. 13</t>
  </si>
  <si>
    <t>2024: Пермский городской округ, город Пермь: г. Пермь, ул. Овчинникова, д. 7</t>
  </si>
  <si>
    <t>2024: Пермский городской округ, город Пермь: г. Пермь, ул. Одоевского, д. 34</t>
  </si>
  <si>
    <t>2024: Пермский городской округ, город Пермь: г. Пермь, ул. Осинская, д. 12</t>
  </si>
  <si>
    <t>2024: Пермский городской округ, город Пермь: г. Пермь, ул. Охотников, д. 12А</t>
  </si>
  <si>
    <t>2024: Пермский городской округ, город Пермь: г. Пермь, ул. Петропавловская, д. 37</t>
  </si>
  <si>
    <t>2024: Пермский городской округ, город Пермь: г. Пермь, ул. Петропавловская, д. 97</t>
  </si>
  <si>
    <t>2024: Пермский городской округ, город Пермь: г. Пермь, ул. Подводников, д. 15</t>
  </si>
  <si>
    <t>2024: Пермский городской округ, город Пермь: г. Пермь, ул. Подлесная, д. 23/2</t>
  </si>
  <si>
    <t>2024: Пермский городской округ, город Пермь: г. Пермь, ул. Подлесная, д. 33</t>
  </si>
  <si>
    <t>2024: Пермский городской округ, город Пермь: г. Пермь, ул. Полтавская, д. 5</t>
  </si>
  <si>
    <t>2024: Пермский городской округ, город Пермь: г. Пермь, ул. Пушкарская, д. 94</t>
  </si>
  <si>
    <t>2024: Пермский городской округ, город Пермь: г. Пермь, ул. Пушкина, д. 109</t>
  </si>
  <si>
    <t>2024: Пермский городской округ, город Пермь: г. Пермь, ул. Пушкина, д. 23</t>
  </si>
  <si>
    <t>2024: Пермский городской округ, город Пермь: г. Пермь, ул. Репина, д. 31</t>
  </si>
  <si>
    <t>2024: Пермский городской округ, город Пермь: г. Пермь, ул. Репина, д. 70</t>
  </si>
  <si>
    <t>2024: Пермский городской округ, город Пермь: г. Пермь, ул. Самолетная, д. 36</t>
  </si>
  <si>
    <t>2024: Пермский городской округ, город Пермь: г. Пермь, ул. Сестрорецкая, д. 15</t>
  </si>
  <si>
    <t>2024: Пермский городской округ, город Пермь: г. Пермь, ул. Сестрорецкая, д. 26</t>
  </si>
  <si>
    <t>2024: Пермский городской округ, город Пермь: г. Пермь, ул. Советской Армии, д. 33</t>
  </si>
  <si>
    <t>2024: Пермский городской округ, город Пермь: г. Пермь, ул. Советской Армии, д. 33/2</t>
  </si>
  <si>
    <t>2024: Пермский городской округ, город Пермь: г. Пермь, ул. Солдатова, д. 12</t>
  </si>
  <si>
    <t>2024: Пермский городской округ, город Пермь: г. Пермь, ул. Соловьева, д. 14</t>
  </si>
  <si>
    <t>2024: Пермский городской округ, город Пермь: г. Пермь, ул. Старцева, д. 15/1</t>
  </si>
  <si>
    <t>2024: Пермский городской округ, город Пермь: г. Пермь, ул. Строителей, д. 46</t>
  </si>
  <si>
    <t>2024: Пермский городской округ, город Пермь: г. Пермь, ул. Сухумская, д. 4а</t>
  </si>
  <si>
    <t>2024: Пермский городской округ, город Пермь: г. Пермь, ул. Таборская, д. 14</t>
  </si>
  <si>
    <t>2024: Пермский городской округ, город Пермь: г. Пермь, ул. Тбилисская, д. 27</t>
  </si>
  <si>
    <t>2024: Пермский городской округ, город Пермь: г. Пермь, ул. Тимирязева, д. 11</t>
  </si>
  <si>
    <t>2024: Пермский городской округ, город Пермь: г. Пермь, ул. Тургенева, д. 18/3</t>
  </si>
  <si>
    <t>2024: Пермский городской округ, город Пермь: г. Пермь, ул. Уинская, д. 42</t>
  </si>
  <si>
    <t>2024: Пермский городской округ, город Пермь: г. Пермь, ул. Уинская, д. 42А</t>
  </si>
  <si>
    <t>2024: Пермский городской округ, город Пермь: г. Пермь, ул. Уральская, д. 113</t>
  </si>
  <si>
    <t>2024: Пермский городской округ, город Пермь: г. Пермь, ул. Уральская, д. 116</t>
  </si>
  <si>
    <t>2024: Пермский городской округ, город Пермь: г. Пермь, ул. Уральская, д. 61</t>
  </si>
  <si>
    <t>2024: Пермский городской округ, город Пермь: г. Пермь, ул. Хабаровская, д. 149</t>
  </si>
  <si>
    <t>2024: Пермский городской округ, город Пермь: г. Пермь, ул. Химградская, д. 45</t>
  </si>
  <si>
    <t>2024: Пермский городской округ, город Пермь: г. Пермь, ул. Химградская, д. 45А</t>
  </si>
  <si>
    <t>2024: Пермский городской округ, город Пермь: г. Пермь, ул. Химградская, д. 51</t>
  </si>
  <si>
    <t>2024: Пермский городской округ, город Пермь: г. Пермь, ул. Холмогорская, д. 23</t>
  </si>
  <si>
    <t>2024: Пермский городской округ, город Пермь: г. Пермь, ул. Челюскинцев, д. 15</t>
  </si>
  <si>
    <t>2024: Пермский городской округ, город Пермь: г. Пермь, ул. Чердынская, д. 38</t>
  </si>
  <si>
    <t>2024: Пермский городской округ, город Пермь: г. Пермь, ул. Чернышевского, д. 15А</t>
  </si>
  <si>
    <t>2024: Пермский городской округ, город Пермь: г. Пермь, ул. Чернышевского, д. 15В</t>
  </si>
  <si>
    <t>2024: Пермский городской округ, город Пермь: г. Пермь, ул. Чкалова, д. 10</t>
  </si>
  <si>
    <t>2024: Пермский городской округ, город Пермь: г. Пермь, ул. Шишкина, д. 10</t>
  </si>
  <si>
    <t>2024: Пермский городской округ, город Пермь: г. Пермь, ул. Юрша, д. 3А</t>
  </si>
  <si>
    <t>2024: Пермский городской округ, город Пермь: г. Пермь, ул. Яблочкова, д. 31</t>
  </si>
  <si>
    <t>2024: Пермский городской округ, город Пермь: г. Пермь, ш. Космонавтов, д. 110</t>
  </si>
  <si>
    <t>2024: Пермский городской округ, город Пермь: г. Пермь, ш. Космонавтов, д. 51</t>
  </si>
  <si>
    <t>2024: Пермский муниципальный округ Пермского края: А</t>
  </si>
  <si>
    <t>2024: Сивинский муниципальный округ Пермского края: А</t>
  </si>
  <si>
    <t>2024: Соликамский городской округ Пермского края: А</t>
  </si>
  <si>
    <t>2024: Суксунский городской округ Пермского края: А</t>
  </si>
  <si>
    <t>2024: Уинский муниципальный округ Пермского края: А</t>
  </si>
  <si>
    <t>2024: Чайковский городской округ Пермского края: А</t>
  </si>
  <si>
    <t>2024: Частинский муниципальный округ Пермского края: А</t>
  </si>
  <si>
    <t>2024: Чердынский городской округ Пермского края: А</t>
  </si>
  <si>
    <t>2024: Чернушинский городской округ Пермского края: А</t>
  </si>
  <si>
    <t>2024: Чусовской городской округ Пермского края: А</t>
  </si>
  <si>
    <t>2024: Юрлинский муниципальный округ Пермского края: А</t>
  </si>
  <si>
    <t>2024: Юсьвинский муниципальный округ Пермского края: А</t>
  </si>
  <si>
    <t>2025: Александровский муниципальный округ Пермского края: А</t>
  </si>
  <si>
    <t>2025: Бардымский муниципальный округ Пермского края: А</t>
  </si>
  <si>
    <t>2025: Березовский муниципальный округ Пермского края: А</t>
  </si>
  <si>
    <t>2025: Большесосновский муниципальный округ Пермского края: А</t>
  </si>
  <si>
    <t>2025: Гайнский муниципальный округ Пермского края: А</t>
  </si>
  <si>
    <t>2025: Горнозаводской городской округ Пермского края: А</t>
  </si>
  <si>
    <t>2025: Городской округ "Город Кизел" Пермского края: А</t>
  </si>
  <si>
    <t>2025: Городской округ закрытое административно-территориальное образование Звездный Пермского края: А</t>
  </si>
  <si>
    <t>2025: Губахинский муниципальный округ Пермского края: А</t>
  </si>
  <si>
    <t>2025: Губахинский муниципальный округ Пермского края: г. Губаха, пр-т Ленина, д. 11</t>
  </si>
  <si>
    <t>2025: Губахинский муниципальный округ Пермского края: г. Губаха, пр-т Ленина, д. 19</t>
  </si>
  <si>
    <t>2025: Губахинский муниципальный округ Пермского края: г. Губаха, пр-т Ленина, д. 25</t>
  </si>
  <si>
    <t>2025: Губахинский муниципальный округ Пермского края: г. Губаха, пр-т Ленина, д. 35</t>
  </si>
  <si>
    <t>2025: Губахинский муниципальный округ Пермского края: г. Губаха, пр-т Ленина, д. 41</t>
  </si>
  <si>
    <t>2025: Губахинский муниципальный округ Пермского края: г. Губаха, пр-т Октябрьский, д. 18</t>
  </si>
  <si>
    <t>2025: Губахинский муниципальный округ Пермского края: г. Губаха, ул. 2-я Коммунистическая, д. 99</t>
  </si>
  <si>
    <t>2025: Губахинский муниципальный округ Пермского края: г. Губаха, ул. Газеты Правда, д. 10</t>
  </si>
  <si>
    <t>2025: Губахинский муниципальный округ Пермского края: г. Губаха, ул. Газеты Правда, д. 19</t>
  </si>
  <si>
    <t>2025: Губахинский муниципальный округ Пермского края: г. Губаха, ул. Газеты Правда, д. 23</t>
  </si>
  <si>
    <t>2025: Губахинский муниципальный округ Пермского края: г. Губаха, ул. Газеты Правда, д. 25</t>
  </si>
  <si>
    <t>2025: Губахинский муниципальный округ Пермского края: г. Губаха, ул. Газеты Правда, д. 26</t>
  </si>
  <si>
    <t>2025: Губахинский муниципальный округ Пермского края: г. Губаха, ул. Газеты Правда, д. 41</t>
  </si>
  <si>
    <t>2025: Губахинский муниципальный округ Пермского края: г. Губаха, ул. Дегтярева, д. 28</t>
  </si>
  <si>
    <t>2025: Губахинский муниципальный округ Пермского края: г. Губаха, ул. Дегтярева, д. 9</t>
  </si>
  <si>
    <t>2025: Губахинский муниципальный округ Пермского края: г. Губаха, ул. Мичурина, д. 2</t>
  </si>
  <si>
    <t>2025: Губахинский муниципальный округ Пермского края: г. Губаха, ул. Орджоникидзе, д. 13</t>
  </si>
  <si>
    <t>2025: Губахинский муниципальный округ Пермского края: г. Губаха, ул. Павлика Морозова, д. 15</t>
  </si>
  <si>
    <t>2025: Губахинский муниципальный округ Пермского края: г. Губаха, ул. Циолковского, д. 4</t>
  </si>
  <si>
    <t>2025: Губахинский муниципальный округ Пермского края: г. Губаха, ул. Циолковского, д. 5</t>
  </si>
  <si>
    <t>2025: Губахинский муниципальный округ Пермского края: г. Губаха, ул. Шахтостроителей, д. 8</t>
  </si>
  <si>
    <t>2025: Добрянский городской округ Пермского края: А</t>
  </si>
  <si>
    <t>2025: Еловский муниципальный округ Пермского края: А</t>
  </si>
  <si>
    <t>2025: Ильинский городской округ Пермского края: А</t>
  </si>
  <si>
    <t>2025: Кишертский муниципальный округ Пермского края: А</t>
  </si>
  <si>
    <t>2025: Косинский муниципальный округ Пермского края: А</t>
  </si>
  <si>
    <t>2025: Кочевский муниципальный округ Пермского края: А</t>
  </si>
  <si>
    <t>2025: Красновишерский городской округ Пермского края: А</t>
  </si>
  <si>
    <t>2025: Краснокамский городской округ Пермского края: А</t>
  </si>
  <si>
    <t>2025: Кудымкарский муниципальный округ Пермского края: А</t>
  </si>
  <si>
    <t>2025: Куединский муниципальный округ Пермского края: А</t>
  </si>
  <si>
    <t>2025: Кунгурский муниципальный округ Пермского края: А</t>
  </si>
  <si>
    <t>2025: Лысьвенский городской округ Пермского края: А</t>
  </si>
  <si>
    <t>2025: Муниципальное образование "Город Березники" Пермского края: А</t>
  </si>
  <si>
    <t>2025: Муниципальное образование Верещагинский городской округ Пермского края: А</t>
  </si>
  <si>
    <t>2025: Муниципальное образование Карагайский муниципальный округ Пермского края: А</t>
  </si>
  <si>
    <t>2025: Нытвенский городской округ Пермского края: А</t>
  </si>
  <si>
    <t>2025: Октябрьский городской округ Пермского края: А</t>
  </si>
  <si>
    <t>2025: Ординский муниципальный округ Пермского края: А</t>
  </si>
  <si>
    <t>2025: Осинский городской округ Пермского края: А</t>
  </si>
  <si>
    <t>2025: Оханский городской округ Пермского края: А</t>
  </si>
  <si>
    <t>2025: Очерский городской округ Пермского края: А</t>
  </si>
  <si>
    <t>2025: Пермский городской округ, город Пермь: А</t>
  </si>
  <si>
    <t>2025: Пермский городской округ, город Пермь: г. Пермь, б-р Гагарина, д. 25</t>
  </si>
  <si>
    <t>2025: Пермский городской округ, город Пермь: г. Пермь, б-р Гагарина, д. 93/2</t>
  </si>
  <si>
    <t>2025: Пермский городской округ, город Пермь: г. Пермь, пр-т Комсомольский, д. 32</t>
  </si>
  <si>
    <t>2025: Пермский городской округ, город Пермь: г. Пермь, пр-т Комсомольский, д. 62</t>
  </si>
  <si>
    <t>2025: Пермский городской округ, город Пермь: г. Пермь, пр-т Комсомольский, д. 63</t>
  </si>
  <si>
    <t>2025: Пермский городской округ, город Пермь: г. Пермь, пр-т Комсомольский, д. 72</t>
  </si>
  <si>
    <t>2025: Пермский городской округ, город Пермь: г. Пермь, пр-т Комсомольский, д. 85</t>
  </si>
  <si>
    <t>2025: Пермский городской округ, город Пермь: г. Пермь, пр-т Парковый, д. 2</t>
  </si>
  <si>
    <t>2025: Пермский городской округ, город Пермь: г. Пермь, пр-т Парковый, д. 30/1</t>
  </si>
  <si>
    <t>2025: Пермский городской округ, город Пермь: г. Пермь, пр-т Парковый, д. 30/2</t>
  </si>
  <si>
    <t>2025: Пермский городской округ, город Пермь: г. Пермь, пр-т Парковый, д. 7</t>
  </si>
  <si>
    <t>2025: Пермский городской округ, город Пермь: г. Пермь, ул. 1-я Красноармейская, д. 31</t>
  </si>
  <si>
    <t>2025: Пермский городской округ, город Пермь: г. Пермь, ул. 4-я Запрудская, д. 29</t>
  </si>
  <si>
    <t>2025: Пермский городской округ, город Пермь: г. Пермь, ул. 9-го Мая, д. 1</t>
  </si>
  <si>
    <t>2025: Пермский городской округ, город Пермь: г. Пермь, ул. 9-го Мая, д. 16</t>
  </si>
  <si>
    <t>2025: Пермский городской округ, город Пермь: г. Пермь, ул. Адмирала Нахимова, д. 3</t>
  </si>
  <si>
    <t>2025: Пермский городской округ, город Пермь: г. Пермь, ул. Академика Веденеева, д. 17</t>
  </si>
  <si>
    <t>2025: Пермский городской округ, город Пермь: г. Пермь, ул. Академика Курчатова, д. 4А</t>
  </si>
  <si>
    <t>2025: Пермский городской округ, город Пермь: г. Пермь, ул. Александра Невского, д. 30</t>
  </si>
  <si>
    <t>2025: Пермский городской округ, город Пермь: г. Пермь, ул. Александра Пархоменко, д. 12</t>
  </si>
  <si>
    <t>2025: Пермский городской округ, город Пермь: г. Пермь, ул. Александра Щербакова, д. 12</t>
  </si>
  <si>
    <t>2025: Пермский городской округ, город Пермь: г. Пермь, ул. Анвара Гатауллина, д. 34</t>
  </si>
  <si>
    <t>2025: Пермский городской округ, город Пермь: г. Пермь, ул. Аркадия Гайдара, д. 6/2</t>
  </si>
  <si>
    <t>2025: Пермский городской округ, город Пермь: г. Пермь, ул. Архитектора Свиязева, д. 32</t>
  </si>
  <si>
    <t>2025: Пермский городской округ, город Пермь: г. Пермь, ул. Архитектора Свиязева, д. 44</t>
  </si>
  <si>
    <t>2025: Пермский городской округ, город Пермь: г. Пермь, ул. Байкальская, д. 3/1</t>
  </si>
  <si>
    <t>2025: Пермский городской округ, город Пермь: г. Пермь, ул. Байкальская, д. 3/2</t>
  </si>
  <si>
    <t>2025: Пермский городской округ, город Пермь: г. Пермь, ул. Баумана, д. 12</t>
  </si>
  <si>
    <t>2025: Пермский городской округ, город Пермь: г. Пермь, ул. Баумана, д. 21</t>
  </si>
  <si>
    <t>2025: Пермский городской округ, город Пермь: г. Пермь, ул. Белинского, д. 51</t>
  </si>
  <si>
    <t>2025: Пермский городской округ, город Пермь: г. Пермь, ул. Богдана Хмельницкого, д. 56</t>
  </si>
  <si>
    <t>2025: Пермский городской округ, город Пермь: г. Пермь, ул. Боровая, д. 30</t>
  </si>
  <si>
    <t>2025: Пермский городской округ, город Пермь: г. Пермь, ул. Бородинская, д. 23</t>
  </si>
  <si>
    <t>2025: Пермский городской округ, город Пермь: г. Пермь, ул. Бородинская, д. 31</t>
  </si>
  <si>
    <t>2025: Пермский городской округ, город Пермь: г. Пермь, ул. Борчанинова, д. 1</t>
  </si>
  <si>
    <t>2025: Пермский городской округ, город Пермь: г. Пермь, ул. Борчанинова, д. 5</t>
  </si>
  <si>
    <t>2025: Пермский городской округ, город Пермь: г. Пермь, ул. Братская, д. 2/2</t>
  </si>
  <si>
    <t>2025: Пермский городской округ, город Пермь: г. Пермь, ул. Бумажников, д. 12</t>
  </si>
  <si>
    <t>2025: Пермский городской округ, город Пермь: г. Пермь, ул. Бумажников, д. 20</t>
  </si>
  <si>
    <t>2025: Пермский городской округ, город Пермь: г. Пермь, ул. Василия Каменского, д. 4</t>
  </si>
  <si>
    <t>2025: Пермский городской округ, город Пермь: г. Пермь, ул. Василия Каменского, д. 6</t>
  </si>
  <si>
    <t>2025: Пермский городской округ, город Пермь: г. Пермь, ул. Весенняя, д. 16</t>
  </si>
  <si>
    <t>2025: Пермский городской округ, город Пермь: г. Пермь, ул. Весенняя, д. 20</t>
  </si>
  <si>
    <t>2025: Пермский городской округ, город Пермь: г. Пермь, ул. Ветлужская, д. 16</t>
  </si>
  <si>
    <t>2025: Пермский городской округ, город Пермь: г. Пермь, ул. Ветлужская, д. 62</t>
  </si>
  <si>
    <t>2025: Пермский городской округ, город Пермь: г. Пермь, ул. Ветлужская, д. 91</t>
  </si>
  <si>
    <t>2025: Пермский городской округ, город Пермь: г. Пермь, ул. Вижайская, д. 23</t>
  </si>
  <si>
    <t>2025: Пермский городской округ, город Пермь: г. Пермь, ул. Вильвенская, д. 13</t>
  </si>
  <si>
    <t>2025: Пермский городской округ, город Пермь: г. Пермь, ул. Вильямса, д. 53Б</t>
  </si>
  <si>
    <t>2025: Пермский городской округ, город Пермь: г. Пермь, ул. Воронежская, д. 17А</t>
  </si>
  <si>
    <t>2025: Пермский городской округ, город Пермь: г. Пермь, ул. Воронежская, д. 19</t>
  </si>
  <si>
    <t>2025: Пермский городской округ, город Пермь: г. Пермь, ул. Газеты Звезда, д. 14</t>
  </si>
  <si>
    <t>2025: Пермский городской округ, город Пермь: г. Пермь, ул. Газеты Звезда, д. 54</t>
  </si>
  <si>
    <t>2025: Пермский городской округ, город Пермь: г. Пермь, ул. Гайвинская, д. 60</t>
  </si>
  <si>
    <t>2025: Пермский городской округ, город Пермь: г. Пермь, ул. Генерала Панфилова, д. 10</t>
  </si>
  <si>
    <t>2025: Пермский городской округ, город Пермь: г. Пермь, ул. Генерала Черняховского, д. 53</t>
  </si>
  <si>
    <t>2025: Пермский городской округ, город Пермь: г. Пермь, ул. Героев Хасана, д. 15</t>
  </si>
  <si>
    <t>2025: Пермский городской округ, город Пермь: г. Пермь, ул. Героев Хасана, д. 3</t>
  </si>
  <si>
    <t>2025: Пермский городской округ, город Пермь: г. Пермь, ул. Героев Хасана, д. 8</t>
  </si>
  <si>
    <t>2025: Пермский городской округ, город Пермь: г. Пермь, ул. Гусарова, д. 14</t>
  </si>
  <si>
    <t>2025: Пермский городской округ, город Пермь: г. Пермь, ул. Гусарова, д. 16</t>
  </si>
  <si>
    <t>2025: Пермский городской округ, город Пермь: г. Пермь, ул. Гусарова, д. 18</t>
  </si>
  <si>
    <t>2025: Пермский городской округ, город Пермь: г. Пермь, ул. Гусарова, д. 8</t>
  </si>
  <si>
    <t>2025: Пермский городской округ, город Пермь: г. Пермь, ул. Гусарова, д. 9</t>
  </si>
  <si>
    <t>2025: Пермский городской округ, город Пермь: г. Пермь, ул. Дружбы, д. 21</t>
  </si>
  <si>
    <t>2025: Пермский городской округ, город Пермь: г. Пермь, ул. Екатерининская, д. 198</t>
  </si>
  <si>
    <t>2025: Пермский городской округ, город Пермь: г. Пермь, ул. Екатерининская, д. 51</t>
  </si>
  <si>
    <t>2025: Пермский городской округ, город Пермь: г. Пермь, ул. Желябова, д. 10</t>
  </si>
  <si>
    <t>2025: Пермский городской округ, город Пермь: г. Пермь, ул. Желябова, д. 13</t>
  </si>
  <si>
    <t>2025: Пермский городской округ, город Пермь: г. Пермь, ул. Закамская, д. 20</t>
  </si>
  <si>
    <t>2025: Пермский городской округ, город Пермь: г. Пермь, ул. Закамская, д. 2А</t>
  </si>
  <si>
    <t>2025: Пермский городской округ, город Пермь: г. Пермь, ул. Закамская, д. 2Б</t>
  </si>
  <si>
    <t>2025: Пермский городской округ, город Пермь: г. Пермь, ул. Закамская, д. 42</t>
  </si>
  <si>
    <t>2025: Пермский городской округ, город Пермь: г. Пермь, ул. Закамская, д. 5/2</t>
  </si>
  <si>
    <t>2025: Пермский городской округ, город Пермь: г. Пермь, ул. Закамская, д. 54</t>
  </si>
  <si>
    <t>2025: Пермский городской округ, город Пермь: г. Пермь, ул. Ивана Франко, д. 40/3</t>
  </si>
  <si>
    <t>2025: Пермский городской округ, город Пермь: г. Пермь, ул. Карбышева, д. 32</t>
  </si>
  <si>
    <t>2025: Пермский городской округ, город Пермь: г. Пермь, ул. Качалова, д. 27</t>
  </si>
  <si>
    <t>2025: Пермский городской округ, город Пермь: г. Пермь, ул. КИМ, д. 51</t>
  </si>
  <si>
    <t>2025: Пермский городской округ, город Пермь: г. Пермь, ул. КИМ, д. 97</t>
  </si>
  <si>
    <t>2025: Пермский городской округ, город Пермь: г. Пермь, ул. Кировоградская, д. 10</t>
  </si>
  <si>
    <t>2025: Пермский городской округ, город Пермь: г. Пермь, ул. Кировоградская, д. 15</t>
  </si>
  <si>
    <t>2025: Пермский городской округ, город Пермь: г. Пермь, ул. Коломенская, д. 9</t>
  </si>
  <si>
    <t>2025: Пермский городской округ, город Пермь: г. Пермь, ул. Колыбалова, д. 18</t>
  </si>
  <si>
    <t>2025: Пермский городской округ, город Пермь: г. Пермь, ул. Колыбалова, д. 20</t>
  </si>
  <si>
    <t>2025: Пермский городской округ, город Пермь: г. Пермь, ул. Комиссара Пожарского, д. 15</t>
  </si>
  <si>
    <t>2025: Пермский городской округ, город Пермь: г. Пермь, ул. Корсуньская, д. 23</t>
  </si>
  <si>
    <t>2025: Пермский городской округ, город Пермь: г. Пермь, ул. Космонавта Леонова, д. 62</t>
  </si>
  <si>
    <t>2025: Пермский городской округ, город Пермь: г. Пермь, ул. Костычева, д. 42/1</t>
  </si>
  <si>
    <t>2025: Пермский городской округ, город Пермь: г. Пермь, ул. Краснополянская, д. 9</t>
  </si>
  <si>
    <t>2025: Пермский городской округ, город Пермь: г. Пермь, ул. Кронштадтская, д. 10</t>
  </si>
  <si>
    <t>2025: Пермский городской округ, город Пермь: г. Пермь, ул. Крупской, д. 25</t>
  </si>
  <si>
    <t>2025: Пермский городской округ, город Пермь: г. Пермь, ул. Крупской, д. 82</t>
  </si>
  <si>
    <t>2025: Пермский городской округ, город Пермь: г. Пермь, ул. Крупской, д. 85</t>
  </si>
  <si>
    <t>2025: Пермский городской округ, город Пермь: г. Пермь, ул. Куйбышева, д. 53А</t>
  </si>
  <si>
    <t>2025: Пермский городской округ, город Пермь: г. Пермь, ул. Куйбышева, д. 88</t>
  </si>
  <si>
    <t>2025: Пермский городской округ, город Пермь: г. Пермь, ул. Куйбышева, д. 9</t>
  </si>
  <si>
    <t>2025: Пермский городской округ, город Пермь: г. Пермь, ул. Кустовая, д. 3</t>
  </si>
  <si>
    <t>2025: Пермский городской округ, город Пермь: г. Пермь, ул. Куфонина, д. 14</t>
  </si>
  <si>
    <t>2025: Пермский городской округ, город Пермь: г. Пермь, ул. Куфонина, д. 32</t>
  </si>
  <si>
    <t>2025: Пермский городской округ, город Пермь: г. Пермь, ул. Ласьвинская, д. 70А</t>
  </si>
  <si>
    <t>2025: Пермский городской округ, город Пермь: г. Пермь, ул. Ласьвинская, д. 72А</t>
  </si>
  <si>
    <t>2025: Пермский городской округ, город Пермь: г. Пермь, ул. Ласьвинская, д. 74</t>
  </si>
  <si>
    <t>2025: Пермский городской округ, город Пермь: г. Пермь, ул. Лебедева, д. 33</t>
  </si>
  <si>
    <t>2025: Пермский городской округ, город Пермь: г. Пермь, ул. Ленина, д. 78</t>
  </si>
  <si>
    <t>2025: Пермский городской округ, город Пермь: г. Пермь, ул. Ленина, д. 90</t>
  </si>
  <si>
    <t>2025: Пермский городской округ, город Пермь: г. Пермь, ул. Лобвинская, д. 9</t>
  </si>
  <si>
    <t>2025: Пермский городской округ, город Пермь: г. Пермь, ул. Луначарского, д. 26А</t>
  </si>
  <si>
    <t>2025: Пермский городской округ, город Пермь: г. Пермь, ул. Луначарского, д. 51А</t>
  </si>
  <si>
    <t>2025: Пермский городской округ, город Пермь: г. Пермь, ул. Льва Лаврова, д. 18</t>
  </si>
  <si>
    <t>2025: Пермский городской округ, город Пермь: г. Пермь, ул. Лядовская, д. 87</t>
  </si>
  <si>
    <t>2025: Пермский городской округ, город Пермь: г. Пермь, ул. Макаренко, д. 44</t>
  </si>
  <si>
    <t>2025: Пермский городской округ, город Пермь: г. Пермь, ул. Макаренко, д. 54</t>
  </si>
  <si>
    <t>2025: Пермский городской округ, город Пермь: г. Пермь, ул. Макаренко, д. 8</t>
  </si>
  <si>
    <t>2025: Пермский городской округ, город Пермь: г. Пермь, ул. Максима Горького, д. 65А</t>
  </si>
  <si>
    <t>2025: Пермский городской округ, город Пермь: г. Пермь, ул. Максима Горького, д. 74</t>
  </si>
  <si>
    <t>2025: Пермский городской округ, город Пермь: г. Пермь, ул. Максима Горького, д. 77</t>
  </si>
  <si>
    <t>2025: Пермский городской округ, город Пермь: г. Пермь, ул. Малкова, д. 30А</t>
  </si>
  <si>
    <t>2025: Пермский городской округ, город Пермь: г. Пермь, ул. Маршала Рыбалко, д. 30</t>
  </si>
  <si>
    <t>2025: Пермский городской округ, город Пермь: г. Пермь, ул. Маршала Толбухина, д. 10А</t>
  </si>
  <si>
    <t>2025: Пермский городской округ, город Пермь: г. Пермь, ул. Мензелинская, д. 14</t>
  </si>
  <si>
    <t>2025: Пермский городской округ, город Пермь: г. Пермь, ул. Мира, д. 115</t>
  </si>
  <si>
    <t>2025: Пермский городской округ, город Пермь: г. Пермь, ул. Мира, д. 61А</t>
  </si>
  <si>
    <t>2025: Пермский городской округ, город Пермь: г. Пермь, ул. Мира, д. 65</t>
  </si>
  <si>
    <t>2025: Пермский городской округ, город Пермь: г. Пермь, ул. Нефтяников, д. 25</t>
  </si>
  <si>
    <t>2025: Пермский городской округ, город Пермь: г. Пермь, ул. Николая Островского, д. 49</t>
  </si>
  <si>
    <t>2025: Пермский городской округ, город Пермь: г. Пермь, ул. Николая Островского, д. 76А</t>
  </si>
  <si>
    <t>2025: Пермский городской округ, город Пермь: г. Пермь, ул. Новоржевская, д. 5</t>
  </si>
  <si>
    <t>2025: Пермский городской округ, город Пермь: г. Пермь, ул. Новосибирская, д. 17</t>
  </si>
  <si>
    <t>2025: Пермский городской округ, город Пермь: г. Пермь, ул. Окулова, д. 31</t>
  </si>
  <si>
    <t>2025: Пермский городской округ, город Пермь: г. Пермь, ул. Охотников, д. 27</t>
  </si>
  <si>
    <t>2025: Пермский городской округ, город Пермь: г. Пермь, ул. Патриса Лумумбы, д. 11</t>
  </si>
  <si>
    <t>2025: Пермский городской округ, город Пермь: г. Пермь, ул. Пермская, д. 124</t>
  </si>
  <si>
    <t>2025: Пермский городской округ, город Пермь: г. Пермь, ул. Пермская, д. 126А</t>
  </si>
  <si>
    <t>2025: Пермский городской округ, город Пермь: г. Пермь, ул. Петропавловская, д. 119</t>
  </si>
  <si>
    <t>2025: Пермский городской округ, город Пермь: г. Пермь, ул. Петропавловская, д. 119А</t>
  </si>
  <si>
    <t>2025: Пермский городской округ, город Пермь: г. Пермь, ул. Петропавловская, д. 12</t>
  </si>
  <si>
    <t>2025: Пермский городской округ, город Пермь: г. Пермь, ул. Петропавловская, д. 19</t>
  </si>
  <si>
    <t>2025: Пермский городской округ, город Пермь: г. Пермь, ул. Петропавловская, д. 60</t>
  </si>
  <si>
    <t>2025: Пермский городской округ, город Пермь: г. Пермь, ул. Подлесная, д. 17/1</t>
  </si>
  <si>
    <t>2025: Пермский городской округ, город Пермь: г. Пермь, ул. Попова, д. 27</t>
  </si>
  <si>
    <t>2025: Пермский городской округ, город Пермь: г. Пермь, ул. Рабочая, д. 3</t>
  </si>
  <si>
    <t>2025: Пермский городской округ, город Пермь: г. Пермь, ул. Розалии Землячки, д. 12</t>
  </si>
  <si>
    <t>2025: Пермский городской округ, город Пермь: г. Пермь, ул. Семченко, д. 15</t>
  </si>
  <si>
    <t>2025: Пермский городской округ, город Пермь: г. Пермь, ул. Сеченова, д. 3</t>
  </si>
  <si>
    <t>2025: Пермский городской округ, город Пермь: г. Пермь, ул. Сибирская, д. 63</t>
  </si>
  <si>
    <t>2025: Пермский городской округ, город Пермь: г. Пермь, ул. Сивкова, д. 23</t>
  </si>
  <si>
    <t>2025: Пермский городской округ, город Пермь: г. Пермь, ул. Сивкова, д. 25</t>
  </si>
  <si>
    <t>2025: Пермский городской округ, город Пермь: г. Пермь, ул. Советская, д. 39А</t>
  </si>
  <si>
    <t>2025: Пермский городской округ, город Пермь: г. Пермь, ул. Солдатова, д. 10</t>
  </si>
  <si>
    <t>2025: Пермский городской округ, город Пермь: г. Пермь, ул. Соловьева, д. 15</t>
  </si>
  <si>
    <t>2025: Пермский городской округ, город Пермь: г. Пермь, ул. Стахановская, д. 10А</t>
  </si>
  <si>
    <t>2025: Пермский городской округ, город Пермь: г. Пермь, ул. Строителей, д. 16А</t>
  </si>
  <si>
    <t>2025: Пермский городской округ, город Пермь: г. Пермь, ул. Студенческая, д. 1</t>
  </si>
  <si>
    <t>2025: Пермский городской округ, город Пермь: г. Пермь, ул. Сухумская, д. 19</t>
  </si>
  <si>
    <t>2025: Пермский городской округ, город Пермь: г. Пермь, ул. Тбилисская, д. 25</t>
  </si>
  <si>
    <t>2025: Пермский городской округ, город Пермь: г. Пермь, ул. Тбилисская, д. 3</t>
  </si>
  <si>
    <t>2025: Пермский городской округ, город Пермь: г. Пермь, ул. Тбилисская, д. 9</t>
  </si>
  <si>
    <t>2025: Пермский городской округ, город Пермь: г. Пермь, ул. Транспортная, д. 19</t>
  </si>
  <si>
    <t>2025: Пермский городской округ, город Пермь: г. Пермь, ул. Тургенева, д. 31</t>
  </si>
  <si>
    <t>2025: Пермский городской округ, город Пермь: г. Пермь, ул. Уинская, д. 6</t>
  </si>
  <si>
    <t>2025: Пермский городской округ, город Пермь: г. Пермь, ул. Уральская, д. 61А</t>
  </si>
  <si>
    <t>2025: Пермский городской округ, город Пермь: г. Пермь, ул. Уссурийская, д. 17</t>
  </si>
  <si>
    <t>2025: Пермский городской округ, город Пермь: г. Пермь, ул. Ушинского, д. 6</t>
  </si>
  <si>
    <t>2025: Пермский городской округ, город Пермь: г. Пермь, ул. Фадеева, д. 10</t>
  </si>
  <si>
    <t>2025: Пермский городской округ, город Пермь: г. Пермь, ул. Химградская, д. 5</t>
  </si>
  <si>
    <t>2025: Пермский городской округ, город Пермь: г. Пермь, ул. Хохрякова, д. 25</t>
  </si>
  <si>
    <t>2025: Пермский городской округ, город Пермь: г. Пермь, ул. Чкалова, д. 2</t>
  </si>
  <si>
    <t>2025: Пермский городской округ, город Пермь: г. Пермь, ул. Чкалова, д. 4</t>
  </si>
  <si>
    <t>2025: Пермский городской округ, город Пермь: г. Пермь, ул. Чкалова, д. 48</t>
  </si>
  <si>
    <t>2025: Пермский городской округ, город Пермь: г. Пермь, ул. Чкалова, д. 6</t>
  </si>
  <si>
    <t>2025: Пермский городской округ, город Пермь: г. Пермь, ул. Чкалова, д. 8</t>
  </si>
  <si>
    <t>2025: Пермский городской округ, город Пермь: г. Пермь, ул. Шишкина, д. 6</t>
  </si>
  <si>
    <t>2025: Пермский городской округ, город Пермь: г. Пермь, ул. Юрша, д. 60</t>
  </si>
  <si>
    <t>2025: Пермский городской округ, город Пермь: г. Пермь, ул. Яблочкова, д. 33</t>
  </si>
  <si>
    <t>2025: Пермский муниципальный округ Пермского края: А</t>
  </si>
  <si>
    <t>2025: Сивинский муниципальный округ Пермского края: А</t>
  </si>
  <si>
    <t>2025: Соликамский городской округ Пермского края: А</t>
  </si>
  <si>
    <t>2025: Суксунский городской округ Пермского края: А</t>
  </si>
  <si>
    <t>2025: Уинский муниципальный округ Пермского края: А</t>
  </si>
  <si>
    <t>2025: Чайковский городской округ Пермского края: А</t>
  </si>
  <si>
    <t>2025: Частинский муниципальный округ Пермского края: А</t>
  </si>
  <si>
    <t>2025: Чердынский городской округ Пермского края: А</t>
  </si>
  <si>
    <t>2025: Чернушинский городской округ Пермского края: А</t>
  </si>
  <si>
    <t>2025: Чусовской городской округ Пермского края: А</t>
  </si>
  <si>
    <t>2025: Юрлинский муниципальный округ Пермского края: А</t>
  </si>
  <si>
    <t>2025: Юсьвинский муниципальный округ Пермского края: А</t>
  </si>
  <si>
    <t>2026: Александровский муниципальный округ Пермского края: А</t>
  </si>
  <si>
    <t>2026: Бардымский муниципальный округ Пермского края: А</t>
  </si>
  <si>
    <t>2026: Березовский муниципальный округ Пермского края: А</t>
  </si>
  <si>
    <t>2026: Большесосновский муниципальный округ Пермского края: А</t>
  </si>
  <si>
    <t>2026: Гайнский муниципальный округ Пермского края: А</t>
  </si>
  <si>
    <t>2026: Горнозаводской городской округ Пермского края: А</t>
  </si>
  <si>
    <t>2026: Городской округ "Город Кизел" Пермского края: А</t>
  </si>
  <si>
    <t>2026: Городской округ закрытое административно-территориальное образование Звездный Пермского края: А</t>
  </si>
  <si>
    <t>2026: Губахинский муниципальный округ Пермского края: А</t>
  </si>
  <si>
    <t>2026: Губахинский муниципальный округ Пермского края: г. Губаха, пр-т Ленина, д. 36</t>
  </si>
  <si>
    <t>2026: Губахинский муниципальный округ Пермского края: г. Губаха, пр-т Октябрьский, д. 12</t>
  </si>
  <si>
    <t>2026: Губахинский муниципальный округ Пермского края: г. Губаха, ул. 20 Партсъезда, д. 22</t>
  </si>
  <si>
    <t>2026: Губахинский муниципальный округ Пермского края: г. Губаха, ул. Бутлерова, д. 3</t>
  </si>
  <si>
    <t>2026: Губахинский муниципальный округ Пермского края: г. Губаха, ул. Газеты Правда, д. 23</t>
  </si>
  <si>
    <t>2026: Губахинский муниципальный округ Пермского края: г. Губаха, ул. Газеты Правда, д. 28</t>
  </si>
  <si>
    <t>2026: Губахинский муниципальный округ Пермского края: г. Губаха, ул. Дзержинского, д. 8</t>
  </si>
  <si>
    <t>2026: Губахинский муниципальный округ Пермского края: г. Губаха, ул. Мира, д. 22</t>
  </si>
  <si>
    <t>2026: Губахинский муниципальный округ Пермского края: г. Губаха, ул. Мира, д. 27А</t>
  </si>
  <si>
    <t>2026: Губахинский муниципальный округ Пермского края: г. Губаха, ул. Орджоникидзе, д. 14</t>
  </si>
  <si>
    <t>2026: Губахинский муниципальный округ Пермского края: г. Губаха, ул. Орджоникидзе, д. 6</t>
  </si>
  <si>
    <t>2026: Губахинский муниципальный округ Пермского края: г. Губаха, ул. Циолковского, д. 1</t>
  </si>
  <si>
    <t>2026: Губахинский муниципальный округ Пермского края: г. Губаха, ул. Чернигина, д. 2</t>
  </si>
  <si>
    <t>2026: Добрянский городской округ Пермского края: А</t>
  </si>
  <si>
    <t>2026: Еловский муниципальный округ Пермского края: А</t>
  </si>
  <si>
    <t>2026: Ильинский городской округ Пермского края: А</t>
  </si>
  <si>
    <t>2026: Кишертский муниципальный округ Пермского края: А</t>
  </si>
  <si>
    <t>2026: Косинский муниципальный округ Пермского края: А</t>
  </si>
  <si>
    <t>2026: Кочевский муниципальный округ Пермского края: А</t>
  </si>
  <si>
    <t>2026: Красновишерский городской округ Пермского края: А</t>
  </si>
  <si>
    <t>2026: Краснокамский городской округ Пермского края: А</t>
  </si>
  <si>
    <t>2026: Кудымкарский муниципальный округ Пермского края: А</t>
  </si>
  <si>
    <t>2026: Куединский муниципальный округ Пермского края: А</t>
  </si>
  <si>
    <t>2026: Кунгурский муниципальный округ Пермского края: А</t>
  </si>
  <si>
    <t>2026: Лысьвенский городской округ Пермского края: А</t>
  </si>
  <si>
    <t>2026: Муниципальное образование "Город Березники" Пермского края: А</t>
  </si>
  <si>
    <t>2026: Муниципальное образование Верещагинский городской округ Пермского края: А</t>
  </si>
  <si>
    <t>2026: Муниципальное образование Карагайский муниципальный округ Пермского края: А</t>
  </si>
  <si>
    <t>2026: Нытвенский городской округ Пермского края: А</t>
  </si>
  <si>
    <t>2026: Октябрьский городской округ Пермского края: А</t>
  </si>
  <si>
    <t>2026: Ординский муниципальный округ Пермского края: А</t>
  </si>
  <si>
    <t>2026: Осинский городской округ Пермского края: А</t>
  </si>
  <si>
    <t>2026: Оханский городской округ Пермского края: А</t>
  </si>
  <si>
    <t>2026: Очерский городской округ Пермского края: А</t>
  </si>
  <si>
    <t>2026: Пермский городской округ, город Пермь: А</t>
  </si>
  <si>
    <t>2026: Пермский городской округ, город Пермь: г. Пермь, пр-д Серебрянский, д. 5</t>
  </si>
  <si>
    <t>2026: Пермский городской округ, город Пермь: г. Пермь, пр-д Якуба Коласа, д. 9</t>
  </si>
  <si>
    <t>2026: Пермский городской округ, город Пермь: г. Пермь, пр-т Комсомольский, д. 58</t>
  </si>
  <si>
    <t>2026: Пермский городской округ, город Пермь: г. Пермь, пр-т Комсомольский, д. 84</t>
  </si>
  <si>
    <t>2026: Пермский городской округ, город Пермь: г. Пермь, пр-т Комсомольский, д. 86</t>
  </si>
  <si>
    <t>2026: Пермский городской округ, город Пермь: г. Пермь, ул. Адмирала Старикова, д. 1</t>
  </si>
  <si>
    <t>2026: Пермский городской округ, город Пермь: г. Пермь, ул. Адмирала Ушакова, д. 22</t>
  </si>
  <si>
    <t>2026: Пермский городской округ, город Пермь: г. Пермь, ул. Анвара Гатауллина, д. 3</t>
  </si>
  <si>
    <t>2026: Пермский городской округ, город Пермь: г. Пермь, ул. Баумана, д. 10</t>
  </si>
  <si>
    <t>2026: Пермский городской округ, город Пермь: г. Пермь, ул. Белинского, д. 59</t>
  </si>
  <si>
    <t>2026: Пермский городской округ, город Пермь: г. Пермь, ул. Бородинская, д. 23</t>
  </si>
  <si>
    <t>2026: Пермский городской округ, город Пермь: г. Пермь, ул. Бородинская, д. 31</t>
  </si>
  <si>
    <t>2026: Пермский городской округ, город Пермь: г. Пермь, ул. Братьев Игнатовых, д. 21А</t>
  </si>
  <si>
    <t>2026: Пермский городской округ, город Пермь: г. Пермь, ул. Васнецова, д. 13</t>
  </si>
  <si>
    <t>2026: Пермский городской округ, город Пермь: г. Пермь, ул. Весенняя, д. 17А</t>
  </si>
  <si>
    <t>2026: Пермский городской округ, город Пермь: г. Пермь, ул. Ветлужская, д. 64</t>
  </si>
  <si>
    <t>2026: Пермский городской округ, город Пермь: г. Пермь, ул. Вижайская, д. 12</t>
  </si>
  <si>
    <t>2026: Пермский городской округ, город Пермь: г. Пермь, ул. Волгодонская, д. 11</t>
  </si>
  <si>
    <t>2026: Пермский городской округ, город Пермь: г. Пермь, ул. Газеты Звезда, д. 9</t>
  </si>
  <si>
    <t>2026: Пермский городской округ, город Пермь: г. Пермь, ул. Гашкова, д. 30/3</t>
  </si>
  <si>
    <t>2026: Пермский городской округ, город Пермь: г. Пермь, ул. Героев Хасана, д. 16</t>
  </si>
  <si>
    <t>2026: Пермский городской округ, город Пермь: г. Пермь, ул. Героев Хасана, д. 32</t>
  </si>
  <si>
    <t>2026: Пермский городской округ, город Пермь: г. Пермь, ул. Глазовская, д. 3</t>
  </si>
  <si>
    <t>2026: Пермский городской округ, город Пермь: г. Пермь, ул. Глеба Успенского, д. 2А</t>
  </si>
  <si>
    <t>2026: Пермский городской округ, город Пермь: г. Пермь, ул. Дениса Давыдова, д. 22</t>
  </si>
  <si>
    <t>2026: Пермский городской округ, город Пермь: г. Пермь, ул. Дениса Давыдова, д. 7</t>
  </si>
  <si>
    <t>2026: Пермский городской округ, город Пермь: г. Пермь, ул. Добролюбова, д. 16</t>
  </si>
  <si>
    <t>2026: Пермский городской округ, город Пермь: г. Пермь, ул. Дружбы, д. 20</t>
  </si>
  <si>
    <t>2026: Пермский городской округ, город Пермь: г. Пермь, ул. Екатерининская, д. 134</t>
  </si>
  <si>
    <t>2026: Пермский городской округ, город Пермь: г. Пермь, ул. Екатерининская, д. 214</t>
  </si>
  <si>
    <t>2026: Пермский городской округ, город Пермь: г. Пермь, ул. Елькина, д. 49</t>
  </si>
  <si>
    <t>2026: Пермский городской округ, город Пермь: г. Пермь, ул. Закамская, д. 29А</t>
  </si>
  <si>
    <t>2026: Пермский городской округ, город Пермь: г. Пермь, ул. Закамская, д. 2В</t>
  </si>
  <si>
    <t>2026: Пермский городской округ, город Пермь: г. Пермь, ул. Закамская, д. 54</t>
  </si>
  <si>
    <t>2026: Пермский городской округ, город Пермь: г. Пермь, ул. Закамская, д. 58</t>
  </si>
  <si>
    <t>2026: Пермский городской округ, город Пермь: г. Пермь, ул. Зенкова, д. 8</t>
  </si>
  <si>
    <t>2026: Пермский городской округ, город Пермь: г. Пермь, ул. Качалова, д. 27</t>
  </si>
  <si>
    <t>2026: Пермский городской округ, город Пермь: г. Пермь, ул. КИМ, д. 88</t>
  </si>
  <si>
    <t>2026: Пермский городской округ, город Пермь: г. Пермь, ул. Кировоградская, д. 55</t>
  </si>
  <si>
    <t>2026: Пермский городской округ, город Пермь: г. Пермь, ул. Комбайнеров, д. 26</t>
  </si>
  <si>
    <t>2026: Пермский городской округ, город Пермь: г. Пермь, ул. Корсуньская, д. 23</t>
  </si>
  <si>
    <t>2026: Пермский городской округ, город Пермь: г. Пермь, ул. Космонавта Беляева, д. 54А</t>
  </si>
  <si>
    <t>2026: Пермский городской округ, город Пермь: г. Пермь, ул. Краснополянская, д. 12</t>
  </si>
  <si>
    <t>2026: Пермский городской округ, город Пермь: г. Пермь, ул. Красные Казармы, д. 7</t>
  </si>
  <si>
    <t>2026: Пермский городской округ, город Пермь: г. Пермь, ул. Крисанова, д. 18А</t>
  </si>
  <si>
    <t>2026: Пермский городской округ, город Пермь: г. Пермь, ул. Крисанова, д. 18Б</t>
  </si>
  <si>
    <t>2026: Пермский городской округ, город Пермь: г. Пермь, ул. Крисанова, д. 5</t>
  </si>
  <si>
    <t>2026: Пермский городской округ, город Пермь: г. Пермь, ул. Крупской, д. 35</t>
  </si>
  <si>
    <t>2026: Пермский городской округ, город Пермь: г. Пермь, ул. Крупской, д. 38</t>
  </si>
  <si>
    <t>2026: Пермский городской округ, город Пермь: г. Пермь, ул. Крупской, д. 75</t>
  </si>
  <si>
    <t>2026: Пермский городской округ, город Пермь: г. Пермь, ул. Крупской, д. 76</t>
  </si>
  <si>
    <t>2026: Пермский городской округ, город Пермь: г. Пермь, ул. Крупской, д. 82</t>
  </si>
  <si>
    <t>2026: Пермский городской округ, город Пермь: г. Пермь, ул. Куйбышева, д. 58А</t>
  </si>
  <si>
    <t>2026: Пермский городской округ, город Пермь: г. Пермь, ул. Куйбышева, д. 59</t>
  </si>
  <si>
    <t>2026: Пермский городской округ, город Пермь: г. Пермь, ул. Куйбышева, д. 89</t>
  </si>
  <si>
    <t>2026: Пермский городской округ, город Пермь: г. Пермь, ул. Кустовая, д. 3</t>
  </si>
  <si>
    <t>2026: Пермский городской округ, город Пермь: г. Пермь, ул. Ласьвинская, д. 70</t>
  </si>
  <si>
    <t>2026: Пермский городской округ, город Пермь: г. Пермь, ул. Ласьвинская, д. 72</t>
  </si>
  <si>
    <t>2026: Пермский городской округ, город Пермь: г. Пермь, ул. Лебедева, д. 42</t>
  </si>
  <si>
    <t>2026: Пермский городской округ, город Пермь: г. Пермь, ул. Лебедева, д. 47</t>
  </si>
  <si>
    <t>2026: Пермский городской округ, город Пермь: г. Пермь, ул. Ленина, д. 90</t>
  </si>
  <si>
    <t>2026: Пермский городской округ, город Пермь: г. Пермь, ул. Липатова, д. 13</t>
  </si>
  <si>
    <t>2026: Пермский городской округ, город Пермь: г. Пермь, ул. Лиственная, д. 2</t>
  </si>
  <si>
    <t>2026: Пермский городской округ, город Пермь: г. Пермь, ул. Лодыгина, д. 26</t>
  </si>
  <si>
    <t>2026: Пермский городской округ, город Пермь: г. Пермь, ул. Лодыгина, д. 3А</t>
  </si>
  <si>
    <t>2026: Пермский городской округ, город Пермь: г. Пермь, ул. Луначарского, д. 33</t>
  </si>
  <si>
    <t>2026: Пермский городской округ, город Пермь: г. Пермь, ул. Лядовская, д. 119</t>
  </si>
  <si>
    <t>2026: Пермский городской округ, город Пермь: г. Пермь, ул. Лякишева, д. 4</t>
  </si>
  <si>
    <t>2026: Пермский городской округ, город Пермь: г. Пермь, ул. Макаренко, д. 10</t>
  </si>
  <si>
    <t>2026: Пермский городской округ, город Пермь: г. Пермь, ул. Макаренко, д. 12</t>
  </si>
  <si>
    <t>2026: Пермский городской округ, город Пермь: г. Пермь, ул. Макаренко, д. 14</t>
  </si>
  <si>
    <t>2026: Пермский городской округ, город Пермь: г. Пермь, ул. Маршала Рыбалко, д. 42</t>
  </si>
  <si>
    <t>2026: Пермский городской округ, город Пермь: г. Пермь, ул. Маршала Рыбалко, д. 45</t>
  </si>
  <si>
    <t>2026: Пермский городской округ, город Пермь: г. Пермь, ул. Маршала Толбухина, д. 12</t>
  </si>
  <si>
    <t>2026: Пермский городской округ, город Пермь: г. Пермь, ул. Маршала Толбухина, д. 2/5</t>
  </si>
  <si>
    <t>2026: Пермский городской округ, город Пермь: г. Пермь, ул. Мира, д. 6</t>
  </si>
  <si>
    <t>2026: Пермский городской округ, город Пермь: г. Пермь, ул. Монастырская, д. 177</t>
  </si>
  <si>
    <t>2026: Пермский городской округ, город Пермь: г. Пермь, ул. Нефтяников, д. 2</t>
  </si>
  <si>
    <t>2026: Пермский городской округ, город Пермь: г. Пермь, ул. Николая Быстрых, д. 2</t>
  </si>
  <si>
    <t>2026: Пермский городской округ, город Пермь: г. Пермь, ул. Новоржевская, д. 36</t>
  </si>
  <si>
    <t>2026: Пермский городской округ, город Пермь: г. Пермь, ул. Новосибирская, д. 18А</t>
  </si>
  <si>
    <t>2026: Пермский городской округ, город Пермь: г. Пермь, ул. Одоевского, д. 26</t>
  </si>
  <si>
    <t>2026: Пермский городской округ, город Пермь: г. Пермь, ул. Оршанская, д. 13</t>
  </si>
  <si>
    <t>2026: Пермский городской округ, город Пермь: г. Пермь, ул. Охотников, д. 26</t>
  </si>
  <si>
    <t>2026: Пермский городской округ, город Пермь: г. Пермь, ул. Петропавловская, д. 78</t>
  </si>
  <si>
    <t>2026: Пермский городской округ, город Пермь: г. Пермь, ул. Петропавловская, д. 79</t>
  </si>
  <si>
    <t>2026: Пермский городской округ, город Пермь: г. Пермь, ул. Плеханова, д. 33</t>
  </si>
  <si>
    <t>2026: Пермский городской округ, город Пермь: г. Пермь, ул. Пономарева, д. 4</t>
  </si>
  <si>
    <t>2026: Пермский городской округ, город Пермь: г. Пермь, ул. Пушкарская, д. 130</t>
  </si>
  <si>
    <t>2026: Пермский городской округ, город Пермь: г. Пермь, ул. Пушкина, д. 29</t>
  </si>
  <si>
    <t>2026: Пермский городской округ, город Пермь: г. Пермь, ул. Розалии Землячки, д. 12</t>
  </si>
  <si>
    <t>2026: Пермский городской округ, город Пермь: г. Пермь, ул. Розалии Землячки, д. 8</t>
  </si>
  <si>
    <t>2026: Пермский городской округ, город Пермь: г. Пермь, ул. Сергея Есенина, д. 11</t>
  </si>
  <si>
    <t>2026: Пермский городской округ, город Пермь: г. Пермь, ул. Сибирская, д. 4А</t>
  </si>
  <si>
    <t>2026: Пермский городской округ, город Пермь: г. Пермь, ул. Сибирская, д. 52</t>
  </si>
  <si>
    <t>2026: Пермский городской округ, город Пермь: г. Пермь, ул. Сибирская, д. 57</t>
  </si>
  <si>
    <t>2026: Пермский городской округ, город Пермь: г. Пермь, ул. Сибирская, д. 7А</t>
  </si>
  <si>
    <t>2026: Пермский городской округ, город Пермь: г. Пермь, ул. Сивкова, д. 23</t>
  </si>
  <si>
    <t>2026: Пермский городской округ, город Пермь: г. Пермь, ул. Советской Армии, д. 5</t>
  </si>
  <si>
    <t>2026: Пермский городской округ, город Пермь: г. Пермь, ул. Советской Армии, д. 6</t>
  </si>
  <si>
    <t>2026: Пермский городской округ, город Пермь: г. Пермь, ул. Солдатова, д. 7</t>
  </si>
  <si>
    <t>2026: Пермский городской округ, город Пермь: г. Пермь, ул. Соловьева, д. 11</t>
  </si>
  <si>
    <t>2026: Пермский городской округ, город Пермь: г. Пермь, ул. Соловьева, д. 3</t>
  </si>
  <si>
    <t>2026: Пермский городской округ, город Пермь: г. Пермь, ул. Сусанина, д. 9</t>
  </si>
  <si>
    <t>2026: Пермский городской округ, город Пермь: г. Пермь, ул. Тбилисская, д. 11</t>
  </si>
  <si>
    <t>2026: Пермский городской округ, город Пермь: г. Пермь, ул. Техническая, д. 14</t>
  </si>
  <si>
    <t>2026: Пермский городской округ, город Пермь: г. Пермь, ул. Техническая, д. 5/1</t>
  </si>
  <si>
    <t>2026: Пермский городской округ, город Пермь: г. Пермь, ул. Тургенева, д. 20</t>
  </si>
  <si>
    <t>2026: Пермский городской округ, город Пермь: г. Пермь, ул. Тургенева, д. 23</t>
  </si>
  <si>
    <t>2026: Пермский городской округ, город Пермь: г. Пермь, ул. Тургенева, д. 6</t>
  </si>
  <si>
    <t>2026: Пермский городской округ, город Пермь: г. Пермь, ул. Уинская, д. 13</t>
  </si>
  <si>
    <t>2026: Пермский городской округ, город Пермь: г. Пермь, ул. Уинская, д. 6</t>
  </si>
  <si>
    <t>2026: Пермский городской округ, город Пермь: г. Пермь, ул. Уральская, д. 111</t>
  </si>
  <si>
    <t>2026: Пермский городской округ, город Пермь: г. Пермь, ул. Уральская, д. 45</t>
  </si>
  <si>
    <t>2026: Пермский городской округ, город Пермь: г. Пермь, ул. Уральская, д. 53</t>
  </si>
  <si>
    <t>2026: Пермский городской округ, город Пермь: г. Пермь, ул. Уральская, д. 83</t>
  </si>
  <si>
    <t>2026: Пермский городской округ, город Пермь: г. Пермь, ул. Уфимская, д. 14</t>
  </si>
  <si>
    <t>2026: Пермский городской округ, город Пермь: г. Пермь, ул. Федосеева, д. 10</t>
  </si>
  <si>
    <t>2026: Пермский городской округ, город Пермь: г. Пермь, ул. Федосеева, д. 9</t>
  </si>
  <si>
    <t>2026: Пермский городской округ, город Пермь: г. Пермь, ул. Формовщиков, д. 38</t>
  </si>
  <si>
    <t>2026: Пермский городской округ, город Пермь: г. Пермь, ул. Худанина, д. 8</t>
  </si>
  <si>
    <t>2026: Пермский городской округ, город Пермь: г. Пермь, ул. Чебоксарская, д. 12</t>
  </si>
  <si>
    <t>2026: Пермский городской округ, город Пермь: г. Пермь, ул. Чехова, д. 8</t>
  </si>
  <si>
    <t>2026: Пермский городской округ, город Пермь: г. Пермь, ул. Шишкина, д. 4</t>
  </si>
  <si>
    <t>2026: Пермский городской округ, город Пермь: г. Пермь, ул. Экскаваторная, д. 51</t>
  </si>
  <si>
    <t>2026: Пермский городской округ, город Пермь: г. Пермь, ул. Юрша, д. 82</t>
  </si>
  <si>
    <t>2026: Пермский городской округ, город Пермь: г. Пермь, ул. Юрша, д. 9</t>
  </si>
  <si>
    <t>2026: Пермский городской округ, город Пермь: г. Пермь, ул. Ялтинская, д. 10</t>
  </si>
  <si>
    <t>2026: Пермский городской округ, город Пермь: г. Пермь, ул. Янаульская, д. 11</t>
  </si>
  <si>
    <t>2026: Пермский городской округ, город Пермь: г. Пермь, ул. Янаульская, д. 12</t>
  </si>
  <si>
    <t>2026: Пермский городской округ, город Пермь: г. Пермь, ул. Янаульская, д. 19</t>
  </si>
  <si>
    <t>2026: Пермский городской округ, город Пермь: г. Пермь, ш. Космонавтов, д. 110</t>
  </si>
  <si>
    <t>2026: Пермский городской округ, город Пермь: г. Пермь, ш. Космонавтов, д. 127</t>
  </si>
  <si>
    <t>2026: Пермский муниципальный округ Пермского края: А</t>
  </si>
  <si>
    <t>2026: Сивинский муниципальный округ Пермского края: А</t>
  </si>
  <si>
    <t>2026: Соликамский городской округ Пермского края: А</t>
  </si>
  <si>
    <t>2026: Суксунский городской округ Пермского края: А</t>
  </si>
  <si>
    <t>2026: Уинский муниципальный округ Пермского края: А</t>
  </si>
  <si>
    <t>2026: Чайковский городской округ Пермского края: А</t>
  </si>
  <si>
    <t>2026: Частинский муниципальный округ Пермского края: А</t>
  </si>
  <si>
    <t>2026: Чердынский городской округ Пермского края: А</t>
  </si>
  <si>
    <t>2026: Чернушинский городской округ Пермского края: А</t>
  </si>
  <si>
    <t>2026: Чусовской городской округ Пермского края: А</t>
  </si>
  <si>
    <t>2026: Юрлинский муниципальный округ Пермского края: А</t>
  </si>
  <si>
    <t>2026: Юсьвинский муниципальный округ Пермского края: А</t>
  </si>
  <si>
    <t>Кирпич</t>
  </si>
  <si>
    <t>Панель</t>
  </si>
  <si>
    <t>кирпич</t>
  </si>
  <si>
    <t>Шлакоблок</t>
  </si>
  <si>
    <t>Дерево</t>
  </si>
  <si>
    <t>шлакобл.</t>
  </si>
  <si>
    <t>Блоки</t>
  </si>
  <si>
    <t>Крупные блоки</t>
  </si>
  <si>
    <t>Железобетон</t>
  </si>
  <si>
    <t>Монолит</t>
  </si>
  <si>
    <t>Камень</t>
  </si>
  <si>
    <t>Кирпич/шлакоблок</t>
  </si>
  <si>
    <t>шлакоблок</t>
  </si>
  <si>
    <t>Блоки ксб</t>
  </si>
  <si>
    <t>1952-1953</t>
  </si>
  <si>
    <t>панели</t>
  </si>
  <si>
    <t>панель</t>
  </si>
  <si>
    <t>Брус</t>
  </si>
  <si>
    <t>Панели</t>
  </si>
  <si>
    <t>1980-1981</t>
  </si>
  <si>
    <t>киприч</t>
  </si>
  <si>
    <t>бетон</t>
  </si>
  <si>
    <t>блочные</t>
  </si>
  <si>
    <t>Силикальцит</t>
  </si>
  <si>
    <t>Силикальцитные</t>
  </si>
  <si>
    <t>силикальцитный</t>
  </si>
  <si>
    <t>ж/бетон</t>
  </si>
  <si>
    <t>панельный</t>
  </si>
  <si>
    <t>шлакоблок оштукатуренный</t>
  </si>
  <si>
    <t>блочный</t>
  </si>
  <si>
    <t>блоки</t>
  </si>
  <si>
    <t>Блоки КСБ</t>
  </si>
  <si>
    <t>Каркасно-засыпной</t>
  </si>
  <si>
    <t>Бетон</t>
  </si>
  <si>
    <t>Крупные панели</t>
  </si>
  <si>
    <t xml:space="preserve">Ж/б панели </t>
  </si>
  <si>
    <t>2001-2002</t>
  </si>
  <si>
    <t>Шлакоблоки</t>
  </si>
  <si>
    <t>кирпич/панели</t>
  </si>
  <si>
    <t xml:space="preserve">панели </t>
  </si>
  <si>
    <t>крупноблочные</t>
  </si>
  <si>
    <t>ж/блоки</t>
  </si>
  <si>
    <t>нет</t>
  </si>
  <si>
    <t>Итого на 2025 год</t>
  </si>
  <si>
    <t>Итого на 2024 год</t>
  </si>
  <si>
    <t>Итого на 2026 год</t>
  </si>
  <si>
    <t>ВСЕГО</t>
  </si>
  <si>
    <t>Способ формирования фонда капитального ремонта (РО/СС)</t>
  </si>
  <si>
    <t>181</t>
  </si>
  <si>
    <t>182</t>
  </si>
  <si>
    <t>183</t>
  </si>
  <si>
    <t>184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</si>
</sst>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0\ _₽_-;\-* #,##0.00\ _₽_-;_-* &quot;-&quot;??\ _₽_-;_-@_-"/>
    <numFmt numFmtId="166" formatCode="_-* #,##0\ _₽_-;\-* #,##0\ _₽_-;_-* &quot;-&quot;\ _₽_-;_-@_-"/>
  </numFmts>
  <fonts count="24" x14ac:knownFonts="1">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sz val="8"/>
      <name val="Calibri"/>
      <family val="2"/>
      <charset val="204"/>
      <scheme val="minor"/>
    </font>
    <font>
      <sz val="11"/>
      <color theme="1"/>
      <name val="Times New Roman"/>
      <family val="1"/>
      <charset val="204"/>
    </font>
    <font>
      <sz val="10"/>
      <color theme="1"/>
      <name val="Times New Roman"/>
      <family val="1"/>
      <charset val="204"/>
    </font>
    <font>
      <sz val="11"/>
      <name val="Times New Roman"/>
      <family val="1"/>
      <charset val="204"/>
    </font>
    <font>
      <sz val="12"/>
      <name val="Times New Roman"/>
      <family val="1"/>
      <charset val="204"/>
    </font>
    <font>
      <sz val="11"/>
      <color indexed="8"/>
      <name val="Times New Roman"/>
      <family val="1"/>
      <charset val="204"/>
    </font>
    <font>
      <sz val="12"/>
      <color theme="1"/>
      <name val="Times New Roman"/>
      <family val="1"/>
      <charset val="204"/>
    </font>
    <font>
      <b/>
      <sz val="11"/>
      <name val="Times New Roman"/>
      <family val="1"/>
      <charset val="204"/>
    </font>
    <font>
      <b/>
      <sz val="20"/>
      <color theme="1"/>
      <name val="Times New Roman"/>
      <family val="1"/>
      <charset val="204"/>
    </font>
    <font>
      <sz val="14"/>
      <color theme="1"/>
      <name val="Times New Roman"/>
      <family val="1"/>
      <charset val="204"/>
    </font>
    <font>
      <sz val="12"/>
      <color theme="1"/>
      <name val="Times New Roman"/>
      <family val="1"/>
    </font>
    <font>
      <b/>
      <sz val="18"/>
      <color theme="1"/>
      <name val="Times New Roman"/>
      <family val="1"/>
      <charset val="204"/>
    </font>
    <font>
      <b/>
      <sz val="12"/>
      <color theme="1"/>
      <name val="Calibri"/>
      <family val="2"/>
      <charset val="204"/>
      <scheme val="minor"/>
    </font>
    <font>
      <sz val="12"/>
      <color theme="1"/>
      <name val="Calibri"/>
      <family val="2"/>
      <charset val="204"/>
      <scheme val="minor"/>
    </font>
    <font>
      <b/>
      <sz val="16"/>
      <color theme="1"/>
      <name val="Calibri"/>
      <family val="2"/>
      <charset val="204"/>
      <scheme val="minor"/>
    </font>
    <font>
      <sz val="16"/>
      <color theme="1"/>
      <name val="Times New Roman"/>
      <family val="1"/>
      <charset val="204"/>
    </font>
    <font>
      <b/>
      <sz val="11"/>
      <color rgb="FF002060"/>
      <name val="Times New Roman"/>
      <family val="1"/>
      <charset val="204"/>
    </font>
    <font>
      <b/>
      <sz val="12"/>
      <name val="Times New Roman"/>
      <family val="1"/>
      <charset val="204"/>
    </font>
    <font>
      <b/>
      <sz val="11"/>
      <color theme="1"/>
      <name val="Times New Roman"/>
      <family val="1"/>
      <charset val="204"/>
    </font>
    <font>
      <b/>
      <sz val="12"/>
      <color theme="1"/>
      <name val="Times New Roman"/>
      <family val="1"/>
      <charset val="204"/>
    </font>
    <font>
      <b/>
      <sz val="11"/>
      <color indexed="8"/>
      <name val="Times New Roman"/>
      <family val="1"/>
      <charset val="204"/>
    </font>
  </fonts>
  <fills count="14">
    <fill>
      <patternFill patternType="none"/>
    </fill>
    <fill>
      <patternFill patternType="gray125"/>
    </fill>
    <fill>
      <patternFill patternType="solid">
        <fgColor rgb="FFFF7C80"/>
        <bgColor indexed="64"/>
      </patternFill>
    </fill>
    <fill>
      <patternFill patternType="solid">
        <fgColor rgb="FFCCCCFF"/>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FFFFCC"/>
        <bgColor indexed="64"/>
      </patternFill>
    </fill>
    <fill>
      <patternFill patternType="solid">
        <fgColor rgb="FF9999FF"/>
        <bgColor indexed="64"/>
      </patternFill>
    </fill>
    <fill>
      <patternFill patternType="solid">
        <fgColor theme="9" tint="0.79998168889431442"/>
        <bgColor indexed="64"/>
      </patternFill>
    </fill>
    <fill>
      <patternFill patternType="solid">
        <fgColor theme="9" tint="0.39997558519241921"/>
        <bgColor indexed="64"/>
      </patternFill>
    </fill>
    <fill>
      <gradientFill degree="90">
        <stop position="0">
          <color rgb="FFF1AAF8"/>
        </stop>
        <stop position="1">
          <color theme="8" tint="-0.49803155613879818"/>
        </stop>
      </gradientFill>
    </fill>
  </fills>
  <borders count="33">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theme="8" tint="-0.24994659260841701"/>
      </left>
      <right style="double">
        <color theme="8" tint="-0.24994659260841701"/>
      </right>
      <top style="double">
        <color theme="8" tint="-0.24994659260841701"/>
      </top>
      <bottom style="double">
        <color theme="8" tint="-0.24994659260841701"/>
      </bottom>
      <diagonal/>
    </border>
    <border>
      <left style="thin">
        <color indexed="64"/>
      </left>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dashed">
        <color auto="1"/>
      </left>
      <right style="dashed">
        <color auto="1"/>
      </right>
      <top style="dashed">
        <color auto="1"/>
      </top>
      <bottom style="dashed">
        <color auto="1"/>
      </bottom>
      <diagonal/>
    </border>
    <border>
      <left style="dashed">
        <color auto="1"/>
      </left>
      <right style="dashed">
        <color auto="1"/>
      </right>
      <top style="medium">
        <color auto="1"/>
      </top>
      <bottom style="dashed">
        <color auto="1"/>
      </bottom>
      <diagonal/>
    </border>
    <border>
      <left style="double">
        <color rgb="FFFF9999"/>
      </left>
      <right style="double">
        <color rgb="FFFF9999"/>
      </right>
      <top/>
      <bottom/>
      <diagonal/>
    </border>
    <border>
      <left/>
      <right/>
      <top style="thin">
        <color indexed="64"/>
      </top>
      <bottom/>
      <diagonal/>
    </border>
    <border>
      <left style="dashed">
        <color auto="1"/>
      </left>
      <right/>
      <top/>
      <bottom/>
      <diagonal/>
    </border>
    <border>
      <left style="dashed">
        <color auto="1"/>
      </left>
      <right/>
      <top/>
      <bottom style="dashed">
        <color auto="1"/>
      </bottom>
      <diagonal/>
    </border>
    <border>
      <left style="dashed">
        <color auto="1"/>
      </left>
      <right/>
      <top style="dashed">
        <color auto="1"/>
      </top>
      <bottom style="dashed">
        <color auto="1"/>
      </bottom>
      <diagonal/>
    </border>
    <border>
      <left style="dashed">
        <color auto="1"/>
      </left>
      <right/>
      <top style="dashed">
        <color auto="1"/>
      </top>
      <bottom/>
      <diagonal/>
    </border>
  </borders>
  <cellStyleXfs count="1">
    <xf numFmtId="0" fontId="0" fillId="0" borderId="0"/>
  </cellStyleXfs>
  <cellXfs count="219">
    <xf numFmtId="0" fontId="0" fillId="0" borderId="0" xfId="0"/>
    <xf numFmtId="0" fontId="0" fillId="0" borderId="0" xfId="0" applyAlignment="1">
      <alignment horizontal="center"/>
    </xf>
    <xf numFmtId="0" fontId="0" fillId="0" borderId="0" xfId="0" applyAlignment="1">
      <alignment horizontal="center" vertical="center"/>
    </xf>
    <xf numFmtId="0" fontId="4" fillId="0" borderId="0" xfId="0" applyFont="1" applyAlignment="1">
      <alignment horizontal="center" vertical="center" textRotation="90" wrapText="1"/>
    </xf>
    <xf numFmtId="0" fontId="0" fillId="2" borderId="0" xfId="0" applyFill="1" applyAlignment="1">
      <alignment horizontal="center"/>
    </xf>
    <xf numFmtId="0" fontId="0" fillId="3" borderId="0" xfId="0" applyFill="1" applyAlignment="1">
      <alignment horizontal="center"/>
    </xf>
    <xf numFmtId="0" fontId="5" fillId="0" borderId="7"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0" fontId="4" fillId="4" borderId="8" xfId="0" applyFont="1" applyFill="1" applyBorder="1" applyAlignment="1">
      <alignment horizontal="center" wrapText="1"/>
    </xf>
    <xf numFmtId="0" fontId="4" fillId="4" borderId="9" xfId="0" applyFont="1" applyFill="1" applyBorder="1" applyAlignment="1">
      <alignment horizontal="center"/>
    </xf>
    <xf numFmtId="0" fontId="4" fillId="4" borderId="9" xfId="0" applyFont="1" applyFill="1" applyBorder="1" applyAlignment="1">
      <alignment horizontal="center" wrapText="1"/>
    </xf>
    <xf numFmtId="0" fontId="4" fillId="5" borderId="9" xfId="0" applyFont="1" applyFill="1" applyBorder="1" applyAlignment="1">
      <alignment horizontal="center" vertical="center" wrapText="1"/>
    </xf>
    <xf numFmtId="0" fontId="4" fillId="5" borderId="9" xfId="0" applyFont="1" applyFill="1" applyBorder="1" applyAlignment="1">
      <alignment horizontal="center" wrapText="1"/>
    </xf>
    <xf numFmtId="0" fontId="4" fillId="6" borderId="9" xfId="0" applyFont="1" applyFill="1" applyBorder="1" applyAlignment="1">
      <alignment horizontal="center" wrapText="1"/>
    </xf>
    <xf numFmtId="0" fontId="4" fillId="2" borderId="9" xfId="0" applyFont="1" applyFill="1" applyBorder="1" applyAlignment="1">
      <alignment horizontal="center" wrapText="1"/>
    </xf>
    <xf numFmtId="0" fontId="4" fillId="3" borderId="9" xfId="0" applyFont="1" applyFill="1" applyBorder="1" applyAlignment="1">
      <alignment horizontal="center" wrapText="1"/>
    </xf>
    <xf numFmtId="0" fontId="6" fillId="4" borderId="10" xfId="0" applyFont="1" applyFill="1" applyBorder="1" applyAlignment="1">
      <alignment horizontal="center" wrapText="1"/>
    </xf>
    <xf numFmtId="0" fontId="4" fillId="0" borderId="0" xfId="0" applyFont="1" applyAlignment="1">
      <alignment horizontal="center" vertical="center"/>
    </xf>
    <xf numFmtId="0" fontId="4" fillId="4" borderId="11" xfId="0" applyFont="1" applyFill="1" applyBorder="1" applyAlignment="1">
      <alignment horizontal="center"/>
    </xf>
    <xf numFmtId="0" fontId="4" fillId="4" borderId="5" xfId="0" applyFont="1" applyFill="1" applyBorder="1" applyAlignment="1">
      <alignment horizontal="center"/>
    </xf>
    <xf numFmtId="0" fontId="4" fillId="4" borderId="12" xfId="0" applyFont="1" applyFill="1" applyBorder="1" applyAlignment="1">
      <alignment horizontal="center"/>
    </xf>
    <xf numFmtId="0" fontId="0" fillId="0" borderId="13" xfId="0" applyBorder="1" applyAlignment="1">
      <alignment horizontal="center"/>
    </xf>
    <xf numFmtId="0" fontId="9" fillId="0" borderId="7" xfId="0" applyFont="1" applyBorder="1" applyAlignment="1">
      <alignment horizontal="center" vertical="center" wrapText="1"/>
    </xf>
    <xf numFmtId="0" fontId="9" fillId="0" borderId="7" xfId="0" applyFont="1" applyBorder="1" applyAlignment="1">
      <alignment horizontal="center" vertical="center"/>
    </xf>
    <xf numFmtId="0" fontId="4" fillId="8" borderId="7" xfId="0" applyFont="1" applyFill="1" applyBorder="1" applyAlignment="1">
      <alignment horizontal="center" vertical="top"/>
    </xf>
    <xf numFmtId="0" fontId="7" fillId="0" borderId="7" xfId="0" applyFont="1" applyBorder="1" applyAlignment="1">
      <alignment horizontal="center" vertical="center"/>
    </xf>
    <xf numFmtId="0" fontId="4" fillId="0" borderId="6" xfId="0" applyFont="1" applyBorder="1" applyAlignment="1">
      <alignment horizontal="center"/>
    </xf>
    <xf numFmtId="164" fontId="4" fillId="0" borderId="7" xfId="0" applyNumberFormat="1" applyFont="1" applyBorder="1" applyAlignment="1">
      <alignment horizontal="center" vertical="center"/>
    </xf>
    <xf numFmtId="4" fontId="10" fillId="0" borderId="7" xfId="0" applyNumberFormat="1" applyFont="1" applyBorder="1"/>
    <xf numFmtId="4" fontId="0" fillId="0" borderId="7" xfId="0" applyNumberFormat="1" applyBorder="1" applyAlignment="1">
      <alignment horizontal="right"/>
    </xf>
    <xf numFmtId="3" fontId="6" fillId="0" borderId="7" xfId="0" applyNumberFormat="1" applyFont="1" applyBorder="1" applyAlignment="1">
      <alignment horizontal="center" vertical="center"/>
    </xf>
    <xf numFmtId="4" fontId="6" fillId="0" borderId="7" xfId="0" applyNumberFormat="1" applyFont="1" applyBorder="1"/>
    <xf numFmtId="0" fontId="0" fillId="4" borderId="19"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1"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0" fillId="4" borderId="19" xfId="0" applyFill="1" applyBorder="1" applyAlignment="1">
      <alignment horizontal="center" vertical="center" wrapText="1"/>
    </xf>
    <xf numFmtId="0" fontId="0" fillId="4" borderId="7" xfId="0" applyFill="1" applyBorder="1" applyAlignment="1">
      <alignment horizontal="center" vertical="center" wrapText="1"/>
    </xf>
    <xf numFmtId="0" fontId="0" fillId="4" borderId="20" xfId="0" applyFill="1" applyBorder="1" applyAlignment="1">
      <alignment horizontal="center" vertical="center" wrapText="1"/>
    </xf>
    <xf numFmtId="0" fontId="0" fillId="0" borderId="3" xfId="0" applyBorder="1" applyAlignment="1">
      <alignment horizontal="center" vertical="center" wrapText="1"/>
    </xf>
    <xf numFmtId="0" fontId="1" fillId="9" borderId="7" xfId="0" applyFont="1" applyFill="1" applyBorder="1" applyAlignment="1">
      <alignment horizontal="center" vertical="center"/>
    </xf>
    <xf numFmtId="2" fontId="0" fillId="9" borderId="7" xfId="0" applyNumberFormat="1" applyFill="1" applyBorder="1"/>
    <xf numFmtId="4" fontId="0" fillId="9" borderId="7" xfId="0" applyNumberFormat="1" applyFill="1" applyBorder="1"/>
    <xf numFmtId="4" fontId="0" fillId="9" borderId="2" xfId="0" applyNumberFormat="1" applyFill="1" applyBorder="1"/>
    <xf numFmtId="4" fontId="0" fillId="9" borderId="19" xfId="0" applyNumberFormat="1" applyFill="1" applyBorder="1"/>
    <xf numFmtId="4" fontId="0" fillId="9" borderId="20" xfId="0" applyNumberFormat="1" applyFill="1" applyBorder="1"/>
    <xf numFmtId="4" fontId="0" fillId="9" borderId="3" xfId="0" applyNumberFormat="1" applyFill="1" applyBorder="1"/>
    <xf numFmtId="0" fontId="1" fillId="0" borderId="7" xfId="0" applyFont="1" applyBorder="1" applyAlignment="1">
      <alignment horizontal="center" vertical="center"/>
    </xf>
    <xf numFmtId="4" fontId="0" fillId="0" borderId="7" xfId="0" applyNumberFormat="1" applyBorder="1"/>
    <xf numFmtId="4" fontId="0" fillId="0" borderId="2" xfId="0" applyNumberFormat="1" applyBorder="1"/>
    <xf numFmtId="4" fontId="0" fillId="0" borderId="19" xfId="0" applyNumberFormat="1" applyBorder="1"/>
    <xf numFmtId="4" fontId="0" fillId="0" borderId="20" xfId="0" applyNumberFormat="1" applyBorder="1"/>
    <xf numFmtId="4" fontId="0" fillId="0" borderId="3" xfId="0" applyNumberFormat="1" applyBorder="1"/>
    <xf numFmtId="0" fontId="1" fillId="9" borderId="1" xfId="0" applyFont="1" applyFill="1" applyBorder="1" applyAlignment="1">
      <alignment horizontal="center" vertical="center"/>
    </xf>
    <xf numFmtId="4" fontId="0" fillId="9" borderId="1" xfId="0" applyNumberFormat="1" applyFill="1" applyBorder="1"/>
    <xf numFmtId="4" fontId="0" fillId="9" borderId="14" xfId="0" applyNumberFormat="1" applyFill="1" applyBorder="1"/>
    <xf numFmtId="4" fontId="0" fillId="9" borderId="21" xfId="0" applyNumberFormat="1" applyFill="1" applyBorder="1"/>
    <xf numFmtId="4" fontId="0" fillId="9" borderId="22" xfId="0" applyNumberFormat="1" applyFill="1" applyBorder="1"/>
    <xf numFmtId="4" fontId="0" fillId="9" borderId="23" xfId="0" applyNumberFormat="1" applyFill="1" applyBorder="1"/>
    <xf numFmtId="4" fontId="0" fillId="9" borderId="24" xfId="0" applyNumberFormat="1" applyFill="1" applyBorder="1"/>
    <xf numFmtId="0" fontId="6" fillId="0" borderId="7" xfId="0" applyFont="1" applyBorder="1" applyAlignment="1" applyProtection="1">
      <alignment horizontal="center"/>
      <protection locked="0"/>
    </xf>
    <xf numFmtId="0" fontId="4" fillId="0" borderId="7" xfId="0" applyFont="1" applyBorder="1" applyAlignment="1">
      <alignment horizontal="center"/>
    </xf>
    <xf numFmtId="0" fontId="6" fillId="0" borderId="7" xfId="0" applyFont="1" applyBorder="1" applyAlignment="1" applyProtection="1">
      <alignment horizontal="left"/>
      <protection locked="0"/>
    </xf>
    <xf numFmtId="4" fontId="6" fillId="0" borderId="7" xfId="0" applyNumberFormat="1" applyFont="1" applyBorder="1" applyAlignment="1" applyProtection="1">
      <alignment horizontal="right" vertical="center"/>
      <protection locked="0"/>
    </xf>
    <xf numFmtId="4" fontId="4" fillId="0" borderId="7" xfId="0" applyNumberFormat="1" applyFont="1" applyBorder="1" applyAlignment="1">
      <alignment horizontal="right" vertical="center"/>
    </xf>
    <xf numFmtId="4" fontId="4" fillId="0" borderId="7" xfId="0" applyNumberFormat="1" applyFont="1" applyBorder="1" applyAlignment="1">
      <alignment horizontal="right"/>
    </xf>
    <xf numFmtId="14" fontId="4" fillId="0" borderId="7" xfId="0" applyNumberFormat="1" applyFont="1" applyBorder="1"/>
    <xf numFmtId="0" fontId="4" fillId="0" borderId="0" xfId="0" applyFont="1" applyAlignment="1">
      <alignment horizontal="left"/>
    </xf>
    <xf numFmtId="0" fontId="8" fillId="0" borderId="7" xfId="0" applyFont="1" applyBorder="1" applyAlignment="1">
      <alignment horizontal="left"/>
    </xf>
    <xf numFmtId="0" fontId="0" fillId="0" borderId="7" xfId="0" applyBorder="1"/>
    <xf numFmtId="0" fontId="2" fillId="0" borderId="0" xfId="0" applyFont="1"/>
    <xf numFmtId="164" fontId="4" fillId="0" borderId="7" xfId="0" applyNumberFormat="1" applyFont="1" applyBorder="1" applyAlignment="1">
      <alignment horizontal="left" vertical="center"/>
    </xf>
    <xf numFmtId="3" fontId="0" fillId="0" borderId="13" xfId="0" applyNumberFormat="1" applyBorder="1" applyAlignment="1">
      <alignment horizontal="center"/>
    </xf>
    <xf numFmtId="0" fontId="0" fillId="0" borderId="0" xfId="0" pivotButton="1"/>
    <xf numFmtId="0" fontId="0" fillId="0" borderId="0" xfId="0" applyAlignment="1">
      <alignment horizontal="left"/>
    </xf>
    <xf numFmtId="0" fontId="0" fillId="0" borderId="13" xfId="0" quotePrefix="1" applyBorder="1" applyAlignment="1">
      <alignment horizontal="center"/>
    </xf>
    <xf numFmtId="0" fontId="6" fillId="0" borderId="7" xfId="0" applyFont="1" applyBorder="1" applyAlignment="1" applyProtection="1">
      <alignment horizontal="center" vertical="center"/>
      <protection locked="0"/>
    </xf>
    <xf numFmtId="0" fontId="0" fillId="0" borderId="7" xfId="0" applyBorder="1" applyAlignment="1">
      <alignment horizontal="center" vertical="center"/>
    </xf>
    <xf numFmtId="0" fontId="0" fillId="0" borderId="0" xfId="0" applyAlignment="1">
      <alignment horizontal="left" vertical="center"/>
    </xf>
    <xf numFmtId="0" fontId="4" fillId="0" borderId="0" xfId="0" applyFont="1"/>
    <xf numFmtId="0" fontId="9" fillId="0" borderId="0" xfId="0" applyFont="1"/>
    <xf numFmtId="0" fontId="12" fillId="0" borderId="0" xfId="0" applyFont="1"/>
    <xf numFmtId="0" fontId="13" fillId="0" borderId="0" xfId="0" applyFont="1"/>
    <xf numFmtId="4" fontId="9" fillId="0" borderId="0" xfId="0" applyNumberFormat="1" applyFont="1" applyAlignment="1">
      <alignment horizontal="center" vertical="center"/>
    </xf>
    <xf numFmtId="0" fontId="6" fillId="0" borderId="7" xfId="0" applyFont="1" applyBorder="1"/>
    <xf numFmtId="165" fontId="0" fillId="0" borderId="13" xfId="0" applyNumberFormat="1" applyBorder="1" applyAlignment="1">
      <alignment horizontal="center"/>
    </xf>
    <xf numFmtId="0" fontId="0" fillId="0" borderId="13" xfId="0" applyBorder="1" applyAlignment="1">
      <alignment horizontal="center" vertical="center"/>
    </xf>
    <xf numFmtId="0" fontId="14" fillId="0" borderId="0" xfId="0" applyFont="1" applyAlignment="1">
      <alignment vertical="center"/>
    </xf>
    <xf numFmtId="0" fontId="0" fillId="0" borderId="13" xfId="0" quotePrefix="1" applyBorder="1" applyAlignment="1">
      <alignment horizontal="center" vertical="center" wrapText="1"/>
    </xf>
    <xf numFmtId="0" fontId="1" fillId="0" borderId="0" xfId="0" applyFont="1" applyAlignment="1">
      <alignment horizontal="center" vertical="center"/>
    </xf>
    <xf numFmtId="4" fontId="6" fillId="0" borderId="7" xfId="0" applyNumberFormat="1" applyFont="1" applyBorder="1" applyAlignment="1">
      <alignment horizontal="right" vertical="center"/>
    </xf>
    <xf numFmtId="4" fontId="6" fillId="11" borderId="7" xfId="0" applyNumberFormat="1" applyFont="1" applyFill="1" applyBorder="1" applyAlignment="1">
      <alignment horizontal="right" vertical="center"/>
    </xf>
    <xf numFmtId="4" fontId="6" fillId="12" borderId="7" xfId="0" applyNumberFormat="1" applyFont="1" applyFill="1" applyBorder="1" applyAlignment="1">
      <alignment horizontal="right" vertical="center"/>
    </xf>
    <xf numFmtId="0" fontId="0" fillId="0" borderId="0" xfId="0" applyAlignment="1">
      <alignment horizontal="center" vertical="center" wrapText="1"/>
    </xf>
    <xf numFmtId="0" fontId="4" fillId="0" borderId="0" xfId="0" applyFont="1" applyAlignment="1">
      <alignment horizontal="center" vertical="center" wrapText="1"/>
    </xf>
    <xf numFmtId="0" fontId="1" fillId="0" borderId="25" xfId="0" applyFont="1" applyBorder="1" applyAlignment="1">
      <alignment horizontal="center" vertical="center"/>
    </xf>
    <xf numFmtId="0" fontId="0" fillId="0" borderId="7" xfId="0" pivotButton="1" applyBorder="1" applyAlignment="1">
      <alignment horizontal="center" vertical="center" wrapText="1"/>
    </xf>
    <xf numFmtId="3" fontId="0" fillId="0" borderId="7" xfId="0" applyNumberFormat="1"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165" fontId="0" fillId="0" borderId="7" xfId="0" applyNumberFormat="1" applyBorder="1" applyAlignment="1">
      <alignment horizontal="center" vertical="center" wrapText="1"/>
    </xf>
    <xf numFmtId="165" fontId="0" fillId="0" borderId="25" xfId="0" applyNumberFormat="1" applyBorder="1"/>
    <xf numFmtId="3" fontId="0" fillId="0" borderId="25" xfId="0" applyNumberFormat="1" applyBorder="1" applyAlignment="1">
      <alignment horizontal="center"/>
    </xf>
    <xf numFmtId="0" fontId="16" fillId="0" borderId="26" xfId="0" applyFont="1" applyBorder="1" applyAlignment="1">
      <alignment horizontal="left"/>
    </xf>
    <xf numFmtId="3" fontId="16" fillId="0" borderId="26" xfId="0" applyNumberFormat="1" applyFont="1" applyBorder="1" applyAlignment="1">
      <alignment horizontal="center"/>
    </xf>
    <xf numFmtId="165" fontId="16" fillId="0" borderId="26" xfId="0" applyNumberFormat="1" applyFont="1" applyBorder="1"/>
    <xf numFmtId="0" fontId="15" fillId="0" borderId="26" xfId="0" applyFont="1" applyBorder="1" applyAlignment="1">
      <alignment horizontal="center" vertical="center"/>
    </xf>
    <xf numFmtId="14" fontId="17" fillId="0" borderId="2" xfId="0" applyNumberFormat="1" applyFont="1" applyBorder="1" applyAlignment="1">
      <alignment horizontal="center" vertical="center"/>
    </xf>
    <xf numFmtId="14" fontId="17" fillId="0" borderId="4" xfId="0" applyNumberFormat="1" applyFont="1" applyBorder="1" applyAlignment="1">
      <alignment horizontal="center" vertical="center"/>
    </xf>
    <xf numFmtId="14" fontId="17" fillId="0" borderId="3" xfId="0" applyNumberFormat="1" applyFont="1" applyBorder="1" applyAlignment="1">
      <alignment horizontal="center" vertical="center"/>
    </xf>
    <xf numFmtId="165" fontId="0" fillId="0" borderId="13" xfId="0" quotePrefix="1" applyNumberFormat="1" applyBorder="1" applyAlignment="1">
      <alignment horizontal="center"/>
    </xf>
    <xf numFmtId="165" fontId="0" fillId="0" borderId="13" xfId="0" applyNumberFormat="1" applyBorder="1" applyAlignment="1">
      <alignment horizontal="right" vertical="center"/>
    </xf>
    <xf numFmtId="1" fontId="4" fillId="0" borderId="0" xfId="0" applyNumberFormat="1" applyFont="1" applyAlignment="1">
      <alignment horizontal="center"/>
    </xf>
    <xf numFmtId="1" fontId="4" fillId="7" borderId="0" xfId="0" applyNumberFormat="1" applyFont="1" applyFill="1" applyAlignment="1">
      <alignment horizontal="center"/>
    </xf>
    <xf numFmtId="1" fontId="0" fillId="0" borderId="0" xfId="0" applyNumberFormat="1" applyAlignment="1">
      <alignment horizontal="center"/>
    </xf>
    <xf numFmtId="3" fontId="0" fillId="10" borderId="13" xfId="0" applyNumberFormat="1" applyFill="1" applyBorder="1" applyAlignment="1">
      <alignment horizontal="center"/>
    </xf>
    <xf numFmtId="4" fontId="0" fillId="0" borderId="7" xfId="0" quotePrefix="1" applyNumberFormat="1" applyBorder="1" applyAlignment="1">
      <alignment horizontal="right"/>
    </xf>
    <xf numFmtId="0" fontId="0" fillId="0" borderId="7" xfId="0" quotePrefix="1" applyBorder="1" applyAlignment="1">
      <alignment horizontal="right"/>
    </xf>
    <xf numFmtId="166" fontId="0" fillId="0" borderId="7" xfId="0" applyNumberFormat="1" applyBorder="1" applyAlignment="1">
      <alignment horizontal="center" vertical="center" wrapText="1"/>
    </xf>
    <xf numFmtId="166" fontId="16" fillId="0" borderId="26" xfId="0" applyNumberFormat="1" applyFont="1" applyBorder="1" applyAlignment="1">
      <alignment horizontal="center" vertical="center"/>
    </xf>
    <xf numFmtId="166" fontId="0" fillId="0" borderId="25" xfId="0" applyNumberFormat="1" applyBorder="1" applyAlignment="1">
      <alignment horizontal="center"/>
    </xf>
    <xf numFmtId="166" fontId="16" fillId="0" borderId="26" xfId="0" applyNumberFormat="1" applyFont="1" applyBorder="1" applyAlignment="1">
      <alignment horizontal="center"/>
    </xf>
    <xf numFmtId="0" fontId="0" fillId="0" borderId="7" xfId="0" applyBorder="1" applyAlignment="1">
      <alignment horizontal="center"/>
    </xf>
    <xf numFmtId="0" fontId="0" fillId="0" borderId="0" xfId="0" pivotButton="1" applyAlignment="1">
      <alignment horizontal="center" vertical="center"/>
    </xf>
    <xf numFmtId="0" fontId="18" fillId="0" borderId="0" xfId="0" applyFont="1" applyAlignment="1">
      <alignment vertical="center"/>
    </xf>
    <xf numFmtId="14" fontId="0" fillId="0" borderId="7" xfId="0" applyNumberFormat="1" applyBorder="1"/>
    <xf numFmtId="0" fontId="6" fillId="0" borderId="7" xfId="0" applyFont="1" applyBorder="1" applyAlignment="1">
      <alignment horizontal="right" vertical="center"/>
    </xf>
    <xf numFmtId="14" fontId="0" fillId="0" borderId="7" xfId="0" applyNumberFormat="1" applyBorder="1" applyAlignment="1">
      <alignment horizontal="center"/>
    </xf>
    <xf numFmtId="0" fontId="4" fillId="0" borderId="7" xfId="0" applyFont="1" applyBorder="1" applyAlignment="1">
      <alignment horizontal="center" vertical="top"/>
    </xf>
    <xf numFmtId="0" fontId="4" fillId="4" borderId="0" xfId="0" applyFont="1" applyFill="1" applyAlignment="1">
      <alignment horizontal="center"/>
    </xf>
    <xf numFmtId="0" fontId="20" fillId="7" borderId="7" xfId="0" applyFont="1" applyFill="1" applyBorder="1" applyAlignment="1">
      <alignment horizontal="right"/>
    </xf>
    <xf numFmtId="164" fontId="21" fillId="7" borderId="7" xfId="0" applyNumberFormat="1" applyFont="1" applyFill="1" applyBorder="1" applyAlignment="1">
      <alignment horizontal="center" vertical="center"/>
    </xf>
    <xf numFmtId="164" fontId="21" fillId="7" borderId="7" xfId="0" applyNumberFormat="1" applyFont="1" applyFill="1" applyBorder="1" applyAlignment="1">
      <alignment horizontal="left" vertical="center"/>
    </xf>
    <xf numFmtId="4" fontId="1" fillId="7" borderId="7" xfId="0" applyNumberFormat="1" applyFont="1" applyFill="1" applyBorder="1" applyAlignment="1">
      <alignment horizontal="right"/>
    </xf>
    <xf numFmtId="4" fontId="10" fillId="7" borderId="7" xfId="0" applyNumberFormat="1" applyFont="1" applyFill="1" applyBorder="1" applyAlignment="1">
      <alignment horizontal="right" vertical="center"/>
    </xf>
    <xf numFmtId="14" fontId="1" fillId="7" borderId="7" xfId="0" applyNumberFormat="1" applyFont="1" applyFill="1" applyBorder="1"/>
    <xf numFmtId="0" fontId="21" fillId="7" borderId="7" xfId="0" applyFont="1" applyFill="1" applyBorder="1" applyAlignment="1">
      <alignment horizontal="center" vertical="center"/>
    </xf>
    <xf numFmtId="0" fontId="10" fillId="7" borderId="7" xfId="0" applyFont="1" applyFill="1" applyBorder="1" applyAlignment="1" applyProtection="1">
      <alignment horizontal="center"/>
      <protection locked="0"/>
    </xf>
    <xf numFmtId="0" fontId="1" fillId="7" borderId="7" xfId="0" applyFont="1" applyFill="1" applyBorder="1"/>
    <xf numFmtId="0" fontId="1" fillId="7" borderId="7" xfId="0" applyFont="1" applyFill="1" applyBorder="1" applyAlignment="1">
      <alignment horizontal="center" vertical="center"/>
    </xf>
    <xf numFmtId="4" fontId="1" fillId="7" borderId="7" xfId="0" applyNumberFormat="1" applyFont="1" applyFill="1" applyBorder="1"/>
    <xf numFmtId="14" fontId="21" fillId="7" borderId="7" xfId="0" applyNumberFormat="1" applyFont="1" applyFill="1" applyBorder="1"/>
    <xf numFmtId="0" fontId="1" fillId="7" borderId="7" xfId="0" applyFont="1" applyFill="1" applyBorder="1" applyAlignment="1">
      <alignment horizontal="center"/>
    </xf>
    <xf numFmtId="4" fontId="20" fillId="7" borderId="7" xfId="0" applyNumberFormat="1" applyFont="1" applyFill="1" applyBorder="1"/>
    <xf numFmtId="164" fontId="22" fillId="7" borderId="7" xfId="0" applyNumberFormat="1" applyFont="1" applyFill="1" applyBorder="1" applyAlignment="1">
      <alignment horizontal="center" vertical="center"/>
    </xf>
    <xf numFmtId="164" fontId="22" fillId="7" borderId="7" xfId="0" applyNumberFormat="1" applyFont="1" applyFill="1" applyBorder="1" applyAlignment="1">
      <alignment horizontal="left" vertical="center"/>
    </xf>
    <xf numFmtId="4" fontId="15" fillId="7" borderId="7" xfId="0" applyNumberFormat="1" applyFont="1" applyFill="1" applyBorder="1" applyAlignment="1">
      <alignment horizontal="right"/>
    </xf>
    <xf numFmtId="14" fontId="15" fillId="7" borderId="7" xfId="0" applyNumberFormat="1" applyFont="1" applyFill="1" applyBorder="1"/>
    <xf numFmtId="14" fontId="15" fillId="7" borderId="7" xfId="0" applyNumberFormat="1" applyFont="1" applyFill="1" applyBorder="1" applyAlignment="1">
      <alignment horizontal="center"/>
    </xf>
    <xf numFmtId="0" fontId="22" fillId="7" borderId="6" xfId="0" applyFont="1" applyFill="1" applyBorder="1" applyAlignment="1">
      <alignment horizontal="center"/>
    </xf>
    <xf numFmtId="0" fontId="20" fillId="7" borderId="7" xfId="0" applyFont="1" applyFill="1" applyBorder="1"/>
    <xf numFmtId="3" fontId="15" fillId="7" borderId="7" xfId="0" applyNumberFormat="1" applyFont="1" applyFill="1" applyBorder="1" applyAlignment="1">
      <alignment horizontal="right" vertical="center"/>
    </xf>
    <xf numFmtId="3" fontId="15" fillId="7" borderId="7" xfId="0" applyNumberFormat="1" applyFont="1" applyFill="1" applyBorder="1" applyAlignment="1">
      <alignment horizontal="center" vertical="center"/>
    </xf>
    <xf numFmtId="0" fontId="23" fillId="7" borderId="7" xfId="0" applyFont="1" applyFill="1" applyBorder="1" applyAlignment="1">
      <alignment horizontal="left"/>
    </xf>
    <xf numFmtId="0" fontId="21" fillId="7" borderId="7" xfId="0" applyFont="1" applyFill="1" applyBorder="1" applyAlignment="1">
      <alignment horizontal="center"/>
    </xf>
    <xf numFmtId="0" fontId="10" fillId="7" borderId="7" xfId="0" applyFont="1" applyFill="1" applyBorder="1" applyAlignment="1" applyProtection="1">
      <alignment horizontal="left"/>
      <protection locked="0"/>
    </xf>
    <xf numFmtId="0" fontId="10" fillId="7" borderId="7" xfId="0" applyFont="1" applyFill="1" applyBorder="1" applyAlignment="1" applyProtection="1">
      <alignment horizontal="center" vertical="center"/>
      <protection locked="0"/>
    </xf>
    <xf numFmtId="4" fontId="21" fillId="7" borderId="7" xfId="0" applyNumberFormat="1" applyFont="1" applyFill="1" applyBorder="1" applyAlignment="1">
      <alignment horizontal="right" vertical="center"/>
    </xf>
    <xf numFmtId="4" fontId="21" fillId="7" borderId="7" xfId="0" applyNumberFormat="1" applyFont="1" applyFill="1" applyBorder="1" applyAlignment="1">
      <alignment horizontal="right"/>
    </xf>
    <xf numFmtId="4" fontId="15" fillId="7" borderId="7" xfId="0" applyNumberFormat="1" applyFont="1" applyFill="1" applyBorder="1" applyAlignment="1">
      <alignment horizontal="right" vertical="center"/>
    </xf>
    <xf numFmtId="4" fontId="0" fillId="0" borderId="7" xfId="0" applyNumberFormat="1" applyBorder="1" applyAlignment="1">
      <alignment horizontal="right" vertical="center"/>
    </xf>
    <xf numFmtId="3" fontId="6" fillId="0" borderId="7" xfId="0" applyNumberFormat="1" applyFont="1" applyBorder="1" applyAlignment="1" applyProtection="1">
      <alignment horizontal="right" vertical="center"/>
      <protection locked="0"/>
    </xf>
    <xf numFmtId="3" fontId="0" fillId="0" borderId="7" xfId="0" applyNumberFormat="1" applyBorder="1" applyAlignment="1">
      <alignment horizontal="right" vertical="center"/>
    </xf>
    <xf numFmtId="14" fontId="0" fillId="0" borderId="0" xfId="0" applyNumberFormat="1"/>
    <xf numFmtId="0" fontId="1" fillId="0" borderId="27" xfId="0" applyFont="1" applyBorder="1" applyAlignment="1">
      <alignment horizontal="center"/>
    </xf>
    <xf numFmtId="0" fontId="1" fillId="0" borderId="27" xfId="0" applyFont="1" applyBorder="1" applyAlignment="1">
      <alignment horizontal="center" vertical="center"/>
    </xf>
    <xf numFmtId="0" fontId="14" fillId="0" borderId="0" xfId="0" applyFont="1" applyAlignment="1">
      <alignment horizontal="center" vertical="center"/>
    </xf>
    <xf numFmtId="0" fontId="4" fillId="0" borderId="0" xfId="0" applyFont="1" applyAlignment="1">
      <alignment horizontal="center"/>
    </xf>
    <xf numFmtId="165" fontId="0" fillId="0" borderId="25" xfId="0" applyNumberFormat="1" applyBorder="1" applyAlignment="1">
      <alignment horizontal="center"/>
    </xf>
    <xf numFmtId="165" fontId="16" fillId="0" borderId="26" xfId="0" applyNumberFormat="1" applyFont="1" applyBorder="1" applyAlignment="1">
      <alignment horizontal="center"/>
    </xf>
    <xf numFmtId="0" fontId="9" fillId="0" borderId="7" xfId="0" applyFont="1" applyBorder="1" applyAlignment="1">
      <alignment horizontal="center"/>
    </xf>
    <xf numFmtId="0" fontId="7" fillId="0" borderId="7" xfId="0" applyFont="1" applyBorder="1" applyAlignment="1">
      <alignment horizontal="center"/>
    </xf>
    <xf numFmtId="0" fontId="22" fillId="7" borderId="7" xfId="0" applyFont="1" applyFill="1" applyBorder="1" applyAlignment="1">
      <alignment horizontal="center"/>
    </xf>
    <xf numFmtId="4" fontId="22" fillId="7" borderId="7" xfId="0" applyNumberFormat="1" applyFont="1" applyFill="1" applyBorder="1" applyAlignment="1">
      <alignment horizontal="center"/>
    </xf>
    <xf numFmtId="3" fontId="22" fillId="7" borderId="7" xfId="0" applyNumberFormat="1" applyFont="1" applyFill="1" applyBorder="1" applyAlignment="1">
      <alignment horizontal="center" vertical="center"/>
    </xf>
    <xf numFmtId="14" fontId="4" fillId="0" borderId="3" xfId="0" applyNumberFormat="1" applyFont="1" applyBorder="1"/>
    <xf numFmtId="4" fontId="22" fillId="7" borderId="7" xfId="0" applyNumberFormat="1" applyFont="1" applyFill="1" applyBorder="1" applyAlignment="1">
      <alignment horizontal="right" vertical="center"/>
    </xf>
    <xf numFmtId="3" fontId="22" fillId="7" borderId="7" xfId="0" applyNumberFormat="1" applyFont="1" applyFill="1" applyBorder="1" applyAlignment="1">
      <alignment horizontal="right" vertical="center"/>
    </xf>
    <xf numFmtId="0" fontId="15" fillId="0" borderId="25" xfId="0" applyFont="1" applyBorder="1" applyAlignment="1">
      <alignment horizontal="center" vertical="center"/>
    </xf>
    <xf numFmtId="165" fontId="16" fillId="0" borderId="25" xfId="0" applyNumberFormat="1" applyFont="1" applyBorder="1"/>
    <xf numFmtId="3" fontId="16" fillId="0" borderId="25" xfId="0" applyNumberFormat="1" applyFont="1" applyBorder="1" applyAlignment="1">
      <alignment horizontal="center"/>
    </xf>
    <xf numFmtId="166" fontId="16" fillId="0" borderId="25" xfId="0" applyNumberFormat="1" applyFont="1" applyBorder="1" applyAlignment="1">
      <alignment horizontal="center" vertical="center"/>
    </xf>
    <xf numFmtId="166" fontId="0" fillId="0" borderId="25" xfId="0" applyNumberFormat="1" applyBorder="1" applyAlignment="1">
      <alignment horizontal="center" vertical="center"/>
    </xf>
    <xf numFmtId="0" fontId="0" fillId="0" borderId="29" xfId="0" applyBorder="1" applyAlignment="1">
      <alignment horizontal="left" indent="1"/>
    </xf>
    <xf numFmtId="0" fontId="0" fillId="0" borderId="0" xfId="0" applyAlignment="1">
      <alignment horizontal="left" indent="1"/>
    </xf>
    <xf numFmtId="0" fontId="0" fillId="0" borderId="30" xfId="0" applyBorder="1" applyAlignment="1">
      <alignment horizontal="left" indent="1"/>
    </xf>
    <xf numFmtId="0" fontId="0" fillId="0" borderId="31" xfId="0" applyBorder="1" applyAlignment="1">
      <alignment horizontal="left" indent="1"/>
    </xf>
    <xf numFmtId="0" fontId="0" fillId="0" borderId="32" xfId="0" applyBorder="1" applyAlignment="1">
      <alignment horizontal="left" indent="1"/>
    </xf>
    <xf numFmtId="0" fontId="0" fillId="0" borderId="30" xfId="0" applyBorder="1" applyAlignment="1">
      <alignment vertical="center"/>
    </xf>
    <xf numFmtId="0" fontId="0" fillId="0" borderId="32" xfId="0" applyBorder="1" applyAlignment="1">
      <alignment vertical="center"/>
    </xf>
    <xf numFmtId="0" fontId="0" fillId="0" borderId="0" xfId="0" applyAlignment="1">
      <alignment vertical="center"/>
    </xf>
    <xf numFmtId="0" fontId="0" fillId="0" borderId="31" xfId="0" applyBorder="1" applyAlignment="1">
      <alignment vertical="center"/>
    </xf>
    <xf numFmtId="0" fontId="0" fillId="0" borderId="29" xfId="0" applyBorder="1" applyAlignment="1">
      <alignment vertical="center"/>
    </xf>
    <xf numFmtId="166" fontId="0" fillId="0" borderId="25" xfId="0" applyNumberFormat="1" applyBorder="1" applyAlignment="1">
      <alignment horizontal="left" vertical="center"/>
    </xf>
    <xf numFmtId="165" fontId="0" fillId="0" borderId="25" xfId="0" applyNumberFormat="1" applyBorder="1" applyAlignment="1">
      <alignment horizontal="left"/>
    </xf>
    <xf numFmtId="3" fontId="0" fillId="0" borderId="26" xfId="0" applyNumberFormat="1" applyBorder="1" applyAlignment="1">
      <alignment horizontal="center"/>
    </xf>
    <xf numFmtId="166" fontId="0" fillId="0" borderId="26" xfId="0" applyNumberFormat="1" applyBorder="1" applyAlignment="1">
      <alignment horizontal="center" vertical="center"/>
    </xf>
    <xf numFmtId="165" fontId="0" fillId="0" borderId="26" xfId="0" applyNumberFormat="1" applyBorder="1"/>
    <xf numFmtId="165" fontId="16" fillId="0" borderId="25" xfId="0" applyNumberFormat="1" applyFont="1" applyBorder="1" applyAlignment="1">
      <alignment horizontal="center"/>
    </xf>
    <xf numFmtId="165" fontId="0" fillId="0" borderId="26" xfId="0" applyNumberFormat="1" applyBorder="1" applyAlignment="1">
      <alignment horizont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0" fontId="19" fillId="13" borderId="28" xfId="0" applyFont="1" applyFill="1" applyBorder="1" applyAlignment="1">
      <alignment horizontal="center" vertical="center" textRotation="90" wrapText="1"/>
    </xf>
    <xf numFmtId="0" fontId="19" fillId="13" borderId="0" xfId="0" applyFont="1" applyFill="1" applyAlignment="1">
      <alignment horizontal="center" vertical="center" textRotation="90" wrapText="1"/>
    </xf>
    <xf numFmtId="0" fontId="4" fillId="0" borderId="7" xfId="0" applyFont="1" applyBorder="1" applyAlignment="1">
      <alignment horizontal="center" vertical="center" textRotation="90" wrapText="1"/>
    </xf>
    <xf numFmtId="0" fontId="9" fillId="0" borderId="7" xfId="0" applyFont="1" applyBorder="1" applyAlignment="1">
      <alignment horizontal="center" vertical="center" wrapText="1"/>
    </xf>
    <xf numFmtId="0" fontId="4" fillId="0" borderId="7" xfId="0" applyFont="1" applyBorder="1" applyAlignment="1">
      <alignment horizontal="center" vertical="top" wrapText="1"/>
    </xf>
    <xf numFmtId="0" fontId="0" fillId="0" borderId="7" xfId="0" applyBorder="1" applyAlignment="1">
      <alignment horizontal="center" vertical="center" wrapText="1"/>
    </xf>
    <xf numFmtId="0" fontId="7" fillId="0" borderId="7" xfId="0" applyFont="1" applyBorder="1" applyAlignment="1">
      <alignment horizontal="center" vertical="center" wrapText="1"/>
    </xf>
    <xf numFmtId="0" fontId="9" fillId="0" borderId="7" xfId="0" applyFont="1" applyBorder="1" applyAlignment="1">
      <alignment horizontal="center" vertical="center"/>
    </xf>
    <xf numFmtId="0" fontId="4" fillId="8" borderId="7" xfId="0" applyFont="1" applyFill="1" applyBorder="1" applyAlignment="1">
      <alignment horizontal="center" vertical="center" wrapText="1"/>
    </xf>
    <xf numFmtId="0" fontId="11" fillId="0" borderId="0" xfId="0" applyFont="1" applyAlignment="1">
      <alignment horizontal="center"/>
    </xf>
    <xf numFmtId="0" fontId="11" fillId="0" borderId="15" xfId="0" applyFont="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cellXfs>
  <cellStyles count="1">
    <cellStyle name="Обычный" xfId="0" builtinId="0"/>
  </cellStyles>
  <dxfs count="349">
    <dxf>
      <font>
        <color theme="9" tint="0.59996337778862885"/>
      </font>
      <fill>
        <patternFill>
          <bgColor theme="9" tint="0.59996337778862885"/>
        </patternFill>
      </fill>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fill>
        <patternFill patternType="solid">
          <fgColor indexed="64"/>
          <bgColor rgb="FFFFFFCC"/>
        </patternFill>
      </fill>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numFmt numFmtId="4" formatCode="#,##0.00"/>
      <fill>
        <patternFill patternType="solid">
          <fgColor indexed="64"/>
          <bgColor rgb="FFFFFFCC"/>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charset val="204"/>
        <scheme val="minor"/>
      </font>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ill>
        <patternFill patternType="solid">
          <fgColor indexed="64"/>
          <bgColor rgb="FFFFFFCC"/>
        </patternFill>
      </fill>
    </dxf>
    <dxf>
      <fill>
        <patternFill patternType="solid">
          <fgColor indexed="64"/>
          <bgColor theme="3" tint="0.5999938962981048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9" formatCode="dd/mm/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numFmt numFmtId="164" formatCode="0;\-0;;@"/>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numFmt numFmtId="164"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1"/>
        <name val="Times New Roman"/>
        <family val="1"/>
        <charset val="204"/>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numFmt numFmtId="0" formatCode="General"/>
    </dxf>
    <dxf>
      <numFmt numFmtId="3" formatCode="#,##0"/>
      <alignment horizontal="center" vertical="bottom" textRotation="0" wrapText="0" indent="0" justifyLastLine="0" shrinkToFit="0" readingOrder="0"/>
      <border diagonalUp="0" diagonalDown="0">
        <left style="double">
          <color theme="8" tint="-0.24994659260841701"/>
        </left>
        <right style="double">
          <color theme="8" tint="-0.24994659260841701"/>
        </right>
        <top style="double">
          <color theme="8" tint="-0.24994659260841701"/>
        </top>
        <bottom style="double">
          <color theme="8" tint="-0.24994659260841701"/>
        </bottom>
        <vertical/>
        <horizontal/>
      </border>
    </dxf>
    <dxf>
      <numFmt numFmtId="3" formatCode="#,##0"/>
      <alignment horizontal="center" vertical="bottom" textRotation="0" wrapText="0" indent="0" justifyLastLine="0" shrinkToFit="0" readingOrder="0"/>
      <border diagonalUp="0" diagonalDown="0">
        <left style="double">
          <color theme="8" tint="-0.24994659260841701"/>
        </left>
        <right style="double">
          <color theme="8" tint="-0.24994659260841701"/>
        </right>
        <top style="double">
          <color theme="8" tint="-0.24994659260841701"/>
        </top>
        <bottom style="double">
          <color theme="8" tint="-0.24994659260841701"/>
        </bottom>
        <vertical/>
        <horizontal/>
      </border>
    </dxf>
    <dxf>
      <numFmt numFmtId="3" formatCode="#,##0"/>
      <alignment horizontal="center" vertical="bottom" textRotation="0" wrapText="0" indent="0" justifyLastLine="0" shrinkToFit="0" readingOrder="0"/>
      <border diagonalUp="0" diagonalDown="0">
        <left style="double">
          <color theme="8" tint="-0.24994659260841701"/>
        </left>
        <right style="double">
          <color theme="8" tint="-0.24994659260841701"/>
        </right>
        <top style="double">
          <color theme="8" tint="-0.24994659260841701"/>
        </top>
        <bottom style="double">
          <color theme="8" tint="-0.24994659260841701"/>
        </bottom>
        <vertical/>
        <horizontal/>
      </border>
    </dxf>
    <dxf>
      <numFmt numFmtId="3" formatCode="#,##0"/>
    </dxf>
    <dxf>
      <numFmt numFmtId="0" formatCode="General"/>
    </dxf>
    <dxf>
      <numFmt numFmtId="0" formatCode="General"/>
    </dxf>
    <dxf>
      <numFmt numFmtId="0" formatCode="General"/>
    </dxf>
    <dxf>
      <numFmt numFmtId="0" formatCode="General"/>
    </dxf>
    <dxf>
      <numFmt numFmtId="0" formatCode="General"/>
      <border>
        <left style="double">
          <color theme="8" tint="-0.24994659260841701"/>
        </left>
      </border>
    </dxf>
    <dxf>
      <numFmt numFmtId="165" formatCode="_-* #,##0.00\ _₽_-;\-* #,##0.00\ _₽_-;_-* &quot;-&quot;??\ _₽_-;_-@_-"/>
      <alignment horizontal="center" textRotation="0" wrapText="0" indent="0" justifyLastLine="0" shrinkToFit="0" readingOrder="0"/>
      <border>
        <left style="double">
          <color theme="8" tint="-0.24994659260841701"/>
        </left>
      </border>
    </dxf>
    <dxf>
      <numFmt numFmtId="0" formatCode="General"/>
      <alignment horizontal="center" vertical="center" textRotation="0" indent="0" justifyLastLine="0" shrinkToFit="0" readingOrder="0"/>
      <border outline="0">
        <right style="double">
          <color theme="8" tint="-0.24994659260841701"/>
        </right>
      </border>
    </dxf>
    <dxf>
      <numFmt numFmtId="0" formatCode="General"/>
      <border outline="0">
        <right style="double">
          <color theme="8" tint="-0.24994659260841701"/>
        </right>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 formatCode="0"/>
      <alignment horizontal="center" textRotation="0" wrapText="0" indent="0" justifyLastLine="0" shrinkToFit="0" readingOrder="0"/>
    </dxf>
    <dxf>
      <numFmt numFmtId="0" formatCode="General"/>
      <alignment horizontal="left"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border>
        <left style="thin">
          <color indexed="64"/>
        </left>
      </border>
    </dxf>
    <dxf>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imes New Roman"/>
        <family val="1"/>
        <charset val="204"/>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numFmt numFmtId="164" formatCode="0;\-0;;@"/>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numFmt numFmtId="164"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charset val="204"/>
        <scheme val="none"/>
      </font>
      <fill>
        <patternFill patternType="solid">
          <fgColor indexed="64"/>
          <bgColor theme="3" tint="0.59999389629810485"/>
        </patternFill>
      </fill>
      <alignment horizontal="center" vertical="bottom" textRotation="0" wrapText="0" indent="0" justifyLastLine="0" shrinkToFit="0" readingOrder="0"/>
      <border diagonalUp="0" diagonalDown="0" outline="0">
        <left style="thin">
          <color indexed="64"/>
        </left>
        <right style="thin">
          <color indexed="64"/>
        </right>
        <top/>
        <bottom/>
      </border>
    </dxf>
    <dxf>
      <alignment horizontal="center"/>
    </dxf>
    <dxf>
      <alignment vertical="center"/>
    </dxf>
    <dxf>
      <fill>
        <patternFill>
          <bgColor auto="1"/>
        </patternFill>
      </fill>
    </dxf>
    <dxf>
      <numFmt numFmtId="19" formatCode="dd/mm/yyyy"/>
      <fill>
        <patternFill patternType="none">
          <fgColor indexed="64"/>
          <bgColor auto="1"/>
        </patternFill>
      </fill>
    </dxf>
    <dxf>
      <numFmt numFmtId="0" formatCode="General"/>
      <fill>
        <patternFill patternType="none">
          <fgColor indexed="64"/>
          <bgColor auto="1"/>
        </patternFill>
      </fill>
    </dxf>
    <dxf>
      <numFmt numFmtId="19" formatCode="dd/mm/yyyy"/>
      <fill>
        <patternFill patternType="none">
          <fgColor indexed="64"/>
          <bgColor auto="1"/>
        </patternFill>
      </fill>
    </dxf>
    <dxf>
      <font>
        <b/>
      </font>
      <numFmt numFmtId="0" formatCode="General"/>
      <fill>
        <patternFill patternType="none">
          <fgColor indexed="64"/>
          <bgColor auto="1"/>
        </patternFill>
      </fill>
      <alignment horizontal="center" textRotation="0" wrapText="0" indent="0" justifyLastLine="0" shrinkToFit="0" readingOrder="0"/>
      <border diagonalUp="0" diagonalDown="0" outline="0">
        <left style="double">
          <color rgb="FFFF9999"/>
        </left>
        <right style="double">
          <color rgb="FFFF9999"/>
        </right>
        <top/>
        <bottom/>
      </border>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numFmt numFmtId="0" formatCode="General"/>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center" textRotation="0" wrapText="0" indent="0" justifyLastLine="0" shrinkToFit="0" readingOrder="0"/>
    </dxf>
    <dxf>
      <alignment horizontal="center"/>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font>
        <b/>
        <sz val="16"/>
      </font>
      <alignment horizontal="center" vertical="center"/>
    </dxf>
    <dxf>
      <numFmt numFmtId="166" formatCode="_-* #,##0\ _₽_-;\-* #,##0\ _₽_-;_-* &quot;-&quot;\ _₽_-;_-@_-"/>
    </dxf>
    <dxf>
      <font>
        <b/>
        <sz val="16"/>
      </font>
    </dxf>
    <dxf>
      <font>
        <b/>
        <sz val="16"/>
      </font>
      <numFmt numFmtId="19" formatCode="dd/mm/yyyy"/>
    </dxf>
    <dxf>
      <font>
        <b/>
        <sz val="16"/>
      </font>
      <numFmt numFmtId="19" formatCode="dd/mm/yyyy"/>
    </dxf>
    <dxf>
      <border>
        <top style="medium">
          <color auto="1"/>
        </top>
      </border>
    </dxf>
    <dxf>
      <border>
        <top style="medium">
          <color auto="1"/>
        </top>
      </border>
    </dxf>
    <dxf>
      <numFmt numFmtId="165" formatCode="_-* #,##0.00\ _₽_-;\-* #,##0.00\ _₽_-;_-* &quot;-&quot;??\ _₽_-;_-@_-"/>
    </dxf>
    <dxf>
      <alignment horizontal="center"/>
    </dxf>
    <dxf>
      <alignment horizontal="center"/>
    </dxf>
    <dxf>
      <numFmt numFmtId="3" formatCode="#,##0"/>
    </dxf>
    <dxf>
      <alignment horizontal="center"/>
    </dxf>
    <dxf>
      <numFmt numFmtId="3" formatCode="#,##0"/>
    </dxf>
    <dxf>
      <numFmt numFmtId="3" formatCode="#,##0"/>
    </dxf>
    <dxf>
      <alignment horizontal="center"/>
    </dxf>
    <dxf>
      <font>
        <sz val="12"/>
      </font>
    </dxf>
    <dxf>
      <numFmt numFmtId="165" formatCode="_-* #,##0.00\ _₽_-;\-* #,##0.00\ _₽_-;_-* &quot;-&quot;??\ _₽_-;_-@_-"/>
    </dxf>
    <dxf>
      <border>
        <horizontal/>
      </border>
    </dxf>
    <dxf>
      <border>
        <horizontal/>
      </border>
    </dxf>
    <dxf>
      <border>
        <horizontal/>
      </border>
    </dxf>
    <dxf>
      <border>
        <horizontal/>
      </border>
    </dxf>
    <dxf>
      <border>
        <horizontal/>
      </border>
    </dxf>
    <dxf>
      <border>
        <horizontal/>
      </border>
    </dxf>
    <dxf>
      <border>
        <vertical/>
      </border>
    </dxf>
    <dxf>
      <alignment vertical="center"/>
    </dxf>
    <dxf>
      <alignment horizontal="center"/>
    </dxf>
    <dxf>
      <border>
        <vertical/>
      </border>
    </dxf>
    <dxf>
      <alignment horizontal="center"/>
    </dxf>
    <dxf>
      <alignment vertical="center"/>
    </dxf>
    <dxf>
      <alignment vertical="center"/>
    </dxf>
    <dxf>
      <alignment horizontal="center"/>
    </dxf>
    <dxf>
      <border>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numFmt numFmtId="3" formatCode="#,##0"/>
    </dxf>
    <dxf>
      <numFmt numFmtId="19" formatCode="dd/mm/yyyy"/>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3" formatCode="#,##0"/>
    </dxf>
    <dxf>
      <font>
        <b/>
      </font>
    </dxf>
    <dxf>
      <alignment vertical="center"/>
    </dxf>
    <dxf>
      <alignment horizontal="center"/>
    </dxf>
    <dxf>
      <numFmt numFmtId="167" formatCode="#,##0.00\ _₽"/>
    </dxf>
    <dxf>
      <numFmt numFmtId="167" formatCode="#,##0.00\ _₽"/>
    </dxf>
    <dxf>
      <alignment horizontal="cent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
      <font>
        <sz val="12"/>
      </font>
    </dxf>
    <dxf>
      <font>
        <sz val="12"/>
      </font>
    </dxf>
    <dxf>
      <alignment horizontal="left"/>
    </dxf>
    <dxf>
      <alignment horizontal="left"/>
    </dxf>
    <dxf>
      <alignment horizontal="center"/>
    </dxf>
    <dxf>
      <alignment vertical="center"/>
    </dxf>
    <dxf>
      <alignment vertical="center"/>
    </dxf>
    <dxf>
      <alignment vertical="center"/>
    </dxf>
    <dxf>
      <alignment horizontal="general" indent="0"/>
    </dxf>
    <dxf>
      <alignment horizontal="general" indent="0"/>
    </dxf>
    <dxf>
      <alignment horizontal="general" indent="0"/>
    </dxf>
    <dxf>
      <font>
        <b val="0"/>
      </font>
    </dxf>
    <dxf>
      <alignment horizontal="left"/>
    </dxf>
    <dxf>
      <border>
        <left style="dashed">
          <color auto="1"/>
        </left>
      </border>
    </dxf>
    <dxf>
      <border>
        <left style="dashed">
          <color auto="1"/>
        </left>
      </border>
    </dxf>
    <dxf>
      <font>
        <b/>
        <sz val="16"/>
      </font>
      <alignment horizontal="center" vertical="center"/>
    </dxf>
    <dxf>
      <numFmt numFmtId="166" formatCode="_-* #,##0\ _₽_-;\-* #,##0\ _₽_-;_-* &quot;-&quot;\ _₽_-;_-@_-"/>
    </dxf>
    <dxf>
      <font>
        <b/>
        <sz val="16"/>
      </font>
      <numFmt numFmtId="19" formatCode="dd/mm/yyyy"/>
    </dxf>
    <dxf>
      <font>
        <b/>
        <sz val="16"/>
      </font>
      <numFmt numFmtId="19" formatCode="dd/mm/yyyy"/>
    </dxf>
    <dxf>
      <font>
        <sz val="16"/>
      </font>
    </dxf>
    <dxf>
      <font>
        <b/>
      </font>
    </dxf>
    <dxf>
      <border>
        <top style="medium">
          <color auto="1"/>
        </top>
      </border>
    </dxf>
    <dxf>
      <border>
        <top style="medium">
          <color auto="1"/>
        </top>
      </border>
    </dxf>
    <dxf>
      <border>
        <top style="medium">
          <color auto="1"/>
        </top>
      </border>
    </dxf>
    <dxf>
      <numFmt numFmtId="165" formatCode="_-* #,##0.00\ _₽_-;\-* #,##0.00\ _₽_-;_-* &quot;-&quot;??\ _₽_-;_-@_-"/>
    </dxf>
    <dxf>
      <numFmt numFmtId="3" formatCode="#,##0"/>
    </dxf>
    <dxf>
      <alignment horizontal="center"/>
    </dxf>
    <dxf>
      <numFmt numFmtId="3" formatCode="#,##0"/>
    </dxf>
    <dxf>
      <alignment horizontal="center"/>
    </dxf>
    <dxf>
      <alignment vertical="center"/>
    </dxf>
    <dxf>
      <alignment horizontal="center"/>
    </dxf>
    <dxf>
      <font>
        <sz val="12"/>
      </font>
    </dxf>
    <dxf>
      <font>
        <sz val="12"/>
      </font>
    </dxf>
    <dxf>
      <font>
        <sz val="12"/>
      </font>
    </dxf>
    <dxf>
      <font>
        <sz val="12"/>
      </font>
    </dxf>
    <dxf>
      <numFmt numFmtId="165" formatCode="_-* #,##0.00\ _₽_-;\-* #,##0.00\ _₽_-;_-* &quot;-&quot;??\ _₽_-;_-@_-"/>
    </dxf>
    <dxf>
      <border>
        <left style="dashed">
          <color auto="1"/>
        </left>
        <horizontal style="dashed">
          <color auto="1"/>
        </horizontal>
      </border>
    </dxf>
    <dxf>
      <border>
        <left style="dashed">
          <color auto="1"/>
        </left>
        <horizontal style="dashed">
          <color auto="1"/>
        </horizontal>
      </border>
    </dxf>
    <dxf>
      <border>
        <left style="dashed">
          <color auto="1"/>
        </left>
        <horizontal style="dashed">
          <color auto="1"/>
        </horizontal>
      </border>
    </dxf>
    <dxf>
      <border>
        <left style="dashed">
          <color auto="1"/>
        </left>
        <horizontal style="dashed">
          <color auto="1"/>
        </horizontal>
      </border>
    </dxf>
    <dxf>
      <border>
        <horizontal/>
      </border>
    </dxf>
    <dxf>
      <border>
        <horizontal/>
      </border>
    </dxf>
    <dxf>
      <border>
        <horizontal/>
      </border>
    </dxf>
    <dxf>
      <border>
        <horizontal/>
      </border>
    </dxf>
    <dxf>
      <border>
        <horizontal/>
      </border>
    </dxf>
    <dxf>
      <border>
        <horizontal/>
      </border>
    </dxf>
    <dxf>
      <border>
        <vertical/>
      </border>
    </dxf>
    <dxf>
      <alignment vertical="center"/>
    </dxf>
    <dxf>
      <alignment horizontal="center"/>
    </dxf>
    <dxf>
      <border>
        <vertical/>
      </border>
    </dxf>
    <dxf>
      <alignment horizontal="center"/>
    </dxf>
    <dxf>
      <alignment vertical="center"/>
    </dxf>
    <dxf>
      <alignment vertical="center"/>
    </dxf>
    <dxf>
      <alignment horizontal="center"/>
    </dxf>
    <dxf>
      <border>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numFmt numFmtId="3" formatCode="#,##0"/>
    </dxf>
    <dxf>
      <numFmt numFmtId="19" formatCode="dd/mm/yyyy"/>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3" formatCode="#,##0"/>
    </dxf>
    <dxf>
      <font>
        <b/>
      </font>
    </dxf>
    <dxf>
      <alignment vertical="center"/>
    </dxf>
    <dxf>
      <alignment horizontal="center"/>
    </dxf>
    <dxf>
      <numFmt numFmtId="167" formatCode="#,##0.00\ _₽"/>
    </dxf>
    <dxf>
      <numFmt numFmtId="167" formatCode="#,##0.00\ _₽"/>
    </dxf>
  </dxfs>
  <tableStyles count="0" defaultTableStyle="TableStyleMedium2" defaultPivotStyle="PivotStyleLight16"/>
  <colors>
    <mruColors>
      <color rgb="FFFF99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Усанин Евгений Николаевич" refreshedDate="45323.361313425929" createdVersion="8" refreshedVersion="8" minRefreshableVersion="3" recordCount="2342" xr:uid="{45363B72-7513-4938-8B98-FAE8D6E0E0A6}">
  <cacheSource type="worksheet">
    <worksheetSource name="Таблица2"/>
  </cacheSource>
  <cacheFields count="14">
    <cacheField name="№" numFmtId="0">
      <sharedItems containsSemiMixedTypes="0" containsString="0" containsNumber="1" containsInteger="1" minValue="1" maxValue="2342"/>
    </cacheField>
    <cacheField name="ОМС" numFmtId="0">
      <sharedItems/>
    </cacheField>
    <cacheField name="Адрес МКД" numFmtId="0">
      <sharedItems/>
    </cacheField>
    <cacheField name="Вид работ" numFmtId="0">
      <sharedItems containsBlank="1"/>
    </cacheField>
    <cacheField name="План" numFmtId="14">
      <sharedItems containsSemiMixedTypes="0" containsNonDate="0" containsDate="1" containsString="0" minDate="2024-12-31T00:00:00" maxDate="2027-01-01T00:00:00"/>
    </cacheField>
    <cacheField name="289-п" numFmtId="14">
      <sharedItems containsDate="1" containsBlank="1" containsMixedTypes="1" minDate="2024-12-31T00:00:00" maxDate="2027-01-01T00:00:00"/>
    </cacheField>
    <cacheField name="РЛ 400 кг" numFmtId="0">
      <sharedItems containsMixedTypes="1" containsNumber="1" containsInteger="1" minValue="1" maxValue="14"/>
    </cacheField>
    <cacheField name="РЛ 630 кг" numFmtId="0">
      <sharedItems containsMixedTypes="1" containsNumber="1" containsInteger="1" minValue="0" maxValue="5"/>
    </cacheField>
    <cacheField name="ПДФ 1" numFmtId="0">
      <sharedItems count="3455">
        <s v="2024: Александровский муниципальный округ Пермского края: А"/>
        <s v="2024: Бардымский муниципальный округ Пермского края: А"/>
        <s v="2024: Березовский муниципальный округ Пермского края: А"/>
        <s v="2024: Большесосновский муниципальный округ Пермского края: А"/>
        <s v="2024: Муниципальное образование Верещагинский городской округ Пермского края: А"/>
        <s v="2024: Гайнский муниципальный округ Пермского края: А"/>
        <s v="2024: Горнозаводской городской округ Пермского края: А"/>
        <s v="2024: Муниципальное образование &quot;Город Березники&quot; Пермского края: А"/>
        <s v="2024: Губахинский муниципальный округ Пермского края: А"/>
        <s v="2024: Добрянский городской округ Пермского края: А"/>
        <s v="2024: Еловский муниципальный округ Пермского края: А"/>
        <s v="2024: Городской округ закрытое административно-территориальное образование Звездный Пермского края: А"/>
        <s v="2024: Ильинский городской округ Пермского края: А"/>
        <s v="2024: Муниципальное образование Карагайский муниципальный округ Пермского края: А"/>
        <s v="2024: Городской округ &quot;Город Кизел&quot; Пермского края: А"/>
        <s v="2024: Кишертский муниципальный округ Пермского края: А"/>
        <s v="2024: Косинский муниципальный округ Пермского края: А"/>
        <s v="2024: Кочевский муниципальный округ Пермского края: А"/>
        <s v="2024: Красновишерский городской округ Пермского края: А"/>
        <s v="2024: Краснокамский городской округ Пермского края: А"/>
        <s v="2024: Кудымкарский муниципальный округ Пермского края: А"/>
        <s v="2024: Куединский муниципальный округ Пермского края: А"/>
        <s v="2024: Кунгурский муниципальный округ Пермского края: А"/>
        <s v="2024: Лысьвенский городской округ Пермского края: А"/>
        <s v="2024: Нытвенский городской округ Пермского края: А"/>
        <s v="2024: Октябрьский городской округ Пермского края: А"/>
        <s v="2024: Ординский муниципальный округ Пермского края: А"/>
        <s v="2024: Осинский городской округ Пермского края: А"/>
        <s v="2024: Оханский городской округ Пермского края: А"/>
        <s v="2024: Очерский городской округ Пермского края: А"/>
        <s v="2024: Пермский муниципальный округ Пермского края: А"/>
        <s v="2024: Пермский городской округ, город Пермь: А"/>
        <s v="2024: Сивинский муниципальный округ Пермского края: А"/>
        <s v="2024: Соликамский городской округ Пермского края: А"/>
        <s v="2024: Суксунский городской округ Пермского края: А"/>
        <s v="2024: Уинский муниципальный округ Пермского края: А"/>
        <s v="2024: Чайковский городской округ Пермского края: А"/>
        <s v="2024: Частинский муниципальный округ Пермского края: А"/>
        <s v="2024: Чердынский городской округ Пермского края: А"/>
        <s v="2024: Чернушинский городской округ Пермского края: А"/>
        <s v="2024: Чусовской городской округ Пермского края: А"/>
        <s v="2024: Юрлинский муниципальный округ Пермского края: А"/>
        <s v="2024: Юсьвинский муниципальный округ Пермского края: А"/>
        <s v="2025: Александровский муниципальный округ Пермского края: А"/>
        <s v="2025: Бардымский муниципальный округ Пермского края: А"/>
        <s v="2025: Березовский муниципальный округ Пермского края: А"/>
        <s v="2025: Большесосновский муниципальный округ Пермского края: А"/>
        <s v="2025: Муниципальное образование Верещагинский городской округ Пермского края: А"/>
        <s v="2025: Гайнский муниципальный округ Пермского края: А"/>
        <s v="2025: Горнозаводской городской округ Пермского края: А"/>
        <s v="2025: Муниципальное образование &quot;Город Березники&quot; Пермского края: А"/>
        <s v="2025: Губахинский муниципальный округ Пермского края: А"/>
        <s v="2025: Добрянский городской округ Пермского края: А"/>
        <s v="2025: Еловский муниципальный округ Пермского края: А"/>
        <s v="2025: Городской округ закрытое административно-территориальное образование Звездный Пермского края: А"/>
        <s v="2025: Ильинский городской округ Пермского края: А"/>
        <s v="2025: Муниципальное образование Карагайский муниципальный округ Пермского края: А"/>
        <s v="2025: Городской округ &quot;Город Кизел&quot; Пермского края: А"/>
        <s v="2025: Кишертский муниципальный округ Пермского края: А"/>
        <s v="2025: Косинский муниципальный округ Пермского края: А"/>
        <s v="2025: Кочевский муниципальный округ Пермского края: А"/>
        <s v="2025: Красновишерский городской округ Пермского края: А"/>
        <s v="2025: Краснокамский городской округ Пермского края: А"/>
        <s v="2025: Кудымкарский муниципальный округ Пермского края: А"/>
        <s v="2025: Куединский муниципальный округ Пермского края: А"/>
        <s v="2025: Кунгурский муниципальный округ Пермского края: А"/>
        <s v="2025: Лысьвенский городской округ Пермского края: А"/>
        <s v="2025: Нытвенский городской округ Пермского края: А"/>
        <s v="2025: Октябрьский городской округ Пермского края: А"/>
        <s v="2025: Ординский муниципальный округ Пермского края: А"/>
        <s v="2025: Осинский городской округ Пермского края: А"/>
        <s v="2025: Оханский городской округ Пермского края: А"/>
        <s v="2025: Очерский городской округ Пермского края: А"/>
        <s v="2025: Пермский муниципальный округ Пермского края: А"/>
        <s v="2025: Пермский городской округ, город Пермь: А"/>
        <s v="2025: Сивинский муниципальный округ Пермского края: А"/>
        <s v="2025: Соликамский городской округ Пермского края: А"/>
        <s v="2025: Суксунский городской округ Пермского края: А"/>
        <s v="2025: Уинский муниципальный округ Пермского края: А"/>
        <s v="2025: Чайковский городской округ Пермского края: А"/>
        <s v="2025: Частинский муниципальный округ Пермского края: А"/>
        <s v="2025: Чердынский городской округ Пермского края: А"/>
        <s v="2025: Чернушинский городской округ Пермского края: А"/>
        <s v="2025: Чусовской городской округ Пермского края: А"/>
        <s v="2025: Юрлинский муниципальный округ Пермского края: А"/>
        <s v="2025: Юсьвинский муниципальный округ Пермского края: А"/>
        <s v="2026: Александровский муниципальный округ Пермского края: А"/>
        <s v="2026: Бардымский муниципальный округ Пермского края: А"/>
        <s v="2026: Березовский муниципальный округ Пермского края: А"/>
        <s v="2026: Большесосновский муниципальный округ Пермского края: А"/>
        <s v="2026: Муниципальное образование Верещагинский городской округ Пермского края: А"/>
        <s v="2026: Гайнский муниципальный округ Пермского края: А"/>
        <s v="2026: Горнозаводской городской округ Пермского края: А"/>
        <s v="2026: Муниципальное образование &quot;Город Березники&quot; Пермского края: А"/>
        <s v="2026: Губахинский муниципальный округ Пермского края: А"/>
        <s v="2026: Добрянский городской округ Пермского края: А"/>
        <s v="2026: Еловский муниципальный округ Пермского края: А"/>
        <s v="2026: Городской округ закрытое административно-территориальное образование Звездный Пермского края: А"/>
        <s v="2026: Ильинский городской округ Пермского края: А"/>
        <s v="2026: Муниципальное образование Карагайский муниципальный округ Пермского края: А"/>
        <s v="2026: Городской округ &quot;Город Кизел&quot; Пермского края: А"/>
        <s v="2026: Кишертский муниципальный округ Пермского края: А"/>
        <s v="2026: Косинский муниципальный округ Пермского края: А"/>
        <s v="2026: Кочевский муниципальный округ Пермского края: А"/>
        <s v="2026: Красновишерский городской округ Пермского края: А"/>
        <s v="2026: Краснокамский городской округ Пермского края: А"/>
        <s v="2026: Кудымкарский муниципальный округ Пермского края: А"/>
        <s v="2026: Куединский муниципальный округ Пермского края: А"/>
        <s v="2026: Кунгурский муниципальный округ Пермского края: А"/>
        <s v="2026: Лысьвенский городской округ Пермского края: А"/>
        <s v="2026: Нытвенский городской округ Пермского края: А"/>
        <s v="2026: Октябрьский городской округ Пермского края: А"/>
        <s v="2026: Ординский муниципальный округ Пермского края: А"/>
        <s v="2026: Осинский городской округ Пермского края: А"/>
        <s v="2026: Оханский городской округ Пермского края: А"/>
        <s v="2026: Очерский городской округ Пермского края: А"/>
        <s v="2026: Пермский муниципальный округ Пермского края: А"/>
        <s v="2026: Пермский городской округ, город Пермь: А"/>
        <s v="2026: Сивинский муниципальный округ Пермского края: А"/>
        <s v="2026: Соликамский городской округ Пермского края: А"/>
        <s v="2026: Суксунский городской округ Пермского края: А"/>
        <s v="2026: Уинский муниципальный округ Пермского края: А"/>
        <s v="2026: Чайковский городской округ Пермского края: А"/>
        <s v="2026: Частинский муниципальный округ Пермского края: А"/>
        <s v="2026: Чердынский городской округ Пермского края: А"/>
        <s v="2026: Чернушинский городской округ Пермского края: А"/>
        <s v="2026: Чусовской городской округ Пермского края: А"/>
        <s v="2026: Юрлинский муниципальный округ Пермского края: А"/>
        <s v="2026: Юсьвинский муниципальный округ Пермского края: А"/>
        <s v="2024: Александровский муниципальный округ Пермского края: г. Александровск, ул. Жданова, д. 24"/>
        <s v="2024: Александровский муниципальный округ Пермского края: г. Александровск, ул. Ким, д. 22"/>
        <s v="2024: Александровский муниципальный округ Пермского края: п. Лытвенский, ул. 9 Пятилетки, д. 3"/>
        <s v="2024: Александровский муниципальный округ Пермского края: п. Яйва, ул. 6-ой Пятилетки, д. 13"/>
        <s v="2024: Бардымский муниципальный округ Пермского края: с. Барда, ул. Газовиков, д. 12"/>
        <s v="2024: Бардымский муниципальный округ Пермского края: с. Барда, ул. Газовиков, д. 17"/>
        <s v="2024: Бардымский муниципальный округ Пермского края: с. Барда, ул. Газовиков, д. 18"/>
        <s v="2024: Бардымский муниципальный округ Пермского края: с. Барда, ул. Газовиков, д. 19"/>
        <s v="2024: Бардымский муниципальный округ Пермского края: с. Барда, ул. Фрунзе, д. 9"/>
        <s v="2024: Березовский муниципальный округ Пермского края: с. Березовка, ул. Советская, д. 48"/>
        <s v="2024: Верещагинский городской округ Пермского края: г. Верещагино, ул. 12 Декабря, д. 93"/>
        <s v="2024: Верещагинский городской округ Пермского края: г. Верещагино, ул. Железнодорожная, д. 71А"/>
        <s v="2024: Верещагинский городской округ Пермского края: г. Верещагино, ул. Карла Маркса, д. 58"/>
        <s v="2024: Верещагинский городской округ Пермского края: г. Верещагино, ул. Пролетарская, д. 44"/>
        <s v="2024: Гайнский муниципальный округ Пермского края: п. Гайны, ул. Советская, д. 15"/>
        <s v="2024: Горнозаводской городской округ Пермского края: г. Горнозаводск, ул. Гипроцемента, д. 30"/>
        <s v="2024: Горнозаводской городской округ Пермского края: г. Горнозаводск, ул. Свердлова, д. 66"/>
        <s v="2024: Горнозаводской городской округ Пермского края: г. Горнозаводск, ул. Свердлова, д. 74"/>
        <s v="2024: Горнозаводской городской округ Пермского края: г. Горнозаводск, ул. Свердлова, д. 76"/>
        <s v="2024: Пермский городской округ, город Пермь: г. Пермь, б-р Гагарина, д. 66А"/>
        <s v="2024: Пермский городской округ, город Пермь: г. Пермь, б-р Гагарина, д. 73"/>
        <s v="2024: Пермский городской округ, город Пермь: г. Пермь, пр-т Комсомольский, д. 3"/>
        <s v="2024: Пермский городской округ, город Пермь: г. Пермь, пр-т Комсомольский, д. 51"/>
        <s v="2024: Пермский городской округ, город Пермь: г. Пермь, пр-т Парковый, д. 28А"/>
        <s v="2024: Пермский городской округ, город Пермь: г. Пермь, пр-т Парковый, д. 4"/>
        <s v="2024: Пермский городской округ, город Пермь: г. Пермь, пр-т Парковый, д. 41В"/>
        <s v="2024: Пермский городской округ, город Пермь: г. Пермь, ул. 1-я Красноармейская, д. 44А"/>
        <s v="2024: Пермский городской округ, город Пермь: г. Пермь, ул. 9-го Мая, д. 18/1"/>
        <s v="2024: Пермский городской округ, город Пермь: г. Пермь, ул. Александра Невского, д. 10"/>
        <s v="2024: Пермский городской округ, город Пермь: г. Пермь, ул. Аркадия Гайдара, д. 18"/>
        <s v="2024: Пермский городской округ, город Пермь: г. Пермь, ул. Аркадия Гайдара, д. 8"/>
        <s v="2024: Пермский городской округ, город Пермь: г. Пермь, ул. Богдана Хмельницкого, д. 11"/>
        <s v="2024: Пермский городской округ, город Пермь: г. Пермь, ул. Богдана Хмельницкого, д. 31"/>
        <s v="2024: Пермский городской округ, город Пермь: г. Пермь, ул. Борчанинова, д. 15"/>
        <s v="2024: Пермский городской округ, город Пермь: г. Пермь, ул. Братьев Вагановых, д. 8"/>
        <s v="2024: Пермский городской округ, город Пермь: г. Пермь, ул. Вагонная, д. 25"/>
        <s v="2024: Пермский городской округ, город Пермь: г. Пермь, ул. Васнецова, д. 3"/>
        <s v="2024: Пермский городской округ, город Пермь: г. Пермь, ул. Весенняя, д. 19"/>
        <s v="2024: Пермский городской округ, город Пермь: г. Пермь, ул. Весенняя, д. 30"/>
        <s v="2024: Пермский городской округ, город Пермь: г. Пермь, ул. Вижайская, д. 20"/>
        <s v="2024: Пермский городской округ, город Пермь: г. Пермь, ул. Вильямса, д. 24"/>
        <s v="2024: Пермский городской округ, город Пермь: г. Пермь, ул. Вильямса, д. 37Б"/>
        <s v="2024: Пермский городской округ, город Пермь: г. Пермь, ул. Воронежская, д. 22"/>
        <s v="2024: Пермский городской округ, город Пермь: г. Пермь, ул. Добролюбова, д. 12"/>
        <s v="2024: Пермский городской округ, город Пермь: г. Пермь, ул. Добролюбова, д. 18"/>
        <s v="2024: Пермский городской округ, город Пермь: г. Пермь, ул. Дружбы, д. 9"/>
        <s v="2024: Пермский городской округ, город Пермь: г. Пермь, ул. Звонарева, д. 2/1"/>
        <s v="2024: Пермский городской округ, город Пермь: г. Пермь, ул. Камышинская, д. 10"/>
        <s v="2024: Пермский городской округ, город Пермь: г. Пермь, ул. Камышинская, д. 12"/>
        <s v="2024: Пермский городской округ, город Пермь: г. Пермь, ул. Коломенская, д. 3"/>
        <s v="2024: Пермский городской округ, город Пермь: г. Пермь, ул. Кояновская, д. 6"/>
        <s v="2024: Пермский городской округ, город Пермь: г. Пермь, ул. Красноводская, д. 6"/>
        <s v="2024: Пермский городской округ, город Пермь: г. Пермь, ул. Краснополянская, д. 6"/>
        <s v="2024: Пермский городской округ, город Пермь: г. Пермь, ул. Крисанова, д. 23"/>
        <s v="2024: Пермский городской округ, город Пермь: г. Пермь, ул. Кронита, д. 6"/>
        <s v="2024: Пермский городской округ, город Пермь: г. Пермь, ул. Крупской, д. 39"/>
        <s v="2024: Пермский городской округ, город Пермь: г. Пермь, ул. Крупской, д. 73"/>
        <s v="2024: Пермский городской округ, город Пермь: г. Пермь, ул. Крупской, д. 82А"/>
        <s v="2024: Пермский городской округ, город Пермь: г. Пермь, ул. Куйбышева, д. 107"/>
        <s v="2024: Пермский городской округ, город Пермь: г. Пермь, ул. Куйбышева, д. 86"/>
        <s v="2024: Пермский городской округ, город Пермь: г. Пермь, ул. Куйбышева, д. 97"/>
        <s v="2024: Пермский городской округ, город Пермь: г. Пермь, ул. Ласьвинская, д. 39"/>
        <s v="2024: Пермский городской округ, город Пермь: г. Пермь, ул. Левченко, д. 6"/>
        <s v="2024: Пермский городской округ, город Пермь: г. Пермь, ул. Луговского, д. 3"/>
        <s v="2024: Пермский городской округ, город Пермь: г. Пермь, ул. Магистральная, д. 12А"/>
        <s v="2024: Пермский городской округ, город Пермь: г. Пермь, ул. Магистральная, д. 96/2"/>
        <s v="2024: Пермский городской округ, город Пермь: г. Пермь, ул. Магистральная, д. 96/3"/>
        <s v="2024: Пермский городской округ, город Пермь: г. Пермь, ул. Магистральная, д. 96/4"/>
        <s v="2024: Пермский городской округ, город Пермь: г. Пермь, ул. Магистральная, д. 98А"/>
        <s v="2024: Пермский городской округ, город Пермь: г. Пермь, ул. Макаренко, д. 14А"/>
        <s v="2024: Пермский городской округ, город Пермь: г. Пермь, ул. Макаренко, д. 28/3"/>
        <s v="2024: Пермский городской округ, город Пермь: г. Пермь, ул. Макаренко, д. 36"/>
        <s v="2024: Пермский городской округ, город Пермь: г. Пермь, ул. Малкова, д. 22"/>
        <s v="2024: Пермский городской округ, город Пермь: г. Пермь, ул. Малкова, д. 28"/>
        <s v="2024: Пермский городской округ, город Пермь: г. Пермь, ул. Маршала Рыбалко, д. 107"/>
        <s v="2024: Пермский городской округ, город Пермь: г. Пермь, ул. Маршала Рыбалко, д. 109"/>
        <s v="2024: Пермский городской округ, город Пермь: г. Пермь, ул. Маршала Рыбалко, д. 109А"/>
        <s v="2024: Пермский городской округ, город Пермь: г. Пермь, ул. Маршала Рыбалко, д. 49"/>
        <s v="2024: Пермский городской округ, город Пермь: г. Пермь, ул. Маршала Рыбалко, д. 93"/>
        <s v="2024: Пермский городской округ, город Пермь: г. Пермь, ул. Маршала Толбухина, д. 40"/>
        <s v="2024: Пермский городской округ, город Пермь: г. Пермь, ул. Мильчакова, д. 19"/>
        <s v="2024: Пермский городской округ, город Пермь: г. Пермь, ул. Моторостроителей, д. 11"/>
        <s v="2024: Пермский городской округ, город Пермь: г. Пермь, ул. Николая Островского, д. 29"/>
        <s v="2024: Пермский городской округ, город Пермь: г. Пермь, ул. Новосибирская, д. 13"/>
        <s v="2024: Пермский городской округ, город Пермь: г. Пермь, ул. Овчинникова, д. 7"/>
        <s v="2024: Пермский городской округ, город Пермь: г. Пермь, ул. Одоевского, д. 34"/>
        <s v="2024: Пермский городской округ, город Пермь: г. Пермь, ул. Осинская, д. 12"/>
        <s v="2024: Пермский городской округ, город Пермь: г. Пермь, ул. Охотников, д. 12А"/>
        <s v="2024: Пермский городской округ, город Пермь: г. Пермь, ул. Подлесная, д. 23/2"/>
        <s v="2024: Пермский городской округ, город Пермь: г. Пермь, ул. Подлесная, д. 33"/>
        <s v="2024: Пермский городской округ, город Пермь: г. Пермь, ул. Пушкарская, д. 94"/>
        <s v="2024: Пермский городской округ, город Пермь: г. Пермь, ул. Пушкина, д. 109"/>
        <s v="2024: Пермский городской округ, город Пермь: г. Пермь, ул. Пушкина, д. 23"/>
        <s v="2024: Пермский городской округ, город Пермь: г. Пермь, ул. Репина, д. 31"/>
        <s v="2024: Пермский городской округ, город Пермь: г. Пермь, ул. Репина, д. 70"/>
        <s v="2024: Пермский городской округ, город Пермь: г. Пермь, ул. Самолетная, д. 36"/>
        <s v="2024: Пермский городской округ, город Пермь: г. Пермь, ул. Советской Армии, д. 33"/>
        <s v="2024: Пермский городской округ, город Пермь: г. Пермь, ул. Советской Армии, д. 33/2"/>
        <s v="2024: Пермский городской округ, город Пермь: г. Пермь, ул. Строителей, д. 46"/>
        <s v="2024: Пермский городской округ, город Пермь: г. Пермь, ул. Таборская, д. 14"/>
        <s v="2024: Пермский городской округ, город Пермь: г. Пермь, ул. Тимирязева, д. 11"/>
        <s v="2024: Пермский городской округ, город Пермь: г. Пермь, ул. Тургенева, д. 18/3"/>
        <s v="2024: Пермский городской округ, город Пермь: г. Пермь, ул. Уинская, д. 42"/>
        <s v="2024: Пермский городской округ, город Пермь: г. Пермь, ул. Уинская, д. 42А"/>
        <s v="2024: Пермский городской округ, город Пермь: г. Пермь, ул. Уральская, д. 61"/>
        <s v="2024: Пермский городской округ, город Пермь: г. Пермь, ул. Хабаровская, д. 149"/>
        <s v="2024: Пермский городской округ, город Пермь: г. Пермь, ул. Химградская, д. 45"/>
        <s v="2024: Пермский городской округ, город Пермь: г. Пермь, ул. Химградская, д. 45А"/>
        <s v="2024: Пермский городской округ, город Пермь: г. Пермь, ул. Химградская, д. 51"/>
        <s v="2024: Пермский городской округ, город Пермь: г. Пермь, ул. Холмогорская, д. 23"/>
        <s v="2024: Пермский городской округ, город Пермь: г. Пермь, ул. Чернышевского, д. 15А"/>
        <s v="2024: Пермский городской округ, город Пермь: г. Пермь, ул. Чернышевского, д. 15В"/>
        <s v="2024: Пермский городской округ, город Пермь: г. Пермь, ул. Шишкина, д. 10"/>
        <s v="2024: Пермский городской округ, город Пермь: г. Пермь, ул. Юрша, д. 3А"/>
        <s v="2024: Городской округ закрытое административно-территориальное образование Звездный Пермского края: ЗАТО Звёздный, ул. Коммунистическая, д. 4"/>
        <s v="2024: Губахинский муниципальный округ Пермского края: г. Губаха, пр-т Ленина, д. 19"/>
        <s v="2024: Губахинский муниципальный округ Пермского края: г. Губаха, пр-т Ленина, д. 25"/>
        <s v="2024: Губахинский муниципальный округ Пермского края: г. Губаха, пр-т Ленина, д. 35"/>
        <s v="2024: Губахинский муниципальный округ Пермского края: г. Губаха, пр-т Ленина, д. 41"/>
        <s v="2024: Губахинский муниципальный округ Пермского края: г. Губаха, ул. Дегтярева, д. 9"/>
        <s v="2024: Губахинский муниципальный округ Пермского края: г. Губаха, ул. Мичурина, д. 2"/>
        <s v="2024: Губахинский муниципальный округ Пермского края: г. Губаха, ул. Циолковского, д. 4"/>
        <s v="2024: Добрянский городской округ Пермского края: г. Добрянка, ул. Копылова, д. 71"/>
        <s v="2024: Добрянский городской округ Пермского края: г. Добрянка, ул. Советская, д. 66"/>
        <s v="2024: Добрянский городской округ Пермского края: г. Добрянка, ул. Советская, д. 87/3"/>
        <s v="2024: Добрянский городской округ Пермского края: г. Добрянка, ул. Энергетиков, д. 15А"/>
        <s v="2024: Добрянский городской округ Пермского края: пгт Полазна, ул. 50 лет Октября, д. 15"/>
        <s v="2024: Добрянский городской округ Пермского края: пгт Полазна, ул. Дружбы, д. 12"/>
        <s v="2024: Добрянский городской округ Пермского края: пгт Полазна, ул. Дружбы, д. 7"/>
        <s v="2024: Ильинский городской округ Пермского края: п. Ильинский, ул. Бутырина, д. 5"/>
        <s v="2024: Карагайский муниципальный округ Пермского края: п. Менделеево, ул. Ленина, д. 31"/>
        <s v="2024: Краснокамский городской округ Пермского края: г. Краснокамск, пер. Василия Шваи, д. 2"/>
        <s v="2024: Краснокамский городской округ Пермского края: г. Краснокамск, пр-т Мира, д. 7"/>
        <s v="2024: Краснокамский городской округ Пермского края: г. Краснокамск, ул. 50 лет Октября, д. 11"/>
        <s v="2024: Краснокамский городской округ Пермского края: г. Краснокамск, ул. Большевистская, д. 27"/>
        <s v="2024: Краснокамский городской округ Пермского края: г. Краснокамск, ул. Дзержинского, д. 2А"/>
        <s v="2024: Краснокамский городской округ Пермского края: г. Краснокамск, ул. Карла Маркса, д. 15"/>
        <s v="2024: Краснокамский городской округ Пермского края: г. Краснокамск, ул. Карла Маркса, д. 9"/>
        <s v="2024: Краснокамский городской округ Пермского края: г. Краснокамск, ул. Ленина, д. 13"/>
        <s v="2024: Краснокамский городской округ Пермского края: г. Краснокамск, ул. Чапаева, д. 2"/>
        <s v="2024: Краснокамский городской округ Пермского края: г. Краснокамск, ул. Чехова, д. 3"/>
        <s v="2024: Краснокамский городской округ Пермского края: г. Краснокамск, ул. Шоссейная, д. 4"/>
        <s v="2024: Краснокамский городской округ Пермского края: п. Оверята, ул. Линейная, д. 5"/>
        <s v="2024: Кудымкарский муниципальный округ Пермского края: г. Кудымкар, ул. 50 лет Октября, д. 32"/>
        <s v="2024: Кудымкарский муниципальный округ Пермского края: г. Кудымкар, ул. 50 лет Октября, д. 34"/>
        <s v="2024: Кудымкарский муниципальный округ Пермского края: г. Кудымкар, ул. Загородная, д. 14"/>
        <s v="2024: Кунгурский муниципальный округ Пермского края: г. Кунгур, ул. 8 Марта, д. 2"/>
        <s v="2024: Кунгурский муниципальный округ Пермского края: г. Кунгур, ул. Бачурина, д. 13Б"/>
        <s v="2024: Кунгурский муниципальный округ Пермского края: г. Кунгур, ул. Вострикова, д. 20"/>
        <s v="2024: Кунгурский муниципальный округ Пермского края: г. Кунгур, ул. Нефтяников, д. 35"/>
        <s v="2024: Кунгурский муниципальный округ Пермского края: г. Кунгур, ул. Пролетарская, д. 119"/>
        <s v="2024: Кунгурский муниципальный округ Пермского края: г. Кунгур, ул. Пролетарская, д. 135"/>
        <s v="2024: Кунгурский муниципальный округ Пермского края: г. Кунгур, ул. Свердлова, д. 25А"/>
        <s v="2024: Кунгурский муниципальный округ Пермского края: г. Кунгур, ул. Свободы, д. 12"/>
        <s v="2024: Кунгурский муниципальный округ Пермского края: с. Моховое, ул. Мира, д. 14"/>
        <s v="2024: Лысьвенский городской округ Пермского края: г. Лысьва, ул. Белинского, д. 32"/>
        <s v="2024: Лысьвенский городской округ Пермского края: г. Лысьва, ул. Кирова, д. 27"/>
        <s v="2024: Лысьвенский городской округ Пермского края: г. Лысьва, ул. Кирова, д. 8"/>
        <s v="2024: Лысьвенский городской округ Пермского края: г. Лысьва, ул. Куйбышева, д. 7"/>
        <s v="2024: Лысьвенский городской округ Пермского края: г. Лысьва, ул. Ленина, д. 38"/>
        <s v="2024: Лысьвенский городской округ Пермского края: г. Лысьва, ул. Мира, д. 20"/>
        <s v="2024: Лысьвенский городской округ Пермского края: г. Лысьва, ул. Невского, д. 6"/>
        <s v="2024: Лысьвенский городской округ Пермского края: г. Лысьва, ул. Суворова, д. 38"/>
        <s v="2024: Муниципальное образование &quot;Город Березники&quot; Пермского края: г. Березники, пр-т Ленина, д. 55"/>
        <s v="2024: Муниципальное образование &quot;Город Березники&quot; Пермского края: г. Березники, пр-т Советский, д. 28"/>
        <s v="2024: Муниципальное образование &quot;Город Березники&quot; Пермского края: г. Березники, пр-т Советский, д. 30"/>
        <s v="2024: Муниципальное образование &quot;Город Березники&quot; Пермского края: г. Березники, пр-т Советский, д. 38"/>
        <s v="2024: Муниципальное образование &quot;Город Березники&quot; Пермского края: г. Березники, пр-т Советский, д. 44"/>
        <s v="2024: Муниципальное образование &quot;Город Березники&quot; Пермского края: г. Березники, ул. Деменева, д. 9"/>
        <s v="2024: Муниципальное образование &quot;Город Березники&quot; Пермского края: г. Березники, ул. Клары Цеткин, д. 38"/>
        <s v="2024: Муниципальное образование &quot;Город Березники&quot; Пермского края: г. Березники, ул. Ломоносова, д. 78"/>
        <s v="2024: Муниципальное образование &quot;Город Березники&quot; Пермского края: г. Березники, ул. Менделеева, д. 18"/>
        <s v="2024: Муниципальное образование &quot;Город Березники&quot; Пермского края: г. Березники, ул. Менделеева, д. 24"/>
        <s v="2024: Муниципальное образование &quot;Город Березники&quot; Пермского края: г. Березники, ул. Парковая, д. 6"/>
        <s v="2024: Муниципальное образование &quot;Город Березники&quot; Пермского края: г. Березники, ул. Пятилетки, д. 23"/>
        <s v="2024: Муниципальное образование &quot;Город Березники&quot; Пермского края: г. Березники, ул. Пятилетки, д. 35"/>
        <s v="2024: Муниципальное образование &quot;Город Березники&quot; Пермского края: г. Березники, ул. Пятилетки, д. 46"/>
        <s v="2024: Муниципальное образование &quot;Город Березники&quot; Пермского края: г. Березники, ул. Свердлова, д. 49"/>
        <s v="2024: Муниципальное образование &quot;Город Березники&quot; Пермского края: г. Березники, ул. Труда, д. 6А"/>
        <s v="2024: Муниципальное образование &quot;Город Березники&quot; Пермского края: г. Березники, ул. Челюскинцев, д. 35"/>
        <s v="2024: Муниципальное образование &quot;Город Березники&quot; Пермского края: г. Березники, ул. Челюскинцев, д. 53"/>
        <s v="2024: Муниципальное образование &quot;Город Березники&quot; Пермского края: г. Березники, ул. Юбилейная, д. 112"/>
        <s v="2024: Муниципальное образование &quot;Город Березники&quot; Пермского края: г. Березники, ул. Юбилейная, д. 28"/>
        <s v="2024: Муниципальное образование &quot;Город Березники&quot; Пермского края: г. Березники, ул. Юбилейная, д. 42"/>
        <s v="2024: Муниципальное образование &quot;Город Березники&quot; Пермского края: г. Березники, ул. Юбилейная, д. 62"/>
        <s v="2024: Муниципальное образование &quot;Город Березники&quot; Пермского края: г. Березники, ул. Юбилейная, д. 9"/>
        <s v="2024: Нытвенский городской округ Пермского края: г. Нытва, пр-т Ленина, д. 41"/>
        <s v="2024: Ординский муниципальный округ Пермского края: с. Орда, ул. Новая, д. 4"/>
        <s v="2024: Ординский муниципальный округ Пермского края: с. Орда, ул. Трактовая, д. 1Б"/>
        <s v="2024: Ординский муниципальный округ Пермского края: с. Орда, ул. Трактовая, д. 8"/>
        <s v="2024: Осинский городской округ Пермского края: г. Оса, ул. Пугачева, д. 14"/>
        <s v="2024: Осинский городской округ Пермского края: с. Комарово, ул. Молодежная, д. 1"/>
        <s v="2024: Оханский городской округ Пермского края: г. Оханск, ул. Подвойского, д. 65"/>
        <s v="2024: Очерский городской округ Пермского края: г. Очер, ул. Носкова, д. 14"/>
        <s v="2024: Пермский муниципальный район Пермского края: п. Красный Восход, ул. Зеленинская, д. 6А"/>
        <s v="2024: Пермский муниципальный район Пермского края: п. Юго-Камский, ул. Сибирская, д. 21"/>
        <s v="2024: Пермский муниципальный район Пермского края: п. Юго-Камский, ул. Советская, д. 146"/>
        <s v="2024: Пермский муниципальный район Пермского края: с. Бершеть, ул. Садовая, д. 5"/>
        <s v="2024: Соликамский городской округ Пермского края: г. Соликамск, ул. Белинского, д. 14"/>
        <s v="2024: Соликамский городской округ Пермского края: г. Соликамск, ул. Белинского, д. 8"/>
        <s v="2024: Соликамский городской округ Пермского края: г. Соликамск, ул. Володарского /Большевистская, 45, д. 16"/>
        <s v="2024: Соликамский городской округ Пермского края: г. Соликамск, ул. Володарского, д. 19"/>
        <s v="2024: Соликамский городской округ Пермского края: г. Соликамск, ул. Дубравная, д. 59"/>
        <s v="2024: Соликамский городской округ Пермского края: г. Соликамск, ул. Коминтерна, д. 8"/>
        <s v="2024: Соликамский городской округ Пермского края: г. Соликамск, ул. Культуры, д. 40"/>
        <s v="2024: Соликамский городской округ Пермского края: г. Соликамск, ул. Матросова, д. 37"/>
        <s v="2024: Соликамский городской округ Пермского края: г. Соликамск, ул. Молодежная, д. 19"/>
        <s v="2024: Соликамский городской округ Пермского края: г. Соликамск, ул. Молодежная, д. 5"/>
        <s v="2024: Соликамский городской округ Пермского края: г. Соликамск, ул. Молодежная, д. 9А"/>
        <s v="2024: Соликамский городской округ Пермского края: г. Соликамск, ул. Розы Люксембург, д. 22"/>
        <s v="2024: Соликамский городской округ Пермского края: г. Соликамск, ул. Розы Люксембург, д. 7"/>
        <s v="2024: Соликамский городской округ Пермского края: г. Соликамск, ул. Черняховского, д. 23"/>
        <s v="2024: Чайковский городской округ Пермского края: г. Чайковский, б-р Приморский, д. 17"/>
        <s v="2024: Чайковский городской округ Пермского края: г. Чайковский, б-р Приморский, д. 33"/>
        <s v="2024: Чайковский городской округ Пермского края: г. Чайковский, б-р Приморский, д. 53"/>
        <s v="2024: Чайковский городской округ Пермского края: г. Чайковский, ул. Вокзальная, д. 33"/>
        <s v="2024: Чайковский городской округ Пермского края: г. Чайковский, ул. Вокзальная, д. 61"/>
        <s v="2024: Чайковский городской округ Пермского края: г. Чайковский, ул. Горького, д. 18"/>
        <s v="2024: Чайковский городской округ Пермского края: г. Чайковский, ул. Декабристов, д. 18"/>
        <s v="2024: Чайковский городской округ Пермского края: г. Чайковский, ул. Кабалевского, д. 17"/>
        <s v="2024: Чайковский городской округ Пермского края: г. Чайковский, ул. Кабалевского, д. 40"/>
        <s v="2024: Чайковский городской округ Пермского края: г. Чайковский, ул. Карла Маркса, д. 18"/>
        <s v="2024: Чайковский городской округ Пермского края: г. Чайковский, ул. Карла Маркса, д. 20"/>
        <s v="2024: Чайковский городской округ Пермского края: г. Чайковский, ул. Карла Маркса, д. 30"/>
        <s v="2024: Чайковский городской округ Пермского края: г. Чайковский, ул. Карла Маркса, д. 42"/>
        <s v="2024: Чайковский городской округ Пермского края: г. Чайковский, ул. Ленина, д. 12"/>
        <s v="2024: Чайковский городской округ Пермского края: г. Чайковский, ул. Ленина, д. 20"/>
        <s v="2024: Чайковский городской округ Пермского края: г. Чайковский, ул. Ленина, д. 31"/>
        <s v="2024: Чайковский городской округ Пермского края: г. Чайковский, ул. Ленина, д. 5"/>
        <s v="2024: Чайковский городской округ Пермского края: г. Чайковский, ул. Ленина, д. 7"/>
        <s v="2024: Чайковский городской округ Пермского края: г. Чайковский, ул. Ленина, д. 9"/>
        <s v="2024: Чайковский городской округ Пермского края: г. Чайковский, ул. Мира, д. 16"/>
        <s v="2024: Чайковский городской округ Пермского края: г. Чайковский, ул. Советская, д. 55"/>
        <s v="2024: Частинский муниципальный округ Пермского края: с. Частые, ул. Ленина, д. 75"/>
        <s v="2024: Частинский муниципальный округ Пермского края: с. Частые, ул. Ленина, д. 80"/>
        <s v="2024: Чернушинский городской округ Пермского края: г. Чернушка, ул. Ленина, д. 83А"/>
        <s v="2024: Чусовской городской округ Пермского края: г. Чусовой, п. Лямино, ул. Космонавтов, д. 1"/>
        <s v="2024: Чусовской городской округ Пермского края: г. Чусовой, п. Лямино, ул. Космонавтов, д. 3"/>
        <s v="2024: Чусовской городской округ Пермского края: г. Чусовой, ул. 50 лет ВЛКСМ, д. 2А"/>
        <s v="2024: Чусовской городской округ Пермского края: г. Чусовой, ул. Высотная, д. 13"/>
        <s v="2024: Чусовской городской округ Пермского края: г. Чусовой, ул. Железнодорожная, д. 7"/>
        <s v="2024: Чусовской городской округ Пермского края: г. Чусовой, ул. Ленина, д. 14"/>
        <s v="2024: Чусовской городской округ Пермского края: г. Чусовой, ул. Ленина, д. 24"/>
        <s v="2024: Чусовской городской округ Пермского края: г. Чусовой, ул. Ленина, д. 47"/>
        <s v="2024: Чусовской городской округ Пермского края: г. Чусовой, ул. Ленина, д. 52"/>
        <s v="2024: Чусовской городской округ Пермского края: г. Чусовой, ул. Ленина, д. 7"/>
        <s v="2024: Чусовской городской округ Пермского края: г. Чусовой, ул. Лысьвенская, д. 76"/>
        <s v="2024: Чусовской городской округ Пермского края: г. Чусовой, ул. Лысьвенская, д. 80"/>
        <s v="2024: Чусовской городской округ Пермского края: г. Чусовой, ул. Мира, д. 5"/>
        <s v="2024: Чусовской городской округ Пермского края: г. Чусовой, ул. Мира, д. 9"/>
        <s v="2024: Чусовской городской округ Пермского края: г. Чусовой, ул. Орджоникидзе, д. 10"/>
        <s v="2024: Чусовской городской округ Пермского края: г. Чусовой, ул. Переездная, д. 11"/>
        <s v="2024: Чусовской городской округ Пермского края: г. Чусовой, ул. Переездная, д. 22"/>
        <s v="2024: Чусовской городской округ Пермского края: г. Чусовой, ул. Попова, д. 2В"/>
        <s v="2024: Чусовской городской округ Пермского края: г. Чусовой, ул. Сивкова, д. 2"/>
        <s v="2024: Чусовской городской округ Пермского края: г. Чусовой, ул. Чайковского, д. 10"/>
        <s v="2024: Чусовской городской округ Пермского края: г. Чусовой, ул. Чайковского, д. 14"/>
        <s v="2024: Чусовской городской округ Пермского края: г. Чусовой, ул. Чайковского, д. 20"/>
        <s v="2024: Чусовской городской округ Пермского края: г. Чусовой, ул. Чайковского, д. 20А"/>
        <s v="2024: Чусовской городской округ Пермского края: г. Чусовой, ул. Чайковского, д. 6"/>
        <s v="2024: Чусовской городской округ Пермского края: г. Чусовой, ул. Школьная, д. 26"/>
        <s v="2025: Александровский муниципальный округ Пермского края: г. Александровск, ул. Жданова, д. 24"/>
        <s v="2025: Александровский муниципальный округ Пермского края: г. Александровск, ул. Ким, д. 22"/>
        <s v="2025: Александровский муниципальный округ Пермского края: г. Александровск, ул. Кирова, д. 16"/>
        <s v="2025: Александровский муниципальный округ Пермского края: г. Александровск, ул. Кирова, д. 18"/>
        <s v="2025: Александровский муниципальный округ Пермского края: п. Яйва, ул. 6-ой Пятилетки, д. 13"/>
        <s v="2025: Александровский муниципальный округ Пермского края: п. Яйва, ул. 6-ой Пятилетки, д. 14"/>
        <s v="2025: Александровский муниципальный округ Пермского края: п. Яйва, ул. 6-ой Пятилетки, д. 21"/>
        <s v="2025: Александровский муниципальный округ Пермского края: п. Яйва, ул. Заводская, д. 50"/>
        <s v="2025: Березовский муниципальный округ Пермского края: с. Березовка, ул. Советская, д. 48"/>
        <s v="2025: Верещагинский городской округ Пермского края: г. Верещагино, ул. Почтовая, д. 2"/>
        <s v="2025: Верещагинский городской округ Пермского края: г. Верещагино, ул. Пролетарская, д. 44"/>
        <s v="2025: Верещагинский городской округ Пермского края: г. Верещагино, ул. Советская, д. 63"/>
        <s v="2025: Верещагинский городской округ Пермского края: г. Верещагино, ул. Строителей, д. 88"/>
        <s v="2025: Гайнский муниципальный округ Пермского края: п. Гайны, ул. Советская, д. 15"/>
        <s v="2025: Горнозаводской городской округ Пермского края: г. Горнозаводск, ул. Школьная, д. 17"/>
        <s v="2025: Горнозаводской городской округ Пермского края: п. Сараны, ул. Кирова, д. 14"/>
        <s v="2025: Горнозаводской городской округ Пермского края: п. Теплая Гора, ул. Доменная, д. 19А"/>
        <s v="2025: Пермский городской округ, город Пермь: г. Пермь, б-р Гагарина, д. 25"/>
        <s v="2025: Пермский городской округ, город Пермь: г. Пермь, б-р Гагарина, д. 93/2"/>
        <s v="2025: Пермский городской округ, город Пермь: г. Пермь, пр-т Комсомольский, д. 32"/>
        <s v="2025: Пермский городской округ, город Пермь: г. Пермь, пр-т Комсомольский, д. 62"/>
        <s v="2025: Пермский городской округ, город Пермь: г. Пермь, пр-т Комсомольский, д. 63"/>
        <s v="2025: Пермский городской округ, город Пермь: г. Пермь, пр-т Комсомольский, д. 72"/>
        <s v="2025: Пермский городской округ, город Пермь: г. Пермь, пр-т Комсомольский, д. 85"/>
        <s v="2025: Пермский городской округ, город Пермь: г. Пермь, пр-т Парковый, д. 2"/>
        <s v="2025: Пермский городской округ, город Пермь: г. Пермь, пр-т Парковый, д. 30/1"/>
        <s v="2025: Пермский городской округ, город Пермь: г. Пермь, пр-т Парковый, д. 30/2"/>
        <s v="2025: Пермский городской округ, город Пермь: г. Пермь, пр-т Парковый, д. 7"/>
        <s v="2025: Пермский городской округ, город Пермь: г. Пермь, ул. 1-я Красноармейская, д. 31"/>
        <s v="2025: Пермский городской округ, город Пермь: г. Пермь, ул. 4-я Запрудская, д. 29"/>
        <s v="2025: Пермский городской округ, город Пермь: г. Пермь, ул. 9-го Мая, д. 1"/>
        <s v="2025: Пермский городской округ, город Пермь: г. Пермь, ул. 9-го Мая, д. 16"/>
        <s v="2025: Пермский городской округ, город Пермь: г. Пермь, ул. Адмирала Нахимова, д. 3"/>
        <s v="2025: Пермский городской округ, город Пермь: г. Пермь, ул. Академика Веденеева, д. 17"/>
        <s v="2025: Пермский городской округ, город Пермь: г. Пермь, ул. Академика Курчатова, д. 4А"/>
        <s v="2025: Пермский городской округ, город Пермь: г. Пермь, ул. Александра Невского, д. 30"/>
        <s v="2025: Пермский городской округ, город Пермь: г. Пермь, ул. Александра Пархоменко, д. 12"/>
        <s v="2025: Пермский городской округ, город Пермь: г. Пермь, ул. Александра Щербакова, д. 12"/>
        <s v="2025: Пермский городской округ, город Пермь: г. Пермь, ул. Аркадия Гайдара, д. 6/2"/>
        <s v="2025: Пермский городской округ, город Пермь: г. Пермь, ул. Архитектора Свиязева, д. 32"/>
        <s v="2025: Пермский городской округ, город Пермь: г. Пермь, ул. Архитектора Свиязева, д. 44"/>
        <s v="2025: Пермский городской округ, город Пермь: г. Пермь, ул. Байкальская, д. 3/1"/>
        <s v="2025: Пермский городской округ, город Пермь: г. Пермь, ул. Байкальская, д. 3/2"/>
        <s v="2025: Пермский городской округ, город Пермь: г. Пермь, ул. Баумана, д. 12"/>
        <s v="2025: Пермский городской округ, город Пермь: г. Пермь, ул. Баумана, д. 21"/>
        <s v="2025: Пермский городской округ, город Пермь: г. Пермь, ул. Белинского, д. 51"/>
        <s v="2025: Пермский городской округ, город Пермь: г. Пермь, ул. Богдана Хмельницкого, д. 56"/>
        <s v="2025: Пермский городской округ, город Пермь: г. Пермь, ул. Боровая, д. 30"/>
        <s v="2025: Пермский городской округ, город Пермь: г. Пермь, ул. Бородинская, д. 31"/>
        <s v="2025: Пермский городской округ, город Пермь: г. Пермь, ул. Борчанинова, д. 1"/>
        <s v="2025: Пермский городской округ, город Пермь: г. Пермь, ул. Борчанинова, д. 5"/>
        <s v="2025: Пермский городской округ, город Пермь: г. Пермь, ул. Братская, д. 2/2"/>
        <s v="2025: Пермский городской округ, город Пермь: г. Пермь, ул. Бумажников, д. 12"/>
        <s v="2025: Пермский городской округ, город Пермь: г. Пермь, ул. Бумажников, д. 20"/>
        <s v="2025: Пермский городской округ, город Пермь: г. Пермь, ул. Василия Каменского, д. 4"/>
        <s v="2025: Пермский городской округ, город Пермь: г. Пермь, ул. Василия Каменского, д. 6"/>
        <s v="2025: Пермский городской округ, город Пермь: г. Пермь, ул. Весенняя, д. 16"/>
        <s v="2025: Пермский городской округ, город Пермь: г. Пермь, ул. Весенняя, д. 20"/>
        <s v="2025: Пермский городской округ, город Пермь: г. Пермь, ул. Ветлужская, д. 62"/>
        <s v="2025: Пермский городской округ, город Пермь: г. Пермь, ул. Ветлужская, д. 91"/>
        <s v="2025: Пермский городской округ, город Пермь: г. Пермь, ул. Вижайская, д. 23"/>
        <s v="2025: Пермский городской округ, город Пермь: г. Пермь, ул. Вильвенская, д. 13"/>
        <s v="2025: Пермский городской округ, город Пермь: г. Пермь, ул. Вильямса, д. 53Б"/>
        <s v="2025: Пермский городской округ, город Пермь: г. Пермь, ул. Воронежская, д. 17А"/>
        <s v="2025: Пермский городской округ, город Пермь: г. Пермь, ул. Воронежская, д. 19"/>
        <s v="2025: Пермский городской округ, город Пермь: г. Пермь, ул. Газеты Звезда, д. 14"/>
        <s v="2025: Пермский городской округ, город Пермь: г. Пермь, ул. Газеты Звезда, д. 54"/>
        <s v="2025: Пермский городской округ, город Пермь: г. Пермь, ул. Гайвинская, д. 60"/>
        <s v="2025: Пермский городской округ, город Пермь: г. Пермь, ул. Генерала Панфилова, д. 10"/>
        <s v="2025: Пермский городской округ, город Пермь: г. Пермь, ул. Генерала Черняховского, д. 53"/>
        <s v="2025: Пермский городской округ, город Пермь: г. Пермь, ул. Героев Хасана, д. 15"/>
        <s v="2025: Пермский городской округ, город Пермь: г. Пермь, ул. Героев Хасана, д. 3"/>
        <s v="2025: Пермский городской округ, город Пермь: г. Пермь, ул. Героев Хасана, д. 8"/>
        <s v="2025: Пермский городской округ, город Пермь: г. Пермь, ул. Гусарова, д. 14"/>
        <s v="2025: Пермский городской округ, город Пермь: г. Пермь, ул. Гусарова, д. 16"/>
        <s v="2025: Пермский городской округ, город Пермь: г. Пермь, ул. Гусарова, д. 18"/>
        <s v="2025: Пермский городской округ, город Пермь: г. Пермь, ул. Гусарова, д. 8"/>
        <s v="2025: Пермский городской округ, город Пермь: г. Пермь, ул. Гусарова, д. 9"/>
        <s v="2025: Пермский городской округ, город Пермь: г. Пермь, ул. Дружбы, д. 21"/>
        <s v="2025: Пермский городской округ, город Пермь: г. Пермь, ул. Екатерининская, д. 198"/>
        <s v="2025: Пермский городской округ, город Пермь: г. Пермь, ул. Екатерининская, д. 51"/>
        <s v="2025: Пермский городской округ, город Пермь: г. Пермь, ул. Желябова, д. 10"/>
        <s v="2025: Пермский городской округ, город Пермь: г. Пермь, ул. Желябова, д. 13"/>
        <s v="2025: Пермский городской округ, город Пермь: г. Пермь, ул. Закамская, д. 20"/>
        <s v="2025: Пермский городской округ, город Пермь: г. Пермь, ул. Закамская, д. 2А"/>
        <s v="2025: Пермский городской округ, город Пермь: г. Пермь, ул. Закамская, д. 2Б"/>
        <s v="2025: Пермский городской округ, город Пермь: г. Пермь, ул. Закамская, д. 42"/>
        <s v="2025: Пермский городской округ, город Пермь: г. Пермь, ул. Закамская, д. 5/2"/>
        <s v="2025: Пермский городской округ, город Пермь: г. Пермь, ул. Закамская, д. 54"/>
        <s v="2025: Пермский городской округ, город Пермь: г. Пермь, ул. Ивана Франко, д. 40/3"/>
        <s v="2025: Пермский городской округ, город Пермь: г. Пермь, ул. Карбышева, д. 32"/>
        <s v="2025: Пермский городской округ, город Пермь: г. Пермь, ул. Качалова, д. 27"/>
        <s v="2025: Пермский городской округ, город Пермь: г. Пермь, ул. КИМ, д. 51"/>
        <s v="2025: Пермский городской округ, город Пермь: г. Пермь, ул. КИМ, д. 97"/>
        <s v="2025: Пермский городской округ, город Пермь: г. Пермь, ул. Кировоградская, д. 10"/>
        <s v="2025: Пермский городской округ, город Пермь: г. Пермь, ул. Кировоградская, д. 15"/>
        <s v="2025: Пермский городской округ, город Пермь: г. Пермь, ул. Коломенская, д. 9"/>
        <s v="2025: Пермский городской округ, город Пермь: г. Пермь, ул. Колыбалова, д. 18"/>
        <s v="2025: Пермский городской округ, город Пермь: г. Пермь, ул. Колыбалова, д. 20"/>
        <s v="2025: Пермский городской округ, город Пермь: г. Пермь, ул. Комиссара Пожарского, д. 15"/>
        <s v="2025: Пермский городской округ, город Пермь: г. Пермь, ул. Корсуньская, д. 23"/>
        <s v="2025: Пермский городской округ, город Пермь: г. Пермь, ул. Космонавта Леонова, д. 62"/>
        <s v="2025: Пермский городской округ, город Пермь: г. Пермь, ул. Костычева, д. 42/1"/>
        <s v="2025: Пермский городской округ, город Пермь: г. Пермь, ул. Краснополянская, д. 9"/>
        <s v="2025: Пермский городской округ, город Пермь: г. Пермь, ул. Кронштадтская, д. 10"/>
        <s v="2025: Пермский городской округ, город Пермь: г. Пермь, ул. Крупской, д. 82"/>
        <s v="2025: Пермский городской округ, город Пермь: г. Пермь, ул. Крупской, д. 85"/>
        <s v="2025: Пермский городской округ, город Пермь: г. Пермь, ул. Куйбышева, д. 53А"/>
        <s v="2025: Пермский городской округ, город Пермь: г. Пермь, ул. Куйбышева, д. 88"/>
        <s v="2025: Пермский городской округ, город Пермь: г. Пермь, ул. Куйбышева, д. 9"/>
        <s v="2025: Пермский городской округ, город Пермь: г. Пермь, ул. Кустовая, д. 3"/>
        <s v="2025: Пермский городской округ, город Пермь: г. Пермь, ул. Куфонина, д. 14"/>
        <s v="2025: Пермский городской округ, город Пермь: г. Пермь, ул. Куфонина, д. 32"/>
        <s v="2025: Пермский городской округ, город Пермь: г. Пермь, ул. Ласьвинская, д. 70А"/>
        <s v="2025: Пермский городской округ, город Пермь: г. Пермь, ул. Ласьвинская, д. 72А"/>
        <s v="2025: Пермский городской округ, город Пермь: г. Пермь, ул. Ласьвинская, д. 74"/>
        <s v="2025: Пермский городской округ, город Пермь: г. Пермь, ул. Лебедева, д. 33"/>
        <s v="2025: Пермский городской округ, город Пермь: г. Пермь, ул. Ленина, д. 78"/>
        <s v="2025: Пермский городской округ, город Пермь: г. Пермь, ул. Ленина, д. 90"/>
        <s v="2025: Пермский городской округ, город Пермь: г. Пермь, ул. Лобвинская, д. 9"/>
        <s v="2025: Пермский городской округ, город Пермь: г. Пермь, ул. Луначарского, д. 26А"/>
        <s v="2025: Пермский городской округ, город Пермь: г. Пермь, ул. Луначарского, д. 51А"/>
        <s v="2025: Пермский городской округ, город Пермь: г. Пермь, ул. Льва Лаврова, д. 18"/>
        <s v="2025: Пермский городской округ, город Пермь: г. Пермь, ул. Лядовская, д. 87"/>
        <s v="2025: Пермский городской округ, город Пермь: г. Пермь, ул. Макаренко, д. 44"/>
        <s v="2025: Пермский городской округ, город Пермь: г. Пермь, ул. Макаренко, д. 54"/>
        <s v="2025: Пермский городской округ, город Пермь: г. Пермь, ул. Макаренко, д. 8"/>
        <s v="2025: Пермский городской округ, город Пермь: г. Пермь, ул. Максима Горького, д. 65А"/>
        <s v="2025: Пермский городской округ, город Пермь: г. Пермь, ул. Максима Горького, д. 74"/>
        <s v="2025: Пермский городской округ, город Пермь: г. Пермь, ул. Максима Горького, д. 77"/>
        <s v="2025: Пермский городской округ, город Пермь: г. Пермь, ул. Малкова, д. 30А"/>
        <s v="2025: Пермский городской округ, город Пермь: г. Пермь, ул. Маршала Рыбалко, д. 30"/>
        <s v="2025: Пермский городской округ, город Пермь: г. Пермь, ул. Маршала Толбухина, д. 10А"/>
        <s v="2025: Пермский городской округ, город Пермь: г. Пермь, ул. Мензелинская, д. 14"/>
        <s v="2025: Пермский городской округ, город Пермь: г. Пермь, ул. Мира, д. 115"/>
        <s v="2025: Пермский городской округ, город Пермь: г. Пермь, ул. Мира, д. 61А"/>
        <s v="2025: Пермский городской округ, город Пермь: г. Пермь, ул. Мира, д. 65"/>
        <s v="2025: Пермский городской округ, город Пермь: г. Пермь, ул. Нефтяников, д. 25"/>
        <s v="2025: Пермский городской округ, город Пермь: г. Пермь, ул. Николая Островского, д. 49"/>
        <s v="2025: Пермский городской округ, город Пермь: г. Пермь, ул. Николая Островского, д. 76А"/>
        <s v="2025: Пермский городской округ, город Пермь: г. Пермь, ул. Новоржевская, д. 5"/>
        <s v="2025: Пермский городской округ, город Пермь: г. Пермь, ул. Новосибирская, д. 17"/>
        <s v="2025: Пермский городской округ, город Пермь: г. Пермь, ул. Окулова, д. 31"/>
        <s v="2025: Пермский городской округ, город Пермь: г. Пермь, ул. Охотников, д. 27"/>
        <s v="2025: Пермский городской округ, город Пермь: г. Пермь, ул. Патриса Лумумбы, д. 11"/>
        <s v="2025: Пермский городской округ, город Пермь: г. Пермь, ул. Пермская, д. 124"/>
        <s v="2025: Пермский городской округ, город Пермь: г. Пермь, ул. Пермская, д. 126А"/>
        <s v="2025: Пермский городской округ, город Пермь: г. Пермь, ул. Петропавловская, д. 119"/>
        <s v="2025: Пермский городской округ, город Пермь: г. Пермь, ул. Петропавловская, д. 119А"/>
        <s v="2025: Пермский городской округ, город Пермь: г. Пермь, ул. Петропавловская, д. 12"/>
        <s v="2025: Пермский городской округ, город Пермь: г. Пермь, ул. Петропавловская, д. 19"/>
        <s v="2025: Пермский городской округ, город Пермь: г. Пермь, ул. Петропавловская, д. 60"/>
        <s v="2025: Пермский городской округ, город Пермь: г. Пермь, ул. Подлесная, д. 17/1"/>
        <s v="2025: Пермский городской округ, город Пермь: г. Пермь, ул. Попова, д. 27"/>
        <s v="2025: Пермский городской округ, город Пермь: г. Пермь, ул. Рабочая, д. 3"/>
        <s v="2025: Пермский городской округ, город Пермь: г. Пермь, ул. Семченко, д. 15"/>
        <s v="2025: Пермский городской округ, город Пермь: г. Пермь, ул. Сибирская, д. 63"/>
        <s v="2025: Пермский городской округ, город Пермь: г. Пермь, ул. Сивкова, д. 25"/>
        <s v="2025: Пермский городской округ, город Пермь: г. Пермь, ул. Советская, д. 39А"/>
        <s v="2025: Пермский городской округ, город Пермь: г. Пермь, ул. Солдатова, д. 10"/>
        <s v="2025: Пермский городской округ, город Пермь: г. Пермь, ул. Соловьева, д. 15"/>
        <s v="2025: Пермский городской округ, город Пермь: г. Пермь, ул. Стахановская, д. 10А"/>
        <s v="2025: Пермский городской округ, город Пермь: г. Пермь, ул. Строителей, д. 16А"/>
        <s v="2025: Пермский городской округ, город Пермь: г. Пермь, ул. Студенческая, д. 1"/>
        <s v="2025: Пермский городской округ, город Пермь: г. Пермь, ул. Сухумская, д. 19"/>
        <s v="2025: Пермский городской округ, город Пермь: г. Пермь, ул. Тбилисская, д. 25"/>
        <s v="2025: Пермский городской округ, город Пермь: г. Пермь, ул. Тбилисская, д. 3"/>
        <s v="2025: Пермский городской округ, город Пермь: г. Пермь, ул. Тбилисская, д. 9"/>
        <s v="2025: Пермский городской округ, город Пермь: г. Пермь, ул. Транспортная, д. 19"/>
        <s v="2025: Пермский городской округ, город Пермь: г. Пермь, ул. Тургенева, д. 31"/>
        <s v="2025: Пермский городской округ, город Пермь: г. Пермь, ул. Уинская, д. 6"/>
        <s v="2025: Пермский городской округ, город Пермь: г. Пермь, ул. Уральская, д. 61А"/>
        <s v="2025: Пермский городской округ, город Пермь: г. Пермь, ул. Уссурийская, д. 17"/>
        <s v="2025: Пермский городской округ, город Пермь: г. Пермь, ул. Ушинского, д. 6"/>
        <s v="2025: Пермский городской округ, город Пермь: г. Пермь, ул. Фадеева, д. 10"/>
        <s v="2025: Пермский городской округ, город Пермь: г. Пермь, ул. Химградская, д. 5"/>
        <s v="2025: Пермский городской округ, город Пермь: г. Пермь, ул. Чкалова, д. 2"/>
        <s v="2025: Пермский городской округ, город Пермь: г. Пермь, ул. Чкалова, д. 4"/>
        <s v="2025: Пермский городской округ, город Пермь: г. Пермь, ул. Чкалова, д. 48"/>
        <s v="2025: Пермский городской округ, город Пермь: г. Пермь, ул. Чкалова, д. 6"/>
        <s v="2025: Пермский городской округ, город Пермь: г. Пермь, ул. Чкалова, д. 8"/>
        <s v="2025: Пермский городской округ, город Пермь: г. Пермь, ул. Шишкина, д. 6"/>
        <s v="2025: Пермский городской округ, город Пермь: г. Пермь, ул. Юрша, д. 60"/>
        <s v="2025: Пермский городской округ, город Пермь: г. Пермь, ул. Яблочкова, д. 33"/>
        <s v="2025: Губахинский муниципальный округ Пермского края: г. Губаха, пр-т Ленина, д. 11"/>
        <s v="2025: Губахинский муниципальный округ Пермского края: г. Губаха, пр-т Ленина, д. 19"/>
        <s v="2025: Губахинский муниципальный округ Пермского края: г. Губаха, пр-т Ленина, д. 25"/>
        <s v="2025: Губахинский муниципальный округ Пермского края: г. Губаха, пр-т Ленина, д. 35"/>
        <s v="2025: Губахинский муниципальный округ Пермского края: г. Губаха, пр-т Ленина, д. 41"/>
        <s v="2025: Губахинский муниципальный округ Пермского края: г. Губаха, пр-т Октябрьский, д. 18"/>
        <s v="2025: Губахинский муниципальный округ Пермского края: г. Губаха, ул. 2-я Коммунистическая, д. 99"/>
        <s v="2025: Губахинский муниципальный округ Пермского края: г. Губаха, ул. Газеты Правда, д. 25"/>
        <s v="2025: Губахинский муниципальный округ Пермского края: г. Губаха, ул. Газеты Правда, д. 26"/>
        <s v="2025: Губахинский муниципальный округ Пермского края: г. Губаха, ул. Газеты Правда, д. 41"/>
        <s v="2025: Губахинский муниципальный округ Пермского края: г. Губаха, ул. Дегтярева, д. 28"/>
        <s v="2025: Губахинский муниципальный округ Пермского края: г. Губаха, ул. Дегтярева, д. 9"/>
        <s v="2025: Губахинский муниципальный округ Пермского края: г. Губаха, ул. Мичурина, д. 2"/>
        <s v="2025: Губахинский муниципальный округ Пермского края: г. Губаха, ул. Орджоникидзе, д. 13"/>
        <s v="2025: Губахинский муниципальный округ Пермского края: г. Губаха, ул. Павлика Морозова, д. 15"/>
        <s v="2025: Губахинский муниципальный округ Пермского края: г. Губаха, ул. Циолковского, д. 4"/>
        <s v="2025: Губахинский муниципальный округ Пермского края: г. Губаха, ул. Шахтостроителей, д. 8"/>
        <s v="2025: Добрянский городской округ Пермского края: г. Добрянка, ул. Жуковского, д. 31"/>
        <s v="2025: Добрянский городской округ Пермского края: п. Пальники, ул. Молодежная, д. 4"/>
        <s v="2025: Добрянский городской округ Пермского края: пгт Полазна, ул. Нефтяников, д. 14"/>
        <s v="2025: Кизеловский городской округ Пермского края: г. Кизел, ул. Юных Коммунаров, д. 27"/>
        <s v="2025: Красновишерский городской округ Пермского края: г. Красновишерск, ул. Гагарина, д. 29"/>
        <s v="2025: Красновишерский городской округ Пермского края: г. Красновишерск, ул. Гагарина, д. 31"/>
        <s v="2025: Красновишерский городской округ Пермского края: г. Красновишерск, ул. Дзержинского, д. 24"/>
        <s v="2025: Красновишерский городской округ Пермского края: г. Красновишерск, ул. Спортивная, д. 15 кор. 1"/>
        <s v="2025: Красновишерский городской округ Пермского края: г. Красновишерск, ул. Школьная, д. 1"/>
        <s v="2025: Красновишерский городской округ Пермского края: г. Красновишерск, ул. Яборова, д. 21А"/>
        <s v="2025: Краснокамский городской округ Пермского края: г. Краснокамск, пр-т Комсомольский, д. 7"/>
        <s v="2025: Краснокамский городской округ Пермского края: г. Краснокамск, ул. Большевистская, д. 13"/>
        <s v="2025: Краснокамский городской округ Пермского края: г. Краснокамск, ул. Большевистская, д. 30"/>
        <s v="2025: Краснокамский городской округ Пермского края: г. Краснокамск, ул. Большевистская, д. 5"/>
        <s v="2025: Краснокамский городской округ Пермского края: г. Краснокамск, ул. Калинина, д. 13"/>
        <s v="2025: Краснокамский городской округ Пермского края: г. Краснокамск, ул. Карла Маркса, д. 11"/>
        <s v="2025: Краснокамский городской округ Пермского края: г. Краснокамск, ул. Карла Маркса, д. 19"/>
        <s v="2025: Краснокамский городской округ Пермского края: г. Краснокамск, ул. Коммунальная, д. 9"/>
        <s v="2025: Краснокамский городской округ Пермского края: г. Краснокамск, ул. Ленина, д. 8"/>
        <s v="2025: Краснокамский городской округ Пермского края: г. Краснокамск, ул. Чапаева, д. 21"/>
        <s v="2025: Краснокамский городской округ Пермского края: г. Краснокамск, ул. Чехова, д. 5"/>
        <s v="2025: Краснокамский городской округ Пермского края: п. Майский, ул. Красногорская, д. 2"/>
        <s v="2025: Кудымкарский муниципальный округ Пермского края: г. Кудымкар, ул. 50 лет Октября, д. 34"/>
        <s v="2025: Кунгурский муниципальный округ Пермского края: г. Кунгур, ул. Карла Маркса, д. 22А"/>
        <s v="2025: Кунгурский муниципальный округ Пермского края: г. Кунгур, ул. Космонавтов, д. 16"/>
        <s v="2025: Кунгурский муниципальный округ Пермского края: г. Кунгур, ул. Красногвардейцев, д. 81"/>
        <s v="2025: Кунгурский муниципальный округ Пермского края: г. Кунгур, ул. Мамонтова, д. 14"/>
        <s v="2025: Кунгурский муниципальный округ Пермского края: г. Кунгур, ул. Новые дома, д. 4"/>
        <s v="2025: Кунгурский муниципальный округ Пермского края: г. Кунгур, ул. Полетаевская, д. 14А"/>
        <s v="2025: Кунгурский муниципальный округ Пермского края: г. Кунгур, ул. Полетаевская, д. 2В"/>
        <s v="2025: Кунгурский муниципальный округ Пермского края: г. Кунгур, ул. Свободы, д. 36"/>
        <s v="2025: Кунгурский муниципальный округ Пермского края: г. Кунгур, ул. Свободы, д. 46"/>
        <s v="2025: Кунгурский муниципальный округ Пермского края: г. Кунгур, ул. Степана Разина, д. 23"/>
        <s v="2025: Кунгурский муниципальный округ Пермского края: г. Кунгур, ул. Труда, д. 70"/>
        <s v="2025: Лысьвенский городской округ Пермского края: г. Лысьва, ул. Гайдара, д. 28"/>
        <s v="2025: Лысьвенский городской округ Пермского края: г. Лысьва, ул. Кирова, д. 45"/>
        <s v="2025: Лысьвенский городской округ Пермского края: г. Лысьва, ул. Кирова, д. 8"/>
        <s v="2025: Лысьвенский городской округ Пермского края: г. Лысьва, ул. Ленина, д. 22"/>
        <s v="2025: Лысьвенский городской округ Пермского края: г. Лысьва, ул. Ленина, д. 6"/>
        <s v="2025: Лысьвенский городской округ Пермского края: г. Лысьва, ул. Мира, д. 35"/>
        <s v="2025: Лысьвенский городской округ Пермского края: г. Лысьва, ул. Мира, д. 77"/>
        <s v="2025: Лысьвенский городской округ Пермского края: г. Лысьва, ул. Оборина, д. 28"/>
        <s v="2025: Лысьвенский городской округ Пермского края: г. Лысьва, ул. Смышляева, д. 10"/>
        <s v="2025: Лысьвенский городской округ Пермского края: г. Лысьва, ул. Суворова, д. 27"/>
        <s v="2025: Лысьвенский городской округ Пермского края: г. Лысьва, ул. Суворова, д. 42"/>
        <s v="2025: Лысьвенский городской округ Пермского края: г. Лысьва, ул. Фестивальная, д. 16"/>
        <s v="2025: Лысьвенский городской округ Пермского края: г. Лысьва, ул. Чапаева, д. 17"/>
        <s v="2025: Муниципальное образование &quot;Город Березники&quot; Пермского края: г. Березники, пр-т Ленина, д. 55А"/>
        <s v="2025: Муниципальное образование &quot;Город Березники&quot; Пермского края: г. Березники, пр-т Советский, д. 32"/>
        <s v="2025: Муниципальное образование &quot;Город Березники&quot; Пермского края: г. Березники, пр-т Советский, д. 40"/>
        <s v="2025: Муниципальное образование &quot;Город Березники&quot; Пермского края: г. Березники, ул. Гагарина, д. 16"/>
        <s v="2025: Муниципальное образование &quot;Город Березники&quot; Пермского края: г. Березники, ул. Карла Маркса, д. 50"/>
        <s v="2025: Муниципальное образование &quot;Город Березники&quot; Пермского края: г. Березники, ул. Красноборова, д. 11"/>
        <s v="2025: Муниципальное образование &quot;Город Березники&quot; Пермского края: г. Березники, ул. Ломоносова, д. 84"/>
        <s v="2025: Муниципальное образование &quot;Город Березники&quot; Пермского края: г. Березники, ул. Менделеева, д. 21"/>
        <s v="2025: Муниципальное образование &quot;Город Березники&quot; Пермского края: г. Березники, ул. Мира, д. 64"/>
        <s v="2025: Муниципальное образование &quot;Город Березники&quot; Пермского края: г. Березники, ул. Парковая, д. 4"/>
        <s v="2025: Муниципальное образование &quot;Город Березники&quot; Пермского края: г. Березники, ул. Парковая, д. 8"/>
        <s v="2025: Муниципальное образование &quot;Город Березники&quot; Пермского края: г. Березники, ул. Пятилетки, д. 27"/>
        <s v="2025: Муниципальное образование &quot;Город Березники&quot; Пермского края: г. Березники, ул. Пятилетки, д. 35"/>
        <s v="2025: Муниципальное образование &quot;Город Березники&quot; Пермского края: г. Березники, ул. Пятилетки, д. 38"/>
        <s v="2025: Муниципальное образование &quot;Город Березники&quot; Пермского края: г. Березники, ул. Пятилетки, д. 76"/>
        <s v="2025: Муниципальное образование &quot;Город Березники&quot; Пермского края: г. Березники, ул. Труда, д. 3"/>
        <s v="2025: Муниципальное образование &quot;Город Березники&quot; Пермского края: г. Березники, ул. Циренщикова, д. 4"/>
        <s v="2025: Муниципальное образование &quot;Город Березники&quot; Пермского края: г. Березники, ул. Челюскинцев, д. 35"/>
        <s v="2025: Муниципальное образование &quot;Город Березники&quot; Пермского края: г. Березники, ул. Челюскинцев, д. 39"/>
        <s v="2025: Муниципальное образование &quot;Город Березники&quot; Пермского края: г. Березники, ул. Челюскинцев, д. 61"/>
        <s v="2025: Муниципальное образование &quot;Город Березники&quot; Пермского края: г. Березники, ул. Черняховского, д. 32"/>
        <s v="2025: Муниципальное образование &quot;Город Березники&quot; Пермского края: г. Березники, ул. Черняховского, д. 45"/>
        <s v="2025: Муниципальное образование &quot;Город Березники&quot; Пермского края: г. Березники, ул. Черняховского, д. 51"/>
        <s v="2025: Муниципальное образование &quot;Город Березники&quot; Пермского края: г. Березники, ул. Юбилейная, д. 40"/>
        <s v="2025: Муниципальное образование &quot;Город Березники&quot; Пермского края: г. Усолье, ул. Советская, д. 9"/>
        <s v="2025: Нытвенский городской округ Пермского края: г. Нытва, пр-т Ленина, д. 13"/>
        <s v="2025: Нытвенский городской округ Пермского края: г. Нытва, пр-т Ленина, д. 17"/>
        <s v="2025: Нытвенский городской округ Пермского края: г. Нытва, ул. Карла Либкнехта, д. 11"/>
        <s v="2025: Нытвенский городской округ Пермского края: г. Нытва, ул. Карла Либкнехта, д. 13"/>
        <s v="2025: Нытвенский городской округ Пермского края: г. Нытва, ул. Карла Либкнехта, д. 16"/>
        <s v="2025: Нытвенский городской округ Пермского края: г. Нытва, ул. Карла Либкнехта, д. 21"/>
        <s v="2025: Нытвенский городской округ Пермского края: г. Нытва, ул. Мира, д. 6"/>
        <s v="2025: Нытвенский городской округ Пермского края: г. Нытва, ул. Чапаева, д. 3"/>
        <s v="2025: Нытвенский городской округ Пермского края: г. Нытва, ул. Чапаева, д. 5"/>
        <s v="2025: Октябрьский городской округ Пермского края: пгт Октябрьский, ул. Северная, д. 2"/>
        <s v="2025: Ординский муниципальный округ Пермского края: с. Орда, ул. Трактовая, д. 1Б"/>
        <s v="2025: Ординский муниципальный округ Пермского края: с. Орда, ул. Трактовая, д. 3"/>
        <s v="2025: Ординский муниципальный округ Пермского края: с. Орда, ул. Трактовая, д. 8"/>
        <s v="2025: Осинский городской округ Пермского края: г. Оса, ул. Степана Разина, д. 77"/>
        <s v="2025: Очерский городской округ Пермского края: г. Очер, ул. Ленина, д. 37"/>
        <s v="2025: Пермский муниципальный район Пермского края: п. Мулянка, ул. Воинская, д. 2"/>
        <s v="2025: Пермский муниципальный район Пермского края: с. Бершеть, ул. Садовая, д. 5"/>
        <s v="2025: Пермский муниципальный район Пермского края: с. Лобаново, ул. Советская, д. 10"/>
        <s v="2025: Соликамский городской округ Пермского края: г. Соликамск, ул. Большевистская /Матросова, 27, д. 54"/>
        <s v="2025: Соликамский городской округ Пермского края: г. Соликамск, ул. Культуры, д. 20"/>
        <s v="2025: Соликамский городской округ Пермского края: г. Соликамск, ул. Матросова, д. 29"/>
        <s v="2025: Соликамский городской округ Пермского края: г. Соликамск, ул. Розы Люксембург, д. 7"/>
        <s v="2025: Чайковский городской округ Пермского края: г. Чайковский, б-р Приморский, д. 25"/>
        <s v="2025: Чайковский городской округ Пермского края: г. Чайковский, б-р Приморский, д. 39"/>
        <s v="2025: Чайковский городской округ Пермского края: г. Чайковский, ул. Горького, д. 20"/>
        <s v="2025: Чайковский городской округ Пермского края: г. Чайковский, ул. Кабалевского, д. 18А"/>
        <s v="2025: Чайковский городской округ Пермского края: г. Чайковский, ул. Кабалевского, д. 7"/>
        <s v="2025: Чайковский городской округ Пермского края: г. Чайковский, ул. Карла Маркса, д. 26"/>
        <s v="2025: Чайковский городской округ Пермского края: г. Чайковский, ул. Карла Маркса, д. 31"/>
        <s v="2025: Чайковский городской округ Пермского края: г. Чайковский, ул. Карла Маркса, д. 6"/>
        <s v="2025: Чайковский городской округ Пермского края: г. Чайковский, ул. Ленина, д. 15"/>
        <s v="2025: Чайковский городской округ Пермского края: г. Чайковский, ул. Ленина, д. 23"/>
        <s v="2025: Чайковский городской округ Пермского края: г. Чайковский, ул. Ленина, д. 33"/>
        <s v="2025: Чайковский городской округ Пермского края: п. ст. Каучук, -, д. 5"/>
        <s v="2025: Частинский муниципальный округ Пермского края: с. Частые, ул. Ленина, д. 75"/>
        <s v="2025: Частинский муниципальный округ Пермского края: с. Частые, ул. Ленина, д. 80"/>
        <s v="2025: Частинский муниципальный округ Пермского края: с. Частые, ул. Ленина, д. 81"/>
        <s v="2025: Чердынский городской округ Пермского края: пгт Ныроб, ул. Уждавиниса, д. 13"/>
        <s v="2025: Чусовской городской округ Пермского края: г. Чусовой, п. Лямино, ул. Молодежная, д. 3"/>
        <s v="2025: Чусовской городской округ Пермского края: г. Чусовой, ул. 50 лет ВЛКСМ, д. 11А"/>
        <s v="2025: Чусовской городской округ Пермского края: г. Чусовой, ул. 50 лет ВЛКСМ, д. 17"/>
        <s v="2025: Чусовской городской округ Пермского края: г. Чусовой, ул. 50 лет ВЛКСМ, д. 9Б"/>
        <s v="2025: Чусовской городской округ Пермского края: г. Чусовой, ул. Высотная, д. 25"/>
        <s v="2025: Чусовской городской округ Пермского края: г. Чусовой, ул. Калаповская, д. 5А"/>
        <s v="2025: Чусовской городской округ Пермского края: г. Чусовой, ул. Ленина, д. 19"/>
        <s v="2025: Чусовской городской округ Пермского края: г. Чусовой, ул. Ленина, д. 35"/>
        <s v="2025: Чусовской городской округ Пермского края: г. Чусовой, ул. Ленина, д. 54"/>
        <s v="2025: Чусовской городской округ Пермского края: г. Чусовой, ул. Мира, д. 14"/>
        <s v="2025: Чусовской городской округ Пермского края: г. Чусовой, ул. Октябрьская, д. 12"/>
        <s v="2025: Чусовской городской округ Пермского края: г. Чусовой, ул. Орджоникидзе, д. 3"/>
        <s v="2025: Чусовской городской округ Пермского края: г. Чусовой, ул. Переездная, д. 19"/>
        <s v="2025: Чусовской городской округ Пермского края: г. Чусовой, ул. Переездная, д. 5"/>
        <s v="2025: Чусовской городской округ Пермского края: г. Чусовой, ул. Севастопольская, д. 26А"/>
        <s v="2025: Чусовской городской округ Пермского края: г. Чусовой, ул. Севастопольская, д. 63"/>
        <s v="2025: Чусовской городской округ Пермского края: г. Чусовой, ул. Сивкова, д. 14"/>
        <s v="2025: Чусовской городской округ Пермского края: г. Чусовой, ул. Сивкова, д. 16"/>
        <s v="2025: Чусовской городской округ Пермского края: г. Чусовой, ул. Сивкова, д. 4"/>
        <s v="2025: Чусовской городской округ Пермского края: г. Чусовой, ул. Толбухина, д. 3"/>
        <s v="2025: Чусовской городской округ Пермского края: г. Чусовой, ул. Чайковского, д. 12"/>
        <s v="2025: Чусовской городской округ Пермского края: г. Чусовой, ул. Чайковского, д. 12А"/>
        <s v="2025: Чусовской городской округ Пермского края: г. Чусовой, ул. Чайковского, д. 4А"/>
        <s v="2025: Чусовской городской округ Пермского края: г. Чусовой, ул. Школьная, д. 13"/>
        <s v="2025: Чусовской городской округ Пермского края: п. Калино, ул. Железнодорожная, д. 9"/>
        <s v="2025: Чусовской городской округ Пермского края: п. Калино, ул. Мира, д. 2"/>
        <s v="2026: Александровский муниципальный округ Пермского края: г. Александровск, ул. Ленина, д. 36"/>
        <s v="2026: Александровский муниципальный округ Пермского края: г. Александровск, ул. Чернышевского, д. 5"/>
        <s v="2026: Александровский муниципальный округ Пермского края: п. Яйва, ул. 6-ой Пятилетки, д. 16"/>
        <s v="2026: Александровский муниципальный округ Пермского края: п. Яйва, ул. 6-ой Пятилетки, д. 7"/>
        <s v="2026: Александровский муниципальный округ Пермского края: п. Яйва, ул. Коммунистическая, д. 14"/>
        <s v="2026: Верещагинский городской округ Пермского края: г. Верещагино, ул. Железнодорожная, д. 73"/>
        <s v="2026: Верещагинский городской округ Пермского края: г. Верещагино, ул. Олега Кошевого, д. 16"/>
        <s v="2026: Верещагинский городской округ Пермского края: г. Верещагино, ул. Свободы, д. 86"/>
        <s v="2026: Верещагинский городской округ Пермского края: г. Верещагино, ул. Строителей, д. 98"/>
        <s v="2026: Горнозаводской городской округ Пермского края: рп Пашия, ул. Ленина, д. 27"/>
        <s v="2026: Горнозаводской городской округ Пермского края: рп Пашия, ул. Свердловская, д. 27"/>
        <s v="2026: Пермский городской округ, город Пермь: г. Пермь, пр-д Серебрянский, д. 5"/>
        <s v="2026: Пермский городской округ, город Пермь: г. Пермь, пр-д Якуба Коласа, д. 9"/>
        <s v="2026: Пермский городской округ, город Пермь: г. Пермь, пр-т Комсомольский, д. 58"/>
        <s v="2026: Пермский городской округ, город Пермь: г. Пермь, пр-т Комсомольский, д. 84"/>
        <s v="2026: Пермский городской округ, город Пермь: г. Пермь, пр-т Комсомольский, д. 86"/>
        <s v="2026: Пермский городской округ, город Пермь: г. Пермь, ул. Адмирала Старикова, д. 1"/>
        <s v="2026: Пермский городской округ, город Пермь: г. Пермь, ул. Баумана, д. 10"/>
        <s v="2026: Пермский городской округ, город Пермь: г. Пермь, ул. Белинского, д. 59"/>
        <s v="2026: Пермский городской округ, город Пермь: г. Пермь, ул. Бородинская, д. 23"/>
        <s v="2026: Пермский городской округ, город Пермь: г. Пермь, ул. Братьев Игнатовых, д. 21А"/>
        <s v="2026: Пермский городской округ, город Пермь: г. Пермь, ул. Васнецова, д. 13"/>
        <s v="2026: Пермский городской округ, город Пермь: г. Пермь, ул. Весенняя, д. 17А"/>
        <s v="2026: Пермский городской округ, город Пермь: г. Пермь, ул. Ветлужская, д. 64"/>
        <s v="2026: Пермский городской округ, город Пермь: г. Пермь, ул. Вижайская, д. 12"/>
        <s v="2026: Пермский городской округ, город Пермь: г. Пермь, ул. Волгодонская, д. 11"/>
        <s v="2026: Пермский городской округ, город Пермь: г. Пермь, ул. Газеты Звезда, д. 9"/>
        <s v="2026: Пермский городской округ, город Пермь: г. Пермь, ул. Гашкова, д. 30/3"/>
        <s v="2026: Пермский городской округ, город Пермь: г. Пермь, ул. Героев Хасана, д. 16"/>
        <s v="2026: Пермский городской округ, город Пермь: г. Пермь, ул. Героев Хасана, д. 32"/>
        <s v="2026: Пермский городской округ, город Пермь: г. Пермь, ул. Глазовская, д. 3"/>
        <s v="2026: Пермский городской округ, город Пермь: г. Пермь, ул. Глеба Успенского, д. 2А"/>
        <s v="2026: Пермский городской округ, город Пермь: г. Пермь, ул. Дениса Давыдова, д. 22"/>
        <s v="2026: Пермский городской округ, город Пермь: г. Пермь, ул. Добролюбова, д. 16"/>
        <s v="2026: Пермский городской округ, город Пермь: г. Пермь, ул. Дружбы, д. 20"/>
        <s v="2026: Пермский городской округ, город Пермь: г. Пермь, ул. Екатерининская, д. 134"/>
        <s v="2026: Пермский городской округ, город Пермь: г. Пермь, ул. Екатерининская, д. 214"/>
        <s v="2026: Пермский городской округ, город Пермь: г. Пермь, ул. Елькина, д. 49"/>
        <s v="2026: Пермский городской округ, город Пермь: г. Пермь, ул. Закамская, д. 29А"/>
        <s v="2026: Пермский городской округ, город Пермь: г. Пермь, ул. Закамская, д. 2В"/>
        <s v="2026: Пермский городской округ, город Пермь: г. Пермь, ул. Закамская, д. 58"/>
        <s v="2026: Пермский городской округ, город Пермь: г. Пермь, ул. Зенкова, д. 8"/>
        <s v="2026: Пермский городской округ, город Пермь: г. Пермь, ул. Качалова, д. 27"/>
        <s v="2026: Пермский городской округ, город Пермь: г. Пермь, ул. КИМ, д. 88"/>
        <s v="2026: Пермский городской округ, город Пермь: г. Пермь, ул. Кировоградская, д. 55"/>
        <s v="2026: Пермский городской округ, город Пермь: г. Пермь, ул. Комбайнеров, д. 26"/>
        <s v="2026: Пермский городской округ, город Пермь: г. Пермь, ул. Корсуньская, д. 23"/>
        <s v="2026: Пермский городской округ, город Пермь: г. Пермь, ул. Космонавта Беляева, д. 54А"/>
        <s v="2026: Пермский городской округ, город Пермь: г. Пермь, ул. Краснополянская, д. 12"/>
        <s v="2026: Пермский городской округ, город Пермь: г. Пермь, ул. Красные Казармы, д. 7"/>
        <s v="2026: Пермский городской округ, город Пермь: г. Пермь, ул. Крисанова, д. 18А"/>
        <s v="2026: Пермский городской округ, город Пермь: г. Пермь, ул. Крисанова, д. 18Б"/>
        <s v="2026: Пермский городской округ, город Пермь: г. Пермь, ул. Крисанова, д. 5"/>
        <s v="2026: Пермский городской округ, город Пермь: г. Пермь, ул. Крупской, д. 35"/>
        <s v="2026: Пермский городской округ, город Пермь: г. Пермь, ул. Крупской, д. 38"/>
        <s v="2026: Пермский городской округ, город Пермь: г. Пермь, ул. Крупской, д. 75"/>
        <s v="2026: Пермский городской округ, город Пермь: г. Пермь, ул. Крупской, д. 76"/>
        <s v="2026: Пермский городской округ, город Пермь: г. Пермь, ул. Крупской, д. 82"/>
        <s v="2026: Пермский городской округ, город Пермь: г. Пермь, ул. Куйбышева, д. 58А"/>
        <s v="2026: Пермский городской округ, город Пермь: г. Пермь, ул. Куйбышева, д. 59"/>
        <s v="2026: Пермский городской округ, город Пермь: г. Пермь, ул. Куйбышева, д. 89"/>
        <s v="2026: Пермский городской округ, город Пермь: г. Пермь, ул. Кустовая, д. 3"/>
        <s v="2026: Пермский городской округ, город Пермь: г. Пермь, ул. Ласьвинская, д. 70"/>
        <s v="2026: Пермский городской округ, город Пермь: г. Пермь, ул. Ласьвинская, д. 72"/>
        <s v="2026: Пермский городской округ, город Пермь: г. Пермь, ул. Лебедева, д. 42"/>
        <s v="2026: Пермский городской округ, город Пермь: г. Пермь, ул. Лебедева, д. 47"/>
        <s v="2026: Пермский городской округ, город Пермь: г. Пермь, ул. Липатова, д. 13"/>
        <s v="2026: Пермский городской округ, город Пермь: г. Пермь, ул. Лиственная, д. 2"/>
        <s v="2026: Пермский городской округ, город Пермь: г. Пермь, ул. Лодыгина, д. 26"/>
        <s v="2026: Пермский городской округ, город Пермь: г. Пермь, ул. Лодыгина, д. 3А"/>
        <s v="2026: Пермский городской округ, город Пермь: г. Пермь, ул. Луначарского, д. 33"/>
        <s v="2026: Пермский городской округ, город Пермь: г. Пермь, ул. Лядовская, д. 119"/>
        <s v="2026: Пермский городской округ, город Пермь: г. Пермь, ул. Лякишева, д. 4"/>
        <s v="2026: Пермский городской округ, город Пермь: г. Пермь, ул. Макаренко, д. 10"/>
        <s v="2026: Пермский городской округ, город Пермь: г. Пермь, ул. Макаренко, д. 12"/>
        <s v="2026: Пермский городской округ, город Пермь: г. Пермь, ул. Макаренко, д. 14"/>
        <s v="2026: Пермский городской округ, город Пермь: г. Пермь, ул. Маршала Рыбалко, д. 42"/>
        <s v="2026: Пермский городской округ, город Пермь: г. Пермь, ул. Маршала Рыбалко, д. 45"/>
        <s v="2026: Пермский городской округ, город Пермь: г. Пермь, ул. Маршала Толбухина, д. 12"/>
        <s v="2026: Пермский городской округ, город Пермь: г. Пермь, ул. Маршала Толбухина, д. 2/5"/>
        <s v="2026: Пермский городской округ, город Пермь: г. Пермь, ул. Мира, д. 6"/>
        <s v="2026: Пермский городской округ, город Пермь: г. Пермь, ул. Монастырская, д. 177"/>
        <s v="2026: Пермский городской округ, город Пермь: г. Пермь, ул. Нефтяников, д. 2"/>
        <s v="2026: Пермский городской округ, город Пермь: г. Пермь, ул. Николая Быстрых, д. 2"/>
        <s v="2026: Пермский городской округ, город Пермь: г. Пермь, ул. Новоржевская, д. 36"/>
        <s v="2026: Пермский городской округ, город Пермь: г. Пермь, ул. Новосибирская, д. 18А"/>
        <s v="2026: Пермский городской округ, город Пермь: г. Пермь, ул. Одоевского, д. 26"/>
        <s v="2026: Пермский городской округ, город Пермь: г. Пермь, ул. Оршанская, д. 13"/>
        <s v="2026: Пермский городской округ, город Пермь: г. Пермь, ул. Охотников, д. 26"/>
        <s v="2026: Пермский городской округ, город Пермь: г. Пермь, ул. Петропавловская, д. 78"/>
        <s v="2026: Пермский городской округ, город Пермь: г. Пермь, ул. Петропавловская, д. 79"/>
        <s v="2026: Пермский городской округ, город Пермь: г. Пермь, ул. Плеханова, д. 33"/>
        <s v="2026: Пермский городской округ, город Пермь: г. Пермь, ул. Пономарева, д. 4"/>
        <s v="2026: Пермский городской округ, город Пермь: г. Пермь, ул. Пушкарская, д. 130"/>
        <s v="2026: Пермский городской округ, город Пермь: г. Пермь, ул. Пушкина, д. 29"/>
        <s v="2026: Пермский городской округ, город Пермь: г. Пермь, ул. Розалии Землячки, д. 12"/>
        <s v="2026: Пермский городской округ, город Пермь: г. Пермь, ул. Розалии Землячки, д. 8"/>
        <s v="2026: Пермский городской округ, город Пермь: г. Пермь, ул. Сергея Есенина, д. 11"/>
        <s v="2026: Пермский городской округ, город Пермь: г. Пермь, ул. Сибирская, д. 4А"/>
        <s v="2026: Пермский городской округ, город Пермь: г. Пермь, ул. Сибирская, д. 52"/>
        <s v="2026: Пермский городской округ, город Пермь: г. Пермь, ул. Сибирская, д. 57"/>
        <s v="2026: Пермский городской округ, город Пермь: г. Пермь, ул. Сибирская, д. 7А"/>
        <s v="2026: Пермский городской округ, город Пермь: г. Пермь, ул. Сивкова, д. 23"/>
        <s v="2026: Пермский городской округ, город Пермь: г. Пермь, ул. Советской Армии, д. 5"/>
        <s v="2026: Пермский городской округ, город Пермь: г. Пермь, ул. Советской Армии, д. 6"/>
        <s v="2026: Пермский городской округ, город Пермь: г. Пермь, ул. Солдатова, д. 7"/>
        <s v="2026: Пермский городской округ, город Пермь: г. Пермь, ул. Соловьева, д. 11"/>
        <s v="2026: Пермский городской округ, город Пермь: г. Пермь, ул. Соловьева, д. 3"/>
        <s v="2026: Пермский городской округ, город Пермь: г. Пермь, ул. Сусанина, д. 9"/>
        <s v="2026: Пермский городской округ, город Пермь: г. Пермь, ул. Тбилисская, д. 11"/>
        <s v="2026: Пермский городской округ, город Пермь: г. Пермь, ул. Техническая, д. 14"/>
        <s v="2026: Пермский городской округ, город Пермь: г. Пермь, ул. Техническая, д. 5/1"/>
        <s v="2026: Пермский городской округ, город Пермь: г. Пермь, ул. Тургенева, д. 20"/>
        <s v="2026: Пермский городской округ, город Пермь: г. Пермь, ул. Тургенева, д. 23"/>
        <s v="2026: Пермский городской округ, город Пермь: г. Пермь, ул. Тургенева, д. 6"/>
        <s v="2026: Пермский городской округ, город Пермь: г. Пермь, ул. Уинская, д. 13"/>
        <s v="2026: Пермский городской округ, город Пермь: г. Пермь, ул. Уинская, д. 6"/>
        <s v="2026: Пермский городской округ, город Пермь: г. Пермь, ул. Уральская, д. 111"/>
        <s v="2026: Пермский городской округ, город Пермь: г. Пермь, ул. Уральская, д. 45"/>
        <s v="2026: Пермский городской округ, город Пермь: г. Пермь, ул. Уральская, д. 53"/>
        <s v="2026: Пермский городской округ, город Пермь: г. Пермь, ул. Уральская, д. 83"/>
        <s v="2026: Пермский городской округ, город Пермь: г. Пермь, ул. Уфимская, д. 14"/>
        <s v="2026: Пермский городской округ, город Пермь: г. Пермь, ул. Федосеева, д. 10"/>
        <s v="2026: Пермский городской округ, город Пермь: г. Пермь, ул. Федосеева, д. 9"/>
        <s v="2026: Пермский городской округ, город Пермь: г. Пермь, ул. Формовщиков, д. 38"/>
        <s v="2026: Пермский городской округ, город Пермь: г. Пермь, ул. Худанина, д. 8"/>
        <s v="2026: Пермский городской округ, город Пермь: г. Пермь, ул. Чебоксарская, д. 12"/>
        <s v="2026: Пермский городской округ, город Пермь: г. Пермь, ул. Чехова, д. 8"/>
        <s v="2026: Пермский городской округ, город Пермь: г. Пермь, ул. Шишкина, д. 4"/>
        <s v="2026: Пермский городской округ, город Пермь: г. Пермь, ул. Экскаваторная, д. 51"/>
        <s v="2026: Пермский городской округ, город Пермь: г. Пермь, ул. Юрша, д. 82"/>
        <s v="2026: Пермский городской округ, город Пермь: г. Пермь, ул. Юрша, д. 9"/>
        <s v="2026: Пермский городской округ, город Пермь: г. Пермь, ул. Ялтинская, д. 10"/>
        <s v="2026: Пермский городской округ, город Пермь: г. Пермь, ул. Янаульская, д. 11"/>
        <s v="2026: Пермский городской округ, город Пермь: г. Пермь, ул. Янаульская, д. 12"/>
        <s v="2026: Пермский городской округ, город Пермь: г. Пермь, ш. Космонавтов, д. 110"/>
        <s v="2026: Пермский городской округ, город Пермь: г. Пермь, ш. Космонавтов, д. 127"/>
        <s v="2026: Губахинский муниципальный округ Пермского края: г. Губаха, пр-т Ленина, д. 36"/>
        <s v="2026: Губахинский муниципальный округ Пермского края: г. Губаха, пр-т Октябрьский, д. 12"/>
        <s v="2026: Губахинский муниципальный округ Пермского края: г. Губаха, ул. Газеты Правда, д. 23"/>
        <s v="2026: Губахинский муниципальный округ Пермского края: г. Губаха, ул. Газеты Правда, д. 28"/>
        <s v="2026: Губахинский муниципальный округ Пермского края: г. Губаха, ул. Дзержинского, д. 8"/>
        <s v="2026: Губахинский муниципальный округ Пермского края: г. Губаха, ул. Мира, д. 27А"/>
        <s v="2026: Губахинский муниципальный округ Пермского края: г. Губаха, ул. Орджоникидзе, д. 14"/>
        <s v="2026: Губахинский муниципальный округ Пермского края: г. Губаха, ул. Орджоникидзе, д. 6"/>
        <s v="2026: Губахинский муниципальный округ Пермского края: г. Губаха, ул. Циолковского, д. 1"/>
        <s v="2026: Губахинский муниципальный округ Пермского края: г. Губаха, ул. Чернигина, д. 2"/>
        <s v="2026: Добрянский городской округ Пермского края: п. Пальники, ул. Молодежная, д. 5"/>
        <s v="2026: Добрянский городской округ Пермского края: пгт Полазна, ул. 50 лет Октября, д. 5"/>
        <s v="2026: Добрянский городской округ Пермского края: пгт Полазна, ул. Нефтяников, д. 8"/>
        <s v="2026: Красновишерский городской округ Пермского края: г. Красновишерск, ул. Дзержинского, д. 24"/>
        <s v="2026: Красновишерский городской округ Пермского края: г. Красновишерск, ул. Заводская, д. 16"/>
        <s v="2026: Красновишерский городской округ Пермского края: г. Красновишерск, ул. Лоскутова, д. 2"/>
        <s v="2026: Красновишерский городской округ Пермского края: г. Красновишерск, ул. Спортивная, д. 13"/>
        <s v="2026: Краснокамский городской округ Пермского края: г. Краснокамск, пер. Пальтинский, д. 4"/>
        <s v="2026: Краснокамский городской округ Пермского края: г. Краснокамск, пр-д Рябиновый, д. 2"/>
        <s v="2026: Краснокамский городской округ Пермского края: г. Краснокамск, пр-т Комсомольский, д. 16"/>
        <s v="2026: Краснокамский городской округ Пермского края: г. Краснокамск, пр-т Мира, д. 10"/>
        <s v="2026: Краснокамский городской округ Пермского края: г. Краснокамск, ул. Бумажников, д. 5"/>
        <s v="2026: Краснокамский городской округ Пермского края: г. Краснокамск, ул. Дзержинского, д. 11"/>
        <s v="2026: Краснокамский городской округ Пермского края: г. Краснокамск, ул. Карла Маркса, д. 13"/>
        <s v="2026: Краснокамский городской округ Пермского края: г. Краснокамск, ул. Карла Маркса, д. 4А"/>
        <s v="2026: Краснокамский городской округ Пермского края: г. Краснокамск, ул. Карла Маркса, д. 9"/>
        <s v="2026: Краснокамский городской округ Пермского края: г. Краснокамск, ул. Комарова, д. 9"/>
        <s v="2026: Краснокамский городской округ Пермского края: г. Краснокамск, ул. Культуры, д. 3"/>
        <s v="2026: Краснокамский городской округ Пермского края: г. Краснокамск, ул. Орджоникидзе, д. 4А"/>
        <s v="2026: Краснокамский городской округ Пермского края: г. Краснокамск, ул. Свердлова, д. 18"/>
        <s v="2026: Краснокамский городской округ Пермского края: г. Краснокамск, ул. Чехова, д. 3"/>
        <s v="2026: Краснокамский городской округ Пермского края: г. Краснокамск, ул. Школьная, д. 4"/>
        <s v="2026: Краснокамский городской округ Пермского края: п. Майский, ул. 9 Пятилетки, д. 26"/>
        <s v="2026: Краснокамский городской округ Пермского края: п. Оверята, ул. Заводская, д. 19"/>
        <s v="2026: Кудымкарский муниципальный округ Пермского края: г. Кудымкар, ул. 50 лет Октября, д. 32"/>
        <s v="2026: Кудымкарский муниципальный округ Пермского края: г. Кудымкар, ул. 50 лет Октября, д. 38"/>
        <s v="2026: Кудымкарский муниципальный округ Пермского края: г. Кудымкар, ул. Гагарина, д. 15"/>
        <s v="2026: Кунгурский муниципальный округ Пермского края: г. Кунгур, ул. Бачурина, д. 13А"/>
        <s v="2026: Кунгурский муниципальный округ Пермского края: г. Кунгур, ул. Детская, д. 23"/>
        <s v="2026: Кунгурский муниципальный округ Пермского края: г. Кунгур, ул. Детская, д. 31"/>
        <s v="2026: Кунгурский муниципальный округ Пермского края: г. Кунгур, ул. Ильина, д. 29"/>
        <s v="2026: Кунгурский муниципальный округ Пермского края: г. Кунгур, ул. Карла Маркса, д. 31"/>
        <s v="2026: Кунгурский муниципальный округ Пермского края: г. Кунгур, ул. Кирова, д. 36"/>
        <s v="2026: Кунгурский муниципальный округ Пермского края: г. Кунгур, ул. Коммуны, д. 49"/>
        <s v="2026: Кунгурский муниципальный округ Пермского края: г. Кунгур, ул. Космонавтов, д. 24"/>
        <s v="2026: Кунгурский муниципальный округ Пермского края: г. Кунгур, ул. Полетаевская, д. 16"/>
        <s v="2026: Кунгурский муниципальный округ Пермского края: г. Кунгур, ул. Полетаевская, д. 2В"/>
        <s v="2026: Кунгурский муниципальный округ Пермского края: г. Кунгур, ул. Свободы, д. 171"/>
        <s v="2026: Лысьвенский городской округ Пермского края: г. Лысьва, ул. Белинского, д. 27"/>
        <s v="2026: Лысьвенский городской округ Пермского края: г. Лысьва, ул. Жданова, д. 13"/>
        <s v="2026: Лысьвенский городской округ Пермского края: г. Лысьва, ул. Кирова, д. 69"/>
        <s v="2026: Лысьвенский городской округ Пермского края: г. Лысьва, ул. Куйбышева, д. 6"/>
        <s v="2026: Лысьвенский городской округ Пермского края: г. Лысьва, ул. Кутузова, д. 16"/>
        <s v="2026: Лысьвенский городской округ Пермского края: г. Лысьва, ул. Ленина, д. 28"/>
        <s v="2026: Лысьвенский городской округ Пермского края: г. Лысьва, ул. Мира, д. 12"/>
        <s v="2026: Лысьвенский городской округ Пермского края: г. Лысьва, ул. Мира, д. 14"/>
        <s v="2026: Лысьвенский городской округ Пермского края: г. Лысьва, ул. Мира, д. 38"/>
        <s v="2026: Лысьвенский городской округ Пермского края: г. Лысьва, ул. Мира, д. 42"/>
        <s v="2026: Лысьвенский городской округ Пермского края: г. Лысьва, ул. Мира, д. 9"/>
        <s v="2026: Лысьвенский городской округ Пермского края: г. Лысьва, ул. Орджоникидзе, д. 37"/>
        <s v="2026: Лысьвенский городской округ Пермского края: г. Лысьва, ул. Суворова, д. 36"/>
        <s v="2026: Лысьвенский городской округ Пермского края: г. Лысьва, ул. Суворова, д. 38"/>
        <s v="2026: Лысьвенский городской округ Пермского края: г. Лысьва, ул. Фестивальная, д. 2"/>
        <s v="2026: Лысьвенский городской округ Пермского края: г. Лысьва, ул. Энгельса, д. 23"/>
        <s v="2026: Муниципальное образование &quot;Город Березники&quot; Пермского края: г. Березники, пр-т Ленина, д. 51"/>
        <s v="2026: Муниципальное образование &quot;Город Березники&quot; Пермского края: г. Березники, пр-т Ленина, д. 59"/>
        <s v="2026: Муниципальное образование &quot;Город Березники&quot; Пермского края: г. Березники, пр-т Советский, д. 30"/>
        <s v="2026: Муниципальное образование &quot;Город Березники&quot; Пермского края: г. Березники, пр-т Советский, д. 36"/>
        <s v="2026: Муниципальное образование &quot;Город Березники&quot; Пермского края: г. Березники, пр-т Советский, д. 38"/>
        <s v="2026: Муниципальное образование &quot;Город Березники&quot; Пермского края: г. Березники, пр-т Советский, д. 42"/>
        <s v="2026: Муниципальное образование &quot;Город Березники&quot; Пермского края: г. Березники, ул. 30 Лет Победы, д. 42"/>
        <s v="2026: Муниципальное образование &quot;Город Березники&quot; Пермского края: г. Березники, ул. Гагарина, д. 6"/>
        <s v="2026: Муниципальное образование &quot;Город Березники&quot; Пермского края: г. Березники, ул. Клары Цеткин, д. 36"/>
        <s v="2026: Муниципальное образование &quot;Город Березники&quot; Пермского края: г. Березники, ул. Ломоносова, д. 77"/>
        <s v="2026: Муниципальное образование &quot;Город Березники&quot; Пермского края: г. Березники, ул. Льва Толстого, д. 11"/>
        <s v="2026: Муниципальное образование &quot;Город Березники&quot; Пермского края: г. Березники, ул. Менделеева, д. 23"/>
        <s v="2026: Муниципальное образование &quot;Город Березники&quot; Пермского края: г. Березники, ул. Мира, д. 52"/>
        <s v="2026: Муниципальное образование &quot;Город Березники&quot; Пермского края: г. Березники, ул. Парковая, д. 5"/>
        <s v="2026: Муниципальное образование &quot;Город Березники&quot; Пермского края: г. Березники, ул. Пятилетки, д. 103"/>
        <s v="2026: Муниципальное образование &quot;Город Березники&quot; Пермского края: г. Березники, ул. Пятилетки, д. 19"/>
        <s v="2026: Муниципальное образование &quot;Город Березники&quot; Пермского края: г. Березники, ул. Пятилетки, д. 32"/>
        <s v="2026: Муниципальное образование &quot;Город Березники&quot; Пермского края: г. Березники, ул. Пятилетки, д. 80"/>
        <s v="2026: Муниципальное образование &quot;Город Березники&quot; Пермского края: г. Березники, ул. Пятилетки, д. 89"/>
        <s v="2026: Муниципальное образование &quot;Город Березники&quot; Пермского края: г. Березники, ул. Суворова, д. 89"/>
        <s v="2026: Муниципальное образование &quot;Город Березники&quot; Пермского края: г. Березники, ул. Труда, д. 6"/>
        <s v="2026: Муниципальное образование &quot;Город Березники&quot; Пермского края: г. Березники, ул. Циренщикова, д. 10"/>
        <s v="2026: Муниципальное образование &quot;Город Березники&quot; Пермского края: г. Березники, ул. Челюскинцев, д. 17"/>
        <s v="2026: Муниципальное образование &quot;Город Березники&quot; Пермского края: г. Березники, ул. Челюскинцев, д. 43"/>
        <s v="2026: Муниципальное образование &quot;Город Березники&quot; Пермского края: г. Березники, ул. Черняховского, д. 51"/>
        <s v="2026: Муниципальное образование &quot;Город Березники&quot; Пермского края: г. Березники, ул. Щорса, д. 37"/>
        <s v="2026: Муниципальное образование &quot;Город Березники&quot; Пермского края: г. Березники, ул. Юбилейная, д. 5"/>
        <s v="2026: Нытвенский городской округ Пермского края: г. Нытва, пр-т Ленина, д. 33"/>
        <s v="2026: Нытвенский городской округ Пермского края: г. Нытва, ул. Буденного, д. 16"/>
        <s v="2026: Нытвенский городской округ Пермского края: г. Нытва, ул. Карла Либкнехта, д. 118/3"/>
        <s v="2026: Нытвенский городской округ Пермского края: г. Нытва, ул. Карла Либкнехта, д. 118/4"/>
        <s v="2026: Нытвенский городской округ Пермского края: г. Нытва, ул. Карла Либкнехта, д. 15"/>
        <s v="2026: Нытвенский городской округ Пермского края: г. Нытва, ул. Карла Либкнехта, д. 25"/>
        <s v="2026: Нытвенский городской округ Пермского края: г. Нытва, ул. Константина Симонова, д. 16/1"/>
        <s v="2026: Нытвенский городской округ Пермского края: г. Нытва, ул. Константина Симонова, д. 16/3"/>
        <s v="2026: Нытвенский городской округ Пермского края: г. Нытва, ул. Константина Симонова, д. 16/6"/>
        <s v="2026: Нытвенский городской округ Пермского края: рп Новоильинский, ул. Ленина, д. 99"/>
        <s v="2026: Нытвенский городской округ Пермского края: рп Уральский, ул. Московская, д. 24"/>
        <s v="2026: Очерский городской округ Пермского края: г. Очер, ул. Ленина, д. 151"/>
        <s v="2026: Очерский городской округ Пермского края: пгт Павловский, ул. Жданова, д. 18"/>
        <s v="2026: Пермский муниципальный район Пермского края: д. Кондратово, ул. Камская, д. 13"/>
        <s v="2026: Пермский муниципальный район Пермского края: д. Кондратово, ул. Камская, д. 21"/>
        <s v="2026: Пермский муниципальный район Пермского края: п. Мулянка, ул. Строителей, д. 17/1"/>
        <s v="2026: Пермский муниципальный район Пермского края: п. Сокол, -, д. 10"/>
        <s v="2026: Пермский муниципальный район Пермского края: п. Сокол, -, д. 12"/>
        <s v="2026: Пермский муниципальный район Пермского края: п. Сокол, -, д. 14"/>
        <s v="2026: Пермский муниципальный район Пермского края: п. Сокол, -, д. 15"/>
        <s v="2026: Пермский муниципальный район Пермского края: п. Сокол, -, д. 7"/>
        <s v="2026: Пермский муниципальный район Пермского края: п. Сокол, -, д. 8"/>
        <s v="2026: Пермский муниципальный район Пермского края: п. Сылва, ул. Большевистская, д. 72"/>
        <s v="2026: Пермский муниципальный район Пермского края: п. Юго-Камский, ул. Ленина, д. 1"/>
        <s v="2026: Пермский муниципальный район Пермского края: с. Платошино, ул. Владимирова, д. 4"/>
        <s v="2026: Пермский муниципальный район Пермского края: с. Усть-Качка, ул. Стройка, д. 1А"/>
        <s v="2026: Соликамский городской округ Пермского края: г. Соликамск, ул. Большевистская, д. 30"/>
        <s v="2026: Соликамский городской округ Пермского края: г. Соликамск, ул. Большевистская, д. 53"/>
        <s v="2026: Соликамский городской округ Пермского края: г. Соликамск, ул. Володарского, д. 24"/>
        <s v="2026: Соликамский городской округ Пермского края: г. Соликамск, ул. Культуры, д. 19"/>
        <s v="2026: Соликамский городской округ Пермского края: г. Соликамск, ул. Матросова, д. 36"/>
        <s v="2026: Соликамский городской округ Пермского края: г. Соликамск, ул. Молодежная, д. 1А"/>
        <s v="2026: Соликамский городской округ Пермского края: г. Соликамск, ул. Розалии Землячки, д. 6"/>
        <s v="2026: Соликамский городской округ Пермского края: г. Соликамск, ул. Черняховского /3-й Пятилетки, 34, д. 25"/>
        <s v="2026: Чайковский городской округ Пермского края: г. Чайковский, б-р Приморский, д. 31"/>
        <s v="2026: Чайковский городской округ Пермского края: г. Чайковский, б-р Приморский, д. 45"/>
        <s v="2026: Чайковский городской округ Пермского края: г. Чайковский, б-р Приморский, д. 61"/>
        <s v="2026: Чайковский городской округ Пермского края: г. Чайковский, ул. Горького, д. 10"/>
        <s v="2026: Чайковский городской округ Пермского края: г. Чайковский, ул. Горького, д. 4"/>
        <s v="2026: Чайковский городской округ Пермского края: г. Чайковский, ул. Кабалевского, д. 38"/>
        <s v="2026: Чайковский городской округ Пермского края: г. Чайковский, ул. Кабалевского, д. 8"/>
        <s v="2026: Чайковский городской округ Пермского края: г. Чайковский, ул. Карла Маркса, д. 27"/>
        <s v="2026: Чайковский городской округ Пермского края: г. Чайковский, ул. Карла Маркса, д. 37"/>
        <s v="2026: Чайковский городской округ Пермского края: г. Чайковский, ул. Ленина, д. 11"/>
        <s v="2026: Чайковский городской округ Пермского края: г. Чайковский, ул. Ленина, д. 19"/>
        <s v="2026: Чайковский городской округ Пермского края: г. Чайковский, ул. Ленина, д. 25"/>
        <s v="2026: Чайковский городской округ Пермского края: г. Чайковский, ул. Ленина, д. 70"/>
        <s v="2026: Чердынский городской округ Пермского края: пгт Ныроб, ул. Уждавиниса, д. 20"/>
        <s v="2026: Чернушинский городской округ Пермского края: г. Чернушка, б-р 48 Стрелковой Бригады, д. 8"/>
        <s v="2026: Чернушинский городской округ Пермского края: г. Чернушка, б-р Генерала Куприянова, д. 3"/>
        <s v="2026: Чернушинский городской округ Пермского края: г. Чернушка, ул. Мира, д. 38"/>
        <s v="2026: Чусовской городской округ Пермского края: г. Чусовой, ул. 50 лет ВЛКСМ, д. 12"/>
        <s v="2026: Чусовской городской округ Пермского края: г. Чусовой, ул. 50 лет ВЛКСМ, д. 13"/>
        <s v="2026: Чусовской городской округ Пермского края: г. Чусовой, ул. 50 лет ВЛКСМ, д. 15"/>
        <s v="2026: Чусовской городской округ Пермского края: г. Чусовой, ул. 50 лет ВЛКСМ, д. 20"/>
        <s v="2026: Чусовской городской округ Пермского края: г. Чусовой, ул. 50 лет ВЛКСМ, д. 3Б"/>
        <s v="2026: Чусовской городской округ Пермского края: г. Чусовой, ул. 50 лет ВЛКСМ, д. 7В"/>
        <s v="2026: Чусовской городской округ Пермского края: г. Чусовой, ул. Железнодорожная, д. 41"/>
        <s v="2026: Чусовской городской округ Пермского края: г. Чусовой, ул. Космонавтов, д. 7"/>
        <s v="2026: Чусовской городской округ Пермского края: г. Чусовой, ул. Ленина, д. 13"/>
        <s v="2026: Чусовской городской округ Пермского края: г. Чусовой, ул. Ленина, д. 2"/>
        <s v="2026: Чусовской городской округ Пермского края: г. Чусовой, ул. Ленина, д. 26"/>
        <s v="2026: Чусовской городской округ Пермского края: г. Чусовой, ул. Ленина, д. 38"/>
        <s v="2026: Чусовской городской округ Пермского края: г. Чусовой, ул. Ленина, д. 51"/>
        <s v="2026: Чусовской городской округ Пермского края: г. Чусовой, ул. Ленина, д. 59"/>
        <s v="2026: Чусовской городской округ Пермского края: г. Чусовой, ул. Лысьвенская, д. 80"/>
        <s v="2026: Чусовской городской округ Пермского края: г. Чусовой, ул. Мира, д. 7"/>
        <s v="2026: Чусовской городской округ Пермского края: г. Чусовой, ул. Октябрьская, д. 19"/>
        <s v="2026: Чусовской городской округ Пермского края: г. Чусовой, ул. Толбухина, д. 3А"/>
        <s v="2026: Чусовской городской округ Пермского края: г. Чусовой, ул. Толбухина, д. 7"/>
        <s v="2026: Чусовской городской округ Пермского края: г. Чусовой, ул. Школьная, д. 15"/>
        <s v="2026: Чусовской городской округ Пермского края: п. Калино, ул. Заводская, д. 1"/>
        <s v="2026: Чусовской городской округ Пермского края: п. Калино, ул. Первомайская, д. 8"/>
        <s v="2024: Муниципальное образование &quot;Город Березники&quot; Пермского края: г. Березники, ул. Карла Маркса, д. 53"/>
        <s v="2024: Муниципальное образование &quot;Город Березники&quot; Пермского края: г. Березники, пр-т Ленина, д. 42"/>
        <s v="2024: Муниципальное образование &quot;Город Березники&quot; Пермского края: г. Березники, пр-т Ленина, д. 45"/>
        <s v="2024: Муниципальное образование &quot;Город Березники&quot; Пермского края: г. Березники, ул. Ломоносова, д. 131А"/>
        <s v="2024: Муниципальное образование &quot;Город Березники&quot; Пермского края: г. Березники, ул. Ломоносова, д. 147"/>
        <s v="2024: Муниципальное образование &quot;Город Березники&quot; Пермского края: г. Березники, ул. Пятилетки, д. 19"/>
        <s v="2024: Муниципальное образование &quot;Город Березники&quot; Пермского края: г. Березники, ул. Пятилетки, д. 26"/>
        <s v="2024: Муниципальное образование &quot;Город Березники&quot; Пермского края: г. Березники, ул. Пятилетки, д. 27"/>
        <s v="2024: Муниципальное образование &quot;Город Березники&quot; Пермского края: г. Березники, ул. Пятилетки, д. 28"/>
        <s v="2024: Муниципальное образование &quot;Город Березники&quot; Пермского края: г. Березники, ул. Пятилетки, д. 40"/>
        <s v="2024: Муниципальное образование &quot;Город Березники&quot; Пермского края: г. Березники, ул. Пятилетки, д. 42"/>
        <s v="2025: Муниципальное образование &quot;Город Березники&quot; Пермского края: г. Березники, ул. Свободы, д. 54"/>
        <s v="2025: Муниципальное образование &quot;Город Березники&quot; Пермского края: г. Березники, пр-т Советский, д. 16"/>
        <s v="2025: Муниципальное образование &quot;Город Березники&quot; Пермского края: г. Березники, пр-т Советский, д. 18"/>
        <s v="2025: Муниципальное образование &quot;Город Березники&quot; Пермского края: г. Березники, пр-т Советский, д. 20"/>
        <s v="2024: Муниципальное образование &quot;Город Березники&quot; Пермского края: г. Березники, пр-т Советский, д. 50"/>
        <s v="2025: Муниципальное образование &quot;Город Березники&quot; Пермского края: г. Березники, ул. Труда, д. 4"/>
        <s v="2024: Муниципальное образование &quot;Город Березники&quot; Пермского края: г. Березники, ул. Хользунова, д. 80"/>
        <s v="2024: Муниципальное образование &quot;Город Березники&quot; Пермского края: г. Березники, ул. Челюскинцев, д. 56"/>
        <s v="2025: Муниципальное образование &quot;Город Березники&quot; Пермского края: г. Березники, ул. Юбилейная, д. 105"/>
        <s v="2024: Горнозаводской городской округ Пермского края: г. Горнозаводск, ул. Свердлова, д. 65"/>
        <s v="2024: Губахинский муниципальный округ Пермского края: г. Гремячинск, ул. Ленина, д. 156"/>
        <s v="2024: Губахинский муниципальный округ Пермского края: г. Губаха, пр-т Октябрьский, д. 13"/>
        <s v="2024: Добрянский городской округ Пермского края: г. Добрянка, ул. Герцена, д. 45"/>
        <s v="2024: Добрянский городской округ Пермского края: г. Добрянка, пер. Строителей, д. 4/1"/>
        <s v="2024: Добрянский городской округ Пермского края: г. Добрянка, пер. Строителей, д. 4/2"/>
        <s v="2024: Красновишерский городской округ Пермского края: г. Красновишерск, ул. Гагарина, д. 31"/>
        <s v="2024: Краснокамский городской округ Пермского края: г. Краснокамск, ул. Большевистская, д. 15"/>
        <s v="2024: Краснокамский городской округ Пермского края: г. Краснокамск, ул. Большевистская, д. 19"/>
        <s v="2024: Краснокамский городской округ Пермского края: г. Краснокамск, ул. Большевистская, д. 28"/>
        <s v="2024: Краснокамский городской округ Пермского края: г. Краснокамск, ул. Комарова, д. 4"/>
        <s v="2024: Кудымкарский муниципальный округ Пермского края: г. Кудымкар, ул. Карла Маркса, д. 33а"/>
        <s v="2024: Кунгурский муниципальный округ Пермского края: г. Кунгур, ул. Коммуны, д. 34"/>
        <s v="2024: Кунгурский муниципальный округ Пермского края: г. Кунгур, ул. Космонавтов, д. 10А"/>
        <s v="2024: Пермский муниципальный район Пермского края: с. Култаево, ул. Нижнемуллинская, д. 11а"/>
        <s v="2024: Лысьвенский городской округ Пермского края: г. Лысьва, ул. Оборина, д. 4"/>
        <s v="2024: Чердынский городской округ Пермского края: пгт Ныроб, ул. Уждавиниса, д. 13"/>
        <s v="2024: Нытвенский городской округ Пермского края: г. Нытва, ул. Карла Либкнехта, д. 15"/>
        <s v="2024: Нытвенский городской округ Пермского края: г. Нытва, ул. Карла Либкнехта, д. 21"/>
        <s v="2024: Нытвенский городской округ Пермского края: г. Нытва, пр-т Ленина, д. 35"/>
        <s v="2024: Октябрьский городской округ Пермского края: пгт Октябрьский, ул. Трактовая, д. 61"/>
        <s v="2024: Краснокамский городской округ Пермского края: п. Оверята, ул. Комсомольская, д. 2"/>
        <s v="2024: Краснокамский городской округ Пермского края: п. Оверята, ул. Комсомольская, д. 7"/>
        <s v="2024: Краснокамский городской округ Пермского края: п. Оверята, ул. Комсомольская, д. 10"/>
        <s v="2024: Краснокамский городской округ Пермского края: п. Оверята, ул. Заводская, д. 19"/>
        <s v="2024: Осинский городской округ Пермского края: г. Оса, ул. Степана Разина, д. 69"/>
        <s v="2024: Горнозаводской городской округ Пермского края: рп Пашия, ул. Карла Маркса, д. 69"/>
        <s v="2024: Горнозаводской городской округ Пермского края: рп Пашия, ул. Свердловская, д. 33"/>
        <s v="2024: Горнозаводской городской округ Пермского края: рп Пашия, ул. Свердловская, д. 42"/>
        <s v="2024: Пермский городской округ, город Пермь: г. Пермь, ул. Александра Невского, д. 8"/>
        <s v="2024: Пермский городской округ, город Пермь: г. Пермь, ул. Аркадия Гайдара, д. 9А"/>
        <s v="2024: Пермский городской округ, город Пермь: г. Пермь, ул. Блюхера, д. 7"/>
        <s v="2024: Пермский городской округ, город Пермь: г. Пермь, ул. Богдана Хмельницкого, д. 9"/>
        <s v="2024: Пермский городской округ, город Пермь: г. Пермь, ул. Борчанинова, д. 1"/>
        <s v="2024: Пермский городской округ, город Пермь: г. Пермь, ул. Бумажников, д. 12"/>
        <s v="2024: Пермский городской округ, город Пермь: г. Пермь, ул. Бумажников, д. 20"/>
        <s v="2024: Пермский городской округ, город Пермь: г. Пермь, ул. Весенняя, д. 16"/>
        <s v="2024: Пермский городской округ, город Пермь: г. Пермь, ул. Ветлужская, д. 60"/>
        <s v="2024: Пермский городской округ, город Пермь: г. Пермь, ул. Ветлужская, д. 66"/>
        <s v="2024: Пермский городской округ, город Пермь: г. Пермь, ул. Волгодонская, д. 14"/>
        <s v="2024: Пермский городской округ, город Пермь: г. Пермь, ул. Газеты Звезда, д. 14"/>
        <s v="2024: Пермский городской округ, город Пермь: г. Пермь, ул. Гашкова, д. 5"/>
        <s v="2024: Пермский городской округ, город Пермь: г. Пермь, ул. Гашкова, д. 20"/>
        <s v="2024: Пермский городской округ, город Пермь: г. Пермь, ул. Героев Хасана, д. 28"/>
        <s v="2024: Пермский городской округ, город Пермь: г. Пермь, ул. Героев Хасана, д. 30"/>
        <s v="2024: Пермский городской округ, город Пермь: г. Пермь, ул. Двинская, д. 9"/>
        <s v="2024: Пермский городской округ, город Пермь: г. Пермь, ул. Дружбы, д. 20"/>
        <s v="2024: Пермский городской округ, город Пермь: г. Пермь, ул. Екатерининская, д. 51"/>
        <s v="2024: Пермский городской округ, город Пермь: г. Пермь, ул. Карбышева, д. 10"/>
        <s v="2024: Пермский городской округ, город Пермь: г. Пермь, ул. Корсуньская, д. 23"/>
        <s v="2024: Пермский городской округ, город Пермь: г. Пермь, ул. Корсуньская, д. 25"/>
        <s v="2024: Пермский городской округ, город Пермь: г. Пермь, ул. Корсуньская, д. 27"/>
        <s v="2024: Пермский городской округ, город Пермь: г. Пермь, ул. Космонавта Леонова, д. 49"/>
        <s v="2024: Пермский городской округ, город Пермь: г. Пермь, ул. Кочегаров, д. 71"/>
        <s v="2024: Пермский городской округ, город Пермь: г. Пермь, ул. Краснова, д. 25"/>
        <s v="2024: Пермский городской округ, город Пермь: г. Пермь, ул. Красные Казармы, д. 10"/>
        <s v="2024: Пермский городской округ, город Пермь: г. Пермь, ул. Крисанова, д. 7"/>
        <s v="2024: Пермский городской округ, город Пермь: г. Пермь, ул. Кронита, д. 11"/>
        <s v="2024: Пермский городской округ, город Пермь: г. Пермь, ул. Крупской, д. 22"/>
        <s v="2024: Пермский городской округ, город Пермь: г. Пермь, пр-т Парковый, д. 2"/>
        <s v="2024: Пермский городской округ, город Пермь: г. Пермь, пр-т Парковый, д. 45Б"/>
        <s v="2024: Пермский городской округ, город Пермь: г. Пермь, пр-т Комсомольский, д. 72"/>
        <s v="2024: Пермский городской округ, город Пермь: г. Пермь, ул. Ласьвинская, д. 12"/>
        <s v="2024: Пермский городской округ, город Пермь: г. Пермь, ул. Лебедева, д. 35"/>
        <s v="2024: Пермский городской округ, город Пермь: г. Пермь, ул. Ленина, д. 69"/>
        <s v="2024: Пермский городской округ, город Пермь: г. Пермь, ул. Ленина, д. 74"/>
        <s v="2024: Пермский городской округ, город Пермь: г. Пермь, ул. Ленина, д. 79"/>
        <s v="2024: Пермский городской округ, город Пермь: г. Пермь, ул. Ленина, д. 80"/>
        <s v="2024: Пермский городской округ, город Пермь: г. Пермь, ул. Ленина, д. 90"/>
        <s v="2024: Пермский городской округ, город Пермь: г. Пермь, ул. Лодыгина, д. 46/2"/>
        <s v="2024: Пермский городской округ, город Пермь: г. Пермь, ул. Локомотивная, д. 8"/>
        <s v="2024: Пермский городской округ, город Пермь: г. Пермь, ул. Луначарского, д. 32"/>
        <s v="2024: Пермский городской округ, город Пермь: г. Пермь, ул. Луначарского, д. 62б"/>
        <s v="2024: Пермский городской округ, город Пермь: г. Пермь, ул. Малкова, д. 10"/>
        <s v="2024: Пермский городской округ, город Пермь: г. Пермь, ул. Малкова, д. 14"/>
        <s v="2024: Пермский городской округ, город Пермь: г. Пермь, ул. Малкова, д. 16"/>
        <s v="2024: Пермский городской округ, город Пермь: г. Пермь, ул. Малкова, д. 18"/>
        <s v="2024: Пермский городской округ, город Пермь: г. Пермь, ул. Малкова, д. 20"/>
        <s v="2024: Пермский городской округ, город Пермь: г. Пермь, ул. Маршала Рыбалко, д. 1а"/>
        <s v="2024: Пермский городской округ, город Пермь: г. Пермь, ул. Маршала Рыбалко, д. 9а"/>
        <s v="2024: Пермский городской округ, город Пермь: г. Пермь, ул. Маршала Рыбалко, д. 105В"/>
        <s v="2024: Пермский городской округ, город Пермь: г. Пермь, ул. Мира, д. 69"/>
        <s v="2024: Пермский городской округ, город Пермь: г. Пермь, ул. Мира, д. 79"/>
        <s v="2024: Пермский городской округ, город Пермь: г. Пермь, ул. Мильчакова, д. 6"/>
        <s v="2024: Пермский городской округ, город Пермь: г. Пермь, ул. Мозырьская, д. 5"/>
        <s v="2024: Пермский городской округ, город Пермь: г. Пермь, ул. Монастырская, д. 53а"/>
        <s v="2024: Пермский городской округ, город Пермь: г. Пермь, ул. Моторостроителей, д. 10"/>
        <s v="2024: Пермский городской округ, город Пермь: г. Пермь, ул. Народовольческая, д. 3"/>
        <s v="2024: Пермский городской округ, город Пермь: г. Пермь, ул. Народовольческая, д. 3а"/>
        <s v="2024: Пермский городской округ, город Пермь: г. Пермь, ул. 25 Октября, д. 4"/>
        <s v="2024: Пермский городской округ, город Пермь: г. Пермь, ул. 25 Октября, д. 27"/>
        <s v="2024: Пермский городской округ, город Пермь: г. Пермь, ул. Петропавловская, д. 37"/>
        <s v="2024: Пермский городской округ, город Пермь: г. Пермь, ул. Подводников, д. 15"/>
        <s v="2024: Пермский городской округ, город Пермь: г. Пермь, ул. Полтавская, д. 5"/>
        <s v="2024: Пермский городской округ, город Пермь: г. Пермь, ул. Солдатова, д. 12"/>
        <s v="2024: Пермский городской округ, город Пермь: г. Пермь, ул. Соловьева, д. 14"/>
        <s v="2024: Пермский городской округ, город Пермь: г. Пермь, ул. Старцева, д. 15/1"/>
        <s v="2024: Пермский городской округ, город Пермь: г. Пермь, ул. Тбилисская, д. 27"/>
        <s v="2024: Пермский городской округ, город Пермь: г. Пермь, ул. Уральская, д. 113"/>
        <s v="2024: Пермский городской округ, город Пермь: г. Пермь, ул. Челюскинцев, д. 15"/>
        <s v="2024: Пермский городской округ, город Пермь: г. Пермь, ул. Чердынская, д. 38"/>
        <s v="2024: Пермский городской округ, город Пермь: г. Пермь, ул. Чкалова, д. 10"/>
        <s v="2024: Пермский городской округ, город Пермь: г. Пермь, ш. Космонавтов, д. 51"/>
        <s v="2024: Пермский городской округ, город Пермь: г. Пермь, ш. Космонавтов, д. 110"/>
        <s v="2024: Пермский городской округ, город Пермь: г. Пермь, ул. Сестрорецкая, д. 15"/>
        <s v="2024: Пермский городской округ, город Пермь: г. Пермь, ул. Сестрорецкая, д. 26"/>
        <s v="2024: Пермский городской округ, город Пермь: г. Пермь, ул. Сухумская, д. 4а"/>
        <s v="2024: Пермский городской округ, город Пермь: г. Пермь, ул. Яблочкова, д. 31"/>
        <s v="2024: Октябрьский городской округ Пермского края: пгт Сарс, ул. Советская, д. 35"/>
        <s v="2025: Октябрьский городской округ Пермского края: пгт Сарс, ул. Советская, д. 37"/>
        <s v="2024: Соликамский городской округ Пермского края: г. Соликамск, ул. Набережная, д. 93"/>
        <s v="2024: Соликамский городской округ Пермского края: г. Соликамск, ул. Набережная, д. 95"/>
        <s v="2024: Соликамский городской округ Пермского края: г. Соликамск, ул. Розалии Землячки, д. 16"/>
        <s v="2024: Соликамский городской округ Пермского края: г. Соликамск, ул. Северная, д. 12"/>
        <s v="2024: Соликамский городской округ Пермского края: г. Соликамск, ул. Черняховского, д. 27"/>
        <s v="2024: Краснокамский городской округ Пермского края: с. Стряпунята, ул. Энтузиастов, д. 2"/>
        <s v="2024: Чайковский городской округ Пермского края: г. Чайковский, б-р Приморский, д. 45"/>
        <s v="2024: Чернушинский городской округ Пермского края: г. Чернушка, ул. Мира, д. 17"/>
        <s v="2024: Чусовской городской округ Пермского края: г. Чусовой, ул. Ленина, д. 2"/>
        <s v="2024: Чусовской городской округ Пермского края: г. Чусовой, ул. Ленина, д. 4"/>
        <s v="2024: Чусовской городской округ Пермского края: г. Чусовой, ул. Ленина, д. 10"/>
        <s v="2024: Чусовской городской округ Пермского края: г. Чусовой, ул. Ленина, д. 16"/>
        <s v="2024: Чусовской городской округ Пермского края: г. Чусовой, ул. Ленина, д. 20"/>
        <s v="2024: Чусовской городской округ Пермского края: г. Чусовой, ул. Ленина, д. 23"/>
        <s v="2024: Чусовской городской округ Пермского края: г. Чусовой, ул. Ленина, д. 26"/>
        <s v="2024: Чусовской городской округ Пермского края: г. Чусовой, ул. Ленина, д. 32"/>
        <s v="2024: Чусовской городской округ Пермского края: г. Чусовой, ул. Ленина, д. 43"/>
        <s v="2024: Чусовской городской округ Пермского края: г. Чусовой, ул. Ленина, д. 48"/>
        <s v="2024: Чусовской городской округ Пермского края: г. Чусовой, ул. Ленина, д. 50а"/>
        <s v="2024: Чусовской городской округ Пермского края: г. Чусовой, ул. Ленина, д. 50б"/>
        <s v="2024: Чусовской городской округ Пермского края: г. Чусовой, ул. Ленина, д. 59"/>
        <s v="2024: Чусовской городской округ Пермского края: г. Чусовой, ул. Матросова, д. 9"/>
        <s v="2024: Чусовской городской округ Пермского края: г. Чусовой, ул. Матросова, д. 11"/>
        <s v="2024: Чусовской городской округ Пермского края: г. Чусовой, ул. Матросова, д. 13"/>
        <s v="2024: Муниципальное образование &quot;Город Березники&quot; Пермского края: г. Березники, пр-т Ленина, д. 43"/>
        <s v="2024: Муниципальное образование &quot;Город Березники&quot; Пермского края: г. Березники, ул. Олега Кошевого, д. 6"/>
        <s v="2024: Муниципальное образование &quot;Город Березники&quot; Пермского края: г. Березники, ул. Мира, д. 47"/>
        <s v="2024: Муниципальное образование &quot;Город Березники&quot; Пермского края: г. Березники, ул. Парижской Коммуны, д. 26"/>
        <s v="2024: Муниципальное образование &quot;Город Березники&quot; Пермского края: г. Березники, ул. Парижской Коммуны, д. 30"/>
        <s v="2024: Муниципальное образование &quot;Город Березники&quot; Пермского края: г. Березники, ул. Пятилетки, д. 29"/>
        <s v="2024: Муниципальное образование &quot;Город Березники&quot; Пермского края: г. Березники, пр-т Советский, д. 18"/>
        <s v="2024: Губахинский муниципальный округ Пермского края: г. Губаха, ул. Радищева, д. 3"/>
        <s v="2024: Кизеловский городской округ Пермского края: г. Кизел, ул. Советская, д. 7"/>
        <s v="2024: Краснокамский городской округ Пермского края: г. Краснокамск, ул. Большевистская, д. 16"/>
        <s v="2024: Краснокамский городской округ Пермского края: г. Краснокамск, ул. Циолковского, д. 8"/>
        <s v="2024: Краснокамский городской округ Пермского края: г. Краснокамск, пр-т Мира, д. 9"/>
        <s v="2024: Пермский городской округ, город Пермь: г. Пермь, ул. Бенгальская, д. 10"/>
        <s v="2024: Пермский городской округ, город Пермь: г. Пермь, ул. Краснофлотская, д. 25"/>
        <s v="2024: Пермский городской округ, город Пермь: г. Пермь, ул. Карбышева, д. 28"/>
        <s v="2024: Пермский городской округ, город Пермь: г. Пермь, ул. Куйбышева, д. 103"/>
        <s v="2024: Пермский городской округ, город Пермь: г. Пермь, ул. Уральская, д. 116"/>
        <s v="2024: Пермский муниципальный район Пермского края: с. Лобаново, ул. Советская, д. 14"/>
        <s v="2026: Пермский городской округ, город Пермь: г. Пермь, ул. Дениса Давыдова, д. 7"/>
        <s v="2025: Муниципальное образование &quot;Город Березники&quot; Пермского края: г. Березники, пр-т Советский, д. 30"/>
        <s v="2025: Муниципальное образование &quot;Город Березники&quot; Пермского края: г. Березники, ул. Клары Цеткин, д. 38"/>
        <s v="2025: Муниципальное образование &quot;Город Березники&quot; Пермского края: г. Березники, ул. Пятилетки, д. 26"/>
        <s v="2025: Муниципальное образование &quot;Город Березники&quot; Пермского края: г. Березники, ул. Пятилетки, д. 32"/>
        <s v="2025: Муниципальное образование &quot;Город Березники&quot; Пермского края: г. Березники, ул. Пятилетки, д. 9"/>
        <s v="2025: Муниципальное образование &quot;Город Березники&quot; Пермского края: г. Березники, ул. Челюскинцев, д. 53"/>
        <s v="2025: Муниципальное образование &quot;Город Березники&quot; Пермского края: г. Березники, ул. Юбилейная, д. 5"/>
        <s v="2025: Горнозаводской городской округ Пермского края: г. Горнозаводск, ул. Свердлова, д. 66"/>
        <s v="2025: Губахинский муниципальный округ Пермского края: г. Губаха, ул. Газеты Правда, д. 10"/>
        <s v="2025: Губахинский муниципальный округ Пермского края: г. Губаха, ул. Газеты Правда, д. 19"/>
        <s v="2025: Губахинский муниципальный округ Пермского края: г. Губаха, ул. Газеты Правда, д. 23"/>
        <s v="2025: Губахинский муниципальный округ Пермского края: г. Губаха, ул. Циолковского, д. 5"/>
        <s v="2025: Краснокамский городской округ Пермского края: г. Краснокамск, ул. Большевистская, д. 16"/>
        <s v="2025: Краснокамский городской округ Пермского края: г. Краснокамск, ул. Большевистская, д. 17"/>
        <s v="2025: Краснокамский городской округ Пермского края: г. Краснокамск, ул. Большевистская, д. 19"/>
        <s v="2025: Лысьвенский городской округ Пермского края: г. Лысьва, ул. Мира, д. 39"/>
        <s v="2025: Нытвенский городской округ Пермского края: г. Нытва, ул. Карла Либкнехта, д. 15"/>
        <s v="2025: Пермский городской округ, город Пермь: г. Пермь, ул. Анвара Гатауллина, д. 34"/>
        <s v="2025: Пермский городской округ, город Пермь: г. Пермь, ул. Бородинская, д. 23"/>
        <s v="2025: Пермский городской округ, город Пермь: г. Пермь, ул. Ветлужская, д. 16"/>
        <s v="2025: Пермский городской округ, город Пермь: г. Пермь, ул. Крупской, д. 25"/>
        <s v="2025: Пермский городской округ, город Пермь: г. Пермь, ул. Розалии Землячки, д. 12"/>
        <s v="2025: Пермский городской округ, город Пермь: г. Пермь, ул. Сеченова, д. 3"/>
        <s v="2025: Пермский городской округ, город Пермь: г. Пермь, ул. Сивкова, д. 23"/>
        <s v="2025: Пермский городской округ, город Пермь: г. Пермь, ул. Хохрякова, д. 25"/>
        <s v="2025: Соликамский городской округ Пермского края: г. Соликамск, ул. Культуры, д. 40"/>
        <s v="2025: Соликамский городской округ Пермского края: г. Соликамск, ул. Лесная, д. 38"/>
        <s v="2025: Соликамский городской округ Пермского края: г. Соликамск, ул. Матросова, д. 37"/>
        <s v="2025: Чайковский городской округ Пермского края: г. Чайковский, ул. Горького, д. 10"/>
        <s v="2025: Чусовской городской округ Пермского края: г. Чусовой, ул. Ленина, д. 24"/>
        <s v="2025: Чусовской городской округ Пермского края: г. Чусовой, ул. Орджоникидзе, д. 10"/>
        <s v="2025: Пермский муниципальный район Пермского края: п. Ферма, ул. Строителей, д. 20"/>
        <s v="2025: Александровский муниципальный округ Пермского края: п. Яйва, ул. 6-ой Пятилетки, д. 7"/>
        <s v="2025: Нытвенский городской округ Пермского края: рп Новоильинский, ул. Ленина, д. 99"/>
        <s v="2026: Александровский муниципальный округ Пермского края: г. Александровск, ул. Кирова, д. 18"/>
        <s v="2026: Муниципальное образование &quot;Город Березники&quot; Пермского края: г. Березники, ул. Березниковская, д. 94"/>
        <s v="2026: Муниципальное образование &quot;Город Березники&quot; Пермского края: г. Березники, ул. Гагарина, д. 16"/>
        <s v="2026: Муниципальное образование &quot;Город Березники&quot; Пермского края: г. Березники, ул. Пятилетки, д. 38"/>
        <s v="2026: Муниципальное образование &quot;Город Березники&quot; Пермского края: г. Березники, ул. Пятилетки, д. 9"/>
        <s v="2026: Губахинский муниципальный округ Пермского края: г. Губаха, ул. 20 Партсъезда, д. 22"/>
        <s v="2026: Губахинский муниципальный округ Пермского края: г. Губаха, ул. Бутлерова, д. 3"/>
        <s v="2026: Губахинский муниципальный округ Пермского края: г. Губаха, ул. Мира, д. 22"/>
        <s v="2026: Краснокамский городской округ Пермского края: г. Краснокамск, ул. Большевистская, д. 1"/>
        <s v="2026: Краснокамский городской округ Пермского края: г. Краснокамск, ул. Большевистская, д. 16"/>
        <s v="2026: Краснокамский городской округ Пермского края: г. Краснокамск, ул. Большевистская, д. 17"/>
        <s v="2026: Краснокамский городской округ Пермского края: г. Краснокамск, ул. Большевистская, д. 25"/>
        <s v="2026: Краснокамский городской округ Пермского края: г. Краснокамск, ул. Большевистская, д. 32"/>
        <s v="2026: Краснокамский городской округ Пермского края: г. Краснокамск, ул. Большевистская, д. 34"/>
        <s v="2026: Краснокамский городской округ Пермского края: г. Краснокамск, ул. Шоссейная, д. 4"/>
        <s v="2026: Лысьвенский городской округ Пермского края: г. Лысьва, ул. Кирова, д. 45"/>
        <s v="2026: Лысьвенский городской округ Пермского края: г. Лысьва, ул. Кирова, д. 8"/>
        <s v="2026: Лысьвенский городской округ Пермского края: г. Лысьва, ул. Мира, д. 39"/>
        <s v="2026: Лысьвенский городской округ Пермского края: г. Лысьва, ул. Мира, д. 77"/>
        <s v="2026: Нытвенский городской округ Пермского края: г. Нытва, ул. Мира, д. 6"/>
        <s v="2026: Пермский городской округ, город Пермь: г. Пермь, ул. Адмирала Ушакова, д. 22"/>
        <s v="2026: Пермский городской округ, город Пермь: г. Пермь, ул. Анвара Гатауллина, д. 3"/>
        <s v="2026: Пермский городской округ, город Пермь: г. Пермь, ул. Бородинская, д. 31"/>
        <s v="2026: Пермский городской округ, город Пермь: г. Пермь, ул. Закамская, д. 54"/>
        <s v="2026: Пермский городской округ, город Пермь: г. Пермь, ул. Ленина, д. 90"/>
        <s v="2026: Пермский городской округ, город Пермь: г. Пермь, ул. Янаульская, д. 19"/>
        <s v="2026: Чусовской городской округ Пермского края: г. Чусовой, ул. Ленина, д. 24"/>
        <s v="2026: Чусовской городской округ Пермского края: г. Чусовой, ул. Орджоникидзе, д. 10"/>
        <s v="2026: Чусовской городской округ Пермского края: г. Чусовой, ул. Переездная, д. 22"/>
        <s v="2024: Муниципальное образование &quot;Город Березники&quot; Пермского края: г. Березники, ул. Пятилетки, д. 25"/>
        <s v="2024: Пермский городской округ, город Пермь: г. Пермь, ул. Петропавловская, д. 97"/>
        <s v="2024: город Пермь: г. Пермь, б-р Гагарина, д. 66А" u="1"/>
        <s v="2024: город Пермь: г. Пермь, б-р Гагарина, д. 73" u="1"/>
        <s v="2024: город Пермь: г. Пермь, пр-т Комсомольский, д. 3" u="1"/>
        <s v="2024: город Пермь: г. Пермь, пр-т Комсомольский, д. 51" u="1"/>
        <s v="2024: город Пермь: г. Пермь, пр-т Парковый, д. 28А" u="1"/>
        <s v="2024: город Пермь: г. Пермь, пр-т Парковый, д. 4" u="1"/>
        <s v="2024: город Пермь: г. Пермь, пр-т Парковый, д. 41В" u="1"/>
        <s v="2024: город Пермь: г. Пермь, ул. 1-я Красноармейская, д. 44А" u="1"/>
        <s v="2024: город Пермь: г. Пермь, ул. 9-го Мая, д. 18/1" u="1"/>
        <s v="2024: город Пермь: г. Пермь, ул. Александра Невского, д. 10" u="1"/>
        <s v="2024: город Пермь: г. Пермь, ул. Аркадия Гайдара, д. 18" u="1"/>
        <s v="2024: город Пермь: г. Пермь, ул. Аркадия Гайдара, д. 8" u="1"/>
        <s v="2024: город Пермь: г. Пермь, ул. Богдана Хмельницкого, д. 11" u="1"/>
        <s v="2024: город Пермь: г. Пермь, ул. Богдана Хмельницкого, д. 31" u="1"/>
        <s v="2024: город Пермь: г. Пермь, ул. Борчанинова, д. 15" u="1"/>
        <s v="2024: город Пермь: г. Пермь, ул. Братьев Вагановых, д. 8" u="1"/>
        <s v="2024: город Пермь: г. Пермь, ул. Вагонная, д. 25" u="1"/>
        <s v="2024: город Пермь: г. Пермь, ул. Васнецова, д. 3" u="1"/>
        <s v="2024: город Пермь: г. Пермь, ул. Весенняя, д. 19" u="1"/>
        <s v="2024: город Пермь: г. Пермь, ул. Весенняя, д. 30" u="1"/>
        <s v="2024: город Пермь: г. Пермь, ул. Вижайская, д. 20" u="1"/>
        <s v="2024: город Пермь: г. Пермь, ул. Вильямса, д. 24" u="1"/>
        <s v="2024: город Пермь: г. Пермь, ул. Вильямса, д. 37Б" u="1"/>
        <s v="2024: город Пермь: г. Пермь, ул. Воронежская, д. 22" u="1"/>
        <s v="2024: город Пермь: г. Пермь, ул. Добролюбова, д. 12" u="1"/>
        <s v="2024: город Пермь: г. Пермь, ул. Добролюбова, д. 18" u="1"/>
        <s v="2024: город Пермь: г. Пермь, ул. Дружбы, д. 9" u="1"/>
        <s v="2024: город Пермь: г. Пермь, ул. Звонарева, д. 2/1" u="1"/>
        <s v="2024: город Пермь: г. Пермь, ул. Камышинская, д. 10" u="1"/>
        <s v="2024: город Пермь: г. Пермь, ул. Камышинская, д. 12" u="1"/>
        <s v="2024: город Пермь: г. Пермь, ул. Коломенская, д. 3" u="1"/>
        <s v="2024: город Пермь: г. Пермь, ул. Кояновская, д. 6" u="1"/>
        <s v="2024: город Пермь: г. Пермь, ул. Красноводская, д. 6" u="1"/>
        <s v="2024: город Пермь: г. Пермь, ул. Краснополянская, д. 6" u="1"/>
        <s v="2024: город Пермь: г. Пермь, ул. Крисанова, д. 23" u="1"/>
        <s v="2024: город Пермь: г. Пермь, ул. Кронита, д. 6" u="1"/>
        <s v="2024: город Пермь: г. Пермь, ул. Крупской, д. 39" u="1"/>
        <s v="2024: город Пермь: г. Пермь, ул. Крупской, д. 73" u="1"/>
        <s v="2024: город Пермь: г. Пермь, ул. Крупской, д. 82А" u="1"/>
        <s v="2024: город Пермь: г. Пермь, ул. Куйбышева, д. 107" u="1"/>
        <s v="2024: город Пермь: г. Пермь, ул. Куйбышева, д. 86" u="1"/>
        <s v="2024: город Пермь: г. Пермь, ул. Куйбышева, д. 97" u="1"/>
        <s v="2024: город Пермь: г. Пермь, ул. Ласьвинская, д. 39" u="1"/>
        <s v="2024: город Пермь: г. Пермь, ул. Левченко, д. 6" u="1"/>
        <s v="2024: город Пермь: г. Пермь, ул. Луговского, д. 3" u="1"/>
        <s v="2024: город Пермь: г. Пермь, ул. Магистральная, д. 12А" u="1"/>
        <s v="2024: город Пермь: г. Пермь, ул. Магистральная, д. 96/2" u="1"/>
        <s v="2024: город Пермь: г. Пермь, ул. Магистральная, д. 96/3" u="1"/>
        <s v="2024: город Пермь: г. Пермь, ул. Магистральная, д. 96/4" u="1"/>
        <s v="2024: город Пермь: г. Пермь, ул. Магистральная, д. 98А" u="1"/>
        <s v="2024: город Пермь: г. Пермь, ул. Макаренко, д. 14А" u="1"/>
        <s v="2024: город Пермь: г. Пермь, ул. Макаренко, д. 28/3" u="1"/>
        <s v="2024: город Пермь: г. Пермь, ул. Макаренко, д. 36" u="1"/>
        <s v="2024: город Пермь: г. Пермь, ул. Малкова, д. 22" u="1"/>
        <s v="2024: город Пермь: г. Пермь, ул. Малкова, д. 28" u="1"/>
        <s v="2024: город Пермь: г. Пермь, ул. Маршала Рыбалко, д. 107" u="1"/>
        <s v="2024: город Пермь: г. Пермь, ул. Маршала Рыбалко, д. 109" u="1"/>
        <s v="2024: город Пермь: г. Пермь, ул. Маршала Рыбалко, д. 109А" u="1"/>
        <s v="2024: город Пермь: г. Пермь, ул. Маршала Рыбалко, д. 49" u="1"/>
        <s v="2024: город Пермь: г. Пермь, ул. Маршала Рыбалко, д. 93" u="1"/>
        <s v="2024: город Пермь: г. Пермь, ул. Маршала Толбухина, д. 40" u="1"/>
        <s v="2024: город Пермь: г. Пермь, ул. Мильчакова, д. 19" u="1"/>
        <s v="2024: город Пермь: г. Пермь, ул. Моторостроителей, д. 11" u="1"/>
        <s v="2024: город Пермь: г. Пермь, ул. Николая Островского, д. 29" u="1"/>
        <s v="2024: город Пермь: г. Пермь, ул. Новосибирская, д. 13" u="1"/>
        <s v="2024: город Пермь: г. Пермь, ул. Овчинникова, д. 7" u="1"/>
        <s v="2024: город Пермь: г. Пермь, ул. Одоевского, д. 34" u="1"/>
        <s v="2024: город Пермь: г. Пермь, ул. Осинская, д. 12" u="1"/>
        <s v="2024: город Пермь: г. Пермь, ул. Охотников, д. 12А" u="1"/>
        <s v="2024: город Пермь: г. Пермь, ул. Подлесная, д. 23/2" u="1"/>
        <s v="2024: город Пермь: г. Пермь, ул. Подлесная, д. 33" u="1"/>
        <s v="2024: город Пермь: г. Пермь, ул. Пушкарская, д. 94" u="1"/>
        <s v="2024: город Пермь: г. Пермь, ул. Пушкина, д. 109" u="1"/>
        <s v="2024: город Пермь: г. Пермь, ул. Пушкина, д. 23" u="1"/>
        <s v="2024: город Пермь: г. Пермь, ул. Репина, д. 31" u="1"/>
        <s v="2024: город Пермь: г. Пермь, ул. Репина, д. 70" u="1"/>
        <s v="2024: город Пермь: г. Пермь, ул. Самолетная, д. 36" u="1"/>
        <s v="2024: город Пермь: г. Пермь, ул. Советской Армии, д. 33" u="1"/>
        <s v="2024: город Пермь: г. Пермь, ул. Советской Армии, д. 33/2" u="1"/>
        <s v="2024: город Пермь: г. Пермь, ул. Строителей, д. 46" u="1"/>
        <s v="2024: город Пермь: г. Пермь, ул. Таборская, д. 14" u="1"/>
        <s v="2024: город Пермь: г. Пермь, ул. Тимирязева, д. 11" u="1"/>
        <s v="2024: город Пермь: г. Пермь, ул. Тургенева, д. 18/3" u="1"/>
        <s v="2024: город Пермь: г. Пермь, ул. Уинская, д. 42" u="1"/>
        <s v="2024: город Пермь: г. Пермь, ул. Уинская, д. 42А" u="1"/>
        <s v="2024: город Пермь: г. Пермь, ул. Уральская, д. 61" u="1"/>
        <s v="2024: город Пермь: г. Пермь, ул. Хабаровская, д. 149" u="1"/>
        <s v="2024: город Пермь: г. Пермь, ул. Химградская, д. 45" u="1"/>
        <s v="2024: город Пермь: г. Пермь, ул. Химградская, д. 45А" u="1"/>
        <s v="2024: город Пермь: г. Пермь, ул. Химградская, д. 51" u="1"/>
        <s v="2024: город Пермь: г. Пермь, ул. Холмогорская, д. 23" u="1"/>
        <s v="2024: город Пермь: г. Пермь, ул. Чернышевского, д. 15А" u="1"/>
        <s v="2024: город Пермь: г. Пермь, ул. Чернышевского, д. 15В" u="1"/>
        <s v="2024: город Пермь: г. Пермь, ул. Шишкина, д. 10" u="1"/>
        <s v="2024: город Пермь: г. Пермь, ул. Юрша, д. 3А" u="1"/>
        <s v="2024: Губахинский городской округ Пермского края: г. Губаха, пр-т Ленина, д. 19" u="1"/>
        <s v="2024: Губахинский городской округ Пермского края: г. Губаха, пр-т Ленина, д. 25" u="1"/>
        <s v="2024: Губахинский городской округ Пермского края: г. Губаха, пр-т Ленина, д. 35" u="1"/>
        <s v="2024: Губахинский городской округ Пермского края: г. Губаха, пр-т Ленина, д. 41" u="1"/>
        <s v="2024: Губахинский городской округ Пермского края: г. Губаха, ул. Дегтярева, д. 9" u="1"/>
        <s v="2024: Губахинский городской округ Пермского края: г. Губаха, ул. Мичурина, д. 2" u="1"/>
        <s v="2024: Губахинский городской округ Пермского края: г. Губаха, ул. Циолковского, д. 4" u="1"/>
        <s v="2025: город Пермь: г. Пермь, б-р Гагарина, д. 25" u="1"/>
        <s v="2025: город Пермь: г. Пермь, б-р Гагарина, д. 93/2" u="1"/>
        <s v="2025: город Пермь: г. Пермь, пр-т Комсомольский, д. 32" u="1"/>
        <s v="2025: город Пермь: г. Пермь, пр-т Комсомольский, д. 62" u="1"/>
        <s v="2025: город Пермь: г. Пермь, пр-т Комсомольский, д. 63" u="1"/>
        <s v="2025: город Пермь: г. Пермь, пр-т Комсомольский, д. 72" u="1"/>
        <s v="2025: город Пермь: г. Пермь, пр-т Комсомольский, д. 85" u="1"/>
        <s v="2025: город Пермь: г. Пермь, пр-т Парковый, д. 2" u="1"/>
        <s v="2025: город Пермь: г. Пермь, пр-т Парковый, д. 30/1" u="1"/>
        <s v="2025: город Пермь: г. Пермь, пр-т Парковый, д. 30/2" u="1"/>
        <s v="2025: город Пермь: г. Пермь, пр-т Парковый, д. 7" u="1"/>
        <s v="2025: город Пермь: г. Пермь, ул. 1-я Красноармейская, д. 31" u="1"/>
        <s v="2025: город Пермь: г. Пермь, ул. 4-я Запрудская, д. 29" u="1"/>
        <s v="2025: город Пермь: г. Пермь, ул. 9-го Мая, д. 1" u="1"/>
        <s v="2025: город Пермь: г. Пермь, ул. 9-го Мая, д. 16" u="1"/>
        <s v="2025: город Пермь: г. Пермь, ул. Адмирала Нахимова, д. 3" u="1"/>
        <s v="2025: город Пермь: г. Пермь, ул. Академика Веденеева, д. 17" u="1"/>
        <s v="2025: город Пермь: г. Пермь, ул. Академика Курчатова, д. 4А" u="1"/>
        <s v="2025: город Пермь: г. Пермь, ул. Александра Невского, д. 30" u="1"/>
        <s v="2025: город Пермь: г. Пермь, ул. Александра Пархоменко, д. 12" u="1"/>
        <s v="2025: город Пермь: г. Пермь, ул. Александра Щербакова, д. 12" u="1"/>
        <s v="2025: город Пермь: г. Пермь, ул. Аркадия Гайдара, д. 6/2" u="1"/>
        <s v="2025: город Пермь: г. Пермь, ул. Архитектора Свиязева, д. 32" u="1"/>
        <s v="2025: город Пермь: г. Пермь, ул. Архитектора Свиязева, д. 44" u="1"/>
        <s v="2025: город Пермь: г. Пермь, ул. Байкальская, д. 3/1" u="1"/>
        <s v="2025: город Пермь: г. Пермь, ул. Байкальская, д. 3/2" u="1"/>
        <s v="2025: город Пермь: г. Пермь, ул. Баумана, д. 12" u="1"/>
        <s v="2025: город Пермь: г. Пермь, ул. Баумана, д. 21" u="1"/>
        <s v="2025: город Пермь: г. Пермь, ул. Белинского, д. 51" u="1"/>
        <s v="2025: город Пермь: г. Пермь, ул. Богдана Хмельницкого, д. 56" u="1"/>
        <s v="2025: город Пермь: г. Пермь, ул. Боровая, д. 30" u="1"/>
        <s v="2025: город Пермь: г. Пермь, ул. Бородинская, д. 31" u="1"/>
        <s v="2025: город Пермь: г. Пермь, ул. Борчанинова, д. 1" u="1"/>
        <s v="2025: город Пермь: г. Пермь, ул. Борчанинова, д. 5" u="1"/>
        <s v="2025: город Пермь: г. Пермь, ул. Братская, д. 2/2" u="1"/>
        <s v="2025: город Пермь: г. Пермь, ул. Бумажников, д. 12" u="1"/>
        <s v="2025: город Пермь: г. Пермь, ул. Бумажников, д. 20" u="1"/>
        <s v="2025: город Пермь: г. Пермь, ул. Василия Каменского, д. 4" u="1"/>
        <s v="2025: город Пермь: г. Пермь, ул. Василия Каменского, д. 6" u="1"/>
        <s v="2025: город Пермь: г. Пермь, ул. Весенняя, д. 16" u="1"/>
        <s v="2025: город Пермь: г. Пермь, ул. Весенняя, д. 20" u="1"/>
        <s v="2025: город Пермь: г. Пермь, ул. Ветлужская, д. 62" u="1"/>
        <s v="2025: город Пермь: г. Пермь, ул. Ветлужская, д. 91" u="1"/>
        <s v="2025: город Пермь: г. Пермь, ул. Вижайская, д. 23" u="1"/>
        <s v="2025: город Пермь: г. Пермь, ул. Вильвенская, д. 13" u="1"/>
        <s v="2025: город Пермь: г. Пермь, ул. Вильямса, д. 53Б" u="1"/>
        <s v="2025: город Пермь: г. Пермь, ул. Воронежская, д. 17А" u="1"/>
        <s v="2025: город Пермь: г. Пермь, ул. Воронежская, д. 19" u="1"/>
        <s v="2025: город Пермь: г. Пермь, ул. Газеты Звезда, д. 14" u="1"/>
        <s v="2025: город Пермь: г. Пермь, ул. Газеты Звезда, д. 54" u="1"/>
        <s v="2025: город Пермь: г. Пермь, ул. Гайвинская, д. 60" u="1"/>
        <s v="2025: город Пермь: г. Пермь, ул. Генерала Панфилова, д. 10" u="1"/>
        <s v="2025: город Пермь: г. Пермь, ул. Генерала Черняховского, д. 53" u="1"/>
        <s v="2025: город Пермь: г. Пермь, ул. Героев Хасана, д. 15" u="1"/>
        <s v="2025: город Пермь: г. Пермь, ул. Героев Хасана, д. 3" u="1"/>
        <s v="2025: город Пермь: г. Пермь, ул. Героев Хасана, д. 8" u="1"/>
        <s v="2025: город Пермь: г. Пермь, ул. Гусарова, д. 14" u="1"/>
        <s v="2025: город Пермь: г. Пермь, ул. Гусарова, д. 16" u="1"/>
        <s v="2025: город Пермь: г. Пермь, ул. Гусарова, д. 18" u="1"/>
        <s v="2025: город Пермь: г. Пермь, ул. Гусарова, д. 8" u="1"/>
        <s v="2025: город Пермь: г. Пермь, ул. Гусарова, д. 9" u="1"/>
        <s v="2025: город Пермь: г. Пермь, ул. Дружбы, д. 21" u="1"/>
        <s v="2025: город Пермь: г. Пермь, ул. Екатерининская, д. 198" u="1"/>
        <s v="2025: город Пермь: г. Пермь, ул. Екатерининская, д. 51" u="1"/>
        <s v="2025: город Пермь: г. Пермь, ул. Желябова, д. 10" u="1"/>
        <s v="2025: город Пермь: г. Пермь, ул. Желябова, д. 13" u="1"/>
        <s v="2025: город Пермь: г. Пермь, ул. Закамская, д. 20" u="1"/>
        <s v="2025: город Пермь: г. Пермь, ул. Закамская, д. 2А" u="1"/>
        <s v="2025: город Пермь: г. Пермь, ул. Закамская, д. 2Б" u="1"/>
        <s v="2025: город Пермь: г. Пермь, ул. Закамская, д. 42" u="1"/>
        <s v="2025: город Пермь: г. Пермь, ул. Закамская, д. 5/2" u="1"/>
        <s v="2025: город Пермь: г. Пермь, ул. Закамская, д. 54" u="1"/>
        <s v="2025: город Пермь: г. Пермь, ул. Ивана Франко, д. 40/3" u="1"/>
        <s v="2025: город Пермь: г. Пермь, ул. Карбышева, д. 32" u="1"/>
        <s v="2025: город Пермь: г. Пермь, ул. Качалова, д. 27" u="1"/>
        <s v="2025: город Пермь: г. Пермь, ул. КИМ, д. 51" u="1"/>
        <s v="2025: город Пермь: г. Пермь, ул. КИМ, д. 97" u="1"/>
        <s v="2025: город Пермь: г. Пермь, ул. Кировоградская, д. 10" u="1"/>
        <s v="2025: город Пермь: г. Пермь, ул. Кировоградская, д. 15" u="1"/>
        <s v="2025: город Пермь: г. Пермь, ул. Коломенская, д. 9" u="1"/>
        <s v="2025: город Пермь: г. Пермь, ул. Колыбалова, д. 18" u="1"/>
        <s v="2025: город Пермь: г. Пермь, ул. Колыбалова, д. 20" u="1"/>
        <s v="2025: город Пермь: г. Пермь, ул. Комиссара Пожарского, д. 15" u="1"/>
        <s v="2025: город Пермь: г. Пермь, ул. Корсуньская, д. 23" u="1"/>
        <s v="2025: город Пермь: г. Пермь, ул. Космонавта Леонова, д. 62" u="1"/>
        <s v="2025: город Пермь: г. Пермь, ул. Костычева, д. 42/1" u="1"/>
        <s v="2025: город Пермь: г. Пермь, ул. Краснополянская, д. 9" u="1"/>
        <s v="2025: город Пермь: г. Пермь, ул. Кронштадтская, д. 10" u="1"/>
        <s v="2025: город Пермь: г. Пермь, ул. Крупской, д. 82" u="1"/>
        <s v="2025: город Пермь: г. Пермь, ул. Крупской, д. 85" u="1"/>
        <s v="2025: город Пермь: г. Пермь, ул. Куйбышева, д. 53А" u="1"/>
        <s v="2025: город Пермь: г. Пермь, ул. Куйбышева, д. 88" u="1"/>
        <s v="2025: город Пермь: г. Пермь, ул. Куйбышева, д. 9" u="1"/>
        <s v="2025: город Пермь: г. Пермь, ул. Кустовая, д. 3" u="1"/>
        <s v="2025: город Пермь: г. Пермь, ул. Куфонина, д. 14" u="1"/>
        <s v="2025: город Пермь: г. Пермь, ул. Куфонина, д. 32" u="1"/>
        <s v="2025: город Пермь: г. Пермь, ул. Ласьвинская, д. 70А" u="1"/>
        <s v="2025: город Пермь: г. Пермь, ул. Ласьвинская, д. 72А" u="1"/>
        <s v="2025: город Пермь: г. Пермь, ул. Ласьвинская, д. 74" u="1"/>
        <s v="2025: город Пермь: г. Пермь, ул. Лебедева, д. 33" u="1"/>
        <s v="2025: город Пермь: г. Пермь, ул. Ленина, д. 78" u="1"/>
        <s v="2025: город Пермь: г. Пермь, ул. Ленина, д. 90" u="1"/>
        <s v="2025: город Пермь: г. Пермь, ул. Лобвинская, д. 9" u="1"/>
        <s v="2025: город Пермь: г. Пермь, ул. Луначарского, д. 26А" u="1"/>
        <s v="2025: город Пермь: г. Пермь, ул. Луначарского, д. 51А" u="1"/>
        <s v="2025: город Пермь: г. Пермь, ул. Льва Лаврова, д. 18" u="1"/>
        <s v="2025: город Пермь: г. Пермь, ул. Лядовская, д. 87" u="1"/>
        <s v="2025: город Пермь: г. Пермь, ул. Макаренко, д. 44" u="1"/>
        <s v="2025: город Пермь: г. Пермь, ул. Макаренко, д. 54" u="1"/>
        <s v="2025: город Пермь: г. Пермь, ул. Макаренко, д. 8" u="1"/>
        <s v="2025: город Пермь: г. Пермь, ул. Максима Горького, д. 65А" u="1"/>
        <s v="2025: город Пермь: г. Пермь, ул. Максима Горького, д. 74" u="1"/>
        <s v="2025: город Пермь: г. Пермь, ул. Максима Горького, д. 77" u="1"/>
        <s v="2025: город Пермь: г. Пермь, ул. Малкова, д. 30А" u="1"/>
        <s v="2025: город Пермь: г. Пермь, ул. Маршала Рыбалко, д. 30" u="1"/>
        <s v="2025: город Пермь: г. Пермь, ул. Маршала Толбухина, д. 10А" u="1"/>
        <s v="2025: город Пермь: г. Пермь, ул. Мензелинская, д. 14" u="1"/>
        <s v="2025: город Пермь: г. Пермь, ул. Мира, д. 115" u="1"/>
        <s v="2025: город Пермь: г. Пермь, ул. Мира, д. 61А" u="1"/>
        <s v="2025: город Пермь: г. Пермь, ул. Мира, д. 65" u="1"/>
        <s v="2025: город Пермь: г. Пермь, ул. Нефтяников, д. 25" u="1"/>
        <s v="2025: город Пермь: г. Пермь, ул. Николая Островского, д. 49" u="1"/>
        <s v="2025: город Пермь: г. Пермь, ул. Николая Островского, д. 76А" u="1"/>
        <s v="2025: город Пермь: г. Пермь, ул. Новоржевская, д. 5" u="1"/>
        <s v="2025: город Пермь: г. Пермь, ул. Новосибирская, д. 17" u="1"/>
        <s v="2025: город Пермь: г. Пермь, ул. Окулова, д. 31" u="1"/>
        <s v="2025: город Пермь: г. Пермь, ул. Охотников, д. 27" u="1"/>
        <s v="2025: город Пермь: г. Пермь, ул. Патриса Лумумбы, д. 11" u="1"/>
        <s v="2025: город Пермь: г. Пермь, ул. Пермская, д. 124" u="1"/>
        <s v="2025: город Пермь: г. Пермь, ул. Пермская, д. 126А" u="1"/>
        <s v="2025: город Пермь: г. Пермь, ул. Петропавловская, д. 119" u="1"/>
        <s v="2025: город Пермь: г. Пермь, ул. Петропавловская, д. 119А" u="1"/>
        <s v="2025: город Пермь: г. Пермь, ул. Петропавловская, д. 12" u="1"/>
        <s v="2025: город Пермь: г. Пермь, ул. Петропавловская, д. 19" u="1"/>
        <s v="2025: город Пермь: г. Пермь, ул. Петропавловская, д. 60" u="1"/>
        <s v="2025: город Пермь: г. Пермь, ул. Подлесная, д. 17/1" u="1"/>
        <s v="2025: город Пермь: г. Пермь, ул. Попова, д. 27" u="1"/>
        <s v="2025: город Пермь: г. Пермь, ул. Рабочая, д. 3" u="1"/>
        <s v="2025: город Пермь: г. Пермь, ул. Семченко, д. 15" u="1"/>
        <s v="2025: город Пермь: г. Пермь, ул. Сибирская, д. 63" u="1"/>
        <s v="2025: город Пермь: г. Пермь, ул. Сивкова, д. 25" u="1"/>
        <s v="2025: город Пермь: г. Пермь, ул. Советская, д. 39А" u="1"/>
        <s v="2025: город Пермь: г. Пермь, ул. Солдатова, д. 10" u="1"/>
        <s v="2025: город Пермь: г. Пермь, ул. Соловьева, д. 15" u="1"/>
        <s v="2025: город Пермь: г. Пермь, ул. Стахановская, д. 10А" u="1"/>
        <s v="2025: город Пермь: г. Пермь, ул. Строителей, д. 16А" u="1"/>
        <s v="2025: город Пермь: г. Пермь, ул. Студенческая, д. 1" u="1"/>
        <s v="2025: город Пермь: г. Пермь, ул. Сухумская, д. 19" u="1"/>
        <s v="2025: город Пермь: г. Пермь, ул. Тбилисская, д. 25" u="1"/>
        <s v="2025: город Пермь: г. Пермь, ул. Тбилисская, д. 3" u="1"/>
        <s v="2025: город Пермь: г. Пермь, ул. Тбилисская, д. 9" u="1"/>
        <s v="2025: город Пермь: г. Пермь, ул. Транспортная, д. 19" u="1"/>
        <s v="2025: город Пермь: г. Пермь, ул. Тургенева, д. 31" u="1"/>
        <s v="2025: город Пермь: г. Пермь, ул. Уинская, д. 6" u="1"/>
        <s v="2025: город Пермь: г. Пермь, ул. Уральская, д. 61А" u="1"/>
        <s v="2025: город Пермь: г. Пермь, ул. Уссурийская, д. 17" u="1"/>
        <s v="2025: город Пермь: г. Пермь, ул. Ушинского, д. 6" u="1"/>
        <s v="2025: город Пермь: г. Пермь, ул. Фадеева, д. 10" u="1"/>
        <s v="2025: город Пермь: г. Пермь, ул. Химградская, д. 5" u="1"/>
        <s v="2025: город Пермь: г. Пермь, ул. Чкалова, д. 2" u="1"/>
        <s v="2025: город Пермь: г. Пермь, ул. Чкалова, д. 4" u="1"/>
        <s v="2025: город Пермь: г. Пермь, ул. Чкалова, д. 48" u="1"/>
        <s v="2025: город Пермь: г. Пермь, ул. Чкалова, д. 6" u="1"/>
        <s v="2025: город Пермь: г. Пермь, ул. Чкалова, д. 8" u="1"/>
        <s v="2025: город Пермь: г. Пермь, ул. Шишкина, д. 6" u="1"/>
        <s v="2025: город Пермь: г. Пермь, ул. Юрша, д. 60" u="1"/>
        <s v="2025: город Пермь: г. Пермь, ул. Яблочкова, д. 33" u="1"/>
        <s v="2025: Губахинский городской округ Пермского края: г. Губаха, пр-т Ленина, д. 11" u="1"/>
        <s v="2025: Губахинский городской округ Пермского края: г. Губаха, пр-т Ленина, д. 19" u="1"/>
        <s v="2025: Губахинский городской округ Пермского края: г. Губаха, пр-т Ленина, д. 25" u="1"/>
        <s v="2025: Губахинский городской округ Пермского края: г. Губаха, пр-т Ленина, д. 35" u="1"/>
        <s v="2025: Губахинский городской округ Пермского края: г. Губаха, пр-т Ленина, д. 41" u="1"/>
        <s v="2025: Губахинский городской округ Пермского края: г. Губаха, пр-т Октябрьский, д. 18" u="1"/>
        <s v="2025: Губахинский городской округ Пермского края: г. Губаха, ул. 2-я Коммунистическая, д. 99" u="1"/>
        <s v="2025: Губахинский городской округ Пермского края: г. Губаха, ул. Газеты Правда, д. 25" u="1"/>
        <s v="2025: Губахинский городской округ Пермского края: г. Губаха, ул. Газеты Правда, д. 26" u="1"/>
        <s v="2025: Губахинский городской округ Пермского края: г. Губаха, ул. Газеты Правда, д. 41" u="1"/>
        <s v="2025: Губахинский городской округ Пермского края: г. Губаха, ул. Дегтярева, д. 28" u="1"/>
        <s v="2025: Губахинский городской округ Пермского края: г. Губаха, ул. Дегтярева, д. 9" u="1"/>
        <s v="2025: Губахинский городской округ Пермского края: г. Губаха, ул. Мичурина, д. 2" u="1"/>
        <s v="2025: Губахинский городской округ Пермского края: г. Губаха, ул. Орджоникидзе, д. 13" u="1"/>
        <s v="2025: Губахинский городской округ Пермского края: г. Губаха, ул. Павлика Морозова, д. 15" u="1"/>
        <s v="2025: Губахинский городской округ Пермского края: г. Губаха, ул. Циолковского, д. 4" u="1"/>
        <s v="2025: Губахинский городской округ Пермского края: г. Губаха, ул. Шахтостроителей, д. 8" u="1"/>
        <s v="2026: город Пермь: г. Пермь, пр-д Серебрянский, д. 5" u="1"/>
        <s v="2026: город Пермь: г. Пермь, пр-д Якуба Коласа, д. 9" u="1"/>
        <s v="2026: город Пермь: г. Пермь, пр-т Комсомольский, д. 58" u="1"/>
        <s v="2026: город Пермь: г. Пермь, пр-т Комсомольский, д. 84" u="1"/>
        <s v="2026: город Пермь: г. Пермь, пр-т Комсомольский, д. 86" u="1"/>
        <s v="2026: город Пермь: г. Пермь, ул. Адмирала Старикова, д. 1" u="1"/>
        <s v="2026: город Пермь: г. Пермь, ул. Баумана, д. 10" u="1"/>
        <s v="2026: город Пермь: г. Пермь, ул. Белинского, д. 59" u="1"/>
        <s v="2026: город Пермь: г. Пермь, ул. Бородинская, д. 23" u="1"/>
        <s v="2026: город Пермь: г. Пермь, ул. Братьев Игнатовых, д. 21А" u="1"/>
        <s v="2026: город Пермь: г. Пермь, ул. Васнецова, д. 13" u="1"/>
        <s v="2026: город Пермь: г. Пермь, ул. Весенняя, д. 17А" u="1"/>
        <s v="2026: город Пермь: г. Пермь, ул. Ветлужская, д. 64" u="1"/>
        <s v="2026: город Пермь: г. Пермь, ул. Вижайская, д. 12" u="1"/>
        <s v="2026: город Пермь: г. Пермь, ул. Волгодонская, д. 11" u="1"/>
        <s v="2026: город Пермь: г. Пермь, ул. Газеты Звезда, д. 9" u="1"/>
        <s v="2026: город Пермь: г. Пермь, ул. Гашкова, д. 30/3" u="1"/>
        <s v="2026: город Пермь: г. Пермь, ул. Героев Хасана, д. 16" u="1"/>
        <s v="2026: город Пермь: г. Пермь, ул. Героев Хасана, д. 32" u="1"/>
        <s v="2026: город Пермь: г. Пермь, ул. Глазовская, д. 3" u="1"/>
        <s v="2026: город Пермь: г. Пермь, ул. Глеба Успенского, д. 2А" u="1"/>
        <s v="2026: город Пермь: г. Пермь, ул. Дениса Давыдова, д. 22" u="1"/>
        <s v="2026: город Пермь: г. Пермь, ул. Добролюбова, д. 16" u="1"/>
        <s v="2026: город Пермь: г. Пермь, ул. Дружбы, д. 20" u="1"/>
        <s v="2026: город Пермь: г. Пермь, ул. Екатерининская, д. 134" u="1"/>
        <s v="2026: город Пермь: г. Пермь, ул. Екатерининская, д. 214" u="1"/>
        <s v="2026: город Пермь: г. Пермь, ул. Елькина, д. 49" u="1"/>
        <s v="2026: город Пермь: г. Пермь, ул. Закамская, д. 29А" u="1"/>
        <s v="2026: город Пермь: г. Пермь, ул. Закамская, д. 2В" u="1"/>
        <s v="2026: город Пермь: г. Пермь, ул. Закамская, д. 58" u="1"/>
        <s v="2026: город Пермь: г. Пермь, ул. Зенкова, д. 8" u="1"/>
        <s v="2026: город Пермь: г. Пермь, ул. Качалова, д. 27" u="1"/>
        <s v="2026: город Пермь: г. Пермь, ул. КИМ, д. 88" u="1"/>
        <s v="2026: город Пермь: г. Пермь, ул. Кировоградская, д. 55" u="1"/>
        <s v="2026: город Пермь: г. Пермь, ул. Комбайнеров, д. 26" u="1"/>
        <s v="2026: город Пермь: г. Пермь, ул. Корсуньская, д. 23" u="1"/>
        <s v="2026: город Пермь: г. Пермь, ул. Космонавта Беляева, д. 54А" u="1"/>
        <s v="2026: город Пермь: г. Пермь, ул. Краснополянская, д. 12" u="1"/>
        <s v="2026: город Пермь: г. Пермь, ул. Красные Казармы, д. 7" u="1"/>
        <s v="2026: город Пермь: г. Пермь, ул. Крисанова, д. 18А" u="1"/>
        <s v="2026: город Пермь: г. Пермь, ул. Крисанова, д. 18Б" u="1"/>
        <s v="2026: город Пермь: г. Пермь, ул. Крисанова, д. 5" u="1"/>
        <s v="2026: город Пермь: г. Пермь, ул. Крупской, д. 35" u="1"/>
        <s v="2026: город Пермь: г. Пермь, ул. Крупской, д. 38" u="1"/>
        <s v="2026: город Пермь: г. Пермь, ул. Крупской, д. 75" u="1"/>
        <s v="2026: город Пермь: г. Пермь, ул. Крупской, д. 76" u="1"/>
        <s v="2026: город Пермь: г. Пермь, ул. Крупской, д. 82" u="1"/>
        <s v="2026: город Пермь: г. Пермь, ул. Куйбышева, д. 58А" u="1"/>
        <s v="2026: город Пермь: г. Пермь, ул. Куйбышева, д. 59" u="1"/>
        <s v="2026: город Пермь: г. Пермь, ул. Куйбышева, д. 89" u="1"/>
        <s v="2026: город Пермь: г. Пермь, ул. Кустовая, д. 3" u="1"/>
        <s v="2026: город Пермь: г. Пермь, ул. Ласьвинская, д. 70" u="1"/>
        <s v="2026: город Пермь: г. Пермь, ул. Ласьвинская, д. 72" u="1"/>
        <s v="2026: город Пермь: г. Пермь, ул. Лебедева, д. 42" u="1"/>
        <s v="2026: город Пермь: г. Пермь, ул. Лебедева, д. 47" u="1"/>
        <s v="2026: город Пермь: г. Пермь, ул. Липатова, д. 13" u="1"/>
        <s v="2026: город Пермь: г. Пермь, ул. Лиственная, д. 2" u="1"/>
        <s v="2026: город Пермь: г. Пермь, ул. Лодыгина, д. 26" u="1"/>
        <s v="2026: город Пермь: г. Пермь, ул. Лодыгина, д. 3А" u="1"/>
        <s v="2026: город Пермь: г. Пермь, ул. Луначарского, д. 33" u="1"/>
        <s v="2026: город Пермь: г. Пермь, ул. Лядовская, д. 119" u="1"/>
        <s v="2026: город Пермь: г. Пермь, ул. Лякишева, д. 4" u="1"/>
        <s v="2026: город Пермь: г. Пермь, ул. Макаренко, д. 10" u="1"/>
        <s v="2026: город Пермь: г. Пермь, ул. Макаренко, д. 12" u="1"/>
        <s v="2026: город Пермь: г. Пермь, ул. Макаренко, д. 14" u="1"/>
        <s v="2026: город Пермь: г. Пермь, ул. Маршала Рыбалко, д. 42" u="1"/>
        <s v="2026: город Пермь: г. Пермь, ул. Маршала Рыбалко, д. 45" u="1"/>
        <s v="2026: город Пермь: г. Пермь, ул. Маршала Толбухина, д. 12" u="1"/>
        <s v="2026: город Пермь: г. Пермь, ул. Маршала Толбухина, д. 2/5" u="1"/>
        <s v="2026: город Пермь: г. Пермь, ул. Мира, д. 6" u="1"/>
        <s v="2026: город Пермь: г. Пермь, ул. Монастырская, д. 177" u="1"/>
        <s v="2026: город Пермь: г. Пермь, ул. Нефтяников, д. 2" u="1"/>
        <s v="2026: город Пермь: г. Пермь, ул. Николая Быстрых, д. 2" u="1"/>
        <s v="2026: город Пермь: г. Пермь, ул. Новоржевская, д. 36" u="1"/>
        <s v="2026: город Пермь: г. Пермь, ул. Новосибирская, д. 18А" u="1"/>
        <s v="2026: город Пермь: г. Пермь, ул. Одоевского, д. 26" u="1"/>
        <s v="2026: город Пермь: г. Пермь, ул. Оршанская, д. 13" u="1"/>
        <s v="2026: город Пермь: г. Пермь, ул. Охотников, д. 26" u="1"/>
        <s v="2026: город Пермь: г. Пермь, ул. Петропавловская, д. 78" u="1"/>
        <s v="2026: город Пермь: г. Пермь, ул. Петропавловская, д. 79" u="1"/>
        <s v="2026: город Пермь: г. Пермь, ул. Плеханова, д. 33" u="1"/>
        <s v="2026: город Пермь: г. Пермь, ул. Пономарева, д. 4" u="1"/>
        <s v="2026: город Пермь: г. Пермь, ул. Пушкарская, д. 130" u="1"/>
        <s v="2026: город Пермь: г. Пермь, ул. Пушкина, д. 29" u="1"/>
        <s v="2026: город Пермь: г. Пермь, ул. Розалии Землячки, д. 12" u="1"/>
        <s v="2026: город Пермь: г. Пермь, ул. Розалии Землячки, д. 8" u="1"/>
        <s v="2026: город Пермь: г. Пермь, ул. Сергея Есенина, д. 11" u="1"/>
        <s v="2026: город Пермь: г. Пермь, ул. Сибирская, д. 4А" u="1"/>
        <s v="2026: город Пермь: г. Пермь, ул. Сибирская, д. 52" u="1"/>
        <s v="2026: город Пермь: г. Пермь, ул. Сибирская, д. 57" u="1"/>
        <s v="2026: город Пермь: г. Пермь, ул. Сибирская, д. 7А" u="1"/>
        <s v="2026: город Пермь: г. Пермь, ул. Сивкова, д. 23" u="1"/>
        <s v="2026: город Пермь: г. Пермь, ул. Советской Армии, д. 5" u="1"/>
        <s v="2026: город Пермь: г. Пермь, ул. Советской Армии, д. 6" u="1"/>
        <s v="2026: город Пермь: г. Пермь, ул. Солдатова, д. 7" u="1"/>
        <s v="2026: город Пермь: г. Пермь, ул. Соловьева, д. 11" u="1"/>
        <s v="2026: город Пермь: г. Пермь, ул. Соловьева, д. 3" u="1"/>
        <s v="2026: город Пермь: г. Пермь, ул. Сусанина, д. 9" u="1"/>
        <s v="2026: город Пермь: г. Пермь, ул. Тбилисская, д. 11" u="1"/>
        <s v="2026: город Пермь: г. Пермь, ул. Техническая, д. 14" u="1"/>
        <s v="2026: город Пермь: г. Пермь, ул. Техническая, д. 5/1" u="1"/>
        <s v="2026: город Пермь: г. Пермь, ул. Тургенева, д. 20" u="1"/>
        <s v="2026: город Пермь: г. Пермь, ул. Тургенева, д. 23" u="1"/>
        <s v="2026: город Пермь: г. Пермь, ул. Тургенева, д. 6" u="1"/>
        <s v="2026: город Пермь: г. Пермь, ул. Уинская, д. 13" u="1"/>
        <s v="2026: город Пермь: г. Пермь, ул. Уинская, д. 6" u="1"/>
        <s v="2026: город Пермь: г. Пермь, ул. Уральская, д. 111" u="1"/>
        <s v="2026: город Пермь: г. Пермь, ул. Уральская, д. 45" u="1"/>
        <s v="2026: город Пермь: г. Пермь, ул. Уральская, д. 53" u="1"/>
        <s v="2026: город Пермь: г. Пермь, ул. Уральская, д. 83" u="1"/>
        <s v="2026: город Пермь: г. Пермь, ул. Уфимская, д. 14" u="1"/>
        <s v="2026: город Пермь: г. Пермь, ул. Федосеева, д. 10" u="1"/>
        <s v="2026: город Пермь: г. Пермь, ул. Федосеева, д. 9" u="1"/>
        <s v="2026: город Пермь: г. Пермь, ул. Формовщиков, д. 38" u="1"/>
        <s v="2026: город Пермь: г. Пермь, ул. Худанина, д. 8" u="1"/>
        <s v="2026: город Пермь: г. Пермь, ул. Чебоксарская, д. 12" u="1"/>
        <s v="2026: город Пермь: г. Пермь, ул. Чехова, д. 8" u="1"/>
        <s v="2026: город Пермь: г. Пермь, ул. Шишкина, д. 4" u="1"/>
        <s v="2026: город Пермь: г. Пермь, ул. Экскаваторная, д. 51" u="1"/>
        <s v="2026: город Пермь: г. Пермь, ул. Юрша, д. 82" u="1"/>
        <s v="2026: город Пермь: г. Пермь, ул. Юрша, д. 9" u="1"/>
        <s v="2026: город Пермь: г. Пермь, ул. Ялтинская, д. 10" u="1"/>
        <s v="2026: город Пермь: г. Пермь, ул. Янаульская, д. 11" u="1"/>
        <s v="2026: город Пермь: г. Пермь, ул. Янаульская, д. 12" u="1"/>
        <s v="2026: город Пермь: г. Пермь, ш. Космонавтов, д. 110" u="1"/>
        <s v="2026: город Пермь: г. Пермь, ш. Космонавтов, д. 127" u="1"/>
        <s v="2026: Губахинский городской округ Пермского края: г. Губаха, пр-т Ленина, д. 36" u="1"/>
        <s v="2026: Губахинский городской округ Пермского края: г. Губаха, пр-т Октябрьский, д. 12" u="1"/>
        <s v="2026: Губахинский городской округ Пермского края: г. Губаха, ул. Газеты Правда, д. 23" u="1"/>
        <s v="2026: Губахинский городской округ Пермского края: г. Губаха, ул. Газеты Правда, д. 28" u="1"/>
        <s v="2026: Губахинский городской округ Пермского края: г. Губаха, ул. Дзержинского, д. 8" u="1"/>
        <s v="2026: Губахинский городской округ Пермского края: г. Губаха, ул. Мира, д. 27А" u="1"/>
        <s v="2026: Губахинский городской округ Пермского края: г. Губаха, ул. Орджоникидзе, д. 14" u="1"/>
        <s v="2026: Губахинский городской округ Пермского края: г. Губаха, ул. Орджоникидзе, д. 6" u="1"/>
        <s v="2026: Губахинский городской округ Пермского края: г. Губаха, ул. Циолковского, д. 1" u="1"/>
        <s v="2026: Губахинский городской округ Пермского края: г. Губаха, ул. Чернигина, д. 2" u="1"/>
        <s v="2024: Губахинский городской округ Пермского края: г. Гремячинск, ул. Ленина, д. 156" u="1"/>
        <s v="2024: Губахинский городской округ Пермского края: г. Губаха, пр-т Октябрьский, д. 13" u="1"/>
        <s v="2024: город Пермь: г. Пермь, ул. Александра Невского, д. 8" u="1"/>
        <s v="2024: город Пермь: г. Пермь, ул. Аркадия Гайдара, д. 9А" u="1"/>
        <s v="2024: город Пермь: г. Пермь, ул. Блюхера, д. 7" u="1"/>
        <s v="2024: город Пермь: г. Пермь, ул. Богдана Хмельницкого, д. 9" u="1"/>
        <s v="2024: город Пермь: г. Пермь, ул. Борчанинова, д. 1" u="1"/>
        <s v="2024: город Пермь: г. Пермь, ул. Бумажников, д. 12" u="1"/>
        <s v="2024: город Пермь: г. Пермь, ул. Бумажников, д. 20" u="1"/>
        <s v="2024: город Пермь: г. Пермь, ул. Весенняя, д. 16" u="1"/>
        <s v="2024: город Пермь: г. Пермь, ул. Ветлужская, д. 60" u="1"/>
        <s v="2024: город Пермь: г. Пермь, ул. Ветлужская, д. 66" u="1"/>
        <s v="2024: город Пермь: г. Пермь, ул. Волгодонская, д. 14" u="1"/>
        <s v="2024: город Пермь: г. Пермь, ул. Газеты Звезда, д. 14" u="1"/>
        <s v="2024: город Пермь: г. Пермь, ул. Гашкова, д. 5" u="1"/>
        <s v="2024: город Пермь: г. Пермь, ул. Гашкова, д. 20" u="1"/>
        <s v="2024: город Пермь: г. Пермь, ул. Героев Хасана, д. 28" u="1"/>
        <s v="2024: город Пермь: г. Пермь, ул. Героев Хасана, д. 30" u="1"/>
        <s v="2024: город Пермь: г. Пермь, ул. Двинская, д. 9" u="1"/>
        <s v="2024: город Пермь: г. Пермь, ул. Дружбы, д. 20" u="1"/>
        <s v="2024: город Пермь: г. Пермь, ул. Екатерининская, д. 51" u="1"/>
        <s v="2024: город Пермь: г. Пермь, ул. Карбышева, д. 10" u="1"/>
        <s v="2024: город Пермь: г. Пермь, ул. Корсуньская, д. 23" u="1"/>
        <s v="2024: город Пермь: г. Пермь, ул. Корсуньская, д. 25" u="1"/>
        <s v="2024: город Пермь: г. Пермь, ул. Корсуньская, д. 27" u="1"/>
        <s v="2024: город Пермь: г. Пермь, ул. Космонавта Леонова, д. 49" u="1"/>
        <s v="2024: город Пермь: г. Пермь, ул. Кочегаров, д. 71" u="1"/>
        <s v="2024: город Пермь: г. Пермь, ул. Краснова, д. 25" u="1"/>
        <s v="2024: город Пермь: г. Пермь, ул. Красные Казармы, д. 10" u="1"/>
        <s v="2024: город Пермь: г. Пермь, ул. Крисанова, д. 7" u="1"/>
        <s v="2024: город Пермь: г. Пермь, ул. Кронита, д. 11" u="1"/>
        <s v="2024: город Пермь: г. Пермь, ул. Крупской, д. 22" u="1"/>
        <s v="2024: город Пермь: г. Пермь, пр-т Парковый, д. 2" u="1"/>
        <s v="2024: город Пермь: г. Пермь, пр-т Парковый, д. 45Б" u="1"/>
        <s v="2024: город Пермь: г. Пермь, пр-т Комсомольский, д. 72" u="1"/>
        <s v="2024: город Пермь: г. Пермь, ул. Ласьвинская, д. 12" u="1"/>
        <s v="2024: город Пермь: г. Пермь, ул. Лебедева, д. 35" u="1"/>
        <s v="2024: город Пермь: г. Пермь, ул. Ленина, д. 69" u="1"/>
        <s v="2024: город Пермь: г. Пермь, ул. Ленина, д. 74" u="1"/>
        <s v="2024: город Пермь: г. Пермь, ул. Ленина, д. 79" u="1"/>
        <s v="2024: город Пермь: г. Пермь, ул. Ленина, д. 80" u="1"/>
        <s v="2024: город Пермь: г. Пермь, ул. Ленина, д. 90" u="1"/>
        <s v="2024: город Пермь: г. Пермь, ул. Лодыгина, д. 46/2" u="1"/>
        <s v="2024: город Пермь: г. Пермь, ул. Локомотивная, д. 8" u="1"/>
        <s v="2024: город Пермь: г. Пермь, ул. Луначарского, д. 32" u="1"/>
        <s v="2024: город Пермь: г. Пермь, ул. Луначарского, д. 62б" u="1"/>
        <s v="2024: город Пермь: г. Пермь, ул. Малкова, д. 10" u="1"/>
        <s v="2024: город Пермь: г. Пермь, ул. Малкова, д. 14" u="1"/>
        <s v="2024: город Пермь: г. Пермь, ул. Малкова, д. 16" u="1"/>
        <s v="2024: город Пермь: г. Пермь, ул. Малкова, д. 18" u="1"/>
        <s v="2024: город Пермь: г. Пермь, ул. Малкова, д. 20" u="1"/>
        <s v="2024: город Пермь: г. Пермь, ул. Маршала Рыбалко, д. 1а" u="1"/>
        <s v="2024: город Пермь: г. Пермь, ул. Маршала Рыбалко, д. 9а" u="1"/>
        <s v="2024: город Пермь: г. Пермь, ул. Маршала Рыбалко, д. 105В" u="1"/>
        <s v="2024: город Пермь: г. Пермь, ул. Мира, д. 69" u="1"/>
        <s v="2024: город Пермь: г. Пермь, ул. Мира, д. 79" u="1"/>
        <s v="2024: город Пермь: г. Пермь, ул. Мильчакова, д. 6" u="1"/>
        <s v="2024: город Пермь: г. Пермь, ул. Мозырьская, д. 5" u="1"/>
        <s v="2024: город Пермь: г. Пермь, ул. Монастырская, д. 53а" u="1"/>
        <s v="2024: город Пермь: г. Пермь, ул. Моторостроителей, д. 10" u="1"/>
        <s v="2024: город Пермь: г. Пермь, ул. Народовольческая, д. 3" u="1"/>
        <s v="2024: город Пермь: г. Пермь, ул. Народовольческая, д. 3а" u="1"/>
        <s v="2024: город Пермь: г. Пермь, ул. 25 Октября, д. 4" u="1"/>
        <s v="2024: город Пермь: г. Пермь, ул. 25 Октября, д. 27" u="1"/>
        <s v="2024: город Пермь: г. Пермь, ул. Петропавловская, д. 37" u="1"/>
        <s v="2024: город Пермь: г. Пермь, ул. Подводников, д. 15" u="1"/>
        <s v="2024: город Пермь: г. Пермь, ул. Полтавская, д. 5" u="1"/>
        <s v="2024: город Пермь: г. Пермь, ул. Солдатова, д. 12" u="1"/>
        <s v="2024: город Пермь: г. Пермь, ул. Соловьева, д. 14" u="1"/>
        <s v="2024: город Пермь: г. Пермь, ул. Старцева, д. 15/1" u="1"/>
        <s v="2024: город Пермь: г. Пермь, ул. Тбилисская, д. 27" u="1"/>
        <s v="2024: город Пермь: г. Пермь, ул. Уральская, д. 113" u="1"/>
        <s v="2024: город Пермь: г. Пермь, ул. Челюскинцев, д. 15" u="1"/>
        <s v="2024: город Пермь: г. Пермь, ул. Чердынская, д. 38" u="1"/>
        <s v="2024: город Пермь: г. Пермь, ул. Чкалова, д. 10" u="1"/>
        <s v="2024: город Пермь: г. Пермь, ш. Космонавтов, д. 51" u="1"/>
        <s v="2024: город Пермь: г. Пермь, ш. Космонавтов, д. 110" u="1"/>
        <s v="2024: город Пермь: г. Пермь, ул. Сестрорецкая, д. 15" u="1"/>
        <s v="2024: город Пермь: г. Пермь, ул. Сестрорецкая, д. 26" u="1"/>
        <s v="2024: город Пермь: г. Пермь, ул. Сухумская, д. 4а" u="1"/>
        <s v="2024: город Пермь: г. Пермь, ул. Яблочкова, д. 31" u="1"/>
        <s v="2024: Губахинский городской округ Пермского края: г. Губаха, ул. Радищева, д. 3" u="1"/>
        <s v="2024: город Пермь: г. Пермь, ул. Бенгальская, д. 10" u="1"/>
        <s v="2024: город Пермь: г. Пермь, ул. Краснофлотская, д. 25" u="1"/>
        <s v="2024: город Пермь: г. Пермь, ул. Карбышева, д. 28" u="1"/>
        <s v="2024: город Пермь: г. Пермь, ул. Куйбышева, д. 103" u="1"/>
        <s v="2024: город Пермь: г. Пермь, ул. Уральская, д. 116" u="1"/>
        <s v="2026: город Пермь: г. Пермь, ул. Дениса Давыдова, д. 7" u="1"/>
        <s v="2025: Губахинский городской округ Пермского края: г. Губаха, ул. Газеты Правда, д. 10" u="1"/>
        <s v="2025: Губахинский городской округ Пермского края: г. Губаха, ул. Газеты Правда, д. 19" u="1"/>
        <s v="2025: Губахинский городской округ Пермского края: г. Губаха, ул. Газеты Правда, д. 23" u="1"/>
        <s v="2025: Губахинский городской округ Пермского края: г. Губаха, ул. Циолковского, д. 5" u="1"/>
        <s v="2025: город Пермь: г. Пермь, ул. Анвара Гатауллина, д. 34" u="1"/>
        <s v="2025: город Пермь: г. Пермь, ул. Бородинская, д. 23" u="1"/>
        <s v="2025: город Пермь: г. Пермь, ул. Ветлужская, д. 16" u="1"/>
        <s v="2025: город Пермь: г. Пермь, ул. Крупской, д. 25" u="1"/>
        <s v="2025: город Пермь: г. Пермь, ул. Розалии Землячки, д. 12" u="1"/>
        <s v="2025: город Пермь: г. Пермь, ул. Сеченова, д. 3" u="1"/>
        <s v="2025: город Пермь: г. Пермь, ул. Сивкова, д. 23" u="1"/>
        <s v="2025: город Пермь: г. Пермь, ул. Хохрякова, д. 25" u="1"/>
        <s v="2026: Губахинский городской округ Пермского края: г. Губаха, ул. 20 Партсъезда, д. 22" u="1"/>
        <s v="2026: Губахинский городской округ Пермского края: г. Губаха, ул. Бутлерова, д. 3" u="1"/>
        <s v="2026: Губахинский городской округ Пермского края: г. Губаха, ул. Мира, д. 22" u="1"/>
        <s v="2026: город Пермь: г. Пермь, ул. Адмирала Ушакова, д. 22" u="1"/>
        <s v="2026: город Пермь: г. Пермь, ул. Анвара Гатауллина, д. 3" u="1"/>
        <s v="2026: город Пермь: г. Пермь, ул. Бородинская, д. 31" u="1"/>
        <s v="2026: город Пермь: г. Пермь, ул. Закамская, д. 54" u="1"/>
        <s v="2026: город Пермь: г. Пермь, ул. Ленина, д. 90" u="1"/>
        <s v="2026: город Пермь: г. Пермь, ул. Янаульская, д. 19" u="1"/>
        <s v="2024: город Пермь: г. Пермь, ул. Петропавловская, д. 97" u="1"/>
        <s v="2024: город Пермь: г. Пермь, ул. Комиссара Пожарского, д. 12" u="1"/>
        <s v="" u="1"/>
        <s v="2026: Муниципальное образование &quot;Город Березники&quot; Пермского края: г. Березники, ул. Пятилетки, д. 35" u="1"/>
        <s v="2024: город Пермь: г. Пермь, ул. Волгодонская, д. 19" u="1"/>
        <s v="2024: Муниципальное образование &quot;Город Березники&quot; Пермского края: г. Березники, ул. Свободы, д. 54" u="1"/>
        <s v="2024: Муниципальное образование &quot;Город Березники&quot; Пермского края: г. Березники, пр-т Советский, д. 16" u="1"/>
        <s v="2024: Муниципальное образование &quot;Город Березники&quot; Пермского края: г. Березники, пр-т Советский, д. 20" u="1"/>
        <s v="2024: Муниципальное образование &quot;Город Березники&quot; Пермского края: г. Березники, ул. Труда, д. 4" u="1"/>
        <s v="2024: Муниципальное образование &quot;Город Березники&quot; Пермского края: г. Березники, ул. Юбилейная, д. 105" u="1"/>
        <s v="2024: Октябрьский городской округ Пермского края: пгт Сарс, ул. Советская, д. 37" u="1"/>
        <s v="2026: город Пермь: г. Пермь, ул. Александра Невского, д. 8" u="1"/>
        <s v="2025: Чусовской городской округ Пермского края: г. Чусовой, ул. Высотная, д. 13" u="1"/>
        <s v="2025: Чусовской городской округ Пермского края: г. Чусовой, ул. Железнодорожная, д. 7" u="1"/>
        <s v="2025: Чусовской городской округ Пермского края: г. Чусовой, ул. Ленина, д. 52" u="1"/>
        <s v="2025: Чусовской городской округ Пермского края: г. Чусовой, ул. Ленина, д. 7" u="1"/>
        <s v="2026: Чусовской городской округ Пермского края: г. Чусовой, ул. Ленина, д. 14" u="1"/>
        <s v="2026: Чусовской городской округ Пермского края: г. Чусовой, ул. Ленина, д. 47" u="1"/>
        <s v="2026: Чусовской городской округ Пермского края: г. Чусовой, ул. Переездная, д. 11" u="1"/>
        <s v="2026: Чусовской городской округ Пермского края: г. Чусовой, ул. Попова, д. 2В" u="1"/>
        <s v="2026: Чусовской городской округ Пермского края: г. Чусовой, ул. Школьная, д. 26" u="1"/>
        <s v="2025: Осинский городской округ Пермского края: г. Оса, ул. Пугачева, д. 14" u="1"/>
        <s v="2025: Осинский городской округ Пермского края: с. Комарово, ул. Молодежная, д. 1" u="1"/>
        <s v="2025: Оханский городской округ Пермского края: г. Оханск, ул. Подвойского, д. 65" u="1"/>
        <s v="2025: Пермский муниципальный район Пермского края: п. Юго-Камский, ул. Советская, д. 146" u="1"/>
        <s v="2025: Соликамский городской округ Пермского края: г. Соликамск, ул. Володарского, д. 19" u="1"/>
        <s v="2025: Соликамский городской округ Пермского края: г. Соликамск, ул. Коминтерна, д. 8" u="1"/>
        <s v="2025: Соликамский городской округ Пермского края: г. Соликамск, ул. Молодежная, д. 19" u="1"/>
        <s v="2025: Соликамский городской округ Пермского края: г. Соликамск, ул. Молодежная, д. 9А" u="1"/>
        <s v="2026: Городской округ закрытое административно-территориальное образование Звездный Пермского края: ЗАТО Звёздный, ул. Коммунистическая, д. 4" u="1"/>
        <s v="2024: Краснокамский городской округ Пермского края: г. Краснокамск, пр-т Комсомольский, д. 16" u="1"/>
        <s v="2024: Кунгурский муниципальный округ Пермского края: г. Кунгур, ул. Космонавтов, д. 16" u="1"/>
        <s v="2024: Кунгурский муниципальный округ Пермского края: г. Кунгур, ул. Красногвардейцев, д. 81" u="1"/>
        <s v="2024: город Пермь: г. Пермь, ул. Ветлужская, д. 62" u="1"/>
        <s v="2024: город Пермь: г. Пермь, ул. Карбышева, д. 32" u="1"/>
        <s v="2024: город Пермь: г. Пермь, ул. Новосибирская, д. 17" u="1"/>
        <s v="2024: город Пермь: г. Пермь, ул. Окулова, д. 31" u="1"/>
        <s v="2024: Красновишерский городской округ Пермского края: г. Красновишерск, ул. Гагарина, д. 29" u="1"/>
        <s v="2024: Красновишерский городской округ Пермского края: г. Красновишерск, ул. Дзержинского, д. 24" u="1"/>
        <s v="2023: Александровский муниципальный округ Пермского края: г. Александровск, ул. Жданова, д. 24" u="1"/>
        <s v="Александровский муниципальный округ Пермского края: 2024: г. Александровск, ул. Жданова, д. 24" u="1"/>
        <s v="Александровский муниципальный округ Пермского края: 2024: г. Александровск, ул. Ким, д. 22" u="1"/>
        <s v="Александровский муниципальный округ Пермского края: 2024: п. Лытвенский, ул. 9 Пятилетки, д. 3" u="1"/>
        <s v="Александровский муниципальный округ Пермского края: 2024: п. Яйва, ул. 6-ой Пятилетки, д. 13" u="1"/>
        <s v="Березовский муниципальный округ Пермского края: 2024: с. Березовка, ул. Советская, д. 48" u="1"/>
        <s v="Верещагинский городской округ Пермского края: 2024: г. Верещагино, ул. 12 Декабря, д. 93" u="1"/>
        <s v="Верещагинский городской округ Пермского края: 2024: г. Верещагино, ул. Железнодорожная, д. 71А" u="1"/>
        <s v="Верещагинский городской округ Пермского края: 2024: г. Верещагино, ул. Карла Маркса, д. 58" u="1"/>
        <s v="Верещагинский городской округ Пермского края: 2024: г. Верещагино, ул. Пролетарская, д. 44" u="1"/>
        <s v="Гайнский муниципальный округ Пермского края: 2024: п. Гайны, ул. Советская, д. 15" u="1"/>
        <s v="Горнозаводской городской округ Пермского края: 2024: г. Горнозаводск, ул. Гипроцемента, д. 30" u="1"/>
        <s v="Горнозаводской городской округ Пермского края: 2024: г. Горнозаводск, ул. Свердлова, д. 66" u="1"/>
        <s v="Горнозаводской городской округ Пермского края: 2024: г. Горнозаводск, ул. Свердлова, д. 74" u="1"/>
        <s v="Горнозаводской городской округ Пермского края: 2024: г. Горнозаводск, ул. Свердлова, д. 76" u="1"/>
        <s v="Горнозаводской городской округ Пермского края: 2024: рп Пашия, ул. Свердловская, д. 33" u="1"/>
        <s v="город Пермь: 2024: г. Пермь, б-р Гагарина, д. 66А" u="1"/>
        <s v="город Пермь: 2024: г. Пермь, б-р Гагарина, д. 73" u="1"/>
        <s v="город Пермь: 2024: г. Пермь, пр-т Комсомольский, д. 3" u="1"/>
        <s v="город Пермь: 2024: г. Пермь, пр-т Комсомольский, д. 51" u="1"/>
        <s v="город Пермь: 2024: г. Пермь, пр-т Парковый, д. 28А" u="1"/>
        <s v="город Пермь: 2024: г. Пермь, пр-т Парковый, д. 4" u="1"/>
        <s v="город Пермь: 2024: г. Пермь, пр-т Парковый, д. 41В" u="1"/>
        <s v="город Пермь: 2024: г. Пермь, ул. 1-я Красноармейская, д. 44А" u="1"/>
        <s v="город Пермь: 2024: г. Пермь, ул. 9-го Мая, д. 18/1" u="1"/>
        <s v="город Пермь: 2024: г. Пермь, ул. Александра Невского, д. 10" u="1"/>
        <s v="город Пермь: 2024: г. Пермь, ул. Аркадия Гайдара, д. 18" u="1"/>
        <s v="город Пермь: 2024: г. Пермь, ул. Аркадия Гайдара, д. 8" u="1"/>
        <s v="город Пермь: 2024: г. Пермь, ул. Богдана Хмельницкого, д. 11" u="1"/>
        <s v="город Пермь: 2024: г. Пермь, ул. Богдана Хмельницкого, д. 31" u="1"/>
        <s v="город Пермь: 2024: г. Пермь, ул. Борчанинова, д. 15" u="1"/>
        <s v="город Пермь: 2024: г. Пермь, ул. Братьев Вагановых, д. 8" u="1"/>
        <s v="город Пермь: 2024: г. Пермь, ул. Вагонная, д. 25" u="1"/>
        <s v="город Пермь: 2024: г. Пермь, ул. Васнецова, д. 3" u="1"/>
        <s v="город Пермь: 2024: г. Пермь, ул. Весенняя, д. 19" u="1"/>
        <s v="город Пермь: 2024: г. Пермь, ул. Весенняя, д. 30" u="1"/>
        <s v="город Пермь: 2024: г. Пермь, ул. Ветлужская, д. 62" u="1"/>
        <s v="город Пермь: 2024: г. Пермь, ул. Вижайская, д. 20" u="1"/>
        <s v="город Пермь: 2024: г. Пермь, ул. Вильямса, д. 24" u="1"/>
        <s v="город Пермь: 2024: г. Пермь, ул. Волгодонская, д. 19" u="1"/>
        <s v="город Пермь: 2024: г. Пермь, ул. Воронежская, д. 22" u="1"/>
        <s v="город Пермь: 2024: г. Пермь, ул. Добролюбова, д. 12" u="1"/>
        <s v="город Пермь: 2024: г. Пермь, ул. Добролюбова, д. 18" u="1"/>
        <s v="город Пермь: 2024: г. Пермь, ул. Звонарева, д. 2/1" u="1"/>
        <s v="город Пермь: 2024: г. Пермь, ул. Камышинская, д. 10" u="1"/>
        <s v="город Пермь: 2024: г. Пермь, ул. Камышинская, д. 12" u="1"/>
        <s v="город Пермь: 2024: г. Пермь, ул. Карбышева, д. 32" u="1"/>
        <s v="город Пермь: 2024: г. Пермь, ул. Кояновская, д. 6" u="1"/>
        <s v="город Пермь: 2024: г. Пермь, ул. Красноводская, д. 6" u="1"/>
        <s v="город Пермь: 2024: г. Пермь, ул. Краснополянская, д. 6" u="1"/>
        <s v="город Пермь: 2024: г. Пермь, ул. Крисанова, д. 23" u="1"/>
        <s v="город Пермь: 2024: г. Пермь, ул. Кронита, д. 6" u="1"/>
        <s v="город Пермь: 2024: г. Пермь, ул. Крупской, д. 39" u="1"/>
        <s v="город Пермь: 2024: г. Пермь, ул. Крупской, д. 73" u="1"/>
        <s v="город Пермь: 2024: г. Пермь, ул. Крупской, д. 82А" u="1"/>
        <s v="город Пермь: 2024: г. Пермь, ул. Куйбышева, д. 107" u="1"/>
        <s v="город Пермь: 2024: г. Пермь, ул. Куйбышева, д. 86" u="1"/>
        <s v="город Пермь: 2024: г. Пермь, ул. Левченко, д. 6" u="1"/>
        <s v="город Пермь: 2024: г. Пермь, ул. Луговского, д. 3" u="1"/>
        <s v="город Пермь: 2024: г. Пермь, ул. Магистральная, д. 12А" u="1"/>
        <s v="город Пермь: 2024: г. Пермь, ул. Макаренко, д. 14А" u="1"/>
        <s v="город Пермь: 2024: г. Пермь, ул. Макаренко, д. 36" u="1"/>
        <s v="город Пермь: 2024: г. Пермь, ул. Малкова, д. 22" u="1"/>
        <s v="город Пермь: 2024: г. Пермь, ул. Маршала Рыбалко, д. 107" u="1"/>
        <s v="город Пермь: 2024: г. Пермь, ул. Маршала Рыбалко, д. 109" u="1"/>
        <s v="город Пермь: 2024: г. Пермь, ул. Маршала Рыбалко, д. 109А" u="1"/>
        <s v="город Пермь: 2024: г. Пермь, ул. Маршала Рыбалко, д. 49" u="1"/>
        <s v="город Пермь: 2024: г. Пермь, ул. Маршала Рыбалко, д. 93" u="1"/>
        <s v="город Пермь: 2024: г. Пермь, ул. Маршала Толбухина, д. 40" u="1"/>
        <s v="город Пермь: 2024: г. Пермь, ул. Мильчакова, д. 19" u="1"/>
        <s v="город Пермь: 2024: г. Пермь, ул. Моторостроителей, д. 11" u="1"/>
        <s v="город Пермь: 2024: г. Пермь, ул. Николая Островского, д. 29" u="1"/>
        <s v="город Пермь: 2024: г. Пермь, ул. Новосибирская, д. 13" u="1"/>
        <s v="город Пермь: 2024: г. Пермь, ул. Новосибирская, д. 17" u="1"/>
        <s v="город Пермь: 2024: г. Пермь, ул. Одоевского, д. 34" u="1"/>
        <s v="город Пермь: 2024: г. Пермь, ул. Окулова, д. 31" u="1"/>
        <s v="город Пермь: 2024: г. Пермь, ул. Осинская, д. 12" u="1"/>
        <s v="город Пермь: 2024: г. Пермь, ул. Подлесная, д. 23/2" u="1"/>
        <s v="город Пермь: 2024: г. Пермь, ул. Подлесная, д. 33" u="1"/>
        <s v="город Пермь: 2024: г. Пермь, ул. Пушкарская, д. 94" u="1"/>
        <s v="город Пермь: 2024: г. Пермь, ул. Пушкина, д. 23" u="1"/>
        <s v="город Пермь: 2024: г. Пермь, ул. Репина, д. 31" u="1"/>
        <s v="город Пермь: 2024: г. Пермь, ул. Самолетная, д. 36" u="1"/>
        <s v="город Пермь: 2024: г. Пермь, ул. Советской Армии, д. 33" u="1"/>
        <s v="город Пермь: 2024: г. Пермь, ул. Строителей, д. 46" u="1"/>
        <s v="город Пермь: 2024: г. Пермь, ул. Таборская, д. 14" u="1"/>
        <s v="город Пермь: 2024: г. Пермь, ул. Тургенева, д. 18/3" u="1"/>
        <s v="город Пермь: 2024: г. Пермь, ул. Уральская, д. 61" u="1"/>
        <s v="город Пермь: 2024: г. Пермь, ул. Химградская, д. 45" u="1"/>
        <s v="город Пермь: 2024: г. Пермь, ул. Химградская, д. 45А" u="1"/>
        <s v="город Пермь: 2024: г. Пермь, ул. Химградская, д. 51" u="1"/>
        <s v="город Пермь: 2024: г. Пермь, ул. Холмогорская, д. 23" u="1"/>
        <s v="город Пермь: 2024: г. Пермь, ул. Чернышевского, д. 15В" u="1"/>
        <s v="город Пермь: 2024: г. Пермь, ул. Шишкина, д. 10" u="1"/>
        <s v="город Пермь: 2024: г. Пермь, ул. Юрша, д. 3А" u="1"/>
        <s v="Губахинский городской округ Пермского края: 2024: г. Губаха, пр-т Ленина, д. 19" u="1"/>
        <s v="Губахинский городской округ Пермского края: 2024: г. Губаха, пр-т Ленина, д. 25" u="1"/>
        <s v="Губахинский городской округ Пермского края: 2024: г. Губаха, пр-т Ленина, д. 35" u="1"/>
        <s v="Губахинский городской округ Пермского края: 2024: г. Губаха, пр-т Ленина, д. 41" u="1"/>
        <s v="Губахинский городской округ Пермского края: 2024: г. Губаха, ул. Дегтярева, д. 9" u="1"/>
        <s v="Губахинский городской округ Пермского края: 2024: г. Губаха, ул. Мичурина, д. 2" u="1"/>
        <s v="Губахинский городской округ Пермского края: 2024: г. Губаха, ул. Циолковского, д. 4" u="1"/>
        <s v="Добрянский городской округ Пермского края: 2024: г. Добрянка, ул. Копылова, д. 71" u="1"/>
        <s v="Добрянский городской округ Пермского края: 2024: пгт Полазна, ул. 50 лет Октября, д. 15" u="1"/>
        <s v="Добрянский городской округ Пермского края: 2024: пгт Полазна, ул. Дружбы, д. 12" u="1"/>
        <s v="Ильинский городской округ Пермского края: 2024: п. Ильинский, ул. Бутырина, д. 5" u="1"/>
        <s v="Карагайский муниципальный округ Пермского края: 2024: п. Менделеево, ул. Ленина, д. 31" u="1"/>
        <s v="Красновишерский городской округ Пермского края: 2024: г. Красновишерск, ул. Гагарина, д. 29" u="1"/>
        <s v="Красновишерский городской округ Пермского края: 2024: г. Красновишерск, ул. Дзержинского, д. 24" u="1"/>
        <s v="Краснокамский городской округ Пермского края: 2024: г. Краснокамск, пер. Василия Шваи, д. 2" u="1"/>
        <s v="Краснокамский городской округ Пермского края: 2024: г. Краснокамск, пр-т Комсомольский, д. 16" u="1"/>
        <s v="Краснокамский городской округ Пермского края: 2024: г. Краснокамск, пр-т Мира, д. 7" u="1"/>
        <s v="Краснокамский городской округ Пермского края: 2024: г. Краснокамск, ул. Большевистская, д. 27" u="1"/>
        <s v="Краснокамский городской округ Пермского края: 2024: г. Краснокамск, ул. Дзержинского, д. 2А" u="1"/>
        <s v="Краснокамский городской округ Пермского края: 2024: г. Краснокамск, ул. Карла Маркса, д. 15" u="1"/>
        <s v="Краснокамский городской округ Пермского края: 2024: г. Краснокамск, ул. Карла Маркса, д. 9" u="1"/>
        <s v="Краснокамский городской округ Пермского края: 2024: г. Краснокамск, ул. Ленина, д. 13" u="1"/>
        <s v="Краснокамский городской округ Пермского края: 2024: г. Краснокамск, ул. Чапаева, д. 2" u="1"/>
        <s v="Краснокамский городской округ Пермского края: 2024: г. Краснокамск, ул. Чехова, д. 3" u="1"/>
        <s v="Краснокамский городской округ Пермского края: 2024: г. Краснокамск, ул. Шоссейная, д. 4" u="1"/>
        <s v="Краснокамский городской округ Пермского края: 2024: п. Оверята, ул. Линейная, д. 5" u="1"/>
        <s v="Кудымкарский муниципальный округ Пермского края: 2024: г. Кудымкар, ул. 50 лет Октября, д. 32" u="1"/>
        <s v="Кудымкарский муниципальный округ Пермского края: 2024: г. Кудымкар, ул. Загородная, д. 14" u="1"/>
        <s v="Кунгурский муниципальный округ Пермского края: 2024: г. Кунгур, ул. 8 Марта, д. 2" u="1"/>
        <s v="Кунгурский муниципальный округ Пермского края: 2024: г. Кунгур, ул. Космонавтов, д. 16" u="1"/>
        <s v="Кунгурский муниципальный округ Пермского края: 2024: г. Кунгур, ул. Красногвардейцев, д. 81" u="1"/>
        <s v="Кунгурский муниципальный округ Пермского края: 2024: г. Кунгур, ул. Нефтяников, д. 35" u="1"/>
        <s v="Кунгурский муниципальный округ Пермского края: 2024: г. Кунгур, ул. Пролетарская, д. 119" u="1"/>
        <s v="Кунгурский муниципальный округ Пермского края: 2024: г. Кунгур, ул. Пролетарская, д. 135" u="1"/>
        <s v="Кунгурский муниципальный округ Пермского края: 2024: г. Кунгур, ул. Свердлова, д. 25А" u="1"/>
        <s v="Кунгурский муниципальный округ Пермского края: 2024: г. Кунгур, ул. Свободы, д. 12" u="1"/>
        <s v="Кунгурский муниципальный округ Пермского края: 2024: с. Моховое, ул. Мира, д. 14" u="1"/>
        <s v="Лысьвенский городской округ Пермского края: 2024: г. Лысьва, ул. Белинского, д. 32" u="1"/>
        <s v="Лысьвенский городской округ Пермского края: 2024: г. Лысьва, ул. Кирова, д. 27" u="1"/>
        <s v="Лысьвенский городской округ Пермского края: 2024: г. Лысьва, ул. Ленина, д. 38" u="1"/>
        <s v="Лысьвенский городской округ Пермского края: 2024: г. Лысьва, ул. Мира, д. 20" u="1"/>
        <s v="Лысьвенский городской округ Пермского края: 2024: г. Лысьва, ул. Невского, д. 6" u="1"/>
        <s v="Лысьвенский городской округ Пермского края: 2024: г. Лысьва, ул. Суворова, д. 38" u="1"/>
        <s v="Муниципальное образование &quot;Город Березники&quot; Пермского края: 2024: г. Березники, пр-т Ленина, д. 55" u="1"/>
        <s v="Муниципальное образование &quot;Город Березники&quot; Пермского края: 2024: г. Березники, пр-т Советский, д. 28" u="1"/>
        <s v="Муниципальное образование &quot;Город Березники&quot; Пермского края: 2024: г. Березники, пр-т Советский, д. 30" u="1"/>
        <s v="Муниципальное образование &quot;Город Березники&quot; Пермского края: 2024: г. Березники, пр-т Советский, д. 38" u="1"/>
        <s v="Муниципальное образование &quot;Город Березники&quot; Пермского края: 2024: г. Березники, пр-т Советский, д. 44" u="1"/>
        <s v="Муниципальное образование &quot;Город Березники&quot; Пермского края: 2024: г. Березники, ул. Деменева, д. 9" u="1"/>
        <s v="Муниципальное образование &quot;Город Березники&quot; Пермского края: 2024: г. Березники, ул. Клары Цеткин, д. 38" u="1"/>
        <s v="Муниципальное образование &quot;Город Березники&quot; Пермского края: 2024: г. Березники, ул. Ломоносова, д. 78" u="1"/>
        <s v="Муниципальное образование &quot;Город Березники&quot; Пермского края: 2024: г. Березники, ул. Менделеева, д. 18" u="1"/>
        <s v="Муниципальное образование &quot;Город Березники&quot; Пермского края: 2024: г. Березники, ул. Менделеева, д. 24" u="1"/>
        <s v="Муниципальное образование &quot;Город Березники&quot; Пермского края: 2024: г. Березники, ул. Парковая, д. 6" u="1"/>
        <s v="Муниципальное образование &quot;Город Березники&quot; Пермского края: 2024: г. Березники, ул. Пятилетки, д. 23" u="1"/>
        <s v="Муниципальное образование &quot;Город Березники&quot; Пермского края: 2024: г. Березники, ул. Пятилетки, д. 35" u="1"/>
        <s v="Муниципальное образование &quot;Город Березники&quot; Пермского края: 2024: г. Березники, ул. Пятилетки, д. 46" u="1"/>
        <s v="Муниципальное образование &quot;Город Березники&quot; Пермского края: 2024: г. Березники, ул. Свердлова, д. 49" u="1"/>
        <s v="Муниципальное образование &quot;Город Березники&quot; Пермского края: 2024: г. Березники, ул. Труда, д. 6А" u="1"/>
        <s v="Муниципальное образование &quot;Город Березники&quot; Пермского края: 2024: г. Березники, ул. Челюскинцев, д. 35" u="1"/>
        <s v="Муниципальное образование &quot;Город Березники&quot; Пермского края: 2024: г. Березники, ул. Челюскинцев, д. 53" u="1"/>
        <s v="Муниципальное образование &quot;Город Березники&quot; Пермского края: 2024: г. Березники, ул. Юбилейная, д. 112" u="1"/>
        <s v="Муниципальное образование &quot;Город Березники&quot; Пермского края: 2024: г. Березники, ул. Юбилейная, д. 28" u="1"/>
        <s v="Муниципальное образование &quot;Город Березники&quot; Пермского края: 2024: г. Березники, ул. Юбилейная, д. 42" u="1"/>
        <s v="Муниципальное образование &quot;Город Березники&quot; Пермского края: 2024: г. Березники, ул. Юбилейная, д. 62" u="1"/>
        <s v="Муниципальное образование &quot;Город Березники&quot; Пермского края: 2024: г. Березники, ул. Юбилейная, д. 9" u="1"/>
        <s v="Нытвенский городской округ Пермского края: 2024: г. Нытва, пр-т Ленина, д. 41" u="1"/>
        <s v="Ординский муниципальный округ Пермского края: 2024: с. Орда, ул. Новая, д. 4" u="1"/>
        <s v="Ординский муниципальный округ Пермского края: 2024: с. Орда, ул. Трактовая, д. 1Б" u="1"/>
        <s v="Ординский муниципальный округ Пермского края: 2024: с. Орда, ул. Трактовая, д. 8" u="1"/>
        <s v="Пермский муниципальный район Пермского края: 2024: п. Красный Восход, ул. Зеленинская, д. 6А" u="1"/>
        <s v="Пермский муниципальный район Пермского края: 2024: п. Юго-Камский, ул. Сибирская, д. 21" u="1"/>
        <s v="Соликамский городской округ Пермского края: 2024: г. Соликамск, ул. Белинского, д. 14" u="1"/>
        <s v="Соликамский городской округ Пермского края: 2024: г. Соликамск, ул. Белинского, д. 8" u="1"/>
        <s v="Соликамский городской округ Пермского края: 2024: г. Соликамск, ул. Володарского /Большевистская, 45, д. 16" u="1"/>
        <s v="Соликамский городской округ Пермского края: 2024: г. Соликамск, ул. Дубравная, д. 59" u="1"/>
        <s v="Соликамский городской округ Пермского края: 2024: г. Соликамск, ул. Культуры, д. 40" u="1"/>
        <s v="Соликамский городской округ Пермского края: 2024: г. Соликамск, ул. Матросова, д. 37" u="1"/>
        <s v="Соликамский городской округ Пермского края: 2024: г. Соликамск, ул. Молодежная, д. 5" u="1"/>
        <s v="Соликамский городской округ Пермского края: 2024: г. Соликамск, ул. Розы Люксембург, д. 22" u="1"/>
        <s v="Соликамский городской округ Пермского края: 2024: г. Соликамск, ул. Черняховского, д. 23" u="1"/>
        <s v="Чайковский городской округ Пермского края: 2024: г. Чайковский, б-р Приморский, д. 17" u="1"/>
        <s v="Чайковский городской округ Пермского края: 2024: г. Чайковский, б-р Приморский, д. 33" u="1"/>
        <s v="Чайковский городской округ Пермского края: 2024: г. Чайковский, б-р Приморский, д. 53" u="1"/>
        <s v="Чайковский городской округ Пермского края: 2024: г. Чайковский, ул. Вокзальная, д. 33" u="1"/>
        <s v="Чайковский городской округ Пермского края: 2024: г. Чайковский, ул. Вокзальная, д. 61" u="1"/>
        <s v="Чайковский городской округ Пермского края: 2024: г. Чайковский, ул. Горького, д. 18" u="1"/>
        <s v="Чайковский городской округ Пермского края: 2024: г. Чайковский, ул. Декабристов, д. 18" u="1"/>
        <s v="Чайковский городской округ Пермского края: 2024: г. Чайковский, ул. Кабалевского, д. 17" u="1"/>
        <s v="Чайковский городской округ Пермского края: 2024: г. Чайковский, ул. Кабалевского, д. 40" u="1"/>
        <s v="Чайковский городской округ Пермского края: 2024: г. Чайковский, ул. Карла Маркса, д. 18" u="1"/>
        <s v="Чайковский городской округ Пермского края: 2024: г. Чайковский, ул. Карла Маркса, д. 20" u="1"/>
        <s v="Чайковский городской округ Пермского края: 2024: г. Чайковский, ул. Карла Маркса, д. 30" u="1"/>
        <s v="Чайковский городской округ Пермского края: 2024: г. Чайковский, ул. Карла Маркса, д. 42" u="1"/>
        <s v="Чайковский городской округ Пермского края: 2024: г. Чайковский, ул. Ленина, д. 12" u="1"/>
        <s v="Чайковский городской округ Пермского края: 2024: г. Чайковский, ул. Ленина, д. 20" u="1"/>
        <s v="Чайковский городской округ Пермского края: 2024: г. Чайковский, ул. Ленина, д. 31" u="1"/>
        <s v="Чайковский городской округ Пермского края: 2024: г. Чайковский, ул. Ленина, д. 5" u="1"/>
        <s v="Чайковский городской округ Пермского края: 2024: г. Чайковский, ул. Ленина, д. 7" u="1"/>
        <s v="Чайковский городской округ Пермского края: 2024: г. Чайковский, ул. Ленина, д. 9" u="1"/>
        <s v="Чайковский городской округ Пермского края: 2024: г. Чайковский, ул. Мира, д. 16" u="1"/>
        <s v="Чайковский городской округ Пермского края: 2024: г. Чайковский, ул. Советская, д. 55" u="1"/>
        <s v="Чернушинский городской округ Пермского края: 2024: г. Чернушка, ул. Ленина, д. 83А" u="1"/>
        <s v="Чусовской городской округ Пермского края: 2024: г. Чусовой, п. Лямино, ул. Космонавтов, д. 1" u="1"/>
        <s v="Чусовской городской округ Пермского края: 2024: г. Чусовой, п. Лямино, ул. Космонавтов, д. 3" u="1"/>
        <s v="Чусовской городской округ Пермского края: 2024: г. Чусовой, ул. 50 лет ВЛКСМ, д. 2А" u="1"/>
        <s v="Чусовской городской округ Пермского края: 2024: г. Чусовой, ул. Высотная, д. 13" u="1"/>
        <s v="Чусовской городской округ Пермского края: 2024: г. Чусовой, ул. Железнодорожная, д. 7" u="1"/>
        <s v="Чусовской городской округ Пермского края: 2024: г. Чусовой, ул. Ленина, д. 14" u="1"/>
        <s v="Чусовской городской округ Пермского края: 2024: г. Чусовой, ул. Ленина, д. 24" u="1"/>
        <s v="Чусовской городской округ Пермского края: 2024: г. Чусовой, ул. Ленина, д. 47" u="1"/>
        <s v="Чусовской городской округ Пермского края: 2024: г. Чусовой, ул. Ленина, д. 52" u="1"/>
        <s v="Чусовской городской округ Пермского края: 2024: г. Чусовой, ул. Ленина, д. 7" u="1"/>
        <s v="Чусовской городской округ Пермского края: 2024: г. Чусовой, ул. Мира, д. 5" u="1"/>
        <s v="Чусовской городской округ Пермского края: 2024: г. Чусовой, ул. Орджоникидзе, д. 10" u="1"/>
        <s v="Чусовской городской округ Пермского края: 2024: г. Чусовой, ул. Переездная, д. 11" u="1"/>
        <s v="Чусовской городской округ Пермского края: 2024: г. Чусовой, ул. Переездная, д. 22" u="1"/>
        <s v="Чусовской городской округ Пермского края: 2024: г. Чусовой, ул. Попова, д. 2В" u="1"/>
        <s v="Чусовской городской округ Пермского края: 2024: г. Чусовой, ул. Школьная, д. 26" u="1"/>
        <s v="Александровский муниципальный округ Пермского края: 2025: г. Александровск, ул. Ким, д. 22" u="1"/>
        <s v="Александровский муниципальный округ Пермского края: 2025: г. Александровск, ул. Кирова, д. 16" u="1"/>
        <s v="Александровский муниципальный округ Пермского края: 2025: г. Александровск, ул. Кирова, д. 18" u="1"/>
        <s v="Александровский муниципальный округ Пермского края: 2025: п. Яйва, ул. 6-ой Пятилетки, д. 13" u="1"/>
        <s v="Александровский муниципальный округ Пермского края: 2025: п. Яйва, ул. 6-ой Пятилетки, д. 14" u="1"/>
        <s v="Александровский муниципальный округ Пермского края: 2025: п. Яйва, ул. 6-ой Пятилетки, д. 21" u="1"/>
        <s v="Александровский муниципальный округ Пермского края: 2025: п. Яйва, ул. Заводская, д. 50" u="1"/>
        <s v="Березовский муниципальный округ Пермского края: 2025: с. Березовка, ул. Советская, д. 48" u="1"/>
        <s v="Верещагинский городской округ Пермского края: 2025: г. Верещагино, ул. Почтовая, д. 2" u="1"/>
        <s v="Верещагинский городской округ Пермского края: 2025: г. Верещагино, ул. Пролетарская, д. 44" u="1"/>
        <s v="Верещагинский городской округ Пермского края: 2025: г. Верещагино, ул. Советская, д. 63" u="1"/>
        <s v="Верещагинский городской округ Пермского края: 2025: г. Верещагино, ул. Строителей, д. 88" u="1"/>
        <s v="Горнозаводской городской округ Пермского края: 2025: г. Горнозаводск, ул. Школьная, д. 17" u="1"/>
        <s v="Горнозаводской городской округ Пермского края: 2025: п. Сараны, ул. Кирова, д. 14" u="1"/>
        <s v="Горнозаводской городской округ Пермского края: 2025: п. Теплая Гора, ул. Доменная, д. 19А" u="1"/>
        <s v="город Пермь: 2025: г. Пермь, б-р Гагарина, д. 25" u="1"/>
        <s v="город Пермь: 2025: г. Пермь, б-р Гагарина, д. 93/2" u="1"/>
        <s v="город Пермь: 2025: г. Пермь, пр-т Комсомольский, д. 32" u="1"/>
        <s v="город Пермь: 2025: г. Пермь, пр-т Комсомольский, д. 62" u="1"/>
        <s v="город Пермь: 2025: г. Пермь, пр-т Комсомольский, д. 63" u="1"/>
        <s v="город Пермь: 2025: г. Пермь, пр-т Комсомольский, д. 72" u="1"/>
        <s v="город Пермь: 2025: г. Пермь, пр-т Комсомольский, д. 85" u="1"/>
        <s v="город Пермь: 2025: г. Пермь, пр-т Парковый, д. 2" u="1"/>
        <s v="город Пермь: 2025: г. Пермь, пр-т Парковый, д. 30/2" u="1"/>
        <s v="город Пермь: 2025: г. Пермь, пр-т Парковый, д. 7" u="1"/>
        <s v="город Пермь: 2025: г. Пермь, ул. 1-я Красноармейская, д. 31" u="1"/>
        <s v="город Пермь: 2025: г. Пермь, ул. 4-я Запрудская, д. 29" u="1"/>
        <s v="город Пермь: 2025: г. Пермь, ул. 9-го Мая, д. 1" u="1"/>
        <s v="город Пермь: 2025: г. Пермь, ул. 9-го Мая, д. 16" u="1"/>
        <s v="город Пермь: 2025: г. Пермь, ул. Адмирала Нахимова, д. 3" u="1"/>
        <s v="город Пермь: 2025: г. Пермь, ул. Академика Веденеева, д. 17" u="1"/>
        <s v="город Пермь: 2025: г. Пермь, ул. Академика Курчатова, д. 4А" u="1"/>
        <s v="город Пермь: 2025: г. Пермь, ул. Александра Невского, д. 30" u="1"/>
        <s v="город Пермь: 2025: г. Пермь, ул. Александра Пархоменко, д. 12" u="1"/>
        <s v="город Пермь: 2025: г. Пермь, ул. Александра Щербакова, д. 12" u="1"/>
        <s v="город Пермь: 2025: г. Пермь, ул. Аркадия Гайдара, д. 6/2" u="1"/>
        <s v="город Пермь: 2025: г. Пермь, ул. Архитектора Свиязева, д. 32" u="1"/>
        <s v="город Пермь: 2025: г. Пермь, ул. Архитектора Свиязева, д. 44" u="1"/>
        <s v="город Пермь: 2025: г. Пермь, ул. Байкальская, д. 3/1" u="1"/>
        <s v="город Пермь: 2025: г. Пермь, ул. Байкальская, д. 3/2" u="1"/>
        <s v="город Пермь: 2025: г. Пермь, ул. Баумана, д. 12" u="1"/>
        <s v="город Пермь: 2025: г. Пермь, ул. Баумана, д. 21" u="1"/>
        <s v="город Пермь: 2025: г. Пермь, ул. Белинского, д. 51" u="1"/>
        <s v="город Пермь: 2025: г. Пермь, ул. Богдана Хмельницкого, д. 56" u="1"/>
        <s v="город Пермь: 2025: г. Пермь, ул. Боровая, д. 30" u="1"/>
        <s v="город Пермь: 2025: г. Пермь, ул. Бородинская, д. 31" u="1"/>
        <s v="город Пермь: 2025: г. Пермь, ул. Борчанинова, д. 1" u="1"/>
        <s v="город Пермь: 2025: г. Пермь, ул. Борчанинова, д. 5" u="1"/>
        <s v="город Пермь: 2025: г. Пермь, ул. Братская, д. 2/2" u="1"/>
        <s v="город Пермь: 2025: г. Пермь, ул. Бумажников, д. 12" u="1"/>
        <s v="город Пермь: 2025: г. Пермь, ул. Бумажников, д. 20" u="1"/>
        <s v="город Пермь: 2025: г. Пермь, ул. Василия Каменского, д. 4" u="1"/>
        <s v="город Пермь: 2025: г. Пермь, ул. Василия Каменского, д. 6" u="1"/>
        <s v="город Пермь: 2025: г. Пермь, ул. Весенняя, д. 16" u="1"/>
        <s v="город Пермь: 2025: г. Пермь, ул. Весенняя, д. 20" u="1"/>
        <s v="город Пермь: 2025: г. Пермь, ул. Ветлужская, д. 91" u="1"/>
        <s v="город Пермь: 2025: г. Пермь, ул. Вижайская, д. 23" u="1"/>
        <s v="город Пермь: 2025: г. Пермь, ул. Вильвенская, д. 13" u="1"/>
        <s v="город Пермь: 2025: г. Пермь, ул. Вильямса, д. 53Б" u="1"/>
        <s v="город Пермь: 2025: г. Пермь, ул. Воронежская, д. 17А" u="1"/>
        <s v="город Пермь: 2025: г. Пермь, ул. Воронежская, д. 19" u="1"/>
        <s v="город Пермь: 2025: г. Пермь, ул. Газеты Звезда, д. 14" u="1"/>
        <s v="город Пермь: 2025: г. Пермь, ул. Газеты Звезда, д. 54" u="1"/>
        <s v="город Пермь: 2025: г. Пермь, ул. Гайвинская, д. 60" u="1"/>
        <s v="город Пермь: 2025: г. Пермь, ул. Генерала Панфилова, д. 10" u="1"/>
        <s v="город Пермь: 2025: г. Пермь, ул. Генерала Черняховского, д. 53" u="1"/>
        <s v="город Пермь: 2025: г. Пермь, ул. Героев Хасана, д. 15" u="1"/>
        <s v="город Пермь: 2025: г. Пермь, ул. Героев Хасана, д. 3" u="1"/>
        <s v="город Пермь: 2025: г. Пермь, ул. Героев Хасана, д. 8" u="1"/>
        <s v="город Пермь: 2025: г. Пермь, ул. Гусарова, д. 14" u="1"/>
        <s v="город Пермь: 2025: г. Пермь, ул. Гусарова, д. 16" u="1"/>
        <s v="город Пермь: 2025: г. Пермь, ул. Гусарова, д. 18" u="1"/>
        <s v="город Пермь: 2025: г. Пермь, ул. Гусарова, д. 8" u="1"/>
        <s v="город Пермь: 2025: г. Пермь, ул. Гусарова, д. 9" u="1"/>
        <s v="город Пермь: 2025: г. Пермь, ул. Дружбы, д. 21" u="1"/>
        <s v="город Пермь: 2025: г. Пермь, ул. Екатерининская, д. 198" u="1"/>
        <s v="город Пермь: 2025: г. Пермь, ул. Екатерининская, д. 51" u="1"/>
        <s v="город Пермь: 2025: г. Пермь, ул. Желябова, д. 10" u="1"/>
        <s v="город Пермь: 2025: г. Пермь, ул. Желябова, д. 13" u="1"/>
        <s v="город Пермь: 2025: г. Пермь, ул. Закамская, д. 20" u="1"/>
        <s v="город Пермь: 2025: г. Пермь, ул. Закамская, д. 2А" u="1"/>
        <s v="город Пермь: 2025: г. Пермь, ул. Закамская, д. 2Б" u="1"/>
        <s v="город Пермь: 2025: г. Пермь, ул. Закамская, д. 42" u="1"/>
        <s v="город Пермь: 2025: г. Пермь, ул. Закамская, д. 5/2" u="1"/>
        <s v="город Пермь: 2025: г. Пермь, ул. Закамская, д. 54" u="1"/>
        <s v="город Пермь: 2025: г. Пермь, ул. Ивана Франко, д. 40/3" u="1"/>
        <s v="город Пермь: 2025: г. Пермь, ул. Карбышева, д. 32" u="1"/>
        <s v="город Пермь: 2025: г. Пермь, ул. Качалова, д. 27" u="1"/>
        <s v="город Пермь: 2025: г. Пермь, ул. КИМ, д. 51" u="1"/>
        <s v="город Пермь: 2025: г. Пермь, ул. КИМ, д. 97" u="1"/>
        <s v="город Пермь: 2025: г. Пермь, ул. Кировоградская, д. 10" u="1"/>
        <s v="город Пермь: 2025: г. Пермь, ул. Кировоградская, д. 15" u="1"/>
        <s v="город Пермь: 2025: г. Пермь, ул. Коломенская, д. 9" u="1"/>
        <s v="город Пермь: 2025: г. Пермь, ул. Колыбалова, д. 18" u="1"/>
        <s v="город Пермь: 2025: г. Пермь, ул. Колыбалова, д. 20" u="1"/>
        <s v="город Пермь: 2025: г. Пермь, ул. Комиссара Пожарского, д. 15" u="1"/>
        <s v="город Пермь: 2025: г. Пермь, ул. Корсуньская, д. 23" u="1"/>
        <s v="город Пермь: 2025: г. Пермь, ул. Космонавта Леонова, д. 62" u="1"/>
        <s v="город Пермь: 2025: г. Пермь, ул. Костычева, д. 42/1" u="1"/>
        <s v="город Пермь: 2025: г. Пермь, ул. Краснополянская, д. 9" u="1"/>
        <s v="город Пермь: 2025: г. Пермь, ул. Кронштадтская, д. 10" u="1"/>
        <s v="город Пермь: 2025: г. Пермь, ул. Крупской, д. 82" u="1"/>
        <s v="город Пермь: 2025: г. Пермь, ул. Куйбышева, д. 53А" u="1"/>
        <s v="город Пермь: 2025: г. Пермь, ул. Куйбышева, д. 88" u="1"/>
        <s v="город Пермь: 2025: г. Пермь, ул. Куйбышева, д. 9" u="1"/>
        <s v="город Пермь: 2025: г. Пермь, ул. Кустовая, д. 3" u="1"/>
        <s v="город Пермь: 2025: г. Пермь, ул. Куфонина, д. 14" u="1"/>
        <s v="город Пермь: 2025: г. Пермь, ул. Куфонина, д. 32" u="1"/>
        <s v="город Пермь: 2025: г. Пермь, ул. Ласьвинская, д. 70А" u="1"/>
        <s v="город Пермь: 2025: г. Пермь, ул. Ласьвинская, д. 72А" u="1"/>
        <s v="город Пермь: 2025: г. Пермь, ул. Ласьвинская, д. 74" u="1"/>
        <s v="город Пермь: 2025: г. Пермь, ул. Лебедева, д. 33" u="1"/>
        <s v="город Пермь: 2025: г. Пермь, ул. Ленина, д. 78" u="1"/>
        <s v="город Пермь: 2025: г. Пермь, ул. Ленина, д. 90" u="1"/>
        <s v="город Пермь: 2025: г. Пермь, ул. Лобвинская, д. 9" u="1"/>
        <s v="город Пермь: 2025: г. Пермь, ул. Луначарского, д. 26А" u="1"/>
        <s v="город Пермь: 2025: г. Пермь, ул. Луначарского, д. 51А" u="1"/>
        <s v="город Пермь: 2025: г. Пермь, ул. Льва Лаврова, д. 18" u="1"/>
        <s v="город Пермь: 2025: г. Пермь, ул. Лядовская, д. 87" u="1"/>
        <s v="город Пермь: 2025: г. Пермь, ул. Макаренко, д. 44" u="1"/>
        <s v="город Пермь: 2025: г. Пермь, ул. Макаренко, д. 54" u="1"/>
        <s v="город Пермь: 2025: г. Пермь, ул. Макаренко, д. 8" u="1"/>
        <s v="город Пермь: 2025: г. Пермь, ул. Максима Горького, д. 65А" u="1"/>
        <s v="город Пермь: 2025: г. Пермь, ул. Максима Горького, д. 74" u="1"/>
        <s v="город Пермь: 2025: г. Пермь, ул. Максима Горького, д. 77" u="1"/>
        <s v="город Пермь: 2025: г. Пермь, ул. Маршала Рыбалко, д. 30" u="1"/>
        <s v="город Пермь: 2025: г. Пермь, ул. Маршала Толбухина, д. 10А" u="1"/>
        <s v="город Пермь: 2025: г. Пермь, ул. Мензелинская, д. 14" u="1"/>
        <s v="город Пермь: 2025: г. Пермь, ул. Мира, д. 115" u="1"/>
        <s v="город Пермь: 2025: г. Пермь, ул. Мира, д. 61А" u="1"/>
        <s v="город Пермь: 2025: г. Пермь, ул. Мира, д. 65" u="1"/>
        <s v="город Пермь: 2025: г. Пермь, ул. Нефтяников, д. 25" u="1"/>
        <s v="город Пермь: 2025: г. Пермь, ул. Николая Островского, д. 49" u="1"/>
        <s v="город Пермь: 2025: г. Пермь, ул. Николая Островского, д. 76А" u="1"/>
        <s v="город Пермь: 2025: г. Пермь, ул. Новоржевская, д. 5" u="1"/>
        <s v="город Пермь: 2025: г. Пермь, ул. Окулова, д. 31" u="1"/>
        <s v="город Пермь: 2025: г. Пермь, ул. Охотников, д. 27" u="1"/>
        <s v="город Пермь: 2025: г. Пермь, ул. Патриса Лумумбы, д. 11" u="1"/>
        <s v="город Пермь: 2025: г. Пермь, ул. Пермская, д. 126А" u="1"/>
        <s v="город Пермь: 2025: г. Пермь, ул. Петропавловская, д. 119" u="1"/>
        <s v="город Пермь: 2025: г. Пермь, ул. Петропавловская, д. 119А" u="1"/>
        <s v="город Пермь: 2025: г. Пермь, ул. Петропавловская, д. 12" u="1"/>
        <s v="город Пермь: 2025: г. Пермь, ул. Петропавловская, д. 60" u="1"/>
        <s v="город Пермь: 2025: г. Пермь, ул. Подлесная, д. 17/1" u="1"/>
        <s v="город Пермь: 2025: г. Пермь, ул. Попова, д. 27" u="1"/>
        <s v="город Пермь: 2025: г. Пермь, ул. Рабочая, д. 3" u="1"/>
        <s v="город Пермь: 2025: г. Пермь, ул. Семченко, д. 15" u="1"/>
        <s v="город Пермь: 2025: г. Пермь, ул. Сибирская, д. 63" u="1"/>
        <s v="город Пермь: 2025: г. Пермь, ул. Сивкова, д. 25" u="1"/>
        <s v="город Пермь: 2025: г. Пермь, ул. Советская, д. 39А" u="1"/>
        <s v="город Пермь: 2025: г. Пермь, ул. Солдатова, д. 10" u="1"/>
        <s v="город Пермь: 2025: г. Пермь, ул. Соловьева, д. 15" u="1"/>
        <s v="город Пермь: 2025: г. Пермь, ул. Стахановская, д. 10А" u="1"/>
        <s v="город Пермь: 2025: г. Пермь, ул. Сухумская, д. 19" u="1"/>
        <s v="город Пермь: 2025: г. Пермь, ул. Тбилисская, д. 25" u="1"/>
        <s v="город Пермь: 2025: г. Пермь, ул. Тбилисская, д. 3" u="1"/>
        <s v="город Пермь: 2025: г. Пермь, ул. Тбилисская, д. 9" u="1"/>
        <s v="город Пермь: 2025: г. Пермь, ул. Тургенева, д. 31" u="1"/>
        <s v="город Пермь: 2025: г. Пермь, ул. Уинская, д. 6" u="1"/>
        <s v="город Пермь: 2025: г. Пермь, ул. Уссурийская, д. 17" u="1"/>
        <s v="город Пермь: 2025: г. Пермь, ул. Фадеева, д. 10" u="1"/>
        <s v="город Пермь: 2025: г. Пермь, ул. Химградская, д. 5" u="1"/>
        <s v="город Пермь: 2025: г. Пермь, ул. Чкалова, д. 2" u="1"/>
        <s v="город Пермь: 2025: г. Пермь, ул. Чкалова, д. 4" u="1"/>
        <s v="город Пермь: 2025: г. Пермь, ул. Чкалова, д. 48" u="1"/>
        <s v="город Пермь: 2025: г. Пермь, ул. Чкалова, д. 6" u="1"/>
        <s v="город Пермь: 2025: г. Пермь, ул. Чкалова, д. 8" u="1"/>
        <s v="город Пермь: 2025: г. Пермь, ул. Шишкина, д. 6" u="1"/>
        <s v="город Пермь: 2025: г. Пермь, ул. Яблочкова, д. 33" u="1"/>
        <s v="Губахинский городской округ Пермского края: 2025: г. Губаха, пр-т Ленина, д. 11" u="1"/>
        <s v="Губахинский городской округ Пермского края: 2025: г. Губаха, пр-т Октябрьский, д. 18" u="1"/>
        <s v="Губахинский городской округ Пермского края: 2025: г. Губаха, ул. 2-я Коммунистическая, д. 99" u="1"/>
        <s v="Губахинский городской округ Пермского края: 2025: г. Губаха, ул. Газеты Правда, д. 25" u="1"/>
        <s v="Губахинский городской округ Пермского края: 2025: г. Губаха, ул. Газеты Правда, д. 26" u="1"/>
        <s v="Губахинский городской округ Пермского края: 2025: г. Губаха, ул. Газеты Правда, д. 41" u="1"/>
        <s v="Губахинский городской округ Пермского края: 2025: г. Губаха, ул. Дегтярева, д. 28" u="1"/>
        <s v="Губахинский городской округ Пермского края: 2025: г. Губаха, ул. Орджоникидзе, д. 13" u="1"/>
        <s v="Губахинский городской округ Пермского края: 2025: г. Губаха, ул. Павлика Морозова, д. 15" u="1"/>
        <s v="Губахинский городской округ Пермского края: 2025: г. Губаха, ул. Шахтостроителей, д. 8" u="1"/>
        <s v="Добрянский городской округ Пермского края: 2025: г. Добрянка, ул. Жуковского, д. 31" u="1"/>
        <s v="Добрянский городской округ Пермского края: 2025: п. Пальники, ул. Молодежная, д. 4" u="1"/>
        <s v="Добрянский городской округ Пермского края: 2025: пгт Полазна, ул. Нефтяников, д. 14" u="1"/>
        <s v="Кизеловский городской округ Пермского края: 2025: г. Кизел, ул. Юных Коммунаров, д. 27" u="1"/>
        <s v="Красновишерский городской округ Пермского края: 2025: г. Красновишерск, ул. Гагарина, д. 31" u="1"/>
        <s v="Красновишерский городской округ Пермского края: 2025: г. Красновишерск, ул. Спортивная, д. 15 кор. 1" u="1"/>
        <s v="Красновишерский городской округ Пермского края: 2025: г. Красновишерск, ул. Школьная, д. 1" u="1"/>
        <s v="Красновишерский городской округ Пермского края: 2025: г. Красновишерск, ул. Яборова, д. 21А" u="1"/>
        <s v="Краснокамский городской округ Пермского края: 2025: г. Краснокамск, пр-т Комсомольский, д. 7" u="1"/>
        <s v="Краснокамский городской округ Пермского края: 2025: г. Краснокамск, ул. Большевистская, д. 13" u="1"/>
        <s v="Краснокамский городской округ Пермского края: 2025: г. Краснокамск, ул. Большевистская, д. 30" u="1"/>
        <s v="Краснокамский городской округ Пермского края: 2025: г. Краснокамск, ул. Большевистская, д. 5" u="1"/>
        <s v="Краснокамский городской округ Пермского края: 2025: г. Краснокамск, ул. Калинина, д. 13" u="1"/>
        <s v="Краснокамский городской округ Пермского края: 2025: г. Краснокамск, ул. Карла Маркса, д. 11" u="1"/>
        <s v="Краснокамский городской округ Пермского края: 2025: г. Краснокамск, ул. Карла Маркса, д. 19" u="1"/>
        <s v="Краснокамский городской округ Пермского края: 2025: г. Краснокамск, ул. Коммунальная, д. 9" u="1"/>
        <s v="Краснокамский городской округ Пермского края: 2025: г. Краснокамск, ул. Ленина, д. 8" u="1"/>
        <s v="Краснокамский городской округ Пермского края: 2025: г. Краснокамск, ул. Чапаева, д. 21" u="1"/>
        <s v="Краснокамский городской округ Пермского края: 2025: г. Краснокамск, ул. Чехова, д. 5" u="1"/>
        <s v="Краснокамский городской округ Пермского края: 2025: п. Майский, ул. Красногорская, д. 2" u="1"/>
        <s v="Кудымкарский муниципальный округ Пермского края: 2025: г. Кудымкар, ул. 50 лет Октября, д. 34" u="1"/>
        <s v="Кунгурский муниципальный округ Пермского края: 2025: г. Кунгур, ул. Карла Маркса, д. 22А" u="1"/>
        <s v="Кунгурский муниципальный округ Пермского края: 2025: г. Кунгур, ул. Мамонтова, д. 14" u="1"/>
        <s v="Кунгурский муниципальный округ Пермского края: 2025: г. Кунгур, ул. Новые дома, д. 4" u="1"/>
        <s v="Кунгурский муниципальный округ Пермского края: 2025: г. Кунгур, ул. Полетаевская, д. 14А" u="1"/>
        <s v="Кунгурский муниципальный округ Пермского края: 2025: г. Кунгур, ул. Полетаевская, д. 2В" u="1"/>
        <s v="Кунгурский муниципальный округ Пермского края: 2025: г. Кунгур, ул. Свободы, д. 36" u="1"/>
        <s v="Кунгурский муниципальный округ Пермского края: 2025: г. Кунгур, ул. Свободы, д. 46" u="1"/>
        <s v="Кунгурский муниципальный округ Пермского края: 2025: г. Кунгур, ул. Степана Разина, д. 23" u="1"/>
        <s v="Кунгурский муниципальный округ Пермского края: 2025: г. Кунгур, ул. Труда, д. 70" u="1"/>
        <s v="Лысьвенский городской округ Пермского края: 2025: г. Лысьва, ул. Гайдара, д. 28" u="1"/>
        <s v="Лысьвенский городской округ Пермского края: 2025: г. Лысьва, ул. Кирова, д. 45" u="1"/>
        <s v="Лысьвенский городской округ Пермского края: 2025: г. Лысьва, ул. Кирова, д. 8" u="1"/>
        <s v="Лысьвенский городской округ Пермского края: 2025: г. Лысьва, ул. Ленина, д. 22" u="1"/>
        <s v="Лысьвенский городской округ Пермского края: 2025: г. Лысьва, ул. Ленина, д. 6" u="1"/>
        <s v="Лысьвенский городской округ Пермского края: 2025: г. Лысьва, ул. Мира, д. 35" u="1"/>
        <s v="Лысьвенский городской округ Пермского края: 2025: г. Лысьва, ул. Мира, д. 77" u="1"/>
        <s v="Лысьвенский городской округ Пермского края: 2025: г. Лысьва, ул. Оборина, д. 28" u="1"/>
        <s v="Лысьвенский городской округ Пермского края: 2025: г. Лысьва, ул. Смышляева, д. 10" u="1"/>
        <s v="Лысьвенский городской округ Пермского края: 2025: г. Лысьва, ул. Суворова, д. 27" u="1"/>
        <s v="Лысьвенский городской округ Пермского края: 2025: г. Лысьва, ул. Суворова, д. 42" u="1"/>
        <s v="Лысьвенский городской округ Пермского края: 2025: г. Лысьва, ул. Фестивальная, д. 16" u="1"/>
        <s v="Лысьвенский городской округ Пермского края: 2025: г. Лысьва, ул. Чапаева, д. 17" u="1"/>
        <s v="Муниципальное образование &quot;Город Березники&quot; Пермского края: 2025: г. Березники, пр-т Ленина, д. 55А" u="1"/>
        <s v="Муниципальное образование &quot;Город Березники&quot; Пермского края: 2025: г. Березники, пр-т Советский, д. 32" u="1"/>
        <s v="Муниципальное образование &quot;Город Березники&quot; Пермского края: 2025: г. Березники, пр-т Советский, д. 40" u="1"/>
        <s v="Муниципальное образование &quot;Город Березники&quot; Пермского края: 2025: г. Березники, ул. Гагарина, д. 16" u="1"/>
        <s v="Муниципальное образование &quot;Город Березники&quot; Пермского края: 2025: г. Березники, ул. Карла Маркса, д. 50" u="1"/>
        <s v="Муниципальное образование &quot;Город Березники&quot; Пермского края: 2025: г. Березники, ул. Красноборова, д. 11" u="1"/>
        <s v="Муниципальное образование &quot;Город Березники&quot; Пермского края: 2025: г. Березники, ул. Ломоносова, д. 84" u="1"/>
        <s v="Муниципальное образование &quot;Город Березники&quot; Пермского края: 2025: г. Березники, ул. Менделеева, д. 21" u="1"/>
        <s v="Муниципальное образование &quot;Город Березники&quot; Пермского края: 2025: г. Березники, ул. Мира, д. 64" u="1"/>
        <s v="Муниципальное образование &quot;Город Березники&quot; Пермского края: 2025: г. Березники, ул. Парковая, д. 4" u="1"/>
        <s v="Муниципальное образование &quot;Город Березники&quot; Пермского края: 2025: г. Березники, ул. Парковая, д. 8" u="1"/>
        <s v="Муниципальное образование &quot;Город Березники&quot; Пермского края: 2025: г. Березники, ул. Пятилетки, д. 27" u="1"/>
        <s v="Муниципальное образование &quot;Город Березники&quot; Пермского края: 2025: г. Березники, ул. Пятилетки, д. 38" u="1"/>
        <s v="Муниципальное образование &quot;Город Березники&quot; Пермского края: 2025: г. Березники, ул. Пятилетки, д. 76" u="1"/>
        <s v="Муниципальное образование &quot;Город Березники&quot; Пермского края: 2025: г. Березники, ул. Труда, д. 3" u="1"/>
        <s v="Муниципальное образование &quot;Город Березники&quot; Пермского края: 2025: г. Березники, ул. Циренщикова, д. 4" u="1"/>
        <s v="Муниципальное образование &quot;Город Березники&quot; Пермского края: 2025: г. Березники, ул. Челюскинцев, д. 39" u="1"/>
        <s v="Муниципальное образование &quot;Город Березники&quot; Пермского края: 2025: г. Березники, ул. Челюскинцев, д. 61" u="1"/>
        <s v="Муниципальное образование &quot;Город Березники&quot; Пермского края: 2025: г. Березники, ул. Черняховского, д. 32" u="1"/>
        <s v="Муниципальное образование &quot;Город Березники&quot; Пермского края: 2025: г. Березники, ул. Черняховского, д. 45" u="1"/>
        <s v="Муниципальное образование &quot;Город Березники&quot; Пермского края: 2025: г. Березники, ул. Черняховского, д. 51" u="1"/>
        <s v="Муниципальное образование &quot;Город Березники&quot; Пермского края: 2025: г. Березники, ул. Юбилейная, д. 40" u="1"/>
        <s v="Муниципальное образование &quot;Город Березники&quot; Пермского края: 2025: г. Усолье, ул. Советская, д. 9" u="1"/>
        <s v="Нытвенский городской округ Пермского края: 2025: г. Нытва, пр-т Ленина, д. 13" u="1"/>
        <s v="Нытвенский городской округ Пермского края: 2025: г. Нытва, пр-т Ленина, д. 17" u="1"/>
        <s v="Нытвенский городской округ Пермского края: 2025: г. Нытва, ул. Карла Либкнехта, д. 11" u="1"/>
        <s v="Нытвенский городской округ Пермского края: 2025: г. Нытва, ул. Карла Либкнехта, д. 13" u="1"/>
        <s v="Нытвенский городской округ Пермского края: 2025: г. Нытва, ул. Карла Либкнехта, д. 16" u="1"/>
        <s v="Нытвенский городской округ Пермского края: 2025: г. Нытва, ул. Карла Либкнехта, д. 21" u="1"/>
        <s v="Нытвенский городской округ Пермского края: 2025: г. Нытва, ул. Мира, д. 6" u="1"/>
        <s v="Нытвенский городской округ Пермского края: 2025: г. Нытва, ул. Чапаева, д. 3" u="1"/>
        <s v="Нытвенский городской округ Пермского края: 2025: г. Нытва, ул. Чапаева, д. 5" u="1"/>
        <s v="Октябрьский городской округ Пермского края: 2025: пгт Октябрьский, ул. Северная, д. 2" u="1"/>
        <s v="Ординский муниципальный округ Пермского края: 2025: с. Орда, ул. Трактовая, д. 3" u="1"/>
        <s v="Осинский городской округ Пермского края: 2025: г. Оса, ул. Пугачева, д. 14" u="1"/>
        <s v="Осинский городской округ Пермского края: 2025: г. Оса, ул. Степана Разина, д. 77" u="1"/>
        <s v="Осинский городской округ Пермского края: 2025: с. Комарово, ул. Молодежная, д. 1" u="1"/>
        <s v="Оханский городской округ Пермского края: 2025: г. Оханск, ул. Подвойского, д. 65" u="1"/>
        <s v="Очерский городской округ Пермского края: 2025: г. Очер, ул. Ленина, д. 37" u="1"/>
        <s v="Пермский муниципальный район Пермского края: 2025: п. Мулянка, ул. Воинская, д. 2" u="1"/>
        <s v="Пермский муниципальный район Пермского края: 2025: п. Юго-Камский, ул. Советская, д. 146" u="1"/>
        <s v="Пермский муниципальный район Пермского края: 2025: с. Бершеть, ул. Садовая, д. 5" u="1"/>
        <s v="Пермский муниципальный район Пермского края: 2025: с. Лобаново, ул. Советская, д. 10" u="1"/>
        <s v="Соликамский городской округ Пермского края: 2025: г. Соликамск, ул. Большевистская /Матросова, 27, д. 54" u="1"/>
        <s v="Соликамский городской округ Пермского края: 2025: г. Соликамск, ул. Володарского, д. 19" u="1"/>
        <s v="Соликамский городской округ Пермского края: 2025: г. Соликамск, ул. Коминтерна, д. 8" u="1"/>
        <s v="Соликамский городской округ Пермского края: 2025: г. Соликамск, ул. Культуры, д. 20" u="1"/>
        <s v="Соликамский городской округ Пермского края: 2025: г. Соликамск, ул. Матросова, д. 29" u="1"/>
        <s v="Соликамский городской округ Пермского края: 2025: г. Соликамск, ул. Молодежная, д. 19" u="1"/>
        <s v="Соликамский городской округ Пермского края: 2025: г. Соликамск, ул. Молодежная, д. 9А" u="1"/>
        <s v="Соликамский городской округ Пермского края: 2025: г. Соликамск, ул. Розы Люксембург, д. 7" u="1"/>
        <s v="Чайковский городской округ Пермского края: 2025: г. Чайковский, б-р Приморский, д. 25" u="1"/>
        <s v="Чайковский городской округ Пермского края: 2025: г. Чайковский, б-р Приморский, д. 39" u="1"/>
        <s v="Чайковский городской округ Пермского края: 2025: г. Чайковский, ул. Горького, д. 20" u="1"/>
        <s v="Чайковский городской округ Пермского края: 2025: г. Чайковский, ул. Кабалевского, д. 18А" u="1"/>
        <s v="Чайковский городской округ Пермского края: 2025: г. Чайковский, ул. Кабалевского, д. 7" u="1"/>
        <s v="Чайковский городской округ Пермского края: 2025: г. Чайковский, ул. Карла Маркса, д. 26" u="1"/>
        <s v="Чайковский городской округ Пермского края: 2025: г. Чайковский, ул. Карла Маркса, д. 31" u="1"/>
        <s v="Чайковский городской округ Пермского края: 2025: г. Чайковский, ул. Карла Маркса, д. 6" u="1"/>
        <s v="Чайковский городской округ Пермского края: 2025: г. Чайковский, ул. Ленина, д. 15" u="1"/>
        <s v="Чайковский городской округ Пермского края: 2025: г. Чайковский, ул. Ленина, д. 23" u="1"/>
        <s v="Чайковский городской округ Пермского края: 2025: г. Чайковский, ул. Ленина, д. 33" u="1"/>
        <s v="Чайковский городской округ Пермского края: 2025: п. ст. Каучук, -, д. 5" u="1"/>
        <s v="Частинский муниципальный округ Пермского края: 2025: с. Частые, ул. Ленина, д. 75" u="1"/>
        <s v="Частинский муниципальный округ Пермского края: 2025: с. Частые, ул. Ленина, д. 80" u="1"/>
        <s v="Частинский муниципальный округ Пермского края: 2025: с. Частые, ул. Ленина, д. 81" u="1"/>
        <s v="Чердынский городской округ Пермского края: 2025: пгт Ныроб, ул. Уждавиниса, д. 13" u="1"/>
        <s v="Чусовской городской округ Пермского края: 2025: г. Чусовой, ул. 50 лет ВЛКСМ, д. 11А" u="1"/>
        <s v="Чусовской городской округ Пермского края: 2025: г. Чусовой, ул. Высотная, д. 25" u="1"/>
        <s v="Чусовской городской округ Пермского края: 2025: г. Чусовой, ул. Калаповская, д. 5А" u="1"/>
        <s v="Чусовской городской округ Пермского края: 2025: г. Чусовой, ул. Ленина, д. 19" u="1"/>
        <s v="Чусовской городской округ Пермского края: 2025: г. Чусовой, ул. Ленина, д. 35" u="1"/>
        <s v="Чусовской городской округ Пермского края: 2025: г. Чусовой, ул. Ленина, д. 54" u="1"/>
        <s v="Чусовской городской округ Пермского края: 2025: г. Чусовой, ул. Октябрьская, д. 12" u="1"/>
        <s v="Чусовской городской округ Пермского края: 2025: г. Чусовой, ул. Орджоникидзе, д. 3" u="1"/>
        <s v="Чусовской городской округ Пермского края: 2025: г. Чусовой, ул. Переездная, д. 19" u="1"/>
        <s v="Чусовской городской округ Пермского края: 2025: г. Чусовой, ул. Переездная, д. 5" u="1"/>
        <s v="Чусовской городской округ Пермского края: 2025: г. Чусовой, ул. Севастопольская, д. 63" u="1"/>
        <s v="Чусовской городской округ Пермского края: 2025: г. Чусовой, ул. Сивкова, д. 14" u="1"/>
        <s v="Чусовской городской округ Пермского края: 2025: г. Чусовой, ул. Сивкова, д. 16" u="1"/>
        <s v="Чусовской городской округ Пермского края: 2025: г. Чусовой, ул. Сивкова, д. 4" u="1"/>
        <s v="Чусовской городской округ Пермского края: 2025: г. Чусовой, ул. Толбухина, д. 3" u="1"/>
        <s v="Чусовской городской округ Пермского края: 2025: г. Чусовой, ул. Чайковского, д. 12" u="1"/>
        <s v="Чусовской городской округ Пермского края: 2025: г. Чусовой, ул. Чайковского, д. 12А" u="1"/>
        <s v="Чусовской городской округ Пермского края: 2025: г. Чусовой, ул. Чайковского, д. 4А" u="1"/>
        <s v="Чусовской городской округ Пермского края: 2025: г. Чусовой, ул. Школьная, д. 13" u="1"/>
        <s v="Чусовской городской округ Пермского края: 2025: п. Калино, ул. Железнодорожная, д. 9" u="1"/>
        <s v="Чусовской городской округ Пермского края: 2025: п. Калино, ул. Мира, д. 2" u="1"/>
        <s v="Александровский муниципальный округ Пермского края: 2026: г. Александровск, ул. Ленина, д. 36" u="1"/>
        <s v="Александровский муниципальный округ Пермского края: 2026: г. Александровск, ул. Чернышевского, д. 5" u="1"/>
        <s v="Александровский муниципальный округ Пермского края: 2026: п. Яйва, ул. 6-ой Пятилетки, д. 16" u="1"/>
        <s v="Александровский муниципальный округ Пермского края: 2026: п. Яйва, ул. 6-ой Пятилетки, д. 7" u="1"/>
        <s v="Александровский муниципальный округ Пермского края: 2026: п. Яйва, ул. Коммунистическая, д. 14" u="1"/>
        <s v="Верещагинский городской округ Пермского края: 2026: г. Верещагино, ул. Железнодорожная, д. 73" u="1"/>
        <s v="Верещагинский городской округ Пермского края: 2026: г. Верещагино, ул. Олега Кошевого, д. 16" u="1"/>
        <s v="Верещагинский городской округ Пермского края: 2026: г. Верещагино, ул. Свободы, д. 86" u="1"/>
        <s v="Верещагинский городской округ Пермского края: 2026: г. Верещагино, ул. Строителей, д. 98" u="1"/>
        <s v="Горнозаводской городской округ Пермского края: 2026: рп Пашия, ул. Ленина, д. 27" u="1"/>
        <s v="Горнозаводской городской округ Пермского края: 2026: рп Пашия, ул. Свердловская, д. 27" u="1"/>
        <s v="город Пермь: 2026: г. Пермь, пр-д Серебрянский, д. 5" u="1"/>
        <s v="город Пермь: 2026: г. Пермь, пр-т Комсомольский, д. 58" u="1"/>
        <s v="город Пермь: 2026: г. Пермь, пр-т Комсомольский, д. 84" u="1"/>
        <s v="город Пермь: 2026: г. Пермь, пр-т Комсомольский, д. 86" u="1"/>
        <s v="город Пермь: 2026: г. Пермь, ул. Адмирала Старикова, д. 1" u="1"/>
        <s v="город Пермь: 2026: г. Пермь, ул. Александра Невского, д. 8" u="1"/>
        <s v="город Пермь: 2026: г. Пермь, ул. Баумана, д. 10" u="1"/>
        <s v="город Пермь: 2026: г. Пермь, ул. Белинского, д. 59" u="1"/>
        <s v="город Пермь: 2026: г. Пермь, ул. Бородинская, д. 23" u="1"/>
        <s v="город Пермь: 2026: г. Пермь, ул. Братьев Игнатовых, д. 21А" u="1"/>
        <s v="город Пермь: 2026: г. Пермь, ул. Весенняя, д. 17А" u="1"/>
        <s v="город Пермь: 2026: г. Пермь, ул. Ветлужская, д. 64" u="1"/>
        <s v="город Пермь: 2026: г. Пермь, ул. Вижайская, д. 12" u="1"/>
        <s v="город Пермь: 2026: г. Пермь, ул. Газеты Звезда, д. 9" u="1"/>
        <s v="город Пермь: 2026: г. Пермь, ул. Гашкова, д. 30/3" u="1"/>
        <s v="город Пермь: 2026: г. Пермь, ул. Героев Хасана, д. 16" u="1"/>
        <s v="город Пермь: 2026: г. Пермь, ул. Героев Хасана, д. 32" u="1"/>
        <s v="город Пермь: 2026: г. Пермь, ул. Глазовская, д. 3" u="1"/>
        <s v="город Пермь: 2026: г. Пермь, ул. Глеба Успенского, д. 2А" u="1"/>
        <s v="город Пермь: 2026: г. Пермь, ул. Дениса Давыдова, д. 22" u="1"/>
        <s v="город Пермь: 2026: г. Пермь, ул. Добролюбова, д. 16" u="1"/>
        <s v="город Пермь: 2026: г. Пермь, ул. Дружбы, д. 20" u="1"/>
        <s v="город Пермь: 2026: г. Пермь, ул. Екатерининская, д. 134" u="1"/>
        <s v="город Пермь: 2026: г. Пермь, ул. Екатерининская, д. 214" u="1"/>
        <s v="город Пермь: 2026: г. Пермь, ул. Елькина, д. 49" u="1"/>
        <s v="город Пермь: 2026: г. Пермь, ул. Закамская, д. 29А" u="1"/>
        <s v="город Пермь: 2026: г. Пермь, ул. Закамская, д. 2В" u="1"/>
        <s v="город Пермь: 2026: г. Пермь, ул. Закамская, д. 58" u="1"/>
        <s v="город Пермь: 2026: г. Пермь, ул. Зенкова, д. 8" u="1"/>
        <s v="город Пермь: 2026: г. Пермь, ул. Качалова, д. 27" u="1"/>
        <s v="город Пермь: 2026: г. Пермь, ул. КИМ, д. 88" u="1"/>
        <s v="город Пермь: 2026: г. Пермь, ул. Кировоградская, д. 55" u="1"/>
        <s v="город Пермь: 2026: г. Пермь, ул. Комбайнеров, д. 26" u="1"/>
        <s v="город Пермь: 2026: г. Пермь, ул. Корсуньская, д. 23" u="1"/>
        <s v="город Пермь: 2026: г. Пермь, ул. Космонавта Беляева, д. 54А" u="1"/>
        <s v="город Пермь: 2026: г. Пермь, ул. Краснополянская, д. 12" u="1"/>
        <s v="город Пермь: 2026: г. Пермь, ул. Красные Казармы, д. 7" u="1"/>
        <s v="город Пермь: 2026: г. Пермь, ул. Крисанова, д. 18А" u="1"/>
        <s v="город Пермь: 2026: г. Пермь, ул. Крисанова, д. 18Б" u="1"/>
        <s v="город Пермь: 2026: г. Пермь, ул. Крупской, д. 35" u="1"/>
        <s v="город Пермь: 2026: г. Пермь, ул. Крупской, д. 38" u="1"/>
        <s v="город Пермь: 2026: г. Пермь, ул. Крупской, д. 75" u="1"/>
        <s v="город Пермь: 2026: г. Пермь, ул. Крупской, д. 76" u="1"/>
        <s v="город Пермь: 2026: г. Пермь, ул. Крупской, д. 82" u="1"/>
        <s v="город Пермь: 2026: г. Пермь, ул. Куйбышева, д. 58А" u="1"/>
        <s v="город Пермь: 2026: г. Пермь, ул. Куйбышева, д. 59" u="1"/>
        <s v="город Пермь: 2026: г. Пермь, ул. Куйбышева, д. 89" u="1"/>
        <s v="город Пермь: 2026: г. Пермь, ул. Кустовая, д. 3" u="1"/>
        <s v="город Пермь: 2026: г. Пермь, ул. Ласьвинская, д. 70" u="1"/>
        <s v="город Пермь: 2026: г. Пермь, ул. Ласьвинская, д. 72" u="1"/>
        <s v="город Пермь: 2026: г. Пермь, ул. Лебедева, д. 42" u="1"/>
        <s v="город Пермь: 2026: г. Пермь, ул. Лебедева, д. 47" u="1"/>
        <s v="город Пермь: 2026: г. Пермь, ул. Липатова, д. 13" u="1"/>
        <s v="город Пермь: 2026: г. Пермь, ул. Лиственная, д. 2" u="1"/>
        <s v="город Пермь: 2026: г. Пермь, ул. Лодыгина, д. 26" u="1"/>
        <s v="город Пермь: 2026: г. Пермь, ул. Лодыгина, д. 3А" u="1"/>
        <s v="город Пермь: 2026: г. Пермь, ул. Луначарского, д. 33" u="1"/>
        <s v="город Пермь: 2026: г. Пермь, ул. Лядовская, д. 119" u="1"/>
        <s v="город Пермь: 2026: г. Пермь, ул. Лякишева, д. 4" u="1"/>
        <s v="город Пермь: 2026: г. Пермь, ул. Макаренко, д. 10" u="1"/>
        <s v="город Пермь: 2026: г. Пермь, ул. Макаренко, д. 12" u="1"/>
        <s v="город Пермь: 2026: г. Пермь, ул. Макаренко, д. 14" u="1"/>
        <s v="город Пермь: 2026: г. Пермь, ул. Маршала Рыбалко, д. 42" u="1"/>
        <s v="город Пермь: 2026: г. Пермь, ул. Маршала Рыбалко, д. 45" u="1"/>
        <s v="город Пермь: 2026: г. Пермь, ул. Маршала Толбухина, д. 12" u="1"/>
        <s v="город Пермь: 2026: г. Пермь, ул. Маршала Толбухина, д. 2/5" u="1"/>
        <s v="город Пермь: 2026: г. Пермь, ул. Мира, д. 6" u="1"/>
        <s v="город Пермь: 2026: г. Пермь, ул. Монастырская, д. 177" u="1"/>
        <s v="город Пермь: 2026: г. Пермь, ул. Нефтяников, д. 2" u="1"/>
        <s v="город Пермь: 2026: г. Пермь, ул. Николая Быстрых, д. 2" u="1"/>
        <s v="город Пермь: 2026: г. Пермь, ул. Новоржевская, д. 36" u="1"/>
        <s v="город Пермь: 2026: г. Пермь, ул. Новосибирская, д. 18А" u="1"/>
        <s v="город Пермь: 2026: г. Пермь, ул. Одоевского, д. 26" u="1"/>
        <s v="город Пермь: 2026: г. Пермь, ул. Оршанская, д. 13" u="1"/>
        <s v="город Пермь: 2026: г. Пермь, ул. Охотников, д. 26" u="1"/>
        <s v="город Пермь: 2026: г. Пермь, ул. Петропавловская, д. 78" u="1"/>
        <s v="город Пермь: 2026: г. Пермь, ул. Петропавловская, д. 79" u="1"/>
        <s v="город Пермь: 2026: г. Пермь, ул. Плеханова, д. 33" u="1"/>
        <s v="город Пермь: 2026: г. Пермь, ул. Пономарева, д. 4" u="1"/>
        <s v="город Пермь: 2026: г. Пермь, ул. Пушкарская, д. 130" u="1"/>
        <s v="город Пермь: 2026: г. Пермь, ул. Пушкина, д. 29" u="1"/>
        <s v="город Пермь: 2026: г. Пермь, ул. Розалии Землячки, д. 12" u="1"/>
        <s v="город Пермь: 2026: г. Пермь, ул. Розалии Землячки, д. 8" u="1"/>
        <s v="город Пермь: 2026: г. Пермь, ул. Сергея Есенина, д. 11" u="1"/>
        <s v="город Пермь: 2026: г. Пермь, ул. Сибирская, д. 4А" u="1"/>
        <s v="город Пермь: 2026: г. Пермь, ул. Сибирская, д. 52" u="1"/>
        <s v="город Пермь: 2026: г. Пермь, ул. Сибирская, д. 57" u="1"/>
        <s v="город Пермь: 2026: г. Пермь, ул. Сибирская, д. 7А" u="1"/>
        <s v="город Пермь: 2026: г. Пермь, ул. Сивкова, д. 23" u="1"/>
        <s v="город Пермь: 2026: г. Пермь, ул. Советской Армии, д. 5" u="1"/>
        <s v="город Пермь: 2026: г. Пермь, ул. Солдатова, д. 7" u="1"/>
        <s v="город Пермь: 2026: г. Пермь, ул. Соловьева, д. 11" u="1"/>
        <s v="город Пермь: 2026: г. Пермь, ул. Соловьева, д. 3" u="1"/>
        <s v="город Пермь: 2026: г. Пермь, ул. Сусанина, д. 9" u="1"/>
        <s v="город Пермь: 2026: г. Пермь, ул. Тбилисская, д. 11" u="1"/>
        <s v="город Пермь: 2026: г. Пермь, ул. Техническая, д. 14" u="1"/>
        <s v="город Пермь: 2026: г. Пермь, ул. Тургенева, д. 20" u="1"/>
        <s v="город Пермь: 2026: г. Пермь, ул. Тургенева, д. 23" u="1"/>
        <s v="город Пермь: 2026: г. Пермь, ул. Тургенева, д. 6" u="1"/>
        <s v="город Пермь: 2026: г. Пермь, ул. Уинская, д. 13" u="1"/>
        <s v="город Пермь: 2026: г. Пермь, ул. Уинская, д. 6" u="1"/>
        <s v="город Пермь: 2026: г. Пермь, ул. Уральская, д. 45" u="1"/>
        <s v="город Пермь: 2026: г. Пермь, ул. Уральская, д. 53" u="1"/>
        <s v="город Пермь: 2026: г. Пермь, ул. Уральская, д. 83" u="1"/>
        <s v="город Пермь: 2026: г. Пермь, ул. Уфимская, д. 14" u="1"/>
        <s v="город Пермь: 2026: г. Пермь, ул. Федосеева, д. 10" u="1"/>
        <s v="город Пермь: 2026: г. Пермь, ул. Федосеева, д. 9" u="1"/>
        <s v="город Пермь: 2026: г. Пермь, ул. Формовщиков, д. 38" u="1"/>
        <s v="город Пермь: 2026: г. Пермь, ул. Худанина, д. 8" u="1"/>
        <s v="город Пермь: 2026: г. Пермь, ул. Чебоксарская, д. 12" u="1"/>
        <s v="город Пермь: 2026: г. Пермь, ул. Чехова, д. 8" u="1"/>
        <s v="город Пермь: 2026: г. Пермь, ул. Шишкина, д. 4" u="1"/>
        <s v="город Пермь: 2026: г. Пермь, ул. Экскаваторная, д. 51" u="1"/>
        <s v="город Пермь: 2026: г. Пермь, ул. Юрша, д. 82" u="1"/>
        <s v="город Пермь: 2026: г. Пермь, ул. Юрша, д. 9" u="1"/>
        <s v="город Пермь: 2026: г. Пермь, ул. Ялтинская, д. 10" u="1"/>
        <s v="город Пермь: 2026: г. Пермь, ул. Янаульская, д. 11" u="1"/>
        <s v="город Пермь: 2026: г. Пермь, ул. Янаульская, д. 12" u="1"/>
        <s v="город Пермь: 2026: г. Пермь, ш. Космонавтов, д. 110" u="1"/>
        <s v="город Пермь: 2026: г. Пермь, ш. Космонавтов, д. 127" u="1"/>
        <s v="Городской округ закрытое административно-территориальное образование Звездный Пермского края: 2026: ЗАТО Звёздный, ул. Коммунистическая, д. 4" u="1"/>
        <s v="Губахинский городской округ Пермского края: 2026: г. Губаха, пр-т Ленина, д. 36" u="1"/>
        <s v="Губахинский городской округ Пермского края: 2026: г. Губаха, пр-т Октябрьский, д. 12" u="1"/>
        <s v="Губахинский городской округ Пермского края: 2026: г. Губаха, ул. Газеты Правда, д. 23" u="1"/>
        <s v="Губахинский городской округ Пермского края: 2026: г. Губаха, ул. Газеты Правда, д. 28" u="1"/>
        <s v="Губахинский городской округ Пермского края: 2026: г. Губаха, ул. Дзержинского, д. 8" u="1"/>
        <s v="Губахинский городской округ Пермского края: 2026: г. Губаха, ул. Мира, д. 27А" u="1"/>
        <s v="Губахинский городской округ Пермского края: 2026: г. Губаха, ул. Орджоникидзе, д. 14" u="1"/>
        <s v="Губахинский городской округ Пермского края: 2026: г. Губаха, ул. Орджоникидзе, д. 6" u="1"/>
        <s v="Губахинский городской округ Пермского края: 2026: г. Губаха, ул. Циолковского, д. 1" u="1"/>
        <s v="Губахинский городской округ Пермского края: 2026: г. Губаха, ул. Чернигина, д. 2" u="1"/>
        <s v="Добрянский городской округ Пермского края: 2026: п. Пальники, ул. Молодежная, д. 5" u="1"/>
        <s v="Добрянский городской округ Пермского края: 2026: пгт Полазна, ул. 50 лет Октября, д. 5" u="1"/>
        <s v="Добрянский городской округ Пермского края: 2026: пгт Полазна, ул. Нефтяников, д. 8" u="1"/>
        <s v="Красновишерский городской округ Пермского края: 2026: г. Красновишерск, ул. Дзержинского, д. 24" u="1"/>
        <s v="Красновишерский городской округ Пермского края: 2026: г. Красновишерск, ул. Заводская, д. 16" u="1"/>
        <s v="Красновишерский городской округ Пермского края: 2026: г. Красновишерск, ул. Лоскутова, д. 2" u="1"/>
        <s v="Красновишерский городской округ Пермского края: 2026: г. Красновишерск, ул. Спортивная, д. 13" u="1"/>
        <s v="Краснокамский городской округ Пермского края: 2026: г. Краснокамск, пер. Пальтинский, д. 4" u="1"/>
        <s v="Краснокамский городской округ Пермского края: 2026: г. Краснокамск, пр-д Рябиновый, д. 2" u="1"/>
        <s v="Краснокамский городской округ Пермского края: 2026: г. Краснокамск, пр-т Мира, д. 10" u="1"/>
        <s v="Краснокамский городской округ Пермского края: 2026: г. Краснокамск, ул. Бумажников, д. 5" u="1"/>
        <s v="Краснокамский городской округ Пермского края: 2026: г. Краснокамск, ул. Дзержинского, д. 11" u="1"/>
        <s v="Краснокамский городской округ Пермского края: 2026: г. Краснокамск, ул. Карла Маркса, д. 13" u="1"/>
        <s v="Краснокамский городской округ Пермского края: 2026: г. Краснокамск, ул. Карла Маркса, д. 4А" u="1"/>
        <s v="Краснокамский городской округ Пермского края: 2026: г. Краснокамск, ул. Комарова, д. 9" u="1"/>
        <s v="Краснокамский городской округ Пермского края: 2026: г. Краснокамск, ул. Культуры, д. 3" u="1"/>
        <s v="Краснокамский городской округ Пермского края: 2026: г. Краснокамск, ул. Орджоникидзе, д. 4А" u="1"/>
        <s v="Краснокамский городской округ Пермского края: 2026: г. Краснокамск, ул. Свердлова, д. 18" u="1"/>
        <s v="Краснокамский городской округ Пермского края: 2026: г. Краснокамск, ул. Школьная, д. 4" u="1"/>
        <s v="Краснокамский городской округ Пермского края: 2026: п. Майский, ул. 9 Пятилетки, д. 26" u="1"/>
        <s v="Краснокамский городской округ Пермского края: 2026: п. Оверята, ул. Заводская, д. 19" u="1"/>
        <s v="Кудымкарский муниципальный округ Пермского края: 2026: г. Кудымкар, ул. 50 лет Октября, д. 32" u="1"/>
        <s v="Кудымкарский муниципальный округ Пермского края: 2026: г. Кудымкар, ул. 50 лет Октября, д. 38" u="1"/>
        <s v="Кудымкарский муниципальный округ Пермского края: 2026: г. Кудымкар, ул. Гагарина, д. 15" u="1"/>
        <s v="Кунгурский муниципальный округ Пермского края: 2026: г. Кунгур, ул. Бачурина, д. 13А" u="1"/>
        <s v="Кунгурский муниципальный округ Пермского края: 2026: г. Кунгур, ул. Детская, д. 23" u="1"/>
        <s v="Кунгурский муниципальный округ Пермского края: 2026: г. Кунгур, ул. Детская, д. 31" u="1"/>
        <s v="Кунгурский муниципальный округ Пермского края: 2026: г. Кунгур, ул. Ильина, д. 29" u="1"/>
        <s v="Кунгурский муниципальный округ Пермского края: 2026: г. Кунгур, ул. Карла Маркса, д. 31" u="1"/>
        <s v="Кунгурский муниципальный округ Пермского края: 2026: г. Кунгур, ул. Кирова, д. 36" u="1"/>
        <s v="Кунгурский муниципальный округ Пермского края: 2026: г. Кунгур, ул. Коммуны, д. 49" u="1"/>
        <s v="Кунгурский муниципальный округ Пермского края: 2026: г. Кунгур, ул. Космонавтов, д. 24" u="1"/>
        <s v="Кунгурский муниципальный округ Пермского края: 2026: г. Кунгур, ул. Полетаевская, д. 16" u="1"/>
        <s v="Кунгурский муниципальный округ Пермского края: 2026: г. Кунгур, ул. Полетаевская, д. 2В" u="1"/>
        <s v="Кунгурский муниципальный округ Пермского края: 2026: г. Кунгур, ул. Свободы, д. 171" u="1"/>
        <s v="Лысьвенский городской округ Пермского края: 2026: г. Лысьва, ул. Белинского, д. 27" u="1"/>
        <s v="Лысьвенский городской округ Пермского края: 2026: г. Лысьва, ул. Жданова, д. 13" u="1"/>
        <s v="Лысьвенский городской округ Пермского края: 2026: г. Лысьва, ул. Кирова, д. 69" u="1"/>
        <s v="Лысьвенский городской округ Пермского края: 2026: г. Лысьва, ул. Кутузова, д. 16" u="1"/>
        <s v="Лысьвенский городской округ Пермского края: 2026: г. Лысьва, ул. Ленина, д. 28" u="1"/>
        <s v="Лысьвенский городской округ Пермского края: 2026: г. Лысьва, ул. Мира, д. 12" u="1"/>
        <s v="Лысьвенский городской округ Пермского края: 2026: г. Лысьва, ул. Мира, д. 14" u="1"/>
        <s v="Лысьвенский городской округ Пермского края: 2026: г. Лысьва, ул. Мира, д. 38" u="1"/>
        <s v="Лысьвенский городской округ Пермского края: 2026: г. Лысьва, ул. Мира, д. 42" u="1"/>
        <s v="Лысьвенский городской округ Пермского края: 2026: г. Лысьва, ул. Мира, д. 9" u="1"/>
        <s v="Лысьвенский городской округ Пермского края: 2026: г. Лысьва, ул. Орджоникидзе, д. 37" u="1"/>
        <s v="Лысьвенский городской округ Пермского края: 2026: г. Лысьва, ул. Суворова, д. 36" u="1"/>
        <s v="Лысьвенский городской округ Пермского края: 2026: г. Лысьва, ул. Суворова, д. 38" u="1"/>
        <s v="Лысьвенский городской округ Пермского края: 2026: г. Лысьва, ул. Фестивальная, д. 2" u="1"/>
        <s v="Лысьвенский городской округ Пермского края: 2026: г. Лысьва, ул. Энгельса, д. 23" u="1"/>
        <s v="Муниципальное образование &quot;Город Березники&quot; Пермского края: 2026: г. Березники, пр-т Ленина, д. 51" u="1"/>
        <s v="Муниципальное образование &quot;Город Березники&quot; Пермского края: 2026: г. Березники, пр-т Ленина, д. 59" u="1"/>
        <s v="Муниципальное образование &quot;Город Березники&quot; Пермского края: 2026: г. Березники, пр-т Советский, д. 36" u="1"/>
        <s v="Муниципальное образование &quot;Город Березники&quot; Пермского края: 2026: г. Березники, пр-т Советский, д. 42" u="1"/>
        <s v="Муниципальное образование &quot;Город Березники&quot; Пермского края: 2026: г. Березники, ул. 30 Лет Победы, д. 42" u="1"/>
        <s v="Муниципальное образование &quot;Город Березники&quot; Пермского края: 2026: г. Березники, ул. Гагарина, д. 6" u="1"/>
        <s v="Муниципальное образование &quot;Город Березники&quot; Пермского края: 2026: г. Березники, ул. Клары Цеткин, д. 36" u="1"/>
        <s v="Муниципальное образование &quot;Город Березники&quot; Пермского края: 2026: г. Березники, ул. Ломоносова, д. 77" u="1"/>
        <s v="Муниципальное образование &quot;Город Березники&quot; Пермского края: 2026: г. Березники, ул. Льва Толстого, д. 11" u="1"/>
        <s v="Муниципальное образование &quot;Город Березники&quot; Пермского края: 2026: г. Березники, ул. Менделеева, д. 23" u="1"/>
        <s v="Муниципальное образование &quot;Город Березники&quot; Пермского края: 2026: г. Березники, ул. Мира, д. 52" u="1"/>
        <s v="Муниципальное образование &quot;Город Березники&quot; Пермского края: 2026: г. Березники, ул. Парковая, д. 5" u="1"/>
        <s v="Муниципальное образование &quot;Город Березники&quot; Пермского края: 2026: г. Березники, ул. Пятилетки, д. 103" u="1"/>
        <s v="Муниципальное образование &quot;Город Березники&quot; Пермского края: 2026: г. Березники, ул. Пятилетки, д. 19" u="1"/>
        <s v="Муниципальное образование &quot;Город Березники&quot; Пермского края: 2026: г. Березники, ул. Пятилетки, д. 32" u="1"/>
        <s v="Муниципальное образование &quot;Город Березники&quot; Пермского края: 2026: г. Березники, ул. Пятилетки, д. 80" u="1"/>
        <s v="Муниципальное образование &quot;Город Березники&quot; Пермского края: 2026: г. Березники, ул. Пятилетки, д. 89" u="1"/>
        <s v="Муниципальное образование &quot;Город Березники&quot; Пермского края: 2026: г. Березники, ул. Суворова, д. 89" u="1"/>
        <s v="Муниципальное образование &quot;Город Березники&quot; Пермского края: 2026: г. Березники, ул. Труда, д. 6" u="1"/>
        <s v="Муниципальное образование &quot;Город Березники&quot; Пермского края: 2026: г. Березники, ул. Циренщикова, д. 10" u="1"/>
        <s v="Муниципальное образование &quot;Город Березники&quot; Пермского края: 2026: г. Березники, ул. Челюскинцев, д. 17" u="1"/>
        <s v="Муниципальное образование &quot;Город Березники&quot; Пермского края: 2026: г. Березники, ул. Челюскинцев, д. 43" u="1"/>
        <s v="Муниципальное образование &quot;Город Березники&quot; Пермского края: 2026: г. Березники, ул. Щорса, д. 37" u="1"/>
        <s v="Муниципальное образование &quot;Город Березники&quot; Пермского края: 2026: г. Березники, ул. Юбилейная, д. 5" u="1"/>
        <s v="Нытвенский городской округ Пермского края: 2026: г. Нытва, пр-т Ленина, д. 33" u="1"/>
        <s v="Нытвенский городской округ Пермского края: 2026: г. Нытва, ул. Буденного, д. 16" u="1"/>
        <s v="Нытвенский городской округ Пермского края: 2026: г. Нытва, ул. Карла Либкнехта, д. 118/3" u="1"/>
        <s v="Нытвенский городской округ Пермского края: 2026: г. Нытва, ул. Карла Либкнехта, д. 118/4" u="1"/>
        <s v="Нытвенский городской округ Пермского края: 2026: г. Нытва, ул. Карла Либкнехта, д. 15" u="1"/>
        <s v="Нытвенский городской округ Пермского края: 2026: г. Нытва, ул. Карла Либкнехта, д. 25" u="1"/>
        <s v="Нытвенский городской округ Пермского края: 2026: рп Новоильинский, ул. Ленина, д. 99" u="1"/>
        <s v="Нытвенский городской округ Пермского края: 2026: рп Уральский, ул. Московская, д. 24" u="1"/>
        <s v="Очерский городской округ Пермского края: 2026: г. Очер, ул. Ленина, д. 151" u="1"/>
        <s v="Очерский городской округ Пермского края: 2026: пгт Павловский, ул. Жданова, д. 18" u="1"/>
        <s v="Пермский муниципальный район Пермского края: 2026: д. Кондратово, ул. Камская, д. 13" u="1"/>
        <s v="Пермский муниципальный район Пермского края: 2026: д. Кондратово, ул. Камская, д. 21" u="1"/>
        <s v="Пермский муниципальный район Пермского края: 2026: п. Мулянка, ул. Строителей, д. 17/1" u="1"/>
        <s v="Пермский муниципальный район Пермского края: 2026: п. Сокол, -, д. 10" u="1"/>
        <s v="Пермский муниципальный район Пермского края: 2026: п. Сокол, -, д. 12" u="1"/>
        <s v="Пермский муниципальный район Пермского края: 2026: п. Сокол, -, д. 14" u="1"/>
        <s v="Пермский муниципальный район Пермского края: 2026: п. Сокол, -, д. 15" u="1"/>
        <s v="Пермский муниципальный район Пермского края: 2026: п. Сокол, -, д. 7" u="1"/>
        <s v="Пермский муниципальный район Пермского края: 2026: п. Сокол, -, д. 8" u="1"/>
        <s v="Пермский муниципальный район Пермского края: 2026: п. Сылва, ул. Большевистская, д. 72" u="1"/>
        <s v="Пермский муниципальный район Пермского края: 2026: п. Юго-Камский, ул. Ленина, д. 1" u="1"/>
        <s v="Пермский муниципальный район Пермского края: 2026: с. Платошино, ул. Владимирова, д. 4" u="1"/>
        <s v="Пермский муниципальный район Пермского края: 2026: с. Усть-Качка, ул. Стройка, д. 1А" u="1"/>
        <s v="Соликамский городской округ Пермского края: 2026: г. Соликамск, ул. Большевистская, д. 30" u="1"/>
        <s v="Соликамский городской округ Пермского края: 2026: г. Соликамск, ул. Большевистская, д. 53" u="1"/>
        <s v="Соликамский городской округ Пермского края: 2026: г. Соликамск, ул. Володарского, д. 24" u="1"/>
        <s v="Соликамский городской округ Пермского края: 2026: г. Соликамск, ул. Культуры, д. 19" u="1"/>
        <s v="Соликамский городской округ Пермского края: 2026: г. Соликамск, ул. Матросова, д. 36" u="1"/>
        <s v="Соликамский городской округ Пермского края: 2026: г. Соликамск, ул. Молодежная, д. 1А" u="1"/>
        <s v="Соликамский городской округ Пермского края: 2026: г. Соликамск, ул. Розалии Землячки, д. 6" u="1"/>
        <s v="Соликамский городской округ Пермского края: 2026: г. Соликамск, ул. Черняховского /3-й Пятилетки, 34, д. 25" u="1"/>
        <s v="Чайковский городской округ Пермского края: 2026: г. Чайковский, б-р Приморский, д. 31" u="1"/>
        <s v="Чайковский городской округ Пермского края: 2026: г. Чайковский, б-р Приморский, д. 45" u="1"/>
        <s v="Чайковский городской округ Пермского края: 2026: г. Чайковский, б-р Приморский, д. 61" u="1"/>
        <s v="Чайковский городской округ Пермского края: 2026: г. Чайковский, ул. Горького, д. 10" u="1"/>
        <s v="Чайковский городской округ Пермского края: 2026: г. Чайковский, ул. Горького, д. 4" u="1"/>
        <s v="Чайковский городской округ Пермского края: 2026: г. Чайковский, ул. Кабалевского, д. 38" u="1"/>
        <s v="Чайковский городской округ Пермского края: 2026: г. Чайковский, ул. Кабалевского, д. 8" u="1"/>
        <s v="Чайковский городской округ Пермского края: 2026: г. Чайковский, ул. Карла Маркса, д. 27" u="1"/>
        <s v="Чайковский городской округ Пермского края: 2026: г. Чайковский, ул. Карла Маркса, д. 37" u="1"/>
        <s v="Чайковский городской округ Пермского края: 2026: г. Чайковский, ул. Ленина, д. 11" u="1"/>
        <s v="Чайковский городской округ Пермского края: 2026: г. Чайковский, ул. Ленина, д. 19" u="1"/>
        <s v="Чайковский городской округ Пермского края: 2026: г. Чайковский, ул. Ленина, д. 25" u="1"/>
        <s v="Чайковский городской округ Пермского края: 2026: г. Чайковский, ул. Ленина, д. 70" u="1"/>
        <s v="Чердынский городской округ Пермского края: 2026: пгт Ныроб, ул. Уждавиниса, д. 20" u="1"/>
        <s v="Чернушинский городской округ Пермского края: 2026: г. Чернушка, б-р 48 Стрелковой Бригады, д. 8" u="1"/>
        <s v="Чернушинский городской округ Пермского края: 2026: г. Чернушка, б-р Генерала Куприянова, д. 3" u="1"/>
        <s v="Чернушинский городской округ Пермского края: 2026: г. Чернушка, ул. Мира, д. 38" u="1"/>
        <s v="Чусовской городской округ Пермского края: 2026: г. Чусовой, ул. 50 лет ВЛКСМ, д. 12" u="1"/>
        <s v="Чусовской городской округ Пермского края: 2026: г. Чусовой, ул. 50 лет ВЛКСМ, д. 13" u="1"/>
        <s v="Чусовской городской округ Пермского края: 2026: г. Чусовой, ул. 50 лет ВЛКСМ, д. 15" u="1"/>
        <s v="Чусовской городской округ Пермского края: 2026: г. Чусовой, ул. 50 лет ВЛКСМ, д. 20" u="1"/>
        <s v="Чусовской городской округ Пермского края: 2026: г. Чусовой, ул. 50 лет ВЛКСМ, д. 3Б" u="1"/>
        <s v="Чусовской городской округ Пермского края: 2026: г. Чусовой, ул. 50 лет ВЛКСМ, д. 7В" u="1"/>
        <s v="Чусовской городской округ Пермского края: 2026: г. Чусовой, ул. Железнодорожная, д. 41" u="1"/>
        <s v="Чусовской городской округ Пермского края: 2026: г. Чусовой, ул. Космонавтов, д. 7" u="1"/>
        <s v="Чусовской городской округ Пермского края: 2026: г. Чусовой, ул. Ленина, д. 13" u="1"/>
        <s v="Чусовской городской округ Пермского края: 2026: г. Чусовой, ул. Ленина, д. 2" u="1"/>
        <s v="Чусовской городской округ Пермского края: 2026: г. Чусовой, ул. Ленина, д. 26" u="1"/>
        <s v="Чусовской городской округ Пермского края: 2026: г. Чусовой, ул. Ленина, д. 38" u="1"/>
        <s v="Чусовской городской округ Пермского края: 2026: г. Чусовой, ул. Ленина, д. 51" u="1"/>
        <s v="Чусовской городской округ Пермского края: 2026: г. Чусовой, ул. Ленина, д. 59" u="1"/>
        <s v="Чусовской городской округ Пермского края: 2026: г. Чусовой, ул. Лысьвенская, д. 80" u="1"/>
        <s v="Чусовской городской округ Пермского края: 2026: г. Чусовой, ул. Мира, д. 7" u="1"/>
        <s v="Чусовской городской округ Пермского края: 2026: г. Чусовой, ул. Октябрьская, д. 19" u="1"/>
        <s v="Чусовской городской округ Пермского края: 2026: г. Чусовой, ул. Толбухина, д. 3А" u="1"/>
        <s v="Чусовской городской округ Пермского края: 2026: г. Чусовой, ул. Толбухина, д. 7" u="1"/>
        <s v="Чусовской городской округ Пермского края: 2026: г. Чусовой, ул. Школьная, д. 15" u="1"/>
        <s v="Чусовской городской округ Пермского края: 2026: п. Калино, ул. Заводская, д. 1" u="1"/>
        <s v="Чусовской городской округ Пермского края: 2026: п. Калино, ул. Первомайская, д. 8" u="1"/>
        <s v="2024: г. Александровск, ул. Жданова, д. 24" u="1"/>
        <s v="2024: г. Александровск, ул. Ким, д. 22" u="1"/>
        <s v="2024: п. Лытвенский, ул. 9 Пятилетки, д. 3" u="1"/>
        <s v="2024: п. Яйва, ул. 6-ой Пятилетки, д. 13" u="1"/>
        <s v="2024: с. Березовка, ул. Советская, д. 48" u="1"/>
        <s v="2024: г. Верещагино, ул. 12 Декабря, д. 93" u="1"/>
        <s v="2024: г. Верещагино, ул. Железнодорожная, д. 71А" u="1"/>
        <s v="2024: г. Верещагино, ул. Карла Маркса, д. 58" u="1"/>
        <s v="2024: г. Верещагино, ул. Пролетарская, д. 44" u="1"/>
        <s v="2024: п. Гайны, ул. Советская, д. 15" u="1"/>
        <s v="2024: г. Горнозаводск, ул. Гипроцемента, д. 30" u="1"/>
        <s v="2024: г. Горнозаводск, ул. Свердлова, д. 66" u="1"/>
        <s v="2024: г. Горнозаводск, ул. Свердлова, д. 74" u="1"/>
        <s v="2024: г. Горнозаводск, ул. Свердлова, д. 76" u="1"/>
        <s v="2024: рп Пашия, ул. Свердловская, д. 33" u="1"/>
        <s v="2024: г. Пермь, б-р Гагарина, д. 66А" u="1"/>
        <s v="2024: г. Пермь, б-р Гагарина, д. 73" u="1"/>
        <s v="2024: г. Пермь, пр-т Комсомольский, д. 3" u="1"/>
        <s v="2024: г. Пермь, пр-т Комсомольский, д. 51" u="1"/>
        <s v="2024: г. Пермь, пр-т Парковый, д. 28А" u="1"/>
        <s v="2024: г. Пермь, пр-т Парковый, д. 4" u="1"/>
        <s v="2024: г. Пермь, пр-т Парковый, д. 41В" u="1"/>
        <s v="2024: г. Пермь, ул. 1-я Красноармейская, д. 44А" u="1"/>
        <s v="2024: г. Пермь, ул. 9-го Мая, д. 18/1" u="1"/>
        <s v="2024: г. Пермь, ул. Александра Невского, д. 10" u="1"/>
        <s v="2024: г. Пермь, ул. Аркадия Гайдара, д. 18" u="1"/>
        <s v="2024: г. Пермь, ул. Аркадия Гайдара, д. 8" u="1"/>
        <s v="2024: г. Пермь, ул. Богдана Хмельницкого, д. 11" u="1"/>
        <s v="2024: г. Пермь, ул. Богдана Хмельницкого, д. 31" u="1"/>
        <s v="2024: г. Пермь, ул. Борчанинова, д. 15" u="1"/>
        <s v="2024: г. Пермь, ул. Братьев Вагановых, д. 8" u="1"/>
        <s v="2024: г. Пермь, ул. Вагонная, д. 25" u="1"/>
        <s v="2024: г. Пермь, ул. Васнецова, д. 3" u="1"/>
        <s v="2024: г. Пермь, ул. Весенняя, д. 19" u="1"/>
        <s v="2024: г. Пермь, ул. Весенняя, д. 30" u="1"/>
        <s v="2024: г. Пермь, ул. Ветлужская, д. 62" u="1"/>
        <s v="2024: г. Пермь, ул. Вижайская, д. 20" u="1"/>
        <s v="2024: г. Пермь, ул. Вильямса, д. 24" u="1"/>
        <s v="2024: г. Пермь, ул. Волгодонская, д. 19" u="1"/>
        <s v="2024: г. Пермь, ул. Воронежская, д. 22" u="1"/>
        <s v="2024: г. Пермь, ул. Добролюбова, д. 12" u="1"/>
        <s v="2024: г. Пермь, ул. Добролюбова, д. 18" u="1"/>
        <s v="2024: г. Пермь, ул. Звонарева, д. 2/1" u="1"/>
        <s v="2024: г. Пермь, ул. Камышинская, д. 10" u="1"/>
        <s v="2024: г. Пермь, ул. Камышинская, д. 12" u="1"/>
        <s v="2024: г. Пермь, ул. Карбышева, д. 32" u="1"/>
        <s v="2024: г. Пермь, ул. Кояновская, д. 6" u="1"/>
        <s v="2024: г. Пермь, ул. Красноводская, д. 6" u="1"/>
        <s v="2024: г. Пермь, ул. Краснополянская, д. 6" u="1"/>
        <s v="2024: г. Пермь, ул. Крисанова, д. 23" u="1"/>
        <s v="2024: г. Пермь, ул. Кронита, д. 6" u="1"/>
        <s v="2024: г. Пермь, ул. Крупской, д. 39" u="1"/>
        <s v="2024: г. Пермь, ул. Крупской, д. 73" u="1"/>
        <s v="2024: г. Пермь, ул. Крупской, д. 82А" u="1"/>
        <s v="2024: г. Пермь, ул. Куйбышева, д. 107" u="1"/>
        <s v="2024: г. Пермь, ул. Куйбышева, д. 86" u="1"/>
        <s v="2024: г. Пермь, ул. Левченко, д. 6" u="1"/>
        <s v="2024: г. Пермь, ул. Луговского, д. 3" u="1"/>
        <s v="2024: г. Пермь, ул. Магистральная, д. 12А" u="1"/>
        <s v="2024: г. Пермь, ул. Макаренко, д. 14А" u="1"/>
        <s v="2024: г. Пермь, ул. Макаренко, д. 36" u="1"/>
        <s v="2024: г. Пермь, ул. Малкова, д. 22" u="1"/>
        <s v="2024: г. Пермь, ул. Маршала Рыбалко, д. 107" u="1"/>
        <s v="2024: г. Пермь, ул. Маршала Рыбалко, д. 109" u="1"/>
        <s v="2024: г. Пермь, ул. Маршала Рыбалко, д. 109А" u="1"/>
        <s v="2024: г. Пермь, ул. Маршала Рыбалко, д. 49" u="1"/>
        <s v="2024: г. Пермь, ул. Маршала Рыбалко, д. 93" u="1"/>
        <s v="2024: г. Пермь, ул. Маршала Толбухина, д. 40" u="1"/>
        <s v="2024: г. Пермь, ул. Мильчакова, д. 19" u="1"/>
        <s v="2024: г. Пермь, ул. Моторостроителей, д. 11" u="1"/>
        <s v="2024: г. Пермь, ул. Николая Островского, д. 29" u="1"/>
        <s v="2024: г. Пермь, ул. Новосибирская, д. 13" u="1"/>
        <s v="2024: г. Пермь, ул. Новосибирская, д. 17" u="1"/>
        <s v="2024: г. Пермь, ул. Одоевского, д. 34" u="1"/>
        <s v="2024: г. Пермь, ул. Окулова, д. 31" u="1"/>
        <s v="2024: г. Пермь, ул. Осинская, д. 12" u="1"/>
        <s v="2024: г. Пермь, ул. Подлесная, д. 23/2" u="1"/>
        <s v="2024: г. Пермь, ул. Подлесная, д. 33" u="1"/>
        <s v="2024: г. Пермь, ул. Пушкарская, д. 94" u="1"/>
        <s v="2024: г. Пермь, ул. Пушкина, д. 23" u="1"/>
        <s v="2024: г. Пермь, ул. Репина, д. 31" u="1"/>
        <s v="2024: г. Пермь, ул. Самолетная, д. 36" u="1"/>
        <s v="2024: г. Пермь, ул. Советской Армии, д. 33" u="1"/>
        <s v="2024: г. Пермь, ул. Строителей, д. 46" u="1"/>
        <s v="2024: г. Пермь, ул. Таборская, д. 14" u="1"/>
        <s v="2024: г. Пермь, ул. Тургенева, д. 18/3" u="1"/>
        <s v="2024: г. Пермь, ул. Уральская, д. 61" u="1"/>
        <s v="2024: г. Пермь, ул. Химградская, д. 45" u="1"/>
        <s v="2024: г. Пермь, ул. Химградская, д. 45А" u="1"/>
        <s v="2024: г. Пермь, ул. Химградская, д. 51" u="1"/>
        <s v="2024: г. Пермь, ул. Холмогорская, д. 23" u="1"/>
        <s v="2024: г. Пермь, ул. Чернышевского, д. 15В" u="1"/>
        <s v="2024: г. Пермь, ул. Шишкина, д. 10" u="1"/>
        <s v="2024: г. Пермь, ул. Юрша, д. 3А" u="1"/>
        <s v="2024: г. Губаха, пр-т Ленина, д. 19" u="1"/>
        <s v="2024: г. Губаха, пр-т Ленина, д. 25" u="1"/>
        <s v="2024: г. Губаха, пр-т Ленина, д. 35" u="1"/>
        <s v="2024: г. Губаха, пр-т Ленина, д. 41" u="1"/>
        <s v="2024: г. Губаха, ул. Дегтярева, д. 9" u="1"/>
        <s v="2024: г. Губаха, ул. Мичурина, д. 2" u="1"/>
        <s v="2024: г. Губаха, ул. Циолковского, д. 4" u="1"/>
        <s v="2024: г. Добрянка, ул. Копылова, д. 71" u="1"/>
        <s v="2024: пгт Полазна, ул. 50 лет Октября, д. 15" u="1"/>
        <s v="2024: пгт Полазна, ул. Дружбы, д. 12" u="1"/>
        <s v="2024: п. Ильинский, ул. Бутырина, д. 5" u="1"/>
        <s v="2024: п. Менделеево, ул. Ленина, д. 31" u="1"/>
        <s v="2024: г. Красновишерск, ул. Гагарина, д. 29" u="1"/>
        <s v="2024: г. Красновишерск, ул. Дзержинского, д. 24" u="1"/>
        <s v="2024: г. Краснокамск, пер. Василия Шваи, д. 2" u="1"/>
        <s v="2024: г. Краснокамск, пр-т Комсомольский, д. 16" u="1"/>
        <s v="2024: г. Краснокамск, пр-т Мира, д. 7" u="1"/>
        <s v="2024: г. Краснокамск, ул. Большевистская, д. 27" u="1"/>
        <s v="2024: г. Краснокамск, ул. Дзержинского, д. 2А" u="1"/>
        <s v="2024: г. Краснокамск, ул. Карла Маркса, д. 15" u="1"/>
        <s v="2024: г. Краснокамск, ул. Карла Маркса, д. 9" u="1"/>
        <s v="2024: г. Краснокамск, ул. Ленина, д. 13" u="1"/>
        <s v="2024: г. Краснокамск, ул. Чапаева, д. 2" u="1"/>
        <s v="2024: г. Краснокамск, ул. Чехова, д. 3" u="1"/>
        <s v="2024: г. Краснокамск, ул. Шоссейная, д. 4" u="1"/>
        <s v="2024: п. Оверята, ул. Линейная, д. 5" u="1"/>
        <s v="2024: г. Кудымкар, ул. 50 лет Октября, д. 32" u="1"/>
        <s v="2024: г. Кудымкар, ул. Загородная, д. 14" u="1"/>
        <s v="2024: г. Кунгур, ул. 8 Марта, д. 2" u="1"/>
        <s v="2024: г. Кунгур, ул. Космонавтов, д. 16" u="1"/>
        <s v="2024: г. Кунгур, ул. Красногвардейцев, д. 81" u="1"/>
        <s v="2024: г. Кунгур, ул. Нефтяников, д. 35" u="1"/>
        <s v="2024: г. Кунгур, ул. Пролетарская, д. 119" u="1"/>
        <s v="2024: г. Кунгур, ул. Пролетарская, д. 135" u="1"/>
        <s v="2024: г. Кунгур, ул. Свердлова, д. 25А" u="1"/>
        <s v="2024: г. Кунгур, ул. Свободы, д. 12" u="1"/>
        <s v="2024: с. Моховое, ул. Мира, д. 14" u="1"/>
        <s v="2024: г. Лысьва, ул. Белинского, д. 32" u="1"/>
        <s v="2024: г. Лысьва, ул. Кирова, д. 27" u="1"/>
        <s v="2024: г. Лысьва, ул. Ленина, д. 38" u="1"/>
        <s v="2024: г. Лысьва, ул. Мира, д. 20" u="1"/>
        <s v="2024: г. Лысьва, ул. Невского, д. 6" u="1"/>
        <s v="2024: г. Лысьва, ул. Суворова, д. 38" u="1"/>
        <s v="2024: г. Березники, пр-т Ленина, д. 55" u="1"/>
        <s v="2024: г. Березники, пр-т Советский, д. 28" u="1"/>
        <s v="2024: г. Березники, пр-т Советский, д. 30" u="1"/>
        <s v="2024: г. Березники, пр-т Советский, д. 38" u="1"/>
        <s v="2024: г. Березники, пр-т Советский, д. 44" u="1"/>
        <s v="2024: г. Березники, ул. Деменева, д. 9" u="1"/>
        <s v="2024: г. Березники, ул. Клары Цеткин, д. 38" u="1"/>
        <s v="2024: г. Березники, ул. Ломоносова, д. 78" u="1"/>
        <s v="2024: г. Березники, ул. Менделеева, д. 18" u="1"/>
        <s v="2024: г. Березники, ул. Менделеева, д. 24" u="1"/>
        <s v="2024: г. Березники, ул. Парковая, д. 6" u="1"/>
        <s v="2024: г. Березники, ул. Пятилетки, д. 23" u="1"/>
        <s v="2024: г. Березники, ул. Пятилетки, д. 35" u="1"/>
        <s v="2024: г. Березники, ул. Пятилетки, д. 46" u="1"/>
        <s v="2024: г. Березники, ул. Свердлова, д. 49" u="1"/>
        <s v="2024: г. Березники, ул. Труда, д. 6А" u="1"/>
        <s v="2024: г. Березники, ул. Челюскинцев, д. 35" u="1"/>
        <s v="2024: г. Березники, ул. Челюскинцев, д. 53" u="1"/>
        <s v="2024: г. Березники, ул. Юбилейная, д. 112" u="1"/>
        <s v="2024: г. Березники, ул. Юбилейная, д. 28" u="1"/>
        <s v="2024: г. Березники, ул. Юбилейная, д. 42" u="1"/>
        <s v="2024: г. Березники, ул. Юбилейная, д. 62" u="1"/>
        <s v="2024: г. Березники, ул. Юбилейная, д. 9" u="1"/>
        <s v="2024: г. Нытва, пр-т Ленина, д. 41" u="1"/>
        <s v="2024: с. Орда, ул. Новая, д. 4" u="1"/>
        <s v="2024: с. Орда, ул. Трактовая, д. 1Б" u="1"/>
        <s v="2024: с. Орда, ул. Трактовая, д. 8" u="1"/>
        <s v="2024: п. Красный Восход, ул. Зеленинская, д. 6А" u="1"/>
        <s v="2024: п. Юго-Камский, ул. Сибирская, д. 21" u="1"/>
        <s v="2024: г. Соликамск, ул. Белинского, д. 14" u="1"/>
        <s v="2024: г. Соликамск, ул. Белинского, д. 8" u="1"/>
        <s v="2024: г. Соликамск, ул. Володарского /Большевистская, 45, д. 16" u="1"/>
        <s v="2024: г. Соликамск, ул. Дубравная, д. 59" u="1"/>
        <s v="2024: г. Соликамск, ул. Культуры, д. 40" u="1"/>
        <s v="2024: г. Соликамск, ул. Матросова, д. 37" u="1"/>
        <s v="2024: г. Соликамск, ул. Молодежная, д. 5" u="1"/>
        <s v="2024: г. Соликамск, ул. Розы Люксембург, д. 22" u="1"/>
        <s v="2024: г. Соликамск, ул. Черняховского, д. 23" u="1"/>
        <s v="2024: г. Чайковский, б-р Приморский, д. 17" u="1"/>
        <s v="2024: г. Чайковский, б-р Приморский, д. 33" u="1"/>
        <s v="2024: г. Чайковский, б-р Приморский, д. 53" u="1"/>
        <s v="2024: г. Чайковский, ул. Вокзальная, д. 33" u="1"/>
        <s v="2024: г. Чайковский, ул. Вокзальная, д. 61" u="1"/>
        <s v="2024: г. Чайковский, ул. Горького, д. 18" u="1"/>
        <s v="2024: г. Чайковский, ул. Декабристов, д. 18" u="1"/>
        <s v="2024: г. Чайковский, ул. Кабалевского, д. 17" u="1"/>
        <s v="2024: г. Чайковский, ул. Кабалевского, д. 40" u="1"/>
        <s v="2024: г. Чайковский, ул. Карла Маркса, д. 18" u="1"/>
        <s v="2024: г. Чайковский, ул. Карла Маркса, д. 20" u="1"/>
        <s v="2024: г. Чайковский, ул. Карла Маркса, д. 30" u="1"/>
        <s v="2024: г. Чайковский, ул. Карла Маркса, д. 42" u="1"/>
        <s v="2024: г. Чайковский, ул. Ленина, д. 12" u="1"/>
        <s v="2024: г. Чайковский, ул. Ленина, д. 20" u="1"/>
        <s v="2024: г. Чайковский, ул. Ленина, д. 31" u="1"/>
        <s v="2024: г. Чайковский, ул. Ленина, д. 5" u="1"/>
        <s v="2024: г. Чайковский, ул. Ленина, д. 7" u="1"/>
        <s v="2024: г. Чайковский, ул. Ленина, д. 9" u="1"/>
        <s v="2024: г. Чайковский, ул. Мира, д. 16" u="1"/>
        <s v="2024: г. Чайковский, ул. Советская, д. 55" u="1"/>
        <s v="2024: г. Чернушка, ул. Ленина, д. 83А" u="1"/>
        <s v="2024: г. Чусовой, п. Лямино, ул. Космонавтов, д. 1" u="1"/>
        <s v="2024: г. Чусовой, п. Лямино, ул. Космонавтов, д. 3" u="1"/>
        <s v="2024: г. Чусовой, ул. 50 лет ВЛКСМ, д. 2А" u="1"/>
        <s v="2024: г. Чусовой, ул. Высотная, д. 13" u="1"/>
        <s v="2024: г. Чусовой, ул. Железнодорожная, д. 7" u="1"/>
        <s v="2024: г. Чусовой, ул. Ленина, д. 14" u="1"/>
        <s v="2024: г. Чусовой, ул. Ленина, д. 24" u="1"/>
        <s v="2024: г. Чусовой, ул. Ленина, д. 47" u="1"/>
        <s v="2024: г. Чусовой, ул. Ленина, д. 52" u="1"/>
        <s v="2024: г. Чусовой, ул. Ленина, д. 7" u="1"/>
        <s v="2024: г. Чусовой, ул. Мира, д. 5" u="1"/>
        <s v="2024: г. Чусовой, ул. Орджоникидзе, д. 10" u="1"/>
        <s v="2024: г. Чусовой, ул. Переездная, д. 11" u="1"/>
        <s v="2024: г. Чусовой, ул. Переездная, д. 22" u="1"/>
        <s v="2024: г. Чусовой, ул. Попова, д. 2В" u="1"/>
        <s v="2024: г. Чусовой, ул. Школьная, д. 26" u="1"/>
        <s v="2025: г. Александровск, ул. Ким, д. 22" u="1"/>
        <s v="2025: г. Александровск, ул. Кирова, д. 16" u="1"/>
        <s v="2025: г. Александровск, ул. Кирова, д. 18" u="1"/>
        <s v="2025: п. Яйва, ул. 6-ой Пятилетки, д. 13" u="1"/>
        <s v="2025: п. Яйва, ул. 6-ой Пятилетки, д. 14" u="1"/>
        <s v="2025: п. Яйва, ул. 6-ой Пятилетки, д. 21" u="1"/>
        <s v="2025: п. Яйва, ул. Заводская, д. 50" u="1"/>
        <s v="2025: с. Березовка, ул. Советская, д. 48" u="1"/>
        <s v="2025: г. Верещагино, ул. Почтовая, д. 2" u="1"/>
        <s v="2025: г. Верещагино, ул. Пролетарская, д. 44" u="1"/>
        <s v="2025: г. Верещагино, ул. Советская, д. 63" u="1"/>
        <s v="2025: г. Верещагино, ул. Строителей, д. 88" u="1"/>
        <s v="2025: г. Горнозаводск, ул. Школьная, д. 17" u="1"/>
        <s v="2025: п. Сараны, ул. Кирова, д. 14" u="1"/>
        <s v="2025: п. Теплая Гора, ул. Доменная, д. 19А" u="1"/>
        <s v="2025: г. Пермь, б-р Гагарина, д. 25" u="1"/>
        <s v="2025: г. Пермь, б-р Гагарина, д. 93/2" u="1"/>
        <s v="2025: г. Пермь, пр-т Комсомольский, д. 32" u="1"/>
        <s v="2025: г. Пермь, пр-т Комсомольский, д. 62" u="1"/>
        <s v="2025: г. Пермь, пр-т Комсомольский, д. 63" u="1"/>
        <s v="2025: г. Пермь, пр-т Комсомольский, д. 72" u="1"/>
        <s v="2025: г. Пермь, пр-т Комсомольский, д. 85" u="1"/>
        <s v="2025: г. Пермь, пр-т Парковый, д. 2" u="1"/>
        <s v="2025: г. Пермь, пр-т Парковый, д. 30/2" u="1"/>
        <s v="2025: г. Пермь, пр-т Парковый, д. 7" u="1"/>
        <s v="2025: г. Пермь, ул. 1-я Красноармейская, д. 31" u="1"/>
        <s v="2025: г. Пермь, ул. 4-я Запрудская, д. 29" u="1"/>
        <s v="2025: г. Пермь, ул. 9-го Мая, д. 1" u="1"/>
        <s v="2025: г. Пермь, ул. 9-го Мая, д. 16" u="1"/>
        <s v="2025: г. Пермь, ул. Адмирала Нахимова, д. 3" u="1"/>
        <s v="2025: г. Пермь, ул. Академика Веденеева, д. 17" u="1"/>
        <s v="2025: г. Пермь, ул. Академика Курчатова, д. 4А" u="1"/>
        <s v="2025: г. Пермь, ул. Александра Невского, д. 30" u="1"/>
        <s v="2025: г. Пермь, ул. Александра Пархоменко, д. 12" u="1"/>
        <s v="2025: г. Пермь, ул. Александра Щербакова, д. 12" u="1"/>
        <s v="2025: г. Пермь, ул. Аркадия Гайдара, д. 6/2" u="1"/>
        <s v="2025: г. Пермь, ул. Архитектора Свиязева, д. 32" u="1"/>
        <s v="2025: г. Пермь, ул. Архитектора Свиязева, д. 44" u="1"/>
        <s v="2025: г. Пермь, ул. Байкальская, д. 3/1" u="1"/>
        <s v="2025: г. Пермь, ул. Байкальская, д. 3/2" u="1"/>
        <s v="2025: г. Пермь, ул. Баумана, д. 12" u="1"/>
        <s v="2025: г. Пермь, ул. Баумана, д. 21" u="1"/>
        <s v="2025: г. Пермь, ул. Белинского, д. 51" u="1"/>
        <s v="2025: г. Пермь, ул. Богдана Хмельницкого, д. 56" u="1"/>
        <s v="2025: г. Пермь, ул. Боровая, д. 30" u="1"/>
        <s v="2025: г. Пермь, ул. Бородинская, д. 31" u="1"/>
        <s v="2025: г. Пермь, ул. Борчанинова, д. 1" u="1"/>
        <s v="2025: г. Пермь, ул. Борчанинова, д. 5" u="1"/>
        <s v="2025: г. Пермь, ул. Братская, д. 2/2" u="1"/>
        <s v="2025: г. Пермь, ул. Бумажников, д. 12" u="1"/>
        <s v="2025: г. Пермь, ул. Бумажников, д. 20" u="1"/>
        <s v="2025: г. Пермь, ул. Василия Каменского, д. 4" u="1"/>
        <s v="2025: г. Пермь, ул. Василия Каменского, д. 6" u="1"/>
        <s v="2025: г. Пермь, ул. Весенняя, д. 16" u="1"/>
        <s v="2025: г. Пермь, ул. Весенняя, д. 20" u="1"/>
        <s v="2025: г. Пермь, ул. Ветлужская, д. 91" u="1"/>
        <s v="2025: г. Пермь, ул. Вижайская, д. 23" u="1"/>
        <s v="2025: г. Пермь, ул. Вильвенская, д. 13" u="1"/>
        <s v="2025: г. Пермь, ул. Вильямса, д. 53Б" u="1"/>
        <s v="2025: г. Пермь, ул. Воронежская, д. 17А" u="1"/>
        <s v="2025: г. Пермь, ул. Воронежская, д. 19" u="1"/>
        <s v="2025: г. Пермь, ул. Газеты Звезда, д. 14" u="1"/>
        <s v="2025: г. Пермь, ул. Газеты Звезда, д. 54" u="1"/>
        <s v="2025: г. Пермь, ул. Гайвинская, д. 60" u="1"/>
        <s v="2025: г. Пермь, ул. Генерала Панфилова, д. 10" u="1"/>
        <s v="2025: г. Пермь, ул. Генерала Черняховского, д. 53" u="1"/>
        <s v="2025: г. Пермь, ул. Героев Хасана, д. 15" u="1"/>
        <s v="2025: г. Пермь, ул. Героев Хасана, д. 3" u="1"/>
        <s v="2025: г. Пермь, ул. Героев Хасана, д. 8" u="1"/>
        <s v="2025: г. Пермь, ул. Гусарова, д. 14" u="1"/>
        <s v="2025: г. Пермь, ул. Гусарова, д. 16" u="1"/>
        <s v="2025: г. Пермь, ул. Гусарова, д. 18" u="1"/>
        <s v="2025: г. Пермь, ул. Гусарова, д. 8" u="1"/>
        <s v="2025: г. Пермь, ул. Гусарова, д. 9" u="1"/>
        <s v="2025: г. Пермь, ул. Дружбы, д. 21" u="1"/>
        <s v="2025: г. Пермь, ул. Екатерининская, д. 198" u="1"/>
        <s v="2025: г. Пермь, ул. Екатерининская, д. 51" u="1"/>
        <s v="2025: г. Пермь, ул. Желябова, д. 10" u="1"/>
        <s v="2025: г. Пермь, ул. Желябова, д. 13" u="1"/>
        <s v="2025: г. Пермь, ул. Закамская, д. 20" u="1"/>
        <s v="2025: г. Пермь, ул. Закамская, д. 2А" u="1"/>
        <s v="2025: г. Пермь, ул. Закамская, д. 2Б" u="1"/>
        <s v="2025: г. Пермь, ул. Закамская, д. 42" u="1"/>
        <s v="2025: г. Пермь, ул. Закамская, д. 5/2" u="1"/>
        <s v="2025: г. Пермь, ул. Закамская, д. 54" u="1"/>
        <s v="2025: г. Пермь, ул. Ивана Франко, д. 40/3" u="1"/>
        <s v="2025: г. Пермь, ул. Карбышева, д. 32" u="1"/>
        <s v="2025: г. Пермь, ул. Качалова, д. 27" u="1"/>
        <s v="2025: г. Пермь, ул. КИМ, д. 51" u="1"/>
        <s v="2025: г. Пермь, ул. КИМ, д. 97" u="1"/>
        <s v="2025: г. Пермь, ул. Кировоградская, д. 10" u="1"/>
        <s v="2025: г. Пермь, ул. Кировоградская, д. 15" u="1"/>
        <s v="2025: г. Пермь, ул. Коломенская, д. 9" u="1"/>
        <s v="2025: г. Пермь, ул. Колыбалова, д. 18" u="1"/>
        <s v="2025: г. Пермь, ул. Колыбалова, д. 20" u="1"/>
        <s v="2025: г. Пермь, ул. Комиссара Пожарского, д. 15" u="1"/>
        <s v="2025: г. Пермь, ул. Корсуньская, д. 23" u="1"/>
        <s v="2025: г. Пермь, ул. Космонавта Леонова, д. 62" u="1"/>
        <s v="2025: г. Пермь, ул. Костычева, д. 42/1" u="1"/>
        <s v="2025: г. Пермь, ул. Краснополянская, д. 9" u="1"/>
        <s v="2025: г. Пермь, ул. Кронштадтская, д. 10" u="1"/>
        <s v="2025: г. Пермь, ул. Крупской, д. 82" u="1"/>
        <s v="2025: г. Пермь, ул. Куйбышева, д. 53А" u="1"/>
        <s v="2025: г. Пермь, ул. Куйбышева, д. 88" u="1"/>
        <s v="2025: г. Пермь, ул. Куйбышева, д. 9" u="1"/>
        <s v="2025: г. Пермь, ул. Кустовая, д. 3" u="1"/>
        <s v="2025: г. Пермь, ул. Куфонина, д. 14" u="1"/>
        <s v="2025: г. Пермь, ул. Куфонина, д. 32" u="1"/>
        <s v="2025: г. Пермь, ул. Ласьвинская, д. 70А" u="1"/>
        <s v="2025: г. Пермь, ул. Ласьвинская, д. 72А" u="1"/>
        <s v="2025: г. Пермь, ул. Ласьвинская, д. 74" u="1"/>
        <s v="2025: г. Пермь, ул. Лебедева, д. 33" u="1"/>
        <s v="2025: г. Пермь, ул. Ленина, д. 78" u="1"/>
        <s v="2025: г. Пермь, ул. Ленина, д. 90" u="1"/>
        <s v="2025: г. Пермь, ул. Лобвинская, д. 9" u="1"/>
        <s v="2025: г. Пермь, ул. Луначарского, д. 26А" u="1"/>
        <s v="2025: г. Пермь, ул. Луначарского, д. 51А" u="1"/>
        <s v="2025: г. Пермь, ул. Льва Лаврова, д. 18" u="1"/>
        <s v="2025: г. Пермь, ул. Лядовская, д. 87" u="1"/>
        <s v="2025: г. Пермь, ул. Макаренко, д. 44" u="1"/>
        <s v="2025: г. Пермь, ул. Макаренко, д. 54" u="1"/>
        <s v="2025: г. Пермь, ул. Макаренко, д. 8" u="1"/>
        <s v="2025: г. Пермь, ул. Максима Горького, д. 65А" u="1"/>
        <s v="2025: г. Пермь, ул. Максима Горького, д. 74" u="1"/>
        <s v="2025: г. Пермь, ул. Максима Горького, д. 77" u="1"/>
        <s v="2025: г. Пермь, ул. Маршала Рыбалко, д. 30" u="1"/>
        <s v="2025: г. Пермь, ул. Маршала Толбухина, д. 10А" u="1"/>
        <s v="2025: г. Пермь, ул. Мензелинская, д. 14" u="1"/>
        <s v="2025: г. Пермь, ул. Мира, д. 115" u="1"/>
        <s v="2025: г. Пермь, ул. Мира, д. 61А" u="1"/>
        <s v="2025: г. Пермь, ул. Мира, д. 65" u="1"/>
        <s v="2025: г. Пермь, ул. Нефтяников, д. 25" u="1"/>
        <s v="2025: г. Пермь, ул. Николая Островского, д. 49" u="1"/>
        <s v="2025: г. Пермь, ул. Николая Островского, д. 76А" u="1"/>
        <s v="2025: г. Пермь, ул. Новоржевская, д. 5" u="1"/>
        <s v="2025: г. Пермь, ул. Окулова, д. 31" u="1"/>
        <s v="2025: г. Пермь, ул. Охотников, д. 27" u="1"/>
        <s v="2025: г. Пермь, ул. Патриса Лумумбы, д. 11" u="1"/>
        <s v="2025: г. Пермь, ул. Пермская, д. 126А" u="1"/>
        <s v="2025: г. Пермь, ул. Петропавловская, д. 119" u="1"/>
        <s v="2025: г. Пермь, ул. Петропавловская, д. 119А" u="1"/>
        <s v="2025: г. Пермь, ул. Петропавловская, д. 12" u="1"/>
        <s v="2025: г. Пермь, ул. Петропавловская, д. 60" u="1"/>
        <s v="2025: г. Пермь, ул. Подлесная, д. 17/1" u="1"/>
        <s v="2025: г. Пермь, ул. Попова, д. 27" u="1"/>
        <s v="2025: г. Пермь, ул. Рабочая, д. 3" u="1"/>
        <s v="2025: г. Пермь, ул. Семченко, д. 15" u="1"/>
        <s v="2025: г. Пермь, ул. Сибирская, д. 63" u="1"/>
        <s v="2025: г. Пермь, ул. Сивкова, д. 25" u="1"/>
        <s v="2025: г. Пермь, ул. Советская, д. 39А" u="1"/>
        <s v="2025: г. Пермь, ул. Солдатова, д. 10" u="1"/>
        <s v="2025: г. Пермь, ул. Соловьева, д. 15" u="1"/>
        <s v="2025: г. Пермь, ул. Стахановская, д. 10А" u="1"/>
        <s v="2025: г. Пермь, ул. Сухумская, д. 19" u="1"/>
        <s v="2025: г. Пермь, ул. Тбилисская, д. 25" u="1"/>
        <s v="2025: г. Пермь, ул. Тбилисская, д. 3" u="1"/>
        <s v="2025: г. Пермь, ул. Тбилисская, д. 9" u="1"/>
        <s v="2025: г. Пермь, ул. Тургенева, д. 31" u="1"/>
        <s v="2025: г. Пермь, ул. Уинская, д. 6" u="1"/>
        <s v="2025: г. Пермь, ул. Уссурийская, д. 17" u="1"/>
        <s v="2025: г. Пермь, ул. Фадеева, д. 10" u="1"/>
        <s v="2025: г. Пермь, ул. Химградская, д. 5" u="1"/>
        <s v="2025: г. Пермь, ул. Чкалова, д. 2" u="1"/>
        <s v="2025: г. Пермь, ул. Чкалова, д. 4" u="1"/>
        <s v="2025: г. Пермь, ул. Чкалова, д. 48" u="1"/>
        <s v="2025: г. Пермь, ул. Чкалова, д. 6" u="1"/>
        <s v="2025: г. Пермь, ул. Чкалова, д. 8" u="1"/>
        <s v="2025: г. Пермь, ул. Шишкина, д. 6" u="1"/>
        <s v="2025: г. Пермь, ул. Яблочкова, д. 33" u="1"/>
        <s v="2025: г. Губаха, пр-т Ленина, д. 11" u="1"/>
        <s v="2025: г. Губаха, пр-т Октябрьский, д. 18" u="1"/>
        <s v="2025: г. Губаха, ул. 2-я Коммунистическая, д. 99" u="1"/>
        <s v="2025: г. Губаха, ул. Газеты Правда, д. 25" u="1"/>
        <s v="2025: г. Губаха, ул. Газеты Правда, д. 26" u="1"/>
        <s v="2025: г. Губаха, ул. Газеты Правда, д. 41" u="1"/>
        <s v="2025: г. Губаха, ул. Дегтярева, д. 28" u="1"/>
        <s v="2025: г. Губаха, ул. Орджоникидзе, д. 13" u="1"/>
        <s v="2025: г. Губаха, ул. Павлика Морозова, д. 15" u="1"/>
        <s v="2025: г. Губаха, ул. Шахтостроителей, д. 8" u="1"/>
        <s v="2025: г. Добрянка, ул. Жуковского, д. 31" u="1"/>
        <s v="2025: п. Пальники, ул. Молодежная, д. 4" u="1"/>
        <s v="2025: пгт Полазна, ул. Нефтяников, д. 14" u="1"/>
        <s v="2025: г. Кизел, ул. Юных Коммунаров, д. 27" u="1"/>
        <s v="2025: г. Красновишерск, ул. Гагарина, д. 31" u="1"/>
        <s v="2025: г. Красновишерск, ул. Спортивная, д. 15 кор. 1" u="1"/>
        <s v="2025: г. Красновишерск, ул. Школьная, д. 1" u="1"/>
        <s v="2025: г. Красновишерск, ул. Яборова, д. 21А" u="1"/>
        <s v="2025: г. Краснокамск, пр-т Комсомольский, д. 7" u="1"/>
        <s v="2025: г. Краснокамск, ул. Большевистская, д. 13" u="1"/>
        <s v="2025: г. Краснокамск, ул. Большевистская, д. 30" u="1"/>
        <s v="2025: г. Краснокамск, ул. Большевистская, д. 5" u="1"/>
        <s v="2025: г. Краснокамск, ул. Калинина, д. 13" u="1"/>
        <s v="2025: г. Краснокамск, ул. Карла Маркса, д. 11" u="1"/>
        <s v="2025: г. Краснокамск, ул. Карла Маркса, д. 19" u="1"/>
        <s v="2025: г. Краснокамск, ул. Коммунальная, д. 9" u="1"/>
        <s v="2025: г. Краснокамск, ул. Ленина, д. 8" u="1"/>
        <s v="2025: г. Краснокамск, ул. Чапаева, д. 21" u="1"/>
        <s v="2025: г. Краснокамск, ул. Чехова, д. 5" u="1"/>
        <s v="2025: п. Майский, ул. Красногорская, д. 2" u="1"/>
        <s v="2025: г. Кудымкар, ул. 50 лет Октября, д. 34" u="1"/>
        <s v="2025: г. Кунгур, ул. Карла Маркса, д. 22А" u="1"/>
        <s v="2025: г. Кунгур, ул. Мамонтова, д. 14" u="1"/>
        <s v="2025: г. Кунгур, ул. Новые дома, д. 4" u="1"/>
        <s v="2025: г. Кунгур, ул. Полетаевская, д. 14А" u="1"/>
        <s v="2025: г. Кунгур, ул. Полетаевская, д. 2В" u="1"/>
        <s v="2025: г. Кунгур, ул. Свободы, д. 36" u="1"/>
        <s v="2025: г. Кунгур, ул. Свободы, д. 46" u="1"/>
        <s v="2025: г. Кунгур, ул. Степана Разина, д. 23" u="1"/>
        <s v="2025: г. Кунгур, ул. Труда, д. 70" u="1"/>
        <s v="2025: г. Лысьва, ул. Гайдара, д. 28" u="1"/>
        <s v="2025: г. Лысьва, ул. Кирова, д. 45" u="1"/>
        <s v="2025: г. Лысьва, ул. Кирова, д. 8" u="1"/>
        <s v="2025: г. Лысьва, ул. Ленина, д. 22" u="1"/>
        <s v="2025: г. Лысьва, ул. Ленина, д. 6" u="1"/>
        <s v="2025: г. Лысьва, ул. Мира, д. 35" u="1"/>
        <s v="2025: г. Лысьва, ул. Мира, д. 77" u="1"/>
        <s v="2025: г. Лысьва, ул. Оборина, д. 28" u="1"/>
        <s v="2025: г. Лысьва, ул. Смышляева, д. 10" u="1"/>
        <s v="2025: г. Лысьва, ул. Суворова, д. 27" u="1"/>
        <s v="2025: г. Лысьва, ул. Суворова, д. 42" u="1"/>
        <s v="2025: г. Лысьва, ул. Фестивальная, д. 16" u="1"/>
        <s v="2025: г. Лысьва, ул. Чапаева, д. 17" u="1"/>
        <s v="2025: г. Березники, пр-т Ленина, д. 55А" u="1"/>
        <s v="2025: г. Березники, пр-т Советский, д. 32" u="1"/>
        <s v="2025: г. Березники, пр-т Советский, д. 40" u="1"/>
        <s v="2025: г. Березники, ул. Гагарина, д. 16" u="1"/>
        <s v="2025: г. Березники, ул. Карла Маркса, д. 50" u="1"/>
        <s v="2025: г. Березники, ул. Красноборова, д. 11" u="1"/>
        <s v="2025: г. Березники, ул. Ломоносова, д. 84" u="1"/>
        <s v="2025: г. Березники, ул. Менделеева, д. 21" u="1"/>
        <s v="2025: г. Березники, ул. Мира, д. 64" u="1"/>
        <s v="2025: г. Березники, ул. Парковая, д. 4" u="1"/>
        <s v="2025: г. Березники, ул. Парковая, д. 8" u="1"/>
        <s v="2025: г. Березники, ул. Пятилетки, д. 27" u="1"/>
        <s v="2025: г. Березники, ул. Пятилетки, д. 38" u="1"/>
        <s v="2025: г. Березники, ул. Пятилетки, д. 76" u="1"/>
        <s v="2025: г. Березники, ул. Труда, д. 3" u="1"/>
        <s v="2025: г. Березники, ул. Циренщикова, д. 4" u="1"/>
        <s v="2025: г. Березники, ул. Челюскинцев, д. 39" u="1"/>
        <s v="2025: г. Березники, ул. Челюскинцев, д. 61" u="1"/>
        <s v="2025: г. Березники, ул. Черняховского, д. 32" u="1"/>
        <s v="2025: г. Березники, ул. Черняховского, д. 45" u="1"/>
        <s v="2025: г. Березники, ул. Черняховского, д. 51" u="1"/>
        <s v="2025: г. Березники, ул. Юбилейная, д. 40" u="1"/>
        <s v="2025: г. Усолье, ул. Советская, д. 9" u="1"/>
        <s v="2025: г. Нытва, пр-т Ленина, д. 13" u="1"/>
        <s v="2025: г. Нытва, пр-т Ленина, д. 17" u="1"/>
        <s v="2025: г. Нытва, ул. Карла Либкнехта, д. 11" u="1"/>
        <s v="2025: г. Нытва, ул. Карла Либкнехта, д. 13" u="1"/>
        <s v="2025: г. Нытва, ул. Карла Либкнехта, д. 16" u="1"/>
        <s v="2025: г. Нытва, ул. Карла Либкнехта, д. 21" u="1"/>
        <s v="2025: г. Нытва, ул. Мира, д. 6" u="1"/>
        <s v="2025: г. Нытва, ул. Чапаева, д. 3" u="1"/>
        <s v="2025: г. Нытва, ул. Чапаева, д. 5" u="1"/>
        <s v="2025: пгт Октябрьский, ул. Северная, д. 2" u="1"/>
        <s v="2025: с. Орда, ул. Трактовая, д. 3" u="1"/>
        <s v="2025: г. Оса, ул. Пугачева, д. 14" u="1"/>
        <s v="2025: г. Оса, ул. Степана Разина, д. 77" u="1"/>
        <s v="2025: с. Комарово, ул. Молодежная, д. 1" u="1"/>
        <s v="2025: г. Оханск, ул. Подвойского, д. 65" u="1"/>
        <s v="2025: г. Очер, ул. Ленина, д. 37" u="1"/>
        <s v="2025: п. Мулянка, ул. Воинская, д. 2" u="1"/>
        <s v="2025: п. Юго-Камский, ул. Советская, д. 146" u="1"/>
        <s v="2025: с. Бершеть, ул. Садовая, д. 5" u="1"/>
        <s v="2025: с. Лобаново, ул. Советская, д. 10" u="1"/>
        <s v="2025: г. Соликамск, ул. Большевистская /Матросова, 27, д. 54" u="1"/>
        <s v="2025: г. Соликамск, ул. Володарского, д. 19" u="1"/>
        <s v="2025: г. Соликамск, ул. Коминтерна, д. 8" u="1"/>
        <s v="2025: г. Соликамск, ул. Культуры, д. 20" u="1"/>
        <s v="2025: г. Соликамск, ул. Матросова, д. 29" u="1"/>
        <s v="2025: г. Соликамск, ул. Молодежная, д. 19" u="1"/>
        <s v="2025: г. Соликамск, ул. Молодежная, д. 9А" u="1"/>
        <s v="2025: г. Соликамск, ул. Розы Люксембург, д. 7" u="1"/>
        <s v="2025: г. Чайковский, б-р Приморский, д. 25" u="1"/>
        <s v="2025: г. Чайковский, б-р Приморский, д. 39" u="1"/>
        <s v="2025: г. Чайковский, ул. Горького, д. 20" u="1"/>
        <s v="2025: г. Чайковский, ул. Кабалевского, д. 18А" u="1"/>
        <s v="2025: г. Чайковский, ул. Кабалевского, д. 7" u="1"/>
        <s v="2025: г. Чайковский, ул. Карла Маркса, д. 26" u="1"/>
        <s v="2025: г. Чайковский, ул. Карла Маркса, д. 31" u="1"/>
        <s v="2025: г. Чайковский, ул. Карла Маркса, д. 6" u="1"/>
        <s v="2025: г. Чайковский, ул. Ленина, д. 15" u="1"/>
        <s v="2025: г. Чайковский, ул. Ленина, д. 23" u="1"/>
        <s v="2025: г. Чайковский, ул. Ленина, д. 33" u="1"/>
        <s v="2025: п. ст. Каучук, -, д. 5" u="1"/>
        <s v="2025: с. Частые, ул. Ленина, д. 75" u="1"/>
        <s v="2025: с. Частые, ул. Ленина, д. 80" u="1"/>
        <s v="2025: с. Частые, ул. Ленина, д. 81" u="1"/>
        <s v="2025: пгт Ныроб, ул. Уждавиниса, д. 13" u="1"/>
        <s v="2025: г. Чусовой, ул. 50 лет ВЛКСМ, д. 11А" u="1"/>
        <s v="2025: г. Чусовой, ул. Высотная, д. 25" u="1"/>
        <s v="2025: г. Чусовой, ул. Калаповская, д. 5А" u="1"/>
        <s v="2025: г. Чусовой, ул. Ленина, д. 19" u="1"/>
        <s v="2025: г. Чусовой, ул. Ленина, д. 35" u="1"/>
        <s v="2025: г. Чусовой, ул. Ленина, д. 54" u="1"/>
        <s v="2025: г. Чусовой, ул. Октябрьская, д. 12" u="1"/>
        <s v="2025: г. Чусовой, ул. Орджоникидзе, д. 3" u="1"/>
        <s v="2025: г. Чусовой, ул. Переездная, д. 19" u="1"/>
        <s v="2025: г. Чусовой, ул. Переездная, д. 5" u="1"/>
        <s v="2025: г. Чусовой, ул. Севастопольская, д. 63" u="1"/>
        <s v="2025: г. Чусовой, ул. Сивкова, д. 14" u="1"/>
        <s v="2025: г. Чусовой, ул. Сивкова, д. 16" u="1"/>
        <s v="2025: г. Чусовой, ул. Сивкова, д. 4" u="1"/>
        <s v="2025: г. Чусовой, ул. Толбухина, д. 3" u="1"/>
        <s v="2025: г. Чусовой, ул. Чайковского, д. 12" u="1"/>
        <s v="2025: г. Чусовой, ул. Чайковского, д. 12А" u="1"/>
        <s v="2025: г. Чусовой, ул. Чайковского, д. 4А" u="1"/>
        <s v="2025: г. Чусовой, ул. Школьная, д. 13" u="1"/>
        <s v="2025: п. Калино, ул. Железнодорожная, д. 9" u="1"/>
        <s v="2025: п. Калино, ул. Мира, д. 2" u="1"/>
        <s v="2026: г. Александровск, ул. Ленина, д. 36" u="1"/>
        <s v="2026: г. Александровск, ул. Чернышевского, д. 5" u="1"/>
        <s v="2026: п. Яйва, ул. 6-ой Пятилетки, д. 16" u="1"/>
        <s v="2026: п. Яйва, ул. 6-ой Пятилетки, д. 7" u="1"/>
        <s v="2026: п. Яйва, ул. Коммунистическая, д. 14" u="1"/>
        <s v="2026: г. Верещагино, ул. Железнодорожная, д. 73" u="1"/>
        <s v="2026: г. Верещагино, ул. Олега Кошевого, д. 16" u="1"/>
        <s v="2026: г. Верещагино, ул. Свободы, д. 86" u="1"/>
        <s v="2026: г. Верещагино, ул. Строителей, д. 98" u="1"/>
        <s v="2026: рп Пашия, ул. Ленина, д. 27" u="1"/>
        <s v="2026: рп Пашия, ул. Свердловская, д. 27" u="1"/>
        <s v="2026: г. Пермь, пр-д Серебрянский, д. 5" u="1"/>
        <s v="2026: г. Пермь, пр-т Комсомольский, д. 58" u="1"/>
        <s v="2026: г. Пермь, пр-т Комсомольский, д. 84" u="1"/>
        <s v="2026: г. Пермь, пр-т Комсомольский, д. 86" u="1"/>
        <s v="2026: г. Пермь, ул. Адмирала Старикова, д. 1" u="1"/>
        <s v="2026: г. Пермь, ул. Александра Невского, д. 8" u="1"/>
        <s v="2026: г. Пермь, ул. Баумана, д. 10" u="1"/>
        <s v="2026: г. Пермь, ул. Белинского, д. 59" u="1"/>
        <s v="2026: г. Пермь, ул. Бородинская, д. 23" u="1"/>
        <s v="2026: г. Пермь, ул. Братьев Игнатовых, д. 21А" u="1"/>
        <s v="2026: г. Пермь, ул. Весенняя, д. 17А" u="1"/>
        <s v="2026: г. Пермь, ул. Ветлужская, д. 64" u="1"/>
        <s v="2026: г. Пермь, ул. Вижайская, д. 12" u="1"/>
        <s v="2026: г. Пермь, ул. Газеты Звезда, д. 9" u="1"/>
        <s v="2026: г. Пермь, ул. Гашкова, д. 30/3" u="1"/>
        <s v="2026: г. Пермь, ул. Героев Хасана, д. 16" u="1"/>
        <s v="2026: г. Пермь, ул. Героев Хасана, д. 32" u="1"/>
        <s v="2026: г. Пермь, ул. Глазовская, д. 3" u="1"/>
        <s v="2026: г. Пермь, ул. Глеба Успенского, д. 2А" u="1"/>
        <s v="2026: г. Пермь, ул. Дениса Давыдова, д. 22" u="1"/>
        <s v="2026: г. Пермь, ул. Добролюбова, д. 16" u="1"/>
        <s v="2026: г. Пермь, ул. Дружбы, д. 20" u="1"/>
        <s v="2026: г. Пермь, ул. Екатерининская, д. 134" u="1"/>
        <s v="2026: г. Пермь, ул. Екатерининская, д. 214" u="1"/>
        <s v="2026: г. Пермь, ул. Елькина, д. 49" u="1"/>
        <s v="2026: г. Пермь, ул. Закамская, д. 29А" u="1"/>
        <s v="2026: г. Пермь, ул. Закамская, д. 2В" u="1"/>
        <s v="2026: г. Пермь, ул. Закамская, д. 58" u="1"/>
        <s v="2026: г. Пермь, ул. Зенкова, д. 8" u="1"/>
        <s v="2026: г. Пермь, ул. Качалова, д. 27" u="1"/>
        <s v="2026: г. Пермь, ул. КИМ, д. 88" u="1"/>
        <s v="2026: г. Пермь, ул. Кировоградская, д. 55" u="1"/>
        <s v="2026: г. Пермь, ул. Комбайнеров, д. 26" u="1"/>
        <s v="2026: г. Пермь, ул. Корсуньская, д. 23" u="1"/>
        <s v="2026: г. Пермь, ул. Космонавта Беляева, д. 54А" u="1"/>
        <s v="2026: г. Пермь, ул. Краснополянская, д. 12" u="1"/>
        <s v="2026: г. Пермь, ул. Красные Казармы, д. 7" u="1"/>
        <s v="2026: г. Пермь, ул. Крисанова, д. 18А" u="1"/>
        <s v="2026: г. Пермь, ул. Крисанова, д. 18Б" u="1"/>
        <s v="2026: г. Пермь, ул. Крупской, д. 35" u="1"/>
        <s v="2026: г. Пермь, ул. Крупской, д. 38" u="1"/>
        <s v="2026: г. Пермь, ул. Крупской, д. 75" u="1"/>
        <s v="2026: г. Пермь, ул. Крупской, д. 76" u="1"/>
        <s v="2026: г. Пермь, ул. Крупской, д. 82" u="1"/>
        <s v="2026: г. Пермь, ул. Куйбышева, д. 58А" u="1"/>
        <s v="2026: г. Пермь, ул. Куйбышева, д. 59" u="1"/>
        <s v="2026: г. Пермь, ул. Куйбышева, д. 89" u="1"/>
        <s v="2026: г. Пермь, ул. Кустовая, д. 3" u="1"/>
        <s v="2026: г. Пермь, ул. Ласьвинская, д. 70" u="1"/>
        <s v="2026: г. Пермь, ул. Ласьвинская, д. 72" u="1"/>
        <s v="2026: г. Пермь, ул. Лебедева, д. 42" u="1"/>
        <s v="2026: г. Пермь, ул. Лебедева, д. 47" u="1"/>
        <s v="2026: г. Пермь, ул. Липатова, д. 13" u="1"/>
        <s v="2026: г. Пермь, ул. Лиственная, д. 2" u="1"/>
        <s v="2026: г. Пермь, ул. Лодыгина, д. 26" u="1"/>
        <s v="2026: г. Пермь, ул. Лодыгина, д. 3А" u="1"/>
        <s v="2026: г. Пермь, ул. Луначарского, д. 33" u="1"/>
        <s v="2026: г. Пермь, ул. Лядовская, д. 119" u="1"/>
        <s v="2026: г. Пермь, ул. Лякишева, д. 4" u="1"/>
        <s v="2026: г. Пермь, ул. Макаренко, д. 10" u="1"/>
        <s v="2026: г. Пермь, ул. Макаренко, д. 12" u="1"/>
        <s v="2026: г. Пермь, ул. Макаренко, д. 14" u="1"/>
        <s v="2026: г. Пермь, ул. Маршала Рыбалко, д. 42" u="1"/>
        <s v="2026: г. Пермь, ул. Маршала Рыбалко, д. 45" u="1"/>
        <s v="2026: г. Пермь, ул. Маршала Толбухина, д. 12" u="1"/>
        <s v="2026: г. Пермь, ул. Маршала Толбухина, д. 2/5" u="1"/>
        <s v="2026: г. Пермь, ул. Мира, д. 6" u="1"/>
        <s v="2026: г. Пермь, ул. Монастырская, д. 177" u="1"/>
        <s v="2026: г. Пермь, ул. Нефтяников, д. 2" u="1"/>
        <s v="2026: г. Пермь, ул. Николая Быстрых, д. 2" u="1"/>
        <s v="2026: г. Пермь, ул. Новоржевская, д. 36" u="1"/>
        <s v="2026: г. Пермь, ул. Новосибирская, д. 18А" u="1"/>
        <s v="2026: г. Пермь, ул. Одоевского, д. 26" u="1"/>
        <s v="2026: г. Пермь, ул. Оршанская, д. 13" u="1"/>
        <s v="2026: г. Пермь, ул. Охотников, д. 26" u="1"/>
        <s v="2026: г. Пермь, ул. Петропавловская, д. 78" u="1"/>
        <s v="2026: г. Пермь, ул. Петропавловская, д. 79" u="1"/>
        <s v="2026: г. Пермь, ул. Плеханова, д. 33" u="1"/>
        <s v="2026: г. Пермь, ул. Пономарева, д. 4" u="1"/>
        <s v="2026: г. Пермь, ул. Пушкарская, д. 130" u="1"/>
        <s v="2026: г. Пермь, ул. Пушкина, д. 29" u="1"/>
        <s v="2026: г. Пермь, ул. Розалии Землячки, д. 12" u="1"/>
        <s v="2026: г. Пермь, ул. Розалии Землячки, д. 8" u="1"/>
        <s v="2026: г. Пермь, ул. Сергея Есенина, д. 11" u="1"/>
        <s v="2026: г. Пермь, ул. Сибирская, д. 4А" u="1"/>
        <s v="2026: г. Пермь, ул. Сибирская, д. 52" u="1"/>
        <s v="2026: г. Пермь, ул. Сибирская, д. 57" u="1"/>
        <s v="2026: г. Пермь, ул. Сибирская, д. 7А" u="1"/>
        <s v="2026: г. Пермь, ул. Сивкова, д. 23" u="1"/>
        <s v="2026: г. Пермь, ул. Советской Армии, д. 5" u="1"/>
        <s v="2026: г. Пермь, ул. Солдатова, д. 7" u="1"/>
        <s v="2026: г. Пермь, ул. Соловьева, д. 11" u="1"/>
        <s v="2026: г. Пермь, ул. Соловьева, д. 3" u="1"/>
        <s v="2026: г. Пермь, ул. Сусанина, д. 9" u="1"/>
        <s v="2026: г. Пермь, ул. Тбилисская, д. 11" u="1"/>
        <s v="2026: г. Пермь, ул. Техническая, д. 14" u="1"/>
        <s v="2026: г. Пермь, ул. Тургенева, д. 20" u="1"/>
        <s v="2026: г. Пермь, ул. Тургенева, д. 23" u="1"/>
        <s v="2026: г. Пермь, ул. Тургенева, д. 6" u="1"/>
        <s v="2026: г. Пермь, ул. Уинская, д. 13" u="1"/>
        <s v="2026: г. Пермь, ул. Уинская, д. 6" u="1"/>
        <s v="2026: г. Пермь, ул. Уральская, д. 45" u="1"/>
        <s v="2026: г. Пермь, ул. Уральская, д. 53" u="1"/>
        <s v="2026: г. Пермь, ул. Уральская, д. 83" u="1"/>
        <s v="2026: г. Пермь, ул. Уфимская, д. 14" u="1"/>
        <s v="2026: г. Пермь, ул. Федосеева, д. 10" u="1"/>
        <s v="2026: г. Пермь, ул. Федосеева, д. 9" u="1"/>
        <s v="2026: г. Пермь, ул. Формовщиков, д. 38" u="1"/>
        <s v="2026: г. Пермь, ул. Худанина, д. 8" u="1"/>
        <s v="2026: г. Пермь, ул. Чебоксарская, д. 12" u="1"/>
        <s v="2026: г. Пермь, ул. Чехова, д. 8" u="1"/>
        <s v="2026: г. Пермь, ул. Шишкина, д. 4" u="1"/>
        <s v="2026: г. Пермь, ул. Экскаваторная, д. 51" u="1"/>
        <s v="2026: г. Пермь, ул. Юрша, д. 82" u="1"/>
        <s v="2026: г. Пермь, ул. Юрша, д. 9" u="1"/>
        <s v="2026: г. Пермь, ул. Ялтинская, д. 10" u="1"/>
        <s v="2026: г. Пермь, ул. Янаульская, д. 11" u="1"/>
        <s v="2026: г. Пермь, ул. Янаульская, д. 12" u="1"/>
        <s v="2026: г. Пермь, ш. Космонавтов, д. 110" u="1"/>
        <s v="2026: г. Пермь, ш. Космонавтов, д. 127" u="1"/>
        <s v="2026: ЗАТО Звёздный, ул. Коммунистическая, д. 4" u="1"/>
        <s v="2026: г. Губаха, пр-т Ленина, д. 36" u="1"/>
        <s v="2026: г. Губаха, пр-т Октябрьский, д. 12" u="1"/>
        <s v="2026: г. Губаха, ул. Газеты Правда, д. 23" u="1"/>
        <s v="2026: г. Губаха, ул. Газеты Правда, д. 28" u="1"/>
        <s v="2026: г. Губаха, ул. Дзержинского, д. 8" u="1"/>
        <s v="2026: г. Губаха, ул. Мира, д. 27А" u="1"/>
        <s v="2026: г. Губаха, ул. Орджоникидзе, д. 14" u="1"/>
        <s v="2026: г. Губаха, ул. Орджоникидзе, д. 6" u="1"/>
        <s v="2026: г. Губаха, ул. Циолковского, д. 1" u="1"/>
        <s v="2026: г. Губаха, ул. Чернигина, д. 2" u="1"/>
        <s v="2026: п. Пальники, ул. Молодежная, д. 5" u="1"/>
        <s v="2026: пгт Полазна, ул. 50 лет Октября, д. 5" u="1"/>
        <s v="2026: пгт Полазна, ул. Нефтяников, д. 8" u="1"/>
        <s v="2026: г. Красновишерск, ул. Дзержинского, д. 24" u="1"/>
        <s v="2026: г. Красновишерск, ул. Заводская, д. 16" u="1"/>
        <s v="2026: г. Красновишерск, ул. Лоскутова, д. 2" u="1"/>
        <s v="2026: г. Красновишерск, ул. Спортивная, д. 13" u="1"/>
        <s v="2026: г. Краснокамск, пер. Пальтинский, д. 4" u="1"/>
        <s v="2026: г. Краснокамск, пр-д Рябиновый, д. 2" u="1"/>
        <s v="2026: г. Краснокамск, пр-т Мира, д. 10" u="1"/>
        <s v="2026: г. Краснокамск, ул. Бумажников, д. 5" u="1"/>
        <s v="2026: г. Краснокамск, ул. Дзержинского, д. 11" u="1"/>
        <s v="2026: г. Краснокамск, ул. Карла Маркса, д. 13" u="1"/>
        <s v="2026: г. Краснокамск, ул. Карла Маркса, д. 4А" u="1"/>
        <s v="2026: г. Краснокамск, ул. Комарова, д. 9" u="1"/>
        <s v="2026: г. Краснокамск, ул. Культуры, д. 3" u="1"/>
        <s v="2026: г. Краснокамск, ул. Орджоникидзе, д. 4А" u="1"/>
        <s v="2026: г. Краснокамск, ул. Свердлова, д. 18" u="1"/>
        <s v="2026: г. Краснокамск, ул. Школьная, д. 4" u="1"/>
        <s v="2026: п. Майский, ул. 9 Пятилетки, д. 26" u="1"/>
        <s v="2026: п. Оверята, ул. Заводская, д. 19" u="1"/>
        <s v="2026: г. Кудымкар, ул. 50 лет Октября, д. 32" u="1"/>
        <s v="2026: г. Кудымкар, ул. 50 лет Октября, д. 38" u="1"/>
        <s v="2026: г. Кудымкар, ул. Гагарина, д. 15" u="1"/>
        <s v="2026: г. Кунгур, ул. Бачурина, д. 13А" u="1"/>
        <s v="2026: г. Кунгур, ул. Детская, д. 23" u="1"/>
        <s v="2026: г. Кунгур, ул. Детская, д. 31" u="1"/>
        <s v="2026: г. Кунгур, ул. Ильина, д. 29" u="1"/>
        <s v="2026: г. Кунгур, ул. Карла Маркса, д. 31" u="1"/>
        <s v="2026: г. Кунгур, ул. Кирова, д. 36" u="1"/>
        <s v="2026: г. Кунгур, ул. Коммуны, д. 49" u="1"/>
        <s v="2026: г. Кунгур, ул. Космонавтов, д. 24" u="1"/>
        <s v="2026: г. Кунгур, ул. Полетаевская, д. 16" u="1"/>
        <s v="2026: г. Кунгур, ул. Полетаевская, д. 2В" u="1"/>
        <s v="2026: г. Кунгур, ул. Свободы, д. 171" u="1"/>
        <s v="2026: г. Лысьва, ул. Белинского, д. 27" u="1"/>
        <s v="2026: г. Лысьва, ул. Жданова, д. 13" u="1"/>
        <s v="2026: г. Лысьва, ул. Кирова, д. 69" u="1"/>
        <s v="2026: г. Лысьва, ул. Кутузова, д. 16" u="1"/>
        <s v="2026: г. Лысьва, ул. Ленина, д. 28" u="1"/>
        <s v="2026: г. Лысьва, ул. Мира, д. 12" u="1"/>
        <s v="2026: г. Лысьва, ул. Мира, д. 14" u="1"/>
        <s v="2026: г. Лысьва, ул. Мира, д. 38" u="1"/>
        <s v="2026: г. Лысьва, ул. Мира, д. 42" u="1"/>
        <s v="2026: г. Лысьва, ул. Мира, д. 9" u="1"/>
        <s v="2026: г. Лысьва, ул. Орджоникидзе, д. 37" u="1"/>
        <s v="2026: г. Лысьва, ул. Суворова, д. 36" u="1"/>
        <s v="2026: г. Лысьва, ул. Суворова, д. 38" u="1"/>
        <s v="2026: г. Лысьва, ул. Фестивальная, д. 2" u="1"/>
        <s v="2026: г. Лысьва, ул. Энгельса, д. 23" u="1"/>
        <s v="2026: г. Березники, пр-т Ленина, д. 51" u="1"/>
        <s v="2026: г. Березники, пр-т Ленина, д. 59" u="1"/>
        <s v="2026: г. Березники, пр-т Советский, д. 36" u="1"/>
        <s v="2026: г. Березники, пр-т Советский, д. 42" u="1"/>
        <s v="2026: г. Березники, ул. 30 Лет Победы, д. 42" u="1"/>
        <s v="2026: г. Березники, ул. Гагарина, д. 6" u="1"/>
        <s v="2026: г. Березники, ул. Клары Цеткин, д. 36" u="1"/>
        <s v="2026: г. Березники, ул. Ломоносова, д. 77" u="1"/>
        <s v="2026: г. Березники, ул. Льва Толстого, д. 11" u="1"/>
        <s v="2026: г. Березники, ул. Менделеева, д. 23" u="1"/>
        <s v="2026: г. Березники, ул. Мира, д. 52" u="1"/>
        <s v="2026: г. Березники, ул. Парковая, д. 5" u="1"/>
        <s v="2026: г. Березники, ул. Пятилетки, д. 103" u="1"/>
        <s v="2026: г. Березники, ул. Пятилетки, д. 19" u="1"/>
        <s v="2026: г. Березники, ул. Пятилетки, д. 32" u="1"/>
        <s v="2026: г. Березники, ул. Пятилетки, д. 80" u="1"/>
        <s v="2026: г. Березники, ул. Пятилетки, д. 89" u="1"/>
        <s v="2026: г. Березники, ул. Суворова, д. 89" u="1"/>
        <s v="2026: г. Березники, ул. Труда, д. 6" u="1"/>
        <s v="2026: г. Березники, ул. Циренщикова, д. 10" u="1"/>
        <s v="2026: г. Березники, ул. Челюскинцев, д. 17" u="1"/>
        <s v="2026: г. Березники, ул. Челюскинцев, д. 43" u="1"/>
        <s v="2026: г. Березники, ул. Щорса, д. 37" u="1"/>
        <s v="2026: г. Березники, ул. Юбилейная, д. 5" u="1"/>
        <s v="2026: г. Нытва, пр-т Ленина, д. 33" u="1"/>
        <s v="2026: г. Нытва, ул. Буденного, д. 16" u="1"/>
        <s v="2026: г. Нытва, ул. Карла Либкнехта, д. 118/3" u="1"/>
        <s v="2026: г. Нытва, ул. Карла Либкнехта, д. 118/4" u="1"/>
        <s v="2026: г. Нытва, ул. Карла Либкнехта, д. 15" u="1"/>
        <s v="2026: г. Нытва, ул. Карла Либкнехта, д. 25" u="1"/>
        <s v="2026: рп Новоильинский, ул. Ленина, д. 99" u="1"/>
        <s v="2026: рп Уральский, ул. Московская, д. 24" u="1"/>
        <s v="2026: г. Очер, ул. Ленина, д. 151" u="1"/>
        <s v="2026: пгт Павловский, ул. Жданова, д. 18" u="1"/>
        <s v="2026: д. Кондратово, ул. Камская, д. 13" u="1"/>
        <s v="2026: д. Кондратово, ул. Камская, д. 21" u="1"/>
        <s v="2026: п. Мулянка, ул. Строителей, д. 17/1" u="1"/>
        <s v="2026: п. Сокол, -, д. 10" u="1"/>
        <s v="2026: п. Сокол, -, д. 12" u="1"/>
        <s v="2026: п. Сокол, -, д. 14" u="1"/>
        <s v="2026: п. Сокол, -, д. 15" u="1"/>
        <s v="2026: п. Сокол, -, д. 7" u="1"/>
        <s v="2026: п. Сокол, -, д. 8" u="1"/>
        <s v="2026: п. Сылва, ул. Большевистская, д. 72" u="1"/>
        <s v="2026: п. Юго-Камский, ул. Ленина, д. 1" u="1"/>
        <s v="2026: с. Платошино, ул. Владимирова, д. 4" u="1"/>
        <s v="2026: с. Усть-Качка, ул. Стройка, д. 1А" u="1"/>
        <s v="2026: г. Соликамск, ул. Большевистская, д. 30" u="1"/>
        <s v="2026: г. Соликамск, ул. Большевистская, д. 53" u="1"/>
        <s v="2026: г. Соликамск, ул. Володарского, д. 24" u="1"/>
        <s v="2026: г. Соликамск, ул. Культуры, д. 19" u="1"/>
        <s v="2026: г. Соликамск, ул. Матросова, д. 36" u="1"/>
        <s v="2026: г. Соликамск, ул. Молодежная, д. 1А" u="1"/>
        <s v="2026: г. Соликамск, ул. Розалии Землячки, д. 6" u="1"/>
        <s v="2026: г. Соликамск, ул. Черняховского /3-й Пятилетки, 34, д. 25" u="1"/>
        <s v="2026: г. Чайковский, б-р Приморский, д. 31" u="1"/>
        <s v="2026: г. Чайковский, б-р Приморский, д. 45" u="1"/>
        <s v="2026: г. Чайковский, б-р Приморский, д. 61" u="1"/>
        <s v="2026: г. Чайковский, ул. Горького, д. 10" u="1"/>
        <s v="2026: г. Чайковский, ул. Горького, д. 4" u="1"/>
        <s v="2026: г. Чайковский, ул. Кабалевского, д. 38" u="1"/>
        <s v="2026: г. Чайковский, ул. Кабалевского, д. 8" u="1"/>
        <s v="2026: г. Чайковский, ул. Карла Маркса, д. 27" u="1"/>
        <s v="2026: г. Чайковский, ул. Карла Маркса, д. 37" u="1"/>
        <s v="2026: г. Чайковский, ул. Ленина, д. 11" u="1"/>
        <s v="2026: г. Чайковский, ул. Ленина, д. 19" u="1"/>
        <s v="2026: г. Чайковский, ул. Ленина, д. 25" u="1"/>
        <s v="2026: г. Чайковский, ул. Ленина, д. 70" u="1"/>
        <s v="2026: пгт Ныроб, ул. Уждавиниса, д. 20" u="1"/>
        <s v="2026: г. Чернушка, б-р 48 Стрелковой Бригады, д. 8" u="1"/>
        <s v="2026: г. Чернушка, б-р Генерала Куприянова, д. 3" u="1"/>
        <s v="2026: г. Чернушка, ул. Мира, д. 38" u="1"/>
        <s v="2026: г. Чусовой, ул. 50 лет ВЛКСМ, д. 12" u="1"/>
        <s v="2026: г. Чусовой, ул. 50 лет ВЛКСМ, д. 13" u="1"/>
        <s v="2026: г. Чусовой, ул. 50 лет ВЛКСМ, д. 15" u="1"/>
        <s v="2026: г. Чусовой, ул. 50 лет ВЛКСМ, д. 20" u="1"/>
        <s v="2026: г. Чусовой, ул. 50 лет ВЛКСМ, д. 3Б" u="1"/>
        <s v="2026: г. Чусовой, ул. 50 лет ВЛКСМ, д. 7В" u="1"/>
        <s v="2026: г. Чусовой, ул. Железнодорожная, д. 41" u="1"/>
        <s v="2026: г. Чусовой, ул. Космонавтов, д. 7" u="1"/>
        <s v="2026: г. Чусовой, ул. Ленина, д. 13" u="1"/>
        <s v="2026: г. Чусовой, ул. Ленина, д. 2" u="1"/>
        <s v="2026: г. Чусовой, ул. Ленина, д. 26" u="1"/>
        <s v="2026: г. Чусовой, ул. Ленина, д. 38" u="1"/>
        <s v="2026: г. Чусовой, ул. Ленина, д. 51" u="1"/>
        <s v="2026: г. Чусовой, ул. Ленина, д. 59" u="1"/>
        <s v="2026: г. Чусовой, ул. Лысьвенская, д. 80" u="1"/>
        <s v="2026: г. Чусовой, ул. Мира, д. 7" u="1"/>
        <s v="2026: г. Чусовой, ул. Октябрьская, д. 19" u="1"/>
        <s v="2026: г. Чусовой, ул. Толбухина, д. 3А" u="1"/>
        <s v="2026: г. Чусовой, ул. Толбухина, д. 7" u="1"/>
        <s v="2026: г. Чусовой, ул. Школьная, д. 15" u="1"/>
        <s v="2026: п. Калино, ул. Заводская, д. 1" u="1"/>
        <s v="2026: п. Калино, ул. Первомайская, д. 8" u="1"/>
      </sharedItems>
    </cacheField>
    <cacheField name="Столбец для формы 1" numFmtId="0">
      <sharedItems/>
    </cacheField>
    <cacheField name="Способы" numFmtId="0">
      <sharedItems containsBlank="1"/>
    </cacheField>
    <cacheField name="Столбец6" numFmtId="14">
      <sharedItems containsDate="1" containsMixedTypes="1" minDate="1899-12-30T00:00:00" maxDate="1899-12-31T00:00:00"/>
    </cacheField>
    <cacheField name="Столбец7" numFmtId="0">
      <sharedItems/>
    </cacheField>
    <cacheField name="Столбец8" numFmtId="14">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Усанин Евгений Николаевич" refreshedDate="45323.361314699076" createdVersion="8" refreshedVersion="8" minRefreshableVersion="3" recordCount="1217" xr:uid="{E4A78C5C-5EDD-4006-957F-3C068D64373F}">
  <cacheSource type="worksheet">
    <worksheetSource name="Форма1"/>
  </cacheSource>
  <cacheFields count="47">
    <cacheField name="0.1" numFmtId="164">
      <sharedItems containsString="0" containsBlank="1" containsNumber="1" containsInteger="1" minValue="0" maxValue="180"/>
    </cacheField>
    <cacheField name="0.110" numFmtId="0">
      <sharedItems containsBlank="1" count="36">
        <m/>
        <s v=""/>
        <s v="Александровский муниципальный округ Пермского края"/>
        <s v="Бардымский муниципальный округ Пермского края"/>
        <s v="Березовский муниципальный округ Пермского края"/>
        <s v="Верещагинский городской округ Пермского края"/>
        <s v="Гайнский муниципальный округ Пермского края"/>
        <s v="Горнозаводской городской округ Пермского края"/>
        <s v="Городской округ закрытое административно-территориальное образование Звездный Пермского края"/>
        <s v="Губахинский муниципальный округ Пермского края"/>
        <s v="Добрянский городской округ Пермского края"/>
        <s v="Ильинский городской округ Пермского края"/>
        <s v="Карагайский муниципальный округ Пермского края"/>
        <s v="Кизеловский городской округ Пермского края"/>
        <s v="Красновишерский городской округ Пермского края"/>
        <s v="Краснокамский городской округ Пермского края"/>
        <s v="Кудымкарский муниципальный округ Пермского края"/>
        <s v="Кунгурский муниципальный округ Пермского края"/>
        <s v="Лысьвенский городской округ Пермского края"/>
        <s v="Муниципальное образование &quot;Город Березники&quot; Пермского края"/>
        <s v="Нытвенский городской округ Пермского края"/>
        <s v="Октябрьский городской округ Пермского края"/>
        <s v="Ординский муниципальный округ Пермского края"/>
        <s v="Осинский городской округ Пермского края"/>
        <s v="Оханский городской округ Пермского края"/>
        <s v="Очерский городской округ Пермского края"/>
        <s v="Пермский городской округ, город Пермь"/>
        <s v="Пермский муниципальный район Пермского края"/>
        <s v="Соликамский городской округ Пермского края"/>
        <s v="Чайковский городской округ Пермского края"/>
        <s v="Частинский муниципальный округ Пермского края"/>
        <s v="Чердынский городской округ Пермского края"/>
        <s v="Чернушинский городской округ Пермского края"/>
        <s v="Чусовской городской округ Пермского края"/>
        <s v="город Пермь" u="1"/>
        <s v="Губахинский городской округ Пермского края" u="1"/>
      </sharedItems>
    </cacheField>
    <cacheField name="0.2" numFmtId="0">
      <sharedItems/>
    </cacheField>
    <cacheField name="0.3" numFmtId="0">
      <sharedItems containsBlank="1" containsMixedTypes="1" containsNumber="1" containsInteger="1" minValue="0" maxValue="2014"/>
    </cacheField>
    <cacheField name="0.4" numFmtId="0">
      <sharedItems containsNonDate="0" containsString="0" containsBlank="1"/>
    </cacheField>
    <cacheField name="0.5" numFmtId="0">
      <sharedItems containsBlank="1" containsMixedTypes="1" containsNumber="1" containsInteger="1" minValue="0" maxValue="0"/>
    </cacheField>
    <cacheField name="0.6" numFmtId="0">
      <sharedItems containsBlank="1" containsMixedTypes="1" containsNumber="1" containsInteger="1" minValue="1" maxValue="25"/>
    </cacheField>
    <cacheField name="0.7" numFmtId="0">
      <sharedItems containsBlank="1" containsMixedTypes="1" containsNumber="1" containsInteger="1" minValue="0" maxValue="26"/>
    </cacheField>
    <cacheField name="0.8" numFmtId="4">
      <sharedItems containsSemiMixedTypes="0" containsString="0" containsNumber="1" minValue="265" maxValue="4050103.4000000008"/>
    </cacheField>
    <cacheField name="0.9" numFmtId="4">
      <sharedItems containsSemiMixedTypes="0" containsString="0" containsNumber="1" minValue="105.9" maxValue="3361752.9899999993"/>
    </cacheField>
    <cacheField name="0.10" numFmtId="4">
      <sharedItems containsSemiMixedTypes="0" containsString="0" containsNumber="1" minValue="158.69999999999999" maxValue="3107756.9522500001"/>
    </cacheField>
    <cacheField name="0.11" numFmtId="3">
      <sharedItems containsSemiMixedTypes="0" containsString="0" containsNumber="1" containsInteger="1" minValue="0" maxValue="128629"/>
    </cacheField>
    <cacheField name="0.12" numFmtId="4">
      <sharedItems containsSemiMixedTypes="0" containsString="0" containsNumber="1" minValue="68238.48" maxValue="15632895424.910002"/>
    </cacheField>
    <cacheField name="0.13" numFmtId="4">
      <sharedItems containsString="0" containsBlank="1" containsNumber="1" containsInteger="1" minValue="0" maxValue="0"/>
    </cacheField>
    <cacheField name="0.14" numFmtId="4">
      <sharedItems containsString="0" containsBlank="1" containsNumber="1" containsInteger="1" minValue="0" maxValue="0"/>
    </cacheField>
    <cacheField name="0.15" numFmtId="4">
      <sharedItems containsString="0" containsBlank="1" containsNumber="1" containsInteger="1" minValue="0" maxValue="0"/>
    </cacheField>
    <cacheField name="0.16" numFmtId="4">
      <sharedItems containsSemiMixedTypes="0" containsString="0" containsNumber="1" minValue="68238.48" maxValue="15632895424.910002"/>
    </cacheField>
    <cacheField name="0.17" numFmtId="0">
      <sharedItems containsString="0" containsBlank="1" containsNumber="1" minValue="19.583223809523808" maxValue="152370.85780537254"/>
    </cacheField>
    <cacheField name="0.18" numFmtId="0">
      <sharedItems containsString="0" containsBlank="1" containsNumber="1" minValue="19.583223809523808" maxValue="152370.85780537254"/>
    </cacheField>
    <cacheField name="0.19" numFmtId="0">
      <sharedItems containsNonDate="0" containsDate="1" containsString="0" containsBlank="1" minDate="2023-12-31T00:00:00" maxDate="2027-01-01T00:00:00" count="5">
        <m/>
        <d v="2024-12-31T00:00:00"/>
        <d v="2025-12-31T00:00:00"/>
        <d v="2026-12-31T00:00:00"/>
        <d v="2023-12-31T00:00:00" u="1"/>
      </sharedItems>
    </cacheField>
    <cacheField name="0.20" numFmtId="0">
      <sharedItems containsMixedTypes="1" containsNumber="1" containsInteger="1" minValue="0" maxValue="0" count="5">
        <s v=""/>
        <s v="РО"/>
        <s v="СС"/>
        <s v="СС/РО"/>
        <n v="0" u="1"/>
      </sharedItems>
    </cacheField>
    <cacheField name="0.204" numFmtId="0">
      <sharedItems containsNonDate="0" containsString="0" containsBlank="1"/>
    </cacheField>
    <cacheField name="0.203" numFmtId="0">
      <sharedItems containsNonDate="0" containsString="0" containsBlank="1"/>
    </cacheField>
    <cacheField name="0.202" numFmtId="0">
      <sharedItems/>
    </cacheField>
    <cacheField name="0.21" numFmtId="0">
      <sharedItems containsSemiMixedTypes="0" containsString="0" containsNumber="1" containsInteger="1" minValue="0" maxValue="8"/>
    </cacheField>
    <cacheField name="2" numFmtId="0">
      <sharedItems containsMixedTypes="1" containsNumber="1" containsInteger="1" minValue="1" maxValue="1"/>
    </cacheField>
    <cacheField name="3" numFmtId="0">
      <sharedItems containsMixedTypes="1" containsNumber="1" containsInteger="1" minValue="1" maxValue="1"/>
    </cacheField>
    <cacheField name="4" numFmtId="0">
      <sharedItems containsMixedTypes="1" containsNumber="1" containsInteger="1" minValue="1" maxValue="1"/>
    </cacheField>
    <cacheField name="5" numFmtId="0">
      <sharedItems containsMixedTypes="1" containsNumber="1" containsInteger="1" minValue="1" maxValue="1"/>
    </cacheField>
    <cacheField name="6" numFmtId="0">
      <sharedItems containsMixedTypes="1" containsNumber="1" containsInteger="1" minValue="1" maxValue="1"/>
    </cacheField>
    <cacheField name="7" numFmtId="0">
      <sharedItems containsMixedTypes="1" containsNumber="1" containsInteger="1" minValue="1" maxValue="1"/>
    </cacheField>
    <cacheField name="8" numFmtId="0">
      <sharedItems containsMixedTypes="1" containsNumber="1" containsInteger="1" minValue="1" maxValue="1"/>
    </cacheField>
    <cacheField name="РЛ шт." numFmtId="0">
      <sharedItems containsMixedTypes="1" containsNumber="1" containsInteger="1" minValue="1" maxValue="14"/>
    </cacheField>
    <cacheField name="Столбец10" numFmtId="0">
      <sharedItems containsMixedTypes="1" containsNumber="1" minValue="2778508.92" maxValue="55024435.199999996"/>
    </cacheField>
    <cacheField name="11" numFmtId="0">
      <sharedItems containsMixedTypes="1" containsNumber="1" containsInteger="1" minValue="1" maxValue="1"/>
    </cacheField>
    <cacheField name="14" numFmtId="0">
      <sharedItems containsMixedTypes="1" containsNumber="1" containsInteger="1" minValue="1" maxValue="1"/>
    </cacheField>
    <cacheField name="13" numFmtId="0">
      <sharedItems containsMixedTypes="1" containsNumber="1" containsInteger="1" minValue="1" maxValue="1"/>
    </cacheField>
    <cacheField name="12" numFmtId="0">
      <sharedItems containsMixedTypes="1" containsNumber="1" containsInteger="1" minValue="1" maxValue="1"/>
    </cacheField>
    <cacheField name="15" numFmtId="0">
      <sharedItems containsMixedTypes="1" containsNumber="1" containsInteger="1" minValue="1" maxValue="1"/>
    </cacheField>
    <cacheField name="ТЕП" numFmtId="0">
      <sharedItems containsMixedTypes="1" containsNumber="1" containsInteger="1" minValue="1" maxValue="1"/>
    </cacheField>
    <cacheField name="ХВС" numFmtId="0">
      <sharedItems containsMixedTypes="1" containsNumber="1" containsInteger="1" minValue="1" maxValue="1"/>
    </cacheField>
    <cacheField name="ГВС" numFmtId="0">
      <sharedItems containsMixedTypes="1" containsNumber="1" containsInteger="1" minValue="1" maxValue="1"/>
    </cacheField>
    <cacheField name="ГАЗ" numFmtId="0">
      <sharedItems containsMixedTypes="1" containsNumber="1" containsInteger="1" minValue="1" maxValue="1"/>
    </cacheField>
    <cacheField name="16" numFmtId="0">
      <sharedItems containsMixedTypes="1" containsNumber="1" containsInteger="1" minValue="1" maxValue="1"/>
    </cacheField>
    <cacheField name="22" numFmtId="0">
      <sharedItems containsMixedTypes="1" containsNumber="1" containsInteger="1" minValue="1" maxValue="1"/>
    </cacheField>
    <cacheField name="23" numFmtId="0">
      <sharedItems containsMixedTypes="1" containsNumber="1" containsInteger="1" minValue="1" maxValue="1"/>
    </cacheField>
    <cacheField name="24"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2">
  <r>
    <n v="1"/>
    <s v="Александровский муниципальный округ Пермского края"/>
    <s v="А"/>
    <m/>
    <d v="2024-12-31T00:00:00"/>
    <m/>
    <s v=""/>
    <s v=""/>
    <x v="0"/>
    <s v="А: 2024: "/>
    <m/>
    <d v="1899-12-30T00:00:00"/>
    <s v=""/>
    <e v="#REF!"/>
  </r>
  <r>
    <n v="2"/>
    <s v="Бардымский муниципальный округ Пермского края"/>
    <s v="А"/>
    <m/>
    <d v="2024-12-31T00:00:00"/>
    <m/>
    <s v=""/>
    <s v=""/>
    <x v="1"/>
    <s v="А: 2024: "/>
    <m/>
    <d v="1899-12-30T00:00:00"/>
    <s v=""/>
    <e v="#REF!"/>
  </r>
  <r>
    <n v="3"/>
    <s v="Березовский муниципальный округ Пермского края"/>
    <s v="А"/>
    <m/>
    <d v="2024-12-31T00:00:00"/>
    <m/>
    <s v=""/>
    <s v=""/>
    <x v="2"/>
    <s v="А: 2024: "/>
    <m/>
    <d v="1899-12-30T00:00:00"/>
    <s v=""/>
    <e v="#REF!"/>
  </r>
  <r>
    <n v="4"/>
    <s v="Большесосновский муниципальный округ Пермского края"/>
    <s v="А"/>
    <m/>
    <d v="2024-12-31T00:00:00"/>
    <m/>
    <s v=""/>
    <s v=""/>
    <x v="3"/>
    <s v="А: 2024: "/>
    <m/>
    <d v="1899-12-30T00:00:00"/>
    <s v=""/>
    <e v="#REF!"/>
  </r>
  <r>
    <n v="5"/>
    <s v="Муниципальное образование Верещагинский городской округ Пермского края"/>
    <s v="А"/>
    <m/>
    <d v="2024-12-31T00:00:00"/>
    <m/>
    <s v=""/>
    <s v=""/>
    <x v="4"/>
    <s v="А: 2024: "/>
    <m/>
    <d v="1899-12-30T00:00:00"/>
    <s v=""/>
    <e v="#REF!"/>
  </r>
  <r>
    <n v="6"/>
    <s v="Гайнский муниципальный округ Пермского края"/>
    <s v="А"/>
    <m/>
    <d v="2024-12-31T00:00:00"/>
    <m/>
    <s v=""/>
    <s v=""/>
    <x v="5"/>
    <s v="А: 2024: "/>
    <m/>
    <d v="1899-12-30T00:00:00"/>
    <s v=""/>
    <e v="#REF!"/>
  </r>
  <r>
    <n v="7"/>
    <s v="Горнозаводской городской округ Пермского края"/>
    <s v="А"/>
    <m/>
    <d v="2024-12-31T00:00:00"/>
    <m/>
    <s v=""/>
    <s v=""/>
    <x v="6"/>
    <s v="А: 2024: "/>
    <m/>
    <d v="1899-12-30T00:00:00"/>
    <s v=""/>
    <e v="#REF!"/>
  </r>
  <r>
    <n v="8"/>
    <s v="Муниципальное образование &quot;Город Березники&quot; Пермского края"/>
    <s v="А"/>
    <m/>
    <d v="2024-12-31T00:00:00"/>
    <m/>
    <s v=""/>
    <s v=""/>
    <x v="7"/>
    <s v="А: 2024: "/>
    <m/>
    <d v="1899-12-30T00:00:00"/>
    <s v=""/>
    <e v="#REF!"/>
  </r>
  <r>
    <n v="9"/>
    <s v="Губахинский муниципальный округ Пермского края"/>
    <s v="А"/>
    <m/>
    <d v="2024-12-31T00:00:00"/>
    <m/>
    <s v=""/>
    <s v=""/>
    <x v="8"/>
    <s v="А: 2024: "/>
    <m/>
    <d v="1899-12-30T00:00:00"/>
    <s v=""/>
    <e v="#REF!"/>
  </r>
  <r>
    <n v="10"/>
    <s v="Добрянский городской округ Пермского края"/>
    <s v="А"/>
    <m/>
    <d v="2024-12-31T00:00:00"/>
    <m/>
    <s v=""/>
    <s v=""/>
    <x v="9"/>
    <s v="А: 2024: "/>
    <m/>
    <d v="1899-12-30T00:00:00"/>
    <s v=""/>
    <e v="#REF!"/>
  </r>
  <r>
    <n v="11"/>
    <s v="Еловский муниципальный округ Пермского края"/>
    <s v="А"/>
    <m/>
    <d v="2024-12-31T00:00:00"/>
    <m/>
    <s v=""/>
    <s v=""/>
    <x v="10"/>
    <s v="А: 2024: "/>
    <m/>
    <d v="1899-12-30T00:00:00"/>
    <s v=""/>
    <e v="#REF!"/>
  </r>
  <r>
    <n v="12"/>
    <s v="Городской округ закрытое административно-территориальное образование Звездный Пермского края"/>
    <s v="А"/>
    <m/>
    <d v="2024-12-31T00:00:00"/>
    <m/>
    <s v=""/>
    <s v=""/>
    <x v="11"/>
    <s v="А: 2024: "/>
    <m/>
    <d v="1899-12-30T00:00:00"/>
    <s v=""/>
    <e v="#REF!"/>
  </r>
  <r>
    <n v="13"/>
    <s v="Ильинский городской округ Пермского края"/>
    <s v="А"/>
    <m/>
    <d v="2024-12-31T00:00:00"/>
    <m/>
    <s v=""/>
    <s v=""/>
    <x v="12"/>
    <s v="А: 2024: "/>
    <m/>
    <d v="1899-12-30T00:00:00"/>
    <s v=""/>
    <e v="#REF!"/>
  </r>
  <r>
    <n v="14"/>
    <s v="Муниципальное образование Карагайский муниципальный округ Пермского края"/>
    <s v="А"/>
    <m/>
    <d v="2024-12-31T00:00:00"/>
    <m/>
    <s v=""/>
    <s v=""/>
    <x v="13"/>
    <s v="А: 2024: "/>
    <m/>
    <d v="1899-12-30T00:00:00"/>
    <s v=""/>
    <e v="#REF!"/>
  </r>
  <r>
    <n v="15"/>
    <s v="Городской округ &quot;Город Кизел&quot; Пермского края"/>
    <s v="А"/>
    <m/>
    <d v="2024-12-31T00:00:00"/>
    <m/>
    <s v=""/>
    <s v=""/>
    <x v="14"/>
    <s v="А: 2024: "/>
    <m/>
    <d v="1899-12-30T00:00:00"/>
    <s v=""/>
    <e v="#REF!"/>
  </r>
  <r>
    <n v="16"/>
    <s v="Кишертский муниципальный округ Пермского края"/>
    <s v="А"/>
    <m/>
    <d v="2024-12-31T00:00:00"/>
    <m/>
    <s v=""/>
    <s v=""/>
    <x v="15"/>
    <s v="А: 2024: "/>
    <m/>
    <d v="1899-12-30T00:00:00"/>
    <s v=""/>
    <e v="#REF!"/>
  </r>
  <r>
    <n v="17"/>
    <s v="Косинский муниципальный округ Пермского края"/>
    <s v="А"/>
    <m/>
    <d v="2024-12-31T00:00:00"/>
    <m/>
    <s v=""/>
    <s v=""/>
    <x v="16"/>
    <s v="А: 2024: "/>
    <m/>
    <d v="1899-12-30T00:00:00"/>
    <s v=""/>
    <e v="#REF!"/>
  </r>
  <r>
    <n v="18"/>
    <s v="Кочевский муниципальный округ Пермского края"/>
    <s v="А"/>
    <m/>
    <d v="2024-12-31T00:00:00"/>
    <m/>
    <s v=""/>
    <s v=""/>
    <x v="17"/>
    <s v="А: 2024: "/>
    <m/>
    <d v="1899-12-30T00:00:00"/>
    <s v=""/>
    <e v="#REF!"/>
  </r>
  <r>
    <n v="19"/>
    <s v="Красновишерский городской округ Пермского края"/>
    <s v="А"/>
    <m/>
    <d v="2024-12-31T00:00:00"/>
    <m/>
    <s v=""/>
    <s v=""/>
    <x v="18"/>
    <s v="А: 2024: "/>
    <m/>
    <d v="1899-12-30T00:00:00"/>
    <s v=""/>
    <e v="#REF!"/>
  </r>
  <r>
    <n v="20"/>
    <s v="Краснокамский городской округ Пермского края"/>
    <s v="А"/>
    <m/>
    <d v="2024-12-31T00:00:00"/>
    <m/>
    <s v=""/>
    <s v=""/>
    <x v="19"/>
    <s v="А: 2024: "/>
    <m/>
    <d v="1899-12-30T00:00:00"/>
    <s v=""/>
    <e v="#REF!"/>
  </r>
  <r>
    <n v="21"/>
    <s v="Кудымкарский муниципальный округ Пермского края"/>
    <s v="А"/>
    <m/>
    <d v="2024-12-31T00:00:00"/>
    <m/>
    <s v=""/>
    <s v=""/>
    <x v="20"/>
    <s v="А: 2024: "/>
    <m/>
    <d v="1899-12-30T00:00:00"/>
    <s v=""/>
    <e v="#REF!"/>
  </r>
  <r>
    <n v="22"/>
    <s v="Куединский муниципальный округ Пермского края"/>
    <s v="А"/>
    <m/>
    <d v="2024-12-31T00:00:00"/>
    <m/>
    <s v=""/>
    <s v=""/>
    <x v="21"/>
    <s v="А: 2024: "/>
    <m/>
    <d v="1899-12-30T00:00:00"/>
    <s v=""/>
    <e v="#REF!"/>
  </r>
  <r>
    <n v="23"/>
    <s v="Кунгурский муниципальный округ Пермского края"/>
    <s v="А"/>
    <m/>
    <d v="2024-12-31T00:00:00"/>
    <m/>
    <s v=""/>
    <s v=""/>
    <x v="22"/>
    <s v="А: 2024: "/>
    <m/>
    <d v="1899-12-30T00:00:00"/>
    <s v=""/>
    <e v="#REF!"/>
  </r>
  <r>
    <n v="24"/>
    <s v="Лысьвенский городской округ Пермского края"/>
    <s v="А"/>
    <m/>
    <d v="2024-12-31T00:00:00"/>
    <m/>
    <s v=""/>
    <s v=""/>
    <x v="23"/>
    <s v="А: 2024: "/>
    <m/>
    <d v="1899-12-30T00:00:00"/>
    <s v=""/>
    <e v="#REF!"/>
  </r>
  <r>
    <n v="25"/>
    <s v="Нытвенский городской округ Пермского края"/>
    <s v="А"/>
    <m/>
    <d v="2024-12-31T00:00:00"/>
    <m/>
    <s v=""/>
    <s v=""/>
    <x v="24"/>
    <s v="А: 2024: "/>
    <m/>
    <d v="1899-12-30T00:00:00"/>
    <s v=""/>
    <e v="#REF!"/>
  </r>
  <r>
    <n v="26"/>
    <s v="Октябрьский городской округ Пермского края"/>
    <s v="А"/>
    <m/>
    <d v="2024-12-31T00:00:00"/>
    <m/>
    <s v=""/>
    <s v=""/>
    <x v="25"/>
    <s v="А: 2024: "/>
    <m/>
    <d v="1899-12-30T00:00:00"/>
    <s v=""/>
    <e v="#REF!"/>
  </r>
  <r>
    <n v="27"/>
    <s v="Ординский муниципальный округ Пермского края"/>
    <s v="А"/>
    <m/>
    <d v="2024-12-31T00:00:00"/>
    <m/>
    <s v=""/>
    <s v=""/>
    <x v="26"/>
    <s v="А: 2024: "/>
    <m/>
    <d v="1899-12-30T00:00:00"/>
    <s v=""/>
    <e v="#REF!"/>
  </r>
  <r>
    <n v="28"/>
    <s v="Осинский городской округ Пермского края"/>
    <s v="А"/>
    <m/>
    <d v="2024-12-31T00:00:00"/>
    <m/>
    <s v=""/>
    <s v=""/>
    <x v="27"/>
    <s v="А: 2024: "/>
    <m/>
    <d v="1899-12-30T00:00:00"/>
    <s v=""/>
    <e v="#REF!"/>
  </r>
  <r>
    <n v="29"/>
    <s v="Оханский городской округ Пермского края"/>
    <s v="А"/>
    <m/>
    <d v="2024-12-31T00:00:00"/>
    <m/>
    <s v=""/>
    <s v=""/>
    <x v="28"/>
    <s v="А: 2024: "/>
    <m/>
    <d v="1899-12-30T00:00:00"/>
    <s v=""/>
    <e v="#REF!"/>
  </r>
  <r>
    <n v="30"/>
    <s v="Очерский городской округ Пермского края"/>
    <s v="А"/>
    <m/>
    <d v="2024-12-31T00:00:00"/>
    <m/>
    <s v=""/>
    <s v=""/>
    <x v="29"/>
    <s v="А: 2024: "/>
    <m/>
    <d v="1899-12-30T00:00:00"/>
    <s v=""/>
    <e v="#REF!"/>
  </r>
  <r>
    <n v="31"/>
    <s v="Пермский муниципальный округ Пермского края"/>
    <s v="А"/>
    <m/>
    <d v="2024-12-31T00:00:00"/>
    <m/>
    <s v=""/>
    <s v=""/>
    <x v="30"/>
    <s v="А: 2024: "/>
    <m/>
    <d v="1899-12-30T00:00:00"/>
    <s v=""/>
    <e v="#REF!"/>
  </r>
  <r>
    <n v="32"/>
    <s v="Пермский городской округ, город Пермь"/>
    <s v="А"/>
    <m/>
    <d v="2024-12-31T00:00:00"/>
    <m/>
    <s v=""/>
    <s v=""/>
    <x v="31"/>
    <s v="А: 2024: "/>
    <m/>
    <d v="1899-12-30T00:00:00"/>
    <s v=""/>
    <e v="#REF!"/>
  </r>
  <r>
    <n v="33"/>
    <s v="Сивинский муниципальный округ Пермского края"/>
    <s v="А"/>
    <m/>
    <d v="2024-12-31T00:00:00"/>
    <m/>
    <s v=""/>
    <s v=""/>
    <x v="32"/>
    <s v="А: 2024: "/>
    <m/>
    <d v="1899-12-30T00:00:00"/>
    <s v=""/>
    <e v="#REF!"/>
  </r>
  <r>
    <n v="34"/>
    <s v="Соликамский городской округ Пермского края"/>
    <s v="А"/>
    <m/>
    <d v="2024-12-31T00:00:00"/>
    <m/>
    <s v=""/>
    <s v=""/>
    <x v="33"/>
    <s v="А: 2024: "/>
    <m/>
    <d v="1899-12-30T00:00:00"/>
    <s v=""/>
    <e v="#REF!"/>
  </r>
  <r>
    <n v="35"/>
    <s v="Суксунский городской округ Пермского края"/>
    <s v="А"/>
    <m/>
    <d v="2024-12-31T00:00:00"/>
    <m/>
    <s v=""/>
    <s v=""/>
    <x v="34"/>
    <s v="А: 2024: "/>
    <m/>
    <d v="1899-12-30T00:00:00"/>
    <s v=""/>
    <e v="#REF!"/>
  </r>
  <r>
    <n v="36"/>
    <s v="Уинский муниципальный округ Пермского края"/>
    <s v="А"/>
    <m/>
    <d v="2024-12-31T00:00:00"/>
    <m/>
    <s v=""/>
    <s v=""/>
    <x v="35"/>
    <s v="А: 2024: "/>
    <m/>
    <d v="1899-12-30T00:00:00"/>
    <s v=""/>
    <e v="#REF!"/>
  </r>
  <r>
    <n v="37"/>
    <s v="Чайковский городской округ Пермского края"/>
    <s v="А"/>
    <m/>
    <d v="2024-12-31T00:00:00"/>
    <m/>
    <s v=""/>
    <s v=""/>
    <x v="36"/>
    <s v="А: 2024: "/>
    <m/>
    <d v="1899-12-30T00:00:00"/>
    <s v=""/>
    <e v="#REF!"/>
  </r>
  <r>
    <n v="38"/>
    <s v="Частинский муниципальный округ Пермского края"/>
    <s v="А"/>
    <m/>
    <d v="2024-12-31T00:00:00"/>
    <m/>
    <s v=""/>
    <s v=""/>
    <x v="37"/>
    <s v="А: 2024: "/>
    <m/>
    <d v="1899-12-30T00:00:00"/>
    <s v=""/>
    <e v="#REF!"/>
  </r>
  <r>
    <n v="39"/>
    <s v="Чердынский городской округ Пермского края"/>
    <s v="А"/>
    <m/>
    <d v="2024-12-31T00:00:00"/>
    <m/>
    <s v=""/>
    <s v=""/>
    <x v="38"/>
    <s v="А: 2024: "/>
    <m/>
    <d v="1899-12-30T00:00:00"/>
    <s v=""/>
    <e v="#REF!"/>
  </r>
  <r>
    <n v="40"/>
    <s v="Чернушинский городской округ Пермского края"/>
    <s v="А"/>
    <m/>
    <d v="2024-12-31T00:00:00"/>
    <m/>
    <s v=""/>
    <s v=""/>
    <x v="39"/>
    <s v="А: 2024: "/>
    <m/>
    <d v="1899-12-30T00:00:00"/>
    <s v=""/>
    <e v="#REF!"/>
  </r>
  <r>
    <n v="41"/>
    <s v="Чусовской городской округ Пермского края"/>
    <s v="А"/>
    <m/>
    <d v="2024-12-31T00:00:00"/>
    <m/>
    <s v=""/>
    <s v=""/>
    <x v="40"/>
    <s v="А: 2024: "/>
    <m/>
    <d v="1899-12-30T00:00:00"/>
    <s v=""/>
    <e v="#REF!"/>
  </r>
  <r>
    <n v="42"/>
    <s v="Юрлинский муниципальный округ Пермского края"/>
    <s v="А"/>
    <m/>
    <d v="2024-12-31T00:00:00"/>
    <m/>
    <s v=""/>
    <s v=""/>
    <x v="41"/>
    <s v="А: 2024: "/>
    <m/>
    <d v="1899-12-30T00:00:00"/>
    <s v=""/>
    <e v="#REF!"/>
  </r>
  <r>
    <n v="43"/>
    <s v="Юсьвинский муниципальный округ Пермского края"/>
    <s v="А"/>
    <m/>
    <d v="2024-12-31T00:00:00"/>
    <m/>
    <s v=""/>
    <s v=""/>
    <x v="42"/>
    <s v="А: 2024: "/>
    <m/>
    <d v="1899-12-30T00:00:00"/>
    <s v=""/>
    <e v="#REF!"/>
  </r>
  <r>
    <n v="44"/>
    <s v="Александровский муниципальный округ Пермского края"/>
    <s v="А"/>
    <m/>
    <d v="2025-12-31T00:00:00"/>
    <m/>
    <s v=""/>
    <s v=""/>
    <x v="43"/>
    <s v="А: 2025: "/>
    <m/>
    <d v="1899-12-30T00:00:00"/>
    <s v=""/>
    <e v="#REF!"/>
  </r>
  <r>
    <n v="45"/>
    <s v="Бардымский муниципальный округ Пермского края"/>
    <s v="А"/>
    <m/>
    <d v="2025-12-31T00:00:00"/>
    <m/>
    <s v=""/>
    <s v=""/>
    <x v="44"/>
    <s v="А: 2025: "/>
    <m/>
    <d v="1899-12-30T00:00:00"/>
    <s v=""/>
    <e v="#REF!"/>
  </r>
  <r>
    <n v="46"/>
    <s v="Березовский муниципальный округ Пермского края"/>
    <s v="А"/>
    <m/>
    <d v="2025-12-31T00:00:00"/>
    <m/>
    <s v=""/>
    <s v=""/>
    <x v="45"/>
    <s v="А: 2025: "/>
    <m/>
    <d v="1899-12-30T00:00:00"/>
    <s v=""/>
    <e v="#REF!"/>
  </r>
  <r>
    <n v="47"/>
    <s v="Большесосновский муниципальный округ Пермского края"/>
    <s v="А"/>
    <m/>
    <d v="2025-12-31T00:00:00"/>
    <m/>
    <s v=""/>
    <s v=""/>
    <x v="46"/>
    <s v="А: 2025: "/>
    <m/>
    <d v="1899-12-30T00:00:00"/>
    <s v=""/>
    <e v="#REF!"/>
  </r>
  <r>
    <n v="48"/>
    <s v="Муниципальное образование Верещагинский городской округ Пермского края"/>
    <s v="А"/>
    <m/>
    <d v="2025-12-31T00:00:00"/>
    <m/>
    <s v=""/>
    <s v=""/>
    <x v="47"/>
    <s v="А: 2025: "/>
    <m/>
    <d v="1899-12-30T00:00:00"/>
    <s v=""/>
    <e v="#REF!"/>
  </r>
  <r>
    <n v="49"/>
    <s v="Гайнский муниципальный округ Пермского края"/>
    <s v="А"/>
    <m/>
    <d v="2025-12-31T00:00:00"/>
    <m/>
    <s v=""/>
    <s v=""/>
    <x v="48"/>
    <s v="А: 2025: "/>
    <m/>
    <d v="1899-12-30T00:00:00"/>
    <s v=""/>
    <e v="#REF!"/>
  </r>
  <r>
    <n v="50"/>
    <s v="Горнозаводской городской округ Пермского края"/>
    <s v="А"/>
    <m/>
    <d v="2025-12-31T00:00:00"/>
    <m/>
    <s v=""/>
    <s v=""/>
    <x v="49"/>
    <s v="А: 2025: "/>
    <m/>
    <d v="1899-12-30T00:00:00"/>
    <s v=""/>
    <e v="#REF!"/>
  </r>
  <r>
    <n v="51"/>
    <s v="Муниципальное образование &quot;Город Березники&quot; Пермского края"/>
    <s v="А"/>
    <m/>
    <d v="2025-12-31T00:00:00"/>
    <m/>
    <s v=""/>
    <s v=""/>
    <x v="50"/>
    <s v="А: 2025: "/>
    <m/>
    <d v="1899-12-30T00:00:00"/>
    <s v=""/>
    <e v="#REF!"/>
  </r>
  <r>
    <n v="52"/>
    <s v="Губахинский муниципальный округ Пермского края"/>
    <s v="А"/>
    <m/>
    <d v="2025-12-31T00:00:00"/>
    <m/>
    <s v=""/>
    <s v=""/>
    <x v="51"/>
    <s v="А: 2025: "/>
    <m/>
    <d v="1899-12-30T00:00:00"/>
    <s v=""/>
    <e v="#REF!"/>
  </r>
  <r>
    <n v="53"/>
    <s v="Добрянский городской округ Пермского края"/>
    <s v="А"/>
    <m/>
    <d v="2025-12-31T00:00:00"/>
    <m/>
    <s v=""/>
    <s v=""/>
    <x v="52"/>
    <s v="А: 2025: "/>
    <m/>
    <d v="1899-12-30T00:00:00"/>
    <s v=""/>
    <e v="#REF!"/>
  </r>
  <r>
    <n v="54"/>
    <s v="Еловский муниципальный округ Пермского края"/>
    <s v="А"/>
    <m/>
    <d v="2025-12-31T00:00:00"/>
    <m/>
    <s v=""/>
    <s v=""/>
    <x v="53"/>
    <s v="А: 2025: "/>
    <m/>
    <d v="1899-12-30T00:00:00"/>
    <s v=""/>
    <e v="#REF!"/>
  </r>
  <r>
    <n v="55"/>
    <s v="Городской округ закрытое административно-территориальное образование Звездный Пермского края"/>
    <s v="А"/>
    <m/>
    <d v="2025-12-31T00:00:00"/>
    <m/>
    <s v=""/>
    <s v=""/>
    <x v="54"/>
    <s v="А: 2025: "/>
    <m/>
    <d v="1899-12-30T00:00:00"/>
    <s v=""/>
    <e v="#REF!"/>
  </r>
  <r>
    <n v="56"/>
    <s v="Ильинский городской округ Пермского края"/>
    <s v="А"/>
    <m/>
    <d v="2025-12-31T00:00:00"/>
    <m/>
    <s v=""/>
    <s v=""/>
    <x v="55"/>
    <s v="А: 2025: "/>
    <m/>
    <d v="1899-12-30T00:00:00"/>
    <s v=""/>
    <e v="#REF!"/>
  </r>
  <r>
    <n v="57"/>
    <s v="Муниципальное образование Карагайский муниципальный округ Пермского края"/>
    <s v="А"/>
    <m/>
    <d v="2025-12-31T00:00:00"/>
    <m/>
    <s v=""/>
    <s v=""/>
    <x v="56"/>
    <s v="А: 2025: "/>
    <m/>
    <d v="1899-12-30T00:00:00"/>
    <s v=""/>
    <e v="#REF!"/>
  </r>
  <r>
    <n v="58"/>
    <s v="Городской округ &quot;Город Кизел&quot; Пермского края"/>
    <s v="А"/>
    <m/>
    <d v="2025-12-31T00:00:00"/>
    <m/>
    <s v=""/>
    <s v=""/>
    <x v="57"/>
    <s v="А: 2025: "/>
    <m/>
    <d v="1899-12-30T00:00:00"/>
    <s v=""/>
    <e v="#REF!"/>
  </r>
  <r>
    <n v="59"/>
    <s v="Кишертский муниципальный округ Пермского края"/>
    <s v="А"/>
    <m/>
    <d v="2025-12-31T00:00:00"/>
    <m/>
    <s v=""/>
    <s v=""/>
    <x v="58"/>
    <s v="А: 2025: "/>
    <m/>
    <d v="1899-12-30T00:00:00"/>
    <s v=""/>
    <e v="#REF!"/>
  </r>
  <r>
    <n v="60"/>
    <s v="Косинский муниципальный округ Пермского края"/>
    <s v="А"/>
    <m/>
    <d v="2025-12-31T00:00:00"/>
    <m/>
    <s v=""/>
    <s v=""/>
    <x v="59"/>
    <s v="А: 2025: "/>
    <m/>
    <d v="1899-12-30T00:00:00"/>
    <s v=""/>
    <e v="#REF!"/>
  </r>
  <r>
    <n v="61"/>
    <s v="Кочевский муниципальный округ Пермского края"/>
    <s v="А"/>
    <m/>
    <d v="2025-12-31T00:00:00"/>
    <m/>
    <s v=""/>
    <s v=""/>
    <x v="60"/>
    <s v="А: 2025: "/>
    <m/>
    <d v="1899-12-30T00:00:00"/>
    <s v=""/>
    <e v="#REF!"/>
  </r>
  <r>
    <n v="62"/>
    <s v="Красновишерский городской округ Пермского края"/>
    <s v="А"/>
    <m/>
    <d v="2025-12-31T00:00:00"/>
    <m/>
    <s v=""/>
    <s v=""/>
    <x v="61"/>
    <s v="А: 2025: "/>
    <m/>
    <d v="1899-12-30T00:00:00"/>
    <s v=""/>
    <e v="#REF!"/>
  </r>
  <r>
    <n v="63"/>
    <s v="Краснокамский городской округ Пермского края"/>
    <s v="А"/>
    <m/>
    <d v="2025-12-31T00:00:00"/>
    <m/>
    <s v=""/>
    <s v=""/>
    <x v="62"/>
    <s v="А: 2025: "/>
    <m/>
    <d v="1899-12-30T00:00:00"/>
    <s v=""/>
    <e v="#REF!"/>
  </r>
  <r>
    <n v="64"/>
    <s v="Кудымкарский муниципальный округ Пермского края"/>
    <s v="А"/>
    <m/>
    <d v="2025-12-31T00:00:00"/>
    <m/>
    <s v=""/>
    <s v=""/>
    <x v="63"/>
    <s v="А: 2025: "/>
    <m/>
    <d v="1899-12-30T00:00:00"/>
    <s v=""/>
    <e v="#REF!"/>
  </r>
  <r>
    <n v="65"/>
    <s v="Куединский муниципальный округ Пермского края"/>
    <s v="А"/>
    <m/>
    <d v="2025-12-31T00:00:00"/>
    <m/>
    <s v=""/>
    <s v=""/>
    <x v="64"/>
    <s v="А: 2025: "/>
    <m/>
    <d v="1899-12-30T00:00:00"/>
    <s v=""/>
    <e v="#REF!"/>
  </r>
  <r>
    <n v="66"/>
    <s v="Кунгурский муниципальный округ Пермского края"/>
    <s v="А"/>
    <m/>
    <d v="2025-12-31T00:00:00"/>
    <m/>
    <s v=""/>
    <s v=""/>
    <x v="65"/>
    <s v="А: 2025: "/>
    <m/>
    <d v="1899-12-30T00:00:00"/>
    <s v=""/>
    <e v="#REF!"/>
  </r>
  <r>
    <n v="67"/>
    <s v="Лысьвенский городской округ Пермского края"/>
    <s v="А"/>
    <m/>
    <d v="2025-12-31T00:00:00"/>
    <m/>
    <s v=""/>
    <s v=""/>
    <x v="66"/>
    <s v="А: 2025: "/>
    <m/>
    <d v="1899-12-30T00:00:00"/>
    <s v=""/>
    <e v="#REF!"/>
  </r>
  <r>
    <n v="68"/>
    <s v="Нытвенский городской округ Пермского края"/>
    <s v="А"/>
    <m/>
    <d v="2025-12-31T00:00:00"/>
    <m/>
    <s v=""/>
    <s v=""/>
    <x v="67"/>
    <s v="А: 2025: "/>
    <m/>
    <d v="1899-12-30T00:00:00"/>
    <s v=""/>
    <e v="#REF!"/>
  </r>
  <r>
    <n v="69"/>
    <s v="Октябрьский городской округ Пермского края"/>
    <s v="А"/>
    <m/>
    <d v="2025-12-31T00:00:00"/>
    <m/>
    <s v=""/>
    <s v=""/>
    <x v="68"/>
    <s v="А: 2025: "/>
    <m/>
    <d v="1899-12-30T00:00:00"/>
    <s v=""/>
    <e v="#REF!"/>
  </r>
  <r>
    <n v="70"/>
    <s v="Ординский муниципальный округ Пермского края"/>
    <s v="А"/>
    <m/>
    <d v="2025-12-31T00:00:00"/>
    <m/>
    <s v=""/>
    <s v=""/>
    <x v="69"/>
    <s v="А: 2025: "/>
    <m/>
    <d v="1899-12-30T00:00:00"/>
    <s v=""/>
    <e v="#REF!"/>
  </r>
  <r>
    <n v="71"/>
    <s v="Осинский городской округ Пермского края"/>
    <s v="А"/>
    <m/>
    <d v="2025-12-31T00:00:00"/>
    <m/>
    <s v=""/>
    <s v=""/>
    <x v="70"/>
    <s v="А: 2025: "/>
    <m/>
    <d v="1899-12-30T00:00:00"/>
    <s v=""/>
    <e v="#REF!"/>
  </r>
  <r>
    <n v="72"/>
    <s v="Оханский городской округ Пермского края"/>
    <s v="А"/>
    <m/>
    <d v="2025-12-31T00:00:00"/>
    <m/>
    <s v=""/>
    <s v=""/>
    <x v="71"/>
    <s v="А: 2025: "/>
    <m/>
    <d v="1899-12-30T00:00:00"/>
    <s v=""/>
    <e v="#REF!"/>
  </r>
  <r>
    <n v="73"/>
    <s v="Очерский городской округ Пермского края"/>
    <s v="А"/>
    <m/>
    <d v="2025-12-31T00:00:00"/>
    <m/>
    <s v=""/>
    <s v=""/>
    <x v="72"/>
    <s v="А: 2025: "/>
    <m/>
    <d v="1899-12-30T00:00:00"/>
    <s v=""/>
    <e v="#REF!"/>
  </r>
  <r>
    <n v="74"/>
    <s v="Пермский муниципальный округ Пермского края"/>
    <s v="А"/>
    <m/>
    <d v="2025-12-31T00:00:00"/>
    <m/>
    <s v=""/>
    <s v=""/>
    <x v="73"/>
    <s v="А: 2025: "/>
    <m/>
    <d v="1899-12-30T00:00:00"/>
    <s v=""/>
    <e v="#REF!"/>
  </r>
  <r>
    <n v="75"/>
    <s v="Пермский городской округ, город Пермь"/>
    <s v="А"/>
    <m/>
    <d v="2025-12-31T00:00:00"/>
    <m/>
    <s v=""/>
    <s v=""/>
    <x v="74"/>
    <s v="А: 2025: "/>
    <m/>
    <d v="1899-12-30T00:00:00"/>
    <s v=""/>
    <e v="#REF!"/>
  </r>
  <r>
    <n v="76"/>
    <s v="Сивинский муниципальный округ Пермского края"/>
    <s v="А"/>
    <m/>
    <d v="2025-12-31T00:00:00"/>
    <m/>
    <s v=""/>
    <s v=""/>
    <x v="75"/>
    <s v="А: 2025: "/>
    <m/>
    <d v="1899-12-30T00:00:00"/>
    <s v=""/>
    <e v="#REF!"/>
  </r>
  <r>
    <n v="77"/>
    <s v="Соликамский городской округ Пермского края"/>
    <s v="А"/>
    <m/>
    <d v="2025-12-31T00:00:00"/>
    <m/>
    <s v=""/>
    <s v=""/>
    <x v="76"/>
    <s v="А: 2025: "/>
    <m/>
    <d v="1899-12-30T00:00:00"/>
    <s v=""/>
    <e v="#REF!"/>
  </r>
  <r>
    <n v="78"/>
    <s v="Суксунский городской округ Пермского края"/>
    <s v="А"/>
    <m/>
    <d v="2025-12-31T00:00:00"/>
    <m/>
    <s v=""/>
    <s v=""/>
    <x v="77"/>
    <s v="А: 2025: "/>
    <m/>
    <d v="1899-12-30T00:00:00"/>
    <s v=""/>
    <e v="#REF!"/>
  </r>
  <r>
    <n v="79"/>
    <s v="Уинский муниципальный округ Пермского края"/>
    <s v="А"/>
    <m/>
    <d v="2025-12-31T00:00:00"/>
    <m/>
    <s v=""/>
    <s v=""/>
    <x v="78"/>
    <s v="А: 2025: "/>
    <m/>
    <d v="1899-12-30T00:00:00"/>
    <s v=""/>
    <e v="#REF!"/>
  </r>
  <r>
    <n v="80"/>
    <s v="Чайковский городской округ Пермского края"/>
    <s v="А"/>
    <m/>
    <d v="2025-12-31T00:00:00"/>
    <m/>
    <s v=""/>
    <s v=""/>
    <x v="79"/>
    <s v="А: 2025: "/>
    <m/>
    <d v="1899-12-30T00:00:00"/>
    <s v=""/>
    <e v="#REF!"/>
  </r>
  <r>
    <n v="81"/>
    <s v="Частинский муниципальный округ Пермского края"/>
    <s v="А"/>
    <m/>
    <d v="2025-12-31T00:00:00"/>
    <m/>
    <s v=""/>
    <s v=""/>
    <x v="80"/>
    <s v="А: 2025: "/>
    <m/>
    <d v="1899-12-30T00:00:00"/>
    <s v=""/>
    <e v="#REF!"/>
  </r>
  <r>
    <n v="82"/>
    <s v="Чердынский городской округ Пермского края"/>
    <s v="А"/>
    <m/>
    <d v="2025-12-31T00:00:00"/>
    <m/>
    <s v=""/>
    <s v=""/>
    <x v="81"/>
    <s v="А: 2025: "/>
    <m/>
    <d v="1899-12-30T00:00:00"/>
    <s v=""/>
    <e v="#REF!"/>
  </r>
  <r>
    <n v="83"/>
    <s v="Чернушинский городской округ Пермского края"/>
    <s v="А"/>
    <m/>
    <d v="2025-12-31T00:00:00"/>
    <m/>
    <s v=""/>
    <s v=""/>
    <x v="82"/>
    <s v="А: 2025: "/>
    <m/>
    <d v="1899-12-30T00:00:00"/>
    <s v=""/>
    <e v="#REF!"/>
  </r>
  <r>
    <n v="84"/>
    <s v="Чусовской городской округ Пермского края"/>
    <s v="А"/>
    <m/>
    <d v="2025-12-31T00:00:00"/>
    <m/>
    <s v=""/>
    <s v=""/>
    <x v="83"/>
    <s v="А: 2025: "/>
    <m/>
    <d v="1899-12-30T00:00:00"/>
    <s v=""/>
    <e v="#REF!"/>
  </r>
  <r>
    <n v="85"/>
    <s v="Юрлинский муниципальный округ Пермского края"/>
    <s v="А"/>
    <m/>
    <d v="2025-12-31T00:00:00"/>
    <m/>
    <s v=""/>
    <s v=""/>
    <x v="84"/>
    <s v="А: 2025: "/>
    <m/>
    <d v="1899-12-30T00:00:00"/>
    <s v=""/>
    <e v="#REF!"/>
  </r>
  <r>
    <n v="86"/>
    <s v="Юсьвинский муниципальный округ Пермского края"/>
    <s v="А"/>
    <m/>
    <d v="2025-12-31T00:00:00"/>
    <m/>
    <s v=""/>
    <s v=""/>
    <x v="85"/>
    <s v="А: 2025: "/>
    <m/>
    <d v="1899-12-30T00:00:00"/>
    <s v=""/>
    <e v="#REF!"/>
  </r>
  <r>
    <n v="87"/>
    <s v="Александровский муниципальный округ Пермского края"/>
    <s v="А"/>
    <m/>
    <d v="2026-12-31T00:00:00"/>
    <m/>
    <s v=""/>
    <s v=""/>
    <x v="86"/>
    <s v="А: 2026: "/>
    <m/>
    <d v="1899-12-30T00:00:00"/>
    <s v=""/>
    <e v="#REF!"/>
  </r>
  <r>
    <n v="88"/>
    <s v="Бардымский муниципальный округ Пермского края"/>
    <s v="А"/>
    <m/>
    <d v="2026-12-31T00:00:00"/>
    <m/>
    <s v=""/>
    <s v=""/>
    <x v="87"/>
    <s v="А: 2026: "/>
    <m/>
    <d v="1899-12-30T00:00:00"/>
    <s v=""/>
    <e v="#REF!"/>
  </r>
  <r>
    <n v="89"/>
    <s v="Березовский муниципальный округ Пермского края"/>
    <s v="А"/>
    <m/>
    <d v="2026-12-31T00:00:00"/>
    <m/>
    <s v=""/>
    <s v=""/>
    <x v="88"/>
    <s v="А: 2026: "/>
    <m/>
    <d v="1899-12-30T00:00:00"/>
    <s v=""/>
    <e v="#REF!"/>
  </r>
  <r>
    <n v="90"/>
    <s v="Большесосновский муниципальный округ Пермского края"/>
    <s v="А"/>
    <m/>
    <d v="2026-12-31T00:00:00"/>
    <m/>
    <s v=""/>
    <s v=""/>
    <x v="89"/>
    <s v="А: 2026: "/>
    <m/>
    <d v="1899-12-30T00:00:00"/>
    <s v=""/>
    <e v="#REF!"/>
  </r>
  <r>
    <n v="91"/>
    <s v="Муниципальное образование Верещагинский городской округ Пермского края"/>
    <s v="А"/>
    <m/>
    <d v="2026-12-31T00:00:00"/>
    <m/>
    <s v=""/>
    <s v=""/>
    <x v="90"/>
    <s v="А: 2026: "/>
    <m/>
    <d v="1899-12-30T00:00:00"/>
    <s v=""/>
    <e v="#REF!"/>
  </r>
  <r>
    <n v="92"/>
    <s v="Гайнский муниципальный округ Пермского края"/>
    <s v="А"/>
    <m/>
    <d v="2026-12-31T00:00:00"/>
    <m/>
    <s v=""/>
    <s v=""/>
    <x v="91"/>
    <s v="А: 2026: "/>
    <m/>
    <d v="1899-12-30T00:00:00"/>
    <s v=""/>
    <e v="#REF!"/>
  </r>
  <r>
    <n v="93"/>
    <s v="Горнозаводской городской округ Пермского края"/>
    <s v="А"/>
    <m/>
    <d v="2026-12-31T00:00:00"/>
    <m/>
    <s v=""/>
    <s v=""/>
    <x v="92"/>
    <s v="А: 2026: "/>
    <m/>
    <d v="1899-12-30T00:00:00"/>
    <s v=""/>
    <e v="#REF!"/>
  </r>
  <r>
    <n v="94"/>
    <s v="Муниципальное образование &quot;Город Березники&quot; Пермского края"/>
    <s v="А"/>
    <m/>
    <d v="2026-12-31T00:00:00"/>
    <m/>
    <s v=""/>
    <s v=""/>
    <x v="93"/>
    <s v="А: 2026: "/>
    <m/>
    <d v="1899-12-30T00:00:00"/>
    <s v=""/>
    <e v="#REF!"/>
  </r>
  <r>
    <n v="95"/>
    <s v="Губахинский муниципальный округ Пермского края"/>
    <s v="А"/>
    <m/>
    <d v="2026-12-31T00:00:00"/>
    <m/>
    <s v=""/>
    <s v=""/>
    <x v="94"/>
    <s v="А: 2026: "/>
    <m/>
    <d v="1899-12-30T00:00:00"/>
    <s v=""/>
    <e v="#REF!"/>
  </r>
  <r>
    <n v="96"/>
    <s v="Добрянский городской округ Пермского края"/>
    <s v="А"/>
    <m/>
    <d v="2026-12-31T00:00:00"/>
    <m/>
    <s v=""/>
    <s v=""/>
    <x v="95"/>
    <s v="А: 2026: "/>
    <m/>
    <d v="1899-12-30T00:00:00"/>
    <s v=""/>
    <e v="#REF!"/>
  </r>
  <r>
    <n v="97"/>
    <s v="Еловский муниципальный округ Пермского края"/>
    <s v="А"/>
    <m/>
    <d v="2026-12-31T00:00:00"/>
    <m/>
    <s v=""/>
    <s v=""/>
    <x v="96"/>
    <s v="А: 2026: "/>
    <m/>
    <d v="1899-12-30T00:00:00"/>
    <s v=""/>
    <e v="#REF!"/>
  </r>
  <r>
    <n v="98"/>
    <s v="Городской округ закрытое административно-территориальное образование Звездный Пермского края"/>
    <s v="А"/>
    <m/>
    <d v="2026-12-31T00:00:00"/>
    <m/>
    <s v=""/>
    <s v=""/>
    <x v="97"/>
    <s v="А: 2026: "/>
    <m/>
    <d v="1899-12-30T00:00:00"/>
    <s v=""/>
    <e v="#REF!"/>
  </r>
  <r>
    <n v="99"/>
    <s v="Ильинский городской округ Пермского края"/>
    <s v="А"/>
    <m/>
    <d v="2026-12-31T00:00:00"/>
    <m/>
    <s v=""/>
    <s v=""/>
    <x v="98"/>
    <s v="А: 2026: "/>
    <m/>
    <d v="1899-12-30T00:00:00"/>
    <s v=""/>
    <e v="#REF!"/>
  </r>
  <r>
    <n v="100"/>
    <s v="Муниципальное образование Карагайский муниципальный округ Пермского края"/>
    <s v="А"/>
    <m/>
    <d v="2026-12-31T00:00:00"/>
    <m/>
    <s v=""/>
    <s v=""/>
    <x v="99"/>
    <s v="А: 2026: "/>
    <m/>
    <d v="1899-12-30T00:00:00"/>
    <s v=""/>
    <e v="#REF!"/>
  </r>
  <r>
    <n v="101"/>
    <s v="Городской округ &quot;Город Кизел&quot; Пермского края"/>
    <s v="А"/>
    <m/>
    <d v="2026-12-31T00:00:00"/>
    <m/>
    <s v=""/>
    <s v=""/>
    <x v="100"/>
    <s v="А: 2026: "/>
    <m/>
    <d v="1899-12-30T00:00:00"/>
    <s v=""/>
    <e v="#REF!"/>
  </r>
  <r>
    <n v="102"/>
    <s v="Кишертский муниципальный округ Пермского края"/>
    <s v="А"/>
    <m/>
    <d v="2026-12-31T00:00:00"/>
    <m/>
    <s v=""/>
    <s v=""/>
    <x v="101"/>
    <s v="А: 2026: "/>
    <m/>
    <d v="1899-12-30T00:00:00"/>
    <s v=""/>
    <e v="#REF!"/>
  </r>
  <r>
    <n v="103"/>
    <s v="Косинский муниципальный округ Пермского края"/>
    <s v="А"/>
    <m/>
    <d v="2026-12-31T00:00:00"/>
    <m/>
    <s v=""/>
    <s v=""/>
    <x v="102"/>
    <s v="А: 2026: "/>
    <m/>
    <d v="1899-12-30T00:00:00"/>
    <s v=""/>
    <e v="#REF!"/>
  </r>
  <r>
    <n v="104"/>
    <s v="Кочевский муниципальный округ Пермского края"/>
    <s v="А"/>
    <m/>
    <d v="2026-12-31T00:00:00"/>
    <m/>
    <s v=""/>
    <s v=""/>
    <x v="103"/>
    <s v="А: 2026: "/>
    <m/>
    <d v="1899-12-30T00:00:00"/>
    <s v=""/>
    <e v="#REF!"/>
  </r>
  <r>
    <n v="105"/>
    <s v="Красновишерский городской округ Пермского края"/>
    <s v="А"/>
    <m/>
    <d v="2026-12-31T00:00:00"/>
    <m/>
    <s v=""/>
    <s v=""/>
    <x v="104"/>
    <s v="А: 2026: "/>
    <m/>
    <d v="1899-12-30T00:00:00"/>
    <s v=""/>
    <e v="#REF!"/>
  </r>
  <r>
    <n v="106"/>
    <s v="Краснокамский городской округ Пермского края"/>
    <s v="А"/>
    <m/>
    <d v="2026-12-31T00:00:00"/>
    <m/>
    <s v=""/>
    <s v=""/>
    <x v="105"/>
    <s v="А: 2026: "/>
    <m/>
    <d v="1899-12-30T00:00:00"/>
    <s v=""/>
    <e v="#REF!"/>
  </r>
  <r>
    <n v="107"/>
    <s v="Кудымкарский муниципальный округ Пермского края"/>
    <s v="А"/>
    <m/>
    <d v="2026-12-31T00:00:00"/>
    <m/>
    <s v=""/>
    <s v=""/>
    <x v="106"/>
    <s v="А: 2026: "/>
    <m/>
    <d v="1899-12-30T00:00:00"/>
    <s v=""/>
    <e v="#REF!"/>
  </r>
  <r>
    <n v="108"/>
    <s v="Куединский муниципальный округ Пермского края"/>
    <s v="А"/>
    <m/>
    <d v="2026-12-31T00:00:00"/>
    <m/>
    <s v=""/>
    <s v=""/>
    <x v="107"/>
    <s v="А: 2026: "/>
    <m/>
    <d v="1899-12-30T00:00:00"/>
    <s v=""/>
    <e v="#REF!"/>
  </r>
  <r>
    <n v="109"/>
    <s v="Кунгурский муниципальный округ Пермского края"/>
    <s v="А"/>
    <m/>
    <d v="2026-12-31T00:00:00"/>
    <m/>
    <s v=""/>
    <s v=""/>
    <x v="108"/>
    <s v="А: 2026: "/>
    <m/>
    <d v="1899-12-30T00:00:00"/>
    <s v=""/>
    <e v="#REF!"/>
  </r>
  <r>
    <n v="110"/>
    <s v="Лысьвенский городской округ Пермского края"/>
    <s v="А"/>
    <m/>
    <d v="2026-12-31T00:00:00"/>
    <m/>
    <s v=""/>
    <s v=""/>
    <x v="109"/>
    <s v="А: 2026: "/>
    <m/>
    <d v="1899-12-30T00:00:00"/>
    <s v=""/>
    <e v="#REF!"/>
  </r>
  <r>
    <n v="111"/>
    <s v="Нытвенский городской округ Пермского края"/>
    <s v="А"/>
    <m/>
    <d v="2026-12-31T00:00:00"/>
    <m/>
    <s v=""/>
    <s v=""/>
    <x v="110"/>
    <s v="А: 2026: "/>
    <m/>
    <d v="1899-12-30T00:00:00"/>
    <s v=""/>
    <e v="#REF!"/>
  </r>
  <r>
    <n v="112"/>
    <s v="Октябрьский городской округ Пермского края"/>
    <s v="А"/>
    <m/>
    <d v="2026-12-31T00:00:00"/>
    <m/>
    <s v=""/>
    <s v=""/>
    <x v="111"/>
    <s v="А: 2026: "/>
    <m/>
    <d v="1899-12-30T00:00:00"/>
    <s v=""/>
    <e v="#REF!"/>
  </r>
  <r>
    <n v="113"/>
    <s v="Ординский муниципальный округ Пермского края"/>
    <s v="А"/>
    <m/>
    <d v="2026-12-31T00:00:00"/>
    <m/>
    <s v=""/>
    <s v=""/>
    <x v="112"/>
    <s v="А: 2026: "/>
    <m/>
    <d v="1899-12-30T00:00:00"/>
    <s v=""/>
    <e v="#REF!"/>
  </r>
  <r>
    <n v="114"/>
    <s v="Осинский городской округ Пермского края"/>
    <s v="А"/>
    <m/>
    <d v="2026-12-31T00:00:00"/>
    <m/>
    <s v=""/>
    <s v=""/>
    <x v="113"/>
    <s v="А: 2026: "/>
    <m/>
    <d v="1899-12-30T00:00:00"/>
    <s v=""/>
    <e v="#REF!"/>
  </r>
  <r>
    <n v="115"/>
    <s v="Оханский городской округ Пермского края"/>
    <s v="А"/>
    <m/>
    <d v="2026-12-31T00:00:00"/>
    <m/>
    <s v=""/>
    <s v=""/>
    <x v="114"/>
    <s v="А: 2026: "/>
    <m/>
    <d v="1899-12-30T00:00:00"/>
    <s v=""/>
    <e v="#REF!"/>
  </r>
  <r>
    <n v="116"/>
    <s v="Очерский городской округ Пермского края"/>
    <s v="А"/>
    <m/>
    <d v="2026-12-31T00:00:00"/>
    <m/>
    <s v=""/>
    <s v=""/>
    <x v="115"/>
    <s v="А: 2026: "/>
    <m/>
    <d v="1899-12-30T00:00:00"/>
    <s v=""/>
    <e v="#REF!"/>
  </r>
  <r>
    <n v="117"/>
    <s v="Пермский муниципальный округ Пермского края"/>
    <s v="А"/>
    <m/>
    <d v="2026-12-31T00:00:00"/>
    <m/>
    <s v=""/>
    <s v=""/>
    <x v="116"/>
    <s v="А: 2026: "/>
    <m/>
    <d v="1899-12-30T00:00:00"/>
    <s v=""/>
    <e v="#REF!"/>
  </r>
  <r>
    <n v="118"/>
    <s v="Пермский городской округ, город Пермь"/>
    <s v="А"/>
    <m/>
    <d v="2026-12-31T00:00:00"/>
    <m/>
    <s v=""/>
    <s v=""/>
    <x v="117"/>
    <s v="А: 2026: "/>
    <m/>
    <d v="1899-12-30T00:00:00"/>
    <s v=""/>
    <e v="#REF!"/>
  </r>
  <r>
    <n v="119"/>
    <s v="Сивинский муниципальный округ Пермского края"/>
    <s v="А"/>
    <m/>
    <d v="2026-12-31T00:00:00"/>
    <m/>
    <s v=""/>
    <s v=""/>
    <x v="118"/>
    <s v="А: 2026: "/>
    <m/>
    <d v="1899-12-30T00:00:00"/>
    <s v=""/>
    <e v="#REF!"/>
  </r>
  <r>
    <n v="120"/>
    <s v="Соликамский городской округ Пермского края"/>
    <s v="А"/>
    <m/>
    <d v="2026-12-31T00:00:00"/>
    <m/>
    <s v=""/>
    <s v=""/>
    <x v="119"/>
    <s v="А: 2026: "/>
    <m/>
    <d v="1899-12-30T00:00:00"/>
    <s v=""/>
    <e v="#REF!"/>
  </r>
  <r>
    <n v="121"/>
    <s v="Суксунский городской округ Пермского края"/>
    <s v="А"/>
    <m/>
    <d v="2026-12-31T00:00:00"/>
    <m/>
    <s v=""/>
    <s v=""/>
    <x v="120"/>
    <s v="А: 2026: "/>
    <m/>
    <d v="1899-12-30T00:00:00"/>
    <s v=""/>
    <e v="#REF!"/>
  </r>
  <r>
    <n v="122"/>
    <s v="Уинский муниципальный округ Пермского края"/>
    <s v="А"/>
    <m/>
    <d v="2026-12-31T00:00:00"/>
    <m/>
    <s v=""/>
    <s v=""/>
    <x v="121"/>
    <s v="А: 2026: "/>
    <m/>
    <d v="1899-12-30T00:00:00"/>
    <s v=""/>
    <e v="#REF!"/>
  </r>
  <r>
    <n v="123"/>
    <s v="Чайковский городской округ Пермского края"/>
    <s v="А"/>
    <m/>
    <d v="2026-12-31T00:00:00"/>
    <m/>
    <s v=""/>
    <s v=""/>
    <x v="122"/>
    <s v="А: 2026: "/>
    <m/>
    <d v="1899-12-30T00:00:00"/>
    <s v=""/>
    <e v="#REF!"/>
  </r>
  <r>
    <n v="124"/>
    <s v="Частинский муниципальный округ Пермского края"/>
    <s v="А"/>
    <m/>
    <d v="2026-12-31T00:00:00"/>
    <m/>
    <s v=""/>
    <s v=""/>
    <x v="123"/>
    <s v="А: 2026: "/>
    <m/>
    <d v="1899-12-30T00:00:00"/>
    <s v=""/>
    <e v="#REF!"/>
  </r>
  <r>
    <n v="125"/>
    <s v="Чердынский городской округ Пермского края"/>
    <s v="А"/>
    <m/>
    <d v="2026-12-31T00:00:00"/>
    <m/>
    <s v=""/>
    <s v=""/>
    <x v="124"/>
    <s v="А: 2026: "/>
    <m/>
    <d v="1899-12-30T00:00:00"/>
    <s v=""/>
    <e v="#REF!"/>
  </r>
  <r>
    <n v="126"/>
    <s v="Чернушинский городской округ Пермского края"/>
    <s v="А"/>
    <m/>
    <d v="2026-12-31T00:00:00"/>
    <m/>
    <s v=""/>
    <s v=""/>
    <x v="125"/>
    <s v="А: 2026: "/>
    <m/>
    <d v="1899-12-30T00:00:00"/>
    <s v=""/>
    <e v="#REF!"/>
  </r>
  <r>
    <n v="127"/>
    <s v="Чусовской городской округ Пермского края"/>
    <s v="А"/>
    <m/>
    <d v="2026-12-31T00:00:00"/>
    <m/>
    <s v=""/>
    <s v=""/>
    <x v="126"/>
    <s v="А: 2026: "/>
    <m/>
    <d v="1899-12-30T00:00:00"/>
    <s v=""/>
    <e v="#REF!"/>
  </r>
  <r>
    <n v="128"/>
    <s v="Юрлинский муниципальный округ Пермского края"/>
    <s v="А"/>
    <m/>
    <d v="2026-12-31T00:00:00"/>
    <m/>
    <s v=""/>
    <s v=""/>
    <x v="127"/>
    <s v="А: 2026: "/>
    <m/>
    <d v="1899-12-30T00:00:00"/>
    <s v=""/>
    <e v="#REF!"/>
  </r>
  <r>
    <n v="129"/>
    <s v="Юсьвинский муниципальный округ Пермского края"/>
    <s v="А"/>
    <m/>
    <d v="2026-12-31T00:00:00"/>
    <m/>
    <s v=""/>
    <s v=""/>
    <x v="128"/>
    <s v="А: 2026: "/>
    <m/>
    <d v="1899-12-30T00:00:00"/>
    <s v=""/>
    <e v="#REF!"/>
  </r>
  <r>
    <n v="130"/>
    <s v="Александровский муниципальный округ Пермского края"/>
    <s v="г. Александровск, ул. Жданова, д. 24"/>
    <s v="ЭЛ"/>
    <d v="2024-12-31T00:00:00"/>
    <m/>
    <s v=""/>
    <s v=""/>
    <x v="129"/>
    <s v="г. Александровск, ул. Жданова, д. 24: 2024: ЭЛ"/>
    <s v="РО"/>
    <s v="нет"/>
    <s v="г. Александровск, ул. Жданова, д. 24: ЭЛ"/>
    <e v="#REF!"/>
  </r>
  <r>
    <n v="131"/>
    <s v="Александровский муниципальный округ Пермского края"/>
    <s v="г. Александровск, ул. Жданова, д. 24"/>
    <s v="ХВС"/>
    <d v="2024-12-31T00:00:00"/>
    <m/>
    <s v=""/>
    <s v=""/>
    <x v="129"/>
    <s v="г. Александровск, ул. Жданова, д. 24: 2024: ХВС"/>
    <s v="РО"/>
    <s v="нет"/>
    <s v="г. Александровск, ул. Жданова, д. 24: ХВС"/>
    <e v="#REF!"/>
  </r>
  <r>
    <n v="132"/>
    <s v="Александровский муниципальный округ Пермского края"/>
    <s v="г. Александровск, ул. Жданова, д. 24"/>
    <s v="ВОД"/>
    <d v="2024-12-31T00:00:00"/>
    <m/>
    <s v=""/>
    <s v=""/>
    <x v="129"/>
    <s v="г. Александровск, ул. Жданова, д. 24: 2024: ВОД"/>
    <s v="РО"/>
    <s v="нет"/>
    <s v="г. Александровск, ул. Жданова, д. 24: ВОД"/>
    <e v="#REF!"/>
  </r>
  <r>
    <n v="133"/>
    <s v="Александровский муниципальный округ Пермского края"/>
    <s v="г. Александровск, ул. Жданова, д. 24"/>
    <s v="РК"/>
    <d v="2024-12-31T00:00:00"/>
    <m/>
    <s v=""/>
    <s v=""/>
    <x v="129"/>
    <s v="г. Александровск, ул. Жданова, д. 24: 2024: РК"/>
    <s v="РО"/>
    <s v="нет"/>
    <s v="г. Александровск, ул. Жданова, д. 24: РК"/>
    <e v="#REF!"/>
  </r>
  <r>
    <n v="134"/>
    <s v="Александровский муниципальный округ Пермского края"/>
    <s v="г. Александровск, ул. Ким, д. 22"/>
    <s v="РК"/>
    <d v="2024-12-31T00:00:00"/>
    <m/>
    <s v=""/>
    <s v=""/>
    <x v="130"/>
    <s v="г. Александровск, ул. Ким, д. 22: 2024: РК"/>
    <s v="РО"/>
    <s v="нет"/>
    <s v="г. Александровск, ул. Ким, д. 22: РК"/>
    <e v="#REF!"/>
  </r>
  <r>
    <n v="135"/>
    <s v="Александровский муниципальный округ Пермского края"/>
    <s v="п. Лытвенский, ул. 9 Пятилетки, д. 3"/>
    <s v="РК"/>
    <d v="2024-12-31T00:00:00"/>
    <m/>
    <s v=""/>
    <s v=""/>
    <x v="131"/>
    <s v="п. Лытвенский, ул. 9 Пятилетки, д. 3: 2024: РК"/>
    <s v="РО"/>
    <s v="нет"/>
    <s v="п. Лытвенский, ул. 9 Пятилетки, д. 3: РК"/>
    <e v="#REF!"/>
  </r>
  <r>
    <n v="136"/>
    <s v="Александровский муниципальный округ Пермского края"/>
    <s v="п. Яйва, ул. 6-ой Пятилетки, д. 13"/>
    <s v="РК"/>
    <d v="2024-12-31T00:00:00"/>
    <m/>
    <s v=""/>
    <s v=""/>
    <x v="132"/>
    <s v="п. Яйва, ул. 6-ой Пятилетки, д. 13: 2024: РК"/>
    <s v="РО"/>
    <s v="нет"/>
    <s v="п. Яйва, ул. 6-ой Пятилетки, д. 13: РК"/>
    <e v="#REF!"/>
  </r>
  <r>
    <n v="137"/>
    <s v="Бардымский муниципальный округ Пермского края"/>
    <s v="с. Барда, ул. Газовиков, д. 12"/>
    <s v="РК"/>
    <d v="2024-12-31T00:00:00"/>
    <d v="2024-12-31T00:00:00"/>
    <s v=""/>
    <s v=""/>
    <x v="133"/>
    <s v="с. Барда, ул. Газовиков, д. 12: 2024: РК"/>
    <s v="РО"/>
    <s v="нет"/>
    <s v="с. Барда, ул. Газовиков, д. 12: РК"/>
    <e v="#REF!"/>
  </r>
  <r>
    <n v="138"/>
    <s v="Бардымский муниципальный округ Пермского края"/>
    <s v="с. Барда, ул. Газовиков, д. 12"/>
    <s v="РФа"/>
    <d v="2024-12-31T00:00:00"/>
    <d v="2024-12-31T00:00:00"/>
    <s v=""/>
    <s v=""/>
    <x v="133"/>
    <s v="с. Барда, ул. Газовиков, д. 12: 2024: РФа"/>
    <s v="РО"/>
    <s v="нет"/>
    <s v="с. Барда, ул. Газовиков, д. 12: РФа"/>
    <e v="#REF!"/>
  </r>
  <r>
    <n v="139"/>
    <s v="Бардымский муниципальный округ Пермского края"/>
    <s v="с. Барда, ул. Газовиков, д. 17"/>
    <s v="РФа"/>
    <d v="2024-12-31T00:00:00"/>
    <d v="2024-12-31T00:00:00"/>
    <s v=""/>
    <s v=""/>
    <x v="134"/>
    <s v="с. Барда, ул. Газовиков, д. 17: 2024: РФа"/>
    <s v="РО"/>
    <s v="нет"/>
    <s v="с. Барда, ул. Газовиков, д. 17: РФа"/>
    <e v="#REF!"/>
  </r>
  <r>
    <n v="140"/>
    <s v="Бардымский муниципальный округ Пермского края"/>
    <s v="с. Барда, ул. Газовиков, д. 18"/>
    <s v="РФа"/>
    <d v="2024-12-31T00:00:00"/>
    <d v="2024-12-31T00:00:00"/>
    <s v=""/>
    <s v=""/>
    <x v="135"/>
    <s v="с. Барда, ул. Газовиков, д. 18: 2024: РФа"/>
    <s v="РО"/>
    <s v="нет"/>
    <s v="с. Барда, ул. Газовиков, д. 18: РФа"/>
    <e v="#REF!"/>
  </r>
  <r>
    <n v="141"/>
    <s v="Бардымский муниципальный округ Пермского края"/>
    <s v="с. Барда, ул. Газовиков, д. 19"/>
    <s v="РК"/>
    <d v="2024-12-31T00:00:00"/>
    <d v="2024-12-31T00:00:00"/>
    <s v=""/>
    <s v=""/>
    <x v="136"/>
    <s v="с. Барда, ул. Газовиков, д. 19: 2024: РК"/>
    <s v="РО"/>
    <s v="нет"/>
    <s v="с. Барда, ул. Газовиков, д. 19: РК"/>
    <e v="#REF!"/>
  </r>
  <r>
    <n v="142"/>
    <s v="Бардымский муниципальный округ Пермского края"/>
    <s v="с. Барда, ул. Газовиков, д. 19"/>
    <s v="РФа"/>
    <d v="2024-12-31T00:00:00"/>
    <d v="2024-12-31T00:00:00"/>
    <s v=""/>
    <s v=""/>
    <x v="136"/>
    <s v="с. Барда, ул. Газовиков, д. 19: 2024: РФа"/>
    <s v="РО"/>
    <s v="нет"/>
    <s v="с. Барда, ул. Газовиков, д. 19: РФа"/>
    <e v="#REF!"/>
  </r>
  <r>
    <n v="143"/>
    <s v="Бардымский муниципальный округ Пермского края"/>
    <s v="с. Барда, ул. Фрунзе, д. 9"/>
    <s v="РФа"/>
    <d v="2024-12-31T00:00:00"/>
    <d v="2024-12-31T00:00:00"/>
    <s v=""/>
    <s v=""/>
    <x v="137"/>
    <s v="с. Барда, ул. Фрунзе, д. 9: 2024: РФа"/>
    <s v="РО"/>
    <s v="нет"/>
    <s v="с. Барда, ул. Фрунзе, д. 9: РФа"/>
    <e v="#REF!"/>
  </r>
  <r>
    <n v="144"/>
    <s v="Березовский муниципальный округ Пермского края"/>
    <s v="с. Березовка, ул. Советская, д. 48"/>
    <s v="РФа"/>
    <d v="2024-12-31T00:00:00"/>
    <m/>
    <s v=""/>
    <s v=""/>
    <x v="138"/>
    <s v="с. Березовка, ул. Советская, д. 48: 2024: Рфа"/>
    <s v="РО"/>
    <s v="нет"/>
    <s v="с. Березовка, ул. Советская, д. 48: Рфа"/>
    <e v="#REF!"/>
  </r>
  <r>
    <n v="145"/>
    <s v="Верещагинский городской округ Пермского края"/>
    <s v="г. Верещагино, ул. 12 Декабря, д. 93"/>
    <s v="ТЕП"/>
    <d v="2024-12-31T00:00:00"/>
    <m/>
    <s v=""/>
    <s v=""/>
    <x v="139"/>
    <s v="г. Верещагино, ул. 12 Декабря, д. 93: 2024: ТЕП"/>
    <s v="СС"/>
    <s v="нет"/>
    <s v="г. Верещагино, ул. 12 Декабря, д. 93: ТЕП"/>
    <e v="#REF!"/>
  </r>
  <r>
    <n v="146"/>
    <s v="Верещагинский городской округ Пермского края"/>
    <s v="г. Верещагино, ул. 12 Декабря, д. 93"/>
    <s v="РФ"/>
    <d v="2024-12-31T00:00:00"/>
    <m/>
    <s v=""/>
    <s v=""/>
    <x v="139"/>
    <s v="г. Верещагино, ул. 12 Декабря, д. 93: 2024: РФ"/>
    <s v="СС"/>
    <s v="нет"/>
    <s v="г. Верещагино, ул. 12 Декабря, д. 93: РФ"/>
    <e v="#REF!"/>
  </r>
  <r>
    <n v="147"/>
    <s v="Верещагинский городской округ Пермского края"/>
    <s v="г. Верещагино, ул. Железнодорожная, д. 71А"/>
    <s v="ЭЛ"/>
    <d v="2024-12-31T00:00:00"/>
    <m/>
    <s v=""/>
    <s v=""/>
    <x v="140"/>
    <s v="г. Верещагино, ул. Железнодорожная, д. 71А: 2024: ЭЛ"/>
    <s v="СС"/>
    <s v="нет"/>
    <s v="г. Верещагино, ул. Железнодорожная, д. 71А: ЭЛ"/>
    <e v="#REF!"/>
  </r>
  <r>
    <n v="148"/>
    <s v="Верещагинский городской округ Пермского края"/>
    <s v="г. Верещагино, ул. Железнодорожная, д. 71А"/>
    <s v="ТЕП"/>
    <d v="2024-12-31T00:00:00"/>
    <m/>
    <s v=""/>
    <s v=""/>
    <x v="140"/>
    <s v="г. Верещагино, ул. Железнодорожная, д. 71А: 2024: ТЕП"/>
    <s v="СС"/>
    <s v="нет"/>
    <s v="г. Верещагино, ул. Железнодорожная, д. 71А: ТЕП"/>
    <e v="#REF!"/>
  </r>
  <r>
    <n v="149"/>
    <s v="Верещагинский городской округ Пермского края"/>
    <s v="г. Верещагино, ул. Железнодорожная, д. 71А"/>
    <s v="ХВС"/>
    <d v="2024-12-31T00:00:00"/>
    <m/>
    <s v=""/>
    <s v=""/>
    <x v="140"/>
    <s v="г. Верещагино, ул. Железнодорожная, д. 71А: 2024: ХВС"/>
    <s v="СС"/>
    <s v="нет"/>
    <s v="г. Верещагино, ул. Железнодорожная, д. 71А: ХВС"/>
    <e v="#REF!"/>
  </r>
  <r>
    <n v="150"/>
    <s v="Верещагинский городской округ Пермского края"/>
    <s v="г. Верещагино, ул. Железнодорожная, д. 71А"/>
    <s v="ВОД"/>
    <d v="2024-12-31T00:00:00"/>
    <m/>
    <s v=""/>
    <s v=""/>
    <x v="140"/>
    <s v="г. Верещагино, ул. Железнодорожная, д. 71А: 2024: ВОД"/>
    <s v="СС"/>
    <s v="нет"/>
    <s v="г. Верещагино, ул. Железнодорожная, д. 71А: ВОД"/>
    <e v="#REF!"/>
  </r>
  <r>
    <n v="151"/>
    <s v="Верещагинский городской округ Пермского края"/>
    <s v="г. Верещагино, ул. Железнодорожная, д. 71А"/>
    <s v="РП"/>
    <d v="2024-12-31T00:00:00"/>
    <m/>
    <s v=""/>
    <s v=""/>
    <x v="140"/>
    <s v="г. Верещагино, ул. Железнодорожная, д. 71А: 2024: РП"/>
    <s v="СС"/>
    <s v="нет"/>
    <s v="г. Верещагино, ул. Железнодорожная, д. 71А: РП"/>
    <e v="#REF!"/>
  </r>
  <r>
    <n v="152"/>
    <s v="Верещагинский городской округ Пермского края"/>
    <s v="г. Верещагино, ул. Железнодорожная, д. 71А"/>
    <s v="РК"/>
    <d v="2024-12-31T00:00:00"/>
    <m/>
    <s v=""/>
    <s v=""/>
    <x v="140"/>
    <s v="г. Верещагино, ул. Железнодорожная, д. 71А: 2024: РК"/>
    <s v="СС"/>
    <s v="нет"/>
    <s v="г. Верещагино, ул. Железнодорожная, д. 71А: РК"/>
    <e v="#REF!"/>
  </r>
  <r>
    <n v="153"/>
    <s v="Верещагинский городской округ Пермского края"/>
    <s v="г. Верещагино, ул. Железнодорожная, д. 71А"/>
    <s v="РФа"/>
    <d v="2024-12-31T00:00:00"/>
    <m/>
    <s v=""/>
    <s v=""/>
    <x v="140"/>
    <s v="г. Верещагино, ул. Железнодорожная, д. 71А: 2024: Рфа"/>
    <s v="СС"/>
    <s v="нет"/>
    <s v="г. Верещагино, ул. Железнодорожная, д. 71А: Рфа"/>
    <e v="#REF!"/>
  </r>
  <r>
    <n v="154"/>
    <s v="Верещагинский городской округ Пермского края"/>
    <s v="г. Верещагино, ул. Железнодорожная, д. 71А"/>
    <s v="РФ"/>
    <d v="2024-12-31T00:00:00"/>
    <m/>
    <s v=""/>
    <s v=""/>
    <x v="140"/>
    <s v="г. Верещагино, ул. Железнодорожная, д. 71А: 2024: РФ"/>
    <s v="СС"/>
    <s v="нет"/>
    <s v="г. Верещагино, ул. Железнодорожная, д. 71А: РФ"/>
    <e v="#REF!"/>
  </r>
  <r>
    <n v="155"/>
    <s v="Верещагинский городской округ Пермского края"/>
    <s v="г. Верещагино, ул. Карла Маркса, д. 58"/>
    <s v="ГАЗ"/>
    <d v="2024-12-31T00:00:00"/>
    <m/>
    <s v=""/>
    <s v=""/>
    <x v="141"/>
    <s v="г. Верещагино, ул. Карла Маркса, д. 58: 2024: ГАЗ"/>
    <s v="СС"/>
    <s v="нет"/>
    <s v="г. Верещагино, ул. Карла Маркса, д. 58: ГАЗ"/>
    <e v="#REF!"/>
  </r>
  <r>
    <n v="156"/>
    <s v="Верещагинский городской округ Пермского края"/>
    <s v="г. Верещагино, ул. Пролетарская, д. 44"/>
    <s v="ХВС"/>
    <d v="2024-12-31T00:00:00"/>
    <m/>
    <s v=""/>
    <s v=""/>
    <x v="142"/>
    <s v="г. Верещагино, ул. Пролетарская, д. 44: 2024: ХВС"/>
    <s v="РО"/>
    <s v="нет"/>
    <s v="г. Верещагино, ул. Пролетарская, д. 44: ХВС"/>
    <e v="#REF!"/>
  </r>
  <r>
    <n v="157"/>
    <s v="Верещагинский городской округ Пермского края"/>
    <s v="г. Верещагино, ул. Пролетарская, д. 44"/>
    <s v="РК"/>
    <d v="2024-12-31T00:00:00"/>
    <m/>
    <s v=""/>
    <s v=""/>
    <x v="142"/>
    <s v="г. Верещагино, ул. Пролетарская, д. 44: 2024: РК"/>
    <s v="РО"/>
    <s v="нет"/>
    <s v="г. Верещагино, ул. Пролетарская, д. 44: РК"/>
    <e v="#REF!"/>
  </r>
  <r>
    <n v="158"/>
    <s v="Верещагинский городской округ Пермского края"/>
    <s v="г. Верещагино, ул. Пролетарская, д. 44"/>
    <s v="РФа"/>
    <d v="2024-12-31T00:00:00"/>
    <m/>
    <s v=""/>
    <s v=""/>
    <x v="142"/>
    <s v="г. Верещагино, ул. Пролетарская, д. 44: 2024: Рфа"/>
    <s v="РО"/>
    <s v="нет"/>
    <s v="г. Верещагино, ул. Пролетарская, д. 44: Рфа"/>
    <e v="#REF!"/>
  </r>
  <r>
    <n v="159"/>
    <s v="Гайнский муниципальный округ Пермского края"/>
    <s v="п. Гайны, ул. Советская, д. 15"/>
    <s v="РФ"/>
    <d v="2024-12-31T00:00:00"/>
    <m/>
    <s v=""/>
    <s v=""/>
    <x v="143"/>
    <s v="п. Гайны, ул. Советская, д. 15: 2024: РФ"/>
    <s v="РО"/>
    <s v="нет"/>
    <s v="п. Гайны, ул. Советская, д. 15: РФ"/>
    <e v="#REF!"/>
  </r>
  <r>
    <n v="160"/>
    <s v="Горнозаводской городской округ Пермского края"/>
    <s v="г. Горнозаводск, ул. Гипроцемента, д. 30"/>
    <s v="РК"/>
    <d v="2024-12-31T00:00:00"/>
    <m/>
    <s v=""/>
    <s v=""/>
    <x v="144"/>
    <s v="г. Горнозаводск, ул. Гипроцемента, д. 30: 2024: РК"/>
    <s v="РО"/>
    <s v="нет"/>
    <s v="г. Горнозаводск, ул. Гипроцемента, д. 30: РК"/>
    <e v="#REF!"/>
  </r>
  <r>
    <n v="161"/>
    <s v="Горнозаводской городской округ Пермского края"/>
    <s v="г. Горнозаводск, ул. Свердлова, д. 66"/>
    <s v="РФ"/>
    <d v="2024-12-31T00:00:00"/>
    <m/>
    <s v=""/>
    <s v=""/>
    <x v="145"/>
    <s v="г. Горнозаводск, ул. Свердлова, д. 66: 2024: РФ"/>
    <s v="РО"/>
    <s v="нет"/>
    <s v="г. Горнозаводск, ул. Свердлова, д. 66: РФ"/>
    <e v="#REF!"/>
  </r>
  <r>
    <n v="162"/>
    <s v="Горнозаводской городской округ Пермского края"/>
    <s v="г. Горнозаводск, ул. Свердлова, д. 74"/>
    <s v="РК"/>
    <d v="2024-12-31T00:00:00"/>
    <m/>
    <s v=""/>
    <s v=""/>
    <x v="146"/>
    <s v="г. Горнозаводск, ул. Свердлова, д. 74: 2024: РК"/>
    <s v="РО"/>
    <s v="нет"/>
    <s v="г. Горнозаводск, ул. Свердлова, д. 74: РК"/>
    <e v="#REF!"/>
  </r>
  <r>
    <n v="163"/>
    <s v="Горнозаводской городской округ Пермского края"/>
    <s v="г. Горнозаводск, ул. Свердлова, д. 76"/>
    <s v="РК"/>
    <d v="2024-12-31T00:00:00"/>
    <m/>
    <s v=""/>
    <s v=""/>
    <x v="147"/>
    <s v="г. Горнозаводск, ул. Свердлова, д. 76: 2024: РК"/>
    <s v="РО"/>
    <s v="нет"/>
    <s v="г. Горнозаводск, ул. Свердлова, д. 76: РК"/>
    <e v="#REF!"/>
  </r>
  <r>
    <n v="164"/>
    <s v="Пермский городской округ, город Пермь"/>
    <s v="г. Пермь, б-р Гагарина, д. 66А"/>
    <s v="ХВС"/>
    <d v="2024-12-31T00:00:00"/>
    <m/>
    <s v=""/>
    <s v=""/>
    <x v="148"/>
    <s v="г. Пермь, б-р Гагарина, д. 66А: 2024: ХВС"/>
    <s v="СС"/>
    <s v="нет"/>
    <s v="г. Пермь, б-р Гагарина, д. 66А: ХВС"/>
    <e v="#REF!"/>
  </r>
  <r>
    <n v="165"/>
    <s v="Пермский городской округ, город Пермь"/>
    <s v="г. Пермь, б-р Гагарина, д. 73"/>
    <s v="РК"/>
    <d v="2024-12-31T00:00:00"/>
    <m/>
    <s v=""/>
    <s v=""/>
    <x v="149"/>
    <s v="г. Пермь, б-р Гагарина, д. 73: 2024: РК"/>
    <s v="СС"/>
    <s v="нет"/>
    <s v="г. Пермь, б-р Гагарина, д. 73: РК"/>
    <e v="#REF!"/>
  </r>
  <r>
    <n v="166"/>
    <s v="Пермский городской округ, город Пермь"/>
    <s v="г. Пермь, пр-т Комсомольский, д. 3"/>
    <s v="ТЕП"/>
    <d v="2024-12-31T00:00:00"/>
    <m/>
    <s v=""/>
    <s v=""/>
    <x v="150"/>
    <s v="г. Пермь, пр-т Комсомольский, д. 3: 2024: ТЕП"/>
    <s v="СС"/>
    <s v="нет"/>
    <s v="г. Пермь, пр-т Комсомольский, д. 3: ТЕП"/>
    <e v="#REF!"/>
  </r>
  <r>
    <n v="167"/>
    <s v="Пермский городской округ, город Пермь"/>
    <s v="г. Пермь, пр-т Комсомольский, д. 51"/>
    <s v="РК"/>
    <d v="2024-12-31T00:00:00"/>
    <m/>
    <s v=""/>
    <s v=""/>
    <x v="151"/>
    <s v="г. Пермь, пр-т Комсомольский, д. 51: 2024: РК"/>
    <s v="СС"/>
    <s v="нет"/>
    <s v="г. Пермь, пр-т Комсомольский, д. 51: РК"/>
    <e v="#REF!"/>
  </r>
  <r>
    <n v="168"/>
    <s v="Пермский городской округ, город Пермь"/>
    <s v="г. Пермь, пр-т Комсомольский, д. 51"/>
    <s v="РФ"/>
    <d v="2024-12-31T00:00:00"/>
    <m/>
    <s v=""/>
    <s v=""/>
    <x v="151"/>
    <s v="г. Пермь, пр-т Комсомольский, д. 51: 2024: РФ"/>
    <s v="СС"/>
    <s v="нет"/>
    <s v="г. Пермь, пр-т Комсомольский, д. 51: РФ"/>
    <e v="#REF!"/>
  </r>
  <r>
    <n v="169"/>
    <s v="Пермский городской округ, город Пермь"/>
    <s v="г. Пермь, пр-т Парковый, д. 28А"/>
    <s v="РЛ"/>
    <d v="2024-12-31T00:00:00"/>
    <m/>
    <n v="2"/>
    <n v="2"/>
    <x v="152"/>
    <s v="г. Пермь, пр-т Парковый, д. 28А: 2024: РЛ"/>
    <s v="СС"/>
    <s v="нет"/>
    <s v="г. Пермь, пр-т Парковый, д. 28А: РЛ"/>
    <e v="#REF!"/>
  </r>
  <r>
    <n v="170"/>
    <s v="Пермский городской округ, город Пермь"/>
    <s v="г. Пермь, пр-т Парковый, д. 4"/>
    <s v="РЛ"/>
    <d v="2024-12-31T00:00:00"/>
    <m/>
    <n v="8"/>
    <n v="0"/>
    <x v="153"/>
    <s v="г. Пермь, пр-т Парковый, д. 4: 2024: РЛ"/>
    <s v="СС"/>
    <s v="нет"/>
    <s v="г. Пермь, пр-т Парковый, д. 4: РЛ"/>
    <e v="#REF!"/>
  </r>
  <r>
    <n v="171"/>
    <s v="Пермский городской округ, город Пермь"/>
    <s v="г. Пермь, пр-т Парковый, д. 41В"/>
    <s v="РЛ"/>
    <d v="2024-12-31T00:00:00"/>
    <m/>
    <n v="2"/>
    <n v="0"/>
    <x v="154"/>
    <s v="г. Пермь, пр-т Парковый, д. 41В: 2024: РЛ"/>
    <s v="СС"/>
    <s v="нет"/>
    <s v="г. Пермь, пр-т Парковый, д. 41В: РЛ"/>
    <e v="#REF!"/>
  </r>
  <r>
    <n v="172"/>
    <s v="Пермский городской округ, город Пермь"/>
    <s v="г. Пермь, ул. 1-я Красноармейская, д. 44А"/>
    <s v="РК"/>
    <d v="2024-12-31T00:00:00"/>
    <m/>
    <s v=""/>
    <s v=""/>
    <x v="155"/>
    <s v="г. Пермь, ул. 1-я Красноармейская, д. 44А: 2024: РК"/>
    <s v="СС"/>
    <s v="нет"/>
    <s v="г. Пермь, ул. 1-я Красноармейская, д. 44А: РК"/>
    <e v="#REF!"/>
  </r>
  <r>
    <n v="173"/>
    <s v="Пермский городской округ, город Пермь"/>
    <s v="г. Пермь, ул. 9-го Мая, д. 18/1"/>
    <s v="РЛ"/>
    <d v="2024-12-31T00:00:00"/>
    <m/>
    <n v="1"/>
    <n v="0"/>
    <x v="156"/>
    <s v="г. Пермь, ул. 9-го Мая, д. 18/1: 2024: РЛ"/>
    <s v="СС"/>
    <s v="нет"/>
    <s v="г. Пермь, ул. 9-го Мая, д. 18/1: РЛ"/>
    <e v="#REF!"/>
  </r>
  <r>
    <n v="174"/>
    <s v="Пермский городской округ, город Пермь"/>
    <s v="г. Пермь, ул. Александра Невского, д. 10"/>
    <s v="РК"/>
    <d v="2024-12-31T00:00:00"/>
    <m/>
    <s v=""/>
    <s v=""/>
    <x v="157"/>
    <s v="г. Пермь, ул. Александра Невского, д. 10: 2024: РК"/>
    <s v="СС"/>
    <s v="нет"/>
    <s v="г. Пермь, ул. Александра Невского, д. 10: РК"/>
    <e v="#REF!"/>
  </r>
  <r>
    <n v="175"/>
    <s v="Пермский городской округ, город Пермь"/>
    <s v="г. Пермь, ул. Аркадия Гайдара, д. 18"/>
    <s v="РФ"/>
    <d v="2024-12-31T00:00:00"/>
    <m/>
    <s v=""/>
    <s v=""/>
    <x v="158"/>
    <s v="г. Пермь, ул. Аркадия Гайдара, д. 18: 2024: РФ"/>
    <s v="СС"/>
    <s v="нет"/>
    <s v="г. Пермь, ул. Аркадия Гайдара, д. 18: РФ"/>
    <e v="#REF!"/>
  </r>
  <r>
    <n v="176"/>
    <s v="Пермский городской округ, город Пермь"/>
    <s v="г. Пермь, ул. Аркадия Гайдара, д. 8"/>
    <s v="РК"/>
    <d v="2024-12-31T00:00:00"/>
    <m/>
    <s v=""/>
    <s v=""/>
    <x v="159"/>
    <s v="г. Пермь, ул. Аркадия Гайдара, д. 8: 2024: РК"/>
    <s v="СС"/>
    <s v="нет"/>
    <s v="г. Пермь, ул. Аркадия Гайдара, д. 8: РК"/>
    <e v="#REF!"/>
  </r>
  <r>
    <n v="177"/>
    <s v="Пермский городской округ, город Пермь"/>
    <s v="г. Пермь, ул. Аркадия Гайдара, д. 8"/>
    <s v="КО"/>
    <d v="2024-12-31T00:00:00"/>
    <m/>
    <s v=""/>
    <s v=""/>
    <x v="159"/>
    <s v="г. Пермь, ул. Аркадия Гайдара, д. 8: 2024: КО"/>
    <s v="СС"/>
    <s v="нет"/>
    <s v="г. Пермь, ул. Аркадия Гайдара, д. 8: КО"/>
    <e v="#REF!"/>
  </r>
  <r>
    <n v="178"/>
    <s v="Пермский городской округ, город Пермь"/>
    <s v="г. Пермь, ул. Богдана Хмельницкого, д. 11"/>
    <s v="РК"/>
    <d v="2024-12-31T00:00:00"/>
    <m/>
    <s v=""/>
    <s v=""/>
    <x v="160"/>
    <s v="г. Пермь, ул. Богдана Хмельницкого, д. 11: 2024: РК"/>
    <s v="СС"/>
    <s v="нет"/>
    <s v="г. Пермь, ул. Богдана Хмельницкого, д. 11: РК"/>
    <e v="#REF!"/>
  </r>
  <r>
    <n v="179"/>
    <s v="Пермский городской округ, город Пермь"/>
    <s v="г. Пермь, ул. Богдана Хмельницкого, д. 31"/>
    <s v="РФа"/>
    <d v="2024-12-31T00:00:00"/>
    <m/>
    <s v=""/>
    <s v=""/>
    <x v="161"/>
    <s v="г. Пермь, ул. Богдана Хмельницкого, д. 31: 2024: Рфа"/>
    <s v="СС"/>
    <s v="нет"/>
    <s v="г. Пермь, ул. Богдана Хмельницкого, д. 31: Рфа"/>
    <e v="#REF!"/>
  </r>
  <r>
    <n v="180"/>
    <s v="Пермский городской округ, город Пермь"/>
    <s v="г. Пермь, ул. Борчанинова, д. 15"/>
    <s v="РЛ"/>
    <d v="2024-12-31T00:00:00"/>
    <m/>
    <n v="6"/>
    <n v="0"/>
    <x v="162"/>
    <s v="г. Пермь, ул. Борчанинова, д. 15: 2024: РЛ"/>
    <s v="СС"/>
    <s v="нет"/>
    <s v="г. Пермь, ул. Борчанинова, д. 15: РЛ"/>
    <e v="#REF!"/>
  </r>
  <r>
    <n v="181"/>
    <s v="Пермский городской округ, город Пермь"/>
    <s v="г. Пермь, ул. Братьев Вагановых, д. 8"/>
    <s v="РК"/>
    <d v="2024-12-31T00:00:00"/>
    <m/>
    <s v=""/>
    <s v=""/>
    <x v="163"/>
    <s v="г. Пермь, ул. Братьев Вагановых, д. 8: 2024: РК"/>
    <s v="СС"/>
    <s v="нет"/>
    <s v="г. Пермь, ул. Братьев Вагановых, д. 8: РК"/>
    <e v="#REF!"/>
  </r>
  <r>
    <n v="182"/>
    <s v="Пермский городской округ, город Пермь"/>
    <s v="г. Пермь, ул. Вагонная, д. 25"/>
    <s v="РП"/>
    <d v="2024-12-31T00:00:00"/>
    <m/>
    <s v=""/>
    <s v=""/>
    <x v="164"/>
    <s v="г. Пермь, ул. Вагонная, д. 25: 2024: РП"/>
    <s v="СС"/>
    <s v="нет"/>
    <s v="г. Пермь, ул. Вагонная, д. 25: РП"/>
    <e v="#REF!"/>
  </r>
  <r>
    <n v="183"/>
    <s v="Пермский городской округ, город Пермь"/>
    <s v="г. Пермь, ул. Вагонная, д. 25"/>
    <s v="РФ"/>
    <d v="2024-12-31T00:00:00"/>
    <m/>
    <s v=""/>
    <s v=""/>
    <x v="164"/>
    <s v="г. Пермь, ул. Вагонная, д. 25: 2024: РФ"/>
    <s v="СС"/>
    <s v="нет"/>
    <s v="г. Пермь, ул. Вагонная, д. 25: РФ"/>
    <e v="#REF!"/>
  </r>
  <r>
    <n v="184"/>
    <s v="Пермский городской округ, город Пермь"/>
    <s v="г. Пермь, ул. Васнецова, д. 3"/>
    <s v="ГВС"/>
    <d v="2024-12-31T00:00:00"/>
    <m/>
    <s v=""/>
    <s v=""/>
    <x v="165"/>
    <s v="г. Пермь, ул. Васнецова, д. 3: 2024: ГВС"/>
    <s v="СС"/>
    <s v="нет"/>
    <s v="г. Пермь, ул. Васнецова, д. 3: ГВС"/>
    <e v="#REF!"/>
  </r>
  <r>
    <n v="185"/>
    <s v="Пермский городской округ, город Пермь"/>
    <s v="г. Пермь, ул. Весенняя, д. 19"/>
    <s v="РК"/>
    <d v="2024-12-31T00:00:00"/>
    <m/>
    <s v=""/>
    <s v=""/>
    <x v="166"/>
    <s v="г. Пермь, ул. Весенняя, д. 19: 2024: РК"/>
    <s v="СС"/>
    <s v="нет"/>
    <s v="г. Пермь, ул. Весенняя, д. 19: РК"/>
    <e v="#REF!"/>
  </r>
  <r>
    <n v="186"/>
    <s v="Пермский городской округ, город Пермь"/>
    <s v="г. Пермь, ул. Весенняя, д. 30"/>
    <s v="РК"/>
    <d v="2024-12-31T00:00:00"/>
    <m/>
    <s v=""/>
    <s v=""/>
    <x v="167"/>
    <s v="г. Пермь, ул. Весенняя, д. 30: 2024: РК"/>
    <s v="СС"/>
    <s v="нет"/>
    <s v="г. Пермь, ул. Весенняя, д. 30: РК"/>
    <e v="#REF!"/>
  </r>
  <r>
    <n v="187"/>
    <s v="Пермский городской округ, город Пермь"/>
    <s v="г. Пермь, ул. Вижайская, д. 20"/>
    <s v="КО"/>
    <d v="2024-12-31T00:00:00"/>
    <m/>
    <s v=""/>
    <s v=""/>
    <x v="168"/>
    <s v="г. Пермь, ул. Вижайская, д. 20: 2024: КО"/>
    <s v="СС"/>
    <s v="нет"/>
    <s v="г. Пермь, ул. Вижайская, д. 20: КО"/>
    <e v="#REF!"/>
  </r>
  <r>
    <n v="188"/>
    <s v="Пермский городской округ, город Пермь"/>
    <s v="г. Пермь, ул. Вильямса, д. 24"/>
    <s v="РЛ"/>
    <d v="2024-12-31T00:00:00"/>
    <m/>
    <n v="4"/>
    <n v="0"/>
    <x v="169"/>
    <s v="г. Пермь, ул. Вильямса, д. 24: 2024: РЛ"/>
    <s v="СС"/>
    <s v="нет"/>
    <s v="г. Пермь, ул. Вильямса, д. 24: РЛ"/>
    <e v="#REF!"/>
  </r>
  <r>
    <n v="189"/>
    <s v="Пермский городской округ, город Пермь"/>
    <s v="г. Пермь, ул. Вильямса, д. 37Б"/>
    <s v="РФа"/>
    <d v="2024-12-31T00:00:00"/>
    <d v="2024-12-31T00:00:00"/>
    <s v=""/>
    <s v=""/>
    <x v="170"/>
    <s v="г. Пермь, ул. Вильямса, д. 37Б: 2024: РФа"/>
    <s v="СС"/>
    <s v="нет"/>
    <s v="г. Пермь, ул. Вильямса, д. 37Б: РФа"/>
    <e v="#REF!"/>
  </r>
  <r>
    <n v="190"/>
    <s v="Пермский городской округ, город Пермь"/>
    <s v="г. Пермь, ул. Воронежская, д. 22"/>
    <s v="ТЕП"/>
    <d v="2024-12-31T00:00:00"/>
    <m/>
    <s v=""/>
    <s v=""/>
    <x v="171"/>
    <s v="г. Пермь, ул. Воронежская, д. 22: 2024: ТЕП"/>
    <s v="СС"/>
    <s v="нет"/>
    <s v="г. Пермь, ул. Воронежская, д. 22: ТЕП"/>
    <e v="#REF!"/>
  </r>
  <r>
    <n v="191"/>
    <s v="Пермский городской округ, город Пермь"/>
    <s v="г. Пермь, ул. Воронежская, д. 22"/>
    <s v="ГВС"/>
    <d v="2024-12-31T00:00:00"/>
    <m/>
    <s v=""/>
    <s v=""/>
    <x v="171"/>
    <s v="г. Пермь, ул. Воронежская, д. 22: 2024: ГВС"/>
    <s v="СС"/>
    <s v="нет"/>
    <s v="г. Пермь, ул. Воронежская, д. 22: ГВС"/>
    <e v="#REF!"/>
  </r>
  <r>
    <n v="192"/>
    <s v="Пермский городской округ, город Пермь"/>
    <s v="г. Пермь, ул. Добролюбова, д. 12"/>
    <s v="РФ"/>
    <d v="2024-12-31T00:00:00"/>
    <m/>
    <s v=""/>
    <s v=""/>
    <x v="172"/>
    <s v="г. Пермь, ул. Добролюбова, д. 12: 2024: РФ"/>
    <s v="СС"/>
    <s v="нет"/>
    <s v="г. Пермь, ул. Добролюбова, д. 12: РФ"/>
    <e v="#REF!"/>
  </r>
  <r>
    <n v="193"/>
    <s v="Пермский городской округ, город Пермь"/>
    <s v="г. Пермь, ул. Добролюбова, д. 18"/>
    <s v="РФ"/>
    <d v="2024-12-31T00:00:00"/>
    <m/>
    <s v=""/>
    <s v=""/>
    <x v="173"/>
    <s v="г. Пермь, ул. Добролюбова, д. 18: 2024: РФ"/>
    <s v="СС"/>
    <s v="нет"/>
    <s v="г. Пермь, ул. Добролюбова, д. 18: РФ"/>
    <e v="#REF!"/>
  </r>
  <r>
    <n v="194"/>
    <s v="Пермский городской округ, город Пермь"/>
    <s v="г. Пермь, ул. Дружбы, д. 9"/>
    <s v="РК"/>
    <d v="2024-12-31T00:00:00"/>
    <d v="2024-12-31T00:00:00"/>
    <s v=""/>
    <s v=""/>
    <x v="174"/>
    <s v="г. Пермь, ул. Дружбы, д. 9: 2024: РК"/>
    <s v="СС"/>
    <s v="нет"/>
    <s v="г. Пермь, ул. Дружбы, д. 9: РК"/>
    <e v="#REF!"/>
  </r>
  <r>
    <n v="195"/>
    <s v="Пермский городской округ, город Пермь"/>
    <s v="г. Пермь, ул. Звонарева, д. 2/1"/>
    <s v="ЭЛ"/>
    <d v="2024-12-31T00:00:00"/>
    <m/>
    <s v=""/>
    <s v=""/>
    <x v="175"/>
    <s v="г. Пермь, ул. Звонарева, д. 2/1: 2024: ЭЛ"/>
    <s v="СС"/>
    <s v="нет"/>
    <s v="г. Пермь, ул. Звонарева, д. 2/1: ЭЛ"/>
    <e v="#REF!"/>
  </r>
  <r>
    <n v="196"/>
    <s v="Пермский городской округ, город Пермь"/>
    <s v="г. Пермь, ул. Камышинская, д. 10"/>
    <s v="РК"/>
    <d v="2024-12-31T00:00:00"/>
    <m/>
    <s v=""/>
    <s v=""/>
    <x v="176"/>
    <s v="г. Пермь, ул. Камышинская, д. 10: 2024: РК"/>
    <s v="СС"/>
    <s v="нет"/>
    <s v="г. Пермь, ул. Камышинская, д. 10: РК"/>
    <e v="#REF!"/>
  </r>
  <r>
    <n v="197"/>
    <s v="Пермский городской округ, город Пермь"/>
    <s v="г. Пермь, ул. Камышинская, д. 12"/>
    <s v="РК"/>
    <d v="2024-12-31T00:00:00"/>
    <m/>
    <s v=""/>
    <s v=""/>
    <x v="177"/>
    <s v="г. Пермь, ул. Камышинская, д. 12: 2024: РК"/>
    <s v="СС"/>
    <s v="нет"/>
    <s v="г. Пермь, ул. Камышинская, д. 12: РК"/>
    <e v="#REF!"/>
  </r>
  <r>
    <n v="198"/>
    <s v="Пермский городской округ, город Пермь"/>
    <s v="г. Пермь, ул. Коломенская, д. 3"/>
    <s v="РФа"/>
    <d v="2024-12-31T00:00:00"/>
    <d v="2024-12-31T00:00:00"/>
    <s v=""/>
    <s v=""/>
    <x v="178"/>
    <s v="г. Пермь, ул. Коломенская, д. 3: 2024: РФа"/>
    <s v="СС"/>
    <s v="нет"/>
    <s v="г. Пермь, ул. Коломенская, д. 3: РФа"/>
    <e v="#REF!"/>
  </r>
  <r>
    <n v="199"/>
    <s v="Пермский городской округ, город Пермь"/>
    <s v="г. Пермь, ул. Кояновская, д. 6"/>
    <s v="РФа"/>
    <d v="2024-12-31T00:00:00"/>
    <m/>
    <s v=""/>
    <s v=""/>
    <x v="179"/>
    <s v="г. Пермь, ул. Кояновская, д. 6: 2024: Рфа"/>
    <s v="СС"/>
    <s v="нет"/>
    <s v="г. Пермь, ул. Кояновская, д. 6: Рфа"/>
    <e v="#REF!"/>
  </r>
  <r>
    <n v="200"/>
    <s v="Пермский городской округ, город Пермь"/>
    <s v="г. Пермь, ул. Красноводская, д. 6"/>
    <s v="КО"/>
    <d v="2024-12-31T00:00:00"/>
    <m/>
    <s v=""/>
    <s v=""/>
    <x v="180"/>
    <s v="г. Пермь, ул. Красноводская, д. 6: 2024: КО"/>
    <s v="СС"/>
    <s v="нет"/>
    <s v="г. Пермь, ул. Красноводская, д. 6: КО"/>
    <e v="#REF!"/>
  </r>
  <r>
    <n v="201"/>
    <s v="Пермский городской округ, город Пермь"/>
    <s v="г. Пермь, ул. Краснополянская, д. 6"/>
    <s v="ТЕП"/>
    <d v="2024-12-31T00:00:00"/>
    <m/>
    <s v=""/>
    <s v=""/>
    <x v="181"/>
    <s v="г. Пермь, ул. Краснополянская, д. 6: 2024: ТЕП"/>
    <s v="СС"/>
    <s v="нет"/>
    <s v="г. Пермь, ул. Краснополянская, д. 6: ТЕП"/>
    <e v="#REF!"/>
  </r>
  <r>
    <n v="202"/>
    <s v="Пермский городской округ, город Пермь"/>
    <s v="г. Пермь, ул. Крисанова, д. 23"/>
    <s v="ЭЛ"/>
    <d v="2024-12-31T00:00:00"/>
    <m/>
    <s v=""/>
    <s v=""/>
    <x v="182"/>
    <s v="г. Пермь, ул. Крисанова, д. 23: 2024: ЭЛ"/>
    <s v="СС"/>
    <s v="нет"/>
    <s v="г. Пермь, ул. Крисанова, д. 23: ЭЛ"/>
    <e v="#REF!"/>
  </r>
  <r>
    <n v="203"/>
    <s v="Пермский городской округ, город Пермь"/>
    <s v="г. Пермь, ул. Кронита, д. 6"/>
    <s v="ЭЛ"/>
    <d v="2024-12-31T00:00:00"/>
    <m/>
    <s v=""/>
    <s v=""/>
    <x v="183"/>
    <s v="г. Пермь, ул. Кронита, д. 6: 2024: ЭЛ"/>
    <s v="СС"/>
    <s v="нет"/>
    <s v="г. Пермь, ул. Кронита, д. 6: ЭЛ"/>
    <e v="#REF!"/>
  </r>
  <r>
    <n v="204"/>
    <s v="Пермский городской округ, город Пермь"/>
    <s v="г. Пермь, ул. Крупской, д. 39"/>
    <s v="РК"/>
    <d v="2024-12-31T00:00:00"/>
    <m/>
    <s v=""/>
    <s v=""/>
    <x v="184"/>
    <s v="г. Пермь, ул. Крупской, д. 39: 2024: РК"/>
    <s v="СС"/>
    <s v="нет"/>
    <s v="г. Пермь, ул. Крупской, д. 39: РК"/>
    <e v="#REF!"/>
  </r>
  <r>
    <n v="205"/>
    <s v="Пермский городской округ, город Пермь"/>
    <s v="г. Пермь, ул. Крупской, д. 73"/>
    <s v="ХВС"/>
    <d v="2024-12-31T00:00:00"/>
    <m/>
    <s v=""/>
    <s v=""/>
    <x v="185"/>
    <s v="г. Пермь, ул. Крупской, д. 73: 2024: ХВС"/>
    <s v="СС"/>
    <s v="нет"/>
    <s v="г. Пермь, ул. Крупской, д. 73: ХВС"/>
    <e v="#REF!"/>
  </r>
  <r>
    <n v="206"/>
    <s v="Пермский городской округ, город Пермь"/>
    <s v="г. Пермь, ул. Крупской, д. 73"/>
    <s v="ГВС"/>
    <d v="2024-12-31T00:00:00"/>
    <m/>
    <s v=""/>
    <s v=""/>
    <x v="185"/>
    <s v="г. Пермь, ул. Крупской, д. 73: 2024: ГВС"/>
    <s v="СС"/>
    <s v="нет"/>
    <s v="г. Пермь, ул. Крупской, д. 73: ГВС"/>
    <e v="#REF!"/>
  </r>
  <r>
    <n v="207"/>
    <s v="Пермский городской округ, город Пермь"/>
    <s v="г. Пермь, ул. Крупской, д. 73"/>
    <s v="РФа"/>
    <d v="2024-12-31T00:00:00"/>
    <m/>
    <s v=""/>
    <s v=""/>
    <x v="185"/>
    <s v="г. Пермь, ул. Крупской, д. 73: 2024: Рфа"/>
    <s v="СС"/>
    <s v="нет"/>
    <s v="г. Пермь, ул. Крупской, д. 73: Рфа"/>
    <e v="#REF!"/>
  </r>
  <r>
    <n v="208"/>
    <s v="Пермский городской округ, город Пермь"/>
    <s v="г. Пермь, ул. Крупской, д. 82А"/>
    <s v="РП"/>
    <d v="2024-12-31T00:00:00"/>
    <m/>
    <s v=""/>
    <s v=""/>
    <x v="186"/>
    <s v="г. Пермь, ул. Крупской, д. 82А: 2024: РП"/>
    <s v="СС"/>
    <s v="нет"/>
    <s v="г. Пермь, ул. Крупской, д. 82А: РП"/>
    <e v="#REF!"/>
  </r>
  <r>
    <n v="209"/>
    <s v="Пермский городской округ, город Пермь"/>
    <s v="г. Пермь, ул. Крупской, д. 82А"/>
    <s v="РФа"/>
    <d v="2024-12-31T00:00:00"/>
    <m/>
    <s v=""/>
    <s v=""/>
    <x v="186"/>
    <s v="г. Пермь, ул. Крупской, д. 82А: 2024: Рфа"/>
    <s v="СС"/>
    <s v="нет"/>
    <s v="г. Пермь, ул. Крупской, д. 82А: Рфа"/>
    <e v="#REF!"/>
  </r>
  <r>
    <n v="210"/>
    <s v="Пермский городской округ, город Пермь"/>
    <s v="г. Пермь, ул. Куйбышева, д. 107"/>
    <s v="РК"/>
    <d v="2024-12-31T00:00:00"/>
    <m/>
    <s v=""/>
    <s v=""/>
    <x v="187"/>
    <s v="г. Пермь, ул. Куйбышева, д. 107: 2024: РК"/>
    <s v="СС"/>
    <s v="нет"/>
    <s v="г. Пермь, ул. Куйбышева, д. 107: РК"/>
    <e v="#REF!"/>
  </r>
  <r>
    <n v="211"/>
    <s v="Пермский городской округ, город Пермь"/>
    <s v="г. Пермь, ул. Куйбышева, д. 86"/>
    <s v="РК"/>
    <d v="2024-12-31T00:00:00"/>
    <m/>
    <s v=""/>
    <s v=""/>
    <x v="188"/>
    <s v="г. Пермь, ул. Куйбышева, д. 86: 2024: РК"/>
    <s v="СС"/>
    <s v="нет"/>
    <s v="г. Пермь, ул. Куйбышева, д. 86: РК"/>
    <e v="#REF!"/>
  </r>
  <r>
    <n v="212"/>
    <s v="Пермский городской округ, город Пермь"/>
    <s v="г. Пермь, ул. Куйбышева, д. 97"/>
    <s v="РК"/>
    <d v="2024-12-31T00:00:00"/>
    <d v="2024-12-31T00:00:00"/>
    <s v=""/>
    <s v=""/>
    <x v="189"/>
    <s v="г. Пермь, ул. Куйбышева, д. 97: 2024: РК"/>
    <s v="СС"/>
    <s v="нет"/>
    <s v="г. Пермь, ул. Куйбышева, д. 97: РК"/>
    <e v="#REF!"/>
  </r>
  <r>
    <n v="213"/>
    <s v="Пермский городской округ, город Пермь"/>
    <s v="г. Пермь, ул. Ласьвинская, д. 39"/>
    <s v="РК"/>
    <d v="2024-12-31T00:00:00"/>
    <d v="2024-12-31T00:00:00"/>
    <s v=""/>
    <s v=""/>
    <x v="190"/>
    <s v="г. Пермь, ул. Ласьвинская, д. 39: 2024: РК"/>
    <s v="СС"/>
    <s v="нет"/>
    <s v="г. Пермь, ул. Ласьвинская, д. 39: РК"/>
    <e v="#REF!"/>
  </r>
  <r>
    <n v="214"/>
    <s v="Пермский городской округ, город Пермь"/>
    <s v="г. Пермь, ул. Левченко, д. 6"/>
    <s v="РФа"/>
    <d v="2024-12-31T00:00:00"/>
    <m/>
    <s v=""/>
    <s v=""/>
    <x v="191"/>
    <s v="г. Пермь, ул. Левченко, д. 6: 2024: Рфа"/>
    <s v="СС"/>
    <s v="нет"/>
    <s v="г. Пермь, ул. Левченко, д. 6: Рфа"/>
    <e v="#REF!"/>
  </r>
  <r>
    <n v="215"/>
    <s v="Пермский городской округ, город Пермь"/>
    <s v="г. Пермь, ул. Луговского, д. 3"/>
    <s v="УП (ТЕП)"/>
    <d v="2024-12-31T00:00:00"/>
    <m/>
    <s v=""/>
    <s v=""/>
    <x v="192"/>
    <s v="г. Пермь, ул. Луговского, д. 3: 2024: УП (ТЕП)"/>
    <s v="СС"/>
    <s v="нет"/>
    <s v="г. Пермь, ул. Луговского, д. 3: УП (ТЕП)"/>
    <e v="#REF!"/>
  </r>
  <r>
    <n v="216"/>
    <s v="Пермский городской округ, город Пермь"/>
    <s v="г. Пермь, ул. Луговского, д. 3"/>
    <s v="УП (ГВС)"/>
    <d v="2024-12-31T00:00:00"/>
    <m/>
    <s v=""/>
    <s v=""/>
    <x v="192"/>
    <s v="г. Пермь, ул. Луговского, д. 3: 2024: УП (ГВС)"/>
    <s v="СС"/>
    <s v="нет"/>
    <s v="г. Пермь, ул. Луговского, д. 3: УП (ГВС)"/>
    <e v="#REF!"/>
  </r>
  <r>
    <n v="217"/>
    <s v="Пермский городской округ, город Пермь"/>
    <s v="г. Пермь, ул. Луговского, д. 3"/>
    <s v="УП (ХВС)"/>
    <d v="2024-12-31T00:00:00"/>
    <m/>
    <s v=""/>
    <s v=""/>
    <x v="192"/>
    <s v="г. Пермь, ул. Луговского, д. 3: 2024: УП (ХВС)"/>
    <s v="СС"/>
    <s v="нет"/>
    <s v="г. Пермь, ул. Луговского, д. 3: УП (ХВС)"/>
    <e v="#REF!"/>
  </r>
  <r>
    <n v="218"/>
    <s v="Пермский городской округ, город Пермь"/>
    <s v="г. Пермь, ул. Магистральная, д. 12А"/>
    <s v="РК"/>
    <d v="2024-12-31T00:00:00"/>
    <m/>
    <s v=""/>
    <s v=""/>
    <x v="193"/>
    <s v="г. Пермь, ул. Магистральная, д. 12А: 2024: РК"/>
    <s v="СС"/>
    <s v="нет"/>
    <s v="г. Пермь, ул. Магистральная, д. 12А: РК"/>
    <e v="#REF!"/>
  </r>
  <r>
    <n v="219"/>
    <s v="Пермский городской округ, город Пермь"/>
    <s v="г. Пермь, ул. Магистральная, д. 96/2"/>
    <s v="УФ"/>
    <d v="2024-12-31T00:00:00"/>
    <d v="2024-12-31T00:00:00"/>
    <s v=""/>
    <s v=""/>
    <x v="194"/>
    <s v="г. Пермь, ул. Магистральная, д. 96/2: 2024: УФ"/>
    <s v="СС"/>
    <s v="нет"/>
    <s v="г. Пермь, ул. Магистральная, д. 96/2: УФ"/>
    <e v="#REF!"/>
  </r>
  <r>
    <n v="220"/>
    <s v="Пермский городской округ, город Пермь"/>
    <s v="г. Пермь, ул. Магистральная, д. 96/3"/>
    <s v="УФ"/>
    <d v="2024-12-31T00:00:00"/>
    <d v="2024-12-31T00:00:00"/>
    <s v=""/>
    <s v=""/>
    <x v="195"/>
    <s v="г. Пермь, ул. Магистральная, д. 96/3: 2024: УФ"/>
    <s v="СС"/>
    <s v="нет"/>
    <s v="г. Пермь, ул. Магистральная, д. 96/3: УФ"/>
    <e v="#REF!"/>
  </r>
  <r>
    <n v="221"/>
    <s v="Пермский городской округ, город Пермь"/>
    <s v="г. Пермь, ул. Магистральная, д. 96/4"/>
    <s v="УФ"/>
    <d v="2024-12-31T00:00:00"/>
    <d v="2024-12-31T00:00:00"/>
    <s v=""/>
    <s v=""/>
    <x v="196"/>
    <s v="г. Пермь, ул. Магистральная, д. 96/4: 2024: УФ"/>
    <s v="СС"/>
    <s v="нет"/>
    <s v="г. Пермь, ул. Магистральная, д. 96/4: УФ"/>
    <e v="#REF!"/>
  </r>
  <r>
    <n v="222"/>
    <s v="Пермский городской округ, город Пермь"/>
    <s v="г. Пермь, ул. Магистральная, д. 98А"/>
    <s v="УП (ГВС)"/>
    <d v="2024-12-31T00:00:00"/>
    <d v="2024-12-31T00:00:00"/>
    <s v=""/>
    <s v=""/>
    <x v="197"/>
    <s v="г. Пермь, ул. Магистральная, д. 98А: 2024: УП (ГВС)"/>
    <s v="СС"/>
    <s v="нет"/>
    <s v="г. Пермь, ул. Магистральная, д. 98А: УП (ГВС)"/>
    <e v="#REF!"/>
  </r>
  <r>
    <n v="223"/>
    <s v="Пермский городской округ, город Пермь"/>
    <s v="г. Пермь, ул. Макаренко, д. 14А"/>
    <s v="ЭЛ"/>
    <d v="2024-12-31T00:00:00"/>
    <m/>
    <s v=""/>
    <s v=""/>
    <x v="198"/>
    <s v="г. Пермь, ул. Макаренко, д. 14А: 2024: ЭЛ"/>
    <s v="СС"/>
    <s v="нет"/>
    <s v="г. Пермь, ул. Макаренко, д. 14А: ЭЛ"/>
    <e v="#REF!"/>
  </r>
  <r>
    <n v="224"/>
    <s v="Пермский городской округ, город Пермь"/>
    <s v="г. Пермь, ул. Макаренко, д. 14А"/>
    <s v="ХВС"/>
    <d v="2024-12-31T00:00:00"/>
    <m/>
    <s v=""/>
    <s v=""/>
    <x v="198"/>
    <s v="г. Пермь, ул. Макаренко, д. 14А: 2024: ХВС"/>
    <s v="СС"/>
    <s v="нет"/>
    <s v="г. Пермь, ул. Макаренко, д. 14А: ХВС"/>
    <e v="#REF!"/>
  </r>
  <r>
    <n v="225"/>
    <s v="Пермский городской округ, город Пермь"/>
    <s v="г. Пермь, ул. Макаренко, д. 14А"/>
    <s v="ГВС"/>
    <d v="2024-12-31T00:00:00"/>
    <m/>
    <s v=""/>
    <s v=""/>
    <x v="198"/>
    <s v="г. Пермь, ул. Макаренко, д. 14А: 2024: ГВС"/>
    <s v="СС"/>
    <s v="нет"/>
    <s v="г. Пермь, ул. Макаренко, д. 14А: ГВС"/>
    <e v="#REF!"/>
  </r>
  <r>
    <n v="226"/>
    <s v="Пермский городской округ, город Пермь"/>
    <s v="г. Пермь, ул. Макаренко, д. 28/3"/>
    <s v="РЛ"/>
    <d v="2024-12-31T00:00:00"/>
    <d v="2024-12-31T00:00:00"/>
    <n v="1"/>
    <n v="0"/>
    <x v="199"/>
    <s v="г. Пермь, ул. Макаренко, д. 28/3: 2024: РЛ"/>
    <s v="СС"/>
    <s v="нет"/>
    <s v="г. Пермь, ул. Макаренко, д. 28/3: РЛ"/>
    <e v="#REF!"/>
  </r>
  <r>
    <n v="227"/>
    <s v="Пермский городской округ, город Пермь"/>
    <s v="г. Пермь, ул. Макаренко, д. 36"/>
    <s v="РК"/>
    <d v="2024-12-31T00:00:00"/>
    <m/>
    <s v=""/>
    <s v=""/>
    <x v="200"/>
    <s v="г. Пермь, ул. Макаренко, д. 36: 2024: РК"/>
    <s v="СС"/>
    <s v="нет"/>
    <s v="г. Пермь, ул. Макаренко, д. 36: РК"/>
    <e v="#REF!"/>
  </r>
  <r>
    <n v="228"/>
    <s v="Пермский городской округ, город Пермь"/>
    <s v="г. Пермь, ул. Макаренко, д. 36"/>
    <s v="РФ"/>
    <d v="2024-12-31T00:00:00"/>
    <m/>
    <s v=""/>
    <s v=""/>
    <x v="200"/>
    <s v="г. Пермь, ул. Макаренко, д. 36: 2024: РФ"/>
    <s v="СС"/>
    <s v="нет"/>
    <s v="г. Пермь, ул. Макаренко, д. 36: РФ"/>
    <e v="#REF!"/>
  </r>
  <r>
    <n v="229"/>
    <s v="Пермский городской округ, город Пермь"/>
    <s v="г. Пермь, ул. Малкова, д. 22"/>
    <s v="ХВС"/>
    <d v="2024-12-31T00:00:00"/>
    <m/>
    <s v=""/>
    <s v=""/>
    <x v="201"/>
    <s v="г. Пермь, ул. Малкова, д. 22: 2024: ХВС"/>
    <s v="СС"/>
    <s v="нет"/>
    <s v="г. Пермь, ул. Малкова, д. 22: ХВС"/>
    <e v="#REF!"/>
  </r>
  <r>
    <n v="230"/>
    <s v="Пермский городской округ, город Пермь"/>
    <s v="г. Пермь, ул. Малкова, д. 22"/>
    <s v="ГВС"/>
    <d v="2024-12-31T00:00:00"/>
    <m/>
    <s v=""/>
    <s v=""/>
    <x v="201"/>
    <s v="г. Пермь, ул. Малкова, д. 22: 2024: ГВС"/>
    <s v="СС"/>
    <s v="нет"/>
    <s v="г. Пермь, ул. Малкова, д. 22: ГВС"/>
    <e v="#REF!"/>
  </r>
  <r>
    <n v="231"/>
    <s v="Пермский городской округ, город Пермь"/>
    <s v="г. Пермь, ул. Малкова, д. 22"/>
    <s v="РФа"/>
    <d v="2024-12-31T00:00:00"/>
    <d v="2024-12-31T00:00:00"/>
    <s v=""/>
    <s v=""/>
    <x v="201"/>
    <s v="г. Пермь, ул. Малкова, д. 22: 2024: РФа"/>
    <s v="СС"/>
    <s v="нет"/>
    <s v="г. Пермь, ул. Малкова, д. 22: РФа"/>
    <e v="#REF!"/>
  </r>
  <r>
    <n v="232"/>
    <s v="Пермский городской округ, город Пермь"/>
    <s v="г. Пермь, ул. Малкова, д. 28"/>
    <s v="ХВС"/>
    <d v="2024-12-31T00:00:00"/>
    <d v="2024-12-31T00:00:00"/>
    <s v=""/>
    <s v=""/>
    <x v="202"/>
    <s v="г. Пермь, ул. Малкова, д. 28: 2024: ХВС"/>
    <s v="СС"/>
    <s v="нет"/>
    <s v="г. Пермь, ул. Малкова, д. 28: ХВС"/>
    <e v="#REF!"/>
  </r>
  <r>
    <n v="233"/>
    <s v="Пермский городской округ, город Пермь"/>
    <s v="г. Пермь, ул. Маршала Рыбалко, д. 107"/>
    <s v="ЭЛ"/>
    <d v="2024-12-31T00:00:00"/>
    <m/>
    <s v=""/>
    <s v=""/>
    <x v="203"/>
    <s v="г. Пермь, ул. Маршала Рыбалко, д. 107: 2024: ЭЛ"/>
    <s v="СС"/>
    <s v="нет"/>
    <s v="г. Пермь, ул. Маршала Рыбалко, д. 107: ЭЛ"/>
    <e v="#REF!"/>
  </r>
  <r>
    <n v="234"/>
    <s v="Пермский городской округ, город Пермь"/>
    <s v="г. Пермь, ул. Маршала Рыбалко, д. 107"/>
    <s v="ХВС"/>
    <d v="2024-12-31T00:00:00"/>
    <m/>
    <s v=""/>
    <s v=""/>
    <x v="203"/>
    <s v="г. Пермь, ул. Маршала Рыбалко, д. 107: 2024: ХВС"/>
    <s v="СС"/>
    <s v="нет"/>
    <s v="г. Пермь, ул. Маршала Рыбалко, д. 107: ХВС"/>
    <e v="#REF!"/>
  </r>
  <r>
    <n v="235"/>
    <s v="Пермский городской округ, город Пермь"/>
    <s v="г. Пермь, ул. Маршала Рыбалко, д. 107"/>
    <s v="ГВС"/>
    <d v="2024-12-31T00:00:00"/>
    <m/>
    <s v=""/>
    <s v=""/>
    <x v="203"/>
    <s v="г. Пермь, ул. Маршала Рыбалко, д. 107: 2024: ГВС"/>
    <s v="СС"/>
    <s v="нет"/>
    <s v="г. Пермь, ул. Маршала Рыбалко, д. 107: ГВС"/>
    <e v="#REF!"/>
  </r>
  <r>
    <n v="236"/>
    <s v="Пермский городской округ, город Пермь"/>
    <s v="г. Пермь, ул. Маршала Рыбалко, д. 109"/>
    <s v="ЭЛ"/>
    <d v="2024-12-31T00:00:00"/>
    <m/>
    <s v=""/>
    <s v=""/>
    <x v="204"/>
    <s v="г. Пермь, ул. Маршала Рыбалко, д. 109: 2024: ЭЛ"/>
    <s v="СС"/>
    <s v="нет"/>
    <s v="г. Пермь, ул. Маршала Рыбалко, д. 109: ЭЛ"/>
    <e v="#REF!"/>
  </r>
  <r>
    <n v="237"/>
    <s v="Пермский городской округ, город Пермь"/>
    <s v="г. Пермь, ул. Маршала Рыбалко, д. 109"/>
    <s v="ХВС"/>
    <d v="2024-12-31T00:00:00"/>
    <m/>
    <s v=""/>
    <s v=""/>
    <x v="204"/>
    <s v="г. Пермь, ул. Маршала Рыбалко, д. 109: 2024: ХВС"/>
    <s v="СС"/>
    <s v="нет"/>
    <s v="г. Пермь, ул. Маршала Рыбалко, д. 109: ХВС"/>
    <e v="#REF!"/>
  </r>
  <r>
    <n v="238"/>
    <s v="Пермский городской округ, город Пермь"/>
    <s v="г. Пермь, ул. Маршала Рыбалко, д. 109"/>
    <s v="ГВС"/>
    <d v="2024-12-31T00:00:00"/>
    <m/>
    <s v=""/>
    <s v=""/>
    <x v="204"/>
    <s v="г. Пермь, ул. Маршала Рыбалко, д. 109: 2024: ГВС"/>
    <s v="СС"/>
    <s v="нет"/>
    <s v="г. Пермь, ул. Маршала Рыбалко, д. 109: ГВС"/>
    <e v="#REF!"/>
  </r>
  <r>
    <n v="239"/>
    <s v="Пермский городской округ, город Пермь"/>
    <s v="г. Пермь, ул. Маршала Рыбалко, д. 109А"/>
    <s v="ЭЛ"/>
    <d v="2024-12-31T00:00:00"/>
    <m/>
    <s v=""/>
    <s v=""/>
    <x v="205"/>
    <s v="г. Пермь, ул. Маршала Рыбалко, д. 109А: 2024: ЭЛ"/>
    <s v="СС"/>
    <s v="нет"/>
    <s v="г. Пермь, ул. Маршала Рыбалко, д. 109А: ЭЛ"/>
    <e v="#REF!"/>
  </r>
  <r>
    <n v="240"/>
    <s v="Пермский городской округ, город Пермь"/>
    <s v="г. Пермь, ул. Маршала Рыбалко, д. 109А"/>
    <s v="ХВС"/>
    <d v="2024-12-31T00:00:00"/>
    <m/>
    <s v=""/>
    <s v=""/>
    <x v="205"/>
    <s v="г. Пермь, ул. Маршала Рыбалко, д. 109А: 2024: ХВС"/>
    <s v="СС"/>
    <s v="нет"/>
    <s v="г. Пермь, ул. Маршала Рыбалко, д. 109А: ХВС"/>
    <e v="#REF!"/>
  </r>
  <r>
    <n v="241"/>
    <s v="Пермский городской округ, город Пермь"/>
    <s v="г. Пермь, ул. Маршала Рыбалко, д. 109А"/>
    <s v="ГВС"/>
    <d v="2024-12-31T00:00:00"/>
    <m/>
    <s v=""/>
    <s v=""/>
    <x v="205"/>
    <s v="г. Пермь, ул. Маршала Рыбалко, д. 109А: 2024: ГВС"/>
    <s v="СС"/>
    <s v="нет"/>
    <s v="г. Пермь, ул. Маршала Рыбалко, д. 109А: ГВС"/>
    <e v="#REF!"/>
  </r>
  <r>
    <n v="242"/>
    <s v="Пермский городской округ, город Пермь"/>
    <s v="г. Пермь, ул. Маршала Рыбалко, д. 49"/>
    <s v="ЭЛ"/>
    <d v="2024-12-31T00:00:00"/>
    <m/>
    <s v=""/>
    <s v=""/>
    <x v="206"/>
    <s v="г. Пермь, ул. Маршала Рыбалко, д. 49: 2024: ЭЛ"/>
    <s v="СС"/>
    <s v="нет"/>
    <s v="г. Пермь, ул. Маршала Рыбалко, д. 49: ЭЛ"/>
    <e v="#REF!"/>
  </r>
  <r>
    <n v="243"/>
    <s v="Пермский городской округ, город Пермь"/>
    <s v="г. Пермь, ул. Маршала Рыбалко, д. 49"/>
    <s v="ХВС"/>
    <d v="2024-12-31T00:00:00"/>
    <m/>
    <s v=""/>
    <s v=""/>
    <x v="206"/>
    <s v="г. Пермь, ул. Маршала Рыбалко, д. 49: 2024: ХВС"/>
    <s v="СС"/>
    <s v="нет"/>
    <s v="г. Пермь, ул. Маршала Рыбалко, д. 49: ХВС"/>
    <e v="#REF!"/>
  </r>
  <r>
    <n v="244"/>
    <s v="Пермский городской округ, город Пермь"/>
    <s v="г. Пермь, ул. Маршала Рыбалко, д. 49"/>
    <s v="ГВС"/>
    <d v="2024-12-31T00:00:00"/>
    <m/>
    <s v=""/>
    <s v=""/>
    <x v="206"/>
    <s v="г. Пермь, ул. Маршала Рыбалко, д. 49: 2024: ГВС"/>
    <s v="СС"/>
    <s v="нет"/>
    <s v="г. Пермь, ул. Маршала Рыбалко, д. 49: ГВС"/>
    <e v="#REF!"/>
  </r>
  <r>
    <n v="245"/>
    <s v="Пермский городской округ, город Пермь"/>
    <s v="г. Пермь, ул. Маршала Рыбалко, д. 49"/>
    <s v="РНК"/>
    <d v="2024-12-31T00:00:00"/>
    <m/>
    <s v=""/>
    <s v=""/>
    <x v="206"/>
    <s v="г. Пермь, ул. Маршала Рыбалко, д. 49: 2024: РНК"/>
    <s v="СС"/>
    <s v="нет"/>
    <s v="г. Пермь, ул. Маршала Рыбалко, д. 49: РНК"/>
    <e v="#REF!"/>
  </r>
  <r>
    <n v="246"/>
    <s v="Пермский городской округ, город Пермь"/>
    <s v="г. Пермь, ул. Маршала Рыбалко, д. 93"/>
    <s v="ЭЛ"/>
    <d v="2024-12-31T00:00:00"/>
    <m/>
    <s v=""/>
    <s v=""/>
    <x v="207"/>
    <s v="г. Пермь, ул. Маршала Рыбалко, д. 93: 2024: ЭЛ"/>
    <s v="СС"/>
    <s v="нет"/>
    <s v="г. Пермь, ул. Маршала Рыбалко, д. 93: ЭЛ"/>
    <e v="#REF!"/>
  </r>
  <r>
    <n v="247"/>
    <s v="Пермский городской округ, город Пермь"/>
    <s v="г. Пермь, ул. Маршала Рыбалко, д. 93"/>
    <s v="ХВС"/>
    <d v="2024-12-31T00:00:00"/>
    <m/>
    <s v=""/>
    <s v=""/>
    <x v="207"/>
    <s v="г. Пермь, ул. Маршала Рыбалко, д. 93: 2024: ХВС"/>
    <s v="СС"/>
    <s v="нет"/>
    <s v="г. Пермь, ул. Маршала Рыбалко, д. 93: ХВС"/>
    <e v="#REF!"/>
  </r>
  <r>
    <n v="248"/>
    <s v="Пермский городской округ, город Пермь"/>
    <s v="г. Пермь, ул. Маршала Рыбалко, д. 93"/>
    <s v="ГВС"/>
    <d v="2024-12-31T00:00:00"/>
    <m/>
    <s v=""/>
    <s v=""/>
    <x v="207"/>
    <s v="г. Пермь, ул. Маршала Рыбалко, д. 93: 2024: ГВС"/>
    <s v="СС"/>
    <s v="нет"/>
    <s v="г. Пермь, ул. Маршала Рыбалко, д. 93: ГВС"/>
    <e v="#REF!"/>
  </r>
  <r>
    <n v="249"/>
    <s v="Пермский городской округ, город Пермь"/>
    <s v="г. Пермь, ул. Маршала Толбухина, д. 40"/>
    <s v="РК"/>
    <d v="2024-12-31T00:00:00"/>
    <m/>
    <s v=""/>
    <s v=""/>
    <x v="208"/>
    <s v="г. Пермь, ул. Маршала Толбухина, д. 40: 2024: РК"/>
    <s v="СС"/>
    <s v="нет"/>
    <s v="г. Пермь, ул. Маршала Толбухина, д. 40: РК"/>
    <e v="#REF!"/>
  </r>
  <r>
    <n v="250"/>
    <s v="Пермский городской округ, город Пермь"/>
    <s v="г. Пермь, ул. Мильчакова, д. 19"/>
    <s v="РЛ"/>
    <d v="2024-12-31T00:00:00"/>
    <m/>
    <n v="9"/>
    <n v="0"/>
    <x v="209"/>
    <s v="г. Пермь, ул. Мильчакова, д. 19: 2024: РЛ"/>
    <s v="СС"/>
    <s v="нет"/>
    <s v="г. Пермь, ул. Мильчакова, д. 19: РЛ"/>
    <e v="#REF!"/>
  </r>
  <r>
    <n v="251"/>
    <s v="Пермский городской округ, город Пермь"/>
    <s v="г. Пермь, ул. Моторостроителей, д. 11"/>
    <s v="ЭЛ"/>
    <d v="2024-12-31T00:00:00"/>
    <m/>
    <s v=""/>
    <s v=""/>
    <x v="210"/>
    <s v="г. Пермь, ул. Моторостроителей, д. 11: 2024: ЭЛ"/>
    <s v="СС"/>
    <s v="нет"/>
    <s v="г. Пермь, ул. Моторостроителей, д. 11: ЭЛ"/>
    <e v="#REF!"/>
  </r>
  <r>
    <n v="252"/>
    <s v="Пермский городской округ, город Пермь"/>
    <s v="г. Пермь, ул. Николая Островского, д. 29"/>
    <s v="РФ"/>
    <d v="2024-12-31T00:00:00"/>
    <m/>
    <s v=""/>
    <s v=""/>
    <x v="211"/>
    <s v="г. Пермь, ул. Николая Островского, д. 29: 2024: РФ"/>
    <s v="СС"/>
    <s v="нет"/>
    <s v="г. Пермь, ул. Николая Островского, д. 29: РФ"/>
    <e v="#REF!"/>
  </r>
  <r>
    <n v="253"/>
    <s v="Пермский городской округ, город Пермь"/>
    <s v="г. Пермь, ул. Новосибирская, д. 13"/>
    <s v="РФ"/>
    <d v="2024-12-31T00:00:00"/>
    <m/>
    <s v=""/>
    <s v=""/>
    <x v="212"/>
    <s v="г. Пермь, ул. Новосибирская, д. 13: 2024: РФ"/>
    <s v="СС"/>
    <s v="нет"/>
    <s v="г. Пермь, ул. Новосибирская, д. 13: РФ"/>
    <e v="#REF!"/>
  </r>
  <r>
    <n v="254"/>
    <s v="Пермский городской округ, город Пермь"/>
    <s v="г. Пермь, ул. Овчинникова, д. 7"/>
    <s v="ЭЛ"/>
    <d v="2024-12-31T00:00:00"/>
    <d v="2024-12-31T00:00:00"/>
    <s v=""/>
    <s v=""/>
    <x v="213"/>
    <s v="г. Пермь, ул. Овчинникова, д. 7: 2024: ЭЛ"/>
    <s v="СС"/>
    <s v="нет"/>
    <s v="г. Пермь, ул. Овчинникова, д. 7: ЭЛ"/>
    <e v="#REF!"/>
  </r>
  <r>
    <n v="255"/>
    <s v="Пермский городской округ, город Пермь"/>
    <s v="г. Пермь, ул. Одоевского, д. 34"/>
    <s v="РК"/>
    <d v="2024-12-31T00:00:00"/>
    <m/>
    <s v=""/>
    <s v=""/>
    <x v="214"/>
    <s v="г. Пермь, ул. Одоевского, д. 34: 2024: РК"/>
    <s v="СС"/>
    <s v="нет"/>
    <s v="г. Пермь, ул. Одоевского, д. 34: РК"/>
    <e v="#REF!"/>
  </r>
  <r>
    <n v="256"/>
    <s v="Пермский городской округ, город Пермь"/>
    <s v="г. Пермь, ул. Осинская, д. 12"/>
    <s v="ВОД"/>
    <d v="2024-12-31T00:00:00"/>
    <m/>
    <s v=""/>
    <s v=""/>
    <x v="215"/>
    <s v="г. Пермь, ул. Осинская, д. 12: 2024: ВОД"/>
    <s v="СС"/>
    <s v="нет"/>
    <s v="г. Пермь, ул. Осинская, д. 12: ВОД"/>
    <e v="#REF!"/>
  </r>
  <r>
    <n v="257"/>
    <s v="Пермский городской округ, город Пермь"/>
    <s v="г. Пермь, ул. Охотников, д. 12А"/>
    <s v="РФа"/>
    <d v="2024-12-31T00:00:00"/>
    <d v="2024-12-31T00:00:00"/>
    <s v=""/>
    <s v=""/>
    <x v="216"/>
    <s v="г. Пермь, ул. Охотников, д. 12А: 2024: РФа"/>
    <s v="СС"/>
    <s v="нет"/>
    <s v="г. Пермь, ул. Охотников, д. 12А: РФа"/>
    <e v="#REF!"/>
  </r>
  <r>
    <n v="258"/>
    <s v="Пермский городской округ, город Пермь"/>
    <s v="г. Пермь, ул. Подлесная, д. 23/2"/>
    <s v="УФ"/>
    <d v="2024-12-31T00:00:00"/>
    <m/>
    <s v=""/>
    <s v=""/>
    <x v="217"/>
    <s v="г. Пермь, ул. Подлесная, д. 23/2: 2024: УФ"/>
    <s v="СС"/>
    <s v="нет"/>
    <s v="г. Пермь, ул. Подлесная, д. 23/2: УФ"/>
    <e v="#REF!"/>
  </r>
  <r>
    <n v="259"/>
    <s v="Пермский городской округ, город Пермь"/>
    <s v="г. Пермь, ул. Подлесная, д. 33"/>
    <s v="УФ"/>
    <d v="2024-12-31T00:00:00"/>
    <m/>
    <s v=""/>
    <s v=""/>
    <x v="218"/>
    <s v="г. Пермь, ул. Подлесная, д. 33: 2024: УФ"/>
    <s v="СС"/>
    <s v="нет"/>
    <s v="г. Пермь, ул. Подлесная, д. 33: УФ"/>
    <e v="#REF!"/>
  </r>
  <r>
    <n v="260"/>
    <s v="Пермский городской округ, город Пермь"/>
    <s v="г. Пермь, ул. Пушкарская, д. 94"/>
    <s v="ТЕП"/>
    <d v="2024-12-31T00:00:00"/>
    <m/>
    <s v=""/>
    <s v=""/>
    <x v="219"/>
    <s v="г. Пермь, ул. Пушкарская, д. 94: 2024: ТЕП"/>
    <s v="СС"/>
    <s v="нет"/>
    <s v="г. Пермь, ул. Пушкарская, д. 94: ТЕП"/>
    <e v="#REF!"/>
  </r>
  <r>
    <n v="261"/>
    <s v="Пермский городской округ, город Пермь"/>
    <s v="г. Пермь, ул. Пушкина, д. 109"/>
    <s v="ХВС"/>
    <d v="2024-12-31T00:00:00"/>
    <d v="2024-12-31T00:00:00"/>
    <s v=""/>
    <s v=""/>
    <x v="220"/>
    <s v="г. Пермь, ул. Пушкина, д. 109: 2024: ХВС"/>
    <s v="СС"/>
    <s v="нет"/>
    <s v="г. Пермь, ул. Пушкина, д. 109: ХВС"/>
    <e v="#REF!"/>
  </r>
  <r>
    <n v="262"/>
    <s v="Пермский городской округ, город Пермь"/>
    <s v="г. Пермь, ул. Пушкина, д. 23"/>
    <s v="ЭЛ"/>
    <d v="2024-12-31T00:00:00"/>
    <m/>
    <s v=""/>
    <s v=""/>
    <x v="221"/>
    <s v="г. Пермь, ул. Пушкина, д. 23: 2024: ЭЛ"/>
    <s v="СС"/>
    <s v="нет"/>
    <s v="г. Пермь, ул. Пушкина, д. 23: ЭЛ"/>
    <e v="#REF!"/>
  </r>
  <r>
    <n v="263"/>
    <s v="Пермский городской округ, город Пермь"/>
    <s v="г. Пермь, ул. Репина, д. 31"/>
    <s v="ГВС"/>
    <d v="2024-12-31T00:00:00"/>
    <m/>
    <s v=""/>
    <s v=""/>
    <x v="222"/>
    <s v="г. Пермь, ул. Репина, д. 31: 2024: ГВС"/>
    <s v="СС"/>
    <s v="нет"/>
    <s v="г. Пермь, ул. Репина, д. 31: ГВС"/>
    <e v="#REF!"/>
  </r>
  <r>
    <n v="264"/>
    <s v="Пермский городской округ, город Пермь"/>
    <s v="г. Пермь, ул. Репина, д. 70"/>
    <s v="ЭЛ"/>
    <d v="2024-12-31T00:00:00"/>
    <d v="2024-12-31T00:00:00"/>
    <s v=""/>
    <s v=""/>
    <x v="223"/>
    <s v="г. Пермь, ул. Репина, д. 70: 2024: ЭЛ"/>
    <s v="СС"/>
    <s v="нет"/>
    <s v="г. Пермь, ул. Репина, д. 70: ЭЛ"/>
    <e v="#REF!"/>
  </r>
  <r>
    <n v="265"/>
    <s v="Пермский городской округ, город Пермь"/>
    <s v="г. Пермь, ул. Самолетная, д. 36"/>
    <s v="ЭЛ"/>
    <d v="2024-12-31T00:00:00"/>
    <m/>
    <s v=""/>
    <s v=""/>
    <x v="224"/>
    <s v="г. Пермь, ул. Самолетная, д. 36: 2024: ЭЛ"/>
    <s v="СС"/>
    <s v="нет"/>
    <s v="г. Пермь, ул. Самолетная, д. 36: ЭЛ"/>
    <e v="#REF!"/>
  </r>
  <r>
    <n v="266"/>
    <s v="Пермский городской округ, город Пермь"/>
    <s v="г. Пермь, ул. Самолетная, д. 36"/>
    <s v="ХВС"/>
    <d v="2024-12-31T00:00:00"/>
    <m/>
    <s v=""/>
    <s v=""/>
    <x v="224"/>
    <s v="г. Пермь, ул. Самолетная, д. 36: 2024: ХВС"/>
    <s v="СС"/>
    <s v="нет"/>
    <s v="г. Пермь, ул. Самолетная, д. 36: ХВС"/>
    <e v="#REF!"/>
  </r>
  <r>
    <n v="267"/>
    <s v="Пермский городской округ, город Пермь"/>
    <s v="г. Пермь, ул. Самолетная, д. 36"/>
    <s v="РП"/>
    <d v="2024-12-31T00:00:00"/>
    <m/>
    <s v=""/>
    <s v=""/>
    <x v="224"/>
    <s v="г. Пермь, ул. Самолетная, д. 36: 2024: РП"/>
    <s v="СС"/>
    <s v="нет"/>
    <s v="г. Пермь, ул. Самолетная, д. 36: РП"/>
    <e v="#REF!"/>
  </r>
  <r>
    <n v="268"/>
    <s v="Пермский городской округ, город Пермь"/>
    <s v="г. Пермь, ул. Советской Армии, д. 33"/>
    <s v="РЛ"/>
    <d v="2024-12-31T00:00:00"/>
    <m/>
    <n v="1"/>
    <n v="1"/>
    <x v="225"/>
    <s v="г. Пермь, ул. Советской Армии, д. 33: 2024: РЛ"/>
    <s v="СС"/>
    <s v="нет"/>
    <s v="г. Пермь, ул. Советской Армии, д. 33: РЛ"/>
    <e v="#REF!"/>
  </r>
  <r>
    <n v="269"/>
    <s v="Пермский городской округ, город Пермь"/>
    <s v="г. Пермь, ул. Советской Армии, д. 33/2"/>
    <s v="РЛ"/>
    <d v="2024-12-31T00:00:00"/>
    <d v="2024-12-31T00:00:00"/>
    <n v="1"/>
    <n v="1"/>
    <x v="226"/>
    <s v="г. Пермь, ул. Советской Армии, д. 33/2: 2024: РЛ"/>
    <s v="СС"/>
    <s v="нет"/>
    <s v="г. Пермь, ул. Советской Армии, д. 33/2: РЛ"/>
    <e v="#REF!"/>
  </r>
  <r>
    <n v="270"/>
    <s v="Пермский городской округ, город Пермь"/>
    <s v="г. Пермь, ул. Строителей, д. 46"/>
    <s v="РФа"/>
    <d v="2024-12-31T00:00:00"/>
    <m/>
    <s v=""/>
    <s v=""/>
    <x v="227"/>
    <s v="г. Пермь, ул. Строителей, д. 46: 2024: Рфа"/>
    <s v="СС"/>
    <s v="нет"/>
    <s v="г. Пермь, ул. Строителей, д. 46: Рфа"/>
    <e v="#REF!"/>
  </r>
  <r>
    <n v="271"/>
    <s v="Пермский городской округ, город Пермь"/>
    <s v="г. Пермь, ул. Таборская, д. 14"/>
    <s v="РФ"/>
    <d v="2024-12-31T00:00:00"/>
    <m/>
    <s v=""/>
    <s v=""/>
    <x v="228"/>
    <s v="г. Пермь, ул. Таборская, д. 14: 2024: РФ"/>
    <s v="СС"/>
    <s v="нет"/>
    <s v="г. Пермь, ул. Таборская, д. 14: РФ"/>
    <e v="#REF!"/>
  </r>
  <r>
    <n v="272"/>
    <s v="Пермский городской округ, город Пермь"/>
    <s v="г. Пермь, ул. Тимирязева, д. 11"/>
    <s v="ЭЛ"/>
    <d v="2024-12-31T00:00:00"/>
    <d v="2024-12-31T00:00:00"/>
    <s v=""/>
    <s v=""/>
    <x v="229"/>
    <s v="г. Пермь, ул. Тимирязева, д. 11: 2024: ЭЛ"/>
    <s v="СС"/>
    <s v="нет"/>
    <s v="г. Пермь, ул. Тимирязева, д. 11: ЭЛ"/>
    <e v="#REF!"/>
  </r>
  <r>
    <n v="273"/>
    <s v="Пермский городской округ, город Пермь"/>
    <s v="г. Пермь, ул. Тургенева, д. 18/3"/>
    <s v="ТЕП"/>
    <d v="2024-12-31T00:00:00"/>
    <m/>
    <s v=""/>
    <s v=""/>
    <x v="230"/>
    <s v="г. Пермь, ул. Тургенева, д. 18/3: 2024: ТЕП"/>
    <s v="СС"/>
    <s v="нет"/>
    <s v="г. Пермь, ул. Тургенева, д. 18/3: ТЕП"/>
    <e v="#REF!"/>
  </r>
  <r>
    <n v="274"/>
    <s v="Пермский городской округ, город Пермь"/>
    <s v="г. Пермь, ул. Тургенева, д. 18/3"/>
    <s v="ХВС"/>
    <d v="2024-12-31T00:00:00"/>
    <m/>
    <s v=""/>
    <s v=""/>
    <x v="230"/>
    <s v="г. Пермь, ул. Тургенева, д. 18/3: 2024: ХВС"/>
    <s v="СС"/>
    <s v="нет"/>
    <s v="г. Пермь, ул. Тургенева, д. 18/3: ХВС"/>
    <e v="#REF!"/>
  </r>
  <r>
    <n v="275"/>
    <s v="Пермский городской округ, город Пермь"/>
    <s v="г. Пермь, ул. Тургенева, д. 18/3"/>
    <s v="ГВС"/>
    <d v="2024-12-31T00:00:00"/>
    <m/>
    <s v=""/>
    <s v=""/>
    <x v="230"/>
    <s v="г. Пермь, ул. Тургенева, д. 18/3: 2024: ГВС"/>
    <s v="СС"/>
    <s v="нет"/>
    <s v="г. Пермь, ул. Тургенева, д. 18/3: ГВС"/>
    <e v="#REF!"/>
  </r>
  <r>
    <n v="276"/>
    <s v="Пермский городской округ, город Пермь"/>
    <s v="г. Пермь, ул. Тургенева, д. 18/3"/>
    <s v="РФ"/>
    <d v="2024-12-31T00:00:00"/>
    <m/>
    <s v=""/>
    <s v=""/>
    <x v="230"/>
    <s v="г. Пермь, ул. Тургенева, д. 18/3: 2024: РФ"/>
    <s v="СС"/>
    <s v="нет"/>
    <s v="г. Пермь, ул. Тургенева, д. 18/3: РФ"/>
    <e v="#REF!"/>
  </r>
  <r>
    <n v="277"/>
    <s v="Пермский городской округ, город Пермь"/>
    <s v="г. Пермь, ул. Уинская, д. 42"/>
    <s v="РК"/>
    <d v="2024-12-31T00:00:00"/>
    <d v="2024-12-31T00:00:00"/>
    <s v=""/>
    <s v=""/>
    <x v="231"/>
    <s v="г. Пермь, ул. Уинская, д. 42: 2024: РК"/>
    <s v="СС"/>
    <s v="нет"/>
    <s v="г. Пермь, ул. Уинская, д. 42: РК"/>
    <e v="#REF!"/>
  </r>
  <r>
    <n v="278"/>
    <s v="Пермский городской округ, город Пермь"/>
    <s v="г. Пермь, ул. Уинская, д. 42А"/>
    <s v="РК"/>
    <d v="2024-12-31T00:00:00"/>
    <d v="2024-12-31T00:00:00"/>
    <s v=""/>
    <s v=""/>
    <x v="232"/>
    <s v="г. Пермь, ул. Уинская, д. 42А: 2024: РК"/>
    <s v="СС"/>
    <s v="нет"/>
    <s v="г. Пермь, ул. Уинская, д. 42А: РК"/>
    <e v="#REF!"/>
  </r>
  <r>
    <n v="279"/>
    <s v="Пермский городской округ, город Пермь"/>
    <s v="г. Пермь, ул. Уральская, д. 61"/>
    <s v="РФа"/>
    <d v="2024-12-31T00:00:00"/>
    <m/>
    <s v=""/>
    <s v=""/>
    <x v="233"/>
    <s v="г. Пермь, ул. Уральская, д. 61: 2024: Рфа"/>
    <s v="СС"/>
    <s v="нет"/>
    <s v="г. Пермь, ул. Уральская, д. 61: Рфа"/>
    <e v="#REF!"/>
  </r>
  <r>
    <n v="280"/>
    <s v="Пермский городской округ, город Пермь"/>
    <s v="г. Пермь, ул. Хабаровская, д. 149"/>
    <s v="РК"/>
    <d v="2024-12-31T00:00:00"/>
    <d v="2024-12-31T00:00:00"/>
    <s v=""/>
    <s v=""/>
    <x v="234"/>
    <s v="г. Пермь, ул. Хабаровская, д. 149: 2024: РК"/>
    <s v="СС"/>
    <s v="нет"/>
    <s v="г. Пермь, ул. Хабаровская, д. 149: РК"/>
    <e v="#REF!"/>
  </r>
  <r>
    <n v="281"/>
    <s v="Пермский городской округ, город Пермь"/>
    <s v="г. Пермь, ул. Химградская, д. 45"/>
    <s v="РФа"/>
    <d v="2024-12-31T00:00:00"/>
    <m/>
    <s v=""/>
    <s v=""/>
    <x v="235"/>
    <s v="г. Пермь, ул. Химградская, д. 45: 2024: Рфа"/>
    <s v="СС"/>
    <s v="нет"/>
    <s v="г. Пермь, ул. Химградская, д. 45: Рфа"/>
    <e v="#REF!"/>
  </r>
  <r>
    <n v="282"/>
    <s v="Пермский городской округ, город Пермь"/>
    <s v="г. Пермь, ул. Химградская, д. 45А"/>
    <s v="РФа"/>
    <d v="2024-12-31T00:00:00"/>
    <m/>
    <s v=""/>
    <s v=""/>
    <x v="236"/>
    <s v="г. Пермь, ул. Химградская, д. 45А: 2024: Рфа"/>
    <s v="СС"/>
    <s v="нет"/>
    <s v="г. Пермь, ул. Химградская, д. 45А: Рфа"/>
    <e v="#REF!"/>
  </r>
  <r>
    <n v="283"/>
    <s v="Пермский городской округ, город Пермь"/>
    <s v="г. Пермь, ул. Химградская, д. 51"/>
    <s v="РФа"/>
    <d v="2024-12-31T00:00:00"/>
    <m/>
    <s v=""/>
    <s v=""/>
    <x v="237"/>
    <s v="г. Пермь, ул. Химградская, д. 51: 2024: Рфа"/>
    <s v="СС"/>
    <s v="нет"/>
    <s v="г. Пермь, ул. Химградская, д. 51: Рфа"/>
    <e v="#REF!"/>
  </r>
  <r>
    <n v="284"/>
    <s v="Пермский городской округ, город Пермь"/>
    <s v="г. Пермь, ул. Холмогорская, д. 23"/>
    <s v="РФа"/>
    <d v="2024-12-31T00:00:00"/>
    <m/>
    <s v=""/>
    <s v=""/>
    <x v="238"/>
    <s v="г. Пермь, ул. Холмогорская, д. 23: 2024: Рфа"/>
    <s v="СС"/>
    <s v="нет"/>
    <s v="г. Пермь, ул. Холмогорская, д. 23: Рфа"/>
    <e v="#REF!"/>
  </r>
  <r>
    <n v="285"/>
    <s v="Пермский городской округ, город Пермь"/>
    <s v="г. Пермь, ул. Чернышевского, д. 15А"/>
    <s v="ХВС"/>
    <d v="2024-12-31T00:00:00"/>
    <d v="2024-12-31T00:00:00"/>
    <s v=""/>
    <s v=""/>
    <x v="239"/>
    <s v="г. Пермь, ул. Чернышевского, д. 15А: 2024: ХВС"/>
    <s v="СС"/>
    <s v="нет"/>
    <s v="г. Пермь, ул. Чернышевского, д. 15А: ХВС"/>
    <e v="#REF!"/>
  </r>
  <r>
    <n v="286"/>
    <s v="Пермский городской округ, город Пермь"/>
    <s v="г. Пермь, ул. Чернышевского, д. 15А"/>
    <s v="ГВС"/>
    <d v="2024-12-31T00:00:00"/>
    <d v="2024-12-31T00:00:00"/>
    <s v=""/>
    <s v=""/>
    <x v="239"/>
    <s v="г. Пермь, ул. Чернышевского, д. 15А: 2024: ГВС"/>
    <s v="СС"/>
    <s v="нет"/>
    <s v="г. Пермь, ул. Чернышевского, д. 15А: ГВС"/>
    <e v="#REF!"/>
  </r>
  <r>
    <n v="287"/>
    <s v="Пермский городской округ, город Пермь"/>
    <s v="г. Пермь, ул. Чернышевского, д. 15В"/>
    <s v="ХВС"/>
    <d v="2024-12-31T00:00:00"/>
    <m/>
    <s v=""/>
    <s v=""/>
    <x v="240"/>
    <s v="г. Пермь, ул. Чернышевского, д. 15В: 2024: ХВС"/>
    <s v="СС"/>
    <s v="нет"/>
    <s v="г. Пермь, ул. Чернышевского, д. 15В: ХВС"/>
    <e v="#REF!"/>
  </r>
  <r>
    <n v="288"/>
    <s v="Пермский городской округ, город Пермь"/>
    <s v="г. Пермь, ул. Чернышевского, д. 15В"/>
    <s v="ГВС"/>
    <d v="2024-12-31T00:00:00"/>
    <m/>
    <s v=""/>
    <s v=""/>
    <x v="240"/>
    <s v="г. Пермь, ул. Чернышевского, д. 15В: 2024: ГВС"/>
    <s v="СС"/>
    <s v="нет"/>
    <s v="г. Пермь, ул. Чернышевского, д. 15В: ГВС"/>
    <e v="#REF!"/>
  </r>
  <r>
    <n v="289"/>
    <s v="Пермский городской округ, город Пермь"/>
    <s v="г. Пермь, ул. Шишкина, д. 10"/>
    <s v="РФа"/>
    <d v="2024-12-31T00:00:00"/>
    <m/>
    <s v=""/>
    <s v=""/>
    <x v="241"/>
    <s v="г. Пермь, ул. Шишкина, д. 10: 2024: Рфа"/>
    <s v="СС"/>
    <s v="нет"/>
    <s v="г. Пермь, ул. Шишкина, д. 10: Рфа"/>
    <e v="#REF!"/>
  </r>
  <r>
    <n v="290"/>
    <s v="Пермский городской округ, город Пермь"/>
    <s v="г. Пермь, ул. Юрша, д. 3А"/>
    <s v="ГАЗ"/>
    <d v="2024-12-31T00:00:00"/>
    <m/>
    <s v=""/>
    <s v=""/>
    <x v="242"/>
    <s v="г. Пермь, ул. Юрша, д. 3А: 2024: ГАЗ"/>
    <s v="СС"/>
    <s v="нет"/>
    <s v="г. Пермь, ул. Юрша, д. 3А: ГАЗ"/>
    <e v="#REF!"/>
  </r>
  <r>
    <n v="291"/>
    <s v="Городской округ закрытое административно-территориальное образование Звездный Пермского края"/>
    <s v="ЗАТО Звёздный, ул. Коммунистическая, д. 4"/>
    <s v="РФа"/>
    <d v="2024-12-31T00:00:00"/>
    <m/>
    <s v=""/>
    <s v=""/>
    <x v="243"/>
    <s v="ЗАТО Звёздный, ул. Коммунистическая, д. 4: 2024: Рфа"/>
    <s v="РО"/>
    <s v="нет"/>
    <s v="ЗАТО Звёздный, ул. Коммунистическая, д. 4: Рфа"/>
    <e v="#REF!"/>
  </r>
  <r>
    <n v="292"/>
    <s v="Губахинский муниципальный округ Пермского края"/>
    <s v="г. Губаха, пр-т Ленина, д. 19"/>
    <s v="УП (ТЕП)"/>
    <d v="2024-12-31T00:00:00"/>
    <d v="2024-12-31T00:00:00"/>
    <s v=""/>
    <s v=""/>
    <x v="244"/>
    <s v="г. Губаха, пр-т Ленина, д. 19: 2024: УП (ТЕП)"/>
    <s v="РО"/>
    <s v="нет"/>
    <s v="г. Губаха, пр-т Ленина, д. 19: УП (ТЕП)"/>
    <e v="#REF!"/>
  </r>
  <r>
    <n v="293"/>
    <s v="Губахинский муниципальный округ Пермского края"/>
    <s v="г. Губаха, пр-т Ленина, д. 25"/>
    <s v="РК"/>
    <d v="2024-12-31T00:00:00"/>
    <d v="2024-12-31T00:00:00"/>
    <s v=""/>
    <s v=""/>
    <x v="245"/>
    <s v="г. Губаха, пр-т Ленина, д. 25: 2024: РК"/>
    <s v="РО"/>
    <s v="нет"/>
    <s v="г. Губаха, пр-т Ленина, д. 25: РК"/>
    <e v="#REF!"/>
  </r>
  <r>
    <n v="294"/>
    <s v="Губахинский муниципальный округ Пермского края"/>
    <s v="г. Губаха, пр-т Ленина, д. 25"/>
    <s v="РФ"/>
    <d v="2024-12-31T00:00:00"/>
    <d v="2024-12-31T00:00:00"/>
    <s v=""/>
    <s v=""/>
    <x v="245"/>
    <s v="г. Губаха, пр-т Ленина, д. 25: 2024: РФ"/>
    <s v="РО"/>
    <s v="нет"/>
    <s v="г. Губаха, пр-т Ленина, д. 25: РФ"/>
    <e v="#REF!"/>
  </r>
  <r>
    <n v="295"/>
    <s v="Губахинский муниципальный округ Пермского края"/>
    <s v="г. Губаха, пр-т Ленина, д. 25"/>
    <s v="УП (ТЕП)"/>
    <d v="2024-12-31T00:00:00"/>
    <d v="2024-12-31T00:00:00"/>
    <s v=""/>
    <s v=""/>
    <x v="245"/>
    <s v="г. Губаха, пр-т Ленина, д. 25: 2024: УП (ТЕП)"/>
    <s v="РО"/>
    <s v="нет"/>
    <s v="г. Губаха, пр-т Ленина, д. 25: УП (ТЕП)"/>
    <e v="#REF!"/>
  </r>
  <r>
    <n v="296"/>
    <s v="Губахинский муниципальный округ Пермского края"/>
    <s v="г. Губаха, пр-т Ленина, д. 35"/>
    <s v="РК"/>
    <d v="2024-12-31T00:00:00"/>
    <d v="2024-12-31T00:00:00"/>
    <s v=""/>
    <s v=""/>
    <x v="246"/>
    <s v="г. Губаха, пр-т Ленина, д. 35: 2024: РК"/>
    <s v="РО"/>
    <s v="нет"/>
    <s v="г. Губаха, пр-т Ленина, д. 35: РК"/>
    <e v="#REF!"/>
  </r>
  <r>
    <n v="297"/>
    <s v="Губахинский муниципальный округ Пермского края"/>
    <s v="г. Губаха, пр-т Ленина, д. 35"/>
    <s v="РФ"/>
    <d v="2024-12-31T00:00:00"/>
    <d v="2024-12-31T00:00:00"/>
    <s v=""/>
    <s v=""/>
    <x v="246"/>
    <s v="г. Губаха, пр-т Ленина, д. 35: 2024: РФ"/>
    <s v="РО"/>
    <s v="нет"/>
    <s v="г. Губаха, пр-т Ленина, д. 35: РФ"/>
    <e v="#REF!"/>
  </r>
  <r>
    <n v="298"/>
    <s v="Губахинский муниципальный округ Пермского края"/>
    <s v="г. Губаха, пр-т Ленина, д. 35"/>
    <s v="УП (ТЕП)"/>
    <d v="2024-12-31T00:00:00"/>
    <d v="2024-12-31T00:00:00"/>
    <s v=""/>
    <s v=""/>
    <x v="246"/>
    <s v="г. Губаха, пр-т Ленина, д. 35: 2024: УП (ТЕП)"/>
    <s v="РО"/>
    <s v="нет"/>
    <s v="г. Губаха, пр-т Ленина, д. 35: УП (ТЕП)"/>
    <e v="#REF!"/>
  </r>
  <r>
    <n v="299"/>
    <s v="Губахинский муниципальный округ Пермского края"/>
    <s v="г. Губаха, пр-т Ленина, д. 41"/>
    <s v="РК"/>
    <d v="2024-12-31T00:00:00"/>
    <d v="2024-12-31T00:00:00"/>
    <s v=""/>
    <s v=""/>
    <x v="247"/>
    <s v="г. Губаха, пр-т Ленина, д. 41: 2024: РК"/>
    <s v="РО"/>
    <s v="нет"/>
    <s v="г. Губаха, пр-т Ленина, д. 41: РК"/>
    <e v="#REF!"/>
  </r>
  <r>
    <n v="300"/>
    <s v="Губахинский муниципальный округ Пермского края"/>
    <s v="г. Губаха, пр-т Ленина, д. 41"/>
    <s v="РФ"/>
    <d v="2024-12-31T00:00:00"/>
    <d v="2024-12-31T00:00:00"/>
    <s v=""/>
    <s v=""/>
    <x v="247"/>
    <s v="г. Губаха, пр-т Ленина, д. 41: 2024: РФ"/>
    <s v="РО"/>
    <s v="нет"/>
    <s v="г. Губаха, пр-т Ленина, д. 41: РФ"/>
    <e v="#REF!"/>
  </r>
  <r>
    <n v="301"/>
    <s v="Губахинский муниципальный округ Пермского края"/>
    <s v="г. Губаха, пр-т Ленина, д. 41"/>
    <s v="УП (ТЕП)"/>
    <d v="2024-12-31T00:00:00"/>
    <d v="2024-12-31T00:00:00"/>
    <s v=""/>
    <s v=""/>
    <x v="247"/>
    <s v="г. Губаха, пр-т Ленина, д. 41: 2024: УП (ТЕП)"/>
    <s v="РО"/>
    <s v="нет"/>
    <s v="г. Губаха, пр-т Ленина, д. 41: УП (ТЕП)"/>
    <e v="#REF!"/>
  </r>
  <r>
    <n v="302"/>
    <s v="Губахинский муниципальный округ Пермского края"/>
    <s v="г. Губаха, ул. Дегтярева, д. 9"/>
    <s v="РК"/>
    <d v="2024-12-31T00:00:00"/>
    <d v="2024-12-31T00:00:00"/>
    <s v=""/>
    <s v=""/>
    <x v="248"/>
    <s v="г. Губаха, ул. Дегтярева, д. 9: 2024: РК"/>
    <s v="РО"/>
    <s v="нет"/>
    <s v="г. Губаха, ул. Дегтярева, д. 9: РК"/>
    <e v="#REF!"/>
  </r>
  <r>
    <n v="303"/>
    <s v="Губахинский муниципальный округ Пермского края"/>
    <s v="г. Губаха, ул. Дегтярева, д. 9"/>
    <s v="РФ"/>
    <d v="2024-12-31T00:00:00"/>
    <d v="2024-12-31T00:00:00"/>
    <s v=""/>
    <s v=""/>
    <x v="248"/>
    <s v="г. Губаха, ул. Дегтярева, д. 9: 2024: РФ"/>
    <s v="РО"/>
    <s v="нет"/>
    <s v="г. Губаха, ул. Дегтярева, д. 9: РФ"/>
    <e v="#REF!"/>
  </r>
  <r>
    <n v="304"/>
    <s v="Губахинский муниципальный округ Пермского края"/>
    <s v="г. Губаха, ул. Дегтярева, д. 9"/>
    <s v="УП (ТЕП)"/>
    <d v="2024-12-31T00:00:00"/>
    <d v="2024-12-31T00:00:00"/>
    <s v=""/>
    <s v=""/>
    <x v="248"/>
    <s v="г. Губаха, ул. Дегтярева, д. 9: 2024: УП (ТЕП)"/>
    <s v="РО"/>
    <s v="нет"/>
    <s v="г. Губаха, ул. Дегтярева, д. 9: УП (ТЕП)"/>
    <e v="#REF!"/>
  </r>
  <r>
    <n v="305"/>
    <s v="Губахинский муниципальный округ Пермского края"/>
    <s v="г. Губаха, ул. Мичурина, д. 2"/>
    <s v="УП (ТЕП)"/>
    <d v="2024-12-31T00:00:00"/>
    <d v="2024-12-31T00:00:00"/>
    <s v=""/>
    <s v=""/>
    <x v="249"/>
    <s v="г. Губаха, ул. Мичурина, д. 2: 2024: УП (ТЕП)"/>
    <s v="РО"/>
    <s v="нет"/>
    <s v="г. Губаха, ул. Мичурина, д. 2: УП (ТЕП)"/>
    <e v="#REF!"/>
  </r>
  <r>
    <n v="306"/>
    <s v="Губахинский муниципальный округ Пермского края"/>
    <s v="г. Губаха, ул. Циолковского, д. 4"/>
    <s v="РК"/>
    <d v="2024-12-31T00:00:00"/>
    <d v="2024-12-31T00:00:00"/>
    <s v=""/>
    <s v=""/>
    <x v="250"/>
    <s v="г. Губаха, ул. Циолковского, д. 4: 2024: РК"/>
    <s v="РО"/>
    <s v="нет"/>
    <s v="г. Губаха, ул. Циолковского, д. 4: РК"/>
    <e v="#REF!"/>
  </r>
  <r>
    <n v="307"/>
    <s v="Губахинский муниципальный округ Пермского края"/>
    <s v="г. Губаха, ул. Циолковского, д. 4"/>
    <s v="РФ"/>
    <d v="2024-12-31T00:00:00"/>
    <d v="2024-12-31T00:00:00"/>
    <s v=""/>
    <s v=""/>
    <x v="250"/>
    <s v="г. Губаха, ул. Циолковского, д. 4: 2024: РФ"/>
    <s v="РО"/>
    <s v="нет"/>
    <s v="г. Губаха, ул. Циолковского, д. 4: РФ"/>
    <e v="#REF!"/>
  </r>
  <r>
    <n v="308"/>
    <s v="Губахинский муниципальный округ Пермского края"/>
    <s v="г. Губаха, ул. Циолковского, д. 4"/>
    <s v="УП (ТЕП)"/>
    <d v="2024-12-31T00:00:00"/>
    <d v="2024-12-31T00:00:00"/>
    <s v=""/>
    <s v=""/>
    <x v="250"/>
    <s v="г. Губаха, ул. Циолковского, д. 4: 2024: УП (ТЕП)"/>
    <s v="РО"/>
    <s v="нет"/>
    <s v="г. Губаха, ул. Циолковского, д. 4: УП (ТЕП)"/>
    <e v="#REF!"/>
  </r>
  <r>
    <n v="309"/>
    <s v="Добрянский городской округ Пермского края"/>
    <s v="г. Добрянка, ул. Копылова, д. 71"/>
    <s v="РК"/>
    <d v="2024-12-31T00:00:00"/>
    <m/>
    <s v=""/>
    <s v=""/>
    <x v="251"/>
    <s v="г. Добрянка, ул. Копылова, д. 71: 2024: РК"/>
    <s v="РО"/>
    <s v="нет"/>
    <s v="г. Добрянка, ул. Копылова, д. 71: РК"/>
    <e v="#REF!"/>
  </r>
  <r>
    <n v="310"/>
    <s v="Добрянский городской округ Пермского края"/>
    <s v="г. Добрянка, ул. Советская, д. 66"/>
    <s v="РФа"/>
    <d v="2024-12-31T00:00:00"/>
    <d v="2024-12-31T00:00:00"/>
    <s v=""/>
    <s v=""/>
    <x v="252"/>
    <s v="г. Добрянка, ул. Советская, д. 66: 2024: РФа"/>
    <s v="РО"/>
    <s v="нет"/>
    <s v="г. Добрянка, ул. Советская, д. 66: РФа"/>
    <e v="#REF!"/>
  </r>
  <r>
    <n v="311"/>
    <s v="Добрянский городской округ Пермского края"/>
    <s v="г. Добрянка, ул. Советская, д. 87/3"/>
    <s v="ТЕП"/>
    <d v="2024-12-31T00:00:00"/>
    <d v="2024-12-31T00:00:00"/>
    <s v=""/>
    <s v=""/>
    <x v="253"/>
    <s v="г. Добрянка, ул. Советская, д. 87/3: 2024: ТЕП"/>
    <s v="СС"/>
    <s v="нет"/>
    <s v="г. Добрянка, ул. Советская, д. 87/3: ТЕП"/>
    <e v="#REF!"/>
  </r>
  <r>
    <n v="312"/>
    <s v="Добрянский городской округ Пермского края"/>
    <s v="г. Добрянка, ул. Советская, д. 87/3"/>
    <s v="ХВС"/>
    <d v="2024-12-31T00:00:00"/>
    <d v="2024-12-31T00:00:00"/>
    <s v=""/>
    <s v=""/>
    <x v="253"/>
    <s v="г. Добрянка, ул. Советская, д. 87/3: 2024: ХВС"/>
    <s v="СС"/>
    <s v="нет"/>
    <s v="г. Добрянка, ул. Советская, д. 87/3: ХВС"/>
    <e v="#REF!"/>
  </r>
  <r>
    <n v="313"/>
    <s v="Добрянский городской округ Пермского края"/>
    <s v="г. Добрянка, ул. Советская, д. 87/3"/>
    <s v="ГВС"/>
    <d v="2024-12-31T00:00:00"/>
    <d v="2024-12-31T00:00:00"/>
    <s v=""/>
    <s v=""/>
    <x v="253"/>
    <s v="г. Добрянка, ул. Советская, д. 87/3: 2024: ГВС"/>
    <s v="СС"/>
    <s v="нет"/>
    <s v="г. Добрянка, ул. Советская, д. 87/3: ГВС"/>
    <e v="#REF!"/>
  </r>
  <r>
    <n v="314"/>
    <s v="Добрянский городской округ Пермского края"/>
    <s v="г. Добрянка, ул. Энергетиков, д. 15А"/>
    <s v="ТЕП"/>
    <d v="2024-12-31T00:00:00"/>
    <d v="2024-12-31T00:00:00"/>
    <s v=""/>
    <s v=""/>
    <x v="254"/>
    <s v="г. Добрянка, ул. Энергетиков, д. 15А: 2024: ТЕП"/>
    <s v="СС"/>
    <s v="нет"/>
    <s v="г. Добрянка, ул. Энергетиков, д. 15А: ТЕП"/>
    <e v="#REF!"/>
  </r>
  <r>
    <n v="315"/>
    <s v="Добрянский городской округ Пермского края"/>
    <s v="г. Добрянка, ул. Энергетиков, д. 15А"/>
    <s v="ХВС"/>
    <d v="2024-12-31T00:00:00"/>
    <d v="2024-12-31T00:00:00"/>
    <s v=""/>
    <s v=""/>
    <x v="254"/>
    <s v="г. Добрянка, ул. Энергетиков, д. 15А: 2024: ХВС"/>
    <s v="СС"/>
    <s v="нет"/>
    <s v="г. Добрянка, ул. Энергетиков, д. 15А: ХВС"/>
    <e v="#REF!"/>
  </r>
  <r>
    <n v="316"/>
    <s v="Добрянский городской округ Пермского края"/>
    <s v="г. Добрянка, ул. Энергетиков, д. 15А"/>
    <s v="ГВС"/>
    <d v="2024-12-31T00:00:00"/>
    <d v="2024-12-31T00:00:00"/>
    <s v=""/>
    <s v=""/>
    <x v="254"/>
    <s v="г. Добрянка, ул. Энергетиков, д. 15А: 2024: ГВС"/>
    <s v="СС"/>
    <s v="нет"/>
    <s v="г. Добрянка, ул. Энергетиков, д. 15А: ГВС"/>
    <e v="#REF!"/>
  </r>
  <r>
    <n v="317"/>
    <s v="Добрянский городской округ Пермского края"/>
    <s v="пгт Полазна, ул. 50 лет Октября, д. 15"/>
    <s v="ГАЗ"/>
    <d v="2024-12-31T00:00:00"/>
    <m/>
    <s v=""/>
    <s v=""/>
    <x v="255"/>
    <s v="пгт Полазна, ул. 50 лет Октября, д. 15: 2024: ГАЗ"/>
    <s v="СС"/>
    <s v="нет"/>
    <s v="пгт Полазна, ул. 50 лет Октября, д. 15: ГАЗ"/>
    <e v="#REF!"/>
  </r>
  <r>
    <n v="318"/>
    <s v="Добрянский городской округ Пермского края"/>
    <s v="пгт Полазна, ул. Дружбы, д. 12"/>
    <s v="РК"/>
    <d v="2024-12-31T00:00:00"/>
    <m/>
    <s v=""/>
    <s v=""/>
    <x v="256"/>
    <s v="пгт Полазна, ул. Дружбы, д. 12: 2024: РК"/>
    <s v="РО"/>
    <s v="нет"/>
    <s v="пгт Полазна, ул. Дружбы, д. 12: РК"/>
    <e v="#REF!"/>
  </r>
  <r>
    <n v="319"/>
    <s v="Добрянский городской округ Пермского края"/>
    <s v="пгт Полазна, ул. Дружбы, д. 7"/>
    <s v="ИО"/>
    <d v="2024-12-31T00:00:00"/>
    <d v="2024-12-31T00:00:00"/>
    <s v=""/>
    <s v=""/>
    <x v="257"/>
    <s v="пгт Полазна, ул. Дружбы, д. 7: 2024: ИО"/>
    <s v="СС"/>
    <s v="нет"/>
    <s v="пгт Полазна, ул. Дружбы, д. 7: ИО"/>
    <e v="#REF!"/>
  </r>
  <r>
    <n v="320"/>
    <s v="Ильинский городской округ Пермского края"/>
    <s v="п. Ильинский, ул. Бутырина, д. 5"/>
    <s v="ЭЛ"/>
    <d v="2024-12-31T00:00:00"/>
    <m/>
    <s v=""/>
    <s v=""/>
    <x v="258"/>
    <s v="п. Ильинский, ул. Бутырина, д. 5: 2024: ЭЛ"/>
    <s v="РО"/>
    <s v="нет"/>
    <s v="п. Ильинский, ул. Бутырина, д. 5: ЭЛ"/>
    <e v="#REF!"/>
  </r>
  <r>
    <n v="321"/>
    <s v="Карагайский муниципальный округ Пермского края"/>
    <s v="п. Менделеево, ул. Ленина, д. 31"/>
    <s v="РФа"/>
    <d v="2024-12-31T00:00:00"/>
    <m/>
    <s v=""/>
    <s v=""/>
    <x v="259"/>
    <s v="п. Менделеево, ул. Ленина, д. 31: 2024: Рфа"/>
    <s v="РО"/>
    <s v="нет"/>
    <s v="п. Менделеево, ул. Ленина, д. 31: Рфа"/>
    <e v="#REF!"/>
  </r>
  <r>
    <n v="322"/>
    <s v="Карагайский муниципальный округ Пермского края"/>
    <s v="п. Менделеево, ул. Ленина, д. 31"/>
    <s v="РФ"/>
    <d v="2024-12-31T00:00:00"/>
    <m/>
    <s v=""/>
    <s v=""/>
    <x v="259"/>
    <s v="п. Менделеево, ул. Ленина, д. 31: 2024: РФ"/>
    <s v="РО"/>
    <s v="нет"/>
    <s v="п. Менделеево, ул. Ленина, д. 31: РФ"/>
    <e v="#REF!"/>
  </r>
  <r>
    <n v="323"/>
    <s v="Краснокамский городской округ Пермского края"/>
    <s v="г. Краснокамск, пер. Василия Шваи, д. 2"/>
    <s v="РК"/>
    <d v="2024-12-31T00:00:00"/>
    <m/>
    <s v=""/>
    <s v=""/>
    <x v="260"/>
    <s v="г. Краснокамск, пер. Василия Шваи, д. 2: 2024: РК"/>
    <s v="РО"/>
    <s v="нет"/>
    <s v="г. Краснокамск, пер. Василия Шваи, д. 2: РК"/>
    <e v="#REF!"/>
  </r>
  <r>
    <n v="324"/>
    <s v="Краснокамский городской округ Пермского края"/>
    <s v="г. Краснокамск, пр-т Мира, д. 7"/>
    <s v="РК"/>
    <d v="2024-12-31T00:00:00"/>
    <m/>
    <s v=""/>
    <s v=""/>
    <x v="261"/>
    <s v="г. Краснокамск, пр-т Мира, д. 7: 2024: РК"/>
    <s v="РО"/>
    <s v="нет"/>
    <s v="г. Краснокамск, пр-т Мира, д. 7: РК"/>
    <e v="#REF!"/>
  </r>
  <r>
    <n v="325"/>
    <s v="Краснокамский городской округ Пермского края"/>
    <s v="г. Краснокамск, ул. 50 лет Октября, д. 11"/>
    <s v="РФа"/>
    <d v="2024-12-31T00:00:00"/>
    <d v="2024-12-31T00:00:00"/>
    <s v=""/>
    <s v=""/>
    <x v="262"/>
    <s v="г. Краснокамск, ул. 50 лет Октября, д. 11: 2024: РФа"/>
    <s v="РО"/>
    <s v="нет"/>
    <s v="г. Краснокамск, ул. 50 лет Октября, д. 11: РФа"/>
    <e v="#REF!"/>
  </r>
  <r>
    <n v="326"/>
    <s v="Краснокамский городской округ Пермского края"/>
    <s v="г. Краснокамск, ул. 50 лет Октября, д. 11"/>
    <s v="РЛ"/>
    <d v="2024-12-31T00:00:00"/>
    <d v="2024-12-31T00:00:00"/>
    <n v="1"/>
    <n v="0"/>
    <x v="262"/>
    <s v="г. Краснокамск, ул. 50 лет Октября, д. 11: 2024: РЛ"/>
    <s v="РО"/>
    <s v="нет"/>
    <s v="г. Краснокамск, ул. 50 лет Октября, д. 11: РЛ"/>
    <e v="#REF!"/>
  </r>
  <r>
    <n v="327"/>
    <s v="Краснокамский городской округ Пермского края"/>
    <s v="г. Краснокамск, ул. Большевистская, д. 27"/>
    <s v="ЭЛ"/>
    <d v="2024-12-31T00:00:00"/>
    <m/>
    <s v=""/>
    <s v=""/>
    <x v="263"/>
    <s v="г. Краснокамск, ул. Большевистская, д. 27: 2024: ЭЛ"/>
    <s v="РО"/>
    <s v="нет"/>
    <s v="г. Краснокамск, ул. Большевистская, д. 27: ЭЛ"/>
    <e v="#REF!"/>
  </r>
  <r>
    <n v="328"/>
    <s v="Краснокамский городской округ Пермского края"/>
    <s v="г. Краснокамск, ул. Дзержинского, д. 2А"/>
    <s v="ЭЛ"/>
    <d v="2024-12-31T00:00:00"/>
    <m/>
    <s v=""/>
    <s v=""/>
    <x v="264"/>
    <s v="г. Краснокамск, ул. Дзержинского, д. 2А: 2024: ЭЛ"/>
    <s v="РО"/>
    <s v="нет"/>
    <s v="г. Краснокамск, ул. Дзержинского, д. 2А: ЭЛ"/>
    <e v="#REF!"/>
  </r>
  <r>
    <n v="329"/>
    <s v="Краснокамский городской округ Пермского края"/>
    <s v="г. Краснокамск, ул. Дзержинского, д. 2А"/>
    <s v="ТЕП"/>
    <d v="2024-12-31T00:00:00"/>
    <m/>
    <s v=""/>
    <s v=""/>
    <x v="264"/>
    <s v="г. Краснокамск, ул. Дзержинского, д. 2А: 2024: ТЕП"/>
    <s v="РО"/>
    <s v="нет"/>
    <s v="г. Краснокамск, ул. Дзержинского, д. 2А: ТЕП"/>
    <e v="#REF!"/>
  </r>
  <r>
    <n v="330"/>
    <s v="Краснокамский городской округ Пермского края"/>
    <s v="г. Краснокамск, ул. Дзержинского, д. 2А"/>
    <s v="ХВС"/>
    <d v="2024-12-31T00:00:00"/>
    <m/>
    <s v=""/>
    <s v=""/>
    <x v="264"/>
    <s v="г. Краснокамск, ул. Дзержинского, д. 2А: 2024: ХВС"/>
    <s v="РО"/>
    <s v="нет"/>
    <s v="г. Краснокамск, ул. Дзержинского, д. 2А: ХВС"/>
    <e v="#REF!"/>
  </r>
  <r>
    <n v="331"/>
    <s v="Краснокамский городской округ Пермского края"/>
    <s v="г. Краснокамск, ул. Дзержинского, д. 2А"/>
    <s v="РК"/>
    <d v="2024-12-31T00:00:00"/>
    <m/>
    <s v=""/>
    <s v=""/>
    <x v="264"/>
    <s v="г. Краснокамск, ул. Дзержинского, д. 2А: 2024: РК"/>
    <s v="РО"/>
    <s v="нет"/>
    <s v="г. Краснокамск, ул. Дзержинского, д. 2А: РК"/>
    <e v="#REF!"/>
  </r>
  <r>
    <n v="332"/>
    <s v="Краснокамский городской округ Пермского края"/>
    <s v="г. Краснокамск, ул. Карла Маркса, д. 15"/>
    <s v="ТЕП"/>
    <d v="2024-12-31T00:00:00"/>
    <m/>
    <s v=""/>
    <s v=""/>
    <x v="265"/>
    <s v="г. Краснокамск, ул. Карла Маркса, д. 15: 2024: ТЕП"/>
    <s v="СС"/>
    <s v="нет"/>
    <s v="г. Краснокамск, ул. Карла Маркса, д. 15: ТЕП"/>
    <e v="#REF!"/>
  </r>
  <r>
    <n v="333"/>
    <s v="Краснокамский городской округ Пермского края"/>
    <s v="г. Краснокамск, ул. Карла Маркса, д. 15"/>
    <s v="ХВС"/>
    <d v="2024-12-31T00:00:00"/>
    <m/>
    <s v=""/>
    <s v=""/>
    <x v="265"/>
    <s v="г. Краснокамск, ул. Карла Маркса, д. 15: 2024: ХВС"/>
    <s v="СС"/>
    <s v="нет"/>
    <s v="г. Краснокамск, ул. Карла Маркса, д. 15: ХВС"/>
    <e v="#REF!"/>
  </r>
  <r>
    <n v="334"/>
    <s v="Краснокамский городской округ Пермского края"/>
    <s v="г. Краснокамск, ул. Карла Маркса, д. 15"/>
    <s v="ВОД"/>
    <d v="2024-12-31T00:00:00"/>
    <m/>
    <s v=""/>
    <s v=""/>
    <x v="265"/>
    <s v="г. Краснокамск, ул. Карла Маркса, д. 15: 2024: ВОД"/>
    <s v="СС"/>
    <s v="нет"/>
    <s v="г. Краснокамск, ул. Карла Маркса, д. 15: ВОД"/>
    <e v="#REF!"/>
  </r>
  <r>
    <n v="335"/>
    <s v="Краснокамский городской округ Пермского края"/>
    <s v="г. Краснокамск, ул. Карла Маркса, д. 9"/>
    <s v="ЭЛ"/>
    <d v="2024-12-31T00:00:00"/>
    <m/>
    <s v=""/>
    <s v=""/>
    <x v="266"/>
    <s v="г. Краснокамск, ул. Карла Маркса, д. 9: 2024: ЭЛ"/>
    <s v="РО"/>
    <s v="нет"/>
    <s v="г. Краснокамск, ул. Карла Маркса, д. 9: ЭЛ"/>
    <e v="#REF!"/>
  </r>
  <r>
    <n v="336"/>
    <s v="Краснокамский городской округ Пермского края"/>
    <s v="г. Краснокамск, ул. Карла Маркса, д. 9"/>
    <s v="РК"/>
    <d v="2024-12-31T00:00:00"/>
    <m/>
    <s v=""/>
    <s v=""/>
    <x v="266"/>
    <s v="г. Краснокамск, ул. Карла Маркса, д. 9: 2024: РК"/>
    <s v="РО"/>
    <s v="нет"/>
    <s v="г. Краснокамск, ул. Карла Маркса, д. 9: РК"/>
    <e v="#REF!"/>
  </r>
  <r>
    <n v="337"/>
    <s v="Краснокамский городской округ Пермского края"/>
    <s v="г. Краснокамск, ул. Ленина, д. 13"/>
    <s v="РК"/>
    <d v="2024-12-31T00:00:00"/>
    <m/>
    <s v=""/>
    <s v=""/>
    <x v="267"/>
    <s v="г. Краснокамск, ул. Ленина, д. 13: 2024: РК"/>
    <s v="РО"/>
    <s v="нет"/>
    <s v="г. Краснокамск, ул. Ленина, д. 13: РК"/>
    <e v="#REF!"/>
  </r>
  <r>
    <n v="338"/>
    <s v="Краснокамский городской округ Пермского края"/>
    <s v="г. Краснокамск, ул. Чапаева, д. 2"/>
    <s v="ЭЛ"/>
    <d v="2024-12-31T00:00:00"/>
    <m/>
    <s v=""/>
    <s v=""/>
    <x v="268"/>
    <s v="г. Краснокамск, ул. Чапаева, д. 2: 2024: ЭЛ"/>
    <s v="РО"/>
    <s v="нет"/>
    <s v="г. Краснокамск, ул. Чапаева, д. 2: ЭЛ"/>
    <e v="#REF!"/>
  </r>
  <r>
    <n v="339"/>
    <s v="Краснокамский городской округ Пермского края"/>
    <s v="г. Краснокамск, ул. Чапаева, д. 2"/>
    <s v="РК"/>
    <d v="2024-12-31T00:00:00"/>
    <m/>
    <s v=""/>
    <s v=""/>
    <x v="268"/>
    <s v="г. Краснокамск, ул. Чапаева, д. 2: 2024: РК"/>
    <s v="РО"/>
    <s v="нет"/>
    <s v="г. Краснокамск, ул. Чапаева, д. 2: РК"/>
    <e v="#REF!"/>
  </r>
  <r>
    <n v="340"/>
    <s v="Краснокамский городской округ Пермского края"/>
    <s v="г. Краснокамск, ул. Чехова, д. 3"/>
    <s v="ЭЛ"/>
    <d v="2024-12-31T00:00:00"/>
    <m/>
    <s v=""/>
    <s v=""/>
    <x v="269"/>
    <s v="г. Краснокамск, ул. Чехова, д. 3: 2024: ЭЛ"/>
    <s v="РО"/>
    <s v="нет"/>
    <s v="г. Краснокамск, ул. Чехова, д. 3: ЭЛ"/>
    <e v="#REF!"/>
  </r>
  <r>
    <n v="341"/>
    <s v="Краснокамский городской округ Пермского края"/>
    <s v="г. Краснокамск, ул. Чехова, д. 3"/>
    <s v="ХВС"/>
    <d v="2024-12-31T00:00:00"/>
    <m/>
    <s v=""/>
    <s v=""/>
    <x v="269"/>
    <s v="г. Краснокамск, ул. Чехова, д. 3: 2024: ХВС"/>
    <s v="РО"/>
    <s v="нет"/>
    <s v="г. Краснокамск, ул. Чехова, д. 3: ХВС"/>
    <e v="#REF!"/>
  </r>
  <r>
    <n v="342"/>
    <s v="Краснокамский городской округ Пермского края"/>
    <s v="г. Краснокамск, ул. Чехова, д. 3"/>
    <s v="ВОД"/>
    <d v="2024-12-31T00:00:00"/>
    <m/>
    <s v=""/>
    <s v=""/>
    <x v="269"/>
    <s v="г. Краснокамск, ул. Чехова, д. 3: 2024: ВОД"/>
    <s v="РО"/>
    <s v="нет"/>
    <s v="г. Краснокамск, ул. Чехова, д. 3: ВОД"/>
    <e v="#REF!"/>
  </r>
  <r>
    <n v="343"/>
    <s v="Краснокамский городской округ Пермского края"/>
    <s v="г. Краснокамск, ул. Шоссейная, д. 4"/>
    <s v="РК"/>
    <d v="2024-12-31T00:00:00"/>
    <m/>
    <s v=""/>
    <s v=""/>
    <x v="270"/>
    <s v="г. Краснокамск, ул. Шоссейная, д. 4: 2024: РК"/>
    <s v="РО"/>
    <s v="нет"/>
    <s v="г. Краснокамск, ул. Шоссейная, д. 4: РК"/>
    <e v="#REF!"/>
  </r>
  <r>
    <n v="344"/>
    <s v="Краснокамский городской округ Пермского края"/>
    <s v="п. Оверята, ул. Линейная, д. 5"/>
    <s v="ЭЛ"/>
    <d v="2024-12-31T00:00:00"/>
    <m/>
    <s v=""/>
    <s v=""/>
    <x v="271"/>
    <s v="п. Оверята, ул. Линейная, д. 5: 2024: ЭЛ"/>
    <s v="РО"/>
    <s v="нет"/>
    <s v="п. Оверята, ул. Линейная, д. 5: ЭЛ"/>
    <e v="#REF!"/>
  </r>
  <r>
    <n v="345"/>
    <s v="Краснокамский городской округ Пермского края"/>
    <s v="п. Оверята, ул. Линейная, д. 5"/>
    <s v="ХВС"/>
    <d v="2024-12-31T00:00:00"/>
    <m/>
    <s v=""/>
    <s v=""/>
    <x v="271"/>
    <s v="п. Оверята, ул. Линейная, д. 5: 2024: ХВС"/>
    <s v="РО"/>
    <s v="нет"/>
    <s v="п. Оверята, ул. Линейная, д. 5: ХВС"/>
    <e v="#REF!"/>
  </r>
  <r>
    <n v="346"/>
    <s v="Краснокамский городской округ Пермского края"/>
    <s v="п. Оверята, ул. Линейная, д. 5"/>
    <s v="ВОД"/>
    <d v="2024-12-31T00:00:00"/>
    <m/>
    <s v=""/>
    <s v=""/>
    <x v="271"/>
    <s v="п. Оверята, ул. Линейная, д. 5: 2024: ВОД"/>
    <s v="РО"/>
    <s v="нет"/>
    <s v="п. Оверята, ул. Линейная, д. 5: ВОД"/>
    <e v="#REF!"/>
  </r>
  <r>
    <n v="347"/>
    <s v="Краснокамский городской округ Пермского края"/>
    <s v="п. Оверята, ул. Линейная, д. 5"/>
    <s v="РК"/>
    <d v="2024-12-31T00:00:00"/>
    <m/>
    <s v=""/>
    <s v=""/>
    <x v="271"/>
    <s v="п. Оверята, ул. Линейная, д. 5: 2024: РК"/>
    <s v="РО"/>
    <s v="нет"/>
    <s v="п. Оверята, ул. Линейная, д. 5: РК"/>
    <e v="#REF!"/>
  </r>
  <r>
    <n v="348"/>
    <s v="Кудымкарский муниципальный округ Пермского края"/>
    <s v="г. Кудымкар, ул. 50 лет Октября, д. 32"/>
    <s v="ХВС"/>
    <d v="2024-12-31T00:00:00"/>
    <m/>
    <s v=""/>
    <s v=""/>
    <x v="272"/>
    <s v="г. Кудымкар, ул. 50 лет Октября, д. 32: 2024: ХВС"/>
    <s v="РО"/>
    <s v="нет"/>
    <s v="г. Кудымкар, ул. 50 лет Октября, д. 32: ХВС"/>
    <e v="#REF!"/>
  </r>
  <r>
    <n v="349"/>
    <s v="Кудымкарский муниципальный округ Пермского края"/>
    <s v="г. Кудымкар, ул. 50 лет Октября, д. 34"/>
    <s v="РК"/>
    <d v="2024-12-31T00:00:00"/>
    <m/>
    <s v=""/>
    <s v=""/>
    <x v="273"/>
    <s v="г. Кудымкар, ул. 50 лет Октября, д. 34: 2024: РК"/>
    <s v="РО"/>
    <s v="нет"/>
    <s v="г. Кудымкар, ул. 50 лет Октября, д. 34: РК"/>
    <e v="#REF!"/>
  </r>
  <r>
    <n v="350"/>
    <s v="Кудымкарский муниципальный округ Пермского края"/>
    <s v="г. Кудымкар, ул. Загородная, д. 14"/>
    <s v="РК"/>
    <d v="2024-12-31T00:00:00"/>
    <m/>
    <s v=""/>
    <s v=""/>
    <x v="274"/>
    <s v="г. Кудымкар, ул. Загородная, д. 14: 2024: РК"/>
    <s v="РО"/>
    <s v="нет"/>
    <s v="г. Кудымкар, ул. Загородная, д. 14: РК"/>
    <e v="#REF!"/>
  </r>
  <r>
    <n v="351"/>
    <s v="Кунгурский муниципальный округ Пермского края"/>
    <s v="г. Кунгур, ул. 8 Марта, д. 2"/>
    <s v="РФа"/>
    <d v="2024-12-31T00:00:00"/>
    <m/>
    <s v=""/>
    <s v=""/>
    <x v="275"/>
    <s v="г. Кунгур, ул. 8 Марта, д. 2: 2024: Рфа"/>
    <s v="РО"/>
    <s v="нет"/>
    <s v="г. Кунгур, ул. 8 Марта, д. 2: Рфа"/>
    <e v="#REF!"/>
  </r>
  <r>
    <n v="352"/>
    <s v="Кунгурский муниципальный округ Пермского края"/>
    <s v="г. Кунгур, ул. Бачурина, д. 13Б"/>
    <s v="РФа"/>
    <d v="2024-12-31T00:00:00"/>
    <d v="2024-12-31T00:00:00"/>
    <s v=""/>
    <s v=""/>
    <x v="276"/>
    <s v="г. Кунгур, ул. Бачурина, д. 13Б: 2024: РФа"/>
    <s v="СС"/>
    <s v="нет"/>
    <s v="г. Кунгур, ул. Бачурина, д. 13Б: РФа"/>
    <e v="#REF!"/>
  </r>
  <r>
    <n v="353"/>
    <s v="Кунгурский муниципальный округ Пермского края"/>
    <s v="г. Кунгур, ул. Вострикова, д. 20"/>
    <s v="ТЕП"/>
    <d v="2024-12-31T00:00:00"/>
    <d v="2024-12-31T00:00:00"/>
    <s v=""/>
    <s v=""/>
    <x v="277"/>
    <s v="г. Кунгур, ул. Вострикова, д. 20: 2024: ТЕП"/>
    <s v="СС"/>
    <s v="нет"/>
    <s v="г. Кунгур, ул. Вострикова, д. 20: ТЕП"/>
    <e v="#REF!"/>
  </r>
  <r>
    <n v="354"/>
    <s v="Кунгурский муниципальный округ Пермского края"/>
    <s v="г. Кунгур, ул. Нефтяников, д. 35"/>
    <s v="УП (ГВС)"/>
    <d v="2024-12-31T00:00:00"/>
    <m/>
    <s v=""/>
    <s v=""/>
    <x v="278"/>
    <s v="г. Кунгур, ул. Нефтяников, д. 35: 2024: УП (ГВС)"/>
    <s v="СС"/>
    <s v="нет"/>
    <s v="г. Кунгур, ул. Нефтяников, д. 35: УП (ГВС)"/>
    <e v="#REF!"/>
  </r>
  <r>
    <n v="355"/>
    <s v="Кунгурский муниципальный округ Пермского края"/>
    <s v="г. Кунгур, ул. Пролетарская, д. 119"/>
    <s v="ГАЗ"/>
    <d v="2024-12-31T00:00:00"/>
    <m/>
    <s v=""/>
    <s v=""/>
    <x v="279"/>
    <s v="г. Кунгур, ул. Пролетарская, д. 119: 2024: ГАЗ"/>
    <s v="СС"/>
    <s v="нет"/>
    <s v="г. Кунгур, ул. Пролетарская, д. 119: ГАЗ"/>
    <e v="#REF!"/>
  </r>
  <r>
    <n v="356"/>
    <s v="Кунгурский муниципальный округ Пермского края"/>
    <s v="г. Кунгур, ул. Пролетарская, д. 135"/>
    <s v="РФа"/>
    <d v="2024-12-31T00:00:00"/>
    <d v="2024-12-31T00:00:00"/>
    <s v=""/>
    <s v=""/>
    <x v="280"/>
    <s v="г. Кунгур, ул. Пролетарская, д. 135: 2024: Рфа"/>
    <s v="РО"/>
    <s v="нет"/>
    <s v="г. Кунгур, ул. Пролетарская, д. 135: Рфа"/>
    <e v="#REF!"/>
  </r>
  <r>
    <n v="357"/>
    <s v="Кунгурский муниципальный округ Пермского края"/>
    <s v="г. Кунгур, ул. Свердлова, д. 25А"/>
    <s v="ГАЗ"/>
    <d v="2024-12-31T00:00:00"/>
    <m/>
    <s v=""/>
    <s v=""/>
    <x v="281"/>
    <s v="г. Кунгур, ул. Свердлова, д. 25А: 2024: ГАЗ"/>
    <s v="СС"/>
    <s v="нет"/>
    <s v="г. Кунгур, ул. Свердлова, д. 25А: ГАЗ"/>
    <e v="#REF!"/>
  </r>
  <r>
    <n v="358"/>
    <s v="Кунгурский муниципальный округ Пермского края"/>
    <s v="г. Кунгур, ул. Свободы, д. 12"/>
    <s v="ГАЗ"/>
    <d v="2024-12-31T00:00:00"/>
    <m/>
    <s v=""/>
    <s v=""/>
    <x v="282"/>
    <s v="г. Кунгур, ул. Свободы, д. 12: 2024: ГАЗ"/>
    <s v="СС"/>
    <s v="нет"/>
    <s v="г. Кунгур, ул. Свободы, д. 12: ГАЗ"/>
    <e v="#REF!"/>
  </r>
  <r>
    <n v="359"/>
    <s v="Кунгурский муниципальный округ Пермского края"/>
    <s v="с. Моховое, ул. Мира, д. 14"/>
    <s v="РК"/>
    <d v="2024-12-31T00:00:00"/>
    <m/>
    <s v=""/>
    <s v=""/>
    <x v="283"/>
    <s v="с. Моховое, ул. Мира, д. 14: 2024: РК"/>
    <s v="СС"/>
    <s v="нет"/>
    <s v="с. Моховое, ул. Мира, д. 14: РК"/>
    <e v="#REF!"/>
  </r>
  <r>
    <n v="360"/>
    <s v="Лысьвенский городской округ Пермского края"/>
    <s v="г. Лысьва, ул. Белинского, д. 32"/>
    <s v="ЭЛ"/>
    <d v="2024-12-31T00:00:00"/>
    <m/>
    <s v=""/>
    <s v=""/>
    <x v="284"/>
    <s v="г. Лысьва, ул. Белинского, д. 32: 2024: ЭЛ"/>
    <s v="РО"/>
    <s v="нет"/>
    <s v="г. Лысьва, ул. Белинского, д. 32: ЭЛ"/>
    <e v="#REF!"/>
  </r>
  <r>
    <n v="361"/>
    <s v="Лысьвенский городской округ Пермского края"/>
    <s v="г. Лысьва, ул. Кирова, д. 27"/>
    <s v="РК"/>
    <d v="2024-12-31T00:00:00"/>
    <m/>
    <s v=""/>
    <s v=""/>
    <x v="285"/>
    <s v="г. Лысьва, ул. Кирова, д. 27: 2024: РК"/>
    <s v="СС"/>
    <s v="нет"/>
    <s v="г. Лысьва, ул. Кирова, д. 27: РК"/>
    <e v="#REF!"/>
  </r>
  <r>
    <n v="362"/>
    <s v="Лысьвенский городской округ Пермского края"/>
    <s v="г. Лысьва, ул. Кирова, д. 27"/>
    <s v="РФ"/>
    <d v="2024-12-31T00:00:00"/>
    <m/>
    <s v=""/>
    <s v=""/>
    <x v="285"/>
    <s v="г. Лысьва, ул. Кирова, д. 27: 2024: РФ"/>
    <s v="СС"/>
    <s v="нет"/>
    <s v="г. Лысьва, ул. Кирова, д. 27: РФ"/>
    <e v="#REF!"/>
  </r>
  <r>
    <n v="363"/>
    <s v="Лысьвенский городской округ Пермского края"/>
    <s v="г. Лысьва, ул. Кирова, д. 8"/>
    <s v="РК"/>
    <d v="2024-12-31T00:00:00"/>
    <m/>
    <s v=""/>
    <s v=""/>
    <x v="286"/>
    <s v="г. Лысьва, ул. Кирова, д. 8: 2024: РК"/>
    <s v="РО"/>
    <s v="нет"/>
    <s v="г. Лысьва, ул. Кирова, д. 8: РК"/>
    <e v="#REF!"/>
  </r>
  <r>
    <n v="364"/>
    <s v="Лысьвенский городской округ Пермского края"/>
    <s v="г. Лысьва, ул. Куйбышева, д. 7"/>
    <s v="РК"/>
    <d v="2024-12-31T00:00:00"/>
    <d v="2024-12-31T00:00:00"/>
    <s v=""/>
    <s v=""/>
    <x v="287"/>
    <s v="г. Лысьва, ул. Куйбышева, д. 7: 2024: РК"/>
    <s v="СС"/>
    <s v="нет"/>
    <s v="г. Лысьва, ул. Куйбышева, д. 7: РК"/>
    <e v="#REF!"/>
  </r>
  <r>
    <n v="365"/>
    <s v="Лысьвенский городской округ Пермского края"/>
    <s v="г. Лысьва, ул. Ленина, д. 38"/>
    <s v="ЭЛ"/>
    <d v="2024-12-31T00:00:00"/>
    <m/>
    <s v=""/>
    <s v=""/>
    <x v="288"/>
    <s v="г. Лысьва, ул. Ленина, д. 38: 2024: ЭЛ"/>
    <s v="РО"/>
    <s v="нет"/>
    <s v="г. Лысьва, ул. Ленина, д. 38: ЭЛ"/>
    <e v="#REF!"/>
  </r>
  <r>
    <n v="366"/>
    <s v="Лысьвенский городской округ Пермского края"/>
    <s v="г. Лысьва, ул. Ленина, д. 38"/>
    <s v="РФ"/>
    <d v="2024-12-31T00:00:00"/>
    <m/>
    <s v=""/>
    <s v=""/>
    <x v="288"/>
    <s v="г. Лысьва, ул. Ленина, д. 38: 2024: РФ"/>
    <s v="РО"/>
    <s v="нет"/>
    <s v="г. Лысьва, ул. Ленина, д. 38: РФ"/>
    <e v="#REF!"/>
  </r>
  <r>
    <n v="367"/>
    <s v="Лысьвенский городской округ Пермского края"/>
    <s v="г. Лысьва, ул. Мира, д. 20"/>
    <s v="ТЕП"/>
    <d v="2024-12-31T00:00:00"/>
    <m/>
    <s v=""/>
    <s v=""/>
    <x v="289"/>
    <s v="г. Лысьва, ул. Мира, д. 20: 2024: ТЕП"/>
    <s v="РО"/>
    <s v="нет"/>
    <s v="г. Лысьва, ул. Мира, д. 20: ТЕП"/>
    <e v="#REF!"/>
  </r>
  <r>
    <n v="368"/>
    <s v="Лысьвенский городской округ Пермского края"/>
    <s v="г. Лысьва, ул. Мира, д. 20"/>
    <s v="ГВС"/>
    <d v="2024-12-31T00:00:00"/>
    <m/>
    <s v=""/>
    <s v=""/>
    <x v="289"/>
    <s v="г. Лысьва, ул. Мира, д. 20: 2024: ГВС"/>
    <s v="РО"/>
    <s v="нет"/>
    <s v="г. Лысьва, ул. Мира, д. 20: ГВС"/>
    <e v="#REF!"/>
  </r>
  <r>
    <n v="369"/>
    <s v="Лысьвенский городской округ Пермского края"/>
    <s v="г. Лысьва, ул. Невского, д. 6"/>
    <s v="ЭЛ"/>
    <d v="2024-12-31T00:00:00"/>
    <m/>
    <s v=""/>
    <s v=""/>
    <x v="290"/>
    <s v="г. Лысьва, ул. Невского, д. 6: 2024: ЭЛ"/>
    <s v="РО"/>
    <s v="нет"/>
    <s v="г. Лысьва, ул. Невского, д. 6: ЭЛ"/>
    <e v="#REF!"/>
  </r>
  <r>
    <n v="370"/>
    <s v="Лысьвенский городской округ Пермского края"/>
    <s v="г. Лысьва, ул. Невского, д. 6"/>
    <s v="РК"/>
    <d v="2024-12-31T00:00:00"/>
    <m/>
    <s v=""/>
    <s v=""/>
    <x v="290"/>
    <s v="г. Лысьва, ул. Невского, д. 6: 2024: РК"/>
    <s v="РО"/>
    <s v="нет"/>
    <s v="г. Лысьва, ул. Невского, д. 6: РК"/>
    <e v="#REF!"/>
  </r>
  <r>
    <n v="371"/>
    <s v="Лысьвенский городской округ Пермского края"/>
    <s v="г. Лысьва, ул. Суворова, д. 38"/>
    <s v="ЭЛ"/>
    <d v="2024-12-31T00:00:00"/>
    <m/>
    <s v=""/>
    <s v=""/>
    <x v="291"/>
    <s v="г. Лысьва, ул. Суворова, д. 38: 2024: ЭЛ"/>
    <s v="РО"/>
    <s v="нет"/>
    <s v="г. Лысьва, ул. Суворова, д. 38: ЭЛ"/>
    <e v="#REF!"/>
  </r>
  <r>
    <n v="372"/>
    <s v="Лысьвенский городской округ Пермского края"/>
    <s v="г. Лысьва, ул. Суворова, д. 38"/>
    <s v="ВОД"/>
    <d v="2024-12-31T00:00:00"/>
    <m/>
    <s v=""/>
    <s v=""/>
    <x v="291"/>
    <s v="г. Лысьва, ул. Суворова, д. 38: 2024: ВОД"/>
    <s v="РО"/>
    <s v="нет"/>
    <s v="г. Лысьва, ул. Суворова, д. 38: ВОД"/>
    <e v="#REF!"/>
  </r>
  <r>
    <n v="373"/>
    <s v="Муниципальное образование &quot;Город Березники&quot; Пермского края"/>
    <s v="г. Березники, пр-т Ленина, д. 55"/>
    <s v="ЭЛ"/>
    <d v="2024-12-31T00:00:00"/>
    <m/>
    <s v=""/>
    <s v=""/>
    <x v="292"/>
    <s v="г. Березники, пр-т Ленина, д. 55: 2024: ЭЛ"/>
    <s v="РО"/>
    <s v="нет"/>
    <s v="г. Березники, пр-т Ленина, д. 55: ЭЛ"/>
    <e v="#REF!"/>
  </r>
  <r>
    <n v="374"/>
    <s v="Муниципальное образование &quot;Город Березники&quot; Пермского края"/>
    <s v="г. Березники, пр-т Ленина, д. 55"/>
    <s v="ГВС"/>
    <d v="2024-12-31T00:00:00"/>
    <m/>
    <s v=""/>
    <s v=""/>
    <x v="292"/>
    <s v="г. Березники, пр-т Ленина, д. 55: 2024: ГВС"/>
    <s v="РО"/>
    <s v="нет"/>
    <s v="г. Березники, пр-т Ленина, д. 55: ГВС"/>
    <e v="#REF!"/>
  </r>
  <r>
    <n v="375"/>
    <s v="Муниципальное образование &quot;Город Березники&quot; Пермского края"/>
    <s v="г. Березники, пр-т Советский, д. 28"/>
    <s v="РФа"/>
    <d v="2024-12-31T00:00:00"/>
    <d v="2024-12-31T00:00:00"/>
    <s v=""/>
    <s v=""/>
    <x v="293"/>
    <s v="г. Березники, пр-т Советский, д. 28: 2024: Рфа"/>
    <s v="РО"/>
    <s v="нет"/>
    <s v="г. Березники, пр-т Советский, д. 28: Рфа"/>
    <e v="#REF!"/>
  </r>
  <r>
    <n v="376"/>
    <s v="Муниципальное образование &quot;Город Березники&quot; Пермского края"/>
    <s v="г. Березники, пр-т Советский, д. 30"/>
    <s v="ЭЛ"/>
    <d v="2024-12-31T00:00:00"/>
    <m/>
    <s v=""/>
    <s v=""/>
    <x v="294"/>
    <s v="г. Березники, пр-т Советский, д. 30: 2024: ЭЛ"/>
    <s v="РО"/>
    <s v="нет"/>
    <s v="г. Березники, пр-т Советский, д. 30: ЭЛ"/>
    <e v="#REF!"/>
  </r>
  <r>
    <n v="377"/>
    <s v="Муниципальное образование &quot;Город Березники&quot; Пермского края"/>
    <s v="г. Березники, пр-т Советский, д. 30"/>
    <s v="ХВС"/>
    <d v="2024-12-31T00:00:00"/>
    <m/>
    <s v=""/>
    <s v=""/>
    <x v="294"/>
    <s v="г. Березники, пр-т Советский, д. 30: 2024: ХВС"/>
    <s v="РО"/>
    <s v="нет"/>
    <s v="г. Березники, пр-т Советский, д. 30: ХВС"/>
    <e v="#REF!"/>
  </r>
  <r>
    <n v="378"/>
    <s v="Муниципальное образование &quot;Город Березники&quot; Пермского края"/>
    <s v="г. Березники, пр-т Советский, д. 30"/>
    <s v="ГВС"/>
    <d v="2024-12-31T00:00:00"/>
    <m/>
    <s v=""/>
    <s v=""/>
    <x v="294"/>
    <s v="г. Березники, пр-т Советский, д. 30: 2024: ГВС"/>
    <s v="РО"/>
    <s v="нет"/>
    <s v="г. Березники, пр-т Советский, д. 30: ГВС"/>
    <e v="#REF!"/>
  </r>
  <r>
    <n v="379"/>
    <s v="Муниципальное образование &quot;Город Березники&quot; Пермского края"/>
    <s v="г. Березники, пр-т Советский, д. 30"/>
    <s v="ВОД"/>
    <d v="2024-12-31T00:00:00"/>
    <m/>
    <s v=""/>
    <s v=""/>
    <x v="294"/>
    <s v="г. Березники, пр-т Советский, д. 30: 2024: ВОД"/>
    <s v="РО"/>
    <s v="нет"/>
    <s v="г. Березники, пр-т Советский, д. 30: ВОД"/>
    <e v="#REF!"/>
  </r>
  <r>
    <n v="380"/>
    <s v="Муниципальное образование &quot;Город Березники&quot; Пермского края"/>
    <s v="г. Березники, пр-т Советский, д. 30"/>
    <s v="РФа"/>
    <d v="2024-12-31T00:00:00"/>
    <m/>
    <s v=""/>
    <s v=""/>
    <x v="294"/>
    <s v="г. Березники, пр-т Советский, д. 30: 2024: Рфа"/>
    <s v="РО"/>
    <s v="нет"/>
    <s v="г. Березники, пр-т Советский, д. 30: Рфа"/>
    <e v="#REF!"/>
  </r>
  <r>
    <n v="381"/>
    <s v="Муниципальное образование &quot;Город Березники&quot; Пермского края"/>
    <s v="г. Березники, пр-т Советский, д. 30"/>
    <s v="РФ"/>
    <d v="2024-12-31T00:00:00"/>
    <m/>
    <s v=""/>
    <s v=""/>
    <x v="294"/>
    <s v="г. Березники, пр-т Советский, д. 30: 2024: РФ"/>
    <s v="РО"/>
    <s v="нет"/>
    <s v="г. Березники, пр-т Советский, д. 30: РФ"/>
    <e v="#REF!"/>
  </r>
  <r>
    <n v="382"/>
    <s v="Муниципальное образование &quot;Город Березники&quot; Пермского края"/>
    <s v="г. Березники, пр-т Советский, д. 38"/>
    <s v="ХВС"/>
    <d v="2024-12-31T00:00:00"/>
    <m/>
    <s v=""/>
    <s v=""/>
    <x v="295"/>
    <s v="г. Березники, пр-т Советский, д. 38: 2024: ХВС"/>
    <s v="РО"/>
    <s v="нет"/>
    <s v="г. Березники, пр-т Советский, д. 38: ХВС"/>
    <e v="#REF!"/>
  </r>
  <r>
    <n v="383"/>
    <s v="Муниципальное образование &quot;Город Березники&quot; Пермского края"/>
    <s v="г. Березники, пр-т Советский, д. 38"/>
    <s v="ГВС"/>
    <d v="2024-12-31T00:00:00"/>
    <m/>
    <s v=""/>
    <s v=""/>
    <x v="295"/>
    <s v="г. Березники, пр-т Советский, д. 38: 2024: ГВС"/>
    <s v="РО"/>
    <s v="нет"/>
    <s v="г. Березники, пр-т Советский, д. 38: ГВС"/>
    <e v="#REF!"/>
  </r>
  <r>
    <n v="384"/>
    <s v="Муниципальное образование &quot;Город Березники&quot; Пермского края"/>
    <s v="г. Березники, пр-т Советский, д. 38"/>
    <s v="ВОД"/>
    <d v="2024-12-31T00:00:00"/>
    <m/>
    <s v=""/>
    <s v=""/>
    <x v="295"/>
    <s v="г. Березники, пр-т Советский, д. 38: 2024: ВОД"/>
    <s v="РО"/>
    <s v="нет"/>
    <s v="г. Березники, пр-т Советский, д. 38: ВОД"/>
    <e v="#REF!"/>
  </r>
  <r>
    <n v="385"/>
    <s v="Муниципальное образование &quot;Город Березники&quot; Пермского края"/>
    <s v="г. Березники, пр-т Советский, д. 38"/>
    <s v="РК"/>
    <d v="2024-12-31T00:00:00"/>
    <m/>
    <s v=""/>
    <s v=""/>
    <x v="295"/>
    <s v="г. Березники, пр-т Советский, д. 38: 2024: РК"/>
    <s v="РО"/>
    <s v="нет"/>
    <s v="г. Березники, пр-т Советский, д. 38: РК"/>
    <e v="#REF!"/>
  </r>
  <r>
    <n v="386"/>
    <s v="Муниципальное образование &quot;Город Березники&quot; Пермского края"/>
    <s v="г. Березники, пр-т Советский, д. 44"/>
    <s v="ТЕП"/>
    <d v="2024-12-31T00:00:00"/>
    <m/>
    <s v=""/>
    <s v=""/>
    <x v="296"/>
    <s v="г. Березники, пр-т Советский, д. 44: 2024: ТЕП"/>
    <s v="РО"/>
    <s v="нет"/>
    <s v="г. Березники, пр-т Советский, д. 44: ТЕП"/>
    <e v="#REF!"/>
  </r>
  <r>
    <n v="387"/>
    <s v="Муниципальное образование &quot;Город Березники&quot; Пермского края"/>
    <s v="г. Березники, пр-т Советский, д. 44"/>
    <s v="ХВС"/>
    <d v="2024-12-31T00:00:00"/>
    <m/>
    <s v=""/>
    <s v=""/>
    <x v="296"/>
    <s v="г. Березники, пр-т Советский, д. 44: 2024: ХВС"/>
    <s v="РО"/>
    <s v="нет"/>
    <s v="г. Березники, пр-т Советский, д. 44: ХВС"/>
    <e v="#REF!"/>
  </r>
  <r>
    <n v="388"/>
    <s v="Муниципальное образование &quot;Город Березники&quot; Пермского края"/>
    <s v="г. Березники, пр-т Советский, д. 44"/>
    <s v="ГВС"/>
    <d v="2024-12-31T00:00:00"/>
    <m/>
    <s v=""/>
    <s v=""/>
    <x v="296"/>
    <s v="г. Березники, пр-т Советский, д. 44: 2024: ГВС"/>
    <s v="РО"/>
    <s v="нет"/>
    <s v="г. Березники, пр-т Советский, д. 44: ГВС"/>
    <e v="#REF!"/>
  </r>
  <r>
    <n v="389"/>
    <s v="Муниципальное образование &quot;Город Березники&quot; Пермского края"/>
    <s v="г. Березники, пр-т Советский, д. 44"/>
    <s v="ВОД"/>
    <d v="2024-12-31T00:00:00"/>
    <m/>
    <s v=""/>
    <s v=""/>
    <x v="296"/>
    <s v="г. Березники, пр-т Советский, д. 44: 2024: ВОД"/>
    <s v="РО"/>
    <s v="нет"/>
    <s v="г. Березники, пр-т Советский, д. 44: ВОД"/>
    <e v="#REF!"/>
  </r>
  <r>
    <n v="390"/>
    <s v="Муниципальное образование &quot;Город Березники&quot; Пермского края"/>
    <s v="г. Березники, пр-т Советский, д. 44"/>
    <s v="РК"/>
    <d v="2024-12-31T00:00:00"/>
    <m/>
    <s v=""/>
    <s v=""/>
    <x v="296"/>
    <s v="г. Березники, пр-т Советский, д. 44: 2024: РК"/>
    <s v="РО"/>
    <s v="нет"/>
    <s v="г. Березники, пр-т Советский, д. 44: РК"/>
    <e v="#REF!"/>
  </r>
  <r>
    <n v="391"/>
    <s v="Муниципальное образование &quot;Город Березники&quot; Пермского края"/>
    <s v="г. Березники, пр-т Советский, д. 44"/>
    <s v="РФа"/>
    <d v="2024-12-31T00:00:00"/>
    <m/>
    <s v=""/>
    <s v=""/>
    <x v="296"/>
    <s v="г. Березники, пр-т Советский, д. 44: 2024: Рфа"/>
    <s v="РО"/>
    <s v="нет"/>
    <s v="г. Березники, пр-т Советский, д. 44: Рфа"/>
    <e v="#REF!"/>
  </r>
  <r>
    <n v="392"/>
    <s v="Муниципальное образование &quot;Город Березники&quot; Пермского края"/>
    <s v="г. Березники, пр-т Советский, д. 44"/>
    <s v="РФ"/>
    <d v="2024-12-31T00:00:00"/>
    <m/>
    <s v=""/>
    <s v=""/>
    <x v="296"/>
    <s v="г. Березники, пр-т Советский, д. 44: 2024: РФ"/>
    <s v="РО"/>
    <s v="нет"/>
    <s v="г. Березники, пр-т Советский, д. 44: РФ"/>
    <e v="#REF!"/>
  </r>
  <r>
    <n v="393"/>
    <s v="Муниципальное образование &quot;Город Березники&quot; Пермского края"/>
    <s v="г. Березники, ул. Деменева, д. 9"/>
    <s v="ЭЛ"/>
    <d v="2024-12-31T00:00:00"/>
    <m/>
    <s v=""/>
    <s v=""/>
    <x v="297"/>
    <s v="г. Березники, ул. Деменева, д. 9: 2024: ЭЛ"/>
    <s v="РО"/>
    <s v="нет"/>
    <s v="г. Березники, ул. Деменева, д. 9: ЭЛ"/>
    <e v="#REF!"/>
  </r>
  <r>
    <n v="394"/>
    <s v="Муниципальное образование &quot;Город Березники&quot; Пермского края"/>
    <s v="г. Березники, ул. Деменева, д. 9"/>
    <s v="ТЕП"/>
    <d v="2024-12-31T00:00:00"/>
    <m/>
    <s v=""/>
    <s v=""/>
    <x v="297"/>
    <s v="г. Березники, ул. Деменева, д. 9: 2024: ТЕП"/>
    <s v="РО"/>
    <s v="нет"/>
    <s v="г. Березники, ул. Деменева, д. 9: ТЕП"/>
    <e v="#REF!"/>
  </r>
  <r>
    <n v="395"/>
    <s v="Муниципальное образование &quot;Город Березники&quot; Пермского края"/>
    <s v="г. Березники, ул. Деменева, д. 9"/>
    <s v="ХВС"/>
    <d v="2024-12-31T00:00:00"/>
    <m/>
    <s v=""/>
    <s v=""/>
    <x v="297"/>
    <s v="г. Березники, ул. Деменева, д. 9: 2024: ХВС"/>
    <s v="РО"/>
    <s v="нет"/>
    <s v="г. Березники, ул. Деменева, д. 9: ХВС"/>
    <e v="#REF!"/>
  </r>
  <r>
    <n v="396"/>
    <s v="Муниципальное образование &quot;Город Березники&quot; Пермского края"/>
    <s v="г. Березники, ул. Деменева, д. 9"/>
    <s v="ГВС"/>
    <d v="2024-12-31T00:00:00"/>
    <m/>
    <s v=""/>
    <s v=""/>
    <x v="297"/>
    <s v="г. Березники, ул. Деменева, д. 9: 2024: ГВС"/>
    <s v="РО"/>
    <s v="нет"/>
    <s v="г. Березники, ул. Деменева, д. 9: ГВС"/>
    <e v="#REF!"/>
  </r>
  <r>
    <n v="397"/>
    <s v="Муниципальное образование &quot;Город Березники&quot; Пермского края"/>
    <s v="г. Березники, ул. Деменева, д. 9"/>
    <s v="ВОД"/>
    <d v="2024-12-31T00:00:00"/>
    <m/>
    <s v=""/>
    <s v=""/>
    <x v="297"/>
    <s v="г. Березники, ул. Деменева, д. 9: 2024: ВОД"/>
    <s v="РО"/>
    <s v="нет"/>
    <s v="г. Березники, ул. Деменева, д. 9: ВОД"/>
    <e v="#REF!"/>
  </r>
  <r>
    <n v="398"/>
    <s v="Муниципальное образование &quot;Город Березники&quot; Пермского края"/>
    <s v="г. Березники, ул. Клары Цеткин, д. 38"/>
    <s v="ЭЛ"/>
    <d v="2024-12-31T00:00:00"/>
    <m/>
    <s v=""/>
    <s v=""/>
    <x v="298"/>
    <s v="г. Березники, ул. Клары Цеткин, д. 38: 2024: ЭЛ"/>
    <s v="РО"/>
    <s v="нет"/>
    <s v="г. Березники, ул. Клары Цеткин, д. 38: ЭЛ"/>
    <e v="#REF!"/>
  </r>
  <r>
    <n v="399"/>
    <s v="Муниципальное образование &quot;Город Березники&quot; Пермского края"/>
    <s v="г. Березники, ул. Клары Цеткин, д. 38"/>
    <s v="ХВС"/>
    <d v="2024-12-31T00:00:00"/>
    <m/>
    <s v=""/>
    <s v=""/>
    <x v="298"/>
    <s v="г. Березники, ул. Клары Цеткин, д. 38: 2024: ХВС"/>
    <s v="РО"/>
    <s v="нет"/>
    <s v="г. Березники, ул. Клары Цеткин, д. 38: ХВС"/>
    <e v="#REF!"/>
  </r>
  <r>
    <n v="400"/>
    <s v="Муниципальное образование &quot;Город Березники&quot; Пермского края"/>
    <s v="г. Березники, ул. Клары Цеткин, д. 38"/>
    <s v="ГВС"/>
    <d v="2024-12-31T00:00:00"/>
    <m/>
    <s v=""/>
    <s v=""/>
    <x v="298"/>
    <s v="г. Березники, ул. Клары Цеткин, д. 38: 2024: ГВС"/>
    <s v="РО"/>
    <s v="нет"/>
    <s v="г. Березники, ул. Клары Цеткин, д. 38: ГВС"/>
    <e v="#REF!"/>
  </r>
  <r>
    <n v="401"/>
    <s v="Муниципальное образование &quot;Город Березники&quot; Пермского края"/>
    <s v="г. Березники, ул. Клары Цеткин, д. 38"/>
    <s v="ВОД"/>
    <d v="2024-12-31T00:00:00"/>
    <m/>
    <s v=""/>
    <s v=""/>
    <x v="298"/>
    <s v="г. Березники, ул. Клары Цеткин, д. 38: 2024: ВОД"/>
    <s v="РО"/>
    <s v="нет"/>
    <s v="г. Березники, ул. Клары Цеткин, д. 38: ВОД"/>
    <e v="#REF!"/>
  </r>
  <r>
    <n v="402"/>
    <s v="Муниципальное образование &quot;Город Березники&quot; Пермского края"/>
    <s v="г. Березники, ул. Клары Цеткин, д. 38"/>
    <s v="РК"/>
    <d v="2024-12-31T00:00:00"/>
    <m/>
    <s v=""/>
    <s v=""/>
    <x v="298"/>
    <s v="г. Березники, ул. Клары Цеткин, д. 38: 2024: РК"/>
    <s v="РО"/>
    <s v="нет"/>
    <s v="г. Березники, ул. Клары Цеткин, д. 38: РК"/>
    <e v="#REF!"/>
  </r>
  <r>
    <n v="403"/>
    <s v="Муниципальное образование &quot;Город Березники&quot; Пермского края"/>
    <s v="г. Березники, ул. Ломоносова, д. 78"/>
    <s v="ЭЛ"/>
    <d v="2024-12-31T00:00:00"/>
    <m/>
    <s v=""/>
    <s v=""/>
    <x v="299"/>
    <s v="г. Березники, ул. Ломоносова, д. 78: 2024: ЭЛ"/>
    <s v="РО"/>
    <s v="нет"/>
    <s v="г. Березники, ул. Ломоносова, д. 78: ЭЛ"/>
    <e v="#REF!"/>
  </r>
  <r>
    <n v="404"/>
    <s v="Муниципальное образование &quot;Город Березники&quot; Пермского края"/>
    <s v="г. Березники, ул. Ломоносова, д. 78"/>
    <s v="ТЕП"/>
    <d v="2024-12-31T00:00:00"/>
    <m/>
    <s v=""/>
    <s v=""/>
    <x v="299"/>
    <s v="г. Березники, ул. Ломоносова, д. 78: 2024: ТЕП"/>
    <s v="РО"/>
    <s v="нет"/>
    <s v="г. Березники, ул. Ломоносова, д. 78: ТЕП"/>
    <e v="#REF!"/>
  </r>
  <r>
    <n v="405"/>
    <s v="Муниципальное образование &quot;Город Березники&quot; Пермского края"/>
    <s v="г. Березники, ул. Менделеева, д. 18"/>
    <s v="ТЕП"/>
    <d v="2024-12-31T00:00:00"/>
    <m/>
    <s v=""/>
    <s v=""/>
    <x v="300"/>
    <s v="г. Березники, ул. Менделеева, д. 18: 2024: ТЕП"/>
    <s v="РО"/>
    <s v="нет"/>
    <s v="г. Березники, ул. Менделеева, д. 18: ТЕП"/>
    <e v="#REF!"/>
  </r>
  <r>
    <n v="406"/>
    <s v="Муниципальное образование &quot;Город Березники&quot; Пермского края"/>
    <s v="г. Березники, ул. Менделеева, д. 18"/>
    <s v="ХВС"/>
    <d v="2024-12-31T00:00:00"/>
    <m/>
    <s v=""/>
    <s v=""/>
    <x v="300"/>
    <s v="г. Березники, ул. Менделеева, д. 18: 2024: ХВС"/>
    <s v="РО"/>
    <s v="нет"/>
    <s v="г. Березники, ул. Менделеева, д. 18: ХВС"/>
    <e v="#REF!"/>
  </r>
  <r>
    <n v="407"/>
    <s v="Муниципальное образование &quot;Город Березники&quot; Пермского края"/>
    <s v="г. Березники, ул. Менделеева, д. 18"/>
    <s v="ВОД"/>
    <d v="2024-12-31T00:00:00"/>
    <m/>
    <s v=""/>
    <s v=""/>
    <x v="300"/>
    <s v="г. Березники, ул. Менделеева, д. 18: 2024: ВОД"/>
    <s v="РО"/>
    <s v="нет"/>
    <s v="г. Березники, ул. Менделеева, д. 18: ВОД"/>
    <e v="#REF!"/>
  </r>
  <r>
    <n v="408"/>
    <s v="Муниципальное образование &quot;Город Березники&quot; Пермского края"/>
    <s v="г. Березники, ул. Менделеева, д. 24"/>
    <s v="РК"/>
    <d v="2024-12-31T00:00:00"/>
    <m/>
    <s v=""/>
    <s v=""/>
    <x v="301"/>
    <s v="г. Березники, ул. Менделеева, д. 24: 2024: РК"/>
    <s v="РО"/>
    <s v="нет"/>
    <s v="г. Березники, ул. Менделеева, д. 24: РК"/>
    <e v="#REF!"/>
  </r>
  <r>
    <n v="409"/>
    <s v="Муниципальное образование &quot;Город Березники&quot; Пермского края"/>
    <s v="г. Березники, ул. Парковая, д. 6"/>
    <s v="ЭЛ"/>
    <d v="2024-12-31T00:00:00"/>
    <m/>
    <s v=""/>
    <s v=""/>
    <x v="302"/>
    <s v="г. Березники, ул. Парковая, д. 6: 2024: ЭЛ"/>
    <s v="РО"/>
    <s v="нет"/>
    <s v="г. Березники, ул. Парковая, д. 6: ЭЛ"/>
    <e v="#REF!"/>
  </r>
  <r>
    <n v="410"/>
    <s v="Муниципальное образование &quot;Город Березники&quot; Пермского края"/>
    <s v="г. Березники, ул. Парковая, д. 6"/>
    <s v="ТЕП"/>
    <d v="2024-12-31T00:00:00"/>
    <m/>
    <s v=""/>
    <s v=""/>
    <x v="302"/>
    <s v="г. Березники, ул. Парковая, д. 6: 2024: ТЕП"/>
    <s v="РО"/>
    <s v="нет"/>
    <s v="г. Березники, ул. Парковая, д. 6: ТЕП"/>
    <e v="#REF!"/>
  </r>
  <r>
    <n v="411"/>
    <s v="Муниципальное образование &quot;Город Березники&quot; Пермского края"/>
    <s v="г. Березники, ул. Парковая, д. 6"/>
    <s v="ХВС"/>
    <d v="2024-12-31T00:00:00"/>
    <m/>
    <s v=""/>
    <s v=""/>
    <x v="302"/>
    <s v="г. Березники, ул. Парковая, д. 6: 2024: ХВС"/>
    <s v="РО"/>
    <s v="нет"/>
    <s v="г. Березники, ул. Парковая, д. 6: ХВС"/>
    <e v="#REF!"/>
  </r>
  <r>
    <n v="412"/>
    <s v="Муниципальное образование &quot;Город Березники&quot; Пермского края"/>
    <s v="г. Березники, ул. Парковая, д. 6"/>
    <s v="ГВС"/>
    <d v="2024-12-31T00:00:00"/>
    <m/>
    <s v=""/>
    <s v=""/>
    <x v="302"/>
    <s v="г. Березники, ул. Парковая, д. 6: 2024: ГВС"/>
    <s v="РО"/>
    <s v="нет"/>
    <s v="г. Березники, ул. Парковая, д. 6: ГВС"/>
    <e v="#REF!"/>
  </r>
  <r>
    <n v="413"/>
    <s v="Муниципальное образование &quot;Город Березники&quot; Пермского края"/>
    <s v="г. Березники, ул. Парковая, д. 6"/>
    <s v="РК"/>
    <d v="2024-12-31T00:00:00"/>
    <m/>
    <s v=""/>
    <s v=""/>
    <x v="302"/>
    <s v="г. Березники, ул. Парковая, д. 6: 2024: РК"/>
    <s v="РО"/>
    <s v="нет"/>
    <s v="г. Березники, ул. Парковая, д. 6: РК"/>
    <e v="#REF!"/>
  </r>
  <r>
    <n v="414"/>
    <s v="Муниципальное образование &quot;Город Березники&quot; Пермского края"/>
    <s v="г. Березники, ул. Пятилетки, д. 23"/>
    <s v="ЭЛ"/>
    <d v="2024-12-31T00:00:00"/>
    <m/>
    <s v=""/>
    <s v=""/>
    <x v="303"/>
    <s v="г. Березники, ул. Пятилетки, д. 23: 2024: ЭЛ"/>
    <s v="РО"/>
    <s v="нет"/>
    <s v="г. Березники, ул. Пятилетки, д. 23: ЭЛ"/>
    <e v="#REF!"/>
  </r>
  <r>
    <n v="415"/>
    <s v="Муниципальное образование &quot;Город Березники&quot; Пермского края"/>
    <s v="г. Березники, ул. Пятилетки, д. 23"/>
    <s v="ТЕП"/>
    <d v="2024-12-31T00:00:00"/>
    <m/>
    <s v=""/>
    <s v=""/>
    <x v="303"/>
    <s v="г. Березники, ул. Пятилетки, д. 23: 2024: ТЕП"/>
    <s v="РО"/>
    <s v="нет"/>
    <s v="г. Березники, ул. Пятилетки, д. 23: ТЕП"/>
    <e v="#REF!"/>
  </r>
  <r>
    <n v="416"/>
    <s v="Муниципальное образование &quot;Город Березники&quot; Пермского края"/>
    <s v="г. Березники, ул. Пятилетки, д. 23"/>
    <s v="ХВС"/>
    <d v="2024-12-31T00:00:00"/>
    <m/>
    <s v=""/>
    <s v=""/>
    <x v="303"/>
    <s v="г. Березники, ул. Пятилетки, д. 23: 2024: ХВС"/>
    <s v="РО"/>
    <s v="нет"/>
    <s v="г. Березники, ул. Пятилетки, д. 23: ХВС"/>
    <e v="#REF!"/>
  </r>
  <r>
    <n v="417"/>
    <s v="Муниципальное образование &quot;Город Березники&quot; Пермского края"/>
    <s v="г. Березники, ул. Пятилетки, д. 23"/>
    <s v="ГВС"/>
    <d v="2024-12-31T00:00:00"/>
    <m/>
    <s v=""/>
    <s v=""/>
    <x v="303"/>
    <s v="г. Березники, ул. Пятилетки, д. 23: 2024: ГВС"/>
    <s v="РО"/>
    <s v="нет"/>
    <s v="г. Березники, ул. Пятилетки, д. 23: ГВС"/>
    <e v="#REF!"/>
  </r>
  <r>
    <n v="418"/>
    <s v="Муниципальное образование &quot;Город Березники&quot; Пермского края"/>
    <s v="г. Березники, ул. Пятилетки, д. 23"/>
    <s v="ВОД"/>
    <d v="2024-12-31T00:00:00"/>
    <m/>
    <s v=""/>
    <s v=""/>
    <x v="303"/>
    <s v="г. Березники, ул. Пятилетки, д. 23: 2024: ВОД"/>
    <s v="РО"/>
    <s v="нет"/>
    <s v="г. Березники, ул. Пятилетки, д. 23: ВОД"/>
    <e v="#REF!"/>
  </r>
  <r>
    <n v="419"/>
    <s v="Муниципальное образование &quot;Город Березники&quot; Пермского края"/>
    <s v="г. Березники, ул. Пятилетки, д. 35"/>
    <s v="ЭЛ"/>
    <d v="2024-12-31T00:00:00"/>
    <m/>
    <s v=""/>
    <s v=""/>
    <x v="304"/>
    <s v="г. Березники, ул. Пятилетки, д. 35: 2024: ЭЛ"/>
    <s v="РО"/>
    <s v="нет"/>
    <s v="г. Березники, ул. Пятилетки, д. 35: ЭЛ"/>
    <e v="#REF!"/>
  </r>
  <r>
    <n v="420"/>
    <s v="Муниципальное образование &quot;Город Березники&quot; Пермского края"/>
    <s v="г. Березники, ул. Пятилетки, д. 35"/>
    <s v="ХВС"/>
    <d v="2024-12-31T00:00:00"/>
    <m/>
    <s v=""/>
    <s v=""/>
    <x v="304"/>
    <s v="г. Березники, ул. Пятилетки, д. 35: 2024: ХВС"/>
    <s v="РО"/>
    <s v="нет"/>
    <s v="г. Березники, ул. Пятилетки, д. 35: ХВС"/>
    <e v="#REF!"/>
  </r>
  <r>
    <n v="421"/>
    <s v="Муниципальное образование &quot;Город Березники&quot; Пермского края"/>
    <s v="г. Березники, ул. Пятилетки, д. 35"/>
    <s v="ГВС"/>
    <d v="2024-12-31T00:00:00"/>
    <m/>
    <s v=""/>
    <s v=""/>
    <x v="304"/>
    <s v="г. Березники, ул. Пятилетки, д. 35: 2024: ГВС"/>
    <s v="РО"/>
    <s v="нет"/>
    <s v="г. Березники, ул. Пятилетки, д. 35: ГВС"/>
    <e v="#REF!"/>
  </r>
  <r>
    <n v="422"/>
    <s v="Муниципальное образование &quot;Город Березники&quot; Пермского края"/>
    <s v="г. Березники, ул. Пятилетки, д. 35"/>
    <s v="ВОД"/>
    <d v="2024-12-31T00:00:00"/>
    <m/>
    <s v=""/>
    <s v=""/>
    <x v="304"/>
    <s v="г. Березники, ул. Пятилетки, д. 35: 2024: ВОД"/>
    <s v="РО"/>
    <s v="нет"/>
    <s v="г. Березники, ул. Пятилетки, д. 35: ВОД"/>
    <e v="#REF!"/>
  </r>
  <r>
    <n v="423"/>
    <s v="Муниципальное образование &quot;Город Березники&quot; Пермского края"/>
    <s v="г. Березники, ул. Пятилетки, д. 46"/>
    <s v="РФ"/>
    <d v="2024-12-31T00:00:00"/>
    <m/>
    <s v=""/>
    <s v=""/>
    <x v="305"/>
    <s v="г. Березники, ул. Пятилетки, д. 46: 2024: РФ"/>
    <s v="РО"/>
    <s v="нет"/>
    <s v="г. Березники, ул. Пятилетки, д. 46: РФ"/>
    <e v="#REF!"/>
  </r>
  <r>
    <n v="424"/>
    <s v="Муниципальное образование &quot;Город Березники&quot; Пермского края"/>
    <s v="г. Березники, ул. Свердлова, д. 49"/>
    <s v="РК"/>
    <d v="2024-12-31T00:00:00"/>
    <m/>
    <s v=""/>
    <s v=""/>
    <x v="306"/>
    <s v="г. Березники, ул. Свердлова, д. 49: 2024: РК"/>
    <s v="РО"/>
    <s v="нет"/>
    <s v="г. Березники, ул. Свердлова, д. 49: РК"/>
    <e v="#REF!"/>
  </r>
  <r>
    <n v="425"/>
    <s v="Муниципальное образование &quot;Город Березники&quot; Пермского края"/>
    <s v="г. Березники, ул. Труда, д. 6А"/>
    <s v="ЭЛ"/>
    <d v="2024-12-31T00:00:00"/>
    <m/>
    <s v=""/>
    <s v=""/>
    <x v="307"/>
    <s v="г. Березники, ул. Труда, д. 6А: 2024: ЭЛ"/>
    <s v="РО"/>
    <s v="нет"/>
    <s v="г. Березники, ул. Труда, д. 6А: ЭЛ"/>
    <e v="#REF!"/>
  </r>
  <r>
    <n v="426"/>
    <s v="Муниципальное образование &quot;Город Березники&quot; Пермского края"/>
    <s v="г. Березники, ул. Труда, д. 6А"/>
    <s v="ХВС"/>
    <d v="2024-12-31T00:00:00"/>
    <m/>
    <s v=""/>
    <s v=""/>
    <x v="307"/>
    <s v="г. Березники, ул. Труда, д. 6А: 2024: ХВС"/>
    <s v="РО"/>
    <s v="нет"/>
    <s v="г. Березники, ул. Труда, д. 6А: ХВС"/>
    <e v="#REF!"/>
  </r>
  <r>
    <n v="427"/>
    <s v="Муниципальное образование &quot;Город Березники&quot; Пермского края"/>
    <s v="г. Березники, ул. Челюскинцев, д. 35"/>
    <s v="ХВС"/>
    <d v="2024-12-31T00:00:00"/>
    <m/>
    <s v=""/>
    <s v=""/>
    <x v="308"/>
    <s v="г. Березники, ул. Челюскинцев, д. 35: 2024: ХВС"/>
    <s v="РО"/>
    <s v="нет"/>
    <s v="г. Березники, ул. Челюскинцев, д. 35: ХВС"/>
    <e v="#REF!"/>
  </r>
  <r>
    <n v="428"/>
    <s v="Муниципальное образование &quot;Город Березники&quot; Пермского края"/>
    <s v="г. Березники, ул. Челюскинцев, д. 35"/>
    <s v="ГВС"/>
    <d v="2024-12-31T00:00:00"/>
    <m/>
    <s v=""/>
    <s v=""/>
    <x v="308"/>
    <s v="г. Березники, ул. Челюскинцев, д. 35: 2024: ГВС"/>
    <s v="РО"/>
    <s v="нет"/>
    <s v="г. Березники, ул. Челюскинцев, д. 35: ГВС"/>
    <e v="#REF!"/>
  </r>
  <r>
    <n v="429"/>
    <s v="Муниципальное образование &quot;Город Березники&quot; Пермского края"/>
    <s v="г. Березники, ул. Челюскинцев, д. 35"/>
    <s v="ВОД"/>
    <d v="2024-12-31T00:00:00"/>
    <m/>
    <s v=""/>
    <s v=""/>
    <x v="308"/>
    <s v="г. Березники, ул. Челюскинцев, д. 35: 2024: ВОД"/>
    <s v="РО"/>
    <s v="нет"/>
    <s v="г. Березники, ул. Челюскинцев, д. 35: ВОД"/>
    <e v="#REF!"/>
  </r>
  <r>
    <n v="430"/>
    <s v="Муниципальное образование &quot;Город Березники&quot; Пермского края"/>
    <s v="г. Березники, ул. Челюскинцев, д. 35"/>
    <s v="РФа"/>
    <d v="2024-12-31T00:00:00"/>
    <m/>
    <s v=""/>
    <s v=""/>
    <x v="308"/>
    <s v="г. Березники, ул. Челюскинцев, д. 35: 2024: Рфа"/>
    <s v="РО"/>
    <s v="нет"/>
    <s v="г. Березники, ул. Челюскинцев, д. 35: Рфа"/>
    <e v="#REF!"/>
  </r>
  <r>
    <n v="431"/>
    <s v="Муниципальное образование &quot;Город Березники&quot; Пермского края"/>
    <s v="г. Березники, ул. Челюскинцев, д. 53"/>
    <s v="ТЕП"/>
    <d v="2024-12-31T00:00:00"/>
    <m/>
    <s v=""/>
    <s v=""/>
    <x v="309"/>
    <s v="г. Березники, ул. Челюскинцев, д. 53: 2024: ТЕП"/>
    <s v="РО"/>
    <s v="нет"/>
    <s v="г. Березники, ул. Челюскинцев, д. 53: ТЕП"/>
    <e v="#REF!"/>
  </r>
  <r>
    <n v="432"/>
    <s v="Муниципальное образование &quot;Город Березники&quot; Пермского края"/>
    <s v="г. Березники, ул. Челюскинцев, д. 53"/>
    <s v="ХВС"/>
    <d v="2024-12-31T00:00:00"/>
    <m/>
    <s v=""/>
    <s v=""/>
    <x v="309"/>
    <s v="г. Березники, ул. Челюскинцев, д. 53: 2024: ХВС"/>
    <s v="РО"/>
    <s v="нет"/>
    <s v="г. Березники, ул. Челюскинцев, д. 53: ХВС"/>
    <e v="#REF!"/>
  </r>
  <r>
    <n v="433"/>
    <s v="Муниципальное образование &quot;Город Березники&quot; Пермского края"/>
    <s v="г. Березники, ул. Челюскинцев, д. 53"/>
    <s v="ГВС"/>
    <d v="2024-12-31T00:00:00"/>
    <m/>
    <s v=""/>
    <s v=""/>
    <x v="309"/>
    <s v="г. Березники, ул. Челюскинцев, д. 53: 2024: ГВС"/>
    <s v="РО"/>
    <s v="нет"/>
    <s v="г. Березники, ул. Челюскинцев, д. 53: ГВС"/>
    <e v="#REF!"/>
  </r>
  <r>
    <n v="434"/>
    <s v="Муниципальное образование &quot;Город Березники&quot; Пермского края"/>
    <s v="г. Березники, ул. Челюскинцев, д. 53"/>
    <s v="ВОД"/>
    <d v="2024-12-31T00:00:00"/>
    <m/>
    <s v=""/>
    <s v=""/>
    <x v="309"/>
    <s v="г. Березники, ул. Челюскинцев, д. 53: 2024: ВОД"/>
    <s v="РО"/>
    <s v="нет"/>
    <s v="г. Березники, ул. Челюскинцев, д. 53: ВОД"/>
    <e v="#REF!"/>
  </r>
  <r>
    <n v="435"/>
    <s v="Муниципальное образование &quot;Город Березники&quot; Пермского края"/>
    <s v="г. Березники, ул. Челюскинцев, д. 53"/>
    <s v="РФа"/>
    <d v="2024-12-31T00:00:00"/>
    <m/>
    <s v=""/>
    <s v=""/>
    <x v="309"/>
    <s v="г. Березники, ул. Челюскинцев, д. 53: 2024: Рфа"/>
    <s v="РО"/>
    <s v="нет"/>
    <s v="г. Березники, ул. Челюскинцев, д. 53: Рфа"/>
    <e v="#REF!"/>
  </r>
  <r>
    <n v="436"/>
    <s v="Муниципальное образование &quot;Город Березники&quot; Пермского края"/>
    <s v="г. Березники, ул. Юбилейная, д. 112"/>
    <s v="РК"/>
    <d v="2024-12-31T00:00:00"/>
    <m/>
    <s v=""/>
    <s v=""/>
    <x v="310"/>
    <s v="г. Березники, ул. Юбилейная, д. 112: 2024: РК"/>
    <s v="РО"/>
    <s v="нет"/>
    <s v="г. Березники, ул. Юбилейная, д. 112: РК"/>
    <e v="#REF!"/>
  </r>
  <r>
    <n v="437"/>
    <s v="Муниципальное образование &quot;Город Березники&quot; Пермского края"/>
    <s v="г. Березники, ул. Юбилейная, д. 28"/>
    <s v="РФа"/>
    <d v="2024-12-31T00:00:00"/>
    <m/>
    <s v=""/>
    <s v=""/>
    <x v="311"/>
    <s v="г. Березники, ул. Юбилейная, д. 28: 2024: Рфа"/>
    <s v="СС"/>
    <s v="нет"/>
    <s v="г. Березники, ул. Юбилейная, д. 28: Рфа"/>
    <e v="#REF!"/>
  </r>
  <r>
    <n v="438"/>
    <s v="Муниципальное образование &quot;Город Березники&quot; Пермского края"/>
    <s v="г. Березники, ул. Юбилейная, д. 42"/>
    <s v="ВОД"/>
    <d v="2024-12-31T00:00:00"/>
    <m/>
    <s v=""/>
    <s v=""/>
    <x v="312"/>
    <s v="г. Березники, ул. Юбилейная, д. 42: 2024: ВОД"/>
    <s v="СС"/>
    <s v="нет"/>
    <s v="г. Березники, ул. Юбилейная, д. 42: ВОД"/>
    <e v="#REF!"/>
  </r>
  <r>
    <n v="439"/>
    <s v="Муниципальное образование &quot;Город Березники&quot; Пермского края"/>
    <s v="г. Березники, ул. Юбилейная, д. 62"/>
    <s v="ВОД"/>
    <d v="2024-12-31T00:00:00"/>
    <m/>
    <s v=""/>
    <s v=""/>
    <x v="313"/>
    <s v="г. Березники, ул. Юбилейная, д. 62: 2024: ВОД"/>
    <s v="СС"/>
    <s v="нет"/>
    <s v="г. Березники, ул. Юбилейная, д. 62: ВОД"/>
    <e v="#REF!"/>
  </r>
  <r>
    <n v="440"/>
    <s v="Муниципальное образование &quot;Город Березники&quot; Пермского края"/>
    <s v="г. Березники, ул. Юбилейная, д. 9"/>
    <s v="РФа"/>
    <d v="2024-12-31T00:00:00"/>
    <m/>
    <s v=""/>
    <s v=""/>
    <x v="314"/>
    <s v="г. Березники, ул. Юбилейная, д. 9: 2024: Рфа"/>
    <s v="РО"/>
    <s v="нет"/>
    <s v="г. Березники, ул. Юбилейная, д. 9: Рфа"/>
    <e v="#REF!"/>
  </r>
  <r>
    <n v="441"/>
    <s v="Муниципальное образование &quot;Город Березники&quot; Пермского края"/>
    <s v="г. Березники, ул. Юбилейная, д. 9"/>
    <s v="РФ"/>
    <d v="2024-12-31T00:00:00"/>
    <m/>
    <s v=""/>
    <s v=""/>
    <x v="314"/>
    <s v="г. Березники, ул. Юбилейная, д. 9: 2024: РФ"/>
    <s v="РО"/>
    <s v="нет"/>
    <s v="г. Березники, ул. Юбилейная, д. 9: РФ"/>
    <e v="#REF!"/>
  </r>
  <r>
    <n v="442"/>
    <s v="Нытвенский городской округ Пермского края"/>
    <s v="г. Нытва, пр-т Ленина, д. 41"/>
    <s v="РФа"/>
    <d v="2024-12-31T00:00:00"/>
    <d v="2024-12-31T00:00:00"/>
    <s v=""/>
    <s v=""/>
    <x v="315"/>
    <s v="г. Нытва, пр-т Ленина, д. 41: 2024: Рфа"/>
    <s v="РО"/>
    <s v="нет"/>
    <s v="г. Нытва, пр-т Ленина, д. 41: Рфа"/>
    <e v="#REF!"/>
  </r>
  <r>
    <n v="443"/>
    <s v="Ординский муниципальный округ Пермского края"/>
    <s v="с. Орда, ул. Новая, д. 4"/>
    <s v="ЭЛ"/>
    <d v="2024-12-31T00:00:00"/>
    <m/>
    <s v=""/>
    <s v=""/>
    <x v="316"/>
    <s v="с. Орда, ул. Новая, д. 4: 2024: ЭЛ"/>
    <s v="СС"/>
    <s v="нет"/>
    <s v="с. Орда, ул. Новая, д. 4: ЭЛ"/>
    <e v="#REF!"/>
  </r>
  <r>
    <n v="444"/>
    <s v="Ординский муниципальный округ Пермского края"/>
    <s v="с. Орда, ул. Новая, д. 4"/>
    <s v="РК"/>
    <d v="2024-12-31T00:00:00"/>
    <m/>
    <s v=""/>
    <s v=""/>
    <x v="316"/>
    <s v="с. Орда, ул. Новая, д. 4: 2024: РК"/>
    <s v="СС"/>
    <s v="нет"/>
    <s v="с. Орда, ул. Новая, д. 4: РК"/>
    <e v="#REF!"/>
  </r>
  <r>
    <n v="445"/>
    <s v="Ординский муниципальный округ Пермского края"/>
    <s v="с. Орда, ул. Трактовая, д. 1Б"/>
    <s v="РК"/>
    <d v="2024-12-31T00:00:00"/>
    <d v="2024-12-31T00:00:00"/>
    <s v=""/>
    <s v=""/>
    <x v="317"/>
    <s v="с. Орда, ул. Трактовая, д. 1Б: 2024: РК"/>
    <s v="РО"/>
    <s v="нет"/>
    <s v="с. Орда, ул. Трактовая, д. 1Б: РК"/>
    <e v="#REF!"/>
  </r>
  <r>
    <n v="446"/>
    <s v="Ординский муниципальный округ Пермского края"/>
    <s v="с. Орда, ул. Трактовая, д. 8"/>
    <s v="РК"/>
    <d v="2024-12-31T00:00:00"/>
    <d v="2024-12-31T00:00:00"/>
    <s v=""/>
    <s v=""/>
    <x v="318"/>
    <s v="с. Орда, ул. Трактовая, д. 8: 2024: РК"/>
    <s v="РО"/>
    <s v="нет"/>
    <s v="с. Орда, ул. Трактовая, д. 8: РК"/>
    <e v="#REF!"/>
  </r>
  <r>
    <n v="447"/>
    <s v="Осинский городской округ Пермского края"/>
    <s v="г. Оса, ул. Пугачева, д. 14"/>
    <s v="РК"/>
    <d v="2024-12-31T00:00:00"/>
    <m/>
    <s v=""/>
    <s v=""/>
    <x v="319"/>
    <s v="г. Оса, ул. Пугачева, д. 14: 2024: РК"/>
    <s v="РО"/>
    <s v="нет"/>
    <s v="г. Оса, ул. Пугачева, д. 14: РК"/>
    <e v="#REF!"/>
  </r>
  <r>
    <n v="448"/>
    <s v="Осинский городской округ Пермского края"/>
    <s v="с. Комарово, ул. Молодежная, д. 1"/>
    <s v="ЭЛ"/>
    <d v="2024-12-31T00:00:00"/>
    <m/>
    <s v=""/>
    <s v=""/>
    <x v="320"/>
    <s v="с. Комарово, ул. Молодежная, д. 1: 2024: ЭЛ"/>
    <s v="РО"/>
    <s v="нет"/>
    <s v="с. Комарово, ул. Молодежная, д. 1: ЭЛ"/>
    <e v="#REF!"/>
  </r>
  <r>
    <n v="449"/>
    <s v="Осинский городской округ Пермского края"/>
    <s v="с. Комарово, ул. Молодежная, д. 1"/>
    <s v="РК"/>
    <d v="2024-12-31T00:00:00"/>
    <m/>
    <s v=""/>
    <s v=""/>
    <x v="320"/>
    <s v="с. Комарово, ул. Молодежная, д. 1: 2024: РК"/>
    <s v="РО"/>
    <s v="нет"/>
    <s v="с. Комарово, ул. Молодежная, д. 1: РК"/>
    <e v="#REF!"/>
  </r>
  <r>
    <n v="450"/>
    <s v="Оханский городской округ Пермского края"/>
    <s v="г. Оханск, ул. Подвойского, д. 65"/>
    <s v="РК"/>
    <d v="2024-12-31T00:00:00"/>
    <m/>
    <s v=""/>
    <s v=""/>
    <x v="321"/>
    <s v="г. Оханск, ул. Подвойского, д. 65: 2024: РК"/>
    <s v="РО"/>
    <s v="нет"/>
    <s v="г. Оханск, ул. Подвойского, д. 65: РК"/>
    <e v="#REF!"/>
  </r>
  <r>
    <n v="451"/>
    <s v="Очерский городской округ Пермского края"/>
    <s v="г. Очер, ул. Носкова, д. 14"/>
    <s v="РФ"/>
    <d v="2024-12-31T00:00:00"/>
    <d v="2024-12-31T00:00:00"/>
    <s v=""/>
    <s v=""/>
    <x v="322"/>
    <s v="г. Очер, ул. Носкова, д. 14: 2024: РФ"/>
    <s v="СС"/>
    <s v="нет"/>
    <s v="г. Очер, ул. Носкова, д. 14: РФ"/>
    <e v="#REF!"/>
  </r>
  <r>
    <n v="452"/>
    <s v="Пермский муниципальный район Пермского края"/>
    <s v="п. Красный Восход, ул. Зеленинская, д. 6А"/>
    <s v="ЭЛ"/>
    <d v="2024-12-31T00:00:00"/>
    <m/>
    <s v=""/>
    <s v=""/>
    <x v="323"/>
    <s v="п. Красный Восход, ул. Зеленинская, д. 6А: 2024: ЭЛ"/>
    <s v="РО"/>
    <s v="нет"/>
    <s v="п. Красный Восход, ул. Зеленинская, д. 6А: ЭЛ"/>
    <e v="#REF!"/>
  </r>
  <r>
    <n v="453"/>
    <s v="Пермский муниципальный район Пермского края"/>
    <s v="п. Юго-Камский, ул. Сибирская, д. 21"/>
    <s v="ЭЛ"/>
    <d v="2024-12-31T00:00:00"/>
    <m/>
    <s v=""/>
    <s v=""/>
    <x v="324"/>
    <s v="п. Юго-Камский, ул. Сибирская, д. 21: 2024: ЭЛ"/>
    <s v="РО"/>
    <s v="нет"/>
    <s v="п. Юго-Камский, ул. Сибирская, д. 21: ЭЛ"/>
    <e v="#REF!"/>
  </r>
  <r>
    <n v="454"/>
    <s v="Пермский муниципальный район Пермского края"/>
    <s v="п. Юго-Камский, ул. Советская, д. 146"/>
    <s v="ЭЛ"/>
    <d v="2024-12-31T00:00:00"/>
    <m/>
    <s v=""/>
    <s v=""/>
    <x v="325"/>
    <s v="п. Юго-Камский, ул. Советская, д. 146: 2024: ЭЛ"/>
    <s v="РО"/>
    <s v="нет"/>
    <s v="п. Юго-Камский, ул. Советская, д. 146: ЭЛ"/>
    <e v="#REF!"/>
  </r>
  <r>
    <n v="455"/>
    <s v="Пермский муниципальный район Пермского края"/>
    <s v="п. Юго-Камский, ул. Советская, д. 146"/>
    <s v="ВОД"/>
    <d v="2024-12-31T00:00:00"/>
    <m/>
    <s v=""/>
    <s v=""/>
    <x v="325"/>
    <s v="п. Юго-Камский, ул. Советская, д. 146: 2024: ВОД"/>
    <s v="РО"/>
    <s v="нет"/>
    <s v="п. Юго-Камский, ул. Советская, д. 146: ВОД"/>
    <e v="#REF!"/>
  </r>
  <r>
    <n v="456"/>
    <s v="Пермский муниципальный район Пермского края"/>
    <s v="п. Юго-Камский, ул. Советская, д. 146"/>
    <s v="РК"/>
    <d v="2024-12-31T00:00:00"/>
    <m/>
    <s v=""/>
    <s v=""/>
    <x v="325"/>
    <s v="п. Юго-Камский, ул. Советская, д. 146: 2024: РК"/>
    <s v="РО"/>
    <s v="нет"/>
    <s v="п. Юго-Камский, ул. Советская, д. 146: РК"/>
    <e v="#REF!"/>
  </r>
  <r>
    <n v="457"/>
    <s v="Пермский муниципальный район Пермского края"/>
    <s v="с. Бершеть, ул. Садовая, д. 5"/>
    <s v="ХВС"/>
    <d v="2024-12-31T00:00:00"/>
    <m/>
    <s v=""/>
    <s v=""/>
    <x v="326"/>
    <s v="с. Бершеть, ул. Садовая, д. 5: 2024: ХВС"/>
    <s v="РО"/>
    <s v="нет"/>
    <s v="с. Бершеть, ул. Садовая, д. 5: ХВС"/>
    <e v="#REF!"/>
  </r>
  <r>
    <n v="458"/>
    <s v="Пермский муниципальный район Пермского края"/>
    <s v="с. Бершеть, ул. Садовая, д. 5"/>
    <s v="ВОД"/>
    <d v="2024-12-31T00:00:00"/>
    <m/>
    <s v=""/>
    <s v=""/>
    <x v="326"/>
    <s v="с. Бершеть, ул. Садовая, д. 5: 2024: ВОД"/>
    <s v="РО"/>
    <s v="нет"/>
    <s v="с. Бершеть, ул. Садовая, д. 5: ВОД"/>
    <e v="#REF!"/>
  </r>
  <r>
    <n v="459"/>
    <s v="Пермский муниципальный район Пермского края"/>
    <s v="с. Бершеть, ул. Садовая, д. 5"/>
    <s v="РК"/>
    <d v="2024-12-31T00:00:00"/>
    <m/>
    <s v=""/>
    <s v=""/>
    <x v="326"/>
    <s v="с. Бершеть, ул. Садовая, д. 5: 2024: РК"/>
    <s v="РО"/>
    <s v="нет"/>
    <s v="с. Бершеть, ул. Садовая, д. 5: РК"/>
    <e v="#REF!"/>
  </r>
  <r>
    <n v="460"/>
    <s v="Соликамский городской округ Пермского края"/>
    <s v="г. Соликамск, ул. Белинского, д. 14"/>
    <s v="РК"/>
    <d v="2024-12-31T00:00:00"/>
    <m/>
    <s v=""/>
    <s v=""/>
    <x v="327"/>
    <s v="г. Соликамск, ул. Белинского, д. 14: 2024: РК"/>
    <s v="РО"/>
    <s v="нет"/>
    <s v="г. Соликамск, ул. Белинского, д. 14: РК"/>
    <e v="#REF!"/>
  </r>
  <r>
    <n v="461"/>
    <s v="Соликамский городской округ Пермского края"/>
    <s v="г. Соликамск, ул. Белинского, д. 8"/>
    <s v="ЭЛ"/>
    <d v="2024-12-31T00:00:00"/>
    <m/>
    <s v=""/>
    <s v=""/>
    <x v="328"/>
    <s v="г. Соликамск, ул. Белинского, д. 8: 2024: ЭЛ"/>
    <s v="РО"/>
    <s v="нет"/>
    <s v="г. Соликамск, ул. Белинского, д. 8: ЭЛ"/>
    <e v="#REF!"/>
  </r>
  <r>
    <n v="462"/>
    <s v="Соликамский городской округ Пермского края"/>
    <s v="г. Соликамск, ул. Белинского, д. 8"/>
    <s v="ТЕП"/>
    <d v="2024-12-31T00:00:00"/>
    <m/>
    <s v=""/>
    <s v=""/>
    <x v="328"/>
    <s v="г. Соликамск, ул. Белинского, д. 8: 2024: ТЕП"/>
    <s v="РО"/>
    <s v="нет"/>
    <s v="г. Соликамск, ул. Белинского, д. 8: ТЕП"/>
    <e v="#REF!"/>
  </r>
  <r>
    <n v="463"/>
    <s v="Соликамский городской округ Пермского края"/>
    <s v="г. Соликамск, ул. Белинского, д. 8"/>
    <s v="ХВС"/>
    <d v="2024-12-31T00:00:00"/>
    <m/>
    <s v=""/>
    <s v=""/>
    <x v="328"/>
    <s v="г. Соликамск, ул. Белинского, д. 8: 2024: ХВС"/>
    <s v="РО"/>
    <s v="нет"/>
    <s v="г. Соликамск, ул. Белинского, д. 8: ХВС"/>
    <e v="#REF!"/>
  </r>
  <r>
    <n v="464"/>
    <s v="Соликамский городской округ Пермского края"/>
    <s v="г. Соликамск, ул. Белинского, д. 8"/>
    <s v="ВОД"/>
    <d v="2024-12-31T00:00:00"/>
    <m/>
    <s v=""/>
    <s v=""/>
    <x v="328"/>
    <s v="г. Соликамск, ул. Белинского, д. 8: 2024: ВОД"/>
    <s v="РО"/>
    <s v="нет"/>
    <s v="г. Соликамск, ул. Белинского, д. 8: ВОД"/>
    <e v="#REF!"/>
  </r>
  <r>
    <n v="465"/>
    <s v="Соликамский городской округ Пермского края"/>
    <s v="г. Соликамск, ул. Белинского, д. 8"/>
    <s v="РК"/>
    <d v="2024-12-31T00:00:00"/>
    <m/>
    <s v=""/>
    <s v=""/>
    <x v="328"/>
    <s v="г. Соликамск, ул. Белинского, д. 8: 2024: РК"/>
    <s v="РО"/>
    <s v="нет"/>
    <s v="г. Соликамск, ул. Белинского, д. 8: РК"/>
    <e v="#REF!"/>
  </r>
  <r>
    <n v="466"/>
    <s v="Соликамский городской округ Пермского края"/>
    <s v="г. Соликамск, ул. Белинского, д. 8"/>
    <s v="РФ"/>
    <d v="2024-12-31T00:00:00"/>
    <m/>
    <s v=""/>
    <s v=""/>
    <x v="328"/>
    <s v="г. Соликамск, ул. Белинского, д. 8: 2024: РФ"/>
    <s v="РО"/>
    <s v="нет"/>
    <s v="г. Соликамск, ул. Белинского, д. 8: РФ"/>
    <e v="#REF!"/>
  </r>
  <r>
    <n v="467"/>
    <s v="Соликамский городской округ Пермского края"/>
    <s v="г. Соликамск, ул. Володарского /Большевистская, 45, д. 16"/>
    <s v="РФа"/>
    <d v="2024-12-31T00:00:00"/>
    <m/>
    <s v=""/>
    <s v=""/>
    <x v="329"/>
    <s v="г. Соликамск, ул. Володарского /Большевистская, 45, д. 16: 2024: Рфа"/>
    <s v="РО"/>
    <s v="нет"/>
    <s v="г. Соликамск, ул. Володарского /Большевистская, 45, д. 16: Рфа"/>
    <e v="#REF!"/>
  </r>
  <r>
    <n v="468"/>
    <s v="Соликамский городской округ Пермского края"/>
    <s v="г. Соликамск, ул. Володарского /Большевистская, 45, д. 16"/>
    <s v="РФ"/>
    <d v="2024-12-31T00:00:00"/>
    <m/>
    <s v=""/>
    <s v=""/>
    <x v="329"/>
    <s v="г. Соликамск, ул. Володарского /Большевистская, 45, д. 16: 2024: РФ"/>
    <s v="РО"/>
    <s v="нет"/>
    <s v="г. Соликамск, ул. Володарского /Большевистская, 45, д. 16: РФ"/>
    <e v="#REF!"/>
  </r>
  <r>
    <n v="469"/>
    <s v="Соликамский городской округ Пермского края"/>
    <s v="г. Соликамск, ул. Володарского, д. 19"/>
    <s v="РК"/>
    <d v="2024-12-31T00:00:00"/>
    <m/>
    <s v=""/>
    <s v=""/>
    <x v="330"/>
    <s v="г. Соликамск, ул. Володарского, д. 19: 2024: РК"/>
    <s v="РО"/>
    <s v="нет"/>
    <s v="г. Соликамск, ул. Володарского, д. 19: РК"/>
    <e v="#REF!"/>
  </r>
  <r>
    <n v="470"/>
    <s v="Соликамский городской округ Пермского края"/>
    <s v="г. Соликамск, ул. Дубравная, д. 59"/>
    <s v="ВОД"/>
    <d v="2024-12-31T00:00:00"/>
    <m/>
    <s v=""/>
    <s v=""/>
    <x v="331"/>
    <s v="г. Соликамск, ул. Дубравная, д. 59: 2024: ВОД"/>
    <s v="РО"/>
    <s v="нет"/>
    <s v="г. Соликамск, ул. Дубравная, д. 59: ВОД"/>
    <e v="#REF!"/>
  </r>
  <r>
    <n v="471"/>
    <s v="Соликамский городской округ Пермского края"/>
    <s v="г. Соликамск, ул. Коминтерна, д. 8"/>
    <s v="РК"/>
    <d v="2024-12-31T00:00:00"/>
    <m/>
    <s v=""/>
    <s v=""/>
    <x v="332"/>
    <s v="г. Соликамск, ул. Коминтерна, д. 8: 2024: РК"/>
    <s v="РО"/>
    <s v="нет"/>
    <s v="г. Соликамск, ул. Коминтерна, д. 8: РК"/>
    <e v="#REF!"/>
  </r>
  <r>
    <n v="472"/>
    <s v="Соликамский городской округ Пермского края"/>
    <s v="г. Соликамск, ул. Культуры, д. 40"/>
    <s v="ЭЛ"/>
    <d v="2024-12-31T00:00:00"/>
    <m/>
    <s v=""/>
    <s v=""/>
    <x v="333"/>
    <s v="г. Соликамск, ул. Культуры, д. 40: 2024: ЭЛ"/>
    <s v="РО"/>
    <s v="нет"/>
    <s v="г. Соликамск, ул. Культуры, д. 40: ЭЛ"/>
    <e v="#REF!"/>
  </r>
  <r>
    <n v="473"/>
    <s v="Соликамский городской округ Пермского края"/>
    <s v="г. Соликамск, ул. Культуры, д. 40"/>
    <s v="РФ"/>
    <d v="2024-12-31T00:00:00"/>
    <m/>
    <s v=""/>
    <s v=""/>
    <x v="333"/>
    <s v="г. Соликамск, ул. Культуры, д. 40: 2024: РФ"/>
    <s v="РО"/>
    <s v="нет"/>
    <s v="г. Соликамск, ул. Культуры, д. 40: РФ"/>
    <e v="#REF!"/>
  </r>
  <r>
    <n v="474"/>
    <s v="Соликамский городской округ Пермского края"/>
    <s v="г. Соликамск, ул. Матросова, д. 37"/>
    <s v="РФа"/>
    <d v="2024-12-31T00:00:00"/>
    <m/>
    <s v=""/>
    <s v=""/>
    <x v="334"/>
    <s v="г. Соликамск, ул. Матросова, д. 37: 2024: Рфа"/>
    <s v="РО"/>
    <s v="нет"/>
    <s v="г. Соликамск, ул. Матросова, д. 37: Рфа"/>
    <e v="#REF!"/>
  </r>
  <r>
    <n v="475"/>
    <s v="Соликамский городской округ Пермского края"/>
    <s v="г. Соликамск, ул. Матросова, д. 37"/>
    <s v="РФ"/>
    <d v="2024-12-31T00:00:00"/>
    <m/>
    <s v=""/>
    <s v=""/>
    <x v="334"/>
    <s v="г. Соликамск, ул. Матросова, д. 37: 2024: РФ"/>
    <s v="РО"/>
    <s v="нет"/>
    <s v="г. Соликамск, ул. Матросова, д. 37: РФ"/>
    <e v="#REF!"/>
  </r>
  <r>
    <n v="476"/>
    <s v="Соликамский городской округ Пермского края"/>
    <s v="г. Соликамск, ул. Молодежная, д. 19"/>
    <s v="РК"/>
    <d v="2024-12-31T00:00:00"/>
    <m/>
    <s v=""/>
    <s v=""/>
    <x v="335"/>
    <s v="г. Соликамск, ул. Молодежная, д. 19: 2024: РК"/>
    <s v="РО"/>
    <s v="нет"/>
    <s v="г. Соликамск, ул. Молодежная, д. 19: РК"/>
    <e v="#REF!"/>
  </r>
  <r>
    <n v="477"/>
    <s v="Соликамский городской округ Пермского края"/>
    <s v="г. Соликамск, ул. Молодежная, д. 5"/>
    <s v="РК"/>
    <d v="2024-12-31T00:00:00"/>
    <m/>
    <s v=""/>
    <s v=""/>
    <x v="336"/>
    <s v="г. Соликамск, ул. Молодежная, д. 5: 2024: РК"/>
    <s v="РО"/>
    <s v="нет"/>
    <s v="г. Соликамск, ул. Молодежная, д. 5: РК"/>
    <e v="#REF!"/>
  </r>
  <r>
    <n v="478"/>
    <s v="Соликамский городской округ Пермского края"/>
    <s v="г. Соликамск, ул. Молодежная, д. 9А"/>
    <s v="РК"/>
    <d v="2024-12-31T00:00:00"/>
    <m/>
    <s v=""/>
    <s v=""/>
    <x v="337"/>
    <s v="г. Соликамск, ул. Молодежная, д. 9А: 2024: РК"/>
    <s v="РО"/>
    <s v="нет"/>
    <s v="г. Соликамск, ул. Молодежная, д. 9А: РК"/>
    <e v="#REF!"/>
  </r>
  <r>
    <n v="479"/>
    <s v="Соликамский городской округ Пермского края"/>
    <s v="г. Соликамск, ул. Розы Люксембург, д. 22"/>
    <s v="ХВС"/>
    <d v="2024-12-31T00:00:00"/>
    <m/>
    <s v=""/>
    <s v=""/>
    <x v="338"/>
    <s v="г. Соликамск, ул. Розы Люксембург, д. 22: 2024: ХВС"/>
    <s v="РО"/>
    <s v="нет"/>
    <s v="г. Соликамск, ул. Розы Люксембург, д. 22: ХВС"/>
    <e v="#REF!"/>
  </r>
  <r>
    <n v="480"/>
    <s v="Соликамский городской округ Пермского края"/>
    <s v="г. Соликамск, ул. Розы Люксембург, д. 22"/>
    <s v="ВОД"/>
    <d v="2024-12-31T00:00:00"/>
    <m/>
    <s v=""/>
    <s v=""/>
    <x v="338"/>
    <s v="г. Соликамск, ул. Розы Люксембург, д. 22: 2024: ВОД"/>
    <s v="РО"/>
    <s v="нет"/>
    <s v="г. Соликамск, ул. Розы Люксембург, д. 22: ВОД"/>
    <e v="#REF!"/>
  </r>
  <r>
    <n v="481"/>
    <s v="Соликамский городской округ Пермского края"/>
    <s v="г. Соликамск, ул. Розы Люксембург, д. 7"/>
    <s v="РК"/>
    <d v="2024-12-31T00:00:00"/>
    <d v="2024-12-31T00:00:00"/>
    <s v=""/>
    <s v=""/>
    <x v="339"/>
    <s v="г. Соликамск, ул. Розы Люксембург, д. 7: 2024: РК"/>
    <s v="РО"/>
    <s v="нет"/>
    <s v="г. Соликамск, ул. Розы Люксембург, д. 7: РК"/>
    <e v="#REF!"/>
  </r>
  <r>
    <n v="482"/>
    <s v="Соликамский городской округ Пермского края"/>
    <s v="г. Соликамск, ул. Черняховского, д. 23"/>
    <s v="ЭЛ"/>
    <d v="2024-12-31T00:00:00"/>
    <m/>
    <s v=""/>
    <s v=""/>
    <x v="340"/>
    <s v="г. Соликамск, ул. Черняховского, д. 23: 2024: ЭЛ"/>
    <s v="РО"/>
    <s v="нет"/>
    <s v="г. Соликамск, ул. Черняховского, д. 23: ЭЛ"/>
    <e v="#REF!"/>
  </r>
  <r>
    <n v="483"/>
    <s v="Соликамский городской округ Пермского края"/>
    <s v="г. Соликамск, ул. Черняховского, д. 23"/>
    <s v="ТЕП"/>
    <d v="2024-12-31T00:00:00"/>
    <m/>
    <s v=""/>
    <s v=""/>
    <x v="340"/>
    <s v="г. Соликамск, ул. Черняховского, д. 23: 2024: ТЕП"/>
    <s v="РО"/>
    <s v="нет"/>
    <s v="г. Соликамск, ул. Черняховского, д. 23: ТЕП"/>
    <e v="#REF!"/>
  </r>
  <r>
    <n v="484"/>
    <s v="Соликамский городской округ Пермского края"/>
    <s v="г. Соликамск, ул. Черняховского, д. 23"/>
    <s v="ХВС"/>
    <d v="2024-12-31T00:00:00"/>
    <m/>
    <s v=""/>
    <s v=""/>
    <x v="340"/>
    <s v="г. Соликамск, ул. Черняховского, д. 23: 2024: ХВС"/>
    <s v="РО"/>
    <s v="нет"/>
    <s v="г. Соликамск, ул. Черняховского, д. 23: ХВС"/>
    <e v="#REF!"/>
  </r>
  <r>
    <n v="485"/>
    <s v="Соликамский городской округ Пермского края"/>
    <s v="г. Соликамск, ул. Черняховского, д. 23"/>
    <s v="ВОД"/>
    <d v="2024-12-31T00:00:00"/>
    <m/>
    <s v=""/>
    <s v=""/>
    <x v="340"/>
    <s v="г. Соликамск, ул. Черняховского, д. 23: 2024: ВОД"/>
    <s v="РО"/>
    <s v="нет"/>
    <s v="г. Соликамск, ул. Черняховского, д. 23: ВОД"/>
    <e v="#REF!"/>
  </r>
  <r>
    <n v="486"/>
    <s v="Соликамский городской округ Пермского края"/>
    <s v="г. Соликамск, ул. Черняховского, д. 23"/>
    <s v="РП"/>
    <d v="2024-12-31T00:00:00"/>
    <m/>
    <s v=""/>
    <s v=""/>
    <x v="340"/>
    <s v="г. Соликамск, ул. Черняховского, д. 23: 2024: РП"/>
    <s v="РО"/>
    <s v="нет"/>
    <s v="г. Соликамск, ул. Черняховского, д. 23: РП"/>
    <e v="#REF!"/>
  </r>
  <r>
    <n v="487"/>
    <s v="Чайковский городской округ Пермского края"/>
    <s v="г. Чайковский, б-р Приморский, д. 17"/>
    <s v="ТЕП"/>
    <d v="2024-12-31T00:00:00"/>
    <m/>
    <s v=""/>
    <s v=""/>
    <x v="341"/>
    <s v="г. Чайковский, б-р Приморский, д. 17: 2024: ТЕП"/>
    <s v="СС"/>
    <s v="нет"/>
    <s v="г. Чайковский, б-р Приморский, д. 17: ТЕП"/>
    <e v="#REF!"/>
  </r>
  <r>
    <n v="488"/>
    <s v="Чайковский городской округ Пермского края"/>
    <s v="г. Чайковский, б-р Приморский, д. 17"/>
    <s v="ВОД"/>
    <d v="2024-12-31T00:00:00"/>
    <m/>
    <s v=""/>
    <s v=""/>
    <x v="341"/>
    <s v="г. Чайковский, б-р Приморский, д. 17: 2024: ВОД"/>
    <s v="СС"/>
    <s v="нет"/>
    <s v="г. Чайковский, б-р Приморский, д. 17: ВОД"/>
    <e v="#REF!"/>
  </r>
  <r>
    <n v="489"/>
    <s v="Чайковский городской округ Пермского края"/>
    <s v="г. Чайковский, б-р Приморский, д. 33"/>
    <s v="ТЕП"/>
    <d v="2024-12-31T00:00:00"/>
    <m/>
    <s v=""/>
    <s v=""/>
    <x v="342"/>
    <s v="г. Чайковский, б-р Приморский, д. 33: 2024: ТЕП"/>
    <s v="СС"/>
    <s v="нет"/>
    <s v="г. Чайковский, б-р Приморский, д. 33: ТЕП"/>
    <e v="#REF!"/>
  </r>
  <r>
    <n v="490"/>
    <s v="Чайковский городской округ Пермского края"/>
    <s v="г. Чайковский, б-р Приморский, д. 33"/>
    <s v="ВОД"/>
    <d v="2024-12-31T00:00:00"/>
    <m/>
    <s v=""/>
    <s v=""/>
    <x v="342"/>
    <s v="г. Чайковский, б-р Приморский, д. 33: 2024: ВОД"/>
    <s v="СС"/>
    <s v="нет"/>
    <s v="г. Чайковский, б-р Приморский, д. 33: ВОД"/>
    <e v="#REF!"/>
  </r>
  <r>
    <n v="491"/>
    <s v="Чайковский городской округ Пермского края"/>
    <s v="г. Чайковский, б-р Приморский, д. 33"/>
    <s v="РК"/>
    <d v="2024-12-31T00:00:00"/>
    <m/>
    <s v=""/>
    <s v=""/>
    <x v="342"/>
    <s v="г. Чайковский, б-р Приморский, д. 33: 2024: РК"/>
    <s v="СС"/>
    <s v="нет"/>
    <s v="г. Чайковский, б-р Приморский, д. 33: РК"/>
    <e v="#REF!"/>
  </r>
  <r>
    <n v="492"/>
    <s v="Чайковский городской округ Пермского края"/>
    <s v="г. Чайковский, б-р Приморский, д. 53"/>
    <s v="ТЕП"/>
    <d v="2024-12-31T00:00:00"/>
    <m/>
    <s v=""/>
    <s v=""/>
    <x v="343"/>
    <s v="г. Чайковский, б-р Приморский, д. 53: 2024: ТЕП"/>
    <s v="СС"/>
    <s v="нет"/>
    <s v="г. Чайковский, б-р Приморский, д. 53: ТЕП"/>
    <e v="#REF!"/>
  </r>
  <r>
    <n v="493"/>
    <s v="Чайковский городской округ Пермского края"/>
    <s v="г. Чайковский, б-р Приморский, д. 53"/>
    <s v="ГВС"/>
    <d v="2024-12-31T00:00:00"/>
    <m/>
    <s v=""/>
    <s v=""/>
    <x v="343"/>
    <s v="г. Чайковский, б-р Приморский, д. 53: 2024: ГВС"/>
    <s v="СС"/>
    <s v="нет"/>
    <s v="г. Чайковский, б-р Приморский, д. 53: ГВС"/>
    <e v="#REF!"/>
  </r>
  <r>
    <n v="494"/>
    <s v="Чайковский городской округ Пермского края"/>
    <s v="г. Чайковский, б-р Приморский, д. 53"/>
    <s v="ВОД"/>
    <d v="2024-12-31T00:00:00"/>
    <m/>
    <s v=""/>
    <s v=""/>
    <x v="343"/>
    <s v="г. Чайковский, б-р Приморский, д. 53: 2024: ВОД"/>
    <s v="СС"/>
    <s v="нет"/>
    <s v="г. Чайковский, б-р Приморский, д. 53: ВОД"/>
    <e v="#REF!"/>
  </r>
  <r>
    <n v="495"/>
    <s v="Чайковский городской округ Пермского края"/>
    <s v="г. Чайковский, б-р Приморский, д. 53"/>
    <s v="РФа"/>
    <d v="2024-12-31T00:00:00"/>
    <m/>
    <s v=""/>
    <s v=""/>
    <x v="343"/>
    <s v="г. Чайковский, б-р Приморский, д. 53: 2024: Рфа"/>
    <s v="СС"/>
    <s v="нет"/>
    <s v="г. Чайковский, б-р Приморский, д. 53: Рфа"/>
    <e v="#REF!"/>
  </r>
  <r>
    <n v="496"/>
    <s v="Чайковский городской округ Пермского края"/>
    <s v="г. Чайковский, ул. Вокзальная, д. 33"/>
    <s v="РЛ"/>
    <d v="2024-12-31T00:00:00"/>
    <m/>
    <n v="2"/>
    <n v="0"/>
    <x v="344"/>
    <s v="г. Чайковский, ул. Вокзальная, д. 33: 2024: РЛ"/>
    <s v="СС"/>
    <s v="нет"/>
    <s v="г. Чайковский, ул. Вокзальная, д. 33: РЛ"/>
    <e v="#REF!"/>
  </r>
  <r>
    <n v="497"/>
    <s v="Чайковский городской округ Пермского края"/>
    <s v="г. Чайковский, ул. Вокзальная, д. 61"/>
    <s v="РЛ"/>
    <d v="2024-12-31T00:00:00"/>
    <m/>
    <n v="1"/>
    <n v="0"/>
    <x v="345"/>
    <s v="г. Чайковский, ул. Вокзальная, д. 61: 2024: РЛ"/>
    <s v="СС"/>
    <s v="нет"/>
    <s v="г. Чайковский, ул. Вокзальная, д. 61: РЛ"/>
    <e v="#REF!"/>
  </r>
  <r>
    <n v="498"/>
    <s v="Чайковский городской округ Пермского края"/>
    <s v="г. Чайковский, ул. Горького, д. 18"/>
    <s v="ТЕП"/>
    <d v="2024-12-31T00:00:00"/>
    <m/>
    <s v=""/>
    <s v=""/>
    <x v="346"/>
    <s v="г. Чайковский, ул. Горького, д. 18: 2024: ТЕП"/>
    <s v="СС"/>
    <s v="нет"/>
    <s v="г. Чайковский, ул. Горького, д. 18: ТЕП"/>
    <e v="#REF!"/>
  </r>
  <r>
    <n v="499"/>
    <s v="Чайковский городской округ Пермского края"/>
    <s v="г. Чайковский, ул. Горького, д. 18"/>
    <s v="ХВС"/>
    <d v="2024-12-31T00:00:00"/>
    <m/>
    <s v=""/>
    <s v=""/>
    <x v="346"/>
    <s v="г. Чайковский, ул. Горького, д. 18: 2024: ХВС"/>
    <s v="СС"/>
    <s v="нет"/>
    <s v="г. Чайковский, ул. Горького, д. 18: ХВС"/>
    <e v="#REF!"/>
  </r>
  <r>
    <n v="500"/>
    <s v="Чайковский городской округ Пермского края"/>
    <s v="г. Чайковский, ул. Горького, д. 18"/>
    <s v="ГВС"/>
    <d v="2024-12-31T00:00:00"/>
    <m/>
    <s v=""/>
    <s v=""/>
    <x v="346"/>
    <s v="г. Чайковский, ул. Горького, д. 18: 2024: ГВС"/>
    <s v="СС"/>
    <s v="нет"/>
    <s v="г. Чайковский, ул. Горького, д. 18: ГВС"/>
    <e v="#REF!"/>
  </r>
  <r>
    <n v="501"/>
    <s v="Чайковский городской округ Пермского края"/>
    <s v="г. Чайковский, ул. Горького, д. 18"/>
    <s v="ВОД"/>
    <d v="2024-12-31T00:00:00"/>
    <m/>
    <s v=""/>
    <s v=""/>
    <x v="346"/>
    <s v="г. Чайковский, ул. Горького, д. 18: 2024: ВОД"/>
    <s v="СС"/>
    <s v="нет"/>
    <s v="г. Чайковский, ул. Горького, д. 18: ВОД"/>
    <e v="#REF!"/>
  </r>
  <r>
    <n v="502"/>
    <s v="Чайковский городской округ Пермского края"/>
    <s v="г. Чайковский, ул. Горького, д. 18"/>
    <s v="РК"/>
    <d v="2024-12-31T00:00:00"/>
    <m/>
    <s v=""/>
    <s v=""/>
    <x v="346"/>
    <s v="г. Чайковский, ул. Горького, д. 18: 2024: РК"/>
    <s v="СС"/>
    <s v="нет"/>
    <s v="г. Чайковский, ул. Горького, д. 18: РК"/>
    <e v="#REF!"/>
  </r>
  <r>
    <n v="503"/>
    <s v="Чайковский городской округ Пермского края"/>
    <s v="г. Чайковский, ул. Декабристов, д. 18"/>
    <s v="РЛ"/>
    <d v="2024-12-31T00:00:00"/>
    <m/>
    <n v="4"/>
    <n v="0"/>
    <x v="347"/>
    <s v="г. Чайковский, ул. Декабристов, д. 18: 2024: РЛ"/>
    <s v="СС"/>
    <s v="нет"/>
    <s v="г. Чайковский, ул. Декабристов, д. 18: РЛ"/>
    <e v="#REF!"/>
  </r>
  <r>
    <n v="504"/>
    <s v="Чайковский городской округ Пермского края"/>
    <s v="г. Чайковский, ул. Кабалевского, д. 17"/>
    <s v="РК"/>
    <d v="2024-12-31T00:00:00"/>
    <m/>
    <s v=""/>
    <s v=""/>
    <x v="348"/>
    <s v="г. Чайковский, ул. Кабалевского, д. 17: 2024: РК"/>
    <s v="СС"/>
    <s v="нет"/>
    <s v="г. Чайковский, ул. Кабалевского, д. 17: РК"/>
    <e v="#REF!"/>
  </r>
  <r>
    <n v="505"/>
    <s v="Чайковский городской округ Пермского края"/>
    <s v="г. Чайковский, ул. Кабалевского, д. 40"/>
    <s v="ТЕП"/>
    <d v="2024-12-31T00:00:00"/>
    <m/>
    <s v=""/>
    <s v=""/>
    <x v="349"/>
    <s v="г. Чайковский, ул. Кабалевского, д. 40: 2024: ТЕП"/>
    <s v="СС"/>
    <s v="нет"/>
    <s v="г. Чайковский, ул. Кабалевского, д. 40: ТЕП"/>
    <e v="#REF!"/>
  </r>
  <r>
    <n v="506"/>
    <s v="Чайковский городской округ Пермского края"/>
    <s v="г. Чайковский, ул. Кабалевского, д. 40"/>
    <s v="ХВС"/>
    <d v="2024-12-31T00:00:00"/>
    <m/>
    <s v=""/>
    <s v=""/>
    <x v="349"/>
    <s v="г. Чайковский, ул. Кабалевского, д. 40: 2024: ХВС"/>
    <s v="СС"/>
    <s v="нет"/>
    <s v="г. Чайковский, ул. Кабалевского, д. 40: ХВС"/>
    <e v="#REF!"/>
  </r>
  <r>
    <n v="507"/>
    <s v="Чайковский городской округ Пермского края"/>
    <s v="г. Чайковский, ул. Кабалевского, д. 40"/>
    <s v="ГВС"/>
    <d v="2024-12-31T00:00:00"/>
    <m/>
    <s v=""/>
    <s v=""/>
    <x v="349"/>
    <s v="г. Чайковский, ул. Кабалевского, д. 40: 2024: ГВС"/>
    <s v="СС"/>
    <s v="нет"/>
    <s v="г. Чайковский, ул. Кабалевского, д. 40: ГВС"/>
    <e v="#REF!"/>
  </r>
  <r>
    <n v="508"/>
    <s v="Чайковский городской округ Пермского края"/>
    <s v="г. Чайковский, ул. Кабалевского, д. 40"/>
    <s v="ВОД"/>
    <d v="2024-12-31T00:00:00"/>
    <m/>
    <s v=""/>
    <s v=""/>
    <x v="349"/>
    <s v="г. Чайковский, ул. Кабалевского, д. 40: 2024: ВОД"/>
    <s v="СС"/>
    <s v="нет"/>
    <s v="г. Чайковский, ул. Кабалевского, д. 40: ВОД"/>
    <e v="#REF!"/>
  </r>
  <r>
    <n v="509"/>
    <s v="Чайковский городской округ Пермского края"/>
    <s v="г. Чайковский, ул. Карла Маркса, д. 18"/>
    <s v="ТЕП"/>
    <d v="2024-12-31T00:00:00"/>
    <m/>
    <s v=""/>
    <s v=""/>
    <x v="350"/>
    <s v="г. Чайковский, ул. Карла Маркса, д. 18: 2024: ТЕП"/>
    <s v="СС"/>
    <s v="нет"/>
    <s v="г. Чайковский, ул. Карла Маркса, д. 18: ТЕП"/>
    <e v="#REF!"/>
  </r>
  <r>
    <n v="510"/>
    <s v="Чайковский городской округ Пермского края"/>
    <s v="г. Чайковский, ул. Карла Маркса, д. 18"/>
    <s v="РК"/>
    <d v="2024-12-31T00:00:00"/>
    <m/>
    <s v=""/>
    <s v=""/>
    <x v="350"/>
    <s v="г. Чайковский, ул. Карла Маркса, д. 18: 2024: РК"/>
    <s v="СС"/>
    <s v="нет"/>
    <s v="г. Чайковский, ул. Карла Маркса, д. 18: РК"/>
    <e v="#REF!"/>
  </r>
  <r>
    <n v="511"/>
    <s v="Чайковский городской округ Пермского края"/>
    <s v="г. Чайковский, ул. Карла Маркса, д. 20"/>
    <s v="ГАЗ"/>
    <d v="2024-12-31T00:00:00"/>
    <m/>
    <s v=""/>
    <s v=""/>
    <x v="351"/>
    <s v="г. Чайковский, ул. Карла Маркса, д. 20: 2024: ГАЗ"/>
    <s v="СС"/>
    <s v="нет"/>
    <s v="г. Чайковский, ул. Карла Маркса, д. 20: ГАЗ"/>
    <e v="#REF!"/>
  </r>
  <r>
    <n v="512"/>
    <s v="Чайковский городской округ Пермского края"/>
    <s v="г. Чайковский, ул. Карла Маркса, д. 30"/>
    <s v="ТЕП"/>
    <d v="2024-12-31T00:00:00"/>
    <m/>
    <s v=""/>
    <s v=""/>
    <x v="352"/>
    <s v="г. Чайковский, ул. Карла Маркса, д. 30: 2024: ТЕП"/>
    <s v="СС"/>
    <s v="нет"/>
    <s v="г. Чайковский, ул. Карла Маркса, д. 30: ТЕП"/>
    <e v="#REF!"/>
  </r>
  <r>
    <n v="513"/>
    <s v="Чайковский городской округ Пермского края"/>
    <s v="г. Чайковский, ул. Карла Маркса, д. 30"/>
    <s v="ХВС"/>
    <d v="2024-12-31T00:00:00"/>
    <m/>
    <s v=""/>
    <s v=""/>
    <x v="352"/>
    <s v="г. Чайковский, ул. Карла Маркса, д. 30: 2024: ХВС"/>
    <s v="СС"/>
    <s v="нет"/>
    <s v="г. Чайковский, ул. Карла Маркса, д. 30: ХВС"/>
    <e v="#REF!"/>
  </r>
  <r>
    <n v="514"/>
    <s v="Чайковский городской округ Пермского края"/>
    <s v="г. Чайковский, ул. Карла Маркса, д. 30"/>
    <s v="ГВС"/>
    <d v="2024-12-31T00:00:00"/>
    <m/>
    <s v=""/>
    <s v=""/>
    <x v="352"/>
    <s v="г. Чайковский, ул. Карла Маркса, д. 30: 2024: ГВС"/>
    <s v="СС"/>
    <s v="нет"/>
    <s v="г. Чайковский, ул. Карла Маркса, д. 30: ГВС"/>
    <e v="#REF!"/>
  </r>
  <r>
    <n v="515"/>
    <s v="Чайковский городской округ Пермского края"/>
    <s v="г. Чайковский, ул. Карла Маркса, д. 30"/>
    <s v="ВОД"/>
    <d v="2024-12-31T00:00:00"/>
    <m/>
    <s v=""/>
    <s v=""/>
    <x v="352"/>
    <s v="г. Чайковский, ул. Карла Маркса, д. 30: 2024: ВОД"/>
    <s v="СС"/>
    <s v="нет"/>
    <s v="г. Чайковский, ул. Карла Маркса, д. 30: ВОД"/>
    <e v="#REF!"/>
  </r>
  <r>
    <n v="516"/>
    <s v="Чайковский городской округ Пермского края"/>
    <s v="г. Чайковский, ул. Карла Маркса, д. 30"/>
    <s v="РК"/>
    <d v="2024-12-31T00:00:00"/>
    <m/>
    <s v=""/>
    <s v=""/>
    <x v="352"/>
    <s v="г. Чайковский, ул. Карла Маркса, д. 30: 2024: РК"/>
    <s v="СС"/>
    <s v="нет"/>
    <s v="г. Чайковский, ул. Карла Маркса, д. 30: РК"/>
    <e v="#REF!"/>
  </r>
  <r>
    <n v="517"/>
    <s v="Чайковский городской округ Пермского края"/>
    <s v="г. Чайковский, ул. Карла Маркса, д. 42"/>
    <s v="ТЕП"/>
    <d v="2024-12-31T00:00:00"/>
    <m/>
    <s v=""/>
    <s v=""/>
    <x v="353"/>
    <s v="г. Чайковский, ул. Карла Маркса, д. 42: 2024: ТЕП"/>
    <s v="СС"/>
    <s v="нет"/>
    <s v="г. Чайковский, ул. Карла Маркса, д. 42: ТЕП"/>
    <e v="#REF!"/>
  </r>
  <r>
    <n v="518"/>
    <s v="Чайковский городской округ Пермского края"/>
    <s v="г. Чайковский, ул. Карла Маркса, д. 42"/>
    <s v="ВОД"/>
    <d v="2024-12-31T00:00:00"/>
    <m/>
    <s v=""/>
    <s v=""/>
    <x v="353"/>
    <s v="г. Чайковский, ул. Карла Маркса, д. 42: 2024: ВОД"/>
    <s v="СС"/>
    <s v="нет"/>
    <s v="г. Чайковский, ул. Карла Маркса, д. 42: ВОД"/>
    <e v="#REF!"/>
  </r>
  <r>
    <n v="519"/>
    <s v="Чайковский городской округ Пермского края"/>
    <s v="г. Чайковский, ул. Карла Маркса, д. 42"/>
    <s v="РК"/>
    <d v="2024-12-31T00:00:00"/>
    <m/>
    <s v=""/>
    <s v=""/>
    <x v="353"/>
    <s v="г. Чайковский, ул. Карла Маркса, д. 42: 2024: РК"/>
    <s v="СС"/>
    <s v="нет"/>
    <s v="г. Чайковский, ул. Карла Маркса, д. 42: РК"/>
    <e v="#REF!"/>
  </r>
  <r>
    <n v="520"/>
    <s v="Чайковский городской округ Пермского края"/>
    <s v="г. Чайковский, ул. Ленина, д. 12"/>
    <s v="ТЕП"/>
    <d v="2024-12-31T00:00:00"/>
    <m/>
    <s v=""/>
    <s v=""/>
    <x v="354"/>
    <s v="г. Чайковский, ул. Ленина, д. 12: 2024: ТЕП"/>
    <s v="СС"/>
    <s v="нет"/>
    <s v="г. Чайковский, ул. Ленина, д. 12: ТЕП"/>
    <e v="#REF!"/>
  </r>
  <r>
    <n v="521"/>
    <s v="Чайковский городской округ Пермского края"/>
    <s v="г. Чайковский, ул. Ленина, д. 12"/>
    <s v="ХВС"/>
    <d v="2024-12-31T00:00:00"/>
    <m/>
    <s v=""/>
    <s v=""/>
    <x v="354"/>
    <s v="г. Чайковский, ул. Ленина, д. 12: 2024: ХВС"/>
    <s v="СС"/>
    <s v="нет"/>
    <s v="г. Чайковский, ул. Ленина, д. 12: ХВС"/>
    <e v="#REF!"/>
  </r>
  <r>
    <n v="522"/>
    <s v="Чайковский городской округ Пермского края"/>
    <s v="г. Чайковский, ул. Ленина, д. 12"/>
    <s v="ГВС"/>
    <d v="2024-12-31T00:00:00"/>
    <m/>
    <s v=""/>
    <s v=""/>
    <x v="354"/>
    <s v="г. Чайковский, ул. Ленина, д. 12: 2024: ГВС"/>
    <s v="СС"/>
    <s v="нет"/>
    <s v="г. Чайковский, ул. Ленина, д. 12: ГВС"/>
    <e v="#REF!"/>
  </r>
  <r>
    <n v="523"/>
    <s v="Чайковский городской округ Пермского края"/>
    <s v="г. Чайковский, ул. Ленина, д. 12"/>
    <s v="ВОД"/>
    <d v="2024-12-31T00:00:00"/>
    <m/>
    <s v=""/>
    <s v=""/>
    <x v="354"/>
    <s v="г. Чайковский, ул. Ленина, д. 12: 2024: ВОД"/>
    <s v="СС"/>
    <s v="нет"/>
    <s v="г. Чайковский, ул. Ленина, д. 12: ВОД"/>
    <e v="#REF!"/>
  </r>
  <r>
    <n v="524"/>
    <s v="Чайковский городской округ Пермского края"/>
    <s v="г. Чайковский, ул. Ленина, д. 12"/>
    <s v="РК"/>
    <d v="2024-12-31T00:00:00"/>
    <m/>
    <s v=""/>
    <s v=""/>
    <x v="354"/>
    <s v="г. Чайковский, ул. Ленина, д. 12: 2024: РК"/>
    <s v="СС"/>
    <s v="нет"/>
    <s v="г. Чайковский, ул. Ленина, д. 12: РК"/>
    <e v="#REF!"/>
  </r>
  <r>
    <n v="525"/>
    <s v="Чайковский городской округ Пермского края"/>
    <s v="г. Чайковский, ул. Ленина, д. 20"/>
    <s v="ТЕП"/>
    <d v="2024-12-31T00:00:00"/>
    <m/>
    <s v=""/>
    <s v=""/>
    <x v="355"/>
    <s v="г. Чайковский, ул. Ленина, д. 20: 2024: ТЕП"/>
    <s v="СС"/>
    <s v="нет"/>
    <s v="г. Чайковский, ул. Ленина, д. 20: ТЕП"/>
    <e v="#REF!"/>
  </r>
  <r>
    <n v="526"/>
    <s v="Чайковский городской округ Пермского края"/>
    <s v="г. Чайковский, ул. Ленина, д. 20"/>
    <s v="ХВС"/>
    <d v="2024-12-31T00:00:00"/>
    <m/>
    <s v=""/>
    <s v=""/>
    <x v="355"/>
    <s v="г. Чайковский, ул. Ленина, д. 20: 2024: ХВС"/>
    <s v="СС"/>
    <s v="нет"/>
    <s v="г. Чайковский, ул. Ленина, д. 20: ХВС"/>
    <e v="#REF!"/>
  </r>
  <r>
    <n v="527"/>
    <s v="Чайковский городской округ Пермского края"/>
    <s v="г. Чайковский, ул. Ленина, д. 20"/>
    <s v="ГВС"/>
    <d v="2024-12-31T00:00:00"/>
    <m/>
    <s v=""/>
    <s v=""/>
    <x v="355"/>
    <s v="г. Чайковский, ул. Ленина, д. 20: 2024: ГВС"/>
    <s v="СС"/>
    <s v="нет"/>
    <s v="г. Чайковский, ул. Ленина, д. 20: ГВС"/>
    <e v="#REF!"/>
  </r>
  <r>
    <n v="528"/>
    <s v="Чайковский городской округ Пермского края"/>
    <s v="г. Чайковский, ул. Ленина, д. 20"/>
    <s v="ВОД"/>
    <d v="2024-12-31T00:00:00"/>
    <m/>
    <s v=""/>
    <s v=""/>
    <x v="355"/>
    <s v="г. Чайковский, ул. Ленина, д. 20: 2024: ВОД"/>
    <s v="СС"/>
    <s v="нет"/>
    <s v="г. Чайковский, ул. Ленина, д. 20: ВОД"/>
    <e v="#REF!"/>
  </r>
  <r>
    <n v="529"/>
    <s v="Чайковский городской округ Пермского края"/>
    <s v="г. Чайковский, ул. Ленина, д. 20"/>
    <s v="РК"/>
    <d v="2024-12-31T00:00:00"/>
    <m/>
    <s v=""/>
    <s v=""/>
    <x v="355"/>
    <s v="г. Чайковский, ул. Ленина, д. 20: 2024: РК"/>
    <s v="СС"/>
    <s v="нет"/>
    <s v="г. Чайковский, ул. Ленина, д. 20: РК"/>
    <e v="#REF!"/>
  </r>
  <r>
    <n v="530"/>
    <s v="Чайковский городской округ Пермского края"/>
    <s v="г. Чайковский, ул. Ленина, д. 20"/>
    <s v="РФа"/>
    <d v="2024-12-31T00:00:00"/>
    <m/>
    <s v=""/>
    <s v=""/>
    <x v="355"/>
    <s v="г. Чайковский, ул. Ленина, д. 20: 2024: Рфа"/>
    <s v="СС"/>
    <s v="нет"/>
    <s v="г. Чайковский, ул. Ленина, д. 20: Рфа"/>
    <e v="#REF!"/>
  </r>
  <r>
    <n v="531"/>
    <s v="Чайковский городской округ Пермского края"/>
    <s v="г. Чайковский, ул. Ленина, д. 31"/>
    <s v="ТЕП"/>
    <d v="2024-12-31T00:00:00"/>
    <m/>
    <s v=""/>
    <s v=""/>
    <x v="356"/>
    <s v="г. Чайковский, ул. Ленина, д. 31: 2024: ТЕП"/>
    <s v="СС"/>
    <s v="нет"/>
    <s v="г. Чайковский, ул. Ленина, д. 31: ТЕП"/>
    <e v="#REF!"/>
  </r>
  <r>
    <n v="532"/>
    <s v="Чайковский городской округ Пермского края"/>
    <s v="г. Чайковский, ул. Ленина, д. 31"/>
    <s v="ГВС"/>
    <d v="2024-12-31T00:00:00"/>
    <m/>
    <s v=""/>
    <s v=""/>
    <x v="356"/>
    <s v="г. Чайковский, ул. Ленина, д. 31: 2024: ГВС"/>
    <s v="СС"/>
    <s v="нет"/>
    <s v="г. Чайковский, ул. Ленина, д. 31: ГВС"/>
    <e v="#REF!"/>
  </r>
  <r>
    <n v="533"/>
    <s v="Чайковский городской округ Пермского края"/>
    <s v="г. Чайковский, ул. Ленина, д. 31"/>
    <s v="ВОД"/>
    <d v="2024-12-31T00:00:00"/>
    <m/>
    <s v=""/>
    <s v=""/>
    <x v="356"/>
    <s v="г. Чайковский, ул. Ленина, д. 31: 2024: ВОД"/>
    <s v="СС"/>
    <s v="нет"/>
    <s v="г. Чайковский, ул. Ленина, д. 31: ВОД"/>
    <e v="#REF!"/>
  </r>
  <r>
    <n v="534"/>
    <s v="Чайковский городской округ Пермского края"/>
    <s v="г. Чайковский, ул. Ленина, д. 31"/>
    <s v="РК"/>
    <d v="2024-12-31T00:00:00"/>
    <m/>
    <s v=""/>
    <s v=""/>
    <x v="356"/>
    <s v="г. Чайковский, ул. Ленина, д. 31: 2024: РК"/>
    <s v="СС"/>
    <s v="нет"/>
    <s v="г. Чайковский, ул. Ленина, д. 31: РК"/>
    <e v="#REF!"/>
  </r>
  <r>
    <n v="535"/>
    <s v="Чайковский городской округ Пермского края"/>
    <s v="г. Чайковский, ул. Ленина, д. 5"/>
    <s v="ГАЗ"/>
    <d v="2024-12-31T00:00:00"/>
    <m/>
    <s v=""/>
    <s v=""/>
    <x v="357"/>
    <s v="г. Чайковский, ул. Ленина, д. 5: 2024: ГАЗ"/>
    <s v="СС"/>
    <s v="нет"/>
    <s v="г. Чайковский, ул. Ленина, д. 5: ГАЗ"/>
    <e v="#REF!"/>
  </r>
  <r>
    <n v="536"/>
    <s v="Чайковский городской округ Пермского края"/>
    <s v="г. Чайковский, ул. Ленина, д. 7"/>
    <s v="ГАЗ"/>
    <d v="2024-12-31T00:00:00"/>
    <m/>
    <s v=""/>
    <s v=""/>
    <x v="358"/>
    <s v="г. Чайковский, ул. Ленина, д. 7: 2024: ГАЗ"/>
    <s v="СС"/>
    <s v="нет"/>
    <s v="г. Чайковский, ул. Ленина, д. 7: ГАЗ"/>
    <e v="#REF!"/>
  </r>
  <r>
    <n v="537"/>
    <s v="Чайковский городской округ Пермского края"/>
    <s v="г. Чайковский, ул. Ленина, д. 9"/>
    <s v="ГАЗ"/>
    <d v="2024-12-31T00:00:00"/>
    <m/>
    <s v=""/>
    <s v=""/>
    <x v="359"/>
    <s v="г. Чайковский, ул. Ленина, д. 9: 2024: ГАЗ"/>
    <s v="СС"/>
    <s v="нет"/>
    <s v="г. Чайковский, ул. Ленина, д. 9: ГАЗ"/>
    <e v="#REF!"/>
  </r>
  <r>
    <n v="538"/>
    <s v="Чайковский городской округ Пермского края"/>
    <s v="г. Чайковский, ул. Мира, д. 16"/>
    <s v="ЭЛ"/>
    <d v="2024-12-31T00:00:00"/>
    <m/>
    <s v=""/>
    <s v=""/>
    <x v="360"/>
    <s v="г. Чайковский, ул. Мира, д. 16: 2024: ЭЛ"/>
    <s v="РО"/>
    <s v="нет"/>
    <s v="г. Чайковский, ул. Мира, д. 16: ЭЛ"/>
    <e v="#REF!"/>
  </r>
  <r>
    <n v="539"/>
    <s v="Чайковский городской округ Пермского края"/>
    <s v="г. Чайковский, ул. Мира, д. 16"/>
    <s v="ХВС"/>
    <d v="2024-12-31T00:00:00"/>
    <m/>
    <s v=""/>
    <s v=""/>
    <x v="360"/>
    <s v="г. Чайковский, ул. Мира, д. 16: 2024: ХВС"/>
    <s v="РО"/>
    <s v="нет"/>
    <s v="г. Чайковский, ул. Мира, д. 16: ХВС"/>
    <e v="#REF!"/>
  </r>
  <r>
    <n v="540"/>
    <s v="Чайковский городской округ Пермского края"/>
    <s v="г. Чайковский, ул. Советская, д. 55"/>
    <s v="РЛ"/>
    <d v="2024-12-31T00:00:00"/>
    <m/>
    <n v="6"/>
    <n v="0"/>
    <x v="361"/>
    <s v="г. Чайковский, ул. Советская, д. 55: 2024: РЛ"/>
    <s v="СС"/>
    <s v="нет"/>
    <s v="г. Чайковский, ул. Советская, д. 55: РЛ"/>
    <e v="#REF!"/>
  </r>
  <r>
    <n v="541"/>
    <s v="Частинский муниципальный округ Пермского края"/>
    <s v="с. Частые, ул. Ленина, д. 75"/>
    <s v="РК"/>
    <d v="2024-12-31T00:00:00"/>
    <m/>
    <s v=""/>
    <s v=""/>
    <x v="362"/>
    <s v="с. Частые, ул. Ленина, д. 75: 2024: РК"/>
    <s v="РО"/>
    <s v="нет"/>
    <s v="с. Частые, ул. Ленина, д. 75: РК"/>
    <e v="#REF!"/>
  </r>
  <r>
    <n v="542"/>
    <s v="Частинский муниципальный округ Пермского края"/>
    <s v="с. Частые, ул. Ленина, д. 80"/>
    <s v="РК"/>
    <d v="2024-12-31T00:00:00"/>
    <m/>
    <s v=""/>
    <s v=""/>
    <x v="363"/>
    <s v="с. Частые, ул. Ленина, д. 80: 2024: РК"/>
    <s v="РО"/>
    <s v="нет"/>
    <s v="с. Частые, ул. Ленина, д. 80: РК"/>
    <e v="#REF!"/>
  </r>
  <r>
    <n v="543"/>
    <s v="Чернушинский городской округ Пермского края"/>
    <s v="г. Чернушка, ул. Ленина, д. 83А"/>
    <s v="РК"/>
    <d v="2024-12-31T00:00:00"/>
    <m/>
    <s v=""/>
    <s v=""/>
    <x v="364"/>
    <s v="г. Чернушка, ул. Ленина, д. 83А: 2024: РК"/>
    <s v="РО"/>
    <s v="нет"/>
    <s v="г. Чернушка, ул. Ленина, д. 83А: РК"/>
    <e v="#REF!"/>
  </r>
  <r>
    <n v="544"/>
    <s v="Чернушинский городской округ Пермского края"/>
    <s v="г. Чернушка, ул. Ленина, д. 83А"/>
    <s v="РФа"/>
    <d v="2024-12-31T00:00:00"/>
    <m/>
    <s v=""/>
    <s v=""/>
    <x v="364"/>
    <s v="г. Чернушка, ул. Ленина, д. 83А: 2024: Рфа"/>
    <s v="РО"/>
    <s v="нет"/>
    <s v="г. Чернушка, ул. Ленина, д. 83А: Рфа"/>
    <e v="#REF!"/>
  </r>
  <r>
    <n v="545"/>
    <s v="Чернушинский городской округ Пермского края"/>
    <s v="г. Чернушка, ул. Ленина, д. 83А"/>
    <s v="РФ"/>
    <d v="2024-12-31T00:00:00"/>
    <m/>
    <s v=""/>
    <s v=""/>
    <x v="364"/>
    <s v="г. Чернушка, ул. Ленина, д. 83А: 2024: РФ"/>
    <s v="РО"/>
    <s v="нет"/>
    <s v="г. Чернушка, ул. Ленина, д. 83А: РФ"/>
    <e v="#REF!"/>
  </r>
  <r>
    <n v="546"/>
    <s v="Чусовской городской округ Пермского края"/>
    <s v="г. Чусовой, п. Лямино, ул. Космонавтов, д. 1"/>
    <s v="ЭЛ"/>
    <d v="2024-12-31T00:00:00"/>
    <m/>
    <s v=""/>
    <s v=""/>
    <x v="365"/>
    <s v="г. Чусовой, п. Лямино, ул. Космонавтов, д. 1: 2024: ЭЛ"/>
    <s v="СС"/>
    <s v="нет"/>
    <s v="г. Чусовой, п. Лямино, ул. Космонавтов, д. 1: ЭЛ"/>
    <e v="#REF!"/>
  </r>
  <r>
    <n v="547"/>
    <s v="Чусовской городской округ Пермского края"/>
    <s v="г. Чусовой, п. Лямино, ул. Космонавтов, д. 1"/>
    <s v="РФа"/>
    <d v="2024-12-31T00:00:00"/>
    <m/>
    <s v=""/>
    <s v=""/>
    <x v="365"/>
    <s v="г. Чусовой, п. Лямино, ул. Космонавтов, д. 1: 2024: Рфа"/>
    <s v="СС"/>
    <s v="нет"/>
    <s v="г. Чусовой, п. Лямино, ул. Космонавтов, д. 1: Рфа"/>
    <e v="#REF!"/>
  </r>
  <r>
    <n v="548"/>
    <s v="Чусовской городской округ Пермского края"/>
    <s v="г. Чусовой, п. Лямино, ул. Космонавтов, д. 1"/>
    <s v="КО"/>
    <d v="2024-12-31T00:00:00"/>
    <m/>
    <s v=""/>
    <s v=""/>
    <x v="365"/>
    <s v="г. Чусовой, п. Лямино, ул. Космонавтов, д. 1: 2024: КО"/>
    <s v="СС"/>
    <s v="нет"/>
    <s v="г. Чусовой, п. Лямино, ул. Космонавтов, д. 1: КО"/>
    <e v="#REF!"/>
  </r>
  <r>
    <n v="549"/>
    <s v="Чусовской городской округ Пермского края"/>
    <s v="г. Чусовой, п. Лямино, ул. Космонавтов, д. 3"/>
    <s v="ЭЛ"/>
    <d v="2024-12-31T00:00:00"/>
    <m/>
    <s v=""/>
    <s v=""/>
    <x v="366"/>
    <s v="г. Чусовой, п. Лямино, ул. Космонавтов, д. 3: 2024: ЭЛ"/>
    <s v="СС"/>
    <s v="нет"/>
    <s v="г. Чусовой, п. Лямино, ул. Космонавтов, д. 3: ЭЛ"/>
    <e v="#REF!"/>
  </r>
  <r>
    <n v="550"/>
    <s v="Чусовской городской округ Пермского края"/>
    <s v="г. Чусовой, п. Лямино, ул. Космонавтов, д. 3"/>
    <s v="КО"/>
    <d v="2024-12-31T00:00:00"/>
    <m/>
    <s v=""/>
    <s v=""/>
    <x v="366"/>
    <s v="г. Чусовой, п. Лямино, ул. Космонавтов, д. 3: 2024: КО"/>
    <s v="СС"/>
    <s v="нет"/>
    <s v="г. Чусовой, п. Лямино, ул. Космонавтов, д. 3: КО"/>
    <e v="#REF!"/>
  </r>
  <r>
    <n v="551"/>
    <s v="Чусовской городской округ Пермского края"/>
    <s v="г. Чусовой, ул. 50 лет ВЛКСМ, д. 2А"/>
    <s v="РЛ"/>
    <d v="2024-12-31T00:00:00"/>
    <m/>
    <n v="6"/>
    <n v="0"/>
    <x v="367"/>
    <s v="г. Чусовой, ул. 50 лет ВЛКСМ, д. 2А: 2024: РЛ"/>
    <s v="СС"/>
    <s v="нет"/>
    <s v="г. Чусовой, ул. 50 лет ВЛКСМ, д. 2А: РЛ"/>
    <e v="#REF!"/>
  </r>
  <r>
    <n v="552"/>
    <s v="Чусовской городской округ Пермского края"/>
    <s v="г. Чусовой, ул. Высотная, д. 13"/>
    <s v="РК"/>
    <d v="2024-12-31T00:00:00"/>
    <m/>
    <s v=""/>
    <s v=""/>
    <x v="368"/>
    <s v="г. Чусовой, ул. Высотная, д. 13: 2024: РК"/>
    <s v="РО"/>
    <s v="нет"/>
    <s v="г. Чусовой, ул. Высотная, д. 13: РК"/>
    <e v="#REF!"/>
  </r>
  <r>
    <n v="553"/>
    <s v="Чусовской городской округ Пермского края"/>
    <s v="г. Чусовой, ул. Железнодорожная, д. 7"/>
    <s v="ВОД"/>
    <d v="2024-12-31T00:00:00"/>
    <m/>
    <s v=""/>
    <s v=""/>
    <x v="369"/>
    <s v="г. Чусовой, ул. Железнодорожная, д. 7: 2024: ВОД"/>
    <s v="РО"/>
    <s v="нет"/>
    <s v="г. Чусовой, ул. Железнодорожная, д. 7: ВОД"/>
    <e v="#REF!"/>
  </r>
  <r>
    <n v="554"/>
    <s v="Чусовской городской округ Пермского края"/>
    <s v="г. Чусовой, ул. Железнодорожная, д. 7"/>
    <s v="РК"/>
    <d v="2024-12-31T00:00:00"/>
    <m/>
    <s v=""/>
    <s v=""/>
    <x v="369"/>
    <s v="г. Чусовой, ул. Железнодорожная, д. 7: 2024: РК"/>
    <s v="РО"/>
    <s v="нет"/>
    <s v="г. Чусовой, ул. Железнодорожная, д. 7: РК"/>
    <e v="#REF!"/>
  </r>
  <r>
    <n v="555"/>
    <s v="Чусовской городской округ Пермского края"/>
    <s v="г. Чусовой, ул. Ленина, д. 14"/>
    <s v="ВОД"/>
    <d v="2024-12-31T00:00:00"/>
    <m/>
    <s v=""/>
    <s v=""/>
    <x v="370"/>
    <s v="г. Чусовой, ул. Ленина, д. 14: 2024: ВОД"/>
    <s v="РО"/>
    <s v="нет"/>
    <s v="г. Чусовой, ул. Ленина, д. 14: ВОД"/>
    <e v="#REF!"/>
  </r>
  <r>
    <n v="556"/>
    <s v="Чусовской городской округ Пермского края"/>
    <s v="г. Чусовой, ул. Ленина, д. 24"/>
    <s v="РП"/>
    <d v="2024-12-31T00:00:00"/>
    <m/>
    <s v=""/>
    <s v=""/>
    <x v="371"/>
    <s v="г. Чусовой, ул. Ленина, д. 24: 2024: РП"/>
    <s v="РО"/>
    <s v="нет"/>
    <s v="г. Чусовой, ул. Ленина, д. 24: РП"/>
    <e v="#REF!"/>
  </r>
  <r>
    <n v="557"/>
    <s v="Чусовской городской округ Пермского края"/>
    <s v="г. Чусовой, ул. Ленина, д. 47"/>
    <s v="РФ"/>
    <d v="2024-12-31T00:00:00"/>
    <m/>
    <s v=""/>
    <s v=""/>
    <x v="372"/>
    <s v="г. Чусовой, ул. Ленина, д. 47: 2024: РФ"/>
    <s v="РО"/>
    <s v="нет"/>
    <s v="г. Чусовой, ул. Ленина, д. 47: РФ"/>
    <e v="#REF!"/>
  </r>
  <r>
    <n v="558"/>
    <s v="Чусовской городской округ Пермского края"/>
    <s v="г. Чусовой, ул. Ленина, д. 52"/>
    <s v="ТЕП"/>
    <d v="2024-12-31T00:00:00"/>
    <m/>
    <s v=""/>
    <s v=""/>
    <x v="373"/>
    <s v="г. Чусовой, ул. Ленина, д. 52: 2024: ТЕП"/>
    <s v="РО"/>
    <s v="нет"/>
    <s v="г. Чусовой, ул. Ленина, д. 52: ТЕП"/>
    <e v="#REF!"/>
  </r>
  <r>
    <n v="559"/>
    <s v="Чусовской городской округ Пермского края"/>
    <s v="г. Чусовой, ул. Ленина, д. 52"/>
    <s v="ХВС"/>
    <d v="2024-12-31T00:00:00"/>
    <m/>
    <s v=""/>
    <s v=""/>
    <x v="373"/>
    <s v="г. Чусовой, ул. Ленина, д. 52: 2024: ХВС"/>
    <s v="РО"/>
    <s v="нет"/>
    <s v="г. Чусовой, ул. Ленина, д. 52: ХВС"/>
    <e v="#REF!"/>
  </r>
  <r>
    <n v="560"/>
    <s v="Чусовской городской округ Пермского края"/>
    <s v="г. Чусовой, ул. Ленина, д. 52"/>
    <s v="ВОД"/>
    <d v="2024-12-31T00:00:00"/>
    <m/>
    <s v=""/>
    <s v=""/>
    <x v="373"/>
    <s v="г. Чусовой, ул. Ленина, д. 52: 2024: ВОД"/>
    <s v="РО"/>
    <s v="нет"/>
    <s v="г. Чусовой, ул. Ленина, д. 52: ВОД"/>
    <e v="#REF!"/>
  </r>
  <r>
    <n v="561"/>
    <s v="Чусовской городской округ Пермского края"/>
    <s v="г. Чусовой, ул. Ленина, д. 7"/>
    <s v="ТЕП"/>
    <d v="2024-12-31T00:00:00"/>
    <m/>
    <s v=""/>
    <s v=""/>
    <x v="374"/>
    <s v="г. Чусовой, ул. Ленина, д. 7: 2024: ТЕП"/>
    <s v="РО"/>
    <s v="нет"/>
    <s v="г. Чусовой, ул. Ленина, д. 7: ТЕП"/>
    <e v="#REF!"/>
  </r>
  <r>
    <n v="562"/>
    <s v="Чусовской городской округ Пермского края"/>
    <s v="г. Чусовой, ул. Ленина, д. 7"/>
    <s v="ХВС"/>
    <d v="2024-12-31T00:00:00"/>
    <m/>
    <s v=""/>
    <s v=""/>
    <x v="374"/>
    <s v="г. Чусовой, ул. Ленина, д. 7: 2024: ХВС"/>
    <s v="РО"/>
    <s v="нет"/>
    <s v="г. Чусовой, ул. Ленина, д. 7: ХВС"/>
    <e v="#REF!"/>
  </r>
  <r>
    <n v="563"/>
    <s v="Чусовской городской округ Пермского края"/>
    <s v="г. Чусовой, ул. Ленина, д. 7"/>
    <s v="ВОД"/>
    <d v="2024-12-31T00:00:00"/>
    <m/>
    <s v=""/>
    <s v=""/>
    <x v="374"/>
    <s v="г. Чусовой, ул. Ленина, д. 7: 2024: ВОД"/>
    <s v="РО"/>
    <s v="нет"/>
    <s v="г. Чусовой, ул. Ленина, д. 7: ВОД"/>
    <e v="#REF!"/>
  </r>
  <r>
    <n v="564"/>
    <s v="Чусовской городской округ Пермского края"/>
    <s v="г. Чусовой, ул. Ленина, д. 7"/>
    <s v="РФ"/>
    <d v="2024-12-31T00:00:00"/>
    <m/>
    <s v=""/>
    <s v=""/>
    <x v="374"/>
    <s v="г. Чусовой, ул. Ленина, д. 7: 2024: РФ"/>
    <s v="РО"/>
    <s v="нет"/>
    <s v="г. Чусовой, ул. Ленина, д. 7: РФ"/>
    <e v="#REF!"/>
  </r>
  <r>
    <n v="565"/>
    <s v="Чусовской городской округ Пермского края"/>
    <s v="г. Чусовой, ул. Лысьвенская, д. 76"/>
    <s v="РК"/>
    <d v="2024-12-31T00:00:00"/>
    <d v="2024-12-31T00:00:00"/>
    <s v=""/>
    <s v=""/>
    <x v="375"/>
    <s v="г. Чусовой, ул. Лысьвенская, д. 76: 2024: РК"/>
    <s v="СС"/>
    <s v="нет"/>
    <s v="г. Чусовой, ул. Лысьвенская, д. 76: РК"/>
    <e v="#REF!"/>
  </r>
  <r>
    <n v="566"/>
    <s v="Чусовской городской округ Пермского края"/>
    <s v="г. Чусовой, ул. Лысьвенская, д. 80"/>
    <s v="РК"/>
    <d v="2024-12-31T00:00:00"/>
    <d v="2024-12-31T00:00:00"/>
    <s v=""/>
    <s v=""/>
    <x v="376"/>
    <s v="г. Чусовой, ул. Лысьвенская, д. 80: 2024: РК"/>
    <s v="СС"/>
    <s v="нет"/>
    <s v="г. Чусовой, ул. Лысьвенская, д. 80: РК"/>
    <e v="#REF!"/>
  </r>
  <r>
    <n v="567"/>
    <s v="Чусовской городской округ Пермского края"/>
    <s v="г. Чусовой, ул. Мира, д. 5"/>
    <s v="РФа"/>
    <d v="2024-12-31T00:00:00"/>
    <m/>
    <s v=""/>
    <s v=""/>
    <x v="377"/>
    <s v="г. Чусовой, ул. Мира, д. 5: 2024: Рфа"/>
    <s v="СС"/>
    <s v="нет"/>
    <s v="г. Чусовой, ул. Мира, д. 5: Рфа"/>
    <e v="#REF!"/>
  </r>
  <r>
    <n v="568"/>
    <s v="Чусовской городской округ Пермского края"/>
    <s v="г. Чусовой, ул. Мира, д. 9"/>
    <s v="РФа"/>
    <d v="2024-12-31T00:00:00"/>
    <d v="2024-12-31T00:00:00"/>
    <s v=""/>
    <s v=""/>
    <x v="378"/>
    <s v="г. Чусовой, ул. Мира, д. 9: 2024: РФа"/>
    <s v="СС"/>
    <s v="нет"/>
    <s v="г. Чусовой, ул. Мира, д. 9: РФа"/>
    <e v="#REF!"/>
  </r>
  <r>
    <n v="569"/>
    <s v="Чусовской городской округ Пермского края"/>
    <s v="г. Чусовой, ул. Орджоникидзе, д. 10"/>
    <s v="РФа"/>
    <d v="2024-12-31T00:00:00"/>
    <m/>
    <s v=""/>
    <s v=""/>
    <x v="379"/>
    <s v="г. Чусовой, ул. Орджоникидзе, д. 10: 2024: Рфа"/>
    <s v="РО"/>
    <s v="нет"/>
    <s v="г. Чусовой, ул. Орджоникидзе, д. 10: Рфа"/>
    <e v="#REF!"/>
  </r>
  <r>
    <n v="570"/>
    <s v="Чусовской городской округ Пермского края"/>
    <s v="г. Чусовой, ул. Переездная, д. 11"/>
    <s v="РК"/>
    <d v="2024-12-31T00:00:00"/>
    <m/>
    <s v=""/>
    <s v=""/>
    <x v="380"/>
    <s v="г. Чусовой, ул. Переездная, д. 11: 2024: РК"/>
    <s v="РО"/>
    <s v="нет"/>
    <s v="г. Чусовой, ул. Переездная, д. 11: РК"/>
    <e v="#REF!"/>
  </r>
  <r>
    <n v="571"/>
    <s v="Чусовской городской округ Пермского края"/>
    <s v="г. Чусовой, ул. Переездная, д. 22"/>
    <s v="ЭЛ"/>
    <d v="2024-12-31T00:00:00"/>
    <m/>
    <s v=""/>
    <s v=""/>
    <x v="381"/>
    <s v="г. Чусовой, ул. Переездная, д. 22: 2024: ЭЛ"/>
    <s v="РО"/>
    <s v="нет"/>
    <s v="г. Чусовой, ул. Переездная, д. 22: ЭЛ"/>
    <e v="#REF!"/>
  </r>
  <r>
    <n v="572"/>
    <s v="Чусовской городской округ Пермского края"/>
    <s v="г. Чусовой, ул. Переездная, д. 22"/>
    <s v="ВОД"/>
    <d v="2024-12-31T00:00:00"/>
    <m/>
    <s v=""/>
    <s v=""/>
    <x v="381"/>
    <s v="г. Чусовой, ул. Переездная, д. 22: 2024: ВОД"/>
    <s v="РО"/>
    <s v="нет"/>
    <s v="г. Чусовой, ул. Переездная, д. 22: ВОД"/>
    <e v="#REF!"/>
  </r>
  <r>
    <n v="573"/>
    <s v="Чусовской городской округ Пермского края"/>
    <s v="г. Чусовой, ул. Переездная, д. 22"/>
    <s v="РФа"/>
    <d v="2024-12-31T00:00:00"/>
    <m/>
    <s v=""/>
    <s v=""/>
    <x v="381"/>
    <s v="г. Чусовой, ул. Переездная, д. 22: 2024: Рфа"/>
    <s v="РО"/>
    <s v="нет"/>
    <s v="г. Чусовой, ул. Переездная, д. 22: Рфа"/>
    <e v="#REF!"/>
  </r>
  <r>
    <n v="574"/>
    <s v="Чусовской городской округ Пермского края"/>
    <s v="г. Чусовой, ул. Попова, д. 2В"/>
    <s v="РК"/>
    <d v="2024-12-31T00:00:00"/>
    <m/>
    <s v=""/>
    <s v=""/>
    <x v="382"/>
    <s v="г. Чусовой, ул. Попова, д. 2В: 2024: РК"/>
    <s v="РО"/>
    <s v="нет"/>
    <s v="г. Чусовой, ул. Попова, д. 2В: РК"/>
    <e v="#REF!"/>
  </r>
  <r>
    <n v="575"/>
    <s v="Чусовской городской округ Пермского края"/>
    <s v="г. Чусовой, ул. Сивкова, д. 2"/>
    <s v="РФа"/>
    <d v="2024-12-31T00:00:00"/>
    <d v="2024-12-31T00:00:00"/>
    <s v=""/>
    <s v=""/>
    <x v="383"/>
    <s v="г. Чусовой, ул. Сивкова, д. 2: 2024: РФа"/>
    <s v="СС"/>
    <s v="нет"/>
    <s v="г. Чусовой, ул. Сивкова, д. 2: РФа"/>
    <e v="#REF!"/>
  </r>
  <r>
    <n v="576"/>
    <s v="Чусовской городской округ Пермского края"/>
    <s v="г. Чусовой, ул. Чайковского, д. 10"/>
    <s v="ТЕП"/>
    <d v="2024-12-31T00:00:00"/>
    <d v="2024-12-31T00:00:00"/>
    <s v=""/>
    <s v=""/>
    <x v="384"/>
    <s v="г. Чусовой, ул. Чайковского, д. 10: 2024: ТЕП"/>
    <s v="СС"/>
    <s v="нет"/>
    <s v="г. Чусовой, ул. Чайковского, д. 10: ТЕП"/>
    <e v="#REF!"/>
  </r>
  <r>
    <n v="577"/>
    <s v="Чусовской городской округ Пермского края"/>
    <s v="г. Чусовой, ул. Чайковского, д. 14"/>
    <s v="РК"/>
    <d v="2024-12-31T00:00:00"/>
    <d v="2024-12-31T00:00:00"/>
    <s v=""/>
    <s v=""/>
    <x v="385"/>
    <s v="г. Чусовой, ул. Чайковского, д. 14: 2024: РК"/>
    <s v="СС"/>
    <s v="нет"/>
    <s v="г. Чусовой, ул. Чайковского, д. 14: РК"/>
    <e v="#REF!"/>
  </r>
  <r>
    <n v="578"/>
    <s v="Чусовской городской округ Пермского края"/>
    <s v="г. Чусовой, ул. Чайковского, д. 20"/>
    <s v="РК"/>
    <d v="2024-12-31T00:00:00"/>
    <d v="2024-12-31T00:00:00"/>
    <s v=""/>
    <s v=""/>
    <x v="386"/>
    <s v="г. Чусовой, ул. Чайковского, д. 20: 2024: РК"/>
    <s v="СС"/>
    <s v="нет"/>
    <s v="г. Чусовой, ул. Чайковского, д. 20: РК"/>
    <e v="#REF!"/>
  </r>
  <r>
    <n v="579"/>
    <s v="Чусовской городской округ Пермского края"/>
    <s v="г. Чусовой, ул. Чайковского, д. 20А"/>
    <s v="РК"/>
    <d v="2024-12-31T00:00:00"/>
    <d v="2024-12-31T00:00:00"/>
    <s v=""/>
    <s v=""/>
    <x v="387"/>
    <s v="г. Чусовой, ул. Чайковского, д. 20А: 2024: РК"/>
    <s v="СС"/>
    <s v="нет"/>
    <s v="г. Чусовой, ул. Чайковского, д. 20А: РК"/>
    <e v="#REF!"/>
  </r>
  <r>
    <n v="580"/>
    <s v="Чусовской городской округ Пермского края"/>
    <s v="г. Чусовой, ул. Чайковского, д. 6"/>
    <s v="РК"/>
    <d v="2024-12-31T00:00:00"/>
    <d v="2024-12-31T00:00:00"/>
    <s v=""/>
    <s v=""/>
    <x v="388"/>
    <s v="г. Чусовой, ул. Чайковского, д. 6: 2024: РК"/>
    <s v="СС"/>
    <s v="нет"/>
    <s v="г. Чусовой, ул. Чайковского, д. 6: РК"/>
    <e v="#REF!"/>
  </r>
  <r>
    <n v="581"/>
    <s v="Чусовской городской округ Пермского края"/>
    <s v="г. Чусовой, ул. Школьная, д. 26"/>
    <s v="РК"/>
    <d v="2024-12-31T00:00:00"/>
    <m/>
    <s v=""/>
    <s v=""/>
    <x v="389"/>
    <s v="г. Чусовой, ул. Школьная, д. 26: 2024: РК"/>
    <s v="РО"/>
    <s v="нет"/>
    <s v="г. Чусовой, ул. Школьная, д. 26: РК"/>
    <e v="#REF!"/>
  </r>
  <r>
    <n v="582"/>
    <s v="Александровский муниципальный округ Пермского края"/>
    <s v="г. Александровск, ул. Жданова, д. 24"/>
    <s v="ТЕП"/>
    <d v="2025-12-31T00:00:00"/>
    <m/>
    <s v=""/>
    <s v=""/>
    <x v="390"/>
    <s v="г. Александровск, ул. Жданова, д. 24: 2025: ТЕП"/>
    <s v="РО"/>
    <s v="нет"/>
    <s v="г. Александровск, ул. Жданова, д. 24: ТЕП"/>
    <e v="#REF!"/>
  </r>
  <r>
    <n v="583"/>
    <s v="Александровский муниципальный округ Пермского края"/>
    <s v="г. Александровск, ул. Ким, д. 22"/>
    <s v="ТЕП"/>
    <d v="2025-12-31T00:00:00"/>
    <m/>
    <s v=""/>
    <s v=""/>
    <x v="391"/>
    <s v="г. Александровск, ул. Ким, д. 22: 2025: ТЕП"/>
    <s v="РО"/>
    <s v="нет"/>
    <s v="г. Александровск, ул. Ким, д. 22: ТЕП"/>
    <e v="#REF!"/>
  </r>
  <r>
    <n v="584"/>
    <s v="Александровский муниципальный округ Пермского края"/>
    <s v="г. Александровск, ул. Ким, д. 22"/>
    <s v="ХВС"/>
    <d v="2025-12-31T00:00:00"/>
    <m/>
    <s v=""/>
    <s v=""/>
    <x v="391"/>
    <s v="г. Александровск, ул. Ким, д. 22: 2025: ХВС"/>
    <s v="РО"/>
    <s v="нет"/>
    <s v="г. Александровск, ул. Ким, д. 22: ХВС"/>
    <e v="#REF!"/>
  </r>
  <r>
    <n v="585"/>
    <s v="Александровский муниципальный округ Пермского края"/>
    <s v="г. Александровск, ул. Ким, д. 22"/>
    <s v="ВОД"/>
    <d v="2025-12-31T00:00:00"/>
    <m/>
    <s v=""/>
    <s v=""/>
    <x v="391"/>
    <s v="г. Александровск, ул. Ким, д. 22: 2025: ВОД"/>
    <s v="РО"/>
    <s v="нет"/>
    <s v="г. Александровск, ул. Ким, д. 22: ВОД"/>
    <e v="#REF!"/>
  </r>
  <r>
    <n v="586"/>
    <s v="Александровский муниципальный округ Пермского края"/>
    <s v="г. Александровск, ул. Кирова, д. 16"/>
    <s v="РК"/>
    <d v="2025-12-31T00:00:00"/>
    <m/>
    <s v=""/>
    <s v=""/>
    <x v="392"/>
    <s v="г. Александровск, ул. Кирова, д. 16: 2025: РК"/>
    <s v="РО"/>
    <s v="нет"/>
    <s v="г. Александровск, ул. Кирова, д. 16: РК"/>
    <e v="#REF!"/>
  </r>
  <r>
    <n v="587"/>
    <s v="Александровский муниципальный округ Пермского края"/>
    <s v="г. Александровск, ул. Кирова, д. 18"/>
    <s v="ТЕП"/>
    <d v="2025-12-31T00:00:00"/>
    <m/>
    <s v=""/>
    <s v=""/>
    <x v="393"/>
    <s v="г. Александровск, ул. Кирова, д. 18: 2025: ТЕП"/>
    <s v="РО"/>
    <s v="нет"/>
    <s v="г. Александровск, ул. Кирова, д. 18: ТЕП"/>
    <e v="#REF!"/>
  </r>
  <r>
    <n v="588"/>
    <s v="Александровский муниципальный округ Пермского края"/>
    <s v="г. Александровск, ул. Кирова, д. 18"/>
    <s v="ХВС"/>
    <d v="2025-12-31T00:00:00"/>
    <m/>
    <s v=""/>
    <s v=""/>
    <x v="393"/>
    <s v="г. Александровск, ул. Кирова, д. 18: 2025: ХВС"/>
    <s v="РО"/>
    <s v="нет"/>
    <s v="г. Александровск, ул. Кирова, д. 18: ХВС"/>
    <e v="#REF!"/>
  </r>
  <r>
    <n v="589"/>
    <s v="Александровский муниципальный округ Пермского края"/>
    <s v="г. Александровск, ул. Кирова, д. 18"/>
    <s v="ВОД"/>
    <d v="2025-12-31T00:00:00"/>
    <m/>
    <s v=""/>
    <s v=""/>
    <x v="393"/>
    <s v="г. Александровск, ул. Кирова, д. 18: 2025: ВОД"/>
    <s v="РО"/>
    <s v="нет"/>
    <s v="г. Александровск, ул. Кирова, д. 18: ВОД"/>
    <e v="#REF!"/>
  </r>
  <r>
    <n v="590"/>
    <s v="Александровский муниципальный округ Пермского края"/>
    <s v="г. Александровск, ул. Кирова, д. 18"/>
    <s v="РФа"/>
    <d v="2025-12-31T00:00:00"/>
    <m/>
    <s v=""/>
    <s v=""/>
    <x v="393"/>
    <s v="г. Александровск, ул. Кирова, д. 18: 2025: Рфа"/>
    <s v="РО"/>
    <s v="нет"/>
    <s v="г. Александровск, ул. Кирова, д. 18: Рфа"/>
    <e v="#REF!"/>
  </r>
  <r>
    <n v="591"/>
    <s v="Александровский муниципальный округ Пермского края"/>
    <s v="п. Яйва, ул. 6-ой Пятилетки, д. 13"/>
    <s v="ТЕП"/>
    <d v="2025-12-31T00:00:00"/>
    <m/>
    <s v=""/>
    <s v=""/>
    <x v="394"/>
    <s v="п. Яйва, ул. 6-ой Пятилетки, д. 13: 2025: ТЕП"/>
    <s v="РО"/>
    <s v="нет"/>
    <s v="п. Яйва, ул. 6-ой Пятилетки, д. 13: ТЕП"/>
    <e v="#REF!"/>
  </r>
  <r>
    <n v="592"/>
    <s v="Александровский муниципальный округ Пермского края"/>
    <s v="п. Яйва, ул. 6-ой Пятилетки, д. 14"/>
    <s v="ТЕП"/>
    <d v="2025-12-31T00:00:00"/>
    <m/>
    <s v=""/>
    <s v=""/>
    <x v="395"/>
    <s v="п. Яйва, ул. 6-ой Пятилетки, д. 14: 2025: ТЕП"/>
    <s v="РО"/>
    <s v="нет"/>
    <s v="п. Яйва, ул. 6-ой Пятилетки, д. 14: ТЕП"/>
    <e v="#REF!"/>
  </r>
  <r>
    <n v="593"/>
    <s v="Александровский муниципальный округ Пермского края"/>
    <s v="п. Яйва, ул. 6-ой Пятилетки, д. 14"/>
    <s v="ХВС"/>
    <d v="2025-12-31T00:00:00"/>
    <m/>
    <s v=""/>
    <s v=""/>
    <x v="395"/>
    <s v="п. Яйва, ул. 6-ой Пятилетки, д. 14: 2025: ХВС"/>
    <s v="РО"/>
    <s v="нет"/>
    <s v="п. Яйва, ул. 6-ой Пятилетки, д. 14: ХВС"/>
    <e v="#REF!"/>
  </r>
  <r>
    <n v="594"/>
    <s v="Александровский муниципальный округ Пермского края"/>
    <s v="п. Яйва, ул. 6-ой Пятилетки, д. 14"/>
    <s v="ВОД"/>
    <d v="2025-12-31T00:00:00"/>
    <m/>
    <s v=""/>
    <s v=""/>
    <x v="395"/>
    <s v="п. Яйва, ул. 6-ой Пятилетки, д. 14: 2025: ВОД"/>
    <s v="РО"/>
    <s v="нет"/>
    <s v="п. Яйва, ул. 6-ой Пятилетки, д. 14: ВОД"/>
    <e v="#REF!"/>
  </r>
  <r>
    <n v="595"/>
    <s v="Александровский муниципальный округ Пермского края"/>
    <s v="п. Яйва, ул. 6-ой Пятилетки, д. 21"/>
    <s v="ТЕП"/>
    <d v="2025-12-31T00:00:00"/>
    <m/>
    <s v=""/>
    <s v=""/>
    <x v="396"/>
    <s v="п. Яйва, ул. 6-ой Пятилетки, д. 21: 2025: ТЕП"/>
    <s v="РО"/>
    <s v="нет"/>
    <s v="п. Яйва, ул. 6-ой Пятилетки, д. 21: ТЕП"/>
    <e v="#REF!"/>
  </r>
  <r>
    <n v="596"/>
    <s v="Александровский муниципальный округ Пермского края"/>
    <s v="п. Яйва, ул. 6-ой Пятилетки, д. 21"/>
    <s v="ХВС"/>
    <d v="2025-12-31T00:00:00"/>
    <m/>
    <s v=""/>
    <s v=""/>
    <x v="396"/>
    <s v="п. Яйва, ул. 6-ой Пятилетки, д. 21: 2025: ХВС"/>
    <s v="РО"/>
    <s v="нет"/>
    <s v="п. Яйва, ул. 6-ой Пятилетки, д. 21: ХВС"/>
    <e v="#REF!"/>
  </r>
  <r>
    <n v="597"/>
    <s v="Александровский муниципальный округ Пермского края"/>
    <s v="п. Яйва, ул. 6-ой Пятилетки, д. 21"/>
    <s v="ВОД"/>
    <d v="2025-12-31T00:00:00"/>
    <m/>
    <s v=""/>
    <s v=""/>
    <x v="396"/>
    <s v="п. Яйва, ул. 6-ой Пятилетки, д. 21: 2025: ВОД"/>
    <s v="РО"/>
    <s v="нет"/>
    <s v="п. Яйва, ул. 6-ой Пятилетки, д. 21: ВОД"/>
    <e v="#REF!"/>
  </r>
  <r>
    <n v="598"/>
    <s v="Александровский муниципальный округ Пермского края"/>
    <s v="п. Яйва, ул. 6-ой Пятилетки, д. 21"/>
    <s v="РК"/>
    <d v="2025-12-31T00:00:00"/>
    <m/>
    <s v=""/>
    <s v=""/>
    <x v="396"/>
    <s v="п. Яйва, ул. 6-ой Пятилетки, д. 21: 2025: РК"/>
    <s v="РО"/>
    <s v="нет"/>
    <s v="п. Яйва, ул. 6-ой Пятилетки, д. 21: РК"/>
    <e v="#REF!"/>
  </r>
  <r>
    <n v="599"/>
    <s v="Александровский муниципальный округ Пермского края"/>
    <s v="п. Яйва, ул. Заводская, д. 50"/>
    <s v="РК"/>
    <d v="2025-12-31T00:00:00"/>
    <m/>
    <s v=""/>
    <s v=""/>
    <x v="397"/>
    <s v="п. Яйва, ул. Заводская, д. 50: 2025: РК"/>
    <s v="РО"/>
    <s v="нет"/>
    <s v="п. Яйва, ул. Заводская, д. 50: РК"/>
    <e v="#REF!"/>
  </r>
  <r>
    <n v="600"/>
    <s v="Березовский муниципальный округ Пермского края"/>
    <s v="с. Березовка, ул. Советская, д. 48"/>
    <s v="РФ"/>
    <d v="2025-12-31T00:00:00"/>
    <m/>
    <s v=""/>
    <s v=""/>
    <x v="398"/>
    <s v="с. Березовка, ул. Советская, д. 48: 2025: РФ"/>
    <s v="РО"/>
    <s v="нет"/>
    <s v="с. Березовка, ул. Советская, д. 48: РФ"/>
    <e v="#REF!"/>
  </r>
  <r>
    <n v="601"/>
    <s v="Верещагинский городской округ Пермского края"/>
    <s v="г. Верещагино, ул. Почтовая, д. 2"/>
    <s v="ТЕП"/>
    <d v="2025-12-31T00:00:00"/>
    <m/>
    <s v=""/>
    <s v=""/>
    <x v="399"/>
    <s v="г. Верещагино, ул. Почтовая, д. 2: 2025: ТЕП"/>
    <s v="СС"/>
    <s v="нет"/>
    <s v="г. Верещагино, ул. Почтовая, д. 2: ТЕП"/>
    <e v="#REF!"/>
  </r>
  <r>
    <n v="602"/>
    <s v="Верещагинский городской округ Пермского края"/>
    <s v="г. Верещагино, ул. Почтовая, д. 2"/>
    <s v="ХВС"/>
    <d v="2025-12-31T00:00:00"/>
    <m/>
    <s v=""/>
    <s v=""/>
    <x v="399"/>
    <s v="г. Верещагино, ул. Почтовая, д. 2: 2025: ХВС"/>
    <s v="СС"/>
    <s v="нет"/>
    <s v="г. Верещагино, ул. Почтовая, д. 2: ХВС"/>
    <e v="#REF!"/>
  </r>
  <r>
    <n v="603"/>
    <s v="Верещагинский городской округ Пермского края"/>
    <s v="г. Верещагино, ул. Почтовая, д. 2"/>
    <s v="ВОД"/>
    <d v="2025-12-31T00:00:00"/>
    <m/>
    <s v=""/>
    <s v=""/>
    <x v="399"/>
    <s v="г. Верещагино, ул. Почтовая, д. 2: 2025: ВОД"/>
    <s v="СС"/>
    <s v="нет"/>
    <s v="г. Верещагино, ул. Почтовая, д. 2: ВОД"/>
    <e v="#REF!"/>
  </r>
  <r>
    <n v="604"/>
    <s v="Верещагинский городской округ Пермского края"/>
    <s v="г. Верещагино, ул. Почтовая, д. 2"/>
    <s v="РК"/>
    <d v="2025-12-31T00:00:00"/>
    <m/>
    <s v=""/>
    <s v=""/>
    <x v="399"/>
    <s v="г. Верещагино, ул. Почтовая, д. 2: 2025: РК"/>
    <s v="СС"/>
    <s v="нет"/>
    <s v="г. Верещагино, ул. Почтовая, д. 2: РК"/>
    <e v="#REF!"/>
  </r>
  <r>
    <n v="605"/>
    <s v="Верещагинский городской округ Пермского края"/>
    <s v="г. Верещагино, ул. Пролетарская, д. 44"/>
    <s v="ЭЛ"/>
    <d v="2025-12-31T00:00:00"/>
    <m/>
    <s v=""/>
    <s v=""/>
    <x v="400"/>
    <s v="г. Верещагино, ул. Пролетарская, д. 44: 2025: ЭЛ"/>
    <s v="РО"/>
    <s v="нет"/>
    <s v="г. Верещагино, ул. Пролетарская, д. 44: ЭЛ"/>
    <e v="#REF!"/>
  </r>
  <r>
    <n v="606"/>
    <s v="Верещагинский городской округ Пермского края"/>
    <s v="г. Верещагино, ул. Пролетарская, д. 44"/>
    <s v="ТЕП"/>
    <d v="2025-12-31T00:00:00"/>
    <m/>
    <s v=""/>
    <s v=""/>
    <x v="400"/>
    <s v="г. Верещагино, ул. Пролетарская, д. 44: 2025: ТЕП"/>
    <s v="РО"/>
    <s v="нет"/>
    <s v="г. Верещагино, ул. Пролетарская, д. 44: ТЕП"/>
    <e v="#REF!"/>
  </r>
  <r>
    <n v="607"/>
    <s v="Верещагинский городской округ Пермского края"/>
    <s v="г. Верещагино, ул. Пролетарская, д. 44"/>
    <s v="ГАЗ"/>
    <d v="2025-12-31T00:00:00"/>
    <m/>
    <s v=""/>
    <s v=""/>
    <x v="400"/>
    <s v="г. Верещагино, ул. Пролетарская, д. 44: 2025: ГАЗ"/>
    <s v="РО"/>
    <s v="нет"/>
    <s v="г. Верещагино, ул. Пролетарская, д. 44: ГАЗ"/>
    <e v="#REF!"/>
  </r>
  <r>
    <n v="608"/>
    <s v="Верещагинский городской округ Пермского края"/>
    <s v="г. Верещагино, ул. Пролетарская, д. 44"/>
    <s v="ГВС"/>
    <d v="2025-12-31T00:00:00"/>
    <m/>
    <s v=""/>
    <s v=""/>
    <x v="400"/>
    <s v="г. Верещагино, ул. Пролетарская, д. 44: 2025: ГВС"/>
    <s v="РО"/>
    <s v="нет"/>
    <s v="г. Верещагино, ул. Пролетарская, д. 44: ГВС"/>
    <e v="#REF!"/>
  </r>
  <r>
    <n v="609"/>
    <s v="Верещагинский городской округ Пермского края"/>
    <s v="г. Верещагино, ул. Пролетарская, д. 44"/>
    <s v="ВОД"/>
    <d v="2025-12-31T00:00:00"/>
    <m/>
    <s v=""/>
    <s v=""/>
    <x v="400"/>
    <s v="г. Верещагино, ул. Пролетарская, д. 44: 2025: ВОД"/>
    <s v="РО"/>
    <s v="нет"/>
    <s v="г. Верещагино, ул. Пролетарская, д. 44: ВОД"/>
    <e v="#REF!"/>
  </r>
  <r>
    <n v="610"/>
    <s v="Верещагинский городской округ Пермского края"/>
    <s v="г. Верещагино, ул. Пролетарская, д. 44"/>
    <s v="РФ"/>
    <d v="2025-12-31T00:00:00"/>
    <m/>
    <s v=""/>
    <s v=""/>
    <x v="400"/>
    <s v="г. Верещагино, ул. Пролетарская, д. 44: 2025: РФ"/>
    <s v="РО"/>
    <s v="нет"/>
    <s v="г. Верещагино, ул. Пролетарская, д. 44: РФ"/>
    <e v="#REF!"/>
  </r>
  <r>
    <n v="611"/>
    <s v="Верещагинский городской округ Пермского края"/>
    <s v="г. Верещагино, ул. Советская, д. 63"/>
    <s v="ЭЛ"/>
    <d v="2025-12-31T00:00:00"/>
    <m/>
    <s v=""/>
    <s v=""/>
    <x v="401"/>
    <s v="г. Верещагино, ул. Советская, д. 63: 2025: ЭЛ"/>
    <s v="СС"/>
    <s v="нет"/>
    <s v="г. Верещагино, ул. Советская, д. 63: ЭЛ"/>
    <e v="#REF!"/>
  </r>
  <r>
    <n v="612"/>
    <s v="Верещагинский городской округ Пермского края"/>
    <s v="г. Верещагино, ул. Строителей, д. 88"/>
    <s v="ТЕП"/>
    <d v="2025-12-31T00:00:00"/>
    <m/>
    <s v=""/>
    <s v=""/>
    <x v="402"/>
    <s v="г. Верещагино, ул. Строителей, д. 88: 2025: ТЕП"/>
    <s v="СС"/>
    <s v="нет"/>
    <s v="г. Верещагино, ул. Строителей, д. 88: ТЕП"/>
    <e v="#REF!"/>
  </r>
  <r>
    <n v="613"/>
    <s v="Верещагинский городской округ Пермского края"/>
    <s v="г. Верещагино, ул. Строителей, д. 88"/>
    <s v="ХВС"/>
    <d v="2025-12-31T00:00:00"/>
    <m/>
    <s v=""/>
    <s v=""/>
    <x v="402"/>
    <s v="г. Верещагино, ул. Строителей, д. 88: 2025: ХВС"/>
    <s v="СС"/>
    <s v="нет"/>
    <s v="г. Верещагино, ул. Строителей, д. 88: ХВС"/>
    <e v="#REF!"/>
  </r>
  <r>
    <n v="614"/>
    <s v="Верещагинский городской округ Пермского края"/>
    <s v="г. Верещагино, ул. Строителей, д. 88"/>
    <s v="ВОД"/>
    <d v="2025-12-31T00:00:00"/>
    <m/>
    <s v=""/>
    <s v=""/>
    <x v="402"/>
    <s v="г. Верещагино, ул. Строителей, д. 88: 2025: ВОД"/>
    <s v="СС"/>
    <s v="нет"/>
    <s v="г. Верещагино, ул. Строителей, д. 88: ВОД"/>
    <e v="#REF!"/>
  </r>
  <r>
    <n v="615"/>
    <s v="Верещагинский городской округ Пермского края"/>
    <s v="г. Верещагино, ул. Строителей, д. 88"/>
    <s v="РК"/>
    <d v="2025-12-31T00:00:00"/>
    <m/>
    <s v=""/>
    <s v=""/>
    <x v="402"/>
    <s v="г. Верещагино, ул. Строителей, д. 88: 2025: РК"/>
    <s v="СС"/>
    <s v="нет"/>
    <s v="г. Верещагино, ул. Строителей, д. 88: РК"/>
    <e v="#REF!"/>
  </r>
  <r>
    <n v="616"/>
    <s v="Верещагинский городской округ Пермского края"/>
    <s v="г. Верещагино, ул. Строителей, д. 88"/>
    <s v="РФа"/>
    <d v="2025-12-31T00:00:00"/>
    <m/>
    <s v=""/>
    <s v=""/>
    <x v="402"/>
    <s v="г. Верещагино, ул. Строителей, д. 88: 2025: Рфа"/>
    <s v="СС"/>
    <s v="нет"/>
    <s v="г. Верещагино, ул. Строителей, д. 88: Рфа"/>
    <e v="#REF!"/>
  </r>
  <r>
    <n v="617"/>
    <s v="Гайнский муниципальный округ Пермского края"/>
    <s v="п. Гайны, ул. Советская, д. 15"/>
    <s v="ЭЛ"/>
    <d v="2025-12-31T00:00:00"/>
    <m/>
    <s v=""/>
    <s v=""/>
    <x v="403"/>
    <s v="п. Гайны, ул. Советская, д. 15: 2025: ЭЛ"/>
    <s v="РО"/>
    <s v="нет"/>
    <s v="п. Гайны, ул. Советская, д. 15: ЭЛ"/>
    <e v="#REF!"/>
  </r>
  <r>
    <n v="618"/>
    <s v="Гайнский муниципальный округ Пермского края"/>
    <s v="п. Гайны, ул. Советская, д. 15"/>
    <s v="ВОД"/>
    <d v="2025-12-31T00:00:00"/>
    <m/>
    <s v=""/>
    <s v=""/>
    <x v="403"/>
    <s v="п. Гайны, ул. Советская, д. 15: 2025: ВОД"/>
    <s v="РО"/>
    <s v="нет"/>
    <s v="п. Гайны, ул. Советская, д. 15: ВОД"/>
    <e v="#REF!"/>
  </r>
  <r>
    <n v="619"/>
    <s v="Горнозаводской городской округ Пермского края"/>
    <s v="г. Горнозаводск, ул. Школьная, д. 17"/>
    <s v="РК"/>
    <d v="2025-12-31T00:00:00"/>
    <m/>
    <s v=""/>
    <s v=""/>
    <x v="404"/>
    <s v="г. Горнозаводск, ул. Школьная, д. 17: 2025: РК"/>
    <s v="РО"/>
    <s v="нет"/>
    <s v="г. Горнозаводск, ул. Школьная, д. 17: РК"/>
    <e v="#REF!"/>
  </r>
  <r>
    <n v="620"/>
    <s v="Горнозаводской городской округ Пермского края"/>
    <s v="п. Сараны, ул. Кирова, д. 14"/>
    <s v="ЭЛ"/>
    <d v="2025-12-31T00:00:00"/>
    <m/>
    <s v=""/>
    <s v=""/>
    <x v="405"/>
    <s v="п. Сараны, ул. Кирова, д. 14: 2025: ЭЛ"/>
    <s v="РО"/>
    <s v="нет"/>
    <s v="п. Сараны, ул. Кирова, д. 14: ЭЛ"/>
    <e v="#REF!"/>
  </r>
  <r>
    <n v="621"/>
    <s v="Горнозаводской городской округ Пермского края"/>
    <s v="п. Сараны, ул. Кирова, д. 14"/>
    <s v="ТЕП"/>
    <d v="2025-12-31T00:00:00"/>
    <m/>
    <s v=""/>
    <s v=""/>
    <x v="405"/>
    <s v="п. Сараны, ул. Кирова, д. 14: 2025: ТЕП"/>
    <s v="РО"/>
    <s v="нет"/>
    <s v="п. Сараны, ул. Кирова, д. 14: ТЕП"/>
    <e v="#REF!"/>
  </r>
  <r>
    <n v="622"/>
    <s v="Горнозаводской городской округ Пермского края"/>
    <s v="п. Сараны, ул. Кирова, д. 14"/>
    <s v="ХВС"/>
    <d v="2025-12-31T00:00:00"/>
    <m/>
    <s v=""/>
    <s v=""/>
    <x v="405"/>
    <s v="п. Сараны, ул. Кирова, д. 14: 2025: ХВС"/>
    <s v="РО"/>
    <s v="нет"/>
    <s v="п. Сараны, ул. Кирова, д. 14: ХВС"/>
    <e v="#REF!"/>
  </r>
  <r>
    <n v="623"/>
    <s v="Горнозаводской городской округ Пермского края"/>
    <s v="п. Сараны, ул. Кирова, д. 14"/>
    <s v="РФ"/>
    <d v="2025-12-31T00:00:00"/>
    <m/>
    <s v=""/>
    <s v=""/>
    <x v="405"/>
    <s v="п. Сараны, ул. Кирова, д. 14: 2025: РФ"/>
    <s v="РО"/>
    <s v="нет"/>
    <s v="п. Сараны, ул. Кирова, д. 14: РФ"/>
    <e v="#REF!"/>
  </r>
  <r>
    <n v="624"/>
    <s v="Горнозаводской городской округ Пермского края"/>
    <s v="п. Теплая Гора, ул. Доменная, д. 19А"/>
    <s v="РК"/>
    <d v="2025-12-31T00:00:00"/>
    <m/>
    <s v=""/>
    <s v=""/>
    <x v="406"/>
    <s v="п. Теплая Гора, ул. Доменная, д. 19А: 2025: РК"/>
    <s v="РО"/>
    <s v="нет"/>
    <s v="п. Теплая Гора, ул. Доменная, д. 19А: РК"/>
    <e v="#REF!"/>
  </r>
  <r>
    <n v="625"/>
    <s v="Пермский городской округ, город Пермь"/>
    <s v="г. Пермь, б-р Гагарина, д. 25"/>
    <s v="РФа"/>
    <d v="2025-12-31T00:00:00"/>
    <m/>
    <s v=""/>
    <s v=""/>
    <x v="407"/>
    <s v="г. Пермь, б-р Гагарина, д. 25: 2025: Рфа"/>
    <s v="РО"/>
    <s v="нет"/>
    <s v="г. Пермь, б-р Гагарина, д. 25: Рфа"/>
    <e v="#REF!"/>
  </r>
  <r>
    <n v="626"/>
    <s v="Пермский городской округ, город Пермь"/>
    <s v="г. Пермь, б-р Гагарина, д. 93/2"/>
    <s v="ХВС"/>
    <d v="2025-12-31T00:00:00"/>
    <m/>
    <s v=""/>
    <s v=""/>
    <x v="408"/>
    <s v="г. Пермь, б-р Гагарина, д. 93/2: 2025: ХВС"/>
    <s v="СС"/>
    <s v="нет"/>
    <s v="г. Пермь, б-р Гагарина, д. 93/2: ХВС"/>
    <e v="#REF!"/>
  </r>
  <r>
    <n v="627"/>
    <s v="Пермский городской округ, город Пермь"/>
    <s v="г. Пермь, пр-т Комсомольский, д. 32"/>
    <s v="ЭЛ"/>
    <d v="2025-12-31T00:00:00"/>
    <m/>
    <s v=""/>
    <s v=""/>
    <x v="409"/>
    <s v="г. Пермь, пр-т Комсомольский, д. 32: 2025: ЭЛ"/>
    <s v="РО"/>
    <s v="нет"/>
    <s v="г. Пермь, пр-т Комсомольский, д. 32: ЭЛ"/>
    <e v="#REF!"/>
  </r>
  <r>
    <n v="628"/>
    <s v="Пермский городской округ, город Пермь"/>
    <s v="г. Пермь, пр-т Комсомольский, д. 32"/>
    <s v="ТЕП"/>
    <d v="2025-12-31T00:00:00"/>
    <m/>
    <s v=""/>
    <s v=""/>
    <x v="409"/>
    <s v="г. Пермь, пр-т Комсомольский, д. 32: 2025: ТЕП"/>
    <s v="РО"/>
    <s v="нет"/>
    <s v="г. Пермь, пр-т Комсомольский, д. 32: ТЕП"/>
    <e v="#REF!"/>
  </r>
  <r>
    <n v="629"/>
    <s v="Пермский городской округ, город Пермь"/>
    <s v="г. Пермь, пр-т Комсомольский, д. 32"/>
    <s v="ГАЗ"/>
    <d v="2025-12-31T00:00:00"/>
    <m/>
    <s v=""/>
    <s v=""/>
    <x v="409"/>
    <s v="г. Пермь, пр-т Комсомольский, д. 32: 2025: ГАЗ"/>
    <s v="РО"/>
    <s v="нет"/>
    <s v="г. Пермь, пр-т Комсомольский, д. 32: ГАЗ"/>
    <e v="#REF!"/>
  </r>
  <r>
    <n v="630"/>
    <s v="Пермский городской округ, город Пермь"/>
    <s v="г. Пермь, пр-т Комсомольский, д. 32"/>
    <s v="ХВС"/>
    <d v="2025-12-31T00:00:00"/>
    <m/>
    <s v=""/>
    <s v=""/>
    <x v="409"/>
    <s v="г. Пермь, пр-т Комсомольский, д. 32: 2025: ХВС"/>
    <s v="РО"/>
    <s v="нет"/>
    <s v="г. Пермь, пр-т Комсомольский, д. 32: ХВС"/>
    <e v="#REF!"/>
  </r>
  <r>
    <n v="631"/>
    <s v="Пермский городской округ, город Пермь"/>
    <s v="г. Пермь, пр-т Комсомольский, д. 32"/>
    <s v="ГВС"/>
    <d v="2025-12-31T00:00:00"/>
    <m/>
    <s v=""/>
    <s v=""/>
    <x v="409"/>
    <s v="г. Пермь, пр-т Комсомольский, д. 32: 2025: ГВС"/>
    <s v="РО"/>
    <s v="нет"/>
    <s v="г. Пермь, пр-т Комсомольский, д. 32: ГВС"/>
    <e v="#REF!"/>
  </r>
  <r>
    <n v="632"/>
    <s v="Пермский городской округ, город Пермь"/>
    <s v="г. Пермь, пр-т Комсомольский, д. 32"/>
    <s v="ВОД"/>
    <d v="2025-12-31T00:00:00"/>
    <m/>
    <s v=""/>
    <s v=""/>
    <x v="409"/>
    <s v="г. Пермь, пр-т Комсомольский, д. 32: 2025: ВОД"/>
    <s v="РО"/>
    <s v="нет"/>
    <s v="г. Пермь, пр-т Комсомольский, д. 32: ВОД"/>
    <e v="#REF!"/>
  </r>
  <r>
    <n v="633"/>
    <s v="Пермский городской округ, город Пермь"/>
    <s v="г. Пермь, пр-т Комсомольский, д. 62"/>
    <s v="ЭЛ"/>
    <d v="2025-12-31T00:00:00"/>
    <m/>
    <s v=""/>
    <s v=""/>
    <x v="410"/>
    <s v="г. Пермь, пр-т Комсомольский, д. 62: 2025: ЭЛ"/>
    <s v="РО"/>
    <s v="нет"/>
    <s v="г. Пермь, пр-т Комсомольский, д. 62: ЭЛ"/>
    <e v="#REF!"/>
  </r>
  <r>
    <n v="634"/>
    <s v="Пермский городской округ, город Пермь"/>
    <s v="г. Пермь, пр-т Комсомольский, д. 63"/>
    <s v="ЭЛ"/>
    <d v="2025-12-31T00:00:00"/>
    <m/>
    <s v=""/>
    <s v=""/>
    <x v="411"/>
    <s v="г. Пермь, пр-т Комсомольский, д. 63: 2025: ЭЛ"/>
    <s v="РО"/>
    <s v="нет"/>
    <s v="г. Пермь, пр-т Комсомольский, д. 63: ЭЛ"/>
    <e v="#REF!"/>
  </r>
  <r>
    <n v="635"/>
    <s v="Пермский городской округ, город Пермь"/>
    <s v="г. Пермь, пр-т Комсомольский, д. 63"/>
    <s v="ТЕП"/>
    <d v="2025-12-31T00:00:00"/>
    <m/>
    <s v=""/>
    <s v=""/>
    <x v="411"/>
    <s v="г. Пермь, пр-т Комсомольский, д. 63: 2025: ТЕП"/>
    <s v="РО"/>
    <s v="нет"/>
    <s v="г. Пермь, пр-т Комсомольский, д. 63: ТЕП"/>
    <e v="#REF!"/>
  </r>
  <r>
    <n v="636"/>
    <s v="Пермский городской округ, город Пермь"/>
    <s v="г. Пермь, пр-т Комсомольский, д. 63"/>
    <s v="ВОД"/>
    <d v="2025-12-31T00:00:00"/>
    <m/>
    <s v=""/>
    <s v=""/>
    <x v="411"/>
    <s v="г. Пермь, пр-т Комсомольский, д. 63: 2025: ВОД"/>
    <s v="РО"/>
    <s v="нет"/>
    <s v="г. Пермь, пр-т Комсомольский, д. 63: ВОД"/>
    <e v="#REF!"/>
  </r>
  <r>
    <n v="637"/>
    <s v="Пермский городской округ, город Пермь"/>
    <s v="г. Пермь, пр-т Комсомольский, д. 72"/>
    <s v="РФ"/>
    <d v="2025-12-31T00:00:00"/>
    <m/>
    <s v=""/>
    <s v=""/>
    <x v="412"/>
    <s v="г. Пермь, пр-т Комсомольский, д. 72: 2025: РФ"/>
    <s v="РО"/>
    <s v="нет"/>
    <s v="г. Пермь, пр-т Комсомольский, д. 72: РФ"/>
    <e v="#REF!"/>
  </r>
  <r>
    <n v="638"/>
    <s v="Пермский городской округ, город Пермь"/>
    <s v="г. Пермь, пр-т Комсомольский, д. 85"/>
    <s v="ТЕП"/>
    <d v="2025-12-31T00:00:00"/>
    <m/>
    <s v=""/>
    <s v=""/>
    <x v="413"/>
    <s v="г. Пермь, пр-т Комсомольский, д. 85: 2025: ТЕП"/>
    <s v="РО"/>
    <s v="нет"/>
    <s v="г. Пермь, пр-т Комсомольский, д. 85: ТЕП"/>
    <e v="#REF!"/>
  </r>
  <r>
    <n v="639"/>
    <s v="Пермский городской округ, город Пермь"/>
    <s v="г. Пермь, пр-т Парковый, д. 2"/>
    <s v="ЭЛ"/>
    <d v="2025-12-31T00:00:00"/>
    <m/>
    <s v=""/>
    <s v=""/>
    <x v="414"/>
    <s v="г. Пермь, пр-т Парковый, д. 2: 2025: ЭЛ"/>
    <s v="РО"/>
    <s v="нет"/>
    <s v="г. Пермь, пр-т Парковый, д. 2: ЭЛ"/>
    <e v="#REF!"/>
  </r>
  <r>
    <n v="640"/>
    <s v="Пермский городской округ, город Пермь"/>
    <s v="г. Пермь, пр-т Парковый, д. 30/1"/>
    <s v="РЛ"/>
    <d v="2025-12-31T00:00:00"/>
    <d v="2025-12-31T00:00:00"/>
    <n v="4"/>
    <n v="4"/>
    <x v="415"/>
    <s v="г. Пермь, пр-т Парковый, д. 30/1: 2025: РЛ"/>
    <s v="СС"/>
    <s v="нет"/>
    <s v="г. Пермь, пр-т Парковый, д. 30/1: РЛ"/>
    <e v="#REF!"/>
  </r>
  <r>
    <n v="641"/>
    <s v="Пермский городской округ, город Пермь"/>
    <s v="г. Пермь, пр-т Парковый, д. 30/2"/>
    <s v="РЛ"/>
    <d v="2025-12-31T00:00:00"/>
    <m/>
    <n v="4"/>
    <n v="0"/>
    <x v="416"/>
    <s v="г. Пермь, пр-т Парковый, д. 30/2: 2025: РЛ"/>
    <s v="СС"/>
    <s v="нет"/>
    <s v="г. Пермь, пр-т Парковый, д. 30/2: РЛ"/>
    <e v="#REF!"/>
  </r>
  <r>
    <n v="642"/>
    <s v="Пермский городской округ, город Пермь"/>
    <s v="г. Пермь, пр-т Парковый, д. 7"/>
    <s v="РЛ"/>
    <d v="2025-12-31T00:00:00"/>
    <m/>
    <n v="6"/>
    <n v="0"/>
    <x v="417"/>
    <s v="г. Пермь, пр-т Парковый, д. 7: 2025: РЛ"/>
    <s v="СС"/>
    <s v="нет"/>
    <s v="г. Пермь, пр-т Парковый, д. 7: РЛ"/>
    <e v="#REF!"/>
  </r>
  <r>
    <n v="643"/>
    <s v="Пермский городской округ, город Пермь"/>
    <s v="г. Пермь, ул. 1-я Красноармейская, д. 31"/>
    <s v="РЛ"/>
    <d v="2025-12-31T00:00:00"/>
    <m/>
    <n v="3"/>
    <n v="0"/>
    <x v="418"/>
    <s v="г. Пермь, ул. 1-я Красноармейская, д. 31: 2025: РЛ"/>
    <s v="СС"/>
    <s v="нет"/>
    <s v="г. Пермь, ул. 1-я Красноармейская, д. 31: РЛ"/>
    <e v="#REF!"/>
  </r>
  <r>
    <n v="644"/>
    <s v="Пермский городской округ, город Пермь"/>
    <s v="г. Пермь, ул. 4-я Запрудская, д. 29"/>
    <s v="РК"/>
    <d v="2025-12-31T00:00:00"/>
    <m/>
    <s v=""/>
    <s v=""/>
    <x v="419"/>
    <s v="г. Пермь, ул. 4-я Запрудская, д. 29: 2025: РК"/>
    <s v="РО"/>
    <s v="нет"/>
    <s v="г. Пермь, ул. 4-я Запрудская, д. 29: РК"/>
    <e v="#REF!"/>
  </r>
  <r>
    <n v="645"/>
    <s v="Пермский городской округ, город Пермь"/>
    <s v="г. Пермь, ул. 9-го Мая, д. 1"/>
    <s v="РЛ"/>
    <d v="2025-12-31T00:00:00"/>
    <m/>
    <n v="4"/>
    <n v="0"/>
    <x v="420"/>
    <s v="г. Пермь, ул. 9-го Мая, д. 1: 2025: РЛ"/>
    <s v="СС"/>
    <s v="нет"/>
    <s v="г. Пермь, ул. 9-го Мая, д. 1: РЛ"/>
    <e v="#REF!"/>
  </r>
  <r>
    <n v="646"/>
    <s v="Пермский городской округ, город Пермь"/>
    <s v="г. Пермь, ул. 9-го Мая, д. 16"/>
    <s v="РК"/>
    <d v="2025-12-31T00:00:00"/>
    <m/>
    <s v=""/>
    <s v=""/>
    <x v="421"/>
    <s v="г. Пермь, ул. 9-го Мая, д. 16: 2025: РК"/>
    <s v="РО"/>
    <s v="нет"/>
    <s v="г. Пермь, ул. 9-го Мая, д. 16: РК"/>
    <e v="#REF!"/>
  </r>
  <r>
    <n v="647"/>
    <s v="Пермский городской округ, город Пермь"/>
    <s v="г. Пермь, ул. Адмирала Нахимова, д. 3"/>
    <s v="ТЕП"/>
    <d v="2025-12-31T00:00:00"/>
    <m/>
    <s v=""/>
    <s v=""/>
    <x v="422"/>
    <s v="г. Пермь, ул. Адмирала Нахимова, д. 3: 2025: ТЕП"/>
    <s v="РО"/>
    <s v="нет"/>
    <s v="г. Пермь, ул. Адмирала Нахимова, д. 3: ТЕП"/>
    <e v="#REF!"/>
  </r>
  <r>
    <n v="648"/>
    <s v="Пермский городской округ, город Пермь"/>
    <s v="г. Пермь, ул. Адмирала Нахимова, д. 3"/>
    <s v="ВОД"/>
    <d v="2025-12-31T00:00:00"/>
    <m/>
    <s v=""/>
    <s v=""/>
    <x v="422"/>
    <s v="г. Пермь, ул. Адмирала Нахимова, д. 3: 2025: ВОД"/>
    <s v="РО"/>
    <s v="нет"/>
    <s v="г. Пермь, ул. Адмирала Нахимова, д. 3: ВОД"/>
    <e v="#REF!"/>
  </r>
  <r>
    <n v="649"/>
    <s v="Пермский городской округ, город Пермь"/>
    <s v="г. Пермь, ул. Адмирала Нахимова, д. 3"/>
    <s v="РФа"/>
    <d v="2025-12-31T00:00:00"/>
    <m/>
    <s v=""/>
    <s v=""/>
    <x v="422"/>
    <s v="г. Пермь, ул. Адмирала Нахимова, д. 3: 2025: Рфа"/>
    <s v="РО"/>
    <s v="нет"/>
    <s v="г. Пермь, ул. Адмирала Нахимова, д. 3: Рфа"/>
    <e v="#REF!"/>
  </r>
  <r>
    <n v="650"/>
    <s v="Пермский городской округ, город Пермь"/>
    <s v="г. Пермь, ул. Академика Веденеева, д. 17"/>
    <s v="ЭЛ"/>
    <d v="2025-12-31T00:00:00"/>
    <m/>
    <s v=""/>
    <s v=""/>
    <x v="423"/>
    <s v="г. Пермь, ул. Академика Веденеева, д. 17: 2025: ЭЛ"/>
    <s v="РО"/>
    <s v="нет"/>
    <s v="г. Пермь, ул. Академика Веденеева, д. 17: ЭЛ"/>
    <e v="#REF!"/>
  </r>
  <r>
    <n v="651"/>
    <s v="Пермский городской округ, город Пермь"/>
    <s v="г. Пермь, ул. Академика Веденеева, д. 17"/>
    <s v="ТЕП"/>
    <d v="2025-12-31T00:00:00"/>
    <m/>
    <s v=""/>
    <s v=""/>
    <x v="423"/>
    <s v="г. Пермь, ул. Академика Веденеева, д. 17: 2025: ТЕП"/>
    <s v="РО"/>
    <s v="нет"/>
    <s v="г. Пермь, ул. Академика Веденеева, д. 17: ТЕП"/>
    <e v="#REF!"/>
  </r>
  <r>
    <n v="652"/>
    <s v="Пермский городской округ, город Пермь"/>
    <s v="г. Пермь, ул. Академика Веденеева, д. 17"/>
    <s v="ХВС"/>
    <d v="2025-12-31T00:00:00"/>
    <m/>
    <s v=""/>
    <s v=""/>
    <x v="423"/>
    <s v="г. Пермь, ул. Академика Веденеева, д. 17: 2025: ХВС"/>
    <s v="РО"/>
    <s v="нет"/>
    <s v="г. Пермь, ул. Академика Веденеева, д. 17: ХВС"/>
    <e v="#REF!"/>
  </r>
  <r>
    <n v="653"/>
    <s v="Пермский городской округ, город Пермь"/>
    <s v="г. Пермь, ул. Академика Веденеева, д. 17"/>
    <s v="ВОД"/>
    <d v="2025-12-31T00:00:00"/>
    <m/>
    <s v=""/>
    <s v=""/>
    <x v="423"/>
    <s v="г. Пермь, ул. Академика Веденеева, д. 17: 2025: ВОД"/>
    <s v="РО"/>
    <s v="нет"/>
    <s v="г. Пермь, ул. Академика Веденеева, д. 17: ВОД"/>
    <e v="#REF!"/>
  </r>
  <r>
    <n v="654"/>
    <s v="Пермский городской округ, город Пермь"/>
    <s v="г. Пермь, ул. Академика Веденеева, д. 17"/>
    <s v="РФа"/>
    <d v="2025-12-31T00:00:00"/>
    <m/>
    <s v=""/>
    <s v=""/>
    <x v="423"/>
    <s v="г. Пермь, ул. Академика Веденеева, д. 17: 2025: Рфа"/>
    <s v="РО"/>
    <s v="нет"/>
    <s v="г. Пермь, ул. Академика Веденеева, д. 17: Рфа"/>
    <e v="#REF!"/>
  </r>
  <r>
    <n v="655"/>
    <s v="Пермский городской округ, город Пермь"/>
    <s v="г. Пермь, ул. Академика Курчатова, д. 4А"/>
    <s v="ЭЛ"/>
    <d v="2025-12-31T00:00:00"/>
    <m/>
    <s v=""/>
    <s v=""/>
    <x v="424"/>
    <s v="г. Пермь, ул. Академика Курчатова, д. 4А: 2025: ЭЛ"/>
    <s v="РО"/>
    <s v="нет"/>
    <s v="г. Пермь, ул. Академика Курчатова, д. 4А: ЭЛ"/>
    <e v="#REF!"/>
  </r>
  <r>
    <n v="656"/>
    <s v="Пермский городской округ, город Пермь"/>
    <s v="г. Пермь, ул. Академика Курчатова, д. 4А"/>
    <s v="ТЕП"/>
    <d v="2025-12-31T00:00:00"/>
    <m/>
    <s v=""/>
    <s v=""/>
    <x v="424"/>
    <s v="г. Пермь, ул. Академика Курчатова, д. 4А: 2025: ТЕП"/>
    <s v="РО"/>
    <s v="нет"/>
    <s v="г. Пермь, ул. Академика Курчатова, д. 4А: ТЕП"/>
    <e v="#REF!"/>
  </r>
  <r>
    <n v="657"/>
    <s v="Пермский городской округ, город Пермь"/>
    <s v="г. Пермь, ул. Академика Курчатова, д. 4А"/>
    <s v="ГАЗ"/>
    <d v="2025-12-31T00:00:00"/>
    <m/>
    <s v=""/>
    <s v=""/>
    <x v="424"/>
    <s v="г. Пермь, ул. Академика Курчатова, д. 4А: 2025: ГАЗ"/>
    <s v="РО"/>
    <s v="нет"/>
    <s v="г. Пермь, ул. Академика Курчатова, д. 4А: ГАЗ"/>
    <e v="#REF!"/>
  </r>
  <r>
    <n v="658"/>
    <s v="Пермский городской округ, город Пермь"/>
    <s v="г. Пермь, ул. Академика Курчатова, д. 4А"/>
    <s v="ГВС"/>
    <d v="2025-12-31T00:00:00"/>
    <m/>
    <s v=""/>
    <s v=""/>
    <x v="424"/>
    <s v="г. Пермь, ул. Академика Курчатова, д. 4А: 2025: ГВС"/>
    <s v="РО"/>
    <s v="нет"/>
    <s v="г. Пермь, ул. Академика Курчатова, д. 4А: ГВС"/>
    <e v="#REF!"/>
  </r>
  <r>
    <n v="659"/>
    <s v="Пермский городской округ, город Пермь"/>
    <s v="г. Пермь, ул. Академика Курчатова, д. 4А"/>
    <s v="ВОД"/>
    <d v="2025-12-31T00:00:00"/>
    <m/>
    <s v=""/>
    <s v=""/>
    <x v="424"/>
    <s v="г. Пермь, ул. Академика Курчатова, д. 4А: 2025: ВОД"/>
    <s v="РО"/>
    <s v="нет"/>
    <s v="г. Пермь, ул. Академика Курчатова, д. 4А: ВОД"/>
    <e v="#REF!"/>
  </r>
  <r>
    <n v="660"/>
    <s v="Пермский городской округ, город Пермь"/>
    <s v="г. Пермь, ул. Академика Курчатова, д. 4А"/>
    <s v="РФа"/>
    <d v="2025-12-31T00:00:00"/>
    <m/>
    <s v=""/>
    <s v=""/>
    <x v="424"/>
    <s v="г. Пермь, ул. Академика Курчатова, д. 4А: 2025: Рфа"/>
    <s v="РО"/>
    <s v="нет"/>
    <s v="г. Пермь, ул. Академика Курчатова, д. 4А: Рфа"/>
    <e v="#REF!"/>
  </r>
  <r>
    <n v="661"/>
    <s v="Пермский городской округ, город Пермь"/>
    <s v="г. Пермь, ул. Академика Курчатова, д. 4А"/>
    <s v="РФ"/>
    <d v="2025-12-31T00:00:00"/>
    <m/>
    <s v=""/>
    <s v=""/>
    <x v="424"/>
    <s v="г. Пермь, ул. Академика Курчатова, д. 4А: 2025: РФ"/>
    <s v="РО"/>
    <s v="нет"/>
    <s v="г. Пермь, ул. Академика Курчатова, д. 4А: РФ"/>
    <e v="#REF!"/>
  </r>
  <r>
    <n v="662"/>
    <s v="Пермский городской округ, город Пермь"/>
    <s v="г. Пермь, ул. Александра Невского, д. 30"/>
    <s v="РК"/>
    <d v="2025-12-31T00:00:00"/>
    <m/>
    <s v=""/>
    <s v=""/>
    <x v="425"/>
    <s v="г. Пермь, ул. Александра Невского, д. 30: 2025: РК"/>
    <s v="РО"/>
    <s v="нет"/>
    <s v="г. Пермь, ул. Александра Невского, д. 30: РК"/>
    <e v="#REF!"/>
  </r>
  <r>
    <n v="663"/>
    <s v="Пермский городской округ, город Пермь"/>
    <s v="г. Пермь, ул. Александра Пархоменко, д. 12"/>
    <s v="РК"/>
    <d v="2025-12-31T00:00:00"/>
    <m/>
    <s v=""/>
    <s v=""/>
    <x v="426"/>
    <s v="г. Пермь, ул. Александра Пархоменко, д. 12: 2025: РК"/>
    <s v="СС"/>
    <s v="нет"/>
    <s v="г. Пермь, ул. Александра Пархоменко, д. 12: РК"/>
    <e v="#REF!"/>
  </r>
  <r>
    <n v="664"/>
    <s v="Пермский городской округ, город Пермь"/>
    <s v="г. Пермь, ул. Александра Пархоменко, д. 12"/>
    <s v="РФа"/>
    <d v="2025-12-31T00:00:00"/>
    <m/>
    <s v=""/>
    <s v=""/>
    <x v="426"/>
    <s v="г. Пермь, ул. Александра Пархоменко, д. 12: 2025: Рфа"/>
    <s v="СС"/>
    <s v="нет"/>
    <s v="г. Пермь, ул. Александра Пархоменко, д. 12: Рфа"/>
    <e v="#REF!"/>
  </r>
  <r>
    <n v="665"/>
    <s v="Пермский городской округ, город Пермь"/>
    <s v="г. Пермь, ул. Александра Щербакова, д. 12"/>
    <s v="РФа"/>
    <d v="2025-12-31T00:00:00"/>
    <m/>
    <s v=""/>
    <s v=""/>
    <x v="427"/>
    <s v="г. Пермь, ул. Александра Щербакова, д. 12: 2025: Рфа"/>
    <s v="РО"/>
    <s v="нет"/>
    <s v="г. Пермь, ул. Александра Щербакова, д. 12: Рфа"/>
    <e v="#REF!"/>
  </r>
  <r>
    <n v="666"/>
    <s v="Пермский городской округ, город Пермь"/>
    <s v="г. Пермь, ул. Аркадия Гайдара, д. 6/2"/>
    <s v="ТЕП"/>
    <d v="2025-12-31T00:00:00"/>
    <m/>
    <s v=""/>
    <s v=""/>
    <x v="428"/>
    <s v="г. Пермь, ул. Аркадия Гайдара, д. 6/2: 2025: ТЕП"/>
    <s v="СС"/>
    <s v="нет"/>
    <s v="г. Пермь, ул. Аркадия Гайдара, д. 6/2: ТЕП"/>
    <e v="#REF!"/>
  </r>
  <r>
    <n v="667"/>
    <s v="Пермский городской округ, город Пермь"/>
    <s v="г. Пермь, ул. Аркадия Гайдара, д. 6/2"/>
    <s v="ХВС"/>
    <d v="2025-12-31T00:00:00"/>
    <m/>
    <s v=""/>
    <s v=""/>
    <x v="428"/>
    <s v="г. Пермь, ул. Аркадия Гайдара, д. 6/2: 2025: ХВС"/>
    <s v="СС"/>
    <s v="нет"/>
    <s v="г. Пермь, ул. Аркадия Гайдара, д. 6/2: ХВС"/>
    <e v="#REF!"/>
  </r>
  <r>
    <n v="668"/>
    <s v="Пермский городской округ, город Пермь"/>
    <s v="г. Пермь, ул. Аркадия Гайдара, д. 6/2"/>
    <s v="ГВС"/>
    <d v="2025-12-31T00:00:00"/>
    <m/>
    <s v=""/>
    <s v=""/>
    <x v="428"/>
    <s v="г. Пермь, ул. Аркадия Гайдара, д. 6/2: 2025: ГВС"/>
    <s v="СС"/>
    <s v="нет"/>
    <s v="г. Пермь, ул. Аркадия Гайдара, д. 6/2: ГВС"/>
    <e v="#REF!"/>
  </r>
  <r>
    <n v="669"/>
    <s v="Пермский городской округ, город Пермь"/>
    <s v="г. Пермь, ул. Аркадия Гайдара, д. 6/2"/>
    <s v="РК"/>
    <d v="2025-12-31T00:00:00"/>
    <m/>
    <s v=""/>
    <s v=""/>
    <x v="428"/>
    <s v="г. Пермь, ул. Аркадия Гайдара, д. 6/2: 2025: РК"/>
    <s v="СС"/>
    <s v="нет"/>
    <s v="г. Пермь, ул. Аркадия Гайдара, д. 6/2: РК"/>
    <e v="#REF!"/>
  </r>
  <r>
    <n v="670"/>
    <s v="Пермский городской округ, город Пермь"/>
    <s v="г. Пермь, ул. Аркадия Гайдара, д. 6/2"/>
    <s v="РФа"/>
    <d v="2025-12-31T00:00:00"/>
    <m/>
    <s v=""/>
    <s v=""/>
    <x v="428"/>
    <s v="г. Пермь, ул. Аркадия Гайдара, д. 6/2: 2025: Рфа"/>
    <s v="СС"/>
    <s v="нет"/>
    <s v="г. Пермь, ул. Аркадия Гайдара, д. 6/2: Рфа"/>
    <e v="#REF!"/>
  </r>
  <r>
    <n v="671"/>
    <s v="Пермский городской округ, город Пермь"/>
    <s v="г. Пермь, ул. Архитектора Свиязева, д. 32"/>
    <s v="РЛ"/>
    <d v="2025-12-31T00:00:00"/>
    <m/>
    <n v="6"/>
    <n v="0"/>
    <x v="429"/>
    <s v="г. Пермь, ул. Архитектора Свиязева, д. 32: 2025: РЛ"/>
    <s v="СС"/>
    <s v="нет"/>
    <s v="г. Пермь, ул. Архитектора Свиязева, д. 32: РЛ"/>
    <e v="#REF!"/>
  </r>
  <r>
    <n v="672"/>
    <s v="Пермский городской округ, город Пермь"/>
    <s v="г. Пермь, ул. Архитектора Свиязева, д. 44"/>
    <s v="УФ"/>
    <d v="2025-12-31T00:00:00"/>
    <m/>
    <s v=""/>
    <s v=""/>
    <x v="430"/>
    <s v="г. Пермь, ул. Архитектора Свиязева, д. 44: 2025: УФ"/>
    <s v="РО"/>
    <s v="нет"/>
    <s v="г. Пермь, ул. Архитектора Свиязева, д. 44: УФ"/>
    <e v="#REF!"/>
  </r>
  <r>
    <n v="673"/>
    <s v="Пермский городской округ, город Пермь"/>
    <s v="г. Пермь, ул. Байкальская, д. 3/1"/>
    <s v="РЛ"/>
    <d v="2025-12-31T00:00:00"/>
    <m/>
    <n v="4"/>
    <n v="0"/>
    <x v="431"/>
    <s v="г. Пермь, ул. Байкальская, д. 3/1: 2025: РЛ"/>
    <s v="СС"/>
    <s v="нет"/>
    <s v="г. Пермь, ул. Байкальская, д. 3/1: РЛ"/>
    <e v="#REF!"/>
  </r>
  <r>
    <n v="674"/>
    <s v="Пермский городской округ, город Пермь"/>
    <s v="г. Пермь, ул. Байкальская, д. 3/2"/>
    <s v="ЭЛ"/>
    <d v="2025-12-31T00:00:00"/>
    <m/>
    <s v=""/>
    <s v=""/>
    <x v="432"/>
    <s v="г. Пермь, ул. Байкальская, д. 3/2: 2025: ЭЛ"/>
    <s v="СС/РО"/>
    <s v="нет"/>
    <s v="г. Пермь, ул. Байкальская, д. 3/2: ЭЛ"/>
    <e v="#REF!"/>
  </r>
  <r>
    <n v="675"/>
    <s v="Пермский городской округ, город Пермь"/>
    <s v="г. Пермь, ул. Баумана, д. 12"/>
    <s v="ВОД"/>
    <d v="2025-12-31T00:00:00"/>
    <m/>
    <s v=""/>
    <s v=""/>
    <x v="433"/>
    <s v="г. Пермь, ул. Баумана, д. 12: 2025: ВОД"/>
    <s v="РО"/>
    <s v="нет"/>
    <s v="г. Пермь, ул. Баумана, д. 12: ВОД"/>
    <e v="#REF!"/>
  </r>
  <r>
    <n v="676"/>
    <s v="Пермский городской округ, город Пермь"/>
    <s v="г. Пермь, ул. Баумана, д. 12"/>
    <s v="РП"/>
    <d v="2025-12-31T00:00:00"/>
    <m/>
    <s v=""/>
    <s v=""/>
    <x v="433"/>
    <s v="г. Пермь, ул. Баумана, д. 12: 2025: РП"/>
    <s v="РО"/>
    <s v="нет"/>
    <s v="г. Пермь, ул. Баумана, д. 12: РП"/>
    <e v="#REF!"/>
  </r>
  <r>
    <n v="677"/>
    <s v="Пермский городской округ, город Пермь"/>
    <s v="г. Пермь, ул. Баумана, д. 12"/>
    <s v="РФа"/>
    <d v="2025-12-31T00:00:00"/>
    <m/>
    <s v=""/>
    <s v=""/>
    <x v="433"/>
    <s v="г. Пермь, ул. Баумана, д. 12: 2025: Рфа"/>
    <s v="РО"/>
    <s v="нет"/>
    <s v="г. Пермь, ул. Баумана, д. 12: Рфа"/>
    <e v="#REF!"/>
  </r>
  <r>
    <n v="678"/>
    <s v="Пермский городской округ, город Пермь"/>
    <s v="г. Пермь, ул. Баумана, д. 21"/>
    <s v="РК"/>
    <d v="2025-12-31T00:00:00"/>
    <m/>
    <s v=""/>
    <s v=""/>
    <x v="434"/>
    <s v="г. Пермь, ул. Баумана, д. 21: 2025: РК"/>
    <s v="РО"/>
    <s v="нет"/>
    <s v="г. Пермь, ул. Баумана, д. 21: РК"/>
    <e v="#REF!"/>
  </r>
  <r>
    <n v="679"/>
    <s v="Пермский городской округ, город Пермь"/>
    <s v="г. Пермь, ул. Белинского, д. 51"/>
    <s v="РК"/>
    <d v="2025-12-31T00:00:00"/>
    <m/>
    <s v=""/>
    <s v=""/>
    <x v="435"/>
    <s v="г. Пермь, ул. Белинского, д. 51: 2025: РК"/>
    <s v="РО"/>
    <s v="нет"/>
    <s v="г. Пермь, ул. Белинского, д. 51: РК"/>
    <e v="#REF!"/>
  </r>
  <r>
    <n v="680"/>
    <s v="Пермский городской округ, город Пермь"/>
    <s v="г. Пермь, ул. Богдана Хмельницкого, д. 56"/>
    <s v="РК"/>
    <d v="2025-12-31T00:00:00"/>
    <m/>
    <s v=""/>
    <s v=""/>
    <x v="436"/>
    <s v="г. Пермь, ул. Богдана Хмельницкого, д. 56: 2025: РК"/>
    <s v="РО"/>
    <s v="нет"/>
    <s v="г. Пермь, ул. Богдана Хмельницкого, д. 56: РК"/>
    <e v="#REF!"/>
  </r>
  <r>
    <n v="681"/>
    <s v="Пермский городской округ, город Пермь"/>
    <s v="г. Пермь, ул. Боровая, д. 30"/>
    <s v="ЭЛ"/>
    <d v="2025-12-31T00:00:00"/>
    <m/>
    <s v=""/>
    <s v=""/>
    <x v="437"/>
    <s v="г. Пермь, ул. Боровая, д. 30: 2025: ЭЛ"/>
    <s v="РО"/>
    <s v="нет"/>
    <s v="г. Пермь, ул. Боровая, д. 30: ЭЛ"/>
    <e v="#REF!"/>
  </r>
  <r>
    <n v="682"/>
    <s v="Пермский городской округ, город Пермь"/>
    <s v="г. Пермь, ул. Боровая, д. 30"/>
    <s v="РФа"/>
    <d v="2025-12-31T00:00:00"/>
    <m/>
    <s v=""/>
    <s v=""/>
    <x v="437"/>
    <s v="г. Пермь, ул. Боровая, д. 30: 2025: Рфа"/>
    <s v="РО"/>
    <s v="нет"/>
    <s v="г. Пермь, ул. Боровая, д. 30: Рфа"/>
    <e v="#REF!"/>
  </r>
  <r>
    <n v="683"/>
    <s v="Пермский городской округ, город Пермь"/>
    <s v="г. Пермь, ул. Боровая, д. 30"/>
    <s v="РФ"/>
    <d v="2025-12-31T00:00:00"/>
    <m/>
    <s v=""/>
    <s v=""/>
    <x v="437"/>
    <s v="г. Пермь, ул. Боровая, д. 30: 2025: РФ"/>
    <s v="РО"/>
    <s v="нет"/>
    <s v="г. Пермь, ул. Боровая, д. 30: РФ"/>
    <e v="#REF!"/>
  </r>
  <r>
    <n v="684"/>
    <s v="Пермский городской округ, город Пермь"/>
    <s v="г. Пермь, ул. Бородинская, д. 31"/>
    <s v="ТЕП"/>
    <d v="2025-12-31T00:00:00"/>
    <m/>
    <s v=""/>
    <s v=""/>
    <x v="438"/>
    <s v="г. Пермь, ул. Бородинская, д. 31: 2025: ТЕП"/>
    <s v="РО"/>
    <s v="нет"/>
    <s v="г. Пермь, ул. Бородинская, д. 31: ТЕП"/>
    <e v="#REF!"/>
  </r>
  <r>
    <n v="685"/>
    <s v="Пермский городской округ, город Пермь"/>
    <s v="г. Пермь, ул. Бородинская, д. 31"/>
    <s v="ХВС"/>
    <d v="2025-12-31T00:00:00"/>
    <m/>
    <s v=""/>
    <s v=""/>
    <x v="438"/>
    <s v="г. Пермь, ул. Бородинская, д. 31: 2025: ХВС"/>
    <s v="РО"/>
    <s v="нет"/>
    <s v="г. Пермь, ул. Бородинская, д. 31: ХВС"/>
    <e v="#REF!"/>
  </r>
  <r>
    <n v="686"/>
    <s v="Пермский городской округ, город Пермь"/>
    <s v="г. Пермь, ул. Бородинская, д. 31"/>
    <s v="ВОД"/>
    <d v="2025-12-31T00:00:00"/>
    <m/>
    <s v=""/>
    <s v=""/>
    <x v="438"/>
    <s v="г. Пермь, ул. Бородинская, д. 31: 2025: ВОД"/>
    <s v="РО"/>
    <s v="нет"/>
    <s v="г. Пермь, ул. Бородинская, д. 31: ВОД"/>
    <e v="#REF!"/>
  </r>
  <r>
    <n v="687"/>
    <s v="Пермский городской округ, город Пермь"/>
    <s v="г. Пермь, ул. Бородинская, д. 31"/>
    <s v="РФа"/>
    <d v="2025-12-31T00:00:00"/>
    <m/>
    <s v=""/>
    <s v=""/>
    <x v="438"/>
    <s v="г. Пермь, ул. Бородинская, д. 31: 2025: Рфа"/>
    <s v="РО"/>
    <s v="нет"/>
    <s v="г. Пермь, ул. Бородинская, д. 31: Рфа"/>
    <e v="#REF!"/>
  </r>
  <r>
    <n v="688"/>
    <s v="Пермский городской округ, город Пермь"/>
    <s v="г. Пермь, ул. Борчанинова, д. 1"/>
    <s v="РФ"/>
    <d v="2025-12-31T00:00:00"/>
    <m/>
    <s v=""/>
    <s v=""/>
    <x v="439"/>
    <s v="г. Пермь, ул. Борчанинова, д. 1: 2025: РФ"/>
    <s v="РО"/>
    <s v="нет"/>
    <s v="г. Пермь, ул. Борчанинова, д. 1: РФ"/>
    <e v="#REF!"/>
  </r>
  <r>
    <n v="689"/>
    <s v="Пермский городской округ, город Пермь"/>
    <s v="г. Пермь, ул. Борчанинова, д. 5"/>
    <s v="РФ"/>
    <d v="2025-12-31T00:00:00"/>
    <m/>
    <s v=""/>
    <s v=""/>
    <x v="440"/>
    <s v="г. Пермь, ул. Борчанинова, д. 5: 2025: РФ"/>
    <s v="РО"/>
    <s v="нет"/>
    <s v="г. Пермь, ул. Борчанинова, д. 5: РФ"/>
    <e v="#REF!"/>
  </r>
  <r>
    <n v="690"/>
    <s v="Пермский городской округ, город Пермь"/>
    <s v="г. Пермь, ул. Братская, д. 2/2"/>
    <s v="РЛ"/>
    <d v="2025-12-31T00:00:00"/>
    <m/>
    <n v="4"/>
    <n v="0"/>
    <x v="441"/>
    <s v="г. Пермь, ул. Братская, д. 2/2: 2025: РЛ"/>
    <s v="СС"/>
    <s v="нет"/>
    <s v="г. Пермь, ул. Братская, д. 2/2: РЛ"/>
    <e v="#REF!"/>
  </r>
  <r>
    <n v="691"/>
    <s v="Пермский городской округ, город Пермь"/>
    <s v="г. Пермь, ул. Бумажников, д. 12"/>
    <s v="РФа"/>
    <d v="2025-12-31T00:00:00"/>
    <m/>
    <s v=""/>
    <s v=""/>
    <x v="442"/>
    <s v="г. Пермь, ул. Бумажников, д. 12: 2025: Рфа"/>
    <s v="РО"/>
    <s v="нет"/>
    <s v="г. Пермь, ул. Бумажников, д. 12: Рфа"/>
    <e v="#REF!"/>
  </r>
  <r>
    <n v="692"/>
    <s v="Пермский городской округ, город Пермь"/>
    <s v="г. Пермь, ул. Бумажников, д. 20"/>
    <s v="ЭЛ"/>
    <d v="2025-12-31T00:00:00"/>
    <m/>
    <s v=""/>
    <s v=""/>
    <x v="443"/>
    <s v="г. Пермь, ул. Бумажников, д. 20: 2025: ЭЛ"/>
    <s v="РО"/>
    <s v="нет"/>
    <s v="г. Пермь, ул. Бумажников, д. 20: ЭЛ"/>
    <e v="#REF!"/>
  </r>
  <r>
    <n v="693"/>
    <s v="Пермский городской округ, город Пермь"/>
    <s v="г. Пермь, ул. Бумажников, д. 20"/>
    <s v="ТЕП"/>
    <d v="2025-12-31T00:00:00"/>
    <m/>
    <s v=""/>
    <s v=""/>
    <x v="443"/>
    <s v="г. Пермь, ул. Бумажников, д. 20: 2025: ТЕП"/>
    <s v="РО"/>
    <s v="нет"/>
    <s v="г. Пермь, ул. Бумажников, д. 20: ТЕП"/>
    <e v="#REF!"/>
  </r>
  <r>
    <n v="694"/>
    <s v="Пермский городской округ, город Пермь"/>
    <s v="г. Пермь, ул. Бумажников, д. 20"/>
    <s v="ХВС"/>
    <d v="2025-12-31T00:00:00"/>
    <m/>
    <s v=""/>
    <s v=""/>
    <x v="443"/>
    <s v="г. Пермь, ул. Бумажников, д. 20: 2025: ХВС"/>
    <s v="РО"/>
    <s v="нет"/>
    <s v="г. Пермь, ул. Бумажников, д. 20: ХВС"/>
    <e v="#REF!"/>
  </r>
  <r>
    <n v="695"/>
    <s v="Пермский городской округ, город Пермь"/>
    <s v="г. Пермь, ул. Бумажников, д. 20"/>
    <s v="ГВС"/>
    <d v="2025-12-31T00:00:00"/>
    <m/>
    <s v=""/>
    <s v=""/>
    <x v="443"/>
    <s v="г. Пермь, ул. Бумажников, д. 20: 2025: ГВС"/>
    <s v="РО"/>
    <s v="нет"/>
    <s v="г. Пермь, ул. Бумажников, д. 20: ГВС"/>
    <e v="#REF!"/>
  </r>
  <r>
    <n v="696"/>
    <s v="Пермский городской округ, город Пермь"/>
    <s v="г. Пермь, ул. Бумажников, д. 20"/>
    <s v="ВОД"/>
    <d v="2025-12-31T00:00:00"/>
    <m/>
    <s v=""/>
    <s v=""/>
    <x v="443"/>
    <s v="г. Пермь, ул. Бумажников, д. 20: 2025: ВОД"/>
    <s v="РО"/>
    <s v="нет"/>
    <s v="г. Пермь, ул. Бумажников, д. 20: ВОД"/>
    <e v="#REF!"/>
  </r>
  <r>
    <n v="697"/>
    <s v="Пермский городской округ, город Пермь"/>
    <s v="г. Пермь, ул. Василия Каменского, д. 4"/>
    <s v="РЛ"/>
    <d v="2025-12-31T00:00:00"/>
    <m/>
    <n v="4"/>
    <n v="0"/>
    <x v="444"/>
    <s v="г. Пермь, ул. Василия Каменского, д. 4: 2025: РЛ"/>
    <s v="СС"/>
    <s v="нет"/>
    <s v="г. Пермь, ул. Василия Каменского, д. 4: РЛ"/>
    <e v="#REF!"/>
  </r>
  <r>
    <n v="698"/>
    <s v="Пермский городской округ, город Пермь"/>
    <s v="г. Пермь, ул. Василия Каменского, д. 6"/>
    <s v="РЛ"/>
    <d v="2025-12-31T00:00:00"/>
    <m/>
    <n v="1"/>
    <n v="1"/>
    <x v="445"/>
    <s v="г. Пермь, ул. Василия Каменского, д. 6: 2025: РЛ"/>
    <s v="СС"/>
    <s v="нет"/>
    <s v="г. Пермь, ул. Василия Каменского, д. 6: РЛ"/>
    <e v="#REF!"/>
  </r>
  <r>
    <n v="699"/>
    <s v="Пермский городской округ, город Пермь"/>
    <s v="г. Пермь, ул. Весенняя, д. 16"/>
    <s v="ВОД"/>
    <d v="2025-12-31T00:00:00"/>
    <m/>
    <s v=""/>
    <s v=""/>
    <x v="446"/>
    <s v="г. Пермь, ул. Весенняя, д. 16: 2025: ВОД"/>
    <s v="РО"/>
    <s v="нет"/>
    <s v="г. Пермь, ул. Весенняя, д. 16: ВОД"/>
    <e v="#REF!"/>
  </r>
  <r>
    <n v="700"/>
    <s v="Пермский городской округ, город Пермь"/>
    <s v="г. Пермь, ул. Весенняя, д. 20"/>
    <s v="ВОД"/>
    <d v="2025-12-31T00:00:00"/>
    <m/>
    <s v=""/>
    <s v=""/>
    <x v="447"/>
    <s v="г. Пермь, ул. Весенняя, д. 20: 2025: ВОД"/>
    <s v="РО"/>
    <s v="нет"/>
    <s v="г. Пермь, ул. Весенняя, д. 20: ВОД"/>
    <e v="#REF!"/>
  </r>
  <r>
    <n v="701"/>
    <s v="Пермский городской округ, город Пермь"/>
    <s v="г. Пермь, ул. Ветлужская, д. 62"/>
    <s v="РЛ"/>
    <d v="2025-12-31T00:00:00"/>
    <m/>
    <n v="5"/>
    <n v="0"/>
    <x v="448"/>
    <s v="г. Пермь, ул. Ветлужская, д. 62: 2025: РЛ"/>
    <s v="РО"/>
    <s v="нет"/>
    <s v="г. Пермь, ул. Ветлужская, д. 62: РЛ"/>
    <e v="#REF!"/>
  </r>
  <r>
    <n v="702"/>
    <s v="Пермский городской округ, город Пермь"/>
    <s v="г. Пермь, ул. Ветлужская, д. 91"/>
    <s v="ТЕП"/>
    <d v="2025-12-31T00:00:00"/>
    <m/>
    <s v=""/>
    <s v=""/>
    <x v="449"/>
    <s v="г. Пермь, ул. Ветлужская, д. 91: 2025: ТЕП"/>
    <s v="РО"/>
    <s v="нет"/>
    <s v="г. Пермь, ул. Ветлужская, д. 91: ТЕП"/>
    <e v="#REF!"/>
  </r>
  <r>
    <n v="703"/>
    <s v="Пермский городской округ, город Пермь"/>
    <s v="г. Пермь, ул. Ветлужская, д. 91"/>
    <s v="ХВС"/>
    <d v="2025-12-31T00:00:00"/>
    <m/>
    <s v=""/>
    <s v=""/>
    <x v="449"/>
    <s v="г. Пермь, ул. Ветлужская, д. 91: 2025: ХВС"/>
    <s v="РО"/>
    <s v="нет"/>
    <s v="г. Пермь, ул. Ветлужская, д. 91: ХВС"/>
    <e v="#REF!"/>
  </r>
  <r>
    <n v="704"/>
    <s v="Пермский городской округ, город Пермь"/>
    <s v="г. Пермь, ул. Вижайская, д. 23"/>
    <s v="ХВС"/>
    <d v="2025-12-31T00:00:00"/>
    <m/>
    <s v=""/>
    <s v=""/>
    <x v="450"/>
    <s v="г. Пермь, ул. Вижайская, д. 23: 2025: ХВС"/>
    <s v="РО"/>
    <s v="нет"/>
    <s v="г. Пермь, ул. Вижайская, д. 23: ХВС"/>
    <e v="#REF!"/>
  </r>
  <r>
    <n v="705"/>
    <s v="Пермский городской округ, город Пермь"/>
    <s v="г. Пермь, ул. Вильвенская, д. 13"/>
    <s v="ХВС"/>
    <d v="2025-12-31T00:00:00"/>
    <m/>
    <s v=""/>
    <s v=""/>
    <x v="451"/>
    <s v="г. Пермь, ул. Вильвенская, д. 13: 2025: ХВС"/>
    <s v="СС"/>
    <s v="нет"/>
    <s v="г. Пермь, ул. Вильвенская, д. 13: ХВС"/>
    <e v="#REF!"/>
  </r>
  <r>
    <n v="706"/>
    <s v="Пермский городской округ, город Пермь"/>
    <s v="г. Пермь, ул. Вильямса, д. 53Б"/>
    <s v="РК"/>
    <d v="2025-12-31T00:00:00"/>
    <m/>
    <s v=""/>
    <s v=""/>
    <x v="452"/>
    <s v="г. Пермь, ул. Вильямса, д. 53Б: 2025: РК"/>
    <s v="СС"/>
    <s v="нет"/>
    <s v="г. Пермь, ул. Вильямса, д. 53Б: РК"/>
    <e v="#REF!"/>
  </r>
  <r>
    <n v="707"/>
    <s v="Пермский городской округ, город Пермь"/>
    <s v="г. Пермь, ул. Воронежская, д. 17А"/>
    <s v="РФа"/>
    <d v="2025-12-31T00:00:00"/>
    <m/>
    <s v=""/>
    <s v=""/>
    <x v="453"/>
    <s v="г. Пермь, ул. Воронежская, д. 17А: 2025: Рфа"/>
    <s v="СС"/>
    <s v="нет"/>
    <s v="г. Пермь, ул. Воронежская, д. 17А: Рфа"/>
    <e v="#REF!"/>
  </r>
  <r>
    <n v="708"/>
    <s v="Пермский городской округ, город Пермь"/>
    <s v="г. Пермь, ул. Воронежская, д. 19"/>
    <s v="ЭЛ"/>
    <d v="2025-12-31T00:00:00"/>
    <m/>
    <s v=""/>
    <s v=""/>
    <x v="454"/>
    <s v="г. Пермь, ул. Воронежская, д. 19: 2025: ЭЛ"/>
    <s v="СС"/>
    <s v="нет"/>
    <s v="г. Пермь, ул. Воронежская, д. 19: ЭЛ"/>
    <e v="#REF!"/>
  </r>
  <r>
    <n v="709"/>
    <s v="Пермский городской округ, город Пермь"/>
    <s v="г. Пермь, ул. Газеты Звезда, д. 14"/>
    <s v="ЭЛ"/>
    <d v="2025-12-31T00:00:00"/>
    <m/>
    <s v=""/>
    <s v=""/>
    <x v="455"/>
    <s v="г. Пермь, ул. Газеты Звезда, д. 14: 2025: ЭЛ"/>
    <s v="РО"/>
    <s v="нет"/>
    <s v="г. Пермь, ул. Газеты Звезда, д. 14: ЭЛ"/>
    <e v="#REF!"/>
  </r>
  <r>
    <n v="710"/>
    <s v="Пермский городской округ, город Пермь"/>
    <s v="г. Пермь, ул. Газеты Звезда, д. 14"/>
    <s v="ВОД"/>
    <d v="2025-12-31T00:00:00"/>
    <m/>
    <s v=""/>
    <s v=""/>
    <x v="455"/>
    <s v="г. Пермь, ул. Газеты Звезда, д. 14: 2025: ВОД"/>
    <s v="РО"/>
    <s v="нет"/>
    <s v="г. Пермь, ул. Газеты Звезда, д. 14: ВОД"/>
    <e v="#REF!"/>
  </r>
  <r>
    <n v="711"/>
    <s v="Пермский городской округ, город Пермь"/>
    <s v="г. Пермь, ул. Газеты Звезда, д. 54"/>
    <s v="ТЕП"/>
    <d v="2025-12-31T00:00:00"/>
    <m/>
    <s v=""/>
    <s v=""/>
    <x v="456"/>
    <s v="г. Пермь, ул. Газеты Звезда, д. 54: 2025: ТЕП"/>
    <s v="СС"/>
    <s v="нет"/>
    <s v="г. Пермь, ул. Газеты Звезда, д. 54: ТЕП"/>
    <e v="#REF!"/>
  </r>
  <r>
    <n v="712"/>
    <s v="Пермский городской округ, город Пермь"/>
    <s v="г. Пермь, ул. Газеты Звезда, д. 54"/>
    <s v="ХВС"/>
    <d v="2025-12-31T00:00:00"/>
    <m/>
    <s v=""/>
    <s v=""/>
    <x v="456"/>
    <s v="г. Пермь, ул. Газеты Звезда, д. 54: 2025: ХВС"/>
    <s v="СС"/>
    <s v="нет"/>
    <s v="г. Пермь, ул. Газеты Звезда, д. 54: ХВС"/>
    <e v="#REF!"/>
  </r>
  <r>
    <n v="713"/>
    <s v="Пермский городской округ, город Пермь"/>
    <s v="г. Пермь, ул. Газеты Звезда, д. 54"/>
    <s v="ГВС"/>
    <d v="2025-12-31T00:00:00"/>
    <m/>
    <s v=""/>
    <s v=""/>
    <x v="456"/>
    <s v="г. Пермь, ул. Газеты Звезда, д. 54: 2025: ГВС"/>
    <s v="СС"/>
    <s v="нет"/>
    <s v="г. Пермь, ул. Газеты Звезда, д. 54: ГВС"/>
    <e v="#REF!"/>
  </r>
  <r>
    <n v="714"/>
    <s v="Пермский городской округ, город Пермь"/>
    <s v="г. Пермь, ул. Газеты Звезда, д. 54"/>
    <s v="РФа"/>
    <d v="2025-12-31T00:00:00"/>
    <m/>
    <s v=""/>
    <s v=""/>
    <x v="456"/>
    <s v="г. Пермь, ул. Газеты Звезда, д. 54: 2025: Рфа"/>
    <s v="СС"/>
    <s v="нет"/>
    <s v="г. Пермь, ул. Газеты Звезда, д. 54: Рфа"/>
    <e v="#REF!"/>
  </r>
  <r>
    <n v="715"/>
    <s v="Пермский городской округ, город Пермь"/>
    <s v="г. Пермь, ул. Гайвинская, д. 60"/>
    <s v="РК"/>
    <d v="2025-12-31T00:00:00"/>
    <m/>
    <s v=""/>
    <s v=""/>
    <x v="457"/>
    <s v="г. Пермь, ул. Гайвинская, д. 60: 2025: РК"/>
    <s v="РО"/>
    <s v="нет"/>
    <s v="г. Пермь, ул. Гайвинская, д. 60: РК"/>
    <e v="#REF!"/>
  </r>
  <r>
    <n v="716"/>
    <s v="Пермский городской округ, город Пермь"/>
    <s v="г. Пермь, ул. Генерала Панфилова, д. 10"/>
    <s v="РЛ"/>
    <d v="2025-12-31T00:00:00"/>
    <m/>
    <n v="4"/>
    <n v="0"/>
    <x v="458"/>
    <s v="г. Пермь, ул. Генерала Панфилова, д. 10: 2025: РЛ"/>
    <s v="СС"/>
    <s v="нет"/>
    <s v="г. Пермь, ул. Генерала Панфилова, д. 10: РЛ"/>
    <e v="#REF!"/>
  </r>
  <r>
    <n v="717"/>
    <s v="Пермский городской округ, город Пермь"/>
    <s v="г. Пермь, ул. Генерала Черняховского, д. 53"/>
    <s v="РЛ"/>
    <d v="2025-12-31T00:00:00"/>
    <m/>
    <n v="6"/>
    <n v="0"/>
    <x v="459"/>
    <s v="г. Пермь, ул. Генерала Черняховского, д. 53: 2025: РЛ"/>
    <s v="СС"/>
    <s v="нет"/>
    <s v="г. Пермь, ул. Генерала Черняховского, д. 53: РЛ"/>
    <e v="#REF!"/>
  </r>
  <r>
    <n v="718"/>
    <s v="Пермский городской округ, город Пермь"/>
    <s v="г. Пермь, ул. Героев Хасана, д. 15"/>
    <s v="РФ"/>
    <d v="2025-12-31T00:00:00"/>
    <m/>
    <s v=""/>
    <s v=""/>
    <x v="460"/>
    <s v="г. Пермь, ул. Героев Хасана, д. 15: 2025: РФ"/>
    <s v="РО"/>
    <s v="нет"/>
    <s v="г. Пермь, ул. Героев Хасана, д. 15: РФ"/>
    <e v="#REF!"/>
  </r>
  <r>
    <n v="719"/>
    <s v="Пермский городской округ, город Пермь"/>
    <s v="г. Пермь, ул. Героев Хасана, д. 3"/>
    <s v="РК"/>
    <d v="2025-12-31T00:00:00"/>
    <m/>
    <s v=""/>
    <s v=""/>
    <x v="461"/>
    <s v="г. Пермь, ул. Героев Хасана, д. 3: 2025: РК"/>
    <s v="РО"/>
    <s v="нет"/>
    <s v="г. Пермь, ул. Героев Хасана, д. 3: РК"/>
    <e v="#REF!"/>
  </r>
  <r>
    <n v="720"/>
    <s v="Пермский городской округ, город Пермь"/>
    <s v="г. Пермь, ул. Героев Хасана, д. 8"/>
    <s v="РК"/>
    <d v="2025-12-31T00:00:00"/>
    <m/>
    <s v=""/>
    <s v=""/>
    <x v="462"/>
    <s v="г. Пермь, ул. Героев Хасана, д. 8: 2025: РК"/>
    <s v="РО"/>
    <s v="нет"/>
    <s v="г. Пермь, ул. Героев Хасана, д. 8: РК"/>
    <e v="#REF!"/>
  </r>
  <r>
    <n v="721"/>
    <s v="Пермский городской округ, город Пермь"/>
    <s v="г. Пермь, ул. Гусарова, д. 14"/>
    <s v="РФ"/>
    <d v="2025-12-31T00:00:00"/>
    <m/>
    <s v=""/>
    <s v=""/>
    <x v="463"/>
    <s v="г. Пермь, ул. Гусарова, д. 14: 2025: РФ"/>
    <s v="РО"/>
    <s v="нет"/>
    <s v="г. Пермь, ул. Гусарова, д. 14: РФ"/>
    <e v="#REF!"/>
  </r>
  <r>
    <n v="722"/>
    <s v="Пермский городской округ, город Пермь"/>
    <s v="г. Пермь, ул. Гусарова, д. 16"/>
    <s v="ХВС"/>
    <d v="2025-12-31T00:00:00"/>
    <m/>
    <s v=""/>
    <s v=""/>
    <x v="464"/>
    <s v="г. Пермь, ул. Гусарова, д. 16: 2025: ХВС"/>
    <s v="РО"/>
    <s v="нет"/>
    <s v="г. Пермь, ул. Гусарова, д. 16: ХВС"/>
    <e v="#REF!"/>
  </r>
  <r>
    <n v="723"/>
    <s v="Пермский городской округ, город Пермь"/>
    <s v="г. Пермь, ул. Гусарова, д. 18"/>
    <s v="ЭЛ"/>
    <d v="2025-12-31T00:00:00"/>
    <m/>
    <s v=""/>
    <s v=""/>
    <x v="465"/>
    <s v="г. Пермь, ул. Гусарова, д. 18: 2025: ЭЛ"/>
    <s v="РО"/>
    <s v="нет"/>
    <s v="г. Пермь, ул. Гусарова, д. 18: ЭЛ"/>
    <e v="#REF!"/>
  </r>
  <r>
    <n v="724"/>
    <s v="Пермский городской округ, город Пермь"/>
    <s v="г. Пермь, ул. Гусарова, д. 18"/>
    <s v="ХВС"/>
    <d v="2025-12-31T00:00:00"/>
    <m/>
    <s v=""/>
    <s v=""/>
    <x v="465"/>
    <s v="г. Пермь, ул. Гусарова, д. 18: 2025: ХВС"/>
    <s v="РО"/>
    <s v="нет"/>
    <s v="г. Пермь, ул. Гусарова, д. 18: ХВС"/>
    <e v="#REF!"/>
  </r>
  <r>
    <n v="725"/>
    <s v="Пермский городской округ, город Пермь"/>
    <s v="г. Пермь, ул. Гусарова, д. 18"/>
    <s v="ГВС"/>
    <d v="2025-12-31T00:00:00"/>
    <m/>
    <s v=""/>
    <s v=""/>
    <x v="465"/>
    <s v="г. Пермь, ул. Гусарова, д. 18: 2025: ГВС"/>
    <s v="РО"/>
    <s v="нет"/>
    <s v="г. Пермь, ул. Гусарова, д. 18: ГВС"/>
    <e v="#REF!"/>
  </r>
  <r>
    <n v="726"/>
    <s v="Пермский городской округ, город Пермь"/>
    <s v="г. Пермь, ул. Гусарова, д. 8"/>
    <s v="РФ"/>
    <d v="2025-12-31T00:00:00"/>
    <m/>
    <s v=""/>
    <s v=""/>
    <x v="466"/>
    <s v="г. Пермь, ул. Гусарова, д. 8: 2025: РФ"/>
    <s v="РО"/>
    <s v="нет"/>
    <s v="г. Пермь, ул. Гусарова, д. 8: РФ"/>
    <e v="#REF!"/>
  </r>
  <r>
    <n v="727"/>
    <s v="Пермский городской округ, город Пермь"/>
    <s v="г. Пермь, ул. Гусарова, д. 9"/>
    <s v="ХВС"/>
    <d v="2025-12-31T00:00:00"/>
    <m/>
    <s v=""/>
    <s v=""/>
    <x v="467"/>
    <s v="г. Пермь, ул. Гусарова, д. 9: 2025: ХВС"/>
    <s v="РО"/>
    <s v="нет"/>
    <s v="г. Пермь, ул. Гусарова, д. 9: ХВС"/>
    <e v="#REF!"/>
  </r>
  <r>
    <n v="728"/>
    <s v="Пермский городской округ, город Пермь"/>
    <s v="г. Пермь, ул. Дружбы, д. 21"/>
    <s v="РК"/>
    <d v="2025-12-31T00:00:00"/>
    <m/>
    <s v=""/>
    <s v=""/>
    <x v="468"/>
    <s v="г. Пермь, ул. Дружбы, д. 21: 2025: РК"/>
    <s v="РО"/>
    <s v="нет"/>
    <s v="г. Пермь, ул. Дружбы, д. 21: РК"/>
    <e v="#REF!"/>
  </r>
  <r>
    <n v="729"/>
    <s v="Пермский городской округ, город Пермь"/>
    <s v="г. Пермь, ул. Екатерининская, д. 198"/>
    <s v="РК"/>
    <d v="2025-12-31T00:00:00"/>
    <m/>
    <s v=""/>
    <s v=""/>
    <x v="469"/>
    <s v="г. Пермь, ул. Екатерининская, д. 198: 2025: РК"/>
    <s v="СС"/>
    <s v="нет"/>
    <s v="г. Пермь, ул. Екатерининская, д. 198: РК"/>
    <e v="#REF!"/>
  </r>
  <r>
    <n v="730"/>
    <s v="Пермский городской округ, город Пермь"/>
    <s v="г. Пермь, ул. Екатерининская, д. 198"/>
    <s v="РФа"/>
    <d v="2025-12-31T00:00:00"/>
    <m/>
    <s v=""/>
    <s v=""/>
    <x v="469"/>
    <s v="г. Пермь, ул. Екатерининская, д. 198: 2025: Рфа"/>
    <s v="СС"/>
    <s v="нет"/>
    <s v="г. Пермь, ул. Екатерининская, д. 198: Рфа"/>
    <e v="#REF!"/>
  </r>
  <r>
    <n v="731"/>
    <s v="Пермский городской округ, город Пермь"/>
    <s v="г. Пермь, ул. Екатерининская, д. 51"/>
    <s v="ГАЗ"/>
    <d v="2025-12-31T00:00:00"/>
    <m/>
    <s v=""/>
    <s v=""/>
    <x v="470"/>
    <s v="г. Пермь, ул. Екатерининская, д. 51: 2025: ГАЗ"/>
    <s v="РО"/>
    <s v="нет"/>
    <s v="г. Пермь, ул. Екатерининская, д. 51: ГАЗ"/>
    <e v="#REF!"/>
  </r>
  <r>
    <n v="732"/>
    <s v="Пермский городской округ, город Пермь"/>
    <s v="г. Пермь, ул. Екатерининская, д. 51"/>
    <s v="ВОД"/>
    <d v="2025-12-31T00:00:00"/>
    <m/>
    <s v=""/>
    <s v=""/>
    <x v="470"/>
    <s v="г. Пермь, ул. Екатерининская, д. 51: 2025: ВОД"/>
    <s v="РО"/>
    <s v="нет"/>
    <s v="г. Пермь, ул. Екатерининская, д. 51: ВОД"/>
    <e v="#REF!"/>
  </r>
  <r>
    <n v="733"/>
    <s v="Пермский городской округ, город Пермь"/>
    <s v="г. Пермь, ул. Екатерининская, д. 51"/>
    <s v="РП"/>
    <d v="2025-12-31T00:00:00"/>
    <m/>
    <s v=""/>
    <s v=""/>
    <x v="470"/>
    <s v="г. Пермь, ул. Екатерининская, д. 51: 2025: РП"/>
    <s v="РО"/>
    <s v="нет"/>
    <s v="г. Пермь, ул. Екатерининская, д. 51: РП"/>
    <e v="#REF!"/>
  </r>
  <r>
    <n v="734"/>
    <s v="Пермский городской округ, город Пермь"/>
    <s v="г. Пермь, ул. Желябова, д. 10"/>
    <s v="РФа"/>
    <d v="2025-12-31T00:00:00"/>
    <m/>
    <s v=""/>
    <s v=""/>
    <x v="471"/>
    <s v="г. Пермь, ул. Желябова, д. 10: 2025: Рфа"/>
    <s v="РО"/>
    <s v="нет"/>
    <s v="г. Пермь, ул. Желябова, д. 10: Рфа"/>
    <e v="#REF!"/>
  </r>
  <r>
    <n v="735"/>
    <s v="Пермский городской округ, город Пермь"/>
    <s v="г. Пермь, ул. Желябова, д. 13"/>
    <s v="РЛ"/>
    <d v="2025-12-31T00:00:00"/>
    <m/>
    <n v="2"/>
    <n v="0"/>
    <x v="472"/>
    <s v="г. Пермь, ул. Желябова, д. 13: 2025: РЛ"/>
    <s v="СС"/>
    <s v="нет"/>
    <s v="г. Пермь, ул. Желябова, д. 13: РЛ"/>
    <e v="#REF!"/>
  </r>
  <r>
    <n v="736"/>
    <s v="Пермский городской округ, город Пермь"/>
    <s v="г. Пермь, ул. Закамская, д. 20"/>
    <s v="РФа"/>
    <d v="2025-12-31T00:00:00"/>
    <m/>
    <s v=""/>
    <s v=""/>
    <x v="473"/>
    <s v="г. Пермь, ул. Закамская, д. 20: 2025: Рфа"/>
    <s v="РО"/>
    <s v="нет"/>
    <s v="г. Пермь, ул. Закамская, д. 20: Рфа"/>
    <e v="#REF!"/>
  </r>
  <r>
    <n v="737"/>
    <s v="Пермский городской округ, город Пермь"/>
    <s v="г. Пермь, ул. Закамская, д. 2А"/>
    <s v="ТЕП"/>
    <d v="2025-12-31T00:00:00"/>
    <m/>
    <s v=""/>
    <s v=""/>
    <x v="474"/>
    <s v="г. Пермь, ул. Закамская, д. 2А: 2025: ТЕП"/>
    <s v="РО"/>
    <s v="нет"/>
    <s v="г. Пермь, ул. Закамская, д. 2А: ТЕП"/>
    <e v="#REF!"/>
  </r>
  <r>
    <n v="738"/>
    <s v="Пермский городской округ, город Пермь"/>
    <s v="г. Пермь, ул. Закамская, д. 2А"/>
    <s v="ВОД"/>
    <d v="2025-12-31T00:00:00"/>
    <m/>
    <s v=""/>
    <s v=""/>
    <x v="474"/>
    <s v="г. Пермь, ул. Закамская, д. 2А: 2025: ВОД"/>
    <s v="РО"/>
    <s v="нет"/>
    <s v="г. Пермь, ул. Закамская, д. 2А: ВОД"/>
    <e v="#REF!"/>
  </r>
  <r>
    <n v="739"/>
    <s v="Пермский городской округ, город Пермь"/>
    <s v="г. Пермь, ул. Закамская, д. 2А"/>
    <s v="РК"/>
    <d v="2025-12-31T00:00:00"/>
    <m/>
    <s v=""/>
    <s v=""/>
    <x v="474"/>
    <s v="г. Пермь, ул. Закамская, д. 2А: 2025: РК"/>
    <s v="РО"/>
    <s v="нет"/>
    <s v="г. Пермь, ул. Закамская, д. 2А: РК"/>
    <e v="#REF!"/>
  </r>
  <r>
    <n v="740"/>
    <s v="Пермский городской округ, город Пермь"/>
    <s v="г. Пермь, ул. Закамская, д. 2Б"/>
    <s v="ТЕП"/>
    <d v="2025-12-31T00:00:00"/>
    <m/>
    <s v=""/>
    <s v=""/>
    <x v="475"/>
    <s v="г. Пермь, ул. Закамская, д. 2Б: 2025: ТЕП"/>
    <s v="РО"/>
    <s v="нет"/>
    <s v="г. Пермь, ул. Закамская, д. 2Б: ТЕП"/>
    <e v="#REF!"/>
  </r>
  <r>
    <n v="741"/>
    <s v="Пермский городской округ, город Пермь"/>
    <s v="г. Пермь, ул. Закамская, д. 2Б"/>
    <s v="ВОД"/>
    <d v="2025-12-31T00:00:00"/>
    <m/>
    <s v=""/>
    <s v=""/>
    <x v="475"/>
    <s v="г. Пермь, ул. Закамская, д. 2Б: 2025: ВОД"/>
    <s v="РО"/>
    <s v="нет"/>
    <s v="г. Пермь, ул. Закамская, д. 2Б: ВОД"/>
    <e v="#REF!"/>
  </r>
  <r>
    <n v="742"/>
    <s v="Пермский городской округ, город Пермь"/>
    <s v="г. Пермь, ул. Закамская, д. 2Б"/>
    <s v="РК"/>
    <d v="2025-12-31T00:00:00"/>
    <m/>
    <s v=""/>
    <s v=""/>
    <x v="475"/>
    <s v="г. Пермь, ул. Закамская, д. 2Б: 2025: РК"/>
    <s v="РО"/>
    <s v="нет"/>
    <s v="г. Пермь, ул. Закамская, д. 2Б: РК"/>
    <e v="#REF!"/>
  </r>
  <r>
    <n v="743"/>
    <s v="Пермский городской округ, город Пермь"/>
    <s v="г. Пермь, ул. Закамская, д. 42"/>
    <s v="РФа"/>
    <d v="2025-12-31T00:00:00"/>
    <m/>
    <s v=""/>
    <s v=""/>
    <x v="476"/>
    <s v="г. Пермь, ул. Закамская, д. 42: 2025: Рфа"/>
    <s v="РО"/>
    <s v="нет"/>
    <s v="г. Пермь, ул. Закамская, д. 42: Рфа"/>
    <e v="#REF!"/>
  </r>
  <r>
    <n v="744"/>
    <s v="Пермский городской округ, город Пермь"/>
    <s v="г. Пермь, ул. Закамская, д. 5/2"/>
    <s v="ЭЛ"/>
    <d v="2025-12-31T00:00:00"/>
    <m/>
    <s v=""/>
    <s v=""/>
    <x v="477"/>
    <s v="г. Пермь, ул. Закамская, д. 5/2: 2025: ЭЛ"/>
    <s v="СС"/>
    <s v="нет"/>
    <s v="г. Пермь, ул. Закамская, д. 5/2: ЭЛ"/>
    <e v="#REF!"/>
  </r>
  <r>
    <n v="745"/>
    <s v="Пермский городской округ, город Пермь"/>
    <s v="г. Пермь, ул. Закамская, д. 5/2"/>
    <s v="ХВС"/>
    <d v="2025-12-31T00:00:00"/>
    <m/>
    <s v=""/>
    <s v=""/>
    <x v="477"/>
    <s v="г. Пермь, ул. Закамская, д. 5/2: 2025: ХВС"/>
    <s v="СС"/>
    <s v="нет"/>
    <s v="г. Пермь, ул. Закамская, д. 5/2: ХВС"/>
    <e v="#REF!"/>
  </r>
  <r>
    <n v="746"/>
    <s v="Пермский городской округ, город Пермь"/>
    <s v="г. Пермь, ул. Закамская, д. 5/2"/>
    <s v="ГВС"/>
    <d v="2025-12-31T00:00:00"/>
    <m/>
    <s v=""/>
    <s v=""/>
    <x v="477"/>
    <s v="г. Пермь, ул. Закамская, д. 5/2: 2025: ГВС"/>
    <s v="СС"/>
    <s v="нет"/>
    <s v="г. Пермь, ул. Закамская, д. 5/2: ГВС"/>
    <e v="#REF!"/>
  </r>
  <r>
    <n v="747"/>
    <s v="Пермский городской округ, город Пермь"/>
    <s v="г. Пермь, ул. Закамская, д. 54"/>
    <s v="РФа"/>
    <d v="2025-12-31T00:00:00"/>
    <m/>
    <s v=""/>
    <s v=""/>
    <x v="478"/>
    <s v="г. Пермь, ул. Закамская, д. 54: 2025: Рфа"/>
    <s v="РО"/>
    <s v="нет"/>
    <s v="г. Пермь, ул. Закамская, д. 54: Рфа"/>
    <e v="#REF!"/>
  </r>
  <r>
    <n v="748"/>
    <s v="Пермский городской округ, город Пермь"/>
    <s v="г. Пермь, ул. Ивана Франко, д. 40/3"/>
    <s v="ГВС"/>
    <d v="2025-12-31T00:00:00"/>
    <m/>
    <s v=""/>
    <s v=""/>
    <x v="479"/>
    <s v="г. Пермь, ул. Ивана Франко, д. 40/3: 2025: ГВС"/>
    <s v="СС"/>
    <s v="нет"/>
    <s v="г. Пермь, ул. Ивана Франко, д. 40/3: ГВС"/>
    <e v="#REF!"/>
  </r>
  <r>
    <n v="749"/>
    <s v="Пермский городской округ, город Пермь"/>
    <s v="г. Пермь, ул. Ивана Франко, д. 40/3"/>
    <s v="ВОД"/>
    <d v="2025-12-31T00:00:00"/>
    <m/>
    <s v=""/>
    <s v=""/>
    <x v="479"/>
    <s v="г. Пермь, ул. Ивана Франко, д. 40/3: 2025: ВОД"/>
    <s v="СС"/>
    <s v="нет"/>
    <s v="г. Пермь, ул. Ивана Франко, д. 40/3: ВОД"/>
    <e v="#REF!"/>
  </r>
  <r>
    <n v="750"/>
    <s v="Пермский городской округ, город Пермь"/>
    <s v="г. Пермь, ул. Ивана Франко, д. 40/3"/>
    <s v="УП (ТЕП)"/>
    <d v="2025-12-31T00:00:00"/>
    <m/>
    <s v=""/>
    <s v=""/>
    <x v="479"/>
    <s v="г. Пермь, ул. Ивана Франко, д. 40/3: 2025: УП (ТЕП)"/>
    <s v="СС"/>
    <s v="нет"/>
    <s v="г. Пермь, ул. Ивана Франко, д. 40/3: УП (ТЕП)"/>
    <e v="#REF!"/>
  </r>
  <r>
    <n v="751"/>
    <s v="Пермский городской округ, город Пермь"/>
    <s v="г. Пермь, ул. Ивана Франко, д. 40/3"/>
    <s v="УП (ГАЗ)"/>
    <d v="2025-12-31T00:00:00"/>
    <m/>
    <s v=""/>
    <s v=""/>
    <x v="479"/>
    <s v="г. Пермь, ул. Ивана Франко, д. 40/3: 2025: УП (ГАЗ)"/>
    <s v="СС"/>
    <s v="нет"/>
    <s v="г. Пермь, ул. Ивана Франко, д. 40/3: УП (ГАЗ)"/>
    <e v="#REF!"/>
  </r>
  <r>
    <n v="752"/>
    <s v="Пермский городской округ, город Пермь"/>
    <s v="г. Пермь, ул. Ивана Франко, д. 40/3"/>
    <s v="УП (ХВС)"/>
    <d v="2025-12-31T00:00:00"/>
    <m/>
    <s v=""/>
    <s v=""/>
    <x v="479"/>
    <s v="г. Пермь, ул. Ивана Франко, д. 40/3: 2025: УП (ХВС)"/>
    <s v="СС"/>
    <s v="нет"/>
    <s v="г. Пермь, ул. Ивана Франко, д. 40/3: УП (ХВС)"/>
    <e v="#REF!"/>
  </r>
  <r>
    <n v="753"/>
    <s v="Пермский городской округ, город Пермь"/>
    <s v="г. Пермь, ул. Ивана Франко, д. 40/3"/>
    <s v="УП (ГВС)"/>
    <d v="2025-12-31T00:00:00"/>
    <m/>
    <s v=""/>
    <s v=""/>
    <x v="479"/>
    <s v="г. Пермь, ул. Ивана Франко, д. 40/3: 2025: УП (ГВС)"/>
    <s v="СС"/>
    <s v="нет"/>
    <s v="г. Пермь, ул. Ивана Франко, д. 40/3: УП (ГВС)"/>
    <e v="#REF!"/>
  </r>
  <r>
    <n v="754"/>
    <s v="Пермский городской округ, город Пермь"/>
    <s v="г. Пермь, ул. Карбышева, д. 32"/>
    <s v="ЭЛ"/>
    <d v="2025-12-31T00:00:00"/>
    <m/>
    <s v=""/>
    <s v=""/>
    <x v="480"/>
    <s v="г. Пермь, ул. Карбышева, д. 32: 2025: ЭЛ"/>
    <s v="РО"/>
    <s v="нет"/>
    <s v="г. Пермь, ул. Карбышева, д. 32: ЭЛ"/>
    <e v="#REF!"/>
  </r>
  <r>
    <n v="755"/>
    <s v="Пермский городской округ, город Пермь"/>
    <s v="г. Пермь, ул. Карбышева, д. 32"/>
    <s v="РК"/>
    <d v="2025-12-31T00:00:00"/>
    <m/>
    <s v=""/>
    <s v=""/>
    <x v="480"/>
    <s v="г. Пермь, ул. Карбышева, д. 32: 2025: РК"/>
    <s v="РО"/>
    <s v="нет"/>
    <s v="г. Пермь, ул. Карбышева, д. 32: РК"/>
    <e v="#REF!"/>
  </r>
  <r>
    <n v="756"/>
    <s v="Пермский городской округ, город Пермь"/>
    <s v="г. Пермь, ул. Карбышева, д. 32"/>
    <s v="РП"/>
    <d v="2025-12-31T00:00:00"/>
    <m/>
    <s v=""/>
    <s v=""/>
    <x v="480"/>
    <s v="г. Пермь, ул. Карбышева, д. 32: 2025: РП"/>
    <s v="РО"/>
    <s v="нет"/>
    <s v="г. Пермь, ул. Карбышева, д. 32: РП"/>
    <e v="#REF!"/>
  </r>
  <r>
    <n v="757"/>
    <s v="Пермский городской округ, город Пермь"/>
    <s v="г. Пермь, ул. Качалова, д. 27"/>
    <s v="ТЕП"/>
    <d v="2025-12-31T00:00:00"/>
    <m/>
    <s v=""/>
    <s v=""/>
    <x v="481"/>
    <s v="г. Пермь, ул. Качалова, д. 27: 2025: ТЕП"/>
    <s v="РО"/>
    <s v="нет"/>
    <s v="г. Пермь, ул. Качалова, д. 27: ТЕП"/>
    <e v="#REF!"/>
  </r>
  <r>
    <n v="758"/>
    <s v="Пермский городской округ, город Пермь"/>
    <s v="г. Пермь, ул. Качалова, д. 27"/>
    <s v="ХВС"/>
    <d v="2025-12-31T00:00:00"/>
    <m/>
    <s v=""/>
    <s v=""/>
    <x v="481"/>
    <s v="г. Пермь, ул. Качалова, д. 27: 2025: ХВС"/>
    <s v="РО"/>
    <s v="нет"/>
    <s v="г. Пермь, ул. Качалова, д. 27: ХВС"/>
    <e v="#REF!"/>
  </r>
  <r>
    <n v="759"/>
    <s v="Пермский городской округ, город Пермь"/>
    <s v="г. Пермь, ул. Качалова, д. 27"/>
    <s v="РФ"/>
    <d v="2025-12-31T00:00:00"/>
    <m/>
    <s v=""/>
    <s v=""/>
    <x v="481"/>
    <s v="г. Пермь, ул. Качалова, д. 27: 2025: РФ"/>
    <s v="РО"/>
    <s v="нет"/>
    <s v="г. Пермь, ул. Качалова, д. 27: РФ"/>
    <e v="#REF!"/>
  </r>
  <r>
    <n v="760"/>
    <s v="Пермский городской округ, город Пермь"/>
    <s v="г. Пермь, ул. КИМ, д. 51"/>
    <s v="РК"/>
    <d v="2025-12-31T00:00:00"/>
    <m/>
    <s v=""/>
    <s v=""/>
    <x v="482"/>
    <s v="г. Пермь, ул. КИМ, д. 51: 2025: РК"/>
    <s v="РО"/>
    <s v="нет"/>
    <s v="г. Пермь, ул. КИМ, д. 51: РК"/>
    <e v="#REF!"/>
  </r>
  <r>
    <n v="761"/>
    <s v="Пермский городской округ, город Пермь"/>
    <s v="г. Пермь, ул. КИМ, д. 97"/>
    <s v="РК"/>
    <d v="2025-12-31T00:00:00"/>
    <m/>
    <s v=""/>
    <s v=""/>
    <x v="483"/>
    <s v="г. Пермь, ул. КИМ, д. 97: 2025: РК"/>
    <s v="РО"/>
    <s v="нет"/>
    <s v="г. Пермь, ул. КИМ, д. 97: РК"/>
    <e v="#REF!"/>
  </r>
  <r>
    <n v="762"/>
    <s v="Пермский городской округ, город Пермь"/>
    <s v="г. Пермь, ул. Кировоградская, д. 10"/>
    <s v="РЛ"/>
    <d v="2025-12-31T00:00:00"/>
    <m/>
    <n v="2"/>
    <n v="0"/>
    <x v="484"/>
    <s v="г. Пермь, ул. Кировоградская, д. 10: 2025: РЛ"/>
    <s v="СС"/>
    <s v="нет"/>
    <s v="г. Пермь, ул. Кировоградская, д. 10: РЛ"/>
    <e v="#REF!"/>
  </r>
  <r>
    <n v="763"/>
    <s v="Пермский городской округ, город Пермь"/>
    <s v="г. Пермь, ул. Кировоградская, д. 15"/>
    <s v="РП"/>
    <d v="2025-12-31T00:00:00"/>
    <m/>
    <s v=""/>
    <s v=""/>
    <x v="485"/>
    <s v="г. Пермь, ул. Кировоградская, д. 15: 2025: РП"/>
    <s v="РО"/>
    <s v="нет"/>
    <s v="г. Пермь, ул. Кировоградская, д. 15: РП"/>
    <e v="#REF!"/>
  </r>
  <r>
    <n v="764"/>
    <s v="Пермский городской округ, город Пермь"/>
    <s v="г. Пермь, ул. Коломенская, д. 9"/>
    <s v="РЛ"/>
    <d v="2025-12-31T00:00:00"/>
    <m/>
    <n v="4"/>
    <n v="0"/>
    <x v="486"/>
    <s v="г. Пермь, ул. Коломенская, д. 9: 2025: РЛ"/>
    <s v="СС"/>
    <s v="нет"/>
    <s v="г. Пермь, ул. Коломенская, д. 9: РЛ"/>
    <e v="#REF!"/>
  </r>
  <r>
    <n v="765"/>
    <s v="Пермский городской округ, город Пермь"/>
    <s v="г. Пермь, ул. Колыбалова, д. 18"/>
    <s v="ТЕП"/>
    <d v="2025-12-31T00:00:00"/>
    <m/>
    <s v=""/>
    <s v=""/>
    <x v="487"/>
    <s v="г. Пермь, ул. Колыбалова, д. 18: 2025: ТЕП"/>
    <s v="РО"/>
    <s v="нет"/>
    <s v="г. Пермь, ул. Колыбалова, д. 18: ТЕП"/>
    <e v="#REF!"/>
  </r>
  <r>
    <n v="766"/>
    <s v="Пермский городской округ, город Пермь"/>
    <s v="г. Пермь, ул. Колыбалова, д. 18"/>
    <s v="ГВС"/>
    <d v="2025-12-31T00:00:00"/>
    <m/>
    <s v=""/>
    <s v=""/>
    <x v="487"/>
    <s v="г. Пермь, ул. Колыбалова, д. 18: 2025: ГВС"/>
    <s v="РО"/>
    <s v="нет"/>
    <s v="г. Пермь, ул. Колыбалова, д. 18: ГВС"/>
    <e v="#REF!"/>
  </r>
  <r>
    <n v="767"/>
    <s v="Пермский городской округ, город Пермь"/>
    <s v="г. Пермь, ул. Колыбалова, д. 20"/>
    <s v="ТЕП"/>
    <d v="2025-12-31T00:00:00"/>
    <m/>
    <s v=""/>
    <s v=""/>
    <x v="488"/>
    <s v="г. Пермь, ул. Колыбалова, д. 20: 2025: ТЕП"/>
    <s v="РО"/>
    <s v="нет"/>
    <s v="г. Пермь, ул. Колыбалова, д. 20: ТЕП"/>
    <e v="#REF!"/>
  </r>
  <r>
    <n v="768"/>
    <s v="Пермский городской округ, город Пермь"/>
    <s v="г. Пермь, ул. Колыбалова, д. 20"/>
    <s v="ГВС"/>
    <d v="2025-12-31T00:00:00"/>
    <m/>
    <s v=""/>
    <s v=""/>
    <x v="488"/>
    <s v="г. Пермь, ул. Колыбалова, д. 20: 2025: ГВС"/>
    <s v="РО"/>
    <s v="нет"/>
    <s v="г. Пермь, ул. Колыбалова, д. 20: ГВС"/>
    <e v="#REF!"/>
  </r>
  <r>
    <n v="769"/>
    <s v="Пермский городской округ, город Пермь"/>
    <s v="г. Пермь, ул. Колыбалова, д. 20"/>
    <s v="РФа"/>
    <d v="2025-12-31T00:00:00"/>
    <m/>
    <s v=""/>
    <s v=""/>
    <x v="488"/>
    <s v="г. Пермь, ул. Колыбалова, д. 20: 2025: Рфа"/>
    <s v="РО"/>
    <s v="нет"/>
    <s v="г. Пермь, ул. Колыбалова, д. 20: Рфа"/>
    <e v="#REF!"/>
  </r>
  <r>
    <n v="770"/>
    <s v="Пермский городской округ, город Пермь"/>
    <s v="г. Пермь, ул. Комиссара Пожарского, д. 15"/>
    <s v="РЛ"/>
    <d v="2025-12-31T00:00:00"/>
    <m/>
    <n v="4"/>
    <n v="4"/>
    <x v="489"/>
    <s v="г. Пермь, ул. Комиссара Пожарского, д. 15: 2025: РЛ"/>
    <s v="СС"/>
    <s v="нет"/>
    <s v="г. Пермь, ул. Комиссара Пожарского, д. 15: РЛ"/>
    <e v="#REF!"/>
  </r>
  <r>
    <n v="771"/>
    <s v="Пермский городской округ, город Пермь"/>
    <s v="г. Пермь, ул. Корсуньская, д. 23"/>
    <s v="ТЕП"/>
    <d v="2025-12-31T00:00:00"/>
    <m/>
    <s v=""/>
    <s v=""/>
    <x v="490"/>
    <s v="г. Пермь, ул. Корсуньская, д. 23: 2025: ТЕП"/>
    <s v="РО"/>
    <s v="нет"/>
    <s v="г. Пермь, ул. Корсуньская, д. 23: ТЕП"/>
    <e v="#REF!"/>
  </r>
  <r>
    <n v="772"/>
    <s v="Пермский городской округ, город Пермь"/>
    <s v="г. Пермь, ул. Корсуньская, д. 23"/>
    <s v="ВОД"/>
    <d v="2025-12-31T00:00:00"/>
    <m/>
    <s v=""/>
    <s v=""/>
    <x v="490"/>
    <s v="г. Пермь, ул. Корсуньская, д. 23: 2025: ВОД"/>
    <s v="РО"/>
    <s v="нет"/>
    <s v="г. Пермь, ул. Корсуньская, д. 23: ВОД"/>
    <e v="#REF!"/>
  </r>
  <r>
    <n v="773"/>
    <s v="Пермский городской округ, город Пермь"/>
    <s v="г. Пермь, ул. Космонавта Леонова, д. 62"/>
    <s v="РЛ"/>
    <d v="2025-12-31T00:00:00"/>
    <m/>
    <n v="2"/>
    <n v="0"/>
    <x v="491"/>
    <s v="г. Пермь, ул. Космонавта Леонова, д. 62: 2025: РЛ"/>
    <s v="СС"/>
    <s v="нет"/>
    <s v="г. Пермь, ул. Космонавта Леонова, д. 62: РЛ"/>
    <e v="#REF!"/>
  </r>
  <r>
    <n v="774"/>
    <s v="Пермский городской округ, город Пермь"/>
    <s v="г. Пермь, ул. Костычева, д. 42/1"/>
    <s v="РЛ"/>
    <d v="2025-12-31T00:00:00"/>
    <m/>
    <n v="2"/>
    <n v="0"/>
    <x v="492"/>
    <s v="г. Пермь, ул. Костычева, д. 42/1: 2025: РЛ"/>
    <s v="СС"/>
    <s v="нет"/>
    <s v="г. Пермь, ул. Костычева, д. 42/1: РЛ"/>
    <e v="#REF!"/>
  </r>
  <r>
    <n v="775"/>
    <s v="Пермский городской округ, город Пермь"/>
    <s v="г. Пермь, ул. Краснополянская, д. 9"/>
    <s v="ТЕП"/>
    <d v="2025-12-31T00:00:00"/>
    <m/>
    <s v=""/>
    <s v=""/>
    <x v="493"/>
    <s v="г. Пермь, ул. Краснополянская, д. 9: 2025: ТЕП"/>
    <s v="СС"/>
    <s v="нет"/>
    <s v="г. Пермь, ул. Краснополянская, д. 9: ТЕП"/>
    <e v="#REF!"/>
  </r>
  <r>
    <n v="776"/>
    <s v="Пермский городской округ, город Пермь"/>
    <s v="г. Пермь, ул. Краснополянская, д. 9"/>
    <s v="ХВС"/>
    <d v="2025-12-31T00:00:00"/>
    <m/>
    <s v=""/>
    <s v=""/>
    <x v="493"/>
    <s v="г. Пермь, ул. Краснополянская, д. 9: 2025: ХВС"/>
    <s v="СС"/>
    <s v="нет"/>
    <s v="г. Пермь, ул. Краснополянская, д. 9: ХВС"/>
    <e v="#REF!"/>
  </r>
  <r>
    <n v="777"/>
    <s v="Пермский городской округ, город Пермь"/>
    <s v="г. Пермь, ул. Краснополянская, д. 9"/>
    <s v="ВОД"/>
    <d v="2025-12-31T00:00:00"/>
    <m/>
    <s v=""/>
    <s v=""/>
    <x v="493"/>
    <s v="г. Пермь, ул. Краснополянская, д. 9: 2025: ВОД"/>
    <s v="СС"/>
    <s v="нет"/>
    <s v="г. Пермь, ул. Краснополянская, д. 9: ВОД"/>
    <e v="#REF!"/>
  </r>
  <r>
    <n v="778"/>
    <s v="Пермский городской округ, город Пермь"/>
    <s v="г. Пермь, ул. Краснополянская, д. 9"/>
    <s v="РК"/>
    <d v="2025-12-31T00:00:00"/>
    <m/>
    <s v=""/>
    <s v=""/>
    <x v="493"/>
    <s v="г. Пермь, ул. Краснополянская, д. 9: 2025: РК"/>
    <s v="СС"/>
    <s v="нет"/>
    <s v="г. Пермь, ул. Краснополянская, д. 9: РК"/>
    <e v="#REF!"/>
  </r>
  <r>
    <n v="779"/>
    <s v="Пермский городской округ, город Пермь"/>
    <s v="г. Пермь, ул. Кронштадтская, д. 10"/>
    <s v="РЛ"/>
    <d v="2025-12-31T00:00:00"/>
    <m/>
    <n v="3"/>
    <n v="3"/>
    <x v="494"/>
    <s v="г. Пермь, ул. Кронштадтская, д. 10: 2025: РЛ"/>
    <s v="СС"/>
    <s v="нет"/>
    <s v="г. Пермь, ул. Кронштадтская, д. 10: РЛ"/>
    <e v="#REF!"/>
  </r>
  <r>
    <n v="780"/>
    <s v="Пермский городской округ, город Пермь"/>
    <s v="г. Пермь, ул. Крупской, д. 82"/>
    <s v="ТЕП"/>
    <d v="2025-12-31T00:00:00"/>
    <m/>
    <s v=""/>
    <s v=""/>
    <x v="495"/>
    <s v="г. Пермь, ул. Крупской, д. 82: 2025: ТЕП"/>
    <s v="РО"/>
    <s v="нет"/>
    <s v="г. Пермь, ул. Крупской, д. 82: ТЕП"/>
    <e v="#REF!"/>
  </r>
  <r>
    <n v="781"/>
    <s v="Пермский городской округ, город Пермь"/>
    <s v="г. Пермь, ул. Крупской, д. 85"/>
    <s v="ЭЛ"/>
    <d v="2025-12-31T00:00:00"/>
    <d v="2025-12-31T00:00:00"/>
    <s v=""/>
    <s v=""/>
    <x v="496"/>
    <s v="г. Пермь, ул. Крупской, д. 85: 2025: ЭЛ"/>
    <s v="СС"/>
    <s v="нет"/>
    <s v="г. Пермь, ул. Крупской, д. 85: ЭЛ"/>
    <e v="#REF!"/>
  </r>
  <r>
    <n v="782"/>
    <s v="Пермский городской округ, город Пермь"/>
    <s v="г. Пермь, ул. Куйбышева, д. 53А"/>
    <s v="РК"/>
    <d v="2025-12-31T00:00:00"/>
    <m/>
    <s v=""/>
    <s v=""/>
    <x v="497"/>
    <s v="г. Пермь, ул. Куйбышева, д. 53А: 2025: РК"/>
    <s v="РО"/>
    <s v="нет"/>
    <s v="г. Пермь, ул. Куйбышева, д. 53А: РК"/>
    <e v="#REF!"/>
  </r>
  <r>
    <n v="783"/>
    <s v="Пермский городской округ, город Пермь"/>
    <s v="г. Пермь, ул. Куйбышева, д. 88"/>
    <s v="ЭЛ"/>
    <d v="2025-12-31T00:00:00"/>
    <m/>
    <s v=""/>
    <s v=""/>
    <x v="498"/>
    <s v="г. Пермь, ул. Куйбышева, д. 88: 2025: ЭЛ"/>
    <s v="РО"/>
    <s v="нет"/>
    <s v="г. Пермь, ул. Куйбышева, д. 88: ЭЛ"/>
    <e v="#REF!"/>
  </r>
  <r>
    <n v="784"/>
    <s v="Пермский городской округ, город Пермь"/>
    <s v="г. Пермь, ул. Куйбышева, д. 88"/>
    <s v="ТЕП"/>
    <d v="2025-12-31T00:00:00"/>
    <m/>
    <s v=""/>
    <s v=""/>
    <x v="498"/>
    <s v="г. Пермь, ул. Куйбышева, д. 88: 2025: ТЕП"/>
    <s v="РО"/>
    <s v="нет"/>
    <s v="г. Пермь, ул. Куйбышева, д. 88: ТЕП"/>
    <e v="#REF!"/>
  </r>
  <r>
    <n v="785"/>
    <s v="Пермский городской округ, город Пермь"/>
    <s v="г. Пермь, ул. Куйбышева, д. 9"/>
    <s v="ТЕП"/>
    <d v="2025-12-31T00:00:00"/>
    <m/>
    <s v=""/>
    <s v=""/>
    <x v="499"/>
    <s v="г. Пермь, ул. Куйбышева, д. 9: 2025: ТЕП"/>
    <s v="РО"/>
    <s v="нет"/>
    <s v="г. Пермь, ул. Куйбышева, д. 9: ТЕП"/>
    <e v="#REF!"/>
  </r>
  <r>
    <n v="786"/>
    <s v="Пермский городской округ, город Пермь"/>
    <s v="г. Пермь, ул. Куйбышева, д. 9"/>
    <s v="ГАЗ"/>
    <d v="2025-12-31T00:00:00"/>
    <m/>
    <s v=""/>
    <s v=""/>
    <x v="499"/>
    <s v="г. Пермь, ул. Куйбышева, д. 9: 2025: ГАЗ"/>
    <s v="РО"/>
    <s v="нет"/>
    <s v="г. Пермь, ул. Куйбышева, д. 9: ГАЗ"/>
    <e v="#REF!"/>
  </r>
  <r>
    <n v="787"/>
    <s v="Пермский городской округ, город Пермь"/>
    <s v="г. Пермь, ул. Куйбышева, д. 9"/>
    <s v="ХВС"/>
    <d v="2025-12-31T00:00:00"/>
    <m/>
    <s v=""/>
    <s v=""/>
    <x v="499"/>
    <s v="г. Пермь, ул. Куйбышева, д. 9: 2025: ХВС"/>
    <s v="РО"/>
    <s v="нет"/>
    <s v="г. Пермь, ул. Куйбышева, д. 9: ХВС"/>
    <e v="#REF!"/>
  </r>
  <r>
    <n v="788"/>
    <s v="Пермский городской округ, город Пермь"/>
    <s v="г. Пермь, ул. Куйбышева, д. 9"/>
    <s v="ГВС"/>
    <d v="2025-12-31T00:00:00"/>
    <m/>
    <s v=""/>
    <s v=""/>
    <x v="499"/>
    <s v="г. Пермь, ул. Куйбышева, д. 9: 2025: ГВС"/>
    <s v="РО"/>
    <s v="нет"/>
    <s v="г. Пермь, ул. Куйбышева, д. 9: ГВС"/>
    <e v="#REF!"/>
  </r>
  <r>
    <n v="789"/>
    <s v="Пермский городской округ, город Пермь"/>
    <s v="г. Пермь, ул. Куйбышева, д. 9"/>
    <s v="ВОД"/>
    <d v="2025-12-31T00:00:00"/>
    <m/>
    <s v=""/>
    <s v=""/>
    <x v="499"/>
    <s v="г. Пермь, ул. Куйбышева, д. 9: 2025: ВОД"/>
    <s v="РО"/>
    <s v="нет"/>
    <s v="г. Пермь, ул. Куйбышева, д. 9: ВОД"/>
    <e v="#REF!"/>
  </r>
  <r>
    <n v="790"/>
    <s v="Пермский городской округ, город Пермь"/>
    <s v="г. Пермь, ул. Кустовая, д. 3"/>
    <s v="РФ"/>
    <d v="2025-12-31T00:00:00"/>
    <m/>
    <s v=""/>
    <s v=""/>
    <x v="500"/>
    <s v="г. Пермь, ул. Кустовая, д. 3: 2025: РФ"/>
    <s v="РО"/>
    <s v="нет"/>
    <s v="г. Пермь, ул. Кустовая, д. 3: РФ"/>
    <e v="#REF!"/>
  </r>
  <r>
    <n v="791"/>
    <s v="Пермский городской округ, город Пермь"/>
    <s v="г. Пермь, ул. Куфонина, д. 14"/>
    <s v="РЛ"/>
    <d v="2025-12-31T00:00:00"/>
    <m/>
    <n v="3"/>
    <n v="0"/>
    <x v="501"/>
    <s v="г. Пермь, ул. Куфонина, д. 14: 2025: РЛ"/>
    <s v="СС"/>
    <s v="нет"/>
    <s v="г. Пермь, ул. Куфонина, д. 14: РЛ"/>
    <e v="#REF!"/>
  </r>
  <r>
    <n v="792"/>
    <s v="Пермский городской округ, город Пермь"/>
    <s v="г. Пермь, ул. Куфонина, д. 32"/>
    <s v="ХВС"/>
    <d v="2025-12-31T00:00:00"/>
    <m/>
    <s v=""/>
    <s v=""/>
    <x v="502"/>
    <s v="г. Пермь, ул. Куфонина, д. 32: 2025: ХВС"/>
    <s v="СС"/>
    <s v="нет"/>
    <s v="г. Пермь, ул. Куфонина, д. 32: ХВС"/>
    <e v="#REF!"/>
  </r>
  <r>
    <n v="793"/>
    <s v="Пермский городской округ, город Пермь"/>
    <s v="г. Пермь, ул. Куфонина, д. 32"/>
    <s v="ГВС"/>
    <d v="2025-12-31T00:00:00"/>
    <m/>
    <s v=""/>
    <s v=""/>
    <x v="502"/>
    <s v="г. Пермь, ул. Куфонина, д. 32: 2025: ГВС"/>
    <s v="СС"/>
    <s v="нет"/>
    <s v="г. Пермь, ул. Куфонина, д. 32: ГВС"/>
    <e v="#REF!"/>
  </r>
  <r>
    <n v="794"/>
    <s v="Пермский городской округ, город Пермь"/>
    <s v="г. Пермь, ул. Куфонина, д. 32"/>
    <s v="РК"/>
    <d v="2025-12-31T00:00:00"/>
    <m/>
    <s v=""/>
    <s v=""/>
    <x v="502"/>
    <s v="г. Пермь, ул. Куфонина, д. 32: 2025: РК"/>
    <s v="СС"/>
    <s v="нет"/>
    <s v="г. Пермь, ул. Куфонина, д. 32: РК"/>
    <e v="#REF!"/>
  </r>
  <r>
    <n v="795"/>
    <s v="Пермский городской округ, город Пермь"/>
    <s v="г. Пермь, ул. Куфонина, д. 32"/>
    <s v="РФа"/>
    <d v="2025-12-31T00:00:00"/>
    <m/>
    <s v=""/>
    <s v=""/>
    <x v="502"/>
    <s v="г. Пермь, ул. Куфонина, д. 32: 2025: Рфа"/>
    <s v="СС"/>
    <s v="нет"/>
    <s v="г. Пермь, ул. Куфонина, д. 32: Рфа"/>
    <e v="#REF!"/>
  </r>
  <r>
    <n v="796"/>
    <s v="Пермский городской округ, город Пермь"/>
    <s v="г. Пермь, ул. Ласьвинская, д. 70А"/>
    <s v="ЭЛ"/>
    <d v="2025-12-31T00:00:00"/>
    <m/>
    <s v=""/>
    <s v=""/>
    <x v="503"/>
    <s v="г. Пермь, ул. Ласьвинская, д. 70А: 2025: ЭЛ"/>
    <s v="СС"/>
    <s v="нет"/>
    <s v="г. Пермь, ул. Ласьвинская, д. 70А: ЭЛ"/>
    <e v="#REF!"/>
  </r>
  <r>
    <n v="797"/>
    <s v="Пермский городской округ, город Пермь"/>
    <s v="г. Пермь, ул. Ласьвинская, д. 70А"/>
    <s v="ХВС"/>
    <d v="2025-12-31T00:00:00"/>
    <m/>
    <s v=""/>
    <s v=""/>
    <x v="503"/>
    <s v="г. Пермь, ул. Ласьвинская, д. 70А: 2025: ХВС"/>
    <s v="СС"/>
    <s v="нет"/>
    <s v="г. Пермь, ул. Ласьвинская, д. 70А: ХВС"/>
    <e v="#REF!"/>
  </r>
  <r>
    <n v="798"/>
    <s v="Пермский городской округ, город Пермь"/>
    <s v="г. Пермь, ул. Ласьвинская, д. 70А"/>
    <s v="ГВС"/>
    <d v="2025-12-31T00:00:00"/>
    <m/>
    <s v=""/>
    <s v=""/>
    <x v="503"/>
    <s v="г. Пермь, ул. Ласьвинская, д. 70А: 2025: ГВС"/>
    <s v="СС"/>
    <s v="нет"/>
    <s v="г. Пермь, ул. Ласьвинская, д. 70А: ГВС"/>
    <e v="#REF!"/>
  </r>
  <r>
    <n v="799"/>
    <s v="Пермский городской округ, город Пермь"/>
    <s v="г. Пермь, ул. Ласьвинская, д. 72А"/>
    <s v="ЭЛ"/>
    <d v="2025-12-31T00:00:00"/>
    <m/>
    <s v=""/>
    <s v=""/>
    <x v="504"/>
    <s v="г. Пермь, ул. Ласьвинская, д. 72А: 2025: ЭЛ"/>
    <s v="СС"/>
    <s v="нет"/>
    <s v="г. Пермь, ул. Ласьвинская, д. 72А: ЭЛ"/>
    <e v="#REF!"/>
  </r>
  <r>
    <n v="800"/>
    <s v="Пермский городской округ, город Пермь"/>
    <s v="г. Пермь, ул. Ласьвинская, д. 72А"/>
    <s v="ХВС"/>
    <d v="2025-12-31T00:00:00"/>
    <m/>
    <s v=""/>
    <s v=""/>
    <x v="504"/>
    <s v="г. Пермь, ул. Ласьвинская, д. 72А: 2025: ХВС"/>
    <s v="СС"/>
    <s v="нет"/>
    <s v="г. Пермь, ул. Ласьвинская, д. 72А: ХВС"/>
    <e v="#REF!"/>
  </r>
  <r>
    <n v="801"/>
    <s v="Пермский городской округ, город Пермь"/>
    <s v="г. Пермь, ул. Ласьвинская, д. 72А"/>
    <s v="ГВС"/>
    <d v="2025-12-31T00:00:00"/>
    <m/>
    <s v=""/>
    <s v=""/>
    <x v="504"/>
    <s v="г. Пермь, ул. Ласьвинская, д. 72А: 2025: ГВС"/>
    <s v="СС"/>
    <s v="нет"/>
    <s v="г. Пермь, ул. Ласьвинская, д. 72А: ГВС"/>
    <e v="#REF!"/>
  </r>
  <r>
    <n v="802"/>
    <s v="Пермский городской округ, город Пермь"/>
    <s v="г. Пермь, ул. Ласьвинская, д. 74"/>
    <s v="ЭЛ"/>
    <d v="2025-12-31T00:00:00"/>
    <m/>
    <s v=""/>
    <s v=""/>
    <x v="505"/>
    <s v="г. Пермь, ул. Ласьвинская, д. 74: 2025: ЭЛ"/>
    <s v="СС"/>
    <s v="нет"/>
    <s v="г. Пермь, ул. Ласьвинская, д. 74: ЭЛ"/>
    <e v="#REF!"/>
  </r>
  <r>
    <n v="803"/>
    <s v="Пермский городской округ, город Пермь"/>
    <s v="г. Пермь, ул. Ласьвинская, д. 74"/>
    <s v="ХВС"/>
    <d v="2025-12-31T00:00:00"/>
    <m/>
    <s v=""/>
    <s v=""/>
    <x v="505"/>
    <s v="г. Пермь, ул. Ласьвинская, д. 74: 2025: ХВС"/>
    <s v="СС"/>
    <s v="нет"/>
    <s v="г. Пермь, ул. Ласьвинская, д. 74: ХВС"/>
    <e v="#REF!"/>
  </r>
  <r>
    <n v="804"/>
    <s v="Пермский городской округ, город Пермь"/>
    <s v="г. Пермь, ул. Ласьвинская, д. 74"/>
    <s v="ГВС"/>
    <d v="2025-12-31T00:00:00"/>
    <m/>
    <s v=""/>
    <s v=""/>
    <x v="505"/>
    <s v="г. Пермь, ул. Ласьвинская, д. 74: 2025: ГВС"/>
    <s v="СС"/>
    <s v="нет"/>
    <s v="г. Пермь, ул. Ласьвинская, д. 74: ГВС"/>
    <e v="#REF!"/>
  </r>
  <r>
    <n v="805"/>
    <s v="Пермский городской округ, город Пермь"/>
    <s v="г. Пермь, ул. Лебедева, д. 33"/>
    <s v="ТЕП"/>
    <d v="2025-12-31T00:00:00"/>
    <m/>
    <s v=""/>
    <s v=""/>
    <x v="506"/>
    <s v="г. Пермь, ул. Лебедева, д. 33: 2025: ТЕП"/>
    <s v="РО"/>
    <s v="нет"/>
    <s v="г. Пермь, ул. Лебедева, д. 33: ТЕП"/>
    <e v="#REF!"/>
  </r>
  <r>
    <n v="806"/>
    <s v="Пермский городской округ, город Пермь"/>
    <s v="г. Пермь, ул. Лебедева, д. 33"/>
    <s v="ГВС"/>
    <d v="2025-12-31T00:00:00"/>
    <m/>
    <s v=""/>
    <s v=""/>
    <x v="506"/>
    <s v="г. Пермь, ул. Лебедева, д. 33: 2025: ГВС"/>
    <s v="РО"/>
    <s v="нет"/>
    <s v="г. Пермь, ул. Лебедева, д. 33: ГВС"/>
    <e v="#REF!"/>
  </r>
  <r>
    <n v="807"/>
    <s v="Пермский городской округ, город Пермь"/>
    <s v="г. Пермь, ул. Ленина, д. 78"/>
    <s v="РФ"/>
    <d v="2025-12-31T00:00:00"/>
    <m/>
    <s v=""/>
    <s v=""/>
    <x v="507"/>
    <s v="г. Пермь, ул. Ленина, д. 78: 2025: РФ"/>
    <s v="РО"/>
    <s v="нет"/>
    <s v="г. Пермь, ул. Ленина, д. 78: РФ"/>
    <e v="#REF!"/>
  </r>
  <r>
    <n v="808"/>
    <s v="Пермский городской округ, город Пермь"/>
    <s v="г. Пермь, ул. Ленина, д. 90"/>
    <s v="ТЕП"/>
    <d v="2025-12-31T00:00:00"/>
    <m/>
    <s v=""/>
    <s v=""/>
    <x v="508"/>
    <s v="г. Пермь, ул. Ленина, д. 90: 2025: ТЕП"/>
    <s v="РО"/>
    <s v="нет"/>
    <s v="г. Пермь, ул. Ленина, д. 90: ТЕП"/>
    <e v="#REF!"/>
  </r>
  <r>
    <n v="809"/>
    <s v="Пермский городской округ, город Пермь"/>
    <s v="г. Пермь, ул. Ленина, д. 90"/>
    <s v="РП"/>
    <d v="2025-12-31T00:00:00"/>
    <m/>
    <s v=""/>
    <s v=""/>
    <x v="508"/>
    <s v="г. Пермь, ул. Ленина, д. 90: 2025: РП"/>
    <s v="РО"/>
    <s v="нет"/>
    <s v="г. Пермь, ул. Ленина, д. 90: РП"/>
    <e v="#REF!"/>
  </r>
  <r>
    <n v="810"/>
    <s v="Пермский городской округ, город Пермь"/>
    <s v="г. Пермь, ул. Лобвинская, д. 9"/>
    <s v="ХВС"/>
    <d v="2025-12-31T00:00:00"/>
    <m/>
    <s v=""/>
    <s v=""/>
    <x v="509"/>
    <s v="г. Пермь, ул. Лобвинская, д. 9: 2025: ХВС"/>
    <s v="РО"/>
    <s v="нет"/>
    <s v="г. Пермь, ул. Лобвинская, д. 9: ХВС"/>
    <e v="#REF!"/>
  </r>
  <r>
    <n v="811"/>
    <s v="Пермский городской округ, город Пермь"/>
    <s v="г. Пермь, ул. Лобвинская, д. 9"/>
    <s v="ВОД"/>
    <d v="2025-12-31T00:00:00"/>
    <m/>
    <s v=""/>
    <s v=""/>
    <x v="509"/>
    <s v="г. Пермь, ул. Лобвинская, д. 9: 2025: ВОД"/>
    <s v="РО"/>
    <s v="нет"/>
    <s v="г. Пермь, ул. Лобвинская, д. 9: ВОД"/>
    <e v="#REF!"/>
  </r>
  <r>
    <n v="812"/>
    <s v="Пермский городской округ, город Пермь"/>
    <s v="г. Пермь, ул. Лобвинская, д. 9"/>
    <s v="РП"/>
    <d v="2025-12-31T00:00:00"/>
    <m/>
    <s v=""/>
    <s v=""/>
    <x v="509"/>
    <s v="г. Пермь, ул. Лобвинская, д. 9: 2025: РП"/>
    <s v="РО"/>
    <s v="нет"/>
    <s v="г. Пермь, ул. Лобвинская, д. 9: РП"/>
    <e v="#REF!"/>
  </r>
  <r>
    <n v="813"/>
    <s v="Пермский городской округ, город Пермь"/>
    <s v="г. Пермь, ул. Лобвинская, д. 9"/>
    <s v="РФа"/>
    <d v="2025-12-31T00:00:00"/>
    <m/>
    <s v=""/>
    <s v=""/>
    <x v="509"/>
    <s v="г. Пермь, ул. Лобвинская, д. 9: 2025: Рфа"/>
    <s v="РО"/>
    <s v="нет"/>
    <s v="г. Пермь, ул. Лобвинская, д. 9: Рфа"/>
    <e v="#REF!"/>
  </r>
  <r>
    <n v="814"/>
    <s v="Пермский городской округ, город Пермь"/>
    <s v="г. Пермь, ул. Лобвинская, д. 9"/>
    <s v="РФ"/>
    <d v="2025-12-31T00:00:00"/>
    <m/>
    <s v=""/>
    <s v=""/>
    <x v="509"/>
    <s v="г. Пермь, ул. Лобвинская, д. 9: 2025: РФ"/>
    <s v="РО"/>
    <s v="нет"/>
    <s v="г. Пермь, ул. Лобвинская, д. 9: РФ"/>
    <e v="#REF!"/>
  </r>
  <r>
    <n v="815"/>
    <s v="Пермский городской округ, город Пермь"/>
    <s v="г. Пермь, ул. Луначарского, д. 26А"/>
    <s v="ТЕП"/>
    <d v="2025-12-31T00:00:00"/>
    <m/>
    <s v=""/>
    <s v=""/>
    <x v="510"/>
    <s v="г. Пермь, ул. Луначарского, д. 26А: 2025: ТЕП"/>
    <s v="РО"/>
    <s v="нет"/>
    <s v="г. Пермь, ул. Луначарского, д. 26А: ТЕП"/>
    <e v="#REF!"/>
  </r>
  <r>
    <n v="816"/>
    <s v="Пермский городской округ, город Пермь"/>
    <s v="г. Пермь, ул. Луначарского, д. 51А"/>
    <s v="РЛ"/>
    <d v="2025-12-31T00:00:00"/>
    <m/>
    <n v="2"/>
    <n v="0"/>
    <x v="511"/>
    <s v="г. Пермь, ул. Луначарского, д. 51А: 2025: РЛ"/>
    <s v="СС"/>
    <s v="нет"/>
    <s v="г. Пермь, ул. Луначарского, д. 51А: РЛ"/>
    <e v="#REF!"/>
  </r>
  <r>
    <n v="817"/>
    <s v="Пермский городской округ, город Пермь"/>
    <s v="г. Пермь, ул. Льва Лаврова, д. 18"/>
    <s v="РЛ"/>
    <d v="2025-12-31T00:00:00"/>
    <m/>
    <n v="10"/>
    <n v="0"/>
    <x v="512"/>
    <s v="г. Пермь, ул. Льва Лаврова, д. 18: 2025: РЛ"/>
    <s v="СС"/>
    <s v="нет"/>
    <s v="г. Пермь, ул. Льва Лаврова, д. 18: РЛ"/>
    <e v="#REF!"/>
  </r>
  <r>
    <n v="818"/>
    <s v="Пермский городской округ, город Пермь"/>
    <s v="г. Пермь, ул. Лядовская, д. 87"/>
    <s v="ТЕП"/>
    <d v="2025-12-31T00:00:00"/>
    <m/>
    <s v=""/>
    <s v=""/>
    <x v="513"/>
    <s v="г. Пермь, ул. Лядовская, д. 87: 2025: ТЕП"/>
    <s v="РО"/>
    <s v="нет"/>
    <s v="г. Пермь, ул. Лядовская, д. 87: ТЕП"/>
    <e v="#REF!"/>
  </r>
  <r>
    <n v="819"/>
    <s v="Пермский городской округ, город Пермь"/>
    <s v="г. Пермь, ул. Лядовская, д. 87"/>
    <s v="РП"/>
    <d v="2025-12-31T00:00:00"/>
    <m/>
    <s v=""/>
    <s v=""/>
    <x v="513"/>
    <s v="г. Пермь, ул. Лядовская, д. 87: 2025: РП"/>
    <s v="РО"/>
    <s v="нет"/>
    <s v="г. Пермь, ул. Лядовская, д. 87: РП"/>
    <e v="#REF!"/>
  </r>
  <r>
    <n v="820"/>
    <s v="Пермский городской округ, город Пермь"/>
    <s v="г. Пермь, ул. Макаренко, д. 44"/>
    <s v="ТЕП"/>
    <d v="2025-12-31T00:00:00"/>
    <m/>
    <s v=""/>
    <s v=""/>
    <x v="514"/>
    <s v="г. Пермь, ул. Макаренко, д. 44: 2025: ТЕП"/>
    <s v="СС"/>
    <s v="нет"/>
    <s v="г. Пермь, ул. Макаренко, д. 44: ТЕП"/>
    <e v="#REF!"/>
  </r>
  <r>
    <n v="821"/>
    <s v="Пермский городской округ, город Пермь"/>
    <s v="г. Пермь, ул. Макаренко, д. 54"/>
    <s v="ХВС"/>
    <d v="2025-12-31T00:00:00"/>
    <m/>
    <s v=""/>
    <s v=""/>
    <x v="515"/>
    <s v="г. Пермь, ул. Макаренко, д. 54: 2025: ХВС"/>
    <s v="СС"/>
    <s v="нет"/>
    <s v="г. Пермь, ул. Макаренко, д. 54: ХВС"/>
    <e v="#REF!"/>
  </r>
  <r>
    <n v="822"/>
    <s v="Пермский городской округ, город Пермь"/>
    <s v="г. Пермь, ул. Макаренко, д. 54"/>
    <s v="ГВС"/>
    <d v="2025-12-31T00:00:00"/>
    <m/>
    <s v=""/>
    <s v=""/>
    <x v="515"/>
    <s v="г. Пермь, ул. Макаренко, д. 54: 2025: ГВС"/>
    <s v="СС"/>
    <s v="нет"/>
    <s v="г. Пермь, ул. Макаренко, д. 54: ГВС"/>
    <e v="#REF!"/>
  </r>
  <r>
    <n v="823"/>
    <s v="Пермский городской округ, город Пермь"/>
    <s v="г. Пермь, ул. Макаренко, д. 54"/>
    <s v="ВОД"/>
    <d v="2025-12-31T00:00:00"/>
    <m/>
    <s v=""/>
    <s v=""/>
    <x v="515"/>
    <s v="г. Пермь, ул. Макаренко, д. 54: 2025: ВОД"/>
    <s v="СС"/>
    <s v="нет"/>
    <s v="г. Пермь, ул. Макаренко, д. 54: ВОД"/>
    <e v="#REF!"/>
  </r>
  <r>
    <n v="824"/>
    <s v="Пермский городской округ, город Пермь"/>
    <s v="г. Пермь, ул. Макаренко, д. 8"/>
    <s v="ЭЛ"/>
    <d v="2025-12-31T00:00:00"/>
    <m/>
    <s v=""/>
    <s v=""/>
    <x v="516"/>
    <s v="г. Пермь, ул. Макаренко, д. 8: 2025: ЭЛ"/>
    <s v="СС"/>
    <s v="нет"/>
    <s v="г. Пермь, ул. Макаренко, д. 8: ЭЛ"/>
    <e v="#REF!"/>
  </r>
  <r>
    <n v="825"/>
    <s v="Пермский городской округ, город Пермь"/>
    <s v="г. Пермь, ул. Макаренко, д. 8"/>
    <s v="ХВС"/>
    <d v="2025-12-31T00:00:00"/>
    <m/>
    <s v=""/>
    <s v=""/>
    <x v="516"/>
    <s v="г. Пермь, ул. Макаренко, д. 8: 2025: ХВС"/>
    <s v="СС"/>
    <s v="нет"/>
    <s v="г. Пермь, ул. Макаренко, д. 8: ХВС"/>
    <e v="#REF!"/>
  </r>
  <r>
    <n v="826"/>
    <s v="Пермский городской округ, город Пермь"/>
    <s v="г. Пермь, ул. Макаренко, д. 8"/>
    <s v="ГВС"/>
    <d v="2025-12-31T00:00:00"/>
    <m/>
    <s v=""/>
    <s v=""/>
    <x v="516"/>
    <s v="г. Пермь, ул. Макаренко, д. 8: 2025: ГВС"/>
    <s v="СС"/>
    <s v="нет"/>
    <s v="г. Пермь, ул. Макаренко, д. 8: ГВС"/>
    <e v="#REF!"/>
  </r>
  <r>
    <n v="827"/>
    <s v="Пермский городской округ, город Пермь"/>
    <s v="г. Пермь, ул. Максима Горького, д. 65А"/>
    <s v="РЛ"/>
    <d v="2025-12-31T00:00:00"/>
    <m/>
    <n v="1"/>
    <n v="0"/>
    <x v="517"/>
    <s v="г. Пермь, ул. Максима Горького, д. 65А: 2025: РЛ"/>
    <s v="СС"/>
    <s v="нет"/>
    <s v="г. Пермь, ул. Максима Горького, д. 65А: РЛ"/>
    <e v="#REF!"/>
  </r>
  <r>
    <n v="828"/>
    <s v="Пермский городской округ, город Пермь"/>
    <s v="г. Пермь, ул. Максима Горького, д. 74"/>
    <s v="РП"/>
    <d v="2025-12-31T00:00:00"/>
    <m/>
    <s v=""/>
    <s v=""/>
    <x v="518"/>
    <s v="г. Пермь, ул. Максима Горького, д. 74: 2025: РП"/>
    <s v="РО"/>
    <s v="нет"/>
    <s v="г. Пермь, ул. Максима Горького, д. 74: РП"/>
    <e v="#REF!"/>
  </r>
  <r>
    <n v="829"/>
    <s v="Пермский городской округ, город Пермь"/>
    <s v="г. Пермь, ул. Максима Горького, д. 74"/>
    <s v="РФа"/>
    <d v="2025-12-31T00:00:00"/>
    <m/>
    <s v=""/>
    <s v=""/>
    <x v="518"/>
    <s v="г. Пермь, ул. Максима Горького, д. 74: 2025: Рфа"/>
    <s v="РО"/>
    <s v="нет"/>
    <s v="г. Пермь, ул. Максима Горького, д. 74: Рфа"/>
    <e v="#REF!"/>
  </r>
  <r>
    <n v="830"/>
    <s v="Пермский городской округ, город Пермь"/>
    <s v="г. Пермь, ул. Максима Горького, д. 74"/>
    <s v="РФ"/>
    <d v="2025-12-31T00:00:00"/>
    <m/>
    <s v=""/>
    <s v=""/>
    <x v="518"/>
    <s v="г. Пермь, ул. Максима Горького, д. 74: 2025: РФ"/>
    <s v="РО"/>
    <s v="нет"/>
    <s v="г. Пермь, ул. Максима Горького, д. 74: РФ"/>
    <e v="#REF!"/>
  </r>
  <r>
    <n v="831"/>
    <s v="Пермский городской округ, город Пермь"/>
    <s v="г. Пермь, ул. Максима Горького, д. 77"/>
    <s v="ЭЛ"/>
    <d v="2025-12-31T00:00:00"/>
    <m/>
    <s v=""/>
    <s v=""/>
    <x v="519"/>
    <s v="г. Пермь, ул. Максима Горького, д. 77: 2025: ЭЛ"/>
    <s v="СС"/>
    <s v="нет"/>
    <s v="г. Пермь, ул. Максима Горького, д. 77: ЭЛ"/>
    <e v="#REF!"/>
  </r>
  <r>
    <n v="832"/>
    <s v="Пермский городской округ, город Пермь"/>
    <s v="г. Пермь, ул. Максима Горького, д. 77"/>
    <s v="РЛ"/>
    <d v="2025-12-31T00:00:00"/>
    <m/>
    <n v="4"/>
    <n v="0"/>
    <x v="519"/>
    <s v="г. Пермь, ул. Максима Горького, д. 77: 2025: РЛ"/>
    <s v="СС"/>
    <s v="нет"/>
    <s v="г. Пермь, ул. Максима Горького, д. 77: РЛ"/>
    <e v="#REF!"/>
  </r>
  <r>
    <n v="833"/>
    <s v="Пермский городской округ, город Пермь"/>
    <s v="г. Пермь, ул. Малкова, д. 30А"/>
    <s v="РЛ"/>
    <d v="2025-12-31T00:00:00"/>
    <d v="2025-12-31T00:00:00"/>
    <n v="1"/>
    <n v="1"/>
    <x v="520"/>
    <s v="г. Пермь, ул. Малкова, д. 30А: 2025: РЛ"/>
    <s v="РО"/>
    <s v="нет"/>
    <s v="г. Пермь, ул. Малкова, д. 30А: РЛ"/>
    <e v="#REF!"/>
  </r>
  <r>
    <n v="834"/>
    <s v="Пермский городской округ, город Пермь"/>
    <s v="г. Пермь, ул. Маршала Рыбалко, д. 30"/>
    <s v="РК"/>
    <d v="2025-12-31T00:00:00"/>
    <m/>
    <s v=""/>
    <s v=""/>
    <x v="521"/>
    <s v="г. Пермь, ул. Маршала Рыбалко, д. 30: 2025: РК"/>
    <s v="РО"/>
    <s v="нет"/>
    <s v="г. Пермь, ул. Маршала Рыбалко, д. 30: РК"/>
    <e v="#REF!"/>
  </r>
  <r>
    <n v="835"/>
    <s v="Пермский городской округ, город Пермь"/>
    <s v="г. Пермь, ул. Маршала Толбухина, д. 10А"/>
    <s v="РК"/>
    <d v="2025-12-31T00:00:00"/>
    <m/>
    <s v=""/>
    <s v=""/>
    <x v="522"/>
    <s v="г. Пермь, ул. Маршала Толбухина, д. 10А: 2025: РК"/>
    <s v="РО"/>
    <s v="нет"/>
    <s v="г. Пермь, ул. Маршала Толбухина, д. 10А: РК"/>
    <e v="#REF!"/>
  </r>
  <r>
    <n v="836"/>
    <s v="Пермский городской округ, город Пермь"/>
    <s v="г. Пермь, ул. Мензелинская, д. 14"/>
    <s v="РП"/>
    <d v="2025-12-31T00:00:00"/>
    <m/>
    <s v=""/>
    <s v=""/>
    <x v="523"/>
    <s v="г. Пермь, ул. Мензелинская, д. 14: 2025: РП"/>
    <s v="РО"/>
    <s v="нет"/>
    <s v="г. Пермь, ул. Мензелинская, д. 14: РП"/>
    <e v="#REF!"/>
  </r>
  <r>
    <n v="837"/>
    <s v="Пермский городской округ, город Пермь"/>
    <s v="г. Пермь, ул. Мензелинская, д. 14"/>
    <s v="РФа"/>
    <d v="2025-12-31T00:00:00"/>
    <m/>
    <s v=""/>
    <s v=""/>
    <x v="523"/>
    <s v="г. Пермь, ул. Мензелинская, д. 14: 2025: Рфа"/>
    <s v="РО"/>
    <s v="нет"/>
    <s v="г. Пермь, ул. Мензелинская, д. 14: Рфа"/>
    <e v="#REF!"/>
  </r>
  <r>
    <n v="838"/>
    <s v="Пермский городской округ, город Пермь"/>
    <s v="г. Пермь, ул. Мензелинская, д. 14"/>
    <s v="РФ"/>
    <d v="2025-12-31T00:00:00"/>
    <m/>
    <s v=""/>
    <s v=""/>
    <x v="523"/>
    <s v="г. Пермь, ул. Мензелинская, д. 14: 2025: РФ"/>
    <s v="РО"/>
    <s v="нет"/>
    <s v="г. Пермь, ул. Мензелинская, д. 14: РФ"/>
    <e v="#REF!"/>
  </r>
  <r>
    <n v="839"/>
    <s v="Пермский городской округ, город Пермь"/>
    <s v="г. Пермь, ул. Мира, д. 115"/>
    <s v="РЛ"/>
    <d v="2025-12-31T00:00:00"/>
    <m/>
    <n v="11"/>
    <n v="0"/>
    <x v="524"/>
    <s v="г. Пермь, ул. Мира, д. 115: 2025: РЛ"/>
    <s v="СС"/>
    <s v="нет"/>
    <s v="г. Пермь, ул. Мира, д. 115: РЛ"/>
    <e v="#REF!"/>
  </r>
  <r>
    <n v="840"/>
    <s v="Пермский городской округ, город Пермь"/>
    <s v="г. Пермь, ул. Мира, д. 61А"/>
    <s v="ЭЛ"/>
    <d v="2025-12-31T00:00:00"/>
    <m/>
    <s v=""/>
    <s v=""/>
    <x v="525"/>
    <s v="г. Пермь, ул. Мира, д. 61А: 2025: ЭЛ"/>
    <s v="РО"/>
    <s v="нет"/>
    <s v="г. Пермь, ул. Мира, д. 61А: ЭЛ"/>
    <e v="#REF!"/>
  </r>
  <r>
    <n v="841"/>
    <s v="Пермский городской округ, город Пермь"/>
    <s v="г. Пермь, ул. Мира, д. 65"/>
    <s v="ТЕП"/>
    <d v="2025-12-31T00:00:00"/>
    <m/>
    <s v=""/>
    <s v=""/>
    <x v="526"/>
    <s v="г. Пермь, ул. Мира, д. 65: 2025: ТЕП"/>
    <s v="РО"/>
    <s v="нет"/>
    <s v="г. Пермь, ул. Мира, д. 65: ТЕП"/>
    <e v="#REF!"/>
  </r>
  <r>
    <n v="842"/>
    <s v="Пермский городской округ, город Пермь"/>
    <s v="г. Пермь, ул. Мира, д. 65"/>
    <s v="РК"/>
    <d v="2025-12-31T00:00:00"/>
    <m/>
    <s v=""/>
    <s v=""/>
    <x v="526"/>
    <s v="г. Пермь, ул. Мира, д. 65: 2025: РК"/>
    <s v="РО"/>
    <s v="нет"/>
    <s v="г. Пермь, ул. Мира, д. 65: РК"/>
    <e v="#REF!"/>
  </r>
  <r>
    <n v="843"/>
    <s v="Пермский городской округ, город Пермь"/>
    <s v="г. Пермь, ул. Мира, д. 65"/>
    <s v="РФа"/>
    <d v="2025-12-31T00:00:00"/>
    <m/>
    <s v=""/>
    <s v=""/>
    <x v="526"/>
    <s v="г. Пермь, ул. Мира, д. 65: 2025: Рфа"/>
    <s v="РО"/>
    <s v="нет"/>
    <s v="г. Пермь, ул. Мира, д. 65: Рфа"/>
    <e v="#REF!"/>
  </r>
  <r>
    <n v="844"/>
    <s v="Пермский городской округ, город Пермь"/>
    <s v="г. Пермь, ул. Мира, д. 65"/>
    <s v="РФ"/>
    <d v="2025-12-31T00:00:00"/>
    <m/>
    <s v=""/>
    <s v=""/>
    <x v="526"/>
    <s v="г. Пермь, ул. Мира, д. 65: 2025: РФ"/>
    <s v="РО"/>
    <s v="нет"/>
    <s v="г. Пермь, ул. Мира, д. 65: РФ"/>
    <e v="#REF!"/>
  </r>
  <r>
    <n v="845"/>
    <s v="Пермский городской округ, город Пермь"/>
    <s v="г. Пермь, ул. Нефтяников, д. 25"/>
    <s v="РФа"/>
    <d v="2025-12-31T00:00:00"/>
    <m/>
    <s v=""/>
    <s v=""/>
    <x v="527"/>
    <s v="г. Пермь, ул. Нефтяников, д. 25: 2025: Рфа"/>
    <s v="РО"/>
    <s v="нет"/>
    <s v="г. Пермь, ул. Нефтяников, д. 25: Рфа"/>
    <e v="#REF!"/>
  </r>
  <r>
    <n v="846"/>
    <s v="Пермский городской округ, город Пермь"/>
    <s v="г. Пермь, ул. Николая Островского, д. 49"/>
    <s v="РЛ"/>
    <d v="2025-12-31T00:00:00"/>
    <m/>
    <n v="5"/>
    <n v="0"/>
    <x v="528"/>
    <s v="г. Пермь, ул. Николая Островского, д. 49: 2025: РЛ"/>
    <s v="СС"/>
    <s v="нет"/>
    <s v="г. Пермь, ул. Николая Островского, д. 49: РЛ"/>
    <e v="#REF!"/>
  </r>
  <r>
    <n v="847"/>
    <s v="Пермский городской округ, город Пермь"/>
    <s v="г. Пермь, ул. Николая Островского, д. 76А"/>
    <s v="РЛ"/>
    <d v="2025-12-31T00:00:00"/>
    <m/>
    <n v="2"/>
    <n v="0"/>
    <x v="529"/>
    <s v="г. Пермь, ул. Николая Островского, д. 76А: 2025: РЛ"/>
    <s v="СС"/>
    <s v="нет"/>
    <s v="г. Пермь, ул. Николая Островского, д. 76А: РЛ"/>
    <e v="#REF!"/>
  </r>
  <r>
    <n v="848"/>
    <s v="Пермский городской округ, город Пермь"/>
    <s v="г. Пермь, ул. Новоржевская, д. 5"/>
    <s v="ЭЛ"/>
    <d v="2025-12-31T00:00:00"/>
    <m/>
    <s v=""/>
    <s v=""/>
    <x v="530"/>
    <s v="г. Пермь, ул. Новоржевская, д. 5: 2025: ЭЛ"/>
    <s v="РО"/>
    <s v="нет"/>
    <s v="г. Пермь, ул. Новоржевская, д. 5: ЭЛ"/>
    <e v="#REF!"/>
  </r>
  <r>
    <n v="849"/>
    <s v="Пермский городской округ, город Пермь"/>
    <s v="г. Пермь, ул. Новоржевская, д. 5"/>
    <s v="ТЕП"/>
    <d v="2025-12-31T00:00:00"/>
    <m/>
    <s v=""/>
    <s v=""/>
    <x v="530"/>
    <s v="г. Пермь, ул. Новоржевская, д. 5: 2025: ТЕП"/>
    <s v="РО"/>
    <s v="нет"/>
    <s v="г. Пермь, ул. Новоржевская, д. 5: ТЕП"/>
    <e v="#REF!"/>
  </r>
  <r>
    <n v="850"/>
    <s v="Пермский городской округ, город Пермь"/>
    <s v="г. Пермь, ул. Новоржевская, д. 5"/>
    <s v="ВОД"/>
    <d v="2025-12-31T00:00:00"/>
    <m/>
    <s v=""/>
    <s v=""/>
    <x v="530"/>
    <s v="г. Пермь, ул. Новоржевская, д. 5: 2025: ВОД"/>
    <s v="РО"/>
    <s v="нет"/>
    <s v="г. Пермь, ул. Новоржевская, д. 5: ВОД"/>
    <e v="#REF!"/>
  </r>
  <r>
    <n v="851"/>
    <s v="Пермский городской округ, город Пермь"/>
    <s v="г. Пермь, ул. Новосибирская, д. 17"/>
    <s v="ЭЛ"/>
    <d v="2025-12-31T00:00:00"/>
    <m/>
    <s v=""/>
    <s v=""/>
    <x v="531"/>
    <s v="г. Пермь, ул. Новосибирская, д. 17: 2025: ЭЛ"/>
    <s v="РО"/>
    <s v="нет"/>
    <s v="г. Пермь, ул. Новосибирская, д. 17: ЭЛ"/>
    <e v="#REF!"/>
  </r>
  <r>
    <n v="852"/>
    <s v="Пермский городской округ, город Пермь"/>
    <s v="г. Пермь, ул. Новосибирская, д. 17"/>
    <s v="ХВС"/>
    <d v="2025-12-31T00:00:00"/>
    <m/>
    <s v=""/>
    <s v=""/>
    <x v="531"/>
    <s v="г. Пермь, ул. Новосибирская, д. 17: 2025: ХВС"/>
    <s v="РО"/>
    <s v="нет"/>
    <s v="г. Пермь, ул. Новосибирская, д. 17: ХВС"/>
    <e v="#REF!"/>
  </r>
  <r>
    <n v="853"/>
    <s v="Пермский городской округ, город Пермь"/>
    <s v="г. Пермь, ул. Новосибирская, д. 17"/>
    <s v="ГВС"/>
    <d v="2025-12-31T00:00:00"/>
    <m/>
    <s v=""/>
    <s v=""/>
    <x v="531"/>
    <s v="г. Пермь, ул. Новосибирская, д. 17: 2025: ГВС"/>
    <s v="РО"/>
    <s v="нет"/>
    <s v="г. Пермь, ул. Новосибирская, д. 17: ГВС"/>
    <e v="#REF!"/>
  </r>
  <r>
    <n v="854"/>
    <s v="Пермский городской округ, город Пермь"/>
    <s v="г. Пермь, ул. Новосибирская, д. 17"/>
    <s v="РП"/>
    <d v="2025-12-31T00:00:00"/>
    <m/>
    <s v=""/>
    <s v=""/>
    <x v="531"/>
    <s v="г. Пермь, ул. Новосибирская, д. 17: 2025: РП"/>
    <s v="РО"/>
    <s v="нет"/>
    <s v="г. Пермь, ул. Новосибирская, д. 17: РП"/>
    <e v="#REF!"/>
  </r>
  <r>
    <n v="855"/>
    <s v="Пермский городской округ, город Пермь"/>
    <s v="г. Пермь, ул. Новосибирская, д. 17"/>
    <s v="РК"/>
    <d v="2025-12-31T00:00:00"/>
    <m/>
    <s v=""/>
    <s v=""/>
    <x v="531"/>
    <s v="г. Пермь, ул. Новосибирская, д. 17: 2025: РК"/>
    <s v="РО"/>
    <s v="нет"/>
    <s v="г. Пермь, ул. Новосибирская, д. 17: РК"/>
    <e v="#REF!"/>
  </r>
  <r>
    <n v="856"/>
    <s v="Пермский городской округ, город Пермь"/>
    <s v="г. Пермь, ул. Новосибирская, д. 17"/>
    <s v="РФа"/>
    <d v="2025-12-31T00:00:00"/>
    <m/>
    <s v=""/>
    <s v=""/>
    <x v="531"/>
    <s v="г. Пермь, ул. Новосибирская, д. 17: 2025: Рфа"/>
    <s v="РО"/>
    <s v="нет"/>
    <s v="г. Пермь, ул. Новосибирская, д. 17: Рфа"/>
    <e v="#REF!"/>
  </r>
  <r>
    <n v="857"/>
    <s v="Пермский городской округ, город Пермь"/>
    <s v="г. Пермь, ул. Новосибирская, д. 17"/>
    <s v="РФ"/>
    <d v="2025-12-31T00:00:00"/>
    <m/>
    <s v=""/>
    <s v=""/>
    <x v="531"/>
    <s v="г. Пермь, ул. Новосибирская, д. 17: 2025: РФ"/>
    <s v="РО"/>
    <s v="нет"/>
    <s v="г. Пермь, ул. Новосибирская, д. 17: РФ"/>
    <e v="#REF!"/>
  </r>
  <r>
    <n v="858"/>
    <s v="Пермский городской округ, город Пермь"/>
    <s v="г. Пермь, ул. Окулова, д. 31"/>
    <s v="РФа"/>
    <d v="2025-12-31T00:00:00"/>
    <m/>
    <s v=""/>
    <s v=""/>
    <x v="532"/>
    <s v="г. Пермь, ул. Окулова, д. 31: 2025: Рфа"/>
    <s v="РО"/>
    <s v="нет"/>
    <s v="г. Пермь, ул. Окулова, д. 31: Рфа"/>
    <e v="#REF!"/>
  </r>
  <r>
    <n v="859"/>
    <s v="Пермский городской округ, город Пермь"/>
    <s v="г. Пермь, ул. Окулова, д. 31"/>
    <s v="ГВС"/>
    <d v="2025-12-31T00:00:00"/>
    <m/>
    <s v=""/>
    <s v=""/>
    <x v="532"/>
    <s v="г. Пермь, ул. Окулова, д. 31: 2025: ГВС"/>
    <s v="РО"/>
    <s v="нет"/>
    <s v="г. Пермь, ул. Окулова, д. 31: ГВС"/>
    <e v="#REF!"/>
  </r>
  <r>
    <n v="860"/>
    <s v="Пермский городской округ, город Пермь"/>
    <s v="г. Пермь, ул. Охотников, д. 27"/>
    <s v="РК"/>
    <d v="2025-12-31T00:00:00"/>
    <m/>
    <s v=""/>
    <s v=""/>
    <x v="533"/>
    <s v="г. Пермь, ул. Охотников, д. 27: 2025: РК"/>
    <s v="РО"/>
    <s v="нет"/>
    <s v="г. Пермь, ул. Охотников, д. 27: РК"/>
    <e v="#REF!"/>
  </r>
  <r>
    <n v="861"/>
    <s v="Пермский городской округ, город Пермь"/>
    <s v="г. Пермь, ул. Охотников, д. 27"/>
    <s v="РФа"/>
    <d v="2025-12-31T00:00:00"/>
    <m/>
    <s v=""/>
    <s v=""/>
    <x v="533"/>
    <s v="г. Пермь, ул. Охотников, д. 27: 2025: Рфа"/>
    <s v="РО"/>
    <s v="нет"/>
    <s v="г. Пермь, ул. Охотников, д. 27: Рфа"/>
    <e v="#REF!"/>
  </r>
  <r>
    <n v="862"/>
    <s v="Пермский городской округ, город Пермь"/>
    <s v="г. Пермь, ул. Патриса Лумумбы, д. 11"/>
    <s v="РК"/>
    <d v="2025-12-31T00:00:00"/>
    <m/>
    <s v=""/>
    <s v=""/>
    <x v="534"/>
    <s v="г. Пермь, ул. Патриса Лумумбы, д. 11: 2025: РК"/>
    <s v="СС"/>
    <s v="нет"/>
    <s v="г. Пермь, ул. Патриса Лумумбы, д. 11: РК"/>
    <e v="#REF!"/>
  </r>
  <r>
    <n v="863"/>
    <s v="Пермский городской округ, город Пермь"/>
    <s v="г. Пермь, ул. Пермская, д. 124"/>
    <s v="РК"/>
    <d v="2025-12-31T00:00:00"/>
    <d v="2025-12-31T00:00:00"/>
    <s v=""/>
    <s v=""/>
    <x v="535"/>
    <s v="г. Пермь, ул. Пермская, д. 124: 2025: РК"/>
    <s v="СС"/>
    <s v="нет"/>
    <s v="г. Пермь, ул. Пермская, д. 124: РК"/>
    <e v="#REF!"/>
  </r>
  <r>
    <n v="864"/>
    <s v="Пермский городской округ, город Пермь"/>
    <s v="г. Пермь, ул. Пермская, д. 126А"/>
    <s v="РЛ"/>
    <d v="2025-12-31T00:00:00"/>
    <m/>
    <n v="2"/>
    <n v="0"/>
    <x v="536"/>
    <s v="г. Пермь, ул. Пермская, д. 126А: 2025: РЛ"/>
    <s v="СС"/>
    <s v="нет"/>
    <s v="г. Пермь, ул. Пермская, д. 126А: РЛ"/>
    <e v="#REF!"/>
  </r>
  <r>
    <n v="865"/>
    <s v="Пермский городской округ, город Пермь"/>
    <s v="г. Пермь, ул. Петропавловская, д. 119"/>
    <s v="РЛ"/>
    <d v="2025-12-31T00:00:00"/>
    <m/>
    <n v="6"/>
    <n v="0"/>
    <x v="537"/>
    <s v="г. Пермь, ул. Петропавловская, д. 119: 2025: РЛ"/>
    <s v="СС"/>
    <s v="нет"/>
    <s v="г. Пермь, ул. Петропавловская, д. 119: РЛ"/>
    <e v="#REF!"/>
  </r>
  <r>
    <n v="866"/>
    <s v="Пермский городской округ, город Пермь"/>
    <s v="г. Пермь, ул. Петропавловская, д. 119А"/>
    <s v="РЛ"/>
    <d v="2025-12-31T00:00:00"/>
    <m/>
    <n v="1"/>
    <n v="1"/>
    <x v="538"/>
    <s v="г. Пермь, ул. Петропавловская, д. 119А: 2025: РЛ"/>
    <s v="СС"/>
    <s v="нет"/>
    <s v="г. Пермь, ул. Петропавловская, д. 119А: РЛ"/>
    <e v="#REF!"/>
  </r>
  <r>
    <n v="867"/>
    <s v="Пермский городской округ, город Пермь"/>
    <s v="г. Пермь, ул. Петропавловская, д. 12"/>
    <s v="РК"/>
    <d v="2025-12-31T00:00:00"/>
    <m/>
    <s v=""/>
    <s v=""/>
    <x v="539"/>
    <s v="г. Пермь, ул. Петропавловская, д. 12: 2025: РК"/>
    <s v="СС"/>
    <s v="нет"/>
    <s v="г. Пермь, ул. Петропавловская, д. 12: РК"/>
    <e v="#REF!"/>
  </r>
  <r>
    <n v="868"/>
    <s v="Пермский городской округ, город Пермь"/>
    <s v="г. Пермь, ул. Петропавловская, д. 19"/>
    <s v="ХВС"/>
    <d v="2025-12-31T00:00:00"/>
    <d v="2025-12-31T00:00:00"/>
    <s v=""/>
    <s v=""/>
    <x v="540"/>
    <s v="г. Пермь, ул. Петропавловская, д. 19: 2025: ХВС"/>
    <s v="СС"/>
    <s v="нет"/>
    <s v="г. Пермь, ул. Петропавловская, д. 19: ХВС"/>
    <e v="#REF!"/>
  </r>
  <r>
    <n v="869"/>
    <s v="Пермский городской округ, город Пермь"/>
    <s v="г. Пермь, ул. Петропавловская, д. 19"/>
    <s v="ГВС"/>
    <d v="2025-12-31T00:00:00"/>
    <d v="2025-12-31T00:00:00"/>
    <s v=""/>
    <s v=""/>
    <x v="540"/>
    <s v="г. Пермь, ул. Петропавловская, д. 19: 2025: ГВС"/>
    <s v="СС"/>
    <s v="нет"/>
    <s v="г. Пермь, ул. Петропавловская, д. 19: ГВС"/>
    <e v="#REF!"/>
  </r>
  <r>
    <n v="870"/>
    <s v="Пермский городской округ, город Пермь"/>
    <s v="г. Пермь, ул. Петропавловская, д. 60"/>
    <s v="РК"/>
    <d v="2025-12-31T00:00:00"/>
    <m/>
    <s v=""/>
    <s v=""/>
    <x v="541"/>
    <s v="г. Пермь, ул. Петропавловская, д. 60: 2025: РК"/>
    <s v="СС"/>
    <s v="нет"/>
    <s v="г. Пермь, ул. Петропавловская, д. 60: РК"/>
    <e v="#REF!"/>
  </r>
  <r>
    <n v="871"/>
    <s v="Пермский городской округ, город Пермь"/>
    <s v="г. Пермь, ул. Петропавловская, д. 60"/>
    <s v="РФа"/>
    <d v="2025-12-31T00:00:00"/>
    <m/>
    <s v=""/>
    <s v=""/>
    <x v="541"/>
    <s v="г. Пермь, ул. Петропавловская, д. 60: 2025: Рфа"/>
    <s v="СС"/>
    <s v="нет"/>
    <s v="г. Пермь, ул. Петропавловская, д. 60: Рфа"/>
    <e v="#REF!"/>
  </r>
  <r>
    <n v="872"/>
    <s v="Пермский городской округ, город Пермь"/>
    <s v="г. Пермь, ул. Петропавловская, д. 60"/>
    <s v="РФ"/>
    <d v="2025-12-31T00:00:00"/>
    <m/>
    <s v=""/>
    <s v=""/>
    <x v="541"/>
    <s v="г. Пермь, ул. Петропавловская, д. 60: 2025: РФ"/>
    <s v="СС"/>
    <s v="нет"/>
    <s v="г. Пермь, ул. Петропавловская, д. 60: РФ"/>
    <e v="#REF!"/>
  </r>
  <r>
    <n v="873"/>
    <s v="Пермский городской округ, город Пермь"/>
    <s v="г. Пермь, ул. Подлесная, д. 17/1"/>
    <s v="РФ"/>
    <d v="2025-12-31T00:00:00"/>
    <m/>
    <s v=""/>
    <s v=""/>
    <x v="542"/>
    <s v="г. Пермь, ул. Подлесная, д. 17/1: 2025: РФ"/>
    <s v="РО"/>
    <s v="нет"/>
    <s v="г. Пермь, ул. Подлесная, д. 17/1: РФ"/>
    <e v="#REF!"/>
  </r>
  <r>
    <n v="874"/>
    <s v="Пермский городской округ, город Пермь"/>
    <s v="г. Пермь, ул. Попова, д. 27"/>
    <s v="РФа"/>
    <d v="2025-12-31T00:00:00"/>
    <m/>
    <s v=""/>
    <s v=""/>
    <x v="543"/>
    <s v="г. Пермь, ул. Попова, д. 27: 2025: Рфа"/>
    <s v="СС"/>
    <s v="нет"/>
    <s v="г. Пермь, ул. Попова, д. 27: Рфа"/>
    <e v="#REF!"/>
  </r>
  <r>
    <n v="875"/>
    <s v="Пермский городской округ, город Пермь"/>
    <s v="г. Пермь, ул. Рабочая, д. 3"/>
    <s v="РК"/>
    <d v="2025-12-31T00:00:00"/>
    <m/>
    <s v=""/>
    <s v=""/>
    <x v="544"/>
    <s v="г. Пермь, ул. Рабочая, д. 3: 2025: РК"/>
    <s v="СС"/>
    <s v="нет"/>
    <s v="г. Пермь, ул. Рабочая, д. 3: РК"/>
    <e v="#REF!"/>
  </r>
  <r>
    <n v="876"/>
    <s v="Пермский городской округ, город Пермь"/>
    <s v="г. Пермь, ул. Семченко, д. 15"/>
    <s v="РК"/>
    <d v="2025-12-31T00:00:00"/>
    <m/>
    <s v=""/>
    <s v=""/>
    <x v="545"/>
    <s v="г. Пермь, ул. Семченко, д. 15: 2025: РК"/>
    <s v="РО"/>
    <s v="нет"/>
    <s v="г. Пермь, ул. Семченко, д. 15: РК"/>
    <e v="#REF!"/>
  </r>
  <r>
    <n v="877"/>
    <s v="Пермский городской округ, город Пермь"/>
    <s v="г. Пермь, ул. Сибирская, д. 63"/>
    <s v="ТЕП"/>
    <d v="2025-12-31T00:00:00"/>
    <m/>
    <s v=""/>
    <s v=""/>
    <x v="546"/>
    <s v="г. Пермь, ул. Сибирская, д. 63: 2025: ТЕП"/>
    <s v="РО"/>
    <s v="нет"/>
    <s v="г. Пермь, ул. Сибирская, д. 63: ТЕП"/>
    <e v="#REF!"/>
  </r>
  <r>
    <n v="878"/>
    <s v="Пермский городской округ, город Пермь"/>
    <s v="г. Пермь, ул. Сибирская, д. 63"/>
    <s v="ГАЗ"/>
    <d v="2025-12-31T00:00:00"/>
    <m/>
    <s v=""/>
    <s v=""/>
    <x v="546"/>
    <s v="г. Пермь, ул. Сибирская, д. 63: 2025: ГАЗ"/>
    <s v="РО"/>
    <s v="нет"/>
    <s v="г. Пермь, ул. Сибирская, д. 63: ГАЗ"/>
    <e v="#REF!"/>
  </r>
  <r>
    <n v="879"/>
    <s v="Пермский городской округ, город Пермь"/>
    <s v="г. Пермь, ул. Сибирская, д. 63"/>
    <s v="ХВС"/>
    <d v="2025-12-31T00:00:00"/>
    <m/>
    <s v=""/>
    <s v=""/>
    <x v="546"/>
    <s v="г. Пермь, ул. Сибирская, д. 63: 2025: ХВС"/>
    <s v="РО"/>
    <s v="нет"/>
    <s v="г. Пермь, ул. Сибирская, д. 63: ХВС"/>
    <e v="#REF!"/>
  </r>
  <r>
    <n v="880"/>
    <s v="Пермский городской округ, город Пермь"/>
    <s v="г. Пермь, ул. Сибирская, д. 63"/>
    <s v="ВОД"/>
    <d v="2025-12-31T00:00:00"/>
    <m/>
    <s v=""/>
    <s v=""/>
    <x v="546"/>
    <s v="г. Пермь, ул. Сибирская, д. 63: 2025: ВОД"/>
    <s v="РО"/>
    <s v="нет"/>
    <s v="г. Пермь, ул. Сибирская, д. 63: ВОД"/>
    <e v="#REF!"/>
  </r>
  <r>
    <n v="881"/>
    <s v="Пермский городской округ, город Пермь"/>
    <s v="г. Пермь, ул. Сибирская, д. 63"/>
    <s v="РК"/>
    <d v="2025-12-31T00:00:00"/>
    <m/>
    <s v=""/>
    <s v=""/>
    <x v="546"/>
    <s v="г. Пермь, ул. Сибирская, д. 63: 2025: РК"/>
    <s v="РО"/>
    <s v="нет"/>
    <s v="г. Пермь, ул. Сибирская, д. 63: РК"/>
    <e v="#REF!"/>
  </r>
  <r>
    <n v="882"/>
    <s v="Пермский городской округ, город Пермь"/>
    <s v="г. Пермь, ул. Сибирская, д. 63"/>
    <s v="РФа"/>
    <d v="2025-12-31T00:00:00"/>
    <m/>
    <s v=""/>
    <s v=""/>
    <x v="546"/>
    <s v="г. Пермь, ул. Сибирская, д. 63: 2025: Рфа"/>
    <s v="РО"/>
    <s v="нет"/>
    <s v="г. Пермь, ул. Сибирская, д. 63: Рфа"/>
    <e v="#REF!"/>
  </r>
  <r>
    <n v="883"/>
    <s v="Пермский городской округ, город Пермь"/>
    <s v="г. Пермь, ул. Сивкова, д. 25"/>
    <s v="РП"/>
    <d v="2025-12-31T00:00:00"/>
    <m/>
    <s v=""/>
    <s v=""/>
    <x v="547"/>
    <s v="г. Пермь, ул. Сивкова, д. 25: 2025: РП"/>
    <s v="РО"/>
    <s v="нет"/>
    <s v="г. Пермь, ул. Сивкова, д. 25: РП"/>
    <e v="#REF!"/>
  </r>
  <r>
    <n v="884"/>
    <s v="Пермский городской округ, город Пермь"/>
    <s v="г. Пермь, ул. Советская, д. 39А"/>
    <s v="РЛ"/>
    <d v="2025-12-31T00:00:00"/>
    <m/>
    <n v="7"/>
    <n v="0"/>
    <x v="548"/>
    <s v="г. Пермь, ул. Советская, д. 39А: 2025: РЛ"/>
    <s v="СС"/>
    <s v="нет"/>
    <s v="г. Пермь, ул. Советская, д. 39А: РЛ"/>
    <e v="#REF!"/>
  </r>
  <r>
    <n v="885"/>
    <s v="Пермский городской округ, город Пермь"/>
    <s v="г. Пермь, ул. Солдатова, д. 10"/>
    <s v="РЛ"/>
    <d v="2025-12-31T00:00:00"/>
    <m/>
    <n v="2"/>
    <n v="2"/>
    <x v="549"/>
    <s v="г. Пермь, ул. Солдатова, д. 10: 2025: РЛ"/>
    <s v="РО"/>
    <s v="нет"/>
    <s v="г. Пермь, ул. Солдатова, д. 10: РЛ"/>
    <e v="#REF!"/>
  </r>
  <r>
    <n v="886"/>
    <s v="Пермский городской округ, город Пермь"/>
    <s v="г. Пермь, ул. Соловьева, д. 15"/>
    <s v="РП"/>
    <d v="2025-12-31T00:00:00"/>
    <m/>
    <s v=""/>
    <s v=""/>
    <x v="550"/>
    <s v="г. Пермь, ул. Соловьева, д. 15: 2025: РП"/>
    <s v="РО"/>
    <s v="нет"/>
    <s v="г. Пермь, ул. Соловьева, д. 15: РП"/>
    <e v="#REF!"/>
  </r>
  <r>
    <n v="887"/>
    <s v="Пермский городской округ, город Пермь"/>
    <s v="г. Пермь, ул. Соловьева, д. 15"/>
    <s v="РФа"/>
    <d v="2025-12-31T00:00:00"/>
    <m/>
    <s v=""/>
    <s v=""/>
    <x v="550"/>
    <s v="г. Пермь, ул. Соловьева, д. 15: 2025: Рфа"/>
    <s v="РО"/>
    <s v="нет"/>
    <s v="г. Пермь, ул. Соловьева, д. 15: Рфа"/>
    <e v="#REF!"/>
  </r>
  <r>
    <n v="888"/>
    <s v="Пермский городской округ, город Пермь"/>
    <s v="г. Пермь, ул. Стахановская, д. 10А"/>
    <s v="РЛ"/>
    <d v="2025-12-31T00:00:00"/>
    <m/>
    <n v="4"/>
    <n v="0"/>
    <x v="551"/>
    <s v="г. Пермь, ул. Стахановская, д. 10А: 2025: РЛ"/>
    <s v="РО"/>
    <s v="нет"/>
    <s v="г. Пермь, ул. Стахановская, д. 10А: РЛ"/>
    <e v="#REF!"/>
  </r>
  <r>
    <n v="889"/>
    <s v="Пермский городской округ, город Пермь"/>
    <s v="г. Пермь, ул. Строителей, д. 16А"/>
    <s v="РЛ"/>
    <d v="2025-12-31T00:00:00"/>
    <d v="2025-12-31T00:00:00"/>
    <n v="3"/>
    <n v="0"/>
    <x v="552"/>
    <s v="г. Пермь, ул. Строителей, д. 16А: 2025: РЛ"/>
    <s v="СС"/>
    <s v="нет"/>
    <s v="г. Пермь, ул. Строителей, д. 16А: РЛ"/>
    <e v="#REF!"/>
  </r>
  <r>
    <n v="890"/>
    <s v="Пермский городской округ, город Пермь"/>
    <s v="г. Пермь, ул. Студенческая, д. 1"/>
    <s v="РК"/>
    <d v="2025-12-31T00:00:00"/>
    <d v="2025-12-31T00:00:00"/>
    <s v=""/>
    <s v=""/>
    <x v="553"/>
    <s v="г. Пермь, ул. Студенческая, д. 1: 2025: РК"/>
    <s v="СС"/>
    <s v="нет"/>
    <s v="г. Пермь, ул. Студенческая, д. 1: РК"/>
    <e v="#REF!"/>
  </r>
  <r>
    <n v="891"/>
    <s v="Пермский городской округ, город Пермь"/>
    <s v="г. Пермь, ул. Сухумская, д. 19"/>
    <s v="ТЕП"/>
    <d v="2025-12-31T00:00:00"/>
    <m/>
    <s v=""/>
    <s v=""/>
    <x v="554"/>
    <s v="г. Пермь, ул. Сухумская, д. 19: 2025: ТЕП"/>
    <s v="СС"/>
    <s v="нет"/>
    <s v="г. Пермь, ул. Сухумская, д. 19: ТЕП"/>
    <e v="#REF!"/>
  </r>
  <r>
    <n v="892"/>
    <s v="Пермский городской округ, город Пермь"/>
    <s v="г. Пермь, ул. Сухумская, д. 19"/>
    <s v="ХВС"/>
    <d v="2025-12-31T00:00:00"/>
    <m/>
    <s v=""/>
    <s v=""/>
    <x v="554"/>
    <s v="г. Пермь, ул. Сухумская, д. 19: 2025: ХВС"/>
    <s v="СС"/>
    <s v="нет"/>
    <s v="г. Пермь, ул. Сухумская, д. 19: ХВС"/>
    <e v="#REF!"/>
  </r>
  <r>
    <n v="893"/>
    <s v="Пермский городской округ, город Пермь"/>
    <s v="г. Пермь, ул. Сухумская, д. 19"/>
    <s v="ВОД"/>
    <d v="2025-12-31T00:00:00"/>
    <m/>
    <s v=""/>
    <s v=""/>
    <x v="554"/>
    <s v="г. Пермь, ул. Сухумская, д. 19: 2025: ВОД"/>
    <s v="СС"/>
    <s v="нет"/>
    <s v="г. Пермь, ул. Сухумская, д. 19: ВОД"/>
    <e v="#REF!"/>
  </r>
  <r>
    <n v="894"/>
    <s v="Пермский городской округ, город Пермь"/>
    <s v="г. Пермь, ул. Сухумская, д. 19"/>
    <s v="РК"/>
    <d v="2025-12-31T00:00:00"/>
    <m/>
    <s v=""/>
    <s v=""/>
    <x v="554"/>
    <s v="г. Пермь, ул. Сухумская, д. 19: 2025: РК"/>
    <s v="СС"/>
    <s v="нет"/>
    <s v="г. Пермь, ул. Сухумская, д. 19: РК"/>
    <e v="#REF!"/>
  </r>
  <r>
    <n v="895"/>
    <s v="Пермский городской округ, город Пермь"/>
    <s v="г. Пермь, ул. Тбилисская, д. 25"/>
    <s v="РЛ"/>
    <d v="2025-12-31T00:00:00"/>
    <m/>
    <n v="4"/>
    <n v="0"/>
    <x v="555"/>
    <s v="г. Пермь, ул. Тбилисская, д. 25: 2025: РЛ"/>
    <s v="СС"/>
    <s v="нет"/>
    <s v="г. Пермь, ул. Тбилисская, д. 25: РЛ"/>
    <e v="#REF!"/>
  </r>
  <r>
    <n v="896"/>
    <s v="Пермский городской округ, город Пермь"/>
    <s v="г. Пермь, ул. Тбилисская, д. 3"/>
    <s v="РК"/>
    <d v="2025-12-31T00:00:00"/>
    <m/>
    <s v=""/>
    <s v=""/>
    <x v="556"/>
    <s v="г. Пермь, ул. Тбилисская, д. 3: 2025: РК"/>
    <s v="РО"/>
    <s v="нет"/>
    <s v="г. Пермь, ул. Тбилисская, д. 3: РК"/>
    <e v="#REF!"/>
  </r>
  <r>
    <n v="897"/>
    <s v="Пермский городской округ, город Пермь"/>
    <s v="г. Пермь, ул. Тбилисская, д. 9"/>
    <s v="РК"/>
    <d v="2025-12-31T00:00:00"/>
    <m/>
    <s v=""/>
    <s v=""/>
    <x v="557"/>
    <s v="г. Пермь, ул. Тбилисская, д. 9: 2025: РК"/>
    <s v="РО"/>
    <s v="нет"/>
    <s v="г. Пермь, ул. Тбилисская, д. 9: РК"/>
    <e v="#REF!"/>
  </r>
  <r>
    <n v="898"/>
    <s v="Пермский городской округ, город Пермь"/>
    <s v="г. Пермь, ул. Транспортная, д. 19"/>
    <s v="РЛ"/>
    <d v="2025-12-31T00:00:00"/>
    <d v="2025-12-31T00:00:00"/>
    <n v="2"/>
    <n v="0"/>
    <x v="558"/>
    <s v="г. Пермь, ул. Транспортная, д. 19: 2025: РЛ"/>
    <s v="СС"/>
    <s v="нет"/>
    <s v="г. Пермь, ул. Транспортная, д. 19: РЛ"/>
    <e v="#REF!"/>
  </r>
  <r>
    <n v="899"/>
    <s v="Пермский городской округ, город Пермь"/>
    <s v="г. Пермь, ул. Тургенева, д. 31"/>
    <s v="ТЕП"/>
    <d v="2025-12-31T00:00:00"/>
    <m/>
    <s v=""/>
    <s v=""/>
    <x v="559"/>
    <s v="г. Пермь, ул. Тургенева, д. 31: 2025: ТЕП"/>
    <s v="СС"/>
    <s v="нет"/>
    <s v="г. Пермь, ул. Тургенева, д. 31: ТЕП"/>
    <e v="#REF!"/>
  </r>
  <r>
    <n v="900"/>
    <s v="Пермский городской округ, город Пермь"/>
    <s v="г. Пермь, ул. Тургенева, д. 31"/>
    <s v="ХВС"/>
    <d v="2025-12-31T00:00:00"/>
    <m/>
    <s v=""/>
    <s v=""/>
    <x v="559"/>
    <s v="г. Пермь, ул. Тургенева, д. 31: 2025: ХВС"/>
    <s v="СС"/>
    <s v="нет"/>
    <s v="г. Пермь, ул. Тургенева, д. 31: ХВС"/>
    <e v="#REF!"/>
  </r>
  <r>
    <n v="901"/>
    <s v="Пермский городской округ, город Пермь"/>
    <s v="г. Пермь, ул. Тургенева, д. 31"/>
    <s v="ГВС"/>
    <d v="2025-12-31T00:00:00"/>
    <m/>
    <s v=""/>
    <s v=""/>
    <x v="559"/>
    <s v="г. Пермь, ул. Тургенева, д. 31: 2025: ГВС"/>
    <s v="СС"/>
    <s v="нет"/>
    <s v="г. Пермь, ул. Тургенева, д. 31: ГВС"/>
    <e v="#REF!"/>
  </r>
  <r>
    <n v="902"/>
    <s v="Пермский городской округ, город Пермь"/>
    <s v="г. Пермь, ул. Тургенева, д. 31"/>
    <s v="РФ"/>
    <d v="2025-12-31T00:00:00"/>
    <m/>
    <s v=""/>
    <s v=""/>
    <x v="559"/>
    <s v="г. Пермь, ул. Тургенева, д. 31: 2025: РФ"/>
    <s v="СС"/>
    <s v="нет"/>
    <s v="г. Пермь, ул. Тургенева, д. 31: РФ"/>
    <e v="#REF!"/>
  </r>
  <r>
    <n v="903"/>
    <s v="Пермский городской округ, город Пермь"/>
    <s v="г. Пермь, ул. Уинская, д. 6"/>
    <s v="РЛ"/>
    <d v="2025-12-31T00:00:00"/>
    <m/>
    <n v="5"/>
    <n v="5"/>
    <x v="560"/>
    <s v="г. Пермь, ул. Уинская, д. 6: 2025: РЛ"/>
    <s v="СС"/>
    <s v="нет"/>
    <s v="г. Пермь, ул. Уинская, д. 6: РЛ"/>
    <e v="#REF!"/>
  </r>
  <r>
    <n v="904"/>
    <s v="Пермский городской округ, город Пермь"/>
    <s v="г. Пермь, ул. Уральская, д. 61А"/>
    <s v="РЛ"/>
    <d v="2025-12-31T00:00:00"/>
    <d v="2025-12-31T00:00:00"/>
    <n v="1"/>
    <n v="1"/>
    <x v="561"/>
    <s v="г. Пермь, ул. Уральская, д. 61А: 2025: РЛ"/>
    <s v="СС"/>
    <s v="нет"/>
    <s v="г. Пермь, ул. Уральская, д. 61А: РЛ"/>
    <e v="#REF!"/>
  </r>
  <r>
    <n v="905"/>
    <s v="Пермский городской округ, город Пермь"/>
    <s v="г. Пермь, ул. Уссурийская, д. 17"/>
    <s v="РЛ"/>
    <d v="2025-12-31T00:00:00"/>
    <m/>
    <n v="2"/>
    <n v="0"/>
    <x v="562"/>
    <s v="г. Пермь, ул. Уссурийская, д. 17: 2025: РЛ"/>
    <s v="СС"/>
    <s v="нет"/>
    <s v="г. Пермь, ул. Уссурийская, д. 17: РЛ"/>
    <e v="#REF!"/>
  </r>
  <r>
    <n v="906"/>
    <s v="Пермский городской округ, город Пермь"/>
    <s v="г. Пермь, ул. Ушинского, д. 6"/>
    <s v="РЛ"/>
    <d v="2025-12-31T00:00:00"/>
    <d v="2025-12-31T00:00:00"/>
    <n v="1"/>
    <n v="0"/>
    <x v="563"/>
    <s v="г. Пермь, ул. Ушинского, д. 6: 2025: РЛ"/>
    <s v="РО"/>
    <s v="нет"/>
    <s v="г. Пермь, ул. Ушинского, д. 6: РЛ"/>
    <e v="#REF!"/>
  </r>
  <r>
    <n v="907"/>
    <s v="Пермский городской округ, город Пермь"/>
    <s v="г. Пермь, ул. Фадеева, д. 10"/>
    <s v="ТЕП"/>
    <d v="2025-12-31T00:00:00"/>
    <m/>
    <s v=""/>
    <s v=""/>
    <x v="564"/>
    <s v="г. Пермь, ул. Фадеева, д. 10: 2025: ТЕП"/>
    <s v="РО"/>
    <s v="нет"/>
    <s v="г. Пермь, ул. Фадеева, д. 10: ТЕП"/>
    <e v="#REF!"/>
  </r>
  <r>
    <n v="908"/>
    <s v="Пермский городской округ, город Пермь"/>
    <s v="г. Пермь, ул. Химградская, д. 5"/>
    <s v="ЭЛ"/>
    <d v="2025-12-31T00:00:00"/>
    <m/>
    <s v=""/>
    <s v=""/>
    <x v="565"/>
    <s v="г. Пермь, ул. Химградская, д. 5: 2025: ЭЛ"/>
    <s v="РО"/>
    <s v="нет"/>
    <s v="г. Пермь, ул. Химградская, д. 5: ЭЛ"/>
    <e v="#REF!"/>
  </r>
  <r>
    <n v="909"/>
    <s v="Пермский городской округ, город Пермь"/>
    <s v="г. Пермь, ул. Химградская, д. 5"/>
    <s v="ХВС"/>
    <d v="2025-12-31T00:00:00"/>
    <m/>
    <s v=""/>
    <s v=""/>
    <x v="565"/>
    <s v="г. Пермь, ул. Химградская, д. 5: 2025: ХВС"/>
    <s v="РО"/>
    <s v="нет"/>
    <s v="г. Пермь, ул. Химградская, д. 5: ХВС"/>
    <e v="#REF!"/>
  </r>
  <r>
    <n v="910"/>
    <s v="Пермский городской округ, город Пермь"/>
    <s v="г. Пермь, ул. Химградская, д. 5"/>
    <s v="ВОД"/>
    <d v="2025-12-31T00:00:00"/>
    <m/>
    <s v=""/>
    <s v=""/>
    <x v="565"/>
    <s v="г. Пермь, ул. Химградская, д. 5: 2025: ВОД"/>
    <s v="РО"/>
    <s v="нет"/>
    <s v="г. Пермь, ул. Химградская, д. 5: ВОД"/>
    <e v="#REF!"/>
  </r>
  <r>
    <n v="911"/>
    <s v="Пермский городской округ, город Пермь"/>
    <s v="г. Пермь, ул. Чкалова, д. 2"/>
    <s v="РЛ"/>
    <d v="2025-12-31T00:00:00"/>
    <m/>
    <n v="1"/>
    <n v="0"/>
    <x v="566"/>
    <s v="г. Пермь, ул. Чкалова, д. 2: 2025: РЛ"/>
    <s v="СС"/>
    <s v="нет"/>
    <s v="г. Пермь, ул. Чкалова, д. 2: РЛ"/>
    <e v="#REF!"/>
  </r>
  <r>
    <n v="912"/>
    <s v="Пермский городской округ, город Пермь"/>
    <s v="г. Пермь, ул. Чкалова, д. 4"/>
    <s v="РЛ"/>
    <d v="2025-12-31T00:00:00"/>
    <m/>
    <n v="1"/>
    <n v="0"/>
    <x v="567"/>
    <s v="г. Пермь, ул. Чкалова, д. 4: 2025: РЛ"/>
    <s v="СС"/>
    <s v="нет"/>
    <s v="г. Пермь, ул. Чкалова, д. 4: РЛ"/>
    <e v="#REF!"/>
  </r>
  <r>
    <n v="913"/>
    <s v="Пермский городской округ, город Пермь"/>
    <s v="г. Пермь, ул. Чкалова, д. 48"/>
    <s v="ЭЛ"/>
    <d v="2025-12-31T00:00:00"/>
    <m/>
    <s v=""/>
    <s v=""/>
    <x v="568"/>
    <s v="г. Пермь, ул. Чкалова, д. 48: 2025: ЭЛ"/>
    <s v="РО"/>
    <s v="нет"/>
    <s v="г. Пермь, ул. Чкалова, д. 48: ЭЛ"/>
    <e v="#REF!"/>
  </r>
  <r>
    <n v="914"/>
    <s v="Пермский городской округ, город Пермь"/>
    <s v="г. Пермь, ул. Чкалова, д. 48"/>
    <s v="ТЕП"/>
    <d v="2025-12-31T00:00:00"/>
    <m/>
    <s v=""/>
    <s v=""/>
    <x v="568"/>
    <s v="г. Пермь, ул. Чкалова, д. 48: 2025: ТЕП"/>
    <s v="РО"/>
    <s v="нет"/>
    <s v="г. Пермь, ул. Чкалова, д. 48: ТЕП"/>
    <e v="#REF!"/>
  </r>
  <r>
    <n v="915"/>
    <s v="Пермский городской округ, город Пермь"/>
    <s v="г. Пермь, ул. Чкалова, д. 48"/>
    <s v="ХВС"/>
    <d v="2025-12-31T00:00:00"/>
    <m/>
    <s v=""/>
    <s v=""/>
    <x v="568"/>
    <s v="г. Пермь, ул. Чкалова, д. 48: 2025: ХВС"/>
    <s v="РО"/>
    <s v="нет"/>
    <s v="г. Пермь, ул. Чкалова, д. 48: ХВС"/>
    <e v="#REF!"/>
  </r>
  <r>
    <n v="916"/>
    <s v="Пермский городской округ, город Пермь"/>
    <s v="г. Пермь, ул. Чкалова, д. 48"/>
    <s v="ГВС"/>
    <d v="2025-12-31T00:00:00"/>
    <m/>
    <s v=""/>
    <s v=""/>
    <x v="568"/>
    <s v="г. Пермь, ул. Чкалова, д. 48: 2025: ГВС"/>
    <s v="РО"/>
    <s v="нет"/>
    <s v="г. Пермь, ул. Чкалова, д. 48: ГВС"/>
    <e v="#REF!"/>
  </r>
  <r>
    <n v="917"/>
    <s v="Пермский городской округ, город Пермь"/>
    <s v="г. Пермь, ул. Чкалова, д. 48"/>
    <s v="ВОД"/>
    <d v="2025-12-31T00:00:00"/>
    <m/>
    <s v=""/>
    <s v=""/>
    <x v="568"/>
    <s v="г. Пермь, ул. Чкалова, д. 48: 2025: ВОД"/>
    <s v="РО"/>
    <s v="нет"/>
    <s v="г. Пермь, ул. Чкалова, д. 48: ВОД"/>
    <e v="#REF!"/>
  </r>
  <r>
    <n v="918"/>
    <s v="Пермский городской округ, город Пермь"/>
    <s v="г. Пермь, ул. Чкалова, д. 6"/>
    <s v="РЛ"/>
    <d v="2025-12-31T00:00:00"/>
    <m/>
    <n v="1"/>
    <n v="0"/>
    <x v="569"/>
    <s v="г. Пермь, ул. Чкалова, д. 6: 2025: РЛ"/>
    <s v="СС"/>
    <s v="нет"/>
    <s v="г. Пермь, ул. Чкалова, д. 6: РЛ"/>
    <e v="#REF!"/>
  </r>
  <r>
    <n v="919"/>
    <s v="Пермский городской округ, город Пермь"/>
    <s v="г. Пермь, ул. Чкалова, д. 8"/>
    <s v="РЛ"/>
    <d v="2025-12-31T00:00:00"/>
    <m/>
    <n v="1"/>
    <n v="0"/>
    <x v="570"/>
    <s v="г. Пермь, ул. Чкалова, д. 8: 2025: РЛ"/>
    <s v="СС"/>
    <s v="нет"/>
    <s v="г. Пермь, ул. Чкалова, д. 8: РЛ"/>
    <e v="#REF!"/>
  </r>
  <r>
    <n v="920"/>
    <s v="Пермский городской округ, город Пермь"/>
    <s v="г. Пермь, ул. Шишкина, д. 6"/>
    <s v="РФа"/>
    <d v="2025-12-31T00:00:00"/>
    <m/>
    <s v=""/>
    <s v=""/>
    <x v="571"/>
    <s v="г. Пермь, ул. Шишкина, д. 6: 2025: Рфа"/>
    <s v="РО"/>
    <s v="нет"/>
    <s v="г. Пермь, ул. Шишкина, д. 6: Рфа"/>
    <e v="#REF!"/>
  </r>
  <r>
    <n v="921"/>
    <s v="Пермский городской округ, город Пермь"/>
    <s v="г. Пермь, ул. Шишкина, д. 6"/>
    <s v="РФ"/>
    <d v="2025-12-31T00:00:00"/>
    <m/>
    <s v=""/>
    <s v=""/>
    <x v="571"/>
    <s v="г. Пермь, ул. Шишкина, д. 6: 2025: РФ"/>
    <s v="РО"/>
    <s v="нет"/>
    <s v="г. Пермь, ул. Шишкина, д. 6: РФ"/>
    <e v="#REF!"/>
  </r>
  <r>
    <n v="922"/>
    <s v="Пермский городской округ, город Пермь"/>
    <s v="г. Пермь, ул. Юрша, д. 60"/>
    <s v="РЛ"/>
    <d v="2025-12-31T00:00:00"/>
    <d v="2025-12-31T00:00:00"/>
    <n v="9"/>
    <n v="2"/>
    <x v="572"/>
    <s v="г. Пермь, ул. Юрша, д. 60: 2025: РЛ"/>
    <s v="СС"/>
    <s v="нет"/>
    <s v="г. Пермь, ул. Юрша, д. 60: РЛ"/>
    <e v="#REF!"/>
  </r>
  <r>
    <n v="923"/>
    <s v="Пермский городской округ, город Пермь"/>
    <s v="г. Пермь, ул. Яблочкова, д. 33"/>
    <s v="РЛ"/>
    <d v="2025-12-31T00:00:00"/>
    <m/>
    <n v="2"/>
    <n v="0"/>
    <x v="573"/>
    <s v="г. Пермь, ул. Яблочкова, д. 33: 2025: РЛ"/>
    <s v="СС"/>
    <s v="нет"/>
    <s v="г. Пермь, ул. Яблочкова, д. 33: РЛ"/>
    <e v="#REF!"/>
  </r>
  <r>
    <n v="924"/>
    <s v="Губахинский муниципальный округ Пермского края"/>
    <s v="г. Губаха, пр-т Ленина, д. 11"/>
    <s v="РФа"/>
    <d v="2025-12-31T00:00:00"/>
    <m/>
    <s v=""/>
    <s v=""/>
    <x v="574"/>
    <s v="г. Губаха, пр-т Ленина, д. 11: 2025: Рфа"/>
    <s v="РО"/>
    <s v="нет"/>
    <s v="г. Губаха, пр-т Ленина, д. 11: Рфа"/>
    <e v="#REF!"/>
  </r>
  <r>
    <n v="925"/>
    <s v="Губахинский муниципальный округ Пермского края"/>
    <s v="г. Губаха, пр-т Ленина, д. 19"/>
    <s v="ТЕП"/>
    <d v="2025-12-31T00:00:00"/>
    <d v="2024-12-31T00:00:00"/>
    <s v=""/>
    <s v=""/>
    <x v="575"/>
    <s v="г. Губаха, пр-т Ленина, д. 19: 2025: ТЕП"/>
    <s v="РО"/>
    <s v="нет"/>
    <s v="г. Губаха, пр-т Ленина, д. 19: ТЕП"/>
    <e v="#REF!"/>
  </r>
  <r>
    <n v="926"/>
    <s v="Губахинский муниципальный округ Пермского края"/>
    <s v="г. Губаха, пр-т Ленина, д. 25"/>
    <s v="ТЕП"/>
    <d v="2025-12-31T00:00:00"/>
    <d v="2024-12-31T00:00:00"/>
    <s v=""/>
    <s v=""/>
    <x v="576"/>
    <s v="г. Губаха, пр-т Ленина, д. 25: 2025: ТЕП"/>
    <s v="РО"/>
    <s v="нет"/>
    <s v="г. Губаха, пр-т Ленина, д. 25: ТЕП"/>
    <e v="#REF!"/>
  </r>
  <r>
    <n v="927"/>
    <s v="Губахинский муниципальный округ Пермского края"/>
    <s v="г. Губаха, пр-т Ленина, д. 35"/>
    <s v="ТЕП"/>
    <d v="2025-12-31T00:00:00"/>
    <d v="2024-12-31T00:00:00"/>
    <s v=""/>
    <s v=""/>
    <x v="577"/>
    <s v="г. Губаха, пр-т Ленина, д. 35: 2025: ТЕП"/>
    <s v="РО"/>
    <s v="нет"/>
    <s v="г. Губаха, пр-т Ленина, д. 35: ТЕП"/>
    <e v="#REF!"/>
  </r>
  <r>
    <n v="928"/>
    <s v="Губахинский муниципальный округ Пермского края"/>
    <s v="г. Губаха, пр-т Ленина, д. 41"/>
    <s v="ТЕП"/>
    <d v="2025-12-31T00:00:00"/>
    <d v="2024-12-31T00:00:00"/>
    <s v=""/>
    <s v=""/>
    <x v="578"/>
    <s v="г. Губаха, пр-т Ленина, д. 41: 2025: ТЕП"/>
    <s v="РО"/>
    <s v="нет"/>
    <s v="г. Губаха, пр-т Ленина, д. 41: ТЕП"/>
    <e v="#REF!"/>
  </r>
  <r>
    <n v="929"/>
    <s v="Губахинский муниципальный округ Пермского края"/>
    <s v="г. Губаха, пр-т Октябрьский, д. 18"/>
    <s v="РП"/>
    <d v="2025-12-31T00:00:00"/>
    <m/>
    <s v=""/>
    <s v=""/>
    <x v="579"/>
    <s v="г. Губаха, пр-т Октябрьский, д. 18: 2025: РП"/>
    <s v="СС"/>
    <s v="нет"/>
    <s v="г. Губаха, пр-т Октябрьский, д. 18: РП"/>
    <e v="#REF!"/>
  </r>
  <r>
    <n v="930"/>
    <s v="Губахинский муниципальный округ Пермского края"/>
    <s v="г. Губаха, ул. 2-я Коммунистическая, д. 99"/>
    <s v="ТЕП"/>
    <d v="2025-12-31T00:00:00"/>
    <m/>
    <s v=""/>
    <s v=""/>
    <x v="580"/>
    <s v="г. Губаха, ул. 2-я Коммунистическая, д. 99: 2025: ТЕП"/>
    <s v="РО"/>
    <s v="нет"/>
    <s v="г. Губаха, ул. 2-я Коммунистическая, д. 99: ТЕП"/>
    <e v="#REF!"/>
  </r>
  <r>
    <n v="931"/>
    <s v="Губахинский муниципальный округ Пермского края"/>
    <s v="г. Губаха, ул. 2-я Коммунистическая, д. 99"/>
    <s v="ХВС"/>
    <d v="2025-12-31T00:00:00"/>
    <m/>
    <s v=""/>
    <s v=""/>
    <x v="580"/>
    <s v="г. Губаха, ул. 2-я Коммунистическая, д. 99: 2025: ХВС"/>
    <s v="РО"/>
    <s v="нет"/>
    <s v="г. Губаха, ул. 2-я Коммунистическая, д. 99: ХВС"/>
    <e v="#REF!"/>
  </r>
  <r>
    <n v="932"/>
    <s v="Губахинский муниципальный округ Пермского края"/>
    <s v="г. Губаха, ул. 2-я Коммунистическая, д. 99"/>
    <s v="ВОД"/>
    <d v="2025-12-31T00:00:00"/>
    <m/>
    <s v=""/>
    <s v=""/>
    <x v="580"/>
    <s v="г. Губаха, ул. 2-я Коммунистическая, д. 99: 2025: ВОД"/>
    <s v="РО"/>
    <s v="нет"/>
    <s v="г. Губаха, ул. 2-я Коммунистическая, д. 99: ВОД"/>
    <e v="#REF!"/>
  </r>
  <r>
    <n v="933"/>
    <s v="Губахинский муниципальный округ Пермского края"/>
    <s v="г. Губаха, ул. 2-я Коммунистическая, д. 99"/>
    <s v="РК"/>
    <d v="2025-12-31T00:00:00"/>
    <m/>
    <s v=""/>
    <s v=""/>
    <x v="580"/>
    <s v="г. Губаха, ул. 2-я Коммунистическая, д. 99: 2025: РК"/>
    <s v="РО"/>
    <s v="нет"/>
    <s v="г. Губаха, ул. 2-я Коммунистическая, д. 99: РК"/>
    <e v="#REF!"/>
  </r>
  <r>
    <n v="934"/>
    <s v="Губахинский муниципальный округ Пермского края"/>
    <s v="г. Губаха, ул. Газеты Правда, д. 25"/>
    <s v="ТЕП"/>
    <d v="2025-12-31T00:00:00"/>
    <m/>
    <s v=""/>
    <s v=""/>
    <x v="581"/>
    <s v="г. Губаха, ул. Газеты Правда, д. 25: 2025: ТЕП"/>
    <s v="РО"/>
    <s v="нет"/>
    <s v="г. Губаха, ул. Газеты Правда, д. 25: ТЕП"/>
    <e v="#REF!"/>
  </r>
  <r>
    <n v="935"/>
    <s v="Губахинский муниципальный округ Пермского края"/>
    <s v="г. Губаха, ул. Газеты Правда, д. 25"/>
    <s v="ХВС"/>
    <d v="2025-12-31T00:00:00"/>
    <m/>
    <s v=""/>
    <s v=""/>
    <x v="581"/>
    <s v="г. Губаха, ул. Газеты Правда, д. 25: 2025: ХВС"/>
    <s v="РО"/>
    <s v="нет"/>
    <s v="г. Губаха, ул. Газеты Правда, д. 25: ХВС"/>
    <e v="#REF!"/>
  </r>
  <r>
    <n v="936"/>
    <s v="Губахинский муниципальный округ Пермского края"/>
    <s v="г. Губаха, ул. Газеты Правда, д. 25"/>
    <s v="ГВС"/>
    <d v="2025-12-31T00:00:00"/>
    <m/>
    <s v=""/>
    <s v=""/>
    <x v="581"/>
    <s v="г. Губаха, ул. Газеты Правда, д. 25: 2025: ГВС"/>
    <s v="РО"/>
    <s v="нет"/>
    <s v="г. Губаха, ул. Газеты Правда, д. 25: ГВС"/>
    <e v="#REF!"/>
  </r>
  <r>
    <n v="937"/>
    <s v="Губахинский муниципальный округ Пермского края"/>
    <s v="г. Губаха, ул. Газеты Правда, д. 26"/>
    <s v="РФа"/>
    <d v="2025-12-31T00:00:00"/>
    <m/>
    <s v=""/>
    <s v=""/>
    <x v="582"/>
    <s v="г. Губаха, ул. Газеты Правда, д. 26: 2025: Рфа"/>
    <s v="РО"/>
    <s v="нет"/>
    <s v="г. Губаха, ул. Газеты Правда, д. 26: Рфа"/>
    <e v="#REF!"/>
  </r>
  <r>
    <n v="938"/>
    <s v="Губахинский муниципальный округ Пермского края"/>
    <s v="г. Губаха, ул. Газеты Правда, д. 41"/>
    <s v="РП"/>
    <d v="2025-12-31T00:00:00"/>
    <m/>
    <s v=""/>
    <s v=""/>
    <x v="583"/>
    <s v="г. Губаха, ул. Газеты Правда, д. 41: 2025: РП"/>
    <s v="РО"/>
    <s v="нет"/>
    <s v="г. Губаха, ул. Газеты Правда, д. 41: РП"/>
    <e v="#REF!"/>
  </r>
  <r>
    <n v="939"/>
    <s v="Губахинский муниципальный округ Пермского края"/>
    <s v="г. Губаха, ул. Дегтярева, д. 28"/>
    <s v="РК"/>
    <d v="2025-12-31T00:00:00"/>
    <m/>
    <s v=""/>
    <s v=""/>
    <x v="584"/>
    <s v="г. Губаха, ул. Дегтярева, д. 28: 2025: РК"/>
    <s v="РО"/>
    <s v="нет"/>
    <s v="г. Губаха, ул. Дегтярева, д. 28: РК"/>
    <e v="#REF!"/>
  </r>
  <r>
    <n v="940"/>
    <s v="Губахинский муниципальный округ Пермского края"/>
    <s v="г. Губаха, ул. Дегтярева, д. 28"/>
    <s v="РФ"/>
    <d v="2025-12-31T00:00:00"/>
    <m/>
    <s v=""/>
    <s v=""/>
    <x v="584"/>
    <s v="г. Губаха, ул. Дегтярева, д. 28: 2025: РФ"/>
    <s v="РО"/>
    <s v="нет"/>
    <s v="г. Губаха, ул. Дегтярева, д. 28: РФ"/>
    <e v="#REF!"/>
  </r>
  <r>
    <n v="941"/>
    <s v="Губахинский муниципальный округ Пермского края"/>
    <s v="г. Губаха, ул. Дегтярева, д. 9"/>
    <s v="ТЕП"/>
    <d v="2025-12-31T00:00:00"/>
    <d v="2024-12-31T00:00:00"/>
    <s v=""/>
    <s v=""/>
    <x v="585"/>
    <s v="г. Губаха, ул. Дегтярева, д. 9: 2025: ТЕП"/>
    <s v="РО"/>
    <s v="нет"/>
    <s v="г. Губаха, ул. Дегтярева, д. 9: ТЕП"/>
    <e v="#REF!"/>
  </r>
  <r>
    <n v="942"/>
    <s v="Губахинский муниципальный округ Пермского края"/>
    <s v="г. Губаха, ул. Мичурина, д. 2"/>
    <s v="ТЕП"/>
    <d v="2025-12-31T00:00:00"/>
    <d v="2024-12-31T00:00:00"/>
    <s v=""/>
    <s v=""/>
    <x v="586"/>
    <s v="г. Губаха, ул. Мичурина, д. 2: 2025: ТЕП"/>
    <s v="РО"/>
    <s v="нет"/>
    <s v="г. Губаха, ул. Мичурина, д. 2: ТЕП"/>
    <e v="#REF!"/>
  </r>
  <r>
    <n v="943"/>
    <s v="Губахинский муниципальный округ Пермского края"/>
    <s v="г. Губаха, ул. Орджоникидзе, д. 13"/>
    <s v="РК"/>
    <d v="2025-12-31T00:00:00"/>
    <m/>
    <s v=""/>
    <s v=""/>
    <x v="587"/>
    <s v="г. Губаха, ул. Орджоникидзе, д. 13: 2025: РК"/>
    <s v="РО"/>
    <s v="нет"/>
    <s v="г. Губаха, ул. Орджоникидзе, д. 13: РК"/>
    <e v="#REF!"/>
  </r>
  <r>
    <n v="944"/>
    <s v="Губахинский муниципальный округ Пермского края"/>
    <s v="г. Губаха, ул. Павлика Морозова, д. 15"/>
    <s v="РФа"/>
    <d v="2025-12-31T00:00:00"/>
    <m/>
    <s v=""/>
    <s v=""/>
    <x v="588"/>
    <s v="г. Губаха, ул. Павлика Морозова, д. 15: 2025: Рфа"/>
    <s v="РО"/>
    <s v="нет"/>
    <s v="г. Губаха, ул. Павлика Морозова, д. 15: Рфа"/>
    <e v="#REF!"/>
  </r>
  <r>
    <n v="945"/>
    <s v="Губахинский муниципальный округ Пермского края"/>
    <s v="г. Губаха, ул. Циолковского, д. 4"/>
    <s v="ТЕП"/>
    <d v="2025-12-31T00:00:00"/>
    <d v="2024-12-31T00:00:00"/>
    <s v=""/>
    <s v=""/>
    <x v="589"/>
    <s v="г. Губаха, ул. Циолковского, д. 4: 2025: ТЕП"/>
    <s v="РО"/>
    <s v="нет"/>
    <s v="г. Губаха, ул. Циолковского, д. 4: ТЕП"/>
    <e v="#REF!"/>
  </r>
  <r>
    <n v="946"/>
    <s v="Губахинский муниципальный округ Пермского края"/>
    <s v="г. Губаха, ул. Шахтостроителей, д. 8"/>
    <s v="РФа"/>
    <d v="2025-12-31T00:00:00"/>
    <m/>
    <s v=""/>
    <s v=""/>
    <x v="590"/>
    <s v="г. Губаха, ул. Шахтостроителей, д. 8: 2025: Рфа"/>
    <s v="РО"/>
    <s v="нет"/>
    <s v="г. Губаха, ул. Шахтостроителей, д. 8: Рфа"/>
    <e v="#REF!"/>
  </r>
  <r>
    <n v="947"/>
    <s v="Добрянский городской округ Пермского края"/>
    <s v="г. Добрянка, ул. Жуковского, д. 31"/>
    <s v="ГАЗ"/>
    <d v="2025-12-31T00:00:00"/>
    <m/>
    <s v=""/>
    <s v=""/>
    <x v="591"/>
    <s v="г. Добрянка, ул. Жуковского, д. 31: 2025: ГАЗ"/>
    <s v="РО"/>
    <s v="нет"/>
    <s v="г. Добрянка, ул. Жуковского, д. 31: ГАЗ"/>
    <e v="#REF!"/>
  </r>
  <r>
    <n v="948"/>
    <s v="Добрянский городской округ Пермского края"/>
    <s v="п. Пальники, ул. Молодежная, д. 4"/>
    <s v="РК"/>
    <d v="2025-12-31T00:00:00"/>
    <m/>
    <s v=""/>
    <s v=""/>
    <x v="592"/>
    <s v="п. Пальники, ул. Молодежная, д. 4: 2025: РК"/>
    <s v="РО"/>
    <s v="нет"/>
    <s v="п. Пальники, ул. Молодежная, д. 4: РК"/>
    <e v="#REF!"/>
  </r>
  <r>
    <n v="949"/>
    <s v="Добрянский городской округ Пермского края"/>
    <s v="п. Пальники, ул. Молодежная, д. 4"/>
    <s v="РФа"/>
    <d v="2025-12-31T00:00:00"/>
    <m/>
    <s v=""/>
    <s v=""/>
    <x v="592"/>
    <s v="п. Пальники, ул. Молодежная, д. 4: 2025: Рфа"/>
    <s v="РО"/>
    <s v="нет"/>
    <s v="п. Пальники, ул. Молодежная, д. 4: Рфа"/>
    <e v="#REF!"/>
  </r>
  <r>
    <n v="950"/>
    <s v="Добрянский городской округ Пермского края"/>
    <s v="п. Пальники, ул. Молодежная, д. 4"/>
    <s v="РФ"/>
    <d v="2025-12-31T00:00:00"/>
    <m/>
    <s v=""/>
    <s v=""/>
    <x v="592"/>
    <s v="п. Пальники, ул. Молодежная, д. 4: 2025: РФ"/>
    <s v="РО"/>
    <s v="нет"/>
    <s v="п. Пальники, ул. Молодежная, д. 4: РФ"/>
    <e v="#REF!"/>
  </r>
  <r>
    <n v="951"/>
    <s v="Добрянский городской округ Пермского края"/>
    <s v="пгт Полазна, ул. Нефтяников, д. 14"/>
    <s v="РК"/>
    <d v="2025-12-31T00:00:00"/>
    <m/>
    <s v=""/>
    <s v=""/>
    <x v="593"/>
    <s v="пгт Полазна, ул. Нефтяников, д. 14: 2025: РК"/>
    <s v="РО"/>
    <s v="нет"/>
    <s v="пгт Полазна, ул. Нефтяников, д. 14: РК"/>
    <e v="#REF!"/>
  </r>
  <r>
    <n v="952"/>
    <s v="Кизеловский городской округ Пермского края"/>
    <s v="г. Кизел, ул. Юных Коммунаров, д. 27"/>
    <s v="ЭЛ"/>
    <d v="2025-12-31T00:00:00"/>
    <m/>
    <s v=""/>
    <s v=""/>
    <x v="594"/>
    <s v="г. Кизел, ул. Юных Коммунаров, д. 27: 2025: ЭЛ"/>
    <s v="РО"/>
    <s v="нет"/>
    <s v="г. Кизел, ул. Юных Коммунаров, д. 27: ЭЛ"/>
    <e v="#REF!"/>
  </r>
  <r>
    <n v="953"/>
    <s v="Кизеловский городской округ Пермского края"/>
    <s v="г. Кизел, ул. Юных Коммунаров, д. 27"/>
    <s v="ТЕП"/>
    <d v="2025-12-31T00:00:00"/>
    <m/>
    <s v=""/>
    <s v=""/>
    <x v="594"/>
    <s v="г. Кизел, ул. Юных Коммунаров, д. 27: 2025: ТЕП"/>
    <s v="РО"/>
    <s v="нет"/>
    <s v="г. Кизел, ул. Юных Коммунаров, д. 27: ТЕП"/>
    <e v="#REF!"/>
  </r>
  <r>
    <n v="954"/>
    <s v="Кизеловский городской округ Пермского края"/>
    <s v="г. Кизел, ул. Юных Коммунаров, д. 27"/>
    <s v="ГАЗ"/>
    <d v="2025-12-31T00:00:00"/>
    <m/>
    <s v=""/>
    <s v=""/>
    <x v="594"/>
    <s v="г. Кизел, ул. Юных Коммунаров, д. 27: 2025: ГАЗ"/>
    <s v="РО"/>
    <s v="нет"/>
    <s v="г. Кизел, ул. Юных Коммунаров, д. 27: ГАЗ"/>
    <e v="#REF!"/>
  </r>
  <r>
    <n v="955"/>
    <s v="Кизеловский городской округ Пермского края"/>
    <s v="г. Кизел, ул. Юных Коммунаров, д. 27"/>
    <s v="ХВС"/>
    <d v="2025-12-31T00:00:00"/>
    <m/>
    <s v=""/>
    <s v=""/>
    <x v="594"/>
    <s v="г. Кизел, ул. Юных Коммунаров, д. 27: 2025: ХВС"/>
    <s v="РО"/>
    <s v="нет"/>
    <s v="г. Кизел, ул. Юных Коммунаров, д. 27: ХВС"/>
    <e v="#REF!"/>
  </r>
  <r>
    <n v="956"/>
    <s v="Кизеловский городской округ Пермского края"/>
    <s v="г. Кизел, ул. Юных Коммунаров, д. 27"/>
    <s v="ГВС"/>
    <d v="2025-12-31T00:00:00"/>
    <m/>
    <s v=""/>
    <s v=""/>
    <x v="594"/>
    <s v="г. Кизел, ул. Юных Коммунаров, д. 27: 2025: ГВС"/>
    <s v="РО"/>
    <s v="нет"/>
    <s v="г. Кизел, ул. Юных Коммунаров, д. 27: ГВС"/>
    <e v="#REF!"/>
  </r>
  <r>
    <n v="957"/>
    <s v="Кизеловский городской округ Пермского края"/>
    <s v="г. Кизел, ул. Юных Коммунаров, д. 27"/>
    <s v="ВОД"/>
    <d v="2025-12-31T00:00:00"/>
    <m/>
    <s v=""/>
    <s v=""/>
    <x v="594"/>
    <s v="г. Кизел, ул. Юных Коммунаров, д. 27: 2025: ВОД"/>
    <s v="РО"/>
    <s v="нет"/>
    <s v="г. Кизел, ул. Юных Коммунаров, д. 27: ВОД"/>
    <e v="#REF!"/>
  </r>
  <r>
    <n v="958"/>
    <s v="Красновишерский городской округ Пермского края"/>
    <s v="г. Красновишерск, ул. Гагарина, д. 29"/>
    <s v="ЭЛ"/>
    <d v="2025-12-31T00:00:00"/>
    <m/>
    <s v=""/>
    <s v=""/>
    <x v="595"/>
    <s v="г. Красновишерск, ул. Гагарина, д. 29: 2025: ЭЛ"/>
    <s v="РО"/>
    <s v="нет"/>
    <s v="г. Красновишерск, ул. Гагарина, д. 29: ЭЛ"/>
    <e v="#REF!"/>
  </r>
  <r>
    <n v="959"/>
    <s v="Красновишерский городской округ Пермского края"/>
    <s v="г. Красновишерск, ул. Гагарина, д. 31"/>
    <s v="ЭЛ"/>
    <d v="2025-12-31T00:00:00"/>
    <m/>
    <s v=""/>
    <s v=""/>
    <x v="596"/>
    <s v="г. Красновишерск, ул. Гагарина, д. 31: 2025: ЭЛ"/>
    <s v="РО"/>
    <s v="нет"/>
    <s v="г. Красновишерск, ул. Гагарина, д. 31: ЭЛ"/>
    <e v="#REF!"/>
  </r>
  <r>
    <n v="960"/>
    <s v="Красновишерский городской округ Пермского края"/>
    <s v="г. Красновишерск, ул. Гагарина, д. 31"/>
    <s v="ТЕП"/>
    <d v="2025-12-31T00:00:00"/>
    <m/>
    <s v=""/>
    <s v=""/>
    <x v="596"/>
    <s v="г. Красновишерск, ул. Гагарина, д. 31: 2025: ТЕП"/>
    <s v="РО"/>
    <s v="нет"/>
    <s v="г. Красновишерск, ул. Гагарина, д. 31: ТЕП"/>
    <e v="#REF!"/>
  </r>
  <r>
    <n v="961"/>
    <s v="Красновишерский городской округ Пермского края"/>
    <s v="г. Красновишерск, ул. Гагарина, д. 31"/>
    <s v="ХВС"/>
    <d v="2025-12-31T00:00:00"/>
    <m/>
    <s v=""/>
    <s v=""/>
    <x v="596"/>
    <s v="г. Красновишерск, ул. Гагарина, д. 31: 2025: ХВС"/>
    <s v="РО"/>
    <s v="нет"/>
    <s v="г. Красновишерск, ул. Гагарина, д. 31: ХВС"/>
    <e v="#REF!"/>
  </r>
  <r>
    <n v="962"/>
    <s v="Красновишерский городской округ Пермского края"/>
    <s v="г. Красновишерск, ул. Гагарина, д. 31"/>
    <s v="ВОД"/>
    <d v="2025-12-31T00:00:00"/>
    <m/>
    <s v=""/>
    <s v=""/>
    <x v="596"/>
    <s v="г. Красновишерск, ул. Гагарина, д. 31: 2025: ВОД"/>
    <s v="РО"/>
    <s v="нет"/>
    <s v="г. Красновишерск, ул. Гагарина, д. 31: ВОД"/>
    <e v="#REF!"/>
  </r>
  <r>
    <n v="963"/>
    <s v="Красновишерский городской округ Пермского края"/>
    <s v="г. Красновишерск, ул. Дзержинского, д. 24"/>
    <s v="РК"/>
    <d v="2025-12-31T00:00:00"/>
    <m/>
    <s v=""/>
    <s v=""/>
    <x v="597"/>
    <s v="г. Красновишерск, ул. Дзержинского, д. 24: 2025: РК"/>
    <s v="РО"/>
    <s v="нет"/>
    <s v="г. Красновишерск, ул. Дзержинского, д. 24: РК"/>
    <e v="#REF!"/>
  </r>
  <r>
    <n v="964"/>
    <s v="Красновишерский городской округ Пермского края"/>
    <s v="г. Красновишерск, ул. Дзержинского, д. 24"/>
    <s v="РФа"/>
    <d v="2025-12-31T00:00:00"/>
    <m/>
    <s v=""/>
    <s v=""/>
    <x v="597"/>
    <s v="г. Красновишерск, ул. Дзержинского, д. 24: 2025: Рфа"/>
    <s v="РО"/>
    <s v="нет"/>
    <s v="г. Красновишерск, ул. Дзержинского, д. 24: Рфа"/>
    <e v="#REF!"/>
  </r>
  <r>
    <n v="965"/>
    <s v="Красновишерский городской округ Пермского края"/>
    <s v="г. Красновишерск, ул. Спортивная, д. 15 кор. 1"/>
    <s v="ВОД"/>
    <d v="2025-12-31T00:00:00"/>
    <m/>
    <s v=""/>
    <s v=""/>
    <x v="598"/>
    <s v="г. Красновишерск, ул. Спортивная, д. 15 кор. 1: 2025: ВОД"/>
    <s v="РО"/>
    <s v="нет"/>
    <s v="г. Красновишерск, ул. Спортивная, д. 15 кор. 1: ВОД"/>
    <e v="#REF!"/>
  </r>
  <r>
    <n v="966"/>
    <s v="Красновишерский городской округ Пермского края"/>
    <s v="г. Красновишерск, ул. Школьная, д. 1"/>
    <s v="ТЕП"/>
    <d v="2025-12-31T00:00:00"/>
    <m/>
    <s v=""/>
    <s v=""/>
    <x v="599"/>
    <s v="г. Красновишерск, ул. Школьная, д. 1: 2025: ТЕП"/>
    <s v="СС"/>
    <s v="нет"/>
    <s v="г. Красновишерск, ул. Школьная, д. 1: ТЕП"/>
    <e v="#REF!"/>
  </r>
  <r>
    <n v="967"/>
    <s v="Красновишерский городской округ Пермского края"/>
    <s v="г. Красновишерск, ул. Школьная, д. 1"/>
    <s v="ХВС"/>
    <d v="2025-12-31T00:00:00"/>
    <m/>
    <s v=""/>
    <s v=""/>
    <x v="599"/>
    <s v="г. Красновишерск, ул. Школьная, д. 1: 2025: ХВС"/>
    <s v="СС"/>
    <s v="нет"/>
    <s v="г. Красновишерск, ул. Школьная, д. 1: ХВС"/>
    <e v="#REF!"/>
  </r>
  <r>
    <n v="968"/>
    <s v="Красновишерский городской округ Пермского края"/>
    <s v="г. Красновишерск, ул. Школьная, д. 1"/>
    <s v="ВОД"/>
    <d v="2025-12-31T00:00:00"/>
    <m/>
    <s v=""/>
    <s v=""/>
    <x v="599"/>
    <s v="г. Красновишерск, ул. Школьная, д. 1: 2025: ВОД"/>
    <s v="СС"/>
    <s v="нет"/>
    <s v="г. Красновишерск, ул. Школьная, д. 1: ВОД"/>
    <e v="#REF!"/>
  </r>
  <r>
    <n v="969"/>
    <s v="Красновишерский городской округ Пермского края"/>
    <s v="г. Красновишерск, ул. Яборова, д. 21А"/>
    <s v="ЭЛ"/>
    <d v="2025-12-31T00:00:00"/>
    <m/>
    <s v=""/>
    <s v=""/>
    <x v="600"/>
    <s v="г. Красновишерск, ул. Яборова, д. 21А: 2025: ЭЛ"/>
    <s v="РО"/>
    <s v="нет"/>
    <s v="г. Красновишерск, ул. Яборова, д. 21А: ЭЛ"/>
    <e v="#REF!"/>
  </r>
  <r>
    <n v="970"/>
    <s v="Красновишерский городской округ Пермского края"/>
    <s v="г. Красновишерск, ул. Яборова, д. 21А"/>
    <s v="ТЕП"/>
    <d v="2025-12-31T00:00:00"/>
    <m/>
    <s v=""/>
    <s v=""/>
    <x v="600"/>
    <s v="г. Красновишерск, ул. Яборова, д. 21А: 2025: ТЕП"/>
    <s v="РО"/>
    <s v="нет"/>
    <s v="г. Красновишерск, ул. Яборова, д. 21А: ТЕП"/>
    <e v="#REF!"/>
  </r>
  <r>
    <n v="971"/>
    <s v="Красновишерский городской округ Пермского края"/>
    <s v="г. Красновишерск, ул. Яборова, д. 21А"/>
    <s v="ХВС"/>
    <d v="2025-12-31T00:00:00"/>
    <m/>
    <s v=""/>
    <s v=""/>
    <x v="600"/>
    <s v="г. Красновишерск, ул. Яборова, д. 21А: 2025: ХВС"/>
    <s v="РО"/>
    <s v="нет"/>
    <s v="г. Красновишерск, ул. Яборова, д. 21А: ХВС"/>
    <e v="#REF!"/>
  </r>
  <r>
    <n v="972"/>
    <s v="Красновишерский городской округ Пермского края"/>
    <s v="г. Красновишерск, ул. Яборова, д. 21А"/>
    <s v="ГВС"/>
    <d v="2025-12-31T00:00:00"/>
    <m/>
    <s v=""/>
    <s v=""/>
    <x v="600"/>
    <s v="г. Красновишерск, ул. Яборова, д. 21А: 2025: ГВС"/>
    <s v="РО"/>
    <s v="нет"/>
    <s v="г. Красновишерск, ул. Яборова, д. 21А: ГВС"/>
    <e v="#REF!"/>
  </r>
  <r>
    <n v="973"/>
    <s v="Красновишерский городской округ Пермского края"/>
    <s v="г. Красновишерск, ул. Яборова, д. 21А"/>
    <s v="РК"/>
    <d v="2025-12-31T00:00:00"/>
    <m/>
    <s v=""/>
    <s v=""/>
    <x v="600"/>
    <s v="г. Красновишерск, ул. Яборова, д. 21А: 2025: РК"/>
    <s v="РО"/>
    <s v="нет"/>
    <s v="г. Красновишерск, ул. Яборова, д. 21А: РК"/>
    <e v="#REF!"/>
  </r>
  <r>
    <n v="974"/>
    <s v="Краснокамский городской округ Пермского края"/>
    <s v="г. Краснокамск, пр-т Комсомольский, д. 7"/>
    <s v="ТЕП"/>
    <d v="2025-12-31T00:00:00"/>
    <m/>
    <s v=""/>
    <s v=""/>
    <x v="601"/>
    <s v="г. Краснокамск, пр-т Комсомольский, д. 7: 2025: ТЕП"/>
    <s v="РО"/>
    <s v="нет"/>
    <s v="г. Краснокамск, пр-т Комсомольский, д. 7: ТЕП"/>
    <e v="#REF!"/>
  </r>
  <r>
    <n v="975"/>
    <s v="Краснокамский городской округ Пермского края"/>
    <s v="г. Краснокамск, ул. Большевистская, д. 13"/>
    <s v="ЭЛ"/>
    <d v="2025-12-31T00:00:00"/>
    <m/>
    <s v=""/>
    <s v=""/>
    <x v="602"/>
    <s v="г. Краснокамск, ул. Большевистская, д. 13: 2025: ЭЛ"/>
    <s v="РО"/>
    <s v="нет"/>
    <s v="г. Краснокамск, ул. Большевистская, д. 13: ЭЛ"/>
    <e v="#REF!"/>
  </r>
  <r>
    <n v="976"/>
    <s v="Краснокамский городской округ Пермского края"/>
    <s v="г. Краснокамск, ул. Большевистская, д. 13"/>
    <s v="ТЕП"/>
    <d v="2025-12-31T00:00:00"/>
    <m/>
    <s v=""/>
    <s v=""/>
    <x v="602"/>
    <s v="г. Краснокамск, ул. Большевистская, д. 13: 2025: ТЕП"/>
    <s v="РО"/>
    <s v="нет"/>
    <s v="г. Краснокамск, ул. Большевистская, д. 13: ТЕП"/>
    <e v="#REF!"/>
  </r>
  <r>
    <n v="977"/>
    <s v="Краснокамский городской округ Пермского края"/>
    <s v="г. Краснокамск, ул. Большевистская, д. 30"/>
    <s v="ЭЛ"/>
    <d v="2025-12-31T00:00:00"/>
    <m/>
    <s v=""/>
    <s v=""/>
    <x v="603"/>
    <s v="г. Краснокамск, ул. Большевистская, д. 30: 2025: ЭЛ"/>
    <s v="РО"/>
    <s v="нет"/>
    <s v="г. Краснокамск, ул. Большевистская, д. 30: ЭЛ"/>
    <e v="#REF!"/>
  </r>
  <r>
    <n v="978"/>
    <s v="Краснокамский городской округ Пермского края"/>
    <s v="г. Краснокамск, ул. Большевистская, д. 30"/>
    <s v="ТЕП"/>
    <d v="2025-12-31T00:00:00"/>
    <m/>
    <s v=""/>
    <s v=""/>
    <x v="603"/>
    <s v="г. Краснокамск, ул. Большевистская, д. 30: 2025: ТЕП"/>
    <s v="РО"/>
    <s v="нет"/>
    <s v="г. Краснокамск, ул. Большевистская, д. 30: ТЕП"/>
    <e v="#REF!"/>
  </r>
  <r>
    <n v="979"/>
    <s v="Краснокамский городской округ Пермского края"/>
    <s v="г. Краснокамск, ул. Большевистская, д. 30"/>
    <s v="ХВС"/>
    <d v="2025-12-31T00:00:00"/>
    <m/>
    <s v=""/>
    <s v=""/>
    <x v="603"/>
    <s v="г. Краснокамск, ул. Большевистская, д. 30: 2025: ХВС"/>
    <s v="РО"/>
    <s v="нет"/>
    <s v="г. Краснокамск, ул. Большевистская, д. 30: ХВС"/>
    <e v="#REF!"/>
  </r>
  <r>
    <n v="980"/>
    <s v="Краснокамский городской округ Пермского края"/>
    <s v="г. Краснокамск, ул. Большевистская, д. 30"/>
    <s v="ГВС"/>
    <d v="2025-12-31T00:00:00"/>
    <m/>
    <s v=""/>
    <s v=""/>
    <x v="603"/>
    <s v="г. Краснокамск, ул. Большевистская, д. 30: 2025: ГВС"/>
    <s v="РО"/>
    <s v="нет"/>
    <s v="г. Краснокамск, ул. Большевистская, д. 30: ГВС"/>
    <e v="#REF!"/>
  </r>
  <r>
    <n v="981"/>
    <s v="Краснокамский городской округ Пермского края"/>
    <s v="г. Краснокамск, ул. Большевистская, д. 30"/>
    <s v="ВОД"/>
    <d v="2025-12-31T00:00:00"/>
    <m/>
    <s v=""/>
    <s v=""/>
    <x v="603"/>
    <s v="г. Краснокамск, ул. Большевистская, д. 30: 2025: ВОД"/>
    <s v="РО"/>
    <s v="нет"/>
    <s v="г. Краснокамск, ул. Большевистская, д. 30: ВОД"/>
    <e v="#REF!"/>
  </r>
  <r>
    <n v="982"/>
    <s v="Краснокамский городской округ Пермского края"/>
    <s v="г. Краснокамск, ул. Большевистская, д. 5"/>
    <s v="ЭЛ"/>
    <d v="2025-12-31T00:00:00"/>
    <m/>
    <s v=""/>
    <s v=""/>
    <x v="604"/>
    <s v="г. Краснокамск, ул. Большевистская, д. 5: 2025: ЭЛ"/>
    <s v="РО"/>
    <s v="нет"/>
    <s v="г. Краснокамск, ул. Большевистская, д. 5: ЭЛ"/>
    <e v="#REF!"/>
  </r>
  <r>
    <n v="983"/>
    <s v="Краснокамский городской округ Пермского края"/>
    <s v="г. Краснокамск, ул. Большевистская, д. 5"/>
    <s v="ТЕП"/>
    <d v="2025-12-31T00:00:00"/>
    <m/>
    <s v=""/>
    <s v=""/>
    <x v="604"/>
    <s v="г. Краснокамск, ул. Большевистская, д. 5: 2025: ТЕП"/>
    <s v="РО"/>
    <s v="нет"/>
    <s v="г. Краснокамск, ул. Большевистская, д. 5: ТЕП"/>
    <e v="#REF!"/>
  </r>
  <r>
    <n v="984"/>
    <s v="Краснокамский городской округ Пермского края"/>
    <s v="г. Краснокамск, ул. Большевистская, д. 5"/>
    <s v="ХВС"/>
    <d v="2025-12-31T00:00:00"/>
    <m/>
    <s v=""/>
    <s v=""/>
    <x v="604"/>
    <s v="г. Краснокамск, ул. Большевистская, д. 5: 2025: ХВС"/>
    <s v="РО"/>
    <s v="нет"/>
    <s v="г. Краснокамск, ул. Большевистская, д. 5: ХВС"/>
    <e v="#REF!"/>
  </r>
  <r>
    <n v="985"/>
    <s v="Краснокамский городской округ Пермского края"/>
    <s v="г. Краснокамск, ул. Большевистская, д. 5"/>
    <s v="ГВС"/>
    <d v="2025-12-31T00:00:00"/>
    <m/>
    <s v=""/>
    <s v=""/>
    <x v="604"/>
    <s v="г. Краснокамск, ул. Большевистская, д. 5: 2025: ГВС"/>
    <s v="РО"/>
    <s v="нет"/>
    <s v="г. Краснокамск, ул. Большевистская, д. 5: ГВС"/>
    <e v="#REF!"/>
  </r>
  <r>
    <n v="986"/>
    <s v="Краснокамский городской округ Пермского края"/>
    <s v="г. Краснокамск, ул. Большевистская, д. 5"/>
    <s v="ВОД"/>
    <d v="2025-12-31T00:00:00"/>
    <m/>
    <s v=""/>
    <s v=""/>
    <x v="604"/>
    <s v="г. Краснокамск, ул. Большевистская, д. 5: 2025: ВОД"/>
    <s v="РО"/>
    <s v="нет"/>
    <s v="г. Краснокамск, ул. Большевистская, д. 5: ВОД"/>
    <e v="#REF!"/>
  </r>
  <r>
    <n v="987"/>
    <s v="Краснокамский городской округ Пермского края"/>
    <s v="г. Краснокамск, ул. Калинина, д. 13"/>
    <s v="РК"/>
    <d v="2025-12-31T00:00:00"/>
    <m/>
    <s v=""/>
    <s v=""/>
    <x v="605"/>
    <s v="г. Краснокамск, ул. Калинина, д. 13: 2025: РК"/>
    <s v="СС"/>
    <s v="нет"/>
    <s v="г. Краснокамск, ул. Калинина, д. 13: РК"/>
    <e v="#REF!"/>
  </r>
  <r>
    <n v="988"/>
    <s v="Краснокамский городской округ Пермского края"/>
    <s v="г. Краснокамск, ул. Карла Маркса, д. 11"/>
    <s v="ТЕП"/>
    <d v="2025-12-31T00:00:00"/>
    <m/>
    <s v=""/>
    <s v=""/>
    <x v="606"/>
    <s v="г. Краснокамск, ул. Карла Маркса, д. 11: 2025: ТЕП"/>
    <s v="СС"/>
    <s v="нет"/>
    <s v="г. Краснокамск, ул. Карла Маркса, д. 11: ТЕП"/>
    <e v="#REF!"/>
  </r>
  <r>
    <n v="989"/>
    <s v="Краснокамский городской округ Пермского края"/>
    <s v="г. Краснокамск, ул. Карла Маркса, д. 11"/>
    <s v="ХВС"/>
    <d v="2025-12-31T00:00:00"/>
    <m/>
    <s v=""/>
    <s v=""/>
    <x v="606"/>
    <s v="г. Краснокамск, ул. Карла Маркса, д. 11: 2025: ХВС"/>
    <s v="СС"/>
    <s v="нет"/>
    <s v="г. Краснокамск, ул. Карла Маркса, д. 11: ХВС"/>
    <e v="#REF!"/>
  </r>
  <r>
    <n v="990"/>
    <s v="Краснокамский городской округ Пермского края"/>
    <s v="г. Краснокамск, ул. Карла Маркса, д. 11"/>
    <s v="ВОД"/>
    <d v="2025-12-31T00:00:00"/>
    <m/>
    <s v=""/>
    <s v=""/>
    <x v="606"/>
    <s v="г. Краснокамск, ул. Карла Маркса, д. 11: 2025: ВОД"/>
    <s v="СС"/>
    <s v="нет"/>
    <s v="г. Краснокамск, ул. Карла Маркса, д. 11: ВОД"/>
    <e v="#REF!"/>
  </r>
  <r>
    <n v="991"/>
    <s v="Краснокамский городской округ Пермского края"/>
    <s v="г. Краснокамск, ул. Карла Маркса, д. 19"/>
    <s v="ТЕП"/>
    <d v="2025-12-31T00:00:00"/>
    <m/>
    <s v=""/>
    <s v=""/>
    <x v="607"/>
    <s v="г. Краснокамск, ул. Карла Маркса, д. 19: 2025: ТЕП"/>
    <s v="СС"/>
    <s v="нет"/>
    <s v="г. Краснокамск, ул. Карла Маркса, д. 19: ТЕП"/>
    <e v="#REF!"/>
  </r>
  <r>
    <n v="992"/>
    <s v="Краснокамский городской округ Пермского края"/>
    <s v="г. Краснокамск, ул. Карла Маркса, д. 19"/>
    <s v="ХВС"/>
    <d v="2025-12-31T00:00:00"/>
    <m/>
    <s v=""/>
    <s v=""/>
    <x v="607"/>
    <s v="г. Краснокамск, ул. Карла Маркса, д. 19: 2025: ХВС"/>
    <s v="СС"/>
    <s v="нет"/>
    <s v="г. Краснокамск, ул. Карла Маркса, д. 19: ХВС"/>
    <e v="#REF!"/>
  </r>
  <r>
    <n v="993"/>
    <s v="Краснокамский городской округ Пермского края"/>
    <s v="г. Краснокамск, ул. Карла Маркса, д. 19"/>
    <s v="ВОД"/>
    <d v="2025-12-31T00:00:00"/>
    <m/>
    <s v=""/>
    <s v=""/>
    <x v="607"/>
    <s v="г. Краснокамск, ул. Карла Маркса, д. 19: 2025: ВОД"/>
    <s v="СС"/>
    <s v="нет"/>
    <s v="г. Краснокамск, ул. Карла Маркса, д. 19: ВОД"/>
    <e v="#REF!"/>
  </r>
  <r>
    <n v="994"/>
    <s v="Краснокамский городской округ Пермского края"/>
    <s v="г. Краснокамск, ул. Коммунальная, д. 9"/>
    <s v="РК"/>
    <d v="2025-12-31T00:00:00"/>
    <m/>
    <s v=""/>
    <s v=""/>
    <x v="608"/>
    <s v="г. Краснокамск, ул. Коммунальная, д. 9: 2025: РК"/>
    <s v="РО"/>
    <s v="нет"/>
    <s v="г. Краснокамск, ул. Коммунальная, д. 9: РК"/>
    <e v="#REF!"/>
  </r>
  <r>
    <n v="995"/>
    <s v="Краснокамский городской округ Пермского края"/>
    <s v="г. Краснокамск, ул. Ленина, д. 8"/>
    <s v="ЭЛ"/>
    <d v="2025-12-31T00:00:00"/>
    <m/>
    <s v=""/>
    <s v=""/>
    <x v="609"/>
    <s v="г. Краснокамск, ул. Ленина, д. 8: 2025: ЭЛ"/>
    <s v="РО"/>
    <s v="нет"/>
    <s v="г. Краснокамск, ул. Ленина, д. 8: ЭЛ"/>
    <e v="#REF!"/>
  </r>
  <r>
    <n v="996"/>
    <s v="Краснокамский городской округ Пермского края"/>
    <s v="г. Краснокамск, ул. Ленина, д. 8"/>
    <s v="ТЕП"/>
    <d v="2025-12-31T00:00:00"/>
    <m/>
    <s v=""/>
    <s v=""/>
    <x v="609"/>
    <s v="г. Краснокамск, ул. Ленина, д. 8: 2025: ТЕП"/>
    <s v="РО"/>
    <s v="нет"/>
    <s v="г. Краснокамск, ул. Ленина, д. 8: ТЕП"/>
    <e v="#REF!"/>
  </r>
  <r>
    <n v="997"/>
    <s v="Краснокамский городской округ Пермского края"/>
    <s v="г. Краснокамск, ул. Ленина, д. 8"/>
    <s v="ХВС"/>
    <d v="2025-12-31T00:00:00"/>
    <m/>
    <s v=""/>
    <s v=""/>
    <x v="609"/>
    <s v="г. Краснокамск, ул. Ленина, д. 8: 2025: ХВС"/>
    <s v="РО"/>
    <s v="нет"/>
    <s v="г. Краснокамск, ул. Ленина, д. 8: ХВС"/>
    <e v="#REF!"/>
  </r>
  <r>
    <n v="998"/>
    <s v="Краснокамский городской округ Пермского края"/>
    <s v="г. Краснокамск, ул. Ленина, д. 8"/>
    <s v="РК"/>
    <d v="2025-12-31T00:00:00"/>
    <m/>
    <s v=""/>
    <s v=""/>
    <x v="609"/>
    <s v="г. Краснокамск, ул. Ленина, д. 8: 2025: РК"/>
    <s v="РО"/>
    <s v="нет"/>
    <s v="г. Краснокамск, ул. Ленина, д. 8: РК"/>
    <e v="#REF!"/>
  </r>
  <r>
    <n v="999"/>
    <s v="Краснокамский городской округ Пермского края"/>
    <s v="г. Краснокамск, ул. Чапаева, д. 21"/>
    <s v="РК"/>
    <d v="2025-12-31T00:00:00"/>
    <m/>
    <s v=""/>
    <s v=""/>
    <x v="610"/>
    <s v="г. Краснокамск, ул. Чапаева, д. 21: 2025: РК"/>
    <s v="РО"/>
    <s v="нет"/>
    <s v="г. Краснокамск, ул. Чапаева, д. 21: РК"/>
    <e v="#REF!"/>
  </r>
  <r>
    <n v="1000"/>
    <s v="Краснокамский городской округ Пермского края"/>
    <s v="г. Краснокамск, ул. Чехова, д. 5"/>
    <s v="ЭЛ"/>
    <d v="2025-12-31T00:00:00"/>
    <m/>
    <s v=""/>
    <s v=""/>
    <x v="611"/>
    <s v="г. Краснокамск, ул. Чехова, д. 5: 2025: ЭЛ"/>
    <s v="РО"/>
    <s v="нет"/>
    <s v="г. Краснокамск, ул. Чехова, д. 5: ЭЛ"/>
    <e v="#REF!"/>
  </r>
  <r>
    <n v="1001"/>
    <s v="Краснокамский городской округ Пермского края"/>
    <s v="г. Краснокамск, ул. Чехова, д. 5"/>
    <s v="ТЕП"/>
    <d v="2025-12-31T00:00:00"/>
    <m/>
    <s v=""/>
    <s v=""/>
    <x v="611"/>
    <s v="г. Краснокамск, ул. Чехова, д. 5: 2025: ТЕП"/>
    <s v="РО"/>
    <s v="нет"/>
    <s v="г. Краснокамск, ул. Чехова, д. 5: ТЕП"/>
    <e v="#REF!"/>
  </r>
  <r>
    <n v="1002"/>
    <s v="Краснокамский городской округ Пермского края"/>
    <s v="г. Краснокамск, ул. Чехова, д. 5"/>
    <s v="ХВС"/>
    <d v="2025-12-31T00:00:00"/>
    <m/>
    <s v=""/>
    <s v=""/>
    <x v="611"/>
    <s v="г. Краснокамск, ул. Чехова, д. 5: 2025: ХВС"/>
    <s v="РО"/>
    <s v="нет"/>
    <s v="г. Краснокамск, ул. Чехова, д. 5: ХВС"/>
    <e v="#REF!"/>
  </r>
  <r>
    <n v="1003"/>
    <s v="Краснокамский городской округ Пермского края"/>
    <s v="г. Краснокамск, ул. Чехова, д. 5"/>
    <s v="ВОД"/>
    <d v="2025-12-31T00:00:00"/>
    <m/>
    <s v=""/>
    <s v=""/>
    <x v="611"/>
    <s v="г. Краснокамск, ул. Чехова, д. 5: 2025: ВОД"/>
    <s v="РО"/>
    <s v="нет"/>
    <s v="г. Краснокамск, ул. Чехова, д. 5: ВОД"/>
    <e v="#REF!"/>
  </r>
  <r>
    <n v="1004"/>
    <s v="Краснокамский городской округ Пермского края"/>
    <s v="г. Краснокамск, ул. Чехова, д. 5"/>
    <s v="РК"/>
    <d v="2025-12-31T00:00:00"/>
    <m/>
    <s v=""/>
    <s v=""/>
    <x v="611"/>
    <s v="г. Краснокамск, ул. Чехова, д. 5: 2025: РК"/>
    <s v="РО"/>
    <s v="нет"/>
    <s v="г. Краснокамск, ул. Чехова, д. 5: РК"/>
    <e v="#REF!"/>
  </r>
  <r>
    <n v="1005"/>
    <s v="Краснокамский городской округ Пермского края"/>
    <s v="п. Майский, ул. Красногорская, д. 2"/>
    <s v="РК"/>
    <d v="2025-12-31T00:00:00"/>
    <m/>
    <s v=""/>
    <s v=""/>
    <x v="612"/>
    <s v="п. Майский, ул. Красногорская, д. 2: 2025: РК"/>
    <s v="СС"/>
    <s v="нет"/>
    <s v="п. Майский, ул. Красногорская, д. 2: РК"/>
    <e v="#REF!"/>
  </r>
  <r>
    <n v="1006"/>
    <s v="Кудымкарский муниципальный округ Пермского края"/>
    <s v="г. Кудымкар, ул. 50 лет Октября, д. 34"/>
    <s v="ЭЛ"/>
    <d v="2025-12-31T00:00:00"/>
    <m/>
    <s v=""/>
    <s v=""/>
    <x v="613"/>
    <s v="г. Кудымкар, ул. 50 лет Октября, д. 34: 2025: ЭЛ"/>
    <s v="РО"/>
    <s v="нет"/>
    <s v="г. Кудымкар, ул. 50 лет Октября, д. 34: ЭЛ"/>
    <e v="#REF!"/>
  </r>
  <r>
    <n v="1007"/>
    <s v="Кудымкарский муниципальный округ Пермского края"/>
    <s v="г. Кудымкар, ул. 50 лет Октября, д. 34"/>
    <s v="ТЕП"/>
    <d v="2025-12-31T00:00:00"/>
    <m/>
    <s v=""/>
    <s v=""/>
    <x v="613"/>
    <s v="г. Кудымкар, ул. 50 лет Октября, д. 34: 2025: ТЕП"/>
    <s v="РО"/>
    <s v="нет"/>
    <s v="г. Кудымкар, ул. 50 лет Октября, д. 34: ТЕП"/>
    <e v="#REF!"/>
  </r>
  <r>
    <n v="1008"/>
    <s v="Кудымкарский муниципальный округ Пермского края"/>
    <s v="г. Кудымкар, ул. 50 лет Октября, д. 34"/>
    <s v="ГАЗ"/>
    <d v="2025-12-31T00:00:00"/>
    <m/>
    <s v=""/>
    <s v=""/>
    <x v="613"/>
    <s v="г. Кудымкар, ул. 50 лет Октября, д. 34: 2025: ГАЗ"/>
    <s v="РО"/>
    <s v="нет"/>
    <s v="г. Кудымкар, ул. 50 лет Октября, д. 34: ГАЗ"/>
    <e v="#REF!"/>
  </r>
  <r>
    <n v="1009"/>
    <s v="Кудымкарский муниципальный округ Пермского края"/>
    <s v="г. Кудымкар, ул. 50 лет Октября, д. 34"/>
    <s v="ВОД"/>
    <d v="2025-12-31T00:00:00"/>
    <m/>
    <s v=""/>
    <s v=""/>
    <x v="613"/>
    <s v="г. Кудымкар, ул. 50 лет Октября, д. 34: 2025: ВОД"/>
    <s v="РО"/>
    <s v="нет"/>
    <s v="г. Кудымкар, ул. 50 лет Октября, д. 34: ВОД"/>
    <e v="#REF!"/>
  </r>
  <r>
    <n v="1010"/>
    <s v="Кунгурский муниципальный округ Пермского края"/>
    <s v="г. Кунгур, ул. Карла Маркса, д. 22А"/>
    <s v="РП"/>
    <d v="2025-12-31T00:00:00"/>
    <m/>
    <s v=""/>
    <s v=""/>
    <x v="614"/>
    <s v="г. Кунгур, ул. Карла Маркса, д. 22А: 2025: РП"/>
    <s v="РО"/>
    <s v="нет"/>
    <s v="г. Кунгур, ул. Карла Маркса, д. 22А: РП"/>
    <e v="#REF!"/>
  </r>
  <r>
    <n v="1011"/>
    <s v="Кунгурский муниципальный округ Пермского края"/>
    <s v="г. Кунгур, ул. Карла Маркса, д. 22А"/>
    <s v="РФ"/>
    <d v="2025-12-31T00:00:00"/>
    <m/>
    <s v=""/>
    <s v=""/>
    <x v="614"/>
    <s v="г. Кунгур, ул. Карла Маркса, д. 22А: 2025: РФ"/>
    <s v="РО"/>
    <s v="нет"/>
    <s v="г. Кунгур, ул. Карла Маркса, д. 22А: РФ"/>
    <e v="#REF!"/>
  </r>
  <r>
    <n v="1012"/>
    <s v="Кунгурский муниципальный округ Пермского края"/>
    <s v="г. Кунгур, ул. Космонавтов, д. 16"/>
    <s v="ГАЗ"/>
    <d v="2025-12-31T00:00:00"/>
    <s v="2024-2026"/>
    <s v=""/>
    <s v=""/>
    <x v="615"/>
    <s v="г. Кунгур, ул. Космонавтов, д. 16: 2025: ГАЗ"/>
    <s v="РО"/>
    <s v="нет"/>
    <s v="г. Кунгур, ул. Космонавтов, д. 16: ГАЗ"/>
    <e v="#REF!"/>
  </r>
  <r>
    <n v="1013"/>
    <s v="Кунгурский муниципальный округ Пермского края"/>
    <s v="г. Кунгур, ул. Красногвардейцев, д. 81"/>
    <s v="ГАЗ"/>
    <d v="2025-12-31T00:00:00"/>
    <d v="2024-12-31T00:00:00"/>
    <s v=""/>
    <s v=""/>
    <x v="616"/>
    <s v="г. Кунгур, ул. Красногвардейцев, д. 81: 2025: ГАЗ"/>
    <s v="РО"/>
    <s v="нет"/>
    <s v="г. Кунгур, ул. Красногвардейцев, д. 81: ГАЗ"/>
    <e v="#REF!"/>
  </r>
  <r>
    <n v="1014"/>
    <s v="Кунгурский муниципальный округ Пермского края"/>
    <s v="г. Кунгур, ул. Мамонтова, д. 14"/>
    <s v="ТЕП"/>
    <d v="2025-12-31T00:00:00"/>
    <m/>
    <s v=""/>
    <s v=""/>
    <x v="617"/>
    <s v="г. Кунгур, ул. Мамонтова, д. 14: 2025: ТЕП"/>
    <s v="РО"/>
    <s v="нет"/>
    <s v="г. Кунгур, ул. Мамонтова, д. 14: ТЕП"/>
    <e v="#REF!"/>
  </r>
  <r>
    <n v="1015"/>
    <s v="Кунгурский муниципальный округ Пермского края"/>
    <s v="г. Кунгур, ул. Новые дома, д. 4"/>
    <s v="ЭЛ"/>
    <d v="2025-12-31T00:00:00"/>
    <m/>
    <s v=""/>
    <s v=""/>
    <x v="618"/>
    <s v="г. Кунгур, ул. Новые дома, д. 4: 2025: ЭЛ"/>
    <s v="РО"/>
    <s v="нет"/>
    <s v="г. Кунгур, ул. Новые дома, д. 4: ЭЛ"/>
    <e v="#REF!"/>
  </r>
  <r>
    <n v="1016"/>
    <s v="Кунгурский муниципальный округ Пермского края"/>
    <s v="г. Кунгур, ул. Новые дома, д. 4"/>
    <s v="ХВС"/>
    <d v="2025-12-31T00:00:00"/>
    <m/>
    <s v=""/>
    <s v=""/>
    <x v="618"/>
    <s v="г. Кунгур, ул. Новые дома, д. 4: 2025: ХВС"/>
    <s v="РО"/>
    <s v="нет"/>
    <s v="г. Кунгур, ул. Новые дома, д. 4: ХВС"/>
    <e v="#REF!"/>
  </r>
  <r>
    <n v="1017"/>
    <s v="Кунгурский муниципальный округ Пермского края"/>
    <s v="г. Кунгур, ул. Новые дома, д. 4"/>
    <s v="РФ"/>
    <d v="2025-12-31T00:00:00"/>
    <m/>
    <s v=""/>
    <s v=""/>
    <x v="618"/>
    <s v="г. Кунгур, ул. Новые дома, д. 4: 2025: РФ"/>
    <s v="РО"/>
    <s v="нет"/>
    <s v="г. Кунгур, ул. Новые дома, д. 4: РФ"/>
    <e v="#REF!"/>
  </r>
  <r>
    <n v="1018"/>
    <s v="Кунгурский муниципальный округ Пермского края"/>
    <s v="г. Кунгур, ул. Полетаевская, д. 14А"/>
    <s v="ТЕП"/>
    <d v="2025-12-31T00:00:00"/>
    <m/>
    <s v=""/>
    <s v=""/>
    <x v="619"/>
    <s v="г. Кунгур, ул. Полетаевская, д. 14А: 2025: ТЕП"/>
    <s v="СС"/>
    <s v="нет"/>
    <s v="г. Кунгур, ул. Полетаевская, д. 14А: ТЕП"/>
    <e v="#REF!"/>
  </r>
  <r>
    <n v="1019"/>
    <s v="Кунгурский муниципальный округ Пермского края"/>
    <s v="г. Кунгур, ул. Полетаевская, д. 14А"/>
    <s v="ВОД"/>
    <d v="2025-12-31T00:00:00"/>
    <m/>
    <s v=""/>
    <s v=""/>
    <x v="619"/>
    <s v="г. Кунгур, ул. Полетаевская, д. 14А: 2025: ВОД"/>
    <s v="СС"/>
    <s v="нет"/>
    <s v="г. Кунгур, ул. Полетаевская, д. 14А: ВОД"/>
    <e v="#REF!"/>
  </r>
  <r>
    <n v="1020"/>
    <s v="Кунгурский муниципальный округ Пермского края"/>
    <s v="г. Кунгур, ул. Полетаевская, д. 2В"/>
    <s v="ТЕП"/>
    <d v="2025-12-31T00:00:00"/>
    <m/>
    <s v=""/>
    <s v=""/>
    <x v="620"/>
    <s v="г. Кунгур, ул. Полетаевская, д. 2В: 2025: ТЕП"/>
    <s v="СС"/>
    <s v="нет"/>
    <s v="г. Кунгур, ул. Полетаевская, д. 2В: ТЕП"/>
    <e v="#REF!"/>
  </r>
  <r>
    <n v="1021"/>
    <s v="Кунгурский муниципальный округ Пермского края"/>
    <s v="г. Кунгур, ул. Полетаевская, д. 2В"/>
    <s v="ГАЗ"/>
    <d v="2025-12-31T00:00:00"/>
    <m/>
    <s v=""/>
    <s v=""/>
    <x v="620"/>
    <s v="г. Кунгур, ул. Полетаевская, д. 2В: 2025: ГАЗ"/>
    <s v="СС"/>
    <s v="нет"/>
    <s v="г. Кунгур, ул. Полетаевская, д. 2В: ГАЗ"/>
    <e v="#REF!"/>
  </r>
  <r>
    <n v="1022"/>
    <s v="Кунгурский муниципальный округ Пермского края"/>
    <s v="г. Кунгур, ул. Полетаевская, д. 2В"/>
    <s v="ХВС"/>
    <d v="2025-12-31T00:00:00"/>
    <m/>
    <s v=""/>
    <s v=""/>
    <x v="620"/>
    <s v="г. Кунгур, ул. Полетаевская, д. 2В: 2025: ХВС"/>
    <s v="СС"/>
    <s v="нет"/>
    <s v="г. Кунгур, ул. Полетаевская, д. 2В: ХВС"/>
    <e v="#REF!"/>
  </r>
  <r>
    <n v="1023"/>
    <s v="Кунгурский муниципальный округ Пермского края"/>
    <s v="г. Кунгур, ул. Полетаевская, д. 2В"/>
    <s v="ГВС"/>
    <d v="2025-12-31T00:00:00"/>
    <m/>
    <s v=""/>
    <s v=""/>
    <x v="620"/>
    <s v="г. Кунгур, ул. Полетаевская, д. 2В: 2025: ГВС"/>
    <s v="СС"/>
    <s v="нет"/>
    <s v="г. Кунгур, ул. Полетаевская, д. 2В: ГВС"/>
    <e v="#REF!"/>
  </r>
  <r>
    <n v="1024"/>
    <s v="Кунгурский муниципальный округ Пермского края"/>
    <s v="г. Кунгур, ул. Полетаевская, д. 2В"/>
    <s v="ВОД"/>
    <d v="2025-12-31T00:00:00"/>
    <m/>
    <s v=""/>
    <s v=""/>
    <x v="620"/>
    <s v="г. Кунгур, ул. Полетаевская, д. 2В: 2025: ВОД"/>
    <s v="СС"/>
    <s v="нет"/>
    <s v="г. Кунгур, ул. Полетаевская, д. 2В: ВОД"/>
    <e v="#REF!"/>
  </r>
  <r>
    <n v="1025"/>
    <s v="Кунгурский муниципальный округ Пермского края"/>
    <s v="г. Кунгур, ул. Свободы, д. 36"/>
    <s v="ГАЗ"/>
    <d v="2025-12-31T00:00:00"/>
    <m/>
    <s v=""/>
    <s v=""/>
    <x v="621"/>
    <s v="г. Кунгур, ул. Свободы, д. 36: 2025: ГАЗ"/>
    <s v="СС"/>
    <s v="нет"/>
    <s v="г. Кунгур, ул. Свободы, д. 36: ГАЗ"/>
    <e v="#REF!"/>
  </r>
  <r>
    <n v="1026"/>
    <s v="Кунгурский муниципальный округ Пермского края"/>
    <s v="г. Кунгур, ул. Свободы, д. 46"/>
    <s v="ГАЗ"/>
    <d v="2025-12-31T00:00:00"/>
    <m/>
    <s v=""/>
    <s v=""/>
    <x v="622"/>
    <s v="г. Кунгур, ул. Свободы, д. 46: 2025: ГАЗ"/>
    <s v="СС"/>
    <s v="нет"/>
    <s v="г. Кунгур, ул. Свободы, д. 46: ГАЗ"/>
    <e v="#REF!"/>
  </r>
  <r>
    <n v="1027"/>
    <s v="Кунгурский муниципальный округ Пермского края"/>
    <s v="г. Кунгур, ул. Степана Разина, д. 23"/>
    <s v="ГАЗ"/>
    <d v="2025-12-31T00:00:00"/>
    <m/>
    <s v=""/>
    <s v=""/>
    <x v="623"/>
    <s v="г. Кунгур, ул. Степана Разина, д. 23: 2025: ГАЗ"/>
    <s v="СС"/>
    <s v="нет"/>
    <s v="г. Кунгур, ул. Степана Разина, д. 23: ГАЗ"/>
    <e v="#REF!"/>
  </r>
  <r>
    <n v="1028"/>
    <s v="Кунгурский муниципальный округ Пермского края"/>
    <s v="г. Кунгур, ул. Труда, д. 70"/>
    <s v="РФа"/>
    <d v="2025-12-31T00:00:00"/>
    <m/>
    <s v=""/>
    <s v=""/>
    <x v="624"/>
    <s v="г. Кунгур, ул. Труда, д. 70: 2025: Рфа"/>
    <s v="СС"/>
    <s v="нет"/>
    <s v="г. Кунгур, ул. Труда, д. 70: Рфа"/>
    <e v="#REF!"/>
  </r>
  <r>
    <n v="1029"/>
    <s v="Лысьвенский городской округ Пермского края"/>
    <s v="г. Лысьва, ул. Гайдара, д. 28"/>
    <s v="ЭЛ"/>
    <d v="2025-12-31T00:00:00"/>
    <m/>
    <s v=""/>
    <s v=""/>
    <x v="625"/>
    <s v="г. Лысьва, ул. Гайдара, д. 28: 2025: ЭЛ"/>
    <s v="РО"/>
    <s v="нет"/>
    <s v="г. Лысьва, ул. Гайдара, д. 28: ЭЛ"/>
    <e v="#REF!"/>
  </r>
  <r>
    <n v="1030"/>
    <s v="Лысьвенский городской округ Пермского края"/>
    <s v="г. Лысьва, ул. Кирова, д. 45"/>
    <s v="ЭЛ"/>
    <d v="2025-12-31T00:00:00"/>
    <m/>
    <s v=""/>
    <s v=""/>
    <x v="626"/>
    <s v="г. Лысьва, ул. Кирова, д. 45: 2025: ЭЛ"/>
    <s v="РО"/>
    <s v="нет"/>
    <s v="г. Лысьва, ул. Кирова, д. 45: ЭЛ"/>
    <e v="#REF!"/>
  </r>
  <r>
    <n v="1031"/>
    <s v="Лысьвенский городской округ Пермского края"/>
    <s v="г. Лысьва, ул. Кирова, д. 45"/>
    <s v="ГАЗ"/>
    <d v="2025-12-31T00:00:00"/>
    <m/>
    <s v=""/>
    <s v=""/>
    <x v="626"/>
    <s v="г. Лысьва, ул. Кирова, д. 45: 2025: ГАЗ"/>
    <s v="РО"/>
    <s v="нет"/>
    <s v="г. Лысьва, ул. Кирова, д. 45: ГАЗ"/>
    <e v="#REF!"/>
  </r>
  <r>
    <n v="1032"/>
    <s v="Лысьвенский городской округ Пермского края"/>
    <s v="г. Лысьва, ул. Кирова, д. 45"/>
    <s v="РК"/>
    <d v="2025-12-31T00:00:00"/>
    <m/>
    <s v=""/>
    <s v=""/>
    <x v="626"/>
    <s v="г. Лысьва, ул. Кирова, д. 45: 2025: РК"/>
    <s v="РО"/>
    <s v="нет"/>
    <s v="г. Лысьва, ул. Кирова, д. 45: РК"/>
    <e v="#REF!"/>
  </r>
  <r>
    <n v="1033"/>
    <s v="Лысьвенский городской округ Пермского края"/>
    <s v="г. Лысьва, ул. Кирова, д. 45"/>
    <s v="РФа"/>
    <d v="2025-12-31T00:00:00"/>
    <m/>
    <s v=""/>
    <s v=""/>
    <x v="626"/>
    <s v="г. Лысьва, ул. Кирова, д. 45: 2025: Рфа"/>
    <s v="РО"/>
    <s v="нет"/>
    <s v="г. Лысьва, ул. Кирова, д. 45: Рфа"/>
    <e v="#REF!"/>
  </r>
  <r>
    <n v="1034"/>
    <s v="Лысьвенский городской округ Пермского края"/>
    <s v="г. Лысьва, ул. Кирова, д. 45"/>
    <s v="РФ"/>
    <d v="2025-12-31T00:00:00"/>
    <m/>
    <s v=""/>
    <s v=""/>
    <x v="626"/>
    <s v="г. Лысьва, ул. Кирова, д. 45: 2025: РФ"/>
    <s v="РО"/>
    <s v="нет"/>
    <s v="г. Лысьва, ул. Кирова, д. 45: РФ"/>
    <e v="#REF!"/>
  </r>
  <r>
    <n v="1035"/>
    <s v="Лысьвенский городской округ Пермского края"/>
    <s v="г. Лысьва, ул. Кирова, д. 8"/>
    <s v="ЭЛ"/>
    <d v="2025-12-31T00:00:00"/>
    <m/>
    <s v=""/>
    <s v=""/>
    <x v="627"/>
    <s v="г. Лысьва, ул. Кирова, д. 8: 2025: ЭЛ"/>
    <s v="РО"/>
    <s v="нет"/>
    <s v="г. Лысьва, ул. Кирова, д. 8: ЭЛ"/>
    <e v="#REF!"/>
  </r>
  <r>
    <n v="1036"/>
    <s v="Лысьвенский городской округ Пермского края"/>
    <s v="г. Лысьва, ул. Кирова, д. 8"/>
    <s v="ТЕП"/>
    <d v="2025-12-31T00:00:00"/>
    <m/>
    <s v=""/>
    <s v=""/>
    <x v="627"/>
    <s v="г. Лысьва, ул. Кирова, д. 8: 2025: ТЕП"/>
    <s v="РО"/>
    <s v="нет"/>
    <s v="г. Лысьва, ул. Кирова, д. 8: ТЕП"/>
    <e v="#REF!"/>
  </r>
  <r>
    <n v="1037"/>
    <s v="Лысьвенский городской округ Пермского края"/>
    <s v="г. Лысьва, ул. Кирова, д. 8"/>
    <s v="ХВС"/>
    <d v="2025-12-31T00:00:00"/>
    <m/>
    <s v=""/>
    <s v=""/>
    <x v="627"/>
    <s v="г. Лысьва, ул. Кирова, д. 8: 2025: ХВС"/>
    <s v="РО"/>
    <s v="нет"/>
    <s v="г. Лысьва, ул. Кирова, д. 8: ХВС"/>
    <e v="#REF!"/>
  </r>
  <r>
    <n v="1038"/>
    <s v="Лысьвенский городской округ Пермского края"/>
    <s v="г. Лысьва, ул. Кирова, д. 8"/>
    <s v="ГВС"/>
    <d v="2025-12-31T00:00:00"/>
    <m/>
    <s v=""/>
    <s v=""/>
    <x v="627"/>
    <s v="г. Лысьва, ул. Кирова, д. 8: 2025: ГВС"/>
    <s v="РО"/>
    <s v="нет"/>
    <s v="г. Лысьва, ул. Кирова, д. 8: ГВС"/>
    <e v="#REF!"/>
  </r>
  <r>
    <n v="1039"/>
    <s v="Лысьвенский городской округ Пермского края"/>
    <s v="г. Лысьва, ул. Кирова, д. 8"/>
    <s v="РФ"/>
    <d v="2025-12-31T00:00:00"/>
    <m/>
    <s v=""/>
    <s v=""/>
    <x v="627"/>
    <s v="г. Лысьва, ул. Кирова, д. 8: 2025: РФ"/>
    <s v="РО"/>
    <s v="нет"/>
    <s v="г. Лысьва, ул. Кирова, д. 8: РФ"/>
    <e v="#REF!"/>
  </r>
  <r>
    <n v="1040"/>
    <s v="Лысьвенский городской округ Пермского края"/>
    <s v="г. Лысьва, ул. Ленина, д. 22"/>
    <s v="ЭЛ"/>
    <d v="2025-12-31T00:00:00"/>
    <m/>
    <s v=""/>
    <s v=""/>
    <x v="628"/>
    <s v="г. Лысьва, ул. Ленина, д. 22: 2025: ЭЛ"/>
    <s v="РО"/>
    <s v="нет"/>
    <s v="г. Лысьва, ул. Ленина, д. 22: ЭЛ"/>
    <e v="#REF!"/>
  </r>
  <r>
    <n v="1041"/>
    <s v="Лысьвенский городской округ Пермского края"/>
    <s v="г. Лысьва, ул. Ленина, д. 22"/>
    <s v="РК"/>
    <d v="2025-12-31T00:00:00"/>
    <m/>
    <s v=""/>
    <s v=""/>
    <x v="628"/>
    <s v="г. Лысьва, ул. Ленина, д. 22: 2025: РК"/>
    <s v="РО"/>
    <s v="нет"/>
    <s v="г. Лысьва, ул. Ленина, д. 22: РК"/>
    <e v="#REF!"/>
  </r>
  <r>
    <n v="1042"/>
    <s v="Лысьвенский городской округ Пермского края"/>
    <s v="г. Лысьва, ул. Ленина, д. 6"/>
    <s v="ЭЛ"/>
    <d v="2025-12-31T00:00:00"/>
    <m/>
    <s v=""/>
    <s v=""/>
    <x v="629"/>
    <s v="г. Лысьва, ул. Ленина, д. 6: 2025: ЭЛ"/>
    <s v="РО"/>
    <s v="нет"/>
    <s v="г. Лысьва, ул. Ленина, д. 6: ЭЛ"/>
    <e v="#REF!"/>
  </r>
  <r>
    <n v="1043"/>
    <s v="Лысьвенский городской округ Пермского края"/>
    <s v="г. Лысьва, ул. Мира, д. 35"/>
    <s v="РК"/>
    <d v="2025-12-31T00:00:00"/>
    <m/>
    <s v=""/>
    <s v=""/>
    <x v="630"/>
    <s v="г. Лысьва, ул. Мира, д. 35: 2025: РК"/>
    <s v="РО"/>
    <s v="нет"/>
    <s v="г. Лысьва, ул. Мира, д. 35: РК"/>
    <e v="#REF!"/>
  </r>
  <r>
    <n v="1044"/>
    <s v="Лысьвенский городской округ Пермского края"/>
    <s v="г. Лысьва, ул. Мира, д. 77"/>
    <s v="РФа"/>
    <d v="2025-12-31T00:00:00"/>
    <m/>
    <s v=""/>
    <s v=""/>
    <x v="631"/>
    <s v="г. Лысьва, ул. Мира, д. 77: 2025: Рфа"/>
    <s v="РО"/>
    <s v="нет"/>
    <s v="г. Лысьва, ул. Мира, д. 77: Рфа"/>
    <e v="#REF!"/>
  </r>
  <r>
    <n v="1045"/>
    <s v="Лысьвенский городской округ Пермского края"/>
    <s v="г. Лысьва, ул. Мира, д. 77"/>
    <s v="РФ"/>
    <d v="2025-12-31T00:00:00"/>
    <m/>
    <s v=""/>
    <s v=""/>
    <x v="631"/>
    <s v="г. Лысьва, ул. Мира, д. 77: 2025: РФ"/>
    <s v="РО"/>
    <s v="нет"/>
    <s v="г. Лысьва, ул. Мира, д. 77: РФ"/>
    <e v="#REF!"/>
  </r>
  <r>
    <n v="1046"/>
    <s v="Лысьвенский городской округ Пермского края"/>
    <s v="г. Лысьва, ул. Оборина, д. 28"/>
    <s v="ТЕП"/>
    <d v="2025-12-31T00:00:00"/>
    <m/>
    <s v=""/>
    <s v=""/>
    <x v="632"/>
    <s v="г. Лысьва, ул. Оборина, д. 28: 2025: ТЕП"/>
    <s v="СС"/>
    <s v="нет"/>
    <s v="г. Лысьва, ул. Оборина, д. 28: ТЕП"/>
    <e v="#REF!"/>
  </r>
  <r>
    <n v="1047"/>
    <s v="Лысьвенский городской округ Пермского края"/>
    <s v="г. Лысьва, ул. Смышляева, д. 10"/>
    <s v="РК"/>
    <d v="2025-12-31T00:00:00"/>
    <m/>
    <s v=""/>
    <s v=""/>
    <x v="633"/>
    <s v="г. Лысьва, ул. Смышляева, д. 10: 2025: РК"/>
    <s v="РО"/>
    <s v="нет"/>
    <s v="г. Лысьва, ул. Смышляева, д. 10: РК"/>
    <e v="#REF!"/>
  </r>
  <r>
    <n v="1048"/>
    <s v="Лысьвенский городской округ Пермского края"/>
    <s v="г. Лысьва, ул. Суворова, д. 27"/>
    <s v="ЭЛ"/>
    <d v="2025-12-31T00:00:00"/>
    <m/>
    <s v=""/>
    <s v=""/>
    <x v="634"/>
    <s v="г. Лысьва, ул. Суворова, д. 27: 2025: ЭЛ"/>
    <s v="РО"/>
    <s v="нет"/>
    <s v="г. Лысьва, ул. Суворова, д. 27: ЭЛ"/>
    <e v="#REF!"/>
  </r>
  <r>
    <n v="1049"/>
    <s v="Лысьвенский городской округ Пермского края"/>
    <s v="г. Лысьва, ул. Суворова, д. 27"/>
    <s v="ТЕП"/>
    <d v="2025-12-31T00:00:00"/>
    <m/>
    <s v=""/>
    <s v=""/>
    <x v="634"/>
    <s v="г. Лысьва, ул. Суворова, д. 27: 2025: ТЕП"/>
    <s v="РО"/>
    <s v="нет"/>
    <s v="г. Лысьва, ул. Суворова, д. 27: ТЕП"/>
    <e v="#REF!"/>
  </r>
  <r>
    <n v="1050"/>
    <s v="Лысьвенский городской округ Пермского края"/>
    <s v="г. Лысьва, ул. Суворова, д. 27"/>
    <s v="ХВС"/>
    <d v="2025-12-31T00:00:00"/>
    <m/>
    <s v=""/>
    <s v=""/>
    <x v="634"/>
    <s v="г. Лысьва, ул. Суворова, д. 27: 2025: ХВС"/>
    <s v="РО"/>
    <s v="нет"/>
    <s v="г. Лысьва, ул. Суворова, д. 27: ХВС"/>
    <e v="#REF!"/>
  </r>
  <r>
    <n v="1051"/>
    <s v="Лысьвенский городской округ Пермского края"/>
    <s v="г. Лысьва, ул. Суворова, д. 27"/>
    <s v="ГВС"/>
    <d v="2025-12-31T00:00:00"/>
    <m/>
    <s v=""/>
    <s v=""/>
    <x v="634"/>
    <s v="г. Лысьва, ул. Суворова, д. 27: 2025: ГВС"/>
    <s v="РО"/>
    <s v="нет"/>
    <s v="г. Лысьва, ул. Суворова, д. 27: ГВС"/>
    <e v="#REF!"/>
  </r>
  <r>
    <n v="1052"/>
    <s v="Лысьвенский городской округ Пермского края"/>
    <s v="г. Лысьва, ул. Суворова, д. 27"/>
    <s v="ВОД"/>
    <d v="2025-12-31T00:00:00"/>
    <m/>
    <s v=""/>
    <s v=""/>
    <x v="634"/>
    <s v="г. Лысьва, ул. Суворова, д. 27: 2025: ВОД"/>
    <s v="РО"/>
    <s v="нет"/>
    <s v="г. Лысьва, ул. Суворова, д. 27: ВОД"/>
    <e v="#REF!"/>
  </r>
  <r>
    <n v="1053"/>
    <s v="Лысьвенский городской округ Пермского края"/>
    <s v="г. Лысьва, ул. Суворова, д. 27"/>
    <s v="РФ"/>
    <d v="2025-12-31T00:00:00"/>
    <m/>
    <s v=""/>
    <s v=""/>
    <x v="634"/>
    <s v="г. Лысьва, ул. Суворова, д. 27: 2025: РФ"/>
    <s v="РО"/>
    <s v="нет"/>
    <s v="г. Лысьва, ул. Суворова, д. 27: РФ"/>
    <e v="#REF!"/>
  </r>
  <r>
    <n v="1054"/>
    <s v="Лысьвенский городской округ Пермского края"/>
    <s v="г. Лысьва, ул. Суворова, д. 42"/>
    <s v="ЭЛ"/>
    <d v="2025-12-31T00:00:00"/>
    <m/>
    <s v=""/>
    <s v=""/>
    <x v="635"/>
    <s v="г. Лысьва, ул. Суворова, д. 42: 2025: ЭЛ"/>
    <s v="РО"/>
    <s v="нет"/>
    <s v="г. Лысьва, ул. Суворова, д. 42: ЭЛ"/>
    <e v="#REF!"/>
  </r>
  <r>
    <n v="1055"/>
    <s v="Лысьвенский городской округ Пермского края"/>
    <s v="г. Лысьва, ул. Суворова, д. 42"/>
    <s v="ТЕП"/>
    <d v="2025-12-31T00:00:00"/>
    <m/>
    <s v=""/>
    <s v=""/>
    <x v="635"/>
    <s v="г. Лысьва, ул. Суворова, д. 42: 2025: ТЕП"/>
    <s v="РО"/>
    <s v="нет"/>
    <s v="г. Лысьва, ул. Суворова, д. 42: ТЕП"/>
    <e v="#REF!"/>
  </r>
  <r>
    <n v="1056"/>
    <s v="Лысьвенский городской округ Пермского края"/>
    <s v="г. Лысьва, ул. Суворова, д. 42"/>
    <s v="ХВС"/>
    <d v="2025-12-31T00:00:00"/>
    <m/>
    <s v=""/>
    <s v=""/>
    <x v="635"/>
    <s v="г. Лысьва, ул. Суворова, д. 42: 2025: ХВС"/>
    <s v="РО"/>
    <s v="нет"/>
    <s v="г. Лысьва, ул. Суворова, д. 42: ХВС"/>
    <e v="#REF!"/>
  </r>
  <r>
    <n v="1057"/>
    <s v="Лысьвенский городской округ Пермского края"/>
    <s v="г. Лысьва, ул. Суворова, д. 42"/>
    <s v="ГВС"/>
    <d v="2025-12-31T00:00:00"/>
    <m/>
    <s v=""/>
    <s v=""/>
    <x v="635"/>
    <s v="г. Лысьва, ул. Суворова, д. 42: 2025: ГВС"/>
    <s v="РО"/>
    <s v="нет"/>
    <s v="г. Лысьва, ул. Суворова, д. 42: ГВС"/>
    <e v="#REF!"/>
  </r>
  <r>
    <n v="1058"/>
    <s v="Лысьвенский городской округ Пермского края"/>
    <s v="г. Лысьва, ул. Суворова, д. 42"/>
    <s v="ВОД"/>
    <d v="2025-12-31T00:00:00"/>
    <m/>
    <s v=""/>
    <s v=""/>
    <x v="635"/>
    <s v="г. Лысьва, ул. Суворова, д. 42: 2025: ВОД"/>
    <s v="РО"/>
    <s v="нет"/>
    <s v="г. Лысьва, ул. Суворова, д. 42: ВОД"/>
    <e v="#REF!"/>
  </r>
  <r>
    <n v="1059"/>
    <s v="Лысьвенский городской округ Пермского края"/>
    <s v="г. Лысьва, ул. Суворова, д. 42"/>
    <s v="РК"/>
    <d v="2025-12-31T00:00:00"/>
    <m/>
    <s v=""/>
    <s v=""/>
    <x v="635"/>
    <s v="г. Лысьва, ул. Суворова, д. 42: 2025: РК"/>
    <s v="РО"/>
    <s v="нет"/>
    <s v="г. Лысьва, ул. Суворова, д. 42: РК"/>
    <e v="#REF!"/>
  </r>
  <r>
    <n v="1060"/>
    <s v="Лысьвенский городской округ Пермского края"/>
    <s v="г. Лысьва, ул. Суворова, д. 42"/>
    <s v="РФа"/>
    <d v="2025-12-31T00:00:00"/>
    <m/>
    <s v=""/>
    <s v=""/>
    <x v="635"/>
    <s v="г. Лысьва, ул. Суворова, д. 42: 2025: Рфа"/>
    <s v="РО"/>
    <s v="нет"/>
    <s v="г. Лысьва, ул. Суворова, д. 42: Рфа"/>
    <e v="#REF!"/>
  </r>
  <r>
    <n v="1061"/>
    <s v="Лысьвенский городской округ Пермского края"/>
    <s v="г. Лысьва, ул. Фестивальная, д. 16"/>
    <s v="ЭЛ"/>
    <d v="2025-12-31T00:00:00"/>
    <m/>
    <s v=""/>
    <s v=""/>
    <x v="636"/>
    <s v="г. Лысьва, ул. Фестивальная, д. 16: 2025: ЭЛ"/>
    <s v="СС"/>
    <s v="нет"/>
    <s v="г. Лысьва, ул. Фестивальная, д. 16: ЭЛ"/>
    <e v="#REF!"/>
  </r>
  <r>
    <n v="1062"/>
    <s v="Лысьвенский городской округ Пермского края"/>
    <s v="г. Лысьва, ул. Фестивальная, д. 16"/>
    <s v="ТЕП"/>
    <d v="2025-12-31T00:00:00"/>
    <m/>
    <s v=""/>
    <s v=""/>
    <x v="636"/>
    <s v="г. Лысьва, ул. Фестивальная, д. 16: 2025: ТЕП"/>
    <s v="СС"/>
    <s v="нет"/>
    <s v="г. Лысьва, ул. Фестивальная, д. 16: ТЕП"/>
    <e v="#REF!"/>
  </r>
  <r>
    <n v="1063"/>
    <s v="Лысьвенский городской округ Пермского края"/>
    <s v="г. Лысьва, ул. Фестивальная, д. 16"/>
    <s v="ХВС"/>
    <d v="2025-12-31T00:00:00"/>
    <m/>
    <s v=""/>
    <s v=""/>
    <x v="636"/>
    <s v="г. Лысьва, ул. Фестивальная, д. 16: 2025: ХВС"/>
    <s v="СС"/>
    <s v="нет"/>
    <s v="г. Лысьва, ул. Фестивальная, д. 16: ХВС"/>
    <e v="#REF!"/>
  </r>
  <r>
    <n v="1064"/>
    <s v="Лысьвенский городской округ Пермского края"/>
    <s v="г. Лысьва, ул. Фестивальная, д. 16"/>
    <s v="ГВС"/>
    <d v="2025-12-31T00:00:00"/>
    <m/>
    <s v=""/>
    <s v=""/>
    <x v="636"/>
    <s v="г. Лысьва, ул. Фестивальная, д. 16: 2025: ГВС"/>
    <s v="СС"/>
    <s v="нет"/>
    <s v="г. Лысьва, ул. Фестивальная, д. 16: ГВС"/>
    <e v="#REF!"/>
  </r>
  <r>
    <n v="1065"/>
    <s v="Лысьвенский городской округ Пермского края"/>
    <s v="г. Лысьва, ул. Фестивальная, д. 16"/>
    <s v="ВОД"/>
    <d v="2025-12-31T00:00:00"/>
    <m/>
    <s v=""/>
    <s v=""/>
    <x v="636"/>
    <s v="г. Лысьва, ул. Фестивальная, д. 16: 2025: ВОД"/>
    <s v="СС"/>
    <s v="нет"/>
    <s v="г. Лысьва, ул. Фестивальная, д. 16: ВОД"/>
    <e v="#REF!"/>
  </r>
  <r>
    <n v="1066"/>
    <s v="Лысьвенский городской округ Пермского края"/>
    <s v="г. Лысьва, ул. Чапаева, д. 17"/>
    <s v="РЛ"/>
    <d v="2025-12-31T00:00:00"/>
    <m/>
    <n v="2"/>
    <n v="0"/>
    <x v="637"/>
    <s v="г. Лысьва, ул. Чапаева, д. 17: 2025: РЛ"/>
    <s v="СС"/>
    <s v="нет"/>
    <s v="г. Лысьва, ул. Чапаева, д. 17: РЛ"/>
    <e v="#REF!"/>
  </r>
  <r>
    <n v="1067"/>
    <s v="Муниципальное образование &quot;Город Березники&quot; Пермского края"/>
    <s v="г. Березники, пр-т Ленина, д. 55А"/>
    <s v="РК"/>
    <d v="2025-12-31T00:00:00"/>
    <m/>
    <s v=""/>
    <s v=""/>
    <x v="638"/>
    <s v="г. Березники, пр-т Ленина, д. 55А: 2025: РК"/>
    <s v="РО"/>
    <s v="нет"/>
    <s v="г. Березники, пр-т Ленина, д. 55А: РК"/>
    <e v="#REF!"/>
  </r>
  <r>
    <n v="1068"/>
    <s v="Муниципальное образование &quot;Город Березники&quot; Пермского края"/>
    <s v="г. Березники, пр-т Советский, д. 32"/>
    <s v="ЭЛ"/>
    <d v="2025-12-31T00:00:00"/>
    <m/>
    <s v=""/>
    <s v=""/>
    <x v="639"/>
    <s v="г. Березники, пр-т Советский, д. 32: 2025: ЭЛ"/>
    <s v="РО"/>
    <s v="нет"/>
    <s v="г. Березники, пр-т Советский, д. 32: ЭЛ"/>
    <e v="#REF!"/>
  </r>
  <r>
    <n v="1069"/>
    <s v="Муниципальное образование &quot;Город Березники&quot; Пермского края"/>
    <s v="г. Березники, пр-т Советский, д. 32"/>
    <s v="ТЕП"/>
    <d v="2025-12-31T00:00:00"/>
    <m/>
    <s v=""/>
    <s v=""/>
    <x v="639"/>
    <s v="г. Березники, пр-т Советский, д. 32: 2025: ТЕП"/>
    <s v="РО"/>
    <s v="нет"/>
    <s v="г. Березники, пр-т Советский, д. 32: ТЕП"/>
    <e v="#REF!"/>
  </r>
  <r>
    <n v="1070"/>
    <s v="Муниципальное образование &quot;Город Березники&quot; Пермского края"/>
    <s v="г. Березники, пр-т Советский, д. 32"/>
    <s v="ХВС"/>
    <d v="2025-12-31T00:00:00"/>
    <m/>
    <s v=""/>
    <s v=""/>
    <x v="639"/>
    <s v="г. Березники, пр-т Советский, д. 32: 2025: ХВС"/>
    <s v="РО"/>
    <s v="нет"/>
    <s v="г. Березники, пр-т Советский, д. 32: ХВС"/>
    <e v="#REF!"/>
  </r>
  <r>
    <n v="1071"/>
    <s v="Муниципальное образование &quot;Город Березники&quot; Пермского края"/>
    <s v="г. Березники, пр-т Советский, д. 32"/>
    <s v="ГВС"/>
    <d v="2025-12-31T00:00:00"/>
    <m/>
    <s v=""/>
    <s v=""/>
    <x v="639"/>
    <s v="г. Березники, пр-т Советский, д. 32: 2025: ГВС"/>
    <s v="РО"/>
    <s v="нет"/>
    <s v="г. Березники, пр-т Советский, д. 32: ГВС"/>
    <e v="#REF!"/>
  </r>
  <r>
    <n v="1072"/>
    <s v="Муниципальное образование &quot;Город Березники&quot; Пермского края"/>
    <s v="г. Березники, пр-т Советский, д. 32"/>
    <s v="ВОД"/>
    <d v="2025-12-31T00:00:00"/>
    <m/>
    <s v=""/>
    <s v=""/>
    <x v="639"/>
    <s v="г. Березники, пр-т Советский, д. 32: 2025: ВОД"/>
    <s v="РО"/>
    <s v="нет"/>
    <s v="г. Березники, пр-т Советский, д. 32: ВОД"/>
    <e v="#REF!"/>
  </r>
  <r>
    <n v="1073"/>
    <s v="Муниципальное образование &quot;Город Березники&quot; Пермского края"/>
    <s v="г. Березники, пр-т Советский, д. 32"/>
    <s v="РФа"/>
    <d v="2025-12-31T00:00:00"/>
    <m/>
    <s v=""/>
    <s v=""/>
    <x v="639"/>
    <s v="г. Березники, пр-т Советский, д. 32: 2025: Рфа"/>
    <s v="РО"/>
    <s v="нет"/>
    <s v="г. Березники, пр-т Советский, д. 32: Рфа"/>
    <e v="#REF!"/>
  </r>
  <r>
    <n v="1074"/>
    <s v="Муниципальное образование &quot;Город Березники&quot; Пермского края"/>
    <s v="г. Березники, пр-т Советский, д. 32"/>
    <s v="РФ"/>
    <d v="2025-12-31T00:00:00"/>
    <m/>
    <s v=""/>
    <s v=""/>
    <x v="639"/>
    <s v="г. Березники, пр-т Советский, д. 32: 2025: РФ"/>
    <s v="РО"/>
    <s v="нет"/>
    <s v="г. Березники, пр-т Советский, д. 32: РФ"/>
    <e v="#REF!"/>
  </r>
  <r>
    <n v="1075"/>
    <s v="Муниципальное образование &quot;Город Березники&quot; Пермского края"/>
    <s v="г. Березники, пр-т Советский, д. 40"/>
    <s v="ТЕП"/>
    <d v="2025-12-31T00:00:00"/>
    <m/>
    <s v=""/>
    <s v=""/>
    <x v="640"/>
    <s v="г. Березники, пр-т Советский, д. 40: 2025: ТЕП"/>
    <s v="РО"/>
    <s v="нет"/>
    <s v="г. Березники, пр-т Советский, д. 40: ТЕП"/>
    <e v="#REF!"/>
  </r>
  <r>
    <n v="1076"/>
    <s v="Муниципальное образование &quot;Город Березники&quot; Пермского края"/>
    <s v="г. Березники, пр-т Советский, д. 40"/>
    <s v="ХВС"/>
    <d v="2025-12-31T00:00:00"/>
    <m/>
    <s v=""/>
    <s v=""/>
    <x v="640"/>
    <s v="г. Березники, пр-т Советский, д. 40: 2025: ХВС"/>
    <s v="РО"/>
    <s v="нет"/>
    <s v="г. Березники, пр-т Советский, д. 40: ХВС"/>
    <e v="#REF!"/>
  </r>
  <r>
    <n v="1077"/>
    <s v="Муниципальное образование &quot;Город Березники&quot; Пермского края"/>
    <s v="г. Березники, пр-т Советский, д. 40"/>
    <s v="ГВС"/>
    <d v="2025-12-31T00:00:00"/>
    <m/>
    <s v=""/>
    <s v=""/>
    <x v="640"/>
    <s v="г. Березники, пр-т Советский, д. 40: 2025: ГВС"/>
    <s v="РО"/>
    <s v="нет"/>
    <s v="г. Березники, пр-т Советский, д. 40: ГВС"/>
    <e v="#REF!"/>
  </r>
  <r>
    <n v="1078"/>
    <s v="Муниципальное образование &quot;Город Березники&quot; Пермского края"/>
    <s v="г. Березники, пр-т Советский, д. 40"/>
    <s v="ВОД"/>
    <d v="2025-12-31T00:00:00"/>
    <m/>
    <s v=""/>
    <s v=""/>
    <x v="640"/>
    <s v="г. Березники, пр-т Советский, д. 40: 2025: ВОД"/>
    <s v="РО"/>
    <s v="нет"/>
    <s v="г. Березники, пр-т Советский, д. 40: ВОД"/>
    <e v="#REF!"/>
  </r>
  <r>
    <n v="1079"/>
    <s v="Муниципальное образование &quot;Город Березники&quot; Пермского края"/>
    <s v="г. Березники, пр-т Советский, д. 40"/>
    <s v="РК"/>
    <d v="2025-12-31T00:00:00"/>
    <m/>
    <s v=""/>
    <s v=""/>
    <x v="640"/>
    <s v="г. Березники, пр-т Советский, д. 40: 2025: РК"/>
    <s v="РО"/>
    <s v="нет"/>
    <s v="г. Березники, пр-т Советский, д. 40: РК"/>
    <e v="#REF!"/>
  </r>
  <r>
    <n v="1080"/>
    <s v="Муниципальное образование &quot;Город Березники&quot; Пермского края"/>
    <s v="г. Березники, пр-т Советский, д. 40"/>
    <s v="РФа"/>
    <d v="2025-12-31T00:00:00"/>
    <m/>
    <s v=""/>
    <s v=""/>
    <x v="640"/>
    <s v="г. Березники, пр-т Советский, д. 40: 2025: Рфа"/>
    <s v="РО"/>
    <s v="нет"/>
    <s v="г. Березники, пр-т Советский, д. 40: Рфа"/>
    <e v="#REF!"/>
  </r>
  <r>
    <n v="1081"/>
    <s v="Муниципальное образование &quot;Город Березники&quot; Пермского края"/>
    <s v="г. Березники, пр-т Советский, д. 40"/>
    <s v="РФ"/>
    <d v="2025-12-31T00:00:00"/>
    <m/>
    <s v=""/>
    <s v=""/>
    <x v="640"/>
    <s v="г. Березники, пр-т Советский, д. 40: 2025: РФ"/>
    <s v="РО"/>
    <s v="нет"/>
    <s v="г. Березники, пр-т Советский, д. 40: РФ"/>
    <e v="#REF!"/>
  </r>
  <r>
    <n v="1082"/>
    <s v="Муниципальное образование &quot;Город Березники&quot; Пермского края"/>
    <s v="г. Березники, ул. Гагарина, д. 16"/>
    <s v="ТЕП"/>
    <d v="2025-12-31T00:00:00"/>
    <m/>
    <s v=""/>
    <s v=""/>
    <x v="641"/>
    <s v="г. Березники, ул. Гагарина, д. 16: 2025: ТЕП"/>
    <s v="РО"/>
    <s v="нет"/>
    <s v="г. Березники, ул. Гагарина, д. 16: ТЕП"/>
    <e v="#REF!"/>
  </r>
  <r>
    <n v="1083"/>
    <s v="Муниципальное образование &quot;Город Березники&quot; Пермского края"/>
    <s v="г. Березники, ул. Гагарина, д. 16"/>
    <s v="ХВС"/>
    <d v="2025-12-31T00:00:00"/>
    <m/>
    <s v=""/>
    <s v=""/>
    <x v="641"/>
    <s v="г. Березники, ул. Гагарина, д. 16: 2025: ХВС"/>
    <s v="РО"/>
    <s v="нет"/>
    <s v="г. Березники, ул. Гагарина, д. 16: ХВС"/>
    <e v="#REF!"/>
  </r>
  <r>
    <n v="1084"/>
    <s v="Муниципальное образование &quot;Город Березники&quot; Пермского края"/>
    <s v="г. Березники, ул. Гагарина, д. 16"/>
    <s v="ГВС"/>
    <d v="2025-12-31T00:00:00"/>
    <m/>
    <s v=""/>
    <s v=""/>
    <x v="641"/>
    <s v="г. Березники, ул. Гагарина, д. 16: 2025: ГВС"/>
    <s v="РО"/>
    <s v="нет"/>
    <s v="г. Березники, ул. Гагарина, д. 16: ГВС"/>
    <e v="#REF!"/>
  </r>
  <r>
    <n v="1085"/>
    <s v="Муниципальное образование &quot;Город Березники&quot; Пермского края"/>
    <s v="г. Березники, ул. Гагарина, д. 16"/>
    <s v="ВОД"/>
    <d v="2025-12-31T00:00:00"/>
    <m/>
    <s v=""/>
    <s v=""/>
    <x v="641"/>
    <s v="г. Березники, ул. Гагарина, д. 16: 2025: ВОД"/>
    <s v="РО"/>
    <s v="нет"/>
    <s v="г. Березники, ул. Гагарина, д. 16: ВОД"/>
    <e v="#REF!"/>
  </r>
  <r>
    <n v="1086"/>
    <s v="Муниципальное образование &quot;Город Березники&quot; Пермского края"/>
    <s v="г. Березники, ул. Гагарина, д. 16"/>
    <s v="РК"/>
    <d v="2025-12-31T00:00:00"/>
    <m/>
    <s v=""/>
    <s v=""/>
    <x v="641"/>
    <s v="г. Березники, ул. Гагарина, д. 16: 2025: РК"/>
    <s v="РО"/>
    <s v="нет"/>
    <s v="г. Березники, ул. Гагарина, д. 16: РК"/>
    <e v="#REF!"/>
  </r>
  <r>
    <n v="1087"/>
    <s v="Муниципальное образование &quot;Город Березники&quot; Пермского края"/>
    <s v="г. Березники, ул. Карла Маркса, д. 50"/>
    <s v="ЭЛ"/>
    <d v="2025-12-31T00:00:00"/>
    <m/>
    <s v=""/>
    <s v=""/>
    <x v="642"/>
    <s v="г. Березники, ул. Карла Маркса, д. 50: 2025: ЭЛ"/>
    <s v="РО"/>
    <s v="нет"/>
    <s v="г. Березники, ул. Карла Маркса, д. 50: ЭЛ"/>
    <e v="#REF!"/>
  </r>
  <r>
    <n v="1088"/>
    <s v="Муниципальное образование &quot;Город Березники&quot; Пермского края"/>
    <s v="г. Березники, ул. Карла Маркса, д. 50"/>
    <s v="ТЕП"/>
    <d v="2025-12-31T00:00:00"/>
    <m/>
    <s v=""/>
    <s v=""/>
    <x v="642"/>
    <s v="г. Березники, ул. Карла Маркса, д. 50: 2025: ТЕП"/>
    <s v="РО"/>
    <s v="нет"/>
    <s v="г. Березники, ул. Карла Маркса, д. 50: ТЕП"/>
    <e v="#REF!"/>
  </r>
  <r>
    <n v="1089"/>
    <s v="Муниципальное образование &quot;Город Березники&quot; Пермского края"/>
    <s v="г. Березники, ул. Карла Маркса, д. 50"/>
    <s v="ХВС"/>
    <d v="2025-12-31T00:00:00"/>
    <m/>
    <s v=""/>
    <s v=""/>
    <x v="642"/>
    <s v="г. Березники, ул. Карла Маркса, д. 50: 2025: ХВС"/>
    <s v="РО"/>
    <s v="нет"/>
    <s v="г. Березники, ул. Карла Маркса, д. 50: ХВС"/>
    <e v="#REF!"/>
  </r>
  <r>
    <n v="1090"/>
    <s v="Муниципальное образование &quot;Город Березники&quot; Пермского края"/>
    <s v="г. Березники, ул. Карла Маркса, д. 50"/>
    <s v="ГВС"/>
    <d v="2025-12-31T00:00:00"/>
    <m/>
    <s v=""/>
    <s v=""/>
    <x v="642"/>
    <s v="г. Березники, ул. Карла Маркса, д. 50: 2025: ГВС"/>
    <s v="РО"/>
    <s v="нет"/>
    <s v="г. Березники, ул. Карла Маркса, д. 50: ГВС"/>
    <e v="#REF!"/>
  </r>
  <r>
    <n v="1091"/>
    <s v="Муниципальное образование &quot;Город Березники&quot; Пермского края"/>
    <s v="г. Березники, ул. Карла Маркса, д. 50"/>
    <s v="ВОД"/>
    <d v="2025-12-31T00:00:00"/>
    <m/>
    <s v=""/>
    <s v=""/>
    <x v="642"/>
    <s v="г. Березники, ул. Карла Маркса, д. 50: 2025: ВОД"/>
    <s v="РО"/>
    <s v="нет"/>
    <s v="г. Березники, ул. Карла Маркса, д. 50: ВОД"/>
    <e v="#REF!"/>
  </r>
  <r>
    <n v="1092"/>
    <s v="Муниципальное образование &quot;Город Березники&quot; Пермского края"/>
    <s v="г. Березники, ул. Красноборова, д. 11"/>
    <s v="РК"/>
    <d v="2025-12-31T00:00:00"/>
    <m/>
    <s v=""/>
    <s v=""/>
    <x v="643"/>
    <s v="г. Березники, ул. Красноборова, д. 11: 2025: РК"/>
    <s v="РО"/>
    <s v="нет"/>
    <s v="г. Березники, ул. Красноборова, д. 11: РК"/>
    <e v="#REF!"/>
  </r>
  <r>
    <n v="1093"/>
    <s v="Муниципальное образование &quot;Город Березники&quot; Пермского края"/>
    <s v="г. Березники, ул. Ломоносова, д. 84"/>
    <s v="ТЕП"/>
    <d v="2025-12-31T00:00:00"/>
    <m/>
    <s v=""/>
    <s v=""/>
    <x v="644"/>
    <s v="г. Березники, ул. Ломоносова, д. 84: 2025: ТЕП"/>
    <s v="РО"/>
    <s v="нет"/>
    <s v="г. Березники, ул. Ломоносова, д. 84: ТЕП"/>
    <e v="#REF!"/>
  </r>
  <r>
    <n v="1094"/>
    <s v="Муниципальное образование &quot;Город Березники&quot; Пермского края"/>
    <s v="г. Березники, ул. Менделеева, д. 21"/>
    <s v="РК"/>
    <d v="2025-12-31T00:00:00"/>
    <m/>
    <s v=""/>
    <s v=""/>
    <x v="645"/>
    <s v="г. Березники, ул. Менделеева, д. 21: 2025: РК"/>
    <s v="РО"/>
    <s v="нет"/>
    <s v="г. Березники, ул. Менделеева, д. 21: РК"/>
    <e v="#REF!"/>
  </r>
  <r>
    <n v="1095"/>
    <s v="Муниципальное образование &quot;Город Березники&quot; Пермского края"/>
    <s v="г. Березники, ул. Мира, д. 64"/>
    <s v="ГАЗ"/>
    <d v="2025-12-31T00:00:00"/>
    <m/>
    <s v=""/>
    <s v=""/>
    <x v="646"/>
    <s v="г. Березники, ул. Мира, д. 64: 2025: ГАЗ"/>
    <s v="СС"/>
    <s v="нет"/>
    <s v="г. Березники, ул. Мира, д. 64: ГАЗ"/>
    <e v="#REF!"/>
  </r>
  <r>
    <n v="1096"/>
    <s v="Муниципальное образование &quot;Город Березники&quot; Пермского края"/>
    <s v="г. Березники, ул. Парковая, д. 4"/>
    <s v="РК"/>
    <d v="2025-12-31T00:00:00"/>
    <m/>
    <s v=""/>
    <s v=""/>
    <x v="647"/>
    <s v="г. Березники, ул. Парковая, д. 4: 2025: РК"/>
    <s v="РО"/>
    <s v="нет"/>
    <s v="г. Березники, ул. Парковая, д. 4: РК"/>
    <e v="#REF!"/>
  </r>
  <r>
    <n v="1097"/>
    <s v="Муниципальное образование &quot;Город Березники&quot; Пермского края"/>
    <s v="г. Березники, ул. Парковая, д. 8"/>
    <s v="ЭЛ"/>
    <d v="2025-12-31T00:00:00"/>
    <m/>
    <s v=""/>
    <s v=""/>
    <x v="648"/>
    <s v="г. Березники, ул. Парковая, д. 8: 2025: ЭЛ"/>
    <s v="РО"/>
    <s v="нет"/>
    <s v="г. Березники, ул. Парковая, д. 8: ЭЛ"/>
    <e v="#REF!"/>
  </r>
  <r>
    <n v="1098"/>
    <s v="Муниципальное образование &quot;Город Березники&quot; Пермского края"/>
    <s v="г. Березники, ул. Парковая, д. 8"/>
    <s v="ТЕП"/>
    <d v="2025-12-31T00:00:00"/>
    <m/>
    <s v=""/>
    <s v=""/>
    <x v="648"/>
    <s v="г. Березники, ул. Парковая, д. 8: 2025: ТЕП"/>
    <s v="РО"/>
    <s v="нет"/>
    <s v="г. Березники, ул. Парковая, д. 8: ТЕП"/>
    <e v="#REF!"/>
  </r>
  <r>
    <n v="1099"/>
    <s v="Муниципальное образование &quot;Город Березники&quot; Пермского края"/>
    <s v="г. Березники, ул. Парковая, д. 8"/>
    <s v="ХВС"/>
    <d v="2025-12-31T00:00:00"/>
    <m/>
    <s v=""/>
    <s v=""/>
    <x v="648"/>
    <s v="г. Березники, ул. Парковая, д. 8: 2025: ХВС"/>
    <s v="РО"/>
    <s v="нет"/>
    <s v="г. Березники, ул. Парковая, д. 8: ХВС"/>
    <e v="#REF!"/>
  </r>
  <r>
    <n v="1100"/>
    <s v="Муниципальное образование &quot;Город Березники&quot; Пермского края"/>
    <s v="г. Березники, ул. Парковая, д. 8"/>
    <s v="ГВС"/>
    <d v="2025-12-31T00:00:00"/>
    <m/>
    <s v=""/>
    <s v=""/>
    <x v="648"/>
    <s v="г. Березники, ул. Парковая, д. 8: 2025: ГВС"/>
    <s v="РО"/>
    <s v="нет"/>
    <s v="г. Березники, ул. Парковая, д. 8: ГВС"/>
    <e v="#REF!"/>
  </r>
  <r>
    <n v="1101"/>
    <s v="Муниципальное образование &quot;Город Березники&quot; Пермского края"/>
    <s v="г. Березники, ул. Парковая, д. 8"/>
    <s v="ВОД"/>
    <d v="2025-12-31T00:00:00"/>
    <m/>
    <s v=""/>
    <s v=""/>
    <x v="648"/>
    <s v="г. Березники, ул. Парковая, д. 8: 2025: ВОД"/>
    <s v="РО"/>
    <s v="нет"/>
    <s v="г. Березники, ул. Парковая, д. 8: ВОД"/>
    <e v="#REF!"/>
  </r>
  <r>
    <n v="1102"/>
    <s v="Муниципальное образование &quot;Город Березники&quot; Пермского края"/>
    <s v="г. Березники, ул. Парковая, д. 8"/>
    <s v="РК"/>
    <d v="2025-12-31T00:00:00"/>
    <m/>
    <s v=""/>
    <s v=""/>
    <x v="648"/>
    <s v="г. Березники, ул. Парковая, д. 8: 2025: РК"/>
    <s v="РО"/>
    <s v="нет"/>
    <s v="г. Березники, ул. Парковая, д. 8: РК"/>
    <e v="#REF!"/>
  </r>
  <r>
    <n v="1103"/>
    <s v="Муниципальное образование &quot;Город Березники&quot; Пермского края"/>
    <s v="г. Березники, ул. Парковая, д. 8"/>
    <s v="РФ"/>
    <d v="2025-12-31T00:00:00"/>
    <m/>
    <s v=""/>
    <s v=""/>
    <x v="648"/>
    <s v="г. Березники, ул. Парковая, д. 8: 2025: РФ"/>
    <s v="РО"/>
    <s v="нет"/>
    <s v="г. Березники, ул. Парковая, д. 8: РФ"/>
    <e v="#REF!"/>
  </r>
  <r>
    <n v="1104"/>
    <s v="Муниципальное образование &quot;Город Березники&quot; Пермского края"/>
    <s v="г. Березники, ул. Пятилетки, д. 27"/>
    <s v="ТЕП"/>
    <d v="2025-12-31T00:00:00"/>
    <m/>
    <s v=""/>
    <s v=""/>
    <x v="649"/>
    <s v="г. Березники, ул. Пятилетки, д. 27: 2025: ТЕП"/>
    <s v="РО"/>
    <s v="нет"/>
    <s v="г. Березники, ул. Пятилетки, д. 27: ТЕП"/>
    <e v="#REF!"/>
  </r>
  <r>
    <n v="1105"/>
    <s v="Муниципальное образование &quot;Город Березники&quot; Пермского края"/>
    <s v="г. Березники, ул. Пятилетки, д. 27"/>
    <s v="ХВС"/>
    <d v="2025-12-31T00:00:00"/>
    <m/>
    <s v=""/>
    <s v=""/>
    <x v="649"/>
    <s v="г. Березники, ул. Пятилетки, д. 27: 2025: ХВС"/>
    <s v="РО"/>
    <s v="нет"/>
    <s v="г. Березники, ул. Пятилетки, д. 27: ХВС"/>
    <e v="#REF!"/>
  </r>
  <r>
    <n v="1106"/>
    <s v="Муниципальное образование &quot;Город Березники&quot; Пермского края"/>
    <s v="г. Березники, ул. Пятилетки, д. 27"/>
    <s v="ГВС"/>
    <d v="2025-12-31T00:00:00"/>
    <m/>
    <s v=""/>
    <s v=""/>
    <x v="649"/>
    <s v="г. Березники, ул. Пятилетки, д. 27: 2025: ГВС"/>
    <s v="РО"/>
    <s v="нет"/>
    <s v="г. Березники, ул. Пятилетки, д. 27: ГВС"/>
    <e v="#REF!"/>
  </r>
  <r>
    <n v="1107"/>
    <s v="Муниципальное образование &quot;Город Березники&quot; Пермского края"/>
    <s v="г. Березники, ул. Пятилетки, д. 27"/>
    <s v="ВОД"/>
    <d v="2025-12-31T00:00:00"/>
    <m/>
    <s v=""/>
    <s v=""/>
    <x v="649"/>
    <s v="г. Березники, ул. Пятилетки, д. 27: 2025: ВОД"/>
    <s v="РО"/>
    <s v="нет"/>
    <s v="г. Березники, ул. Пятилетки, д. 27: ВОД"/>
    <e v="#REF!"/>
  </r>
  <r>
    <n v="1108"/>
    <s v="Муниципальное образование &quot;Город Березники&quot; Пермского края"/>
    <s v="г. Березники, ул. Пятилетки, д. 35"/>
    <s v="ТЕП"/>
    <d v="2025-12-31T00:00:00"/>
    <m/>
    <s v=""/>
    <s v=""/>
    <x v="650"/>
    <s v="г. Березники, ул. Пятилетки, д. 35: 2025: ТЕП"/>
    <s v="РО"/>
    <s v="нет"/>
    <s v="г. Березники, ул. Пятилетки, д. 35: ТЕП"/>
    <e v="#REF!"/>
  </r>
  <r>
    <n v="1109"/>
    <s v="Муниципальное образование &quot;Город Березники&quot; Пермского края"/>
    <s v="г. Березники, ул. Пятилетки, д. 38"/>
    <s v="ЭЛ"/>
    <d v="2025-12-31T00:00:00"/>
    <m/>
    <s v=""/>
    <s v=""/>
    <x v="651"/>
    <s v="г. Березники, ул. Пятилетки, д. 38: 2025: ЭЛ"/>
    <s v="РО"/>
    <s v="нет"/>
    <s v="г. Березники, ул. Пятилетки, д. 38: ЭЛ"/>
    <e v="#REF!"/>
  </r>
  <r>
    <n v="1110"/>
    <s v="Муниципальное образование &quot;Город Березники&quot; Пермского края"/>
    <s v="г. Березники, ул. Пятилетки, д. 38"/>
    <s v="ТЕП"/>
    <d v="2025-12-31T00:00:00"/>
    <m/>
    <s v=""/>
    <s v=""/>
    <x v="651"/>
    <s v="г. Березники, ул. Пятилетки, д. 38: 2025: ТЕП"/>
    <s v="РО"/>
    <s v="нет"/>
    <s v="г. Березники, ул. Пятилетки, д. 38: ТЕП"/>
    <e v="#REF!"/>
  </r>
  <r>
    <n v="1111"/>
    <s v="Муниципальное образование &quot;Город Березники&quot; Пермского края"/>
    <s v="г. Березники, ул. Пятилетки, д. 38"/>
    <s v="ВОД"/>
    <d v="2025-12-31T00:00:00"/>
    <m/>
    <s v=""/>
    <s v=""/>
    <x v="651"/>
    <s v="г. Березники, ул. Пятилетки, д. 38: 2025: ВОД"/>
    <s v="РО"/>
    <s v="нет"/>
    <s v="г. Березники, ул. Пятилетки, д. 38: ВОД"/>
    <e v="#REF!"/>
  </r>
  <r>
    <n v="1112"/>
    <s v="Муниципальное образование &quot;Город Березники&quot; Пермского края"/>
    <s v="г. Березники, ул. Пятилетки, д. 38"/>
    <s v="РК"/>
    <d v="2025-12-31T00:00:00"/>
    <m/>
    <s v=""/>
    <s v=""/>
    <x v="651"/>
    <s v="г. Березники, ул. Пятилетки, д. 38: 2025: РК"/>
    <s v="РО"/>
    <s v="нет"/>
    <s v="г. Березники, ул. Пятилетки, д. 38: РК"/>
    <e v="#REF!"/>
  </r>
  <r>
    <n v="1113"/>
    <s v="Муниципальное образование &quot;Город Березники&quot; Пермского края"/>
    <s v="г. Березники, ул. Пятилетки, д. 76"/>
    <s v="ЭЛ"/>
    <d v="2025-12-31T00:00:00"/>
    <m/>
    <s v=""/>
    <s v=""/>
    <x v="652"/>
    <s v="г. Березники, ул. Пятилетки, д. 76: 2025: ЭЛ"/>
    <s v="РО"/>
    <s v="нет"/>
    <s v="г. Березники, ул. Пятилетки, д. 76: ЭЛ"/>
    <e v="#REF!"/>
  </r>
  <r>
    <n v="1114"/>
    <s v="Муниципальное образование &quot;Город Березники&quot; Пермского края"/>
    <s v="г. Березники, ул. Пятилетки, д. 76"/>
    <s v="ТЕП"/>
    <d v="2025-12-31T00:00:00"/>
    <m/>
    <s v=""/>
    <s v=""/>
    <x v="652"/>
    <s v="г. Березники, ул. Пятилетки, д. 76: 2025: ТЕП"/>
    <s v="РО"/>
    <s v="нет"/>
    <s v="г. Березники, ул. Пятилетки, д. 76: ТЕП"/>
    <e v="#REF!"/>
  </r>
  <r>
    <n v="1115"/>
    <s v="Муниципальное образование &quot;Город Березники&quot; Пермского края"/>
    <s v="г. Березники, ул. Пятилетки, д. 76"/>
    <s v="ХВС"/>
    <d v="2025-12-31T00:00:00"/>
    <m/>
    <s v=""/>
    <s v=""/>
    <x v="652"/>
    <s v="г. Березники, ул. Пятилетки, д. 76: 2025: ХВС"/>
    <s v="РО"/>
    <s v="нет"/>
    <s v="г. Березники, ул. Пятилетки, д. 76: ХВС"/>
    <e v="#REF!"/>
  </r>
  <r>
    <n v="1116"/>
    <s v="Муниципальное образование &quot;Город Березники&quot; Пермского края"/>
    <s v="г. Березники, ул. Пятилетки, д. 76"/>
    <s v="ГВС"/>
    <d v="2025-12-31T00:00:00"/>
    <m/>
    <s v=""/>
    <s v=""/>
    <x v="652"/>
    <s v="г. Березники, ул. Пятилетки, д. 76: 2025: ГВС"/>
    <s v="РО"/>
    <s v="нет"/>
    <s v="г. Березники, ул. Пятилетки, д. 76: ГВС"/>
    <e v="#REF!"/>
  </r>
  <r>
    <n v="1117"/>
    <s v="Муниципальное образование &quot;Город Березники&quot; Пермского края"/>
    <s v="г. Березники, ул. Труда, д. 3"/>
    <s v="ХВС"/>
    <d v="2025-12-31T00:00:00"/>
    <m/>
    <s v=""/>
    <s v=""/>
    <x v="653"/>
    <s v="г. Березники, ул. Труда, д. 3: 2025: ХВС"/>
    <s v="СС"/>
    <s v="нет"/>
    <s v="г. Березники, ул. Труда, д. 3: ХВС"/>
    <e v="#REF!"/>
  </r>
  <r>
    <n v="1118"/>
    <s v="Муниципальное образование &quot;Город Березники&quot; Пермского края"/>
    <s v="г. Березники, ул. Труда, д. 3"/>
    <s v="ГВС"/>
    <d v="2025-12-31T00:00:00"/>
    <m/>
    <s v=""/>
    <s v=""/>
    <x v="653"/>
    <s v="г. Березники, ул. Труда, д. 3: 2025: ГВС"/>
    <s v="СС"/>
    <s v="нет"/>
    <s v="г. Березники, ул. Труда, д. 3: ГВС"/>
    <e v="#REF!"/>
  </r>
  <r>
    <n v="1119"/>
    <s v="Муниципальное образование &quot;Город Березники&quot; Пермского края"/>
    <s v="г. Березники, ул. Труда, д. 3"/>
    <s v="ВОД"/>
    <d v="2025-12-31T00:00:00"/>
    <m/>
    <s v=""/>
    <s v=""/>
    <x v="653"/>
    <s v="г. Березники, ул. Труда, д. 3: 2025: ВОД"/>
    <s v="СС"/>
    <s v="нет"/>
    <s v="г. Березники, ул. Труда, д. 3: ВОД"/>
    <e v="#REF!"/>
  </r>
  <r>
    <n v="1120"/>
    <s v="Муниципальное образование &quot;Город Березники&quot; Пермского края"/>
    <s v="г. Березники, ул. Труда, д. 3"/>
    <s v="РФа"/>
    <d v="2025-12-31T00:00:00"/>
    <m/>
    <s v=""/>
    <s v=""/>
    <x v="653"/>
    <s v="г. Березники, ул. Труда, д. 3: 2025: Рфа"/>
    <s v="СС"/>
    <s v="нет"/>
    <s v="г. Березники, ул. Труда, д. 3: Рфа"/>
    <e v="#REF!"/>
  </r>
  <r>
    <n v="1121"/>
    <s v="Муниципальное образование &quot;Город Березники&quot; Пермского края"/>
    <s v="г. Березники, ул. Труда, д. 3"/>
    <s v="РФ"/>
    <d v="2025-12-31T00:00:00"/>
    <m/>
    <s v=""/>
    <s v=""/>
    <x v="653"/>
    <s v="г. Березники, ул. Труда, д. 3: 2025: РФ"/>
    <s v="СС"/>
    <s v="нет"/>
    <s v="г. Березники, ул. Труда, д. 3: РФ"/>
    <e v="#REF!"/>
  </r>
  <r>
    <n v="1122"/>
    <s v="Муниципальное образование &quot;Город Березники&quot; Пермского края"/>
    <s v="г. Березники, ул. Циренщикова, д. 4"/>
    <s v="РФа"/>
    <d v="2025-12-31T00:00:00"/>
    <m/>
    <s v=""/>
    <s v=""/>
    <x v="654"/>
    <s v="г. Березники, ул. Циренщикова, д. 4: 2025: Рфа"/>
    <s v="РО"/>
    <s v="нет"/>
    <s v="г. Березники, ул. Циренщикова, д. 4: Рфа"/>
    <e v="#REF!"/>
  </r>
  <r>
    <n v="1123"/>
    <s v="Муниципальное образование &quot;Город Березники&quot; Пермского края"/>
    <s v="г. Березники, ул. Циренщикова, д. 4"/>
    <s v="РФ"/>
    <d v="2025-12-31T00:00:00"/>
    <m/>
    <s v=""/>
    <s v=""/>
    <x v="654"/>
    <s v="г. Березники, ул. Циренщикова, д. 4: 2025: РФ"/>
    <s v="РО"/>
    <s v="нет"/>
    <s v="г. Березники, ул. Циренщикова, д. 4: РФ"/>
    <e v="#REF!"/>
  </r>
  <r>
    <n v="1124"/>
    <s v="Муниципальное образование &quot;Город Березники&quot; Пермского края"/>
    <s v="г. Березники, ул. Челюскинцев, д. 35"/>
    <s v="ТЕП"/>
    <d v="2025-12-31T00:00:00"/>
    <m/>
    <s v=""/>
    <s v=""/>
    <x v="655"/>
    <s v="г. Березники, ул. Челюскинцев, д. 35: 2025: ТЕП"/>
    <s v="РО"/>
    <s v="нет"/>
    <s v="г. Березники, ул. Челюскинцев, д. 35: ТЕП"/>
    <e v="#REF!"/>
  </r>
  <r>
    <n v="1125"/>
    <s v="Муниципальное образование &quot;Город Березники&quot; Пермского края"/>
    <s v="г. Березники, ул. Челюскинцев, д. 39"/>
    <s v="ЭЛ"/>
    <d v="2025-12-31T00:00:00"/>
    <m/>
    <s v=""/>
    <s v=""/>
    <x v="656"/>
    <s v="г. Березники, ул. Челюскинцев, д. 39: 2025: ЭЛ"/>
    <s v="РО"/>
    <s v="нет"/>
    <s v="г. Березники, ул. Челюскинцев, д. 39: ЭЛ"/>
    <e v="#REF!"/>
  </r>
  <r>
    <n v="1126"/>
    <s v="Муниципальное образование &quot;Город Березники&quot; Пермского края"/>
    <s v="г. Березники, ул. Челюскинцев, д. 39"/>
    <s v="ХВС"/>
    <d v="2025-12-31T00:00:00"/>
    <m/>
    <s v=""/>
    <s v=""/>
    <x v="656"/>
    <s v="г. Березники, ул. Челюскинцев, д. 39: 2025: ХВС"/>
    <s v="РО"/>
    <s v="нет"/>
    <s v="г. Березники, ул. Челюскинцев, д. 39: ХВС"/>
    <e v="#REF!"/>
  </r>
  <r>
    <n v="1127"/>
    <s v="Муниципальное образование &quot;Город Березники&quot; Пермского края"/>
    <s v="г. Березники, ул. Челюскинцев, д. 39"/>
    <s v="ГВС"/>
    <d v="2025-12-31T00:00:00"/>
    <m/>
    <s v=""/>
    <s v=""/>
    <x v="656"/>
    <s v="г. Березники, ул. Челюскинцев, д. 39: 2025: ГВС"/>
    <s v="РО"/>
    <s v="нет"/>
    <s v="г. Березники, ул. Челюскинцев, д. 39: ГВС"/>
    <e v="#REF!"/>
  </r>
  <r>
    <n v="1128"/>
    <s v="Муниципальное образование &quot;Город Березники&quot; Пермского края"/>
    <s v="г. Березники, ул. Челюскинцев, д. 39"/>
    <s v="ВОД"/>
    <d v="2025-12-31T00:00:00"/>
    <m/>
    <s v=""/>
    <s v=""/>
    <x v="656"/>
    <s v="г. Березники, ул. Челюскинцев, д. 39: 2025: ВОД"/>
    <s v="РО"/>
    <s v="нет"/>
    <s v="г. Березники, ул. Челюскинцев, д. 39: ВОД"/>
    <e v="#REF!"/>
  </r>
  <r>
    <n v="1129"/>
    <s v="Муниципальное образование &quot;Город Березники&quot; Пермского края"/>
    <s v="г. Березники, ул. Челюскинцев, д. 39"/>
    <s v="РФа"/>
    <d v="2025-12-31T00:00:00"/>
    <m/>
    <s v=""/>
    <s v=""/>
    <x v="656"/>
    <s v="г. Березники, ул. Челюскинцев, д. 39: 2025: Рфа"/>
    <s v="РО"/>
    <s v="нет"/>
    <s v="г. Березники, ул. Челюскинцев, д. 39: Рфа"/>
    <e v="#REF!"/>
  </r>
  <r>
    <n v="1130"/>
    <s v="Муниципальное образование &quot;Город Березники&quot; Пермского края"/>
    <s v="г. Березники, ул. Челюскинцев, д. 61"/>
    <s v="РФа"/>
    <d v="2025-12-31T00:00:00"/>
    <m/>
    <s v=""/>
    <s v=""/>
    <x v="657"/>
    <s v="г. Березники, ул. Челюскинцев, д. 61: 2025: Рфа"/>
    <s v="РО"/>
    <s v="нет"/>
    <s v="г. Березники, ул. Челюскинцев, д. 61: Рфа"/>
    <e v="#REF!"/>
  </r>
  <r>
    <n v="1131"/>
    <s v="Муниципальное образование &quot;Город Березники&quot; Пермского края"/>
    <s v="г. Березники, ул. Черняховского, д. 32"/>
    <s v="ЭЛ"/>
    <d v="2025-12-31T00:00:00"/>
    <m/>
    <s v=""/>
    <s v=""/>
    <x v="658"/>
    <s v="г. Березники, ул. Черняховского, д. 32: 2025: ЭЛ"/>
    <s v="СС"/>
    <s v="нет"/>
    <s v="г. Березники, ул. Черняховского, д. 32: ЭЛ"/>
    <e v="#REF!"/>
  </r>
  <r>
    <n v="1132"/>
    <s v="Муниципальное образование &quot;Город Березники&quot; Пермского края"/>
    <s v="г. Березники, ул. Черняховского, д. 32"/>
    <s v="ТЕП"/>
    <d v="2025-12-31T00:00:00"/>
    <m/>
    <s v=""/>
    <s v=""/>
    <x v="658"/>
    <s v="г. Березники, ул. Черняховского, д. 32: 2025: ТЕП"/>
    <s v="СС"/>
    <s v="нет"/>
    <s v="г. Березники, ул. Черняховского, д. 32: ТЕП"/>
    <e v="#REF!"/>
  </r>
  <r>
    <n v="1133"/>
    <s v="Муниципальное образование &quot;Город Березники&quot; Пермского края"/>
    <s v="г. Березники, ул. Черняховского, д. 32"/>
    <s v="ХВС"/>
    <d v="2025-12-31T00:00:00"/>
    <m/>
    <s v=""/>
    <s v=""/>
    <x v="658"/>
    <s v="г. Березники, ул. Черняховского, д. 32: 2025: ХВС"/>
    <s v="СС"/>
    <s v="нет"/>
    <s v="г. Березники, ул. Черняховского, д. 32: ХВС"/>
    <e v="#REF!"/>
  </r>
  <r>
    <n v="1134"/>
    <s v="Муниципальное образование &quot;Город Березники&quot; Пермского края"/>
    <s v="г. Березники, ул. Черняховского, д. 32"/>
    <s v="ГВС"/>
    <d v="2025-12-31T00:00:00"/>
    <m/>
    <s v=""/>
    <s v=""/>
    <x v="658"/>
    <s v="г. Березники, ул. Черняховского, д. 32: 2025: ГВС"/>
    <s v="СС"/>
    <s v="нет"/>
    <s v="г. Березники, ул. Черняховского, д. 32: ГВС"/>
    <e v="#REF!"/>
  </r>
  <r>
    <n v="1135"/>
    <s v="Муниципальное образование &quot;Город Березники&quot; Пермского края"/>
    <s v="г. Березники, ул. Черняховского, д. 32"/>
    <s v="ВОД"/>
    <d v="2025-12-31T00:00:00"/>
    <m/>
    <s v=""/>
    <s v=""/>
    <x v="658"/>
    <s v="г. Березники, ул. Черняховского, д. 32: 2025: ВОД"/>
    <s v="СС"/>
    <s v="нет"/>
    <s v="г. Березники, ул. Черняховского, д. 32: ВОД"/>
    <e v="#REF!"/>
  </r>
  <r>
    <n v="1136"/>
    <s v="Муниципальное образование &quot;Город Березники&quot; Пермского края"/>
    <s v="г. Березники, ул. Черняховского, д. 45"/>
    <s v="ЭЛ"/>
    <d v="2025-12-31T00:00:00"/>
    <m/>
    <s v=""/>
    <s v=""/>
    <x v="659"/>
    <s v="г. Березники, ул. Черняховского, д. 45: 2025: ЭЛ"/>
    <s v="СС"/>
    <s v="нет"/>
    <s v="г. Березники, ул. Черняховского, д. 45: ЭЛ"/>
    <e v="#REF!"/>
  </r>
  <r>
    <n v="1137"/>
    <s v="Муниципальное образование &quot;Город Березники&quot; Пермского края"/>
    <s v="г. Березники, ул. Черняховского, д. 45"/>
    <s v="ТЕП"/>
    <d v="2025-12-31T00:00:00"/>
    <m/>
    <s v=""/>
    <s v=""/>
    <x v="659"/>
    <s v="г. Березники, ул. Черняховского, д. 45: 2025: ТЕП"/>
    <s v="СС"/>
    <s v="нет"/>
    <s v="г. Березники, ул. Черняховского, д. 45: ТЕП"/>
    <e v="#REF!"/>
  </r>
  <r>
    <n v="1138"/>
    <s v="Муниципальное образование &quot;Город Березники&quot; Пермского края"/>
    <s v="г. Березники, ул. Черняховского, д. 45"/>
    <s v="ХВС"/>
    <d v="2025-12-31T00:00:00"/>
    <m/>
    <s v=""/>
    <s v=""/>
    <x v="659"/>
    <s v="г. Березники, ул. Черняховского, д. 45: 2025: ХВС"/>
    <s v="СС"/>
    <s v="нет"/>
    <s v="г. Березники, ул. Черняховского, д. 45: ХВС"/>
    <e v="#REF!"/>
  </r>
  <r>
    <n v="1139"/>
    <s v="Муниципальное образование &quot;Город Березники&quot; Пермского края"/>
    <s v="г. Березники, ул. Черняховского, д. 45"/>
    <s v="ГВС"/>
    <d v="2025-12-31T00:00:00"/>
    <m/>
    <s v=""/>
    <s v=""/>
    <x v="659"/>
    <s v="г. Березники, ул. Черняховского, д. 45: 2025: ГВС"/>
    <s v="СС"/>
    <s v="нет"/>
    <s v="г. Березники, ул. Черняховского, д. 45: ГВС"/>
    <e v="#REF!"/>
  </r>
  <r>
    <n v="1140"/>
    <s v="Муниципальное образование &quot;Город Березники&quot; Пермского края"/>
    <s v="г. Березники, ул. Черняховского, д. 45"/>
    <s v="ВОД"/>
    <d v="2025-12-31T00:00:00"/>
    <m/>
    <s v=""/>
    <s v=""/>
    <x v="659"/>
    <s v="г. Березники, ул. Черняховского, д. 45: 2025: ВОД"/>
    <s v="СС"/>
    <s v="нет"/>
    <s v="г. Березники, ул. Черняховского, д. 45: ВОД"/>
    <e v="#REF!"/>
  </r>
  <r>
    <n v="1141"/>
    <s v="Муниципальное образование &quot;Город Березники&quot; Пермского края"/>
    <s v="г. Березники, ул. Черняховского, д. 51"/>
    <s v="ЭЛ"/>
    <d v="2025-12-31T00:00:00"/>
    <m/>
    <s v=""/>
    <s v=""/>
    <x v="660"/>
    <s v="г. Березники, ул. Черняховского, д. 51: 2025: ЭЛ"/>
    <s v="СС"/>
    <s v="нет"/>
    <s v="г. Березники, ул. Черняховского, д. 51: ЭЛ"/>
    <e v="#REF!"/>
  </r>
  <r>
    <n v="1142"/>
    <s v="Муниципальное образование &quot;Город Березники&quot; Пермского края"/>
    <s v="г. Березники, ул. Юбилейная, д. 40"/>
    <s v="ТЕП"/>
    <d v="2025-12-31T00:00:00"/>
    <m/>
    <s v=""/>
    <s v=""/>
    <x v="661"/>
    <s v="г. Березники, ул. Юбилейная, д. 40: 2025: ТЕП"/>
    <s v="РО"/>
    <s v="нет"/>
    <s v="г. Березники, ул. Юбилейная, д. 40: ТЕП"/>
    <e v="#REF!"/>
  </r>
  <r>
    <n v="1143"/>
    <s v="Муниципальное образование &quot;Город Березники&quot; Пермского края"/>
    <s v="г. Усолье, ул. Советская, д. 9"/>
    <s v="ЭЛ"/>
    <d v="2025-12-31T00:00:00"/>
    <m/>
    <s v=""/>
    <s v=""/>
    <x v="662"/>
    <s v="г. Усолье, ул. Советская, д. 9: 2025: ЭЛ"/>
    <s v="РО"/>
    <s v="нет"/>
    <s v="г. Усолье, ул. Советская, д. 9: ЭЛ"/>
    <e v="#REF!"/>
  </r>
  <r>
    <n v="1144"/>
    <s v="Муниципальное образование &quot;Город Березники&quot; Пермского края"/>
    <s v="г. Усолье, ул. Советская, д. 9"/>
    <s v="ТЕП"/>
    <d v="2025-12-31T00:00:00"/>
    <m/>
    <s v=""/>
    <s v=""/>
    <x v="662"/>
    <s v="г. Усолье, ул. Советская, д. 9: 2025: ТЕП"/>
    <s v="РО"/>
    <s v="нет"/>
    <s v="г. Усолье, ул. Советская, д. 9: ТЕП"/>
    <e v="#REF!"/>
  </r>
  <r>
    <n v="1145"/>
    <s v="Муниципальное образование &quot;Город Березники&quot; Пермского края"/>
    <s v="г. Усолье, ул. Советская, д. 9"/>
    <s v="ХВС"/>
    <d v="2025-12-31T00:00:00"/>
    <m/>
    <s v=""/>
    <s v=""/>
    <x v="662"/>
    <s v="г. Усолье, ул. Советская, д. 9: 2025: ХВС"/>
    <s v="РО"/>
    <s v="нет"/>
    <s v="г. Усолье, ул. Советская, д. 9: ХВС"/>
    <e v="#REF!"/>
  </r>
  <r>
    <n v="1146"/>
    <s v="Муниципальное образование &quot;Город Березники&quot; Пермского края"/>
    <s v="г. Усолье, ул. Советская, д. 9"/>
    <s v="ВОД"/>
    <d v="2025-12-31T00:00:00"/>
    <m/>
    <s v=""/>
    <s v=""/>
    <x v="662"/>
    <s v="г. Усолье, ул. Советская, д. 9: 2025: ВОД"/>
    <s v="РО"/>
    <s v="нет"/>
    <s v="г. Усолье, ул. Советская, д. 9: ВОД"/>
    <e v="#REF!"/>
  </r>
  <r>
    <n v="1147"/>
    <s v="Нытвенский городской округ Пермского края"/>
    <s v="г. Нытва, пр-т Ленина, д. 13"/>
    <s v="ГАЗ"/>
    <d v="2025-12-31T00:00:00"/>
    <m/>
    <s v=""/>
    <s v=""/>
    <x v="663"/>
    <s v="г. Нытва, пр-т Ленина, д. 13: 2025: ГАЗ"/>
    <s v="СС"/>
    <s v="нет"/>
    <s v="г. Нытва, пр-т Ленина, д. 13: ГАЗ"/>
    <e v="#REF!"/>
  </r>
  <r>
    <n v="1148"/>
    <s v="Нытвенский городской округ Пермского края"/>
    <s v="г. Нытва, пр-т Ленина, д. 17"/>
    <s v="ГАЗ"/>
    <d v="2025-12-31T00:00:00"/>
    <m/>
    <s v=""/>
    <s v=""/>
    <x v="664"/>
    <s v="г. Нытва, пр-т Ленина, д. 17: 2025: ГАЗ"/>
    <s v="СС"/>
    <s v="нет"/>
    <s v="г. Нытва, пр-т Ленина, д. 17: ГАЗ"/>
    <e v="#REF!"/>
  </r>
  <r>
    <n v="1149"/>
    <s v="Нытвенский городской округ Пермского края"/>
    <s v="г. Нытва, пр-т Ленина, д. 17"/>
    <s v="УП (ГВС)"/>
    <d v="2025-12-31T00:00:00"/>
    <d v="2025-12-31T00:00:00"/>
    <s v=""/>
    <s v=""/>
    <x v="664"/>
    <s v="г. Нытва, пр-т Ленина, д. 17: 2025: УП (ГВС)"/>
    <s v="СС"/>
    <s v="нет"/>
    <s v="г. Нытва, пр-т Ленина, д. 17: УП (ГВС)"/>
    <e v="#REF!"/>
  </r>
  <r>
    <n v="1150"/>
    <s v="Нытвенский городской округ Пермского края"/>
    <s v="г. Нытва, ул. Карла Либкнехта, д. 11"/>
    <s v="ХВС"/>
    <d v="2025-12-31T00:00:00"/>
    <m/>
    <s v=""/>
    <s v=""/>
    <x v="665"/>
    <s v="г. Нытва, ул. Карла Либкнехта, д. 11: 2025: ХВС"/>
    <s v="РО"/>
    <s v="нет"/>
    <s v="г. Нытва, ул. Карла Либкнехта, д. 11: ХВС"/>
    <e v="#REF!"/>
  </r>
  <r>
    <n v="1151"/>
    <s v="Нытвенский городской округ Пермского края"/>
    <s v="г. Нытва, ул. Карла Либкнехта, д. 11"/>
    <s v="ГВС"/>
    <d v="2025-12-31T00:00:00"/>
    <m/>
    <s v=""/>
    <s v=""/>
    <x v="665"/>
    <s v="г. Нытва, ул. Карла Либкнехта, д. 11: 2025: ГВС"/>
    <s v="РО"/>
    <s v="нет"/>
    <s v="г. Нытва, ул. Карла Либкнехта, д. 11: ГВС"/>
    <e v="#REF!"/>
  </r>
  <r>
    <n v="1152"/>
    <s v="Нытвенский городской округ Пермского края"/>
    <s v="г. Нытва, ул. Карла Либкнехта, д. 11"/>
    <s v="ВОД"/>
    <d v="2025-12-31T00:00:00"/>
    <m/>
    <s v=""/>
    <s v=""/>
    <x v="665"/>
    <s v="г. Нытва, ул. Карла Либкнехта, д. 11: 2025: ВОД"/>
    <s v="РО"/>
    <s v="нет"/>
    <s v="г. Нытва, ул. Карла Либкнехта, д. 11: ВОД"/>
    <e v="#REF!"/>
  </r>
  <r>
    <n v="1153"/>
    <s v="Нытвенский городской округ Пермского края"/>
    <s v="г. Нытва, ул. Карла Либкнехта, д. 11"/>
    <s v="РК"/>
    <d v="2025-12-31T00:00:00"/>
    <m/>
    <s v=""/>
    <s v=""/>
    <x v="665"/>
    <s v="г. Нытва, ул. Карла Либкнехта, д. 11: 2025: РК"/>
    <s v="РО"/>
    <s v="нет"/>
    <s v="г. Нытва, ул. Карла Либкнехта, д. 11: РК"/>
    <e v="#REF!"/>
  </r>
  <r>
    <n v="1154"/>
    <s v="Нытвенский городской округ Пермского края"/>
    <s v="г. Нытва, ул. Карла Либкнехта, д. 13"/>
    <s v="ГВС"/>
    <d v="2025-12-31T00:00:00"/>
    <m/>
    <s v=""/>
    <s v=""/>
    <x v="666"/>
    <s v="г. Нытва, ул. Карла Либкнехта, д. 13: 2025: ГВС"/>
    <s v="РО"/>
    <s v="нет"/>
    <s v="г. Нытва, ул. Карла Либкнехта, д. 13: ГВС"/>
    <e v="#REF!"/>
  </r>
  <r>
    <n v="1155"/>
    <s v="Нытвенский городской округ Пермского края"/>
    <s v="г. Нытва, ул. Карла Либкнехта, д. 13"/>
    <s v="ВОД"/>
    <d v="2025-12-31T00:00:00"/>
    <m/>
    <s v=""/>
    <s v=""/>
    <x v="666"/>
    <s v="г. Нытва, ул. Карла Либкнехта, д. 13: 2025: ВОД"/>
    <s v="РО"/>
    <s v="нет"/>
    <s v="г. Нытва, ул. Карла Либкнехта, д. 13: ВОД"/>
    <e v="#REF!"/>
  </r>
  <r>
    <n v="1156"/>
    <s v="Нытвенский городской округ Пермского края"/>
    <s v="г. Нытва, ул. Карла Либкнехта, д. 13"/>
    <s v="РК"/>
    <d v="2025-12-31T00:00:00"/>
    <m/>
    <s v=""/>
    <s v=""/>
    <x v="666"/>
    <s v="г. Нытва, ул. Карла Либкнехта, д. 13: 2025: РК"/>
    <s v="РО"/>
    <s v="нет"/>
    <s v="г. Нытва, ул. Карла Либкнехта, д. 13: РК"/>
    <e v="#REF!"/>
  </r>
  <r>
    <n v="1157"/>
    <s v="Нытвенский городской округ Пермского края"/>
    <s v="г. Нытва, ул. Карла Либкнехта, д. 16"/>
    <s v="РК"/>
    <d v="2025-12-31T00:00:00"/>
    <m/>
    <s v=""/>
    <s v=""/>
    <x v="667"/>
    <s v="г. Нытва, ул. Карла Либкнехта, д. 16: 2025: РК"/>
    <s v="РО"/>
    <s v="нет"/>
    <s v="г. Нытва, ул. Карла Либкнехта, д. 16: РК"/>
    <e v="#REF!"/>
  </r>
  <r>
    <n v="1158"/>
    <s v="Нытвенский городской округ Пермского края"/>
    <s v="г. Нытва, ул. Карла Либкнехта, д. 21"/>
    <s v="ХВС"/>
    <d v="2025-12-31T00:00:00"/>
    <m/>
    <s v=""/>
    <s v=""/>
    <x v="668"/>
    <s v="г. Нытва, ул. Карла Либкнехта, д. 21: 2025: ХВС"/>
    <s v="РО"/>
    <s v="нет"/>
    <s v="г. Нытва, ул. Карла Либкнехта, д. 21: ХВС"/>
    <e v="#REF!"/>
  </r>
  <r>
    <n v="1159"/>
    <s v="Нытвенский городской округ Пермского края"/>
    <s v="г. Нытва, ул. Карла Либкнехта, д. 21"/>
    <s v="ВОД"/>
    <d v="2025-12-31T00:00:00"/>
    <m/>
    <s v=""/>
    <s v=""/>
    <x v="668"/>
    <s v="г. Нытва, ул. Карла Либкнехта, д. 21: 2025: ВОД"/>
    <s v="РО"/>
    <s v="нет"/>
    <s v="г. Нытва, ул. Карла Либкнехта, д. 21: ВОД"/>
    <e v="#REF!"/>
  </r>
  <r>
    <n v="1160"/>
    <s v="Нытвенский городской округ Пермского края"/>
    <s v="г. Нытва, ул. Карла Либкнехта, д. 21"/>
    <s v="РФ"/>
    <d v="2025-12-31T00:00:00"/>
    <m/>
    <s v=""/>
    <s v=""/>
    <x v="668"/>
    <s v="г. Нытва, ул. Карла Либкнехта, д. 21: 2025: РФ"/>
    <s v="РО"/>
    <s v="нет"/>
    <s v="г. Нытва, ул. Карла Либкнехта, д. 21: РФ"/>
    <e v="#REF!"/>
  </r>
  <r>
    <n v="1161"/>
    <s v="Нытвенский городской округ Пермского края"/>
    <s v="г. Нытва, ул. Мира, д. 6"/>
    <s v="РК"/>
    <d v="2025-12-31T00:00:00"/>
    <m/>
    <s v=""/>
    <s v=""/>
    <x v="669"/>
    <s v="г. Нытва, ул. Мира, д. 6: 2025: РК"/>
    <s v="РО"/>
    <s v="нет"/>
    <s v="г. Нытва, ул. Мира, д. 6: РК"/>
    <e v="#REF!"/>
  </r>
  <r>
    <n v="1162"/>
    <s v="Нытвенский городской округ Пермского края"/>
    <s v="г. Нытва, ул. Чапаева, д. 3"/>
    <s v="ВОД"/>
    <d v="2025-12-31T00:00:00"/>
    <m/>
    <s v=""/>
    <s v=""/>
    <x v="670"/>
    <s v="г. Нытва, ул. Чапаева, д. 3: 2025: ВОД"/>
    <s v="РО"/>
    <s v="нет"/>
    <s v="г. Нытва, ул. Чапаева, д. 3: ВОД"/>
    <e v="#REF!"/>
  </r>
  <r>
    <n v="1163"/>
    <s v="Нытвенский городской округ Пермского края"/>
    <s v="г. Нытва, ул. Чапаева, д. 5"/>
    <s v="ЭЛ"/>
    <d v="2025-12-31T00:00:00"/>
    <m/>
    <s v=""/>
    <s v=""/>
    <x v="671"/>
    <s v="г. Нытва, ул. Чапаева, д. 5: 2025: ЭЛ"/>
    <s v="СС"/>
    <s v="нет"/>
    <s v="г. Нытва, ул. Чапаева, д. 5: ЭЛ"/>
    <e v="#REF!"/>
  </r>
  <r>
    <n v="1164"/>
    <s v="Нытвенский городской округ Пермского края"/>
    <s v="г. Нытва, ул. Чапаева, д. 5"/>
    <s v="ТЕП"/>
    <d v="2025-12-31T00:00:00"/>
    <m/>
    <s v=""/>
    <s v=""/>
    <x v="671"/>
    <s v="г. Нытва, ул. Чапаева, д. 5: 2025: ТЕП"/>
    <s v="СС"/>
    <s v="нет"/>
    <s v="г. Нытва, ул. Чапаева, д. 5: ТЕП"/>
    <e v="#REF!"/>
  </r>
  <r>
    <n v="1165"/>
    <s v="Нытвенский городской округ Пермского края"/>
    <s v="г. Нытва, ул. Чапаева, д. 5"/>
    <s v="ХВС"/>
    <d v="2025-12-31T00:00:00"/>
    <m/>
    <s v=""/>
    <s v=""/>
    <x v="671"/>
    <s v="г. Нытва, ул. Чапаева, д. 5: 2025: ХВС"/>
    <s v="СС"/>
    <s v="нет"/>
    <s v="г. Нытва, ул. Чапаева, д. 5: ХВС"/>
    <e v="#REF!"/>
  </r>
  <r>
    <n v="1166"/>
    <s v="Нытвенский городской округ Пермского края"/>
    <s v="г. Нытва, ул. Чапаева, д. 5"/>
    <s v="ГВС"/>
    <d v="2025-12-31T00:00:00"/>
    <m/>
    <s v=""/>
    <s v=""/>
    <x v="671"/>
    <s v="г. Нытва, ул. Чапаева, д. 5: 2025: ГВС"/>
    <s v="СС"/>
    <s v="нет"/>
    <s v="г. Нытва, ул. Чапаева, д. 5: ГВС"/>
    <e v="#REF!"/>
  </r>
  <r>
    <n v="1167"/>
    <s v="Нытвенский городской округ Пермского края"/>
    <s v="г. Нытва, ул. Чапаева, д. 5"/>
    <s v="ВОД"/>
    <d v="2025-12-31T00:00:00"/>
    <m/>
    <s v=""/>
    <s v=""/>
    <x v="671"/>
    <s v="г. Нытва, ул. Чапаева, д. 5: 2025: ВОД"/>
    <s v="СС"/>
    <s v="нет"/>
    <s v="г. Нытва, ул. Чапаева, д. 5: ВОД"/>
    <e v="#REF!"/>
  </r>
  <r>
    <n v="1168"/>
    <s v="Октябрьский городской округ Пермского края"/>
    <s v="пгт Октябрьский, ул. Северная, д. 2"/>
    <s v="ХВС"/>
    <d v="2025-12-31T00:00:00"/>
    <m/>
    <s v=""/>
    <s v=""/>
    <x v="672"/>
    <s v="пгт Октябрьский, ул. Северная, д. 2: 2025: ХВС"/>
    <s v="РО"/>
    <s v="нет"/>
    <s v="пгт Октябрьский, ул. Северная, д. 2: ХВС"/>
    <e v="#REF!"/>
  </r>
  <r>
    <n v="1169"/>
    <s v="Октябрьский городской округ Пермского края"/>
    <s v="пгт Октябрьский, ул. Северная, д. 2"/>
    <s v="РФа"/>
    <d v="2025-12-31T00:00:00"/>
    <m/>
    <s v=""/>
    <s v=""/>
    <x v="672"/>
    <s v="пгт Октябрьский, ул. Северная, д. 2: 2025: Рфа"/>
    <s v="РО"/>
    <s v="нет"/>
    <s v="пгт Октябрьский, ул. Северная, д. 2: Рфа"/>
    <e v="#REF!"/>
  </r>
  <r>
    <n v="1170"/>
    <s v="Октябрьский городской округ Пермского края"/>
    <s v="пгт Октябрьский, ул. Северная, д. 2"/>
    <s v="РФ"/>
    <d v="2025-12-31T00:00:00"/>
    <m/>
    <s v=""/>
    <s v=""/>
    <x v="672"/>
    <s v="пгт Октябрьский, ул. Северная, д. 2: 2025: РФ"/>
    <s v="РО"/>
    <s v="нет"/>
    <s v="пгт Октябрьский, ул. Северная, д. 2: РФ"/>
    <e v="#REF!"/>
  </r>
  <r>
    <n v="1171"/>
    <s v="Ординский муниципальный округ Пермского края"/>
    <s v="с. Орда, ул. Трактовая, д. 1Б"/>
    <s v="УФ"/>
    <d v="2025-12-31T00:00:00"/>
    <d v="2024-12-31T00:00:00"/>
    <s v=""/>
    <s v=""/>
    <x v="673"/>
    <s v="с. Орда, ул. Трактовая, д. 1Б: 2025: УФ"/>
    <s v="РО"/>
    <s v="нет"/>
    <s v="с. Орда, ул. Трактовая, д. 1Б: УФ"/>
    <e v="#REF!"/>
  </r>
  <r>
    <n v="1172"/>
    <s v="Ординский муниципальный округ Пермского края"/>
    <s v="с. Орда, ул. Трактовая, д. 3"/>
    <s v="ХВС"/>
    <d v="2025-12-31T00:00:00"/>
    <m/>
    <s v=""/>
    <s v=""/>
    <x v="674"/>
    <s v="с. Орда, ул. Трактовая, д. 3: 2025: ХВС"/>
    <s v="РО"/>
    <s v="нет"/>
    <s v="с. Орда, ул. Трактовая, д. 3: ХВС"/>
    <e v="#REF!"/>
  </r>
  <r>
    <n v="1173"/>
    <s v="Ординский муниципальный округ Пермского края"/>
    <s v="с. Орда, ул. Трактовая, д. 8"/>
    <s v="УФ"/>
    <d v="2025-12-31T00:00:00"/>
    <d v="2024-12-31T00:00:00"/>
    <s v=""/>
    <s v=""/>
    <x v="675"/>
    <s v="с. Орда, ул. Трактовая, д. 8: 2025: УФ"/>
    <s v="РО"/>
    <s v="нет"/>
    <s v="с. Орда, ул. Трактовая, д. 8: УФ"/>
    <e v="#REF!"/>
  </r>
  <r>
    <n v="1174"/>
    <s v="Осинский городской округ Пермского края"/>
    <s v="г. Оса, ул. Степана Разина, д. 77"/>
    <s v="ГВС"/>
    <d v="2025-12-31T00:00:00"/>
    <m/>
    <s v=""/>
    <s v=""/>
    <x v="676"/>
    <s v="г. Оса, ул. Степана Разина, д. 77: 2025: ГВС"/>
    <s v="СС"/>
    <s v="нет"/>
    <s v="г. Оса, ул. Степана Разина, д. 77: ГВС"/>
    <e v="#REF!"/>
  </r>
  <r>
    <n v="1175"/>
    <s v="Очерский городской округ Пермского края"/>
    <s v="г. Очер, ул. Ленина, д. 37"/>
    <s v="ЭЛ"/>
    <d v="2025-12-31T00:00:00"/>
    <m/>
    <s v=""/>
    <s v=""/>
    <x v="677"/>
    <s v="г. Очер, ул. Ленина, д. 37: 2025: ЭЛ"/>
    <s v="РО"/>
    <s v="нет"/>
    <s v="г. Очер, ул. Ленина, д. 37: ЭЛ"/>
    <e v="#REF!"/>
  </r>
  <r>
    <n v="1176"/>
    <s v="Очерский городской округ Пермского края"/>
    <s v="г. Очер, ул. Ленина, д. 37"/>
    <s v="ТЕП"/>
    <d v="2025-12-31T00:00:00"/>
    <m/>
    <s v=""/>
    <s v=""/>
    <x v="677"/>
    <s v="г. Очер, ул. Ленина, д. 37: 2025: ТЕП"/>
    <s v="РО"/>
    <s v="нет"/>
    <s v="г. Очер, ул. Ленина, д. 37: ТЕП"/>
    <e v="#REF!"/>
  </r>
  <r>
    <n v="1177"/>
    <s v="Очерский городской округ Пермского края"/>
    <s v="г. Очер, ул. Ленина, д. 37"/>
    <s v="ХВС"/>
    <d v="2025-12-31T00:00:00"/>
    <m/>
    <s v=""/>
    <s v=""/>
    <x v="677"/>
    <s v="г. Очер, ул. Ленина, д. 37: 2025: ХВС"/>
    <s v="РО"/>
    <s v="нет"/>
    <s v="г. Очер, ул. Ленина, д. 37: ХВС"/>
    <e v="#REF!"/>
  </r>
  <r>
    <n v="1178"/>
    <s v="Очерский городской округ Пермского края"/>
    <s v="г. Очер, ул. Ленина, д. 37"/>
    <s v="ГВС"/>
    <d v="2025-12-31T00:00:00"/>
    <m/>
    <s v=""/>
    <s v=""/>
    <x v="677"/>
    <s v="г. Очер, ул. Ленина, д. 37: 2025: ГВС"/>
    <s v="РО"/>
    <s v="нет"/>
    <s v="г. Очер, ул. Ленина, д. 37: ГВС"/>
    <e v="#REF!"/>
  </r>
  <r>
    <n v="1179"/>
    <s v="Очерский городской округ Пермского края"/>
    <s v="г. Очер, ул. Ленина, д. 37"/>
    <s v="ВОД"/>
    <d v="2025-12-31T00:00:00"/>
    <m/>
    <s v=""/>
    <s v=""/>
    <x v="677"/>
    <s v="г. Очер, ул. Ленина, д. 37: 2025: ВОД"/>
    <s v="РО"/>
    <s v="нет"/>
    <s v="г. Очер, ул. Ленина, д. 37: ВОД"/>
    <e v="#REF!"/>
  </r>
  <r>
    <n v="1180"/>
    <s v="Пермский муниципальный район Пермского края"/>
    <s v="п. Мулянка, ул. Воинская, д. 2"/>
    <s v="ХВС"/>
    <d v="2025-12-31T00:00:00"/>
    <m/>
    <s v=""/>
    <s v=""/>
    <x v="678"/>
    <s v="п. Мулянка, ул. Воинская, д. 2: 2025: ХВС"/>
    <s v="РО"/>
    <s v="нет"/>
    <s v="п. Мулянка, ул. Воинская, д. 2: ХВС"/>
    <e v="#REF!"/>
  </r>
  <r>
    <n v="1181"/>
    <s v="Пермский муниципальный район Пермского края"/>
    <s v="с. Бершеть, ул. Садовая, д. 5"/>
    <s v="ТЕП"/>
    <d v="2025-12-31T00:00:00"/>
    <m/>
    <s v=""/>
    <s v=""/>
    <x v="679"/>
    <s v="с. Бершеть, ул. Садовая, д. 5: 2025: ТЕП"/>
    <s v="РО"/>
    <s v="нет"/>
    <s v="с. Бершеть, ул. Садовая, д. 5: ТЕП"/>
    <e v="#REF!"/>
  </r>
  <r>
    <n v="1182"/>
    <s v="Пермский муниципальный район Пермского края"/>
    <s v="с. Лобаново, ул. Советская, д. 10"/>
    <s v="РФа"/>
    <d v="2025-12-31T00:00:00"/>
    <m/>
    <s v=""/>
    <s v=""/>
    <x v="680"/>
    <s v="с. Лобаново, ул. Советская, д. 10: 2025: Рфа"/>
    <s v="РО"/>
    <s v="нет"/>
    <s v="с. Лобаново, ул. Советская, д. 10: Рфа"/>
    <e v="#REF!"/>
  </r>
  <r>
    <n v="1183"/>
    <s v="Соликамский городской округ Пермского края"/>
    <s v="г. Соликамск, ул. Большевистская /Матросова, 27, д. 54"/>
    <s v="ТЕП"/>
    <d v="2025-12-31T00:00:00"/>
    <m/>
    <s v=""/>
    <s v=""/>
    <x v="681"/>
    <s v="г. Соликамск, ул. Большевистская /Матросова, 27, д. 54: 2025: ТЕП"/>
    <s v="РО"/>
    <s v="нет"/>
    <s v="г. Соликамск, ул. Большевистская /Матросова, 27, д. 54: ТЕП"/>
    <e v="#REF!"/>
  </r>
  <r>
    <n v="1184"/>
    <s v="Соликамский городской округ Пермского края"/>
    <s v="г. Соликамск, ул. Большевистская /Матросова, 27, д. 54"/>
    <s v="ВОД"/>
    <d v="2025-12-31T00:00:00"/>
    <m/>
    <s v=""/>
    <s v=""/>
    <x v="681"/>
    <s v="г. Соликамск, ул. Большевистская /Матросова, 27, д. 54: 2025: ВОД"/>
    <s v="РО"/>
    <s v="нет"/>
    <s v="г. Соликамск, ул. Большевистская /Матросова, 27, д. 54: ВОД"/>
    <e v="#REF!"/>
  </r>
  <r>
    <n v="1185"/>
    <s v="Соликамский городской округ Пермского края"/>
    <s v="г. Соликамск, ул. Культуры, д. 20"/>
    <s v="РК"/>
    <d v="2025-12-31T00:00:00"/>
    <m/>
    <s v=""/>
    <s v=""/>
    <x v="682"/>
    <s v="г. Соликамск, ул. Культуры, д. 20: 2025: РК"/>
    <s v="СС"/>
    <s v="нет"/>
    <s v="г. Соликамск, ул. Культуры, д. 20: РК"/>
    <e v="#REF!"/>
  </r>
  <r>
    <n v="1186"/>
    <s v="Соликамский городской округ Пермского края"/>
    <s v="г. Соликамск, ул. Матросова, д. 29"/>
    <s v="ЭЛ"/>
    <d v="2025-12-31T00:00:00"/>
    <m/>
    <s v=""/>
    <s v=""/>
    <x v="683"/>
    <s v="г. Соликамск, ул. Матросова, д. 29: 2025: ЭЛ"/>
    <s v="РО"/>
    <s v="нет"/>
    <s v="г. Соликамск, ул. Матросова, д. 29: ЭЛ"/>
    <e v="#REF!"/>
  </r>
  <r>
    <n v="1187"/>
    <s v="Соликамский городской округ Пермского края"/>
    <s v="г. Соликамск, ул. Матросова, д. 29"/>
    <s v="ТЕП"/>
    <d v="2025-12-31T00:00:00"/>
    <m/>
    <s v=""/>
    <s v=""/>
    <x v="683"/>
    <s v="г. Соликамск, ул. Матросова, д. 29: 2025: ТЕП"/>
    <s v="РО"/>
    <s v="нет"/>
    <s v="г. Соликамск, ул. Матросова, д. 29: ТЕП"/>
    <e v="#REF!"/>
  </r>
  <r>
    <n v="1188"/>
    <s v="Соликамский городской округ Пермского края"/>
    <s v="г. Соликамск, ул. Матросова, д. 29"/>
    <s v="ХВС"/>
    <d v="2025-12-31T00:00:00"/>
    <m/>
    <s v=""/>
    <s v=""/>
    <x v="683"/>
    <s v="г. Соликамск, ул. Матросова, д. 29: 2025: ХВС"/>
    <s v="РО"/>
    <s v="нет"/>
    <s v="г. Соликамск, ул. Матросова, д. 29: ХВС"/>
    <e v="#REF!"/>
  </r>
  <r>
    <n v="1189"/>
    <s v="Соликамский городской округ Пермского края"/>
    <s v="г. Соликамск, ул. Матросова, д. 29"/>
    <s v="ГВС"/>
    <d v="2025-12-31T00:00:00"/>
    <m/>
    <s v=""/>
    <s v=""/>
    <x v="683"/>
    <s v="г. Соликамск, ул. Матросова, д. 29: 2025: ГВС"/>
    <s v="РО"/>
    <s v="нет"/>
    <s v="г. Соликамск, ул. Матросова, д. 29: ГВС"/>
    <e v="#REF!"/>
  </r>
  <r>
    <n v="1190"/>
    <s v="Соликамский городской округ Пермского края"/>
    <s v="г. Соликамск, ул. Матросова, д. 29"/>
    <s v="ВОД"/>
    <d v="2025-12-31T00:00:00"/>
    <m/>
    <s v=""/>
    <s v=""/>
    <x v="683"/>
    <s v="г. Соликамск, ул. Матросова, д. 29: 2025: ВОД"/>
    <s v="РО"/>
    <s v="нет"/>
    <s v="г. Соликамск, ул. Матросова, д. 29: ВОД"/>
    <e v="#REF!"/>
  </r>
  <r>
    <n v="1191"/>
    <s v="Соликамский городской округ Пермского края"/>
    <s v="г. Соликамск, ул. Розы Люксембург, д. 7"/>
    <s v="РФ"/>
    <d v="2025-12-31T00:00:00"/>
    <d v="2025-12-31T00:00:00"/>
    <s v=""/>
    <s v=""/>
    <x v="684"/>
    <s v="г. Соликамск, ул. Розы Люксембург, д. 7: 2025: РФ"/>
    <s v="РО"/>
    <s v="нет"/>
    <s v="г. Соликамск, ул. Розы Люксембург, д. 7: РФ"/>
    <e v="#REF!"/>
  </r>
  <r>
    <n v="1192"/>
    <s v="Чайковский городской округ Пермского края"/>
    <s v="г. Чайковский, б-р Приморский, д. 25"/>
    <s v="ТЕП"/>
    <d v="2025-12-31T00:00:00"/>
    <m/>
    <s v=""/>
    <s v=""/>
    <x v="685"/>
    <s v="г. Чайковский, б-р Приморский, д. 25: 2025: ТЕП"/>
    <s v="СС"/>
    <s v="нет"/>
    <s v="г. Чайковский, б-р Приморский, д. 25: ТЕП"/>
    <e v="#REF!"/>
  </r>
  <r>
    <n v="1193"/>
    <s v="Чайковский городской округ Пермского края"/>
    <s v="г. Чайковский, б-р Приморский, д. 25"/>
    <s v="ХВС"/>
    <d v="2025-12-31T00:00:00"/>
    <m/>
    <s v=""/>
    <s v=""/>
    <x v="685"/>
    <s v="г. Чайковский, б-р Приморский, д. 25: 2025: ХВС"/>
    <s v="СС"/>
    <s v="нет"/>
    <s v="г. Чайковский, б-р Приморский, д. 25: ХВС"/>
    <e v="#REF!"/>
  </r>
  <r>
    <n v="1194"/>
    <s v="Чайковский городской округ Пермского края"/>
    <s v="г. Чайковский, б-р Приморский, д. 25"/>
    <s v="ГВС"/>
    <d v="2025-12-31T00:00:00"/>
    <m/>
    <s v=""/>
    <s v=""/>
    <x v="685"/>
    <s v="г. Чайковский, б-р Приморский, д. 25: 2025: ГВС"/>
    <s v="СС"/>
    <s v="нет"/>
    <s v="г. Чайковский, б-р Приморский, д. 25: ГВС"/>
    <e v="#REF!"/>
  </r>
  <r>
    <n v="1195"/>
    <s v="Чайковский городской округ Пермского края"/>
    <s v="г. Чайковский, б-р Приморский, д. 25"/>
    <s v="ВОД"/>
    <d v="2025-12-31T00:00:00"/>
    <m/>
    <s v=""/>
    <s v=""/>
    <x v="685"/>
    <s v="г. Чайковский, б-р Приморский, д. 25: 2025: ВОД"/>
    <s v="СС"/>
    <s v="нет"/>
    <s v="г. Чайковский, б-р Приморский, д. 25: ВОД"/>
    <e v="#REF!"/>
  </r>
  <r>
    <n v="1196"/>
    <s v="Чайковский городской округ Пермского края"/>
    <s v="г. Чайковский, б-р Приморский, д. 39"/>
    <s v="ТЕП"/>
    <d v="2025-12-31T00:00:00"/>
    <m/>
    <s v=""/>
    <s v=""/>
    <x v="686"/>
    <s v="г. Чайковский, б-р Приморский, д. 39: 2025: ТЕП"/>
    <s v="СС"/>
    <s v="нет"/>
    <s v="г. Чайковский, б-р Приморский, д. 39: ТЕП"/>
    <e v="#REF!"/>
  </r>
  <r>
    <n v="1197"/>
    <s v="Чайковский городской округ Пермского края"/>
    <s v="г. Чайковский, б-р Приморский, д. 39"/>
    <s v="ГВС"/>
    <d v="2025-12-31T00:00:00"/>
    <m/>
    <s v=""/>
    <s v=""/>
    <x v="686"/>
    <s v="г. Чайковский, б-р Приморский, д. 39: 2025: ГВС"/>
    <s v="СС"/>
    <s v="нет"/>
    <s v="г. Чайковский, б-р Приморский, д. 39: ГВС"/>
    <e v="#REF!"/>
  </r>
  <r>
    <n v="1198"/>
    <s v="Чайковский городской округ Пермского края"/>
    <s v="г. Чайковский, б-р Приморский, д. 39"/>
    <s v="ВОД"/>
    <d v="2025-12-31T00:00:00"/>
    <m/>
    <s v=""/>
    <s v=""/>
    <x v="686"/>
    <s v="г. Чайковский, б-р Приморский, д. 39: 2025: ВОД"/>
    <s v="СС"/>
    <s v="нет"/>
    <s v="г. Чайковский, б-р Приморский, д. 39: ВОД"/>
    <e v="#REF!"/>
  </r>
  <r>
    <n v="1199"/>
    <s v="Чайковский городской округ Пермского края"/>
    <s v="г. Чайковский, б-р Приморский, д. 39"/>
    <s v="РК"/>
    <d v="2025-12-31T00:00:00"/>
    <m/>
    <s v=""/>
    <s v=""/>
    <x v="686"/>
    <s v="г. Чайковский, б-р Приморский, д. 39: 2025: РК"/>
    <s v="СС"/>
    <s v="нет"/>
    <s v="г. Чайковский, б-р Приморский, д. 39: РК"/>
    <e v="#REF!"/>
  </r>
  <r>
    <n v="1200"/>
    <s v="Чайковский городской округ Пермского края"/>
    <s v="г. Чайковский, ул. Горького, д. 20"/>
    <s v="ЭЛ"/>
    <d v="2025-12-31T00:00:00"/>
    <m/>
    <s v=""/>
    <s v=""/>
    <x v="687"/>
    <s v="г. Чайковский, ул. Горького, д. 20: 2025: ЭЛ"/>
    <s v="СС"/>
    <s v="нет"/>
    <s v="г. Чайковский, ул. Горького, д. 20: ЭЛ"/>
    <e v="#REF!"/>
  </r>
  <r>
    <n v="1201"/>
    <s v="Чайковский городской округ Пермского края"/>
    <s v="г. Чайковский, ул. Горького, д. 20"/>
    <s v="ТЕП"/>
    <d v="2025-12-31T00:00:00"/>
    <m/>
    <s v=""/>
    <s v=""/>
    <x v="687"/>
    <s v="г. Чайковский, ул. Горького, д. 20: 2025: ТЕП"/>
    <s v="СС"/>
    <s v="нет"/>
    <s v="г. Чайковский, ул. Горького, д. 20: ТЕП"/>
    <e v="#REF!"/>
  </r>
  <r>
    <n v="1202"/>
    <s v="Чайковский городской округ Пермского края"/>
    <s v="г. Чайковский, ул. Горького, д. 20"/>
    <s v="ХВС"/>
    <d v="2025-12-31T00:00:00"/>
    <m/>
    <s v=""/>
    <s v=""/>
    <x v="687"/>
    <s v="г. Чайковский, ул. Горького, д. 20: 2025: ХВС"/>
    <s v="СС"/>
    <s v="нет"/>
    <s v="г. Чайковский, ул. Горького, д. 20: ХВС"/>
    <e v="#REF!"/>
  </r>
  <r>
    <n v="1203"/>
    <s v="Чайковский городской округ Пермского края"/>
    <s v="г. Чайковский, ул. Горького, д. 20"/>
    <s v="ГВС"/>
    <d v="2025-12-31T00:00:00"/>
    <m/>
    <s v=""/>
    <s v=""/>
    <x v="687"/>
    <s v="г. Чайковский, ул. Горького, д. 20: 2025: ГВС"/>
    <s v="СС"/>
    <s v="нет"/>
    <s v="г. Чайковский, ул. Горького, д. 20: ГВС"/>
    <e v="#REF!"/>
  </r>
  <r>
    <n v="1204"/>
    <s v="Чайковский городской округ Пермского края"/>
    <s v="г. Чайковский, ул. Горького, д. 20"/>
    <s v="ВОД"/>
    <d v="2025-12-31T00:00:00"/>
    <m/>
    <s v=""/>
    <s v=""/>
    <x v="687"/>
    <s v="г. Чайковский, ул. Горького, д. 20: 2025: ВОД"/>
    <s v="СС"/>
    <s v="нет"/>
    <s v="г. Чайковский, ул. Горького, д. 20: ВОД"/>
    <e v="#REF!"/>
  </r>
  <r>
    <n v="1205"/>
    <s v="Чайковский городской округ Пермского края"/>
    <s v="г. Чайковский, ул. Горького, д. 20"/>
    <s v="РФа"/>
    <d v="2025-12-31T00:00:00"/>
    <m/>
    <s v=""/>
    <s v=""/>
    <x v="687"/>
    <s v="г. Чайковский, ул. Горького, д. 20: 2025: Рфа"/>
    <s v="СС"/>
    <s v="нет"/>
    <s v="г. Чайковский, ул. Горького, д. 20: Рфа"/>
    <e v="#REF!"/>
  </r>
  <r>
    <n v="1206"/>
    <s v="Чайковский городской округ Пермского края"/>
    <s v="г. Чайковский, ул. Кабалевского, д. 18А"/>
    <s v="ТЕП"/>
    <d v="2025-12-31T00:00:00"/>
    <m/>
    <s v=""/>
    <s v=""/>
    <x v="688"/>
    <s v="г. Чайковский, ул. Кабалевского, д. 18А: 2025: ТЕП"/>
    <s v="СС"/>
    <s v="нет"/>
    <s v="г. Чайковский, ул. Кабалевского, д. 18А: ТЕП"/>
    <e v="#REF!"/>
  </r>
  <r>
    <n v="1207"/>
    <s v="Чайковский городской округ Пермского края"/>
    <s v="г. Чайковский, ул. Кабалевского, д. 18А"/>
    <s v="ХВС"/>
    <d v="2025-12-31T00:00:00"/>
    <m/>
    <s v=""/>
    <s v=""/>
    <x v="688"/>
    <s v="г. Чайковский, ул. Кабалевского, д. 18А: 2025: ХВС"/>
    <s v="СС"/>
    <s v="нет"/>
    <s v="г. Чайковский, ул. Кабалевского, д. 18А: ХВС"/>
    <e v="#REF!"/>
  </r>
  <r>
    <n v="1208"/>
    <s v="Чайковский городской округ Пермского края"/>
    <s v="г. Чайковский, ул. Кабалевского, д. 18А"/>
    <s v="ГВС"/>
    <d v="2025-12-31T00:00:00"/>
    <m/>
    <s v=""/>
    <s v=""/>
    <x v="688"/>
    <s v="г. Чайковский, ул. Кабалевского, д. 18А: 2025: ГВС"/>
    <s v="СС"/>
    <s v="нет"/>
    <s v="г. Чайковский, ул. Кабалевского, д. 18А: ГВС"/>
    <e v="#REF!"/>
  </r>
  <r>
    <n v="1209"/>
    <s v="Чайковский городской округ Пермского края"/>
    <s v="г. Чайковский, ул. Кабалевского, д. 18А"/>
    <s v="ВОД"/>
    <d v="2025-12-31T00:00:00"/>
    <m/>
    <s v=""/>
    <s v=""/>
    <x v="688"/>
    <s v="г. Чайковский, ул. Кабалевского, д. 18А: 2025: ВОД"/>
    <s v="СС"/>
    <s v="нет"/>
    <s v="г. Чайковский, ул. Кабалевского, д. 18А: ВОД"/>
    <e v="#REF!"/>
  </r>
  <r>
    <n v="1210"/>
    <s v="Чайковский городской округ Пермского края"/>
    <s v="г. Чайковский, ул. Кабалевского, д. 7"/>
    <s v="ТЕП"/>
    <d v="2025-12-31T00:00:00"/>
    <m/>
    <s v=""/>
    <s v=""/>
    <x v="689"/>
    <s v="г. Чайковский, ул. Кабалевского, д. 7: 2025: ТЕП"/>
    <s v="СС"/>
    <s v="нет"/>
    <s v="г. Чайковский, ул. Кабалевского, д. 7: ТЕП"/>
    <e v="#REF!"/>
  </r>
  <r>
    <n v="1211"/>
    <s v="Чайковский городской округ Пермского края"/>
    <s v="г. Чайковский, ул. Кабалевского, д. 7"/>
    <s v="ХВС"/>
    <d v="2025-12-31T00:00:00"/>
    <m/>
    <s v=""/>
    <s v=""/>
    <x v="689"/>
    <s v="г. Чайковский, ул. Кабалевского, д. 7: 2025: ХВС"/>
    <s v="СС"/>
    <s v="нет"/>
    <s v="г. Чайковский, ул. Кабалевского, д. 7: ХВС"/>
    <e v="#REF!"/>
  </r>
  <r>
    <n v="1212"/>
    <s v="Чайковский городской округ Пермского края"/>
    <s v="г. Чайковский, ул. Кабалевского, д. 7"/>
    <s v="ГВС"/>
    <d v="2025-12-31T00:00:00"/>
    <m/>
    <s v=""/>
    <s v=""/>
    <x v="689"/>
    <s v="г. Чайковский, ул. Кабалевского, д. 7: 2025: ГВС"/>
    <s v="СС"/>
    <s v="нет"/>
    <s v="г. Чайковский, ул. Кабалевского, д. 7: ГВС"/>
    <e v="#REF!"/>
  </r>
  <r>
    <n v="1213"/>
    <s v="Чайковский городской округ Пермского края"/>
    <s v="г. Чайковский, ул. Кабалевского, д. 7"/>
    <s v="ВОД"/>
    <d v="2025-12-31T00:00:00"/>
    <m/>
    <s v=""/>
    <s v=""/>
    <x v="689"/>
    <s v="г. Чайковский, ул. Кабалевского, д. 7: 2025: ВОД"/>
    <s v="СС"/>
    <s v="нет"/>
    <s v="г. Чайковский, ул. Кабалевского, д. 7: ВОД"/>
    <e v="#REF!"/>
  </r>
  <r>
    <n v="1214"/>
    <s v="Чайковский городской округ Пермского края"/>
    <s v="г. Чайковский, ул. Карла Маркса, д. 26"/>
    <s v="ТЕП"/>
    <d v="2025-12-31T00:00:00"/>
    <m/>
    <s v=""/>
    <s v=""/>
    <x v="690"/>
    <s v="г. Чайковский, ул. Карла Маркса, д. 26: 2025: ТЕП"/>
    <s v="СС"/>
    <s v="нет"/>
    <s v="г. Чайковский, ул. Карла Маркса, д. 26: ТЕП"/>
    <e v="#REF!"/>
  </r>
  <r>
    <n v="1215"/>
    <s v="Чайковский городской округ Пермского края"/>
    <s v="г. Чайковский, ул. Карла Маркса, д. 26"/>
    <s v="ГВС"/>
    <d v="2025-12-31T00:00:00"/>
    <m/>
    <s v=""/>
    <s v=""/>
    <x v="690"/>
    <s v="г. Чайковский, ул. Карла Маркса, д. 26: 2025: ГВС"/>
    <s v="СС"/>
    <s v="нет"/>
    <s v="г. Чайковский, ул. Карла Маркса, д. 26: ГВС"/>
    <e v="#REF!"/>
  </r>
  <r>
    <n v="1216"/>
    <s v="Чайковский городской округ Пермского края"/>
    <s v="г. Чайковский, ул. Карла Маркса, д. 26"/>
    <s v="ВОД"/>
    <d v="2025-12-31T00:00:00"/>
    <m/>
    <s v=""/>
    <s v=""/>
    <x v="690"/>
    <s v="г. Чайковский, ул. Карла Маркса, д. 26: 2025: ВОД"/>
    <s v="СС"/>
    <s v="нет"/>
    <s v="г. Чайковский, ул. Карла Маркса, д. 26: ВОД"/>
    <e v="#REF!"/>
  </r>
  <r>
    <n v="1217"/>
    <s v="Чайковский городской округ Пермского края"/>
    <s v="г. Чайковский, ул. Карла Маркса, д. 26"/>
    <s v="РК"/>
    <d v="2025-12-31T00:00:00"/>
    <m/>
    <s v=""/>
    <s v=""/>
    <x v="690"/>
    <s v="г. Чайковский, ул. Карла Маркса, д. 26: 2025: РК"/>
    <s v="СС"/>
    <s v="нет"/>
    <s v="г. Чайковский, ул. Карла Маркса, д. 26: РК"/>
    <e v="#REF!"/>
  </r>
  <r>
    <n v="1218"/>
    <s v="Чайковский городской округ Пермского края"/>
    <s v="г. Чайковский, ул. Карла Маркса, д. 31"/>
    <s v="ТЕП"/>
    <d v="2025-12-31T00:00:00"/>
    <m/>
    <s v=""/>
    <s v=""/>
    <x v="691"/>
    <s v="г. Чайковский, ул. Карла Маркса, д. 31: 2025: ТЕП"/>
    <s v="СС"/>
    <s v="нет"/>
    <s v="г. Чайковский, ул. Карла Маркса, д. 31: ТЕП"/>
    <e v="#REF!"/>
  </r>
  <r>
    <n v="1219"/>
    <s v="Чайковский городской округ Пермского края"/>
    <s v="г. Чайковский, ул. Карла Маркса, д. 31"/>
    <s v="ХВС"/>
    <d v="2025-12-31T00:00:00"/>
    <m/>
    <s v=""/>
    <s v=""/>
    <x v="691"/>
    <s v="г. Чайковский, ул. Карла Маркса, д. 31: 2025: ХВС"/>
    <s v="СС"/>
    <s v="нет"/>
    <s v="г. Чайковский, ул. Карла Маркса, д. 31: ХВС"/>
    <e v="#REF!"/>
  </r>
  <r>
    <n v="1220"/>
    <s v="Чайковский городской округ Пермского края"/>
    <s v="г. Чайковский, ул. Карла Маркса, д. 31"/>
    <s v="ГВС"/>
    <d v="2025-12-31T00:00:00"/>
    <m/>
    <s v=""/>
    <s v=""/>
    <x v="691"/>
    <s v="г. Чайковский, ул. Карла Маркса, д. 31: 2025: ГВС"/>
    <s v="СС"/>
    <s v="нет"/>
    <s v="г. Чайковский, ул. Карла Маркса, д. 31: ГВС"/>
    <e v="#REF!"/>
  </r>
  <r>
    <n v="1221"/>
    <s v="Чайковский городской округ Пермского края"/>
    <s v="г. Чайковский, ул. Карла Маркса, д. 31"/>
    <s v="ВОД"/>
    <d v="2025-12-31T00:00:00"/>
    <m/>
    <s v=""/>
    <s v=""/>
    <x v="691"/>
    <s v="г. Чайковский, ул. Карла Маркса, д. 31: 2025: ВОД"/>
    <s v="СС"/>
    <s v="нет"/>
    <s v="г. Чайковский, ул. Карла Маркса, д. 31: ВОД"/>
    <e v="#REF!"/>
  </r>
  <r>
    <n v="1222"/>
    <s v="Чайковский городской округ Пермского края"/>
    <s v="г. Чайковский, ул. Карла Маркса, д. 31"/>
    <s v="РК"/>
    <d v="2025-12-31T00:00:00"/>
    <m/>
    <s v=""/>
    <s v=""/>
    <x v="691"/>
    <s v="г. Чайковский, ул. Карла Маркса, д. 31: 2025: РК"/>
    <s v="СС"/>
    <s v="нет"/>
    <s v="г. Чайковский, ул. Карла Маркса, д. 31: РК"/>
    <e v="#REF!"/>
  </r>
  <r>
    <n v="1223"/>
    <s v="Чайковский городской округ Пермского края"/>
    <s v="г. Чайковский, ул. Карла Маркса, д. 6"/>
    <s v="ТЕП"/>
    <d v="2025-12-31T00:00:00"/>
    <m/>
    <s v=""/>
    <s v=""/>
    <x v="692"/>
    <s v="г. Чайковский, ул. Карла Маркса, д. 6: 2025: ТЕП"/>
    <s v="СС"/>
    <s v="нет"/>
    <s v="г. Чайковский, ул. Карла Маркса, д. 6: ТЕП"/>
    <e v="#REF!"/>
  </r>
  <r>
    <n v="1224"/>
    <s v="Чайковский городской округ Пермского края"/>
    <s v="г. Чайковский, ул. Карла Маркса, д. 6"/>
    <s v="ВОД"/>
    <d v="2025-12-31T00:00:00"/>
    <m/>
    <s v=""/>
    <s v=""/>
    <x v="692"/>
    <s v="г. Чайковский, ул. Карла Маркса, д. 6: 2025: ВОД"/>
    <s v="СС"/>
    <s v="нет"/>
    <s v="г. Чайковский, ул. Карла Маркса, д. 6: ВОД"/>
    <e v="#REF!"/>
  </r>
  <r>
    <n v="1225"/>
    <s v="Чайковский городской округ Пермского края"/>
    <s v="г. Чайковский, ул. Карла Маркса, д. 6"/>
    <s v="РК"/>
    <d v="2025-12-31T00:00:00"/>
    <m/>
    <s v=""/>
    <s v=""/>
    <x v="692"/>
    <s v="г. Чайковский, ул. Карла Маркса, д. 6: 2025: РК"/>
    <s v="СС"/>
    <s v="нет"/>
    <s v="г. Чайковский, ул. Карла Маркса, д. 6: РК"/>
    <e v="#REF!"/>
  </r>
  <r>
    <n v="1226"/>
    <s v="Чайковский городской округ Пермского края"/>
    <s v="г. Чайковский, ул. Ленина, д. 15"/>
    <s v="ТЕП"/>
    <d v="2025-12-31T00:00:00"/>
    <m/>
    <s v=""/>
    <s v=""/>
    <x v="693"/>
    <s v="г. Чайковский, ул. Ленина, д. 15: 2025: ТЕП"/>
    <s v="СС"/>
    <s v="нет"/>
    <s v="г. Чайковский, ул. Ленина, д. 15: ТЕП"/>
    <e v="#REF!"/>
  </r>
  <r>
    <n v="1227"/>
    <s v="Чайковский городской округ Пермского края"/>
    <s v="г. Чайковский, ул. Ленина, д. 15"/>
    <s v="ГВС"/>
    <d v="2025-12-31T00:00:00"/>
    <m/>
    <s v=""/>
    <s v=""/>
    <x v="693"/>
    <s v="г. Чайковский, ул. Ленина, д. 15: 2025: ГВС"/>
    <s v="СС"/>
    <s v="нет"/>
    <s v="г. Чайковский, ул. Ленина, д. 15: ГВС"/>
    <e v="#REF!"/>
  </r>
  <r>
    <n v="1228"/>
    <s v="Чайковский городской округ Пермского края"/>
    <s v="г. Чайковский, ул. Ленина, д. 15"/>
    <s v="ВОД"/>
    <d v="2025-12-31T00:00:00"/>
    <m/>
    <s v=""/>
    <s v=""/>
    <x v="693"/>
    <s v="г. Чайковский, ул. Ленина, д. 15: 2025: ВОД"/>
    <s v="СС"/>
    <s v="нет"/>
    <s v="г. Чайковский, ул. Ленина, д. 15: ВОД"/>
    <e v="#REF!"/>
  </r>
  <r>
    <n v="1229"/>
    <s v="Чайковский городской округ Пермского края"/>
    <s v="г. Чайковский, ул. Ленина, д. 15"/>
    <s v="РК"/>
    <d v="2025-12-31T00:00:00"/>
    <m/>
    <s v=""/>
    <s v=""/>
    <x v="693"/>
    <s v="г. Чайковский, ул. Ленина, д. 15: 2025: РК"/>
    <s v="СС"/>
    <s v="нет"/>
    <s v="г. Чайковский, ул. Ленина, д. 15: РК"/>
    <e v="#REF!"/>
  </r>
  <r>
    <n v="1230"/>
    <s v="Чайковский городской округ Пермского края"/>
    <s v="г. Чайковский, ул. Ленина, д. 23"/>
    <s v="ТЕП"/>
    <d v="2025-12-31T00:00:00"/>
    <m/>
    <s v=""/>
    <s v=""/>
    <x v="694"/>
    <s v="г. Чайковский, ул. Ленина, д. 23: 2025: ТЕП"/>
    <s v="СС"/>
    <s v="нет"/>
    <s v="г. Чайковский, ул. Ленина, д. 23: ТЕП"/>
    <e v="#REF!"/>
  </r>
  <r>
    <n v="1231"/>
    <s v="Чайковский городской округ Пермского края"/>
    <s v="г. Чайковский, ул. Ленина, д. 23"/>
    <s v="РК"/>
    <d v="2025-12-31T00:00:00"/>
    <m/>
    <s v=""/>
    <s v=""/>
    <x v="694"/>
    <s v="г. Чайковский, ул. Ленина, д. 23: 2025: РК"/>
    <s v="СС"/>
    <s v="нет"/>
    <s v="г. Чайковский, ул. Ленина, д. 23: РК"/>
    <e v="#REF!"/>
  </r>
  <r>
    <n v="1232"/>
    <s v="Чайковский городской округ Пермского края"/>
    <s v="г. Чайковский, ул. Ленина, д. 33"/>
    <s v="ТЕП"/>
    <d v="2025-12-31T00:00:00"/>
    <m/>
    <s v=""/>
    <s v=""/>
    <x v="695"/>
    <s v="г. Чайковский, ул. Ленина, д. 33: 2025: ТЕП"/>
    <s v="СС"/>
    <s v="нет"/>
    <s v="г. Чайковский, ул. Ленина, д. 33: ТЕП"/>
    <e v="#REF!"/>
  </r>
  <r>
    <n v="1233"/>
    <s v="Чайковский городской округ Пермского края"/>
    <s v="г. Чайковский, ул. Ленина, д. 33"/>
    <s v="РК"/>
    <d v="2025-12-31T00:00:00"/>
    <m/>
    <s v=""/>
    <s v=""/>
    <x v="695"/>
    <s v="г. Чайковский, ул. Ленина, д. 33: 2025: РК"/>
    <s v="СС"/>
    <s v="нет"/>
    <s v="г. Чайковский, ул. Ленина, д. 33: РК"/>
    <e v="#REF!"/>
  </r>
  <r>
    <n v="1234"/>
    <s v="Чайковский городской округ Пермского края"/>
    <s v="п. ст. Каучук, -, д. 5"/>
    <s v="ЭЛ"/>
    <d v="2025-12-31T00:00:00"/>
    <m/>
    <s v=""/>
    <s v=""/>
    <x v="696"/>
    <s v="п. ст. Каучук, -, д. 5: 2025: ЭЛ"/>
    <s v="РО"/>
    <s v="нет"/>
    <s v="п. ст. Каучук, -, д. 5: ЭЛ"/>
    <e v="#REF!"/>
  </r>
  <r>
    <n v="1235"/>
    <s v="Чайковский городской округ Пермского края"/>
    <s v="п. ст. Каучук, -, д. 5"/>
    <s v="ХВС"/>
    <d v="2025-12-31T00:00:00"/>
    <m/>
    <s v=""/>
    <s v=""/>
    <x v="696"/>
    <s v="п. ст. Каучук, -, д. 5: 2025: ХВС"/>
    <s v="РО"/>
    <s v="нет"/>
    <s v="п. ст. Каучук, -, д. 5: ХВС"/>
    <e v="#REF!"/>
  </r>
  <r>
    <n v="1236"/>
    <s v="Чайковский городской округ Пермского края"/>
    <s v="п. ст. Каучук, -, д. 5"/>
    <s v="ВОД"/>
    <d v="2025-12-31T00:00:00"/>
    <m/>
    <s v=""/>
    <s v=""/>
    <x v="696"/>
    <s v="п. ст. Каучук, -, д. 5: 2025: ВОД"/>
    <s v="РО"/>
    <s v="нет"/>
    <s v="п. ст. Каучук, -, д. 5: ВОД"/>
    <e v="#REF!"/>
  </r>
  <r>
    <n v="1237"/>
    <s v="Частинский муниципальный округ Пермского края"/>
    <s v="с. Частые, ул. Ленина, д. 75"/>
    <s v="ЭЛ"/>
    <d v="2025-12-31T00:00:00"/>
    <m/>
    <s v=""/>
    <s v=""/>
    <x v="697"/>
    <s v="с. Частые, ул. Ленина, д. 75: 2025: ЭЛ"/>
    <s v="РО"/>
    <s v="нет"/>
    <s v="с. Частые, ул. Ленина, д. 75: ЭЛ"/>
    <e v="#REF!"/>
  </r>
  <r>
    <n v="1238"/>
    <s v="Частинский муниципальный округ Пермского края"/>
    <s v="с. Частые, ул. Ленина, д. 75"/>
    <s v="ХВС"/>
    <d v="2025-12-31T00:00:00"/>
    <m/>
    <s v=""/>
    <s v=""/>
    <x v="697"/>
    <s v="с. Частые, ул. Ленина, д. 75: 2025: ХВС"/>
    <s v="РО"/>
    <s v="нет"/>
    <s v="с. Частые, ул. Ленина, д. 75: ХВС"/>
    <e v="#REF!"/>
  </r>
  <r>
    <n v="1239"/>
    <s v="Частинский муниципальный округ Пермского края"/>
    <s v="с. Частые, ул. Ленина, д. 75"/>
    <s v="ВОД"/>
    <d v="2025-12-31T00:00:00"/>
    <m/>
    <s v=""/>
    <s v=""/>
    <x v="697"/>
    <s v="с. Частые, ул. Ленина, д. 75: 2025: ВОД"/>
    <s v="РО"/>
    <s v="нет"/>
    <s v="с. Частые, ул. Ленина, д. 75: ВОД"/>
    <e v="#REF!"/>
  </r>
  <r>
    <n v="1240"/>
    <s v="Частинский муниципальный округ Пермского края"/>
    <s v="с. Частые, ул. Ленина, д. 75"/>
    <s v="РФа"/>
    <d v="2025-12-31T00:00:00"/>
    <m/>
    <s v=""/>
    <s v=""/>
    <x v="697"/>
    <s v="с. Частые, ул. Ленина, д. 75: 2025: Рфа"/>
    <s v="РО"/>
    <s v="нет"/>
    <s v="с. Частые, ул. Ленина, д. 75: Рфа"/>
    <e v="#REF!"/>
  </r>
  <r>
    <n v="1241"/>
    <s v="Частинский муниципальный округ Пермского края"/>
    <s v="с. Частые, ул. Ленина, д. 75"/>
    <s v="РФ"/>
    <d v="2025-12-31T00:00:00"/>
    <m/>
    <s v=""/>
    <s v=""/>
    <x v="697"/>
    <s v="с. Частые, ул. Ленина, д. 75: 2025: РФ"/>
    <s v="РО"/>
    <s v="нет"/>
    <s v="с. Частые, ул. Ленина, д. 75: РФ"/>
    <e v="#REF!"/>
  </r>
  <r>
    <n v="1242"/>
    <s v="Частинский муниципальный округ Пермского края"/>
    <s v="с. Частые, ул. Ленина, д. 80"/>
    <s v="ЭЛ"/>
    <d v="2025-12-31T00:00:00"/>
    <m/>
    <s v=""/>
    <s v=""/>
    <x v="698"/>
    <s v="с. Частые, ул. Ленина, д. 80: 2025: ЭЛ"/>
    <s v="РО"/>
    <s v="нет"/>
    <s v="с. Частые, ул. Ленина, д. 80: ЭЛ"/>
    <e v="#REF!"/>
  </r>
  <r>
    <n v="1243"/>
    <s v="Частинский муниципальный округ Пермского края"/>
    <s v="с. Частые, ул. Ленина, д. 80"/>
    <s v="ХВС"/>
    <d v="2025-12-31T00:00:00"/>
    <m/>
    <s v=""/>
    <s v=""/>
    <x v="698"/>
    <s v="с. Частые, ул. Ленина, д. 80: 2025: ХВС"/>
    <s v="РО"/>
    <s v="нет"/>
    <s v="с. Частые, ул. Ленина, д. 80: ХВС"/>
    <e v="#REF!"/>
  </r>
  <r>
    <n v="1244"/>
    <s v="Частинский муниципальный округ Пермского края"/>
    <s v="с. Частые, ул. Ленина, д. 80"/>
    <s v="ВОД"/>
    <d v="2025-12-31T00:00:00"/>
    <m/>
    <s v=""/>
    <s v=""/>
    <x v="698"/>
    <s v="с. Частые, ул. Ленина, д. 80: 2025: ВОД"/>
    <s v="РО"/>
    <s v="нет"/>
    <s v="с. Частые, ул. Ленина, д. 80: ВОД"/>
    <e v="#REF!"/>
  </r>
  <r>
    <n v="1245"/>
    <s v="Частинский муниципальный округ Пермского края"/>
    <s v="с. Частые, ул. Ленина, д. 81"/>
    <s v="ЭЛ"/>
    <d v="2025-12-31T00:00:00"/>
    <m/>
    <s v=""/>
    <s v=""/>
    <x v="699"/>
    <s v="с. Частые, ул. Ленина, д. 81: 2025: ЭЛ"/>
    <s v="РО"/>
    <s v="нет"/>
    <s v="с. Частые, ул. Ленина, д. 81: ЭЛ"/>
    <e v="#REF!"/>
  </r>
  <r>
    <n v="1246"/>
    <s v="Частинский муниципальный округ Пермского края"/>
    <s v="с. Частые, ул. Ленина, д. 81"/>
    <s v="ХВС"/>
    <d v="2025-12-31T00:00:00"/>
    <m/>
    <s v=""/>
    <s v=""/>
    <x v="699"/>
    <s v="с. Частые, ул. Ленина, д. 81: 2025: ХВС"/>
    <s v="РО"/>
    <s v="нет"/>
    <s v="с. Частые, ул. Ленина, д. 81: ХВС"/>
    <e v="#REF!"/>
  </r>
  <r>
    <n v="1247"/>
    <s v="Частинский муниципальный округ Пермского края"/>
    <s v="с. Частые, ул. Ленина, д. 81"/>
    <s v="ВОД"/>
    <d v="2025-12-31T00:00:00"/>
    <m/>
    <s v=""/>
    <s v=""/>
    <x v="699"/>
    <s v="с. Частые, ул. Ленина, д. 81: 2025: ВОД"/>
    <s v="РО"/>
    <s v="нет"/>
    <s v="с. Частые, ул. Ленина, д. 81: ВОД"/>
    <e v="#REF!"/>
  </r>
  <r>
    <n v="1248"/>
    <s v="Частинский муниципальный округ Пермского края"/>
    <s v="с. Частые, ул. Ленина, д. 81"/>
    <s v="РК"/>
    <d v="2025-12-31T00:00:00"/>
    <m/>
    <s v=""/>
    <s v=""/>
    <x v="699"/>
    <s v="с. Частые, ул. Ленина, д. 81: 2025: РК"/>
    <s v="РО"/>
    <s v="нет"/>
    <s v="с. Частые, ул. Ленина, д. 81: РК"/>
    <e v="#REF!"/>
  </r>
  <r>
    <n v="1249"/>
    <s v="Чердынский городской округ Пермского края"/>
    <s v="пгт Ныроб, ул. Уждавиниса, д. 13"/>
    <s v="ЭЛ"/>
    <d v="2025-12-31T00:00:00"/>
    <m/>
    <s v=""/>
    <s v=""/>
    <x v="700"/>
    <s v="пгт Ныроб, ул. Уждавиниса, д. 13: 2025: ЭЛ"/>
    <s v="РО"/>
    <s v="нет"/>
    <s v="пгт Ныроб, ул. Уждавиниса, д. 13: ЭЛ"/>
    <e v="#REF!"/>
  </r>
  <r>
    <n v="1250"/>
    <s v="Чердынский городской округ Пермского края"/>
    <s v="пгт Ныроб, ул. Уждавиниса, д. 13"/>
    <s v="ТЕП"/>
    <d v="2025-12-31T00:00:00"/>
    <m/>
    <s v=""/>
    <s v=""/>
    <x v="700"/>
    <s v="пгт Ныроб, ул. Уждавиниса, д. 13: 2025: ТЕП"/>
    <s v="РО"/>
    <s v="нет"/>
    <s v="пгт Ныроб, ул. Уждавиниса, д. 13: ТЕП"/>
    <e v="#REF!"/>
  </r>
  <r>
    <n v="1251"/>
    <s v="Чердынский городской округ Пермского края"/>
    <s v="пгт Ныроб, ул. Уждавиниса, д. 13"/>
    <s v="ХВС"/>
    <d v="2025-12-31T00:00:00"/>
    <m/>
    <s v=""/>
    <s v=""/>
    <x v="700"/>
    <s v="пгт Ныроб, ул. Уждавиниса, д. 13: 2025: ХВС"/>
    <s v="РО"/>
    <s v="нет"/>
    <s v="пгт Ныроб, ул. Уждавиниса, д. 13: ХВС"/>
    <e v="#REF!"/>
  </r>
  <r>
    <n v="1252"/>
    <s v="Чердынский городской округ Пермского края"/>
    <s v="пгт Ныроб, ул. Уждавиниса, д. 13"/>
    <s v="ГВС"/>
    <d v="2025-12-31T00:00:00"/>
    <m/>
    <s v=""/>
    <s v=""/>
    <x v="700"/>
    <s v="пгт Ныроб, ул. Уждавиниса, д. 13: 2025: ГВС"/>
    <s v="РО"/>
    <s v="нет"/>
    <s v="пгт Ныроб, ул. Уждавиниса, д. 13: ГВС"/>
    <e v="#REF!"/>
  </r>
  <r>
    <n v="1253"/>
    <s v="Чусовской городской округ Пермского края"/>
    <s v="г. Чусовой, п. Лямино, ул. Молодежная, д. 3"/>
    <s v="ЭЛ"/>
    <d v="2025-12-31T00:00:00"/>
    <d v="2025-12-31T00:00:00"/>
    <s v=""/>
    <s v=""/>
    <x v="701"/>
    <s v="г. Чусовой, п. Лямино, ул. Молодежная, д. 3: 2025: ЭЛ"/>
    <s v="РО"/>
    <s v="нет"/>
    <s v="г. Чусовой, п. Лямино, ул. Молодежная, д. 3: ЭЛ"/>
    <e v="#REF!"/>
  </r>
  <r>
    <n v="1254"/>
    <s v="Чусовской городской округ Пермского края"/>
    <s v="г. Чусовой, п. Лямино, ул. Молодежная, д. 3"/>
    <s v="ТЕП"/>
    <d v="2025-12-31T00:00:00"/>
    <d v="2025-12-31T00:00:00"/>
    <s v=""/>
    <s v=""/>
    <x v="701"/>
    <s v="г. Чусовой, п. Лямино, ул. Молодежная, д. 3: 2025: ТЕП"/>
    <s v="РО"/>
    <s v="нет"/>
    <s v="г. Чусовой, п. Лямино, ул. Молодежная, д. 3: ТЕП"/>
    <e v="#REF!"/>
  </r>
  <r>
    <n v="1255"/>
    <s v="Чусовской городской округ Пермского края"/>
    <s v="г. Чусовой, п. Лямино, ул. Молодежная, д. 3"/>
    <s v="ХВС"/>
    <d v="2025-12-31T00:00:00"/>
    <d v="2025-12-31T00:00:00"/>
    <s v=""/>
    <s v=""/>
    <x v="701"/>
    <s v="г. Чусовой, п. Лямино, ул. Молодежная, д. 3: 2025: ХВС"/>
    <s v="РО"/>
    <s v="нет"/>
    <s v="г. Чусовой, п. Лямино, ул. Молодежная, д. 3: ХВС"/>
    <e v="#REF!"/>
  </r>
  <r>
    <n v="1256"/>
    <s v="Чусовской городской округ Пермского края"/>
    <s v="г. Чусовой, п. Лямино, ул. Молодежная, д. 3"/>
    <s v="ГВС"/>
    <d v="2025-12-31T00:00:00"/>
    <d v="2025-12-31T00:00:00"/>
    <s v=""/>
    <s v=""/>
    <x v="701"/>
    <s v="г. Чусовой, п. Лямино, ул. Молодежная, д. 3: 2025: ГВС"/>
    <s v="РО"/>
    <s v="нет"/>
    <s v="г. Чусовой, п. Лямино, ул. Молодежная, д. 3: ГВС"/>
    <e v="#REF!"/>
  </r>
  <r>
    <n v="1257"/>
    <s v="Чусовской городской округ Пермского края"/>
    <s v="г. Чусовой, п. Лямино, ул. Молодежная, д. 3"/>
    <s v="ВОД"/>
    <d v="2025-12-31T00:00:00"/>
    <d v="2025-12-31T00:00:00"/>
    <s v=""/>
    <s v=""/>
    <x v="701"/>
    <s v="г. Чусовой, п. Лямино, ул. Молодежная, д. 3: 2025: ВОД"/>
    <s v="РО"/>
    <s v="нет"/>
    <s v="г. Чусовой, п. Лямино, ул. Молодежная, д. 3: ВОД"/>
    <e v="#REF!"/>
  </r>
  <r>
    <n v="1258"/>
    <s v="Чусовской городской округ Пермского края"/>
    <s v="г. Чусовой, п. Лямино, ул. Молодежная, д. 3"/>
    <s v="РК"/>
    <d v="2025-12-31T00:00:00"/>
    <d v="2025-12-31T00:00:00"/>
    <s v=""/>
    <s v=""/>
    <x v="701"/>
    <s v="г. Чусовой, п. Лямино, ул. Молодежная, д. 3: 2025: РК"/>
    <s v="РО"/>
    <s v="нет"/>
    <s v="г. Чусовой, п. Лямино, ул. Молодежная, д. 3: РК"/>
    <e v="#REF!"/>
  </r>
  <r>
    <n v="1259"/>
    <s v="Чусовской городской округ Пермского края"/>
    <s v="г. Чусовой, ул. 50 лет ВЛКСМ, д. 11А"/>
    <s v="РК"/>
    <d v="2025-12-31T00:00:00"/>
    <m/>
    <s v=""/>
    <s v=""/>
    <x v="702"/>
    <s v="г. Чусовой, ул. 50 лет ВЛКСМ, д. 11А: 2025: РК"/>
    <s v="СС"/>
    <s v="нет"/>
    <s v="г. Чусовой, ул. 50 лет ВЛКСМ, д. 11А: РК"/>
    <e v="#REF!"/>
  </r>
  <r>
    <n v="1260"/>
    <s v="Чусовской городской округ Пермского края"/>
    <s v="г. Чусовой, ул. 50 лет ВЛКСМ, д. 17"/>
    <s v="РФа"/>
    <d v="2025-12-31T00:00:00"/>
    <d v="2025-12-31T00:00:00"/>
    <s v=""/>
    <s v=""/>
    <x v="703"/>
    <s v="г. Чусовой, ул. 50 лет ВЛКСМ, д. 17: 2025: РФа"/>
    <s v="РО"/>
    <s v="нет"/>
    <s v="г. Чусовой, ул. 50 лет ВЛКСМ, д. 17: РФа"/>
    <e v="#REF!"/>
  </r>
  <r>
    <n v="1261"/>
    <s v="Чусовской городской округ Пермского края"/>
    <s v="г. Чусовой, ул. 50 лет ВЛКСМ, д. 9Б"/>
    <s v="РК"/>
    <d v="2025-12-31T00:00:00"/>
    <m/>
    <s v=""/>
    <s v=""/>
    <x v="704"/>
    <s v="г. Чусовой, ул. 50 лет ВЛКСМ, д. 9Б: 2025: РК"/>
    <s v="СС"/>
    <s v="нет"/>
    <s v="г. Чусовой, ул. 50 лет ВЛКСМ, д. 9Б: РК"/>
    <e v="#REF!"/>
  </r>
  <r>
    <n v="1262"/>
    <s v="Чусовской городской округ Пермского края"/>
    <s v="г. Чусовой, ул. Высотная, д. 25"/>
    <s v="РК"/>
    <d v="2025-12-31T00:00:00"/>
    <m/>
    <s v=""/>
    <s v=""/>
    <x v="705"/>
    <s v="г. Чусовой, ул. Высотная, д. 25: 2025: РК"/>
    <s v="РО"/>
    <s v="нет"/>
    <s v="г. Чусовой, ул. Высотная, д. 25: РК"/>
    <e v="#REF!"/>
  </r>
  <r>
    <n v="1263"/>
    <s v="Чусовской городской округ Пермского края"/>
    <s v="г. Чусовой, ул. Калаповская, д. 5А"/>
    <s v="РК"/>
    <d v="2025-12-31T00:00:00"/>
    <m/>
    <s v=""/>
    <s v=""/>
    <x v="706"/>
    <s v="г. Чусовой, ул. Калаповская, д. 5А: 2025: РК"/>
    <s v="РО"/>
    <s v="нет"/>
    <s v="г. Чусовой, ул. Калаповская, д. 5А: РК"/>
    <e v="#REF!"/>
  </r>
  <r>
    <n v="1264"/>
    <s v="Чусовской городской округ Пермского края"/>
    <s v="г. Чусовой, ул. Ленина, д. 19"/>
    <s v="РП"/>
    <d v="2025-12-31T00:00:00"/>
    <m/>
    <s v=""/>
    <s v=""/>
    <x v="707"/>
    <s v="г. Чусовой, ул. Ленина, д. 19: 2025: РП"/>
    <s v="РО"/>
    <s v="нет"/>
    <s v="г. Чусовой, ул. Ленина, д. 19: РП"/>
    <e v="#REF!"/>
  </r>
  <r>
    <n v="1265"/>
    <s v="Чусовской городской округ Пермского края"/>
    <s v="г. Чусовой, ул. Ленина, д. 35"/>
    <s v="ХВС"/>
    <d v="2025-12-31T00:00:00"/>
    <m/>
    <s v=""/>
    <s v=""/>
    <x v="708"/>
    <s v="г. Чусовой, ул. Ленина, д. 35: 2025: ХВС"/>
    <s v="РО"/>
    <s v="нет"/>
    <s v="г. Чусовой, ул. Ленина, д. 35: ХВС"/>
    <e v="#REF!"/>
  </r>
  <r>
    <n v="1266"/>
    <s v="Чусовской городской округ Пермского края"/>
    <s v="г. Чусовой, ул. Ленина, д. 35"/>
    <s v="ВОД"/>
    <d v="2025-12-31T00:00:00"/>
    <m/>
    <s v=""/>
    <s v=""/>
    <x v="708"/>
    <s v="г. Чусовой, ул. Ленина, д. 35: 2025: ВОД"/>
    <s v="РО"/>
    <s v="нет"/>
    <s v="г. Чусовой, ул. Ленина, д. 35: ВОД"/>
    <e v="#REF!"/>
  </r>
  <r>
    <n v="1267"/>
    <s v="Чусовской городской округ Пермского края"/>
    <s v="г. Чусовой, ул. Ленина, д. 35"/>
    <s v="РП"/>
    <d v="2025-12-31T00:00:00"/>
    <m/>
    <s v=""/>
    <s v=""/>
    <x v="708"/>
    <s v="г. Чусовой, ул. Ленина, д. 35: 2025: РП"/>
    <s v="РО"/>
    <s v="нет"/>
    <s v="г. Чусовой, ул. Ленина, д. 35: РП"/>
    <e v="#REF!"/>
  </r>
  <r>
    <n v="1268"/>
    <s v="Чусовской городской округ Пермского края"/>
    <s v="г. Чусовой, ул. Ленина, д. 54"/>
    <s v="ХВС"/>
    <d v="2025-12-31T00:00:00"/>
    <m/>
    <s v=""/>
    <s v=""/>
    <x v="709"/>
    <s v="г. Чусовой, ул. Ленина, д. 54: 2025: ХВС"/>
    <s v="РО"/>
    <s v="нет"/>
    <s v="г. Чусовой, ул. Ленина, д. 54: ХВС"/>
    <e v="#REF!"/>
  </r>
  <r>
    <n v="1269"/>
    <s v="Чусовской городской округ Пермского края"/>
    <s v="г. Чусовой, ул. Ленина, д. 54"/>
    <s v="ВОД"/>
    <d v="2025-12-31T00:00:00"/>
    <m/>
    <s v=""/>
    <s v=""/>
    <x v="709"/>
    <s v="г. Чусовой, ул. Ленина, д. 54: 2025: ВОД"/>
    <s v="РО"/>
    <s v="нет"/>
    <s v="г. Чусовой, ул. Ленина, д. 54: ВОД"/>
    <e v="#REF!"/>
  </r>
  <r>
    <n v="1270"/>
    <s v="Чусовской городской округ Пермского края"/>
    <s v="г. Чусовой, ул. Мира, д. 14"/>
    <s v="РЛ"/>
    <d v="2025-12-31T00:00:00"/>
    <d v="2025-12-31T00:00:00"/>
    <n v="6"/>
    <n v="0"/>
    <x v="710"/>
    <s v="г. Чусовой, ул. Мира, д. 14: 2025: РЛ"/>
    <s v="СС"/>
    <s v="нет"/>
    <s v="г. Чусовой, ул. Мира, д. 14: РЛ"/>
    <e v="#REF!"/>
  </r>
  <r>
    <n v="1271"/>
    <s v="Чусовской городской округ Пермского края"/>
    <s v="г. Чусовой, ул. Октябрьская, д. 12"/>
    <s v="РК"/>
    <d v="2025-12-31T00:00:00"/>
    <m/>
    <s v=""/>
    <s v=""/>
    <x v="711"/>
    <s v="г. Чусовой, ул. Октябрьская, д. 12: 2025: РК"/>
    <s v="РО"/>
    <s v="нет"/>
    <s v="г. Чусовой, ул. Октябрьская, д. 12: РК"/>
    <e v="#REF!"/>
  </r>
  <r>
    <n v="1272"/>
    <s v="Чусовской городской округ Пермского края"/>
    <s v="г. Чусовой, ул. Орджоникидзе, д. 3"/>
    <s v="РК"/>
    <d v="2025-12-31T00:00:00"/>
    <m/>
    <s v=""/>
    <s v=""/>
    <x v="712"/>
    <s v="г. Чусовой, ул. Орджоникидзе, д. 3: 2025: РК"/>
    <s v="РО"/>
    <s v="нет"/>
    <s v="г. Чусовой, ул. Орджоникидзе, д. 3: РК"/>
    <e v="#REF!"/>
  </r>
  <r>
    <n v="1273"/>
    <s v="Чусовской городской округ Пермского края"/>
    <s v="г. Чусовой, ул. Орджоникидзе, д. 3"/>
    <s v="РФа"/>
    <d v="2025-12-31T00:00:00"/>
    <m/>
    <s v=""/>
    <s v=""/>
    <x v="712"/>
    <s v="г. Чусовой, ул. Орджоникидзе, д. 3: 2025: Рфа"/>
    <s v="РО"/>
    <s v="нет"/>
    <s v="г. Чусовой, ул. Орджоникидзе, д. 3: Рфа"/>
    <e v="#REF!"/>
  </r>
  <r>
    <n v="1274"/>
    <s v="Чусовской городской округ Пермского края"/>
    <s v="г. Чусовой, ул. Переездная, д. 19"/>
    <s v="РК"/>
    <d v="2025-12-31T00:00:00"/>
    <m/>
    <s v=""/>
    <s v=""/>
    <x v="713"/>
    <s v="г. Чусовой, ул. Переездная, д. 19: 2025: РК"/>
    <s v="РО"/>
    <s v="нет"/>
    <s v="г. Чусовой, ул. Переездная, д. 19: РК"/>
    <e v="#REF!"/>
  </r>
  <r>
    <n v="1275"/>
    <s v="Чусовской городской округ Пермского края"/>
    <s v="г. Чусовой, ул. Переездная, д. 5"/>
    <s v="ЭЛ"/>
    <d v="2025-12-31T00:00:00"/>
    <m/>
    <s v=""/>
    <s v=""/>
    <x v="714"/>
    <s v="г. Чусовой, ул. Переездная, д. 5: 2025: ЭЛ"/>
    <s v="РО"/>
    <s v="нет"/>
    <s v="г. Чусовой, ул. Переездная, д. 5: ЭЛ"/>
    <e v="#REF!"/>
  </r>
  <r>
    <n v="1276"/>
    <s v="Чусовской городской округ Пермского края"/>
    <s v="г. Чусовой, ул. Переездная, д. 5"/>
    <s v="РК"/>
    <d v="2025-12-31T00:00:00"/>
    <m/>
    <s v=""/>
    <s v=""/>
    <x v="714"/>
    <s v="г. Чусовой, ул. Переездная, д. 5: 2025: РК"/>
    <s v="РО"/>
    <s v="нет"/>
    <s v="г. Чусовой, ул. Переездная, д. 5: РК"/>
    <e v="#REF!"/>
  </r>
  <r>
    <n v="1277"/>
    <s v="Чусовской городской округ Пермского края"/>
    <s v="г. Чусовой, ул. Севастопольская, д. 26А"/>
    <s v="ХВС"/>
    <d v="2025-12-31T00:00:00"/>
    <d v="2025-12-31T00:00:00"/>
    <s v=""/>
    <s v=""/>
    <x v="715"/>
    <s v="г. Чусовой, ул. Севастопольская, д. 26А: 2025: ХВС"/>
    <s v="СС"/>
    <s v="нет"/>
    <s v="г. Чусовой, ул. Севастопольская, д. 26А: ХВС"/>
    <e v="#REF!"/>
  </r>
  <r>
    <n v="1278"/>
    <s v="Чусовской городской округ Пермского края"/>
    <s v="г. Чусовой, ул. Севастопольская, д. 63"/>
    <s v="РК"/>
    <d v="2025-12-31T00:00:00"/>
    <m/>
    <s v=""/>
    <s v=""/>
    <x v="716"/>
    <s v="г. Чусовой, ул. Севастопольская, д. 63: 2025: РК"/>
    <s v="СС"/>
    <s v="нет"/>
    <s v="г. Чусовой, ул. Севастопольская, д. 63: РК"/>
    <e v="#REF!"/>
  </r>
  <r>
    <n v="1279"/>
    <s v="Чусовской городской округ Пермского края"/>
    <s v="г. Чусовой, ул. Сивкова, д. 14"/>
    <s v="РФа"/>
    <d v="2025-12-31T00:00:00"/>
    <m/>
    <s v=""/>
    <s v=""/>
    <x v="717"/>
    <s v="г. Чусовой, ул. Сивкова, д. 14: 2025: Рфа"/>
    <s v="СС"/>
    <s v="нет"/>
    <s v="г. Чусовой, ул. Сивкова, д. 14: Рфа"/>
    <e v="#REF!"/>
  </r>
  <r>
    <n v="1280"/>
    <s v="Чусовской городской округ Пермского края"/>
    <s v="г. Чусовой, ул. Сивкова, д. 16"/>
    <s v="РФа"/>
    <d v="2025-12-31T00:00:00"/>
    <m/>
    <s v=""/>
    <s v=""/>
    <x v="718"/>
    <s v="г. Чусовой, ул. Сивкова, д. 16: 2025: Рфа"/>
    <s v="СС"/>
    <s v="нет"/>
    <s v="г. Чусовой, ул. Сивкова, д. 16: Рфа"/>
    <e v="#REF!"/>
  </r>
  <r>
    <n v="1281"/>
    <s v="Чусовской городской округ Пермского края"/>
    <s v="г. Чусовой, ул. Сивкова, д. 4"/>
    <s v="РФа"/>
    <d v="2025-12-31T00:00:00"/>
    <m/>
    <s v=""/>
    <s v=""/>
    <x v="719"/>
    <s v="г. Чусовой, ул. Сивкова, д. 4: 2025: Рфа"/>
    <s v="СС"/>
    <s v="нет"/>
    <s v="г. Чусовой, ул. Сивкова, д. 4: Рфа"/>
    <e v="#REF!"/>
  </r>
  <r>
    <n v="1282"/>
    <s v="Чусовской городской округ Пермского края"/>
    <s v="г. Чусовой, ул. Толбухина, д. 3"/>
    <s v="РК"/>
    <d v="2025-12-31T00:00:00"/>
    <m/>
    <s v=""/>
    <s v=""/>
    <x v="720"/>
    <s v="г. Чусовой, ул. Толбухина, д. 3: 2025: РК"/>
    <s v="РО"/>
    <s v="нет"/>
    <s v="г. Чусовой, ул. Толбухина, д. 3: РК"/>
    <e v="#REF!"/>
  </r>
  <r>
    <n v="1283"/>
    <s v="Чусовской городской округ Пермского края"/>
    <s v="г. Чусовой, ул. Чайковского, д. 12"/>
    <s v="РК"/>
    <d v="2025-12-31T00:00:00"/>
    <m/>
    <s v=""/>
    <s v=""/>
    <x v="721"/>
    <s v="г. Чусовой, ул. Чайковского, д. 12: 2025: РК"/>
    <s v="СС"/>
    <s v="нет"/>
    <s v="г. Чусовой, ул. Чайковского, д. 12: РК"/>
    <e v="#REF!"/>
  </r>
  <r>
    <n v="1284"/>
    <s v="Чусовской городской округ Пермского края"/>
    <s v="г. Чусовой, ул. Чайковского, д. 12А"/>
    <s v="РК"/>
    <d v="2025-12-31T00:00:00"/>
    <m/>
    <s v=""/>
    <s v=""/>
    <x v="722"/>
    <s v="г. Чусовой, ул. Чайковского, д. 12А: 2025: РК"/>
    <s v="СС"/>
    <s v="нет"/>
    <s v="г. Чусовой, ул. Чайковского, д. 12А: РК"/>
    <e v="#REF!"/>
  </r>
  <r>
    <n v="1285"/>
    <s v="Чусовской городской округ Пермского края"/>
    <s v="г. Чусовой, ул. Чайковского, д. 4А"/>
    <s v="РК"/>
    <d v="2025-12-31T00:00:00"/>
    <m/>
    <s v=""/>
    <s v=""/>
    <x v="723"/>
    <s v="г. Чусовой, ул. Чайковского, д. 4А: 2025: РК"/>
    <s v="СС"/>
    <s v="нет"/>
    <s v="г. Чусовой, ул. Чайковского, д. 4А: РК"/>
    <e v="#REF!"/>
  </r>
  <r>
    <n v="1286"/>
    <s v="Чусовской городской округ Пермского края"/>
    <s v="г. Чусовой, ул. Школьная, д. 13"/>
    <s v="РК"/>
    <d v="2025-12-31T00:00:00"/>
    <m/>
    <s v=""/>
    <s v=""/>
    <x v="724"/>
    <s v="г. Чусовой, ул. Школьная, д. 13: 2025: РК"/>
    <s v="РО"/>
    <s v="нет"/>
    <s v="г. Чусовой, ул. Школьная, д. 13: РК"/>
    <e v="#REF!"/>
  </r>
  <r>
    <n v="1287"/>
    <s v="Чусовской городской округ Пермского края"/>
    <s v="п. Калино, ул. Железнодорожная, д. 9"/>
    <s v="ЭЛ"/>
    <d v="2025-12-31T00:00:00"/>
    <m/>
    <s v=""/>
    <s v=""/>
    <x v="725"/>
    <s v="п. Калино, ул. Железнодорожная, д. 9: 2025: ЭЛ"/>
    <s v="РО"/>
    <s v="нет"/>
    <s v="п. Калино, ул. Железнодорожная, д. 9: ЭЛ"/>
    <e v="#REF!"/>
  </r>
  <r>
    <n v="1288"/>
    <s v="Чусовской городской округ Пермского края"/>
    <s v="п. Калино, ул. Железнодорожная, д. 9"/>
    <s v="РФа"/>
    <d v="2025-12-31T00:00:00"/>
    <m/>
    <s v=""/>
    <s v=""/>
    <x v="725"/>
    <s v="п. Калино, ул. Железнодорожная, д. 9: 2025: Рфа"/>
    <s v="РО"/>
    <s v="нет"/>
    <s v="п. Калино, ул. Железнодорожная, д. 9: Рфа"/>
    <e v="#REF!"/>
  </r>
  <r>
    <n v="1289"/>
    <s v="Чусовской городской округ Пермского края"/>
    <s v="п. Калино, ул. Мира, д. 2"/>
    <s v="РФа"/>
    <d v="2025-12-31T00:00:00"/>
    <m/>
    <s v=""/>
    <s v=""/>
    <x v="726"/>
    <s v="п. Калино, ул. Мира, д. 2: 2025: Рфа"/>
    <s v="РО"/>
    <s v="нет"/>
    <s v="п. Калино, ул. Мира, д. 2: Рфа"/>
    <e v="#REF!"/>
  </r>
  <r>
    <n v="1290"/>
    <s v="Чусовской городской округ Пермского края"/>
    <s v="п. Калино, ул. Мира, д. 2"/>
    <s v="РФ"/>
    <d v="2025-12-31T00:00:00"/>
    <m/>
    <s v=""/>
    <s v=""/>
    <x v="726"/>
    <s v="п. Калино, ул. Мира, д. 2: 2025: РФ"/>
    <s v="РО"/>
    <s v="нет"/>
    <s v="п. Калино, ул. Мира, д. 2: РФ"/>
    <e v="#REF!"/>
  </r>
  <r>
    <n v="1291"/>
    <s v="Александровский муниципальный округ Пермского края"/>
    <s v="г. Александровск, ул. Ленина, д. 36"/>
    <s v="ТЕП"/>
    <d v="2026-12-31T00:00:00"/>
    <m/>
    <s v=""/>
    <s v=""/>
    <x v="727"/>
    <s v="г. Александровск, ул. Ленина, д. 36: 2026: ТЕП"/>
    <s v="РО"/>
    <s v="нет"/>
    <s v="г. Александровск, ул. Ленина, д. 36: ТЕП"/>
    <e v="#REF!"/>
  </r>
  <r>
    <n v="1292"/>
    <s v="Александровский муниципальный округ Пермского края"/>
    <s v="г. Александровск, ул. Ленина, д. 36"/>
    <s v="ГАЗ"/>
    <d v="2026-12-31T00:00:00"/>
    <m/>
    <s v=""/>
    <s v=""/>
    <x v="727"/>
    <s v="г. Александровск, ул. Ленина, д. 36: 2026: ГАЗ"/>
    <s v="РО"/>
    <s v="нет"/>
    <s v="г. Александровск, ул. Ленина, д. 36: ГАЗ"/>
    <e v="#REF!"/>
  </r>
  <r>
    <n v="1293"/>
    <s v="Александровский муниципальный округ Пермского края"/>
    <s v="г. Александровск, ул. Ленина, д. 36"/>
    <s v="ХВС"/>
    <d v="2026-12-31T00:00:00"/>
    <m/>
    <s v=""/>
    <s v=""/>
    <x v="727"/>
    <s v="г. Александровск, ул. Ленина, д. 36: 2026: ХВС"/>
    <s v="РО"/>
    <s v="нет"/>
    <s v="г. Александровск, ул. Ленина, д. 36: ХВС"/>
    <e v="#REF!"/>
  </r>
  <r>
    <n v="1294"/>
    <s v="Александровский муниципальный округ Пермского края"/>
    <s v="г. Александровск, ул. Ленина, д. 36"/>
    <s v="ВОД"/>
    <d v="2026-12-31T00:00:00"/>
    <m/>
    <s v=""/>
    <s v=""/>
    <x v="727"/>
    <s v="г. Александровск, ул. Ленина, д. 36: 2026: ВОД"/>
    <s v="РО"/>
    <s v="нет"/>
    <s v="г. Александровск, ул. Ленина, д. 36: ВОД"/>
    <e v="#REF!"/>
  </r>
  <r>
    <n v="1295"/>
    <s v="Александровский муниципальный округ Пермского края"/>
    <s v="г. Александровск, ул. Ленина, д. 36"/>
    <s v="РК"/>
    <d v="2026-12-31T00:00:00"/>
    <m/>
    <s v=""/>
    <s v=""/>
    <x v="727"/>
    <s v="г. Александровск, ул. Ленина, д. 36: 2026: РК"/>
    <s v="РО"/>
    <s v="нет"/>
    <s v="г. Александровск, ул. Ленина, д. 36: РК"/>
    <e v="#REF!"/>
  </r>
  <r>
    <n v="1296"/>
    <s v="Александровский муниципальный округ Пермского края"/>
    <s v="г. Александровск, ул. Чернышевского, д. 5"/>
    <s v="РФа"/>
    <d v="2026-12-31T00:00:00"/>
    <m/>
    <s v=""/>
    <s v=""/>
    <x v="728"/>
    <s v="г. Александровск, ул. Чернышевского, д. 5: 2026: Рфа"/>
    <s v="РО"/>
    <s v="нет"/>
    <s v="г. Александровск, ул. Чернышевского, д. 5: Рфа"/>
    <e v="#REF!"/>
  </r>
  <r>
    <n v="1297"/>
    <s v="Александровский муниципальный округ Пермского края"/>
    <s v="п. Яйва, ул. 6-ой Пятилетки, д. 16"/>
    <s v="РК"/>
    <d v="2026-12-31T00:00:00"/>
    <m/>
    <s v=""/>
    <s v=""/>
    <x v="729"/>
    <s v="п. Яйва, ул. 6-ой Пятилетки, д. 16: 2026: РК"/>
    <s v="СС"/>
    <s v="нет"/>
    <s v="п. Яйва, ул. 6-ой Пятилетки, д. 16: РК"/>
    <e v="#REF!"/>
  </r>
  <r>
    <n v="1298"/>
    <s v="Александровский муниципальный округ Пермского края"/>
    <s v="п. Яйва, ул. 6-ой Пятилетки, д. 7"/>
    <s v="ТЕП"/>
    <d v="2026-12-31T00:00:00"/>
    <m/>
    <s v=""/>
    <s v=""/>
    <x v="730"/>
    <s v="п. Яйва, ул. 6-ой Пятилетки, д. 7: 2026: ТЕП"/>
    <s v="РО"/>
    <s v="нет"/>
    <s v="п. Яйва, ул. 6-ой Пятилетки, д. 7: ТЕП"/>
    <e v="#REF!"/>
  </r>
  <r>
    <n v="1299"/>
    <s v="Александровский муниципальный округ Пермского края"/>
    <s v="п. Яйва, ул. 6-ой Пятилетки, д. 7"/>
    <s v="РК"/>
    <d v="2026-12-31T00:00:00"/>
    <m/>
    <s v=""/>
    <s v=""/>
    <x v="730"/>
    <s v="п. Яйва, ул. 6-ой Пятилетки, д. 7: 2026: РК"/>
    <s v="РО"/>
    <s v="нет"/>
    <s v="п. Яйва, ул. 6-ой Пятилетки, д. 7: РК"/>
    <e v="#REF!"/>
  </r>
  <r>
    <n v="1300"/>
    <s v="Александровский муниципальный округ Пермского края"/>
    <s v="п. Яйва, ул. Коммунистическая, д. 14"/>
    <s v="ТЕП"/>
    <d v="2026-12-31T00:00:00"/>
    <m/>
    <s v=""/>
    <s v=""/>
    <x v="731"/>
    <s v="п. Яйва, ул. Коммунистическая, д. 14: 2026: ТЕП"/>
    <s v="РО"/>
    <s v="нет"/>
    <s v="п. Яйва, ул. Коммунистическая, д. 14: ТЕП"/>
    <e v="#REF!"/>
  </r>
  <r>
    <n v="1301"/>
    <s v="Александровский муниципальный округ Пермского края"/>
    <s v="п. Яйва, ул. Коммунистическая, д. 14"/>
    <s v="ХВС"/>
    <d v="2026-12-31T00:00:00"/>
    <m/>
    <s v=""/>
    <s v=""/>
    <x v="731"/>
    <s v="п. Яйва, ул. Коммунистическая, д. 14: 2026: ХВС"/>
    <s v="РО"/>
    <s v="нет"/>
    <s v="п. Яйва, ул. Коммунистическая, д. 14: ХВС"/>
    <e v="#REF!"/>
  </r>
  <r>
    <n v="1302"/>
    <s v="Александровский муниципальный округ Пермского края"/>
    <s v="п. Яйва, ул. Коммунистическая, д. 14"/>
    <s v="РК"/>
    <d v="2026-12-31T00:00:00"/>
    <m/>
    <s v=""/>
    <s v=""/>
    <x v="731"/>
    <s v="п. Яйва, ул. Коммунистическая, д. 14: 2026: РК"/>
    <s v="РО"/>
    <s v="нет"/>
    <s v="п. Яйва, ул. Коммунистическая, д. 14: РК"/>
    <e v="#REF!"/>
  </r>
  <r>
    <n v="1303"/>
    <s v="Верещагинский городской округ Пермского края"/>
    <s v="г. Верещагино, ул. Железнодорожная, д. 73"/>
    <s v="РФа"/>
    <d v="2026-12-31T00:00:00"/>
    <m/>
    <s v=""/>
    <s v=""/>
    <x v="732"/>
    <s v="г. Верещагино, ул. Железнодорожная, д. 73: 2026: Рфа"/>
    <s v="СС"/>
    <s v="нет"/>
    <s v="г. Верещагино, ул. Железнодорожная, д. 73: Рфа"/>
    <e v="#REF!"/>
  </r>
  <r>
    <n v="1304"/>
    <s v="Верещагинский городской округ Пермского края"/>
    <s v="г. Верещагино, ул. Олега Кошевого, д. 16"/>
    <s v="РФа"/>
    <d v="2026-12-31T00:00:00"/>
    <m/>
    <s v=""/>
    <s v=""/>
    <x v="733"/>
    <s v="г. Верещагино, ул. Олега Кошевого, д. 16: 2026: Рфа"/>
    <s v="СС"/>
    <s v="нет"/>
    <s v="г. Верещагино, ул. Олега Кошевого, д. 16: Рфа"/>
    <e v="#REF!"/>
  </r>
  <r>
    <n v="1305"/>
    <s v="Верещагинский городской округ Пермского края"/>
    <s v="г. Верещагино, ул. Свободы, д. 86"/>
    <s v="ЭЛ"/>
    <d v="2026-12-31T00:00:00"/>
    <m/>
    <s v=""/>
    <s v=""/>
    <x v="734"/>
    <s v="г. Верещагино, ул. Свободы, д. 86: 2026: ЭЛ"/>
    <s v="РО"/>
    <s v="нет"/>
    <s v="г. Верещагино, ул. Свободы, д. 86: ЭЛ"/>
    <e v="#REF!"/>
  </r>
  <r>
    <n v="1306"/>
    <s v="Верещагинский городской округ Пермского края"/>
    <s v="г. Верещагино, ул. Свободы, д. 86"/>
    <s v="ТЕП"/>
    <d v="2026-12-31T00:00:00"/>
    <m/>
    <s v=""/>
    <s v=""/>
    <x v="734"/>
    <s v="г. Верещагино, ул. Свободы, д. 86: 2026: ТЕП"/>
    <s v="РО"/>
    <s v="нет"/>
    <s v="г. Верещагино, ул. Свободы, д. 86: ТЕП"/>
    <e v="#REF!"/>
  </r>
  <r>
    <n v="1307"/>
    <s v="Верещагинский городской округ Пермского края"/>
    <s v="г. Верещагино, ул. Свободы, д. 86"/>
    <s v="ХВС"/>
    <d v="2026-12-31T00:00:00"/>
    <m/>
    <s v=""/>
    <s v=""/>
    <x v="734"/>
    <s v="г. Верещагино, ул. Свободы, д. 86: 2026: ХВС"/>
    <s v="РО"/>
    <s v="нет"/>
    <s v="г. Верещагино, ул. Свободы, д. 86: ХВС"/>
    <e v="#REF!"/>
  </r>
  <r>
    <n v="1308"/>
    <s v="Верещагинский городской округ Пермского края"/>
    <s v="г. Верещагино, ул. Свободы, д. 86"/>
    <s v="ВОД"/>
    <d v="2026-12-31T00:00:00"/>
    <m/>
    <s v=""/>
    <s v=""/>
    <x v="734"/>
    <s v="г. Верещагино, ул. Свободы, д. 86: 2026: ВОД"/>
    <s v="РО"/>
    <s v="нет"/>
    <s v="г. Верещагино, ул. Свободы, д. 86: ВОД"/>
    <e v="#REF!"/>
  </r>
  <r>
    <n v="1309"/>
    <s v="Верещагинский городской округ Пермского края"/>
    <s v="г. Верещагино, ул. Свободы, д. 86"/>
    <s v="РФа"/>
    <d v="2026-12-31T00:00:00"/>
    <m/>
    <s v=""/>
    <s v=""/>
    <x v="734"/>
    <s v="г. Верещагино, ул. Свободы, д. 86: 2026: Рфа"/>
    <s v="РО"/>
    <s v="нет"/>
    <s v="г. Верещагино, ул. Свободы, д. 86: Рфа"/>
    <e v="#REF!"/>
  </r>
  <r>
    <n v="1310"/>
    <s v="Верещагинский городской округ Пермского края"/>
    <s v="г. Верещагино, ул. Свободы, д. 86"/>
    <s v="РФ"/>
    <d v="2026-12-31T00:00:00"/>
    <m/>
    <s v=""/>
    <s v=""/>
    <x v="734"/>
    <s v="г. Верещагино, ул. Свободы, д. 86: 2026: РФ"/>
    <s v="РО"/>
    <s v="нет"/>
    <s v="г. Верещагино, ул. Свободы, д. 86: РФ"/>
    <e v="#REF!"/>
  </r>
  <r>
    <n v="1311"/>
    <s v="Верещагинский городской округ Пермского края"/>
    <s v="г. Верещагино, ул. Строителей, д. 98"/>
    <s v="ХВС"/>
    <d v="2026-12-31T00:00:00"/>
    <m/>
    <s v=""/>
    <s v=""/>
    <x v="735"/>
    <s v="г. Верещагино, ул. Строителей, д. 98: 2026: ХВС"/>
    <s v="СС"/>
    <s v="нет"/>
    <s v="г. Верещагино, ул. Строителей, д. 98: ХВС"/>
    <e v="#REF!"/>
  </r>
  <r>
    <n v="1312"/>
    <s v="Верещагинский городской округ Пермского края"/>
    <s v="г. Верещагино, ул. Строителей, д. 98"/>
    <s v="РК"/>
    <d v="2026-12-31T00:00:00"/>
    <m/>
    <s v=""/>
    <s v=""/>
    <x v="735"/>
    <s v="г. Верещагино, ул. Строителей, д. 98: 2026: РК"/>
    <s v="СС"/>
    <s v="нет"/>
    <s v="г. Верещагино, ул. Строителей, д. 98: РК"/>
    <e v="#REF!"/>
  </r>
  <r>
    <n v="1313"/>
    <s v="Горнозаводской городской округ Пермского края"/>
    <s v="рп Пашия, ул. Ленина, д. 27"/>
    <s v="РФа"/>
    <d v="2026-12-31T00:00:00"/>
    <m/>
    <s v=""/>
    <s v=""/>
    <x v="736"/>
    <s v="рп Пашия, ул. Ленина, д. 27: 2026: Рфа"/>
    <s v="РО"/>
    <s v="нет"/>
    <s v="рп Пашия, ул. Ленина, д. 27: Рфа"/>
    <e v="#REF!"/>
  </r>
  <r>
    <n v="1314"/>
    <s v="Горнозаводской городской округ Пермского края"/>
    <s v="рп Пашия, ул. Свердловская, д. 27"/>
    <s v="ТЕП"/>
    <d v="2026-12-31T00:00:00"/>
    <m/>
    <s v=""/>
    <s v=""/>
    <x v="737"/>
    <s v="рп Пашия, ул. Свердловская, д. 27: 2026: ТЕП"/>
    <s v="РО"/>
    <s v="нет"/>
    <s v="рп Пашия, ул. Свердловская, д. 27: ТЕП"/>
    <e v="#REF!"/>
  </r>
  <r>
    <n v="1315"/>
    <s v="Горнозаводской городской округ Пермского края"/>
    <s v="рп Пашия, ул. Свердловская, д. 27"/>
    <s v="ХВС"/>
    <d v="2026-12-31T00:00:00"/>
    <m/>
    <s v=""/>
    <s v=""/>
    <x v="737"/>
    <s v="рп Пашия, ул. Свердловская, д. 27: 2026: ХВС"/>
    <s v="РО"/>
    <s v="нет"/>
    <s v="рп Пашия, ул. Свердловская, д. 27: ХВС"/>
    <e v="#REF!"/>
  </r>
  <r>
    <n v="1316"/>
    <s v="Горнозаводской городской округ Пермского края"/>
    <s v="рп Пашия, ул. Свердловская, д. 27"/>
    <s v="РК"/>
    <d v="2026-12-31T00:00:00"/>
    <m/>
    <s v=""/>
    <s v=""/>
    <x v="737"/>
    <s v="рп Пашия, ул. Свердловская, д. 27: 2026: РК"/>
    <s v="РО"/>
    <s v="нет"/>
    <s v="рп Пашия, ул. Свердловская, д. 27: РК"/>
    <e v="#REF!"/>
  </r>
  <r>
    <n v="1317"/>
    <s v="Пермский городской округ, город Пермь"/>
    <s v="г. Пермь, пр-д Серебрянский, д. 5"/>
    <s v="РК"/>
    <d v="2026-12-31T00:00:00"/>
    <m/>
    <s v=""/>
    <s v=""/>
    <x v="738"/>
    <s v="г. Пермь, пр-д Серебрянский, д. 5: 2026: РК"/>
    <s v="РО"/>
    <s v="нет"/>
    <s v="г. Пермь, пр-д Серебрянский, д. 5: РК"/>
    <e v="#REF!"/>
  </r>
  <r>
    <n v="1318"/>
    <s v="Пермский городской округ, город Пермь"/>
    <s v="г. Пермь, пр-д Якуба Коласа, д. 9"/>
    <s v="УФ"/>
    <d v="2026-12-31T00:00:00"/>
    <d v="2026-12-31T00:00:00"/>
    <s v=""/>
    <s v=""/>
    <x v="739"/>
    <s v="г. Пермь, пр-д Якуба Коласа, д. 9: 2026: УФ"/>
    <s v="РО"/>
    <s v="нет"/>
    <s v="г. Пермь, пр-д Якуба Коласа, д. 9: УФ"/>
    <e v="#REF!"/>
  </r>
  <r>
    <n v="1319"/>
    <s v="Пермский городской округ, город Пермь"/>
    <s v="г. Пермь, пр-т Комсомольский, д. 58"/>
    <s v="ЭЛ"/>
    <d v="2026-12-31T00:00:00"/>
    <m/>
    <s v=""/>
    <s v=""/>
    <x v="740"/>
    <s v="г. Пермь, пр-т Комсомольский, д. 58: 2026: ЭЛ"/>
    <s v="СС"/>
    <s v="нет"/>
    <s v="г. Пермь, пр-т Комсомольский, д. 58: ЭЛ"/>
    <e v="#REF!"/>
  </r>
  <r>
    <n v="1320"/>
    <s v="Пермский городской округ, город Пермь"/>
    <s v="г. Пермь, пр-т Комсомольский, д. 58"/>
    <s v="ТЕП"/>
    <d v="2026-12-31T00:00:00"/>
    <m/>
    <s v=""/>
    <s v=""/>
    <x v="740"/>
    <s v="г. Пермь, пр-т Комсомольский, д. 58: 2026: ТЕП"/>
    <s v="СС"/>
    <s v="нет"/>
    <s v="г. Пермь, пр-т Комсомольский, д. 58: ТЕП"/>
    <e v="#REF!"/>
  </r>
  <r>
    <n v="1321"/>
    <s v="Пермский городской округ, город Пермь"/>
    <s v="г. Пермь, пр-т Комсомольский, д. 84"/>
    <s v="ТЕП"/>
    <d v="2026-12-31T00:00:00"/>
    <m/>
    <s v=""/>
    <s v=""/>
    <x v="741"/>
    <s v="г. Пермь, пр-т Комсомольский, д. 84: 2026: ТЕП"/>
    <s v="РО"/>
    <s v="нет"/>
    <s v="г. Пермь, пр-т Комсомольский, д. 84: ТЕП"/>
    <e v="#REF!"/>
  </r>
  <r>
    <n v="1322"/>
    <s v="Пермский городской округ, город Пермь"/>
    <s v="г. Пермь, пр-т Комсомольский, д. 84"/>
    <s v="ГВС"/>
    <d v="2026-12-31T00:00:00"/>
    <m/>
    <s v=""/>
    <s v=""/>
    <x v="741"/>
    <s v="г. Пермь, пр-т Комсомольский, д. 84: 2026: ГВС"/>
    <s v="РО"/>
    <s v="нет"/>
    <s v="г. Пермь, пр-т Комсомольский, д. 84: ГВС"/>
    <e v="#REF!"/>
  </r>
  <r>
    <n v="1323"/>
    <s v="Пермский городской округ, город Пермь"/>
    <s v="г. Пермь, пр-т Комсомольский, д. 86"/>
    <s v="РП"/>
    <d v="2026-12-31T00:00:00"/>
    <m/>
    <s v=""/>
    <s v=""/>
    <x v="742"/>
    <s v="г. Пермь, пр-т Комсомольский, д. 86: 2026: РП"/>
    <s v="СС"/>
    <s v="нет"/>
    <s v="г. Пермь, пр-т Комсомольский, д. 86: РП"/>
    <e v="#REF!"/>
  </r>
  <r>
    <n v="1324"/>
    <s v="Пермский городской округ, город Пермь"/>
    <s v="г. Пермь, пр-т Комсомольский, д. 86"/>
    <s v="РФ"/>
    <d v="2026-12-31T00:00:00"/>
    <m/>
    <s v=""/>
    <s v=""/>
    <x v="742"/>
    <s v="г. Пермь, пр-т Комсомольский, д. 86: 2026: РФ"/>
    <s v="СС"/>
    <s v="нет"/>
    <s v="г. Пермь, пр-т Комсомольский, д. 86: РФ"/>
    <e v="#REF!"/>
  </r>
  <r>
    <n v="1325"/>
    <s v="Пермский городской округ, город Пермь"/>
    <s v="г. Пермь, ул. Адмирала Старикова, д. 1"/>
    <s v="ЭЛ"/>
    <d v="2026-12-31T00:00:00"/>
    <m/>
    <s v=""/>
    <s v=""/>
    <x v="743"/>
    <s v="г. Пермь, ул. Адмирала Старикова, д. 1: 2026: ЭЛ"/>
    <s v="РО"/>
    <s v="нет"/>
    <s v="г. Пермь, ул. Адмирала Старикова, д. 1: ЭЛ"/>
    <e v="#REF!"/>
  </r>
  <r>
    <n v="1326"/>
    <s v="Пермский городской округ, город Пермь"/>
    <s v="г. Пермь, ул. Адмирала Старикова, д. 1"/>
    <s v="ВОД"/>
    <d v="2026-12-31T00:00:00"/>
    <m/>
    <s v=""/>
    <s v=""/>
    <x v="743"/>
    <s v="г. Пермь, ул. Адмирала Старикова, д. 1: 2026: ВОД"/>
    <s v="РО"/>
    <s v="нет"/>
    <s v="г. Пермь, ул. Адмирала Старикова, д. 1: ВОД"/>
    <e v="#REF!"/>
  </r>
  <r>
    <n v="1327"/>
    <s v="Пермский городской округ, город Пермь"/>
    <s v="г. Пермь, ул. Адмирала Старикова, д. 1"/>
    <s v="РФа"/>
    <d v="2026-12-31T00:00:00"/>
    <m/>
    <s v=""/>
    <s v=""/>
    <x v="743"/>
    <s v="г. Пермь, ул. Адмирала Старикова, д. 1: 2026: Рфа"/>
    <s v="РО"/>
    <s v="нет"/>
    <s v="г. Пермь, ул. Адмирала Старикова, д. 1: Рфа"/>
    <e v="#REF!"/>
  </r>
  <r>
    <n v="1328"/>
    <s v="Пермский городской округ, город Пермь"/>
    <s v="г. Пермь, ул. Баумана, д. 10"/>
    <s v="РК"/>
    <d v="2026-12-31T00:00:00"/>
    <m/>
    <s v=""/>
    <s v=""/>
    <x v="744"/>
    <s v="г. Пермь, ул. Баумана, д. 10: 2026: РК"/>
    <s v="РО"/>
    <s v="нет"/>
    <s v="г. Пермь, ул. Баумана, д. 10: РК"/>
    <e v="#REF!"/>
  </r>
  <r>
    <n v="1329"/>
    <s v="Пермский городской округ, город Пермь"/>
    <s v="г. Пермь, ул. Белинского, д. 59"/>
    <s v="ВОД"/>
    <d v="2026-12-31T00:00:00"/>
    <m/>
    <s v=""/>
    <s v=""/>
    <x v="745"/>
    <s v="г. Пермь, ул. Белинского, д. 59: 2026: ВОД"/>
    <s v="РО"/>
    <s v="нет"/>
    <s v="г. Пермь, ул. Белинского, д. 59: ВОД"/>
    <e v="#REF!"/>
  </r>
  <r>
    <n v="1330"/>
    <s v="Пермский городской округ, город Пермь"/>
    <s v="г. Пермь, ул. Бородинская, д. 23"/>
    <s v="ЭЛ"/>
    <d v="2026-12-31T00:00:00"/>
    <m/>
    <s v=""/>
    <s v=""/>
    <x v="746"/>
    <s v="г. Пермь, ул. Бородинская, д. 23: 2026: ЭЛ"/>
    <s v="РО"/>
    <s v="нет"/>
    <s v="г. Пермь, ул. Бородинская, д. 23: ЭЛ"/>
    <e v="#REF!"/>
  </r>
  <r>
    <n v="1331"/>
    <s v="Пермский городской округ, город Пермь"/>
    <s v="г. Пермь, ул. Бородинская, д. 23"/>
    <s v="ХВС"/>
    <d v="2026-12-31T00:00:00"/>
    <m/>
    <s v=""/>
    <s v=""/>
    <x v="746"/>
    <s v="г. Пермь, ул. Бородинская, д. 23: 2026: ХВС"/>
    <s v="РО"/>
    <s v="нет"/>
    <s v="г. Пермь, ул. Бородинская, д. 23: ХВС"/>
    <e v="#REF!"/>
  </r>
  <r>
    <n v="1332"/>
    <s v="Пермский городской округ, город Пермь"/>
    <s v="г. Пермь, ул. Бородинская, д. 23"/>
    <s v="РФ"/>
    <d v="2026-12-31T00:00:00"/>
    <m/>
    <s v=""/>
    <s v=""/>
    <x v="746"/>
    <s v="г. Пермь, ул. Бородинская, д. 23: 2026: РФ"/>
    <s v="РО"/>
    <s v="нет"/>
    <s v="г. Пермь, ул. Бородинская, д. 23: РФ"/>
    <e v="#REF!"/>
  </r>
  <r>
    <n v="1333"/>
    <s v="Пермский городской округ, город Пермь"/>
    <s v="г. Пермь, ул. Братьев Игнатовых, д. 21А"/>
    <s v="РК"/>
    <d v="2026-12-31T00:00:00"/>
    <m/>
    <s v=""/>
    <s v=""/>
    <x v="747"/>
    <s v="г. Пермь, ул. Братьев Игнатовых, д. 21А: 2026: РК"/>
    <s v="РО"/>
    <s v="нет"/>
    <s v="г. Пермь, ул. Братьев Игнатовых, д. 21А: РК"/>
    <e v="#REF!"/>
  </r>
  <r>
    <n v="1334"/>
    <s v="Пермский городской округ, город Пермь"/>
    <s v="г. Пермь, ул. Васнецова, д. 13"/>
    <s v="ГВС"/>
    <d v="2026-12-31T00:00:00"/>
    <d v="2026-12-31T00:00:00"/>
    <s v=""/>
    <s v=""/>
    <x v="748"/>
    <s v="г. Пермь, ул. Васнецова, д. 13: 2026: ГВС"/>
    <s v="РО"/>
    <s v="нет"/>
    <s v="г. Пермь, ул. Васнецова, д. 13: ГВС"/>
    <e v="#REF!"/>
  </r>
  <r>
    <n v="1335"/>
    <s v="Пермский городской округ, город Пермь"/>
    <s v="г. Пермь, ул. Весенняя, д. 17А"/>
    <s v="ТЕП"/>
    <d v="2026-12-31T00:00:00"/>
    <m/>
    <s v=""/>
    <s v=""/>
    <x v="749"/>
    <s v="г. Пермь, ул. Весенняя, д. 17А: 2026: ТЕП"/>
    <s v="РО"/>
    <s v="нет"/>
    <s v="г. Пермь, ул. Весенняя, д. 17А: ТЕП"/>
    <e v="#REF!"/>
  </r>
  <r>
    <n v="1336"/>
    <s v="Пермский городской округ, город Пермь"/>
    <s v="г. Пермь, ул. Весенняя, д. 17А"/>
    <s v="ХВС"/>
    <d v="2026-12-31T00:00:00"/>
    <m/>
    <s v=""/>
    <s v=""/>
    <x v="749"/>
    <s v="г. Пермь, ул. Весенняя, д. 17А: 2026: ХВС"/>
    <s v="РО"/>
    <s v="нет"/>
    <s v="г. Пермь, ул. Весенняя, д. 17А: ХВС"/>
    <e v="#REF!"/>
  </r>
  <r>
    <n v="1337"/>
    <s v="Пермский городской округ, город Пермь"/>
    <s v="г. Пермь, ул. Весенняя, д. 17А"/>
    <s v="ВОД"/>
    <d v="2026-12-31T00:00:00"/>
    <m/>
    <s v=""/>
    <s v=""/>
    <x v="749"/>
    <s v="г. Пермь, ул. Весенняя, д. 17А: 2026: ВОД"/>
    <s v="РО"/>
    <s v="нет"/>
    <s v="г. Пермь, ул. Весенняя, д. 17А: ВОД"/>
    <e v="#REF!"/>
  </r>
  <r>
    <n v="1338"/>
    <s v="Пермский городской округ, город Пермь"/>
    <s v="г. Пермь, ул. Ветлужская, д. 64"/>
    <s v="ЭЛ"/>
    <d v="2026-12-31T00:00:00"/>
    <m/>
    <s v=""/>
    <s v=""/>
    <x v="750"/>
    <s v="г. Пермь, ул. Ветлужская, д. 64: 2026: ЭЛ"/>
    <s v="СС"/>
    <s v="нет"/>
    <s v="г. Пермь, ул. Ветлужская, д. 64: ЭЛ"/>
    <e v="#REF!"/>
  </r>
  <r>
    <n v="1339"/>
    <s v="Пермский городской округ, город Пермь"/>
    <s v="г. Пермь, ул. Вижайская, д. 12"/>
    <s v="РК"/>
    <d v="2026-12-31T00:00:00"/>
    <m/>
    <s v=""/>
    <s v=""/>
    <x v="751"/>
    <s v="г. Пермь, ул. Вижайская, д. 12: 2026: РК"/>
    <s v="РО"/>
    <s v="нет"/>
    <s v="г. Пермь, ул. Вижайская, д. 12: РК"/>
    <e v="#REF!"/>
  </r>
  <r>
    <n v="1340"/>
    <s v="Пермский городской округ, город Пермь"/>
    <s v="г. Пермь, ул. Волгодонская, д. 11"/>
    <s v="ТЕП"/>
    <d v="2026-12-31T00:00:00"/>
    <d v="2026-12-31T00:00:00"/>
    <s v=""/>
    <s v=""/>
    <x v="752"/>
    <s v="г. Пермь, ул. Волгодонская, д. 11: 2026: ТЕП"/>
    <s v="РО"/>
    <s v="нет"/>
    <s v="г. Пермь, ул. Волгодонская, д. 11: ТЕП"/>
    <e v="#REF!"/>
  </r>
  <r>
    <n v="1341"/>
    <s v="Пермский городской округ, город Пермь"/>
    <s v="г. Пермь, ул. Волгодонская, д. 11"/>
    <s v="ХВС"/>
    <d v="2026-12-31T00:00:00"/>
    <d v="2026-12-31T00:00:00"/>
    <s v=""/>
    <s v=""/>
    <x v="752"/>
    <s v="г. Пермь, ул. Волгодонская, д. 11: 2026: ХВС"/>
    <s v="РО"/>
    <s v="нет"/>
    <s v="г. Пермь, ул. Волгодонская, д. 11: ХВС"/>
    <e v="#REF!"/>
  </r>
  <r>
    <n v="1342"/>
    <s v="Пермский городской округ, город Пермь"/>
    <s v="г. Пермь, ул. Волгодонская, д. 11"/>
    <s v="ГВС"/>
    <d v="2026-12-31T00:00:00"/>
    <d v="2026-12-31T00:00:00"/>
    <s v=""/>
    <s v=""/>
    <x v="752"/>
    <s v="г. Пермь, ул. Волгодонская, д. 11: 2026: ГВС"/>
    <s v="РО"/>
    <s v="нет"/>
    <s v="г. Пермь, ул. Волгодонская, д. 11: ГВС"/>
    <e v="#REF!"/>
  </r>
  <r>
    <n v="1343"/>
    <s v="Пермский городской округ, город Пермь"/>
    <s v="г. Пермь, ул. Волгодонская, д. 11"/>
    <s v="ВОД"/>
    <d v="2026-12-31T00:00:00"/>
    <d v="2026-12-31T00:00:00"/>
    <s v=""/>
    <s v=""/>
    <x v="752"/>
    <s v="г. Пермь, ул. Волгодонская, д. 11: 2026: ВОД"/>
    <s v="РО"/>
    <s v="нет"/>
    <s v="г. Пермь, ул. Волгодонская, д. 11: ВОД"/>
    <e v="#REF!"/>
  </r>
  <r>
    <n v="1344"/>
    <s v="Пермский городской округ, город Пермь"/>
    <s v="г. Пермь, ул. Газеты Звезда, д. 9"/>
    <s v="РП"/>
    <d v="2026-12-31T00:00:00"/>
    <m/>
    <s v=""/>
    <s v=""/>
    <x v="753"/>
    <s v="г. Пермь, ул. Газеты Звезда, д. 9: 2026: РП"/>
    <s v="РО"/>
    <s v="нет"/>
    <s v="г. Пермь, ул. Газеты Звезда, д. 9: РП"/>
    <e v="#REF!"/>
  </r>
  <r>
    <n v="1345"/>
    <s v="Пермский городской округ, город Пермь"/>
    <s v="г. Пермь, ул. Гашкова, д. 30/3"/>
    <s v="КО"/>
    <d v="2026-12-31T00:00:00"/>
    <m/>
    <s v=""/>
    <s v=""/>
    <x v="754"/>
    <s v="г. Пермь, ул. Гашкова, д. 30/3: 2026: КО"/>
    <s v="СС"/>
    <s v="нет"/>
    <s v="г. Пермь, ул. Гашкова, д. 30/3: КО"/>
    <e v="#REF!"/>
  </r>
  <r>
    <n v="1346"/>
    <s v="Пермский городской округ, город Пермь"/>
    <s v="г. Пермь, ул. Героев Хасана, д. 16"/>
    <s v="ЭЛ"/>
    <d v="2026-12-31T00:00:00"/>
    <m/>
    <s v=""/>
    <s v=""/>
    <x v="755"/>
    <s v="г. Пермь, ул. Героев Хасана, д. 16: 2026: ЭЛ"/>
    <s v="РО"/>
    <s v="нет"/>
    <s v="г. Пермь, ул. Героев Хасана, д. 16: ЭЛ"/>
    <e v="#REF!"/>
  </r>
  <r>
    <n v="1347"/>
    <s v="Пермский городской округ, город Пермь"/>
    <s v="г. Пермь, ул. Героев Хасана, д. 32"/>
    <s v="ТЕП"/>
    <d v="2026-12-31T00:00:00"/>
    <m/>
    <s v=""/>
    <s v=""/>
    <x v="756"/>
    <s v="г. Пермь, ул. Героев Хасана, д. 32: 2026: ТЕП"/>
    <s v="СС"/>
    <s v="нет"/>
    <s v="г. Пермь, ул. Героев Хасана, д. 32: ТЕП"/>
    <e v="#REF!"/>
  </r>
  <r>
    <n v="1348"/>
    <s v="Пермский городской округ, город Пермь"/>
    <s v="г. Пермь, ул. Глазовская, д. 3"/>
    <s v="ЭЛ"/>
    <d v="2026-12-31T00:00:00"/>
    <m/>
    <s v=""/>
    <s v=""/>
    <x v="757"/>
    <s v="г. Пермь, ул. Глазовская, д. 3: 2026: ЭЛ"/>
    <s v="СС"/>
    <s v="нет"/>
    <s v="г. Пермь, ул. Глазовская, д. 3: ЭЛ"/>
    <e v="#REF!"/>
  </r>
  <r>
    <n v="1349"/>
    <s v="Пермский городской округ, город Пермь"/>
    <s v="г. Пермь, ул. Глазовская, д. 3"/>
    <s v="ХВС"/>
    <d v="2026-12-31T00:00:00"/>
    <m/>
    <s v=""/>
    <s v=""/>
    <x v="757"/>
    <s v="г. Пермь, ул. Глазовская, д. 3: 2026: ХВС"/>
    <s v="СС"/>
    <s v="нет"/>
    <s v="г. Пермь, ул. Глазовская, д. 3: ХВС"/>
    <e v="#REF!"/>
  </r>
  <r>
    <n v="1350"/>
    <s v="Пермский городской округ, город Пермь"/>
    <s v="г. Пермь, ул. Глазовская, д. 3"/>
    <s v="ГВС"/>
    <d v="2026-12-31T00:00:00"/>
    <m/>
    <s v=""/>
    <s v=""/>
    <x v="757"/>
    <s v="г. Пермь, ул. Глазовская, д. 3: 2026: ГВС"/>
    <s v="СС"/>
    <s v="нет"/>
    <s v="г. Пермь, ул. Глазовская, д. 3: ГВС"/>
    <e v="#REF!"/>
  </r>
  <r>
    <n v="1351"/>
    <s v="Пермский городской округ, город Пермь"/>
    <s v="г. Пермь, ул. Глеба Успенского, д. 2А"/>
    <s v="РК"/>
    <d v="2026-12-31T00:00:00"/>
    <m/>
    <s v=""/>
    <s v=""/>
    <x v="758"/>
    <s v="г. Пермь, ул. Глеба Успенского, д. 2А: 2026: РК"/>
    <s v="СС"/>
    <s v="нет"/>
    <s v="г. Пермь, ул. Глеба Успенского, д. 2А: РК"/>
    <e v="#REF!"/>
  </r>
  <r>
    <n v="1352"/>
    <s v="Пермский городской округ, город Пермь"/>
    <s v="г. Пермь, ул. Дениса Давыдова, д. 22"/>
    <s v="УФ"/>
    <d v="2026-12-31T00:00:00"/>
    <m/>
    <s v=""/>
    <s v=""/>
    <x v="759"/>
    <s v="г. Пермь, ул. Дениса Давыдова, д. 22: 2026: УФ"/>
    <s v="СС"/>
    <s v="нет"/>
    <s v="г. Пермь, ул. Дениса Давыдова, д. 22: УФ"/>
    <e v="#REF!"/>
  </r>
  <r>
    <n v="1353"/>
    <s v="Пермский городской округ, город Пермь"/>
    <s v="г. Пермь, ул. Добролюбова, д. 16"/>
    <s v="ЭЛ"/>
    <d v="2026-12-31T00:00:00"/>
    <m/>
    <s v=""/>
    <s v=""/>
    <x v="760"/>
    <s v="г. Пермь, ул. Добролюбова, д. 16: 2026: ЭЛ"/>
    <s v="СС"/>
    <s v="нет"/>
    <s v="г. Пермь, ул. Добролюбова, д. 16: ЭЛ"/>
    <e v="#REF!"/>
  </r>
  <r>
    <n v="1354"/>
    <s v="Пермский городской округ, город Пермь"/>
    <s v="г. Пермь, ул. Дружбы, д. 20"/>
    <s v="ЭЛ"/>
    <d v="2026-12-31T00:00:00"/>
    <m/>
    <s v=""/>
    <s v=""/>
    <x v="761"/>
    <s v="г. Пермь, ул. Дружбы, д. 20: 2026: ЭЛ"/>
    <s v="РО"/>
    <s v="нет"/>
    <s v="г. Пермь, ул. Дружбы, д. 20: ЭЛ"/>
    <e v="#REF!"/>
  </r>
  <r>
    <n v="1355"/>
    <s v="Пермский городской округ, город Пермь"/>
    <s v="г. Пермь, ул. Дружбы, д. 20"/>
    <s v="ТЕП"/>
    <d v="2026-12-31T00:00:00"/>
    <m/>
    <s v=""/>
    <s v=""/>
    <x v="761"/>
    <s v="г. Пермь, ул. Дружбы, д. 20: 2026: ТЕП"/>
    <s v="РО"/>
    <s v="нет"/>
    <s v="г. Пермь, ул. Дружбы, д. 20: ТЕП"/>
    <e v="#REF!"/>
  </r>
  <r>
    <n v="1356"/>
    <s v="Пермский городской округ, город Пермь"/>
    <s v="г. Пермь, ул. Дружбы, д. 20"/>
    <s v="ГВС"/>
    <d v="2026-12-31T00:00:00"/>
    <m/>
    <s v=""/>
    <s v=""/>
    <x v="761"/>
    <s v="г. Пермь, ул. Дружбы, д. 20: 2026: ГВС"/>
    <s v="РО"/>
    <s v="нет"/>
    <s v="г. Пермь, ул. Дружбы, д. 20: ГВС"/>
    <e v="#REF!"/>
  </r>
  <r>
    <n v="1357"/>
    <s v="Пермский городской округ, город Пермь"/>
    <s v="г. Пермь, ул. Дружбы, д. 20"/>
    <s v="ВОД"/>
    <d v="2026-12-31T00:00:00"/>
    <m/>
    <s v=""/>
    <s v=""/>
    <x v="761"/>
    <s v="г. Пермь, ул. Дружбы, д. 20: 2026: ВОД"/>
    <s v="РО"/>
    <s v="нет"/>
    <s v="г. Пермь, ул. Дружбы, д. 20: ВОД"/>
    <e v="#REF!"/>
  </r>
  <r>
    <n v="1358"/>
    <s v="Пермский городской округ, город Пермь"/>
    <s v="г. Пермь, ул. Екатерининская, д. 134"/>
    <s v="РЛ"/>
    <d v="2026-12-31T00:00:00"/>
    <m/>
    <n v="2"/>
    <n v="0"/>
    <x v="762"/>
    <s v="г. Пермь, ул. Екатерининская, д. 134: 2026: РЛ"/>
    <s v="СС"/>
    <s v="нет"/>
    <s v="г. Пермь, ул. Екатерининская, д. 134: РЛ"/>
    <e v="#REF!"/>
  </r>
  <r>
    <n v="1359"/>
    <s v="Пермский городской округ, город Пермь"/>
    <s v="г. Пермь, ул. Екатерининская, д. 214"/>
    <s v="РП"/>
    <d v="2026-12-31T00:00:00"/>
    <m/>
    <s v=""/>
    <s v=""/>
    <x v="763"/>
    <s v="г. Пермь, ул. Екатерининская, д. 214: 2026: РП"/>
    <s v="РО"/>
    <s v="нет"/>
    <s v="г. Пермь, ул. Екатерининская, д. 214: РП"/>
    <e v="#REF!"/>
  </r>
  <r>
    <n v="1360"/>
    <s v="Пермский городской округ, город Пермь"/>
    <s v="г. Пермь, ул. Елькина, д. 49"/>
    <s v="ГАЗ"/>
    <d v="2026-12-31T00:00:00"/>
    <m/>
    <s v=""/>
    <s v=""/>
    <x v="764"/>
    <s v="г. Пермь, ул. Елькина, д. 49: 2026: ГАЗ"/>
    <s v="СС"/>
    <s v="нет"/>
    <s v="г. Пермь, ул. Елькина, д. 49: ГАЗ"/>
    <e v="#REF!"/>
  </r>
  <r>
    <n v="1361"/>
    <s v="Пермский городской округ, город Пермь"/>
    <s v="г. Пермь, ул. Закамская, д. 29А"/>
    <s v="ТЕП"/>
    <d v="2026-12-31T00:00:00"/>
    <m/>
    <s v=""/>
    <s v=""/>
    <x v="765"/>
    <s v="г. Пермь, ул. Закамская, д. 29А: 2026: ТЕП"/>
    <s v="РО"/>
    <s v="нет"/>
    <s v="г. Пермь, ул. Закамская, д. 29А: ТЕП"/>
    <e v="#REF!"/>
  </r>
  <r>
    <n v="1362"/>
    <s v="Пермский городской округ, город Пермь"/>
    <s v="г. Пермь, ул. Закамская, д. 29А"/>
    <s v="ХВС"/>
    <d v="2026-12-31T00:00:00"/>
    <m/>
    <s v=""/>
    <s v=""/>
    <x v="765"/>
    <s v="г. Пермь, ул. Закамская, д. 29А: 2026: ХВС"/>
    <s v="РО"/>
    <s v="нет"/>
    <s v="г. Пермь, ул. Закамская, д. 29А: ХВС"/>
    <e v="#REF!"/>
  </r>
  <r>
    <n v="1363"/>
    <s v="Пермский городской округ, город Пермь"/>
    <s v="г. Пермь, ул. Закамская, д. 29А"/>
    <s v="ГВС"/>
    <d v="2026-12-31T00:00:00"/>
    <m/>
    <s v=""/>
    <s v=""/>
    <x v="765"/>
    <s v="г. Пермь, ул. Закамская, д. 29А: 2026: ГВС"/>
    <s v="РО"/>
    <s v="нет"/>
    <s v="г. Пермь, ул. Закамская, д. 29А: ГВС"/>
    <e v="#REF!"/>
  </r>
  <r>
    <n v="1364"/>
    <s v="Пермский городской округ, город Пермь"/>
    <s v="г. Пермь, ул. Закамская, д. 2В"/>
    <s v="ТЕП"/>
    <d v="2026-12-31T00:00:00"/>
    <m/>
    <s v=""/>
    <s v=""/>
    <x v="766"/>
    <s v="г. Пермь, ул. Закамская, д. 2В: 2026: ТЕП"/>
    <s v="РО"/>
    <s v="нет"/>
    <s v="г. Пермь, ул. Закамская, д. 2В: ТЕП"/>
    <e v="#REF!"/>
  </r>
  <r>
    <n v="1365"/>
    <s v="Пермский городской округ, город Пермь"/>
    <s v="г. Пермь, ул. Закамская, д. 2В"/>
    <s v="РК"/>
    <d v="2026-12-31T00:00:00"/>
    <m/>
    <s v=""/>
    <s v=""/>
    <x v="766"/>
    <s v="г. Пермь, ул. Закамская, д. 2В: 2026: РК"/>
    <s v="РО"/>
    <s v="нет"/>
    <s v="г. Пермь, ул. Закамская, д. 2В: РК"/>
    <e v="#REF!"/>
  </r>
  <r>
    <n v="1366"/>
    <s v="Пермский городской округ, город Пермь"/>
    <s v="г. Пермь, ул. Закамская, д. 58"/>
    <s v="ВОД"/>
    <d v="2026-12-31T00:00:00"/>
    <m/>
    <s v=""/>
    <s v=""/>
    <x v="767"/>
    <s v="г. Пермь, ул. Закамская, д. 58: 2026: ВОД"/>
    <s v="РО"/>
    <s v="нет"/>
    <s v="г. Пермь, ул. Закамская, д. 58: ВОД"/>
    <e v="#REF!"/>
  </r>
  <r>
    <n v="1367"/>
    <s v="Пермский городской округ, город Пермь"/>
    <s v="г. Пермь, ул. Закамская, д. 58"/>
    <s v="РП"/>
    <d v="2026-12-31T00:00:00"/>
    <m/>
    <s v=""/>
    <s v=""/>
    <x v="767"/>
    <s v="г. Пермь, ул. Закамская, д. 58: 2026: РП"/>
    <s v="РО"/>
    <s v="нет"/>
    <s v="г. Пермь, ул. Закамская, д. 58: РП"/>
    <e v="#REF!"/>
  </r>
  <r>
    <n v="1368"/>
    <s v="Пермский городской округ, город Пермь"/>
    <s v="г. Пермь, ул. Закамская, д. 58"/>
    <s v="РФа"/>
    <d v="2026-12-31T00:00:00"/>
    <m/>
    <s v=""/>
    <s v=""/>
    <x v="767"/>
    <s v="г. Пермь, ул. Закамская, д. 58: 2026: Рфа"/>
    <s v="РО"/>
    <s v="нет"/>
    <s v="г. Пермь, ул. Закамская, д. 58: Рфа"/>
    <e v="#REF!"/>
  </r>
  <r>
    <n v="1369"/>
    <s v="Пермский городской округ, город Пермь"/>
    <s v="г. Пермь, ул. Зенкова, д. 8"/>
    <s v="РЛ"/>
    <d v="2026-12-31T00:00:00"/>
    <m/>
    <n v="7"/>
    <n v="0"/>
    <x v="768"/>
    <s v="г. Пермь, ул. Зенкова, д. 8: 2026: РЛ"/>
    <s v="СС"/>
    <s v="нет"/>
    <s v="г. Пермь, ул. Зенкова, д. 8: РЛ"/>
    <e v="#REF!"/>
  </r>
  <r>
    <n v="1370"/>
    <s v="Пермский городской округ, город Пермь"/>
    <s v="г. Пермь, ул. Качалова, д. 27"/>
    <s v="РФа"/>
    <d v="2026-12-31T00:00:00"/>
    <m/>
    <s v=""/>
    <s v=""/>
    <x v="769"/>
    <s v="г. Пермь, ул. Качалова, д. 27: 2026: Рфа"/>
    <s v="РО"/>
    <s v="нет"/>
    <s v="г. Пермь, ул. Качалова, д. 27: Рфа"/>
    <e v="#REF!"/>
  </r>
  <r>
    <n v="1371"/>
    <s v="Пермский городской округ, город Пермь"/>
    <s v="г. Пермь, ул. КИМ, д. 88"/>
    <s v="РК"/>
    <d v="2026-12-31T00:00:00"/>
    <m/>
    <s v=""/>
    <s v=""/>
    <x v="770"/>
    <s v="г. Пермь, ул. КИМ, д. 88: 2026: РК"/>
    <s v="РО"/>
    <s v="нет"/>
    <s v="г. Пермь, ул. КИМ, д. 88: РК"/>
    <e v="#REF!"/>
  </r>
  <r>
    <n v="1372"/>
    <s v="Пермский городской округ, город Пермь"/>
    <s v="г. Пермь, ул. Кировоградская, д. 55"/>
    <s v="РФа"/>
    <d v="2026-12-31T00:00:00"/>
    <m/>
    <s v=""/>
    <s v=""/>
    <x v="771"/>
    <s v="г. Пермь, ул. Кировоградская, д. 55: 2026: Рфа"/>
    <s v="РО"/>
    <s v="нет"/>
    <s v="г. Пермь, ул. Кировоградская, д. 55: Рфа"/>
    <e v="#REF!"/>
  </r>
  <r>
    <n v="1373"/>
    <s v="Пермский городской округ, город Пермь"/>
    <s v="г. Пермь, ул. Кировоградская, д. 55"/>
    <s v="РФ"/>
    <d v="2026-12-31T00:00:00"/>
    <m/>
    <s v=""/>
    <s v=""/>
    <x v="771"/>
    <s v="г. Пермь, ул. Кировоградская, д. 55: 2026: РФ"/>
    <s v="РО"/>
    <s v="нет"/>
    <s v="г. Пермь, ул. Кировоградская, д. 55: РФ"/>
    <e v="#REF!"/>
  </r>
  <r>
    <n v="1374"/>
    <s v="Пермский городской округ, город Пермь"/>
    <s v="г. Пермь, ул. Комбайнеров, д. 26"/>
    <s v="РК"/>
    <d v="2026-12-31T00:00:00"/>
    <m/>
    <s v=""/>
    <s v=""/>
    <x v="772"/>
    <s v="г. Пермь, ул. Комбайнеров, д. 26: 2026: РК"/>
    <s v="РО"/>
    <s v="нет"/>
    <s v="г. Пермь, ул. Комбайнеров, д. 26: РК"/>
    <e v="#REF!"/>
  </r>
  <r>
    <n v="1375"/>
    <s v="Пермский городской округ, город Пермь"/>
    <s v="г. Пермь, ул. Корсуньская, д. 23"/>
    <s v="ХВС"/>
    <d v="2026-12-31T00:00:00"/>
    <m/>
    <s v=""/>
    <s v=""/>
    <x v="773"/>
    <s v="г. Пермь, ул. Корсуньская, д. 23: 2026: ХВС"/>
    <s v="РО"/>
    <s v="нет"/>
    <s v="г. Пермь, ул. Корсуньская, д. 23: ХВС"/>
    <e v="#REF!"/>
  </r>
  <r>
    <n v="1376"/>
    <s v="Пермский городской округ, город Пермь"/>
    <s v="г. Пермь, ул. Корсуньская, д. 23"/>
    <s v="ГВС"/>
    <d v="2026-12-31T00:00:00"/>
    <m/>
    <s v=""/>
    <s v=""/>
    <x v="773"/>
    <s v="г. Пермь, ул. Корсуньская, д. 23: 2026: ГВС"/>
    <s v="РО"/>
    <s v="нет"/>
    <s v="г. Пермь, ул. Корсуньская, д. 23: ГВС"/>
    <e v="#REF!"/>
  </r>
  <r>
    <n v="1377"/>
    <s v="Пермский городской округ, город Пермь"/>
    <s v="г. Пермь, ул. Корсуньская, д. 23"/>
    <s v="РФа"/>
    <d v="2026-12-31T00:00:00"/>
    <m/>
    <s v=""/>
    <s v=""/>
    <x v="773"/>
    <s v="г. Пермь, ул. Корсуньская, д. 23: 2026: Рфа"/>
    <s v="РО"/>
    <s v="нет"/>
    <s v="г. Пермь, ул. Корсуньская, д. 23: Рфа"/>
    <e v="#REF!"/>
  </r>
  <r>
    <n v="1378"/>
    <s v="Пермский городской округ, город Пермь"/>
    <s v="г. Пермь, ул. Космонавта Беляева, д. 54А"/>
    <s v="РЛ"/>
    <d v="2026-12-31T00:00:00"/>
    <m/>
    <n v="1"/>
    <n v="1"/>
    <x v="774"/>
    <s v="г. Пермь, ул. Космонавта Беляева, д. 54А: 2026: РЛ"/>
    <s v="СС"/>
    <s v="нет"/>
    <s v="г. Пермь, ул. Космонавта Беляева, д. 54А: РЛ"/>
    <e v="#REF!"/>
  </r>
  <r>
    <n v="1379"/>
    <s v="Пермский городской округ, город Пермь"/>
    <s v="г. Пермь, ул. Краснополянская, д. 12"/>
    <s v="ТЕП"/>
    <d v="2026-12-31T00:00:00"/>
    <m/>
    <s v=""/>
    <s v=""/>
    <x v="775"/>
    <s v="г. Пермь, ул. Краснополянская, д. 12: 2026: ТЕП"/>
    <s v="СС"/>
    <s v="нет"/>
    <s v="г. Пермь, ул. Краснополянская, д. 12: ТЕП"/>
    <e v="#REF!"/>
  </r>
  <r>
    <n v="1380"/>
    <s v="Пермский городской округ, город Пермь"/>
    <s v="г. Пермь, ул. Краснополянская, д. 12"/>
    <s v="РК"/>
    <d v="2026-12-31T00:00:00"/>
    <m/>
    <s v=""/>
    <s v=""/>
    <x v="775"/>
    <s v="г. Пермь, ул. Краснополянская, д. 12: 2026: РК"/>
    <s v="СС"/>
    <s v="нет"/>
    <s v="г. Пермь, ул. Краснополянская, д. 12: РК"/>
    <e v="#REF!"/>
  </r>
  <r>
    <n v="1381"/>
    <s v="Пермский городской округ, город Пермь"/>
    <s v="г. Пермь, ул. Краснополянская, д. 12"/>
    <s v="РФа"/>
    <d v="2026-12-31T00:00:00"/>
    <m/>
    <s v=""/>
    <s v=""/>
    <x v="775"/>
    <s v="г. Пермь, ул. Краснополянская, д. 12: 2026: Рфа"/>
    <s v="СС"/>
    <s v="нет"/>
    <s v="г. Пермь, ул. Краснополянская, д. 12: Рфа"/>
    <e v="#REF!"/>
  </r>
  <r>
    <n v="1382"/>
    <s v="Пермский городской округ, город Пермь"/>
    <s v="г. Пермь, ул. Красные Казармы, д. 7"/>
    <s v="ЭЛ"/>
    <d v="2026-12-31T00:00:00"/>
    <m/>
    <s v=""/>
    <s v=""/>
    <x v="776"/>
    <s v="г. Пермь, ул. Красные Казармы, д. 7: 2026: ЭЛ"/>
    <s v="РО"/>
    <s v="нет"/>
    <s v="г. Пермь, ул. Красные Казармы, д. 7: ЭЛ"/>
    <e v="#REF!"/>
  </r>
  <r>
    <n v="1383"/>
    <s v="Пермский городской округ, город Пермь"/>
    <s v="г. Пермь, ул. Красные Казармы, д. 7"/>
    <s v="ХВС"/>
    <d v="2026-12-31T00:00:00"/>
    <m/>
    <s v=""/>
    <s v=""/>
    <x v="776"/>
    <s v="г. Пермь, ул. Красные Казармы, д. 7: 2026: ХВС"/>
    <s v="РО"/>
    <s v="нет"/>
    <s v="г. Пермь, ул. Красные Казармы, д. 7: ХВС"/>
    <e v="#REF!"/>
  </r>
  <r>
    <n v="1384"/>
    <s v="Пермский городской округ, город Пермь"/>
    <s v="г. Пермь, ул. Красные Казармы, д. 7"/>
    <s v="ГВС"/>
    <d v="2026-12-31T00:00:00"/>
    <m/>
    <s v=""/>
    <s v=""/>
    <x v="776"/>
    <s v="г. Пермь, ул. Красные Казармы, д. 7: 2026: ГВС"/>
    <s v="РО"/>
    <s v="нет"/>
    <s v="г. Пермь, ул. Красные Казармы, д. 7: ГВС"/>
    <e v="#REF!"/>
  </r>
  <r>
    <n v="1385"/>
    <s v="Пермский городской округ, город Пермь"/>
    <s v="г. Пермь, ул. Красные Казармы, д. 7"/>
    <s v="ВОД"/>
    <d v="2026-12-31T00:00:00"/>
    <m/>
    <s v=""/>
    <s v=""/>
    <x v="776"/>
    <s v="г. Пермь, ул. Красные Казармы, д. 7: 2026: ВОД"/>
    <s v="РО"/>
    <s v="нет"/>
    <s v="г. Пермь, ул. Красные Казармы, д. 7: ВОД"/>
    <e v="#REF!"/>
  </r>
  <r>
    <n v="1386"/>
    <s v="Пермский городской округ, город Пермь"/>
    <s v="г. Пермь, ул. Красные Казармы, д. 7"/>
    <s v="РК"/>
    <d v="2026-12-31T00:00:00"/>
    <m/>
    <s v=""/>
    <s v=""/>
    <x v="776"/>
    <s v="г. Пермь, ул. Красные Казармы, д. 7: 2026: РК"/>
    <s v="РО"/>
    <s v="нет"/>
    <s v="г. Пермь, ул. Красные Казармы, д. 7: РК"/>
    <e v="#REF!"/>
  </r>
  <r>
    <n v="1387"/>
    <s v="Пермский городской округ, город Пермь"/>
    <s v="г. Пермь, ул. Красные Казармы, д. 7"/>
    <s v="РФ"/>
    <d v="2026-12-31T00:00:00"/>
    <m/>
    <s v=""/>
    <s v=""/>
    <x v="776"/>
    <s v="г. Пермь, ул. Красные Казармы, д. 7: 2026: РФ"/>
    <s v="РО"/>
    <s v="нет"/>
    <s v="г. Пермь, ул. Красные Казармы, д. 7: РФ"/>
    <e v="#REF!"/>
  </r>
  <r>
    <n v="1388"/>
    <s v="Пермский городской округ, город Пермь"/>
    <s v="г. Пермь, ул. Крисанова, д. 18А"/>
    <s v="РК"/>
    <d v="2026-12-31T00:00:00"/>
    <m/>
    <s v=""/>
    <s v=""/>
    <x v="777"/>
    <s v="г. Пермь, ул. Крисанова, д. 18А: 2026: РК"/>
    <s v="РО"/>
    <s v="нет"/>
    <s v="г. Пермь, ул. Крисанова, д. 18А: РК"/>
    <e v="#REF!"/>
  </r>
  <r>
    <n v="1389"/>
    <s v="Пермский городской округ, город Пермь"/>
    <s v="г. Пермь, ул. Крисанова, д. 18Б"/>
    <s v="РК"/>
    <d v="2026-12-31T00:00:00"/>
    <m/>
    <s v=""/>
    <s v=""/>
    <x v="778"/>
    <s v="г. Пермь, ул. Крисанова, д. 18Б: 2026: РК"/>
    <s v="РО"/>
    <s v="нет"/>
    <s v="г. Пермь, ул. Крисанова, д. 18Б: РК"/>
    <e v="#REF!"/>
  </r>
  <r>
    <n v="1390"/>
    <s v="Пермский городской округ, город Пермь"/>
    <s v="г. Пермь, ул. Крисанова, д. 5"/>
    <s v="РФа"/>
    <d v="2026-12-31T00:00:00"/>
    <d v="2026-12-31T00:00:00"/>
    <s v=""/>
    <s v=""/>
    <x v="779"/>
    <s v="г. Пермь, ул. Крисанова, д. 5: 2026: РФа"/>
    <s v="РО"/>
    <s v="нет"/>
    <s v="г. Пермь, ул. Крисанова, д. 5: РФа"/>
    <e v="#REF!"/>
  </r>
  <r>
    <n v="1391"/>
    <s v="Пермский городской округ, город Пермь"/>
    <s v="г. Пермь, ул. Крупской, д. 35"/>
    <s v="ТЕП"/>
    <d v="2026-12-31T00:00:00"/>
    <m/>
    <s v=""/>
    <s v=""/>
    <x v="780"/>
    <s v="г. Пермь, ул. Крупской, д. 35: 2026: ТЕП"/>
    <s v="РО"/>
    <s v="нет"/>
    <s v="г. Пермь, ул. Крупской, д. 35: ТЕП"/>
    <e v="#REF!"/>
  </r>
  <r>
    <n v="1392"/>
    <s v="Пермский городской округ, город Пермь"/>
    <s v="г. Пермь, ул. Крупской, д. 38"/>
    <s v="ГВС"/>
    <d v="2026-12-31T00:00:00"/>
    <m/>
    <s v=""/>
    <s v=""/>
    <x v="781"/>
    <s v="г. Пермь, ул. Крупской, д. 38: 2026: ГВС"/>
    <s v="РО"/>
    <s v="нет"/>
    <s v="г. Пермь, ул. Крупской, д. 38: ГВС"/>
    <e v="#REF!"/>
  </r>
  <r>
    <n v="1393"/>
    <s v="Пермский городской округ, город Пермь"/>
    <s v="г. Пермь, ул. Крупской, д. 75"/>
    <s v="РК"/>
    <d v="2026-12-31T00:00:00"/>
    <m/>
    <s v=""/>
    <s v=""/>
    <x v="782"/>
    <s v="г. Пермь, ул. Крупской, д. 75: 2026: РК"/>
    <s v="РО"/>
    <s v="нет"/>
    <s v="г. Пермь, ул. Крупской, д. 75: РК"/>
    <e v="#REF!"/>
  </r>
  <r>
    <n v="1394"/>
    <s v="Пермский городской округ, город Пермь"/>
    <s v="г. Пермь, ул. Крупской, д. 76"/>
    <s v="РК"/>
    <d v="2026-12-31T00:00:00"/>
    <m/>
    <s v=""/>
    <s v=""/>
    <x v="783"/>
    <s v="г. Пермь, ул. Крупской, д. 76: 2026: РК"/>
    <s v="СС"/>
    <s v="нет"/>
    <s v="г. Пермь, ул. Крупской, д. 76: РК"/>
    <e v="#REF!"/>
  </r>
  <r>
    <n v="1395"/>
    <s v="Пермский городской округ, город Пермь"/>
    <s v="г. Пермь, ул. Крупской, д. 82"/>
    <s v="ВОД"/>
    <d v="2026-12-31T00:00:00"/>
    <m/>
    <s v=""/>
    <s v=""/>
    <x v="784"/>
    <s v="г. Пермь, ул. Крупской, д. 82: 2026: ВОД"/>
    <s v="РО"/>
    <s v="нет"/>
    <s v="г. Пермь, ул. Крупской, д. 82: ВОД"/>
    <e v="#REF!"/>
  </r>
  <r>
    <n v="1396"/>
    <s v="Пермский городской округ, город Пермь"/>
    <s v="г. Пермь, ул. Куйбышева, д. 58А"/>
    <s v="РК"/>
    <d v="2026-12-31T00:00:00"/>
    <m/>
    <s v=""/>
    <s v=""/>
    <x v="785"/>
    <s v="г. Пермь, ул. Куйбышева, д. 58А: 2026: РК"/>
    <s v="РО"/>
    <s v="нет"/>
    <s v="г. Пермь, ул. Куйбышева, д. 58А: РК"/>
    <e v="#REF!"/>
  </r>
  <r>
    <n v="1397"/>
    <s v="Пермский городской округ, город Пермь"/>
    <s v="г. Пермь, ул. Куйбышева, д. 59"/>
    <s v="РФа"/>
    <d v="2026-12-31T00:00:00"/>
    <m/>
    <s v=""/>
    <s v=""/>
    <x v="786"/>
    <s v="г. Пермь, ул. Куйбышева, д. 59: 2026: Рфа"/>
    <s v="РО"/>
    <s v="нет"/>
    <s v="г. Пермь, ул. Куйбышева, д. 59: Рфа"/>
    <e v="#REF!"/>
  </r>
  <r>
    <n v="1398"/>
    <s v="Пермский городской округ, город Пермь"/>
    <s v="г. Пермь, ул. Куйбышева, д. 89"/>
    <s v="РФа"/>
    <d v="2026-12-31T00:00:00"/>
    <m/>
    <s v=""/>
    <s v=""/>
    <x v="787"/>
    <s v="г. Пермь, ул. Куйбышева, д. 89: 2026: Рфа"/>
    <s v="РО"/>
    <s v="нет"/>
    <s v="г. Пермь, ул. Куйбышева, д. 89: Рфа"/>
    <e v="#REF!"/>
  </r>
  <r>
    <n v="1399"/>
    <s v="Пермский городской округ, город Пермь"/>
    <s v="г. Пермь, ул. Кустовая, д. 3"/>
    <s v="РФа"/>
    <d v="2026-12-31T00:00:00"/>
    <m/>
    <s v=""/>
    <s v=""/>
    <x v="788"/>
    <s v="г. Пермь, ул. Кустовая, д. 3: 2026: Рфа"/>
    <s v="РО"/>
    <s v="нет"/>
    <s v="г. Пермь, ул. Кустовая, д. 3: Рфа"/>
    <e v="#REF!"/>
  </r>
  <r>
    <n v="1400"/>
    <s v="Пермский городской округ, город Пермь"/>
    <s v="г. Пермь, ул. Ласьвинская, д. 70"/>
    <s v="ЭЛ"/>
    <d v="2026-12-31T00:00:00"/>
    <m/>
    <s v=""/>
    <s v=""/>
    <x v="789"/>
    <s v="г. Пермь, ул. Ласьвинская, д. 70: 2026: ЭЛ"/>
    <s v="СС"/>
    <s v="нет"/>
    <s v="г. Пермь, ул. Ласьвинская, д. 70: ЭЛ"/>
    <e v="#REF!"/>
  </r>
  <r>
    <n v="1401"/>
    <s v="Пермский городской округ, город Пермь"/>
    <s v="г. Пермь, ул. Ласьвинская, д. 70"/>
    <s v="ТЕП"/>
    <d v="2026-12-31T00:00:00"/>
    <m/>
    <s v=""/>
    <s v=""/>
    <x v="789"/>
    <s v="г. Пермь, ул. Ласьвинская, д. 70: 2026: ТЕП"/>
    <s v="СС"/>
    <s v="нет"/>
    <s v="г. Пермь, ул. Ласьвинская, д. 70: ТЕП"/>
    <e v="#REF!"/>
  </r>
  <r>
    <n v="1402"/>
    <s v="Пермский городской округ, город Пермь"/>
    <s v="г. Пермь, ул. Ласьвинская, д. 72"/>
    <s v="ЭЛ"/>
    <d v="2026-12-31T00:00:00"/>
    <m/>
    <s v=""/>
    <s v=""/>
    <x v="790"/>
    <s v="г. Пермь, ул. Ласьвинская, д. 72: 2026: ЭЛ"/>
    <s v="СС"/>
    <s v="нет"/>
    <s v="г. Пермь, ул. Ласьвинская, д. 72: ЭЛ"/>
    <e v="#REF!"/>
  </r>
  <r>
    <n v="1403"/>
    <s v="Пермский городской округ, город Пермь"/>
    <s v="г. Пермь, ул. Ласьвинская, д. 72"/>
    <s v="ХВС"/>
    <d v="2026-12-31T00:00:00"/>
    <m/>
    <s v=""/>
    <s v=""/>
    <x v="790"/>
    <s v="г. Пермь, ул. Ласьвинская, д. 72: 2026: ХВС"/>
    <s v="СС"/>
    <s v="нет"/>
    <s v="г. Пермь, ул. Ласьвинская, д. 72: ХВС"/>
    <e v="#REF!"/>
  </r>
  <r>
    <n v="1404"/>
    <s v="Пермский городской округ, город Пермь"/>
    <s v="г. Пермь, ул. Ласьвинская, д. 72"/>
    <s v="ГВС"/>
    <d v="2026-12-31T00:00:00"/>
    <m/>
    <s v=""/>
    <s v=""/>
    <x v="790"/>
    <s v="г. Пермь, ул. Ласьвинская, д. 72: 2026: ГВС"/>
    <s v="СС"/>
    <s v="нет"/>
    <s v="г. Пермь, ул. Ласьвинская, д. 72: ГВС"/>
    <e v="#REF!"/>
  </r>
  <r>
    <n v="1405"/>
    <s v="Пермский городской округ, город Пермь"/>
    <s v="г. Пермь, ул. Лебедева, д. 42"/>
    <s v="РП"/>
    <d v="2026-12-31T00:00:00"/>
    <m/>
    <s v=""/>
    <s v=""/>
    <x v="791"/>
    <s v="г. Пермь, ул. Лебедева, д. 42: 2026: РП"/>
    <s v="РО"/>
    <s v="нет"/>
    <s v="г. Пермь, ул. Лебедева, д. 42: РП"/>
    <e v="#REF!"/>
  </r>
  <r>
    <n v="1406"/>
    <s v="Пермский городской округ, город Пермь"/>
    <s v="г. Пермь, ул. Лебедева, д. 42"/>
    <s v="РФ"/>
    <d v="2026-12-31T00:00:00"/>
    <m/>
    <s v=""/>
    <s v=""/>
    <x v="791"/>
    <s v="г. Пермь, ул. Лебедева, д. 42: 2026: РФ"/>
    <s v="РО"/>
    <s v="нет"/>
    <s v="г. Пермь, ул. Лебедева, д. 42: РФ"/>
    <e v="#REF!"/>
  </r>
  <r>
    <n v="1407"/>
    <s v="Пермский городской округ, город Пермь"/>
    <s v="г. Пермь, ул. Лебедева, д. 47"/>
    <s v="РП"/>
    <d v="2026-12-31T00:00:00"/>
    <m/>
    <s v=""/>
    <s v=""/>
    <x v="792"/>
    <s v="г. Пермь, ул. Лебедева, д. 47: 2026: РП"/>
    <s v="РО"/>
    <s v="нет"/>
    <s v="г. Пермь, ул. Лебедева, д. 47: РП"/>
    <e v="#REF!"/>
  </r>
  <r>
    <n v="1408"/>
    <s v="Пермский городской округ, город Пермь"/>
    <s v="г. Пермь, ул. Лебедева, д. 47"/>
    <s v="РФа"/>
    <d v="2026-12-31T00:00:00"/>
    <m/>
    <s v=""/>
    <s v=""/>
    <x v="792"/>
    <s v="г. Пермь, ул. Лебедева, д. 47: 2026: Рфа"/>
    <s v="РО"/>
    <s v="нет"/>
    <s v="г. Пермь, ул. Лебедева, д. 47: Рфа"/>
    <e v="#REF!"/>
  </r>
  <r>
    <n v="1409"/>
    <s v="Пермский городской округ, город Пермь"/>
    <s v="г. Пермь, ул. Липатова, д. 13"/>
    <s v="РК"/>
    <d v="2026-12-31T00:00:00"/>
    <m/>
    <s v=""/>
    <s v=""/>
    <x v="793"/>
    <s v="г. Пермь, ул. Липатова, д. 13: 2026: РК"/>
    <s v="СС"/>
    <s v="нет"/>
    <s v="г. Пермь, ул. Липатова, д. 13: РК"/>
    <e v="#REF!"/>
  </r>
  <r>
    <n v="1410"/>
    <s v="Пермский городской округ, город Пермь"/>
    <s v="г. Пермь, ул. Лиственная, д. 2"/>
    <s v="РФа"/>
    <d v="2026-12-31T00:00:00"/>
    <m/>
    <s v=""/>
    <s v=""/>
    <x v="794"/>
    <s v="г. Пермь, ул. Лиственная, д. 2: 2026: Рфа"/>
    <s v="РО"/>
    <s v="нет"/>
    <s v="г. Пермь, ул. Лиственная, д. 2: Рфа"/>
    <e v="#REF!"/>
  </r>
  <r>
    <n v="1411"/>
    <s v="Пермский городской округ, город Пермь"/>
    <s v="г. Пермь, ул. Лиственная, д. 2"/>
    <s v="РФ"/>
    <d v="2026-12-31T00:00:00"/>
    <m/>
    <s v=""/>
    <s v=""/>
    <x v="794"/>
    <s v="г. Пермь, ул. Лиственная, д. 2: 2026: РФ"/>
    <s v="РО"/>
    <s v="нет"/>
    <s v="г. Пермь, ул. Лиственная, д. 2: РФ"/>
    <e v="#REF!"/>
  </r>
  <r>
    <n v="1412"/>
    <s v="Пермский городской округ, город Пермь"/>
    <s v="г. Пермь, ул. Лодыгина, д. 26"/>
    <s v="РК"/>
    <d v="2026-12-31T00:00:00"/>
    <m/>
    <s v=""/>
    <s v=""/>
    <x v="795"/>
    <s v="г. Пермь, ул. Лодыгина, д. 26: 2026: РК"/>
    <s v="РО"/>
    <s v="нет"/>
    <s v="г. Пермь, ул. Лодыгина, д. 26: РК"/>
    <e v="#REF!"/>
  </r>
  <r>
    <n v="1413"/>
    <s v="Пермский городской округ, город Пермь"/>
    <s v="г. Пермь, ул. Лодыгина, д. 3А"/>
    <s v="РК"/>
    <d v="2026-12-31T00:00:00"/>
    <m/>
    <s v=""/>
    <s v=""/>
    <x v="796"/>
    <s v="г. Пермь, ул. Лодыгина, д. 3А: 2026: РК"/>
    <s v="РО"/>
    <s v="нет"/>
    <s v="г. Пермь, ул. Лодыгина, д. 3А: РК"/>
    <e v="#REF!"/>
  </r>
  <r>
    <n v="1414"/>
    <s v="Пермский городской округ, город Пермь"/>
    <s v="г. Пермь, ул. Луначарского, д. 33"/>
    <s v="ХВС"/>
    <d v="2026-12-31T00:00:00"/>
    <m/>
    <s v=""/>
    <s v=""/>
    <x v="797"/>
    <s v="г. Пермь, ул. Луначарского, д. 33: 2026: ХВС"/>
    <s v="РО"/>
    <s v="нет"/>
    <s v="г. Пермь, ул. Луначарского, д. 33: ХВС"/>
    <e v="#REF!"/>
  </r>
  <r>
    <n v="1415"/>
    <s v="Пермский городской округ, город Пермь"/>
    <s v="г. Пермь, ул. Луначарского, д. 33"/>
    <s v="ГВС"/>
    <d v="2026-12-31T00:00:00"/>
    <m/>
    <s v=""/>
    <s v=""/>
    <x v="797"/>
    <s v="г. Пермь, ул. Луначарского, д. 33: 2026: ГВС"/>
    <s v="РО"/>
    <s v="нет"/>
    <s v="г. Пермь, ул. Луначарского, д. 33: ГВС"/>
    <e v="#REF!"/>
  </r>
  <r>
    <n v="1416"/>
    <s v="Пермский городской округ, город Пермь"/>
    <s v="г. Пермь, ул. Луначарского, д. 33"/>
    <s v="ВОД"/>
    <d v="2026-12-31T00:00:00"/>
    <m/>
    <s v=""/>
    <s v=""/>
    <x v="797"/>
    <s v="г. Пермь, ул. Луначарского, д. 33: 2026: ВОД"/>
    <s v="РО"/>
    <s v="нет"/>
    <s v="г. Пермь, ул. Луначарского, д. 33: ВОД"/>
    <e v="#REF!"/>
  </r>
  <r>
    <n v="1417"/>
    <s v="Пермский городской округ, город Пермь"/>
    <s v="г. Пермь, ул. Луначарского, д. 33"/>
    <s v="РК"/>
    <d v="2026-12-31T00:00:00"/>
    <m/>
    <s v=""/>
    <s v=""/>
    <x v="797"/>
    <s v="г. Пермь, ул. Луначарского, д. 33: 2026: РК"/>
    <s v="РО"/>
    <s v="нет"/>
    <s v="г. Пермь, ул. Луначарского, д. 33: РК"/>
    <e v="#REF!"/>
  </r>
  <r>
    <n v="1418"/>
    <s v="Пермский городской округ, город Пермь"/>
    <s v="г. Пермь, ул. Лядовская, д. 119"/>
    <s v="РК"/>
    <d v="2026-12-31T00:00:00"/>
    <m/>
    <s v=""/>
    <s v=""/>
    <x v="798"/>
    <s v="г. Пермь, ул. Лядовская, д. 119: 2026: РК"/>
    <s v="РО"/>
    <s v="нет"/>
    <s v="г. Пермь, ул. Лядовская, д. 119: РК"/>
    <e v="#REF!"/>
  </r>
  <r>
    <n v="1419"/>
    <s v="Пермский городской округ, город Пермь"/>
    <s v="г. Пермь, ул. Лякишева, д. 4"/>
    <s v="РФа"/>
    <d v="2026-12-31T00:00:00"/>
    <m/>
    <s v=""/>
    <s v=""/>
    <x v="799"/>
    <s v="г. Пермь, ул. Лякишева, д. 4: 2026: Рфа"/>
    <s v="РО"/>
    <s v="нет"/>
    <s v="г. Пермь, ул. Лякишева, д. 4: Рфа"/>
    <e v="#REF!"/>
  </r>
  <r>
    <n v="1420"/>
    <s v="Пермский городской округ, город Пермь"/>
    <s v="г. Пермь, ул. Макаренко, д. 10"/>
    <s v="ЭЛ"/>
    <d v="2026-12-31T00:00:00"/>
    <m/>
    <s v=""/>
    <s v=""/>
    <x v="800"/>
    <s v="г. Пермь, ул. Макаренко, д. 10: 2026: ЭЛ"/>
    <s v="СС"/>
    <s v="нет"/>
    <s v="г. Пермь, ул. Макаренко, д. 10: ЭЛ"/>
    <e v="#REF!"/>
  </r>
  <r>
    <n v="1421"/>
    <s v="Пермский городской округ, город Пермь"/>
    <s v="г. Пермь, ул. Макаренко, д. 10"/>
    <s v="ХВС"/>
    <d v="2026-12-31T00:00:00"/>
    <m/>
    <s v=""/>
    <s v=""/>
    <x v="800"/>
    <s v="г. Пермь, ул. Макаренко, д. 10: 2026: ХВС"/>
    <s v="СС"/>
    <s v="нет"/>
    <s v="г. Пермь, ул. Макаренко, д. 10: ХВС"/>
    <e v="#REF!"/>
  </r>
  <r>
    <n v="1422"/>
    <s v="Пермский городской округ, город Пермь"/>
    <s v="г. Пермь, ул. Макаренко, д. 10"/>
    <s v="ГВС"/>
    <d v="2026-12-31T00:00:00"/>
    <m/>
    <s v=""/>
    <s v=""/>
    <x v="800"/>
    <s v="г. Пермь, ул. Макаренко, д. 10: 2026: ГВС"/>
    <s v="СС"/>
    <s v="нет"/>
    <s v="г. Пермь, ул. Макаренко, д. 10: ГВС"/>
    <e v="#REF!"/>
  </r>
  <r>
    <n v="1423"/>
    <s v="Пермский городской округ, город Пермь"/>
    <s v="г. Пермь, ул. Макаренко, д. 12"/>
    <s v="ГАЗ"/>
    <d v="2026-12-31T00:00:00"/>
    <m/>
    <s v=""/>
    <s v=""/>
    <x v="801"/>
    <s v="г. Пермь, ул. Макаренко, д. 12: 2026: ГАЗ"/>
    <s v="СС"/>
    <s v="нет"/>
    <s v="г. Пермь, ул. Макаренко, д. 12: ГАЗ"/>
    <e v="#REF!"/>
  </r>
  <r>
    <n v="1424"/>
    <s v="Пермский городской округ, город Пермь"/>
    <s v="г. Пермь, ул. Макаренко, д. 14"/>
    <s v="ЭЛ"/>
    <d v="2026-12-31T00:00:00"/>
    <m/>
    <s v=""/>
    <s v=""/>
    <x v="802"/>
    <s v="г. Пермь, ул. Макаренко, д. 14: 2026: ЭЛ"/>
    <s v="СС"/>
    <s v="нет"/>
    <s v="г. Пермь, ул. Макаренко, д. 14: ЭЛ"/>
    <e v="#REF!"/>
  </r>
  <r>
    <n v="1425"/>
    <s v="Пермский городской округ, город Пермь"/>
    <s v="г. Пермь, ул. Макаренко, д. 14"/>
    <s v="ХВС"/>
    <d v="2026-12-31T00:00:00"/>
    <m/>
    <s v=""/>
    <s v=""/>
    <x v="802"/>
    <s v="г. Пермь, ул. Макаренко, д. 14: 2026: ХВС"/>
    <s v="СС"/>
    <s v="нет"/>
    <s v="г. Пермь, ул. Макаренко, д. 14: ХВС"/>
    <e v="#REF!"/>
  </r>
  <r>
    <n v="1426"/>
    <s v="Пермский городской округ, город Пермь"/>
    <s v="г. Пермь, ул. Макаренко, д. 14"/>
    <s v="ГВС"/>
    <d v="2026-12-31T00:00:00"/>
    <m/>
    <s v=""/>
    <s v=""/>
    <x v="802"/>
    <s v="г. Пермь, ул. Макаренко, д. 14: 2026: ГВС"/>
    <s v="СС"/>
    <s v="нет"/>
    <s v="г. Пермь, ул. Макаренко, д. 14: ГВС"/>
    <e v="#REF!"/>
  </r>
  <r>
    <n v="1427"/>
    <s v="Пермский городской округ, город Пермь"/>
    <s v="г. Пермь, ул. Маршала Рыбалко, д. 42"/>
    <s v="РК"/>
    <d v="2026-12-31T00:00:00"/>
    <m/>
    <s v=""/>
    <s v=""/>
    <x v="803"/>
    <s v="г. Пермь, ул. Маршала Рыбалко, д. 42: 2026: РК"/>
    <s v="РО"/>
    <s v="нет"/>
    <s v="г. Пермь, ул. Маршала Рыбалко, д. 42: РК"/>
    <e v="#REF!"/>
  </r>
  <r>
    <n v="1428"/>
    <s v="Пермский городской округ, город Пермь"/>
    <s v="г. Пермь, ул. Маршала Рыбалко, д. 45"/>
    <s v="РК"/>
    <d v="2026-12-31T00:00:00"/>
    <m/>
    <s v=""/>
    <s v=""/>
    <x v="804"/>
    <s v="г. Пермь, ул. Маршала Рыбалко, д. 45: 2026: РК"/>
    <s v="РО"/>
    <s v="нет"/>
    <s v="г. Пермь, ул. Маршала Рыбалко, д. 45: РК"/>
    <e v="#REF!"/>
  </r>
  <r>
    <n v="1429"/>
    <s v="Пермский городской округ, город Пермь"/>
    <s v="г. Пермь, ул. Маршала Толбухина, д. 12"/>
    <s v="РК"/>
    <d v="2026-12-31T00:00:00"/>
    <m/>
    <s v=""/>
    <s v=""/>
    <x v="805"/>
    <s v="г. Пермь, ул. Маршала Толбухина, д. 12: 2026: РК"/>
    <s v="РО"/>
    <s v="нет"/>
    <s v="г. Пермь, ул. Маршала Толбухина, д. 12: РК"/>
    <e v="#REF!"/>
  </r>
  <r>
    <n v="1430"/>
    <s v="Пермский городской округ, город Пермь"/>
    <s v="г. Пермь, ул. Маршала Толбухина, д. 2/5"/>
    <s v="ТЕП"/>
    <d v="2026-12-31T00:00:00"/>
    <m/>
    <s v=""/>
    <s v=""/>
    <x v="806"/>
    <s v="г. Пермь, ул. Маршала Толбухина, д. 2/5: 2026: ТЕП"/>
    <s v="РО"/>
    <s v="нет"/>
    <s v="г. Пермь, ул. Маршала Толбухина, д. 2/5: ТЕП"/>
    <e v="#REF!"/>
  </r>
  <r>
    <n v="1431"/>
    <s v="Пермский городской округ, город Пермь"/>
    <s v="г. Пермь, ул. Мира, д. 6"/>
    <s v="ТЕП"/>
    <d v="2026-12-31T00:00:00"/>
    <m/>
    <s v=""/>
    <s v=""/>
    <x v="807"/>
    <s v="г. Пермь, ул. Мира, д. 6: 2026: ТЕП"/>
    <s v="СС"/>
    <s v="нет"/>
    <s v="г. Пермь, ул. Мира, д. 6: ТЕП"/>
    <e v="#REF!"/>
  </r>
  <r>
    <n v="1432"/>
    <s v="Пермский городской округ, город Пермь"/>
    <s v="г. Пермь, ул. Мира, д. 6"/>
    <s v="РК"/>
    <d v="2026-12-31T00:00:00"/>
    <m/>
    <s v=""/>
    <s v=""/>
    <x v="807"/>
    <s v="г. Пермь, ул. Мира, д. 6: 2026: РК"/>
    <s v="СС"/>
    <s v="нет"/>
    <s v="г. Пермь, ул. Мира, д. 6: РК"/>
    <e v="#REF!"/>
  </r>
  <r>
    <n v="1433"/>
    <s v="Пермский городской округ, город Пермь"/>
    <s v="г. Пермь, ул. Монастырская, д. 177"/>
    <s v="ЭЛ"/>
    <d v="2026-12-31T00:00:00"/>
    <m/>
    <s v=""/>
    <s v=""/>
    <x v="808"/>
    <s v="г. Пермь, ул. Монастырская, д. 177: 2026: ЭЛ"/>
    <s v="РО"/>
    <s v="нет"/>
    <s v="г. Пермь, ул. Монастырская, д. 177: ЭЛ"/>
    <e v="#REF!"/>
  </r>
  <r>
    <n v="1434"/>
    <s v="Пермский городской округ, город Пермь"/>
    <s v="г. Пермь, ул. Монастырская, д. 177"/>
    <s v="ХВС"/>
    <d v="2026-12-31T00:00:00"/>
    <m/>
    <s v=""/>
    <s v=""/>
    <x v="808"/>
    <s v="г. Пермь, ул. Монастырская, д. 177: 2026: ХВС"/>
    <s v="РО"/>
    <s v="нет"/>
    <s v="г. Пермь, ул. Монастырская, д. 177: ХВС"/>
    <e v="#REF!"/>
  </r>
  <r>
    <n v="1435"/>
    <s v="Пермский городской округ, город Пермь"/>
    <s v="г. Пермь, ул. Монастырская, д. 177"/>
    <s v="ГВС"/>
    <d v="2026-12-31T00:00:00"/>
    <m/>
    <s v=""/>
    <s v=""/>
    <x v="808"/>
    <s v="г. Пермь, ул. Монастырская, д. 177: 2026: ГВС"/>
    <s v="РО"/>
    <s v="нет"/>
    <s v="г. Пермь, ул. Монастырская, д. 177: ГВС"/>
    <e v="#REF!"/>
  </r>
  <r>
    <n v="1436"/>
    <s v="Пермский городской округ, город Пермь"/>
    <s v="г. Пермь, ул. Монастырская, д. 177"/>
    <s v="РК"/>
    <d v="2026-12-31T00:00:00"/>
    <m/>
    <s v=""/>
    <s v=""/>
    <x v="808"/>
    <s v="г. Пермь, ул. Монастырская, д. 177: 2026: РК"/>
    <s v="РО"/>
    <s v="нет"/>
    <s v="г. Пермь, ул. Монастырская, д. 177: РК"/>
    <e v="#REF!"/>
  </r>
  <r>
    <n v="1437"/>
    <s v="Пермский городской округ, город Пермь"/>
    <s v="г. Пермь, ул. Монастырская, д. 177"/>
    <s v="РНК"/>
    <d v="2026-12-31T00:00:00"/>
    <m/>
    <s v=""/>
    <s v=""/>
    <x v="808"/>
    <s v="г. Пермь, ул. Монастырская, д. 177: 2026: РНК"/>
    <s v="РО"/>
    <s v="нет"/>
    <s v="г. Пермь, ул. Монастырская, д. 177: РНК"/>
    <e v="#REF!"/>
  </r>
  <r>
    <n v="1438"/>
    <s v="Пермский городской округ, город Пермь"/>
    <s v="г. Пермь, ул. Нефтяников, д. 2"/>
    <s v="РП"/>
    <d v="2026-12-31T00:00:00"/>
    <m/>
    <s v=""/>
    <s v=""/>
    <x v="809"/>
    <s v="г. Пермь, ул. Нефтяников, д. 2: 2026: РП"/>
    <s v="РО"/>
    <s v="нет"/>
    <s v="г. Пермь, ул. Нефтяников, д. 2: РП"/>
    <e v="#REF!"/>
  </r>
  <r>
    <n v="1439"/>
    <s v="Пермский городской округ, город Пермь"/>
    <s v="г. Пермь, ул. Николая Быстрых, д. 2"/>
    <s v="ЭЛ"/>
    <d v="2026-12-31T00:00:00"/>
    <m/>
    <s v=""/>
    <s v=""/>
    <x v="810"/>
    <s v="г. Пермь, ул. Николая Быстрых, д. 2: 2026: ЭЛ"/>
    <s v="РО"/>
    <s v="нет"/>
    <s v="г. Пермь, ул. Николая Быстрых, д. 2: ЭЛ"/>
    <e v="#REF!"/>
  </r>
  <r>
    <n v="1440"/>
    <s v="Пермский городской округ, город Пермь"/>
    <s v="г. Пермь, ул. Николая Быстрых, д. 2"/>
    <s v="ТЕП"/>
    <d v="2026-12-31T00:00:00"/>
    <m/>
    <s v=""/>
    <s v=""/>
    <x v="810"/>
    <s v="г. Пермь, ул. Николая Быстрых, д. 2: 2026: ТЕП"/>
    <s v="РО"/>
    <s v="нет"/>
    <s v="г. Пермь, ул. Николая Быстрых, д. 2: ТЕП"/>
    <e v="#REF!"/>
  </r>
  <r>
    <n v="1441"/>
    <s v="Пермский городской округ, город Пермь"/>
    <s v="г. Пермь, ул. Николая Быстрых, д. 2"/>
    <s v="ХВС"/>
    <d v="2026-12-31T00:00:00"/>
    <m/>
    <s v=""/>
    <s v=""/>
    <x v="810"/>
    <s v="г. Пермь, ул. Николая Быстрых, д. 2: 2026: ХВС"/>
    <s v="РО"/>
    <s v="нет"/>
    <s v="г. Пермь, ул. Николая Быстрых, д. 2: ХВС"/>
    <e v="#REF!"/>
  </r>
  <r>
    <n v="1442"/>
    <s v="Пермский городской округ, город Пермь"/>
    <s v="г. Пермь, ул. Николая Быстрых, д. 2"/>
    <s v="ГВС"/>
    <d v="2026-12-31T00:00:00"/>
    <m/>
    <s v=""/>
    <s v=""/>
    <x v="810"/>
    <s v="г. Пермь, ул. Николая Быстрых, д. 2: 2026: ГВС"/>
    <s v="РО"/>
    <s v="нет"/>
    <s v="г. Пермь, ул. Николая Быстрых, д. 2: ГВС"/>
    <e v="#REF!"/>
  </r>
  <r>
    <n v="1443"/>
    <s v="Пермский городской округ, город Пермь"/>
    <s v="г. Пермь, ул. Николая Быстрых, д. 2"/>
    <s v="ВОД"/>
    <d v="2026-12-31T00:00:00"/>
    <m/>
    <s v=""/>
    <s v=""/>
    <x v="810"/>
    <s v="г. Пермь, ул. Николая Быстрых, д. 2: 2026: ВОД"/>
    <s v="РО"/>
    <s v="нет"/>
    <s v="г. Пермь, ул. Николая Быстрых, д. 2: ВОД"/>
    <e v="#REF!"/>
  </r>
  <r>
    <n v="1444"/>
    <s v="Пермский городской округ, город Пермь"/>
    <s v="г. Пермь, ул. Николая Быстрых, д. 2"/>
    <s v="РП"/>
    <d v="2026-12-31T00:00:00"/>
    <m/>
    <s v=""/>
    <s v=""/>
    <x v="810"/>
    <s v="г. Пермь, ул. Николая Быстрых, д. 2: 2026: РП"/>
    <s v="РО"/>
    <s v="нет"/>
    <s v="г. Пермь, ул. Николая Быстрых, д. 2: РП"/>
    <e v="#REF!"/>
  </r>
  <r>
    <n v="1445"/>
    <s v="Пермский городской округ, город Пермь"/>
    <s v="г. Пермь, ул. Николая Быстрых, д. 2"/>
    <s v="РФа"/>
    <d v="2026-12-31T00:00:00"/>
    <m/>
    <s v=""/>
    <s v=""/>
    <x v="810"/>
    <s v="г. Пермь, ул. Николая Быстрых, д. 2: 2026: Рфа"/>
    <s v="РО"/>
    <s v="нет"/>
    <s v="г. Пермь, ул. Николая Быстрых, д. 2: Рфа"/>
    <e v="#REF!"/>
  </r>
  <r>
    <n v="1446"/>
    <s v="Пермский городской округ, город Пермь"/>
    <s v="г. Пермь, ул. Николая Быстрых, д. 2"/>
    <s v="РФ"/>
    <d v="2026-12-31T00:00:00"/>
    <m/>
    <s v=""/>
    <s v=""/>
    <x v="810"/>
    <s v="г. Пермь, ул. Николая Быстрых, д. 2: 2026: РФ"/>
    <s v="РО"/>
    <s v="нет"/>
    <s v="г. Пермь, ул. Николая Быстрых, д. 2: РФ"/>
    <e v="#REF!"/>
  </r>
  <r>
    <n v="1447"/>
    <s v="Пермский городской округ, город Пермь"/>
    <s v="г. Пермь, ул. Новоржевская, д. 36"/>
    <s v="ЭЛ"/>
    <d v="2026-12-31T00:00:00"/>
    <m/>
    <s v=""/>
    <s v=""/>
    <x v="811"/>
    <s v="г. Пермь, ул. Новоржевская, д. 36: 2026: ЭЛ"/>
    <s v="РО"/>
    <s v="нет"/>
    <s v="г. Пермь, ул. Новоржевская, д. 36: ЭЛ"/>
    <e v="#REF!"/>
  </r>
  <r>
    <n v="1448"/>
    <s v="Пермский городской округ, город Пермь"/>
    <s v="г. Пермь, ул. Новоржевская, д. 36"/>
    <s v="ТЕП"/>
    <d v="2026-12-31T00:00:00"/>
    <m/>
    <s v=""/>
    <s v=""/>
    <x v="811"/>
    <s v="г. Пермь, ул. Новоржевская, д. 36: 2026: ТЕП"/>
    <s v="РО"/>
    <s v="нет"/>
    <s v="г. Пермь, ул. Новоржевская, д. 36: ТЕП"/>
    <e v="#REF!"/>
  </r>
  <r>
    <n v="1449"/>
    <s v="Пермский городской округ, город Пермь"/>
    <s v="г. Пермь, ул. Новоржевская, д. 36"/>
    <s v="ХВС"/>
    <d v="2026-12-31T00:00:00"/>
    <m/>
    <s v=""/>
    <s v=""/>
    <x v="811"/>
    <s v="г. Пермь, ул. Новоржевская, д. 36: 2026: ХВС"/>
    <s v="РО"/>
    <s v="нет"/>
    <s v="г. Пермь, ул. Новоржевская, д. 36: ХВС"/>
    <e v="#REF!"/>
  </r>
  <r>
    <n v="1450"/>
    <s v="Пермский городской округ, город Пермь"/>
    <s v="г. Пермь, ул. Новоржевская, д. 36"/>
    <s v="ВОД"/>
    <d v="2026-12-31T00:00:00"/>
    <m/>
    <s v=""/>
    <s v=""/>
    <x v="811"/>
    <s v="г. Пермь, ул. Новоржевская, д. 36: 2026: ВОД"/>
    <s v="РО"/>
    <s v="нет"/>
    <s v="г. Пермь, ул. Новоржевская, д. 36: ВОД"/>
    <e v="#REF!"/>
  </r>
  <r>
    <n v="1451"/>
    <s v="Пермский городской округ, город Пермь"/>
    <s v="г. Пермь, ул. Новосибирская, д. 18А"/>
    <s v="РК"/>
    <d v="2026-12-31T00:00:00"/>
    <m/>
    <s v=""/>
    <s v=""/>
    <x v="812"/>
    <s v="г. Пермь, ул. Новосибирская, д. 18А: 2026: РК"/>
    <s v="РО"/>
    <s v="нет"/>
    <s v="г. Пермь, ул. Новосибирская, д. 18А: РК"/>
    <e v="#REF!"/>
  </r>
  <r>
    <n v="1452"/>
    <s v="Пермский городской округ, город Пермь"/>
    <s v="г. Пермь, ул. Одоевского, д. 26"/>
    <s v="РК"/>
    <d v="2026-12-31T00:00:00"/>
    <m/>
    <s v=""/>
    <s v=""/>
    <x v="813"/>
    <s v="г. Пермь, ул. Одоевского, д. 26: 2026: РК"/>
    <s v="РО"/>
    <s v="нет"/>
    <s v="г. Пермь, ул. Одоевского, д. 26: РК"/>
    <e v="#REF!"/>
  </r>
  <r>
    <n v="1453"/>
    <s v="Пермский городской округ, город Пермь"/>
    <s v="г. Пермь, ул. Оршанская, д. 13"/>
    <s v="ТЕП"/>
    <d v="2026-12-31T00:00:00"/>
    <m/>
    <s v=""/>
    <s v=""/>
    <x v="814"/>
    <s v="г. Пермь, ул. Оршанская, д. 13: 2026: ТЕП"/>
    <s v="СС"/>
    <s v="нет"/>
    <s v="г. Пермь, ул. Оршанская, д. 13: ТЕП"/>
    <e v="#REF!"/>
  </r>
  <r>
    <n v="1454"/>
    <s v="Пермский городской округ, город Пермь"/>
    <s v="г. Пермь, ул. Оршанская, д. 13"/>
    <s v="ХВС"/>
    <d v="2026-12-31T00:00:00"/>
    <m/>
    <s v=""/>
    <s v=""/>
    <x v="814"/>
    <s v="г. Пермь, ул. Оршанская, д. 13: 2026: ХВС"/>
    <s v="СС"/>
    <s v="нет"/>
    <s v="г. Пермь, ул. Оршанская, д. 13: ХВС"/>
    <e v="#REF!"/>
  </r>
  <r>
    <n v="1455"/>
    <s v="Пермский городской округ, город Пермь"/>
    <s v="г. Пермь, ул. Оршанская, д. 13"/>
    <s v="ВОД"/>
    <d v="2026-12-31T00:00:00"/>
    <m/>
    <s v=""/>
    <s v=""/>
    <x v="814"/>
    <s v="г. Пермь, ул. Оршанская, д. 13: 2026: ВОД"/>
    <s v="СС"/>
    <s v="нет"/>
    <s v="г. Пермь, ул. Оршанская, д. 13: ВОД"/>
    <e v="#REF!"/>
  </r>
  <r>
    <n v="1456"/>
    <s v="Пермский городской округ, город Пермь"/>
    <s v="г. Пермь, ул. Оршанская, д. 13"/>
    <s v="РК"/>
    <d v="2026-12-31T00:00:00"/>
    <m/>
    <s v=""/>
    <s v=""/>
    <x v="814"/>
    <s v="г. Пермь, ул. Оршанская, д. 13: 2026: РК"/>
    <s v="СС"/>
    <s v="нет"/>
    <s v="г. Пермь, ул. Оршанская, д. 13: РК"/>
    <e v="#REF!"/>
  </r>
  <r>
    <n v="1457"/>
    <s v="Пермский городской округ, город Пермь"/>
    <s v="г. Пермь, ул. Оршанская, д. 13"/>
    <s v="РФа"/>
    <d v="2026-12-31T00:00:00"/>
    <m/>
    <s v=""/>
    <s v=""/>
    <x v="814"/>
    <s v="г. Пермь, ул. Оршанская, д. 13: 2026: Рфа"/>
    <s v="СС"/>
    <s v="нет"/>
    <s v="г. Пермь, ул. Оршанская, д. 13: Рфа"/>
    <e v="#REF!"/>
  </r>
  <r>
    <n v="1458"/>
    <s v="Пермский городской округ, город Пермь"/>
    <s v="г. Пермь, ул. Охотников, д. 26"/>
    <s v="РФ"/>
    <d v="2026-12-31T00:00:00"/>
    <m/>
    <s v=""/>
    <s v=""/>
    <x v="815"/>
    <s v="г. Пермь, ул. Охотников, д. 26: 2026: РФ"/>
    <s v="РО"/>
    <s v="нет"/>
    <s v="г. Пермь, ул. Охотников, д. 26: РФ"/>
    <e v="#REF!"/>
  </r>
  <r>
    <n v="1459"/>
    <s v="Пермский городской округ, город Пермь"/>
    <s v="г. Пермь, ул. Петропавловская, д. 78"/>
    <s v="ЭЛ"/>
    <d v="2026-12-31T00:00:00"/>
    <m/>
    <s v=""/>
    <s v=""/>
    <x v="816"/>
    <s v="г. Пермь, ул. Петропавловская, д. 78: 2026: ЭЛ"/>
    <s v="РО"/>
    <s v="нет"/>
    <s v="г. Пермь, ул. Петропавловская, д. 78: ЭЛ"/>
    <e v="#REF!"/>
  </r>
  <r>
    <n v="1460"/>
    <s v="Пермский городской округ, город Пермь"/>
    <s v="г. Пермь, ул. Петропавловская, д. 78"/>
    <s v="ТЕП"/>
    <d v="2026-12-31T00:00:00"/>
    <m/>
    <s v=""/>
    <s v=""/>
    <x v="816"/>
    <s v="г. Пермь, ул. Петропавловская, д. 78: 2026: ТЕП"/>
    <s v="РО"/>
    <s v="нет"/>
    <s v="г. Пермь, ул. Петропавловская, д. 78: ТЕП"/>
    <e v="#REF!"/>
  </r>
  <r>
    <n v="1461"/>
    <s v="Пермский городской округ, город Пермь"/>
    <s v="г. Пермь, ул. Петропавловская, д. 79"/>
    <s v="РФ"/>
    <d v="2026-12-31T00:00:00"/>
    <m/>
    <s v=""/>
    <s v=""/>
    <x v="817"/>
    <s v="г. Пермь, ул. Петропавловская, д. 79: 2026: РФ"/>
    <s v="РО"/>
    <s v="нет"/>
    <s v="г. Пермь, ул. Петропавловская, д. 79: РФ"/>
    <e v="#REF!"/>
  </r>
  <r>
    <n v="1462"/>
    <s v="Пермский городской округ, город Пермь"/>
    <s v="г. Пермь, ул. Плеханова, д. 33"/>
    <s v="РК"/>
    <d v="2026-12-31T00:00:00"/>
    <m/>
    <s v=""/>
    <s v=""/>
    <x v="818"/>
    <s v="г. Пермь, ул. Плеханова, д. 33: 2026: РК"/>
    <s v="РО"/>
    <s v="нет"/>
    <s v="г. Пермь, ул. Плеханова, д. 33: РК"/>
    <e v="#REF!"/>
  </r>
  <r>
    <n v="1463"/>
    <s v="Пермский городской округ, город Пермь"/>
    <s v="г. Пермь, ул. Пономарева, д. 4"/>
    <s v="ЭЛ"/>
    <d v="2026-12-31T00:00:00"/>
    <m/>
    <s v=""/>
    <s v=""/>
    <x v="819"/>
    <s v="г. Пермь, ул. Пономарева, д. 4: 2026: ЭЛ"/>
    <s v="РО"/>
    <s v="нет"/>
    <s v="г. Пермь, ул. Пономарева, д. 4: ЭЛ"/>
    <e v="#REF!"/>
  </r>
  <r>
    <n v="1464"/>
    <s v="Пермский городской округ, город Пермь"/>
    <s v="г. Пермь, ул. Пушкарская, д. 130"/>
    <s v="ТЕП"/>
    <d v="2026-12-31T00:00:00"/>
    <m/>
    <s v=""/>
    <s v=""/>
    <x v="820"/>
    <s v="г. Пермь, ул. Пушкарская, д. 130: 2026: ТЕП"/>
    <s v="РО"/>
    <s v="нет"/>
    <s v="г. Пермь, ул. Пушкарская, д. 130: ТЕП"/>
    <e v="#REF!"/>
  </r>
  <r>
    <n v="1465"/>
    <s v="Пермский городской округ, город Пермь"/>
    <s v="г. Пермь, ул. Пушкарская, д. 130"/>
    <s v="ХВС"/>
    <d v="2026-12-31T00:00:00"/>
    <m/>
    <s v=""/>
    <s v=""/>
    <x v="820"/>
    <s v="г. Пермь, ул. Пушкарская, д. 130: 2026: ХВС"/>
    <s v="РО"/>
    <s v="нет"/>
    <s v="г. Пермь, ул. Пушкарская, д. 130: ХВС"/>
    <e v="#REF!"/>
  </r>
  <r>
    <n v="1466"/>
    <s v="Пермский городской округ, город Пермь"/>
    <s v="г. Пермь, ул. Пушкарская, д. 130"/>
    <s v="ГВС"/>
    <d v="2026-12-31T00:00:00"/>
    <m/>
    <s v=""/>
    <s v=""/>
    <x v="820"/>
    <s v="г. Пермь, ул. Пушкарская, д. 130: 2026: ГВС"/>
    <s v="РО"/>
    <s v="нет"/>
    <s v="г. Пермь, ул. Пушкарская, д. 130: ГВС"/>
    <e v="#REF!"/>
  </r>
  <r>
    <n v="1467"/>
    <s v="Пермский городской округ, город Пермь"/>
    <s v="г. Пермь, ул. Пушкарская, д. 130"/>
    <s v="ВОД"/>
    <d v="2026-12-31T00:00:00"/>
    <m/>
    <s v=""/>
    <s v=""/>
    <x v="820"/>
    <s v="г. Пермь, ул. Пушкарская, д. 130: 2026: ВОД"/>
    <s v="РО"/>
    <s v="нет"/>
    <s v="г. Пермь, ул. Пушкарская, д. 130: ВОД"/>
    <e v="#REF!"/>
  </r>
  <r>
    <n v="1468"/>
    <s v="Пермский городской округ, город Пермь"/>
    <s v="г. Пермь, ул. Пушкарская, д. 130"/>
    <s v="РФа"/>
    <d v="2026-12-31T00:00:00"/>
    <m/>
    <s v=""/>
    <s v=""/>
    <x v="820"/>
    <s v="г. Пермь, ул. Пушкарская, д. 130: 2026: Рфа"/>
    <s v="РО"/>
    <s v="нет"/>
    <s v="г. Пермь, ул. Пушкарская, д. 130: Рфа"/>
    <e v="#REF!"/>
  </r>
  <r>
    <n v="1469"/>
    <s v="Пермский городской округ, город Пермь"/>
    <s v="г. Пермь, ул. Пушкина, д. 29"/>
    <s v="ТЕП"/>
    <d v="2026-12-31T00:00:00"/>
    <m/>
    <s v=""/>
    <s v=""/>
    <x v="821"/>
    <s v="г. Пермь, ул. Пушкина, д. 29: 2026: ТЕП"/>
    <s v="РО"/>
    <s v="нет"/>
    <s v="г. Пермь, ул. Пушкина, д. 29: ТЕП"/>
    <e v="#REF!"/>
  </r>
  <r>
    <n v="1470"/>
    <s v="Пермский городской округ, город Пермь"/>
    <s v="г. Пермь, ул. Розалии Землячки, д. 12"/>
    <s v="ХВС"/>
    <d v="2026-12-31T00:00:00"/>
    <m/>
    <s v=""/>
    <s v=""/>
    <x v="822"/>
    <s v="г. Пермь, ул. Розалии Землячки, д. 12: 2026: ХВС"/>
    <s v="РО"/>
    <s v="нет"/>
    <s v="г. Пермь, ул. Розалии Землячки, д. 12: ХВС"/>
    <e v="#REF!"/>
  </r>
  <r>
    <n v="1471"/>
    <s v="Пермский городской округ, город Пермь"/>
    <s v="г. Пермь, ул. Розалии Землячки, д. 12"/>
    <s v="ГВС"/>
    <d v="2026-12-31T00:00:00"/>
    <m/>
    <s v=""/>
    <s v=""/>
    <x v="822"/>
    <s v="г. Пермь, ул. Розалии Землячки, д. 12: 2026: ГВС"/>
    <s v="РО"/>
    <s v="нет"/>
    <s v="г. Пермь, ул. Розалии Землячки, д. 12: ГВС"/>
    <e v="#REF!"/>
  </r>
  <r>
    <n v="1472"/>
    <s v="Пермский городской округ, город Пермь"/>
    <s v="г. Пермь, ул. Розалии Землячки, д. 12"/>
    <s v="ВОД"/>
    <d v="2026-12-31T00:00:00"/>
    <m/>
    <s v=""/>
    <s v=""/>
    <x v="822"/>
    <s v="г. Пермь, ул. Розалии Землячки, д. 12: 2026: ВОД"/>
    <s v="РО"/>
    <s v="нет"/>
    <s v="г. Пермь, ул. Розалии Землячки, д. 12: ВОД"/>
    <e v="#REF!"/>
  </r>
  <r>
    <n v="1473"/>
    <s v="Пермский городской округ, город Пермь"/>
    <s v="г. Пермь, ул. Розалии Землячки, д. 12"/>
    <s v="РК"/>
    <d v="2026-12-31T00:00:00"/>
    <m/>
    <s v=""/>
    <s v=""/>
    <x v="822"/>
    <s v="г. Пермь, ул. Розалии Землячки, д. 12: 2026: РК"/>
    <s v="РО"/>
    <s v="нет"/>
    <s v="г. Пермь, ул. Розалии Землячки, д. 12: РК"/>
    <e v="#REF!"/>
  </r>
  <r>
    <n v="1474"/>
    <s v="Пермский городской округ, город Пермь"/>
    <s v="г. Пермь, ул. Розалии Землячки, д. 8"/>
    <s v="ТЕП"/>
    <d v="2026-12-31T00:00:00"/>
    <m/>
    <s v=""/>
    <s v=""/>
    <x v="823"/>
    <s v="г. Пермь, ул. Розалии Землячки, д. 8: 2026: ТЕП"/>
    <s v="РО"/>
    <s v="нет"/>
    <s v="г. Пермь, ул. Розалии Землячки, д. 8: ТЕП"/>
    <e v="#REF!"/>
  </r>
  <r>
    <n v="1475"/>
    <s v="Пермский городской округ, город Пермь"/>
    <s v="г. Пермь, ул. Розалии Землячки, д. 8"/>
    <s v="РФ"/>
    <d v="2026-12-31T00:00:00"/>
    <m/>
    <s v=""/>
    <s v=""/>
    <x v="823"/>
    <s v="г. Пермь, ул. Розалии Землячки, д. 8: 2026: РФ"/>
    <s v="РО"/>
    <s v="нет"/>
    <s v="г. Пермь, ул. Розалии Землячки, д. 8: РФ"/>
    <e v="#REF!"/>
  </r>
  <r>
    <n v="1476"/>
    <s v="Пермский городской округ, город Пермь"/>
    <s v="г. Пермь, ул. Сергея Есенина, д. 11"/>
    <s v="УФ"/>
    <d v="2026-12-31T00:00:00"/>
    <m/>
    <s v=""/>
    <s v=""/>
    <x v="824"/>
    <s v="г. Пермь, ул. Сергея Есенина, д. 11: 2026: УФ"/>
    <s v="РО"/>
    <s v="нет"/>
    <s v="г. Пермь, ул. Сергея Есенина, д. 11: УФ"/>
    <e v="#REF!"/>
  </r>
  <r>
    <n v="1477"/>
    <s v="Пермский городской округ, город Пермь"/>
    <s v="г. Пермь, ул. Сергея Есенина, д. 11"/>
    <s v="ЭЛ"/>
    <d v="2026-12-31T00:00:00"/>
    <d v="2026-12-31T00:00:00"/>
    <s v=""/>
    <s v=""/>
    <x v="824"/>
    <s v="г. Пермь, ул. Сергея Есенина, д. 11: 2026: ЭЛ"/>
    <s v="РО"/>
    <s v="нет"/>
    <s v="г. Пермь, ул. Сергея Есенина, д. 11: ЭЛ"/>
    <e v="#REF!"/>
  </r>
  <r>
    <n v="1478"/>
    <s v="Пермский городской округ, город Пермь"/>
    <s v="г. Пермь, ул. Сибирская, д. 4А"/>
    <s v="ТЕП"/>
    <d v="2026-12-31T00:00:00"/>
    <m/>
    <s v=""/>
    <s v=""/>
    <x v="825"/>
    <s v="г. Пермь, ул. Сибирская, д. 4А: 2026: ТЕП"/>
    <s v="РО"/>
    <s v="нет"/>
    <s v="г. Пермь, ул. Сибирская, д. 4А: ТЕП"/>
    <e v="#REF!"/>
  </r>
  <r>
    <n v="1479"/>
    <s v="Пермский городской округ, город Пермь"/>
    <s v="г. Пермь, ул. Сибирская, д. 4А"/>
    <s v="ГАЗ"/>
    <d v="2026-12-31T00:00:00"/>
    <m/>
    <s v=""/>
    <s v=""/>
    <x v="825"/>
    <s v="г. Пермь, ул. Сибирская, д. 4А: 2026: ГАЗ"/>
    <s v="РО"/>
    <s v="нет"/>
    <s v="г. Пермь, ул. Сибирская, д. 4А: ГАЗ"/>
    <e v="#REF!"/>
  </r>
  <r>
    <n v="1480"/>
    <s v="Пермский городской округ, город Пермь"/>
    <s v="г. Пермь, ул. Сибирская, д. 4А"/>
    <s v="ХВС"/>
    <d v="2026-12-31T00:00:00"/>
    <m/>
    <s v=""/>
    <s v=""/>
    <x v="825"/>
    <s v="г. Пермь, ул. Сибирская, д. 4А: 2026: ХВС"/>
    <s v="РО"/>
    <s v="нет"/>
    <s v="г. Пермь, ул. Сибирская, д. 4А: ХВС"/>
    <e v="#REF!"/>
  </r>
  <r>
    <n v="1481"/>
    <s v="Пермский городской округ, город Пермь"/>
    <s v="г. Пермь, ул. Сибирская, д. 4А"/>
    <s v="ГВС"/>
    <d v="2026-12-31T00:00:00"/>
    <m/>
    <s v=""/>
    <s v=""/>
    <x v="825"/>
    <s v="г. Пермь, ул. Сибирская, д. 4А: 2026: ГВС"/>
    <s v="РО"/>
    <s v="нет"/>
    <s v="г. Пермь, ул. Сибирская, д. 4А: ГВС"/>
    <e v="#REF!"/>
  </r>
  <r>
    <n v="1482"/>
    <s v="Пермский городской округ, город Пермь"/>
    <s v="г. Пермь, ул. Сибирская, д. 4А"/>
    <s v="ВОД"/>
    <d v="2026-12-31T00:00:00"/>
    <m/>
    <s v=""/>
    <s v=""/>
    <x v="825"/>
    <s v="г. Пермь, ул. Сибирская, д. 4А: 2026: ВОД"/>
    <s v="РО"/>
    <s v="нет"/>
    <s v="г. Пермь, ул. Сибирская, д. 4А: ВОД"/>
    <e v="#REF!"/>
  </r>
  <r>
    <n v="1483"/>
    <s v="Пермский городской округ, город Пермь"/>
    <s v="г. Пермь, ул. Сибирская, д. 52"/>
    <s v="РЛ"/>
    <d v="2026-12-31T00:00:00"/>
    <m/>
    <n v="3"/>
    <n v="0"/>
    <x v="826"/>
    <s v="г. Пермь, ул. Сибирская, д. 52: 2026: РЛ"/>
    <s v="СС"/>
    <s v="нет"/>
    <s v="г. Пермь, ул. Сибирская, д. 52: РЛ"/>
    <e v="#REF!"/>
  </r>
  <r>
    <n v="1484"/>
    <s v="Пермский городской округ, город Пермь"/>
    <s v="г. Пермь, ул. Сибирская, д. 57"/>
    <s v="ТЕП"/>
    <d v="2026-12-31T00:00:00"/>
    <m/>
    <s v=""/>
    <s v=""/>
    <x v="827"/>
    <s v="г. Пермь, ул. Сибирская, д. 57: 2026: ТЕП"/>
    <s v="РО"/>
    <s v="нет"/>
    <s v="г. Пермь, ул. Сибирская, д. 57: ТЕП"/>
    <e v="#REF!"/>
  </r>
  <r>
    <n v="1485"/>
    <s v="Пермский городской округ, город Пермь"/>
    <s v="г. Пермь, ул. Сибирская, д. 57"/>
    <s v="ВОД"/>
    <d v="2026-12-31T00:00:00"/>
    <m/>
    <s v=""/>
    <s v=""/>
    <x v="827"/>
    <s v="г. Пермь, ул. Сибирская, д. 57: 2026: ВОД"/>
    <s v="РО"/>
    <s v="нет"/>
    <s v="г. Пермь, ул. Сибирская, д. 57: ВОД"/>
    <e v="#REF!"/>
  </r>
  <r>
    <n v="1486"/>
    <s v="Пермский городской округ, город Пермь"/>
    <s v="г. Пермь, ул. Сибирская, д. 7А"/>
    <s v="РК"/>
    <d v="2026-12-31T00:00:00"/>
    <m/>
    <s v=""/>
    <s v=""/>
    <x v="828"/>
    <s v="г. Пермь, ул. Сибирская, д. 7А: 2026: РК"/>
    <s v="РО"/>
    <s v="нет"/>
    <s v="г. Пермь, ул. Сибирская, д. 7А: РК"/>
    <e v="#REF!"/>
  </r>
  <r>
    <n v="1487"/>
    <s v="Пермский городской округ, город Пермь"/>
    <s v="г. Пермь, ул. Сивкова, д. 23"/>
    <s v="РФ"/>
    <d v="2026-12-31T00:00:00"/>
    <m/>
    <s v=""/>
    <s v=""/>
    <x v="829"/>
    <s v="г. Пермь, ул. Сивкова, д. 23: 2026: РФ"/>
    <s v="РО"/>
    <s v="нет"/>
    <s v="г. Пермь, ул. Сивкова, д. 23: РФ"/>
    <e v="#REF!"/>
  </r>
  <r>
    <n v="1488"/>
    <s v="Пермский городской округ, город Пермь"/>
    <s v="г. Пермь, ул. Советской Армии, д. 5"/>
    <s v="РК"/>
    <d v="2026-12-31T00:00:00"/>
    <m/>
    <s v=""/>
    <s v=""/>
    <x v="830"/>
    <s v="г. Пермь, ул. Советской Армии, д. 5: 2026: РК"/>
    <s v="РО"/>
    <s v="нет"/>
    <s v="г. Пермь, ул. Советской Армии, д. 5: РК"/>
    <e v="#REF!"/>
  </r>
  <r>
    <n v="1489"/>
    <s v="Пермский городской округ, город Пермь"/>
    <s v="г. Пермь, ул. Советской Армии, д. 6"/>
    <s v="ХВС"/>
    <d v="2026-12-31T00:00:00"/>
    <d v="2026-12-31T00:00:00"/>
    <s v=""/>
    <s v=""/>
    <x v="831"/>
    <s v="г. Пермь, ул. Советской Армии, д. 6: 2026: ХВС"/>
    <s v="СС"/>
    <s v="нет"/>
    <s v="г. Пермь, ул. Советской Армии, д. 6: ХВС"/>
    <e v="#REF!"/>
  </r>
  <r>
    <n v="1490"/>
    <s v="Пермский городской округ, город Пермь"/>
    <s v="г. Пермь, ул. Советской Армии, д. 6"/>
    <s v="ГВС"/>
    <d v="2026-12-31T00:00:00"/>
    <d v="2026-12-31T00:00:00"/>
    <s v=""/>
    <s v=""/>
    <x v="831"/>
    <s v="г. Пермь, ул. Советской Армии, д. 6: 2026: ГВС"/>
    <s v="СС"/>
    <s v="нет"/>
    <s v="г. Пермь, ул. Советской Армии, д. 6: ГВС"/>
    <e v="#REF!"/>
  </r>
  <r>
    <n v="1491"/>
    <s v="Пермский городской округ, город Пермь"/>
    <s v="г. Пермь, ул. Советской Армии, д. 6"/>
    <s v="РЛ"/>
    <d v="2026-12-31T00:00:00"/>
    <d v="2026-12-31T00:00:00"/>
    <n v="3"/>
    <n v="3"/>
    <x v="831"/>
    <s v="г. Пермь, ул. Советской Армии, д. 6: 2026: РЛ"/>
    <s v="СС"/>
    <s v="нет"/>
    <s v="г. Пермь, ул. Советской Армии, д. 6: РЛ"/>
    <e v="#REF!"/>
  </r>
  <r>
    <n v="1492"/>
    <s v="Пермский городской округ, город Пермь"/>
    <s v="г. Пермь, ул. Солдатова, д. 7"/>
    <s v="РФа"/>
    <d v="2026-12-31T00:00:00"/>
    <m/>
    <s v=""/>
    <s v=""/>
    <x v="832"/>
    <s v="г. Пермь, ул. Солдатова, д. 7: 2026: Рфа"/>
    <s v="СС"/>
    <s v="нет"/>
    <s v="г. Пермь, ул. Солдатова, д. 7: Рфа"/>
    <e v="#REF!"/>
  </r>
  <r>
    <n v="1493"/>
    <s v="Пермский городской округ, город Пермь"/>
    <s v="г. Пермь, ул. Соловьева, д. 11"/>
    <s v="РК"/>
    <d v="2026-12-31T00:00:00"/>
    <m/>
    <s v=""/>
    <s v=""/>
    <x v="833"/>
    <s v="г. Пермь, ул. Соловьева, д. 11: 2026: РК"/>
    <s v="РО"/>
    <s v="нет"/>
    <s v="г. Пермь, ул. Соловьева, д. 11: РК"/>
    <e v="#REF!"/>
  </r>
  <r>
    <n v="1494"/>
    <s v="Пермский городской округ, город Пермь"/>
    <s v="г. Пермь, ул. Соловьева, д. 3"/>
    <s v="ЭЛ"/>
    <d v="2026-12-31T00:00:00"/>
    <m/>
    <s v=""/>
    <s v=""/>
    <x v="834"/>
    <s v="г. Пермь, ул. Соловьева, д. 3: 2026: ЭЛ"/>
    <s v="РО"/>
    <s v="нет"/>
    <s v="г. Пермь, ул. Соловьева, д. 3: ЭЛ"/>
    <e v="#REF!"/>
  </r>
  <r>
    <n v="1495"/>
    <s v="Пермский городской округ, город Пермь"/>
    <s v="г. Пермь, ул. Соловьева, д. 3"/>
    <s v="ТЕП"/>
    <d v="2026-12-31T00:00:00"/>
    <m/>
    <s v=""/>
    <s v=""/>
    <x v="834"/>
    <s v="г. Пермь, ул. Соловьева, д. 3: 2026: ТЕП"/>
    <s v="РО"/>
    <s v="нет"/>
    <s v="г. Пермь, ул. Соловьева, д. 3: ТЕП"/>
    <e v="#REF!"/>
  </r>
  <r>
    <n v="1496"/>
    <s v="Пермский городской округ, город Пермь"/>
    <s v="г. Пермь, ул. Соловьева, д. 3"/>
    <s v="ХВС"/>
    <d v="2026-12-31T00:00:00"/>
    <m/>
    <s v=""/>
    <s v=""/>
    <x v="834"/>
    <s v="г. Пермь, ул. Соловьева, д. 3: 2026: ХВС"/>
    <s v="РО"/>
    <s v="нет"/>
    <s v="г. Пермь, ул. Соловьева, д. 3: ХВС"/>
    <e v="#REF!"/>
  </r>
  <r>
    <n v="1497"/>
    <s v="Пермский городской округ, город Пермь"/>
    <s v="г. Пермь, ул. Соловьева, д. 3"/>
    <s v="ГВС"/>
    <d v="2026-12-31T00:00:00"/>
    <m/>
    <s v=""/>
    <s v=""/>
    <x v="834"/>
    <s v="г. Пермь, ул. Соловьева, д. 3: 2026: ГВС"/>
    <s v="РО"/>
    <s v="нет"/>
    <s v="г. Пермь, ул. Соловьева, д. 3: ГВС"/>
    <e v="#REF!"/>
  </r>
  <r>
    <n v="1498"/>
    <s v="Пермский городской округ, город Пермь"/>
    <s v="г. Пермь, ул. Соловьева, д. 3"/>
    <s v="ВОД"/>
    <d v="2026-12-31T00:00:00"/>
    <m/>
    <s v=""/>
    <s v=""/>
    <x v="834"/>
    <s v="г. Пермь, ул. Соловьева, д. 3: 2026: ВОД"/>
    <s v="РО"/>
    <s v="нет"/>
    <s v="г. Пермь, ул. Соловьева, д. 3: ВОД"/>
    <e v="#REF!"/>
  </r>
  <r>
    <n v="1499"/>
    <s v="Пермский городской округ, город Пермь"/>
    <s v="г. Пермь, ул. Сусанина, д. 9"/>
    <s v="ТЕП"/>
    <d v="2026-12-31T00:00:00"/>
    <m/>
    <s v=""/>
    <s v=""/>
    <x v="835"/>
    <s v="г. Пермь, ул. Сусанина, д. 9: 2026: ТЕП"/>
    <s v="РО"/>
    <s v="нет"/>
    <s v="г. Пермь, ул. Сусанина, д. 9: ТЕП"/>
    <e v="#REF!"/>
  </r>
  <r>
    <n v="1500"/>
    <s v="Пермский городской округ, город Пермь"/>
    <s v="г. Пермь, ул. Сусанина, д. 9"/>
    <s v="ХВС"/>
    <d v="2026-12-31T00:00:00"/>
    <m/>
    <s v=""/>
    <s v=""/>
    <x v="835"/>
    <s v="г. Пермь, ул. Сусанина, д. 9: 2026: ХВС"/>
    <s v="РО"/>
    <s v="нет"/>
    <s v="г. Пермь, ул. Сусанина, д. 9: ХВС"/>
    <e v="#REF!"/>
  </r>
  <r>
    <n v="1501"/>
    <s v="Пермский городской округ, город Пермь"/>
    <s v="г. Пермь, ул. Сусанина, д. 9"/>
    <s v="ГВС"/>
    <d v="2026-12-31T00:00:00"/>
    <m/>
    <s v=""/>
    <s v=""/>
    <x v="835"/>
    <s v="г. Пермь, ул. Сусанина, д. 9: 2026: ГВС"/>
    <s v="РО"/>
    <s v="нет"/>
    <s v="г. Пермь, ул. Сусанина, д. 9: ГВС"/>
    <e v="#REF!"/>
  </r>
  <r>
    <n v="1502"/>
    <s v="Пермский городской округ, город Пермь"/>
    <s v="г. Пермь, ул. Сусанина, д. 9"/>
    <s v="ВОД"/>
    <d v="2026-12-31T00:00:00"/>
    <m/>
    <s v=""/>
    <s v=""/>
    <x v="835"/>
    <s v="г. Пермь, ул. Сусанина, д. 9: 2026: ВОД"/>
    <s v="РО"/>
    <s v="нет"/>
    <s v="г. Пермь, ул. Сусанина, д. 9: ВОД"/>
    <e v="#REF!"/>
  </r>
  <r>
    <n v="1503"/>
    <s v="Пермский городской округ, город Пермь"/>
    <s v="г. Пермь, ул. Сусанина, д. 9"/>
    <s v="РК"/>
    <d v="2026-12-31T00:00:00"/>
    <m/>
    <s v=""/>
    <s v=""/>
    <x v="835"/>
    <s v="г. Пермь, ул. Сусанина, д. 9: 2026: РК"/>
    <s v="РО"/>
    <s v="нет"/>
    <s v="г. Пермь, ул. Сусанина, д. 9: РК"/>
    <e v="#REF!"/>
  </r>
  <r>
    <n v="1504"/>
    <s v="Пермский городской округ, город Пермь"/>
    <s v="г. Пермь, ул. Сусанина, д. 9"/>
    <s v="РФа"/>
    <d v="2026-12-31T00:00:00"/>
    <m/>
    <s v=""/>
    <s v=""/>
    <x v="835"/>
    <s v="г. Пермь, ул. Сусанина, д. 9: 2026: Рфа"/>
    <s v="РО"/>
    <s v="нет"/>
    <s v="г. Пермь, ул. Сусанина, д. 9: Рфа"/>
    <e v="#REF!"/>
  </r>
  <r>
    <n v="1505"/>
    <s v="Пермский городской округ, город Пермь"/>
    <s v="г. Пермь, ул. Тбилисская, д. 11"/>
    <s v="ЭЛ"/>
    <d v="2026-12-31T00:00:00"/>
    <m/>
    <s v=""/>
    <s v=""/>
    <x v="836"/>
    <s v="г. Пермь, ул. Тбилисская, д. 11: 2026: ЭЛ"/>
    <s v="РО"/>
    <s v="нет"/>
    <s v="г. Пермь, ул. Тбилисская, д. 11: ЭЛ"/>
    <e v="#REF!"/>
  </r>
  <r>
    <n v="1506"/>
    <s v="Пермский городской округ, город Пермь"/>
    <s v="г. Пермь, ул. Техническая, д. 14"/>
    <s v="РК"/>
    <d v="2026-12-31T00:00:00"/>
    <m/>
    <s v=""/>
    <s v=""/>
    <x v="837"/>
    <s v="г. Пермь, ул. Техническая, д. 14: 2026: РК"/>
    <s v="РО"/>
    <s v="нет"/>
    <s v="г. Пермь, ул. Техническая, д. 14: РК"/>
    <e v="#REF!"/>
  </r>
  <r>
    <n v="1507"/>
    <s v="Пермский городской округ, город Пермь"/>
    <s v="г. Пермь, ул. Техническая, д. 5/1"/>
    <s v="РК"/>
    <d v="2026-12-31T00:00:00"/>
    <d v="2026-12-31T00:00:00"/>
    <s v=""/>
    <s v=""/>
    <x v="838"/>
    <s v="г. Пермь, ул. Техническая, д. 5/1: 2026: РК"/>
    <s v="СС"/>
    <s v="нет"/>
    <s v="г. Пермь, ул. Техническая, д. 5/1: РК"/>
    <e v="#REF!"/>
  </r>
  <r>
    <n v="1508"/>
    <s v="Пермский городской округ, город Пермь"/>
    <s v="г. Пермь, ул. Тургенева, д. 20"/>
    <s v="РК"/>
    <d v="2026-12-31T00:00:00"/>
    <m/>
    <s v=""/>
    <s v=""/>
    <x v="839"/>
    <s v="г. Пермь, ул. Тургенева, д. 20: 2026: РК"/>
    <s v="СС"/>
    <s v="нет"/>
    <s v="г. Пермь, ул. Тургенева, д. 20: РК"/>
    <e v="#REF!"/>
  </r>
  <r>
    <n v="1509"/>
    <s v="Пермский городской округ, город Пермь"/>
    <s v="г. Пермь, ул. Тургенева, д. 23"/>
    <s v="РК"/>
    <d v="2026-12-31T00:00:00"/>
    <m/>
    <s v=""/>
    <s v=""/>
    <x v="840"/>
    <s v="г. Пермь, ул. Тургенева, д. 23: 2026: РК"/>
    <s v="СС"/>
    <s v="нет"/>
    <s v="г. Пермь, ул. Тургенева, д. 23: РК"/>
    <e v="#REF!"/>
  </r>
  <r>
    <n v="1510"/>
    <s v="Пермский городской округ, город Пермь"/>
    <s v="г. Пермь, ул. Тургенева, д. 6"/>
    <s v="ЭЛ"/>
    <d v="2026-12-31T00:00:00"/>
    <m/>
    <s v=""/>
    <s v=""/>
    <x v="841"/>
    <s v="г. Пермь, ул. Тургенева, д. 6: 2026: ЭЛ"/>
    <s v="РО"/>
    <s v="нет"/>
    <s v="г. Пермь, ул. Тургенева, д. 6: ЭЛ"/>
    <e v="#REF!"/>
  </r>
  <r>
    <n v="1511"/>
    <s v="Пермский городской округ, город Пермь"/>
    <s v="г. Пермь, ул. Тургенева, д. 6"/>
    <s v="ТЕП"/>
    <d v="2026-12-31T00:00:00"/>
    <m/>
    <s v=""/>
    <s v=""/>
    <x v="841"/>
    <s v="г. Пермь, ул. Тургенева, д. 6: 2026: ТЕП"/>
    <s v="РО"/>
    <s v="нет"/>
    <s v="г. Пермь, ул. Тургенева, д. 6: ТЕП"/>
    <e v="#REF!"/>
  </r>
  <r>
    <n v="1512"/>
    <s v="Пермский городской округ, город Пермь"/>
    <s v="г. Пермь, ул. Тургенева, д. 6"/>
    <s v="ВОД"/>
    <d v="2026-12-31T00:00:00"/>
    <m/>
    <s v=""/>
    <s v=""/>
    <x v="841"/>
    <s v="г. Пермь, ул. Тургенева, д. 6: 2026: ВОД"/>
    <s v="РО"/>
    <s v="нет"/>
    <s v="г. Пермь, ул. Тургенева, д. 6: ВОД"/>
    <e v="#REF!"/>
  </r>
  <r>
    <n v="1513"/>
    <s v="Пермский городской округ, город Пермь"/>
    <s v="г. Пермь, ул. Тургенева, д. 6"/>
    <s v="РП"/>
    <d v="2026-12-31T00:00:00"/>
    <m/>
    <s v=""/>
    <s v=""/>
    <x v="841"/>
    <s v="г. Пермь, ул. Тургенева, д. 6: 2026: РП"/>
    <s v="РО"/>
    <s v="нет"/>
    <s v="г. Пермь, ул. Тургенева, д. 6: РП"/>
    <e v="#REF!"/>
  </r>
  <r>
    <n v="1514"/>
    <s v="Пермский городской округ, город Пермь"/>
    <s v="г. Пермь, ул. Тургенева, д. 6"/>
    <s v="РФа"/>
    <d v="2026-12-31T00:00:00"/>
    <m/>
    <s v=""/>
    <s v=""/>
    <x v="841"/>
    <s v="г. Пермь, ул. Тургенева, д. 6: 2026: Рфа"/>
    <s v="РО"/>
    <s v="нет"/>
    <s v="г. Пермь, ул. Тургенева, д. 6: Рфа"/>
    <e v="#REF!"/>
  </r>
  <r>
    <n v="1515"/>
    <s v="Пермский городской округ, город Пермь"/>
    <s v="г. Пермь, ул. Тургенева, д. 6"/>
    <s v="РФ"/>
    <d v="2026-12-31T00:00:00"/>
    <m/>
    <s v=""/>
    <s v=""/>
    <x v="841"/>
    <s v="г. Пермь, ул. Тургенева, д. 6: 2026: РФ"/>
    <s v="РО"/>
    <s v="нет"/>
    <s v="г. Пермь, ул. Тургенева, д. 6: РФ"/>
    <e v="#REF!"/>
  </r>
  <r>
    <n v="1516"/>
    <s v="Пермский городской округ, город Пермь"/>
    <s v="г. Пермь, ул. Уинская, д. 13"/>
    <s v="РЛ"/>
    <d v="2026-12-31T00:00:00"/>
    <m/>
    <n v="5"/>
    <n v="0"/>
    <x v="842"/>
    <s v="г. Пермь, ул. Уинская, д. 13: 2026: РЛ"/>
    <s v="СС"/>
    <s v="нет"/>
    <s v="г. Пермь, ул. Уинская, д. 13: РЛ"/>
    <e v="#REF!"/>
  </r>
  <r>
    <n v="1517"/>
    <s v="Пермский городской округ, город Пермь"/>
    <s v="г. Пермь, ул. Уинская, д. 6"/>
    <s v="РФа"/>
    <d v="2026-12-31T00:00:00"/>
    <m/>
    <s v=""/>
    <s v=""/>
    <x v="843"/>
    <s v="г. Пермь, ул. Уинская, д. 6: 2026: Рфа"/>
    <s v="СС"/>
    <s v="нет"/>
    <s v="г. Пермь, ул. Уинская, д. 6: Рфа"/>
    <e v="#REF!"/>
  </r>
  <r>
    <n v="1518"/>
    <s v="Пермский городской округ, город Пермь"/>
    <s v="г. Пермь, ул. Уинская, д. 6"/>
    <s v="РФ"/>
    <d v="2026-12-31T00:00:00"/>
    <m/>
    <s v=""/>
    <s v=""/>
    <x v="843"/>
    <s v="г. Пермь, ул. Уинская, д. 6: 2026: РФ"/>
    <s v="СС"/>
    <s v="нет"/>
    <s v="г. Пермь, ул. Уинская, д. 6: РФ"/>
    <e v="#REF!"/>
  </r>
  <r>
    <n v="1519"/>
    <s v="Пермский городской округ, город Пермь"/>
    <s v="г. Пермь, ул. Уральская, д. 111"/>
    <s v="РК"/>
    <d v="2026-12-31T00:00:00"/>
    <d v="2026-12-31T00:00:00"/>
    <s v=""/>
    <s v=""/>
    <x v="844"/>
    <s v="г. Пермь, ул. Уральская, д. 111: 2026: РК"/>
    <s v="РО"/>
    <s v="нет"/>
    <s v="г. Пермь, ул. Уральская, д. 111: РК"/>
    <e v="#REF!"/>
  </r>
  <r>
    <n v="1520"/>
    <s v="Пермский городской округ, город Пермь"/>
    <s v="г. Пермь, ул. Уральская, д. 45"/>
    <s v="РНК"/>
    <d v="2026-12-31T00:00:00"/>
    <m/>
    <s v=""/>
    <s v=""/>
    <x v="845"/>
    <s v="г. Пермь, ул. Уральская, д. 45: 2026: РНК"/>
    <s v="СС"/>
    <s v="нет"/>
    <s v="г. Пермь, ул. Уральская, д. 45: РНК"/>
    <e v="#REF!"/>
  </r>
  <r>
    <n v="1521"/>
    <s v="Пермский городской округ, город Пермь"/>
    <s v="г. Пермь, ул. Уральская, д. 53"/>
    <s v="УФ"/>
    <d v="2026-12-31T00:00:00"/>
    <m/>
    <s v=""/>
    <s v=""/>
    <x v="846"/>
    <s v="г. Пермь, ул. Уральская, д. 53: 2026: УФ"/>
    <s v="СС"/>
    <s v="нет"/>
    <s v="г. Пермь, ул. Уральская, д. 53: УФ"/>
    <e v="#REF!"/>
  </r>
  <r>
    <n v="1522"/>
    <s v="Пермский городской округ, город Пермь"/>
    <s v="г. Пермь, ул. Уральская, д. 83"/>
    <s v="ЭЛ"/>
    <d v="2026-12-31T00:00:00"/>
    <m/>
    <s v=""/>
    <s v=""/>
    <x v="847"/>
    <s v="г. Пермь, ул. Уральская, д. 83: 2026: ЭЛ"/>
    <s v="РО"/>
    <s v="нет"/>
    <s v="г. Пермь, ул. Уральская, д. 83: ЭЛ"/>
    <e v="#REF!"/>
  </r>
  <r>
    <n v="1523"/>
    <s v="Пермский городской округ, город Пермь"/>
    <s v="г. Пермь, ул. Уральская, д. 83"/>
    <s v="ТЕП"/>
    <d v="2026-12-31T00:00:00"/>
    <m/>
    <s v=""/>
    <s v=""/>
    <x v="847"/>
    <s v="г. Пермь, ул. Уральская, д. 83: 2026: ТЕП"/>
    <s v="РО"/>
    <s v="нет"/>
    <s v="г. Пермь, ул. Уральская, д. 83: ТЕП"/>
    <e v="#REF!"/>
  </r>
  <r>
    <n v="1524"/>
    <s v="Пермский городской округ, город Пермь"/>
    <s v="г. Пермь, ул. Уральская, д. 83"/>
    <s v="ВОД"/>
    <d v="2026-12-31T00:00:00"/>
    <m/>
    <s v=""/>
    <s v=""/>
    <x v="847"/>
    <s v="г. Пермь, ул. Уральская, д. 83: 2026: ВОД"/>
    <s v="РО"/>
    <s v="нет"/>
    <s v="г. Пермь, ул. Уральская, д. 83: ВОД"/>
    <e v="#REF!"/>
  </r>
  <r>
    <n v="1525"/>
    <s v="Пермский городской округ, город Пермь"/>
    <s v="г. Пермь, ул. Уральская, д. 83"/>
    <s v="РК"/>
    <d v="2026-12-31T00:00:00"/>
    <m/>
    <s v=""/>
    <s v=""/>
    <x v="847"/>
    <s v="г. Пермь, ул. Уральская, д. 83: 2026: РК"/>
    <s v="РО"/>
    <s v="нет"/>
    <s v="г. Пермь, ул. Уральская, д. 83: РК"/>
    <e v="#REF!"/>
  </r>
  <r>
    <n v="1526"/>
    <s v="Пермский городской округ, город Пермь"/>
    <s v="г. Пермь, ул. Уфимская, д. 14"/>
    <s v="РФ"/>
    <d v="2026-12-31T00:00:00"/>
    <m/>
    <s v=""/>
    <s v=""/>
    <x v="848"/>
    <s v="г. Пермь, ул. Уфимская, д. 14: 2026: РФ"/>
    <s v="СС"/>
    <s v="нет"/>
    <s v="г. Пермь, ул. Уфимская, д. 14: РФ"/>
    <e v="#REF!"/>
  </r>
  <r>
    <n v="1527"/>
    <s v="Пермский городской округ, город Пермь"/>
    <s v="г. Пермь, ул. Федосеева, д. 10"/>
    <s v="РП"/>
    <d v="2026-12-31T00:00:00"/>
    <m/>
    <s v=""/>
    <s v=""/>
    <x v="849"/>
    <s v="г. Пермь, ул. Федосеева, д. 10: 2026: РП"/>
    <s v="РО"/>
    <s v="нет"/>
    <s v="г. Пермь, ул. Федосеева, д. 10: РП"/>
    <e v="#REF!"/>
  </r>
  <r>
    <n v="1528"/>
    <s v="Пермский городской округ, город Пермь"/>
    <s v="г. Пермь, ул. Федосеева, д. 10"/>
    <s v="РФа"/>
    <d v="2026-12-31T00:00:00"/>
    <m/>
    <s v=""/>
    <s v=""/>
    <x v="849"/>
    <s v="г. Пермь, ул. Федосеева, д. 10: 2026: Рфа"/>
    <s v="РО"/>
    <s v="нет"/>
    <s v="г. Пермь, ул. Федосеева, д. 10: Рфа"/>
    <e v="#REF!"/>
  </r>
  <r>
    <n v="1529"/>
    <s v="Пермский городской округ, город Пермь"/>
    <s v="г. Пермь, ул. Федосеева, д. 10"/>
    <s v="РФ"/>
    <d v="2026-12-31T00:00:00"/>
    <m/>
    <s v=""/>
    <s v=""/>
    <x v="849"/>
    <s v="г. Пермь, ул. Федосеева, д. 10: 2026: РФ"/>
    <s v="РО"/>
    <s v="нет"/>
    <s v="г. Пермь, ул. Федосеева, д. 10: РФ"/>
    <e v="#REF!"/>
  </r>
  <r>
    <n v="1530"/>
    <s v="Пермский городской округ, город Пермь"/>
    <s v="г. Пермь, ул. Федосеева, д. 9"/>
    <s v="ТЕП"/>
    <d v="2026-12-31T00:00:00"/>
    <m/>
    <s v=""/>
    <s v=""/>
    <x v="850"/>
    <s v="г. Пермь, ул. Федосеева, д. 9: 2026: ТЕП"/>
    <s v="РО"/>
    <s v="нет"/>
    <s v="г. Пермь, ул. Федосеева, д. 9: ТЕП"/>
    <e v="#REF!"/>
  </r>
  <r>
    <n v="1531"/>
    <s v="Пермский городской округ, город Пермь"/>
    <s v="г. Пермь, ул. Федосеева, д. 9"/>
    <s v="ХВС"/>
    <d v="2026-12-31T00:00:00"/>
    <m/>
    <s v=""/>
    <s v=""/>
    <x v="850"/>
    <s v="г. Пермь, ул. Федосеева, д. 9: 2026: ХВС"/>
    <s v="РО"/>
    <s v="нет"/>
    <s v="г. Пермь, ул. Федосеева, д. 9: ХВС"/>
    <e v="#REF!"/>
  </r>
  <r>
    <n v="1532"/>
    <s v="Пермский городской округ, город Пермь"/>
    <s v="г. Пермь, ул. Федосеева, д. 9"/>
    <s v="ВОД"/>
    <d v="2026-12-31T00:00:00"/>
    <m/>
    <s v=""/>
    <s v=""/>
    <x v="850"/>
    <s v="г. Пермь, ул. Федосеева, д. 9: 2026: ВОД"/>
    <s v="РО"/>
    <s v="нет"/>
    <s v="г. Пермь, ул. Федосеева, д. 9: ВОД"/>
    <e v="#REF!"/>
  </r>
  <r>
    <n v="1533"/>
    <s v="Пермский городской округ, город Пермь"/>
    <s v="г. Пермь, ул. Формовщиков, д. 38"/>
    <s v="РК"/>
    <d v="2026-12-31T00:00:00"/>
    <m/>
    <s v=""/>
    <s v=""/>
    <x v="851"/>
    <s v="г. Пермь, ул. Формовщиков, д. 38: 2026: РК"/>
    <s v="СС"/>
    <s v="нет"/>
    <s v="г. Пермь, ул. Формовщиков, д. 38: РК"/>
    <e v="#REF!"/>
  </r>
  <r>
    <n v="1534"/>
    <s v="Пермский городской округ, город Пермь"/>
    <s v="г. Пермь, ул. Худанина, д. 8"/>
    <s v="ЭЛ"/>
    <d v="2026-12-31T00:00:00"/>
    <m/>
    <s v=""/>
    <s v=""/>
    <x v="852"/>
    <s v="г. Пермь, ул. Худанина, д. 8: 2026: ЭЛ"/>
    <s v="РО"/>
    <s v="нет"/>
    <s v="г. Пермь, ул. Худанина, д. 8: ЭЛ"/>
    <e v="#REF!"/>
  </r>
  <r>
    <n v="1535"/>
    <s v="Пермский городской округ, город Пермь"/>
    <s v="г. Пермь, ул. Худанина, д. 8"/>
    <s v="ТЕП"/>
    <d v="2026-12-31T00:00:00"/>
    <m/>
    <s v=""/>
    <s v=""/>
    <x v="852"/>
    <s v="г. Пермь, ул. Худанина, д. 8: 2026: ТЕП"/>
    <s v="РО"/>
    <s v="нет"/>
    <s v="г. Пермь, ул. Худанина, д. 8: ТЕП"/>
    <e v="#REF!"/>
  </r>
  <r>
    <n v="1536"/>
    <s v="Пермский городской округ, город Пермь"/>
    <s v="г. Пермь, ул. Худанина, д. 8"/>
    <s v="РФа"/>
    <d v="2026-12-31T00:00:00"/>
    <m/>
    <s v=""/>
    <s v=""/>
    <x v="852"/>
    <s v="г. Пермь, ул. Худанина, д. 8: 2026: Рфа"/>
    <s v="РО"/>
    <s v="нет"/>
    <s v="г. Пермь, ул. Худанина, д. 8: Рфа"/>
    <e v="#REF!"/>
  </r>
  <r>
    <n v="1537"/>
    <s v="Пермский городской округ, город Пермь"/>
    <s v="г. Пермь, ул. Худанина, д. 8"/>
    <s v="РФ"/>
    <d v="2026-12-31T00:00:00"/>
    <m/>
    <s v=""/>
    <s v=""/>
    <x v="852"/>
    <s v="г. Пермь, ул. Худанина, д. 8: 2026: РФ"/>
    <s v="РО"/>
    <s v="нет"/>
    <s v="г. Пермь, ул. Худанина, д. 8: РФ"/>
    <e v="#REF!"/>
  </r>
  <r>
    <n v="1538"/>
    <s v="Пермский городской округ, город Пермь"/>
    <s v="г. Пермь, ул. Чебоксарская, д. 12"/>
    <s v="ЭЛ"/>
    <d v="2026-12-31T00:00:00"/>
    <m/>
    <s v=""/>
    <s v=""/>
    <x v="853"/>
    <s v="г. Пермь, ул. Чебоксарская, д. 12: 2026: ЭЛ"/>
    <s v="РО"/>
    <s v="нет"/>
    <s v="г. Пермь, ул. Чебоксарская, д. 12: ЭЛ"/>
    <e v="#REF!"/>
  </r>
  <r>
    <n v="1539"/>
    <s v="Пермский городской округ, город Пермь"/>
    <s v="г. Пермь, ул. Чебоксарская, д. 12"/>
    <s v="ТЕП"/>
    <d v="2026-12-31T00:00:00"/>
    <m/>
    <s v=""/>
    <s v=""/>
    <x v="853"/>
    <s v="г. Пермь, ул. Чебоксарская, д. 12: 2026: ТЕП"/>
    <s v="РО"/>
    <s v="нет"/>
    <s v="г. Пермь, ул. Чебоксарская, д. 12: ТЕП"/>
    <e v="#REF!"/>
  </r>
  <r>
    <n v="1540"/>
    <s v="Пермский городской округ, город Пермь"/>
    <s v="г. Пермь, ул. Чебоксарская, д. 12"/>
    <s v="ХВС"/>
    <d v="2026-12-31T00:00:00"/>
    <m/>
    <s v=""/>
    <s v=""/>
    <x v="853"/>
    <s v="г. Пермь, ул. Чебоксарская, д. 12: 2026: ХВС"/>
    <s v="РО"/>
    <s v="нет"/>
    <s v="г. Пермь, ул. Чебоксарская, д. 12: ХВС"/>
    <e v="#REF!"/>
  </r>
  <r>
    <n v="1541"/>
    <s v="Пермский городской округ, город Пермь"/>
    <s v="г. Пермь, ул. Чебоксарская, д. 12"/>
    <s v="ВОД"/>
    <d v="2026-12-31T00:00:00"/>
    <m/>
    <s v=""/>
    <s v=""/>
    <x v="853"/>
    <s v="г. Пермь, ул. Чебоксарская, д. 12: 2026: ВОД"/>
    <s v="РО"/>
    <s v="нет"/>
    <s v="г. Пермь, ул. Чебоксарская, д. 12: ВОД"/>
    <e v="#REF!"/>
  </r>
  <r>
    <n v="1542"/>
    <s v="Пермский городской округ, город Пермь"/>
    <s v="г. Пермь, ул. Чехова, д. 8"/>
    <s v="РФа"/>
    <d v="2026-12-31T00:00:00"/>
    <m/>
    <s v=""/>
    <s v=""/>
    <x v="854"/>
    <s v="г. Пермь, ул. Чехова, д. 8: 2026: Рфа"/>
    <s v="СС"/>
    <s v="нет"/>
    <s v="г. Пермь, ул. Чехова, д. 8: Рфа"/>
    <e v="#REF!"/>
  </r>
  <r>
    <n v="1543"/>
    <s v="Пермский городской округ, город Пермь"/>
    <s v="г. Пермь, ул. Шишкина, д. 4"/>
    <s v="РК"/>
    <d v="2026-12-31T00:00:00"/>
    <m/>
    <s v=""/>
    <s v=""/>
    <x v="855"/>
    <s v="г. Пермь, ул. Шишкина, д. 4: 2026: РК"/>
    <s v="СС"/>
    <s v="нет"/>
    <s v="г. Пермь, ул. Шишкина, д. 4: РК"/>
    <e v="#REF!"/>
  </r>
  <r>
    <n v="1544"/>
    <s v="Пермский городской округ, город Пермь"/>
    <s v="г. Пермь, ул. Экскаваторная, д. 51"/>
    <s v="УФ"/>
    <d v="2026-12-31T00:00:00"/>
    <m/>
    <s v=""/>
    <s v=""/>
    <x v="856"/>
    <s v="г. Пермь, ул. Экскаваторная, д. 51: 2026: УФ"/>
    <s v="СС"/>
    <s v="нет"/>
    <s v="г. Пермь, ул. Экскаваторная, д. 51: УФ"/>
    <e v="#REF!"/>
  </r>
  <r>
    <n v="1545"/>
    <s v="Пермский городской округ, город Пермь"/>
    <s v="г. Пермь, ул. Юрша, д. 82"/>
    <s v="ХВС"/>
    <d v="2026-12-31T00:00:00"/>
    <m/>
    <s v=""/>
    <s v=""/>
    <x v="857"/>
    <s v="г. Пермь, ул. Юрша, д. 82: 2026: ХВС"/>
    <s v="СС"/>
    <s v="нет"/>
    <s v="г. Пермь, ул. Юрша, д. 82: ХВС"/>
    <e v="#REF!"/>
  </r>
  <r>
    <n v="1546"/>
    <s v="Пермский городской округ, город Пермь"/>
    <s v="г. Пермь, ул. Юрша, д. 82"/>
    <s v="ГВС"/>
    <d v="2026-12-31T00:00:00"/>
    <m/>
    <s v=""/>
    <s v=""/>
    <x v="857"/>
    <s v="г. Пермь, ул. Юрша, д. 82: 2026: ГВС"/>
    <s v="СС"/>
    <s v="нет"/>
    <s v="г. Пермь, ул. Юрша, д. 82: ГВС"/>
    <e v="#REF!"/>
  </r>
  <r>
    <n v="1547"/>
    <s v="Пермский городской округ, город Пермь"/>
    <s v="г. Пермь, ул. Юрша, д. 82"/>
    <s v="РК"/>
    <d v="2026-12-31T00:00:00"/>
    <m/>
    <s v=""/>
    <s v=""/>
    <x v="857"/>
    <s v="г. Пермь, ул. Юрша, д. 82: 2026: РК"/>
    <s v="СС"/>
    <s v="нет"/>
    <s v="г. Пермь, ул. Юрша, д. 82: РК"/>
    <e v="#REF!"/>
  </r>
  <r>
    <n v="1548"/>
    <s v="Пермский городской округ, город Пермь"/>
    <s v="г. Пермь, ул. Юрша, д. 9"/>
    <s v="РЛ"/>
    <d v="2026-12-31T00:00:00"/>
    <m/>
    <n v="14"/>
    <n v="0"/>
    <x v="858"/>
    <s v="г. Пермь, ул. Юрша, д. 9: 2026: РЛ"/>
    <s v="СС"/>
    <s v="нет"/>
    <s v="г. Пермь, ул. Юрша, д. 9: РЛ"/>
    <e v="#REF!"/>
  </r>
  <r>
    <n v="1549"/>
    <s v="Пермский городской округ, город Пермь"/>
    <s v="г. Пермь, ул. Ялтинская, д. 10"/>
    <s v="ТЕП"/>
    <d v="2026-12-31T00:00:00"/>
    <m/>
    <s v=""/>
    <s v=""/>
    <x v="859"/>
    <s v="г. Пермь, ул. Ялтинская, д. 10: 2026: ТЕП"/>
    <s v="СС"/>
    <s v="нет"/>
    <s v="г. Пермь, ул. Ялтинская, д. 10: ТЕП"/>
    <e v="#REF!"/>
  </r>
  <r>
    <n v="1550"/>
    <s v="Пермский городской округ, город Пермь"/>
    <s v="г. Пермь, ул. Ялтинская, д. 10"/>
    <s v="ГВС"/>
    <d v="2026-12-31T00:00:00"/>
    <m/>
    <s v=""/>
    <s v=""/>
    <x v="859"/>
    <s v="г. Пермь, ул. Ялтинская, д. 10: 2026: ГВС"/>
    <s v="СС"/>
    <s v="нет"/>
    <s v="г. Пермь, ул. Ялтинская, д. 10: ГВС"/>
    <e v="#REF!"/>
  </r>
  <r>
    <n v="1551"/>
    <s v="Пермский городской округ, город Пермь"/>
    <s v="г. Пермь, ул. Янаульская, д. 11"/>
    <s v="РФа"/>
    <d v="2026-12-31T00:00:00"/>
    <m/>
    <s v=""/>
    <s v=""/>
    <x v="860"/>
    <s v="г. Пермь, ул. Янаульская, д. 11: 2026: Рфа"/>
    <s v="РО"/>
    <s v="нет"/>
    <s v="г. Пермь, ул. Янаульская, д. 11: Рфа"/>
    <e v="#REF!"/>
  </r>
  <r>
    <n v="1552"/>
    <s v="Пермский городской округ, город Пермь"/>
    <s v="г. Пермь, ул. Янаульская, д. 12"/>
    <s v="ХВС"/>
    <d v="2026-12-31T00:00:00"/>
    <m/>
    <s v=""/>
    <s v=""/>
    <x v="861"/>
    <s v="г. Пермь, ул. Янаульская, д. 12: 2026: ХВС"/>
    <s v="СС"/>
    <s v="нет"/>
    <s v="г. Пермь, ул. Янаульская, д. 12: ХВС"/>
    <e v="#REF!"/>
  </r>
  <r>
    <n v="1553"/>
    <s v="Пермский городской округ, город Пермь"/>
    <s v="г. Пермь, ул. Янаульская, д. 12"/>
    <s v="РФ"/>
    <d v="2026-12-31T00:00:00"/>
    <m/>
    <s v=""/>
    <s v=""/>
    <x v="861"/>
    <s v="г. Пермь, ул. Янаульская, д. 12: 2026: РФ"/>
    <s v="СС"/>
    <s v="нет"/>
    <s v="г. Пермь, ул. Янаульская, д. 12: РФ"/>
    <e v="#REF!"/>
  </r>
  <r>
    <n v="1554"/>
    <s v="Пермский городской округ, город Пермь"/>
    <s v="г. Пермь, ш. Космонавтов, д. 110"/>
    <s v="ЭЛ"/>
    <d v="2026-12-31T00:00:00"/>
    <m/>
    <s v=""/>
    <s v=""/>
    <x v="862"/>
    <s v="г. Пермь, ш. Космонавтов, д. 110: 2026: ЭЛ"/>
    <s v="РО"/>
    <s v="нет"/>
    <s v="г. Пермь, ш. Космонавтов, д. 110: ЭЛ"/>
    <e v="#REF!"/>
  </r>
  <r>
    <n v="1555"/>
    <s v="Пермский городской округ, город Пермь"/>
    <s v="г. Пермь, ш. Космонавтов, д. 110"/>
    <s v="РФа"/>
    <d v="2026-12-31T00:00:00"/>
    <m/>
    <s v=""/>
    <s v=""/>
    <x v="862"/>
    <s v="г. Пермь, ш. Космонавтов, д. 110: 2026: Рфа"/>
    <s v="РО"/>
    <s v="нет"/>
    <s v="г. Пермь, ш. Космонавтов, д. 110: Рфа"/>
    <e v="#REF!"/>
  </r>
  <r>
    <n v="1556"/>
    <s v="Пермский городской округ, город Пермь"/>
    <s v="г. Пермь, ш. Космонавтов, д. 127"/>
    <s v="РЛ"/>
    <d v="2026-12-31T00:00:00"/>
    <m/>
    <n v="1"/>
    <n v="0"/>
    <x v="863"/>
    <s v="г. Пермь, ш. Космонавтов, д. 127: 2026: РЛ"/>
    <s v="СС"/>
    <s v="нет"/>
    <s v="г. Пермь, ш. Космонавтов, д. 127: РЛ"/>
    <e v="#REF!"/>
  </r>
  <r>
    <n v="1557"/>
    <s v="Губахинский муниципальный округ Пермского края"/>
    <s v="г. Губаха, пр-т Ленина, д. 36"/>
    <s v="ЭЛ"/>
    <d v="2026-12-31T00:00:00"/>
    <m/>
    <s v=""/>
    <s v=""/>
    <x v="864"/>
    <s v="г. Губаха, пр-т Ленина, д. 36: 2026: ЭЛ"/>
    <s v="РО"/>
    <s v="нет"/>
    <s v="г. Губаха, пр-т Ленина, д. 36: ЭЛ"/>
    <e v="#REF!"/>
  </r>
  <r>
    <n v="1558"/>
    <s v="Губахинский муниципальный округ Пермского края"/>
    <s v="г. Губаха, пр-т Ленина, д. 36"/>
    <s v="ТЕП"/>
    <d v="2026-12-31T00:00:00"/>
    <m/>
    <s v=""/>
    <s v=""/>
    <x v="864"/>
    <s v="г. Губаха, пр-т Ленина, д. 36: 2026: ТЕП"/>
    <s v="РО"/>
    <s v="нет"/>
    <s v="г. Губаха, пр-т Ленина, д. 36: ТЕП"/>
    <e v="#REF!"/>
  </r>
  <r>
    <n v="1559"/>
    <s v="Губахинский муниципальный округ Пермского края"/>
    <s v="г. Губаха, пр-т Ленина, д. 36"/>
    <s v="ХВС"/>
    <d v="2026-12-31T00:00:00"/>
    <m/>
    <s v=""/>
    <s v=""/>
    <x v="864"/>
    <s v="г. Губаха, пр-т Ленина, д. 36: 2026: ХВС"/>
    <s v="РО"/>
    <s v="нет"/>
    <s v="г. Губаха, пр-т Ленина, д. 36: ХВС"/>
    <e v="#REF!"/>
  </r>
  <r>
    <n v="1560"/>
    <s v="Губахинский муниципальный округ Пермского края"/>
    <s v="г. Губаха, пр-т Ленина, д. 36"/>
    <s v="ГВС"/>
    <d v="2026-12-31T00:00:00"/>
    <m/>
    <s v=""/>
    <s v=""/>
    <x v="864"/>
    <s v="г. Губаха, пр-т Ленина, д. 36: 2026: ГВС"/>
    <s v="РО"/>
    <s v="нет"/>
    <s v="г. Губаха, пр-т Ленина, д. 36: ГВС"/>
    <e v="#REF!"/>
  </r>
  <r>
    <n v="1561"/>
    <s v="Губахинский муниципальный округ Пермского края"/>
    <s v="г. Губаха, пр-т Октябрьский, д. 12"/>
    <s v="ГВС"/>
    <d v="2026-12-31T00:00:00"/>
    <m/>
    <s v=""/>
    <s v=""/>
    <x v="865"/>
    <s v="г. Губаха, пр-т Октябрьский, д. 12: 2026: ГВС"/>
    <s v="РО"/>
    <s v="нет"/>
    <s v="г. Губаха, пр-т Октябрьский, д. 12: ГВС"/>
    <e v="#REF!"/>
  </r>
  <r>
    <n v="1562"/>
    <s v="Губахинский муниципальный округ Пермского края"/>
    <s v="г. Губаха, ул. Газеты Правда, д. 23"/>
    <s v="РП"/>
    <d v="2026-12-31T00:00:00"/>
    <m/>
    <s v=""/>
    <s v=""/>
    <x v="866"/>
    <s v="г. Губаха, ул. Газеты Правда, д. 23: 2026: РП"/>
    <s v="РО"/>
    <s v="нет"/>
    <s v="г. Губаха, ул. Газеты Правда, д. 23: РП"/>
    <e v="#REF!"/>
  </r>
  <r>
    <n v="1563"/>
    <s v="Губахинский муниципальный округ Пермского края"/>
    <s v="г. Губаха, ул. Газеты Правда, д. 28"/>
    <s v="РФа"/>
    <d v="2026-12-31T00:00:00"/>
    <m/>
    <s v=""/>
    <s v=""/>
    <x v="867"/>
    <s v="г. Губаха, ул. Газеты Правда, д. 28: 2026: Рфа"/>
    <s v="РО"/>
    <s v="нет"/>
    <s v="г. Губаха, ул. Газеты Правда, д. 28: Рфа"/>
    <e v="#REF!"/>
  </r>
  <r>
    <n v="1564"/>
    <s v="Губахинский муниципальный округ Пермского края"/>
    <s v="г. Губаха, ул. Дзержинского, д. 8"/>
    <s v="ТЕП"/>
    <d v="2026-12-31T00:00:00"/>
    <m/>
    <s v=""/>
    <s v=""/>
    <x v="868"/>
    <s v="г. Губаха, ул. Дзержинского, д. 8: 2026: ТЕП"/>
    <s v="РО"/>
    <s v="нет"/>
    <s v="г. Губаха, ул. Дзержинского, д. 8: ТЕП"/>
    <e v="#REF!"/>
  </r>
  <r>
    <n v="1565"/>
    <s v="Губахинский муниципальный округ Пермского края"/>
    <s v="г. Губаха, ул. Дзержинского, д. 8"/>
    <s v="ВОД"/>
    <d v="2026-12-31T00:00:00"/>
    <m/>
    <s v=""/>
    <s v=""/>
    <x v="868"/>
    <s v="г. Губаха, ул. Дзержинского, д. 8: 2026: ВОД"/>
    <s v="РО"/>
    <s v="нет"/>
    <s v="г. Губаха, ул. Дзержинского, д. 8: ВОД"/>
    <e v="#REF!"/>
  </r>
  <r>
    <n v="1566"/>
    <s v="Губахинский муниципальный округ Пермского края"/>
    <s v="г. Губаха, ул. Мира, д. 27А"/>
    <s v="РК"/>
    <d v="2026-12-31T00:00:00"/>
    <m/>
    <s v=""/>
    <s v=""/>
    <x v="869"/>
    <s v="г. Губаха, ул. Мира, д. 27А: 2026: РК"/>
    <s v="РО"/>
    <s v="нет"/>
    <s v="г. Губаха, ул. Мира, д. 27А: РК"/>
    <e v="#REF!"/>
  </r>
  <r>
    <n v="1567"/>
    <s v="Губахинский муниципальный округ Пермского края"/>
    <s v="г. Губаха, ул. Орджоникидзе, д. 14"/>
    <s v="ЭЛ"/>
    <d v="2026-12-31T00:00:00"/>
    <m/>
    <s v=""/>
    <s v=""/>
    <x v="870"/>
    <s v="г. Губаха, ул. Орджоникидзе, д. 14: 2026: ЭЛ"/>
    <s v="РО"/>
    <s v="нет"/>
    <s v="г. Губаха, ул. Орджоникидзе, д. 14: ЭЛ"/>
    <e v="#REF!"/>
  </r>
  <r>
    <n v="1568"/>
    <s v="Губахинский муниципальный округ Пермского края"/>
    <s v="г. Губаха, ул. Орджоникидзе, д. 14"/>
    <s v="ТЕП"/>
    <d v="2026-12-31T00:00:00"/>
    <m/>
    <s v=""/>
    <s v=""/>
    <x v="870"/>
    <s v="г. Губаха, ул. Орджоникидзе, д. 14: 2026: ТЕП"/>
    <s v="РО"/>
    <s v="нет"/>
    <s v="г. Губаха, ул. Орджоникидзе, д. 14: ТЕП"/>
    <e v="#REF!"/>
  </r>
  <r>
    <n v="1569"/>
    <s v="Губахинский муниципальный округ Пермского края"/>
    <s v="г. Губаха, ул. Орджоникидзе, д. 14"/>
    <s v="ХВС"/>
    <d v="2026-12-31T00:00:00"/>
    <m/>
    <s v=""/>
    <s v=""/>
    <x v="870"/>
    <s v="г. Губаха, ул. Орджоникидзе, д. 14: 2026: ХВС"/>
    <s v="РО"/>
    <s v="нет"/>
    <s v="г. Губаха, ул. Орджоникидзе, д. 14: ХВС"/>
    <e v="#REF!"/>
  </r>
  <r>
    <n v="1570"/>
    <s v="Губахинский муниципальный округ Пермского края"/>
    <s v="г. Губаха, ул. Орджоникидзе, д. 14"/>
    <s v="ГВС"/>
    <d v="2026-12-31T00:00:00"/>
    <m/>
    <s v=""/>
    <s v=""/>
    <x v="870"/>
    <s v="г. Губаха, ул. Орджоникидзе, д. 14: 2026: ГВС"/>
    <s v="РО"/>
    <s v="нет"/>
    <s v="г. Губаха, ул. Орджоникидзе, д. 14: ГВС"/>
    <e v="#REF!"/>
  </r>
  <r>
    <n v="1571"/>
    <s v="Губахинский муниципальный округ Пермского края"/>
    <s v="г. Губаха, ул. Орджоникидзе, д. 6"/>
    <s v="РФа"/>
    <d v="2026-12-31T00:00:00"/>
    <m/>
    <s v=""/>
    <s v=""/>
    <x v="871"/>
    <s v="г. Губаха, ул. Орджоникидзе, д. 6: 2026: Рфа"/>
    <s v="РО"/>
    <s v="нет"/>
    <s v="г. Губаха, ул. Орджоникидзе, д. 6: Рфа"/>
    <e v="#REF!"/>
  </r>
  <r>
    <n v="1572"/>
    <s v="Губахинский муниципальный округ Пермского края"/>
    <s v="г. Губаха, ул. Циолковского, д. 1"/>
    <s v="ХВС"/>
    <d v="2026-12-31T00:00:00"/>
    <m/>
    <s v=""/>
    <s v=""/>
    <x v="872"/>
    <s v="г. Губаха, ул. Циолковского, д. 1: 2026: ХВС"/>
    <s v="РО"/>
    <s v="нет"/>
    <s v="г. Губаха, ул. Циолковского, д. 1: ХВС"/>
    <e v="#REF!"/>
  </r>
  <r>
    <n v="1573"/>
    <s v="Губахинский муниципальный округ Пермского края"/>
    <s v="г. Губаха, ул. Циолковского, д. 1"/>
    <s v="РК"/>
    <d v="2026-12-31T00:00:00"/>
    <m/>
    <s v=""/>
    <s v=""/>
    <x v="872"/>
    <s v="г. Губаха, ул. Циолковского, д. 1: 2026: РК"/>
    <s v="РО"/>
    <s v="нет"/>
    <s v="г. Губаха, ул. Циолковского, д. 1: РК"/>
    <e v="#REF!"/>
  </r>
  <r>
    <n v="1574"/>
    <s v="Губахинский муниципальный округ Пермского края"/>
    <s v="г. Губаха, ул. Чернигина, д. 2"/>
    <s v="ХВС"/>
    <d v="2026-12-31T00:00:00"/>
    <m/>
    <s v=""/>
    <s v=""/>
    <x v="873"/>
    <s v="г. Губаха, ул. Чернигина, д. 2: 2026: ХВС"/>
    <s v="РО"/>
    <s v="нет"/>
    <s v="г. Губаха, ул. Чернигина, д. 2: ХВС"/>
    <e v="#REF!"/>
  </r>
  <r>
    <n v="1575"/>
    <s v="Губахинский муниципальный округ Пермского края"/>
    <s v="г. Губаха, ул. Чернигина, д. 2"/>
    <s v="РК"/>
    <d v="2026-12-31T00:00:00"/>
    <m/>
    <s v=""/>
    <s v=""/>
    <x v="873"/>
    <s v="г. Губаха, ул. Чернигина, д. 2: 2026: РК"/>
    <s v="РО"/>
    <s v="нет"/>
    <s v="г. Губаха, ул. Чернигина, д. 2: РК"/>
    <e v="#REF!"/>
  </r>
  <r>
    <n v="1576"/>
    <s v="Добрянский городской округ Пермского края"/>
    <s v="п. Пальники, ул. Молодежная, д. 5"/>
    <s v="РК"/>
    <d v="2026-12-31T00:00:00"/>
    <m/>
    <s v=""/>
    <s v=""/>
    <x v="874"/>
    <s v="п. Пальники, ул. Молодежная, д. 5: 2026: РК"/>
    <s v="РО"/>
    <s v="нет"/>
    <s v="п. Пальники, ул. Молодежная, д. 5: РК"/>
    <e v="#REF!"/>
  </r>
  <r>
    <n v="1577"/>
    <s v="Добрянский городской округ Пермского края"/>
    <s v="п. Пальники, ул. Молодежная, д. 5"/>
    <s v="РФа"/>
    <d v="2026-12-31T00:00:00"/>
    <m/>
    <s v=""/>
    <s v=""/>
    <x v="874"/>
    <s v="п. Пальники, ул. Молодежная, д. 5: 2026: Рфа"/>
    <s v="РО"/>
    <s v="нет"/>
    <s v="п. Пальники, ул. Молодежная, д. 5: Рфа"/>
    <e v="#REF!"/>
  </r>
  <r>
    <n v="1578"/>
    <s v="Добрянский городской округ Пермского края"/>
    <s v="п. Пальники, ул. Молодежная, д. 5"/>
    <s v="РФ"/>
    <d v="2026-12-31T00:00:00"/>
    <m/>
    <s v=""/>
    <s v=""/>
    <x v="874"/>
    <s v="п. Пальники, ул. Молодежная, д. 5: 2026: РФ"/>
    <s v="РО"/>
    <s v="нет"/>
    <s v="п. Пальники, ул. Молодежная, д. 5: РФ"/>
    <e v="#REF!"/>
  </r>
  <r>
    <n v="1579"/>
    <s v="Добрянский городской округ Пермского края"/>
    <s v="пгт Полазна, ул. 50 лет Октября, д. 5"/>
    <s v="ГАЗ"/>
    <d v="2026-12-31T00:00:00"/>
    <m/>
    <s v=""/>
    <s v=""/>
    <x v="875"/>
    <s v="пгт Полазна, ул. 50 лет Октября, д. 5: 2026: ГАЗ"/>
    <s v="СС"/>
    <s v="нет"/>
    <s v="пгт Полазна, ул. 50 лет Октября, д. 5: ГАЗ"/>
    <e v="#REF!"/>
  </r>
  <r>
    <n v="1580"/>
    <s v="Добрянский городской округ Пермского края"/>
    <s v="пгт Полазна, ул. Нефтяников, д. 8"/>
    <s v="ЭЛ"/>
    <d v="2026-12-31T00:00:00"/>
    <m/>
    <s v=""/>
    <s v=""/>
    <x v="876"/>
    <s v="пгт Полазна, ул. Нефтяников, д. 8: 2026: ЭЛ"/>
    <s v="РО"/>
    <s v="нет"/>
    <s v="пгт Полазна, ул. Нефтяников, д. 8: ЭЛ"/>
    <e v="#REF!"/>
  </r>
  <r>
    <n v="1581"/>
    <s v="Добрянский городской округ Пермского края"/>
    <s v="пгт Полазна, ул. Нефтяников, д. 8"/>
    <s v="ТЕП"/>
    <d v="2026-12-31T00:00:00"/>
    <m/>
    <s v=""/>
    <s v=""/>
    <x v="876"/>
    <s v="пгт Полазна, ул. Нефтяников, д. 8: 2026: ТЕП"/>
    <s v="РО"/>
    <s v="нет"/>
    <s v="пгт Полазна, ул. Нефтяников, д. 8: ТЕП"/>
    <e v="#REF!"/>
  </r>
  <r>
    <n v="1582"/>
    <s v="Добрянский городской округ Пермского края"/>
    <s v="пгт Полазна, ул. Нефтяников, д. 8"/>
    <s v="ХВС"/>
    <d v="2026-12-31T00:00:00"/>
    <m/>
    <s v=""/>
    <s v=""/>
    <x v="876"/>
    <s v="пгт Полазна, ул. Нефтяников, д. 8: 2026: ХВС"/>
    <s v="РО"/>
    <s v="нет"/>
    <s v="пгт Полазна, ул. Нефтяников, д. 8: ХВС"/>
    <e v="#REF!"/>
  </r>
  <r>
    <n v="1583"/>
    <s v="Добрянский городской округ Пермского края"/>
    <s v="пгт Полазна, ул. Нефтяников, д. 8"/>
    <s v="ВОД"/>
    <d v="2026-12-31T00:00:00"/>
    <m/>
    <s v=""/>
    <s v=""/>
    <x v="876"/>
    <s v="пгт Полазна, ул. Нефтяников, д. 8: 2026: ВОД"/>
    <s v="РО"/>
    <s v="нет"/>
    <s v="пгт Полазна, ул. Нефтяников, д. 8: ВОД"/>
    <e v="#REF!"/>
  </r>
  <r>
    <n v="1584"/>
    <s v="Красновишерский городской округ Пермского края"/>
    <s v="г. Красновишерск, ул. Дзержинского, д. 24"/>
    <s v="ТЕП"/>
    <d v="2026-12-31T00:00:00"/>
    <m/>
    <s v=""/>
    <s v=""/>
    <x v="877"/>
    <s v="г. Красновишерск, ул. Дзержинского, д. 24: 2026: ТЕП"/>
    <s v="РО"/>
    <s v="нет"/>
    <s v="г. Красновишерск, ул. Дзержинского, д. 24: ТЕП"/>
    <e v="#REF!"/>
  </r>
  <r>
    <n v="1585"/>
    <s v="Красновишерский городской округ Пермского края"/>
    <s v="г. Красновишерск, ул. Дзержинского, д. 24"/>
    <s v="ХВС"/>
    <d v="2026-12-31T00:00:00"/>
    <m/>
    <s v=""/>
    <s v=""/>
    <x v="877"/>
    <s v="г. Красновишерск, ул. Дзержинского, д. 24: 2026: ХВС"/>
    <s v="РО"/>
    <s v="нет"/>
    <s v="г. Красновишерск, ул. Дзержинского, д. 24: ХВС"/>
    <e v="#REF!"/>
  </r>
  <r>
    <n v="1586"/>
    <s v="Красновишерский городской округ Пермского края"/>
    <s v="г. Красновишерск, ул. Дзержинского, д. 24"/>
    <s v="ГВС"/>
    <d v="2026-12-31T00:00:00"/>
    <m/>
    <s v=""/>
    <s v=""/>
    <x v="877"/>
    <s v="г. Красновишерск, ул. Дзержинского, д. 24: 2026: ГВС"/>
    <s v="РО"/>
    <s v="нет"/>
    <s v="г. Красновишерск, ул. Дзержинского, д. 24: ГВС"/>
    <e v="#REF!"/>
  </r>
  <r>
    <n v="1587"/>
    <s v="Красновишерский городской округ Пермского края"/>
    <s v="г. Красновишерск, ул. Дзержинского, д. 24"/>
    <s v="ВОД"/>
    <d v="2026-12-31T00:00:00"/>
    <m/>
    <s v=""/>
    <s v=""/>
    <x v="877"/>
    <s v="г. Красновишерск, ул. Дзержинского, д. 24: 2026: ВОД"/>
    <s v="РО"/>
    <s v="нет"/>
    <s v="г. Красновишерск, ул. Дзержинского, д. 24: ВОД"/>
    <e v="#REF!"/>
  </r>
  <r>
    <n v="1588"/>
    <s v="Красновишерский городской округ Пермского края"/>
    <s v="г. Красновишерск, ул. Заводская, д. 16"/>
    <s v="ЭЛ"/>
    <d v="2026-12-31T00:00:00"/>
    <m/>
    <s v=""/>
    <s v=""/>
    <x v="878"/>
    <s v="г. Красновишерск, ул. Заводская, д. 16: 2026: ЭЛ"/>
    <s v="РО"/>
    <s v="нет"/>
    <s v="г. Красновишерск, ул. Заводская, д. 16: ЭЛ"/>
    <e v="#REF!"/>
  </r>
  <r>
    <n v="1589"/>
    <s v="Красновишерский городской округ Пермского края"/>
    <s v="г. Красновишерск, ул. Заводская, д. 16"/>
    <s v="ХВС"/>
    <d v="2026-12-31T00:00:00"/>
    <m/>
    <s v=""/>
    <s v=""/>
    <x v="878"/>
    <s v="г. Красновишерск, ул. Заводская, д. 16: 2026: ХВС"/>
    <s v="РО"/>
    <s v="нет"/>
    <s v="г. Красновишерск, ул. Заводская, д. 16: ХВС"/>
    <e v="#REF!"/>
  </r>
  <r>
    <n v="1590"/>
    <s v="Красновишерский городской округ Пермского края"/>
    <s v="г. Красновишерск, ул. Заводская, д. 16"/>
    <s v="ВОД"/>
    <d v="2026-12-31T00:00:00"/>
    <m/>
    <s v=""/>
    <s v=""/>
    <x v="878"/>
    <s v="г. Красновишерск, ул. Заводская, д. 16: 2026: ВОД"/>
    <s v="РО"/>
    <s v="нет"/>
    <s v="г. Красновишерск, ул. Заводская, д. 16: ВОД"/>
    <e v="#REF!"/>
  </r>
  <r>
    <n v="1591"/>
    <s v="Красновишерский городской округ Пермского края"/>
    <s v="г. Красновишерск, ул. Лоскутова, д. 2"/>
    <s v="ТЕП"/>
    <d v="2026-12-31T00:00:00"/>
    <m/>
    <s v=""/>
    <s v=""/>
    <x v="879"/>
    <s v="г. Красновишерск, ул. Лоскутова, д. 2: 2026: ТЕП"/>
    <s v="СС"/>
    <s v="нет"/>
    <s v="г. Красновишерск, ул. Лоскутова, д. 2: ТЕП"/>
    <e v="#REF!"/>
  </r>
  <r>
    <n v="1592"/>
    <s v="Красновишерский городской округ Пермского края"/>
    <s v="г. Красновишерск, ул. Лоскутова, д. 2"/>
    <s v="ХВС"/>
    <d v="2026-12-31T00:00:00"/>
    <m/>
    <s v=""/>
    <s v=""/>
    <x v="879"/>
    <s v="г. Красновишерск, ул. Лоскутова, д. 2: 2026: ХВС"/>
    <s v="СС"/>
    <s v="нет"/>
    <s v="г. Красновишерск, ул. Лоскутова, д. 2: ХВС"/>
    <e v="#REF!"/>
  </r>
  <r>
    <n v="1593"/>
    <s v="Красновишерский городской округ Пермского края"/>
    <s v="г. Красновишерск, ул. Лоскутова, д. 2"/>
    <s v="ВОД"/>
    <d v="2026-12-31T00:00:00"/>
    <m/>
    <s v=""/>
    <s v=""/>
    <x v="879"/>
    <s v="г. Красновишерск, ул. Лоскутова, д. 2: 2026: ВОД"/>
    <s v="СС"/>
    <s v="нет"/>
    <s v="г. Красновишерск, ул. Лоскутова, д. 2: ВОД"/>
    <e v="#REF!"/>
  </r>
  <r>
    <n v="1594"/>
    <s v="Красновишерский городской округ Пермского края"/>
    <s v="г. Красновишерск, ул. Спортивная, д. 13"/>
    <s v="ХВС"/>
    <d v="2026-12-31T00:00:00"/>
    <m/>
    <s v=""/>
    <s v=""/>
    <x v="880"/>
    <s v="г. Красновишерск, ул. Спортивная, д. 13: 2026: ХВС"/>
    <s v="РО"/>
    <s v="нет"/>
    <s v="г. Красновишерск, ул. Спортивная, д. 13: ХВС"/>
    <e v="#REF!"/>
  </r>
  <r>
    <n v="1595"/>
    <s v="Красновишерский городской округ Пермского края"/>
    <s v="г. Красновишерск, ул. Спортивная, д. 13"/>
    <s v="ВОД"/>
    <d v="2026-12-31T00:00:00"/>
    <m/>
    <s v=""/>
    <s v=""/>
    <x v="880"/>
    <s v="г. Красновишерск, ул. Спортивная, д. 13: 2026: ВОД"/>
    <s v="РО"/>
    <s v="нет"/>
    <s v="г. Красновишерск, ул. Спортивная, д. 13: ВОД"/>
    <e v="#REF!"/>
  </r>
  <r>
    <n v="1596"/>
    <s v="Красновишерский городской округ Пермского края"/>
    <s v="г. Красновишерск, ул. Спортивная, д. 13"/>
    <s v="РФа"/>
    <d v="2026-12-31T00:00:00"/>
    <m/>
    <s v=""/>
    <s v=""/>
    <x v="880"/>
    <s v="г. Красновишерск, ул. Спортивная, д. 13: 2026: Рфа"/>
    <s v="РО"/>
    <s v="нет"/>
    <s v="г. Красновишерск, ул. Спортивная, д. 13: Рфа"/>
    <e v="#REF!"/>
  </r>
  <r>
    <n v="1597"/>
    <s v="Краснокамский городской округ Пермского края"/>
    <s v="г. Краснокамск, пер. Пальтинский, д. 4"/>
    <s v="ТЕП"/>
    <d v="2026-12-31T00:00:00"/>
    <m/>
    <s v=""/>
    <s v=""/>
    <x v="881"/>
    <s v="г. Краснокамск, пер. Пальтинский, д. 4: 2026: ТЕП"/>
    <s v="РО"/>
    <s v="нет"/>
    <s v="г. Краснокамск, пер. Пальтинский, д. 4: ТЕП"/>
    <e v="#REF!"/>
  </r>
  <r>
    <n v="1598"/>
    <s v="Краснокамский городской округ Пермского края"/>
    <s v="г. Краснокамск, пер. Пальтинский, д. 4"/>
    <s v="РК"/>
    <d v="2026-12-31T00:00:00"/>
    <m/>
    <s v=""/>
    <s v=""/>
    <x v="881"/>
    <s v="г. Краснокамск, пер. Пальтинский, д. 4: 2026: РК"/>
    <s v="РО"/>
    <s v="нет"/>
    <s v="г. Краснокамск, пер. Пальтинский, д. 4: РК"/>
    <e v="#REF!"/>
  </r>
  <r>
    <n v="1599"/>
    <s v="Краснокамский городской округ Пермского края"/>
    <s v="г. Краснокамск, пр-д Рябиновый, д. 2"/>
    <s v="ХВС"/>
    <d v="2026-12-31T00:00:00"/>
    <m/>
    <s v=""/>
    <s v=""/>
    <x v="882"/>
    <s v="г. Краснокамск, пр-д Рябиновый, д. 2: 2026: ХВС"/>
    <s v="РО"/>
    <s v="нет"/>
    <s v="г. Краснокамск, пр-д Рябиновый, д. 2: ХВС"/>
    <e v="#REF!"/>
  </r>
  <r>
    <n v="1600"/>
    <s v="Краснокамский городской округ Пермского края"/>
    <s v="г. Краснокамск, пр-д Рябиновый, д. 2"/>
    <s v="ГВС"/>
    <d v="2026-12-31T00:00:00"/>
    <m/>
    <s v=""/>
    <s v=""/>
    <x v="882"/>
    <s v="г. Краснокамск, пр-д Рябиновый, д. 2: 2026: ГВС"/>
    <s v="РО"/>
    <s v="нет"/>
    <s v="г. Краснокамск, пр-д Рябиновый, д. 2: ГВС"/>
    <e v="#REF!"/>
  </r>
  <r>
    <n v="1601"/>
    <s v="Краснокамский городской округ Пермского края"/>
    <s v="г. Краснокамск, пр-д Рябиновый, д. 2"/>
    <s v="ВОД"/>
    <d v="2026-12-31T00:00:00"/>
    <m/>
    <s v=""/>
    <s v=""/>
    <x v="882"/>
    <s v="г. Краснокамск, пр-д Рябиновый, д. 2: 2026: ВОД"/>
    <s v="РО"/>
    <s v="нет"/>
    <s v="г. Краснокамск, пр-д Рябиновый, д. 2: ВОД"/>
    <e v="#REF!"/>
  </r>
  <r>
    <n v="1602"/>
    <s v="Краснокамский городской округ Пермского края"/>
    <s v="г. Краснокамск, пр-т Комсомольский, д. 16"/>
    <s v="РФа"/>
    <d v="2026-12-31T00:00:00"/>
    <s v="2024-2026"/>
    <s v=""/>
    <s v=""/>
    <x v="883"/>
    <s v="г. Краснокамск, пр-т Комсомольский, д. 16: 2026: Рфа"/>
    <s v="РО"/>
    <s v="нет"/>
    <s v="г. Краснокамск, пр-т Комсомольский, д. 16: Рфа"/>
    <e v="#REF!"/>
  </r>
  <r>
    <n v="1603"/>
    <s v="Краснокамский городской округ Пермского края"/>
    <s v="г. Краснокамск, пр-т Мира, д. 10"/>
    <s v="РК"/>
    <d v="2026-12-31T00:00:00"/>
    <m/>
    <s v=""/>
    <s v=""/>
    <x v="884"/>
    <s v="г. Краснокамск, пр-т Мира, д. 10: 2026: РК"/>
    <s v="РО"/>
    <s v="нет"/>
    <s v="г. Краснокамск, пр-т Мира, д. 10: РК"/>
    <e v="#REF!"/>
  </r>
  <r>
    <n v="1604"/>
    <s v="Краснокамский городской округ Пермского края"/>
    <s v="г. Краснокамск, ул. Бумажников, д. 5"/>
    <s v="РК"/>
    <d v="2026-12-31T00:00:00"/>
    <m/>
    <s v=""/>
    <s v=""/>
    <x v="885"/>
    <s v="г. Краснокамск, ул. Бумажников, д. 5: 2026: РК"/>
    <s v="РО"/>
    <s v="нет"/>
    <s v="г. Краснокамск, ул. Бумажников, д. 5: РК"/>
    <e v="#REF!"/>
  </r>
  <r>
    <n v="1605"/>
    <s v="Краснокамский городской округ Пермского края"/>
    <s v="г. Краснокамск, ул. Дзержинского, д. 11"/>
    <s v="ХВС"/>
    <d v="2026-12-31T00:00:00"/>
    <m/>
    <s v=""/>
    <s v=""/>
    <x v="886"/>
    <s v="г. Краснокамск, ул. Дзержинского, д. 11: 2026: ХВС"/>
    <s v="СС"/>
    <s v="нет"/>
    <s v="г. Краснокамск, ул. Дзержинского, д. 11: ХВС"/>
    <e v="#REF!"/>
  </r>
  <r>
    <n v="1606"/>
    <s v="Краснокамский городской округ Пермского края"/>
    <s v="г. Краснокамск, ул. Карла Маркса, д. 13"/>
    <s v="ТЕП"/>
    <d v="2026-12-31T00:00:00"/>
    <m/>
    <s v=""/>
    <s v=""/>
    <x v="887"/>
    <s v="г. Краснокамск, ул. Карла Маркса, д. 13: 2026: ТЕП"/>
    <s v="СС"/>
    <s v="нет"/>
    <s v="г. Краснокамск, ул. Карла Маркса, д. 13: ТЕП"/>
    <e v="#REF!"/>
  </r>
  <r>
    <n v="1607"/>
    <s v="Краснокамский городской округ Пермского края"/>
    <s v="г. Краснокамск, ул. Карла Маркса, д. 13"/>
    <s v="ХВС"/>
    <d v="2026-12-31T00:00:00"/>
    <m/>
    <s v=""/>
    <s v=""/>
    <x v="887"/>
    <s v="г. Краснокамск, ул. Карла Маркса, д. 13: 2026: ХВС"/>
    <s v="СС"/>
    <s v="нет"/>
    <s v="г. Краснокамск, ул. Карла Маркса, д. 13: ХВС"/>
    <e v="#REF!"/>
  </r>
  <r>
    <n v="1608"/>
    <s v="Краснокамский городской округ Пермского края"/>
    <s v="г. Краснокамск, ул. Карла Маркса, д. 13"/>
    <s v="ВОД"/>
    <d v="2026-12-31T00:00:00"/>
    <m/>
    <s v=""/>
    <s v=""/>
    <x v="887"/>
    <s v="г. Краснокамск, ул. Карла Маркса, д. 13: 2026: ВОД"/>
    <s v="СС"/>
    <s v="нет"/>
    <s v="г. Краснокамск, ул. Карла Маркса, д. 13: ВОД"/>
    <e v="#REF!"/>
  </r>
  <r>
    <n v="1609"/>
    <s v="Краснокамский городской округ Пермского края"/>
    <s v="г. Краснокамск, ул. Карла Маркса, д. 4А"/>
    <s v="ВОД"/>
    <d v="2026-12-31T00:00:00"/>
    <m/>
    <s v=""/>
    <s v=""/>
    <x v="888"/>
    <s v="г. Краснокамск, ул. Карла Маркса, д. 4А: 2026: ВОД"/>
    <s v="РО"/>
    <s v="нет"/>
    <s v="г. Краснокамск, ул. Карла Маркса, д. 4А: ВОД"/>
    <e v="#REF!"/>
  </r>
  <r>
    <n v="1610"/>
    <s v="Краснокамский городской округ Пермского края"/>
    <s v="г. Краснокамск, ул. Карла Маркса, д. 4А"/>
    <s v="РК"/>
    <d v="2026-12-31T00:00:00"/>
    <m/>
    <s v=""/>
    <s v=""/>
    <x v="888"/>
    <s v="г. Краснокамск, ул. Карла Маркса, д. 4А: 2026: РК"/>
    <s v="РО"/>
    <s v="нет"/>
    <s v="г. Краснокамск, ул. Карла Маркса, д. 4А: РК"/>
    <e v="#REF!"/>
  </r>
  <r>
    <n v="1611"/>
    <s v="Краснокамский городской округ Пермского края"/>
    <s v="г. Краснокамск, ул. Карла Маркса, д. 9"/>
    <s v="ТЕП"/>
    <d v="2026-12-31T00:00:00"/>
    <m/>
    <s v=""/>
    <s v=""/>
    <x v="889"/>
    <s v="г. Краснокамск, ул. Карла Маркса, д. 9: 2026: ТЕП"/>
    <s v="РО"/>
    <s v="нет"/>
    <s v="г. Краснокамск, ул. Карла Маркса, д. 9: ТЕП"/>
    <e v="#REF!"/>
  </r>
  <r>
    <n v="1612"/>
    <s v="Краснокамский городской округ Пермского края"/>
    <s v="г. Краснокамск, ул. Карла Маркса, д. 9"/>
    <s v="ХВС"/>
    <d v="2026-12-31T00:00:00"/>
    <m/>
    <s v=""/>
    <s v=""/>
    <x v="889"/>
    <s v="г. Краснокамск, ул. Карла Маркса, д. 9: 2026: ХВС"/>
    <s v="РО"/>
    <s v="нет"/>
    <s v="г. Краснокамск, ул. Карла Маркса, д. 9: ХВС"/>
    <e v="#REF!"/>
  </r>
  <r>
    <n v="1613"/>
    <s v="Краснокамский городской округ Пермского края"/>
    <s v="г. Краснокамск, ул. Карла Маркса, д. 9"/>
    <s v="ГВС"/>
    <d v="2026-12-31T00:00:00"/>
    <m/>
    <s v=""/>
    <s v=""/>
    <x v="889"/>
    <s v="г. Краснокамск, ул. Карла Маркса, д. 9: 2026: ГВС"/>
    <s v="РО"/>
    <s v="нет"/>
    <s v="г. Краснокамск, ул. Карла Маркса, д. 9: ГВС"/>
    <e v="#REF!"/>
  </r>
  <r>
    <n v="1614"/>
    <s v="Краснокамский городской округ Пермского края"/>
    <s v="г. Краснокамск, ул. Карла Маркса, д. 9"/>
    <s v="ВОД"/>
    <d v="2026-12-31T00:00:00"/>
    <m/>
    <s v=""/>
    <s v=""/>
    <x v="889"/>
    <s v="г. Краснокамск, ул. Карла Маркса, д. 9: 2026: ВОД"/>
    <s v="РО"/>
    <s v="нет"/>
    <s v="г. Краснокамск, ул. Карла Маркса, д. 9: ВОД"/>
    <e v="#REF!"/>
  </r>
  <r>
    <n v="1615"/>
    <s v="Краснокамский городской округ Пермского края"/>
    <s v="г. Краснокамск, ул. Комарова, д. 9"/>
    <s v="РК"/>
    <d v="2026-12-31T00:00:00"/>
    <m/>
    <s v=""/>
    <s v=""/>
    <x v="890"/>
    <s v="г. Краснокамск, ул. Комарова, д. 9: 2026: РК"/>
    <s v="СС"/>
    <s v="нет"/>
    <s v="г. Краснокамск, ул. Комарова, д. 9: РК"/>
    <e v="#REF!"/>
  </r>
  <r>
    <n v="1616"/>
    <s v="Краснокамский городской округ Пермского края"/>
    <s v="г. Краснокамск, ул. Культуры, д. 3"/>
    <s v="ТЕП"/>
    <d v="2026-12-31T00:00:00"/>
    <m/>
    <s v=""/>
    <s v=""/>
    <x v="891"/>
    <s v="г. Краснокамск, ул. Культуры, д. 3: 2026: ТЕП"/>
    <s v="РО"/>
    <s v="нет"/>
    <s v="г. Краснокамск, ул. Культуры, д. 3: ТЕП"/>
    <e v="#REF!"/>
  </r>
  <r>
    <n v="1617"/>
    <s v="Краснокамский городской округ Пермского края"/>
    <s v="г. Краснокамск, ул. Культуры, д. 3"/>
    <s v="РК"/>
    <d v="2026-12-31T00:00:00"/>
    <m/>
    <s v=""/>
    <s v=""/>
    <x v="891"/>
    <s v="г. Краснокамск, ул. Культуры, д. 3: 2026: РК"/>
    <s v="РО"/>
    <s v="нет"/>
    <s v="г. Краснокамск, ул. Культуры, д. 3: РК"/>
    <e v="#REF!"/>
  </r>
  <r>
    <n v="1618"/>
    <s v="Краснокамский городской округ Пермского края"/>
    <s v="г. Краснокамск, ул. Орджоникидзе, д. 4А"/>
    <s v="РФа"/>
    <d v="2026-12-31T00:00:00"/>
    <m/>
    <s v=""/>
    <s v=""/>
    <x v="892"/>
    <s v="г. Краснокамск, ул. Орджоникидзе, д. 4А: 2026: Рфа"/>
    <s v="СС"/>
    <s v="нет"/>
    <s v="г. Краснокамск, ул. Орджоникидзе, д. 4А: Рфа"/>
    <e v="#REF!"/>
  </r>
  <r>
    <n v="1619"/>
    <s v="Краснокамский городской округ Пермского края"/>
    <s v="г. Краснокамск, ул. Свердлова, д. 18"/>
    <s v="ЭЛ"/>
    <d v="2026-12-31T00:00:00"/>
    <m/>
    <s v=""/>
    <s v=""/>
    <x v="893"/>
    <s v="г. Краснокамск, ул. Свердлова, д. 18: 2026: ЭЛ"/>
    <s v="РО"/>
    <s v="нет"/>
    <s v="г. Краснокамск, ул. Свердлова, д. 18: ЭЛ"/>
    <e v="#REF!"/>
  </r>
  <r>
    <n v="1620"/>
    <s v="Краснокамский городской округ Пермского края"/>
    <s v="г. Краснокамск, ул. Свердлова, д. 18"/>
    <s v="ТЕП"/>
    <d v="2026-12-31T00:00:00"/>
    <m/>
    <s v=""/>
    <s v=""/>
    <x v="893"/>
    <s v="г. Краснокамск, ул. Свердлова, д. 18: 2026: ТЕП"/>
    <s v="РО"/>
    <s v="нет"/>
    <s v="г. Краснокамск, ул. Свердлова, д. 18: ТЕП"/>
    <e v="#REF!"/>
  </r>
  <r>
    <n v="1621"/>
    <s v="Краснокамский городской округ Пермского края"/>
    <s v="г. Краснокамск, ул. Свердлова, д. 18"/>
    <s v="ХВС"/>
    <d v="2026-12-31T00:00:00"/>
    <m/>
    <s v=""/>
    <s v=""/>
    <x v="893"/>
    <s v="г. Краснокамск, ул. Свердлова, д. 18: 2026: ХВС"/>
    <s v="РО"/>
    <s v="нет"/>
    <s v="г. Краснокамск, ул. Свердлова, д. 18: ХВС"/>
    <e v="#REF!"/>
  </r>
  <r>
    <n v="1622"/>
    <s v="Краснокамский городской округ Пермского края"/>
    <s v="г. Краснокамск, ул. Свердлова, д. 18"/>
    <s v="ГВС"/>
    <d v="2026-12-31T00:00:00"/>
    <m/>
    <s v=""/>
    <s v=""/>
    <x v="893"/>
    <s v="г. Краснокамск, ул. Свердлова, д. 18: 2026: ГВС"/>
    <s v="РО"/>
    <s v="нет"/>
    <s v="г. Краснокамск, ул. Свердлова, д. 18: ГВС"/>
    <e v="#REF!"/>
  </r>
  <r>
    <n v="1623"/>
    <s v="Краснокамский городской округ Пермского края"/>
    <s v="г. Краснокамск, ул. Свердлова, д. 18"/>
    <s v="ВОД"/>
    <d v="2026-12-31T00:00:00"/>
    <m/>
    <s v=""/>
    <s v=""/>
    <x v="893"/>
    <s v="г. Краснокамск, ул. Свердлова, д. 18: 2026: ВОД"/>
    <s v="РО"/>
    <s v="нет"/>
    <s v="г. Краснокамск, ул. Свердлова, д. 18: ВОД"/>
    <e v="#REF!"/>
  </r>
  <r>
    <n v="1624"/>
    <s v="Краснокамский городской округ Пермского края"/>
    <s v="г. Краснокамск, ул. Чехова, д. 3"/>
    <s v="ТЕП"/>
    <d v="2026-12-31T00:00:00"/>
    <m/>
    <s v=""/>
    <s v=""/>
    <x v="894"/>
    <s v="г. Краснокамск, ул. Чехова, д. 3: 2026: ТЕП"/>
    <s v="РО"/>
    <s v="нет"/>
    <s v="г. Краснокамск, ул. Чехова, д. 3: ТЕП"/>
    <e v="#REF!"/>
  </r>
  <r>
    <n v="1625"/>
    <s v="Краснокамский городской округ Пермского края"/>
    <s v="г. Краснокамск, ул. Школьная, д. 4"/>
    <s v="РК"/>
    <d v="2026-12-31T00:00:00"/>
    <m/>
    <s v=""/>
    <s v=""/>
    <x v="895"/>
    <s v="г. Краснокамск, ул. Школьная, д. 4: 2026: РК"/>
    <s v="РО"/>
    <s v="нет"/>
    <s v="г. Краснокамск, ул. Школьная, д. 4: РК"/>
    <e v="#REF!"/>
  </r>
  <r>
    <n v="1626"/>
    <s v="Краснокамский городской округ Пермского края"/>
    <s v="п. Майский, ул. 9 Пятилетки, д. 26"/>
    <s v="РК"/>
    <d v="2026-12-31T00:00:00"/>
    <m/>
    <s v=""/>
    <s v=""/>
    <x v="896"/>
    <s v="п. Майский, ул. 9 Пятилетки, д. 26: 2026: РК"/>
    <s v="СС"/>
    <s v="нет"/>
    <s v="п. Майский, ул. 9 Пятилетки, д. 26: РК"/>
    <e v="#REF!"/>
  </r>
  <r>
    <n v="1627"/>
    <s v="Краснокамский городской округ Пермского края"/>
    <s v="п. Оверята, ул. Заводская, д. 19"/>
    <s v="ХВС"/>
    <d v="2026-12-31T00:00:00"/>
    <m/>
    <s v=""/>
    <s v=""/>
    <x v="897"/>
    <s v="п. Оверята, ул. Заводская, д. 19: 2026: ХВС"/>
    <s v="РО"/>
    <s v="нет"/>
    <s v="п. Оверята, ул. Заводская, д. 19: ХВС"/>
    <e v="#REF!"/>
  </r>
  <r>
    <n v="1628"/>
    <s v="Кудымкарский муниципальный округ Пермского края"/>
    <s v="г. Кудымкар, ул. 50 лет Октября, д. 32"/>
    <s v="ТЕП"/>
    <d v="2026-12-31T00:00:00"/>
    <m/>
    <s v=""/>
    <s v=""/>
    <x v="898"/>
    <s v="г. Кудымкар, ул. 50 лет Октября, д. 32: 2026: ТЕП"/>
    <s v="РО"/>
    <s v="нет"/>
    <s v="г. Кудымкар, ул. 50 лет Октября, д. 32: ТЕП"/>
    <e v="#REF!"/>
  </r>
  <r>
    <n v="1629"/>
    <s v="Кудымкарский муниципальный округ Пермского края"/>
    <s v="г. Кудымкар, ул. 50 лет Октября, д. 32"/>
    <s v="ВОД"/>
    <d v="2026-12-31T00:00:00"/>
    <m/>
    <s v=""/>
    <s v=""/>
    <x v="898"/>
    <s v="г. Кудымкар, ул. 50 лет Октября, д. 32: 2026: ВОД"/>
    <s v="РО"/>
    <s v="нет"/>
    <s v="г. Кудымкар, ул. 50 лет Октября, д. 32: ВОД"/>
    <e v="#REF!"/>
  </r>
  <r>
    <n v="1630"/>
    <s v="Кудымкарский муниципальный округ Пермского края"/>
    <s v="г. Кудымкар, ул. 50 лет Октября, д. 38"/>
    <s v="РК"/>
    <d v="2026-12-31T00:00:00"/>
    <m/>
    <s v=""/>
    <s v=""/>
    <x v="899"/>
    <s v="г. Кудымкар, ул. 50 лет Октября, д. 38: 2026: РК"/>
    <s v="РО"/>
    <s v="нет"/>
    <s v="г. Кудымкар, ул. 50 лет Октября, д. 38: РК"/>
    <e v="#REF!"/>
  </r>
  <r>
    <n v="1631"/>
    <s v="Кудымкарский муниципальный округ Пермского края"/>
    <s v="г. Кудымкар, ул. Гагарина, д. 15"/>
    <s v="ЭЛ"/>
    <d v="2026-12-31T00:00:00"/>
    <m/>
    <s v=""/>
    <s v=""/>
    <x v="900"/>
    <s v="г. Кудымкар, ул. Гагарина, д. 15: 2026: ЭЛ"/>
    <s v="РО"/>
    <s v="нет"/>
    <s v="г. Кудымкар, ул. Гагарина, д. 15: ЭЛ"/>
    <e v="#REF!"/>
  </r>
  <r>
    <n v="1632"/>
    <s v="Кудымкарский муниципальный округ Пермского края"/>
    <s v="г. Кудымкар, ул. Гагарина, д. 15"/>
    <s v="ХВС"/>
    <d v="2026-12-31T00:00:00"/>
    <m/>
    <s v=""/>
    <s v=""/>
    <x v="900"/>
    <s v="г. Кудымкар, ул. Гагарина, д. 15: 2026: ХВС"/>
    <s v="РО"/>
    <s v="нет"/>
    <s v="г. Кудымкар, ул. Гагарина, д. 15: ХВС"/>
    <e v="#REF!"/>
  </r>
  <r>
    <n v="1633"/>
    <s v="Кунгурский муниципальный округ Пермского края"/>
    <s v="г. Кунгур, ул. Бачурина, д. 13А"/>
    <s v="РК"/>
    <d v="2026-12-31T00:00:00"/>
    <m/>
    <s v=""/>
    <s v=""/>
    <x v="901"/>
    <s v="г. Кунгур, ул. Бачурина, д. 13А: 2026: РК"/>
    <s v="СС"/>
    <s v="нет"/>
    <s v="г. Кунгур, ул. Бачурина, д. 13А: РК"/>
    <e v="#REF!"/>
  </r>
  <r>
    <n v="1634"/>
    <s v="Кунгурский муниципальный округ Пермского края"/>
    <s v="г. Кунгур, ул. Детская, д. 23"/>
    <s v="ГАЗ"/>
    <d v="2026-12-31T00:00:00"/>
    <m/>
    <s v=""/>
    <s v=""/>
    <x v="902"/>
    <s v="г. Кунгур, ул. Детская, д. 23: 2026: ГАЗ"/>
    <s v="СС"/>
    <s v="нет"/>
    <s v="г. Кунгур, ул. Детская, д. 23: ГАЗ"/>
    <e v="#REF!"/>
  </r>
  <r>
    <n v="1635"/>
    <s v="Кунгурский муниципальный округ Пермского края"/>
    <s v="г. Кунгур, ул. Детская, д. 31"/>
    <s v="ГАЗ"/>
    <d v="2026-12-31T00:00:00"/>
    <m/>
    <s v=""/>
    <s v=""/>
    <x v="903"/>
    <s v="г. Кунгур, ул. Детская, д. 31: 2026: ГАЗ"/>
    <s v="СС"/>
    <s v="нет"/>
    <s v="г. Кунгур, ул. Детская, д. 31: ГАЗ"/>
    <e v="#REF!"/>
  </r>
  <r>
    <n v="1636"/>
    <s v="Кунгурский муниципальный округ Пермского края"/>
    <s v="г. Кунгур, ул. Детская, д. 31"/>
    <s v="РК"/>
    <d v="2026-12-31T00:00:00"/>
    <m/>
    <s v=""/>
    <s v=""/>
    <x v="903"/>
    <s v="г. Кунгур, ул. Детская, д. 31: 2026: РК"/>
    <s v="СС"/>
    <s v="нет"/>
    <s v="г. Кунгур, ул. Детская, д. 31: РК"/>
    <e v="#REF!"/>
  </r>
  <r>
    <n v="1637"/>
    <s v="Кунгурский муниципальный округ Пермского края"/>
    <s v="г. Кунгур, ул. Ильина, д. 29"/>
    <s v="УФ"/>
    <d v="2026-12-31T00:00:00"/>
    <m/>
    <s v=""/>
    <s v=""/>
    <x v="904"/>
    <s v="г. Кунгур, ул. Ильина, д. 29: 2026: УФ"/>
    <s v="СС"/>
    <s v="нет"/>
    <s v="г. Кунгур, ул. Ильина, д. 29: УФ"/>
    <e v="#REF!"/>
  </r>
  <r>
    <n v="1638"/>
    <s v="Кунгурский муниципальный округ Пермского края"/>
    <s v="г. Кунгур, ул. Карла Маркса, д. 31"/>
    <s v="РП"/>
    <d v="2026-12-31T00:00:00"/>
    <m/>
    <s v=""/>
    <s v=""/>
    <x v="905"/>
    <s v="г. Кунгур, ул. Карла Маркса, д. 31: 2026: РП"/>
    <s v="РО"/>
    <s v="нет"/>
    <s v="г. Кунгур, ул. Карла Маркса, д. 31: РП"/>
    <e v="#REF!"/>
  </r>
  <r>
    <n v="1639"/>
    <s v="Кунгурский муниципальный округ Пермского края"/>
    <s v="г. Кунгур, ул. Кирова, д. 36"/>
    <s v="РК"/>
    <d v="2026-12-31T00:00:00"/>
    <m/>
    <s v=""/>
    <s v=""/>
    <x v="906"/>
    <s v="г. Кунгур, ул. Кирова, д. 36: 2026: РК"/>
    <s v="СС"/>
    <s v="нет"/>
    <s v="г. Кунгур, ул. Кирова, д. 36: РК"/>
    <e v="#REF!"/>
  </r>
  <r>
    <n v="1640"/>
    <s v="Кунгурский муниципальный округ Пермского края"/>
    <s v="г. Кунгур, ул. Коммуны, д. 49"/>
    <s v="ГАЗ"/>
    <d v="2026-12-31T00:00:00"/>
    <m/>
    <s v=""/>
    <s v=""/>
    <x v="907"/>
    <s v="г. Кунгур, ул. Коммуны, д. 49: 2026: ГАЗ"/>
    <s v="СС"/>
    <s v="нет"/>
    <s v="г. Кунгур, ул. Коммуны, д. 49: ГАЗ"/>
    <e v="#REF!"/>
  </r>
  <r>
    <n v="1641"/>
    <s v="Кунгурский муниципальный округ Пермского края"/>
    <s v="г. Кунгур, ул. Космонавтов, д. 24"/>
    <s v="ЭЛ"/>
    <d v="2026-12-31T00:00:00"/>
    <m/>
    <s v=""/>
    <s v=""/>
    <x v="908"/>
    <s v="г. Кунгур, ул. Космонавтов, д. 24: 2026: ЭЛ"/>
    <s v="СС"/>
    <s v="нет"/>
    <s v="г. Кунгур, ул. Космонавтов, д. 24: ЭЛ"/>
    <e v="#REF!"/>
  </r>
  <r>
    <n v="1642"/>
    <s v="Кунгурский муниципальный округ Пермского края"/>
    <s v="г. Кунгур, ул. Космонавтов, д. 24"/>
    <s v="ТЕП"/>
    <d v="2026-12-31T00:00:00"/>
    <m/>
    <s v=""/>
    <s v=""/>
    <x v="908"/>
    <s v="г. Кунгур, ул. Космонавтов, д. 24: 2026: ТЕП"/>
    <s v="СС"/>
    <s v="нет"/>
    <s v="г. Кунгур, ул. Космонавтов, д. 24: ТЕП"/>
    <e v="#REF!"/>
  </r>
  <r>
    <n v="1643"/>
    <s v="Кунгурский муниципальный округ Пермского края"/>
    <s v="г. Кунгур, ул. Космонавтов, д. 24"/>
    <s v="ГАЗ"/>
    <d v="2026-12-31T00:00:00"/>
    <m/>
    <s v=""/>
    <s v=""/>
    <x v="908"/>
    <s v="г. Кунгур, ул. Космонавтов, д. 24: 2026: ГАЗ"/>
    <s v="СС"/>
    <s v="нет"/>
    <s v="г. Кунгур, ул. Космонавтов, д. 24: ГАЗ"/>
    <e v="#REF!"/>
  </r>
  <r>
    <n v="1644"/>
    <s v="Кунгурский муниципальный округ Пермского края"/>
    <s v="г. Кунгур, ул. Космонавтов, д. 24"/>
    <s v="ХВС"/>
    <d v="2026-12-31T00:00:00"/>
    <m/>
    <s v=""/>
    <s v=""/>
    <x v="908"/>
    <s v="г. Кунгур, ул. Космонавтов, д. 24: 2026: ХВС"/>
    <s v="СС"/>
    <s v="нет"/>
    <s v="г. Кунгур, ул. Космонавтов, д. 24: ХВС"/>
    <e v="#REF!"/>
  </r>
  <r>
    <n v="1645"/>
    <s v="Кунгурский муниципальный округ Пермского края"/>
    <s v="г. Кунгур, ул. Космонавтов, д. 24"/>
    <s v="ГВС"/>
    <d v="2026-12-31T00:00:00"/>
    <m/>
    <s v=""/>
    <s v=""/>
    <x v="908"/>
    <s v="г. Кунгур, ул. Космонавтов, д. 24: 2026: ГВС"/>
    <s v="СС"/>
    <s v="нет"/>
    <s v="г. Кунгур, ул. Космонавтов, д. 24: ГВС"/>
    <e v="#REF!"/>
  </r>
  <r>
    <n v="1646"/>
    <s v="Кунгурский муниципальный округ Пермского края"/>
    <s v="г. Кунгур, ул. Космонавтов, д. 24"/>
    <s v="ВОД"/>
    <d v="2026-12-31T00:00:00"/>
    <m/>
    <s v=""/>
    <s v=""/>
    <x v="908"/>
    <s v="г. Кунгур, ул. Космонавтов, д. 24: 2026: ВОД"/>
    <s v="СС"/>
    <s v="нет"/>
    <s v="г. Кунгур, ул. Космонавтов, д. 24: ВОД"/>
    <e v="#REF!"/>
  </r>
  <r>
    <n v="1647"/>
    <s v="Кунгурский муниципальный округ Пермского края"/>
    <s v="г. Кунгур, ул. Полетаевская, д. 16"/>
    <s v="ГАЗ"/>
    <d v="2026-12-31T00:00:00"/>
    <m/>
    <s v=""/>
    <s v=""/>
    <x v="909"/>
    <s v="г. Кунгур, ул. Полетаевская, д. 16: 2026: ГАЗ"/>
    <s v="СС"/>
    <s v="нет"/>
    <s v="г. Кунгур, ул. Полетаевская, д. 16: ГАЗ"/>
    <e v="#REF!"/>
  </r>
  <r>
    <n v="1648"/>
    <s v="Кунгурский муниципальный округ Пермского края"/>
    <s v="г. Кунгур, ул. Полетаевская, д. 2В"/>
    <s v="РП"/>
    <d v="2026-12-31T00:00:00"/>
    <m/>
    <s v=""/>
    <s v=""/>
    <x v="910"/>
    <s v="г. Кунгур, ул. Полетаевская, д. 2В: 2026: РП"/>
    <s v="СС"/>
    <s v="нет"/>
    <s v="г. Кунгур, ул. Полетаевская, д. 2В: РП"/>
    <e v="#REF!"/>
  </r>
  <r>
    <n v="1649"/>
    <s v="Кунгурский муниципальный округ Пермского края"/>
    <s v="г. Кунгур, ул. Свободы, д. 171"/>
    <s v="ЭЛ"/>
    <d v="2026-12-31T00:00:00"/>
    <m/>
    <s v=""/>
    <s v=""/>
    <x v="911"/>
    <s v="г. Кунгур, ул. Свободы, д. 171: 2026: ЭЛ"/>
    <s v="РО"/>
    <s v="нет"/>
    <s v="г. Кунгур, ул. Свободы, д. 171: ЭЛ"/>
    <e v="#REF!"/>
  </r>
  <r>
    <n v="1650"/>
    <s v="Кунгурский муниципальный округ Пермского края"/>
    <s v="г. Кунгур, ул. Свободы, д. 171"/>
    <s v="ВОД"/>
    <d v="2026-12-31T00:00:00"/>
    <m/>
    <s v=""/>
    <s v=""/>
    <x v="911"/>
    <s v="г. Кунгур, ул. Свободы, д. 171: 2026: ВОД"/>
    <s v="РО"/>
    <s v="нет"/>
    <s v="г. Кунгур, ул. Свободы, д. 171: ВОД"/>
    <e v="#REF!"/>
  </r>
  <r>
    <n v="1651"/>
    <s v="Лысьвенский городской округ Пермского края"/>
    <s v="г. Лысьва, ул. Белинского, д. 27"/>
    <s v="ЭЛ"/>
    <d v="2026-12-31T00:00:00"/>
    <m/>
    <s v=""/>
    <s v=""/>
    <x v="912"/>
    <s v="г. Лысьва, ул. Белинского, д. 27: 2026: ЭЛ"/>
    <s v="СС"/>
    <s v="нет"/>
    <s v="г. Лысьва, ул. Белинского, д. 27: ЭЛ"/>
    <e v="#REF!"/>
  </r>
  <r>
    <n v="1652"/>
    <s v="Лысьвенский городской округ Пермского края"/>
    <s v="г. Лысьва, ул. Жданова, д. 13"/>
    <s v="РК"/>
    <d v="2026-12-31T00:00:00"/>
    <m/>
    <s v=""/>
    <s v=""/>
    <x v="913"/>
    <s v="г. Лысьва, ул. Жданова, д. 13: 2026: РК"/>
    <s v="РО"/>
    <s v="нет"/>
    <s v="г. Лысьва, ул. Жданова, д. 13: РК"/>
    <e v="#REF!"/>
  </r>
  <r>
    <n v="1653"/>
    <s v="Лысьвенский городской округ Пермского края"/>
    <s v="г. Лысьва, ул. Жданова, д. 13"/>
    <s v="РФа"/>
    <d v="2026-12-31T00:00:00"/>
    <m/>
    <s v=""/>
    <s v=""/>
    <x v="913"/>
    <s v="г. Лысьва, ул. Жданова, д. 13: 2026: Рфа"/>
    <s v="РО"/>
    <s v="нет"/>
    <s v="г. Лысьва, ул. Жданова, д. 13: Рфа"/>
    <e v="#REF!"/>
  </r>
  <r>
    <n v="1654"/>
    <s v="Лысьвенский городской округ Пермского края"/>
    <s v="г. Лысьва, ул. Жданова, д. 13"/>
    <s v="РФ"/>
    <d v="2026-12-31T00:00:00"/>
    <m/>
    <s v=""/>
    <s v=""/>
    <x v="913"/>
    <s v="г. Лысьва, ул. Жданова, д. 13: 2026: РФ"/>
    <s v="РО"/>
    <s v="нет"/>
    <s v="г. Лысьва, ул. Жданова, д. 13: РФ"/>
    <e v="#REF!"/>
  </r>
  <r>
    <n v="1655"/>
    <s v="Лысьвенский городской округ Пермского края"/>
    <s v="г. Лысьва, ул. Кирова, д. 69"/>
    <s v="ЭЛ"/>
    <d v="2026-12-31T00:00:00"/>
    <m/>
    <s v=""/>
    <s v=""/>
    <x v="914"/>
    <s v="г. Лысьва, ул. Кирова, д. 69: 2026: ЭЛ"/>
    <s v="РО"/>
    <s v="нет"/>
    <s v="г. Лысьва, ул. Кирова, д. 69: ЭЛ"/>
    <e v="#REF!"/>
  </r>
  <r>
    <n v="1656"/>
    <s v="Лысьвенский городской округ Пермского края"/>
    <s v="г. Лысьва, ул. Куйбышева, д. 6"/>
    <s v="РП"/>
    <d v="2026-12-31T00:00:00"/>
    <d v="2026-12-31T00:00:00"/>
    <s v=""/>
    <s v=""/>
    <x v="915"/>
    <s v="г. Лысьва, ул. Куйбышева, д. 6: 2026: РП"/>
    <s v="РО"/>
    <s v="нет"/>
    <s v="г. Лысьва, ул. Куйбышева, д. 6: РП"/>
    <e v="#REF!"/>
  </r>
  <r>
    <n v="1657"/>
    <s v="Лысьвенский городской округ Пермского края"/>
    <s v="г. Лысьва, ул. Куйбышева, д. 6"/>
    <s v="РК"/>
    <d v="2026-12-31T00:00:00"/>
    <d v="2026-12-31T00:00:00"/>
    <s v=""/>
    <s v=""/>
    <x v="915"/>
    <s v="г. Лысьва, ул. Куйбышева, д. 6: 2026: РК"/>
    <s v="РО"/>
    <s v="нет"/>
    <s v="г. Лысьва, ул. Куйбышева, д. 6: РК"/>
    <e v="#REF!"/>
  </r>
  <r>
    <n v="1658"/>
    <s v="Лысьвенский городской округ Пермского края"/>
    <s v="г. Лысьва, ул. Кутузова, д. 16"/>
    <s v="ХВС"/>
    <d v="2026-12-31T00:00:00"/>
    <m/>
    <s v=""/>
    <s v=""/>
    <x v="916"/>
    <s v="г. Лысьва, ул. Кутузова, д. 16: 2026: ХВС"/>
    <s v="РО"/>
    <s v="нет"/>
    <s v="г. Лысьва, ул. Кутузова, д. 16: ХВС"/>
    <e v="#REF!"/>
  </r>
  <r>
    <n v="1659"/>
    <s v="Лысьвенский городской округ Пермского края"/>
    <s v="г. Лысьва, ул. Кутузова, д. 16"/>
    <s v="ВОД"/>
    <d v="2026-12-31T00:00:00"/>
    <m/>
    <s v=""/>
    <s v=""/>
    <x v="916"/>
    <s v="г. Лысьва, ул. Кутузова, д. 16: 2026: ВОД"/>
    <s v="РО"/>
    <s v="нет"/>
    <s v="г. Лысьва, ул. Кутузова, д. 16: ВОД"/>
    <e v="#REF!"/>
  </r>
  <r>
    <n v="1660"/>
    <s v="Лысьвенский городской округ Пермского края"/>
    <s v="г. Лысьва, ул. Ленина, д. 28"/>
    <s v="ЭЛ"/>
    <d v="2026-12-31T00:00:00"/>
    <m/>
    <s v=""/>
    <s v=""/>
    <x v="917"/>
    <s v="г. Лысьва, ул. Ленина, д. 28: 2026: ЭЛ"/>
    <s v="РО"/>
    <s v="нет"/>
    <s v="г. Лысьва, ул. Ленина, д. 28: ЭЛ"/>
    <e v="#REF!"/>
  </r>
  <r>
    <n v="1661"/>
    <s v="Лысьвенский городской округ Пермского края"/>
    <s v="г. Лысьва, ул. Ленина, д. 28"/>
    <s v="ХВС"/>
    <d v="2026-12-31T00:00:00"/>
    <m/>
    <s v=""/>
    <s v=""/>
    <x v="917"/>
    <s v="г. Лысьва, ул. Ленина, д. 28: 2026: ХВС"/>
    <s v="РО"/>
    <s v="нет"/>
    <s v="г. Лысьва, ул. Ленина, д. 28: ХВС"/>
    <e v="#REF!"/>
  </r>
  <r>
    <n v="1662"/>
    <s v="Лысьвенский городской округ Пермского края"/>
    <s v="г. Лысьва, ул. Мира, д. 12"/>
    <s v="ЭЛ"/>
    <d v="2026-12-31T00:00:00"/>
    <m/>
    <s v=""/>
    <s v=""/>
    <x v="918"/>
    <s v="г. Лысьва, ул. Мира, д. 12: 2026: ЭЛ"/>
    <s v="РО"/>
    <s v="нет"/>
    <s v="г. Лысьва, ул. Мира, д. 12: ЭЛ"/>
    <e v="#REF!"/>
  </r>
  <r>
    <n v="1663"/>
    <s v="Лысьвенский городской округ Пермского края"/>
    <s v="г. Лысьва, ул. Мира, д. 14"/>
    <s v="ЭЛ"/>
    <d v="2026-12-31T00:00:00"/>
    <m/>
    <s v=""/>
    <s v=""/>
    <x v="919"/>
    <s v="г. Лысьва, ул. Мира, д. 14: 2026: ЭЛ"/>
    <s v="СС"/>
    <s v="нет"/>
    <s v="г. Лысьва, ул. Мира, д. 14: ЭЛ"/>
    <e v="#REF!"/>
  </r>
  <r>
    <n v="1664"/>
    <s v="Лысьвенский городской округ Пермского края"/>
    <s v="г. Лысьва, ул. Мира, д. 14"/>
    <s v="ТЕП"/>
    <d v="2026-12-31T00:00:00"/>
    <m/>
    <s v=""/>
    <s v=""/>
    <x v="919"/>
    <s v="г. Лысьва, ул. Мира, д. 14: 2026: ТЕП"/>
    <s v="СС"/>
    <s v="нет"/>
    <s v="г. Лысьва, ул. Мира, д. 14: ТЕП"/>
    <e v="#REF!"/>
  </r>
  <r>
    <n v="1665"/>
    <s v="Лысьвенский городской округ Пермского края"/>
    <s v="г. Лысьва, ул. Мира, д. 14"/>
    <s v="ХВС"/>
    <d v="2026-12-31T00:00:00"/>
    <m/>
    <s v=""/>
    <s v=""/>
    <x v="919"/>
    <s v="г. Лысьва, ул. Мира, д. 14: 2026: ХВС"/>
    <s v="СС"/>
    <s v="нет"/>
    <s v="г. Лысьва, ул. Мира, д. 14: ХВС"/>
    <e v="#REF!"/>
  </r>
  <r>
    <n v="1666"/>
    <s v="Лысьвенский городской округ Пермского края"/>
    <s v="г. Лысьва, ул. Мира, д. 14"/>
    <s v="ГВС"/>
    <d v="2026-12-31T00:00:00"/>
    <m/>
    <s v=""/>
    <s v=""/>
    <x v="919"/>
    <s v="г. Лысьва, ул. Мира, д. 14: 2026: ГВС"/>
    <s v="СС"/>
    <s v="нет"/>
    <s v="г. Лысьва, ул. Мира, д. 14: ГВС"/>
    <e v="#REF!"/>
  </r>
  <r>
    <n v="1667"/>
    <s v="Лысьвенский городской округ Пермского края"/>
    <s v="г. Лысьва, ул. Мира, д. 14"/>
    <s v="ВОД"/>
    <d v="2026-12-31T00:00:00"/>
    <m/>
    <s v=""/>
    <s v=""/>
    <x v="919"/>
    <s v="г. Лысьва, ул. Мира, д. 14: 2026: ВОД"/>
    <s v="СС"/>
    <s v="нет"/>
    <s v="г. Лысьва, ул. Мира, д. 14: ВОД"/>
    <e v="#REF!"/>
  </r>
  <r>
    <n v="1668"/>
    <s v="Лысьвенский городской округ Пермского края"/>
    <s v="г. Лысьва, ул. Мира, д. 14"/>
    <s v="РФ"/>
    <d v="2026-12-31T00:00:00"/>
    <m/>
    <s v=""/>
    <s v=""/>
    <x v="919"/>
    <s v="г. Лысьва, ул. Мира, д. 14: 2026: РФ"/>
    <s v="СС"/>
    <s v="нет"/>
    <s v="г. Лысьва, ул. Мира, д. 14: РФ"/>
    <e v="#REF!"/>
  </r>
  <r>
    <n v="1669"/>
    <s v="Лысьвенский городской округ Пермского края"/>
    <s v="г. Лысьва, ул. Мира, д. 38"/>
    <s v="ЭЛ"/>
    <d v="2026-12-31T00:00:00"/>
    <m/>
    <s v=""/>
    <s v=""/>
    <x v="920"/>
    <s v="г. Лысьва, ул. Мира, д. 38: 2026: ЭЛ"/>
    <s v="РО"/>
    <s v="нет"/>
    <s v="г. Лысьва, ул. Мира, д. 38: ЭЛ"/>
    <e v="#REF!"/>
  </r>
  <r>
    <n v="1670"/>
    <s v="Лысьвенский городской округ Пермского края"/>
    <s v="г. Лысьва, ул. Мира, д. 38"/>
    <s v="ТЕП"/>
    <d v="2026-12-31T00:00:00"/>
    <m/>
    <s v=""/>
    <s v=""/>
    <x v="920"/>
    <s v="г. Лысьва, ул. Мира, д. 38: 2026: ТЕП"/>
    <s v="РО"/>
    <s v="нет"/>
    <s v="г. Лысьва, ул. Мира, д. 38: ТЕП"/>
    <e v="#REF!"/>
  </r>
  <r>
    <n v="1671"/>
    <s v="Лысьвенский городской округ Пермского края"/>
    <s v="г. Лысьва, ул. Мира, д. 38"/>
    <s v="ХВС"/>
    <d v="2026-12-31T00:00:00"/>
    <m/>
    <s v=""/>
    <s v=""/>
    <x v="920"/>
    <s v="г. Лысьва, ул. Мира, д. 38: 2026: ХВС"/>
    <s v="РО"/>
    <s v="нет"/>
    <s v="г. Лысьва, ул. Мира, д. 38: ХВС"/>
    <e v="#REF!"/>
  </r>
  <r>
    <n v="1672"/>
    <s v="Лысьвенский городской округ Пермского края"/>
    <s v="г. Лысьва, ул. Мира, д. 38"/>
    <s v="ГВС"/>
    <d v="2026-12-31T00:00:00"/>
    <m/>
    <s v=""/>
    <s v=""/>
    <x v="920"/>
    <s v="г. Лысьва, ул. Мира, д. 38: 2026: ГВС"/>
    <s v="РО"/>
    <s v="нет"/>
    <s v="г. Лысьва, ул. Мира, д. 38: ГВС"/>
    <e v="#REF!"/>
  </r>
  <r>
    <n v="1673"/>
    <s v="Лысьвенский городской округ Пермского края"/>
    <s v="г. Лысьва, ул. Мира, д. 38"/>
    <s v="ВОД"/>
    <d v="2026-12-31T00:00:00"/>
    <m/>
    <s v=""/>
    <s v=""/>
    <x v="920"/>
    <s v="г. Лысьва, ул. Мира, д. 38: 2026: ВОД"/>
    <s v="РО"/>
    <s v="нет"/>
    <s v="г. Лысьва, ул. Мира, д. 38: ВОД"/>
    <e v="#REF!"/>
  </r>
  <r>
    <n v="1674"/>
    <s v="Лысьвенский городской округ Пермского края"/>
    <s v="г. Лысьва, ул. Мира, д. 38"/>
    <s v="РК"/>
    <d v="2026-12-31T00:00:00"/>
    <m/>
    <s v=""/>
    <s v=""/>
    <x v="920"/>
    <s v="г. Лысьва, ул. Мира, д. 38: 2026: РК"/>
    <s v="РО"/>
    <s v="нет"/>
    <s v="г. Лысьва, ул. Мира, д. 38: РК"/>
    <e v="#REF!"/>
  </r>
  <r>
    <n v="1675"/>
    <s v="Лысьвенский городской округ Пермского края"/>
    <s v="г. Лысьва, ул. Мира, д. 38"/>
    <s v="РФа"/>
    <d v="2026-12-31T00:00:00"/>
    <m/>
    <s v=""/>
    <s v=""/>
    <x v="920"/>
    <s v="г. Лысьва, ул. Мира, д. 38: 2026: Рфа"/>
    <s v="РО"/>
    <s v="нет"/>
    <s v="г. Лысьва, ул. Мира, д. 38: Рфа"/>
    <e v="#REF!"/>
  </r>
  <r>
    <n v="1676"/>
    <s v="Лысьвенский городской округ Пермского края"/>
    <s v="г. Лысьва, ул. Мира, д. 38"/>
    <s v="РФ"/>
    <d v="2026-12-31T00:00:00"/>
    <m/>
    <s v=""/>
    <s v=""/>
    <x v="920"/>
    <s v="г. Лысьва, ул. Мира, д. 38: 2026: РФ"/>
    <s v="РО"/>
    <s v="нет"/>
    <s v="г. Лысьва, ул. Мира, д. 38: РФ"/>
    <e v="#REF!"/>
  </r>
  <r>
    <n v="1677"/>
    <s v="Лысьвенский городской округ Пермского края"/>
    <s v="г. Лысьва, ул. Мира, д. 42"/>
    <s v="ЭЛ"/>
    <d v="2026-12-31T00:00:00"/>
    <m/>
    <s v=""/>
    <s v=""/>
    <x v="921"/>
    <s v="г. Лысьва, ул. Мира, д. 42: 2026: ЭЛ"/>
    <s v="СС"/>
    <s v="нет"/>
    <s v="г. Лысьва, ул. Мира, д. 42: ЭЛ"/>
    <e v="#REF!"/>
  </r>
  <r>
    <n v="1678"/>
    <s v="Лысьвенский городской округ Пермского края"/>
    <s v="г. Лысьва, ул. Мира, д. 42"/>
    <s v="ТЕП"/>
    <d v="2026-12-31T00:00:00"/>
    <m/>
    <s v=""/>
    <s v=""/>
    <x v="921"/>
    <s v="г. Лысьва, ул. Мира, д. 42: 2026: ТЕП"/>
    <s v="СС"/>
    <s v="нет"/>
    <s v="г. Лысьва, ул. Мира, д. 42: ТЕП"/>
    <e v="#REF!"/>
  </r>
  <r>
    <n v="1679"/>
    <s v="Лысьвенский городской округ Пермского края"/>
    <s v="г. Лысьва, ул. Мира, д. 42"/>
    <s v="ХВС"/>
    <d v="2026-12-31T00:00:00"/>
    <m/>
    <s v=""/>
    <s v=""/>
    <x v="921"/>
    <s v="г. Лысьва, ул. Мира, д. 42: 2026: ХВС"/>
    <s v="СС"/>
    <s v="нет"/>
    <s v="г. Лысьва, ул. Мира, д. 42: ХВС"/>
    <e v="#REF!"/>
  </r>
  <r>
    <n v="1680"/>
    <s v="Лысьвенский городской округ Пермского края"/>
    <s v="г. Лысьва, ул. Мира, д. 42"/>
    <s v="ГВС"/>
    <d v="2026-12-31T00:00:00"/>
    <m/>
    <s v=""/>
    <s v=""/>
    <x v="921"/>
    <s v="г. Лысьва, ул. Мира, д. 42: 2026: ГВС"/>
    <s v="СС"/>
    <s v="нет"/>
    <s v="г. Лысьва, ул. Мира, д. 42: ГВС"/>
    <e v="#REF!"/>
  </r>
  <r>
    <n v="1681"/>
    <s v="Лысьвенский городской округ Пермского края"/>
    <s v="г. Лысьва, ул. Мира, д. 42"/>
    <s v="ВОД"/>
    <d v="2026-12-31T00:00:00"/>
    <m/>
    <s v=""/>
    <s v=""/>
    <x v="921"/>
    <s v="г. Лысьва, ул. Мира, д. 42: 2026: ВОД"/>
    <s v="СС"/>
    <s v="нет"/>
    <s v="г. Лысьва, ул. Мира, д. 42: ВОД"/>
    <e v="#REF!"/>
  </r>
  <r>
    <n v="1682"/>
    <s v="Лысьвенский городской округ Пермского края"/>
    <s v="г. Лысьва, ул. Мира, д. 9"/>
    <s v="ЭЛ"/>
    <d v="2026-12-31T00:00:00"/>
    <m/>
    <s v=""/>
    <s v=""/>
    <x v="922"/>
    <s v="г. Лысьва, ул. Мира, д. 9: 2026: ЭЛ"/>
    <s v="РО"/>
    <s v="нет"/>
    <s v="г. Лысьва, ул. Мира, д. 9: ЭЛ"/>
    <e v="#REF!"/>
  </r>
  <r>
    <n v="1683"/>
    <s v="Лысьвенский городской округ Пермского края"/>
    <s v="г. Лысьва, ул. Орджоникидзе, д. 37"/>
    <s v="ЭЛ"/>
    <d v="2026-12-31T00:00:00"/>
    <m/>
    <s v=""/>
    <s v=""/>
    <x v="923"/>
    <s v="г. Лысьва, ул. Орджоникидзе, д. 37: 2026: ЭЛ"/>
    <s v="РО"/>
    <s v="нет"/>
    <s v="г. Лысьва, ул. Орджоникидзе, д. 37: ЭЛ"/>
    <e v="#REF!"/>
  </r>
  <r>
    <n v="1684"/>
    <s v="Лысьвенский городской округ Пермского края"/>
    <s v="г. Лысьва, ул. Орджоникидзе, д. 37"/>
    <s v="ТЕП"/>
    <d v="2026-12-31T00:00:00"/>
    <m/>
    <s v=""/>
    <s v=""/>
    <x v="923"/>
    <s v="г. Лысьва, ул. Орджоникидзе, д. 37: 2026: ТЕП"/>
    <s v="РО"/>
    <s v="нет"/>
    <s v="г. Лысьва, ул. Орджоникидзе, д. 37: ТЕП"/>
    <e v="#REF!"/>
  </r>
  <r>
    <n v="1685"/>
    <s v="Лысьвенский городской округ Пермского края"/>
    <s v="г. Лысьва, ул. Орджоникидзе, д. 37"/>
    <s v="ХВС"/>
    <d v="2026-12-31T00:00:00"/>
    <m/>
    <s v=""/>
    <s v=""/>
    <x v="923"/>
    <s v="г. Лысьва, ул. Орджоникидзе, д. 37: 2026: ХВС"/>
    <s v="РО"/>
    <s v="нет"/>
    <s v="г. Лысьва, ул. Орджоникидзе, д. 37: ХВС"/>
    <e v="#REF!"/>
  </r>
  <r>
    <n v="1686"/>
    <s v="Лысьвенский городской округ Пермского края"/>
    <s v="г. Лысьва, ул. Орджоникидзе, д. 37"/>
    <s v="ГВС"/>
    <d v="2026-12-31T00:00:00"/>
    <m/>
    <s v=""/>
    <s v=""/>
    <x v="923"/>
    <s v="г. Лысьва, ул. Орджоникидзе, д. 37: 2026: ГВС"/>
    <s v="РО"/>
    <s v="нет"/>
    <s v="г. Лысьва, ул. Орджоникидзе, д. 37: ГВС"/>
    <e v="#REF!"/>
  </r>
  <r>
    <n v="1687"/>
    <s v="Лысьвенский городской округ Пермского края"/>
    <s v="г. Лысьва, ул. Орджоникидзе, д. 37"/>
    <s v="ВОД"/>
    <d v="2026-12-31T00:00:00"/>
    <m/>
    <s v=""/>
    <s v=""/>
    <x v="923"/>
    <s v="г. Лысьва, ул. Орджоникидзе, д. 37: 2026: ВОД"/>
    <s v="РО"/>
    <s v="нет"/>
    <s v="г. Лысьва, ул. Орджоникидзе, д. 37: ВОД"/>
    <e v="#REF!"/>
  </r>
  <r>
    <n v="1688"/>
    <s v="Лысьвенский городской округ Пермского края"/>
    <s v="г. Лысьва, ул. Орджоникидзе, д. 37"/>
    <s v="РК"/>
    <d v="2026-12-31T00:00:00"/>
    <m/>
    <s v=""/>
    <s v=""/>
    <x v="923"/>
    <s v="г. Лысьва, ул. Орджоникидзе, д. 37: 2026: РК"/>
    <s v="РО"/>
    <s v="нет"/>
    <s v="г. Лысьва, ул. Орджоникидзе, д. 37: РК"/>
    <e v="#REF!"/>
  </r>
  <r>
    <n v="1689"/>
    <s v="Лысьвенский городской округ Пермского края"/>
    <s v="г. Лысьва, ул. Орджоникидзе, д. 37"/>
    <s v="РФа"/>
    <d v="2026-12-31T00:00:00"/>
    <m/>
    <s v=""/>
    <s v=""/>
    <x v="923"/>
    <s v="г. Лысьва, ул. Орджоникидзе, д. 37: 2026: Рфа"/>
    <s v="РО"/>
    <s v="нет"/>
    <s v="г. Лысьва, ул. Орджоникидзе, д. 37: Рфа"/>
    <e v="#REF!"/>
  </r>
  <r>
    <n v="1690"/>
    <s v="Лысьвенский городской округ Пермского края"/>
    <s v="г. Лысьва, ул. Орджоникидзе, д. 37"/>
    <s v="РФ"/>
    <d v="2026-12-31T00:00:00"/>
    <m/>
    <s v=""/>
    <s v=""/>
    <x v="923"/>
    <s v="г. Лысьва, ул. Орджоникидзе, д. 37: 2026: РФ"/>
    <s v="РО"/>
    <s v="нет"/>
    <s v="г. Лысьва, ул. Орджоникидзе, д. 37: РФ"/>
    <e v="#REF!"/>
  </r>
  <r>
    <n v="1691"/>
    <s v="Лысьвенский городской округ Пермского края"/>
    <s v="г. Лысьва, ул. Суворова, д. 36"/>
    <s v="ЭЛ"/>
    <d v="2026-12-31T00:00:00"/>
    <m/>
    <s v=""/>
    <s v=""/>
    <x v="924"/>
    <s v="г. Лысьва, ул. Суворова, д. 36: 2026: ЭЛ"/>
    <s v="РО"/>
    <s v="нет"/>
    <s v="г. Лысьва, ул. Суворова, д. 36: ЭЛ"/>
    <e v="#REF!"/>
  </r>
  <r>
    <n v="1692"/>
    <s v="Лысьвенский городской округ Пермского края"/>
    <s v="г. Лысьва, ул. Суворова, д. 36"/>
    <s v="ТЕП"/>
    <d v="2026-12-31T00:00:00"/>
    <m/>
    <s v=""/>
    <s v=""/>
    <x v="924"/>
    <s v="г. Лысьва, ул. Суворова, д. 36: 2026: ТЕП"/>
    <s v="РО"/>
    <s v="нет"/>
    <s v="г. Лысьва, ул. Суворова, д. 36: ТЕП"/>
    <e v="#REF!"/>
  </r>
  <r>
    <n v="1693"/>
    <s v="Лысьвенский городской округ Пермского края"/>
    <s v="г. Лысьва, ул. Суворова, д. 36"/>
    <s v="ХВС"/>
    <d v="2026-12-31T00:00:00"/>
    <m/>
    <s v=""/>
    <s v=""/>
    <x v="924"/>
    <s v="г. Лысьва, ул. Суворова, д. 36: 2026: ХВС"/>
    <s v="РО"/>
    <s v="нет"/>
    <s v="г. Лысьва, ул. Суворова, д. 36: ХВС"/>
    <e v="#REF!"/>
  </r>
  <r>
    <n v="1694"/>
    <s v="Лысьвенский городской округ Пермского края"/>
    <s v="г. Лысьва, ул. Суворова, д. 36"/>
    <s v="ГВС"/>
    <d v="2026-12-31T00:00:00"/>
    <m/>
    <s v=""/>
    <s v=""/>
    <x v="924"/>
    <s v="г. Лысьва, ул. Суворова, д. 36: 2026: ГВС"/>
    <s v="РО"/>
    <s v="нет"/>
    <s v="г. Лысьва, ул. Суворова, д. 36: ГВС"/>
    <e v="#REF!"/>
  </r>
  <r>
    <n v="1695"/>
    <s v="Лысьвенский городской округ Пермского края"/>
    <s v="г. Лысьва, ул. Суворова, д. 36"/>
    <s v="ВОД"/>
    <d v="2026-12-31T00:00:00"/>
    <m/>
    <s v=""/>
    <s v=""/>
    <x v="924"/>
    <s v="г. Лысьва, ул. Суворова, д. 36: 2026: ВОД"/>
    <s v="РО"/>
    <s v="нет"/>
    <s v="г. Лысьва, ул. Суворова, д. 36: ВОД"/>
    <e v="#REF!"/>
  </r>
  <r>
    <n v="1696"/>
    <s v="Лысьвенский городской округ Пермского края"/>
    <s v="г. Лысьва, ул. Суворова, д. 36"/>
    <s v="РК"/>
    <d v="2026-12-31T00:00:00"/>
    <m/>
    <s v=""/>
    <s v=""/>
    <x v="924"/>
    <s v="г. Лысьва, ул. Суворова, д. 36: 2026: РК"/>
    <s v="РО"/>
    <s v="нет"/>
    <s v="г. Лысьва, ул. Суворова, д. 36: РК"/>
    <e v="#REF!"/>
  </r>
  <r>
    <n v="1697"/>
    <s v="Лысьвенский городской округ Пермского края"/>
    <s v="г. Лысьва, ул. Суворова, д. 36"/>
    <s v="РФ"/>
    <d v="2026-12-31T00:00:00"/>
    <m/>
    <s v=""/>
    <s v=""/>
    <x v="924"/>
    <s v="г. Лысьва, ул. Суворова, д. 36: 2026: РФ"/>
    <s v="РО"/>
    <s v="нет"/>
    <s v="г. Лысьва, ул. Суворова, д. 36: РФ"/>
    <e v="#REF!"/>
  </r>
  <r>
    <n v="1698"/>
    <s v="Лысьвенский городской округ Пермского края"/>
    <s v="г. Лысьва, ул. Суворова, д. 38"/>
    <s v="ТЕП"/>
    <d v="2026-12-31T00:00:00"/>
    <m/>
    <s v=""/>
    <s v=""/>
    <x v="925"/>
    <s v="г. Лысьва, ул. Суворова, д. 38: 2026: ТЕП"/>
    <s v="РО"/>
    <s v="нет"/>
    <s v="г. Лысьва, ул. Суворова, д. 38: ТЕП"/>
    <e v="#REF!"/>
  </r>
  <r>
    <n v="1699"/>
    <s v="Лысьвенский городской округ Пермского края"/>
    <s v="г. Лысьва, ул. Суворова, д. 38"/>
    <s v="ХВС"/>
    <d v="2026-12-31T00:00:00"/>
    <m/>
    <s v=""/>
    <s v=""/>
    <x v="925"/>
    <s v="г. Лысьва, ул. Суворова, д. 38: 2026: ХВС"/>
    <s v="РО"/>
    <s v="нет"/>
    <s v="г. Лысьва, ул. Суворова, д. 38: ХВС"/>
    <e v="#REF!"/>
  </r>
  <r>
    <n v="1700"/>
    <s v="Лысьвенский городской округ Пермского края"/>
    <s v="г. Лысьва, ул. Суворова, д. 38"/>
    <s v="ГВС"/>
    <d v="2026-12-31T00:00:00"/>
    <m/>
    <s v=""/>
    <s v=""/>
    <x v="925"/>
    <s v="г. Лысьва, ул. Суворова, д. 38: 2026: ГВС"/>
    <s v="РО"/>
    <s v="нет"/>
    <s v="г. Лысьва, ул. Суворова, д. 38: ГВС"/>
    <e v="#REF!"/>
  </r>
  <r>
    <n v="1701"/>
    <s v="Лысьвенский городской округ Пермского края"/>
    <s v="г. Лысьва, ул. Суворова, д. 38"/>
    <s v="РК"/>
    <d v="2026-12-31T00:00:00"/>
    <m/>
    <s v=""/>
    <s v=""/>
    <x v="925"/>
    <s v="г. Лысьва, ул. Суворова, д. 38: 2026: РК"/>
    <s v="РО"/>
    <s v="нет"/>
    <s v="г. Лысьва, ул. Суворова, д. 38: РК"/>
    <e v="#REF!"/>
  </r>
  <r>
    <n v="1702"/>
    <s v="Лысьвенский городской округ Пермского края"/>
    <s v="г. Лысьва, ул. Суворова, д. 38"/>
    <s v="РФа"/>
    <d v="2026-12-31T00:00:00"/>
    <m/>
    <s v=""/>
    <s v=""/>
    <x v="925"/>
    <s v="г. Лысьва, ул. Суворова, д. 38: 2026: Рфа"/>
    <s v="РО"/>
    <s v="нет"/>
    <s v="г. Лысьва, ул. Суворова, д. 38: Рфа"/>
    <e v="#REF!"/>
  </r>
  <r>
    <n v="1703"/>
    <s v="Лысьвенский городской округ Пермского края"/>
    <s v="г. Лысьва, ул. Фестивальная, д. 2"/>
    <s v="РК"/>
    <d v="2026-12-31T00:00:00"/>
    <m/>
    <s v=""/>
    <s v=""/>
    <x v="926"/>
    <s v="г. Лысьва, ул. Фестивальная, д. 2: 2026: РК"/>
    <s v="СС"/>
    <s v="нет"/>
    <s v="г. Лысьва, ул. Фестивальная, д. 2: РК"/>
    <e v="#REF!"/>
  </r>
  <r>
    <n v="1704"/>
    <s v="Лысьвенский городской округ Пермского края"/>
    <s v="г. Лысьва, ул. Энгельса, д. 23"/>
    <s v="РК"/>
    <d v="2026-12-31T00:00:00"/>
    <m/>
    <s v=""/>
    <s v=""/>
    <x v="927"/>
    <s v="г. Лысьва, ул. Энгельса, д. 23: 2026: РК"/>
    <s v="РО"/>
    <s v="нет"/>
    <s v="г. Лысьва, ул. Энгельса, д. 23: РК"/>
    <e v="#REF!"/>
  </r>
  <r>
    <n v="1705"/>
    <s v="Муниципальное образование &quot;Город Березники&quot; Пермского края"/>
    <s v="г. Березники, пр-т Ленина, д. 51"/>
    <s v="ТЕП"/>
    <d v="2026-12-31T00:00:00"/>
    <m/>
    <s v=""/>
    <s v=""/>
    <x v="928"/>
    <s v="г. Березники, пр-т Ленина, д. 51: 2026: ТЕП"/>
    <s v="СС"/>
    <s v="нет"/>
    <s v="г. Березники, пр-т Ленина, д. 51: ТЕП"/>
    <e v="#REF!"/>
  </r>
  <r>
    <n v="1706"/>
    <s v="Муниципальное образование &quot;Город Березники&quot; Пермского края"/>
    <s v="г. Березники, пр-т Ленина, д. 59"/>
    <s v="ЭЛ"/>
    <d v="2026-12-31T00:00:00"/>
    <m/>
    <s v=""/>
    <s v=""/>
    <x v="929"/>
    <s v="г. Березники, пр-т Ленина, д. 59: 2026: ЭЛ"/>
    <s v="РО"/>
    <s v="нет"/>
    <s v="г. Березники, пр-т Ленина, д. 59: ЭЛ"/>
    <e v="#REF!"/>
  </r>
  <r>
    <n v="1707"/>
    <s v="Муниципальное образование &quot;Город Березники&quot; Пермского края"/>
    <s v="г. Березники, пр-т Ленина, д. 59"/>
    <s v="ТЕП"/>
    <d v="2026-12-31T00:00:00"/>
    <m/>
    <s v=""/>
    <s v=""/>
    <x v="929"/>
    <s v="г. Березники, пр-т Ленина, д. 59: 2026: ТЕП"/>
    <s v="РО"/>
    <s v="нет"/>
    <s v="г. Березники, пр-т Ленина, д. 59: ТЕП"/>
    <e v="#REF!"/>
  </r>
  <r>
    <n v="1708"/>
    <s v="Муниципальное образование &quot;Город Березники&quot; Пермского края"/>
    <s v="г. Березники, пр-т Ленина, д. 59"/>
    <s v="ХВС"/>
    <d v="2026-12-31T00:00:00"/>
    <m/>
    <s v=""/>
    <s v=""/>
    <x v="929"/>
    <s v="г. Березники, пр-т Ленина, д. 59: 2026: ХВС"/>
    <s v="РО"/>
    <s v="нет"/>
    <s v="г. Березники, пр-т Ленина, д. 59: ХВС"/>
    <e v="#REF!"/>
  </r>
  <r>
    <n v="1709"/>
    <s v="Муниципальное образование &quot;Город Березники&quot; Пермского края"/>
    <s v="г. Березники, пр-т Ленина, д. 59"/>
    <s v="ГВС"/>
    <d v="2026-12-31T00:00:00"/>
    <m/>
    <s v=""/>
    <s v=""/>
    <x v="929"/>
    <s v="г. Березники, пр-т Ленина, д. 59: 2026: ГВС"/>
    <s v="РО"/>
    <s v="нет"/>
    <s v="г. Березники, пр-т Ленина, д. 59: ГВС"/>
    <e v="#REF!"/>
  </r>
  <r>
    <n v="1710"/>
    <s v="Муниципальное образование &quot;Город Березники&quot; Пермского края"/>
    <s v="г. Березники, пр-т Ленина, д. 59"/>
    <s v="ВОД"/>
    <d v="2026-12-31T00:00:00"/>
    <m/>
    <s v=""/>
    <s v=""/>
    <x v="929"/>
    <s v="г. Березники, пр-т Ленина, д. 59: 2026: ВОД"/>
    <s v="РО"/>
    <s v="нет"/>
    <s v="г. Березники, пр-т Ленина, д. 59: ВОД"/>
    <e v="#REF!"/>
  </r>
  <r>
    <n v="1711"/>
    <s v="Муниципальное образование &quot;Город Березники&quot; Пермского края"/>
    <s v="г. Березники, пр-т Советский, д. 30"/>
    <s v="ТЕП"/>
    <d v="2026-12-31T00:00:00"/>
    <m/>
    <s v=""/>
    <s v=""/>
    <x v="930"/>
    <s v="г. Березники, пр-т Советский, д. 30: 2026: ТЕП"/>
    <s v="РО"/>
    <s v="нет"/>
    <s v="г. Березники, пр-т Советский, д. 30: ТЕП"/>
    <e v="#REF!"/>
  </r>
  <r>
    <n v="1712"/>
    <s v="Муниципальное образование &quot;Город Березники&quot; Пермского края"/>
    <s v="г. Березники, пр-т Советский, д. 36"/>
    <s v="ЭЛ"/>
    <d v="2026-12-31T00:00:00"/>
    <m/>
    <s v=""/>
    <s v=""/>
    <x v="931"/>
    <s v="г. Березники, пр-т Советский, д. 36: 2026: ЭЛ"/>
    <s v="РО"/>
    <s v="нет"/>
    <s v="г. Березники, пр-т Советский, д. 36: ЭЛ"/>
    <e v="#REF!"/>
  </r>
  <r>
    <n v="1713"/>
    <s v="Муниципальное образование &quot;Город Березники&quot; Пермского края"/>
    <s v="г. Березники, пр-т Советский, д. 36"/>
    <s v="ТЕП"/>
    <d v="2026-12-31T00:00:00"/>
    <m/>
    <s v=""/>
    <s v=""/>
    <x v="931"/>
    <s v="г. Березники, пр-т Советский, д. 36: 2026: ТЕП"/>
    <s v="РО"/>
    <s v="нет"/>
    <s v="г. Березники, пр-т Советский, д. 36: ТЕП"/>
    <e v="#REF!"/>
  </r>
  <r>
    <n v="1714"/>
    <s v="Муниципальное образование &quot;Город Березники&quot; Пермского края"/>
    <s v="г. Березники, пр-т Советский, д. 36"/>
    <s v="ХВС"/>
    <d v="2026-12-31T00:00:00"/>
    <m/>
    <s v=""/>
    <s v=""/>
    <x v="931"/>
    <s v="г. Березники, пр-т Советский, д. 36: 2026: ХВС"/>
    <s v="РО"/>
    <s v="нет"/>
    <s v="г. Березники, пр-т Советский, д. 36: ХВС"/>
    <e v="#REF!"/>
  </r>
  <r>
    <n v="1715"/>
    <s v="Муниципальное образование &quot;Город Березники&quot; Пермского края"/>
    <s v="г. Березники, пр-т Советский, д. 36"/>
    <s v="ГВС"/>
    <d v="2026-12-31T00:00:00"/>
    <m/>
    <s v=""/>
    <s v=""/>
    <x v="931"/>
    <s v="г. Березники, пр-т Советский, д. 36: 2026: ГВС"/>
    <s v="РО"/>
    <s v="нет"/>
    <s v="г. Березники, пр-т Советский, д. 36: ГВС"/>
    <e v="#REF!"/>
  </r>
  <r>
    <n v="1716"/>
    <s v="Муниципальное образование &quot;Город Березники&quot; Пермского края"/>
    <s v="г. Березники, пр-т Советский, д. 36"/>
    <s v="ВОД"/>
    <d v="2026-12-31T00:00:00"/>
    <m/>
    <s v=""/>
    <s v=""/>
    <x v="931"/>
    <s v="г. Березники, пр-т Советский, д. 36: 2026: ВОД"/>
    <s v="РО"/>
    <s v="нет"/>
    <s v="г. Березники, пр-т Советский, д. 36: ВОД"/>
    <e v="#REF!"/>
  </r>
  <r>
    <n v="1717"/>
    <s v="Муниципальное образование &quot;Город Березники&quot; Пермского края"/>
    <s v="г. Березники, пр-т Советский, д. 36"/>
    <s v="РФа"/>
    <d v="2026-12-31T00:00:00"/>
    <m/>
    <s v=""/>
    <s v=""/>
    <x v="931"/>
    <s v="г. Березники, пр-т Советский, д. 36: 2026: Рфа"/>
    <s v="РО"/>
    <s v="нет"/>
    <s v="г. Березники, пр-т Советский, д. 36: Рфа"/>
    <e v="#REF!"/>
  </r>
  <r>
    <n v="1718"/>
    <s v="Муниципальное образование &quot;Город Березники&quot; Пермского края"/>
    <s v="г. Березники, пр-т Советский, д. 36"/>
    <s v="РФ"/>
    <d v="2026-12-31T00:00:00"/>
    <m/>
    <s v=""/>
    <s v=""/>
    <x v="931"/>
    <s v="г. Березники, пр-т Советский, д. 36: 2026: РФ"/>
    <s v="РО"/>
    <s v="нет"/>
    <s v="г. Березники, пр-т Советский, д. 36: РФ"/>
    <e v="#REF!"/>
  </r>
  <r>
    <n v="1719"/>
    <s v="Муниципальное образование &quot;Город Березники&quot; Пермского края"/>
    <s v="г. Березники, пр-т Советский, д. 38"/>
    <s v="ТЕП"/>
    <d v="2026-12-31T00:00:00"/>
    <m/>
    <s v=""/>
    <s v=""/>
    <x v="932"/>
    <s v="г. Березники, пр-т Советский, д. 38: 2026: ТЕП"/>
    <s v="РО"/>
    <s v="нет"/>
    <s v="г. Березники, пр-т Советский, д. 38: ТЕП"/>
    <e v="#REF!"/>
  </r>
  <r>
    <n v="1720"/>
    <s v="Муниципальное образование &quot;Город Березники&quot; Пермского края"/>
    <s v="г. Березники, пр-т Советский, д. 42"/>
    <s v="ТЕП"/>
    <d v="2026-12-31T00:00:00"/>
    <m/>
    <s v=""/>
    <s v=""/>
    <x v="933"/>
    <s v="г. Березники, пр-т Советский, д. 42: 2026: ТЕП"/>
    <s v="РО"/>
    <s v="нет"/>
    <s v="г. Березники, пр-т Советский, д. 42: ТЕП"/>
    <e v="#REF!"/>
  </r>
  <r>
    <n v="1721"/>
    <s v="Муниципальное образование &quot;Город Березники&quot; Пермского края"/>
    <s v="г. Березники, пр-т Советский, д. 42"/>
    <s v="ХВС"/>
    <d v="2026-12-31T00:00:00"/>
    <m/>
    <s v=""/>
    <s v=""/>
    <x v="933"/>
    <s v="г. Березники, пр-т Советский, д. 42: 2026: ХВС"/>
    <s v="РО"/>
    <s v="нет"/>
    <s v="г. Березники, пр-т Советский, д. 42: ХВС"/>
    <e v="#REF!"/>
  </r>
  <r>
    <n v="1722"/>
    <s v="Муниципальное образование &quot;Город Березники&quot; Пермского края"/>
    <s v="г. Березники, пр-т Советский, д. 42"/>
    <s v="ГВС"/>
    <d v="2026-12-31T00:00:00"/>
    <m/>
    <s v=""/>
    <s v=""/>
    <x v="933"/>
    <s v="г. Березники, пр-т Советский, д. 42: 2026: ГВС"/>
    <s v="РО"/>
    <s v="нет"/>
    <s v="г. Березники, пр-т Советский, д. 42: ГВС"/>
    <e v="#REF!"/>
  </r>
  <r>
    <n v="1723"/>
    <s v="Муниципальное образование &quot;Город Березники&quot; Пермского края"/>
    <s v="г. Березники, пр-т Советский, д. 42"/>
    <s v="ВОД"/>
    <d v="2026-12-31T00:00:00"/>
    <m/>
    <s v=""/>
    <s v=""/>
    <x v="933"/>
    <s v="г. Березники, пр-т Советский, д. 42: 2026: ВОД"/>
    <s v="РО"/>
    <s v="нет"/>
    <s v="г. Березники, пр-т Советский, д. 42: ВОД"/>
    <e v="#REF!"/>
  </r>
  <r>
    <n v="1724"/>
    <s v="Муниципальное образование &quot;Город Березники&quot; Пермского края"/>
    <s v="г. Березники, пр-т Советский, д. 42"/>
    <s v="РК"/>
    <d v="2026-12-31T00:00:00"/>
    <m/>
    <s v=""/>
    <s v=""/>
    <x v="933"/>
    <s v="г. Березники, пр-т Советский, д. 42: 2026: РК"/>
    <s v="РО"/>
    <s v="нет"/>
    <s v="г. Березники, пр-т Советский, д. 42: РК"/>
    <e v="#REF!"/>
  </r>
  <r>
    <n v="1725"/>
    <s v="Муниципальное образование &quot;Город Березники&quot; Пермского края"/>
    <s v="г. Березники, пр-т Советский, д. 42"/>
    <s v="РФа"/>
    <d v="2026-12-31T00:00:00"/>
    <m/>
    <s v=""/>
    <s v=""/>
    <x v="933"/>
    <s v="г. Березники, пр-т Советский, д. 42: 2026: Рфа"/>
    <s v="РО"/>
    <s v="нет"/>
    <s v="г. Березники, пр-т Советский, д. 42: Рфа"/>
    <e v="#REF!"/>
  </r>
  <r>
    <n v="1726"/>
    <s v="Муниципальное образование &quot;Город Березники&quot; Пермского края"/>
    <s v="г. Березники, пр-т Советский, д. 42"/>
    <s v="РФ"/>
    <d v="2026-12-31T00:00:00"/>
    <m/>
    <s v=""/>
    <s v=""/>
    <x v="933"/>
    <s v="г. Березники, пр-т Советский, д. 42: 2026: РФ"/>
    <s v="РО"/>
    <s v="нет"/>
    <s v="г. Березники, пр-т Советский, д. 42: РФ"/>
    <e v="#REF!"/>
  </r>
  <r>
    <n v="1727"/>
    <s v="Муниципальное образование &quot;Город Березники&quot; Пермского края"/>
    <s v="г. Березники, ул. 30 Лет Победы, д. 42"/>
    <s v="ГАЗ"/>
    <d v="2026-12-31T00:00:00"/>
    <m/>
    <s v=""/>
    <s v=""/>
    <x v="934"/>
    <s v="г. Березники, ул. 30 Лет Победы, д. 42: 2026: ГАЗ"/>
    <s v="СС"/>
    <s v="нет"/>
    <s v="г. Березники, ул. 30 Лет Победы, д. 42: ГАЗ"/>
    <e v="#REF!"/>
  </r>
  <r>
    <n v="1728"/>
    <s v="Муниципальное образование &quot;Город Березники&quot; Пермского края"/>
    <s v="г. Березники, ул. Гагарина, д. 6"/>
    <s v="ТЕП"/>
    <d v="2026-12-31T00:00:00"/>
    <m/>
    <s v=""/>
    <s v=""/>
    <x v="935"/>
    <s v="г. Березники, ул. Гагарина, д. 6: 2026: ТЕП"/>
    <s v="РО"/>
    <s v="нет"/>
    <s v="г. Березники, ул. Гагарина, д. 6: ТЕП"/>
    <e v="#REF!"/>
  </r>
  <r>
    <n v="1729"/>
    <s v="Муниципальное образование &quot;Город Березники&quot; Пермского края"/>
    <s v="г. Березники, ул. Гагарина, д. 6"/>
    <s v="ХВС"/>
    <d v="2026-12-31T00:00:00"/>
    <m/>
    <s v=""/>
    <s v=""/>
    <x v="935"/>
    <s v="г. Березники, ул. Гагарина, д. 6: 2026: ХВС"/>
    <s v="РО"/>
    <s v="нет"/>
    <s v="г. Березники, ул. Гагарина, д. 6: ХВС"/>
    <e v="#REF!"/>
  </r>
  <r>
    <n v="1730"/>
    <s v="Муниципальное образование &quot;Город Березники&quot; Пермского края"/>
    <s v="г. Березники, ул. Гагарина, д. 6"/>
    <s v="ГВС"/>
    <d v="2026-12-31T00:00:00"/>
    <m/>
    <s v=""/>
    <s v=""/>
    <x v="935"/>
    <s v="г. Березники, ул. Гагарина, д. 6: 2026: ГВС"/>
    <s v="РО"/>
    <s v="нет"/>
    <s v="г. Березники, ул. Гагарина, д. 6: ГВС"/>
    <e v="#REF!"/>
  </r>
  <r>
    <n v="1731"/>
    <s v="Муниципальное образование &quot;Город Березники&quot; Пермского края"/>
    <s v="г. Березники, ул. Гагарина, д. 6"/>
    <s v="ВОД"/>
    <d v="2026-12-31T00:00:00"/>
    <m/>
    <s v=""/>
    <s v=""/>
    <x v="935"/>
    <s v="г. Березники, ул. Гагарина, д. 6: 2026: ВОД"/>
    <s v="РО"/>
    <s v="нет"/>
    <s v="г. Березники, ул. Гагарина, д. 6: ВОД"/>
    <e v="#REF!"/>
  </r>
  <r>
    <n v="1732"/>
    <s v="Муниципальное образование &quot;Город Березники&quot; Пермского края"/>
    <s v="г. Березники, ул. Гагарина, д. 6"/>
    <s v="РК"/>
    <d v="2026-12-31T00:00:00"/>
    <m/>
    <s v=""/>
    <s v=""/>
    <x v="935"/>
    <s v="г. Березники, ул. Гагарина, д. 6: 2026: РК"/>
    <s v="РО"/>
    <s v="нет"/>
    <s v="г. Березники, ул. Гагарина, д. 6: РК"/>
    <e v="#REF!"/>
  </r>
  <r>
    <n v="1733"/>
    <s v="Муниципальное образование &quot;Город Березники&quot; Пермского края"/>
    <s v="г. Березники, ул. Гагарина, д. 6"/>
    <s v="РФ"/>
    <d v="2026-12-31T00:00:00"/>
    <m/>
    <s v=""/>
    <s v=""/>
    <x v="935"/>
    <s v="г. Березники, ул. Гагарина, д. 6: 2026: РФ"/>
    <s v="РО"/>
    <s v="нет"/>
    <s v="г. Березники, ул. Гагарина, д. 6: РФ"/>
    <e v="#REF!"/>
  </r>
  <r>
    <n v="1734"/>
    <s v="Муниципальное образование &quot;Город Березники&quot; Пермского края"/>
    <s v="г. Березники, ул. Клары Цеткин, д. 36"/>
    <s v="ТЕП"/>
    <d v="2026-12-31T00:00:00"/>
    <m/>
    <s v=""/>
    <s v=""/>
    <x v="936"/>
    <s v="г. Березники, ул. Клары Цеткин, д. 36: 2026: ТЕП"/>
    <s v="РО"/>
    <s v="нет"/>
    <s v="г. Березники, ул. Клары Цеткин, д. 36: ТЕП"/>
    <e v="#REF!"/>
  </r>
  <r>
    <n v="1735"/>
    <s v="Муниципальное образование &quot;Город Березники&quot; Пермского края"/>
    <s v="г. Березники, ул. Клары Цеткин, д. 36"/>
    <s v="ХВС"/>
    <d v="2026-12-31T00:00:00"/>
    <m/>
    <s v=""/>
    <s v=""/>
    <x v="936"/>
    <s v="г. Березники, ул. Клары Цеткин, д. 36: 2026: ХВС"/>
    <s v="РО"/>
    <s v="нет"/>
    <s v="г. Березники, ул. Клары Цеткин, д. 36: ХВС"/>
    <e v="#REF!"/>
  </r>
  <r>
    <n v="1736"/>
    <s v="Муниципальное образование &quot;Город Березники&quot; Пермского края"/>
    <s v="г. Березники, ул. Клары Цеткин, д. 36"/>
    <s v="ГВС"/>
    <d v="2026-12-31T00:00:00"/>
    <m/>
    <s v=""/>
    <s v=""/>
    <x v="936"/>
    <s v="г. Березники, ул. Клары Цеткин, д. 36: 2026: ГВС"/>
    <s v="РО"/>
    <s v="нет"/>
    <s v="г. Березники, ул. Клары Цеткин, д. 36: ГВС"/>
    <e v="#REF!"/>
  </r>
  <r>
    <n v="1737"/>
    <s v="Муниципальное образование &quot;Город Березники&quot; Пермского края"/>
    <s v="г. Березники, ул. Клары Цеткин, д. 36"/>
    <s v="ВОД"/>
    <d v="2026-12-31T00:00:00"/>
    <m/>
    <s v=""/>
    <s v=""/>
    <x v="936"/>
    <s v="г. Березники, ул. Клары Цеткин, д. 36: 2026: ВОД"/>
    <s v="РО"/>
    <s v="нет"/>
    <s v="г. Березники, ул. Клары Цеткин, д. 36: ВОД"/>
    <e v="#REF!"/>
  </r>
  <r>
    <n v="1738"/>
    <s v="Муниципальное образование &quot;Город Березники&quot; Пермского края"/>
    <s v="г. Березники, ул. Клары Цеткин, д. 36"/>
    <s v="РК"/>
    <d v="2026-12-31T00:00:00"/>
    <m/>
    <s v=""/>
    <s v=""/>
    <x v="936"/>
    <s v="г. Березники, ул. Клары Цеткин, д. 36: 2026: РК"/>
    <s v="РО"/>
    <s v="нет"/>
    <s v="г. Березники, ул. Клары Цеткин, д. 36: РК"/>
    <e v="#REF!"/>
  </r>
  <r>
    <n v="1739"/>
    <s v="Муниципальное образование &quot;Город Березники&quot; Пермского края"/>
    <s v="г. Березники, ул. Ломоносова, д. 77"/>
    <s v="РК"/>
    <d v="2026-12-31T00:00:00"/>
    <m/>
    <s v=""/>
    <s v=""/>
    <x v="937"/>
    <s v="г. Березники, ул. Ломоносова, д. 77: 2026: РК"/>
    <s v="РО"/>
    <s v="нет"/>
    <s v="г. Березники, ул. Ломоносова, д. 77: РК"/>
    <e v="#REF!"/>
  </r>
  <r>
    <n v="1740"/>
    <s v="Муниципальное образование &quot;Город Березники&quot; Пермского края"/>
    <s v="г. Березники, ул. Льва Толстого, д. 11"/>
    <s v="РФа"/>
    <d v="2026-12-31T00:00:00"/>
    <m/>
    <s v=""/>
    <s v=""/>
    <x v="938"/>
    <s v="г. Березники, ул. Льва Толстого, д. 11: 2026: Рфа"/>
    <s v="РО"/>
    <s v="нет"/>
    <s v="г. Березники, ул. Льва Толстого, д. 11: Рфа"/>
    <e v="#REF!"/>
  </r>
  <r>
    <n v="1741"/>
    <s v="Муниципальное образование &quot;Город Березники&quot; Пермского края"/>
    <s v="г. Березники, ул. Менделеева, д. 23"/>
    <s v="РК"/>
    <d v="2026-12-31T00:00:00"/>
    <m/>
    <s v=""/>
    <s v=""/>
    <x v="939"/>
    <s v="г. Березники, ул. Менделеева, д. 23: 2026: РК"/>
    <s v="РО"/>
    <s v="нет"/>
    <s v="г. Березники, ул. Менделеева, д. 23: РК"/>
    <e v="#REF!"/>
  </r>
  <r>
    <n v="1742"/>
    <s v="Муниципальное образование &quot;Город Березники&quot; Пермского края"/>
    <s v="г. Березники, ул. Мира, д. 52"/>
    <s v="ГАЗ"/>
    <d v="2026-12-31T00:00:00"/>
    <m/>
    <s v=""/>
    <s v=""/>
    <x v="940"/>
    <s v="г. Березники, ул. Мира, д. 52: 2026: ГАЗ"/>
    <s v="СС"/>
    <s v="нет"/>
    <s v="г. Березники, ул. Мира, д. 52: ГАЗ"/>
    <e v="#REF!"/>
  </r>
  <r>
    <n v="1743"/>
    <s v="Муниципальное образование &quot;Город Березники&quot; Пермского края"/>
    <s v="г. Березники, ул. Парковая, д. 5"/>
    <s v="ЭЛ"/>
    <d v="2026-12-31T00:00:00"/>
    <m/>
    <s v=""/>
    <s v=""/>
    <x v="941"/>
    <s v="г. Березники, ул. Парковая, д. 5: 2026: ЭЛ"/>
    <s v="РО"/>
    <s v="нет"/>
    <s v="г. Березники, ул. Парковая, д. 5: ЭЛ"/>
    <e v="#REF!"/>
  </r>
  <r>
    <n v="1744"/>
    <s v="Муниципальное образование &quot;Город Березники&quot; Пермского края"/>
    <s v="г. Березники, ул. Парковая, д. 5"/>
    <s v="ТЕП"/>
    <d v="2026-12-31T00:00:00"/>
    <m/>
    <s v=""/>
    <s v=""/>
    <x v="941"/>
    <s v="г. Березники, ул. Парковая, д. 5: 2026: ТЕП"/>
    <s v="РО"/>
    <s v="нет"/>
    <s v="г. Березники, ул. Парковая, д. 5: ТЕП"/>
    <e v="#REF!"/>
  </r>
  <r>
    <n v="1745"/>
    <s v="Муниципальное образование &quot;Город Березники&quot; Пермского края"/>
    <s v="г. Березники, ул. Парковая, д. 5"/>
    <s v="ХВС"/>
    <d v="2026-12-31T00:00:00"/>
    <m/>
    <s v=""/>
    <s v=""/>
    <x v="941"/>
    <s v="г. Березники, ул. Парковая, д. 5: 2026: ХВС"/>
    <s v="РО"/>
    <s v="нет"/>
    <s v="г. Березники, ул. Парковая, д. 5: ХВС"/>
    <e v="#REF!"/>
  </r>
  <r>
    <n v="1746"/>
    <s v="Муниципальное образование &quot;Город Березники&quot; Пермского края"/>
    <s v="г. Березники, ул. Парковая, д. 5"/>
    <s v="ГВС"/>
    <d v="2026-12-31T00:00:00"/>
    <m/>
    <s v=""/>
    <s v=""/>
    <x v="941"/>
    <s v="г. Березники, ул. Парковая, д. 5: 2026: ГВС"/>
    <s v="РО"/>
    <s v="нет"/>
    <s v="г. Березники, ул. Парковая, д. 5: ГВС"/>
    <e v="#REF!"/>
  </r>
  <r>
    <n v="1747"/>
    <s v="Муниципальное образование &quot;Город Березники&quot; Пермского края"/>
    <s v="г. Березники, ул. Парковая, д. 5"/>
    <s v="ВОД"/>
    <d v="2026-12-31T00:00:00"/>
    <m/>
    <s v=""/>
    <s v=""/>
    <x v="941"/>
    <s v="г. Березники, ул. Парковая, д. 5: 2026: ВОД"/>
    <s v="РО"/>
    <s v="нет"/>
    <s v="г. Березники, ул. Парковая, д. 5: ВОД"/>
    <e v="#REF!"/>
  </r>
  <r>
    <n v="1748"/>
    <s v="Муниципальное образование &quot;Город Березники&quot; Пермского края"/>
    <s v="г. Березники, ул. Парковая, д. 5"/>
    <s v="РФ"/>
    <d v="2026-12-31T00:00:00"/>
    <m/>
    <s v=""/>
    <s v=""/>
    <x v="941"/>
    <s v="г. Березники, ул. Парковая, д. 5: 2026: РФ"/>
    <s v="РО"/>
    <s v="нет"/>
    <s v="г. Березники, ул. Парковая, д. 5: РФ"/>
    <e v="#REF!"/>
  </r>
  <r>
    <n v="1749"/>
    <s v="Муниципальное образование &quot;Город Березники&quot; Пермского края"/>
    <s v="г. Березники, ул. Пятилетки, д. 103"/>
    <s v="ГАЗ"/>
    <d v="2026-12-31T00:00:00"/>
    <m/>
    <s v=""/>
    <s v=""/>
    <x v="942"/>
    <s v="г. Березники, ул. Пятилетки, д. 103: 2026: ГАЗ"/>
    <s v="СС"/>
    <s v="нет"/>
    <s v="г. Березники, ул. Пятилетки, д. 103: ГАЗ"/>
    <e v="#REF!"/>
  </r>
  <r>
    <n v="1750"/>
    <s v="Муниципальное образование &quot;Город Березники&quot; Пермского края"/>
    <s v="г. Березники, ул. Пятилетки, д. 19"/>
    <s v="ЭЛ"/>
    <d v="2026-12-31T00:00:00"/>
    <m/>
    <s v=""/>
    <s v=""/>
    <x v="943"/>
    <s v="г. Березники, ул. Пятилетки, д. 19: 2026: ЭЛ"/>
    <s v="РО"/>
    <s v="нет"/>
    <s v="г. Березники, ул. Пятилетки, д. 19: ЭЛ"/>
    <e v="#REF!"/>
  </r>
  <r>
    <n v="1751"/>
    <s v="Муниципальное образование &quot;Город Березники&quot; Пермского края"/>
    <s v="г. Березники, ул. Пятилетки, д. 19"/>
    <s v="ТЕП"/>
    <d v="2026-12-31T00:00:00"/>
    <m/>
    <s v=""/>
    <s v=""/>
    <x v="943"/>
    <s v="г. Березники, ул. Пятилетки, д. 19: 2026: ТЕП"/>
    <s v="РО"/>
    <s v="нет"/>
    <s v="г. Березники, ул. Пятилетки, д. 19: ТЕП"/>
    <e v="#REF!"/>
  </r>
  <r>
    <n v="1752"/>
    <s v="Муниципальное образование &quot;Город Березники&quot; Пермского края"/>
    <s v="г. Березники, ул. Пятилетки, д. 19"/>
    <s v="ХВС"/>
    <d v="2026-12-31T00:00:00"/>
    <m/>
    <s v=""/>
    <s v=""/>
    <x v="943"/>
    <s v="г. Березники, ул. Пятилетки, д. 19: 2026: ХВС"/>
    <s v="РО"/>
    <s v="нет"/>
    <s v="г. Березники, ул. Пятилетки, д. 19: ХВС"/>
    <e v="#REF!"/>
  </r>
  <r>
    <n v="1753"/>
    <s v="Муниципальное образование &quot;Город Березники&quot; Пермского края"/>
    <s v="г. Березники, ул. Пятилетки, д. 19"/>
    <s v="ГВС"/>
    <d v="2026-12-31T00:00:00"/>
    <m/>
    <s v=""/>
    <s v=""/>
    <x v="943"/>
    <s v="г. Березники, ул. Пятилетки, д. 19: 2026: ГВС"/>
    <s v="РО"/>
    <s v="нет"/>
    <s v="г. Березники, ул. Пятилетки, д. 19: ГВС"/>
    <e v="#REF!"/>
  </r>
  <r>
    <n v="1754"/>
    <s v="Муниципальное образование &quot;Город Березники&quot; Пермского края"/>
    <s v="г. Березники, ул. Пятилетки, д. 19"/>
    <s v="ВОД"/>
    <d v="2026-12-31T00:00:00"/>
    <m/>
    <s v=""/>
    <s v=""/>
    <x v="943"/>
    <s v="г. Березники, ул. Пятилетки, д. 19: 2026: ВОД"/>
    <s v="РО"/>
    <s v="нет"/>
    <s v="г. Березники, ул. Пятилетки, д. 19: ВОД"/>
    <e v="#REF!"/>
  </r>
  <r>
    <n v="1755"/>
    <s v="Муниципальное образование &quot;Город Березники&quot; Пермского края"/>
    <s v="г. Березники, ул. Пятилетки, д. 32"/>
    <s v="ЭЛ"/>
    <d v="2026-12-31T00:00:00"/>
    <m/>
    <s v=""/>
    <s v=""/>
    <x v="944"/>
    <s v="г. Березники, ул. Пятилетки, д. 32: 2026: ЭЛ"/>
    <s v="РО"/>
    <s v="нет"/>
    <s v="г. Березники, ул. Пятилетки, д. 32: ЭЛ"/>
    <e v="#REF!"/>
  </r>
  <r>
    <n v="1756"/>
    <s v="Муниципальное образование &quot;Город Березники&quot; Пермского края"/>
    <s v="г. Березники, ул. Пятилетки, д. 32"/>
    <s v="ТЕП"/>
    <d v="2026-12-31T00:00:00"/>
    <m/>
    <s v=""/>
    <s v=""/>
    <x v="944"/>
    <s v="г. Березники, ул. Пятилетки, д. 32: 2026: ТЕП"/>
    <s v="РО"/>
    <s v="нет"/>
    <s v="г. Березники, ул. Пятилетки, д. 32: ТЕП"/>
    <e v="#REF!"/>
  </r>
  <r>
    <n v="1757"/>
    <s v="Муниципальное образование &quot;Город Березники&quot; Пермского края"/>
    <s v="г. Березники, ул. Пятилетки, д. 32"/>
    <s v="ВОД"/>
    <d v="2026-12-31T00:00:00"/>
    <m/>
    <s v=""/>
    <s v=""/>
    <x v="944"/>
    <s v="г. Березники, ул. Пятилетки, д. 32: 2026: ВОД"/>
    <s v="РО"/>
    <s v="нет"/>
    <s v="г. Березники, ул. Пятилетки, д. 32: ВОД"/>
    <e v="#REF!"/>
  </r>
  <r>
    <n v="1758"/>
    <s v="Муниципальное образование &quot;Город Березники&quot; Пермского края"/>
    <s v="г. Березники, ул. Пятилетки, д. 32"/>
    <s v="РК"/>
    <d v="2026-12-31T00:00:00"/>
    <m/>
    <s v=""/>
    <s v=""/>
    <x v="944"/>
    <s v="г. Березники, ул. Пятилетки, д. 32: 2026: РК"/>
    <s v="РО"/>
    <s v="нет"/>
    <s v="г. Березники, ул. Пятилетки, д. 32: РК"/>
    <e v="#REF!"/>
  </r>
  <r>
    <n v="1759"/>
    <s v="Муниципальное образование &quot;Город Березники&quot; Пермского края"/>
    <s v="г. Березники, ул. Пятилетки, д. 80"/>
    <s v="ЭЛ"/>
    <d v="2026-12-31T00:00:00"/>
    <m/>
    <s v=""/>
    <s v=""/>
    <x v="945"/>
    <s v="г. Березники, ул. Пятилетки, д. 80: 2026: ЭЛ"/>
    <s v="РО"/>
    <s v="нет"/>
    <s v="г. Березники, ул. Пятилетки, д. 80: ЭЛ"/>
    <e v="#REF!"/>
  </r>
  <r>
    <n v="1760"/>
    <s v="Муниципальное образование &quot;Город Березники&quot; Пермского края"/>
    <s v="г. Березники, ул. Пятилетки, д. 89"/>
    <s v="ГАЗ"/>
    <d v="2026-12-31T00:00:00"/>
    <m/>
    <s v=""/>
    <s v=""/>
    <x v="946"/>
    <s v="г. Березники, ул. Пятилетки, д. 89: 2026: ГАЗ"/>
    <s v="СС"/>
    <s v="нет"/>
    <s v="г. Березники, ул. Пятилетки, д. 89: ГАЗ"/>
    <e v="#REF!"/>
  </r>
  <r>
    <n v="1761"/>
    <s v="Муниципальное образование &quot;Город Березники&quot; Пермского края"/>
    <s v="г. Березники, ул. Пятилетки, д. 89"/>
    <s v="РФа"/>
    <d v="2026-12-31T00:00:00"/>
    <d v="2026-12-31T00:00:00"/>
    <s v=""/>
    <s v=""/>
    <x v="946"/>
    <s v="г. Березники, ул. Пятилетки, д. 89: 2026: РФа"/>
    <s v="СС"/>
    <s v="нет"/>
    <s v="г. Березники, ул. Пятилетки, д. 89: РФа"/>
    <e v="#REF!"/>
  </r>
  <r>
    <n v="1762"/>
    <s v="Муниципальное образование &quot;Город Березники&quot; Пермского края"/>
    <s v="г. Березники, ул. Суворова, д. 89"/>
    <s v="ГАЗ"/>
    <d v="2026-12-31T00:00:00"/>
    <m/>
    <s v=""/>
    <s v=""/>
    <x v="947"/>
    <s v="г. Березники, ул. Суворова, д. 89: 2026: ГАЗ"/>
    <s v="СС"/>
    <s v="нет"/>
    <s v="г. Березники, ул. Суворова, д. 89: ГАЗ"/>
    <e v="#REF!"/>
  </r>
  <r>
    <n v="1763"/>
    <s v="Муниципальное образование &quot;Город Березники&quot; Пермского края"/>
    <s v="г. Березники, ул. Труда, д. 6"/>
    <s v="РК"/>
    <d v="2026-12-31T00:00:00"/>
    <m/>
    <s v=""/>
    <s v=""/>
    <x v="948"/>
    <s v="г. Березники, ул. Труда, д. 6: 2026: РК"/>
    <s v="РО"/>
    <s v="нет"/>
    <s v="г. Березники, ул. Труда, д. 6: РК"/>
    <e v="#REF!"/>
  </r>
  <r>
    <n v="1764"/>
    <s v="Муниципальное образование &quot;Город Березники&quot; Пермского края"/>
    <s v="г. Березники, ул. Труда, д. 6"/>
    <s v="РФа"/>
    <d v="2026-12-31T00:00:00"/>
    <m/>
    <s v=""/>
    <s v=""/>
    <x v="948"/>
    <s v="г. Березники, ул. Труда, д. 6: 2026: Рфа"/>
    <s v="РО"/>
    <s v="нет"/>
    <s v="г. Березники, ул. Труда, д. 6: Рфа"/>
    <e v="#REF!"/>
  </r>
  <r>
    <n v="1765"/>
    <s v="Муниципальное образование &quot;Город Березники&quot; Пермского края"/>
    <s v="г. Березники, ул. Циренщикова, д. 10"/>
    <s v="ГАЗ"/>
    <d v="2026-12-31T00:00:00"/>
    <m/>
    <s v=""/>
    <s v=""/>
    <x v="949"/>
    <s v="г. Березники, ул. Циренщикова, д. 10: 2026: ГАЗ"/>
    <s v="СС"/>
    <s v="нет"/>
    <s v="г. Березники, ул. Циренщикова, д. 10: ГАЗ"/>
    <e v="#REF!"/>
  </r>
  <r>
    <n v="1766"/>
    <s v="Муниципальное образование &quot;Город Березники&quot; Пермского края"/>
    <s v="г. Березники, ул. Челюскинцев, д. 17"/>
    <s v="РК"/>
    <d v="2026-12-31T00:00:00"/>
    <m/>
    <s v=""/>
    <s v=""/>
    <x v="950"/>
    <s v="г. Березники, ул. Челюскинцев, д. 17: 2026: РК"/>
    <s v="РО"/>
    <s v="нет"/>
    <s v="г. Березники, ул. Челюскинцев, д. 17: РК"/>
    <e v="#REF!"/>
  </r>
  <r>
    <n v="1767"/>
    <s v="Муниципальное образование &quot;Город Березники&quot; Пермского края"/>
    <s v="г. Березники, ул. Челюскинцев, д. 43"/>
    <s v="РФа"/>
    <d v="2026-12-31T00:00:00"/>
    <m/>
    <s v=""/>
    <s v=""/>
    <x v="951"/>
    <s v="г. Березники, ул. Челюскинцев, д. 43: 2026: Рфа"/>
    <s v="РО"/>
    <s v="нет"/>
    <s v="г. Березники, ул. Челюскинцев, д. 43: Рфа"/>
    <e v="#REF!"/>
  </r>
  <r>
    <n v="1768"/>
    <s v="Муниципальное образование &quot;Город Березники&quot; Пермского края"/>
    <s v="г. Березники, ул. Черняховского, д. 51"/>
    <s v="ГАЗ"/>
    <d v="2026-12-31T00:00:00"/>
    <d v="2026-12-31T00:00:00"/>
    <s v=""/>
    <s v=""/>
    <x v="952"/>
    <s v="г. Березники, ул. Черняховского, д. 51: 2026: ГАЗ"/>
    <s v="СС"/>
    <s v="нет"/>
    <s v="г. Березники, ул. Черняховского, д. 51: ГАЗ"/>
    <e v="#REF!"/>
  </r>
  <r>
    <n v="1769"/>
    <s v="Муниципальное образование &quot;Город Березники&quot; Пермского края"/>
    <s v="г. Березники, ул. Щорса, д. 37"/>
    <s v="ТЕП"/>
    <d v="2026-12-31T00:00:00"/>
    <m/>
    <s v=""/>
    <s v=""/>
    <x v="953"/>
    <s v="г. Березники, ул. Щорса, д. 37: 2026: ТЕП"/>
    <s v="РО"/>
    <s v="нет"/>
    <s v="г. Березники, ул. Щорса, д. 37: ТЕП"/>
    <e v="#REF!"/>
  </r>
  <r>
    <n v="1770"/>
    <s v="Муниципальное образование &quot;Город Березники&quot; Пермского края"/>
    <s v="г. Березники, ул. Щорса, д. 37"/>
    <s v="ХВС"/>
    <d v="2026-12-31T00:00:00"/>
    <m/>
    <s v=""/>
    <s v=""/>
    <x v="953"/>
    <s v="г. Березники, ул. Щорса, д. 37: 2026: ХВС"/>
    <s v="РО"/>
    <s v="нет"/>
    <s v="г. Березники, ул. Щорса, д. 37: ХВС"/>
    <e v="#REF!"/>
  </r>
  <r>
    <n v="1771"/>
    <s v="Муниципальное образование &quot;Город Березники&quot; Пермского края"/>
    <s v="г. Березники, ул. Щорса, д. 37"/>
    <s v="ГВС"/>
    <d v="2026-12-31T00:00:00"/>
    <m/>
    <s v=""/>
    <s v=""/>
    <x v="953"/>
    <s v="г. Березники, ул. Щорса, д. 37: 2026: ГВС"/>
    <s v="РО"/>
    <s v="нет"/>
    <s v="г. Березники, ул. Щорса, д. 37: ГВС"/>
    <e v="#REF!"/>
  </r>
  <r>
    <n v="1772"/>
    <s v="Муниципальное образование &quot;Город Березники&quot; Пермского края"/>
    <s v="г. Березники, ул. Щорса, д. 37"/>
    <s v="ВОД"/>
    <d v="2026-12-31T00:00:00"/>
    <m/>
    <s v=""/>
    <s v=""/>
    <x v="953"/>
    <s v="г. Березники, ул. Щорса, д. 37: 2026: ВОД"/>
    <s v="РО"/>
    <s v="нет"/>
    <s v="г. Березники, ул. Щорса, д. 37: ВОД"/>
    <e v="#REF!"/>
  </r>
  <r>
    <n v="1773"/>
    <s v="Муниципальное образование &quot;Город Березники&quot; Пермского края"/>
    <s v="г. Березники, ул. Щорса, д. 37"/>
    <s v="РП"/>
    <d v="2026-12-31T00:00:00"/>
    <m/>
    <s v=""/>
    <s v=""/>
    <x v="953"/>
    <s v="г. Березники, ул. Щорса, д. 37: 2026: РП"/>
    <s v="РО"/>
    <s v="нет"/>
    <s v="г. Березники, ул. Щорса, д. 37: РП"/>
    <e v="#REF!"/>
  </r>
  <r>
    <n v="1774"/>
    <s v="Муниципальное образование &quot;Город Березники&quot; Пермского края"/>
    <s v="г. Березники, ул. Щорса, д. 37"/>
    <s v="РК"/>
    <d v="2026-12-31T00:00:00"/>
    <m/>
    <s v=""/>
    <s v=""/>
    <x v="953"/>
    <s v="г. Березники, ул. Щорса, д. 37: 2026: РК"/>
    <s v="РО"/>
    <s v="нет"/>
    <s v="г. Березники, ул. Щорса, д. 37: РК"/>
    <e v="#REF!"/>
  </r>
  <r>
    <n v="1775"/>
    <s v="Муниципальное образование &quot;Город Березники&quot; Пермского края"/>
    <s v="г. Березники, ул. Юбилейная, д. 5"/>
    <s v="ТЕП"/>
    <d v="2026-12-31T00:00:00"/>
    <m/>
    <s v=""/>
    <s v=""/>
    <x v="954"/>
    <s v="г. Березники, ул. Юбилейная, д. 5: 2026: ТЕП"/>
    <s v="РО"/>
    <s v="нет"/>
    <s v="г. Березники, ул. Юбилейная, д. 5: ТЕП"/>
    <e v="#REF!"/>
  </r>
  <r>
    <n v="1776"/>
    <s v="Муниципальное образование &quot;Город Березники&quot; Пермского края"/>
    <s v="г. Березники, ул. Юбилейная, д. 5"/>
    <s v="ХВС"/>
    <d v="2026-12-31T00:00:00"/>
    <m/>
    <s v=""/>
    <s v=""/>
    <x v="954"/>
    <s v="г. Березники, ул. Юбилейная, д. 5: 2026: ХВС"/>
    <s v="РО"/>
    <s v="нет"/>
    <s v="г. Березники, ул. Юбилейная, д. 5: ХВС"/>
    <e v="#REF!"/>
  </r>
  <r>
    <n v="1777"/>
    <s v="Муниципальное образование &quot;Город Березники&quot; Пермского края"/>
    <s v="г. Березники, ул. Юбилейная, д. 5"/>
    <s v="ГВС"/>
    <d v="2026-12-31T00:00:00"/>
    <m/>
    <s v=""/>
    <s v=""/>
    <x v="954"/>
    <s v="г. Березники, ул. Юбилейная, д. 5: 2026: ГВС"/>
    <s v="РО"/>
    <s v="нет"/>
    <s v="г. Березники, ул. Юбилейная, д. 5: ГВС"/>
    <e v="#REF!"/>
  </r>
  <r>
    <n v="1778"/>
    <s v="Муниципальное образование &quot;Город Березники&quot; Пермского края"/>
    <s v="г. Березники, ул. Юбилейная, д. 5"/>
    <s v="ВОД"/>
    <d v="2026-12-31T00:00:00"/>
    <m/>
    <s v=""/>
    <s v=""/>
    <x v="954"/>
    <s v="г. Березники, ул. Юбилейная, д. 5: 2026: ВОД"/>
    <s v="РО"/>
    <s v="нет"/>
    <s v="г. Березники, ул. Юбилейная, д. 5: ВОД"/>
    <e v="#REF!"/>
  </r>
  <r>
    <n v="1779"/>
    <s v="Муниципальное образование &quot;Город Березники&quot; Пермского края"/>
    <s v="г. Березники, ул. Юбилейная, д. 5"/>
    <s v="РК"/>
    <d v="2026-12-31T00:00:00"/>
    <m/>
    <s v=""/>
    <s v=""/>
    <x v="954"/>
    <s v="г. Березники, ул. Юбилейная, д. 5: 2026: РК"/>
    <s v="РО"/>
    <s v="нет"/>
    <s v="г. Березники, ул. Юбилейная, д. 5: РК"/>
    <e v="#REF!"/>
  </r>
  <r>
    <n v="1780"/>
    <s v="Муниципальное образование &quot;Город Березники&quot; Пермского края"/>
    <s v="г. Березники, ул. Юбилейная, д. 5"/>
    <s v="РФа"/>
    <d v="2026-12-31T00:00:00"/>
    <m/>
    <s v=""/>
    <s v=""/>
    <x v="954"/>
    <s v="г. Березники, ул. Юбилейная, д. 5: 2026: Рфа"/>
    <s v="РО"/>
    <s v="нет"/>
    <s v="г. Березники, ул. Юбилейная, д. 5: Рфа"/>
    <e v="#REF!"/>
  </r>
  <r>
    <n v="1781"/>
    <s v="Муниципальное образование &quot;Город Березники&quot; Пермского края"/>
    <s v="г. Березники, ул. Юбилейная, д. 5"/>
    <s v="РФ"/>
    <d v="2026-12-31T00:00:00"/>
    <m/>
    <s v=""/>
    <s v=""/>
    <x v="954"/>
    <s v="г. Березники, ул. Юбилейная, д. 5: 2026: РФ"/>
    <s v="РО"/>
    <s v="нет"/>
    <s v="г. Березники, ул. Юбилейная, д. 5: РФ"/>
    <e v="#REF!"/>
  </r>
  <r>
    <n v="1782"/>
    <s v="Нытвенский городской округ Пермского края"/>
    <s v="г. Нытва, пр-т Ленина, д. 33"/>
    <s v="ЭЛ"/>
    <d v="2026-12-31T00:00:00"/>
    <m/>
    <s v=""/>
    <s v=""/>
    <x v="955"/>
    <s v="г. Нытва, пр-т Ленина, д. 33: 2026: ЭЛ"/>
    <s v="СС"/>
    <s v="нет"/>
    <s v="г. Нытва, пр-т Ленина, д. 33: ЭЛ"/>
    <e v="#REF!"/>
  </r>
  <r>
    <n v="1783"/>
    <s v="Нытвенский городской округ Пермского края"/>
    <s v="г. Нытва, пр-т Ленина, д. 33"/>
    <s v="ТЕП"/>
    <d v="2026-12-31T00:00:00"/>
    <m/>
    <s v=""/>
    <s v=""/>
    <x v="955"/>
    <s v="г. Нытва, пр-т Ленина, д. 33: 2026: ТЕП"/>
    <s v="СС"/>
    <s v="нет"/>
    <s v="г. Нытва, пр-т Ленина, д. 33: ТЕП"/>
    <e v="#REF!"/>
  </r>
  <r>
    <n v="1784"/>
    <s v="Нытвенский городской округ Пермского края"/>
    <s v="г. Нытва, пр-т Ленина, д. 33"/>
    <s v="ХВС"/>
    <d v="2026-12-31T00:00:00"/>
    <m/>
    <s v=""/>
    <s v=""/>
    <x v="955"/>
    <s v="г. Нытва, пр-т Ленина, д. 33: 2026: ХВС"/>
    <s v="СС"/>
    <s v="нет"/>
    <s v="г. Нытва, пр-т Ленина, д. 33: ХВС"/>
    <e v="#REF!"/>
  </r>
  <r>
    <n v="1785"/>
    <s v="Нытвенский городской округ Пермского края"/>
    <s v="г. Нытва, пр-т Ленина, д. 33"/>
    <s v="ГВС"/>
    <d v="2026-12-31T00:00:00"/>
    <m/>
    <s v=""/>
    <s v=""/>
    <x v="955"/>
    <s v="г. Нытва, пр-т Ленина, д. 33: 2026: ГВС"/>
    <s v="СС"/>
    <s v="нет"/>
    <s v="г. Нытва, пр-т Ленина, д. 33: ГВС"/>
    <e v="#REF!"/>
  </r>
  <r>
    <n v="1786"/>
    <s v="Нытвенский городской округ Пермского края"/>
    <s v="г. Нытва, пр-т Ленина, д. 33"/>
    <s v="ВОД"/>
    <d v="2026-12-31T00:00:00"/>
    <m/>
    <s v=""/>
    <s v=""/>
    <x v="955"/>
    <s v="г. Нытва, пр-т Ленина, д. 33: 2026: ВОД"/>
    <s v="СС"/>
    <s v="нет"/>
    <s v="г. Нытва, пр-т Ленина, д. 33: ВОД"/>
    <e v="#REF!"/>
  </r>
  <r>
    <n v="1787"/>
    <s v="Нытвенский городской округ Пермского края"/>
    <s v="г. Нытва, ул. Буденного, д. 16"/>
    <s v="ХВС"/>
    <d v="2026-12-31T00:00:00"/>
    <m/>
    <s v=""/>
    <s v=""/>
    <x v="956"/>
    <s v="г. Нытва, ул. Буденного, д. 16: 2026: ХВС"/>
    <s v="СС"/>
    <s v="нет"/>
    <s v="г. Нытва, ул. Буденного, д. 16: ХВС"/>
    <e v="#REF!"/>
  </r>
  <r>
    <n v="1788"/>
    <s v="Нытвенский городской округ Пермского края"/>
    <s v="г. Нытва, ул. Буденного, д. 16"/>
    <s v="ГВС"/>
    <d v="2026-12-31T00:00:00"/>
    <m/>
    <s v=""/>
    <s v=""/>
    <x v="956"/>
    <s v="г. Нытва, ул. Буденного, д. 16: 2026: ГВС"/>
    <s v="СС"/>
    <s v="нет"/>
    <s v="г. Нытва, ул. Буденного, д. 16: ГВС"/>
    <e v="#REF!"/>
  </r>
  <r>
    <n v="1789"/>
    <s v="Нытвенский городской округ Пермского края"/>
    <s v="г. Нытва, ул. Буденного, д. 16"/>
    <s v="ВОД"/>
    <d v="2026-12-31T00:00:00"/>
    <m/>
    <s v=""/>
    <s v=""/>
    <x v="956"/>
    <s v="г. Нытва, ул. Буденного, д. 16: 2026: ВОД"/>
    <s v="СС"/>
    <s v="нет"/>
    <s v="г. Нытва, ул. Буденного, д. 16: ВОД"/>
    <e v="#REF!"/>
  </r>
  <r>
    <n v="1790"/>
    <s v="Нытвенский городской округ Пермского края"/>
    <s v="г. Нытва, ул. Карла Либкнехта, д. 118/3"/>
    <s v="ЭЛ"/>
    <d v="2026-12-31T00:00:00"/>
    <m/>
    <s v=""/>
    <s v=""/>
    <x v="957"/>
    <s v="г. Нытва, ул. Карла Либкнехта, д. 118/3: 2026: ЭЛ"/>
    <s v="СС"/>
    <s v="нет"/>
    <s v="г. Нытва, ул. Карла Либкнехта, д. 118/3: ЭЛ"/>
    <e v="#REF!"/>
  </r>
  <r>
    <n v="1791"/>
    <s v="Нытвенский городской округ Пермского края"/>
    <s v="г. Нытва, ул. Карла Либкнехта, д. 118/3"/>
    <s v="ТЕП"/>
    <d v="2026-12-31T00:00:00"/>
    <m/>
    <s v=""/>
    <s v=""/>
    <x v="957"/>
    <s v="г. Нытва, ул. Карла Либкнехта, д. 118/3: 2026: ТЕП"/>
    <s v="СС"/>
    <s v="нет"/>
    <s v="г. Нытва, ул. Карла Либкнехта, д. 118/3: ТЕП"/>
    <e v="#REF!"/>
  </r>
  <r>
    <n v="1792"/>
    <s v="Нытвенский городской округ Пермского края"/>
    <s v="г. Нытва, ул. Карла Либкнехта, д. 118/3"/>
    <s v="ХВС"/>
    <d v="2026-12-31T00:00:00"/>
    <m/>
    <s v=""/>
    <s v=""/>
    <x v="957"/>
    <s v="г. Нытва, ул. Карла Либкнехта, д. 118/3: 2026: ХВС"/>
    <s v="СС"/>
    <s v="нет"/>
    <s v="г. Нытва, ул. Карла Либкнехта, д. 118/3: ХВС"/>
    <e v="#REF!"/>
  </r>
  <r>
    <n v="1793"/>
    <s v="Нытвенский городской округ Пермского края"/>
    <s v="г. Нытва, ул. Карла Либкнехта, д. 118/3"/>
    <s v="ГВС"/>
    <d v="2026-12-31T00:00:00"/>
    <m/>
    <s v=""/>
    <s v=""/>
    <x v="957"/>
    <s v="г. Нытва, ул. Карла Либкнехта, д. 118/3: 2026: ГВС"/>
    <s v="СС"/>
    <s v="нет"/>
    <s v="г. Нытва, ул. Карла Либкнехта, д. 118/3: ГВС"/>
    <e v="#REF!"/>
  </r>
  <r>
    <n v="1794"/>
    <s v="Нытвенский городской округ Пермского края"/>
    <s v="г. Нытва, ул. Карла Либкнехта, д. 118/3"/>
    <s v="ВОД"/>
    <d v="2026-12-31T00:00:00"/>
    <m/>
    <s v=""/>
    <s v=""/>
    <x v="957"/>
    <s v="г. Нытва, ул. Карла Либкнехта, д. 118/3: 2026: ВОД"/>
    <s v="СС"/>
    <s v="нет"/>
    <s v="г. Нытва, ул. Карла Либкнехта, д. 118/3: ВОД"/>
    <e v="#REF!"/>
  </r>
  <r>
    <n v="1795"/>
    <s v="Нытвенский городской округ Пермского края"/>
    <s v="г. Нытва, ул. Карла Либкнехта, д. 118/4"/>
    <s v="ЭЛ"/>
    <d v="2026-12-31T00:00:00"/>
    <m/>
    <s v=""/>
    <s v=""/>
    <x v="958"/>
    <s v="г. Нытва, ул. Карла Либкнехта, д. 118/4: 2026: ЭЛ"/>
    <s v="СС"/>
    <s v="нет"/>
    <s v="г. Нытва, ул. Карла Либкнехта, д. 118/4: ЭЛ"/>
    <e v="#REF!"/>
  </r>
  <r>
    <n v="1796"/>
    <s v="Нытвенский городской округ Пермского края"/>
    <s v="г. Нытва, ул. Карла Либкнехта, д. 118/4"/>
    <s v="ТЕП"/>
    <d v="2026-12-31T00:00:00"/>
    <m/>
    <s v=""/>
    <s v=""/>
    <x v="958"/>
    <s v="г. Нытва, ул. Карла Либкнехта, д. 118/4: 2026: ТЕП"/>
    <s v="СС"/>
    <s v="нет"/>
    <s v="г. Нытва, ул. Карла Либкнехта, д. 118/4: ТЕП"/>
    <e v="#REF!"/>
  </r>
  <r>
    <n v="1797"/>
    <s v="Нытвенский городской округ Пермского края"/>
    <s v="г. Нытва, ул. Карла Либкнехта, д. 118/4"/>
    <s v="ХВС"/>
    <d v="2026-12-31T00:00:00"/>
    <m/>
    <s v=""/>
    <s v=""/>
    <x v="958"/>
    <s v="г. Нытва, ул. Карла Либкнехта, д. 118/4: 2026: ХВС"/>
    <s v="СС"/>
    <s v="нет"/>
    <s v="г. Нытва, ул. Карла Либкнехта, д. 118/4: ХВС"/>
    <e v="#REF!"/>
  </r>
  <r>
    <n v="1798"/>
    <s v="Нытвенский городской округ Пермского края"/>
    <s v="г. Нытва, ул. Карла Либкнехта, д. 118/4"/>
    <s v="ГВС"/>
    <d v="2026-12-31T00:00:00"/>
    <m/>
    <s v=""/>
    <s v=""/>
    <x v="958"/>
    <s v="г. Нытва, ул. Карла Либкнехта, д. 118/4: 2026: ГВС"/>
    <s v="СС"/>
    <s v="нет"/>
    <s v="г. Нытва, ул. Карла Либкнехта, д. 118/4: ГВС"/>
    <e v="#REF!"/>
  </r>
  <r>
    <n v="1799"/>
    <s v="Нытвенский городской округ Пермского края"/>
    <s v="г. Нытва, ул. Карла Либкнехта, д. 118/4"/>
    <s v="ВОД"/>
    <d v="2026-12-31T00:00:00"/>
    <m/>
    <s v=""/>
    <s v=""/>
    <x v="958"/>
    <s v="г. Нытва, ул. Карла Либкнехта, д. 118/4: 2026: ВОД"/>
    <s v="СС"/>
    <s v="нет"/>
    <s v="г. Нытва, ул. Карла Либкнехта, д. 118/4: ВОД"/>
    <e v="#REF!"/>
  </r>
  <r>
    <n v="1800"/>
    <s v="Нытвенский городской округ Пермского края"/>
    <s v="г. Нытва, ул. Карла Либкнехта, д. 15"/>
    <s v="ХВС"/>
    <d v="2026-12-31T00:00:00"/>
    <m/>
    <s v=""/>
    <s v=""/>
    <x v="959"/>
    <s v="г. Нытва, ул. Карла Либкнехта, д. 15: 2026: ХВС"/>
    <s v="РО"/>
    <s v="нет"/>
    <s v="г. Нытва, ул. Карла Либкнехта, д. 15: ХВС"/>
    <e v="#REF!"/>
  </r>
  <r>
    <n v="1801"/>
    <s v="Нытвенский городской округ Пермского края"/>
    <s v="г. Нытва, ул. Карла Либкнехта, д. 15"/>
    <s v="ГВС"/>
    <d v="2026-12-31T00:00:00"/>
    <m/>
    <s v=""/>
    <s v=""/>
    <x v="959"/>
    <s v="г. Нытва, ул. Карла Либкнехта, д. 15: 2026: ГВС"/>
    <s v="РО"/>
    <s v="нет"/>
    <s v="г. Нытва, ул. Карла Либкнехта, д. 15: ГВС"/>
    <e v="#REF!"/>
  </r>
  <r>
    <n v="1802"/>
    <s v="Нытвенский городской округ Пермского края"/>
    <s v="г. Нытва, ул. Карла Либкнехта, д. 15"/>
    <s v="РФа"/>
    <d v="2026-12-31T00:00:00"/>
    <m/>
    <s v=""/>
    <s v=""/>
    <x v="959"/>
    <s v="г. Нытва, ул. Карла Либкнехта, д. 15: 2026: Рфа"/>
    <s v="РО"/>
    <s v="нет"/>
    <s v="г. Нытва, ул. Карла Либкнехта, д. 15: Рфа"/>
    <e v="#REF!"/>
  </r>
  <r>
    <n v="1803"/>
    <s v="Нытвенский городской округ Пермского края"/>
    <s v="г. Нытва, ул. Карла Либкнехта, д. 25"/>
    <s v="ХВС"/>
    <d v="2026-12-31T00:00:00"/>
    <m/>
    <s v=""/>
    <s v=""/>
    <x v="960"/>
    <s v="г. Нытва, ул. Карла Либкнехта, д. 25: 2026: ХВС"/>
    <s v="РО"/>
    <s v="нет"/>
    <s v="г. Нытва, ул. Карла Либкнехта, д. 25: ХВС"/>
    <e v="#REF!"/>
  </r>
  <r>
    <n v="1804"/>
    <s v="Нытвенский городской округ Пермского края"/>
    <s v="г. Нытва, ул. Карла Либкнехта, д. 25"/>
    <s v="ГВС"/>
    <d v="2026-12-31T00:00:00"/>
    <m/>
    <s v=""/>
    <s v=""/>
    <x v="960"/>
    <s v="г. Нытва, ул. Карла Либкнехта, д. 25: 2026: ГВС"/>
    <s v="РО"/>
    <s v="нет"/>
    <s v="г. Нытва, ул. Карла Либкнехта, д. 25: ГВС"/>
    <e v="#REF!"/>
  </r>
  <r>
    <n v="1805"/>
    <s v="Нытвенский городской округ Пермского края"/>
    <s v="г. Нытва, ул. Карла Либкнехта, д. 25"/>
    <s v="ВОД"/>
    <d v="2026-12-31T00:00:00"/>
    <m/>
    <s v=""/>
    <s v=""/>
    <x v="960"/>
    <s v="г. Нытва, ул. Карла Либкнехта, д. 25: 2026: ВОД"/>
    <s v="РО"/>
    <s v="нет"/>
    <s v="г. Нытва, ул. Карла Либкнехта, д. 25: ВОД"/>
    <e v="#REF!"/>
  </r>
  <r>
    <n v="1806"/>
    <s v="Нытвенский городской округ Пермского края"/>
    <s v="г. Нытва, ул. Карла Либкнехта, д. 25"/>
    <s v="РК"/>
    <d v="2026-12-31T00:00:00"/>
    <m/>
    <s v=""/>
    <s v=""/>
    <x v="960"/>
    <s v="г. Нытва, ул. Карла Либкнехта, д. 25: 2026: РК"/>
    <s v="РО"/>
    <s v="нет"/>
    <s v="г. Нытва, ул. Карла Либкнехта, д. 25: РК"/>
    <e v="#REF!"/>
  </r>
  <r>
    <n v="1807"/>
    <s v="Нытвенский городской округ Пермского края"/>
    <s v="г. Нытва, ул. Карла Либкнехта, д. 25"/>
    <s v="РФа"/>
    <d v="2026-12-31T00:00:00"/>
    <m/>
    <s v=""/>
    <s v=""/>
    <x v="960"/>
    <s v="г. Нытва, ул. Карла Либкнехта, д. 25: 2026: Рфа"/>
    <s v="РО"/>
    <s v="нет"/>
    <s v="г. Нытва, ул. Карла Либкнехта, д. 25: Рфа"/>
    <e v="#REF!"/>
  </r>
  <r>
    <n v="1808"/>
    <s v="Нытвенский городской округ Пермского края"/>
    <s v="г. Нытва, ул. Карла Либкнехта, д. 25"/>
    <s v="РФ"/>
    <d v="2026-12-31T00:00:00"/>
    <m/>
    <s v=""/>
    <s v=""/>
    <x v="960"/>
    <s v="г. Нытва, ул. Карла Либкнехта, д. 25: 2026: РФ"/>
    <s v="РО"/>
    <s v="нет"/>
    <s v="г. Нытва, ул. Карла Либкнехта, д. 25: РФ"/>
    <e v="#REF!"/>
  </r>
  <r>
    <n v="1809"/>
    <s v="Нытвенский городской округ Пермского края"/>
    <s v="г. Нытва, ул. Константина Симонова, д. 16/1"/>
    <s v="РФа"/>
    <d v="2026-12-31T00:00:00"/>
    <d v="2026-12-31T00:00:00"/>
    <s v=""/>
    <s v=""/>
    <x v="961"/>
    <s v="г. Нытва, ул. Константина Симонова, д. 16/1: 2026: РФа"/>
    <s v="РО"/>
    <s v="нет"/>
    <s v="г. Нытва, ул. Константина Симонова, д. 16/1: РФа"/>
    <e v="#REF!"/>
  </r>
  <r>
    <n v="1810"/>
    <s v="Нытвенский городской округ Пермского края"/>
    <s v="г. Нытва, ул. Константина Симонова, д. 16/3"/>
    <s v="РК"/>
    <d v="2026-12-31T00:00:00"/>
    <d v="2026-12-31T00:00:00"/>
    <s v=""/>
    <s v=""/>
    <x v="962"/>
    <s v="г. Нытва, ул. Константина Симонова, д. 16/3: 2026: РК"/>
    <s v="РО"/>
    <s v="нет"/>
    <s v="г. Нытва, ул. Константина Симонова, д. 16/3: РК"/>
    <e v="#REF!"/>
  </r>
  <r>
    <n v="1811"/>
    <s v="Нытвенский городской округ Пермского края"/>
    <s v="г. Нытва, ул. Константина Симонова, д. 16/6"/>
    <s v="РФа"/>
    <d v="2026-12-31T00:00:00"/>
    <d v="2026-12-31T00:00:00"/>
    <s v=""/>
    <s v=""/>
    <x v="963"/>
    <s v="г. Нытва, ул. Константина Симонова, д. 16/6: 2026: РФа"/>
    <s v="РО"/>
    <s v="нет"/>
    <s v="г. Нытва, ул. Константина Симонова, д. 16/6: РФа"/>
    <e v="#REF!"/>
  </r>
  <r>
    <n v="1812"/>
    <s v="Нытвенский городской округ Пермского края"/>
    <s v="рп Новоильинский, ул. Ленина, д. 99"/>
    <s v="РФа"/>
    <d v="2026-12-31T00:00:00"/>
    <m/>
    <s v=""/>
    <s v=""/>
    <x v="964"/>
    <s v="рп Новоильинский, ул. Ленина, д. 99: 2026: Рфа"/>
    <s v="РО"/>
    <s v="нет"/>
    <s v="рп Новоильинский, ул. Ленина, д. 99: Рфа"/>
    <e v="#REF!"/>
  </r>
  <r>
    <n v="1813"/>
    <s v="Нытвенский городской округ Пермского края"/>
    <s v="рп Уральский, ул. Московская, д. 24"/>
    <s v="РНК"/>
    <d v="2026-12-31T00:00:00"/>
    <m/>
    <s v=""/>
    <s v=""/>
    <x v="965"/>
    <s v="рп Уральский, ул. Московская, д. 24: 2026: РНК"/>
    <s v="СС"/>
    <s v="нет"/>
    <s v="рп Уральский, ул. Московская, д. 24: РНК"/>
    <e v="#REF!"/>
  </r>
  <r>
    <n v="1814"/>
    <s v="Очерский городской округ Пермского края"/>
    <s v="г. Очер, ул. Ленина, д. 151"/>
    <s v="РФа"/>
    <d v="2026-12-31T00:00:00"/>
    <m/>
    <s v=""/>
    <s v=""/>
    <x v="966"/>
    <s v="г. Очер, ул. Ленина, д. 151: 2026: Рфа"/>
    <s v="РО"/>
    <s v="нет"/>
    <s v="г. Очер, ул. Ленина, д. 151: Рфа"/>
    <e v="#REF!"/>
  </r>
  <r>
    <n v="1815"/>
    <s v="Очерский городской округ Пермского края"/>
    <s v="пгт Павловский, ул. Жданова, д. 18"/>
    <s v="ТЕП"/>
    <d v="2026-12-31T00:00:00"/>
    <m/>
    <s v=""/>
    <s v=""/>
    <x v="967"/>
    <s v="пгт Павловский, ул. Жданова, д. 18: 2026: ТЕП"/>
    <s v="РО"/>
    <s v="нет"/>
    <s v="пгт Павловский, ул. Жданова, д. 18: ТЕП"/>
    <e v="#REF!"/>
  </r>
  <r>
    <n v="1816"/>
    <s v="Очерский городской округ Пермского края"/>
    <s v="пгт Павловский, ул. Жданова, д. 18"/>
    <s v="РК"/>
    <d v="2026-12-31T00:00:00"/>
    <m/>
    <s v=""/>
    <s v=""/>
    <x v="967"/>
    <s v="пгт Павловский, ул. Жданова, д. 18: 2026: РК"/>
    <s v="РО"/>
    <s v="нет"/>
    <s v="пгт Павловский, ул. Жданова, д. 18: РК"/>
    <e v="#REF!"/>
  </r>
  <r>
    <n v="1817"/>
    <s v="Пермский муниципальный район Пермского края"/>
    <s v="д. Кондратово, ул. Камская, д. 13"/>
    <s v="РФ"/>
    <d v="2026-12-31T00:00:00"/>
    <m/>
    <s v=""/>
    <s v=""/>
    <x v="968"/>
    <s v="д. Кондратово, ул. Камская, д. 13: 2026: РФ"/>
    <s v="СС"/>
    <s v="нет"/>
    <s v="д. Кондратово, ул. Камская, д. 13: РФ"/>
    <e v="#REF!"/>
  </r>
  <r>
    <n v="1818"/>
    <s v="Пермский муниципальный район Пермского края"/>
    <s v="д. Кондратово, ул. Камская, д. 21"/>
    <s v="ЭЛ"/>
    <d v="2026-12-31T00:00:00"/>
    <m/>
    <s v=""/>
    <s v=""/>
    <x v="969"/>
    <s v="д. Кондратово, ул. Камская, д. 21: 2026: ЭЛ"/>
    <s v="СС"/>
    <s v="нет"/>
    <s v="д. Кондратово, ул. Камская, д. 21: ЭЛ"/>
    <e v="#REF!"/>
  </r>
  <r>
    <n v="1819"/>
    <s v="Пермский муниципальный район Пермского края"/>
    <s v="д. Кондратово, ул. Камская, д. 21"/>
    <s v="ХВС"/>
    <d v="2026-12-31T00:00:00"/>
    <m/>
    <s v=""/>
    <s v=""/>
    <x v="969"/>
    <s v="д. Кондратово, ул. Камская, д. 21: 2026: ХВС"/>
    <s v="СС"/>
    <s v="нет"/>
    <s v="д. Кондратово, ул. Камская, д. 21: ХВС"/>
    <e v="#REF!"/>
  </r>
  <r>
    <n v="1820"/>
    <s v="Пермский муниципальный район Пермского края"/>
    <s v="д. Кондратово, ул. Камская, д. 21"/>
    <s v="РНК"/>
    <d v="2026-12-31T00:00:00"/>
    <m/>
    <s v=""/>
    <s v=""/>
    <x v="969"/>
    <s v="д. Кондратово, ул. Камская, д. 21: 2026: РНК"/>
    <s v="СС"/>
    <s v="нет"/>
    <s v="д. Кондратово, ул. Камская, д. 21: РНК"/>
    <e v="#REF!"/>
  </r>
  <r>
    <n v="1821"/>
    <s v="Пермский муниципальный район Пермского края"/>
    <s v="п. Мулянка, ул. Строителей, д. 17/1"/>
    <s v="ЭЛ"/>
    <d v="2026-12-31T00:00:00"/>
    <m/>
    <s v=""/>
    <s v=""/>
    <x v="970"/>
    <s v="п. Мулянка, ул. Строителей, д. 17/1: 2026: ЭЛ"/>
    <s v="РО"/>
    <s v="нет"/>
    <s v="п. Мулянка, ул. Строителей, д. 17/1: ЭЛ"/>
    <e v="#REF!"/>
  </r>
  <r>
    <n v="1822"/>
    <s v="Пермский муниципальный район Пермского края"/>
    <s v="п. Мулянка, ул. Строителей, д. 17/1"/>
    <s v="РК"/>
    <d v="2026-12-31T00:00:00"/>
    <m/>
    <s v=""/>
    <s v=""/>
    <x v="970"/>
    <s v="п. Мулянка, ул. Строителей, д. 17/1: 2026: РК"/>
    <s v="РО"/>
    <s v="нет"/>
    <s v="п. Мулянка, ул. Строителей, д. 17/1: РК"/>
    <e v="#REF!"/>
  </r>
  <r>
    <n v="1823"/>
    <s v="Пермский муниципальный район Пермского края"/>
    <s v="п. Мулянка, ул. Строителей, д. 17/1"/>
    <s v="РФа"/>
    <d v="2026-12-31T00:00:00"/>
    <m/>
    <s v=""/>
    <s v=""/>
    <x v="970"/>
    <s v="п. Мулянка, ул. Строителей, д. 17/1: 2026: Рфа"/>
    <s v="РО"/>
    <s v="нет"/>
    <s v="п. Мулянка, ул. Строителей, д. 17/1: Рфа"/>
    <e v="#REF!"/>
  </r>
  <r>
    <n v="1824"/>
    <s v="Пермский муниципальный район Пермского края"/>
    <s v="п. Сокол, -, д. 10"/>
    <s v="РП"/>
    <d v="2026-12-31T00:00:00"/>
    <m/>
    <s v=""/>
    <s v=""/>
    <x v="971"/>
    <s v="п. Сокол, -, д. 10: 2026: РП"/>
    <s v="СС"/>
    <s v="нет"/>
    <s v="п. Сокол, -, д. 10: РП"/>
    <e v="#REF!"/>
  </r>
  <r>
    <n v="1825"/>
    <s v="Пермский муниципальный район Пермского края"/>
    <s v="п. Сокол, -, д. 10"/>
    <s v="УФ"/>
    <d v="2026-12-31T00:00:00"/>
    <m/>
    <s v=""/>
    <s v=""/>
    <x v="971"/>
    <s v="п. Сокол, -, д. 10: 2026: УФ"/>
    <s v="СС"/>
    <s v="нет"/>
    <s v="п. Сокол, -, д. 10: УФ"/>
    <e v="#REF!"/>
  </r>
  <r>
    <n v="1826"/>
    <s v="Пермский муниципальный район Пермского края"/>
    <s v="п. Сокол, -, д. 12"/>
    <s v="РНК"/>
    <d v="2026-12-31T00:00:00"/>
    <m/>
    <s v=""/>
    <s v=""/>
    <x v="972"/>
    <s v="п. Сокол, -, д. 12: 2026: РНК"/>
    <s v="СС"/>
    <s v="нет"/>
    <s v="п. Сокол, -, д. 12: РНК"/>
    <e v="#REF!"/>
  </r>
  <r>
    <n v="1827"/>
    <s v="Пермский муниципальный район Пермского края"/>
    <s v="п. Сокол, -, д. 14"/>
    <s v="РК"/>
    <d v="2026-12-31T00:00:00"/>
    <m/>
    <s v=""/>
    <s v=""/>
    <x v="973"/>
    <s v="п. Сокол, -, д. 14: 2026: РК"/>
    <s v="СС"/>
    <s v="нет"/>
    <s v="п. Сокол, -, д. 14: РК"/>
    <e v="#REF!"/>
  </r>
  <r>
    <n v="1828"/>
    <s v="Пермский муниципальный район Пермского края"/>
    <s v="п. Сокол, -, д. 14"/>
    <s v="УФ"/>
    <d v="2026-12-31T00:00:00"/>
    <m/>
    <s v=""/>
    <s v=""/>
    <x v="973"/>
    <s v="п. Сокол, -, д. 14: 2026: УФ"/>
    <s v="СС"/>
    <s v="нет"/>
    <s v="п. Сокол, -, д. 14: УФ"/>
    <e v="#REF!"/>
  </r>
  <r>
    <n v="1829"/>
    <s v="Пермский муниципальный район Пермского края"/>
    <s v="п. Сокол, -, д. 15"/>
    <s v="УФ"/>
    <d v="2026-12-31T00:00:00"/>
    <m/>
    <s v=""/>
    <s v=""/>
    <x v="974"/>
    <s v="п. Сокол, -, д. 15: 2026: УФ"/>
    <s v="СС"/>
    <s v="нет"/>
    <s v="п. Сокол, -, д. 15: УФ"/>
    <e v="#REF!"/>
  </r>
  <r>
    <n v="1830"/>
    <s v="Пермский муниципальный район Пермского края"/>
    <s v="п. Сокол, -, д. 7"/>
    <s v="РФа"/>
    <d v="2026-12-31T00:00:00"/>
    <m/>
    <s v=""/>
    <s v=""/>
    <x v="975"/>
    <s v="п. Сокол, -, д. 7: 2026: Рфа"/>
    <s v="СС"/>
    <s v="нет"/>
    <s v="п. Сокол, -, д. 7: Рфа"/>
    <e v="#REF!"/>
  </r>
  <r>
    <n v="1831"/>
    <s v="Пермский муниципальный район Пермского края"/>
    <s v="п. Сокол, -, д. 8"/>
    <s v="УФ"/>
    <d v="2026-12-31T00:00:00"/>
    <m/>
    <s v=""/>
    <s v=""/>
    <x v="976"/>
    <s v="п. Сокол, -, д. 8: 2026: УФ"/>
    <s v="СС"/>
    <s v="нет"/>
    <s v="п. Сокол, -, д. 8: УФ"/>
    <e v="#REF!"/>
  </r>
  <r>
    <n v="1832"/>
    <s v="Пермский муниципальный район Пермского края"/>
    <s v="п. Сылва, ул. Большевистская, д. 72"/>
    <s v="ХВС"/>
    <d v="2026-12-31T00:00:00"/>
    <m/>
    <s v=""/>
    <s v=""/>
    <x v="977"/>
    <s v="п. Сылва, ул. Большевистская, д. 72: 2026: ХВС"/>
    <s v="РО"/>
    <s v="нет"/>
    <s v="п. Сылва, ул. Большевистская, д. 72: ХВС"/>
    <e v="#REF!"/>
  </r>
  <r>
    <n v="1833"/>
    <s v="Пермский муниципальный район Пермского края"/>
    <s v="п. Сылва, ул. Большевистская, д. 72"/>
    <s v="ВОД"/>
    <d v="2026-12-31T00:00:00"/>
    <m/>
    <s v=""/>
    <s v=""/>
    <x v="977"/>
    <s v="п. Сылва, ул. Большевистская, д. 72: 2026: ВОД"/>
    <s v="РО"/>
    <s v="нет"/>
    <s v="п. Сылва, ул. Большевистская, д. 72: ВОД"/>
    <e v="#REF!"/>
  </r>
  <r>
    <n v="1834"/>
    <s v="Пермский муниципальный район Пермского края"/>
    <s v="п. Сылва, ул. Большевистская, д. 72"/>
    <s v="РК"/>
    <d v="2026-12-31T00:00:00"/>
    <m/>
    <s v=""/>
    <s v=""/>
    <x v="977"/>
    <s v="п. Сылва, ул. Большевистская, д. 72: 2026: РК"/>
    <s v="РО"/>
    <s v="нет"/>
    <s v="п. Сылва, ул. Большевистская, д. 72: РК"/>
    <e v="#REF!"/>
  </r>
  <r>
    <n v="1835"/>
    <s v="Пермский муниципальный район Пермского края"/>
    <s v="п. Юго-Камский, ул. Ленина, д. 1"/>
    <s v="ХВС"/>
    <d v="2026-12-31T00:00:00"/>
    <m/>
    <s v=""/>
    <s v=""/>
    <x v="978"/>
    <s v="п. Юго-Камский, ул. Ленина, д. 1: 2026: ХВС"/>
    <s v="РО"/>
    <s v="нет"/>
    <s v="п. Юго-Камский, ул. Ленина, д. 1: ХВС"/>
    <e v="#REF!"/>
  </r>
  <r>
    <n v="1836"/>
    <s v="Пермский муниципальный район Пермского края"/>
    <s v="п. Юго-Камский, ул. Ленина, д. 1"/>
    <s v="ГВС"/>
    <d v="2026-12-31T00:00:00"/>
    <m/>
    <s v=""/>
    <s v=""/>
    <x v="978"/>
    <s v="п. Юго-Камский, ул. Ленина, д. 1: 2026: ГВС"/>
    <s v="РО"/>
    <s v="нет"/>
    <s v="п. Юго-Камский, ул. Ленина, д. 1: ГВС"/>
    <e v="#REF!"/>
  </r>
  <r>
    <n v="1837"/>
    <s v="Пермский муниципальный район Пермского края"/>
    <s v="п. Юго-Камский, ул. Ленина, д. 1"/>
    <s v="ВОД"/>
    <d v="2026-12-31T00:00:00"/>
    <m/>
    <s v=""/>
    <s v=""/>
    <x v="978"/>
    <s v="п. Юго-Камский, ул. Ленина, д. 1: 2026: ВОД"/>
    <s v="РО"/>
    <s v="нет"/>
    <s v="п. Юго-Камский, ул. Ленина, д. 1: ВОД"/>
    <e v="#REF!"/>
  </r>
  <r>
    <n v="1838"/>
    <s v="Пермский муниципальный район Пермского края"/>
    <s v="с. Платошино, ул. Владимирова, д. 4"/>
    <s v="ГВС"/>
    <d v="2026-12-31T00:00:00"/>
    <m/>
    <s v=""/>
    <s v=""/>
    <x v="979"/>
    <s v="с. Платошино, ул. Владимирова, д. 4: 2026: ГВС"/>
    <s v="РО"/>
    <s v="нет"/>
    <s v="с. Платошино, ул. Владимирова, д. 4: ГВС"/>
    <e v="#REF!"/>
  </r>
  <r>
    <n v="1839"/>
    <s v="Пермский муниципальный район Пермского края"/>
    <s v="с. Платошино, ул. Владимирова, д. 4"/>
    <s v="РК"/>
    <d v="2026-12-31T00:00:00"/>
    <m/>
    <s v=""/>
    <s v=""/>
    <x v="979"/>
    <s v="с. Платошино, ул. Владимирова, д. 4: 2026: РК"/>
    <s v="РО"/>
    <s v="нет"/>
    <s v="с. Платошино, ул. Владимирова, д. 4: РК"/>
    <e v="#REF!"/>
  </r>
  <r>
    <n v="1840"/>
    <s v="Пермский муниципальный район Пермского края"/>
    <s v="с. Усть-Качка, ул. Стройка, д. 1А"/>
    <s v="ЭЛ"/>
    <d v="2026-12-31T00:00:00"/>
    <m/>
    <s v=""/>
    <s v=""/>
    <x v="980"/>
    <s v="с. Усть-Качка, ул. Стройка, д. 1А: 2026: ЭЛ"/>
    <s v="РО"/>
    <s v="нет"/>
    <s v="с. Усть-Качка, ул. Стройка, д. 1А: ЭЛ"/>
    <e v="#REF!"/>
  </r>
  <r>
    <n v="1841"/>
    <s v="Пермский муниципальный район Пермского края"/>
    <s v="с. Усть-Качка, ул. Стройка, д. 1А"/>
    <s v="ТЕП"/>
    <d v="2026-12-31T00:00:00"/>
    <m/>
    <s v=""/>
    <s v=""/>
    <x v="980"/>
    <s v="с. Усть-Качка, ул. Стройка, д. 1А: 2026: ТЕП"/>
    <s v="РО"/>
    <s v="нет"/>
    <s v="с. Усть-Качка, ул. Стройка, д. 1А: ТЕП"/>
    <e v="#REF!"/>
  </r>
  <r>
    <n v="1842"/>
    <s v="Пермский муниципальный район Пермского края"/>
    <s v="с. Усть-Качка, ул. Стройка, д. 1А"/>
    <s v="ХВС"/>
    <d v="2026-12-31T00:00:00"/>
    <m/>
    <s v=""/>
    <s v=""/>
    <x v="980"/>
    <s v="с. Усть-Качка, ул. Стройка, д. 1А: 2026: ХВС"/>
    <s v="РО"/>
    <s v="нет"/>
    <s v="с. Усть-Качка, ул. Стройка, д. 1А: ХВС"/>
    <e v="#REF!"/>
  </r>
  <r>
    <n v="1843"/>
    <s v="Пермский муниципальный район Пермского края"/>
    <s v="с. Усть-Качка, ул. Стройка, д. 1А"/>
    <s v="ГВС"/>
    <d v="2026-12-31T00:00:00"/>
    <m/>
    <s v=""/>
    <s v=""/>
    <x v="980"/>
    <s v="с. Усть-Качка, ул. Стройка, д. 1А: 2026: ГВС"/>
    <s v="РО"/>
    <s v="нет"/>
    <s v="с. Усть-Качка, ул. Стройка, д. 1А: ГВС"/>
    <e v="#REF!"/>
  </r>
  <r>
    <n v="1844"/>
    <s v="Пермский муниципальный район Пермского края"/>
    <s v="с. Усть-Качка, ул. Стройка, д. 1А"/>
    <s v="ВОД"/>
    <d v="2026-12-31T00:00:00"/>
    <m/>
    <s v=""/>
    <s v=""/>
    <x v="980"/>
    <s v="с. Усть-Качка, ул. Стройка, д. 1А: 2026: ВОД"/>
    <s v="РО"/>
    <s v="нет"/>
    <s v="с. Усть-Качка, ул. Стройка, д. 1А: ВОД"/>
    <e v="#REF!"/>
  </r>
  <r>
    <n v="1845"/>
    <s v="Пермский муниципальный район Пермского края"/>
    <s v="с. Усть-Качка, ул. Стройка, д. 1А"/>
    <s v="РК"/>
    <d v="2026-12-31T00:00:00"/>
    <m/>
    <s v=""/>
    <s v=""/>
    <x v="980"/>
    <s v="с. Усть-Качка, ул. Стройка, д. 1А: 2026: РК"/>
    <s v="РО"/>
    <s v="нет"/>
    <s v="с. Усть-Качка, ул. Стройка, д. 1А: РК"/>
    <e v="#REF!"/>
  </r>
  <r>
    <n v="1846"/>
    <s v="Пермский муниципальный район Пермского края"/>
    <s v="с. Усть-Качка, ул. Стройка, д. 1А"/>
    <s v="РФа"/>
    <d v="2026-12-31T00:00:00"/>
    <m/>
    <s v=""/>
    <s v=""/>
    <x v="980"/>
    <s v="с. Усть-Качка, ул. Стройка, д. 1А: 2026: Рфа"/>
    <s v="РО"/>
    <s v="нет"/>
    <s v="с. Усть-Качка, ул. Стройка, д. 1А: Рфа"/>
    <e v="#REF!"/>
  </r>
  <r>
    <n v="1847"/>
    <s v="Пермский муниципальный район Пермского края"/>
    <s v="с. Усть-Качка, ул. Стройка, д. 1А"/>
    <s v="РФ"/>
    <d v="2026-12-31T00:00:00"/>
    <m/>
    <s v=""/>
    <s v=""/>
    <x v="980"/>
    <s v="с. Усть-Качка, ул. Стройка, д. 1А: 2026: РФ"/>
    <s v="РО"/>
    <s v="нет"/>
    <s v="с. Усть-Качка, ул. Стройка, д. 1А: РФ"/>
    <e v="#REF!"/>
  </r>
  <r>
    <n v="1848"/>
    <s v="Соликамский городской округ Пермского края"/>
    <s v="г. Соликамск, ул. Большевистская, д. 30"/>
    <s v="РК"/>
    <d v="2026-12-31T00:00:00"/>
    <m/>
    <s v=""/>
    <s v=""/>
    <x v="981"/>
    <s v="г. Соликамск, ул. Большевистская, д. 30: 2026: РК"/>
    <s v="РО"/>
    <s v="нет"/>
    <s v="г. Соликамск, ул. Большевистская, д. 30: РК"/>
    <e v="#REF!"/>
  </r>
  <r>
    <n v="1849"/>
    <s v="Соликамский городской округ Пермского края"/>
    <s v="г. Соликамск, ул. Большевистская, д. 53"/>
    <s v="ЭЛ"/>
    <d v="2026-12-31T00:00:00"/>
    <m/>
    <s v=""/>
    <s v=""/>
    <x v="982"/>
    <s v="г. Соликамск, ул. Большевистская, д. 53: 2026: ЭЛ"/>
    <s v="РО"/>
    <s v="нет"/>
    <s v="г. Соликамск, ул. Большевистская, д. 53: ЭЛ"/>
    <e v="#REF!"/>
  </r>
  <r>
    <n v="1850"/>
    <s v="Соликамский городской округ Пермского края"/>
    <s v="г. Соликамск, ул. Володарского, д. 24"/>
    <s v="РК"/>
    <d v="2026-12-31T00:00:00"/>
    <m/>
    <s v=""/>
    <s v=""/>
    <x v="983"/>
    <s v="г. Соликамск, ул. Володарского, д. 24: 2026: РК"/>
    <s v="РО"/>
    <s v="нет"/>
    <s v="г. Соликамск, ул. Володарского, д. 24: РК"/>
    <e v="#REF!"/>
  </r>
  <r>
    <n v="1851"/>
    <s v="Соликамский городской округ Пермского края"/>
    <s v="г. Соликамск, ул. Культуры, д. 19"/>
    <s v="РК"/>
    <d v="2026-12-31T00:00:00"/>
    <m/>
    <s v=""/>
    <s v=""/>
    <x v="984"/>
    <s v="г. Соликамск, ул. Культуры, д. 19: 2026: РК"/>
    <s v="РО"/>
    <s v="нет"/>
    <s v="г. Соликамск, ул. Культуры, д. 19: РК"/>
    <e v="#REF!"/>
  </r>
  <r>
    <n v="1852"/>
    <s v="Соликамский городской округ Пермского края"/>
    <s v="г. Соликамск, ул. Матросова, д. 36"/>
    <s v="ТЕП"/>
    <d v="2026-12-31T00:00:00"/>
    <m/>
    <s v=""/>
    <s v=""/>
    <x v="985"/>
    <s v="г. Соликамск, ул. Матросова, д. 36: 2026: ТЕП"/>
    <s v="РО"/>
    <s v="нет"/>
    <s v="г. Соликамск, ул. Матросова, д. 36: ТЕП"/>
    <e v="#REF!"/>
  </r>
  <r>
    <n v="1853"/>
    <s v="Соликамский городской округ Пермского края"/>
    <s v="г. Соликамск, ул. Матросова, д. 36"/>
    <s v="ХВС"/>
    <d v="2026-12-31T00:00:00"/>
    <m/>
    <s v=""/>
    <s v=""/>
    <x v="985"/>
    <s v="г. Соликамск, ул. Матросова, д. 36: 2026: ХВС"/>
    <s v="РО"/>
    <s v="нет"/>
    <s v="г. Соликамск, ул. Матросова, д. 36: ХВС"/>
    <e v="#REF!"/>
  </r>
  <r>
    <n v="1854"/>
    <s v="Соликамский городской округ Пермского края"/>
    <s v="г. Соликамск, ул. Матросова, д. 36"/>
    <s v="ВОД"/>
    <d v="2026-12-31T00:00:00"/>
    <m/>
    <s v=""/>
    <s v=""/>
    <x v="985"/>
    <s v="г. Соликамск, ул. Матросова, д. 36: 2026: ВОД"/>
    <s v="РО"/>
    <s v="нет"/>
    <s v="г. Соликамск, ул. Матросова, д. 36: ВОД"/>
    <e v="#REF!"/>
  </r>
  <r>
    <n v="1855"/>
    <s v="Соликамский городской округ Пермского края"/>
    <s v="г. Соликамск, ул. Молодежная, д. 1А"/>
    <s v="РК"/>
    <d v="2026-12-31T00:00:00"/>
    <m/>
    <s v=""/>
    <s v=""/>
    <x v="986"/>
    <s v="г. Соликамск, ул. Молодежная, д. 1А: 2026: РК"/>
    <s v="РО"/>
    <s v="нет"/>
    <s v="г. Соликамск, ул. Молодежная, д. 1А: РК"/>
    <e v="#REF!"/>
  </r>
  <r>
    <n v="1856"/>
    <s v="Соликамский городской округ Пермского края"/>
    <s v="г. Соликамск, ул. Розалии Землячки, д. 6"/>
    <s v="РК"/>
    <d v="2026-12-31T00:00:00"/>
    <m/>
    <s v=""/>
    <s v=""/>
    <x v="987"/>
    <s v="г. Соликамск, ул. Розалии Землячки, д. 6: 2026: РК"/>
    <s v="РО"/>
    <s v="нет"/>
    <s v="г. Соликамск, ул. Розалии Землячки, д. 6: РК"/>
    <e v="#REF!"/>
  </r>
  <r>
    <n v="1857"/>
    <s v="Соликамский городской округ Пермского края"/>
    <s v="г. Соликамск, ул. Черняховского /3-й Пятилетки, 34, д. 25"/>
    <s v="ЭЛ"/>
    <d v="2026-12-31T00:00:00"/>
    <m/>
    <s v=""/>
    <s v=""/>
    <x v="988"/>
    <s v="г. Соликамск, ул. Черняховского /3-й Пятилетки, 34, д. 25: 2026: ЭЛ"/>
    <s v="РО"/>
    <s v="нет"/>
    <s v="г. Соликамск, ул. Черняховского /3-й Пятилетки, 34, д. 25: ЭЛ"/>
    <e v="#REF!"/>
  </r>
  <r>
    <n v="1858"/>
    <s v="Соликамский городской округ Пермского края"/>
    <s v="г. Соликамск, ул. Черняховского /3-й Пятилетки, 34, д. 25"/>
    <s v="ТЕП"/>
    <d v="2026-12-31T00:00:00"/>
    <m/>
    <s v=""/>
    <s v=""/>
    <x v="988"/>
    <s v="г. Соликамск, ул. Черняховского /3-й Пятилетки, 34, д. 25: 2026: ТЕП"/>
    <s v="РО"/>
    <s v="нет"/>
    <s v="г. Соликамск, ул. Черняховского /3-й Пятилетки, 34, д. 25: ТЕП"/>
    <e v="#REF!"/>
  </r>
  <r>
    <n v="1859"/>
    <s v="Соликамский городской округ Пермского края"/>
    <s v="г. Соликамск, ул. Черняховского /3-й Пятилетки, 34, д. 25"/>
    <s v="ХВС"/>
    <d v="2026-12-31T00:00:00"/>
    <m/>
    <s v=""/>
    <s v=""/>
    <x v="988"/>
    <s v="г. Соликамск, ул. Черняховского /3-й Пятилетки, 34, д. 25: 2026: ХВС"/>
    <s v="РО"/>
    <s v="нет"/>
    <s v="г. Соликамск, ул. Черняховского /3-й Пятилетки, 34, д. 25: ХВС"/>
    <e v="#REF!"/>
  </r>
  <r>
    <n v="1860"/>
    <s v="Соликамский городской округ Пермского края"/>
    <s v="г. Соликамск, ул. Черняховского /3-й Пятилетки, 34, д. 25"/>
    <s v="ГВС"/>
    <d v="2026-12-31T00:00:00"/>
    <m/>
    <s v=""/>
    <s v=""/>
    <x v="988"/>
    <s v="г. Соликамск, ул. Черняховского /3-й Пятилетки, 34, д. 25: 2026: ГВС"/>
    <s v="РО"/>
    <s v="нет"/>
    <s v="г. Соликамск, ул. Черняховского /3-й Пятилетки, 34, д. 25: ГВС"/>
    <e v="#REF!"/>
  </r>
  <r>
    <n v="1861"/>
    <s v="Соликамский городской округ Пермского края"/>
    <s v="г. Соликамск, ул. Черняховского /3-й Пятилетки, 34, д. 25"/>
    <s v="ВОД"/>
    <d v="2026-12-31T00:00:00"/>
    <m/>
    <s v=""/>
    <s v=""/>
    <x v="988"/>
    <s v="г. Соликамск, ул. Черняховского /3-й Пятилетки, 34, д. 25: 2026: ВОД"/>
    <s v="РО"/>
    <s v="нет"/>
    <s v="г. Соликамск, ул. Черняховского /3-й Пятилетки, 34, д. 25: ВОД"/>
    <e v="#REF!"/>
  </r>
  <r>
    <n v="1862"/>
    <s v="Чайковский городской округ Пермского края"/>
    <s v="г. Чайковский, б-р Приморский, д. 31"/>
    <s v="ХВС"/>
    <d v="2026-12-31T00:00:00"/>
    <m/>
    <s v=""/>
    <s v=""/>
    <x v="989"/>
    <s v="г. Чайковский, б-р Приморский, д. 31: 2026: ХВС"/>
    <s v="СС"/>
    <s v="нет"/>
    <s v="г. Чайковский, б-р Приморский, д. 31: ХВС"/>
    <e v="#REF!"/>
  </r>
  <r>
    <n v="1863"/>
    <s v="Чайковский городской округ Пермского края"/>
    <s v="г. Чайковский, б-р Приморский, д. 31"/>
    <s v="ГВС"/>
    <d v="2026-12-31T00:00:00"/>
    <m/>
    <s v=""/>
    <s v=""/>
    <x v="989"/>
    <s v="г. Чайковский, б-р Приморский, д. 31: 2026: ГВС"/>
    <s v="СС"/>
    <s v="нет"/>
    <s v="г. Чайковский, б-р Приморский, д. 31: ГВС"/>
    <e v="#REF!"/>
  </r>
  <r>
    <n v="1864"/>
    <s v="Чайковский городской округ Пермского края"/>
    <s v="г. Чайковский, б-р Приморский, д. 31"/>
    <s v="ВОД"/>
    <d v="2026-12-31T00:00:00"/>
    <m/>
    <s v=""/>
    <s v=""/>
    <x v="989"/>
    <s v="г. Чайковский, б-р Приморский, д. 31: 2026: ВОД"/>
    <s v="СС"/>
    <s v="нет"/>
    <s v="г. Чайковский, б-р Приморский, д. 31: ВОД"/>
    <e v="#REF!"/>
  </r>
  <r>
    <n v="1865"/>
    <s v="Чайковский городской округ Пермского края"/>
    <s v="г. Чайковский, б-р Приморский, д. 45"/>
    <s v="ТЕП"/>
    <d v="2026-12-31T00:00:00"/>
    <m/>
    <s v=""/>
    <s v=""/>
    <x v="990"/>
    <s v="г. Чайковский, б-р Приморский, д. 45: 2026: ТЕП"/>
    <s v="РО"/>
    <s v="нет"/>
    <s v="г. Чайковский, б-р Приморский, д. 45: ТЕП"/>
    <e v="#REF!"/>
  </r>
  <r>
    <n v="1866"/>
    <s v="Чайковский городской округ Пермского края"/>
    <s v="г. Чайковский, б-р Приморский, д. 45"/>
    <s v="ГВС"/>
    <d v="2026-12-31T00:00:00"/>
    <m/>
    <s v=""/>
    <s v=""/>
    <x v="990"/>
    <s v="г. Чайковский, б-р Приморский, д. 45: 2026: ГВС"/>
    <s v="РО"/>
    <s v="нет"/>
    <s v="г. Чайковский, б-р Приморский, д. 45: ГВС"/>
    <e v="#REF!"/>
  </r>
  <r>
    <n v="1867"/>
    <s v="Чайковский городской округ Пермского края"/>
    <s v="г. Чайковский, б-р Приморский, д. 45"/>
    <s v="ВОД"/>
    <d v="2026-12-31T00:00:00"/>
    <m/>
    <s v=""/>
    <s v=""/>
    <x v="990"/>
    <s v="г. Чайковский, б-р Приморский, д. 45: 2026: ВОД"/>
    <s v="РО"/>
    <s v="нет"/>
    <s v="г. Чайковский, б-р Приморский, д. 45: ВОД"/>
    <e v="#REF!"/>
  </r>
  <r>
    <n v="1868"/>
    <s v="Чайковский городской округ Пермского края"/>
    <s v="г. Чайковский, б-р Приморский, д. 45"/>
    <s v="РФа"/>
    <d v="2026-12-31T00:00:00"/>
    <m/>
    <s v=""/>
    <s v=""/>
    <x v="990"/>
    <s v="г. Чайковский, б-р Приморский, д. 45: 2026: Рфа"/>
    <s v="РО"/>
    <s v="нет"/>
    <s v="г. Чайковский, б-р Приморский, д. 45: Рфа"/>
    <e v="#REF!"/>
  </r>
  <r>
    <n v="1869"/>
    <s v="Чайковский городской округ Пермского края"/>
    <s v="г. Чайковский, б-р Приморский, д. 61"/>
    <s v="РК"/>
    <d v="2026-12-31T00:00:00"/>
    <m/>
    <s v=""/>
    <s v=""/>
    <x v="991"/>
    <s v="г. Чайковский, б-р Приморский, д. 61: 2026: РК"/>
    <s v="СС"/>
    <s v="нет"/>
    <s v="г. Чайковский, б-р Приморский, д. 61: РК"/>
    <e v="#REF!"/>
  </r>
  <r>
    <n v="1870"/>
    <s v="Чайковский городской округ Пермского края"/>
    <s v="г. Чайковский, ул. Горького, д. 10"/>
    <s v="ЭЛ"/>
    <d v="2026-12-31T00:00:00"/>
    <m/>
    <s v=""/>
    <s v=""/>
    <x v="992"/>
    <s v="г. Чайковский, ул. Горького, д. 10: 2026: ЭЛ"/>
    <s v="РО"/>
    <s v="нет"/>
    <s v="г. Чайковский, ул. Горького, д. 10: ЭЛ"/>
    <e v="#REF!"/>
  </r>
  <r>
    <n v="1871"/>
    <s v="Чайковский городской округ Пермского края"/>
    <s v="г. Чайковский, ул. Горького, д. 10"/>
    <s v="ТЕП"/>
    <d v="2026-12-31T00:00:00"/>
    <m/>
    <s v=""/>
    <s v=""/>
    <x v="992"/>
    <s v="г. Чайковский, ул. Горького, д. 10: 2026: ТЕП"/>
    <s v="РО"/>
    <s v="нет"/>
    <s v="г. Чайковский, ул. Горького, д. 10: ТЕП"/>
    <e v="#REF!"/>
  </r>
  <r>
    <n v="1872"/>
    <s v="Чайковский городской округ Пермского края"/>
    <s v="г. Чайковский, ул. Горького, д. 10"/>
    <s v="ХВС"/>
    <d v="2026-12-31T00:00:00"/>
    <m/>
    <s v=""/>
    <s v=""/>
    <x v="992"/>
    <s v="г. Чайковский, ул. Горького, д. 10: 2026: ХВС"/>
    <s v="РО"/>
    <s v="нет"/>
    <s v="г. Чайковский, ул. Горького, д. 10: ХВС"/>
    <e v="#REF!"/>
  </r>
  <r>
    <n v="1873"/>
    <s v="Чайковский городской округ Пермского края"/>
    <s v="г. Чайковский, ул. Горького, д. 10"/>
    <s v="ГВС"/>
    <d v="2026-12-31T00:00:00"/>
    <m/>
    <s v=""/>
    <s v=""/>
    <x v="992"/>
    <s v="г. Чайковский, ул. Горького, д. 10: 2026: ГВС"/>
    <s v="РО"/>
    <s v="нет"/>
    <s v="г. Чайковский, ул. Горького, д. 10: ГВС"/>
    <e v="#REF!"/>
  </r>
  <r>
    <n v="1874"/>
    <s v="Чайковский городской округ Пермского края"/>
    <s v="г. Чайковский, ул. Горького, д. 10"/>
    <s v="ВОД"/>
    <d v="2026-12-31T00:00:00"/>
    <m/>
    <s v=""/>
    <s v=""/>
    <x v="992"/>
    <s v="г. Чайковский, ул. Горького, д. 10: 2026: ВОД"/>
    <s v="РО"/>
    <s v="нет"/>
    <s v="г. Чайковский, ул. Горького, д. 10: ВОД"/>
    <e v="#REF!"/>
  </r>
  <r>
    <n v="1875"/>
    <s v="Чайковский городской округ Пермского края"/>
    <s v="г. Чайковский, ул. Горького, д. 10"/>
    <s v="РФа"/>
    <d v="2026-12-31T00:00:00"/>
    <m/>
    <s v=""/>
    <s v=""/>
    <x v="992"/>
    <s v="г. Чайковский, ул. Горького, д. 10: 2026: Рфа"/>
    <s v="РО"/>
    <s v="нет"/>
    <s v="г. Чайковский, ул. Горького, д. 10: Рфа"/>
    <e v="#REF!"/>
  </r>
  <r>
    <n v="1876"/>
    <s v="Чайковский городской округ Пермского края"/>
    <s v="г. Чайковский, ул. Горького, д. 4"/>
    <s v="ТЕП"/>
    <d v="2026-12-31T00:00:00"/>
    <m/>
    <s v=""/>
    <s v=""/>
    <x v="993"/>
    <s v="г. Чайковский, ул. Горького, д. 4: 2026: ТЕП"/>
    <s v="СС"/>
    <s v="нет"/>
    <s v="г. Чайковский, ул. Горького, д. 4: ТЕП"/>
    <e v="#REF!"/>
  </r>
  <r>
    <n v="1877"/>
    <s v="Чайковский городской округ Пермского края"/>
    <s v="г. Чайковский, ул. Горького, д. 4"/>
    <s v="ГВС"/>
    <d v="2026-12-31T00:00:00"/>
    <m/>
    <s v=""/>
    <s v=""/>
    <x v="993"/>
    <s v="г. Чайковский, ул. Горького, д. 4: 2026: ГВС"/>
    <s v="СС"/>
    <s v="нет"/>
    <s v="г. Чайковский, ул. Горького, д. 4: ГВС"/>
    <e v="#REF!"/>
  </r>
  <r>
    <n v="1878"/>
    <s v="Чайковский городской округ Пермского края"/>
    <s v="г. Чайковский, ул. Горького, д. 4"/>
    <s v="ВОД"/>
    <d v="2026-12-31T00:00:00"/>
    <m/>
    <s v=""/>
    <s v=""/>
    <x v="993"/>
    <s v="г. Чайковский, ул. Горького, д. 4: 2026: ВОД"/>
    <s v="СС"/>
    <s v="нет"/>
    <s v="г. Чайковский, ул. Горького, д. 4: ВОД"/>
    <e v="#REF!"/>
  </r>
  <r>
    <n v="1879"/>
    <s v="Чайковский городской округ Пермского края"/>
    <s v="г. Чайковский, ул. Кабалевского, д. 38"/>
    <s v="ТЕП"/>
    <d v="2026-12-31T00:00:00"/>
    <m/>
    <s v=""/>
    <s v=""/>
    <x v="994"/>
    <s v="г. Чайковский, ул. Кабалевского, д. 38: 2026: ТЕП"/>
    <s v="СС"/>
    <s v="нет"/>
    <s v="г. Чайковский, ул. Кабалевского, д. 38: ТЕП"/>
    <e v="#REF!"/>
  </r>
  <r>
    <n v="1880"/>
    <s v="Чайковский городской округ Пермского края"/>
    <s v="г. Чайковский, ул. Кабалевского, д. 38"/>
    <s v="ХВС"/>
    <d v="2026-12-31T00:00:00"/>
    <m/>
    <s v=""/>
    <s v=""/>
    <x v="994"/>
    <s v="г. Чайковский, ул. Кабалевского, д. 38: 2026: ХВС"/>
    <s v="СС"/>
    <s v="нет"/>
    <s v="г. Чайковский, ул. Кабалевского, д. 38: ХВС"/>
    <e v="#REF!"/>
  </r>
  <r>
    <n v="1881"/>
    <s v="Чайковский городской округ Пермского края"/>
    <s v="г. Чайковский, ул. Кабалевского, д. 38"/>
    <s v="ГВС"/>
    <d v="2026-12-31T00:00:00"/>
    <m/>
    <s v=""/>
    <s v=""/>
    <x v="994"/>
    <s v="г. Чайковский, ул. Кабалевского, д. 38: 2026: ГВС"/>
    <s v="СС"/>
    <s v="нет"/>
    <s v="г. Чайковский, ул. Кабалевского, д. 38: ГВС"/>
    <e v="#REF!"/>
  </r>
  <r>
    <n v="1882"/>
    <s v="Чайковский городской округ Пермского края"/>
    <s v="г. Чайковский, ул. Кабалевского, д. 38"/>
    <s v="ВОД"/>
    <d v="2026-12-31T00:00:00"/>
    <m/>
    <s v=""/>
    <s v=""/>
    <x v="994"/>
    <s v="г. Чайковский, ул. Кабалевского, д. 38: 2026: ВОД"/>
    <s v="СС"/>
    <s v="нет"/>
    <s v="г. Чайковский, ул. Кабалевского, д. 38: ВОД"/>
    <e v="#REF!"/>
  </r>
  <r>
    <n v="1883"/>
    <s v="Чайковский городской округ Пермского края"/>
    <s v="г. Чайковский, ул. Кабалевского, д. 38"/>
    <s v="РК"/>
    <d v="2026-12-31T00:00:00"/>
    <m/>
    <s v=""/>
    <s v=""/>
    <x v="994"/>
    <s v="г. Чайковский, ул. Кабалевского, д. 38: 2026: РК"/>
    <s v="СС"/>
    <s v="нет"/>
    <s v="г. Чайковский, ул. Кабалевского, д. 38: РК"/>
    <e v="#REF!"/>
  </r>
  <r>
    <n v="1884"/>
    <s v="Чайковский городской округ Пермского края"/>
    <s v="г. Чайковский, ул. Кабалевского, д. 8"/>
    <s v="ТЕП"/>
    <d v="2026-12-31T00:00:00"/>
    <m/>
    <s v=""/>
    <s v=""/>
    <x v="995"/>
    <s v="г. Чайковский, ул. Кабалевского, д. 8: 2026: ТЕП"/>
    <s v="СС"/>
    <s v="нет"/>
    <s v="г. Чайковский, ул. Кабалевского, д. 8: ТЕП"/>
    <e v="#REF!"/>
  </r>
  <r>
    <n v="1885"/>
    <s v="Чайковский городской округ Пермского края"/>
    <s v="г. Чайковский, ул. Кабалевского, д. 8"/>
    <s v="ХВС"/>
    <d v="2026-12-31T00:00:00"/>
    <m/>
    <s v=""/>
    <s v=""/>
    <x v="995"/>
    <s v="г. Чайковский, ул. Кабалевского, д. 8: 2026: ХВС"/>
    <s v="СС"/>
    <s v="нет"/>
    <s v="г. Чайковский, ул. Кабалевского, д. 8: ХВС"/>
    <e v="#REF!"/>
  </r>
  <r>
    <n v="1886"/>
    <s v="Чайковский городской округ Пермского края"/>
    <s v="г. Чайковский, ул. Кабалевского, д. 8"/>
    <s v="ГВС"/>
    <d v="2026-12-31T00:00:00"/>
    <m/>
    <s v=""/>
    <s v=""/>
    <x v="995"/>
    <s v="г. Чайковский, ул. Кабалевского, д. 8: 2026: ГВС"/>
    <s v="СС"/>
    <s v="нет"/>
    <s v="г. Чайковский, ул. Кабалевского, д. 8: ГВС"/>
    <e v="#REF!"/>
  </r>
  <r>
    <n v="1887"/>
    <s v="Чайковский городской округ Пермского края"/>
    <s v="г. Чайковский, ул. Кабалевского, д. 8"/>
    <s v="ВОД"/>
    <d v="2026-12-31T00:00:00"/>
    <m/>
    <s v=""/>
    <s v=""/>
    <x v="995"/>
    <s v="г. Чайковский, ул. Кабалевского, д. 8: 2026: ВОД"/>
    <s v="СС"/>
    <s v="нет"/>
    <s v="г. Чайковский, ул. Кабалевского, д. 8: ВОД"/>
    <e v="#REF!"/>
  </r>
  <r>
    <n v="1888"/>
    <s v="Чайковский городской округ Пермского края"/>
    <s v="г. Чайковский, ул. Карла Маркса, д. 27"/>
    <s v="ТЕП"/>
    <d v="2026-12-31T00:00:00"/>
    <m/>
    <s v=""/>
    <s v=""/>
    <x v="996"/>
    <s v="г. Чайковский, ул. Карла Маркса, д. 27: 2026: ТЕП"/>
    <s v="СС"/>
    <s v="нет"/>
    <s v="г. Чайковский, ул. Карла Маркса, д. 27: ТЕП"/>
    <e v="#REF!"/>
  </r>
  <r>
    <n v="1889"/>
    <s v="Чайковский городской округ Пермского края"/>
    <s v="г. Чайковский, ул. Карла Маркса, д. 27"/>
    <s v="ГВС"/>
    <d v="2026-12-31T00:00:00"/>
    <m/>
    <s v=""/>
    <s v=""/>
    <x v="996"/>
    <s v="г. Чайковский, ул. Карла Маркса, д. 27: 2026: ГВС"/>
    <s v="СС"/>
    <s v="нет"/>
    <s v="г. Чайковский, ул. Карла Маркса, д. 27: ГВС"/>
    <e v="#REF!"/>
  </r>
  <r>
    <n v="1890"/>
    <s v="Чайковский городской округ Пермского края"/>
    <s v="г. Чайковский, ул. Карла Маркса, д. 27"/>
    <s v="ВОД"/>
    <d v="2026-12-31T00:00:00"/>
    <m/>
    <s v=""/>
    <s v=""/>
    <x v="996"/>
    <s v="г. Чайковский, ул. Карла Маркса, д. 27: 2026: ВОД"/>
    <s v="СС"/>
    <s v="нет"/>
    <s v="г. Чайковский, ул. Карла Маркса, д. 27: ВОД"/>
    <e v="#REF!"/>
  </r>
  <r>
    <n v="1891"/>
    <s v="Чайковский городской округ Пермского края"/>
    <s v="г. Чайковский, ул. Карла Маркса, д. 27"/>
    <s v="РК"/>
    <d v="2026-12-31T00:00:00"/>
    <m/>
    <s v=""/>
    <s v=""/>
    <x v="996"/>
    <s v="г. Чайковский, ул. Карла Маркса, д. 27: 2026: РК"/>
    <s v="СС"/>
    <s v="нет"/>
    <s v="г. Чайковский, ул. Карла Маркса, д. 27: РК"/>
    <e v="#REF!"/>
  </r>
  <r>
    <n v="1892"/>
    <s v="Чайковский городской округ Пермского края"/>
    <s v="г. Чайковский, ул. Карла Маркса, д. 37"/>
    <s v="ТЕП"/>
    <d v="2026-12-31T00:00:00"/>
    <m/>
    <s v=""/>
    <s v=""/>
    <x v="997"/>
    <s v="г. Чайковский, ул. Карла Маркса, д. 37: 2026: ТЕП"/>
    <s v="СС"/>
    <s v="нет"/>
    <s v="г. Чайковский, ул. Карла Маркса, д. 37: ТЕП"/>
    <e v="#REF!"/>
  </r>
  <r>
    <n v="1893"/>
    <s v="Чайковский городской округ Пермского края"/>
    <s v="г. Чайковский, ул. Карла Маркса, д. 37"/>
    <s v="ГВС"/>
    <d v="2026-12-31T00:00:00"/>
    <m/>
    <s v=""/>
    <s v=""/>
    <x v="997"/>
    <s v="г. Чайковский, ул. Карла Маркса, д. 37: 2026: ГВС"/>
    <s v="СС"/>
    <s v="нет"/>
    <s v="г. Чайковский, ул. Карла Маркса, д. 37: ГВС"/>
    <e v="#REF!"/>
  </r>
  <r>
    <n v="1894"/>
    <s v="Чайковский городской округ Пермского края"/>
    <s v="г. Чайковский, ул. Карла Маркса, д. 37"/>
    <s v="ВОД"/>
    <d v="2026-12-31T00:00:00"/>
    <m/>
    <s v=""/>
    <s v=""/>
    <x v="997"/>
    <s v="г. Чайковский, ул. Карла Маркса, д. 37: 2026: ВОД"/>
    <s v="СС"/>
    <s v="нет"/>
    <s v="г. Чайковский, ул. Карла Маркса, д. 37: ВОД"/>
    <e v="#REF!"/>
  </r>
  <r>
    <n v="1895"/>
    <s v="Чайковский городской округ Пермского края"/>
    <s v="г. Чайковский, ул. Карла Маркса, д. 37"/>
    <s v="РК"/>
    <d v="2026-12-31T00:00:00"/>
    <m/>
    <s v=""/>
    <s v=""/>
    <x v="997"/>
    <s v="г. Чайковский, ул. Карла Маркса, д. 37: 2026: РК"/>
    <s v="СС"/>
    <s v="нет"/>
    <s v="г. Чайковский, ул. Карла Маркса, д. 37: РК"/>
    <e v="#REF!"/>
  </r>
  <r>
    <n v="1896"/>
    <s v="Чайковский городской округ Пермского края"/>
    <s v="г. Чайковский, ул. Ленина, д. 11"/>
    <s v="ЭЛ"/>
    <d v="2026-12-31T00:00:00"/>
    <m/>
    <s v=""/>
    <s v=""/>
    <x v="998"/>
    <s v="г. Чайковский, ул. Ленина, д. 11: 2026: ЭЛ"/>
    <s v="РО"/>
    <s v="нет"/>
    <s v="г. Чайковский, ул. Ленина, д. 11: ЭЛ"/>
    <e v="#REF!"/>
  </r>
  <r>
    <n v="1897"/>
    <s v="Чайковский городской округ Пермского края"/>
    <s v="г. Чайковский, ул. Ленина, д. 11"/>
    <s v="ТЕП"/>
    <d v="2026-12-31T00:00:00"/>
    <m/>
    <s v=""/>
    <s v=""/>
    <x v="998"/>
    <s v="г. Чайковский, ул. Ленина, д. 11: 2026: ТЕП"/>
    <s v="РО"/>
    <s v="нет"/>
    <s v="г. Чайковский, ул. Ленина, д. 11: ТЕП"/>
    <e v="#REF!"/>
  </r>
  <r>
    <n v="1898"/>
    <s v="Чайковский городской округ Пермского края"/>
    <s v="г. Чайковский, ул. Ленина, д. 11"/>
    <s v="ХВС"/>
    <d v="2026-12-31T00:00:00"/>
    <m/>
    <s v=""/>
    <s v=""/>
    <x v="998"/>
    <s v="г. Чайковский, ул. Ленина, д. 11: 2026: ХВС"/>
    <s v="РО"/>
    <s v="нет"/>
    <s v="г. Чайковский, ул. Ленина, д. 11: ХВС"/>
    <e v="#REF!"/>
  </r>
  <r>
    <n v="1899"/>
    <s v="Чайковский городской округ Пермского края"/>
    <s v="г. Чайковский, ул. Ленина, д. 11"/>
    <s v="ГВС"/>
    <d v="2026-12-31T00:00:00"/>
    <m/>
    <s v=""/>
    <s v=""/>
    <x v="998"/>
    <s v="г. Чайковский, ул. Ленина, д. 11: 2026: ГВС"/>
    <s v="РО"/>
    <s v="нет"/>
    <s v="г. Чайковский, ул. Ленина, д. 11: ГВС"/>
    <e v="#REF!"/>
  </r>
  <r>
    <n v="1900"/>
    <s v="Чайковский городской округ Пермского края"/>
    <s v="г. Чайковский, ул. Ленина, д. 11"/>
    <s v="ВОД"/>
    <d v="2026-12-31T00:00:00"/>
    <m/>
    <s v=""/>
    <s v=""/>
    <x v="998"/>
    <s v="г. Чайковский, ул. Ленина, д. 11: 2026: ВОД"/>
    <s v="РО"/>
    <s v="нет"/>
    <s v="г. Чайковский, ул. Ленина, д. 11: ВОД"/>
    <e v="#REF!"/>
  </r>
  <r>
    <n v="1901"/>
    <s v="Чайковский городской округ Пермского края"/>
    <s v="г. Чайковский, ул. Ленина, д. 11"/>
    <s v="РФа"/>
    <d v="2026-12-31T00:00:00"/>
    <m/>
    <s v=""/>
    <s v=""/>
    <x v="998"/>
    <s v="г. Чайковский, ул. Ленина, д. 11: 2026: Рфа"/>
    <s v="РО"/>
    <s v="нет"/>
    <s v="г. Чайковский, ул. Ленина, д. 11: Рфа"/>
    <e v="#REF!"/>
  </r>
  <r>
    <n v="1902"/>
    <s v="Чайковский городской округ Пермского края"/>
    <s v="г. Чайковский, ул. Ленина, д. 19"/>
    <s v="ТЕП"/>
    <d v="2026-12-31T00:00:00"/>
    <m/>
    <s v=""/>
    <s v=""/>
    <x v="999"/>
    <s v="г. Чайковский, ул. Ленина, д. 19: 2026: ТЕП"/>
    <s v="СС"/>
    <s v="нет"/>
    <s v="г. Чайковский, ул. Ленина, д. 19: ТЕП"/>
    <e v="#REF!"/>
  </r>
  <r>
    <n v="1903"/>
    <s v="Чайковский городской округ Пермского края"/>
    <s v="г. Чайковский, ул. Ленина, д. 19"/>
    <s v="ХВС"/>
    <d v="2026-12-31T00:00:00"/>
    <m/>
    <s v=""/>
    <s v=""/>
    <x v="999"/>
    <s v="г. Чайковский, ул. Ленина, д. 19: 2026: ХВС"/>
    <s v="СС"/>
    <s v="нет"/>
    <s v="г. Чайковский, ул. Ленина, д. 19: ХВС"/>
    <e v="#REF!"/>
  </r>
  <r>
    <n v="1904"/>
    <s v="Чайковский городской округ Пермского края"/>
    <s v="г. Чайковский, ул. Ленина, д. 19"/>
    <s v="ГВС"/>
    <d v="2026-12-31T00:00:00"/>
    <m/>
    <s v=""/>
    <s v=""/>
    <x v="999"/>
    <s v="г. Чайковский, ул. Ленина, д. 19: 2026: ГВС"/>
    <s v="СС"/>
    <s v="нет"/>
    <s v="г. Чайковский, ул. Ленина, д. 19: ГВС"/>
    <e v="#REF!"/>
  </r>
  <r>
    <n v="1905"/>
    <s v="Чайковский городской округ Пермского края"/>
    <s v="г. Чайковский, ул. Ленина, д. 19"/>
    <s v="ВОД"/>
    <d v="2026-12-31T00:00:00"/>
    <m/>
    <s v=""/>
    <s v=""/>
    <x v="999"/>
    <s v="г. Чайковский, ул. Ленина, д. 19: 2026: ВОД"/>
    <s v="СС"/>
    <s v="нет"/>
    <s v="г. Чайковский, ул. Ленина, д. 19: ВОД"/>
    <e v="#REF!"/>
  </r>
  <r>
    <n v="1906"/>
    <s v="Чайковский городской округ Пермского края"/>
    <s v="г. Чайковский, ул. Ленина, д. 19"/>
    <s v="РК"/>
    <d v="2026-12-31T00:00:00"/>
    <m/>
    <s v=""/>
    <s v=""/>
    <x v="999"/>
    <s v="г. Чайковский, ул. Ленина, д. 19: 2026: РК"/>
    <s v="СС"/>
    <s v="нет"/>
    <s v="г. Чайковский, ул. Ленина, д. 19: РК"/>
    <e v="#REF!"/>
  </r>
  <r>
    <n v="1907"/>
    <s v="Чайковский городской округ Пермского края"/>
    <s v="г. Чайковский, ул. Ленина, д. 25"/>
    <s v="ТЕП"/>
    <d v="2026-12-31T00:00:00"/>
    <m/>
    <s v=""/>
    <s v=""/>
    <x v="1000"/>
    <s v="г. Чайковский, ул. Ленина, д. 25: 2026: ТЕП"/>
    <s v="СС"/>
    <s v="нет"/>
    <s v="г. Чайковский, ул. Ленина, д. 25: ТЕП"/>
    <e v="#REF!"/>
  </r>
  <r>
    <n v="1908"/>
    <s v="Чайковский городской округ Пермского края"/>
    <s v="г. Чайковский, ул. Ленина, д. 25"/>
    <s v="ХВС"/>
    <d v="2026-12-31T00:00:00"/>
    <m/>
    <s v=""/>
    <s v=""/>
    <x v="1000"/>
    <s v="г. Чайковский, ул. Ленина, д. 25: 2026: ХВС"/>
    <s v="СС"/>
    <s v="нет"/>
    <s v="г. Чайковский, ул. Ленина, д. 25: ХВС"/>
    <e v="#REF!"/>
  </r>
  <r>
    <n v="1909"/>
    <s v="Чайковский городской округ Пермского края"/>
    <s v="г. Чайковский, ул. Ленина, д. 25"/>
    <s v="ГВС"/>
    <d v="2026-12-31T00:00:00"/>
    <m/>
    <s v=""/>
    <s v=""/>
    <x v="1000"/>
    <s v="г. Чайковский, ул. Ленина, д. 25: 2026: ГВС"/>
    <s v="СС"/>
    <s v="нет"/>
    <s v="г. Чайковский, ул. Ленина, д. 25: ГВС"/>
    <e v="#REF!"/>
  </r>
  <r>
    <n v="1910"/>
    <s v="Чайковский городской округ Пермского края"/>
    <s v="г. Чайковский, ул. Ленина, д. 25"/>
    <s v="ВОД"/>
    <d v="2026-12-31T00:00:00"/>
    <m/>
    <s v=""/>
    <s v=""/>
    <x v="1000"/>
    <s v="г. Чайковский, ул. Ленина, д. 25: 2026: ВОД"/>
    <s v="СС"/>
    <s v="нет"/>
    <s v="г. Чайковский, ул. Ленина, д. 25: ВОД"/>
    <e v="#REF!"/>
  </r>
  <r>
    <n v="1911"/>
    <s v="Чайковский городской округ Пермского края"/>
    <s v="г. Чайковский, ул. Ленина, д. 25"/>
    <s v="РК"/>
    <d v="2026-12-31T00:00:00"/>
    <m/>
    <s v=""/>
    <s v=""/>
    <x v="1000"/>
    <s v="г. Чайковский, ул. Ленина, д. 25: 2026: РК"/>
    <s v="СС"/>
    <s v="нет"/>
    <s v="г. Чайковский, ул. Ленина, д. 25: РК"/>
    <e v="#REF!"/>
  </r>
  <r>
    <n v="1912"/>
    <s v="Чайковский городской округ Пермского края"/>
    <s v="г. Чайковский, ул. Ленина, д. 70"/>
    <s v="ТЕП"/>
    <d v="2026-12-31T00:00:00"/>
    <m/>
    <s v=""/>
    <s v=""/>
    <x v="1001"/>
    <s v="г. Чайковский, ул. Ленина, д. 70: 2026: ТЕП"/>
    <s v="СС"/>
    <s v="нет"/>
    <s v="г. Чайковский, ул. Ленина, д. 70: ТЕП"/>
    <e v="#REF!"/>
  </r>
  <r>
    <n v="1913"/>
    <s v="Чайковский городской округ Пермского края"/>
    <s v="г. Чайковский, ул. Ленина, д. 70"/>
    <s v="ХВС"/>
    <d v="2026-12-31T00:00:00"/>
    <m/>
    <s v=""/>
    <s v=""/>
    <x v="1001"/>
    <s v="г. Чайковский, ул. Ленина, д. 70: 2026: ХВС"/>
    <s v="СС"/>
    <s v="нет"/>
    <s v="г. Чайковский, ул. Ленина, д. 70: ХВС"/>
    <e v="#REF!"/>
  </r>
  <r>
    <n v="1914"/>
    <s v="Чайковский городской округ Пермского края"/>
    <s v="г. Чайковский, ул. Ленина, д. 70"/>
    <s v="ГВС"/>
    <d v="2026-12-31T00:00:00"/>
    <m/>
    <s v=""/>
    <s v=""/>
    <x v="1001"/>
    <s v="г. Чайковский, ул. Ленина, д. 70: 2026: ГВС"/>
    <s v="СС"/>
    <s v="нет"/>
    <s v="г. Чайковский, ул. Ленина, д. 70: ГВС"/>
    <e v="#REF!"/>
  </r>
  <r>
    <n v="1915"/>
    <s v="Чайковский городской округ Пермского края"/>
    <s v="г. Чайковский, ул. Ленина, д. 70"/>
    <s v="ВОД"/>
    <d v="2026-12-31T00:00:00"/>
    <m/>
    <s v=""/>
    <s v=""/>
    <x v="1001"/>
    <s v="г. Чайковский, ул. Ленина, д. 70: 2026: ВОД"/>
    <s v="СС"/>
    <s v="нет"/>
    <s v="г. Чайковский, ул. Ленина, д. 70: ВОД"/>
    <e v="#REF!"/>
  </r>
  <r>
    <n v="1916"/>
    <s v="Чайковский городской округ Пермского края"/>
    <s v="г. Чайковский, ул. Ленина, д. 70"/>
    <s v="РК"/>
    <d v="2026-12-31T00:00:00"/>
    <m/>
    <s v=""/>
    <s v=""/>
    <x v="1001"/>
    <s v="г. Чайковский, ул. Ленина, д. 70: 2026: РК"/>
    <s v="СС"/>
    <s v="нет"/>
    <s v="г. Чайковский, ул. Ленина, д. 70: РК"/>
    <e v="#REF!"/>
  </r>
  <r>
    <n v="1917"/>
    <s v="Чердынский городской округ Пермского края"/>
    <s v="пгт Ныроб, ул. Уждавиниса, д. 20"/>
    <s v="ЭЛ"/>
    <d v="2026-12-31T00:00:00"/>
    <m/>
    <s v=""/>
    <s v=""/>
    <x v="1002"/>
    <s v="пгт Ныроб, ул. Уждавиниса, д. 20: 2026: ЭЛ"/>
    <s v="РО"/>
    <s v="нет"/>
    <s v="пгт Ныроб, ул. Уждавиниса, д. 20: ЭЛ"/>
    <e v="#REF!"/>
  </r>
  <r>
    <n v="1918"/>
    <s v="Чердынский городской округ Пермского края"/>
    <s v="пгт Ныроб, ул. Уждавиниса, д. 20"/>
    <s v="ХВС"/>
    <d v="2026-12-31T00:00:00"/>
    <m/>
    <s v=""/>
    <s v=""/>
    <x v="1002"/>
    <s v="пгт Ныроб, ул. Уждавиниса, д. 20: 2026: ХВС"/>
    <s v="РО"/>
    <s v="нет"/>
    <s v="пгт Ныроб, ул. Уждавиниса, д. 20: ХВС"/>
    <e v="#REF!"/>
  </r>
  <r>
    <n v="1919"/>
    <s v="Чердынский городской округ Пермского края"/>
    <s v="пгт Ныроб, ул. Уждавиниса, д. 20"/>
    <s v="ВОД"/>
    <d v="2026-12-31T00:00:00"/>
    <m/>
    <s v=""/>
    <s v=""/>
    <x v="1002"/>
    <s v="пгт Ныроб, ул. Уждавиниса, д. 20: 2026: ВОД"/>
    <s v="РО"/>
    <s v="нет"/>
    <s v="пгт Ныроб, ул. Уждавиниса, д. 20: ВОД"/>
    <e v="#REF!"/>
  </r>
  <r>
    <n v="1920"/>
    <s v="Чердынский городской округ Пермского края"/>
    <s v="пгт Ныроб, ул. Уждавиниса, д. 20"/>
    <s v="РП"/>
    <d v="2026-12-31T00:00:00"/>
    <m/>
    <s v=""/>
    <s v=""/>
    <x v="1002"/>
    <s v="пгт Ныроб, ул. Уждавиниса, д. 20: 2026: РП"/>
    <s v="РО"/>
    <s v="нет"/>
    <s v="пгт Ныроб, ул. Уждавиниса, д. 20: РП"/>
    <e v="#REF!"/>
  </r>
  <r>
    <n v="1921"/>
    <s v="Чердынский городской округ Пермского края"/>
    <s v="пгт Ныроб, ул. Уждавиниса, д. 20"/>
    <s v="РФа"/>
    <d v="2026-12-31T00:00:00"/>
    <m/>
    <s v=""/>
    <s v=""/>
    <x v="1002"/>
    <s v="пгт Ныроб, ул. Уждавиниса, д. 20: 2026: Рфа"/>
    <s v="РО"/>
    <s v="нет"/>
    <s v="пгт Ныроб, ул. Уждавиниса, д. 20: Рфа"/>
    <e v="#REF!"/>
  </r>
  <r>
    <n v="1922"/>
    <s v="Чердынский городской округ Пермского края"/>
    <s v="пгт Ныроб, ул. Уждавиниса, д. 20"/>
    <s v="РФ"/>
    <d v="2026-12-31T00:00:00"/>
    <m/>
    <s v=""/>
    <s v=""/>
    <x v="1002"/>
    <s v="пгт Ныроб, ул. Уждавиниса, д. 20: 2026: РФ"/>
    <s v="РО"/>
    <s v="нет"/>
    <s v="пгт Ныроб, ул. Уждавиниса, д. 20: РФ"/>
    <e v="#REF!"/>
  </r>
  <r>
    <n v="1923"/>
    <s v="Чернушинский городской округ Пермского края"/>
    <s v="г. Чернушка, б-р 48 Стрелковой Бригады, д. 8"/>
    <s v="ХВС"/>
    <d v="2026-12-31T00:00:00"/>
    <m/>
    <s v=""/>
    <s v=""/>
    <x v="1003"/>
    <s v="г. Чернушка, б-р 48 Стрелковой Бригады, д. 8: 2026: ХВС"/>
    <s v="РО"/>
    <s v="нет"/>
    <s v="г. Чернушка, б-р 48 Стрелковой Бригады, д. 8: ХВС"/>
    <e v="#REF!"/>
  </r>
  <r>
    <n v="1924"/>
    <s v="Чернушинский городской округ Пермского края"/>
    <s v="г. Чернушка, б-р 48 Стрелковой Бригады, д. 8"/>
    <s v="ГВС"/>
    <d v="2026-12-31T00:00:00"/>
    <m/>
    <s v=""/>
    <s v=""/>
    <x v="1003"/>
    <s v="г. Чернушка, б-р 48 Стрелковой Бригады, д. 8: 2026: ГВС"/>
    <s v="РО"/>
    <s v="нет"/>
    <s v="г. Чернушка, б-р 48 Стрелковой Бригады, д. 8: ГВС"/>
    <e v="#REF!"/>
  </r>
  <r>
    <n v="1925"/>
    <s v="Чернушинский городской округ Пермского края"/>
    <s v="г. Чернушка, б-р Генерала Куприянова, д. 3"/>
    <s v="ТЕП"/>
    <d v="2026-12-31T00:00:00"/>
    <m/>
    <s v=""/>
    <s v=""/>
    <x v="1004"/>
    <s v="г. Чернушка, б-р Генерала Куприянова, д. 3: 2026: ТЕП"/>
    <s v="РО"/>
    <s v="нет"/>
    <s v="г. Чернушка, б-р Генерала Куприянова, д. 3: ТЕП"/>
    <e v="#REF!"/>
  </r>
  <r>
    <n v="1926"/>
    <s v="Чернушинский городской округ Пермского края"/>
    <s v="г. Чернушка, ул. Мира, д. 38"/>
    <s v="ЭЛ"/>
    <d v="2026-12-31T00:00:00"/>
    <m/>
    <s v=""/>
    <s v=""/>
    <x v="1005"/>
    <s v="г. Чернушка, ул. Мира, д. 38: 2026: ЭЛ"/>
    <s v="СС"/>
    <s v="нет"/>
    <s v="г. Чернушка, ул. Мира, д. 38: ЭЛ"/>
    <e v="#REF!"/>
  </r>
  <r>
    <n v="1927"/>
    <s v="Чернушинский городской округ Пермского края"/>
    <s v="г. Чернушка, ул. Мира, д. 38"/>
    <s v="ВОД"/>
    <d v="2026-12-31T00:00:00"/>
    <m/>
    <s v=""/>
    <s v=""/>
    <x v="1005"/>
    <s v="г. Чернушка, ул. Мира, д. 38: 2026: ВОД"/>
    <s v="СС"/>
    <s v="нет"/>
    <s v="г. Чернушка, ул. Мира, д. 38: ВОД"/>
    <e v="#REF!"/>
  </r>
  <r>
    <n v="1928"/>
    <s v="Чусовской городской округ Пермского края"/>
    <s v="г. Чусовой, ул. 50 лет ВЛКСМ, д. 12"/>
    <s v="РК"/>
    <d v="2026-12-31T00:00:00"/>
    <m/>
    <s v=""/>
    <s v=""/>
    <x v="1006"/>
    <s v="г. Чусовой, ул. 50 лет ВЛКСМ, д. 12: 2026: РК"/>
    <s v="СС"/>
    <s v="нет"/>
    <s v="г. Чусовой, ул. 50 лет ВЛКСМ, д. 12: РК"/>
    <e v="#REF!"/>
  </r>
  <r>
    <n v="1929"/>
    <s v="Чусовской городской округ Пермского края"/>
    <s v="г. Чусовой, ул. 50 лет ВЛКСМ, д. 13"/>
    <s v="РФа"/>
    <d v="2026-12-31T00:00:00"/>
    <m/>
    <s v=""/>
    <s v=""/>
    <x v="1007"/>
    <s v="г. Чусовой, ул. 50 лет ВЛКСМ, д. 13: 2026: Рфа"/>
    <s v="РО"/>
    <s v="нет"/>
    <s v="г. Чусовой, ул. 50 лет ВЛКСМ, д. 13: Рфа"/>
    <e v="#REF!"/>
  </r>
  <r>
    <n v="1930"/>
    <s v="Чусовской городской округ Пермского края"/>
    <s v="г. Чусовой, ул. 50 лет ВЛКСМ, д. 15"/>
    <s v="РФа"/>
    <d v="2026-12-31T00:00:00"/>
    <m/>
    <s v=""/>
    <s v=""/>
    <x v="1008"/>
    <s v="г. Чусовой, ул. 50 лет ВЛКСМ, д. 15: 2026: Рфа"/>
    <s v="СС"/>
    <s v="нет"/>
    <s v="г. Чусовой, ул. 50 лет ВЛКСМ, д. 15: Рфа"/>
    <e v="#REF!"/>
  </r>
  <r>
    <n v="1931"/>
    <s v="Чусовской городской округ Пермского края"/>
    <s v="г. Чусовой, ул. 50 лет ВЛКСМ, д. 20"/>
    <s v="РП"/>
    <d v="2026-12-31T00:00:00"/>
    <m/>
    <s v=""/>
    <s v=""/>
    <x v="1009"/>
    <s v="г. Чусовой, ул. 50 лет ВЛКСМ, д. 20: 2026: РП"/>
    <s v="СС"/>
    <s v="нет"/>
    <s v="г. Чусовой, ул. 50 лет ВЛКСМ, д. 20: РП"/>
    <e v="#REF!"/>
  </r>
  <r>
    <n v="1932"/>
    <s v="Чусовской городской округ Пермского края"/>
    <s v="г. Чусовой, ул. 50 лет ВЛКСМ, д. 20"/>
    <s v="РФа"/>
    <d v="2026-12-31T00:00:00"/>
    <m/>
    <s v=""/>
    <s v=""/>
    <x v="1009"/>
    <s v="г. Чусовой, ул. 50 лет ВЛКСМ, д. 20: 2026: Рфа"/>
    <s v="СС"/>
    <s v="нет"/>
    <s v="г. Чусовой, ул. 50 лет ВЛКСМ, д. 20: Рфа"/>
    <e v="#REF!"/>
  </r>
  <r>
    <n v="1933"/>
    <s v="Чусовской городской округ Пермского края"/>
    <s v="г. Чусовой, ул. 50 лет ВЛКСМ, д. 3Б"/>
    <s v="РФа"/>
    <d v="2026-12-31T00:00:00"/>
    <m/>
    <s v=""/>
    <s v=""/>
    <x v="1010"/>
    <s v="г. Чусовой, ул. 50 лет ВЛКСМ, д. 3Б: 2026: Рфа"/>
    <s v="СС"/>
    <s v="нет"/>
    <s v="г. Чусовой, ул. 50 лет ВЛКСМ, д. 3Б: Рфа"/>
    <e v="#REF!"/>
  </r>
  <r>
    <n v="1934"/>
    <s v="Чусовской городской округ Пермского края"/>
    <s v="г. Чусовой, ул. 50 лет ВЛКСМ, д. 7В"/>
    <s v="РК"/>
    <d v="2026-12-31T00:00:00"/>
    <m/>
    <s v=""/>
    <s v=""/>
    <x v="1011"/>
    <s v="г. Чусовой, ул. 50 лет ВЛКСМ, д. 7В: 2026: РК"/>
    <s v="СС"/>
    <s v="нет"/>
    <s v="г. Чусовой, ул. 50 лет ВЛКСМ, д. 7В: РК"/>
    <e v="#REF!"/>
  </r>
  <r>
    <n v="1935"/>
    <s v="Чусовской городской округ Пермского края"/>
    <s v="г. Чусовой, ул. Железнодорожная, д. 41"/>
    <s v="ЭЛ"/>
    <d v="2026-12-31T00:00:00"/>
    <m/>
    <s v=""/>
    <s v=""/>
    <x v="1012"/>
    <s v="г. Чусовой, ул. Железнодорожная, д. 41: 2026: ЭЛ"/>
    <s v="РО"/>
    <s v="нет"/>
    <s v="г. Чусовой, ул. Железнодорожная, д. 41: ЭЛ"/>
    <e v="#REF!"/>
  </r>
  <r>
    <n v="1936"/>
    <s v="Чусовской городской округ Пермского края"/>
    <s v="г. Чусовой, ул. Железнодорожная, д. 41"/>
    <s v="ТЕП"/>
    <d v="2026-12-31T00:00:00"/>
    <m/>
    <s v=""/>
    <s v=""/>
    <x v="1012"/>
    <s v="г. Чусовой, ул. Железнодорожная, д. 41: 2026: ТЕП"/>
    <s v="РО"/>
    <s v="нет"/>
    <s v="г. Чусовой, ул. Железнодорожная, д. 41: ТЕП"/>
    <e v="#REF!"/>
  </r>
  <r>
    <n v="1937"/>
    <s v="Чусовской городской округ Пермского края"/>
    <s v="г. Чусовой, ул. Железнодорожная, д. 41"/>
    <s v="ХВС"/>
    <d v="2026-12-31T00:00:00"/>
    <m/>
    <s v=""/>
    <s v=""/>
    <x v="1012"/>
    <s v="г. Чусовой, ул. Железнодорожная, д. 41: 2026: ХВС"/>
    <s v="РО"/>
    <s v="нет"/>
    <s v="г. Чусовой, ул. Железнодорожная, д. 41: ХВС"/>
    <e v="#REF!"/>
  </r>
  <r>
    <n v="1938"/>
    <s v="Чусовской городской округ Пермского края"/>
    <s v="г. Чусовой, ул. Железнодорожная, д. 41"/>
    <s v="ВОД"/>
    <d v="2026-12-31T00:00:00"/>
    <m/>
    <s v=""/>
    <s v=""/>
    <x v="1012"/>
    <s v="г. Чусовой, ул. Железнодорожная, д. 41: 2026: ВОД"/>
    <s v="РО"/>
    <s v="нет"/>
    <s v="г. Чусовой, ул. Железнодорожная, д. 41: ВОД"/>
    <e v="#REF!"/>
  </r>
  <r>
    <n v="1939"/>
    <s v="Чусовской городской округ Пермского края"/>
    <s v="г. Чусовой, ул. Железнодорожная, д. 41"/>
    <s v="РК"/>
    <d v="2026-12-31T00:00:00"/>
    <m/>
    <s v=""/>
    <s v=""/>
    <x v="1012"/>
    <s v="г. Чусовой, ул. Железнодорожная, д. 41: 2026: РК"/>
    <s v="РО"/>
    <s v="нет"/>
    <s v="г. Чусовой, ул. Железнодорожная, д. 41: РК"/>
    <e v="#REF!"/>
  </r>
  <r>
    <n v="1940"/>
    <s v="Чусовской городской округ Пермского края"/>
    <s v="г. Чусовой, ул. Железнодорожная, д. 41"/>
    <s v="РФа"/>
    <d v="2026-12-31T00:00:00"/>
    <m/>
    <s v=""/>
    <s v=""/>
    <x v="1012"/>
    <s v="г. Чусовой, ул. Железнодорожная, д. 41: 2026: Рфа"/>
    <s v="РО"/>
    <s v="нет"/>
    <s v="г. Чусовой, ул. Железнодорожная, д. 41: Рфа"/>
    <e v="#REF!"/>
  </r>
  <r>
    <n v="1941"/>
    <s v="Чусовской городской округ Пермского края"/>
    <s v="г. Чусовой, ул. Железнодорожная, д. 41"/>
    <s v="РФ"/>
    <d v="2026-12-31T00:00:00"/>
    <m/>
    <s v=""/>
    <s v=""/>
    <x v="1012"/>
    <s v="г. Чусовой, ул. Железнодорожная, д. 41: 2026: РФ"/>
    <s v="РО"/>
    <s v="нет"/>
    <s v="г. Чусовой, ул. Железнодорожная, д. 41: РФ"/>
    <e v="#REF!"/>
  </r>
  <r>
    <n v="1942"/>
    <s v="Чусовской городской округ Пермского края"/>
    <s v="г. Чусовой, ул. Космонавтов, д. 7"/>
    <s v="РК"/>
    <d v="2026-12-31T00:00:00"/>
    <m/>
    <s v=""/>
    <s v=""/>
    <x v="1013"/>
    <s v="г. Чусовой, ул. Космонавтов, д. 7: 2026: РК"/>
    <s v="СС"/>
    <s v="нет"/>
    <s v="г. Чусовой, ул. Космонавтов, д. 7: РК"/>
    <e v="#REF!"/>
  </r>
  <r>
    <n v="1943"/>
    <s v="Чусовской городской округ Пермского края"/>
    <s v="г. Чусовой, ул. Ленина, д. 13"/>
    <s v="РП"/>
    <d v="2026-12-31T00:00:00"/>
    <m/>
    <s v=""/>
    <s v=""/>
    <x v="1014"/>
    <s v="г. Чусовой, ул. Ленина, д. 13: 2026: РП"/>
    <s v="РО"/>
    <s v="нет"/>
    <s v="г. Чусовой, ул. Ленина, д. 13: РП"/>
    <e v="#REF!"/>
  </r>
  <r>
    <n v="1944"/>
    <s v="Чусовской городской округ Пермского края"/>
    <s v="г. Чусовой, ул. Ленина, д. 2"/>
    <s v="ЭЛ"/>
    <d v="2026-12-31T00:00:00"/>
    <m/>
    <s v=""/>
    <s v=""/>
    <x v="1015"/>
    <s v="г. Чусовой, ул. Ленина, д. 2: 2026: ЭЛ"/>
    <s v="РО"/>
    <s v="нет"/>
    <s v="г. Чусовой, ул. Ленина, д. 2: ЭЛ"/>
    <e v="#REF!"/>
  </r>
  <r>
    <n v="1945"/>
    <s v="Чусовской городской округ Пермского края"/>
    <s v="г. Чусовой, ул. Ленина, д. 2"/>
    <s v="ТЕП"/>
    <d v="2026-12-31T00:00:00"/>
    <m/>
    <s v=""/>
    <s v=""/>
    <x v="1015"/>
    <s v="г. Чусовой, ул. Ленина, д. 2: 2026: ТЕП"/>
    <s v="РО"/>
    <s v="нет"/>
    <s v="г. Чусовой, ул. Ленина, д. 2: ТЕП"/>
    <e v="#REF!"/>
  </r>
  <r>
    <n v="1946"/>
    <s v="Чусовской городской округ Пермского края"/>
    <s v="г. Чусовой, ул. Ленина, д. 2"/>
    <s v="ХВС"/>
    <d v="2026-12-31T00:00:00"/>
    <m/>
    <s v=""/>
    <s v=""/>
    <x v="1015"/>
    <s v="г. Чусовой, ул. Ленина, д. 2: 2026: ХВС"/>
    <s v="РО"/>
    <s v="нет"/>
    <s v="г. Чусовой, ул. Ленина, д. 2: ХВС"/>
    <e v="#REF!"/>
  </r>
  <r>
    <n v="1947"/>
    <s v="Чусовской городской округ Пермского края"/>
    <s v="г. Чусовой, ул. Ленина, д. 2"/>
    <s v="ГВС"/>
    <d v="2026-12-31T00:00:00"/>
    <m/>
    <s v=""/>
    <s v=""/>
    <x v="1015"/>
    <s v="г. Чусовой, ул. Ленина, д. 2: 2026: ГВС"/>
    <s v="РО"/>
    <s v="нет"/>
    <s v="г. Чусовой, ул. Ленина, д. 2: ГВС"/>
    <e v="#REF!"/>
  </r>
  <r>
    <n v="1948"/>
    <s v="Чусовской городской округ Пермского края"/>
    <s v="г. Чусовой, ул. Ленина, д. 2"/>
    <s v="ВОД"/>
    <d v="2026-12-31T00:00:00"/>
    <m/>
    <s v=""/>
    <s v=""/>
    <x v="1015"/>
    <s v="г. Чусовой, ул. Ленина, д. 2: 2026: ВОД"/>
    <s v="РО"/>
    <s v="нет"/>
    <s v="г. Чусовой, ул. Ленина, д. 2: ВОД"/>
    <e v="#REF!"/>
  </r>
  <r>
    <n v="1949"/>
    <s v="Чусовской городской округ Пермского края"/>
    <s v="г. Чусовой, ул. Ленина, д. 2"/>
    <s v="РП"/>
    <d v="2026-12-31T00:00:00"/>
    <m/>
    <s v=""/>
    <s v=""/>
    <x v="1015"/>
    <s v="г. Чусовой, ул. Ленина, д. 2: 2026: РП"/>
    <s v="РО"/>
    <s v="нет"/>
    <s v="г. Чусовой, ул. Ленина, д. 2: РП"/>
    <e v="#REF!"/>
  </r>
  <r>
    <n v="1950"/>
    <s v="Чусовской городской округ Пермского края"/>
    <s v="г. Чусовой, ул. Ленина, д. 26"/>
    <s v="ЭЛ"/>
    <d v="2026-12-31T00:00:00"/>
    <m/>
    <s v=""/>
    <s v=""/>
    <x v="1016"/>
    <s v="г. Чусовой, ул. Ленина, д. 26: 2026: ЭЛ"/>
    <s v="РО"/>
    <s v="нет"/>
    <s v="г. Чусовой, ул. Ленина, д. 26: ЭЛ"/>
    <e v="#REF!"/>
  </r>
  <r>
    <n v="1951"/>
    <s v="Чусовской городской округ Пермского края"/>
    <s v="г. Чусовой, ул. Ленина, д. 26"/>
    <s v="ТЕП"/>
    <d v="2026-12-31T00:00:00"/>
    <m/>
    <s v=""/>
    <s v=""/>
    <x v="1016"/>
    <s v="г. Чусовой, ул. Ленина, д. 26: 2026: ТЕП"/>
    <s v="РО"/>
    <s v="нет"/>
    <s v="г. Чусовой, ул. Ленина, д. 26: ТЕП"/>
    <e v="#REF!"/>
  </r>
  <r>
    <n v="1952"/>
    <s v="Чусовской городской округ Пермского края"/>
    <s v="г. Чусовой, ул. Ленина, д. 26"/>
    <s v="ГАЗ"/>
    <d v="2026-12-31T00:00:00"/>
    <m/>
    <s v=""/>
    <s v=""/>
    <x v="1016"/>
    <s v="г. Чусовой, ул. Ленина, д. 26: 2026: ГАЗ"/>
    <s v="РО"/>
    <s v="нет"/>
    <s v="г. Чусовой, ул. Ленина, д. 26: ГАЗ"/>
    <e v="#REF!"/>
  </r>
  <r>
    <n v="1953"/>
    <s v="Чусовской городской округ Пермского края"/>
    <s v="г. Чусовой, ул. Ленина, д. 26"/>
    <s v="ХВС"/>
    <d v="2026-12-31T00:00:00"/>
    <m/>
    <s v=""/>
    <s v=""/>
    <x v="1016"/>
    <s v="г. Чусовой, ул. Ленина, д. 26: 2026: ХВС"/>
    <s v="РО"/>
    <s v="нет"/>
    <s v="г. Чусовой, ул. Ленина, д. 26: ХВС"/>
    <e v="#REF!"/>
  </r>
  <r>
    <n v="1954"/>
    <s v="Чусовской городской округ Пермского края"/>
    <s v="г. Чусовой, ул. Ленина, д. 26"/>
    <s v="ГВС"/>
    <d v="2026-12-31T00:00:00"/>
    <m/>
    <s v=""/>
    <s v=""/>
    <x v="1016"/>
    <s v="г. Чусовой, ул. Ленина, д. 26: 2026: ГВС"/>
    <s v="РО"/>
    <s v="нет"/>
    <s v="г. Чусовой, ул. Ленина, д. 26: ГВС"/>
    <e v="#REF!"/>
  </r>
  <r>
    <n v="1955"/>
    <s v="Чусовской городской округ Пермского края"/>
    <s v="г. Чусовой, ул. Ленина, д. 26"/>
    <s v="ВОД"/>
    <d v="2026-12-31T00:00:00"/>
    <m/>
    <s v=""/>
    <s v=""/>
    <x v="1016"/>
    <s v="г. Чусовой, ул. Ленина, д. 26: 2026: ВОД"/>
    <s v="РО"/>
    <s v="нет"/>
    <s v="г. Чусовой, ул. Ленина, д. 26: ВОД"/>
    <e v="#REF!"/>
  </r>
  <r>
    <n v="1956"/>
    <s v="Чусовской городской округ Пермского края"/>
    <s v="г. Чусовой, ул. Ленина, д. 38"/>
    <s v="РФа"/>
    <d v="2026-12-31T00:00:00"/>
    <m/>
    <s v=""/>
    <s v=""/>
    <x v="1017"/>
    <s v="г. Чусовой, ул. Ленина, д. 38: 2026: Рфа"/>
    <s v="РО"/>
    <s v="нет"/>
    <s v="г. Чусовой, ул. Ленина, д. 38: Рфа"/>
    <e v="#REF!"/>
  </r>
  <r>
    <n v="1957"/>
    <s v="Чусовской городской округ Пермского края"/>
    <s v="г. Чусовой, ул. Ленина, д. 38"/>
    <s v="РФ"/>
    <d v="2026-12-31T00:00:00"/>
    <m/>
    <s v=""/>
    <s v=""/>
    <x v="1017"/>
    <s v="г. Чусовой, ул. Ленина, д. 38: 2026: РФ"/>
    <s v="РО"/>
    <s v="нет"/>
    <s v="г. Чусовой, ул. Ленина, д. 38: РФ"/>
    <e v="#REF!"/>
  </r>
  <r>
    <n v="1958"/>
    <s v="Чусовской городской округ Пермского края"/>
    <s v="г. Чусовой, ул. Ленина, д. 51"/>
    <s v="РФ"/>
    <d v="2026-12-31T00:00:00"/>
    <m/>
    <s v=""/>
    <s v=""/>
    <x v="1018"/>
    <s v="г. Чусовой, ул. Ленина, д. 51: 2026: РФ"/>
    <s v="РО"/>
    <s v="нет"/>
    <s v="г. Чусовой, ул. Ленина, д. 51: РФ"/>
    <e v="#REF!"/>
  </r>
  <r>
    <n v="1959"/>
    <s v="Чусовской городской округ Пермского края"/>
    <s v="г. Чусовой, ул. Ленина, д. 59"/>
    <s v="РФ"/>
    <d v="2026-12-31T00:00:00"/>
    <m/>
    <s v=""/>
    <s v=""/>
    <x v="1019"/>
    <s v="г. Чусовой, ул. Ленина, д. 59: 2026: РФ"/>
    <s v="РО"/>
    <s v="нет"/>
    <s v="г. Чусовой, ул. Ленина, д. 59: РФ"/>
    <e v="#REF!"/>
  </r>
  <r>
    <n v="1960"/>
    <s v="Чусовской городской округ Пермского края"/>
    <s v="г. Чусовой, ул. Лысьвенская, д. 80"/>
    <s v="ХВС"/>
    <d v="2026-12-31T00:00:00"/>
    <m/>
    <s v=""/>
    <s v=""/>
    <x v="1020"/>
    <s v="г. Чусовой, ул. Лысьвенская, д. 80: 2026: ХВС"/>
    <s v="СС"/>
    <s v="нет"/>
    <s v="г. Чусовой, ул. Лысьвенская, д. 80: ХВС"/>
    <e v="#REF!"/>
  </r>
  <r>
    <n v="1961"/>
    <s v="Чусовской городской округ Пермского края"/>
    <s v="г. Чусовой, ул. Мира, д. 7"/>
    <s v="РК"/>
    <d v="2026-12-31T00:00:00"/>
    <m/>
    <s v=""/>
    <s v=""/>
    <x v="1021"/>
    <s v="г. Чусовой, ул. Мира, д. 7: 2026: РК"/>
    <s v="СС"/>
    <s v="нет"/>
    <s v="г. Чусовой, ул. Мира, д. 7: РК"/>
    <e v="#REF!"/>
  </r>
  <r>
    <n v="1962"/>
    <s v="Чусовской городской округ Пермского края"/>
    <s v="г. Чусовой, ул. Октябрьская, д. 19"/>
    <s v="РК"/>
    <d v="2026-12-31T00:00:00"/>
    <m/>
    <s v=""/>
    <s v=""/>
    <x v="1022"/>
    <s v="г. Чусовой, ул. Октябрьская, д. 19: 2026: РК"/>
    <s v="РО"/>
    <s v="нет"/>
    <s v="г. Чусовой, ул. Октябрьская, д. 19: РК"/>
    <e v="#REF!"/>
  </r>
  <r>
    <n v="1963"/>
    <s v="Чусовской городской округ Пермского края"/>
    <s v="г. Чусовой, ул. Толбухина, д. 3А"/>
    <s v="РФа"/>
    <d v="2026-12-31T00:00:00"/>
    <m/>
    <s v=""/>
    <s v=""/>
    <x v="1023"/>
    <s v="г. Чусовой, ул. Толбухина, д. 3А: 2026: Рфа"/>
    <s v="СС"/>
    <s v="нет"/>
    <s v="г. Чусовой, ул. Толбухина, д. 3А: Рфа"/>
    <e v="#REF!"/>
  </r>
  <r>
    <n v="1964"/>
    <s v="Чусовской городской округ Пермского края"/>
    <s v="г. Чусовой, ул. Толбухина, д. 7"/>
    <s v="ЭЛ"/>
    <d v="2026-12-31T00:00:00"/>
    <m/>
    <s v=""/>
    <s v=""/>
    <x v="1024"/>
    <s v="г. Чусовой, ул. Толбухина, д. 7: 2026: ЭЛ"/>
    <s v="РО"/>
    <s v="нет"/>
    <s v="г. Чусовой, ул. Толбухина, д. 7: ЭЛ"/>
    <e v="#REF!"/>
  </r>
  <r>
    <n v="1965"/>
    <s v="Чусовской городской округ Пермского края"/>
    <s v="г. Чусовой, ул. Толбухина, д. 7"/>
    <s v="РК"/>
    <d v="2026-12-31T00:00:00"/>
    <m/>
    <s v=""/>
    <s v=""/>
    <x v="1024"/>
    <s v="г. Чусовой, ул. Толбухина, д. 7: 2026: РК"/>
    <s v="РО"/>
    <s v="нет"/>
    <s v="г. Чусовой, ул. Толбухина, д. 7: РК"/>
    <e v="#REF!"/>
  </r>
  <r>
    <n v="1966"/>
    <s v="Чусовской городской округ Пермского края"/>
    <s v="г. Чусовой, ул. Школьная, д. 15"/>
    <s v="РК"/>
    <d v="2026-12-31T00:00:00"/>
    <m/>
    <s v=""/>
    <s v=""/>
    <x v="1025"/>
    <s v="г. Чусовой, ул. Школьная, д. 15: 2026: РК"/>
    <s v="РО"/>
    <s v="нет"/>
    <s v="г. Чусовой, ул. Школьная, д. 15: РК"/>
    <e v="#REF!"/>
  </r>
  <r>
    <n v="1967"/>
    <s v="Чусовской городской округ Пермского края"/>
    <s v="п. Калино, ул. Заводская, д. 1"/>
    <s v="ЭЛ"/>
    <d v="2026-12-31T00:00:00"/>
    <m/>
    <s v=""/>
    <s v=""/>
    <x v="1026"/>
    <s v="п. Калино, ул. Заводская, д. 1: 2026: ЭЛ"/>
    <s v="РО"/>
    <s v="нет"/>
    <s v="п. Калино, ул. Заводская, д. 1: ЭЛ"/>
    <e v="#REF!"/>
  </r>
  <r>
    <n v="1968"/>
    <s v="Чусовской городской округ Пермского края"/>
    <s v="п. Калино, ул. Первомайская, д. 8"/>
    <s v="РК"/>
    <d v="2026-12-31T00:00:00"/>
    <m/>
    <s v=""/>
    <s v=""/>
    <x v="1027"/>
    <s v="п. Калино, ул. Первомайская, д. 8: 2026: РК"/>
    <s v="РО"/>
    <s v="нет"/>
    <s v="п. Калино, ул. Первомайская, д. 8: РК"/>
    <e v="#REF!"/>
  </r>
  <r>
    <n v="1969"/>
    <s v="Муниципальное образование &quot;Город Березники&quot; Пермского края"/>
    <s v="г. Березники, ул. Карла Маркса, д. 53"/>
    <s v="ЭЛ"/>
    <d v="2024-12-31T00:00:00"/>
    <m/>
    <s v=""/>
    <s v=""/>
    <x v="1028"/>
    <s v="г. Березники, ул. Карла Маркса, д. 53: 2024: ЭЛ"/>
    <s v="РО"/>
    <s v="нет"/>
    <s v="г. Березники, ул. Карла Маркса, д. 53: ЭЛ"/>
    <e v="#REF!"/>
  </r>
  <r>
    <n v="1970"/>
    <s v="Муниципальное образование &quot;Город Березники&quot; Пермского края"/>
    <s v="г. Березники, пр-т Ленина, д. 42"/>
    <s v="РФа"/>
    <d v="2024-12-31T00:00:00"/>
    <m/>
    <s v=""/>
    <s v=""/>
    <x v="1029"/>
    <s v="г. Березники, пр-т Ленина, д. 42: 2024: Рфа"/>
    <s v="РО"/>
    <s v="нет"/>
    <s v="г. Березники, пр-т Ленина, д. 42: Рфа"/>
    <e v="#REF!"/>
  </r>
  <r>
    <n v="1971"/>
    <s v="Муниципальное образование &quot;Город Березники&quot; Пермского края"/>
    <s v="г. Березники, пр-т Ленина, д. 42"/>
    <s v="РК"/>
    <d v="2024-12-31T00:00:00"/>
    <m/>
    <s v=""/>
    <s v=""/>
    <x v="1029"/>
    <s v="г. Березники, пр-т Ленина, д. 42: 2024: РК"/>
    <s v="РО"/>
    <s v="нет"/>
    <s v="г. Березники, пр-т Ленина, д. 42: РК"/>
    <e v="#REF!"/>
  </r>
  <r>
    <n v="1972"/>
    <s v="Муниципальное образование &quot;Город Березники&quot; Пермского края"/>
    <s v="г. Березники, пр-т Ленина, д. 45"/>
    <s v="РК"/>
    <d v="2024-12-31T00:00:00"/>
    <m/>
    <s v=""/>
    <s v=""/>
    <x v="1030"/>
    <s v="г. Березники, пр-т Ленина, д. 45: 2024: РК"/>
    <s v="РО"/>
    <s v="нет"/>
    <s v="г. Березники, пр-т Ленина, д. 45: РК"/>
    <e v="#REF!"/>
  </r>
  <r>
    <n v="1973"/>
    <s v="Муниципальное образование &quot;Город Березники&quot; Пермского края"/>
    <s v="г. Березники, пр-т Ленина, д. 45"/>
    <s v="РФа"/>
    <d v="2024-12-31T00:00:00"/>
    <m/>
    <s v=""/>
    <s v=""/>
    <x v="1030"/>
    <s v="г. Березники, пр-т Ленина, д. 45: 2024: Рфа"/>
    <s v="РО"/>
    <s v="нет"/>
    <s v="г. Березники, пр-т Ленина, д. 45: Рфа"/>
    <e v="#REF!"/>
  </r>
  <r>
    <n v="1974"/>
    <s v="Муниципальное образование &quot;Город Березники&quot; Пермского края"/>
    <s v="г. Березники, ул. Ломоносова, д. 131А"/>
    <s v="РК"/>
    <d v="2024-12-31T00:00:00"/>
    <m/>
    <s v=""/>
    <s v=""/>
    <x v="1031"/>
    <s v="г. Березники, ул. Ломоносова, д. 131А: 2024: РК"/>
    <s v="РО"/>
    <s v="нет"/>
    <s v="г. Березники, ул. Ломоносова, д. 131А: РК"/>
    <e v="#REF!"/>
  </r>
  <r>
    <n v="1975"/>
    <s v="Муниципальное образование &quot;Город Березники&quot; Пермского края"/>
    <s v="г. Березники, ул. Ломоносова, д. 147"/>
    <s v="РК"/>
    <d v="2024-12-31T00:00:00"/>
    <m/>
    <s v=""/>
    <s v=""/>
    <x v="1032"/>
    <s v="г. Березники, ул. Ломоносова, д. 147: 2024: РК"/>
    <s v="РО"/>
    <s v="нет"/>
    <s v="г. Березники, ул. Ломоносова, д. 147: РК"/>
    <e v="#REF!"/>
  </r>
  <r>
    <n v="1976"/>
    <s v="Муниципальное образование &quot;Город Березники&quot; Пермского края"/>
    <s v="г. Березники, ул. Пятилетки, д. 19"/>
    <s v="РК"/>
    <d v="2024-12-31T00:00:00"/>
    <m/>
    <s v=""/>
    <s v=""/>
    <x v="1033"/>
    <s v="г. Березники, ул. Пятилетки, д. 19: 2024: РК"/>
    <s v="РО"/>
    <s v="нет"/>
    <s v="г. Березники, ул. Пятилетки, д. 19: РК"/>
    <e v="#REF!"/>
  </r>
  <r>
    <n v="1977"/>
    <s v="Муниципальное образование &quot;Город Березники&quot; Пермского края"/>
    <s v="г. Березники, ул. Пятилетки, д. 19"/>
    <s v="РФ"/>
    <d v="2024-12-31T00:00:00"/>
    <m/>
    <s v=""/>
    <s v=""/>
    <x v="1033"/>
    <s v="г. Березники, ул. Пятилетки, д. 19: 2024: РФ"/>
    <s v="РО"/>
    <s v="нет"/>
    <s v="г. Березники, ул. Пятилетки, д. 19: РФ"/>
    <e v="#REF!"/>
  </r>
  <r>
    <n v="1978"/>
    <s v="Муниципальное образование &quot;Город Березники&quot; Пермского края"/>
    <s v="г. Березники, ул. Пятилетки, д. 23"/>
    <s v="РК"/>
    <d v="2024-12-31T00:00:00"/>
    <m/>
    <s v=""/>
    <s v=""/>
    <x v="303"/>
    <s v="г. Березники, ул. Пятилетки, д. 23: 2024: РК"/>
    <s v="РО"/>
    <s v="нет"/>
    <s v="г. Березники, ул. Пятилетки, д. 23: РК"/>
    <e v="#REF!"/>
  </r>
  <r>
    <n v="1979"/>
    <s v="Муниципальное образование &quot;Город Березники&quot; Пермского края"/>
    <s v="г. Березники, ул. Пятилетки, д. 23"/>
    <s v="РФа"/>
    <d v="2024-12-31T00:00:00"/>
    <m/>
    <s v=""/>
    <s v=""/>
    <x v="303"/>
    <s v="г. Березники, ул. Пятилетки, д. 23: 2024: Рфа"/>
    <s v="РО"/>
    <s v="нет"/>
    <s v="г. Березники, ул. Пятилетки, д. 23: Рфа"/>
    <e v="#REF!"/>
  </r>
  <r>
    <n v="1980"/>
    <s v="Муниципальное образование &quot;Город Березники&quot; Пермского края"/>
    <s v="г. Березники, ул. Пятилетки, д. 23"/>
    <s v="РФ"/>
    <d v="2024-12-31T00:00:00"/>
    <m/>
    <s v=""/>
    <s v=""/>
    <x v="303"/>
    <s v="г. Березники, ул. Пятилетки, д. 23: 2024: РФ"/>
    <s v="РО"/>
    <s v="нет"/>
    <s v="г. Березники, ул. Пятилетки, д. 23: РФ"/>
    <e v="#REF!"/>
  </r>
  <r>
    <n v="1981"/>
    <s v="Муниципальное образование &quot;Город Березники&quot; Пермского края"/>
    <s v="г. Березники, ул. Пятилетки, д. 26"/>
    <s v="ЭЛ"/>
    <d v="2024-12-31T00:00:00"/>
    <m/>
    <s v=""/>
    <s v=""/>
    <x v="1034"/>
    <s v="г. Березники, ул. Пятилетки, д. 26: 2024: ЭЛ"/>
    <s v="РО"/>
    <s v="нет"/>
    <s v="г. Березники, ул. Пятилетки, д. 26: ЭЛ"/>
    <e v="#REF!"/>
  </r>
  <r>
    <n v="1982"/>
    <s v="Муниципальное образование &quot;Город Березники&quot; Пермского края"/>
    <s v="г. Березники, ул. Пятилетки, д. 27"/>
    <s v="РК"/>
    <d v="2024-12-31T00:00:00"/>
    <m/>
    <s v=""/>
    <s v=""/>
    <x v="1035"/>
    <s v="г. Березники, ул. Пятилетки, д. 27: 2024: РК"/>
    <s v="РО"/>
    <s v="нет"/>
    <s v="г. Березники, ул. Пятилетки, д. 27: РК"/>
    <e v="#REF!"/>
  </r>
  <r>
    <n v="1983"/>
    <s v="Муниципальное образование &quot;Город Березники&quot; Пермского края"/>
    <s v="г. Березники, ул. Пятилетки, д. 27"/>
    <s v="РФа"/>
    <d v="2024-12-31T00:00:00"/>
    <m/>
    <s v=""/>
    <s v=""/>
    <x v="1035"/>
    <s v="г. Березники, ул. Пятилетки, д. 27: 2024: Рфа"/>
    <s v="РО"/>
    <s v="нет"/>
    <s v="г. Березники, ул. Пятилетки, д. 27: Рфа"/>
    <e v="#REF!"/>
  </r>
  <r>
    <n v="1984"/>
    <s v="Муниципальное образование &quot;Город Березники&quot; Пермского края"/>
    <s v="г. Березники, ул. Пятилетки, д. 27"/>
    <s v="РФ"/>
    <d v="2024-12-31T00:00:00"/>
    <m/>
    <s v=""/>
    <s v=""/>
    <x v="1035"/>
    <s v="г. Березники, ул. Пятилетки, д. 27: 2024: РФ"/>
    <s v="РО"/>
    <s v="нет"/>
    <s v="г. Березники, ул. Пятилетки, д. 27: РФ"/>
    <e v="#REF!"/>
  </r>
  <r>
    <n v="1985"/>
    <s v="Муниципальное образование &quot;Город Березники&quot; Пермского края"/>
    <s v="г. Березники, ул. Пятилетки, д. 28"/>
    <s v="РК"/>
    <d v="2024-12-31T00:00:00"/>
    <m/>
    <s v=""/>
    <s v=""/>
    <x v="1036"/>
    <s v="г. Березники, ул. Пятилетки, д. 28: 2024: РК"/>
    <s v="РО"/>
    <s v="нет"/>
    <s v="г. Березники, ул. Пятилетки, д. 28: РК"/>
    <e v="#REF!"/>
  </r>
  <r>
    <n v="1986"/>
    <s v="Муниципальное образование &quot;Город Березники&quot; Пермского края"/>
    <s v="г. Березники, ул. Пятилетки, д. 28"/>
    <s v="РФа"/>
    <d v="2024-12-31T00:00:00"/>
    <m/>
    <s v=""/>
    <s v=""/>
    <x v="1036"/>
    <s v="г. Березники, ул. Пятилетки, д. 28: 2024: Рфа"/>
    <s v="РО"/>
    <s v="нет"/>
    <s v="г. Березники, ул. Пятилетки, д. 28: Рфа"/>
    <e v="#REF!"/>
  </r>
  <r>
    <n v="1987"/>
    <s v="Муниципальное образование &quot;Город Березники&quot; Пермского края"/>
    <s v="г. Березники, ул. Пятилетки, д. 35"/>
    <s v="РФа"/>
    <d v="2024-12-31T00:00:00"/>
    <m/>
    <s v=""/>
    <s v=""/>
    <x v="304"/>
    <s v="г. Березники, ул. Пятилетки, д. 35: 2024: Рфа"/>
    <s v="РО"/>
    <s v="нет"/>
    <s v="г. Березники, ул. Пятилетки, д. 35: Рфа"/>
    <e v="#REF!"/>
  </r>
  <r>
    <n v="1988"/>
    <s v="Муниципальное образование &quot;Город Березники&quot; Пермского края"/>
    <s v="г. Березники, ул. Пятилетки, д. 40"/>
    <s v="РК"/>
    <d v="2024-12-31T00:00:00"/>
    <m/>
    <s v=""/>
    <s v=""/>
    <x v="1037"/>
    <s v="г. Березники, ул. Пятилетки, д. 40: 2024: РК"/>
    <s v="РО"/>
    <s v="нет"/>
    <s v="г. Березники, ул. Пятилетки, д. 40: РК"/>
    <e v="#REF!"/>
  </r>
  <r>
    <n v="1989"/>
    <s v="Муниципальное образование &quot;Город Березники&quot; Пермского края"/>
    <s v="г. Березники, ул. Пятилетки, д. 42"/>
    <s v="ЭЛ"/>
    <d v="2024-12-31T00:00:00"/>
    <m/>
    <s v=""/>
    <s v=""/>
    <x v="1038"/>
    <s v="г. Березники, ул. Пятилетки, д. 42: 2024: ЭЛ"/>
    <s v="РО"/>
    <s v="нет"/>
    <s v="г. Березники, ул. Пятилетки, д. 42: ЭЛ"/>
    <e v="#REF!"/>
  </r>
  <r>
    <n v="1990"/>
    <s v="Муниципальное образование &quot;Город Березники&quot; Пермского края"/>
    <s v="г. Березники, ул. Пятилетки, д. 42"/>
    <s v="РК"/>
    <d v="2024-12-31T00:00:00"/>
    <m/>
    <s v=""/>
    <s v=""/>
    <x v="1038"/>
    <s v="г. Березники, ул. Пятилетки, д. 42: 2024: РК"/>
    <s v="РО"/>
    <s v="нет"/>
    <s v="г. Березники, ул. Пятилетки, д. 42: РК"/>
    <e v="#REF!"/>
  </r>
  <r>
    <n v="1991"/>
    <s v="Муниципальное образование &quot;Город Березники&quot; Пермского края"/>
    <s v="г. Березники, ул. Пятилетки, д. 46"/>
    <s v="ЭЛ"/>
    <d v="2024-12-31T00:00:00"/>
    <m/>
    <s v=""/>
    <s v=""/>
    <x v="305"/>
    <s v="г. Березники, ул. Пятилетки, д. 46: 2024: ЭЛ"/>
    <s v="РО"/>
    <s v="нет"/>
    <s v="г. Березники, ул. Пятилетки, д. 46: ЭЛ"/>
    <e v="#REF!"/>
  </r>
  <r>
    <n v="1992"/>
    <s v="Муниципальное образование &quot;Город Березники&quot; Пермского края"/>
    <s v="г. Березники, ул. Пятилетки, д. 46"/>
    <s v="РК"/>
    <d v="2024-12-31T00:00:00"/>
    <m/>
    <s v=""/>
    <s v=""/>
    <x v="305"/>
    <s v="г. Березники, ул. Пятилетки, д. 46: 2024: РК"/>
    <s v="РО"/>
    <s v="нет"/>
    <s v="г. Березники, ул. Пятилетки, д. 46: РК"/>
    <e v="#REF!"/>
  </r>
  <r>
    <n v="1993"/>
    <s v="Муниципальное образование &quot;Город Березники&quot; Пермского края"/>
    <s v="г. Березники, ул. Свободы, д. 54"/>
    <s v="ЭЛ"/>
    <d v="2025-12-31T00:00:00"/>
    <m/>
    <s v=""/>
    <s v=""/>
    <x v="1039"/>
    <s v="г. Березники, ул. Свободы, д. 54: 2025: ЭЛ"/>
    <s v="РО"/>
    <s v="нет"/>
    <s v="г. Березники, ул. Свободы, д. 54: ЭЛ"/>
    <e v="#REF!"/>
  </r>
  <r>
    <n v="1994"/>
    <s v="Муниципальное образование &quot;Город Березники&quot; Пермского края"/>
    <s v="г. Березники, пр-т Советский, д. 16"/>
    <s v="ТЕП"/>
    <d v="2025-12-31T00:00:00"/>
    <m/>
    <s v=""/>
    <s v=""/>
    <x v="1040"/>
    <s v="г. Березники, пр-т Советский, д. 16: 2025: ТЕП"/>
    <s v="РО"/>
    <s v="нет"/>
    <s v="г. Березники, пр-т Советский, д. 16: ТЕП"/>
    <e v="#REF!"/>
  </r>
  <r>
    <n v="1995"/>
    <s v="Муниципальное образование &quot;Город Березники&quot; Пермского края"/>
    <s v="г. Березники, пр-т Советский, д. 18"/>
    <s v="ТЕП"/>
    <d v="2025-12-31T00:00:00"/>
    <m/>
    <s v=""/>
    <s v=""/>
    <x v="1041"/>
    <s v="г. Березники, пр-т Советский, д. 18: 2025: ТЕП"/>
    <s v="РО"/>
    <s v="нет"/>
    <s v="г. Березники, пр-т Советский, д. 18: ТЕП"/>
    <e v="#REF!"/>
  </r>
  <r>
    <n v="1996"/>
    <s v="Муниципальное образование &quot;Город Березники&quot; Пермского края"/>
    <s v="г. Березники, пр-т Советский, д. 20"/>
    <s v="ТЕП"/>
    <d v="2025-12-31T00:00:00"/>
    <m/>
    <s v=""/>
    <s v=""/>
    <x v="1042"/>
    <s v="г. Березники, пр-т Советский, д. 20: 2025: ТЕП"/>
    <s v="РО"/>
    <s v="нет"/>
    <s v="г. Березники, пр-т Советский, д. 20: ТЕП"/>
    <e v="#REF!"/>
  </r>
  <r>
    <n v="1997"/>
    <s v="Муниципальное образование &quot;Город Березники&quot; Пермского края"/>
    <s v="г. Березники, пр-т Советский, д. 50"/>
    <s v="РК"/>
    <d v="2024-12-31T00:00:00"/>
    <m/>
    <s v=""/>
    <s v=""/>
    <x v="1043"/>
    <s v="г. Березники, пр-т Советский, д. 50: 2024: РК"/>
    <s v="РО"/>
    <s v="нет"/>
    <s v="г. Березники, пр-т Советский, д. 50: РК"/>
    <e v="#REF!"/>
  </r>
  <r>
    <n v="1998"/>
    <s v="Муниципальное образование &quot;Город Березники&quot; Пермского края"/>
    <s v="г. Березники, ул. Труда, д. 4"/>
    <s v="ЭЛ"/>
    <d v="2025-12-31T00:00:00"/>
    <m/>
    <s v=""/>
    <s v=""/>
    <x v="1044"/>
    <s v="г. Березники, ул. Труда, д. 4: 2025: ЭЛ"/>
    <s v="РО"/>
    <s v="нет"/>
    <s v="г. Березники, ул. Труда, д. 4: ЭЛ"/>
    <e v="#REF!"/>
  </r>
  <r>
    <n v="1999"/>
    <s v="Муниципальное образование &quot;Город Березники&quot; Пермского края"/>
    <s v="г. Березники, ул. Хользунова, д. 80"/>
    <s v="РК"/>
    <d v="2024-12-31T00:00:00"/>
    <m/>
    <s v=""/>
    <s v=""/>
    <x v="1045"/>
    <s v="г. Березники, ул. Хользунова, д. 80: 2024: РК"/>
    <s v="РО"/>
    <s v="нет"/>
    <s v="г. Березники, ул. Хользунова, д. 80: РК"/>
    <e v="#REF!"/>
  </r>
  <r>
    <n v="2000"/>
    <s v="Муниципальное образование &quot;Город Березники&quot; Пермского края"/>
    <s v="г. Березники, ул. Челюскинцев, д. 56"/>
    <s v="РК"/>
    <d v="2024-12-31T00:00:00"/>
    <m/>
    <s v=""/>
    <s v=""/>
    <x v="1046"/>
    <s v="г. Березники, ул. Челюскинцев, д. 56: 2024: РК"/>
    <s v="РО"/>
    <s v="нет"/>
    <s v="г. Березники, ул. Челюскинцев, д. 56: РК"/>
    <e v="#REF!"/>
  </r>
  <r>
    <n v="2001"/>
    <s v="Муниципальное образование &quot;Город Березники&quot; Пермского края"/>
    <s v="г. Березники, ул. Юбилейная, д. 105"/>
    <s v="ХВС"/>
    <d v="2025-12-31T00:00:00"/>
    <m/>
    <s v=""/>
    <s v=""/>
    <x v="1047"/>
    <s v="г. Березники, ул. Юбилейная, д. 105: 2025: ХВС"/>
    <s v="РО"/>
    <s v="нет"/>
    <s v="г. Березники, ул. Юбилейная, д. 105: ХВС"/>
    <e v="#REF!"/>
  </r>
  <r>
    <n v="2002"/>
    <s v="Муниципальное образование &quot;Город Березники&quot; Пермского края"/>
    <s v="г. Березники, ул. Юбилейная, д. 105"/>
    <s v="ГВС"/>
    <d v="2025-12-31T00:00:00"/>
    <m/>
    <s v=""/>
    <s v=""/>
    <x v="1047"/>
    <s v="г. Березники, ул. Юбилейная, д. 105: 2025: ГВС"/>
    <s v="РО"/>
    <s v="нет"/>
    <s v="г. Березники, ул. Юбилейная, д. 105: ГВС"/>
    <e v="#REF!"/>
  </r>
  <r>
    <n v="2003"/>
    <s v="Горнозаводской городской округ Пермского края"/>
    <s v="г. Горнозаводск, ул. Свердлова, д. 65"/>
    <s v="РК"/>
    <d v="2024-12-31T00:00:00"/>
    <m/>
    <s v=""/>
    <s v=""/>
    <x v="1048"/>
    <s v="г. Горнозаводск, ул. Свердлова, д. 65: 2024: РК"/>
    <s v="РО"/>
    <s v="нет"/>
    <s v="г. Горнозаводск, ул. Свердлова, д. 65: РК"/>
    <e v="#REF!"/>
  </r>
  <r>
    <n v="2004"/>
    <s v="Губахинский муниципальный округ Пермского края"/>
    <s v="г. Гремячинск, ул. Ленина, д. 156"/>
    <s v="РК"/>
    <d v="2024-12-31T00:00:00"/>
    <m/>
    <s v=""/>
    <s v=""/>
    <x v="1049"/>
    <s v="г. Гремячинск, ул. Ленина, д. 156: 2024: РК"/>
    <s v="РО"/>
    <s v="нет"/>
    <s v="г. Гремячинск, ул. Ленина, д. 156: РК"/>
    <e v="#REF!"/>
  </r>
  <r>
    <n v="2005"/>
    <s v="Губахинский муниципальный округ Пермского края"/>
    <s v="г. Губаха, пр-т Ленина, д. 19"/>
    <s v="РФ"/>
    <d v="2024-12-31T00:00:00"/>
    <m/>
    <s v=""/>
    <s v=""/>
    <x v="244"/>
    <s v="г. Губаха, пр-т Ленина, д. 19: 2024: РФ"/>
    <s v="РО"/>
    <s v="нет"/>
    <s v="г. Губаха, пр-т Ленина, д. 19: РФ"/>
    <e v="#REF!"/>
  </r>
  <r>
    <n v="2006"/>
    <s v="Губахинский муниципальный округ Пермского края"/>
    <s v="г. Губаха, пр-т Октябрьский, д. 13"/>
    <s v="РК"/>
    <d v="2024-12-31T00:00:00"/>
    <m/>
    <s v=""/>
    <s v=""/>
    <x v="1050"/>
    <s v="г. Губаха, пр-т Октябрьский, д. 13: 2024: РК"/>
    <s v="РО"/>
    <s v="нет"/>
    <s v="г. Губаха, пр-т Октябрьский, д. 13: РК"/>
    <e v="#REF!"/>
  </r>
  <r>
    <n v="2007"/>
    <s v="Добрянский городской округ Пермского края"/>
    <s v="г. Добрянка, ул. Герцена, д. 45"/>
    <s v="РЛ"/>
    <d v="2024-12-31T00:00:00"/>
    <m/>
    <n v="4"/>
    <n v="0"/>
    <x v="1051"/>
    <s v="г. Добрянка, ул. Герцена, д. 45: 2024: РЛ"/>
    <s v="РО"/>
    <s v="нет"/>
    <s v="г. Добрянка, ул. Герцена, д. 45: РЛ"/>
    <e v="#REF!"/>
  </r>
  <r>
    <n v="2008"/>
    <s v="Добрянский городской округ Пермского края"/>
    <s v="г. Добрянка, пер. Строителей, д. 4/1"/>
    <s v="РК"/>
    <d v="2024-12-31T00:00:00"/>
    <m/>
    <s v=""/>
    <s v=""/>
    <x v="1052"/>
    <s v="г. Добрянка, пер. Строителей, д. 4/1: 2024: РК"/>
    <s v="РО"/>
    <s v="нет"/>
    <s v="г. Добрянка, пер. Строителей, д. 4/1: РК"/>
    <e v="#REF!"/>
  </r>
  <r>
    <n v="2009"/>
    <s v="Добрянский городской округ Пермского края"/>
    <s v="г. Добрянка, пер. Строителей, д. 4/2"/>
    <s v="РК"/>
    <d v="2024-12-31T00:00:00"/>
    <m/>
    <s v=""/>
    <s v=""/>
    <x v="1053"/>
    <s v="г. Добрянка, пер. Строителей, д. 4/2: 2024: РК"/>
    <s v="РО"/>
    <s v="нет"/>
    <s v="г. Добрянка, пер. Строителей, д. 4/2: РК"/>
    <e v="#REF!"/>
  </r>
  <r>
    <n v="2010"/>
    <s v="Добрянский городской округ Пермского края"/>
    <s v="г. Добрянка, ул. Советская, д. 66"/>
    <s v="РЛ"/>
    <d v="2024-12-31T00:00:00"/>
    <m/>
    <n v="2"/>
    <n v="0"/>
    <x v="252"/>
    <s v="г. Добрянка, ул. Советская, д. 66: 2024: РЛ"/>
    <s v="РО"/>
    <s v="нет"/>
    <s v="г. Добрянка, ул. Советская, д. 66: РЛ"/>
    <e v="#REF!"/>
  </r>
  <r>
    <n v="2011"/>
    <s v="Красновишерский городской округ Пермского края"/>
    <s v="г. Красновишерск, ул. Гагарина, д. 31"/>
    <s v="РФа"/>
    <d v="2024-12-31T00:00:00"/>
    <m/>
    <s v=""/>
    <s v=""/>
    <x v="1054"/>
    <s v="г. Красновишерск, ул. Гагарина, д. 31: 2024: Рфа"/>
    <s v="РО"/>
    <s v="нет"/>
    <s v="г. Красновишерск, ул. Гагарина, д. 31: Рфа"/>
    <e v="#REF!"/>
  </r>
  <r>
    <n v="2012"/>
    <s v="Красновишерский городской округ Пермского края"/>
    <s v="г. Красновишерск, ул. Гагарина, д. 31"/>
    <s v="РК"/>
    <d v="2024-12-31T00:00:00"/>
    <m/>
    <s v=""/>
    <s v=""/>
    <x v="1054"/>
    <s v="г. Красновишерск, ул. Гагарина, д. 31: 2024: РК"/>
    <s v="РО"/>
    <s v="нет"/>
    <s v="г. Красновишерск, ул. Гагарина, д. 31: РК"/>
    <e v="#REF!"/>
  </r>
  <r>
    <n v="2013"/>
    <s v="Краснокамский городской округ Пермского края"/>
    <s v="г. Краснокамск, ул. Большевистская, д. 15"/>
    <s v="РК"/>
    <d v="2024-12-31T00:00:00"/>
    <m/>
    <s v=""/>
    <s v=""/>
    <x v="1055"/>
    <s v="г. Краснокамск, ул. Большевистская, д. 15: 2024: РК"/>
    <s v="РО"/>
    <s v="нет"/>
    <s v="г. Краснокамск, ул. Большевистская, д. 15: РК"/>
    <e v="#REF!"/>
  </r>
  <r>
    <n v="2014"/>
    <s v="Краснокамский городской округ Пермского края"/>
    <s v="г. Краснокамск, ул. Большевистская, д. 19"/>
    <s v="РК"/>
    <d v="2024-12-31T00:00:00"/>
    <m/>
    <s v=""/>
    <s v=""/>
    <x v="1056"/>
    <s v="г. Краснокамск, ул. Большевистская, д. 19: 2024: РК"/>
    <s v="РО"/>
    <s v="нет"/>
    <s v="г. Краснокамск, ул. Большевистская, д. 19: РК"/>
    <e v="#REF!"/>
  </r>
  <r>
    <n v="2015"/>
    <s v="Краснокамский городской округ Пермского края"/>
    <s v="г. Краснокамск, ул. Большевистская, д. 28"/>
    <s v="РК"/>
    <d v="2024-12-31T00:00:00"/>
    <m/>
    <s v=""/>
    <s v=""/>
    <x v="1057"/>
    <s v="г. Краснокамск, ул. Большевистская, д. 28: 2024: РК"/>
    <s v="РО"/>
    <s v="нет"/>
    <s v="г. Краснокамск, ул. Большевистская, д. 28: РК"/>
    <e v="#REF!"/>
  </r>
  <r>
    <n v="2016"/>
    <s v="Краснокамский городской округ Пермского края"/>
    <s v="г. Краснокамск, ул. Комарова, д. 4"/>
    <s v="РК"/>
    <d v="2024-12-31T00:00:00"/>
    <m/>
    <s v=""/>
    <s v=""/>
    <x v="1058"/>
    <s v="г. Краснокамск, ул. Комарова, д. 4: 2024: РК"/>
    <s v="РО"/>
    <s v="нет"/>
    <s v="г. Краснокамск, ул. Комарова, д. 4: РК"/>
    <e v="#REF!"/>
  </r>
  <r>
    <n v="2017"/>
    <s v="Кудымкарский муниципальный округ Пермского края"/>
    <s v="г. Кудымкар, ул. Карла Маркса, д. 33а"/>
    <s v="РФа"/>
    <d v="2024-12-31T00:00:00"/>
    <m/>
    <s v=""/>
    <s v=""/>
    <x v="1059"/>
    <s v="г. Кудымкар, ул. Карла Маркса, д. 33а: 2024: Рфа"/>
    <s v="РО"/>
    <s v="нет"/>
    <s v="г. Кудымкар, ул. Карла Маркса, д. 33а: Рфа"/>
    <e v="#REF!"/>
  </r>
  <r>
    <n v="2018"/>
    <s v="Кунгурский муниципальный округ Пермского края"/>
    <s v="г. Кунгур, ул. Коммуны, д. 34"/>
    <s v="РФ"/>
    <d v="2024-12-31T00:00:00"/>
    <m/>
    <s v=""/>
    <s v=""/>
    <x v="1060"/>
    <s v="г. Кунгур, ул. Коммуны, д. 34: 2024: РФ"/>
    <s v="РО"/>
    <s v="нет"/>
    <s v="г. Кунгур, ул. Коммуны, д. 34: РФ"/>
    <e v="#REF!"/>
  </r>
  <r>
    <n v="2019"/>
    <s v="Кунгурский муниципальный округ Пермского края"/>
    <s v="г. Кунгур, ул. Коммуны, д. 34"/>
    <s v="РФа"/>
    <d v="2024-12-31T00:00:00"/>
    <m/>
    <s v=""/>
    <s v=""/>
    <x v="1060"/>
    <s v="г. Кунгур, ул. Коммуны, д. 34: 2024: РФа"/>
    <s v="РО"/>
    <s v="нет"/>
    <s v="г. Кунгур, ул. Коммуны, д. 34: РФа"/>
    <e v="#REF!"/>
  </r>
  <r>
    <n v="2020"/>
    <s v="Кунгурский муниципальный округ Пермского края"/>
    <s v="г. Кунгур, ул. Космонавтов, д. 10А"/>
    <s v="РК"/>
    <d v="2024-12-31T00:00:00"/>
    <m/>
    <s v=""/>
    <s v=""/>
    <x v="1061"/>
    <s v="г. Кунгур, ул. Космонавтов, д. 10А: 2024: РК"/>
    <s v="РО"/>
    <s v="нет"/>
    <s v="г. Кунгур, ул. Космонавтов, д. 10А: РК"/>
    <e v="#REF!"/>
  </r>
  <r>
    <n v="2021"/>
    <s v="Пермский муниципальный район Пермского края"/>
    <s v="с. Култаево, ул. Нижнемуллинская, д. 11а"/>
    <s v="РК"/>
    <d v="2024-12-31T00:00:00"/>
    <m/>
    <s v=""/>
    <s v=""/>
    <x v="1062"/>
    <s v="с. Култаево, ул. Нижнемуллинская, д. 11а: 2024: РК"/>
    <s v="РО"/>
    <s v="нет"/>
    <s v="с. Култаево, ул. Нижнемуллинская, д. 11а: РК"/>
    <e v="#REF!"/>
  </r>
  <r>
    <n v="2022"/>
    <s v="Лысьвенский городской округ Пермского края"/>
    <s v="г. Лысьва, ул. Оборина, д. 4"/>
    <s v="РК"/>
    <d v="2024-12-31T00:00:00"/>
    <m/>
    <s v=""/>
    <s v=""/>
    <x v="1063"/>
    <s v="г. Лысьва, ул. Оборина, д. 4: 2024: РК"/>
    <s v="РО"/>
    <s v="нет"/>
    <s v="г. Лысьва, ул. Оборина, д. 4: РК"/>
    <e v="#REF!"/>
  </r>
  <r>
    <n v="2023"/>
    <s v="Чердынский городской округ Пермского края"/>
    <s v="пгт Ныроб, ул. Уждавиниса, д. 13"/>
    <s v="РК"/>
    <d v="2024-12-31T00:00:00"/>
    <m/>
    <s v=""/>
    <s v=""/>
    <x v="1064"/>
    <s v="пгт Ныроб, ул. Уждавиниса, д. 13: 2024: РК"/>
    <s v="РО"/>
    <s v="нет"/>
    <s v="пгт Ныроб, ул. Уждавиниса, д. 13: РК"/>
    <e v="#REF!"/>
  </r>
  <r>
    <n v="2024"/>
    <s v="Нытвенский городской округ Пермского края"/>
    <s v="г. Нытва, ул. Карла Либкнехта, д. 15"/>
    <s v="РК"/>
    <d v="2024-12-31T00:00:00"/>
    <m/>
    <s v=""/>
    <s v=""/>
    <x v="1065"/>
    <s v="г. Нытва, ул. Карла Либкнехта, д. 15: 2024: РК"/>
    <s v="РО"/>
    <s v="нет"/>
    <s v="г. Нытва, ул. Карла Либкнехта, д. 15: РК"/>
    <e v="#REF!"/>
  </r>
  <r>
    <n v="2025"/>
    <s v="Нытвенский городской округ Пермского края"/>
    <s v="г. Нытва, ул. Карла Либкнехта, д. 21"/>
    <s v="РК"/>
    <d v="2024-12-31T00:00:00"/>
    <m/>
    <s v=""/>
    <s v=""/>
    <x v="1066"/>
    <s v="г. Нытва, ул. Карла Либкнехта, д. 21: 2024: РК"/>
    <s v="РО"/>
    <s v="нет"/>
    <s v="г. Нытва, ул. Карла Либкнехта, д. 21: РК"/>
    <e v="#REF!"/>
  </r>
  <r>
    <n v="2026"/>
    <s v="Нытвенский городской округ Пермского края"/>
    <s v="г. Нытва, ул. Карла Либкнехта, д. 21"/>
    <s v="РФа"/>
    <d v="2024-12-31T00:00:00"/>
    <m/>
    <s v=""/>
    <s v=""/>
    <x v="1066"/>
    <s v="г. Нытва, ул. Карла Либкнехта, д. 21: 2024: Рфа"/>
    <s v="РО"/>
    <s v="нет"/>
    <s v="г. Нытва, ул. Карла Либкнехта, д. 21: Рфа"/>
    <e v="#REF!"/>
  </r>
  <r>
    <n v="2027"/>
    <s v="Нытвенский городской округ Пермского края"/>
    <s v="г. Нытва, пр-т Ленина, д. 35"/>
    <s v="РК"/>
    <d v="2024-12-31T00:00:00"/>
    <m/>
    <s v=""/>
    <s v=""/>
    <x v="1067"/>
    <s v="г. Нытва, пр-т Ленина, д. 35: 2024: РК"/>
    <s v="РО"/>
    <s v="нет"/>
    <s v="г. Нытва, пр-т Ленина, д. 35: РК"/>
    <e v="#REF!"/>
  </r>
  <r>
    <n v="2028"/>
    <s v="Октябрьский городской округ Пермского края"/>
    <s v="пгт Октябрьский, ул. Трактовая, д. 61"/>
    <s v="РК"/>
    <d v="2024-12-31T00:00:00"/>
    <m/>
    <s v=""/>
    <s v=""/>
    <x v="1068"/>
    <s v="пгт Октябрьский, ул. Трактовая, д. 61: 2024: РК"/>
    <s v="РО"/>
    <s v="нет"/>
    <s v="пгт Октябрьский, ул. Трактовая, д. 61: РК"/>
    <e v="#REF!"/>
  </r>
  <r>
    <n v="2029"/>
    <s v="Краснокамский городской округ Пермского края"/>
    <s v="п. Оверята, ул. Комсомольская, д. 2"/>
    <s v="РК"/>
    <d v="2024-12-31T00:00:00"/>
    <m/>
    <s v=""/>
    <s v=""/>
    <x v="1069"/>
    <s v="п. Оверята, ул. Комсомольская, д. 2: 2024: РК"/>
    <s v="РО"/>
    <s v="нет"/>
    <s v="п. Оверята, ул. Комсомольская, д. 2: РК"/>
    <e v="#REF!"/>
  </r>
  <r>
    <n v="2030"/>
    <s v="Краснокамский городской округ Пермского края"/>
    <s v="п. Оверята, ул. Комсомольская, д. 7"/>
    <s v="ГВС"/>
    <d v="2024-12-31T00:00:00"/>
    <m/>
    <s v=""/>
    <s v=""/>
    <x v="1070"/>
    <s v="п. Оверята, ул. Комсомольская, д. 7: 2024: ГВС"/>
    <s v="РО"/>
    <s v="нет"/>
    <s v="п. Оверята, ул. Комсомольская, д. 7: ГВС"/>
    <e v="#REF!"/>
  </r>
  <r>
    <n v="2031"/>
    <s v="Краснокамский городской округ Пермского края"/>
    <s v="п. Оверята, ул. Комсомольская, д. 7"/>
    <s v="ХВС"/>
    <d v="2024-12-31T00:00:00"/>
    <m/>
    <s v=""/>
    <s v=""/>
    <x v="1070"/>
    <s v="п. Оверята, ул. Комсомольская, д. 7: 2024: ХВС"/>
    <s v="РО"/>
    <s v="нет"/>
    <s v="п. Оверята, ул. Комсомольская, д. 7: ХВС"/>
    <e v="#REF!"/>
  </r>
  <r>
    <n v="2032"/>
    <s v="Краснокамский городской округ Пермского края"/>
    <s v="п. Оверята, ул. Комсомольская, д. 10"/>
    <s v="ГВС"/>
    <d v="2024-12-31T00:00:00"/>
    <m/>
    <s v=""/>
    <s v=""/>
    <x v="1071"/>
    <s v="п. Оверята, ул. Комсомольская, д. 10: 2024: ГВС"/>
    <s v="РО"/>
    <s v="нет"/>
    <s v="п. Оверята, ул. Комсомольская, д. 10: ГВС"/>
    <e v="#REF!"/>
  </r>
  <r>
    <n v="2033"/>
    <s v="Краснокамский городской округ Пермского края"/>
    <s v="п. Оверята, ул. Комсомольская, д. 10"/>
    <s v="ХВС"/>
    <d v="2024-12-31T00:00:00"/>
    <m/>
    <s v=""/>
    <s v=""/>
    <x v="1071"/>
    <s v="п. Оверята, ул. Комсомольская, д. 10: 2024: ХВС"/>
    <s v="РО"/>
    <s v="нет"/>
    <s v="п. Оверята, ул. Комсомольская, д. 10: ХВС"/>
    <e v="#REF!"/>
  </r>
  <r>
    <n v="2034"/>
    <s v="Краснокамский городской округ Пермского края"/>
    <s v="п. Оверята, ул. Заводская, д. 19"/>
    <s v="РК"/>
    <d v="2024-12-31T00:00:00"/>
    <m/>
    <s v=""/>
    <s v=""/>
    <x v="1072"/>
    <s v="п. Оверята, ул. Заводская, д. 19: 2024: РК"/>
    <s v="РО"/>
    <s v="нет"/>
    <s v="п. Оверята, ул. Заводская, д. 19: РК"/>
    <e v="#REF!"/>
  </r>
  <r>
    <n v="2035"/>
    <s v="Осинский городской округ Пермского края"/>
    <s v="г. Оса, ул. Степана Разина, д. 69"/>
    <s v="РФ"/>
    <d v="2024-12-31T00:00:00"/>
    <m/>
    <s v=""/>
    <s v=""/>
    <x v="1073"/>
    <s v="г. Оса, ул. Степана Разина, д. 69: 2024: РФ"/>
    <s v="РО"/>
    <s v="нет"/>
    <s v="г. Оса, ул. Степана Разина, д. 69: РФ"/>
    <e v="#REF!"/>
  </r>
  <r>
    <n v="2036"/>
    <s v="Осинский городской округ Пермского края"/>
    <s v="г. Оса, ул. Степана Разина, д. 69"/>
    <s v="РК"/>
    <d v="2024-12-31T00:00:00"/>
    <m/>
    <s v=""/>
    <s v=""/>
    <x v="1073"/>
    <s v="г. Оса, ул. Степана Разина, д. 69: 2024: РК"/>
    <s v="РО"/>
    <s v="нет"/>
    <s v="г. Оса, ул. Степана Разина, д. 69: РК"/>
    <e v="#REF!"/>
  </r>
  <r>
    <n v="2037"/>
    <s v="Горнозаводской городской округ Пермского края"/>
    <s v="рп Пашия, ул. Карла Маркса, д. 69"/>
    <s v="РК"/>
    <d v="2024-12-31T00:00:00"/>
    <m/>
    <s v=""/>
    <s v=""/>
    <x v="1074"/>
    <s v="рп Пашия, ул. Карла Маркса, д. 69: 2024: РК"/>
    <s v="РО"/>
    <s v="нет"/>
    <s v="рп Пашия, ул. Карла Маркса, д. 69: РК"/>
    <e v="#REF!"/>
  </r>
  <r>
    <n v="2038"/>
    <s v="Горнозаводской городской округ Пермского края"/>
    <s v="рп Пашия, ул. Свердловская, д. 33"/>
    <s v="РК"/>
    <d v="2024-12-31T00:00:00"/>
    <m/>
    <s v=""/>
    <s v=""/>
    <x v="1075"/>
    <s v="рп Пашия, ул. Свердловская, д. 33: 2024: РК"/>
    <s v="РО"/>
    <s v="нет"/>
    <s v="рп Пашия, ул. Свердловская, д. 33: РК"/>
    <e v="#REF!"/>
  </r>
  <r>
    <n v="2039"/>
    <s v="Горнозаводской городской округ Пермского края"/>
    <s v="рп Пашия, ул. Свердловская, д. 42"/>
    <s v="РК"/>
    <d v="2024-12-31T00:00:00"/>
    <m/>
    <s v=""/>
    <s v=""/>
    <x v="1076"/>
    <s v="рп Пашия, ул. Свердловская, д. 42: 2024: РК"/>
    <s v="РО"/>
    <s v="нет"/>
    <s v="рп Пашия, ул. Свердловская, д. 42: РК"/>
    <e v="#REF!"/>
  </r>
  <r>
    <n v="2040"/>
    <s v="Пермский городской округ, город Пермь"/>
    <s v="г. Пермь, ул. Александра Невского, д. 8"/>
    <s v="РФа"/>
    <d v="2024-12-31T00:00:00"/>
    <m/>
    <s v=""/>
    <s v=""/>
    <x v="1077"/>
    <s v="г. Пермь, ул. Александра Невского, д. 8: 2024: Рфа"/>
    <s v="РО"/>
    <s v="нет"/>
    <s v="г. Пермь, ул. Александра Невского, д. 8: Рфа"/>
    <e v="#REF!"/>
  </r>
  <r>
    <n v="2041"/>
    <s v="Пермский городской округ, город Пермь"/>
    <s v="г. Пермь, ул. Аркадия Гайдара, д. 9А"/>
    <s v="РЛ"/>
    <d v="2024-12-31T00:00:00"/>
    <m/>
    <n v="2"/>
    <n v="0"/>
    <x v="1078"/>
    <s v="г. Пермь, ул. Аркадия Гайдара, д. 9А: 2024: РЛ"/>
    <s v="РО"/>
    <s v="нет"/>
    <s v="г. Пермь, ул. Аркадия Гайдара, д. 9А: РЛ"/>
    <e v="#REF!"/>
  </r>
  <r>
    <n v="2042"/>
    <s v="Пермский городской округ, город Пермь"/>
    <s v="г. Пермь, ул. Блюхера, д. 7"/>
    <s v="ЭЛ"/>
    <d v="2024-12-31T00:00:00"/>
    <m/>
    <s v=""/>
    <s v=""/>
    <x v="1079"/>
    <s v="г. Пермь, ул. Блюхера, д. 7: 2024: ЭЛ"/>
    <s v="РО"/>
    <s v="нет"/>
    <s v="г. Пермь, ул. Блюхера, д. 7: ЭЛ"/>
    <e v="#REF!"/>
  </r>
  <r>
    <n v="2043"/>
    <s v="Пермский городской округ, город Пермь"/>
    <s v="г. Пермь, ул. Богдана Хмельницкого, д. 9"/>
    <s v="РК"/>
    <d v="2024-12-31T00:00:00"/>
    <m/>
    <s v=""/>
    <s v=""/>
    <x v="1080"/>
    <s v="г. Пермь, ул. Богдана Хмельницкого, д. 9: 2024: РК"/>
    <s v="РО"/>
    <s v="нет"/>
    <s v="г. Пермь, ул. Богдана Хмельницкого, д. 9: РК"/>
    <e v="#REF!"/>
  </r>
  <r>
    <n v="2044"/>
    <s v="Пермский городской округ, город Пермь"/>
    <s v="г. Пермь, ул. Борчанинова, д. 1"/>
    <s v="РФа"/>
    <d v="2024-12-31T00:00:00"/>
    <m/>
    <s v=""/>
    <s v=""/>
    <x v="1081"/>
    <s v="г. Пермь, ул. Борчанинова, д. 1: 2024: Рфа"/>
    <s v="РО"/>
    <s v="нет"/>
    <s v="г. Пермь, ул. Борчанинова, д. 1: Рфа"/>
    <e v="#REF!"/>
  </r>
  <r>
    <n v="2045"/>
    <s v="Пермский городской округ, город Пермь"/>
    <s v="г. Пермь, ул. Бумажников, д. 12"/>
    <s v="РК"/>
    <d v="2024-12-31T00:00:00"/>
    <m/>
    <s v=""/>
    <s v=""/>
    <x v="1082"/>
    <s v="г. Пермь, ул. Бумажников, д. 12: 2024: РК"/>
    <s v="РО"/>
    <s v="нет"/>
    <s v="г. Пермь, ул. Бумажников, д. 12: РК"/>
    <e v="#REF!"/>
  </r>
  <r>
    <n v="2046"/>
    <s v="Пермский городской округ, город Пермь"/>
    <s v="г. Пермь, ул. Бумажников, д. 20"/>
    <s v="РФа"/>
    <d v="2024-12-31T00:00:00"/>
    <m/>
    <s v=""/>
    <s v=""/>
    <x v="1083"/>
    <s v="г. Пермь, ул. Бумажников, д. 20: 2024: РФа"/>
    <s v="РО"/>
    <s v="нет"/>
    <s v="г. Пермь, ул. Бумажников, д. 20: РФа"/>
    <e v="#REF!"/>
  </r>
  <r>
    <n v="2047"/>
    <s v="Пермский городской округ, город Пермь"/>
    <s v="г. Пермь, ул. Весенняя, д. 16"/>
    <s v="РК"/>
    <d v="2024-12-31T00:00:00"/>
    <m/>
    <s v=""/>
    <s v=""/>
    <x v="1084"/>
    <s v="г. Пермь, ул. Весенняя, д. 16: 2024: РК"/>
    <s v="РО"/>
    <s v="нет"/>
    <s v="г. Пермь, ул. Весенняя, д. 16: РК"/>
    <e v="#REF!"/>
  </r>
  <r>
    <n v="2048"/>
    <s v="Пермский городской округ, город Пермь"/>
    <s v="г. Пермь, ул. Ветлужская, д. 60"/>
    <s v="РЛ"/>
    <d v="2024-12-31T00:00:00"/>
    <m/>
    <n v="9"/>
    <n v="0"/>
    <x v="1085"/>
    <s v="г. Пермь, ул. Ветлужская, д. 60: 2024: РЛ"/>
    <s v="РО"/>
    <s v="нет"/>
    <s v="г. Пермь, ул. Ветлужская, д. 60: РЛ"/>
    <e v="#REF!"/>
  </r>
  <r>
    <n v="2049"/>
    <s v="Пермский городской округ, город Пермь"/>
    <s v="г. Пермь, ул. Ветлужская, д. 66"/>
    <s v="РНК"/>
    <d v="2024-12-31T00:00:00"/>
    <m/>
    <s v=""/>
    <s v=""/>
    <x v="1086"/>
    <s v="г. Пермь, ул. Ветлужская, д. 66: 2024: РНК"/>
    <s v="РО"/>
    <s v="нет"/>
    <s v="г. Пермь, ул. Ветлужская, д. 66: РНК"/>
    <e v="#REF!"/>
  </r>
  <r>
    <n v="2050"/>
    <s v="Пермский городской округ, город Пермь"/>
    <s v="г. Пермь, ул. Волгодонская, д. 14"/>
    <s v="ЭЛ"/>
    <d v="2024-12-31T00:00:00"/>
    <m/>
    <s v=""/>
    <s v=""/>
    <x v="1087"/>
    <s v="г. Пермь, ул. Волгодонская, д. 14: 2024: ЭЛ"/>
    <s v="РО"/>
    <s v="нет"/>
    <s v="г. Пермь, ул. Волгодонская, д. 14: ЭЛ"/>
    <e v="#REF!"/>
  </r>
  <r>
    <n v="2051"/>
    <s v="Пермский городской округ, город Пермь"/>
    <s v="г. Пермь, ул. Волгодонская, д. 14"/>
    <s v="ХВС"/>
    <d v="2024-12-31T00:00:00"/>
    <m/>
    <s v=""/>
    <s v=""/>
    <x v="1087"/>
    <s v="г. Пермь, ул. Волгодонская, д. 14: 2024: ХВС"/>
    <s v="РО"/>
    <s v="нет"/>
    <s v="г. Пермь, ул. Волгодонская, д. 14: ХВС"/>
    <e v="#REF!"/>
  </r>
  <r>
    <n v="2052"/>
    <s v="Пермский городской округ, город Пермь"/>
    <s v="г. Пермь, ул. Волгодонская, д. 14"/>
    <s v="ГВС"/>
    <d v="2024-12-31T00:00:00"/>
    <m/>
    <s v=""/>
    <s v=""/>
    <x v="1087"/>
    <s v="г. Пермь, ул. Волгодонская, д. 14: 2024: ГВС"/>
    <s v="РО"/>
    <s v="нет"/>
    <s v="г. Пермь, ул. Волгодонская, д. 14: ГВС"/>
    <e v="#REF!"/>
  </r>
  <r>
    <n v="2053"/>
    <s v="Пермский городской округ, город Пермь"/>
    <s v="г. Пермь, ул. Газеты Звезда, д. 14"/>
    <s v="РФа"/>
    <d v="2024-12-31T00:00:00"/>
    <m/>
    <s v=""/>
    <s v=""/>
    <x v="1088"/>
    <s v="г. Пермь, ул. Газеты Звезда, д. 14: 2024: Рфа"/>
    <s v="РО"/>
    <s v="нет"/>
    <s v="г. Пермь, ул. Газеты Звезда, д. 14: Рфа"/>
    <e v="#REF!"/>
  </r>
  <r>
    <n v="2054"/>
    <s v="Пермский городской округ, город Пермь"/>
    <s v="г. Пермь, ул. Гашкова, д. 5"/>
    <s v="РЛ"/>
    <d v="2024-12-31T00:00:00"/>
    <m/>
    <n v="1"/>
    <n v="0"/>
    <x v="1089"/>
    <s v="г. Пермь, ул. Гашкова, д. 5: 2024: РЛ"/>
    <s v="РО"/>
    <s v="нет"/>
    <s v="г. Пермь, ул. Гашкова, д. 5: РЛ"/>
    <e v="#REF!"/>
  </r>
  <r>
    <n v="2055"/>
    <s v="Пермский городской округ, город Пермь"/>
    <s v="г. Пермь, ул. Гашкова, д. 20"/>
    <s v="РЛ"/>
    <d v="2024-12-31T00:00:00"/>
    <m/>
    <n v="8"/>
    <n v="0"/>
    <x v="1090"/>
    <s v="г. Пермь, ул. Гашкова, д. 20: 2024: РЛ"/>
    <s v="РО"/>
    <s v="нет"/>
    <s v="г. Пермь, ул. Гашкова, д. 20: РЛ"/>
    <e v="#REF!"/>
  </r>
  <r>
    <n v="2056"/>
    <s v="Пермский городской округ, город Пермь"/>
    <s v="г. Пермь, ул. Героев Хасана, д. 28"/>
    <s v="РФа"/>
    <d v="2024-12-31T00:00:00"/>
    <m/>
    <s v=""/>
    <s v=""/>
    <x v="1091"/>
    <s v="г. Пермь, ул. Героев Хасана, д. 28: 2024: Рфа"/>
    <s v="РО"/>
    <s v="нет"/>
    <s v="г. Пермь, ул. Героев Хасана, д. 28: Рфа"/>
    <e v="#REF!"/>
  </r>
  <r>
    <n v="2057"/>
    <s v="Пермский городской округ, город Пермь"/>
    <s v="г. Пермь, ул. Героев Хасана, д. 30"/>
    <s v="РК"/>
    <d v="2024-12-31T00:00:00"/>
    <m/>
    <s v=""/>
    <s v=""/>
    <x v="1092"/>
    <s v="г. Пермь, ул. Героев Хасана, д. 30: 2024: РК"/>
    <s v="РО"/>
    <s v="нет"/>
    <s v="г. Пермь, ул. Героев Хасана, д. 30: РК"/>
    <e v="#REF!"/>
  </r>
  <r>
    <n v="2058"/>
    <s v="Пермский городской округ, город Пермь"/>
    <s v="г. Пермь, ул. Двинская, д. 9"/>
    <s v="РК"/>
    <d v="2024-12-31T00:00:00"/>
    <m/>
    <s v=""/>
    <s v=""/>
    <x v="1093"/>
    <s v="г. Пермь, ул. Двинская, д. 9: 2024: РК"/>
    <s v="РО"/>
    <s v="нет"/>
    <s v="г. Пермь, ул. Двинская, д. 9: РК"/>
    <e v="#REF!"/>
  </r>
  <r>
    <n v="2059"/>
    <s v="Пермский городской округ, город Пермь"/>
    <s v="г. Пермь, ул. Дружбы, д. 20"/>
    <s v="РК"/>
    <d v="2024-12-31T00:00:00"/>
    <m/>
    <s v=""/>
    <s v=""/>
    <x v="1094"/>
    <s v="г. Пермь, ул. Дружбы, д. 20: 2024: РК"/>
    <s v="РО"/>
    <s v="нет"/>
    <s v="г. Пермь, ул. Дружбы, д. 20: РК"/>
    <e v="#REF!"/>
  </r>
  <r>
    <n v="2060"/>
    <s v="Пермский городской округ, город Пермь"/>
    <s v="г. Пермь, ул. Екатерининская, д. 51"/>
    <s v="РФ"/>
    <d v="2024-12-31T00:00:00"/>
    <m/>
    <s v=""/>
    <s v=""/>
    <x v="1095"/>
    <s v="г. Пермь, ул. Екатерининская, д. 51: 2024: РФ"/>
    <s v="РО"/>
    <s v="нет"/>
    <s v="г. Пермь, ул. Екатерининская, д. 51: РФ"/>
    <e v="#REF!"/>
  </r>
  <r>
    <n v="2061"/>
    <s v="Пермский городской округ, город Пермь"/>
    <s v="г. Пермь, ул. Екатерининская, д. 51"/>
    <s v="РК"/>
    <d v="2024-12-31T00:00:00"/>
    <m/>
    <s v=""/>
    <s v=""/>
    <x v="1095"/>
    <s v="г. Пермь, ул. Екатерининская, д. 51: 2024: РК"/>
    <s v="РО"/>
    <s v="нет"/>
    <s v="г. Пермь, ул. Екатерининская, д. 51: РК"/>
    <e v="#REF!"/>
  </r>
  <r>
    <n v="2062"/>
    <s v="Пермский городской округ, город Пермь"/>
    <s v="г. Пермь, ул. Екатерининская, д. 51"/>
    <s v="РФа"/>
    <d v="2024-12-31T00:00:00"/>
    <m/>
    <s v=""/>
    <s v=""/>
    <x v="1095"/>
    <s v="г. Пермь, ул. Екатерининская, д. 51: 2024: Рфа"/>
    <s v="РО"/>
    <s v="нет"/>
    <s v="г. Пермь, ул. Екатерининская, д. 51: Рфа"/>
    <e v="#REF!"/>
  </r>
  <r>
    <n v="2063"/>
    <s v="Пермский городской округ, город Пермь"/>
    <s v="г. Пермь, ул. Карбышева, д. 10"/>
    <s v="РК"/>
    <d v="2024-12-31T00:00:00"/>
    <m/>
    <s v=""/>
    <s v=""/>
    <x v="1096"/>
    <s v="г. Пермь, ул. Карбышева, д. 10: 2024: РК"/>
    <s v="РО"/>
    <s v="нет"/>
    <s v="г. Пермь, ул. Карбышева, д. 10: РК"/>
    <e v="#REF!"/>
  </r>
  <r>
    <n v="2064"/>
    <s v="Пермский городской округ, город Пермь"/>
    <s v="г. Пермь, ул. Корсуньская, д. 23"/>
    <s v="РК"/>
    <d v="2024-12-31T00:00:00"/>
    <m/>
    <s v=""/>
    <s v=""/>
    <x v="1097"/>
    <s v="г. Пермь, ул. Корсуньская, д. 23: 2024: РК"/>
    <s v="РО"/>
    <s v="нет"/>
    <s v="г. Пермь, ул. Корсуньская, д. 23: РК"/>
    <e v="#REF!"/>
  </r>
  <r>
    <n v="2065"/>
    <s v="Пермский городской округ, город Пермь"/>
    <s v="г. Пермь, ул. Корсуньская, д. 25"/>
    <s v="РК"/>
    <d v="2024-12-31T00:00:00"/>
    <m/>
    <s v=""/>
    <s v=""/>
    <x v="1098"/>
    <s v="г. Пермь, ул. Корсуньская, д. 25: 2024: РК"/>
    <s v="РО"/>
    <s v="нет"/>
    <s v="г. Пермь, ул. Корсуньская, д. 25: РК"/>
    <e v="#REF!"/>
  </r>
  <r>
    <n v="2066"/>
    <s v="Пермский городской округ, город Пермь"/>
    <s v="г. Пермь, ул. Корсуньская, д. 27"/>
    <s v="РК"/>
    <d v="2024-12-31T00:00:00"/>
    <m/>
    <s v=""/>
    <s v=""/>
    <x v="1099"/>
    <s v="г. Пермь, ул. Корсуньская, д. 27: 2024: РК"/>
    <s v="РО"/>
    <s v="нет"/>
    <s v="г. Пермь, ул. Корсуньская, д. 27: РК"/>
    <e v="#REF!"/>
  </r>
  <r>
    <n v="2067"/>
    <s v="Пермский городской округ, город Пермь"/>
    <s v="г. Пермь, ул. Космонавта Леонова, д. 49"/>
    <s v="ВОД"/>
    <d v="2024-12-31T00:00:00"/>
    <m/>
    <s v=""/>
    <s v=""/>
    <x v="1100"/>
    <s v="г. Пермь, ул. Космонавта Леонова, д. 49: 2024: ВОД"/>
    <s v="РО"/>
    <s v="нет"/>
    <s v="г. Пермь, ул. Космонавта Леонова, д. 49: ВОД"/>
    <e v="#REF!"/>
  </r>
  <r>
    <n v="2068"/>
    <s v="Пермский городской округ, город Пермь"/>
    <s v="г. Пермь, ул. Кочегаров, д. 71"/>
    <s v="РЛ"/>
    <d v="2024-12-31T00:00:00"/>
    <m/>
    <n v="5"/>
    <n v="0"/>
    <x v="1101"/>
    <s v="г. Пермь, ул. Кочегаров, д. 71: 2024: РЛ"/>
    <s v="РО"/>
    <s v="нет"/>
    <s v="г. Пермь, ул. Кочегаров, д. 71: РЛ"/>
    <e v="#REF!"/>
  </r>
  <r>
    <n v="2069"/>
    <s v="Пермский городской округ, город Пермь"/>
    <s v="г. Пермь, ул. Краснова, д. 25"/>
    <s v="РК"/>
    <d v="2024-12-31T00:00:00"/>
    <m/>
    <s v=""/>
    <s v=""/>
    <x v="1102"/>
    <s v="г. Пермь, ул. Краснова, д. 25: 2024: РК"/>
    <s v="РО"/>
    <s v="нет"/>
    <s v="г. Пермь, ул. Краснова, д. 25: РК"/>
    <e v="#REF!"/>
  </r>
  <r>
    <n v="2070"/>
    <s v="Пермский городской округ, город Пермь"/>
    <s v="г. Пермь, ул. Красные Казармы, д. 10"/>
    <s v="РК"/>
    <d v="2024-12-31T00:00:00"/>
    <m/>
    <s v=""/>
    <s v=""/>
    <x v="1103"/>
    <s v="г. Пермь, ул. Красные Казармы, д. 10: 2024: РК"/>
    <s v="РО"/>
    <s v="нет"/>
    <s v="г. Пермь, ул. Красные Казармы, д. 10: РК"/>
    <e v="#REF!"/>
  </r>
  <r>
    <n v="2071"/>
    <s v="Пермский городской округ, город Пермь"/>
    <s v="г. Пермь, ул. Красные Казармы, д. 10"/>
    <s v="РФ"/>
    <d v="2024-12-31T00:00:00"/>
    <m/>
    <s v=""/>
    <s v=""/>
    <x v="1103"/>
    <s v="г. Пермь, ул. Красные Казармы, д. 10: 2024: РФ"/>
    <s v="РО"/>
    <s v="нет"/>
    <s v="г. Пермь, ул. Красные Казармы, д. 10: РФ"/>
    <e v="#REF!"/>
  </r>
  <r>
    <n v="2072"/>
    <s v="Пермский городской округ, город Пермь"/>
    <s v="г. Пермь, ул. Крисанова, д. 7"/>
    <s v="РК"/>
    <d v="2024-12-31T00:00:00"/>
    <m/>
    <s v=""/>
    <s v=""/>
    <x v="1104"/>
    <s v="г. Пермь, ул. Крисанова, д. 7: 2024: РК"/>
    <s v="РО"/>
    <s v="нет"/>
    <s v="г. Пермь, ул. Крисанова, д. 7: РК"/>
    <e v="#REF!"/>
  </r>
  <r>
    <n v="2073"/>
    <s v="Пермский городской округ, город Пермь"/>
    <s v="г. Пермь, ул. Кронита, д. 11"/>
    <s v="РЛ"/>
    <d v="2024-12-31T00:00:00"/>
    <m/>
    <n v="2"/>
    <n v="0"/>
    <x v="1105"/>
    <s v="г. Пермь, ул. Кронита, д. 11: 2024: РЛ"/>
    <s v="РО"/>
    <s v="нет"/>
    <s v="г. Пермь, ул. Кронита, д. 11: РЛ"/>
    <e v="#REF!"/>
  </r>
  <r>
    <n v="2074"/>
    <s v="Пермский городской округ, город Пермь"/>
    <s v="г. Пермь, ул. Крупской, д. 22"/>
    <s v="ГВС"/>
    <d v="2024-12-31T00:00:00"/>
    <m/>
    <s v=""/>
    <s v=""/>
    <x v="1106"/>
    <s v="г. Пермь, ул. Крупской, д. 22: 2024: ГВС"/>
    <s v="РО"/>
    <s v="нет"/>
    <s v="г. Пермь, ул. Крупской, д. 22: ГВС"/>
    <e v="#REF!"/>
  </r>
  <r>
    <n v="2075"/>
    <s v="Пермский городской округ, город Пермь"/>
    <s v="г. Пермь, пр-т Парковый, д. 2"/>
    <s v="РЛ"/>
    <d v="2024-12-31T00:00:00"/>
    <m/>
    <n v="1"/>
    <n v="1"/>
    <x v="1107"/>
    <s v="г. Пермь, пр-т Парковый, д. 2: 2024: РЛ"/>
    <s v="РО"/>
    <s v="нет"/>
    <s v="г. Пермь, пр-т Парковый, д. 2: РЛ"/>
    <e v="#REF!"/>
  </r>
  <r>
    <n v="2076"/>
    <s v="Пермский городской округ, город Пермь"/>
    <s v="г. Пермь, пр-т Парковый, д. 45Б"/>
    <s v="РЛ"/>
    <d v="2024-12-31T00:00:00"/>
    <m/>
    <n v="1"/>
    <n v="0"/>
    <x v="1108"/>
    <s v="г. Пермь, пр-т Парковый, д. 45Б: 2024: РЛ"/>
    <s v="РО"/>
    <s v="нет"/>
    <s v="г. Пермь, пр-т Парковый, д. 45Б: РЛ"/>
    <e v="#REF!"/>
  </r>
  <r>
    <n v="2077"/>
    <s v="Пермский городской округ, город Пермь"/>
    <s v="г. Пермь, пр-т Комсомольский, д. 72"/>
    <s v="РК"/>
    <d v="2024-12-31T00:00:00"/>
    <m/>
    <s v=""/>
    <s v=""/>
    <x v="1109"/>
    <s v="г. Пермь, пр-т Комсомольский, д. 72: 2024: РК"/>
    <s v="РО"/>
    <s v="нет"/>
    <s v="г. Пермь, пр-т Комсомольский, д. 72: РК"/>
    <e v="#REF!"/>
  </r>
  <r>
    <n v="2078"/>
    <s v="Пермский городской округ, город Пермь"/>
    <s v="г. Пермь, ул. Ласьвинская, д. 12"/>
    <s v="РФа"/>
    <d v="2024-12-31T00:00:00"/>
    <m/>
    <s v=""/>
    <s v=""/>
    <x v="1110"/>
    <s v="г. Пермь, ул. Ласьвинская, д. 12: 2024: Рфа"/>
    <s v="РО"/>
    <s v="нет"/>
    <s v="г. Пермь, ул. Ласьвинская, д. 12: Рфа"/>
    <e v="#REF!"/>
  </r>
  <r>
    <n v="2079"/>
    <s v="Пермский городской округ, город Пермь"/>
    <s v="г. Пермь, ул. Лебедева, д. 35"/>
    <s v="РНК"/>
    <d v="2024-12-31T00:00:00"/>
    <m/>
    <s v=""/>
    <s v=""/>
    <x v="1111"/>
    <s v="г. Пермь, ул. Лебедева, д. 35: 2024: РНК"/>
    <s v="РО"/>
    <s v="нет"/>
    <s v="г. Пермь, ул. Лебедева, д. 35: РНК"/>
    <e v="#REF!"/>
  </r>
  <r>
    <n v="2080"/>
    <s v="Пермский городской округ, город Пермь"/>
    <s v="г. Пермь, ул. Лебедева, д. 35"/>
    <s v="РФа"/>
    <d v="2024-12-31T00:00:00"/>
    <m/>
    <s v=""/>
    <s v=""/>
    <x v="1111"/>
    <s v="г. Пермь, ул. Лебедева, д. 35: 2024: Рфа"/>
    <s v="РО"/>
    <s v="нет"/>
    <s v="г. Пермь, ул. Лебедева, д. 35: Рфа"/>
    <e v="#REF!"/>
  </r>
  <r>
    <n v="2081"/>
    <s v="Пермский городской округ, город Пермь"/>
    <s v="г. Пермь, ул. Лебедева, д. 35"/>
    <s v="РП"/>
    <d v="2024-12-31T00:00:00"/>
    <m/>
    <s v=""/>
    <s v=""/>
    <x v="1111"/>
    <s v="г. Пермь, ул. Лебедева, д. 35: 2024: РП"/>
    <s v="РО"/>
    <s v="нет"/>
    <s v="г. Пермь, ул. Лебедева, д. 35: РП"/>
    <e v="#REF!"/>
  </r>
  <r>
    <n v="2082"/>
    <s v="Пермский городской округ, город Пермь"/>
    <s v="г. Пермь, ул. Ленина, д. 69"/>
    <s v="РФа"/>
    <d v="2024-12-31T00:00:00"/>
    <m/>
    <s v=""/>
    <s v=""/>
    <x v="1112"/>
    <s v="г. Пермь, ул. Ленина, д. 69: 2024: РФа"/>
    <s v="РО"/>
    <s v="нет"/>
    <s v="г. Пермь, ул. Ленина, д. 69: РФа"/>
    <e v="#REF!"/>
  </r>
  <r>
    <n v="2083"/>
    <s v="Пермский городской округ, город Пермь"/>
    <s v="г. Пермь, ул. Ленина, д. 74"/>
    <s v="РК"/>
    <d v="2024-12-31T00:00:00"/>
    <m/>
    <s v=""/>
    <s v=""/>
    <x v="1113"/>
    <s v="г. Пермь, ул. Ленина, д. 74: 2024: РК"/>
    <s v="РО"/>
    <s v="нет"/>
    <s v="г. Пермь, ул. Ленина, д. 74: РК"/>
    <e v="#REF!"/>
  </r>
  <r>
    <n v="2084"/>
    <s v="Пермский городской округ, город Пермь"/>
    <s v="г. Пермь, ул. Ленина, д. 79"/>
    <s v="РФ"/>
    <d v="2024-12-31T00:00:00"/>
    <m/>
    <s v=""/>
    <s v=""/>
    <x v="1114"/>
    <s v="г. Пермь, ул. Ленина, д. 79: 2024: РФ"/>
    <s v="РО"/>
    <s v="нет"/>
    <s v="г. Пермь, ул. Ленина, д. 79: РФ"/>
    <e v="#REF!"/>
  </r>
  <r>
    <n v="2085"/>
    <s v="Пермский городской округ, город Пермь"/>
    <s v="г. Пермь, ул. Ленина, д. 80"/>
    <s v="ЭЛ"/>
    <d v="2024-12-31T00:00:00"/>
    <m/>
    <s v=""/>
    <s v=""/>
    <x v="1115"/>
    <s v="г. Пермь, ул. Ленина, д. 80: 2024: ЭЛ"/>
    <s v="РО"/>
    <s v="нет"/>
    <s v="г. Пермь, ул. Ленина, д. 80: ЭЛ"/>
    <e v="#REF!"/>
  </r>
  <r>
    <n v="2086"/>
    <s v="Пермский городской округ, город Пермь"/>
    <s v="г. Пермь, ул. Ленина, д. 80"/>
    <s v="ХВС"/>
    <d v="2024-12-31T00:00:00"/>
    <m/>
    <s v=""/>
    <s v=""/>
    <x v="1115"/>
    <s v="г. Пермь, ул. Ленина, д. 80: 2024: ХВС"/>
    <s v="РО"/>
    <s v="нет"/>
    <s v="г. Пермь, ул. Ленина, д. 80: ХВС"/>
    <e v="#REF!"/>
  </r>
  <r>
    <n v="2087"/>
    <s v="Пермский городской округ, город Пермь"/>
    <s v="г. Пермь, ул. Ленина, д. 80"/>
    <s v="ВОД"/>
    <d v="2024-12-31T00:00:00"/>
    <m/>
    <s v=""/>
    <s v=""/>
    <x v="1115"/>
    <s v="г. Пермь, ул. Ленина, д. 80: 2024: ВОД"/>
    <s v="РО"/>
    <s v="нет"/>
    <s v="г. Пермь, ул. Ленина, д. 80: ВОД"/>
    <e v="#REF!"/>
  </r>
  <r>
    <n v="2088"/>
    <s v="Пермский городской округ, город Пермь"/>
    <s v="г. Пермь, ул. Ленина, д. 90"/>
    <s v="РФа"/>
    <d v="2024-12-31T00:00:00"/>
    <m/>
    <s v=""/>
    <s v=""/>
    <x v="1116"/>
    <s v="г. Пермь, ул. Ленина, д. 90: 2024: Рфа"/>
    <s v="РО"/>
    <s v="нет"/>
    <s v="г. Пермь, ул. Ленина, д. 90: Рфа"/>
    <e v="#REF!"/>
  </r>
  <r>
    <n v="2089"/>
    <s v="Пермский городской округ, город Пермь"/>
    <s v="г. Пермь, ул. Лодыгина, д. 46/2"/>
    <s v="РЛ"/>
    <d v="2024-12-31T00:00:00"/>
    <m/>
    <n v="2"/>
    <n v="0"/>
    <x v="1117"/>
    <s v="г. Пермь, ул. Лодыгина, д. 46/2: 2024: РЛ"/>
    <s v="РО"/>
    <s v="нет"/>
    <s v="г. Пермь, ул. Лодыгина, д. 46/2: РЛ"/>
    <e v="#REF!"/>
  </r>
  <r>
    <n v="2090"/>
    <s v="Пермский городской округ, город Пермь"/>
    <s v="г. Пермь, ул. Локомотивная, д. 8"/>
    <s v="РФ"/>
    <d v="2024-12-31T00:00:00"/>
    <m/>
    <s v=""/>
    <s v=""/>
    <x v="1118"/>
    <s v="г. Пермь, ул. Локомотивная, д. 8: 2024: РФ"/>
    <s v="РО"/>
    <s v="нет"/>
    <s v="г. Пермь, ул. Локомотивная, д. 8: РФ"/>
    <e v="#REF!"/>
  </r>
  <r>
    <n v="2091"/>
    <s v="Пермский городской округ, город Пермь"/>
    <s v="г. Пермь, ул. Луначарского, д. 32"/>
    <s v="РФа"/>
    <d v="2024-12-31T00:00:00"/>
    <m/>
    <s v=""/>
    <s v=""/>
    <x v="1119"/>
    <s v="г. Пермь, ул. Луначарского, д. 32: 2024: Рфа"/>
    <s v="РО"/>
    <s v="нет"/>
    <s v="г. Пермь, ул. Луначарского, д. 32: Рфа"/>
    <e v="#REF!"/>
  </r>
  <r>
    <n v="2092"/>
    <s v="Пермский городской округ, город Пермь"/>
    <s v="г. Пермь, ул. Луначарского, д. 62б"/>
    <s v="РФа"/>
    <d v="2024-12-31T00:00:00"/>
    <m/>
    <s v=""/>
    <s v=""/>
    <x v="1120"/>
    <s v="г. Пермь, ул. Луначарского, д. 62б: 2024: Рфа"/>
    <s v="РО"/>
    <s v="нет"/>
    <s v="г. Пермь, ул. Луначарского, д. 62б: Рфа"/>
    <e v="#REF!"/>
  </r>
  <r>
    <n v="2093"/>
    <s v="Пермский городской округ, город Пермь"/>
    <s v="г. Пермь, ул. Малкова, д. 10"/>
    <s v="РК"/>
    <d v="2024-12-31T00:00:00"/>
    <m/>
    <s v=""/>
    <s v=""/>
    <x v="1121"/>
    <s v="г. Пермь, ул. Малкова, д. 10: 2024: РК"/>
    <s v="РО"/>
    <s v="нет"/>
    <s v="г. Пермь, ул. Малкова, д. 10: РК"/>
    <e v="#REF!"/>
  </r>
  <r>
    <n v="2094"/>
    <s v="Пермский городской округ, город Пермь"/>
    <s v="г. Пермь, ул. Малкова, д. 14"/>
    <s v="РФ"/>
    <d v="2024-12-31T00:00:00"/>
    <m/>
    <s v=""/>
    <s v=""/>
    <x v="1122"/>
    <s v="г. Пермь, ул. Малкова, д. 14: 2024: РФ"/>
    <s v="РО"/>
    <s v="нет"/>
    <s v="г. Пермь, ул. Малкова, д. 14: РФ"/>
    <e v="#REF!"/>
  </r>
  <r>
    <n v="2095"/>
    <s v="Пермский городской округ, город Пермь"/>
    <s v="г. Пермь, ул. Малкова, д. 16"/>
    <s v="РФ"/>
    <d v="2024-12-31T00:00:00"/>
    <m/>
    <s v=""/>
    <s v=""/>
    <x v="1123"/>
    <s v="г. Пермь, ул. Малкова, д. 16: 2024: РФ"/>
    <s v="РО"/>
    <s v="нет"/>
    <s v="г. Пермь, ул. Малкова, д. 16: РФ"/>
    <e v="#REF!"/>
  </r>
  <r>
    <n v="2096"/>
    <s v="Пермский городской округ, город Пермь"/>
    <s v="г. Пермь, ул. Малкова, д. 18"/>
    <s v="РФ"/>
    <d v="2024-12-31T00:00:00"/>
    <m/>
    <s v=""/>
    <s v=""/>
    <x v="1124"/>
    <s v="г. Пермь, ул. Малкова, д. 18: 2024: РФ"/>
    <s v="РО"/>
    <s v="нет"/>
    <s v="г. Пермь, ул. Малкова, д. 18: РФ"/>
    <e v="#REF!"/>
  </r>
  <r>
    <n v="2097"/>
    <s v="Пермский городской округ, город Пермь"/>
    <s v="г. Пермь, ул. Малкова, д. 20"/>
    <s v="РФ"/>
    <d v="2024-12-31T00:00:00"/>
    <m/>
    <s v=""/>
    <s v=""/>
    <x v="1125"/>
    <s v="г. Пермь, ул. Малкова, д. 20: 2024: РФ"/>
    <s v="РО"/>
    <s v="нет"/>
    <s v="г. Пермь, ул. Малкова, д. 20: РФ"/>
    <e v="#REF!"/>
  </r>
  <r>
    <n v="2098"/>
    <s v="Пермский городской округ, город Пермь"/>
    <s v="г. Пермь, ул. Маршала Рыбалко, д. 1а"/>
    <s v="РФа"/>
    <d v="2024-12-31T00:00:00"/>
    <m/>
    <s v=""/>
    <s v=""/>
    <x v="1126"/>
    <s v="г. Пермь, ул. Маршала Рыбалко, д. 1а: 2024: РФа"/>
    <s v="РО"/>
    <s v="нет"/>
    <s v="г. Пермь, ул. Маршала Рыбалко, д. 1а: РФа"/>
    <e v="#REF!"/>
  </r>
  <r>
    <n v="2099"/>
    <s v="Пермский городской округ, город Пермь"/>
    <s v="г. Пермь, ул. Маршала Рыбалко, д. 9а"/>
    <s v="РК"/>
    <d v="2024-12-31T00:00:00"/>
    <m/>
    <s v=""/>
    <s v=""/>
    <x v="1127"/>
    <s v="г. Пермь, ул. Маршала Рыбалко, д. 9а: 2024: РК"/>
    <s v="РО"/>
    <s v="нет"/>
    <s v="г. Пермь, ул. Маршала Рыбалко, д. 9а: РК"/>
    <e v="#REF!"/>
  </r>
  <r>
    <n v="2100"/>
    <s v="Пермский городской округ, город Пермь"/>
    <s v="г. Пермь, ул. Маршала Рыбалко, д. 105В"/>
    <s v="РЛ"/>
    <d v="2024-12-31T00:00:00"/>
    <m/>
    <n v="2"/>
    <n v="0"/>
    <x v="1128"/>
    <s v="г. Пермь, ул. Маршала Рыбалко, д. 105В: 2024: РЛ"/>
    <s v="РО"/>
    <s v="нет"/>
    <s v="г. Пермь, ул. Маршала Рыбалко, д. 105В: РЛ"/>
    <e v="#REF!"/>
  </r>
  <r>
    <n v="2101"/>
    <s v="Пермский городской округ, город Пермь"/>
    <s v="г. Пермь, ул. Мира, д. 69"/>
    <s v="РФа"/>
    <d v="2024-12-31T00:00:00"/>
    <m/>
    <s v=""/>
    <s v=""/>
    <x v="1129"/>
    <s v="г. Пермь, ул. Мира, д. 69: 2024: РФа"/>
    <s v="РО"/>
    <s v="нет"/>
    <s v="г. Пермь, ул. Мира, д. 69: РФа"/>
    <e v="#REF!"/>
  </r>
  <r>
    <n v="2102"/>
    <s v="Пермский городской округ, город Пермь"/>
    <s v="г. Пермь, ул. Мира, д. 79"/>
    <s v="РК"/>
    <d v="2024-12-31T00:00:00"/>
    <m/>
    <s v=""/>
    <s v=""/>
    <x v="1130"/>
    <s v="г. Пермь, ул. Мира, д. 79: 2024: РК"/>
    <s v="РО"/>
    <s v="нет"/>
    <s v="г. Пермь, ул. Мира, д. 79: РК"/>
    <e v="#REF!"/>
  </r>
  <r>
    <n v="2103"/>
    <s v="Пермский городской округ, город Пермь"/>
    <s v="г. Пермь, ул. Мильчакова, д. 6"/>
    <s v="РК"/>
    <d v="2024-12-31T00:00:00"/>
    <m/>
    <s v=""/>
    <s v=""/>
    <x v="1131"/>
    <s v="г. Пермь, ул. Мильчакова, д. 6: 2024: РК"/>
    <s v="РО"/>
    <s v="нет"/>
    <s v="г. Пермь, ул. Мильчакова, д. 6: РК"/>
    <e v="#REF!"/>
  </r>
  <r>
    <n v="2104"/>
    <s v="Пермский городской округ, город Пермь"/>
    <s v="г. Пермь, ул. Мозырьская, д. 5"/>
    <s v="РК"/>
    <d v="2024-12-31T00:00:00"/>
    <m/>
    <s v=""/>
    <s v=""/>
    <x v="1132"/>
    <s v="г. Пермь, ул. Мозырьская, д. 5: 2024: РК"/>
    <s v="РО"/>
    <s v="нет"/>
    <s v="г. Пермь, ул. Мозырьская, д. 5: РК"/>
    <e v="#REF!"/>
  </r>
  <r>
    <n v="2105"/>
    <s v="Пермский городской округ, город Пермь"/>
    <s v="г. Пермь, ул. Монастырская, д. 53а"/>
    <s v="РК"/>
    <d v="2024-12-31T00:00:00"/>
    <m/>
    <s v=""/>
    <s v=""/>
    <x v="1133"/>
    <s v="г. Пермь, ул. Монастырская, д. 53а: 2024: РК"/>
    <s v="РО"/>
    <s v="нет"/>
    <s v="г. Пермь, ул. Монастырская, д. 53а: РК"/>
    <e v="#REF!"/>
  </r>
  <r>
    <n v="2106"/>
    <s v="Пермский городской округ, город Пермь"/>
    <s v="г. Пермь, ул. Моторостроителей, д. 10"/>
    <s v="РЛ"/>
    <d v="2024-12-31T00:00:00"/>
    <m/>
    <n v="4"/>
    <n v="0"/>
    <x v="1134"/>
    <s v="г. Пермь, ул. Моторостроителей, д. 10: 2024: РЛ"/>
    <s v="РО"/>
    <s v="нет"/>
    <s v="г. Пермь, ул. Моторостроителей, д. 10: РЛ"/>
    <e v="#REF!"/>
  </r>
  <r>
    <n v="2107"/>
    <s v="Пермский городской округ, город Пермь"/>
    <s v="г. Пермь, ул. Народовольческая, д. 3"/>
    <s v="РФа"/>
    <d v="2024-12-31T00:00:00"/>
    <m/>
    <s v=""/>
    <s v=""/>
    <x v="1135"/>
    <s v="г. Пермь, ул. Народовольческая, д. 3: 2024: РФа"/>
    <s v="РО"/>
    <s v="нет"/>
    <s v="г. Пермь, ул. Народовольческая, д. 3: РФа"/>
    <e v="#REF!"/>
  </r>
  <r>
    <n v="2108"/>
    <s v="Пермский городской округ, город Пермь"/>
    <s v="г. Пермь, ул. Народовольческая, д. 3а"/>
    <s v="РФа"/>
    <d v="2024-12-31T00:00:00"/>
    <m/>
    <s v=""/>
    <s v=""/>
    <x v="1136"/>
    <s v="г. Пермь, ул. Народовольческая, д. 3а: 2024: РФа"/>
    <s v="РО"/>
    <s v="нет"/>
    <s v="г. Пермь, ул. Народовольческая, д. 3а: РФа"/>
    <e v="#REF!"/>
  </r>
  <r>
    <n v="2109"/>
    <s v="Пермский городской округ, город Пермь"/>
    <s v="г. Пермь, ул. 25 Октября, д. 4"/>
    <s v="ТЕП"/>
    <d v="2024-12-31T00:00:00"/>
    <m/>
    <s v=""/>
    <s v=""/>
    <x v="1137"/>
    <s v="г. Пермь, ул. 25 Октября, д. 4: 2024: ТЕП"/>
    <s v="РО"/>
    <s v="нет"/>
    <s v="г. Пермь, ул. 25 Октября, д. 4: ТЕП"/>
    <e v="#REF!"/>
  </r>
  <r>
    <n v="2110"/>
    <s v="Пермский городской округ, город Пермь"/>
    <s v="г. Пермь, ул. 25 Октября, д. 4"/>
    <s v="ХВС"/>
    <d v="2024-12-31T00:00:00"/>
    <m/>
    <s v=""/>
    <s v=""/>
    <x v="1137"/>
    <s v="г. Пермь, ул. 25 Октября, д. 4: 2024: ХВС"/>
    <s v="РО"/>
    <s v="нет"/>
    <s v="г. Пермь, ул. 25 Октября, д. 4: ХВС"/>
    <e v="#REF!"/>
  </r>
  <r>
    <n v="2111"/>
    <s v="Пермский городской округ, город Пермь"/>
    <s v="г. Пермь, ул. 25 Октября, д. 4"/>
    <s v="ГВС"/>
    <d v="2024-12-31T00:00:00"/>
    <m/>
    <s v=""/>
    <s v=""/>
    <x v="1137"/>
    <s v="г. Пермь, ул. 25 Октября, д. 4: 2024: ГВС"/>
    <s v="РО"/>
    <s v="нет"/>
    <s v="г. Пермь, ул. 25 Октября, д. 4: ГВС"/>
    <e v="#REF!"/>
  </r>
  <r>
    <n v="2112"/>
    <s v="Пермский городской округ, город Пермь"/>
    <s v="г. Пермь, ул. 25 Октября, д. 4"/>
    <s v="ВОД"/>
    <d v="2024-12-31T00:00:00"/>
    <m/>
    <s v=""/>
    <s v=""/>
    <x v="1137"/>
    <s v="г. Пермь, ул. 25 Октября, д. 4: 2024: ВОД"/>
    <s v="РО"/>
    <s v="нет"/>
    <s v="г. Пермь, ул. 25 Октября, д. 4: ВОД"/>
    <e v="#REF!"/>
  </r>
  <r>
    <n v="2113"/>
    <s v="Пермский городской округ, город Пермь"/>
    <s v="г. Пермь, ул. 25 Октября, д. 27"/>
    <s v="РФа"/>
    <d v="2024-12-31T00:00:00"/>
    <m/>
    <s v=""/>
    <s v=""/>
    <x v="1138"/>
    <s v="г. Пермь, ул. 25 Октября, д. 27: 2024: Рфа"/>
    <s v="РО"/>
    <s v="нет"/>
    <s v="г. Пермь, ул. 25 Октября, д. 27: Рфа"/>
    <e v="#REF!"/>
  </r>
  <r>
    <n v="2114"/>
    <s v="Пермский городской округ, город Пермь"/>
    <s v="г. Пермь, ул. 25 Октября, д. 27"/>
    <s v="РФ"/>
    <d v="2024-12-31T00:00:00"/>
    <m/>
    <s v=""/>
    <s v=""/>
    <x v="1138"/>
    <s v="г. Пермь, ул. 25 Октября, д. 27: 2024: РФ"/>
    <s v="РО"/>
    <s v="нет"/>
    <s v="г. Пермь, ул. 25 Октября, д. 27: РФ"/>
    <e v="#REF!"/>
  </r>
  <r>
    <n v="2115"/>
    <s v="Пермский городской округ, город Пермь"/>
    <s v="г. Пермь, ул. Петропавловская, д. 37"/>
    <s v="РК"/>
    <d v="2024-12-31T00:00:00"/>
    <m/>
    <s v=""/>
    <s v=""/>
    <x v="1139"/>
    <s v="г. Пермь, ул. Петропавловская, д. 37: 2024: РК"/>
    <s v="РО"/>
    <s v="нет"/>
    <s v="г. Пермь, ул. Петропавловская, д. 37: РК"/>
    <e v="#REF!"/>
  </r>
  <r>
    <n v="2116"/>
    <s v="Пермский городской округ, город Пермь"/>
    <s v="г. Пермь, ул. Подводников, д. 15"/>
    <s v="РЛ"/>
    <d v="2024-12-31T00:00:00"/>
    <m/>
    <n v="2"/>
    <n v="0"/>
    <x v="1140"/>
    <s v="г. Пермь, ул. Подводников, д. 15: 2024: РЛ"/>
    <s v="РО"/>
    <s v="нет"/>
    <s v="г. Пермь, ул. Подводников, д. 15: РЛ"/>
    <e v="#REF!"/>
  </r>
  <r>
    <n v="2117"/>
    <s v="Пермский городской округ, город Пермь"/>
    <s v="г. Пермь, ул. Полтавская, д. 5"/>
    <s v="РК"/>
    <d v="2024-12-31T00:00:00"/>
    <m/>
    <s v=""/>
    <s v=""/>
    <x v="1141"/>
    <s v="г. Пермь, ул. Полтавская, д. 5: 2024: РК"/>
    <s v="РО"/>
    <s v="нет"/>
    <s v="г. Пермь, ул. Полтавская, д. 5: РК"/>
    <e v="#REF!"/>
  </r>
  <r>
    <n v="2118"/>
    <s v="Пермский городской округ, город Пермь"/>
    <s v="г. Пермь, ул. Солдатова, д. 12"/>
    <s v="РЛ"/>
    <d v="2024-12-31T00:00:00"/>
    <m/>
    <n v="2"/>
    <n v="2"/>
    <x v="1142"/>
    <s v="г. Пермь, ул. Солдатова, д. 12: 2024: РЛ"/>
    <s v="РО"/>
    <s v="нет"/>
    <s v="г. Пермь, ул. Солдатова, д. 12: РЛ"/>
    <e v="#REF!"/>
  </r>
  <r>
    <n v="2119"/>
    <s v="Пермский городской округ, город Пермь"/>
    <s v="г. Пермь, ул. Соловьева, д. 14"/>
    <s v="РФа"/>
    <d v="2024-12-31T00:00:00"/>
    <m/>
    <s v=""/>
    <s v=""/>
    <x v="1143"/>
    <s v="г. Пермь, ул. Соловьева, д. 14: 2024: Рфа"/>
    <s v="РО"/>
    <s v="нет"/>
    <s v="г. Пермь, ул. Соловьева, д. 14: Рфа"/>
    <e v="#REF!"/>
  </r>
  <r>
    <n v="2120"/>
    <s v="Пермский городской округ, город Пермь"/>
    <s v="г. Пермь, ул. Старцева, д. 15/1"/>
    <s v="РЛ"/>
    <d v="2024-12-31T00:00:00"/>
    <m/>
    <n v="1"/>
    <n v="0"/>
    <x v="1144"/>
    <s v="г. Пермь, ул. Старцева, д. 15/1: 2024: РЛ"/>
    <s v="РО"/>
    <s v="нет"/>
    <s v="г. Пермь, ул. Старцева, д. 15/1: РЛ"/>
    <e v="#REF!"/>
  </r>
  <r>
    <n v="2121"/>
    <s v="Пермский городской округ, город Пермь"/>
    <s v="г. Пермь, ул. Тбилисская, д. 27"/>
    <s v="РЛ"/>
    <d v="2024-12-31T00:00:00"/>
    <m/>
    <n v="2"/>
    <n v="0"/>
    <x v="1145"/>
    <s v="г. Пермь, ул. Тбилисская, д. 27: 2024: РЛ"/>
    <s v="РО"/>
    <s v="нет"/>
    <s v="г. Пермь, ул. Тбилисская, д. 27: РЛ"/>
    <e v="#REF!"/>
  </r>
  <r>
    <n v="2122"/>
    <s v="Пермский городской округ, город Пермь"/>
    <s v="г. Пермь, ул. Уральская, д. 113"/>
    <s v="РФа"/>
    <d v="2024-12-31T00:00:00"/>
    <m/>
    <s v=""/>
    <s v=""/>
    <x v="1146"/>
    <s v="г. Пермь, ул. Уральская, д. 113: 2024: Рфа"/>
    <s v="РО"/>
    <s v="нет"/>
    <s v="г. Пермь, ул. Уральская, д. 113: Рфа"/>
    <e v="#REF!"/>
  </r>
  <r>
    <n v="2123"/>
    <s v="Пермский городской округ, город Пермь"/>
    <s v="г. Пермь, ул. Челюскинцев, д. 15"/>
    <s v="РП"/>
    <d v="2024-12-31T00:00:00"/>
    <m/>
    <s v=""/>
    <s v=""/>
    <x v="1147"/>
    <s v="г. Пермь, ул. Челюскинцев, д. 15: 2024: РП"/>
    <s v="РО"/>
    <s v="нет"/>
    <s v="г. Пермь, ул. Челюскинцев, д. 15: РП"/>
    <e v="#REF!"/>
  </r>
  <r>
    <n v="2124"/>
    <s v="Пермский городской округ, город Пермь"/>
    <s v="г. Пермь, ул. Чердынская, д. 38"/>
    <s v="РК"/>
    <d v="2024-12-31T00:00:00"/>
    <m/>
    <s v=""/>
    <s v=""/>
    <x v="1148"/>
    <s v="г. Пермь, ул. Чердынская, д. 38: 2024: РК"/>
    <s v="РО"/>
    <s v="нет"/>
    <s v="г. Пермь, ул. Чердынская, д. 38: РК"/>
    <e v="#REF!"/>
  </r>
  <r>
    <n v="2125"/>
    <s v="Пермский городской округ, город Пермь"/>
    <s v="г. Пермь, ул. Чкалова, д. 10"/>
    <s v="РЛ"/>
    <d v="2024-12-31T00:00:00"/>
    <m/>
    <n v="4"/>
    <n v="0"/>
    <x v="1149"/>
    <s v="г. Пермь, ул. Чкалова, д. 10: 2024: РЛ"/>
    <s v="РО"/>
    <s v="нет"/>
    <s v="г. Пермь, ул. Чкалова, д. 10: РЛ"/>
    <e v="#REF!"/>
  </r>
  <r>
    <n v="2126"/>
    <s v="Пермский городской округ, город Пермь"/>
    <s v="г. Пермь, ш. Космонавтов, д. 51"/>
    <s v="РК"/>
    <d v="2024-12-31T00:00:00"/>
    <m/>
    <s v=""/>
    <s v=""/>
    <x v="1150"/>
    <s v="г. Пермь, ш. Космонавтов, д. 51: 2024: РК"/>
    <s v="РО"/>
    <s v="нет"/>
    <s v="г. Пермь, ш. Космонавтов, д. 51: РК"/>
    <e v="#REF!"/>
  </r>
  <r>
    <n v="2127"/>
    <s v="Пермский городской округ, город Пермь"/>
    <s v="г. Пермь, ш. Космонавтов, д. 110"/>
    <s v="РК"/>
    <d v="2024-12-31T00:00:00"/>
    <m/>
    <s v=""/>
    <s v=""/>
    <x v="1151"/>
    <s v="г. Пермь, ш. Космонавтов, д. 110: 2024: РК"/>
    <s v="РО"/>
    <s v="нет"/>
    <s v="г. Пермь, ш. Космонавтов, д. 110: РК"/>
    <e v="#REF!"/>
  </r>
  <r>
    <n v="2128"/>
    <s v="Пермский городской округ, город Пермь"/>
    <s v="г. Пермь, ш. Космонавтов, д. 110"/>
    <s v="РФ"/>
    <d v="2024-12-31T00:00:00"/>
    <m/>
    <s v=""/>
    <s v=""/>
    <x v="1151"/>
    <s v="г. Пермь, ш. Космонавтов, д. 110: 2024: РФ"/>
    <s v="РО"/>
    <s v="нет"/>
    <s v="г. Пермь, ш. Космонавтов, д. 110: РФ"/>
    <e v="#REF!"/>
  </r>
  <r>
    <n v="2129"/>
    <s v="Пермский городской округ, город Пермь"/>
    <s v="г. Пермь, ш. Космонавтов, д. 110"/>
    <s v="РНК"/>
    <d v="2024-12-31T00:00:00"/>
    <m/>
    <s v=""/>
    <s v=""/>
    <x v="1151"/>
    <s v="г. Пермь, ш. Космонавтов, д. 110: 2024: РНК"/>
    <s v="РО"/>
    <s v="нет"/>
    <s v="г. Пермь, ш. Космонавтов, д. 110: РНК"/>
    <e v="#REF!"/>
  </r>
  <r>
    <n v="2130"/>
    <s v="Пермский городской округ, город Пермь"/>
    <s v="г. Пермь, ул. Сестрорецкая, д. 15"/>
    <s v="РК"/>
    <d v="2024-12-31T00:00:00"/>
    <m/>
    <s v=""/>
    <s v=""/>
    <x v="1152"/>
    <s v="г. Пермь, ул. Сестрорецкая, д. 15: 2024: РК"/>
    <s v="РО"/>
    <s v="нет"/>
    <s v="г. Пермь, ул. Сестрорецкая, д. 15: РК"/>
    <e v="#REF!"/>
  </r>
  <r>
    <n v="2131"/>
    <s v="Пермский городской округ, город Пермь"/>
    <s v="г. Пермь, ул. Сестрорецкая, д. 26"/>
    <s v="РК"/>
    <d v="2024-12-31T00:00:00"/>
    <m/>
    <s v=""/>
    <s v=""/>
    <x v="1153"/>
    <s v="г. Пермь, ул. Сестрорецкая, д. 26: 2024: РК"/>
    <s v="РО"/>
    <s v="нет"/>
    <s v="г. Пермь, ул. Сестрорецкая, д. 26: РК"/>
    <e v="#REF!"/>
  </r>
  <r>
    <n v="2132"/>
    <s v="Пермский городской округ, город Пермь"/>
    <s v="г. Пермь, ул. Сухумская, д. 4а"/>
    <s v="РК"/>
    <d v="2024-12-31T00:00:00"/>
    <m/>
    <s v=""/>
    <s v=""/>
    <x v="1154"/>
    <s v="г. Пермь, ул. Сухумская, д. 4а: 2024: РК"/>
    <s v="РО"/>
    <s v="нет"/>
    <s v="г. Пермь, ул. Сухумская, д. 4а: РК"/>
    <e v="#REF!"/>
  </r>
  <r>
    <n v="2133"/>
    <s v="Пермский городской округ, город Пермь"/>
    <s v="г. Пермь, ул. Яблочкова, д. 31"/>
    <s v="РК"/>
    <d v="2024-12-31T00:00:00"/>
    <m/>
    <s v=""/>
    <s v=""/>
    <x v="1155"/>
    <s v="г. Пермь, ул. Яблочкова, д. 31: 2024: РК"/>
    <s v="РО"/>
    <s v="нет"/>
    <s v="г. Пермь, ул. Яблочкова, д. 31: РК"/>
    <e v="#REF!"/>
  </r>
  <r>
    <n v="2134"/>
    <s v="Октябрьский городской округ Пермского края"/>
    <s v="пгт Сарс, ул. Советская, д. 35"/>
    <s v="ТЕП"/>
    <d v="2024-12-31T00:00:00"/>
    <m/>
    <s v=""/>
    <s v=""/>
    <x v="1156"/>
    <s v="пгт Сарс, ул. Советская, д. 35: 2024: ТЕП"/>
    <s v="РО"/>
    <s v="нет"/>
    <s v="пгт Сарс, ул. Советская, д. 35: ТЕП"/>
    <e v="#REF!"/>
  </r>
  <r>
    <n v="2135"/>
    <s v="Октябрьский городской округ Пермского края"/>
    <s v="пгт Сарс, ул. Советская, д. 37"/>
    <s v="ТЕП"/>
    <d v="2025-12-31T00:00:00"/>
    <m/>
    <s v=""/>
    <s v=""/>
    <x v="1157"/>
    <s v="пгт Сарс, ул. Советская, д. 37: 2025: ТЕП"/>
    <s v="РО"/>
    <s v="нет"/>
    <s v="пгт Сарс, ул. Советская, д. 37: ТЕП"/>
    <e v="#REF!"/>
  </r>
  <r>
    <n v="2136"/>
    <s v="Соликамский городской округ Пермского края"/>
    <s v="г. Соликамск, ул. Набережная, д. 93"/>
    <s v="РФа"/>
    <d v="2024-12-31T00:00:00"/>
    <m/>
    <s v=""/>
    <s v=""/>
    <x v="1158"/>
    <s v="г. Соликамск, ул. Набережная, д. 93: 2024: РФа"/>
    <s v="РО"/>
    <s v="нет"/>
    <s v="г. Соликамск, ул. Набережная, д. 93: РФа"/>
    <e v="#REF!"/>
  </r>
  <r>
    <n v="2137"/>
    <s v="Соликамский городской округ Пермского края"/>
    <s v="г. Соликамск, ул. Набережная, д. 95"/>
    <s v="РФа"/>
    <d v="2024-12-31T00:00:00"/>
    <m/>
    <s v=""/>
    <s v=""/>
    <x v="1159"/>
    <s v="г. Соликамск, ул. Набережная, д. 95: 2024: Рфа"/>
    <s v="РО"/>
    <s v="нет"/>
    <s v="г. Соликамск, ул. Набережная, д. 95: Рфа"/>
    <e v="#REF!"/>
  </r>
  <r>
    <n v="2138"/>
    <s v="Соликамский городской округ Пермского края"/>
    <s v="г. Соликамск, ул. Набережная, д. 95"/>
    <s v="РФ"/>
    <d v="2024-12-31T00:00:00"/>
    <m/>
    <s v=""/>
    <s v=""/>
    <x v="1159"/>
    <s v="г. Соликамск, ул. Набережная, д. 95: 2024: РФ"/>
    <s v="РО"/>
    <s v="нет"/>
    <s v="г. Соликамск, ул. Набережная, д. 95: РФ"/>
    <e v="#REF!"/>
  </r>
  <r>
    <n v="2139"/>
    <s v="Соликамский городской округ Пермского края"/>
    <s v="г. Соликамск, ул. Розалии Землячки, д. 16"/>
    <s v="РФ"/>
    <d v="2024-12-31T00:00:00"/>
    <m/>
    <s v=""/>
    <s v=""/>
    <x v="1160"/>
    <s v="г. Соликамск, ул. Розалии Землячки, д. 16: 2024: РФ"/>
    <s v="РО"/>
    <s v="нет"/>
    <s v="г. Соликамск, ул. Розалии Землячки, д. 16: РФ"/>
    <e v="#REF!"/>
  </r>
  <r>
    <n v="2140"/>
    <s v="Соликамский городской округ Пермского края"/>
    <s v="г. Соликамск, ул. Северная, д. 12"/>
    <s v="РНК"/>
    <d v="2024-12-31T00:00:00"/>
    <m/>
    <s v=""/>
    <s v=""/>
    <x v="1161"/>
    <s v="г. Соликамск, ул. Северная, д. 12: 2024: РНК"/>
    <s v="РО"/>
    <s v="нет"/>
    <s v="г. Соликамск, ул. Северная, д. 12: РНК"/>
    <e v="#REF!"/>
  </r>
  <r>
    <n v="2141"/>
    <s v="Соликамский городской округ Пермского края"/>
    <s v="г. Соликамск, ул. Черняховского, д. 27"/>
    <s v="РК"/>
    <d v="2024-12-31T00:00:00"/>
    <m/>
    <s v=""/>
    <s v=""/>
    <x v="1162"/>
    <s v="г. Соликамск, ул. Черняховского, д. 27: 2024: РК"/>
    <s v="РО"/>
    <s v="нет"/>
    <s v="г. Соликамск, ул. Черняховского, д. 27: РК"/>
    <e v="#REF!"/>
  </r>
  <r>
    <n v="2142"/>
    <s v="Соликамский городской округ Пермского края"/>
    <s v="г. Соликамск, ул. Матросова, д. 37"/>
    <s v="РК"/>
    <d v="2024-12-31T00:00:00"/>
    <m/>
    <s v=""/>
    <s v=""/>
    <x v="334"/>
    <s v="г. Соликамск, ул. Матросова, д. 37: 2024: РК"/>
    <s v="РО"/>
    <s v="нет"/>
    <s v="г. Соликамск, ул. Матросова, д. 37: РК"/>
    <e v="#REF!"/>
  </r>
  <r>
    <n v="2143"/>
    <s v="Краснокамский городской округ Пермского края"/>
    <s v="с. Стряпунята, ул. Энтузиастов, д. 2"/>
    <s v="ХВС"/>
    <d v="2024-12-31T00:00:00"/>
    <m/>
    <s v=""/>
    <s v=""/>
    <x v="1163"/>
    <s v="с. Стряпунята, ул. Энтузиастов, д. 2: 2024: ХВС"/>
    <s v="РО"/>
    <s v="нет"/>
    <s v="с. Стряпунята, ул. Энтузиастов, д. 2: ХВС"/>
    <e v="#REF!"/>
  </r>
  <r>
    <n v="2144"/>
    <s v="Краснокамский городской округ Пермского края"/>
    <s v="с. Стряпунята, ул. Энтузиастов, д. 2"/>
    <s v="ВОД"/>
    <d v="2024-12-31T00:00:00"/>
    <m/>
    <s v=""/>
    <s v=""/>
    <x v="1163"/>
    <s v="с. Стряпунята, ул. Энтузиастов, д. 2: 2024: ВОД"/>
    <s v="РО"/>
    <s v="нет"/>
    <s v="с. Стряпунята, ул. Энтузиастов, д. 2: ВОД"/>
    <e v="#REF!"/>
  </r>
  <r>
    <n v="2145"/>
    <s v="Краснокамский городской округ Пермского края"/>
    <s v="с. Стряпунята, ул. Энтузиастов, д. 2"/>
    <s v="ЭЛ"/>
    <d v="2024-12-31T00:00:00"/>
    <m/>
    <s v=""/>
    <s v=""/>
    <x v="1163"/>
    <s v="с. Стряпунята, ул. Энтузиастов, д. 2: 2024: ЭЛ"/>
    <s v="РО"/>
    <s v="нет"/>
    <s v="с. Стряпунята, ул. Энтузиастов, д. 2: ЭЛ"/>
    <e v="#REF!"/>
  </r>
  <r>
    <n v="2146"/>
    <s v="Чайковский городской округ Пермского края"/>
    <s v="г. Чайковский, б-р Приморский, д. 45"/>
    <s v="РК"/>
    <d v="2024-12-31T00:00:00"/>
    <m/>
    <s v=""/>
    <s v=""/>
    <x v="1164"/>
    <s v="г. Чайковский, б-р Приморский, д. 45: 2024: РК"/>
    <s v="РО"/>
    <s v="нет"/>
    <s v="г. Чайковский, б-р Приморский, д. 45: РК"/>
    <e v="#REF!"/>
  </r>
  <r>
    <n v="2147"/>
    <s v="Чернушинский городской округ Пермского края"/>
    <s v="г. Чернушка, ул. Мира, д. 17"/>
    <s v="РК"/>
    <d v="2024-12-31T00:00:00"/>
    <m/>
    <s v=""/>
    <s v=""/>
    <x v="1165"/>
    <s v="г. Чернушка, ул. Мира, д. 17: 2024: РК"/>
    <s v="РО"/>
    <s v="нет"/>
    <s v="г. Чернушка, ул. Мира, д. 17: РК"/>
    <e v="#REF!"/>
  </r>
  <r>
    <n v="2148"/>
    <s v="Чусовской городской округ Пермского края"/>
    <s v="г. Чусовой, ул. Ленина, д. 2"/>
    <s v="РФа"/>
    <d v="2024-12-31T00:00:00"/>
    <m/>
    <s v=""/>
    <s v=""/>
    <x v="1166"/>
    <s v="г. Чусовой, ул. Ленина, д. 2: 2024: Рфа"/>
    <s v="РО"/>
    <s v="нет"/>
    <s v="г. Чусовой, ул. Ленина, д. 2: Рфа"/>
    <e v="#REF!"/>
  </r>
  <r>
    <n v="2149"/>
    <s v="Чусовской городской округ Пермского края"/>
    <s v="г. Чусовой, ул. Ленина, д. 4"/>
    <s v="РК"/>
    <d v="2024-12-31T00:00:00"/>
    <m/>
    <s v=""/>
    <s v=""/>
    <x v="1167"/>
    <s v="г. Чусовой, ул. Ленина, д. 4: 2024: РК"/>
    <s v="РО"/>
    <s v="нет"/>
    <s v="г. Чусовой, ул. Ленина, д. 4: РК"/>
    <e v="#REF!"/>
  </r>
  <r>
    <n v="2150"/>
    <s v="Чусовской городской округ Пермского края"/>
    <s v="г. Чусовой, ул. Ленина, д. 4"/>
    <s v="РФа"/>
    <d v="2024-12-31T00:00:00"/>
    <m/>
    <s v=""/>
    <s v=""/>
    <x v="1167"/>
    <s v="г. Чусовой, ул. Ленина, д. 4: 2024: Рфа"/>
    <s v="РО"/>
    <s v="нет"/>
    <s v="г. Чусовой, ул. Ленина, д. 4: Рфа"/>
    <e v="#REF!"/>
  </r>
  <r>
    <n v="2151"/>
    <s v="Чусовской городской округ Пермского края"/>
    <s v="г. Чусовой, ул. Ленина, д. 10"/>
    <s v="РФа"/>
    <d v="2024-12-31T00:00:00"/>
    <m/>
    <s v=""/>
    <s v=""/>
    <x v="1168"/>
    <s v="г. Чусовой, ул. Ленина, д. 10: 2024: Рфа"/>
    <s v="РО"/>
    <s v="нет"/>
    <s v="г. Чусовой, ул. Ленина, д. 10: Рфа"/>
    <e v="#REF!"/>
  </r>
  <r>
    <n v="2152"/>
    <s v="Чусовской городской округ Пермского края"/>
    <s v="г. Чусовой, ул. Ленина, д. 16"/>
    <s v="РФа"/>
    <d v="2024-12-31T00:00:00"/>
    <m/>
    <s v=""/>
    <s v=""/>
    <x v="1169"/>
    <s v="г. Чусовой, ул. Ленина, д. 16: 2024: Рфа"/>
    <s v="РО"/>
    <s v="нет"/>
    <s v="г. Чусовой, ул. Ленина, д. 16: Рфа"/>
    <e v="#REF!"/>
  </r>
  <r>
    <n v="2153"/>
    <s v="Чусовской городской округ Пермского края"/>
    <s v="г. Чусовой, ул. Ленина, д. 20"/>
    <s v="РФа"/>
    <d v="2024-12-31T00:00:00"/>
    <m/>
    <s v=""/>
    <s v=""/>
    <x v="1170"/>
    <s v="г. Чусовой, ул. Ленина, д. 20: 2024: Рфа"/>
    <s v="РО"/>
    <s v="нет"/>
    <s v="г. Чусовой, ул. Ленина, д. 20: Рфа"/>
    <e v="#REF!"/>
  </r>
  <r>
    <n v="2154"/>
    <s v="Чусовской городской округ Пермского края"/>
    <s v="г. Чусовой, ул. Ленина, д. 23"/>
    <s v="РФа"/>
    <d v="2024-12-31T00:00:00"/>
    <m/>
    <s v=""/>
    <s v=""/>
    <x v="1171"/>
    <s v="г. Чусовой, ул. Ленина, д. 23: 2024: Рфа"/>
    <s v="РО"/>
    <s v="нет"/>
    <s v="г. Чусовой, ул. Ленина, д. 23: Рфа"/>
    <e v="#REF!"/>
  </r>
  <r>
    <n v="2155"/>
    <s v="Чусовской городской округ Пермского края"/>
    <s v="г. Чусовой, ул. Ленина, д. 26"/>
    <s v="РФа"/>
    <d v="2024-12-31T00:00:00"/>
    <m/>
    <s v=""/>
    <s v=""/>
    <x v="1172"/>
    <s v="г. Чусовой, ул. Ленина, д. 26: 2024: Рфа"/>
    <s v="РО"/>
    <s v="нет"/>
    <s v="г. Чусовой, ул. Ленина, д. 26: Рфа"/>
    <e v="#REF!"/>
  </r>
  <r>
    <n v="2156"/>
    <s v="Чусовской городской округ Пермского края"/>
    <s v="г. Чусовой, ул. Ленина, д. 32"/>
    <s v="РФа"/>
    <d v="2024-12-31T00:00:00"/>
    <m/>
    <s v=""/>
    <s v=""/>
    <x v="1173"/>
    <s v="г. Чусовой, ул. Ленина, д. 32: 2024: Рфа"/>
    <s v="РО"/>
    <s v="нет"/>
    <s v="г. Чусовой, ул. Ленина, д. 32: Рфа"/>
    <e v="#REF!"/>
  </r>
  <r>
    <n v="2157"/>
    <s v="Чусовской городской округ Пермского края"/>
    <s v="г. Чусовой, ул. Ленина, д. 43"/>
    <s v="РФа"/>
    <d v="2024-12-31T00:00:00"/>
    <m/>
    <s v=""/>
    <s v=""/>
    <x v="1174"/>
    <s v="г. Чусовой, ул. Ленина, д. 43: 2024: Рфа"/>
    <s v="РО"/>
    <s v="нет"/>
    <s v="г. Чусовой, ул. Ленина, д. 43: Рфа"/>
    <e v="#REF!"/>
  </r>
  <r>
    <n v="2158"/>
    <s v="Чусовской городской округ Пермского края"/>
    <s v="г. Чусовой, ул. Ленина, д. 47"/>
    <s v="РФа"/>
    <d v="2024-12-31T00:00:00"/>
    <m/>
    <s v=""/>
    <s v=""/>
    <x v="372"/>
    <s v="г. Чусовой, ул. Ленина, д. 47: 2024: Рфа"/>
    <s v="РО"/>
    <s v="нет"/>
    <s v="г. Чусовой, ул. Ленина, д. 47: Рфа"/>
    <e v="#REF!"/>
  </r>
  <r>
    <n v="2159"/>
    <s v="Чусовской городской округ Пермского края"/>
    <s v="г. Чусовой, ул. Ленина, д. 48"/>
    <s v="РФа"/>
    <d v="2024-12-31T00:00:00"/>
    <m/>
    <s v=""/>
    <s v=""/>
    <x v="1175"/>
    <s v="г. Чусовой, ул. Ленина, д. 48: 2024: Рфа"/>
    <s v="РО"/>
    <s v="нет"/>
    <s v="г. Чусовой, ул. Ленина, д. 48: Рфа"/>
    <e v="#REF!"/>
  </r>
  <r>
    <n v="2160"/>
    <s v="Чусовской городской округ Пермского края"/>
    <s v="г. Чусовой, ул. Ленина, д. 50а"/>
    <s v="РФа"/>
    <d v="2024-12-31T00:00:00"/>
    <m/>
    <s v=""/>
    <s v=""/>
    <x v="1176"/>
    <s v="г. Чусовой, ул. Ленина, д. 50а: 2024: Рфа"/>
    <s v="РО"/>
    <s v="нет"/>
    <s v="г. Чусовой, ул. Ленина, д. 50а: Рфа"/>
    <e v="#REF!"/>
  </r>
  <r>
    <n v="2161"/>
    <s v="Чусовской городской округ Пермского края"/>
    <s v="г. Чусовой, ул. Ленина, д. 50б"/>
    <s v="РФа"/>
    <d v="2024-12-31T00:00:00"/>
    <m/>
    <s v=""/>
    <s v=""/>
    <x v="1177"/>
    <s v="г. Чусовой, ул. Ленина, д. 50б: 2024: Рфа"/>
    <s v="РО"/>
    <s v="нет"/>
    <s v="г. Чусовой, ул. Ленина, д. 50б: Рфа"/>
    <e v="#REF!"/>
  </r>
  <r>
    <n v="2162"/>
    <s v="Чусовской городской округ Пермского края"/>
    <s v="г. Чусовой, ул. Ленина, д. 59"/>
    <s v="РФа"/>
    <d v="2024-12-31T00:00:00"/>
    <m/>
    <s v=""/>
    <s v=""/>
    <x v="1178"/>
    <s v="г. Чусовой, ул. Ленина, д. 59: 2024: Рфа"/>
    <s v="РО"/>
    <s v="нет"/>
    <s v="г. Чусовой, ул. Ленина, д. 59: Рфа"/>
    <e v="#REF!"/>
  </r>
  <r>
    <n v="2163"/>
    <s v="Чусовской городской округ Пермского края"/>
    <s v="г. Чусовой, ул. Матросова, д. 9"/>
    <s v="РФа"/>
    <d v="2024-12-31T00:00:00"/>
    <m/>
    <s v=""/>
    <s v=""/>
    <x v="1179"/>
    <s v="г. Чусовой, ул. Матросова, д. 9: 2024: Рфа"/>
    <s v="РО"/>
    <s v="нет"/>
    <s v="г. Чусовой, ул. Матросова, д. 9: Рфа"/>
    <e v="#REF!"/>
  </r>
  <r>
    <n v="2164"/>
    <s v="Чусовской городской округ Пермского края"/>
    <s v="г. Чусовой, ул. Матросова, д. 11"/>
    <s v="РК"/>
    <d v="2024-12-31T00:00:00"/>
    <m/>
    <s v=""/>
    <s v=""/>
    <x v="1180"/>
    <s v="г. Чусовой, ул. Матросова, д. 11: 2024: РК"/>
    <s v="РО"/>
    <s v="нет"/>
    <s v="г. Чусовой, ул. Матросова, д. 11: РК"/>
    <e v="#REF!"/>
  </r>
  <r>
    <n v="2165"/>
    <s v="Чусовской городской округ Пермского края"/>
    <s v="г. Чусовой, ул. Матросова, д. 11"/>
    <s v="РФа"/>
    <d v="2024-12-31T00:00:00"/>
    <m/>
    <s v=""/>
    <s v=""/>
    <x v="1180"/>
    <s v="г. Чусовой, ул. Матросова, д. 11: 2024: Рфа"/>
    <s v="РО"/>
    <s v="нет"/>
    <s v="г. Чусовой, ул. Матросова, д. 11: Рфа"/>
    <e v="#REF!"/>
  </r>
  <r>
    <n v="2166"/>
    <s v="Чусовской городской округ Пермского края"/>
    <s v="г. Чусовой, ул. Матросова, д. 13"/>
    <s v="РК"/>
    <d v="2024-12-31T00:00:00"/>
    <m/>
    <s v=""/>
    <s v=""/>
    <x v="1181"/>
    <s v="г. Чусовой, ул. Матросова, д. 13: 2024: РК"/>
    <s v="РО"/>
    <s v="нет"/>
    <s v="г. Чусовой, ул. Матросова, д. 13: РК"/>
    <e v="#REF!"/>
  </r>
  <r>
    <n v="2167"/>
    <s v="Муниципальное образование &quot;Город Березники&quot; Пермского края"/>
    <s v="г. Березники, пр-т Ленина, д. 43"/>
    <s v="РК"/>
    <d v="2024-12-31T00:00:00"/>
    <m/>
    <s v=""/>
    <s v=""/>
    <x v="1182"/>
    <s v="г. Березники, пр-т Ленина, д. 43: 2024: РК"/>
    <s v="РО"/>
    <s v="нет"/>
    <s v="г. Березники, пр-т Ленина, д. 43: РК"/>
    <e v="#REF!"/>
  </r>
  <r>
    <n v="2168"/>
    <s v="Муниципальное образование &quot;Город Березники&quot; Пермского края"/>
    <s v="г. Березники, ул. Олега Кошевого, д. 6"/>
    <s v="РК"/>
    <d v="2024-12-31T00:00:00"/>
    <m/>
    <s v=""/>
    <s v=""/>
    <x v="1183"/>
    <s v="г. Березники, ул. Олега Кошевого, д. 6: 2024: РК"/>
    <s v="РО"/>
    <s v="нет"/>
    <s v="г. Березники, ул. Олега Кошевого, д. 6: РК"/>
    <e v="#REF!"/>
  </r>
  <r>
    <n v="2169"/>
    <s v="Муниципальное образование &quot;Город Березники&quot; Пермского края"/>
    <s v="г. Березники, ул. Мира, д. 47"/>
    <s v="РК"/>
    <d v="2024-12-31T00:00:00"/>
    <m/>
    <s v=""/>
    <s v=""/>
    <x v="1184"/>
    <s v="г. Березники, ул. Мира, д. 47: 2024: РК"/>
    <s v="РО"/>
    <s v="нет"/>
    <s v="г. Березники, ул. Мира, д. 47: РК"/>
    <e v="#REF!"/>
  </r>
  <r>
    <n v="2170"/>
    <s v="Муниципальное образование &quot;Город Березники&quot; Пермского края"/>
    <s v="г. Березники, ул. Парижской Коммуны, д. 26"/>
    <s v="ХВС"/>
    <d v="2024-12-31T00:00:00"/>
    <m/>
    <s v=""/>
    <s v=""/>
    <x v="1185"/>
    <s v="г. Березники, ул. Парижской Коммуны, д. 26: 2024: ХВС"/>
    <s v="РО"/>
    <s v="нет"/>
    <s v="г. Березники, ул. Парижской Коммуны, д. 26: ХВС"/>
    <e v="#REF!"/>
  </r>
  <r>
    <n v="2171"/>
    <s v="Муниципальное образование &quot;Город Березники&quot; Пермского края"/>
    <s v="г. Березники, ул. Парижской Коммуны, д. 26"/>
    <s v="ГВС"/>
    <d v="2024-12-31T00:00:00"/>
    <m/>
    <s v=""/>
    <s v=""/>
    <x v="1185"/>
    <s v="г. Березники, ул. Парижской Коммуны, д. 26: 2024: ГВС"/>
    <s v="РО"/>
    <s v="нет"/>
    <s v="г. Березники, ул. Парижской Коммуны, д. 26: ГВС"/>
    <e v="#REF!"/>
  </r>
  <r>
    <n v="2172"/>
    <s v="Муниципальное образование &quot;Город Березники&quot; Пермского края"/>
    <s v="г. Березники, ул. Парижской Коммуны, д. 30"/>
    <s v="ХВС"/>
    <d v="2024-12-31T00:00:00"/>
    <m/>
    <s v=""/>
    <s v=""/>
    <x v="1186"/>
    <s v="г. Березники, ул. Парижской Коммуны, д. 30: 2024: ХВС"/>
    <s v="РО"/>
    <s v="нет"/>
    <s v="г. Березники, ул. Парижской Коммуны, д. 30: ХВС"/>
    <e v="#REF!"/>
  </r>
  <r>
    <n v="2173"/>
    <s v="Муниципальное образование &quot;Город Березники&quot; Пермского края"/>
    <s v="г. Березники, ул. Парижской Коммуны, д. 30"/>
    <s v="ГВС"/>
    <d v="2024-12-31T00:00:00"/>
    <m/>
    <s v=""/>
    <s v=""/>
    <x v="1186"/>
    <s v="г. Березники, ул. Парижской Коммуны, д. 30: 2024: ГВС"/>
    <s v="РО"/>
    <s v="нет"/>
    <s v="г. Березники, ул. Парижской Коммуны, д. 30: ГВС"/>
    <e v="#REF!"/>
  </r>
  <r>
    <n v="2174"/>
    <s v="Муниципальное образование &quot;Город Березники&quot; Пермского края"/>
    <s v="г. Березники, ул. Пятилетки, д. 29"/>
    <s v="РФа"/>
    <d v="2024-12-31T00:00:00"/>
    <m/>
    <s v=""/>
    <s v=""/>
    <x v="1187"/>
    <s v="г. Березники, ул. Пятилетки, д. 29: 2024: Рфа"/>
    <s v="РО"/>
    <s v="нет"/>
    <s v="г. Березники, ул. Пятилетки, д. 29: Рфа"/>
    <e v="#REF!"/>
  </r>
  <r>
    <n v="2175"/>
    <s v="Муниципальное образование &quot;Город Березники&quot; Пермского края"/>
    <s v="г. Березники, ул. Пятилетки, д. 35"/>
    <s v="РК"/>
    <d v="2024-12-31T00:00:00"/>
    <m/>
    <s v=""/>
    <s v=""/>
    <x v="304"/>
    <s v="г. Березники, ул. Пятилетки, д. 35: 2024: РК"/>
    <s v="РО"/>
    <s v="нет"/>
    <s v="г. Березники, ул. Пятилетки, д. 35: РК"/>
    <e v="#REF!"/>
  </r>
  <r>
    <n v="2176"/>
    <s v="Муниципальное образование &quot;Город Березники&quot; Пермского края"/>
    <s v="г. Березники, пр-т Советский, д. 18"/>
    <s v="ЭЛ"/>
    <d v="2024-12-31T00:00:00"/>
    <m/>
    <s v=""/>
    <s v=""/>
    <x v="1188"/>
    <s v="г. Березники, пр-т Советский, д. 18: 2024: ЭЛ"/>
    <s v="РО"/>
    <s v="нет"/>
    <s v="г. Березники, пр-т Советский, д. 18: ЭЛ"/>
    <e v="#REF!"/>
  </r>
  <r>
    <n v="2177"/>
    <s v="Губахинский муниципальный округ Пермского края"/>
    <s v="г. Губаха, пр-т Ленина, д. 19"/>
    <s v="РК"/>
    <d v="2024-12-31T00:00:00"/>
    <m/>
    <s v=""/>
    <s v=""/>
    <x v="244"/>
    <s v="г. Губаха, пр-т Ленина, д. 19: 2024: РК"/>
    <s v="РО"/>
    <s v="нет"/>
    <s v="г. Губаха, пр-т Ленина, д. 19: РК"/>
    <e v="#REF!"/>
  </r>
  <r>
    <n v="2178"/>
    <s v="Губахинский муниципальный округ Пермского края"/>
    <s v="г. Губаха, пр-т Ленина, д. 25"/>
    <s v="УФ"/>
    <d v="2024-12-31T00:00:00"/>
    <d v="2024-12-31T00:00:00"/>
    <s v=""/>
    <s v=""/>
    <x v="245"/>
    <s v="г. Губаха, пр-т Ленина, д. 25: 2024: УФ"/>
    <s v="РО"/>
    <s v="нет"/>
    <s v="г. Губаха, пр-т Ленина, д. 25: УФ"/>
    <e v="#REF!"/>
  </r>
  <r>
    <n v="2179"/>
    <s v="Губахинский муниципальный округ Пермского края"/>
    <s v="г. Губаха, пр-т Ленина, д. 35"/>
    <s v="УФ"/>
    <d v="2024-12-31T00:00:00"/>
    <d v="2024-12-31T00:00:00"/>
    <s v=""/>
    <s v=""/>
    <x v="246"/>
    <s v="г. Губаха, пр-т Ленина, д. 35: 2024: УФ"/>
    <s v="РО"/>
    <s v="нет"/>
    <s v="г. Губаха, пр-т Ленина, д. 35: УФ"/>
    <e v="#REF!"/>
  </r>
  <r>
    <n v="2180"/>
    <s v="Губахинский муниципальный округ Пермского края"/>
    <s v="г. Губаха, пр-т Ленина, д. 41"/>
    <s v="УФ"/>
    <d v="2024-12-31T00:00:00"/>
    <d v="2024-12-31T00:00:00"/>
    <s v=""/>
    <s v=""/>
    <x v="247"/>
    <s v="г. Губаха, пр-т Ленина, д. 41: 2024: УФ"/>
    <s v="РО"/>
    <s v="нет"/>
    <s v="г. Губаха, пр-т Ленина, д. 41: УФ"/>
    <e v="#REF!"/>
  </r>
  <r>
    <n v="2181"/>
    <s v="Губахинский муниципальный округ Пермского края"/>
    <s v="г. Губаха, ул. Дегтярева, д. 9"/>
    <s v="УФ"/>
    <d v="2024-12-31T00:00:00"/>
    <d v="2024-12-31T00:00:00"/>
    <s v=""/>
    <s v=""/>
    <x v="248"/>
    <s v="г. Губаха, ул. Дегтярева, д. 9: 2024: УФ"/>
    <s v="РО"/>
    <s v="нет"/>
    <s v="г. Губаха, ул. Дегтярева, д. 9: УФ"/>
    <e v="#REF!"/>
  </r>
  <r>
    <n v="2182"/>
    <s v="Губахинский муниципальный округ Пермского края"/>
    <s v="г. Губаха, ул. Мичурина, д. 2"/>
    <s v="РК"/>
    <d v="2024-12-31T00:00:00"/>
    <m/>
    <s v=""/>
    <s v=""/>
    <x v="249"/>
    <s v="г. Губаха, ул. Мичурина, д. 2: 2024: РК"/>
    <s v="РО"/>
    <s v="нет"/>
    <s v="г. Губаха, ул. Мичурина, д. 2: РК"/>
    <e v="#REF!"/>
  </r>
  <r>
    <n v="2183"/>
    <s v="Губахинский муниципальный округ Пермского края"/>
    <s v="г. Губаха, ул. Мичурина, д. 2"/>
    <s v="РФ"/>
    <d v="2024-12-31T00:00:00"/>
    <m/>
    <s v=""/>
    <s v=""/>
    <x v="249"/>
    <s v="г. Губаха, ул. Мичурина, д. 2: 2024: РФ"/>
    <s v="РО"/>
    <s v="нет"/>
    <s v="г. Губаха, ул. Мичурина, д. 2: РФ"/>
    <e v="#REF!"/>
  </r>
  <r>
    <n v="2184"/>
    <s v="Губахинский муниципальный округ Пермского края"/>
    <s v="г. Губаха, ул. Мичурина, д. 2"/>
    <s v="РФа"/>
    <d v="2024-12-31T00:00:00"/>
    <m/>
    <s v=""/>
    <s v=""/>
    <x v="249"/>
    <s v="г. Губаха, ул. Мичурина, д. 2: 2024: Рфа"/>
    <s v="РО"/>
    <s v="нет"/>
    <s v="г. Губаха, ул. Мичурина, д. 2: Рфа"/>
    <e v="#REF!"/>
  </r>
  <r>
    <n v="2185"/>
    <s v="Губахинский муниципальный округ Пермского края"/>
    <s v="г. Губаха, ул. Радищева, д. 3"/>
    <s v="РФа"/>
    <d v="2024-12-31T00:00:00"/>
    <m/>
    <s v=""/>
    <s v=""/>
    <x v="1189"/>
    <s v="г. Губаха, ул. Радищева, д. 3: 2024: Рфа"/>
    <s v="РО"/>
    <s v="нет"/>
    <s v="г. Губаха, ул. Радищева, д. 3: Рфа"/>
    <e v="#REF!"/>
  </r>
  <r>
    <n v="2186"/>
    <s v="Губахинский муниципальный округ Пермского края"/>
    <s v="г. Губаха, ул. Радищева, д. 3"/>
    <s v="РФ"/>
    <d v="2024-12-31T00:00:00"/>
    <m/>
    <s v=""/>
    <s v=""/>
    <x v="1189"/>
    <s v="г. Губаха, ул. Радищева, д. 3: 2024: РФ"/>
    <s v="РО"/>
    <s v="нет"/>
    <s v="г. Губаха, ул. Радищева, д. 3: РФ"/>
    <e v="#REF!"/>
  </r>
  <r>
    <n v="2187"/>
    <s v="Губахинский муниципальный округ Пермского края"/>
    <s v="г. Губаха, ул. Радищева, д. 3"/>
    <s v="РК"/>
    <d v="2024-12-31T00:00:00"/>
    <m/>
    <s v=""/>
    <s v=""/>
    <x v="1189"/>
    <s v="г. Губаха, ул. Радищева, д. 3: 2024: РК"/>
    <s v="РО"/>
    <s v="нет"/>
    <s v="г. Губаха, ул. Радищева, д. 3: РК"/>
    <e v="#REF!"/>
  </r>
  <r>
    <n v="2188"/>
    <s v="Губахинский муниципальный округ Пермского края"/>
    <s v="г. Губаха, ул. Циолковского, д. 4"/>
    <s v="УФ"/>
    <d v="2024-12-31T00:00:00"/>
    <d v="2024-12-31T00:00:00"/>
    <s v=""/>
    <s v=""/>
    <x v="250"/>
    <s v="г. Губаха, ул. Циолковского, д. 4: 2024: УФ"/>
    <s v="РО"/>
    <s v="нет"/>
    <s v="г. Губаха, ул. Циолковского, д. 4: УФ"/>
    <e v="#REF!"/>
  </r>
  <r>
    <n v="2189"/>
    <s v="Кизеловский городской округ Пермского края"/>
    <s v="г. Кизел, ул. Советская, д. 7"/>
    <s v="РК"/>
    <d v="2024-12-31T00:00:00"/>
    <m/>
    <s v=""/>
    <s v=""/>
    <x v="1190"/>
    <s v="г. Кизел, ул. Советская, д. 7: 2024: РК"/>
    <s v="РО"/>
    <s v="нет"/>
    <s v="г. Кизел, ул. Советская, д. 7: РК"/>
    <e v="#REF!"/>
  </r>
  <r>
    <n v="2190"/>
    <s v="Краснокамский городской округ Пермского края"/>
    <s v="г. Краснокамск, ул. Большевистская, д. 16"/>
    <s v="РК"/>
    <d v="2024-12-31T00:00:00"/>
    <m/>
    <s v=""/>
    <s v=""/>
    <x v="1191"/>
    <s v="г. Краснокамск, ул. Большевистская, д. 16: 2024: РК"/>
    <s v="РО"/>
    <s v="нет"/>
    <s v="г. Краснокамск, ул. Большевистская, д. 16: РК"/>
    <e v="#REF!"/>
  </r>
  <r>
    <n v="2191"/>
    <s v="Краснокамский городской округ Пермского края"/>
    <s v="г. Краснокамск, ул. Циолковского, д. 8"/>
    <s v="ТЕП"/>
    <d v="2024-12-31T00:00:00"/>
    <m/>
    <s v=""/>
    <s v=""/>
    <x v="1192"/>
    <s v="г. Краснокамск, ул. Циолковского, д. 8: 2024: ТЕП"/>
    <s v="РО"/>
    <s v="нет"/>
    <s v="г. Краснокамск, ул. Циолковского, д. 8: ТЕП"/>
    <e v="#REF!"/>
  </r>
  <r>
    <n v="2192"/>
    <s v="Краснокамский городской округ Пермского края"/>
    <s v="г. Краснокамск, пр-т Мира, д. 9"/>
    <s v="РК"/>
    <d v="2024-12-31T00:00:00"/>
    <m/>
    <s v=""/>
    <s v=""/>
    <x v="1193"/>
    <s v="г. Краснокамск, пр-т Мира, д. 9: 2024: РК"/>
    <s v="РО"/>
    <s v="нет"/>
    <s v="г. Краснокамск, пр-т Мира, д. 9: РК"/>
    <e v="#REF!"/>
  </r>
  <r>
    <n v="2193"/>
    <s v="Краснокамский городской округ Пермского края"/>
    <s v="г. Краснокамск, пр-т Мира, д. 9"/>
    <s v="РФаК"/>
    <d v="2024-12-31T00:00:00"/>
    <m/>
    <s v=""/>
    <s v=""/>
    <x v="1193"/>
    <s v="г. Краснокамск, пр-т Мира, д. 9: 2024: РФаК"/>
    <s v="РО"/>
    <s v="нет"/>
    <s v="г. Краснокамск, пр-т Мира, д. 9: РФаК"/>
    <e v="#REF!"/>
  </r>
  <r>
    <n v="2194"/>
    <s v="Пермский городской округ, город Пермь"/>
    <s v="г. Пермь, ул. Бенгальская, д. 10"/>
    <s v="РК"/>
    <d v="2024-12-31T00:00:00"/>
    <m/>
    <s v=""/>
    <s v=""/>
    <x v="1194"/>
    <s v="г. Пермь, ул. Бенгальская, д. 10: 2024: РК"/>
    <s v="РО"/>
    <s v="нет"/>
    <s v="г. Пермь, ул. Бенгальская, д. 10: РК"/>
    <e v="#REF!"/>
  </r>
  <r>
    <n v="2195"/>
    <s v="Пермский городской округ, город Пермь"/>
    <s v="г. Пермь, ул. Ветлужская, д. 66"/>
    <s v="РК"/>
    <d v="2024-12-31T00:00:00"/>
    <m/>
    <s v=""/>
    <s v=""/>
    <x v="1086"/>
    <s v="г. Пермь, ул. Ветлужская, д. 66: 2024: РК"/>
    <s v="РО"/>
    <s v="нет"/>
    <s v="г. Пермь, ул. Ветлужская, д. 66: РК"/>
    <e v="#REF!"/>
  </r>
  <r>
    <n v="2196"/>
    <s v="Пермский городской округ, город Пермь"/>
    <s v="г. Пермь, ул. Краснофлотская, д. 25"/>
    <s v="РФа"/>
    <d v="2024-12-31T00:00:00"/>
    <m/>
    <s v=""/>
    <s v=""/>
    <x v="1195"/>
    <s v="г. Пермь, ул. Краснофлотская, д. 25: 2024: РФа"/>
    <s v="РО"/>
    <s v="нет"/>
    <s v="г. Пермь, ул. Краснофлотская, д. 25: РФа"/>
    <e v="#REF!"/>
  </r>
  <r>
    <n v="2197"/>
    <s v="Пермский городской округ, город Пермь"/>
    <s v="г. Пермь, ул. Карбышева, д. 28"/>
    <s v="РФа"/>
    <d v="2024-12-31T00:00:00"/>
    <m/>
    <s v=""/>
    <s v=""/>
    <x v="1196"/>
    <s v="г. Пермь, ул. Карбышева, д. 28: 2024: РФа"/>
    <s v="РО"/>
    <s v="нет"/>
    <s v="г. Пермь, ул. Карбышева, д. 28: РФа"/>
    <e v="#REF!"/>
  </r>
  <r>
    <n v="2198"/>
    <s v="Пермский городской округ, город Пермь"/>
    <s v="г. Пермь, ул. Куйбышева, д. 103"/>
    <s v="РФа"/>
    <d v="2024-12-31T00:00:00"/>
    <m/>
    <s v=""/>
    <s v=""/>
    <x v="1197"/>
    <s v="г. Пермь, ул. Куйбышева, д. 103: 2024: РФа"/>
    <s v="РО"/>
    <s v="нет"/>
    <s v="г. Пермь, ул. Куйбышева, д. 103: РФа"/>
    <e v="#REF!"/>
  </r>
  <r>
    <n v="2199"/>
    <s v="Пермский городской округ, город Пермь"/>
    <s v="г. Пермь, ул. Уральская, д. 116"/>
    <s v="РК"/>
    <d v="2024-12-31T00:00:00"/>
    <m/>
    <s v=""/>
    <s v=""/>
    <x v="1198"/>
    <s v="г. Пермь, ул. Уральская, д. 116: 2024: РК"/>
    <s v="РО"/>
    <s v="нет"/>
    <s v="г. Пермь, ул. Уральская, д. 116: РК"/>
    <e v="#REF!"/>
  </r>
  <r>
    <n v="2200"/>
    <s v="Октябрьский городской округ Пермского края"/>
    <s v="пгт Сарс, ул. Советская, д. 35"/>
    <s v="ГВС"/>
    <d v="2024-12-31T00:00:00"/>
    <m/>
    <s v=""/>
    <s v=""/>
    <x v="1156"/>
    <s v="пгт Сарс, ул. Советская, д. 35: 2024: ГВС"/>
    <s v="РО"/>
    <s v="нет"/>
    <s v="пгт Сарс, ул. Советская, д. 35: ГВС"/>
    <e v="#REF!"/>
  </r>
  <r>
    <n v="2201"/>
    <s v="Октябрьский городской округ Пермского края"/>
    <s v="пгт Сарс, ул. Советская, д. 35"/>
    <s v="ХВС"/>
    <d v="2024-12-31T00:00:00"/>
    <m/>
    <s v=""/>
    <s v=""/>
    <x v="1156"/>
    <s v="пгт Сарс, ул. Советская, д. 35: 2024: ХВС"/>
    <s v="РО"/>
    <s v="нет"/>
    <s v="пгт Сарс, ул. Советская, д. 35: ХВС"/>
    <e v="#REF!"/>
  </r>
  <r>
    <n v="2202"/>
    <s v="Октябрьский городской округ Пермского края"/>
    <s v="пгт Сарс, ул. Советская, д. 35"/>
    <s v="ВОД"/>
    <d v="2024-12-31T00:00:00"/>
    <m/>
    <s v=""/>
    <s v=""/>
    <x v="1156"/>
    <s v="пгт Сарс, ул. Советская, д. 35: 2024: ВОД"/>
    <s v="РО"/>
    <s v="нет"/>
    <s v="пгт Сарс, ул. Советская, д. 35: ВОД"/>
    <e v="#REF!"/>
  </r>
  <r>
    <n v="2203"/>
    <s v="Октябрьский городской округ Пермского края"/>
    <s v="пгт Сарс, ул. Советская, д. 35"/>
    <s v="ЭЛ"/>
    <d v="2024-12-31T00:00:00"/>
    <m/>
    <s v=""/>
    <s v=""/>
    <x v="1156"/>
    <s v="пгт Сарс, ул. Советская, д. 35: 2024: ЭЛ"/>
    <s v="РО"/>
    <s v="нет"/>
    <s v="пгт Сарс, ул. Советская, д. 35: ЭЛ"/>
    <e v="#REF!"/>
  </r>
  <r>
    <n v="2204"/>
    <s v="Пермский муниципальный район Пермского края"/>
    <s v="с. Лобаново, ул. Советская, д. 14"/>
    <s v="РК"/>
    <d v="2024-12-31T00:00:00"/>
    <m/>
    <s v=""/>
    <s v=""/>
    <x v="1199"/>
    <s v="с. Лобаново, ул. Советская, д. 14: 2024: РК"/>
    <s v="РО"/>
    <s v="нет"/>
    <s v="с. Лобаново, ул. Советская, д. 14: РК"/>
    <e v="#REF!"/>
  </r>
  <r>
    <n v="2205"/>
    <s v="Пермский муниципальный район Пермского края"/>
    <s v="с. Лобаново, ул. Советская, д. 14"/>
    <s v="РФа"/>
    <d v="2024-12-31T00:00:00"/>
    <m/>
    <s v=""/>
    <s v=""/>
    <x v="1199"/>
    <s v="с. Лобаново, ул. Советская, д. 14: 2024: РФа"/>
    <s v="РО"/>
    <s v="нет"/>
    <s v="с. Лобаново, ул. Советская, д. 14: РФа"/>
    <e v="#REF!"/>
  </r>
  <r>
    <n v="2206"/>
    <s v="Пермский городской округ, город Пермь"/>
    <s v="г. Пермь, ул. Дениса Давыдова, д. 7"/>
    <s v="ГАЗ"/>
    <d v="2026-12-31T00:00:00"/>
    <d v="2026-12-31T00:00:00"/>
    <s v=""/>
    <s v=""/>
    <x v="1200"/>
    <s v="г. Пермь, ул. Дениса Давыдова, д. 7: 2026: ГАЗ"/>
    <s v="СС"/>
    <s v="нет"/>
    <s v="г. Пермь, ул. Дениса Давыдова, д. 7: ГАЗ"/>
    <e v="#REF!"/>
  </r>
  <r>
    <n v="2207"/>
    <s v="Муниципальное образование &quot;Город Березники&quot; Пермского края"/>
    <s v="г. Березники, пр-т Советский, д. 30"/>
    <s v="РК"/>
    <d v="2025-12-31T00:00:00"/>
    <m/>
    <s v=""/>
    <s v=""/>
    <x v="1201"/>
    <s v="г. Березники, пр-т Советский, д. 30: 2025: РК"/>
    <s v="РО"/>
    <s v="нет"/>
    <s v="г. Березники, пр-т Советский, д. 30: РК"/>
    <e v="#REF!"/>
  </r>
  <r>
    <n v="2208"/>
    <s v="Муниципальное образование &quot;Город Березники&quot; Пермского края"/>
    <s v="г. Березники, пр-т Советский, д. 32"/>
    <s v="РК"/>
    <d v="2025-12-31T00:00:00"/>
    <m/>
    <s v=""/>
    <s v=""/>
    <x v="639"/>
    <s v="г. Березники, пр-т Советский, д. 32: 2025: РК"/>
    <s v="РО"/>
    <s v="нет"/>
    <s v="г. Березники, пр-т Советский, д. 32: РК"/>
    <e v="#REF!"/>
  </r>
  <r>
    <n v="2209"/>
    <s v="Муниципальное образование &quot;Город Березники&quot; Пермского края"/>
    <s v="г. Березники, пр-т Советский, д. 40"/>
    <s v="ЭЛ"/>
    <d v="2025-12-31T00:00:00"/>
    <m/>
    <s v=""/>
    <s v=""/>
    <x v="640"/>
    <s v="г. Березники, пр-т Советский, д. 40: 2025: ЭЛ"/>
    <s v="РО"/>
    <s v="нет"/>
    <s v="г. Березники, пр-т Советский, д. 40: ЭЛ"/>
    <e v="#REF!"/>
  </r>
  <r>
    <n v="2210"/>
    <s v="Муниципальное образование &quot;Город Березники&quot; Пермского края"/>
    <s v="г. Березники, ул. Клары Цеткин, д. 38"/>
    <s v="ТЕП"/>
    <d v="2025-12-31T00:00:00"/>
    <m/>
    <s v=""/>
    <s v=""/>
    <x v="1202"/>
    <s v="г. Березники, ул. Клары Цеткин, д. 38: 2025: ТЕП"/>
    <s v="РО"/>
    <s v="нет"/>
    <s v="г. Березники, ул. Клары Цеткин, д. 38: ТЕП"/>
    <e v="#REF!"/>
  </r>
  <r>
    <n v="2211"/>
    <s v="Муниципальное образование &quot;Город Березники&quot; Пермского края"/>
    <s v="г. Березники, ул. Пятилетки, д. 26"/>
    <s v="ВОД"/>
    <d v="2025-12-31T00:00:00"/>
    <m/>
    <s v=""/>
    <s v=""/>
    <x v="1203"/>
    <s v="г. Березники, ул. Пятилетки, д. 26: 2025: ВОД"/>
    <s v="РО"/>
    <s v="нет"/>
    <s v="г. Березники, ул. Пятилетки, д. 26: ВОД"/>
    <e v="#REF!"/>
  </r>
  <r>
    <n v="2212"/>
    <s v="Муниципальное образование &quot;Город Березники&quot; Пермского края"/>
    <s v="г. Березники, ул. Пятилетки, д. 26"/>
    <s v="ГВС"/>
    <d v="2025-12-31T00:00:00"/>
    <m/>
    <s v=""/>
    <s v=""/>
    <x v="1203"/>
    <s v="г. Березники, ул. Пятилетки, д. 26: 2025: ГВС"/>
    <s v="РО"/>
    <s v="нет"/>
    <s v="г. Березники, ул. Пятилетки, д. 26: ГВС"/>
    <e v="#REF!"/>
  </r>
  <r>
    <n v="2213"/>
    <s v="Муниципальное образование &quot;Город Березники&quot; Пермского края"/>
    <s v="г. Березники, ул. Пятилетки, д. 26"/>
    <s v="ТЕП"/>
    <d v="2025-12-31T00:00:00"/>
    <m/>
    <s v=""/>
    <s v=""/>
    <x v="1203"/>
    <s v="г. Березники, ул. Пятилетки, д. 26: 2025: ТЕП"/>
    <s v="РО"/>
    <s v="нет"/>
    <s v="г. Березники, ул. Пятилетки, д. 26: ТЕП"/>
    <e v="#REF!"/>
  </r>
  <r>
    <n v="2214"/>
    <s v="Муниципальное образование &quot;Город Березники&quot; Пермского края"/>
    <s v="г. Березники, ул. Пятилетки, д. 26"/>
    <s v="ХВС"/>
    <d v="2025-12-31T00:00:00"/>
    <m/>
    <s v=""/>
    <s v=""/>
    <x v="1203"/>
    <s v="г. Березники, ул. Пятилетки, д. 26: 2025: ХВС"/>
    <s v="РО"/>
    <s v="нет"/>
    <s v="г. Березники, ул. Пятилетки, д. 26: ХВС"/>
    <e v="#REF!"/>
  </r>
  <r>
    <n v="2215"/>
    <s v="Муниципальное образование &quot;Город Березники&quot; Пермского края"/>
    <s v="г. Березники, ул. Пятилетки, д. 27"/>
    <s v="ЭЛ"/>
    <d v="2025-12-31T00:00:00"/>
    <m/>
    <s v=""/>
    <s v=""/>
    <x v="649"/>
    <s v="г. Березники, ул. Пятилетки, д. 27: 2025: ЭЛ"/>
    <s v="РО"/>
    <s v="нет"/>
    <s v="г. Березники, ул. Пятилетки, д. 27: ЭЛ"/>
    <e v="#REF!"/>
  </r>
  <r>
    <n v="2216"/>
    <s v="Муниципальное образование &quot;Город Березники&quot; Пермского края"/>
    <s v="г. Березники, ул. Пятилетки, д. 32"/>
    <s v="ГВС"/>
    <d v="2025-12-31T00:00:00"/>
    <m/>
    <s v=""/>
    <s v=""/>
    <x v="1204"/>
    <s v="г. Березники, ул. Пятилетки, д. 32: 2025: ГВС"/>
    <s v="РО"/>
    <s v="нет"/>
    <s v="г. Березники, ул. Пятилетки, д. 32: ГВС"/>
    <e v="#REF!"/>
  </r>
  <r>
    <n v="2217"/>
    <s v="Муниципальное образование &quot;Город Березники&quot; Пермского края"/>
    <s v="г. Березники, ул. Пятилетки, д. 38"/>
    <s v="ХВС"/>
    <d v="2025-12-31T00:00:00"/>
    <m/>
    <s v=""/>
    <s v=""/>
    <x v="651"/>
    <s v="г. Березники, ул. Пятилетки, д. 38: 2025: ХВС"/>
    <s v="РО"/>
    <s v="нет"/>
    <s v="г. Березники, ул. Пятилетки, д. 38: ХВС"/>
    <e v="#REF!"/>
  </r>
  <r>
    <n v="2218"/>
    <s v="Муниципальное образование &quot;Город Березники&quot; Пермского края"/>
    <s v="г. Березники, ул. Пятилетки, д. 9"/>
    <s v="ВОД"/>
    <d v="2025-12-31T00:00:00"/>
    <m/>
    <s v=""/>
    <s v=""/>
    <x v="1205"/>
    <s v="г. Березники, ул. Пятилетки, д. 9: 2025: ВОД"/>
    <s v="РО"/>
    <s v="нет"/>
    <s v="г. Березники, ул. Пятилетки, д. 9: ВОД"/>
    <e v="#REF!"/>
  </r>
  <r>
    <n v="2219"/>
    <s v="Муниципальное образование &quot;Город Березники&quot; Пермского края"/>
    <s v="г. Березники, ул. Пятилетки, д. 9"/>
    <s v="ГВС"/>
    <d v="2025-12-31T00:00:00"/>
    <m/>
    <s v=""/>
    <s v=""/>
    <x v="1205"/>
    <s v="г. Березники, ул. Пятилетки, д. 9: 2025: ГВС"/>
    <s v="РО"/>
    <s v="нет"/>
    <s v="г. Березники, ул. Пятилетки, д. 9: ГВС"/>
    <e v="#REF!"/>
  </r>
  <r>
    <n v="2220"/>
    <s v="Муниципальное образование &quot;Город Березники&quot; Пермского края"/>
    <s v="г. Березники, ул. Челюскинцев, д. 53"/>
    <s v="ЭЛ"/>
    <d v="2025-12-31T00:00:00"/>
    <m/>
    <s v=""/>
    <s v=""/>
    <x v="1206"/>
    <s v="г. Березники, ул. Челюскинцев, д. 53: 2025: ЭЛ"/>
    <s v="РО"/>
    <s v="нет"/>
    <s v="г. Березники, ул. Челюскинцев, д. 53: ЭЛ"/>
    <e v="#REF!"/>
  </r>
  <r>
    <n v="2221"/>
    <s v="Муниципальное образование &quot;Город Березники&quot; Пермского края"/>
    <s v="г. Березники, ул. Юбилейная, д. 5"/>
    <s v="ЭЛ"/>
    <d v="2025-12-31T00:00:00"/>
    <m/>
    <s v=""/>
    <s v=""/>
    <x v="1207"/>
    <s v="г. Березники, ул. Юбилейная, д. 5: 2025: ЭЛ"/>
    <s v="РО"/>
    <s v="нет"/>
    <s v="г. Березники, ул. Юбилейная, д. 5: ЭЛ"/>
    <e v="#REF!"/>
  </r>
  <r>
    <n v="2222"/>
    <s v="Горнозаводской городской округ Пермского края"/>
    <s v="г. Горнозаводск, ул. Свердлова, д. 66"/>
    <s v="РК"/>
    <d v="2025-12-31T00:00:00"/>
    <m/>
    <s v=""/>
    <s v=""/>
    <x v="1208"/>
    <s v="г. Горнозаводск, ул. Свердлова, д. 66: 2025: РК"/>
    <s v="РО"/>
    <s v="нет"/>
    <s v="г. Горнозаводск, ул. Свердлова, д. 66: РК"/>
    <e v="#REF!"/>
  </r>
  <r>
    <n v="2223"/>
    <s v="Горнозаводской городской округ Пермского края"/>
    <s v="г. Горнозаводск, ул. Свердлова, д. 66"/>
    <s v="РФа"/>
    <d v="2025-12-31T00:00:00"/>
    <m/>
    <s v=""/>
    <s v=""/>
    <x v="1208"/>
    <s v="г. Горнозаводск, ул. Свердлова, д. 66: 2025: Рфа"/>
    <s v="РО"/>
    <s v="нет"/>
    <s v="г. Горнозаводск, ул. Свердлова, д. 66: Рфа"/>
    <e v="#REF!"/>
  </r>
  <r>
    <n v="2224"/>
    <s v="Губахинский муниципальный округ Пермского края"/>
    <s v="г. Губаха, ул. Газеты Правда, д. 10"/>
    <s v="РК"/>
    <d v="2025-12-31T00:00:00"/>
    <m/>
    <s v=""/>
    <s v=""/>
    <x v="1209"/>
    <s v="г. Губаха, ул. Газеты Правда, д. 10: 2025: РК"/>
    <s v="РО"/>
    <s v="нет"/>
    <s v="г. Губаха, ул. Газеты Правда, д. 10: РК"/>
    <e v="#REF!"/>
  </r>
  <r>
    <n v="2225"/>
    <s v="Губахинский муниципальный округ Пермского края"/>
    <s v="г. Губаха, ул. Газеты Правда, д. 19"/>
    <s v="РК"/>
    <d v="2025-12-31T00:00:00"/>
    <m/>
    <s v=""/>
    <s v=""/>
    <x v="1210"/>
    <s v="г. Губаха, ул. Газеты Правда, д. 19: 2025: РК"/>
    <s v="РО"/>
    <s v="нет"/>
    <s v="г. Губаха, ул. Газеты Правда, д. 19: РК"/>
    <e v="#REF!"/>
  </r>
  <r>
    <n v="2226"/>
    <s v="Губахинский муниципальный округ Пермского края"/>
    <s v="г. Губаха, ул. Газеты Правда, д. 23"/>
    <s v="РК"/>
    <d v="2025-12-31T00:00:00"/>
    <m/>
    <s v=""/>
    <s v=""/>
    <x v="1211"/>
    <s v="г. Губаха, ул. Газеты Правда, д. 23: 2025: РК"/>
    <s v="РО"/>
    <s v="нет"/>
    <s v="г. Губаха, ул. Газеты Правда, д. 23: РК"/>
    <e v="#REF!"/>
  </r>
  <r>
    <n v="2227"/>
    <s v="Губахинский муниципальный округ Пермского края"/>
    <s v="г. Губаха, ул. Циолковского, д. 5"/>
    <s v="РК"/>
    <d v="2025-12-31T00:00:00"/>
    <m/>
    <s v=""/>
    <s v=""/>
    <x v="1212"/>
    <s v="г. Губаха, ул. Циолковского, д. 5: 2025: РК"/>
    <s v="РО"/>
    <s v="нет"/>
    <s v="г. Губаха, ул. Циолковского, д. 5: РК"/>
    <e v="#REF!"/>
  </r>
  <r>
    <n v="2228"/>
    <s v="Губахинский муниципальный округ Пермского края"/>
    <s v="г. Губаха, ул. Циолковского, д. 5"/>
    <s v="РФа"/>
    <d v="2025-12-31T00:00:00"/>
    <m/>
    <s v=""/>
    <s v=""/>
    <x v="1212"/>
    <s v="г. Губаха, ул. Циолковского, д. 5: 2025: Рфа"/>
    <s v="РО"/>
    <s v="нет"/>
    <s v="г. Губаха, ул. Циолковского, д. 5: Рфа"/>
    <e v="#REF!"/>
  </r>
  <r>
    <n v="2229"/>
    <s v="Краснокамский городской округ Пермского края"/>
    <s v="г. Краснокамск, ул. Большевистская, д. 16"/>
    <s v="ТЕП"/>
    <d v="2025-12-31T00:00:00"/>
    <m/>
    <s v=""/>
    <s v=""/>
    <x v="1213"/>
    <s v="г. Краснокамск, ул. Большевистская, д. 16: 2025: ТЕП"/>
    <s v="РО"/>
    <s v="нет"/>
    <s v="г. Краснокамск, ул. Большевистская, д. 16: ТЕП"/>
    <e v="#REF!"/>
  </r>
  <r>
    <n v="2230"/>
    <s v="Краснокамский городской округ Пермского края"/>
    <s v="г. Краснокамск, ул. Большевистская, д. 16"/>
    <s v="ХВС"/>
    <d v="2025-12-31T00:00:00"/>
    <m/>
    <s v=""/>
    <s v=""/>
    <x v="1213"/>
    <s v="г. Краснокамск, ул. Большевистская, д. 16: 2025: ХВС"/>
    <s v="РО"/>
    <s v="нет"/>
    <s v="г. Краснокамск, ул. Большевистская, д. 16: ХВС"/>
    <e v="#REF!"/>
  </r>
  <r>
    <n v="2231"/>
    <s v="Краснокамский городской округ Пермского края"/>
    <s v="г. Краснокамск, ул. Большевистская, д. 16"/>
    <s v="ЭЛ"/>
    <d v="2025-12-31T00:00:00"/>
    <m/>
    <s v=""/>
    <s v=""/>
    <x v="1213"/>
    <s v="г. Краснокамск, ул. Большевистская, д. 16: 2025: ЭЛ"/>
    <s v="РО"/>
    <s v="нет"/>
    <s v="г. Краснокамск, ул. Большевистская, д. 16: ЭЛ"/>
    <e v="#REF!"/>
  </r>
  <r>
    <n v="2232"/>
    <s v="Краснокамский городской округ Пермского края"/>
    <s v="г. Краснокамск, ул. Большевистская, д. 17"/>
    <s v="ВОД"/>
    <d v="2025-12-31T00:00:00"/>
    <m/>
    <s v=""/>
    <s v=""/>
    <x v="1214"/>
    <s v="г. Краснокамск, ул. Большевистская, д. 17: 2025: ВОД"/>
    <s v="РО"/>
    <s v="нет"/>
    <s v="г. Краснокамск, ул. Большевистская, д. 17: ВОД"/>
    <e v="#REF!"/>
  </r>
  <r>
    <n v="2233"/>
    <s v="Краснокамский городской округ Пермского края"/>
    <s v="г. Краснокамск, ул. Большевистская, д. 17"/>
    <s v="ГВС"/>
    <d v="2025-12-31T00:00:00"/>
    <m/>
    <s v=""/>
    <s v=""/>
    <x v="1214"/>
    <s v="г. Краснокамск, ул. Большевистская, д. 17: 2025: ГВС"/>
    <s v="РО"/>
    <s v="нет"/>
    <s v="г. Краснокамск, ул. Большевистская, д. 17: ГВС"/>
    <e v="#REF!"/>
  </r>
  <r>
    <n v="2234"/>
    <s v="Краснокамский городской округ Пермского края"/>
    <s v="г. Краснокамск, ул. Большевистская, д. 19"/>
    <s v="ВОД"/>
    <d v="2025-12-31T00:00:00"/>
    <m/>
    <s v=""/>
    <s v=""/>
    <x v="1215"/>
    <s v="г. Краснокамск, ул. Большевистская, д. 19: 2025: ВОД"/>
    <s v="РО"/>
    <s v="нет"/>
    <s v="г. Краснокамск, ул. Большевистская, д. 19: ВОД"/>
    <e v="#REF!"/>
  </r>
  <r>
    <n v="2235"/>
    <s v="Краснокамский городской округ Пермского края"/>
    <s v="г. Краснокамск, ул. Большевистская, д. 19"/>
    <s v="ГВС"/>
    <d v="2025-12-31T00:00:00"/>
    <m/>
    <s v=""/>
    <s v=""/>
    <x v="1215"/>
    <s v="г. Краснокамск, ул. Большевистская, д. 19: 2025: ГВС"/>
    <s v="РО"/>
    <s v="нет"/>
    <s v="г. Краснокамск, ул. Большевистская, д. 19: ГВС"/>
    <e v="#REF!"/>
  </r>
  <r>
    <n v="2236"/>
    <s v="Краснокамский городской округ Пермского края"/>
    <s v="г. Краснокамск, ул. Большевистская, д. 19"/>
    <s v="ТЕП"/>
    <d v="2025-12-31T00:00:00"/>
    <m/>
    <s v=""/>
    <s v=""/>
    <x v="1215"/>
    <s v="г. Краснокамск, ул. Большевистская, д. 19: 2025: ТЕП"/>
    <s v="РО"/>
    <s v="нет"/>
    <s v="г. Краснокамск, ул. Большевистская, д. 19: ТЕП"/>
    <e v="#REF!"/>
  </r>
  <r>
    <n v="2237"/>
    <s v="Краснокамский городской округ Пермского края"/>
    <s v="г. Краснокамск, ул. Большевистская, д. 19"/>
    <s v="ХВС"/>
    <d v="2025-12-31T00:00:00"/>
    <m/>
    <s v=""/>
    <s v=""/>
    <x v="1215"/>
    <s v="г. Краснокамск, ул. Большевистская, д. 19: 2025: ХВС"/>
    <s v="РО"/>
    <s v="нет"/>
    <s v="г. Краснокамск, ул. Большевистская, д. 19: ХВС"/>
    <e v="#REF!"/>
  </r>
  <r>
    <n v="2238"/>
    <s v="Краснокамский городской округ Пермского края"/>
    <s v="г. Краснокамск, ул. Большевистская, д. 19"/>
    <s v="ЭЛ"/>
    <d v="2025-12-31T00:00:00"/>
    <m/>
    <s v=""/>
    <s v=""/>
    <x v="1215"/>
    <s v="г. Краснокамск, ул. Большевистская, д. 19: 2025: ЭЛ"/>
    <s v="РО"/>
    <s v="нет"/>
    <s v="г. Краснокамск, ул. Большевистская, д. 19: ЭЛ"/>
    <e v="#REF!"/>
  </r>
  <r>
    <n v="2239"/>
    <s v="Кудымкарский муниципальный округ Пермского края"/>
    <s v="г. Кудымкар, ул. 50 лет Октября, д. 34"/>
    <s v="ХВС"/>
    <d v="2025-12-31T00:00:00"/>
    <m/>
    <s v=""/>
    <s v=""/>
    <x v="613"/>
    <s v="г. Кудымкар, ул. 50 лет Октября, д. 34: 2025: ХВС"/>
    <s v="РО"/>
    <s v="нет"/>
    <s v="г. Кудымкар, ул. 50 лет Октября, д. 34: ХВС"/>
    <e v="#REF!"/>
  </r>
  <r>
    <n v="2240"/>
    <s v="Лысьвенский городской округ Пермского края"/>
    <s v="г. Лысьва, ул. Кирова, д. 45"/>
    <s v="ВОД"/>
    <d v="2025-12-31T00:00:00"/>
    <m/>
    <s v=""/>
    <s v=""/>
    <x v="626"/>
    <s v="г. Лысьва, ул. Кирова, д. 45: 2025: ВОД"/>
    <s v="РО"/>
    <s v="нет"/>
    <s v="г. Лысьва, ул. Кирова, д. 45: ВОД"/>
    <e v="#REF!"/>
  </r>
  <r>
    <n v="2241"/>
    <s v="Лысьвенский городской округ Пермского края"/>
    <s v="г. Лысьва, ул. Кирова, д. 45"/>
    <s v="ТЕП"/>
    <d v="2025-12-31T00:00:00"/>
    <m/>
    <s v=""/>
    <s v=""/>
    <x v="626"/>
    <s v="г. Лысьва, ул. Кирова, д. 45: 2025: ТЕП"/>
    <s v="РО"/>
    <s v="нет"/>
    <s v="г. Лысьва, ул. Кирова, д. 45: ТЕП"/>
    <e v="#REF!"/>
  </r>
  <r>
    <n v="2242"/>
    <s v="Лысьвенский городской округ Пермского края"/>
    <s v="г. Лысьва, ул. Кирова, д. 45"/>
    <s v="ХВС"/>
    <d v="2025-12-31T00:00:00"/>
    <m/>
    <s v=""/>
    <s v=""/>
    <x v="626"/>
    <s v="г. Лысьва, ул. Кирова, д. 45: 2025: ХВС"/>
    <s v="РО"/>
    <s v="нет"/>
    <s v="г. Лысьва, ул. Кирова, д. 45: ХВС"/>
    <e v="#REF!"/>
  </r>
  <r>
    <n v="2243"/>
    <s v="Лысьвенский городской округ Пермского края"/>
    <s v="г. Лысьва, ул. Мира, д. 39"/>
    <s v="РК"/>
    <d v="2025-12-31T00:00:00"/>
    <m/>
    <s v=""/>
    <s v=""/>
    <x v="1216"/>
    <s v="г. Лысьва, ул. Мира, д. 39: 2025: РК"/>
    <s v="РО"/>
    <s v="нет"/>
    <s v="г. Лысьва, ул. Мира, д. 39: РК"/>
    <e v="#REF!"/>
  </r>
  <r>
    <n v="2244"/>
    <s v="Нытвенский городской округ Пермского края"/>
    <s v="г. Нытва, ул. Карла Либкнехта, д. 13"/>
    <s v="ХВС"/>
    <d v="2025-12-31T00:00:00"/>
    <m/>
    <s v=""/>
    <s v=""/>
    <x v="666"/>
    <s v="г. Нытва, ул. Карла Либкнехта, д. 13: 2025: ХВС"/>
    <s v="РО"/>
    <s v="нет"/>
    <s v="г. Нытва, ул. Карла Либкнехта, д. 13: ХВС"/>
    <e v="#REF!"/>
  </r>
  <r>
    <n v="2245"/>
    <s v="Нытвенский городской округ Пермского края"/>
    <s v="г. Нытва, ул. Карла Либкнехта, д. 15"/>
    <s v="ВОД"/>
    <d v="2025-12-31T00:00:00"/>
    <m/>
    <s v=""/>
    <s v=""/>
    <x v="1217"/>
    <s v="г. Нытва, ул. Карла Либкнехта, д. 15: 2025: ВОД"/>
    <s v="РО"/>
    <s v="нет"/>
    <s v="г. Нытва, ул. Карла Либкнехта, д. 15: ВОД"/>
    <e v="#REF!"/>
  </r>
  <r>
    <n v="2246"/>
    <s v="Пермский городской округ, город Пермь"/>
    <s v="г. Пермь, ул. Анвара Гатауллина, д. 34"/>
    <s v="РК"/>
    <d v="2025-12-31T00:00:00"/>
    <m/>
    <s v=""/>
    <s v=""/>
    <x v="1218"/>
    <s v="г. Пермь, ул. Анвара Гатауллина, д. 34: 2025: РК"/>
    <s v="РО"/>
    <s v="нет"/>
    <s v="г. Пермь, ул. Анвара Гатауллина, д. 34: РК"/>
    <e v="#REF!"/>
  </r>
  <r>
    <n v="2247"/>
    <s v="Пермский городской округ, город Пермь"/>
    <s v="г. Пермь, ул. Бородинская, д. 23"/>
    <s v="РК"/>
    <d v="2025-12-31T00:00:00"/>
    <m/>
    <s v=""/>
    <s v=""/>
    <x v="1219"/>
    <s v="г. Пермь, ул. Бородинская, д. 23: 2025: РК"/>
    <s v="РО"/>
    <s v="нет"/>
    <s v="г. Пермь, ул. Бородинская, д. 23: РК"/>
    <e v="#REF!"/>
  </r>
  <r>
    <n v="2248"/>
    <s v="Пермский городской округ, город Пермь"/>
    <s v="г. Пермь, ул. Ветлужская, д. 16"/>
    <s v="РК"/>
    <d v="2025-12-31T00:00:00"/>
    <m/>
    <s v=""/>
    <s v=""/>
    <x v="1220"/>
    <s v="г. Пермь, ул. Ветлужская, д. 16: 2025: РК"/>
    <s v="РО"/>
    <s v="нет"/>
    <s v="г. Пермь, ул. Ветлужская, д. 16: РК"/>
    <e v="#REF!"/>
  </r>
  <r>
    <n v="2249"/>
    <s v="Пермский городской округ, город Пермь"/>
    <s v="г. Пермь, ул. Крупской, д. 25"/>
    <s v="РК"/>
    <d v="2025-12-31T00:00:00"/>
    <m/>
    <s v=""/>
    <s v=""/>
    <x v="1221"/>
    <s v="г. Пермь, ул. Крупской, д. 25: 2025: РК"/>
    <s v="РО"/>
    <s v="нет"/>
    <s v="г. Пермь, ул. Крупской, д. 25: РК"/>
    <e v="#REF!"/>
  </r>
  <r>
    <n v="2250"/>
    <s v="Пермский городской округ, город Пермь"/>
    <s v="г. Пермь, ул. Крупской, д. 25"/>
    <s v="РФа"/>
    <d v="2025-12-31T00:00:00"/>
    <m/>
    <s v=""/>
    <s v=""/>
    <x v="1221"/>
    <s v="г. Пермь, ул. Крупской, д. 25: 2025: Рфа"/>
    <s v="РО"/>
    <s v="нет"/>
    <s v="г. Пермь, ул. Крупской, д. 25: Рфа"/>
    <e v="#REF!"/>
  </r>
  <r>
    <n v="2251"/>
    <s v="Пермский городской округ, город Пермь"/>
    <s v="г. Пермь, ул. Ленина, д. 90"/>
    <s v="РК"/>
    <d v="2025-12-31T00:00:00"/>
    <m/>
    <s v=""/>
    <s v=""/>
    <x v="508"/>
    <s v="г. Пермь, ул. Ленина, д. 90: 2025: РК"/>
    <s v="РО"/>
    <s v="нет"/>
    <s v="г. Пермь, ул. Ленина, д. 90: РК"/>
    <e v="#REF!"/>
  </r>
  <r>
    <n v="2252"/>
    <s v="Пермский городской округ, город Пермь"/>
    <s v="г. Пермь, ул. Максима Горького, д. 74"/>
    <s v="РК"/>
    <d v="2025-12-31T00:00:00"/>
    <m/>
    <s v=""/>
    <s v=""/>
    <x v="518"/>
    <s v="г. Пермь, ул. Максима Горького, д. 74: 2025: РК"/>
    <s v="РО"/>
    <s v="нет"/>
    <s v="г. Пермь, ул. Максима Горького, д. 74: РК"/>
    <e v="#REF!"/>
  </r>
  <r>
    <n v="2253"/>
    <s v="Пермский городской округ, город Пермь"/>
    <s v="г. Пермь, ул. Розалии Землячки, д. 12"/>
    <s v="ТЕП"/>
    <d v="2025-12-31T00:00:00"/>
    <m/>
    <s v=""/>
    <s v=""/>
    <x v="1222"/>
    <s v="г. Пермь, ул. Розалии Землячки, д. 12: 2025: ТЕП"/>
    <s v="РО"/>
    <s v="нет"/>
    <s v="г. Пермь, ул. Розалии Землячки, д. 12: ТЕП"/>
    <e v="#REF!"/>
  </r>
  <r>
    <n v="2254"/>
    <s v="Пермский городской округ, город Пермь"/>
    <s v="г. Пермь, ул. Розалии Землячки, д. 12"/>
    <s v="ЭЛ"/>
    <d v="2025-12-31T00:00:00"/>
    <m/>
    <s v=""/>
    <s v=""/>
    <x v="1222"/>
    <s v="г. Пермь, ул. Розалии Землячки, д. 12: 2025: ЭЛ"/>
    <s v="РО"/>
    <s v="нет"/>
    <s v="г. Пермь, ул. Розалии Землячки, д. 12: ЭЛ"/>
    <e v="#REF!"/>
  </r>
  <r>
    <n v="2255"/>
    <s v="Пермский городской округ, город Пермь"/>
    <s v="г. Пермь, ул. Сеченова, д. 3"/>
    <s v="РК"/>
    <d v="2025-12-31T00:00:00"/>
    <m/>
    <s v=""/>
    <s v=""/>
    <x v="1223"/>
    <s v="г. Пермь, ул. Сеченова, д. 3: 2025: РК"/>
    <s v="РО"/>
    <s v="нет"/>
    <s v="г. Пермь, ул. Сеченова, д. 3: РК"/>
    <e v="#REF!"/>
  </r>
  <r>
    <n v="2256"/>
    <s v="Пермский городской округ, город Пермь"/>
    <s v="г. Пермь, ул. Сивкова, д. 23"/>
    <s v="РК"/>
    <d v="2025-12-31T00:00:00"/>
    <m/>
    <s v=""/>
    <s v=""/>
    <x v="1224"/>
    <s v="г. Пермь, ул. Сивкова, д. 23: 2025: РК"/>
    <s v="РО"/>
    <s v="нет"/>
    <s v="г. Пермь, ул. Сивкова, д. 23: РК"/>
    <e v="#REF!"/>
  </r>
  <r>
    <n v="2257"/>
    <s v="Пермский городской округ, город Пермь"/>
    <s v="г. Пермь, ул. Хохрякова, д. 25"/>
    <s v="РК"/>
    <d v="2025-12-31T00:00:00"/>
    <m/>
    <s v=""/>
    <s v=""/>
    <x v="1225"/>
    <s v="г. Пермь, ул. Хохрякова, д. 25: 2025: РК"/>
    <s v="РО"/>
    <s v="нет"/>
    <s v="г. Пермь, ул. Хохрякова, д. 25: РК"/>
    <e v="#REF!"/>
  </r>
  <r>
    <n v="2258"/>
    <s v="Соликамский городской округ Пермского края"/>
    <s v="г. Соликамск, ул. Культуры, д. 40"/>
    <s v="ВОД"/>
    <d v="2025-12-31T00:00:00"/>
    <m/>
    <s v=""/>
    <s v=""/>
    <x v="1226"/>
    <s v="г. Соликамск, ул. Культуры, д. 40: 2025: ВОД"/>
    <s v="РО"/>
    <s v="нет"/>
    <s v="г. Соликамск, ул. Культуры, д. 40: ВОД"/>
    <e v="#REF!"/>
  </r>
  <r>
    <n v="2259"/>
    <s v="Соликамский городской округ Пермского края"/>
    <s v="г. Соликамск, ул. Культуры, д. 40"/>
    <s v="ГВС"/>
    <d v="2025-12-31T00:00:00"/>
    <m/>
    <s v=""/>
    <s v=""/>
    <x v="1226"/>
    <s v="г. Соликамск, ул. Культуры, д. 40: 2025: ГВС"/>
    <s v="РО"/>
    <s v="нет"/>
    <s v="г. Соликамск, ул. Культуры, д. 40: ГВС"/>
    <e v="#REF!"/>
  </r>
  <r>
    <n v="2260"/>
    <s v="Соликамский городской округ Пермского края"/>
    <s v="г. Соликамск, ул. Культуры, д. 40"/>
    <s v="РК"/>
    <d v="2025-12-31T00:00:00"/>
    <m/>
    <s v=""/>
    <s v=""/>
    <x v="1226"/>
    <s v="г. Соликамск, ул. Культуры, д. 40: 2025: РК"/>
    <s v="РО"/>
    <s v="нет"/>
    <s v="г. Соликамск, ул. Культуры, д. 40: РК"/>
    <e v="#REF!"/>
  </r>
  <r>
    <n v="2261"/>
    <s v="Соликамский городской округ Пермского края"/>
    <s v="г. Соликамск, ул. Культуры, д. 40"/>
    <s v="ХВС"/>
    <d v="2025-12-31T00:00:00"/>
    <m/>
    <s v=""/>
    <s v=""/>
    <x v="1226"/>
    <s v="г. Соликамск, ул. Культуры, д. 40: 2025: ХВС"/>
    <s v="РО"/>
    <s v="нет"/>
    <s v="г. Соликамск, ул. Культуры, д. 40: ХВС"/>
    <e v="#REF!"/>
  </r>
  <r>
    <n v="2262"/>
    <s v="Соликамский городской округ Пермского края"/>
    <s v="г. Соликамск, ул. Лесная, д. 38"/>
    <s v="РК"/>
    <d v="2025-12-31T00:00:00"/>
    <m/>
    <s v=""/>
    <s v=""/>
    <x v="1227"/>
    <s v="г. Соликамск, ул. Лесная, д. 38: 2025: РК"/>
    <s v="РО"/>
    <s v="нет"/>
    <s v="г. Соликамск, ул. Лесная, д. 38: РК"/>
    <e v="#REF!"/>
  </r>
  <r>
    <n v="2263"/>
    <s v="Соликамский городской округ Пермского края"/>
    <s v="г. Соликамск, ул. Матросова, д. 29"/>
    <s v="РК"/>
    <d v="2025-12-31T00:00:00"/>
    <m/>
    <s v=""/>
    <s v=""/>
    <x v="683"/>
    <s v="г. Соликамск, ул. Матросова, д. 29: 2025: РК"/>
    <s v="РО"/>
    <s v="нет"/>
    <s v="г. Соликамск, ул. Матросова, д. 29: РК"/>
    <e v="#REF!"/>
  </r>
  <r>
    <n v="2264"/>
    <s v="Соликамский городской округ Пермского края"/>
    <s v="г. Соликамск, ул. Матросова, д. 37"/>
    <s v="ВОД"/>
    <d v="2025-12-31T00:00:00"/>
    <m/>
    <s v=""/>
    <s v=""/>
    <x v="1228"/>
    <s v="г. Соликамск, ул. Матросова, д. 37: 2025: ВОД"/>
    <s v="РО"/>
    <s v="нет"/>
    <s v="г. Соликамск, ул. Матросова, д. 37: ВОД"/>
    <e v="#REF!"/>
  </r>
  <r>
    <n v="2265"/>
    <s v="Соликамский городской округ Пермского края"/>
    <s v="г. Соликамск, ул. Матросова, д. 37"/>
    <s v="ХВС"/>
    <d v="2025-12-31T00:00:00"/>
    <m/>
    <s v=""/>
    <s v=""/>
    <x v="1228"/>
    <s v="г. Соликамск, ул. Матросова, д. 37: 2025: ХВС"/>
    <s v="РО"/>
    <s v="нет"/>
    <s v="г. Соликамск, ул. Матросова, д. 37: ХВС"/>
    <e v="#REF!"/>
  </r>
  <r>
    <n v="2266"/>
    <s v="Чайковский городской округ Пермского края"/>
    <s v="г. Чайковский, ул. Горького, д. 10"/>
    <s v="РК"/>
    <d v="2025-12-31T00:00:00"/>
    <m/>
    <s v=""/>
    <s v=""/>
    <x v="1229"/>
    <s v="г. Чайковский, ул. Горького, д. 10: 2025: РК"/>
    <s v="РО"/>
    <s v="нет"/>
    <s v="г. Чайковский, ул. Горького, д. 10: РК"/>
    <e v="#REF!"/>
  </r>
  <r>
    <n v="2267"/>
    <s v="Чусовской городской округ Пермского края"/>
    <s v="г. Чусовой, ул. Ленина, д. 24"/>
    <s v="ВОД"/>
    <d v="2025-12-31T00:00:00"/>
    <m/>
    <s v=""/>
    <s v=""/>
    <x v="1230"/>
    <s v="г. Чусовой, ул. Ленина, д. 24: 2025: ВОД"/>
    <s v="РО"/>
    <s v="нет"/>
    <s v="г. Чусовой, ул. Ленина, д. 24: ВОД"/>
    <e v="#REF!"/>
  </r>
  <r>
    <n v="2268"/>
    <s v="Чусовской городской округ Пермского края"/>
    <s v="г. Чусовой, ул. Ленина, д. 24"/>
    <s v="ГВС"/>
    <d v="2025-12-31T00:00:00"/>
    <m/>
    <s v=""/>
    <s v=""/>
    <x v="1230"/>
    <s v="г. Чусовой, ул. Ленина, д. 24: 2025: ГВС"/>
    <s v="РО"/>
    <s v="нет"/>
    <s v="г. Чусовой, ул. Ленина, д. 24: ГВС"/>
    <e v="#REF!"/>
  </r>
  <r>
    <n v="2269"/>
    <s v="Чусовской городской округ Пермского края"/>
    <s v="г. Чусовой, ул. Ленина, д. 24"/>
    <s v="ХВС"/>
    <d v="2025-12-31T00:00:00"/>
    <m/>
    <s v=""/>
    <s v=""/>
    <x v="1230"/>
    <s v="г. Чусовой, ул. Ленина, д. 24: 2025: ХВС"/>
    <s v="РО"/>
    <s v="нет"/>
    <s v="г. Чусовой, ул. Ленина, д. 24: ХВС"/>
    <e v="#REF!"/>
  </r>
  <r>
    <n v="2270"/>
    <s v="Чусовской городской округ Пермского края"/>
    <s v="г. Чусовой, ул. Орджоникидзе, д. 10"/>
    <s v="ТЕП"/>
    <d v="2025-12-31T00:00:00"/>
    <m/>
    <s v=""/>
    <s v=""/>
    <x v="1231"/>
    <s v="г. Чусовой, ул. Орджоникидзе, д. 10: 2025: ТЕП"/>
    <s v="РО"/>
    <s v="нет"/>
    <s v="г. Чусовой, ул. Орджоникидзе, д. 10: ТЕП"/>
    <e v="#REF!"/>
  </r>
  <r>
    <n v="2271"/>
    <s v="Пермский муниципальный район Пермского края"/>
    <s v="п. Ферма, ул. Строителей, д. 20"/>
    <s v="РФа"/>
    <d v="2025-12-31T00:00:00"/>
    <m/>
    <s v=""/>
    <s v=""/>
    <x v="1232"/>
    <s v="п. Ферма, ул. Строителей, д. 20: 2025: Рфа"/>
    <s v="РО"/>
    <s v="нет"/>
    <s v="п. Ферма, ул. Строителей, д. 20: Рфа"/>
    <e v="#REF!"/>
  </r>
  <r>
    <n v="2272"/>
    <s v="Александровский муниципальный округ Пермского края"/>
    <s v="п. Яйва, ул. 6-ой Пятилетки, д. 7"/>
    <s v="ЭЛ"/>
    <d v="2025-12-31T00:00:00"/>
    <m/>
    <s v=""/>
    <s v=""/>
    <x v="1233"/>
    <s v="п. Яйва, ул. 6-ой Пятилетки, д. 7: 2025: ЭЛ"/>
    <s v="РО"/>
    <s v="нет"/>
    <s v="п. Яйва, ул. 6-ой Пятилетки, д. 7: ЭЛ"/>
    <e v="#REF!"/>
  </r>
  <r>
    <n v="2273"/>
    <s v="Нытвенский городской округ Пермского края"/>
    <s v="рп Новоильинский, ул. Ленина, д. 99"/>
    <s v="РК"/>
    <d v="2025-12-31T00:00:00"/>
    <m/>
    <s v=""/>
    <s v=""/>
    <x v="1234"/>
    <s v="рп Новоильинский, ул. Ленина, д. 99: 2025: РК"/>
    <s v="РО"/>
    <s v="нет"/>
    <s v="рп Новоильинский, ул. Ленина, д. 99: РК"/>
    <e v="#REF!"/>
  </r>
  <r>
    <n v="2274"/>
    <s v="Нытвенский городской округ Пермского края"/>
    <s v="рп Новоильинский, ул. Ленина, д. 99"/>
    <s v="ЭЛ"/>
    <d v="2025-12-31T00:00:00"/>
    <m/>
    <s v=""/>
    <s v=""/>
    <x v="1234"/>
    <s v="рп Новоильинский, ул. Ленина, д. 99: 2025: ЭЛ"/>
    <s v="РО"/>
    <s v="нет"/>
    <s v="рп Новоильинский, ул. Ленина, д. 99: ЭЛ"/>
    <e v="#REF!"/>
  </r>
  <r>
    <n v="2275"/>
    <s v="Александровский муниципальный округ Пермского края"/>
    <s v="г. Александровск, ул. Кирова, д. 18"/>
    <s v="ЭЛ"/>
    <d v="2026-12-31T00:00:00"/>
    <m/>
    <s v=""/>
    <s v=""/>
    <x v="1235"/>
    <s v="г. Александровск, ул. Кирова, д. 18: 2026: ЭЛ"/>
    <s v="РО"/>
    <s v="нет"/>
    <s v="г. Александровск, ул. Кирова, д. 18: ЭЛ"/>
    <e v="#REF!"/>
  </r>
  <r>
    <n v="2276"/>
    <s v="Александровский муниципальный округ Пермского края"/>
    <s v="г. Александровск, ул. Ленина, д. 36"/>
    <s v="ЭЛ"/>
    <d v="2026-12-31T00:00:00"/>
    <m/>
    <s v=""/>
    <s v=""/>
    <x v="727"/>
    <s v="г. Александровск, ул. Ленина, д. 36: 2026: ЭЛ"/>
    <s v="РО"/>
    <s v="нет"/>
    <s v="г. Александровск, ул. Ленина, д. 36: ЭЛ"/>
    <e v="#REF!"/>
  </r>
  <r>
    <n v="2277"/>
    <s v="Муниципальное образование &quot;Город Березники&quot; Пермского края"/>
    <s v="г. Березники, ул. Березниковская, д. 94"/>
    <s v="ТЕП"/>
    <d v="2026-12-31T00:00:00"/>
    <m/>
    <s v=""/>
    <s v=""/>
    <x v="1236"/>
    <s v="г. Березники, ул. Березниковская, д. 94: 2026: ТЕП"/>
    <s v="РО"/>
    <s v="нет"/>
    <s v="г. Березники, ул. Березниковская, д. 94: ТЕП"/>
    <e v="#REF!"/>
  </r>
  <r>
    <n v="2278"/>
    <s v="Муниципальное образование &quot;Город Березники&quot; Пермского края"/>
    <s v="г. Березники, ул. Гагарина, д. 16"/>
    <s v="ЭЛ"/>
    <d v="2026-12-31T00:00:00"/>
    <m/>
    <s v=""/>
    <s v=""/>
    <x v="1237"/>
    <s v="г. Березники, ул. Гагарина, д. 16: 2026: ЭЛ"/>
    <s v="РО"/>
    <s v="нет"/>
    <s v="г. Березники, ул. Гагарина, д. 16: ЭЛ"/>
    <e v="#REF!"/>
  </r>
  <r>
    <n v="2279"/>
    <s v="Муниципальное образование &quot;Город Березники&quot; Пермского края"/>
    <s v="г. Березники, ул. Пятилетки, д. 32"/>
    <s v="ХВС"/>
    <d v="2026-12-31T00:00:00"/>
    <m/>
    <s v=""/>
    <s v=""/>
    <x v="944"/>
    <s v="г. Березники, ул. Пятилетки, д. 32: 2026: ХВС"/>
    <s v="РО"/>
    <s v="нет"/>
    <s v="г. Березники, ул. Пятилетки, д. 32: ХВС"/>
    <e v="#REF!"/>
  </r>
  <r>
    <n v="2280"/>
    <s v="Муниципальное образование &quot;Город Березники&quot; Пермского края"/>
    <s v="г. Березники, ул. Пятилетки, д. 38"/>
    <s v="ГВС"/>
    <d v="2026-12-31T00:00:00"/>
    <m/>
    <s v=""/>
    <s v=""/>
    <x v="1238"/>
    <s v="г. Березники, ул. Пятилетки, д. 38: 2026: ГВС"/>
    <s v="РО"/>
    <s v="нет"/>
    <s v="г. Березники, ул. Пятилетки, д. 38: ГВС"/>
    <e v="#REF!"/>
  </r>
  <r>
    <n v="2281"/>
    <s v="Муниципальное образование &quot;Город Березники&quot; Пермского края"/>
    <s v="г. Березники, ул. Пятилетки, д. 9"/>
    <s v="ТЕП"/>
    <d v="2026-12-31T00:00:00"/>
    <m/>
    <s v=""/>
    <s v=""/>
    <x v="1239"/>
    <s v="г. Березники, ул. Пятилетки, д. 9: 2026: ТЕП"/>
    <s v="РО"/>
    <s v="нет"/>
    <s v="г. Березники, ул. Пятилетки, д. 9: ТЕП"/>
    <e v="#REF!"/>
  </r>
  <r>
    <n v="2282"/>
    <s v="Муниципальное образование &quot;Город Березники&quot; Пермского края"/>
    <s v="г. Березники, ул. Пятилетки, д. 9"/>
    <s v="ХВС"/>
    <d v="2026-12-31T00:00:00"/>
    <m/>
    <s v=""/>
    <s v=""/>
    <x v="1239"/>
    <s v="г. Березники, ул. Пятилетки, д. 9: 2026: ХВС"/>
    <s v="РО"/>
    <s v="нет"/>
    <s v="г. Березники, ул. Пятилетки, д. 9: ХВС"/>
    <e v="#REF!"/>
  </r>
  <r>
    <n v="2283"/>
    <s v="Муниципальное образование &quot;Город Березники&quot; Пермского края"/>
    <s v="г. Березники, ул. Пятилетки, д. 9"/>
    <s v="ЭЛ"/>
    <d v="2026-12-31T00:00:00"/>
    <m/>
    <s v=""/>
    <s v=""/>
    <x v="1239"/>
    <s v="г. Березники, ул. Пятилетки, д. 9: 2026: ЭЛ"/>
    <s v="РО"/>
    <s v="нет"/>
    <s v="г. Березники, ул. Пятилетки, д. 9: ЭЛ"/>
    <e v="#REF!"/>
  </r>
  <r>
    <n v="2284"/>
    <s v="Губахинский муниципальный округ Пермского края"/>
    <s v="г. Губаха, ул. 20 Партсъезда, д. 22"/>
    <s v="РК"/>
    <d v="2026-12-31T00:00:00"/>
    <m/>
    <s v=""/>
    <s v=""/>
    <x v="1240"/>
    <s v="г. Губаха, ул. 20 Партсъезда, д. 22: 2026: РК"/>
    <s v="РО"/>
    <s v="нет"/>
    <s v="г. Губаха, ул. 20 Партсъезда, д. 22: РК"/>
    <e v="#REF!"/>
  </r>
  <r>
    <n v="2285"/>
    <s v="Губахинский муниципальный округ Пермского края"/>
    <s v="г. Губаха, ул. Бутлерова, д. 3"/>
    <s v="РК"/>
    <d v="2026-12-31T00:00:00"/>
    <m/>
    <s v=""/>
    <s v=""/>
    <x v="1241"/>
    <s v="г. Губаха, ул. Бутлерова, д. 3: 2026: РК"/>
    <s v="РО"/>
    <s v="нет"/>
    <s v="г. Губаха, ул. Бутлерова, д. 3: РК"/>
    <e v="#REF!"/>
  </r>
  <r>
    <n v="2286"/>
    <s v="Губахинский муниципальный округ Пермского края"/>
    <s v="г. Губаха, ул. Мира, д. 22"/>
    <s v="РК"/>
    <d v="2026-12-31T00:00:00"/>
    <m/>
    <s v=""/>
    <s v=""/>
    <x v="1242"/>
    <s v="г. Губаха, ул. Мира, д. 22: 2026: РК"/>
    <s v="РО"/>
    <s v="нет"/>
    <s v="г. Губаха, ул. Мира, д. 22: РК"/>
    <e v="#REF!"/>
  </r>
  <r>
    <n v="2287"/>
    <s v="Краснокамский городской округ Пермского края"/>
    <s v="г. Краснокамск, ул. Большевистская, д. 1"/>
    <s v="РК"/>
    <d v="2026-12-31T00:00:00"/>
    <m/>
    <s v=""/>
    <s v=""/>
    <x v="1243"/>
    <s v="г. Краснокамск, ул. Большевистская, д. 1: 2026: РК"/>
    <s v="РО"/>
    <s v="нет"/>
    <s v="г. Краснокамск, ул. Большевистская, д. 1: РК"/>
    <e v="#REF!"/>
  </r>
  <r>
    <n v="2288"/>
    <s v="Краснокамский городской округ Пермского края"/>
    <s v="г. Краснокамск, ул. Большевистская, д. 16"/>
    <s v="ВОД"/>
    <d v="2026-12-31T00:00:00"/>
    <m/>
    <s v=""/>
    <s v=""/>
    <x v="1244"/>
    <s v="г. Краснокамск, ул. Большевистская, д. 16: 2026: ВОД"/>
    <s v="РО"/>
    <s v="нет"/>
    <s v="г. Краснокамск, ул. Большевистская, д. 16: ВОД"/>
    <e v="#REF!"/>
  </r>
  <r>
    <n v="2289"/>
    <s v="Краснокамский городской округ Пермского края"/>
    <s v="г. Краснокамск, ул. Большевистская, д. 16"/>
    <s v="ГВС"/>
    <d v="2026-12-31T00:00:00"/>
    <m/>
    <s v=""/>
    <s v=""/>
    <x v="1244"/>
    <s v="г. Краснокамск, ул. Большевистская, д. 16: 2026: ГВС"/>
    <s v="РО"/>
    <s v="нет"/>
    <s v="г. Краснокамск, ул. Большевистская, д. 16: ГВС"/>
    <e v="#REF!"/>
  </r>
  <r>
    <n v="2290"/>
    <s v="Краснокамский городской округ Пермского края"/>
    <s v="г. Краснокамск, ул. Большевистская, д. 17"/>
    <s v="РФа"/>
    <d v="2026-12-31T00:00:00"/>
    <m/>
    <s v=""/>
    <s v=""/>
    <x v="1245"/>
    <s v="г. Краснокамск, ул. Большевистская, д. 17: 2026: Рфа"/>
    <s v="РО"/>
    <s v="нет"/>
    <s v="г. Краснокамск, ул. Большевистская, д. 17: Рфа"/>
    <e v="#REF!"/>
  </r>
  <r>
    <n v="2291"/>
    <s v="Краснокамский городской округ Пермского края"/>
    <s v="г. Краснокамск, ул. Большевистская, д. 17"/>
    <s v="ТЕП"/>
    <d v="2026-12-31T00:00:00"/>
    <m/>
    <s v=""/>
    <s v=""/>
    <x v="1245"/>
    <s v="г. Краснокамск, ул. Большевистская, д. 17: 2026: ТЕП"/>
    <s v="РО"/>
    <s v="нет"/>
    <s v="г. Краснокамск, ул. Большевистская, д. 17: ТЕП"/>
    <e v="#REF!"/>
  </r>
  <r>
    <n v="2292"/>
    <s v="Краснокамский городской округ Пермского края"/>
    <s v="г. Краснокамск, ул. Большевистская, д. 17"/>
    <s v="ХВС"/>
    <d v="2026-12-31T00:00:00"/>
    <m/>
    <s v=""/>
    <s v=""/>
    <x v="1245"/>
    <s v="г. Краснокамск, ул. Большевистская, д. 17: 2026: ХВС"/>
    <s v="РО"/>
    <s v="нет"/>
    <s v="г. Краснокамск, ул. Большевистская, д. 17: ХВС"/>
    <e v="#REF!"/>
  </r>
  <r>
    <n v="2293"/>
    <s v="Краснокамский городской округ Пермского края"/>
    <s v="г. Краснокамск, ул. Большевистская, д. 17"/>
    <s v="ЭЛ"/>
    <d v="2026-12-31T00:00:00"/>
    <m/>
    <s v=""/>
    <s v=""/>
    <x v="1245"/>
    <s v="г. Краснокамск, ул. Большевистская, д. 17: 2026: ЭЛ"/>
    <s v="РО"/>
    <s v="нет"/>
    <s v="г. Краснокамск, ул. Большевистская, д. 17: ЭЛ"/>
    <e v="#REF!"/>
  </r>
  <r>
    <n v="2294"/>
    <s v="Краснокамский городской округ Пермского края"/>
    <s v="г. Краснокамск, ул. Большевистская, д. 25"/>
    <s v="ТЕП"/>
    <d v="2026-12-31T00:00:00"/>
    <m/>
    <s v=""/>
    <s v=""/>
    <x v="1246"/>
    <s v="г. Краснокамск, ул. Большевистская, д. 25: 2026: ТЕП"/>
    <s v="РО"/>
    <s v="нет"/>
    <s v="г. Краснокамск, ул. Большевистская, д. 25: ТЕП"/>
    <e v="#REF!"/>
  </r>
  <r>
    <n v="2295"/>
    <s v="Краснокамский городской округ Пермского края"/>
    <s v="г. Краснокамск, ул. Большевистская, д. 32"/>
    <s v="ВОД"/>
    <d v="2026-12-31T00:00:00"/>
    <m/>
    <s v=""/>
    <s v=""/>
    <x v="1247"/>
    <s v="г. Краснокамск, ул. Большевистская, д. 32: 2026: ВОД"/>
    <s v="РО"/>
    <s v="нет"/>
    <s v="г. Краснокамск, ул. Большевистская, д. 32: ВОД"/>
    <e v="#REF!"/>
  </r>
  <r>
    <n v="2296"/>
    <s v="Краснокамский городской округ Пермского края"/>
    <s v="г. Краснокамск, ул. Большевистская, д. 32"/>
    <s v="ГВС"/>
    <d v="2026-12-31T00:00:00"/>
    <m/>
    <s v=""/>
    <s v=""/>
    <x v="1247"/>
    <s v="г. Краснокамск, ул. Большевистская, д. 32: 2026: ГВС"/>
    <s v="РО"/>
    <s v="нет"/>
    <s v="г. Краснокамск, ул. Большевистская, д. 32: ГВС"/>
    <e v="#REF!"/>
  </r>
  <r>
    <n v="2297"/>
    <s v="Краснокамский городской округ Пермского края"/>
    <s v="г. Краснокамск, ул. Большевистская, д. 32"/>
    <s v="ТЕП"/>
    <d v="2026-12-31T00:00:00"/>
    <m/>
    <s v=""/>
    <s v=""/>
    <x v="1247"/>
    <s v="г. Краснокамск, ул. Большевистская, д. 32: 2026: ТЕП"/>
    <s v="РО"/>
    <s v="нет"/>
    <s v="г. Краснокамск, ул. Большевистская, д. 32: ТЕП"/>
    <e v="#REF!"/>
  </r>
  <r>
    <n v="2298"/>
    <s v="Краснокамский городской округ Пермского края"/>
    <s v="г. Краснокамск, ул. Большевистская, д. 32"/>
    <s v="ХВС"/>
    <d v="2026-12-31T00:00:00"/>
    <m/>
    <s v=""/>
    <s v=""/>
    <x v="1247"/>
    <s v="г. Краснокамск, ул. Большевистская, д. 32: 2026: ХВС"/>
    <s v="РО"/>
    <s v="нет"/>
    <s v="г. Краснокамск, ул. Большевистская, д. 32: ХВС"/>
    <e v="#REF!"/>
  </r>
  <r>
    <n v="2299"/>
    <s v="Краснокамский городской округ Пермского края"/>
    <s v="г. Краснокамск, ул. Большевистская, д. 32"/>
    <s v="ЭЛ"/>
    <d v="2026-12-31T00:00:00"/>
    <m/>
    <s v=""/>
    <s v=""/>
    <x v="1247"/>
    <s v="г. Краснокамск, ул. Большевистская, д. 32: 2026: ЭЛ"/>
    <s v="РО"/>
    <s v="нет"/>
    <s v="г. Краснокамск, ул. Большевистская, д. 32: ЭЛ"/>
    <e v="#REF!"/>
  </r>
  <r>
    <n v="2300"/>
    <s v="Краснокамский городской округ Пермского края"/>
    <s v="г. Краснокамск, ул. Большевистская, д. 34"/>
    <s v="ВОД"/>
    <d v="2026-12-31T00:00:00"/>
    <m/>
    <s v=""/>
    <s v=""/>
    <x v="1248"/>
    <s v="г. Краснокамск, ул. Большевистская, д. 34: 2026: ВОД"/>
    <s v="РО"/>
    <s v="нет"/>
    <s v="г. Краснокамск, ул. Большевистская, д. 34: ВОД"/>
    <e v="#REF!"/>
  </r>
  <r>
    <n v="2301"/>
    <s v="Краснокамский городской округ Пермского края"/>
    <s v="г. Краснокамск, ул. Свердлова, д. 18"/>
    <s v="РК"/>
    <d v="2026-12-31T00:00:00"/>
    <m/>
    <s v=""/>
    <s v=""/>
    <x v="893"/>
    <s v="г. Краснокамск, ул. Свердлова, д. 18: 2026: РК"/>
    <s v="РО"/>
    <s v="нет"/>
    <s v="г. Краснокамск, ул. Свердлова, д. 18: РК"/>
    <e v="#REF!"/>
  </r>
  <r>
    <n v="2302"/>
    <s v="Краснокамский городской округ Пермского края"/>
    <s v="г. Краснокамск, ул. Шоссейная, д. 4"/>
    <s v="ВОД"/>
    <d v="2026-12-31T00:00:00"/>
    <m/>
    <s v=""/>
    <s v=""/>
    <x v="1249"/>
    <s v="г. Краснокамск, ул. Шоссейная, д. 4: 2026: ВОД"/>
    <s v="РО"/>
    <s v="нет"/>
    <s v="г. Краснокамск, ул. Шоссейная, д. 4: ВОД"/>
    <e v="#REF!"/>
  </r>
  <r>
    <n v="2303"/>
    <s v="Краснокамский городской округ Пермского края"/>
    <s v="г. Краснокамск, ул. Шоссейная, д. 4"/>
    <s v="ГВС"/>
    <d v="2026-12-31T00:00:00"/>
    <m/>
    <s v=""/>
    <s v=""/>
    <x v="1249"/>
    <s v="г. Краснокамск, ул. Шоссейная, д. 4: 2026: ГВС"/>
    <s v="РО"/>
    <s v="нет"/>
    <s v="г. Краснокамск, ул. Шоссейная, д. 4: ГВС"/>
    <e v="#REF!"/>
  </r>
  <r>
    <n v="2304"/>
    <s v="Краснокамский городской округ Пермского края"/>
    <s v="г. Краснокамск, ул. Шоссейная, д. 4"/>
    <s v="ТЕП"/>
    <d v="2026-12-31T00:00:00"/>
    <m/>
    <s v=""/>
    <s v=""/>
    <x v="1249"/>
    <s v="г. Краснокамск, ул. Шоссейная, д. 4: 2026: ТЕП"/>
    <s v="РО"/>
    <s v="нет"/>
    <s v="г. Краснокамск, ул. Шоссейная, д. 4: ТЕП"/>
    <e v="#REF!"/>
  </r>
  <r>
    <n v="2305"/>
    <s v="Краснокамский городской округ Пермского края"/>
    <s v="г. Краснокамск, ул. Шоссейная, д. 4"/>
    <s v="ХВС"/>
    <d v="2026-12-31T00:00:00"/>
    <m/>
    <s v=""/>
    <s v=""/>
    <x v="1249"/>
    <s v="г. Краснокамск, ул. Шоссейная, д. 4: 2026: ХВС"/>
    <s v="РО"/>
    <s v="нет"/>
    <s v="г. Краснокамск, ул. Шоссейная, д. 4: ХВС"/>
    <e v="#REF!"/>
  </r>
  <r>
    <n v="2306"/>
    <s v="Краснокамский городской округ Пермского края"/>
    <s v="г. Краснокамск, ул. Шоссейная, д. 4"/>
    <s v="ЭЛ"/>
    <d v="2026-12-31T00:00:00"/>
    <m/>
    <s v=""/>
    <s v=""/>
    <x v="1249"/>
    <s v="г. Краснокамск, ул. Шоссейная, д. 4: 2026: ЭЛ"/>
    <s v="РО"/>
    <s v="нет"/>
    <s v="г. Краснокамск, ул. Шоссейная, д. 4: ЭЛ"/>
    <e v="#REF!"/>
  </r>
  <r>
    <n v="2307"/>
    <s v="Лысьвенский городской округ Пермского края"/>
    <s v="г. Лысьва, ул. Кирова, д. 45"/>
    <s v="ГВС"/>
    <d v="2026-12-31T00:00:00"/>
    <m/>
    <s v=""/>
    <s v=""/>
    <x v="1250"/>
    <s v="г. Лысьва, ул. Кирова, д. 45: 2026: ГВС"/>
    <s v="РО"/>
    <s v="нет"/>
    <s v="г. Лысьва, ул. Кирова, д. 45: ГВС"/>
    <e v="#REF!"/>
  </r>
  <r>
    <n v="2308"/>
    <s v="Лысьвенский городской округ Пермского края"/>
    <s v="г. Лысьва, ул. Кирова, д. 8"/>
    <s v="РФа"/>
    <d v="2026-12-31T00:00:00"/>
    <m/>
    <s v=""/>
    <s v=""/>
    <x v="1251"/>
    <s v="г. Лысьва, ул. Кирова, д. 8: 2026: Рфа"/>
    <s v="РО"/>
    <s v="нет"/>
    <s v="г. Лысьва, ул. Кирова, д. 8: Рфа"/>
    <e v="#REF!"/>
  </r>
  <r>
    <n v="2309"/>
    <s v="Лысьвенский городской округ Пермского края"/>
    <s v="г. Лысьва, ул. Мира, д. 39"/>
    <s v="РФа"/>
    <d v="2026-12-31T00:00:00"/>
    <m/>
    <s v=""/>
    <s v=""/>
    <x v="1252"/>
    <s v="г. Лысьва, ул. Мира, д. 39: 2026: Рфа"/>
    <s v="РО"/>
    <s v="нет"/>
    <s v="г. Лысьва, ул. Мира, д. 39: Рфа"/>
    <e v="#REF!"/>
  </r>
  <r>
    <n v="2310"/>
    <s v="Лысьвенский городской округ Пермского края"/>
    <s v="г. Лысьва, ул. Мира, д. 77"/>
    <s v="ВОД"/>
    <d v="2026-12-31T00:00:00"/>
    <m/>
    <s v=""/>
    <s v=""/>
    <x v="1253"/>
    <s v="г. Лысьва, ул. Мира, д. 77: 2026: ВОД"/>
    <s v="РО"/>
    <s v="нет"/>
    <s v="г. Лысьва, ул. Мира, д. 77: ВОД"/>
    <e v="#REF!"/>
  </r>
  <r>
    <n v="2311"/>
    <s v="Лысьвенский городской округ Пермского края"/>
    <s v="г. Лысьва, ул. Мира, д. 77"/>
    <s v="ТЕП"/>
    <d v="2026-12-31T00:00:00"/>
    <m/>
    <s v=""/>
    <s v=""/>
    <x v="1253"/>
    <s v="г. Лысьва, ул. Мира, д. 77: 2026: ТЕП"/>
    <s v="РО"/>
    <s v="нет"/>
    <s v="г. Лысьва, ул. Мира, д. 77: ТЕП"/>
    <e v="#REF!"/>
  </r>
  <r>
    <n v="2312"/>
    <s v="Лысьвенский городской округ Пермского края"/>
    <s v="г. Лысьва, ул. Мира, д. 77"/>
    <s v="ХВС"/>
    <d v="2026-12-31T00:00:00"/>
    <m/>
    <s v=""/>
    <s v=""/>
    <x v="1253"/>
    <s v="г. Лысьва, ул. Мира, д. 77: 2026: ХВС"/>
    <s v="РО"/>
    <s v="нет"/>
    <s v="г. Лысьва, ул. Мира, д. 77: ХВС"/>
    <e v="#REF!"/>
  </r>
  <r>
    <n v="2313"/>
    <s v="Нытвенский городской округ Пермского края"/>
    <s v="г. Нытва, ул. Мира, д. 6"/>
    <s v="ВОД"/>
    <d v="2026-12-31T00:00:00"/>
    <m/>
    <s v=""/>
    <s v=""/>
    <x v="1254"/>
    <s v="г. Нытва, ул. Мира, д. 6: 2026: ВОД"/>
    <s v="РО"/>
    <s v="нет"/>
    <s v="г. Нытва, ул. Мира, д. 6: ВОД"/>
    <e v="#REF!"/>
  </r>
  <r>
    <n v="2314"/>
    <s v="Нытвенский городской округ Пермского края"/>
    <s v="г. Нытва, ул. Мира, д. 6"/>
    <s v="ГВС"/>
    <d v="2026-12-31T00:00:00"/>
    <m/>
    <s v=""/>
    <s v=""/>
    <x v="1254"/>
    <s v="г. Нытва, ул. Мира, д. 6: 2026: ГВС"/>
    <s v="РО"/>
    <s v="нет"/>
    <s v="г. Нытва, ул. Мира, д. 6: ГВС"/>
    <e v="#REF!"/>
  </r>
  <r>
    <n v="2315"/>
    <s v="Нытвенский городской округ Пермского края"/>
    <s v="г. Нытва, ул. Мира, д. 6"/>
    <s v="ТЕП"/>
    <d v="2026-12-31T00:00:00"/>
    <m/>
    <s v=""/>
    <s v=""/>
    <x v="1254"/>
    <s v="г. Нытва, ул. Мира, д. 6: 2026: ТЕП"/>
    <s v="РО"/>
    <s v="нет"/>
    <s v="г. Нытва, ул. Мира, д. 6: ТЕП"/>
    <e v="#REF!"/>
  </r>
  <r>
    <n v="2316"/>
    <s v="Нытвенский городской округ Пермского края"/>
    <s v="г. Нытва, ул. Мира, д. 6"/>
    <s v="ХВС"/>
    <d v="2026-12-31T00:00:00"/>
    <m/>
    <s v=""/>
    <s v=""/>
    <x v="1254"/>
    <s v="г. Нытва, ул. Мира, д. 6: 2026: ХВС"/>
    <s v="РО"/>
    <s v="нет"/>
    <s v="г. Нытва, ул. Мира, д. 6: ХВС"/>
    <e v="#REF!"/>
  </r>
  <r>
    <n v="2317"/>
    <s v="Нытвенский городской округ Пермского края"/>
    <s v="г. Нытва, ул. Мира, д. 6"/>
    <s v="ЭЛ"/>
    <d v="2026-12-31T00:00:00"/>
    <m/>
    <s v=""/>
    <s v=""/>
    <x v="1254"/>
    <s v="г. Нытва, ул. Мира, д. 6: 2026: ЭЛ"/>
    <s v="РО"/>
    <s v="нет"/>
    <s v="г. Нытва, ул. Мира, д. 6: ЭЛ"/>
    <e v="#REF!"/>
  </r>
  <r>
    <n v="2318"/>
    <s v="Пермский городской округ, город Пермь"/>
    <s v="г. Пермь, ул. Адмирала Ушакова, д. 22"/>
    <s v="РК"/>
    <d v="2026-12-31T00:00:00"/>
    <m/>
    <s v=""/>
    <s v=""/>
    <x v="1255"/>
    <s v="г. Пермь, ул. Адмирала Ушакова, д. 22: 2026: РК"/>
    <s v="РО"/>
    <s v="нет"/>
    <s v="г. Пермь, ул. Адмирала Ушакова, д. 22: РК"/>
    <e v="#REF!"/>
  </r>
  <r>
    <n v="2319"/>
    <s v="Пермский городской округ, город Пермь"/>
    <s v="г. Пермь, ул. Адмирала Ушакова, д. 22"/>
    <s v="ЭЛ"/>
    <d v="2026-12-31T00:00:00"/>
    <m/>
    <s v=""/>
    <s v=""/>
    <x v="1255"/>
    <s v="г. Пермь, ул. Адмирала Ушакова, д. 22: 2026: ЭЛ"/>
    <s v="РО"/>
    <s v="нет"/>
    <s v="г. Пермь, ул. Адмирала Ушакова, д. 22: ЭЛ"/>
    <e v="#REF!"/>
  </r>
  <r>
    <n v="2320"/>
    <s v="Пермский городской округ, город Пермь"/>
    <s v="г. Пермь, ул. Анвара Гатауллина, д. 3"/>
    <s v="РК"/>
    <d v="2026-12-31T00:00:00"/>
    <m/>
    <s v=""/>
    <s v=""/>
    <x v="1256"/>
    <s v="г. Пермь, ул. Анвара Гатауллина, д. 3: 2026: РК"/>
    <s v="РО"/>
    <s v="нет"/>
    <s v="г. Пермь, ул. Анвара Гатауллина, д. 3: РК"/>
    <e v="#REF!"/>
  </r>
  <r>
    <n v="2321"/>
    <s v="Пермский городской округ, город Пермь"/>
    <s v="г. Пермь, ул. Бородинская, д. 31"/>
    <s v="РК"/>
    <d v="2026-12-31T00:00:00"/>
    <m/>
    <s v=""/>
    <s v=""/>
    <x v="1257"/>
    <s v="г. Пермь, ул. Бородинская, д. 31: 2026: РК"/>
    <s v="РО"/>
    <s v="нет"/>
    <s v="г. Пермь, ул. Бородинская, д. 31: РК"/>
    <e v="#REF!"/>
  </r>
  <r>
    <n v="2322"/>
    <s v="Пермский городской округ, город Пермь"/>
    <s v="г. Пермь, ул. Весенняя, д. 17А"/>
    <s v="РК"/>
    <d v="2026-12-31T00:00:00"/>
    <m/>
    <s v=""/>
    <s v=""/>
    <x v="749"/>
    <s v="г. Пермь, ул. Весенняя, д. 17А: 2026: РК"/>
    <s v="РО"/>
    <s v="нет"/>
    <s v="г. Пермь, ул. Весенняя, д. 17А: РК"/>
    <e v="#REF!"/>
  </r>
  <r>
    <n v="2323"/>
    <s v="Пермский городской округ, город Пермь"/>
    <s v="г. Пермь, ул. Газеты Звезда, д. 9"/>
    <s v="ВОД"/>
    <d v="2026-12-31T00:00:00"/>
    <m/>
    <s v=""/>
    <s v=""/>
    <x v="753"/>
    <s v="г. Пермь, ул. Газеты Звезда, д. 9: 2026: ВОД"/>
    <s v="РО"/>
    <s v="нет"/>
    <s v="г. Пермь, ул. Газеты Звезда, д. 9: ВОД"/>
    <e v="#REF!"/>
  </r>
  <r>
    <n v="2324"/>
    <s v="Пермский городской округ, город Пермь"/>
    <s v="г. Пермь, ул. Газеты Звезда, д. 9"/>
    <s v="РК"/>
    <d v="2026-12-31T00:00:00"/>
    <m/>
    <s v=""/>
    <s v=""/>
    <x v="753"/>
    <s v="г. Пермь, ул. Газеты Звезда, д. 9: 2026: РК"/>
    <s v="РО"/>
    <s v="нет"/>
    <s v="г. Пермь, ул. Газеты Звезда, д. 9: РК"/>
    <e v="#REF!"/>
  </r>
  <r>
    <n v="2325"/>
    <s v="Пермский городской округ, город Пермь"/>
    <s v="г. Пермь, ул. Газеты Звезда, д. 9"/>
    <s v="ЭЛ"/>
    <d v="2026-12-31T00:00:00"/>
    <m/>
    <s v=""/>
    <s v=""/>
    <x v="753"/>
    <s v="г. Пермь, ул. Газеты Звезда, д. 9: 2026: ЭЛ"/>
    <s v="РО"/>
    <s v="нет"/>
    <s v="г. Пермь, ул. Газеты Звезда, д. 9: ЭЛ"/>
    <e v="#REF!"/>
  </r>
  <r>
    <n v="2326"/>
    <s v="Пермский городской округ, город Пермь"/>
    <s v="г. Пермь, ул. Закамская, д. 54"/>
    <s v="РК"/>
    <d v="2026-12-31T00:00:00"/>
    <m/>
    <s v=""/>
    <s v=""/>
    <x v="1258"/>
    <s v="г. Пермь, ул. Закамская, д. 54: 2026: РК"/>
    <s v="РО"/>
    <s v="нет"/>
    <s v="г. Пермь, ул. Закамская, д. 54: РК"/>
    <e v="#REF!"/>
  </r>
  <r>
    <n v="2327"/>
    <s v="Пермский городской округ, город Пермь"/>
    <s v="г. Пермь, ул. Ленина, д. 90"/>
    <s v="РФ"/>
    <d v="2026-12-31T00:00:00"/>
    <m/>
    <s v=""/>
    <s v=""/>
    <x v="1259"/>
    <s v="г. Пермь, ул. Ленина, д. 90: 2026: РФ"/>
    <s v="РО"/>
    <s v="нет"/>
    <s v="г. Пермь, ул. Ленина, д. 90: РФ"/>
    <e v="#REF!"/>
  </r>
  <r>
    <n v="2328"/>
    <s v="Пермский городской округ, город Пермь"/>
    <s v="г. Пермь, ул. Федосеева, д. 10"/>
    <s v="РК"/>
    <d v="2026-12-31T00:00:00"/>
    <m/>
    <s v=""/>
    <s v=""/>
    <x v="849"/>
    <s v="г. Пермь, ул. Федосеева, д. 10: 2026: РК"/>
    <s v="РО"/>
    <s v="нет"/>
    <s v="г. Пермь, ул. Федосеева, д. 10: РК"/>
    <e v="#REF!"/>
  </r>
  <r>
    <n v="2329"/>
    <s v="Пермский городской округ, город Пермь"/>
    <s v="г. Пермь, ул. Чебоксарская, д. 12"/>
    <s v="РК"/>
    <d v="2026-12-31T00:00:00"/>
    <m/>
    <s v=""/>
    <s v=""/>
    <x v="853"/>
    <s v="г. Пермь, ул. Чебоксарская, д. 12: 2026: РК"/>
    <s v="РО"/>
    <s v="нет"/>
    <s v="г. Пермь, ул. Чебоксарская, д. 12: РК"/>
    <e v="#REF!"/>
  </r>
  <r>
    <n v="2330"/>
    <s v="Пермский городской округ, город Пермь"/>
    <s v="г. Пермь, ул. Янаульская, д. 19"/>
    <s v="РК"/>
    <d v="2026-12-31T00:00:00"/>
    <m/>
    <s v=""/>
    <s v=""/>
    <x v="1260"/>
    <s v="г. Пермь, ул. Янаульская, д. 19: 2026: РК"/>
    <s v="РО"/>
    <s v="нет"/>
    <s v="г. Пермь, ул. Янаульская, д. 19: РК"/>
    <e v="#REF!"/>
  </r>
  <r>
    <n v="2331"/>
    <s v="Чусовской городской округ Пермского края"/>
    <s v="г. Чусовой, ул. Ленина, д. 24"/>
    <s v="ТЕП"/>
    <d v="2026-12-31T00:00:00"/>
    <m/>
    <s v=""/>
    <s v=""/>
    <x v="1261"/>
    <s v="г. Чусовой, ул. Ленина, д. 24: 2026: ТЕП"/>
    <s v="РО"/>
    <s v="нет"/>
    <s v="г. Чусовой, ул. Ленина, д. 24: ТЕП"/>
    <e v="#REF!"/>
  </r>
  <r>
    <n v="2332"/>
    <s v="Чусовской городской округ Пермского края"/>
    <s v="г. Чусовой, ул. Ленина, д. 24"/>
    <s v="ЭЛ"/>
    <d v="2026-12-31T00:00:00"/>
    <m/>
    <s v=""/>
    <s v=""/>
    <x v="1261"/>
    <s v="г. Чусовой, ул. Ленина, д. 24: 2026: ЭЛ"/>
    <s v="РО"/>
    <s v="нет"/>
    <s v="г. Чусовой, ул. Ленина, д. 24: ЭЛ"/>
    <e v="#REF!"/>
  </r>
  <r>
    <n v="2333"/>
    <s v="Чусовской городской округ Пермского края"/>
    <s v="г. Чусовой, ул. Орджоникидзе, д. 10"/>
    <s v="ВОД"/>
    <d v="2026-12-31T00:00:00"/>
    <m/>
    <s v=""/>
    <s v=""/>
    <x v="1262"/>
    <s v="г. Чусовой, ул. Орджоникидзе, д. 10: 2026: ВОД"/>
    <s v="РО"/>
    <s v="нет"/>
    <s v="г. Чусовой, ул. Орджоникидзе, д. 10: ВОД"/>
    <e v="#REF!"/>
  </r>
  <r>
    <n v="2334"/>
    <s v="Чусовской городской округ Пермского края"/>
    <s v="г. Чусовой, ул. Орджоникидзе, д. 10"/>
    <s v="ХВС"/>
    <d v="2026-12-31T00:00:00"/>
    <m/>
    <s v=""/>
    <s v=""/>
    <x v="1262"/>
    <s v="г. Чусовой, ул. Орджоникидзе, д. 10: 2026: ХВС"/>
    <s v="РО"/>
    <s v="нет"/>
    <s v="г. Чусовой, ул. Орджоникидзе, д. 10: ХВС"/>
    <e v="#REF!"/>
  </r>
  <r>
    <n v="2335"/>
    <s v="Чусовской городской округ Пермского края"/>
    <s v="г. Чусовой, ул. Переездная, д. 22"/>
    <s v="РК"/>
    <d v="2026-12-31T00:00:00"/>
    <m/>
    <s v=""/>
    <s v=""/>
    <x v="1263"/>
    <s v="г. Чусовой, ул. Переездная, д. 22: 2026: РК"/>
    <s v="РО"/>
    <s v="нет"/>
    <s v="г. Чусовой, ул. Переездная, д. 22: РК"/>
    <e v="#REF!"/>
  </r>
  <r>
    <n v="2336"/>
    <s v="Муниципальное образование &quot;Город Березники&quot; Пермского края"/>
    <s v="г. Березники, ул. Пятилетки, д. 19"/>
    <s v="РФа"/>
    <d v="2024-12-31T00:00:00"/>
    <m/>
    <s v=""/>
    <s v=""/>
    <x v="1033"/>
    <s v="г. Березники, ул. Пятилетки, д. 19: 2024: Рфа"/>
    <s v="РО"/>
    <s v="нет"/>
    <s v="г. Березники, ул. Пятилетки, д. 19: Рфа"/>
    <e v="#REF!"/>
  </r>
  <r>
    <n v="2337"/>
    <s v="Муниципальное образование &quot;Город Березники&quot; Пермского края"/>
    <s v="г. Березники, ул. Пятилетки, д. 40"/>
    <s v="РФа"/>
    <d v="2024-12-31T00:00:00"/>
    <m/>
    <s v=""/>
    <s v=""/>
    <x v="1037"/>
    <s v="г. Березники, ул. Пятилетки, д. 40: 2024: Рфа"/>
    <s v="РО"/>
    <s v="нет"/>
    <s v="г. Березники, ул. Пятилетки, д. 40: Рфа"/>
    <e v="#REF!"/>
  </r>
  <r>
    <n v="2338"/>
    <s v="Муниципальное образование &quot;Город Березники&quot; Пермского края"/>
    <s v="г. Березники, ул. Пятилетки, д. 42"/>
    <s v="РФа"/>
    <d v="2024-12-31T00:00:00"/>
    <m/>
    <s v=""/>
    <s v=""/>
    <x v="1038"/>
    <s v="г. Березники, ул. Пятилетки, д. 42: 2024: Рфа"/>
    <s v="РО"/>
    <s v="нет"/>
    <s v="г. Березники, ул. Пятилетки, д. 42: Рфа"/>
    <e v="#REF!"/>
  </r>
  <r>
    <n v="2339"/>
    <s v="Муниципальное образование &quot;Город Березники&quot; Пермского края"/>
    <s v="г. Березники, ул. Пятилетки, д. 25"/>
    <s v="РК"/>
    <d v="2024-12-31T00:00:00"/>
    <m/>
    <s v=""/>
    <s v=""/>
    <x v="1264"/>
    <s v="г. Березники, ул. Пятилетки, д. 25: 2024: РК"/>
    <s v="РО"/>
    <s v="нет"/>
    <s v="г. Березники, ул. Пятилетки, д. 25: РК"/>
    <e v="#REF!"/>
  </r>
  <r>
    <n v="2340"/>
    <s v="Муниципальное образование &quot;Город Березники&quot; Пермского края"/>
    <s v="г. Березники, пр-т Ленина, д. 43"/>
    <s v="РФа"/>
    <d v="2024-12-31T00:00:00"/>
    <m/>
    <s v=""/>
    <s v=""/>
    <x v="1182"/>
    <s v="г. Березники, пр-т Ленина, д. 43: 2024: Рфа"/>
    <s v="РО"/>
    <s v="нет"/>
    <s v="г. Березники, пр-т Ленина, д. 43: Рфа"/>
    <e v="#REF!"/>
  </r>
  <r>
    <n v="2341"/>
    <s v="Муниципальное образование &quot;Город Березники&quot; Пермского края"/>
    <s v="г. Березники, ул. Пятилетки, д. 35"/>
    <s v="РФ"/>
    <d v="2024-12-31T00:00:00"/>
    <m/>
    <s v=""/>
    <s v=""/>
    <x v="304"/>
    <s v="г. Березники, ул. Пятилетки, д. 35: 2024: РФ"/>
    <s v="РО"/>
    <s v="нет"/>
    <s v="г. Березники, ул. Пятилетки, д. 35: РФ"/>
    <e v="#REF!"/>
  </r>
  <r>
    <n v="2342"/>
    <s v="Пермский городской округ, город Пермь"/>
    <s v="г. Пермь, ул. Петропавловская, д. 97"/>
    <s v="РФа"/>
    <d v="2024-12-31T00:00:00"/>
    <m/>
    <s v=""/>
    <s v=""/>
    <x v="1265"/>
    <s v="г. Пермь, ул. Петропавловская, д. 97: 2024: Рфа"/>
    <s v="РО"/>
    <s v="нет"/>
    <s v="г. Пермь, ул. Петропавловская, д. 97: Рфа"/>
    <e v="#REF!"/>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7">
  <r>
    <m/>
    <x v="0"/>
    <s v="ВСЕГО"/>
    <m/>
    <m/>
    <m/>
    <m/>
    <m/>
    <n v="4050103.4000000008"/>
    <n v="3361752.9899999993"/>
    <n v="3107756.9522500001"/>
    <n v="128629"/>
    <n v="15632895424.910002"/>
    <n v="0"/>
    <n v="0"/>
    <n v="0"/>
    <n v="15632895424.910002"/>
    <m/>
    <m/>
    <x v="0"/>
    <x v="0"/>
    <m/>
    <m/>
    <s v="ВСЕГО: 1900"/>
    <n v="0"/>
    <s v=""/>
    <s v=""/>
    <s v=""/>
    <s v=""/>
    <s v=""/>
    <s v=""/>
    <s v=""/>
    <s v=""/>
    <s v=""/>
    <s v=""/>
    <s v=""/>
    <s v=""/>
    <s v=""/>
    <s v=""/>
    <s v=""/>
    <s v=""/>
    <s v=""/>
    <s v=""/>
    <s v=""/>
    <s v=""/>
    <s v=""/>
    <s v=""/>
  </r>
  <r>
    <n v="0"/>
    <x v="0"/>
    <s v="Итого на 2024 год"/>
    <m/>
    <m/>
    <m/>
    <m/>
    <m/>
    <n v="1688044.1699999995"/>
    <n v="1376076.7499999993"/>
    <n v="1217773.3862500004"/>
    <n v="51994"/>
    <n v="6582230559.3599997"/>
    <n v="0"/>
    <n v="0"/>
    <n v="0"/>
    <n v="6582230559.3599997"/>
    <m/>
    <m/>
    <x v="0"/>
    <x v="0"/>
    <m/>
    <m/>
    <s v="Итого на 2024 год: 1900"/>
    <n v="0"/>
    <s v=""/>
    <s v=""/>
    <s v=""/>
    <s v=""/>
    <s v=""/>
    <s v=""/>
    <s v=""/>
    <s v=""/>
    <s v=""/>
    <s v=""/>
    <s v=""/>
    <s v=""/>
    <s v=""/>
    <s v=""/>
    <s v=""/>
    <s v=""/>
    <s v=""/>
    <s v=""/>
    <s v=""/>
    <s v=""/>
    <s v=""/>
    <s v=""/>
  </r>
  <r>
    <n v="0"/>
    <x v="1"/>
    <s v="Александровский муниципальный округ Пермского края"/>
    <s v=""/>
    <m/>
    <s v=""/>
    <s v=""/>
    <s v=""/>
    <n v="4511.1000000000004"/>
    <n v="3982.58"/>
    <n v="3880.6"/>
    <n v="82"/>
    <n v="30925759.210000001"/>
    <n v="0"/>
    <n v="0"/>
    <n v="0"/>
    <n v="30925759.210000001"/>
    <m/>
    <m/>
    <x v="0"/>
    <x v="0"/>
    <m/>
    <m/>
    <s v=""/>
    <n v="0"/>
    <s v=""/>
    <s v=""/>
    <s v=""/>
    <s v=""/>
    <s v=""/>
    <s v=""/>
    <s v=""/>
    <s v=""/>
    <s v=""/>
    <s v=""/>
    <s v=""/>
    <s v=""/>
    <s v=""/>
    <s v=""/>
    <s v=""/>
    <s v=""/>
    <s v=""/>
    <s v=""/>
    <s v=""/>
    <s v=""/>
    <s v=""/>
    <s v=""/>
  </r>
  <r>
    <n v="1"/>
    <x v="2"/>
    <s v="г. Александровск, ул. Жданова, д. 24"/>
    <n v="1962"/>
    <m/>
    <s v="Кирпич"/>
    <n v="2"/>
    <n v="2"/>
    <n v="618.57000000000005"/>
    <n v="382.1"/>
    <n v="337.93"/>
    <n v="22"/>
    <n v="7002274.2600000007"/>
    <m/>
    <m/>
    <m/>
    <n v="7002274.2600000007"/>
    <n v="18325.763569746141"/>
    <n v="18325.763569746141"/>
    <x v="1"/>
    <x v="1"/>
    <m/>
    <m/>
    <s v="г. Александровск, ул. Жданова, д. 24: 2024"/>
    <n v="4"/>
    <n v="1"/>
    <s v=""/>
    <s v=""/>
    <n v="1"/>
    <s v=""/>
    <n v="1"/>
    <s v=""/>
    <s v=""/>
    <s v=""/>
    <n v="1"/>
    <s v=""/>
    <s v=""/>
    <s v=""/>
    <s v=""/>
    <s v=""/>
    <s v=""/>
    <s v=""/>
    <s v=""/>
    <s v=""/>
    <s v=""/>
    <s v=""/>
    <s v="РВИС ( ЭЛ ХВС ВОД ) РК"/>
  </r>
  <r>
    <n v="2"/>
    <x v="2"/>
    <s v="г. Александровск, ул. Ким, д. 22"/>
    <n v="1976"/>
    <m/>
    <s v="Панель"/>
    <n v="5"/>
    <n v="6"/>
    <n v="2627.48"/>
    <n v="2627.48"/>
    <n v="2364.73"/>
    <n v="0"/>
    <n v="11832908.73"/>
    <m/>
    <m/>
    <m/>
    <n v="11832908.73"/>
    <n v="4503.5200001522371"/>
    <n v="4503.5200001522371"/>
    <x v="1"/>
    <x v="1"/>
    <m/>
    <m/>
    <s v="г. Александровск, ул. Ким, д. 22: 2024"/>
    <n v="1"/>
    <s v=""/>
    <s v=""/>
    <s v=""/>
    <s v=""/>
    <s v=""/>
    <s v=""/>
    <s v=""/>
    <s v=""/>
    <s v=""/>
    <n v="1"/>
    <s v=""/>
    <s v=""/>
    <s v=""/>
    <s v=""/>
    <s v=""/>
    <s v=""/>
    <s v=""/>
    <s v=""/>
    <s v=""/>
    <s v=""/>
    <s v=""/>
    <s v="РК"/>
  </r>
  <r>
    <n v="3"/>
    <x v="2"/>
    <s v="п. Лытвенский, ул. 9 Пятилетки, д. 3"/>
    <n v="1976"/>
    <m/>
    <s v="Кирпич"/>
    <n v="2"/>
    <n v="2"/>
    <n v="655.6"/>
    <n v="610.4"/>
    <n v="610.4"/>
    <n v="26"/>
    <n v="6265824.8799999999"/>
    <m/>
    <m/>
    <m/>
    <n v="6265824.8799999999"/>
    <n v="10265.112844036697"/>
    <n v="10265.112844036697"/>
    <x v="1"/>
    <x v="1"/>
    <m/>
    <m/>
    <s v="п. Лытвенский, ул. 9 Пятилетки, д. 3: 2024"/>
    <n v="1"/>
    <s v=""/>
    <s v=""/>
    <s v=""/>
    <s v=""/>
    <s v=""/>
    <s v=""/>
    <s v=""/>
    <s v=""/>
    <s v=""/>
    <n v="1"/>
    <s v=""/>
    <s v=""/>
    <s v=""/>
    <s v=""/>
    <s v=""/>
    <s v=""/>
    <s v=""/>
    <s v=""/>
    <s v=""/>
    <s v=""/>
    <s v=""/>
    <s v="РК"/>
  </r>
  <r>
    <n v="4"/>
    <x v="2"/>
    <s v="п. Яйва, ул. 6-ой Пятилетки, д. 13"/>
    <n v="1961"/>
    <m/>
    <s v="Шлакоблок"/>
    <n v="2"/>
    <n v="2"/>
    <n v="609.45000000000005"/>
    <n v="362.6"/>
    <n v="567.54"/>
    <n v="34"/>
    <n v="5824751.3399999999"/>
    <m/>
    <m/>
    <m/>
    <n v="5824751.3399999999"/>
    <n v="16063.848152233864"/>
    <n v="16063.848152233864"/>
    <x v="1"/>
    <x v="1"/>
    <m/>
    <m/>
    <s v="п. Яйва, ул. 6-ой Пятилетки, д. 13: 2024"/>
    <n v="1"/>
    <s v=""/>
    <s v=""/>
    <s v=""/>
    <s v=""/>
    <s v=""/>
    <s v=""/>
    <s v=""/>
    <s v=""/>
    <s v=""/>
    <n v="1"/>
    <s v=""/>
    <s v=""/>
    <s v=""/>
    <s v=""/>
    <s v=""/>
    <s v=""/>
    <s v=""/>
    <s v=""/>
    <s v=""/>
    <s v=""/>
    <s v=""/>
    <s v="РК"/>
  </r>
  <r>
    <n v="0"/>
    <x v="1"/>
    <s v="Бардымский муниципальный округ Пермского края"/>
    <s v=""/>
    <m/>
    <s v=""/>
    <s v=""/>
    <s v=""/>
    <n v="9647.9399999999987"/>
    <n v="7409.5"/>
    <n v="7413.2999999999993"/>
    <n v="317"/>
    <n v="87055333.319999993"/>
    <n v="0"/>
    <n v="0"/>
    <n v="0"/>
    <n v="87055333.319999993"/>
    <m/>
    <m/>
    <x v="0"/>
    <x v="0"/>
    <m/>
    <m/>
    <s v=""/>
    <n v="0"/>
    <s v=""/>
    <s v=""/>
    <s v=""/>
    <s v=""/>
    <s v=""/>
    <s v=""/>
    <s v=""/>
    <s v=""/>
    <s v=""/>
    <s v=""/>
    <s v=""/>
    <s v=""/>
    <s v=""/>
    <s v=""/>
    <s v=""/>
    <s v=""/>
    <s v=""/>
    <s v=""/>
    <s v=""/>
    <s v=""/>
    <s v=""/>
    <s v=""/>
  </r>
  <r>
    <n v="1"/>
    <x v="3"/>
    <s v="с. Барда, ул. Газовиков, д. 12"/>
    <n v="2006"/>
    <m/>
    <s v="Кирпич"/>
    <n v="5"/>
    <n v="4"/>
    <n v="3728"/>
    <n v="3213.4"/>
    <n v="3213.4"/>
    <n v="145"/>
    <n v="34990560.640000001"/>
    <m/>
    <m/>
    <m/>
    <n v="34990560.640000001"/>
    <n v="10888.952710524678"/>
    <n v="10888.952710524678"/>
    <x v="1"/>
    <x v="1"/>
    <m/>
    <m/>
    <s v="с. Барда, ул. Газовиков, д. 12: 2024"/>
    <n v="2"/>
    <s v=""/>
    <s v=""/>
    <s v=""/>
    <s v=""/>
    <s v=""/>
    <s v=""/>
    <s v=""/>
    <s v=""/>
    <s v=""/>
    <n v="1"/>
    <n v="1"/>
    <s v=""/>
    <s v=""/>
    <s v=""/>
    <s v=""/>
    <s v=""/>
    <s v=""/>
    <s v=""/>
    <s v=""/>
    <s v=""/>
    <s v=""/>
    <s v="РК Рфа"/>
  </r>
  <r>
    <n v="2"/>
    <x v="3"/>
    <s v="с. Барда, ул. Газовиков, д. 17"/>
    <n v="1994"/>
    <m/>
    <s v="Кирпич"/>
    <n v="3"/>
    <n v="2"/>
    <n v="1869.4"/>
    <n v="1301.3"/>
    <n v="1301.3"/>
    <n v="50"/>
    <n v="10893274.210000001"/>
    <m/>
    <m/>
    <m/>
    <n v="10893274.210000001"/>
    <n v="8371.0706293706298"/>
    <n v="8371.0706293706298"/>
    <x v="1"/>
    <x v="1"/>
    <m/>
    <m/>
    <s v="с. Барда, ул. Газовиков, д. 17: 2024"/>
    <n v="1"/>
    <s v=""/>
    <s v=""/>
    <s v=""/>
    <s v=""/>
    <s v=""/>
    <s v=""/>
    <s v=""/>
    <s v=""/>
    <s v=""/>
    <s v=""/>
    <n v="1"/>
    <s v=""/>
    <s v=""/>
    <s v=""/>
    <s v=""/>
    <s v=""/>
    <s v=""/>
    <s v=""/>
    <s v=""/>
    <s v=""/>
    <s v=""/>
    <s v="Рфа"/>
  </r>
  <r>
    <n v="3"/>
    <x v="3"/>
    <s v="с. Барда, ул. Газовиков, д. 18"/>
    <n v="1955"/>
    <m/>
    <s v="Кирпич"/>
    <n v="3"/>
    <n v="2"/>
    <n v="1878.04"/>
    <n v="1292.2"/>
    <n v="1296"/>
    <n v="58"/>
    <n v="10943620.789999999"/>
    <m/>
    <m/>
    <m/>
    <n v="10943620.789999999"/>
    <n v="8468.9837409069787"/>
    <n v="8468.9837409069787"/>
    <x v="1"/>
    <x v="1"/>
    <m/>
    <m/>
    <s v="с. Барда, ул. Газовиков, д. 18: 2024"/>
    <n v="1"/>
    <s v=""/>
    <s v=""/>
    <s v=""/>
    <s v=""/>
    <s v=""/>
    <s v=""/>
    <s v=""/>
    <s v=""/>
    <s v=""/>
    <s v=""/>
    <n v="1"/>
    <s v=""/>
    <s v=""/>
    <s v=""/>
    <s v=""/>
    <s v=""/>
    <s v=""/>
    <s v=""/>
    <s v=""/>
    <s v=""/>
    <s v=""/>
    <s v="Рфа"/>
  </r>
  <r>
    <n v="4"/>
    <x v="3"/>
    <s v="с. Барда, ул. Газовиков, д. 19"/>
    <n v="1994"/>
    <m/>
    <s v="Кирпич"/>
    <n v="3"/>
    <n v="2"/>
    <n v="1838.2"/>
    <n v="1292.5999999999999"/>
    <n v="1292.5999999999999"/>
    <n v="47"/>
    <n v="28279861.43"/>
    <m/>
    <m/>
    <m/>
    <n v="28279861.43"/>
    <n v="21878.277448553305"/>
    <n v="21878.277448553305"/>
    <x v="1"/>
    <x v="1"/>
    <m/>
    <m/>
    <s v="с. Барда, ул. Газовиков, д. 19: 2024"/>
    <n v="2"/>
    <s v=""/>
    <s v=""/>
    <s v=""/>
    <s v=""/>
    <s v=""/>
    <s v=""/>
    <s v=""/>
    <s v=""/>
    <s v=""/>
    <n v="1"/>
    <n v="1"/>
    <s v=""/>
    <s v=""/>
    <s v=""/>
    <s v=""/>
    <s v=""/>
    <s v=""/>
    <s v=""/>
    <s v=""/>
    <s v=""/>
    <s v=""/>
    <s v="РК Рфа"/>
  </r>
  <r>
    <n v="5"/>
    <x v="3"/>
    <s v="с. Барда, ул. Фрунзе, д. 9"/>
    <n v="1967"/>
    <m/>
    <s v="Кирпич"/>
    <n v="2"/>
    <n v="1"/>
    <n v="334.3"/>
    <n v="310"/>
    <n v="310"/>
    <n v="17"/>
    <n v="1948016.25"/>
    <m/>
    <m/>
    <m/>
    <n v="1948016.25"/>
    <n v="6283.9233870967746"/>
    <n v="6283.9233870967746"/>
    <x v="1"/>
    <x v="1"/>
    <m/>
    <m/>
    <s v="с. Барда, ул. Фрунзе, д. 9: 2024"/>
    <n v="1"/>
    <s v=""/>
    <s v=""/>
    <s v=""/>
    <s v=""/>
    <s v=""/>
    <s v=""/>
    <s v=""/>
    <s v=""/>
    <s v=""/>
    <s v=""/>
    <n v="1"/>
    <s v=""/>
    <s v=""/>
    <s v=""/>
    <s v=""/>
    <s v=""/>
    <s v=""/>
    <s v=""/>
    <s v=""/>
    <s v=""/>
    <s v=""/>
    <s v="Рфа"/>
  </r>
  <r>
    <n v="0"/>
    <x v="1"/>
    <s v="Березовский муниципальный округ Пермского края"/>
    <s v=""/>
    <m/>
    <s v=""/>
    <s v=""/>
    <s v=""/>
    <n v="312.2"/>
    <n v="209.5"/>
    <n v="209.5"/>
    <n v="18"/>
    <n v="1819236.23"/>
    <n v="0"/>
    <n v="0"/>
    <n v="0"/>
    <n v="1819236.23"/>
    <m/>
    <m/>
    <x v="0"/>
    <x v="0"/>
    <m/>
    <m/>
    <s v=""/>
    <n v="0"/>
    <s v=""/>
    <s v=""/>
    <s v=""/>
    <s v=""/>
    <s v=""/>
    <s v=""/>
    <s v=""/>
    <s v=""/>
    <s v=""/>
    <s v=""/>
    <s v=""/>
    <s v=""/>
    <s v=""/>
    <s v=""/>
    <s v=""/>
    <s v=""/>
    <s v=""/>
    <s v=""/>
    <s v=""/>
    <s v=""/>
    <s v=""/>
    <s v=""/>
  </r>
  <r>
    <n v="1"/>
    <x v="4"/>
    <s v="с. Березовка, ул. Советская, д. 48"/>
    <n v="1894"/>
    <m/>
    <s v="Дерево"/>
    <n v="2"/>
    <n v="1"/>
    <n v="312.2"/>
    <n v="209.5"/>
    <n v="209.5"/>
    <n v="18"/>
    <n v="1819236.23"/>
    <m/>
    <m/>
    <m/>
    <n v="1819236.23"/>
    <n v="8683.7051551312652"/>
    <n v="8683.7051551312652"/>
    <x v="1"/>
    <x v="1"/>
    <m/>
    <m/>
    <s v="с. Березовка, ул. Советская, д. 48: 2024"/>
    <n v="1"/>
    <s v=""/>
    <s v=""/>
    <s v=""/>
    <s v=""/>
    <s v=""/>
    <s v=""/>
    <s v=""/>
    <s v=""/>
    <s v=""/>
    <s v=""/>
    <n v="1"/>
    <s v=""/>
    <s v=""/>
    <s v=""/>
    <s v=""/>
    <s v=""/>
    <s v=""/>
    <s v=""/>
    <s v=""/>
    <s v=""/>
    <s v=""/>
    <s v="Рфа"/>
  </r>
  <r>
    <n v="0"/>
    <x v="1"/>
    <s v="Верещагинский городской округ Пермского края"/>
    <s v=""/>
    <m/>
    <s v=""/>
    <s v=""/>
    <s v=""/>
    <n v="5331.37"/>
    <n v="5248.37"/>
    <n v="4687.6899999999996"/>
    <n v="225"/>
    <n v="30075320.399999999"/>
    <n v="0"/>
    <n v="0"/>
    <n v="0"/>
    <n v="30075320.399999999"/>
    <m/>
    <m/>
    <x v="0"/>
    <x v="0"/>
    <m/>
    <m/>
    <s v=""/>
    <n v="0"/>
    <s v=""/>
    <s v=""/>
    <s v=""/>
    <s v=""/>
    <s v=""/>
    <s v=""/>
    <s v=""/>
    <s v=""/>
    <s v=""/>
    <s v=""/>
    <s v=""/>
    <s v=""/>
    <s v=""/>
    <s v=""/>
    <s v=""/>
    <s v=""/>
    <s v=""/>
    <s v=""/>
    <s v=""/>
    <s v=""/>
    <s v=""/>
    <s v=""/>
  </r>
  <r>
    <n v="1"/>
    <x v="5"/>
    <s v="г. Верещагино, ул. 12 Декабря, д. 93"/>
    <n v="1964"/>
    <m/>
    <s v="Кирпич"/>
    <n v="2"/>
    <n v="2"/>
    <n v="511.1"/>
    <n v="428.1"/>
    <n v="385.29"/>
    <n v="0"/>
    <n v="4956729.57"/>
    <m/>
    <m/>
    <m/>
    <n v="4956729.57"/>
    <n v="11578.438612473721"/>
    <n v="11578.438612473721"/>
    <x v="1"/>
    <x v="2"/>
    <m/>
    <m/>
    <s v="г. Верещагино, ул. 12 Декабря, д. 93: 2024"/>
    <n v="2"/>
    <s v=""/>
    <n v="1"/>
    <s v=""/>
    <s v=""/>
    <s v=""/>
    <s v=""/>
    <s v=""/>
    <s v=""/>
    <s v=""/>
    <s v=""/>
    <s v=""/>
    <s v=""/>
    <s v=""/>
    <n v="1"/>
    <s v=""/>
    <s v=""/>
    <s v=""/>
    <s v=""/>
    <s v=""/>
    <s v=""/>
    <s v=""/>
    <s v="РВИС ( ТЕП ) РФ"/>
  </r>
  <r>
    <n v="2"/>
    <x v="5"/>
    <s v="г. Верещагино, ул. Железнодорожная, д. 71А"/>
    <n v="1967"/>
    <m/>
    <s v="шлакобл."/>
    <n v="2"/>
    <n v="2"/>
    <n v="465.7"/>
    <n v="465.7"/>
    <n v="465.7"/>
    <n v="29"/>
    <n v="13094142.789999999"/>
    <m/>
    <m/>
    <m/>
    <n v="13094142.789999999"/>
    <n v="28117.120012883828"/>
    <n v="28117.120012883828"/>
    <x v="1"/>
    <x v="2"/>
    <m/>
    <m/>
    <s v="г. Верещагино, ул. Железнодорожная, д. 71А: 2024"/>
    <n v="8"/>
    <n v="1"/>
    <n v="1"/>
    <s v=""/>
    <n v="1"/>
    <s v=""/>
    <n v="1"/>
    <n v="1"/>
    <s v=""/>
    <s v=""/>
    <n v="1"/>
    <n v="1"/>
    <s v=""/>
    <s v=""/>
    <n v="1"/>
    <s v=""/>
    <s v=""/>
    <s v=""/>
    <s v=""/>
    <s v=""/>
    <s v=""/>
    <s v=""/>
    <s v="РВИС ( ЭЛ ТЕП ХВС ВОД ) РП РК Рфа РФ"/>
  </r>
  <r>
    <n v="3"/>
    <x v="5"/>
    <s v="г. Верещагино, ул. Карла Маркса, д. 58"/>
    <n v="1973"/>
    <m/>
    <s v="Кирпич"/>
    <n v="5"/>
    <n v="4"/>
    <n v="3293.87"/>
    <n v="3293.87"/>
    <n v="2776"/>
    <n v="116"/>
    <n v="1724011.56"/>
    <m/>
    <m/>
    <m/>
    <n v="1724011.56"/>
    <n v="523.40000060718853"/>
    <n v="523.40000060718853"/>
    <x v="1"/>
    <x v="2"/>
    <m/>
    <m/>
    <s v="г. Верещагино, ул. Карла Маркса, д. 58: 2024"/>
    <n v="1"/>
    <s v=""/>
    <s v=""/>
    <n v="1"/>
    <s v=""/>
    <s v=""/>
    <s v=""/>
    <s v=""/>
    <s v=""/>
    <s v=""/>
    <s v=""/>
    <s v=""/>
    <s v=""/>
    <s v=""/>
    <s v=""/>
    <s v=""/>
    <s v=""/>
    <s v=""/>
    <s v=""/>
    <s v=""/>
    <s v=""/>
    <s v=""/>
    <s v="РВИС ( ГАЗ )"/>
  </r>
  <r>
    <n v="4"/>
    <x v="5"/>
    <s v="г. Верещагино, ул. Пролетарская, д. 44"/>
    <n v="1976"/>
    <m/>
    <s v="Кирпич"/>
    <n v="4"/>
    <n v="1"/>
    <n v="1060.7"/>
    <n v="1060.7"/>
    <n v="1060.7"/>
    <n v="80"/>
    <n v="10300436.48"/>
    <m/>
    <m/>
    <m/>
    <n v="10300436.48"/>
    <n v="9710.9799943433591"/>
    <n v="9710.9799943433591"/>
    <x v="1"/>
    <x v="1"/>
    <m/>
    <m/>
    <s v="г. Верещагино, ул. Пролетарская, д. 44: 2024"/>
    <n v="3"/>
    <s v=""/>
    <s v=""/>
    <s v=""/>
    <n v="1"/>
    <s v=""/>
    <s v=""/>
    <s v=""/>
    <s v=""/>
    <s v=""/>
    <n v="1"/>
    <n v="1"/>
    <s v=""/>
    <s v=""/>
    <s v=""/>
    <s v=""/>
    <s v=""/>
    <s v=""/>
    <s v=""/>
    <s v=""/>
    <s v=""/>
    <s v=""/>
    <s v="РВИС ( ХВС ) РК Рфа"/>
  </r>
  <r>
    <n v="0"/>
    <x v="1"/>
    <s v="Гайнский муниципальный округ Пермского края"/>
    <s v=""/>
    <m/>
    <s v=""/>
    <s v=""/>
    <s v=""/>
    <n v="419.6"/>
    <n v="376"/>
    <n v="252.6"/>
    <n v="26"/>
    <n v="544657.57999999996"/>
    <n v="0"/>
    <n v="0"/>
    <n v="0"/>
    <n v="544657.57999999996"/>
    <m/>
    <m/>
    <x v="0"/>
    <x v="0"/>
    <m/>
    <m/>
    <s v=""/>
    <n v="0"/>
    <s v=""/>
    <s v=""/>
    <s v=""/>
    <s v=""/>
    <s v=""/>
    <s v=""/>
    <s v=""/>
    <s v=""/>
    <s v=""/>
    <s v=""/>
    <s v=""/>
    <s v=""/>
    <s v=""/>
    <s v=""/>
    <s v=""/>
    <s v=""/>
    <s v=""/>
    <s v=""/>
    <s v=""/>
    <s v=""/>
    <s v=""/>
    <s v=""/>
  </r>
  <r>
    <n v="1"/>
    <x v="6"/>
    <s v="п. Гайны, ул. Советская, д. 15"/>
    <n v="1974"/>
    <m/>
    <s v="Кирпич"/>
    <n v="2"/>
    <n v="2"/>
    <n v="419.6"/>
    <n v="376"/>
    <n v="252.6"/>
    <n v="26"/>
    <n v="544657.57999999996"/>
    <m/>
    <m/>
    <m/>
    <n v="544657.57999999996"/>
    <n v="1448.5573936170213"/>
    <n v="1448.5573936170213"/>
    <x v="1"/>
    <x v="1"/>
    <m/>
    <m/>
    <s v="п. Гайны, ул. Советская, д. 15: 2024"/>
    <n v="1"/>
    <s v=""/>
    <s v=""/>
    <s v=""/>
    <s v=""/>
    <s v=""/>
    <s v=""/>
    <s v=""/>
    <s v=""/>
    <s v=""/>
    <s v=""/>
    <s v=""/>
    <s v=""/>
    <s v=""/>
    <n v="1"/>
    <s v=""/>
    <s v=""/>
    <s v=""/>
    <s v=""/>
    <s v=""/>
    <s v=""/>
    <s v=""/>
    <s v="РФ"/>
  </r>
  <r>
    <n v="0"/>
    <x v="1"/>
    <s v="Горнозаводской городской округ Пермского края"/>
    <s v=""/>
    <m/>
    <s v=""/>
    <s v=""/>
    <s v=""/>
    <n v="8328.4700000000012"/>
    <n v="6564.98"/>
    <n v="5785.1600000000008"/>
    <n v="300"/>
    <n v="59421237.060000002"/>
    <n v="0"/>
    <n v="0"/>
    <n v="0"/>
    <n v="59421237.060000002"/>
    <m/>
    <m/>
    <x v="0"/>
    <x v="0"/>
    <m/>
    <m/>
    <s v=""/>
    <n v="0"/>
    <s v=""/>
    <s v=""/>
    <s v=""/>
    <s v=""/>
    <s v=""/>
    <s v=""/>
    <s v=""/>
    <s v=""/>
    <s v=""/>
    <s v=""/>
    <s v=""/>
    <s v=""/>
    <s v=""/>
    <s v=""/>
    <s v=""/>
    <s v=""/>
    <s v=""/>
    <s v=""/>
    <s v=""/>
    <s v=""/>
    <s v=""/>
    <s v=""/>
  </r>
  <r>
    <n v="1"/>
    <x v="7"/>
    <s v="г. Горнозаводск, ул. Гипроцемента, д. 30"/>
    <n v="1962"/>
    <m/>
    <s v="Блоки"/>
    <n v="4"/>
    <n v="3"/>
    <n v="3326.3"/>
    <n v="2374.3000000000002"/>
    <n v="2174.9"/>
    <n v="114"/>
    <n v="14980058.58"/>
    <m/>
    <m/>
    <m/>
    <n v="14980058.58"/>
    <n v="6309.2526555195209"/>
    <n v="6309.2526555195209"/>
    <x v="1"/>
    <x v="1"/>
    <m/>
    <m/>
    <s v="г. Горнозаводск, ул. Гипроцемента, д. 30: 2024"/>
    <n v="1"/>
    <s v=""/>
    <s v=""/>
    <s v=""/>
    <s v=""/>
    <s v=""/>
    <s v=""/>
    <s v=""/>
    <s v=""/>
    <s v=""/>
    <n v="1"/>
    <s v=""/>
    <s v=""/>
    <s v=""/>
    <s v=""/>
    <s v=""/>
    <s v=""/>
    <s v=""/>
    <s v=""/>
    <s v=""/>
    <s v=""/>
    <s v=""/>
    <s v="РК"/>
  </r>
  <r>
    <n v="2"/>
    <x v="7"/>
    <s v="г. Горнозаводск, ул. Свердлова, д. 65"/>
    <n v="1956"/>
    <m/>
    <s v="Кирпич"/>
    <n v="2"/>
    <n v="2"/>
    <n v="483.87"/>
    <n v="436.87"/>
    <n v="370.86"/>
    <n v="29"/>
    <n v="4624534.3"/>
    <m/>
    <m/>
    <m/>
    <n v="4624534.3"/>
    <n v="10585.607388925768"/>
    <n v="10585.607388925768"/>
    <x v="1"/>
    <x v="1"/>
    <m/>
    <m/>
    <s v="г. Горнозаводск, ул. Свердлова, д. 65: 2024"/>
    <n v="1"/>
    <s v=""/>
    <s v=""/>
    <s v=""/>
    <s v=""/>
    <s v=""/>
    <s v=""/>
    <s v=""/>
    <s v=""/>
    <s v=""/>
    <n v="1"/>
    <s v=""/>
    <s v=""/>
    <s v=""/>
    <s v=""/>
    <s v=""/>
    <s v=""/>
    <s v=""/>
    <s v=""/>
    <s v=""/>
    <s v=""/>
    <s v=""/>
    <s v="РК"/>
  </r>
  <r>
    <n v="3"/>
    <x v="7"/>
    <s v="г. Горнозаводск, ул. Свердлова, д. 66"/>
    <n v="1956"/>
    <m/>
    <s v="Кирпич"/>
    <n v="2"/>
    <n v="2"/>
    <n v="407.6"/>
    <n v="356.91"/>
    <n v="362.5"/>
    <n v="12"/>
    <n v="529081.1"/>
    <m/>
    <m/>
    <m/>
    <n v="529081.1"/>
    <n v="1482.393600627609"/>
    <n v="1482.393600627609"/>
    <x v="1"/>
    <x v="1"/>
    <m/>
    <m/>
    <s v="г. Горнозаводск, ул. Свердлова, д. 66: 2024"/>
    <n v="1"/>
    <s v=""/>
    <s v=""/>
    <s v=""/>
    <s v=""/>
    <s v=""/>
    <s v=""/>
    <s v=""/>
    <s v=""/>
    <s v=""/>
    <s v=""/>
    <s v=""/>
    <s v=""/>
    <s v=""/>
    <n v="1"/>
    <s v=""/>
    <s v=""/>
    <s v=""/>
    <s v=""/>
    <s v=""/>
    <s v=""/>
    <s v=""/>
    <s v="РФ"/>
  </r>
  <r>
    <n v="4"/>
    <x v="7"/>
    <s v="г. Горнозаводск, ул. Свердлова, д. 74"/>
    <n v="1962"/>
    <m/>
    <s v="Шлакоблок"/>
    <n v="3"/>
    <n v="2"/>
    <n v="1475.4"/>
    <n v="958.4"/>
    <n v="874"/>
    <n v="43"/>
    <n v="14100973.210000001"/>
    <m/>
    <m/>
    <m/>
    <n v="14100973.210000001"/>
    <n v="14713.035486227047"/>
    <n v="14713.035486227047"/>
    <x v="1"/>
    <x v="1"/>
    <m/>
    <m/>
    <s v="г. Горнозаводск, ул. Свердлова, д. 74: 2024"/>
    <n v="1"/>
    <s v=""/>
    <s v=""/>
    <s v=""/>
    <s v=""/>
    <s v=""/>
    <s v=""/>
    <s v=""/>
    <s v=""/>
    <s v=""/>
    <n v="1"/>
    <s v=""/>
    <s v=""/>
    <s v=""/>
    <s v=""/>
    <s v=""/>
    <s v=""/>
    <s v=""/>
    <s v=""/>
    <s v=""/>
    <s v=""/>
    <s v=""/>
    <s v="РК"/>
  </r>
  <r>
    <n v="5"/>
    <x v="7"/>
    <s v="г. Горнозаводск, ул. Свердлова, д. 76"/>
    <n v="1963"/>
    <m/>
    <s v="Кирпич"/>
    <n v="3"/>
    <n v="2"/>
    <n v="1055.8"/>
    <n v="937.9"/>
    <n v="848.6"/>
    <n v="42"/>
    <n v="10090692.359999999"/>
    <m/>
    <m/>
    <m/>
    <n v="10090692.359999999"/>
    <n v="10758.814756370615"/>
    <n v="10758.814756370615"/>
    <x v="1"/>
    <x v="1"/>
    <m/>
    <m/>
    <s v="г. Горнозаводск, ул. Свердлова, д. 76: 2024"/>
    <n v="1"/>
    <s v=""/>
    <s v=""/>
    <s v=""/>
    <s v=""/>
    <s v=""/>
    <s v=""/>
    <s v=""/>
    <s v=""/>
    <s v=""/>
    <n v="1"/>
    <s v=""/>
    <s v=""/>
    <s v=""/>
    <s v=""/>
    <s v=""/>
    <s v=""/>
    <s v=""/>
    <s v=""/>
    <s v=""/>
    <s v=""/>
    <s v=""/>
    <s v="РК"/>
  </r>
  <r>
    <n v="6"/>
    <x v="7"/>
    <s v="рп Пашия, ул. Карла Маркса, д. 69"/>
    <n v="1961"/>
    <m/>
    <s v="Кирпич"/>
    <n v="1"/>
    <n v="2"/>
    <n v="520.1"/>
    <n v="441.2"/>
    <n v="238"/>
    <n v="19"/>
    <n v="4970798.54"/>
    <m/>
    <m/>
    <m/>
    <n v="4970798.54"/>
    <n v="11266.542475067998"/>
    <n v="11266.542475067998"/>
    <x v="1"/>
    <x v="1"/>
    <m/>
    <m/>
    <s v="рп Пашия, ул. Карла Маркса, д. 69: 2024"/>
    <n v="1"/>
    <s v=""/>
    <s v=""/>
    <s v=""/>
    <s v=""/>
    <s v=""/>
    <s v=""/>
    <s v=""/>
    <s v=""/>
    <s v=""/>
    <n v="1"/>
    <s v=""/>
    <s v=""/>
    <s v=""/>
    <s v=""/>
    <s v=""/>
    <s v=""/>
    <s v=""/>
    <s v=""/>
    <s v=""/>
    <s v=""/>
    <s v=""/>
    <s v="РК"/>
  </r>
  <r>
    <n v="7"/>
    <x v="7"/>
    <s v="рп Пашия, ул. Свердловская, д. 33"/>
    <n v="1963"/>
    <m/>
    <s v="Кирпич"/>
    <n v="2"/>
    <n v="2"/>
    <n v="660.1"/>
    <n v="660.1"/>
    <n v="559.20000000000005"/>
    <n v="27"/>
    <n v="6308833.1399999997"/>
    <m/>
    <m/>
    <m/>
    <n v="6308833.1399999997"/>
    <n v="9557.3900015149211"/>
    <n v="9557.3900015149211"/>
    <x v="1"/>
    <x v="1"/>
    <m/>
    <m/>
    <s v="рп Пашия, ул. Свердловская, д. 33: 2024"/>
    <n v="1"/>
    <s v=""/>
    <s v=""/>
    <s v=""/>
    <s v=""/>
    <s v=""/>
    <s v=""/>
    <s v=""/>
    <s v=""/>
    <s v=""/>
    <n v="1"/>
    <s v=""/>
    <s v=""/>
    <s v=""/>
    <s v=""/>
    <s v=""/>
    <s v=""/>
    <s v=""/>
    <s v=""/>
    <s v=""/>
    <s v=""/>
    <s v=""/>
    <s v="РК"/>
  </r>
  <r>
    <n v="8"/>
    <x v="7"/>
    <s v="рп Пашия, ул. Свердловская, д. 42"/>
    <n v="1958"/>
    <m/>
    <s v="Блоки"/>
    <n v="2"/>
    <n v="1"/>
    <n v="399.3"/>
    <n v="399.3"/>
    <n v="357.1"/>
    <n v="14"/>
    <n v="3816265.83"/>
    <m/>
    <m/>
    <m/>
    <n v="3816265.83"/>
    <n v="9557.3900075131478"/>
    <n v="9557.3900075131478"/>
    <x v="1"/>
    <x v="1"/>
    <m/>
    <m/>
    <s v="рп Пашия, ул. Свердловская, д. 42: 2024"/>
    <n v="1"/>
    <s v=""/>
    <s v=""/>
    <s v=""/>
    <s v=""/>
    <s v=""/>
    <s v=""/>
    <s v=""/>
    <s v=""/>
    <s v=""/>
    <n v="1"/>
    <s v=""/>
    <s v=""/>
    <s v=""/>
    <s v=""/>
    <s v=""/>
    <s v=""/>
    <s v=""/>
    <s v=""/>
    <s v=""/>
    <s v=""/>
    <s v=""/>
    <s v="РК"/>
  </r>
  <r>
    <n v="0"/>
    <x v="1"/>
    <s v="Городской округ закрытое административно-территориальное образование Звездный Пермского края"/>
    <s v=""/>
    <m/>
    <s v=""/>
    <s v=""/>
    <s v=""/>
    <n v="2747"/>
    <n v="2747"/>
    <n v="2472.3000000000002"/>
    <n v="148"/>
    <n v="13411842.92"/>
    <n v="0"/>
    <n v="0"/>
    <n v="0"/>
    <n v="13411842.92"/>
    <m/>
    <m/>
    <x v="0"/>
    <x v="0"/>
    <m/>
    <m/>
    <s v=""/>
    <n v="0"/>
    <s v=""/>
    <s v=""/>
    <s v=""/>
    <s v=""/>
    <s v=""/>
    <s v=""/>
    <s v=""/>
    <s v=""/>
    <s v=""/>
    <s v=""/>
    <s v=""/>
    <s v=""/>
    <s v=""/>
    <s v=""/>
    <s v=""/>
    <s v=""/>
    <s v=""/>
    <s v=""/>
    <s v=""/>
    <s v=""/>
    <s v=""/>
    <s v=""/>
  </r>
  <r>
    <n v="1"/>
    <x v="8"/>
    <s v="ЗАТО Звёздный, ул. Коммунистическая, д. 4"/>
    <n v="1962"/>
    <m/>
    <s v="Кирпич"/>
    <n v="4"/>
    <n v="4"/>
    <n v="2747"/>
    <n v="2747"/>
    <n v="2472.3000000000002"/>
    <n v="148"/>
    <n v="13411842.92"/>
    <m/>
    <m/>
    <m/>
    <n v="13411842.92"/>
    <n v="4882.3599999999997"/>
    <n v="4882.3599999999997"/>
    <x v="1"/>
    <x v="1"/>
    <m/>
    <m/>
    <s v="ЗАТО Звёздный, ул. Коммунистическая, д. 4: 2024"/>
    <n v="1"/>
    <s v=""/>
    <s v=""/>
    <s v=""/>
    <s v=""/>
    <s v=""/>
    <s v=""/>
    <s v=""/>
    <s v=""/>
    <s v=""/>
    <s v=""/>
    <n v="1"/>
    <s v=""/>
    <s v=""/>
    <s v=""/>
    <s v=""/>
    <s v=""/>
    <s v=""/>
    <s v=""/>
    <s v=""/>
    <s v=""/>
    <s v=""/>
    <s v="Рфа"/>
  </r>
  <r>
    <n v="0"/>
    <x v="1"/>
    <s v="Губахинский муниципальный округ Пермского края"/>
    <s v=""/>
    <m/>
    <s v=""/>
    <s v=""/>
    <s v=""/>
    <n v="46028.77"/>
    <n v="33302.699999999997"/>
    <n v="29268.7"/>
    <n v="860"/>
    <n v="652119081.76999998"/>
    <n v="0"/>
    <n v="0"/>
    <n v="0"/>
    <n v="652119081.76999998"/>
    <m/>
    <m/>
    <x v="0"/>
    <x v="0"/>
    <m/>
    <m/>
    <s v=""/>
    <n v="0"/>
    <s v=""/>
    <s v=""/>
    <s v=""/>
    <s v=""/>
    <s v=""/>
    <s v=""/>
    <s v=""/>
    <s v=""/>
    <s v=""/>
    <s v=""/>
    <s v=""/>
    <s v=""/>
    <s v=""/>
    <s v=""/>
    <s v=""/>
    <s v=""/>
    <s v=""/>
    <s v=""/>
    <s v=""/>
    <s v=""/>
    <s v=""/>
    <s v=""/>
  </r>
  <r>
    <n v="1"/>
    <x v="9"/>
    <s v="г. Гремячинск, ул. Ленина, д. 156"/>
    <n v="1956"/>
    <m/>
    <s v="Кирпич"/>
    <n v="3"/>
    <n v="4"/>
    <n v="2725.8"/>
    <n v="2107.6"/>
    <n v="1567.7"/>
    <n v="61"/>
    <n v="26051533.66"/>
    <m/>
    <m/>
    <m/>
    <n v="26051533.66"/>
    <n v="12360.758047067755"/>
    <n v="12360.758047067755"/>
    <x v="1"/>
    <x v="1"/>
    <m/>
    <m/>
    <s v="г. Гремячинск, ул. Ленина, д. 156: 2024"/>
    <n v="1"/>
    <s v=""/>
    <s v=""/>
    <s v=""/>
    <s v=""/>
    <s v=""/>
    <s v=""/>
    <s v=""/>
    <s v=""/>
    <s v=""/>
    <n v="1"/>
    <s v=""/>
    <s v=""/>
    <s v=""/>
    <s v=""/>
    <s v=""/>
    <s v=""/>
    <s v=""/>
    <s v=""/>
    <s v=""/>
    <s v=""/>
    <s v=""/>
    <s v="РК"/>
  </r>
  <r>
    <n v="2"/>
    <x v="9"/>
    <s v="г. Губаха, пр-т Ленина, д. 19"/>
    <n v="1960"/>
    <m/>
    <s v="Крупные блоки"/>
    <n v="5"/>
    <n v="2"/>
    <n v="2434.8200000000002"/>
    <n v="1578.4"/>
    <n v="1378.4"/>
    <n v="78"/>
    <n v="13232534.779999999"/>
    <m/>
    <m/>
    <m/>
    <n v="13232534.779999999"/>
    <n v="8383.5116447034961"/>
    <n v="8383.5116447034961"/>
    <x v="1"/>
    <x v="1"/>
    <m/>
    <m/>
    <s v="г. Губаха, пр-т Ленина, д. 19: 2024"/>
    <n v="3"/>
    <s v=""/>
    <s v=""/>
    <s v=""/>
    <s v=""/>
    <s v=""/>
    <s v=""/>
    <s v=""/>
    <s v=""/>
    <s v=""/>
    <n v="1"/>
    <s v=""/>
    <s v=""/>
    <s v=""/>
    <n v="1"/>
    <n v="1"/>
    <s v=""/>
    <s v=""/>
    <s v=""/>
    <s v=""/>
    <s v=""/>
    <s v=""/>
    <s v="РК РФ УП (ТЕП )"/>
  </r>
  <r>
    <n v="3"/>
    <x v="9"/>
    <s v="г. Губаха, пр-т Ленина, д. 25"/>
    <n v="1961"/>
    <m/>
    <s v="Крупные блоки"/>
    <n v="5"/>
    <n v="2"/>
    <n v="2066.61"/>
    <n v="1601.1"/>
    <n v="1420.3"/>
    <n v="77"/>
    <n v="25880303.970000003"/>
    <m/>
    <m/>
    <m/>
    <n v="25880303.970000003"/>
    <n v="16164.077178189997"/>
    <n v="16164.077178189997"/>
    <x v="1"/>
    <x v="1"/>
    <m/>
    <m/>
    <s v="г. Губаха, пр-т Ленина, д. 25: 2024"/>
    <n v="4"/>
    <s v=""/>
    <s v=""/>
    <s v=""/>
    <s v=""/>
    <s v=""/>
    <s v=""/>
    <s v=""/>
    <s v=""/>
    <s v=""/>
    <n v="1"/>
    <s v=""/>
    <n v="1"/>
    <s v=""/>
    <n v="1"/>
    <n v="1"/>
    <s v=""/>
    <s v=""/>
    <s v=""/>
    <s v=""/>
    <s v=""/>
    <s v=""/>
    <s v="РК УФ РФ УП (ТЕП )"/>
  </r>
  <r>
    <n v="4"/>
    <x v="9"/>
    <s v="г. Губаха, пр-т Ленина, д. 35"/>
    <n v="1977"/>
    <m/>
    <s v="Кирпич"/>
    <n v="9"/>
    <n v="1"/>
    <n v="3107.7"/>
    <n v="2929.9"/>
    <n v="2068.3000000000002"/>
    <n v="91"/>
    <n v="55549253.68"/>
    <m/>
    <m/>
    <m/>
    <n v="55549253.68"/>
    <n v="18959.436731629066"/>
    <n v="18959.436731629066"/>
    <x v="1"/>
    <x v="1"/>
    <m/>
    <m/>
    <s v="г. Губаха, пр-т Ленина, д. 35: 2024"/>
    <n v="4"/>
    <s v=""/>
    <s v=""/>
    <s v=""/>
    <s v=""/>
    <s v=""/>
    <s v=""/>
    <s v=""/>
    <s v=""/>
    <s v=""/>
    <n v="1"/>
    <s v=""/>
    <n v="1"/>
    <s v=""/>
    <n v="1"/>
    <n v="1"/>
    <s v=""/>
    <s v=""/>
    <s v=""/>
    <s v=""/>
    <s v=""/>
    <s v=""/>
    <s v="РК УФ РФ УП (ТЕП )"/>
  </r>
  <r>
    <n v="5"/>
    <x v="9"/>
    <s v="г. Губаха, пр-т Ленина, д. 41"/>
    <n v="1975"/>
    <m/>
    <s v="Кирпич"/>
    <n v="9"/>
    <n v="2"/>
    <n v="6812.9"/>
    <n v="5997.4"/>
    <n v="4148"/>
    <n v="114"/>
    <n v="121482768.94999999"/>
    <m/>
    <m/>
    <m/>
    <n v="121482768.94999999"/>
    <n v="20255.905717477573"/>
    <n v="20255.905717477573"/>
    <x v="1"/>
    <x v="1"/>
    <m/>
    <m/>
    <s v="г. Губаха, пр-т Ленина, д. 41: 2024"/>
    <n v="4"/>
    <s v=""/>
    <s v=""/>
    <s v=""/>
    <s v=""/>
    <s v=""/>
    <s v=""/>
    <s v=""/>
    <s v=""/>
    <s v=""/>
    <n v="1"/>
    <s v=""/>
    <n v="1"/>
    <s v=""/>
    <n v="1"/>
    <n v="1"/>
    <s v=""/>
    <s v=""/>
    <s v=""/>
    <s v=""/>
    <s v=""/>
    <s v=""/>
    <s v="РК УФ РФ УП (ТЕП )"/>
  </r>
  <r>
    <n v="6"/>
    <x v="9"/>
    <s v="г. Губаха, пр-т Октябрьский, д. 13"/>
    <n v="1976"/>
    <m/>
    <s v="Крупные блоки"/>
    <n v="5"/>
    <n v="6"/>
    <n v="4534.9000000000005"/>
    <n v="3445.2"/>
    <n v="3271.5"/>
    <n v="208"/>
    <n v="20423012.850000001"/>
    <m/>
    <m/>
    <m/>
    <n v="20423012.850000001"/>
    <n v="5927.9614681295725"/>
    <n v="5927.9614681295725"/>
    <x v="1"/>
    <x v="1"/>
    <m/>
    <m/>
    <s v="г. Губаха, пр-т Октябрьский, д. 13: 2024"/>
    <n v="1"/>
    <s v=""/>
    <s v=""/>
    <s v=""/>
    <s v=""/>
    <s v=""/>
    <s v=""/>
    <s v=""/>
    <s v=""/>
    <s v=""/>
    <n v="1"/>
    <s v=""/>
    <s v=""/>
    <s v=""/>
    <s v=""/>
    <s v=""/>
    <s v=""/>
    <s v=""/>
    <s v=""/>
    <s v=""/>
    <s v=""/>
    <s v=""/>
    <s v="РК"/>
  </r>
  <r>
    <n v="7"/>
    <x v="9"/>
    <s v="г. Губаха, ул. Дегтярева, д. 9"/>
    <n v="1993"/>
    <m/>
    <s v="Кирпич"/>
    <n v="9"/>
    <n v="6"/>
    <n v="17906"/>
    <n v="10871"/>
    <n v="10871"/>
    <n v="0"/>
    <n v="318882930.40999997"/>
    <m/>
    <m/>
    <m/>
    <n v="318882930.40999997"/>
    <n v="29333.357594517522"/>
    <n v="29333.357594517522"/>
    <x v="1"/>
    <x v="1"/>
    <m/>
    <m/>
    <s v="г. Губаха, ул. Дегтярева, д. 9: 2024"/>
    <n v="4"/>
    <s v=""/>
    <s v=""/>
    <s v=""/>
    <s v=""/>
    <s v=""/>
    <s v=""/>
    <s v=""/>
    <s v=""/>
    <s v=""/>
    <n v="1"/>
    <s v=""/>
    <n v="1"/>
    <s v=""/>
    <n v="1"/>
    <n v="1"/>
    <s v=""/>
    <s v=""/>
    <s v=""/>
    <s v=""/>
    <s v=""/>
    <s v=""/>
    <s v="РК УФ РФ УП (ТЕП )"/>
  </r>
  <r>
    <n v="8"/>
    <x v="9"/>
    <s v="г. Губаха, ул. Мичурина, д. 2"/>
    <n v="1961"/>
    <m/>
    <s v="Крупные блоки"/>
    <n v="5"/>
    <n v="2"/>
    <n v="2078.63"/>
    <n v="1591.8"/>
    <n v="1561.7"/>
    <n v="79"/>
    <n v="21486355.740000002"/>
    <m/>
    <m/>
    <m/>
    <n v="21486355.740000002"/>
    <n v="13498.150358085188"/>
    <n v="13498.150358085188"/>
    <x v="1"/>
    <x v="1"/>
    <m/>
    <m/>
    <s v="г. Губаха, ул. Мичурина, д. 2: 2024"/>
    <n v="4"/>
    <s v=""/>
    <s v=""/>
    <s v=""/>
    <s v=""/>
    <s v=""/>
    <s v=""/>
    <s v=""/>
    <s v=""/>
    <s v=""/>
    <n v="1"/>
    <n v="1"/>
    <s v=""/>
    <s v=""/>
    <n v="1"/>
    <n v="1"/>
    <s v=""/>
    <s v=""/>
    <s v=""/>
    <s v=""/>
    <s v=""/>
    <s v=""/>
    <s v="РК Рфа РФ УП (ТЕП )"/>
  </r>
  <r>
    <n v="9"/>
    <x v="9"/>
    <s v="г. Губаха, ул. Радищева, д. 3"/>
    <n v="1962"/>
    <m/>
    <s v="Крупные блоки"/>
    <n v="5"/>
    <n v="2"/>
    <n v="2368.67"/>
    <n v="1579.9"/>
    <n v="1450"/>
    <n v="78"/>
    <n v="24165147.650000002"/>
    <m/>
    <m/>
    <m/>
    <n v="24165147.650000002"/>
    <n v="15295.365307930882"/>
    <n v="15295.365307930882"/>
    <x v="1"/>
    <x v="1"/>
    <m/>
    <m/>
    <s v="г. Губаха, ул. Радищева, д. 3: 2024"/>
    <n v="3"/>
    <s v=""/>
    <s v=""/>
    <s v=""/>
    <s v=""/>
    <s v=""/>
    <s v=""/>
    <s v=""/>
    <s v=""/>
    <s v=""/>
    <n v="1"/>
    <n v="1"/>
    <s v=""/>
    <s v=""/>
    <n v="1"/>
    <s v=""/>
    <s v=""/>
    <s v=""/>
    <s v=""/>
    <s v=""/>
    <s v=""/>
    <s v=""/>
    <s v="РК Рфа РФ"/>
  </r>
  <r>
    <n v="10"/>
    <x v="9"/>
    <s v="г. Губаха, ул. Циолковского, д. 4"/>
    <n v="1962"/>
    <m/>
    <s v="Крупные блоки"/>
    <n v="5"/>
    <n v="2"/>
    <n v="1992.74"/>
    <n v="1600.4"/>
    <n v="1531.8"/>
    <n v="74"/>
    <n v="24965240.080000002"/>
    <m/>
    <m/>
    <m/>
    <n v="24965240.080000002"/>
    <n v="15599.375206198451"/>
    <n v="15599.375206198451"/>
    <x v="1"/>
    <x v="1"/>
    <m/>
    <m/>
    <s v="г. Губаха, ул. Циолковского, д. 4: 2024"/>
    <n v="4"/>
    <s v=""/>
    <s v=""/>
    <s v=""/>
    <s v=""/>
    <s v=""/>
    <s v=""/>
    <s v=""/>
    <s v=""/>
    <s v=""/>
    <n v="1"/>
    <s v=""/>
    <n v="1"/>
    <s v=""/>
    <n v="1"/>
    <n v="1"/>
    <s v=""/>
    <s v=""/>
    <s v=""/>
    <s v=""/>
    <s v=""/>
    <s v=""/>
    <s v="РК УФ РФ УП (ТЕП )"/>
  </r>
  <r>
    <n v="0"/>
    <x v="1"/>
    <s v="Добрянский городской округ Пермского края"/>
    <s v=""/>
    <m/>
    <s v=""/>
    <s v=""/>
    <s v=""/>
    <n v="48665.829999999987"/>
    <n v="42279.549999999996"/>
    <n v="31836.170000000002"/>
    <n v="927"/>
    <n v="143080971.19"/>
    <n v="0"/>
    <n v="0"/>
    <n v="0"/>
    <n v="143080971.19"/>
    <m/>
    <m/>
    <x v="0"/>
    <x v="0"/>
    <m/>
    <m/>
    <s v=""/>
    <n v="0"/>
    <s v=""/>
    <s v=""/>
    <s v=""/>
    <s v=""/>
    <s v=""/>
    <s v=""/>
    <s v=""/>
    <s v=""/>
    <s v=""/>
    <s v=""/>
    <s v=""/>
    <s v=""/>
    <s v=""/>
    <s v=""/>
    <s v=""/>
    <s v=""/>
    <s v=""/>
    <s v=""/>
    <s v=""/>
    <s v=""/>
    <s v=""/>
    <s v=""/>
  </r>
  <r>
    <n v="1"/>
    <x v="10"/>
    <s v="г. Добрянка, пер. Строителей, д. 4/1"/>
    <n v="1978"/>
    <m/>
    <s v="Железобетон"/>
    <n v="5"/>
    <n v="2"/>
    <n v="2139.4"/>
    <n v="1308.2"/>
    <n v="1308.2"/>
    <n v="0"/>
    <n v="9634830.6899999995"/>
    <m/>
    <m/>
    <m/>
    <n v="9634830.6899999995"/>
    <n v="7364.9523696682454"/>
    <n v="7364.9523696682454"/>
    <x v="1"/>
    <x v="1"/>
    <m/>
    <m/>
    <s v="г. Добрянка, пер. Строителей, д. 4/1: 2024"/>
    <n v="1"/>
    <s v=""/>
    <s v=""/>
    <s v=""/>
    <s v=""/>
    <s v=""/>
    <s v=""/>
    <s v=""/>
    <s v=""/>
    <s v=""/>
    <n v="1"/>
    <s v=""/>
    <s v=""/>
    <s v=""/>
    <s v=""/>
    <s v=""/>
    <s v=""/>
    <s v=""/>
    <s v=""/>
    <s v=""/>
    <s v=""/>
    <s v=""/>
    <s v="РК"/>
  </r>
  <r>
    <n v="2"/>
    <x v="10"/>
    <s v="г. Добрянка, пер. Строителей, д. 4/2"/>
    <n v="1978"/>
    <m/>
    <s v="Железобетон"/>
    <n v="5"/>
    <n v="2"/>
    <n v="2121.6"/>
    <n v="1216.5999999999999"/>
    <n v="1216.5999999999999"/>
    <n v="0"/>
    <n v="9554668.0299999993"/>
    <m/>
    <m/>
    <m/>
    <n v="9554668.0299999993"/>
    <n v="7853.5821387473288"/>
    <n v="7853.5821387473288"/>
    <x v="1"/>
    <x v="1"/>
    <m/>
    <m/>
    <s v="г. Добрянка, пер. Строителей, д. 4/2: 2024"/>
    <n v="1"/>
    <s v=""/>
    <s v=""/>
    <s v=""/>
    <s v=""/>
    <s v=""/>
    <s v=""/>
    <s v=""/>
    <s v=""/>
    <s v=""/>
    <n v="1"/>
    <s v=""/>
    <s v=""/>
    <s v=""/>
    <s v=""/>
    <s v=""/>
    <s v=""/>
    <s v=""/>
    <s v=""/>
    <s v=""/>
    <s v=""/>
    <s v=""/>
    <s v="РК"/>
  </r>
  <r>
    <n v="3"/>
    <x v="10"/>
    <s v="г. Добрянка, ул. Герцена, д. 45"/>
    <n v="1993"/>
    <m/>
    <s v="Панель"/>
    <n v="9"/>
    <n v="4"/>
    <n v="10038"/>
    <n v="8324"/>
    <n v="7491.6"/>
    <n v="0"/>
    <n v="11114035.68"/>
    <m/>
    <m/>
    <m/>
    <n v="11114035.68"/>
    <n v="1335.1796828447862"/>
    <n v="1335.1796828447862"/>
    <x v="1"/>
    <x v="1"/>
    <m/>
    <m/>
    <s v="г. Добрянка, ул. Герцена, д. 45: 2024"/>
    <n v="1"/>
    <s v=""/>
    <s v=""/>
    <s v=""/>
    <s v=""/>
    <s v=""/>
    <s v=""/>
    <s v=""/>
    <n v="4"/>
    <n v="11114035.68"/>
    <s v=""/>
    <s v=""/>
    <s v=""/>
    <s v=""/>
    <s v=""/>
    <s v=""/>
    <s v=""/>
    <s v=""/>
    <s v=""/>
    <s v=""/>
    <s v=""/>
    <s v=""/>
    <s v="РЛ"/>
  </r>
  <r>
    <n v="4"/>
    <x v="10"/>
    <s v="г. Добрянка, ул. Копылова, д. 71"/>
    <n v="1970"/>
    <m/>
    <s v="Кирпич"/>
    <n v="5"/>
    <n v="8"/>
    <n v="6708.85"/>
    <n v="6708.85"/>
    <n v="6049.52"/>
    <n v="267"/>
    <n v="30213440.149999999"/>
    <m/>
    <m/>
    <m/>
    <n v="30213440.149999999"/>
    <n v="4503.5199997018863"/>
    <n v="4503.5199997018863"/>
    <x v="1"/>
    <x v="1"/>
    <m/>
    <m/>
    <s v="г. Добрянка, ул. Копылова, д. 71: 2024"/>
    <n v="1"/>
    <s v=""/>
    <s v=""/>
    <s v=""/>
    <s v=""/>
    <s v=""/>
    <s v=""/>
    <s v=""/>
    <s v=""/>
    <s v=""/>
    <n v="1"/>
    <s v=""/>
    <s v=""/>
    <s v=""/>
    <s v=""/>
    <s v=""/>
    <s v=""/>
    <s v=""/>
    <s v=""/>
    <s v=""/>
    <s v=""/>
    <s v=""/>
    <s v="РК"/>
  </r>
  <r>
    <n v="5"/>
    <x v="10"/>
    <s v="г. Добрянка, ул. Советская, д. 66"/>
    <n v="1998"/>
    <m/>
    <s v="Монолит"/>
    <n v="9"/>
    <n v="2"/>
    <n v="6450.3"/>
    <n v="5517.1"/>
    <n v="5517.1"/>
    <n v="0"/>
    <n v="28558787.640000001"/>
    <m/>
    <m/>
    <m/>
    <n v="28558787.640000001"/>
    <n v="5176.4129053306988"/>
    <n v="5176.4129053306988"/>
    <x v="1"/>
    <x v="1"/>
    <m/>
    <m/>
    <s v="г. Добрянка, ул. Советская, д. 66: 2024"/>
    <n v="2"/>
    <s v=""/>
    <s v=""/>
    <s v=""/>
    <s v=""/>
    <s v=""/>
    <s v=""/>
    <s v=""/>
    <n v="2"/>
    <n v="5557017.8399999999"/>
    <s v=""/>
    <n v="1"/>
    <s v=""/>
    <s v=""/>
    <s v=""/>
    <s v=""/>
    <s v=""/>
    <s v=""/>
    <s v=""/>
    <s v=""/>
    <s v=""/>
    <s v=""/>
    <s v="РЛ Рфа"/>
  </r>
  <r>
    <n v="6"/>
    <x v="10"/>
    <s v="г. Добрянка, ул. Советская, д. 87/3"/>
    <n v="1982"/>
    <m/>
    <s v="Железобетон"/>
    <n v="5"/>
    <n v="4"/>
    <n v="3494.3"/>
    <n v="3062"/>
    <n v="3062"/>
    <n v="0"/>
    <n v="12821425.329999998"/>
    <m/>
    <m/>
    <m/>
    <n v="12821425.329999998"/>
    <n v="4187.2714990202476"/>
    <n v="4187.2714990202476"/>
    <x v="1"/>
    <x v="2"/>
    <m/>
    <m/>
    <s v="г. Добрянка, ул. Советская, д. 87/3: 2024"/>
    <n v="3"/>
    <s v=""/>
    <n v="1"/>
    <s v=""/>
    <n v="1"/>
    <n v="1"/>
    <s v=""/>
    <s v=""/>
    <s v=""/>
    <s v=""/>
    <s v=""/>
    <s v=""/>
    <s v=""/>
    <s v=""/>
    <s v=""/>
    <s v=""/>
    <s v=""/>
    <s v=""/>
    <s v=""/>
    <s v=""/>
    <s v=""/>
    <s v=""/>
    <s v="РВИС ( ТЕП ХВС ГВС )"/>
  </r>
  <r>
    <n v="7"/>
    <x v="10"/>
    <s v="г. Добрянка, ул. Энергетиков, д. 15А"/>
    <n v="1979"/>
    <m/>
    <s v="Железобетон"/>
    <n v="5"/>
    <n v="4"/>
    <n v="2820"/>
    <n v="2688"/>
    <n v="2688"/>
    <n v="0"/>
    <n v="10347256.800000001"/>
    <m/>
    <m/>
    <m/>
    <n v="10347256.800000001"/>
    <n v="3849.425892857143"/>
    <n v="3849.425892857143"/>
    <x v="1"/>
    <x v="2"/>
    <m/>
    <m/>
    <s v="г. Добрянка, ул. Энергетиков, д. 15А: 2024"/>
    <n v="3"/>
    <s v=""/>
    <n v="1"/>
    <s v=""/>
    <n v="1"/>
    <n v="1"/>
    <s v=""/>
    <s v=""/>
    <s v=""/>
    <s v=""/>
    <s v=""/>
    <s v=""/>
    <s v=""/>
    <s v=""/>
    <s v=""/>
    <s v=""/>
    <s v=""/>
    <s v=""/>
    <s v=""/>
    <s v=""/>
    <s v=""/>
    <s v=""/>
    <s v="РВИС ( ТЕП ХВС ГВС )"/>
  </r>
  <r>
    <n v="8"/>
    <x v="10"/>
    <s v="пгт Полазна, ул. 50 лет Октября, д. 15"/>
    <n v="1978"/>
    <m/>
    <s v="Кирпич"/>
    <n v="5"/>
    <n v="4"/>
    <n v="4360.95"/>
    <n v="3363"/>
    <n v="326.85000000000002"/>
    <n v="191"/>
    <n v="2282521.23"/>
    <m/>
    <m/>
    <m/>
    <n v="2282521.23"/>
    <n v="678.7157983942908"/>
    <n v="678.7157983942908"/>
    <x v="1"/>
    <x v="2"/>
    <m/>
    <m/>
    <s v="пгт Полазна, ул. 50 лет Октября, д. 15: 2024"/>
    <n v="1"/>
    <s v=""/>
    <s v=""/>
    <n v="1"/>
    <s v=""/>
    <s v=""/>
    <s v=""/>
    <s v=""/>
    <s v=""/>
    <s v=""/>
    <s v=""/>
    <s v=""/>
    <s v=""/>
    <s v=""/>
    <s v=""/>
    <s v=""/>
    <s v=""/>
    <s v=""/>
    <s v=""/>
    <s v=""/>
    <s v=""/>
    <s v=""/>
    <s v="РВИС ( ГАЗ )"/>
  </r>
  <r>
    <n v="9"/>
    <x v="10"/>
    <s v="пгт Полазна, ул. Дружбы, д. 12"/>
    <n v="1978"/>
    <m/>
    <s v="Кирпич"/>
    <n v="5"/>
    <n v="8"/>
    <n v="5983.7"/>
    <n v="5983.7"/>
    <n v="597.5"/>
    <n v="313"/>
    <n v="26947712.620000001"/>
    <m/>
    <m/>
    <m/>
    <n v="26947712.620000001"/>
    <n v="4503.5199993315173"/>
    <n v="4503.5199993315173"/>
    <x v="1"/>
    <x v="1"/>
    <m/>
    <m/>
    <s v="пгт Полазна, ул. Дружбы, д. 12: 2024"/>
    <n v="1"/>
    <s v=""/>
    <s v=""/>
    <s v=""/>
    <s v=""/>
    <s v=""/>
    <s v=""/>
    <s v=""/>
    <s v=""/>
    <s v=""/>
    <n v="1"/>
    <s v=""/>
    <s v=""/>
    <s v=""/>
    <s v=""/>
    <s v=""/>
    <s v=""/>
    <s v=""/>
    <s v=""/>
    <s v=""/>
    <s v=""/>
    <s v=""/>
    <s v="РК"/>
  </r>
  <r>
    <n v="10"/>
    <x v="10"/>
    <s v="пгт Полазна, ул. Дружбы, д. 7"/>
    <n v="1985"/>
    <m/>
    <s v="Кирпич"/>
    <n v="5"/>
    <n v="5"/>
    <n v="4548.7299999999996"/>
    <n v="4108.1000000000004"/>
    <n v="3578.8"/>
    <n v="156"/>
    <n v="1606293.02"/>
    <m/>
    <m/>
    <m/>
    <n v="1606293.02"/>
    <n v="391.00630948613713"/>
    <n v="391.00630948613713"/>
    <x v="1"/>
    <x v="2"/>
    <m/>
    <m/>
    <s v="пгт Полазна, ул. Дружбы, д. 7: 2024"/>
    <n v="1"/>
    <s v=""/>
    <s v=""/>
    <s v=""/>
    <s v=""/>
    <s v=""/>
    <s v=""/>
    <s v=""/>
    <s v=""/>
    <s v=""/>
    <s v=""/>
    <s v=""/>
    <s v=""/>
    <s v=""/>
    <s v=""/>
    <s v=""/>
    <s v=""/>
    <s v=""/>
    <s v=""/>
    <s v=""/>
    <n v="1"/>
    <s v=""/>
    <s v="ИО"/>
  </r>
  <r>
    <n v="0"/>
    <x v="1"/>
    <s v="Ильинский городской округ Пермского края"/>
    <s v=""/>
    <m/>
    <s v=""/>
    <s v=""/>
    <s v=""/>
    <n v="3329.4"/>
    <n v="1681.3"/>
    <n v="1515.55"/>
    <n v="72"/>
    <n v="26139208.469999999"/>
    <n v="0"/>
    <n v="0"/>
    <n v="0"/>
    <n v="26139208.469999999"/>
    <m/>
    <m/>
    <x v="0"/>
    <x v="0"/>
    <m/>
    <m/>
    <s v=""/>
    <n v="0"/>
    <s v=""/>
    <s v=""/>
    <s v=""/>
    <s v=""/>
    <s v=""/>
    <s v=""/>
    <s v=""/>
    <s v=""/>
    <s v=""/>
    <s v=""/>
    <s v=""/>
    <s v=""/>
    <s v=""/>
    <s v=""/>
    <s v=""/>
    <s v=""/>
    <s v=""/>
    <s v=""/>
    <s v=""/>
    <s v=""/>
    <s v=""/>
    <s v=""/>
  </r>
  <r>
    <n v="1"/>
    <x v="11"/>
    <s v="п. Ильинский, ул. Бутырина, д. 5"/>
    <n v="1973"/>
    <m/>
    <s v="Кирпич"/>
    <n v="2"/>
    <n v="2"/>
    <n v="552.5"/>
    <n v="502.5"/>
    <n v="452.25"/>
    <n v="17"/>
    <n v="408971.55"/>
    <m/>
    <m/>
    <m/>
    <n v="408971.55"/>
    <n v="813.87373134328357"/>
    <n v="813.87373134328357"/>
    <x v="1"/>
    <x v="1"/>
    <m/>
    <m/>
    <s v="п. Ильинский, ул. Бутырина, д. 5: 2024"/>
    <n v="1"/>
    <n v="1"/>
    <s v=""/>
    <s v=""/>
    <s v=""/>
    <s v=""/>
    <s v=""/>
    <s v=""/>
    <s v=""/>
    <s v=""/>
    <s v=""/>
    <s v=""/>
    <s v=""/>
    <s v=""/>
    <s v=""/>
    <s v=""/>
    <s v=""/>
    <s v=""/>
    <s v=""/>
    <s v=""/>
    <s v=""/>
    <s v=""/>
    <s v="РВИС ( ЭЛ )"/>
  </r>
  <r>
    <n v="2"/>
    <x v="12"/>
    <s v="п. Менделеево, ул. Ленина, д. 31"/>
    <n v="1960"/>
    <m/>
    <s v="Кирпич"/>
    <n v="2"/>
    <n v="1"/>
    <n v="332.9"/>
    <n v="303.39999999999998"/>
    <n v="187.9"/>
    <n v="30"/>
    <n v="2371975.7599999998"/>
    <m/>
    <m/>
    <m/>
    <n v="2371975.7599999998"/>
    <n v="7817.9820698747526"/>
    <n v="7817.9820698747526"/>
    <x v="1"/>
    <x v="1"/>
    <m/>
    <m/>
    <s v="п. Менделеево, ул. Ленина, д. 31: 2024"/>
    <n v="2"/>
    <s v=""/>
    <s v=""/>
    <s v=""/>
    <s v=""/>
    <s v=""/>
    <s v=""/>
    <s v=""/>
    <s v=""/>
    <s v=""/>
    <s v=""/>
    <n v="1"/>
    <s v=""/>
    <s v=""/>
    <n v="1"/>
    <s v=""/>
    <s v=""/>
    <s v=""/>
    <s v=""/>
    <s v=""/>
    <s v=""/>
    <s v=""/>
    <s v="Рфа РФ"/>
  </r>
  <r>
    <n v="3"/>
    <x v="13"/>
    <s v="г. Кизел, ул. Советская, д. 7"/>
    <n v="1944"/>
    <m/>
    <s v="Кирпич"/>
    <n v="3"/>
    <n v="4"/>
    <n v="2444"/>
    <n v="875.4"/>
    <n v="875.4"/>
    <n v="25"/>
    <n v="23358261.16"/>
    <m/>
    <m/>
    <m/>
    <n v="23358261.16"/>
    <n v="26682.957687914099"/>
    <n v="26682.957687914099"/>
    <x v="1"/>
    <x v="1"/>
    <m/>
    <m/>
    <s v="г. Кизел, ул. Советская, д. 7: 2024"/>
    <n v="1"/>
    <s v=""/>
    <s v=""/>
    <s v=""/>
    <s v=""/>
    <s v=""/>
    <s v=""/>
    <s v=""/>
    <s v=""/>
    <s v=""/>
    <n v="1"/>
    <s v=""/>
    <s v=""/>
    <s v=""/>
    <s v=""/>
    <s v=""/>
    <s v=""/>
    <s v=""/>
    <s v=""/>
    <s v=""/>
    <s v=""/>
    <s v=""/>
    <s v="РК"/>
  </r>
  <r>
    <n v="0"/>
    <x v="1"/>
    <s v="Красновишерский городской округ Пермского края"/>
    <s v=""/>
    <m/>
    <s v=""/>
    <s v=""/>
    <s v=""/>
    <n v="742.5"/>
    <n v="678.3"/>
    <n v="619.1"/>
    <n v="30"/>
    <n v="11423020.960000001"/>
    <n v="0"/>
    <n v="0"/>
    <n v="0"/>
    <n v="11423020.960000001"/>
    <m/>
    <m/>
    <x v="0"/>
    <x v="0"/>
    <m/>
    <m/>
    <s v=""/>
    <n v="0"/>
    <s v=""/>
    <s v=""/>
    <s v=""/>
    <s v=""/>
    <s v=""/>
    <s v=""/>
    <s v=""/>
    <s v=""/>
    <s v=""/>
    <s v=""/>
    <s v=""/>
    <s v=""/>
    <s v=""/>
    <s v=""/>
    <s v=""/>
    <s v=""/>
    <s v=""/>
    <s v=""/>
    <s v=""/>
    <s v=""/>
    <s v=""/>
    <s v=""/>
  </r>
  <r>
    <n v="1"/>
    <x v="14"/>
    <s v="г. Красновишерск, ул. Гагарина, д. 31"/>
    <n v="1956"/>
    <m/>
    <s v="Камень"/>
    <n v="2"/>
    <n v="2"/>
    <n v="742.5"/>
    <n v="678.3"/>
    <n v="619.1"/>
    <n v="30"/>
    <n v="11423020.960000001"/>
    <m/>
    <m/>
    <m/>
    <n v="11423020.960000001"/>
    <n v="16840.661890019168"/>
    <n v="16840.661890019168"/>
    <x v="1"/>
    <x v="1"/>
    <m/>
    <m/>
    <s v="г. Красновишерск, ул. Гагарина, д. 31: 2024"/>
    <n v="2"/>
    <s v=""/>
    <s v=""/>
    <s v=""/>
    <s v=""/>
    <s v=""/>
    <s v=""/>
    <s v=""/>
    <s v=""/>
    <s v=""/>
    <n v="1"/>
    <n v="1"/>
    <s v=""/>
    <s v=""/>
    <s v=""/>
    <s v=""/>
    <s v=""/>
    <s v=""/>
    <s v=""/>
    <s v=""/>
    <s v=""/>
    <s v=""/>
    <s v="РК Рфа"/>
  </r>
  <r>
    <n v="0"/>
    <x v="1"/>
    <s v="Краснокамский городской округ Пермского края"/>
    <s v=""/>
    <m/>
    <s v=""/>
    <s v=""/>
    <s v=""/>
    <n v="56611.700000000004"/>
    <n v="46262.999999999993"/>
    <n v="42322.900000000009"/>
    <n v="1904"/>
    <n v="492655344.59000003"/>
    <n v="0"/>
    <n v="0"/>
    <n v="0"/>
    <n v="492655344.59000003"/>
    <m/>
    <m/>
    <x v="0"/>
    <x v="0"/>
    <m/>
    <m/>
    <s v=""/>
    <n v="0"/>
    <s v=""/>
    <s v=""/>
    <s v=""/>
    <s v=""/>
    <s v=""/>
    <s v=""/>
    <s v=""/>
    <s v=""/>
    <s v=""/>
    <s v=""/>
    <s v=""/>
    <s v=""/>
    <s v=""/>
    <s v=""/>
    <s v=""/>
    <s v=""/>
    <s v=""/>
    <s v=""/>
    <s v=""/>
    <s v=""/>
    <s v=""/>
    <s v=""/>
  </r>
  <r>
    <n v="1"/>
    <x v="15"/>
    <s v="г. Краснокамск, пер. Василия Шваи, д. 2"/>
    <n v="1940"/>
    <m/>
    <s v="Кирпич"/>
    <n v="4"/>
    <n v="4"/>
    <n v="3102.2"/>
    <n v="2699.1"/>
    <n v="2699.1"/>
    <n v="94"/>
    <n v="13970819.74"/>
    <m/>
    <m/>
    <m/>
    <n v="13970819.74"/>
    <n v="5176.103049164537"/>
    <n v="5176.103049164537"/>
    <x v="1"/>
    <x v="1"/>
    <m/>
    <m/>
    <s v="г. Краснокамск, пер. Василия Шваи, д. 2: 2024"/>
    <n v="1"/>
    <s v=""/>
    <s v=""/>
    <s v=""/>
    <s v=""/>
    <s v=""/>
    <s v=""/>
    <s v=""/>
    <s v=""/>
    <s v=""/>
    <n v="1"/>
    <s v=""/>
    <s v=""/>
    <s v=""/>
    <s v=""/>
    <s v=""/>
    <s v=""/>
    <s v=""/>
    <s v=""/>
    <s v=""/>
    <s v=""/>
    <s v=""/>
    <s v="РК"/>
  </r>
  <r>
    <n v="2"/>
    <x v="15"/>
    <s v="г. Краснокамск, пр-т Мира, д. 7"/>
    <n v="1952"/>
    <m/>
    <s v="Кирпич/шлакоблок"/>
    <n v="4"/>
    <n v="4"/>
    <n v="2787.5"/>
    <n v="2564.6"/>
    <n v="2564.6"/>
    <n v="76"/>
    <n v="12553562"/>
    <m/>
    <m/>
    <m/>
    <n v="12553562"/>
    <n v="4894.9395617250257"/>
    <n v="4894.9395617250257"/>
    <x v="1"/>
    <x v="1"/>
    <m/>
    <m/>
    <s v="г. Краснокамск, пр-т Мира, д. 7: 2024"/>
    <n v="1"/>
    <s v=""/>
    <s v=""/>
    <s v=""/>
    <s v=""/>
    <s v=""/>
    <s v=""/>
    <s v=""/>
    <s v=""/>
    <s v=""/>
    <n v="1"/>
    <s v=""/>
    <s v=""/>
    <s v=""/>
    <s v=""/>
    <s v=""/>
    <s v=""/>
    <s v=""/>
    <s v=""/>
    <s v=""/>
    <s v=""/>
    <s v=""/>
    <s v="РК"/>
  </r>
  <r>
    <n v="3"/>
    <x v="15"/>
    <s v="г. Краснокамск, пр-т Мира, д. 9"/>
    <n v="1938"/>
    <m/>
    <s v="Кирпич"/>
    <n v="5"/>
    <n v="26"/>
    <n v="19551.599999999999"/>
    <n v="14459.699999999999"/>
    <n v="12017.7"/>
    <n v="554"/>
    <n v="293356312.23000002"/>
    <m/>
    <m/>
    <m/>
    <n v="293356312.23000002"/>
    <n v="20287.856057179612"/>
    <n v="20287.856057179612"/>
    <x v="1"/>
    <x v="1"/>
    <m/>
    <m/>
    <s v="г. Краснокамск, пр-т Мира, д. 9: 2024"/>
    <n v="2"/>
    <s v=""/>
    <s v=""/>
    <s v=""/>
    <s v=""/>
    <s v=""/>
    <s v=""/>
    <s v=""/>
    <s v=""/>
    <s v=""/>
    <n v="1"/>
    <s v=""/>
    <s v=""/>
    <n v="1"/>
    <s v=""/>
    <s v=""/>
    <s v=""/>
    <s v=""/>
    <s v=""/>
    <s v=""/>
    <s v=""/>
    <s v=""/>
    <s v="РК РФаК"/>
  </r>
  <r>
    <n v="4"/>
    <x v="15"/>
    <s v="г. Краснокамск, ул. 50 лет Октября, д. 11"/>
    <n v="1976"/>
    <m/>
    <s v="Кирпич"/>
    <n v="9"/>
    <n v="1"/>
    <n v="2723.3"/>
    <n v="2335.5"/>
    <n v="2335.5"/>
    <n v="111"/>
    <n v="12489796.720000001"/>
    <m/>
    <m/>
    <m/>
    <n v="12489796.720000001"/>
    <n v="5347.8042046670953"/>
    <n v="5347.8042046670953"/>
    <x v="1"/>
    <x v="1"/>
    <m/>
    <m/>
    <s v="г. Краснокамск, ул. 50 лет Октября, д. 11: 2024"/>
    <n v="2"/>
    <s v=""/>
    <s v=""/>
    <s v=""/>
    <s v=""/>
    <s v=""/>
    <s v=""/>
    <s v=""/>
    <n v="1"/>
    <n v="2778508.92"/>
    <s v=""/>
    <n v="1"/>
    <s v=""/>
    <s v=""/>
    <s v=""/>
    <s v=""/>
    <s v=""/>
    <s v=""/>
    <s v=""/>
    <s v=""/>
    <s v=""/>
    <s v=""/>
    <s v="РЛ Рфа"/>
  </r>
  <r>
    <n v="5"/>
    <x v="15"/>
    <s v="г. Краснокамск, ул. Большевистская, д. 15"/>
    <n v="1958"/>
    <m/>
    <s v="Шлакоблок"/>
    <n v="2"/>
    <n v="2"/>
    <n v="643.4"/>
    <n v="643.4"/>
    <n v="643.4"/>
    <n v="22"/>
    <n v="6149224.7300000004"/>
    <m/>
    <m/>
    <m/>
    <n v="6149224.7300000004"/>
    <n v="9557.3900062169741"/>
    <n v="9557.3900062169741"/>
    <x v="1"/>
    <x v="1"/>
    <m/>
    <m/>
    <s v="г. Краснокамск, ул. Большевистская, д. 15: 2024"/>
    <n v="1"/>
    <s v=""/>
    <s v=""/>
    <s v=""/>
    <s v=""/>
    <s v=""/>
    <s v=""/>
    <s v=""/>
    <s v=""/>
    <s v=""/>
    <n v="1"/>
    <s v=""/>
    <s v=""/>
    <s v=""/>
    <s v=""/>
    <s v=""/>
    <s v=""/>
    <s v=""/>
    <s v=""/>
    <s v=""/>
    <s v=""/>
    <s v=""/>
    <s v="РК"/>
  </r>
  <r>
    <n v="6"/>
    <x v="15"/>
    <s v="г. Краснокамск, ул. Большевистская, д. 16"/>
    <n v="1952"/>
    <m/>
    <s v="Шлакоблок"/>
    <n v="2"/>
    <n v="2"/>
    <n v="899.7"/>
    <n v="898.4"/>
    <n v="837.2"/>
    <n v="23"/>
    <n v="8598783.7799999993"/>
    <m/>
    <m/>
    <m/>
    <n v="8598783.7799999993"/>
    <n v="9571.2197016918963"/>
    <n v="9571.2197016918963"/>
    <x v="1"/>
    <x v="1"/>
    <m/>
    <m/>
    <s v="г. Краснокамск, ул. Большевистская, д. 16: 2024"/>
    <n v="1"/>
    <s v=""/>
    <s v=""/>
    <s v=""/>
    <s v=""/>
    <s v=""/>
    <s v=""/>
    <s v=""/>
    <s v=""/>
    <s v=""/>
    <n v="1"/>
    <s v=""/>
    <s v=""/>
    <s v=""/>
    <s v=""/>
    <s v=""/>
    <s v=""/>
    <s v=""/>
    <s v=""/>
    <s v=""/>
    <s v=""/>
    <s v=""/>
    <s v="РК"/>
  </r>
  <r>
    <n v="7"/>
    <x v="15"/>
    <s v="г. Краснокамск, ул. Большевистская, д. 19"/>
    <n v="1953"/>
    <m/>
    <s v="Кирпич"/>
    <n v="2"/>
    <n v="2"/>
    <n v="646"/>
    <n v="646"/>
    <n v="535"/>
    <n v="23"/>
    <n v="6174073.9400000004"/>
    <m/>
    <m/>
    <m/>
    <n v="6174073.9400000004"/>
    <n v="9557.3900000000012"/>
    <n v="9557.3900000000012"/>
    <x v="1"/>
    <x v="1"/>
    <m/>
    <m/>
    <s v="г. Краснокамск, ул. Большевистская, д. 19: 2024"/>
    <n v="1"/>
    <s v=""/>
    <s v=""/>
    <s v=""/>
    <s v=""/>
    <s v=""/>
    <s v=""/>
    <s v=""/>
    <s v=""/>
    <s v=""/>
    <n v="1"/>
    <s v=""/>
    <s v=""/>
    <s v=""/>
    <s v=""/>
    <s v=""/>
    <s v=""/>
    <s v=""/>
    <s v=""/>
    <s v=""/>
    <s v=""/>
    <s v=""/>
    <s v="РК"/>
  </r>
  <r>
    <n v="8"/>
    <x v="15"/>
    <s v="г. Краснокамск, ул. Большевистская, д. 27"/>
    <n v="1954"/>
    <m/>
    <s v="Шлакоблок"/>
    <n v="2"/>
    <n v="2"/>
    <n v="850.3"/>
    <n v="814.4"/>
    <n v="814.4"/>
    <n v="40"/>
    <n v="629409.06999999995"/>
    <m/>
    <m/>
    <m/>
    <n v="629409.06999999995"/>
    <n v="772.85003683693515"/>
    <n v="772.85003683693515"/>
    <x v="1"/>
    <x v="1"/>
    <m/>
    <m/>
    <s v="г. Краснокамск, ул. Большевистская, д. 27: 2024"/>
    <n v="1"/>
    <n v="1"/>
    <s v=""/>
    <s v=""/>
    <s v=""/>
    <s v=""/>
    <s v=""/>
    <s v=""/>
    <s v=""/>
    <s v=""/>
    <s v=""/>
    <s v=""/>
    <s v=""/>
    <s v=""/>
    <s v=""/>
    <s v=""/>
    <s v=""/>
    <s v=""/>
    <s v=""/>
    <s v=""/>
    <s v=""/>
    <s v=""/>
    <s v="РВИС ( ЭЛ )"/>
  </r>
  <r>
    <n v="9"/>
    <x v="15"/>
    <s v="г. Краснокамск, ул. Большевистская, д. 28"/>
    <n v="1952"/>
    <m/>
    <s v="Шлакоблок"/>
    <n v="2"/>
    <n v="2"/>
    <n v="913.9"/>
    <n v="905.9"/>
    <n v="905.9"/>
    <n v="55"/>
    <n v="8734498.7200000007"/>
    <m/>
    <m/>
    <m/>
    <n v="8734498.7200000007"/>
    <n v="9641.7912793906617"/>
    <n v="9641.7912793906617"/>
    <x v="1"/>
    <x v="1"/>
    <m/>
    <m/>
    <s v="г. Краснокамск, ул. Большевистская, д. 28: 2024"/>
    <n v="1"/>
    <s v=""/>
    <s v=""/>
    <s v=""/>
    <s v=""/>
    <s v=""/>
    <s v=""/>
    <s v=""/>
    <s v=""/>
    <s v=""/>
    <n v="1"/>
    <s v=""/>
    <s v=""/>
    <s v=""/>
    <s v=""/>
    <s v=""/>
    <s v=""/>
    <s v=""/>
    <s v=""/>
    <s v=""/>
    <s v=""/>
    <s v=""/>
    <s v="РК"/>
  </r>
  <r>
    <n v="10"/>
    <x v="15"/>
    <s v="г. Краснокамск, ул. Дзержинского, д. 2А"/>
    <n v="1956"/>
    <m/>
    <s v="Шлакоблок"/>
    <n v="2"/>
    <n v="2"/>
    <n v="654.4"/>
    <n v="433.5"/>
    <n v="433.5"/>
    <n v="44"/>
    <n v="12483033.379999999"/>
    <m/>
    <m/>
    <m/>
    <n v="12483033.379999999"/>
    <n v="28795.924752018451"/>
    <n v="28795.924752018451"/>
    <x v="1"/>
    <x v="1"/>
    <m/>
    <m/>
    <s v="г. Краснокамск, ул. Дзержинского, д. 2А: 2024"/>
    <n v="4"/>
    <n v="1"/>
    <n v="1"/>
    <s v=""/>
    <n v="1"/>
    <s v=""/>
    <s v=""/>
    <s v=""/>
    <s v=""/>
    <s v=""/>
    <n v="1"/>
    <s v=""/>
    <s v=""/>
    <s v=""/>
    <s v=""/>
    <s v=""/>
    <s v=""/>
    <s v=""/>
    <s v=""/>
    <s v=""/>
    <s v=""/>
    <s v=""/>
    <s v="РВИС ( ЭЛ ТЕП ХВС ) РК"/>
  </r>
  <r>
    <n v="11"/>
    <x v="15"/>
    <s v="г. Краснокамск, ул. Карла Маркса, д. 15"/>
    <n v="1949"/>
    <m/>
    <s v="Шлакоблок"/>
    <n v="2"/>
    <n v="1"/>
    <n v="414.6"/>
    <n v="379.00000000000006"/>
    <n v="379"/>
    <n v="25"/>
    <n v="3906614.11"/>
    <m/>
    <m/>
    <m/>
    <n v="3906614.11"/>
    <n v="10307.688944591027"/>
    <n v="10307.688944591027"/>
    <x v="1"/>
    <x v="2"/>
    <m/>
    <m/>
    <s v="г. Краснокамск, ул. Карла Маркса, д. 15: 2024"/>
    <n v="3"/>
    <s v=""/>
    <n v="1"/>
    <s v=""/>
    <n v="1"/>
    <s v=""/>
    <n v="1"/>
    <s v=""/>
    <s v=""/>
    <s v=""/>
    <s v=""/>
    <s v=""/>
    <s v=""/>
    <s v=""/>
    <s v=""/>
    <s v=""/>
    <s v=""/>
    <s v=""/>
    <s v=""/>
    <s v=""/>
    <s v=""/>
    <s v=""/>
    <s v="РВИС ( ТЕП ХВС ВОД )"/>
  </r>
  <r>
    <n v="12"/>
    <x v="15"/>
    <s v="г. Краснокамск, ул. Карла Маркса, д. 9"/>
    <n v="1950"/>
    <m/>
    <s v="Шлакоблок"/>
    <n v="2"/>
    <n v="3"/>
    <n v="1343.8"/>
    <n v="719.5"/>
    <n v="719.5"/>
    <n v="52"/>
    <n v="13837928.32"/>
    <m/>
    <m/>
    <m/>
    <n v="13837928.32"/>
    <n v="19232.700931202224"/>
    <n v="19232.700931202224"/>
    <x v="1"/>
    <x v="1"/>
    <m/>
    <m/>
    <s v="г. Краснокамск, ул. Карла Маркса, д. 9: 2024"/>
    <n v="2"/>
    <n v="1"/>
    <s v=""/>
    <s v=""/>
    <s v=""/>
    <s v=""/>
    <s v=""/>
    <s v=""/>
    <s v=""/>
    <s v=""/>
    <n v="1"/>
    <s v=""/>
    <s v=""/>
    <s v=""/>
    <s v=""/>
    <s v=""/>
    <s v=""/>
    <s v=""/>
    <s v=""/>
    <s v=""/>
    <s v=""/>
    <s v=""/>
    <s v="РВИС ( ЭЛ ) РК"/>
  </r>
  <r>
    <n v="13"/>
    <x v="15"/>
    <s v="г. Краснокамск, ул. Комарова, д. 4"/>
    <n v="1969"/>
    <m/>
    <s v="Кирпич"/>
    <n v="5"/>
    <n v="4"/>
    <n v="3644.9"/>
    <n v="3331.9"/>
    <n v="3331.9"/>
    <n v="155"/>
    <n v="16414880.050000001"/>
    <m/>
    <m/>
    <m/>
    <n v="16414880.050000001"/>
    <n v="4926.5824454515441"/>
    <n v="4926.5824454515441"/>
    <x v="1"/>
    <x v="1"/>
    <m/>
    <m/>
    <s v="г. Краснокамск, ул. Комарова, д. 4: 2024"/>
    <n v="1"/>
    <s v=""/>
    <s v=""/>
    <s v=""/>
    <s v=""/>
    <s v=""/>
    <s v=""/>
    <s v=""/>
    <s v=""/>
    <s v=""/>
    <n v="1"/>
    <s v=""/>
    <s v=""/>
    <s v=""/>
    <s v=""/>
    <s v=""/>
    <s v=""/>
    <s v=""/>
    <s v=""/>
    <s v=""/>
    <s v=""/>
    <s v=""/>
    <s v="РК"/>
  </r>
  <r>
    <n v="14"/>
    <x v="15"/>
    <s v="г. Краснокамск, ул. Ленина, д. 13"/>
    <n v="1953"/>
    <m/>
    <s v="Шлакоблок"/>
    <n v="2"/>
    <n v="2"/>
    <n v="686.5"/>
    <n v="612.6"/>
    <n v="408.9"/>
    <n v="22"/>
    <n v="6561148.2400000002"/>
    <m/>
    <m/>
    <m/>
    <n v="6561148.2400000002"/>
    <n v="10710.330133855698"/>
    <n v="10710.330133855698"/>
    <x v="1"/>
    <x v="1"/>
    <m/>
    <m/>
    <s v="г. Краснокамск, ул. Ленина, д. 13: 2024"/>
    <n v="1"/>
    <s v=""/>
    <s v=""/>
    <s v=""/>
    <s v=""/>
    <s v=""/>
    <s v=""/>
    <s v=""/>
    <s v=""/>
    <s v=""/>
    <n v="1"/>
    <s v=""/>
    <s v=""/>
    <s v=""/>
    <s v=""/>
    <s v=""/>
    <s v=""/>
    <s v=""/>
    <s v=""/>
    <s v=""/>
    <s v=""/>
    <s v=""/>
    <s v="РК"/>
  </r>
  <r>
    <n v="15"/>
    <x v="15"/>
    <s v="г. Краснокамск, ул. Циолковского, д. 8"/>
    <n v="1995"/>
    <m/>
    <s v="Блоки"/>
    <n v="4"/>
    <n v="3"/>
    <n v="2885.4"/>
    <n v="2388.3000000000002"/>
    <n v="2388.3000000000002"/>
    <n v="42"/>
    <n v="7177836.46"/>
    <m/>
    <m/>
    <m/>
    <n v="7177836.46"/>
    <n v="3005.4165975798683"/>
    <n v="3005.4165975798683"/>
    <x v="1"/>
    <x v="1"/>
    <m/>
    <m/>
    <s v="г. Краснокамск, ул. Циолковского, д. 8: 2024"/>
    <n v="1"/>
    <s v=""/>
    <n v="1"/>
    <s v=""/>
    <s v=""/>
    <s v=""/>
    <s v=""/>
    <s v=""/>
    <s v=""/>
    <s v=""/>
    <s v=""/>
    <s v=""/>
    <s v=""/>
    <s v=""/>
    <s v=""/>
    <s v=""/>
    <s v=""/>
    <s v=""/>
    <s v=""/>
    <s v=""/>
    <s v=""/>
    <s v=""/>
    <s v="РВИС ( ТЕП )"/>
  </r>
  <r>
    <n v="16"/>
    <x v="15"/>
    <s v="г. Краснокамск, ул. Чапаева, д. 2"/>
    <n v="1936"/>
    <m/>
    <s v="Кирпич"/>
    <n v="5"/>
    <n v="5"/>
    <n v="4224.3"/>
    <n v="3059.7"/>
    <n v="2910.1"/>
    <n v="124"/>
    <n v="21219208.059999999"/>
    <m/>
    <m/>
    <m/>
    <n v="21219208.059999999"/>
    <n v="6935.0616269568909"/>
    <n v="6935.0616269568909"/>
    <x v="1"/>
    <x v="1"/>
    <m/>
    <m/>
    <s v="г. Краснокамск, ул. Чапаева, д. 2: 2024"/>
    <n v="2"/>
    <n v="1"/>
    <s v=""/>
    <s v=""/>
    <s v=""/>
    <s v=""/>
    <s v=""/>
    <s v=""/>
    <s v=""/>
    <s v=""/>
    <n v="1"/>
    <s v=""/>
    <s v=""/>
    <s v=""/>
    <s v=""/>
    <s v=""/>
    <s v=""/>
    <s v=""/>
    <s v=""/>
    <s v=""/>
    <s v=""/>
    <s v=""/>
    <s v="РВИС ( ЭЛ ) РК"/>
  </r>
  <r>
    <n v="17"/>
    <x v="15"/>
    <s v="г. Краснокамск, ул. Чехова, д. 3"/>
    <n v="1954"/>
    <m/>
    <s v="Кирпич"/>
    <n v="2"/>
    <n v="1"/>
    <n v="393.7"/>
    <n v="358.4"/>
    <n v="358.4"/>
    <n v="18"/>
    <n v="693978.92999999993"/>
    <m/>
    <m/>
    <m/>
    <n v="693978.92999999993"/>
    <n v="1936.3251395089285"/>
    <n v="1936.3251395089285"/>
    <x v="1"/>
    <x v="1"/>
    <m/>
    <m/>
    <s v="г. Краснокамск, ул. Чехова, д. 3: 2024"/>
    <n v="3"/>
    <n v="1"/>
    <s v=""/>
    <s v=""/>
    <n v="1"/>
    <s v=""/>
    <n v="1"/>
    <s v=""/>
    <s v=""/>
    <s v=""/>
    <s v=""/>
    <s v=""/>
    <s v=""/>
    <s v=""/>
    <s v=""/>
    <s v=""/>
    <s v=""/>
    <s v=""/>
    <s v=""/>
    <s v=""/>
    <s v=""/>
    <s v=""/>
    <s v="РВИС ( ЭЛ ХВС ВОД )"/>
  </r>
  <r>
    <n v="18"/>
    <x v="15"/>
    <s v="г. Краснокамск, ул. Шоссейная, д. 4"/>
    <n v="1956"/>
    <m/>
    <s v="Шлакоблок"/>
    <n v="3"/>
    <n v="3"/>
    <n v="1735.2"/>
    <n v="1487.1"/>
    <n v="1013.8"/>
    <n v="44"/>
    <n v="16583983.130000001"/>
    <m/>
    <m/>
    <m/>
    <n v="16583983.130000001"/>
    <n v="11151.895050769956"/>
    <n v="11151.895050769956"/>
    <x v="1"/>
    <x v="1"/>
    <m/>
    <m/>
    <s v="г. Краснокамск, ул. Шоссейная, д. 4: 2024"/>
    <n v="1"/>
    <s v=""/>
    <s v=""/>
    <s v=""/>
    <s v=""/>
    <s v=""/>
    <s v=""/>
    <s v=""/>
    <s v=""/>
    <s v=""/>
    <n v="1"/>
    <s v=""/>
    <s v=""/>
    <s v=""/>
    <s v=""/>
    <s v=""/>
    <s v=""/>
    <s v=""/>
    <s v=""/>
    <s v=""/>
    <s v=""/>
    <s v=""/>
    <s v="РК"/>
  </r>
  <r>
    <n v="19"/>
    <x v="15"/>
    <s v="п. Оверята, ул. Заводская, д. 19"/>
    <n v="1964"/>
    <m/>
    <s v="Кирпич"/>
    <n v="2"/>
    <n v="2"/>
    <n v="691.2"/>
    <n v="625.70000000000005"/>
    <n v="540.6"/>
    <n v="31"/>
    <n v="6606067.9699999997"/>
    <m/>
    <m/>
    <m/>
    <n v="6606067.9699999997"/>
    <n v="10557.883922007351"/>
    <n v="10557.883922007351"/>
    <x v="1"/>
    <x v="1"/>
    <m/>
    <m/>
    <s v="п. Оверята, ул. Заводская, д. 19: 2024"/>
    <n v="1"/>
    <s v=""/>
    <s v=""/>
    <s v=""/>
    <s v=""/>
    <s v=""/>
    <s v=""/>
    <s v=""/>
    <s v=""/>
    <s v=""/>
    <n v="1"/>
    <s v=""/>
    <s v=""/>
    <s v=""/>
    <s v=""/>
    <s v=""/>
    <s v=""/>
    <s v=""/>
    <s v=""/>
    <s v=""/>
    <s v=""/>
    <s v=""/>
    <s v="РК"/>
  </r>
  <r>
    <n v="20"/>
    <x v="15"/>
    <s v="п. Оверята, ул. Комсомольская, д. 10"/>
    <n v="1967"/>
    <m/>
    <s v="Кирпич"/>
    <n v="4"/>
    <n v="3"/>
    <n v="2159.4"/>
    <n v="1994.7"/>
    <n v="1939"/>
    <n v="104"/>
    <n v="2551547.04"/>
    <m/>
    <m/>
    <m/>
    <n v="2551547.04"/>
    <n v="1279.1633027522935"/>
    <n v="1279.1633027522935"/>
    <x v="1"/>
    <x v="1"/>
    <m/>
    <m/>
    <s v="п. Оверята, ул. Комсомольская, д. 10: 2024"/>
    <n v="2"/>
    <s v=""/>
    <s v=""/>
    <s v=""/>
    <n v="1"/>
    <n v="1"/>
    <s v=""/>
    <s v=""/>
    <s v=""/>
    <s v=""/>
    <s v=""/>
    <s v=""/>
    <s v=""/>
    <s v=""/>
    <s v=""/>
    <s v=""/>
    <s v=""/>
    <s v=""/>
    <s v=""/>
    <s v=""/>
    <s v=""/>
    <s v=""/>
    <s v="РВИС ( ХВС ГВС )"/>
  </r>
  <r>
    <n v="21"/>
    <x v="15"/>
    <s v="п. Оверята, ул. Комсомольская, д. 2"/>
    <n v="1981"/>
    <m/>
    <s v="Кирпич"/>
    <n v="5"/>
    <n v="1"/>
    <n v="2914.5"/>
    <n v="2429.6"/>
    <n v="2155.9"/>
    <n v="114"/>
    <n v="13125509.039999999"/>
    <m/>
    <m/>
    <m/>
    <n v="13125509.039999999"/>
    <n v="5402.3333223575892"/>
    <n v="5402.3333223575892"/>
    <x v="1"/>
    <x v="1"/>
    <m/>
    <m/>
    <s v="п. Оверята, ул. Комсомольская, д. 2: 2024"/>
    <n v="1"/>
    <s v=""/>
    <s v=""/>
    <s v=""/>
    <s v=""/>
    <s v=""/>
    <s v=""/>
    <s v=""/>
    <s v=""/>
    <s v=""/>
    <n v="1"/>
    <s v=""/>
    <s v=""/>
    <s v=""/>
    <s v=""/>
    <s v=""/>
    <s v=""/>
    <s v=""/>
    <s v=""/>
    <s v=""/>
    <s v=""/>
    <s v=""/>
    <s v="РК"/>
  </r>
  <r>
    <n v="22"/>
    <x v="15"/>
    <s v="п. Оверята, ул. Комсомольская, д. 7"/>
    <n v="1961"/>
    <m/>
    <s v="Кирпич"/>
    <n v="2"/>
    <n v="1"/>
    <n v="465.5"/>
    <n v="425.7"/>
    <n v="392.09999999999997"/>
    <n v="16"/>
    <n v="718280.47"/>
    <m/>
    <m/>
    <m/>
    <n v="718280.47"/>
    <n v="1687.2926239135541"/>
    <n v="1687.2926239135541"/>
    <x v="1"/>
    <x v="1"/>
    <m/>
    <m/>
    <s v="п. Оверята, ул. Комсомольская, д. 7: 2024"/>
    <n v="2"/>
    <s v=""/>
    <s v=""/>
    <s v=""/>
    <n v="1"/>
    <n v="1"/>
    <s v=""/>
    <s v=""/>
    <s v=""/>
    <s v=""/>
    <s v=""/>
    <s v=""/>
    <s v=""/>
    <s v=""/>
    <s v=""/>
    <s v=""/>
    <s v=""/>
    <s v=""/>
    <s v=""/>
    <s v=""/>
    <s v=""/>
    <s v=""/>
    <s v="РВИС ( ХВС ГВС )"/>
  </r>
  <r>
    <n v="23"/>
    <x v="15"/>
    <s v="п. Оверята, ул. Линейная, д. 5"/>
    <n v="1955"/>
    <m/>
    <s v="Кирпич"/>
    <n v="2"/>
    <n v="2"/>
    <n v="428.9"/>
    <n v="358.9"/>
    <n v="358.9"/>
    <n v="19"/>
    <n v="4855190.8899999997"/>
    <m/>
    <m/>
    <m/>
    <n v="4855190.8899999997"/>
    <n v="13527.976845918083"/>
    <n v="13527.976845918083"/>
    <x v="1"/>
    <x v="1"/>
    <m/>
    <m/>
    <s v="п. Оверята, ул. Линейная, д. 5: 2024"/>
    <n v="4"/>
    <n v="1"/>
    <s v=""/>
    <s v=""/>
    <n v="1"/>
    <s v=""/>
    <n v="1"/>
    <s v=""/>
    <s v=""/>
    <s v=""/>
    <n v="1"/>
    <s v=""/>
    <s v=""/>
    <s v=""/>
    <s v=""/>
    <s v=""/>
    <s v=""/>
    <s v=""/>
    <s v=""/>
    <s v=""/>
    <s v=""/>
    <s v=""/>
    <s v="РВИС ( ЭЛ ХВС ВОД ) РК"/>
  </r>
  <r>
    <n v="24"/>
    <x v="15"/>
    <s v="с. Стряпунята, ул. Энтузиастов, д. 2"/>
    <n v="1989"/>
    <m/>
    <s v="Кирпич"/>
    <n v="3"/>
    <n v="3"/>
    <n v="1851.5"/>
    <n v="1691.4"/>
    <n v="1640.2"/>
    <n v="96"/>
    <n v="3263657.5700000003"/>
    <m/>
    <m/>
    <m/>
    <n v="3263657.5700000003"/>
    <n v="1929.5598734775926"/>
    <n v="1929.5598734775926"/>
    <x v="1"/>
    <x v="1"/>
    <m/>
    <m/>
    <s v="с. Стряпунята, ул. Энтузиастов, д. 2: 2024"/>
    <n v="3"/>
    <n v="1"/>
    <s v=""/>
    <s v=""/>
    <n v="1"/>
    <s v=""/>
    <n v="1"/>
    <s v=""/>
    <s v=""/>
    <s v=""/>
    <s v=""/>
    <s v=""/>
    <s v=""/>
    <s v=""/>
    <s v=""/>
    <s v=""/>
    <s v=""/>
    <s v=""/>
    <s v=""/>
    <s v=""/>
    <s v=""/>
    <s v=""/>
    <s v="РВИС ( ЭЛ ХВС ВОД )"/>
  </r>
  <r>
    <n v="0"/>
    <x v="1"/>
    <s v="Кудымкарский муниципальный округ Пермского края"/>
    <s v=""/>
    <m/>
    <s v=""/>
    <s v=""/>
    <s v=""/>
    <n v="4052.5"/>
    <n v="3849.6000000000004"/>
    <n v="2918.7"/>
    <n v="166"/>
    <n v="15990831.32"/>
    <n v="0"/>
    <n v="0"/>
    <n v="0"/>
    <n v="15990831.32"/>
    <m/>
    <m/>
    <x v="0"/>
    <x v="0"/>
    <m/>
    <m/>
    <s v=""/>
    <n v="0"/>
    <s v=""/>
    <s v=""/>
    <s v=""/>
    <s v=""/>
    <s v=""/>
    <s v=""/>
    <s v=""/>
    <s v=""/>
    <s v=""/>
    <s v=""/>
    <s v=""/>
    <s v=""/>
    <s v=""/>
    <s v=""/>
    <s v=""/>
    <s v=""/>
    <s v=""/>
    <s v=""/>
    <s v=""/>
    <s v=""/>
    <s v=""/>
    <s v=""/>
  </r>
  <r>
    <n v="1"/>
    <x v="16"/>
    <s v="г. Кудымкар, ул. 50 лет Октября, д. 32"/>
    <n v="1966"/>
    <m/>
    <s v="Кирпич"/>
    <n v="3"/>
    <n v="4"/>
    <n v="2115.8000000000002"/>
    <n v="2115.8000000000002"/>
    <n v="1544.8"/>
    <n v="80"/>
    <n v="799370.4"/>
    <m/>
    <m/>
    <m/>
    <n v="799370.4"/>
    <n v="377.81000094526888"/>
    <n v="377.81000094526888"/>
    <x v="1"/>
    <x v="1"/>
    <m/>
    <m/>
    <s v="г. Кудымкар, ул. 50 лет Октября, д. 32: 2024"/>
    <n v="1"/>
    <s v=""/>
    <s v=""/>
    <s v=""/>
    <n v="1"/>
    <s v=""/>
    <s v=""/>
    <s v=""/>
    <s v=""/>
    <s v=""/>
    <s v=""/>
    <s v=""/>
    <s v=""/>
    <s v=""/>
    <s v=""/>
    <s v=""/>
    <s v=""/>
    <s v=""/>
    <s v=""/>
    <s v=""/>
    <s v=""/>
    <s v=""/>
    <s v="РВИС ( ХВС )"/>
  </r>
  <r>
    <n v="2"/>
    <x v="16"/>
    <s v="г. Кудымкар, ул. 50 лет Октября, д. 34"/>
    <n v="1933"/>
    <m/>
    <s v="Кирпич"/>
    <n v="2"/>
    <n v="2"/>
    <n v="712"/>
    <n v="656.3"/>
    <n v="421.5"/>
    <n v="16"/>
    <n v="6804861.6799999997"/>
    <m/>
    <m/>
    <m/>
    <n v="6804861.6799999997"/>
    <n v="10368.52305348164"/>
    <n v="10368.52305348164"/>
    <x v="1"/>
    <x v="1"/>
    <m/>
    <m/>
    <s v="г. Кудымкар, ул. 50 лет Октября, д. 34: 2024"/>
    <n v="1"/>
    <s v=""/>
    <s v=""/>
    <s v=""/>
    <s v=""/>
    <s v=""/>
    <s v=""/>
    <s v=""/>
    <s v=""/>
    <s v=""/>
    <n v="1"/>
    <s v=""/>
    <s v=""/>
    <s v=""/>
    <s v=""/>
    <s v=""/>
    <s v=""/>
    <s v=""/>
    <s v=""/>
    <s v=""/>
    <s v=""/>
    <s v=""/>
    <s v="РК"/>
  </r>
  <r>
    <n v="3"/>
    <x v="16"/>
    <s v="г. Кудымкар, ул. Загородная, д. 14"/>
    <n v="1963"/>
    <m/>
    <s v="Кирпич"/>
    <n v="2"/>
    <n v="2"/>
    <n v="514.9"/>
    <n v="449.1"/>
    <n v="379.3"/>
    <n v="35"/>
    <n v="4921100.1100000003"/>
    <m/>
    <m/>
    <m/>
    <n v="4921100.1100000003"/>
    <n v="10957.693409040303"/>
    <n v="10957.693409040303"/>
    <x v="1"/>
    <x v="1"/>
    <m/>
    <m/>
    <s v="г. Кудымкар, ул. Загородная, д. 14: 2024"/>
    <n v="1"/>
    <s v=""/>
    <s v=""/>
    <s v=""/>
    <s v=""/>
    <s v=""/>
    <s v=""/>
    <s v=""/>
    <s v=""/>
    <s v=""/>
    <n v="1"/>
    <s v=""/>
    <s v=""/>
    <s v=""/>
    <s v=""/>
    <s v=""/>
    <s v=""/>
    <s v=""/>
    <s v=""/>
    <s v=""/>
    <s v=""/>
    <s v=""/>
    <s v="РК"/>
  </r>
  <r>
    <n v="4"/>
    <x v="16"/>
    <s v="г. Кудымкар, ул. Карла Маркса, д. 33а"/>
    <n v="1997"/>
    <m/>
    <s v="Кирпич"/>
    <n v="4"/>
    <n v="1"/>
    <n v="709.8"/>
    <n v="628.4"/>
    <n v="573.1"/>
    <n v="35"/>
    <n v="3465499.13"/>
    <m/>
    <m/>
    <m/>
    <n v="3465499.13"/>
    <n v="5514.7981063017187"/>
    <n v="5514.7981063017187"/>
    <x v="1"/>
    <x v="1"/>
    <m/>
    <m/>
    <s v="г. Кудымкар, ул. Карла Маркса, д. 33а: 2024"/>
    <n v="1"/>
    <s v=""/>
    <s v=""/>
    <s v=""/>
    <s v=""/>
    <s v=""/>
    <s v=""/>
    <s v=""/>
    <s v=""/>
    <s v=""/>
    <s v=""/>
    <n v="1"/>
    <s v=""/>
    <s v=""/>
    <s v=""/>
    <s v=""/>
    <s v=""/>
    <s v=""/>
    <s v=""/>
    <s v=""/>
    <s v=""/>
    <s v=""/>
    <s v="Рфа"/>
  </r>
  <r>
    <n v="0"/>
    <x v="1"/>
    <s v="Кунгурский муниципальный округ Пермского края"/>
    <s v=""/>
    <m/>
    <s v=""/>
    <s v=""/>
    <s v=""/>
    <n v="29117.8"/>
    <n v="27373.700000000008"/>
    <n v="25736.090000000004"/>
    <n v="682"/>
    <n v="92731105.51000002"/>
    <n v="0"/>
    <n v="0"/>
    <n v="0"/>
    <n v="92731105.51000002"/>
    <m/>
    <m/>
    <x v="0"/>
    <x v="0"/>
    <m/>
    <m/>
    <s v=""/>
    <n v="0"/>
    <s v=""/>
    <s v=""/>
    <s v=""/>
    <s v=""/>
    <s v=""/>
    <s v=""/>
    <s v=""/>
    <s v=""/>
    <s v=""/>
    <s v=""/>
    <s v=""/>
    <s v=""/>
    <s v=""/>
    <s v=""/>
    <s v=""/>
    <s v=""/>
    <s v=""/>
    <s v=""/>
    <s v=""/>
    <s v=""/>
    <s v=""/>
    <s v=""/>
  </r>
  <r>
    <n v="1"/>
    <x v="17"/>
    <s v="г. Кунгур, ул. 8 Марта, д. 2"/>
    <n v="1950"/>
    <m/>
    <s v="Кирпич"/>
    <n v="2"/>
    <n v="1"/>
    <n v="528.6"/>
    <n v="406.6"/>
    <n v="321.8"/>
    <n v="30"/>
    <n v="3080231.49"/>
    <m/>
    <m/>
    <m/>
    <n v="3080231.49"/>
    <n v="7575.5816281357602"/>
    <n v="7575.5816281357602"/>
    <x v="1"/>
    <x v="1"/>
    <m/>
    <m/>
    <s v="г. Кунгур, ул. 8 Марта, д. 2: 2024"/>
    <n v="1"/>
    <s v=""/>
    <s v=""/>
    <s v=""/>
    <s v=""/>
    <s v=""/>
    <s v=""/>
    <s v=""/>
    <s v=""/>
    <s v=""/>
    <s v=""/>
    <n v="1"/>
    <s v=""/>
    <s v=""/>
    <s v=""/>
    <s v=""/>
    <s v=""/>
    <s v=""/>
    <s v=""/>
    <s v=""/>
    <s v=""/>
    <s v=""/>
    <s v="Рфа"/>
  </r>
  <r>
    <n v="2"/>
    <x v="17"/>
    <s v="г. Кунгур, ул. Бачурина, д. 13Б"/>
    <n v="1985"/>
    <m/>
    <s v="Кирпич"/>
    <n v="5"/>
    <n v="4"/>
    <n v="5163.8"/>
    <n v="5163.8"/>
    <n v="4647.42"/>
    <n v="0"/>
    <n v="25211530.57"/>
    <m/>
    <m/>
    <m/>
    <n v="25211530.57"/>
    <n v="4882.3600003873116"/>
    <n v="4882.3600003873116"/>
    <x v="1"/>
    <x v="2"/>
    <m/>
    <m/>
    <s v="г. Кунгур, ул. Бачурина, д. 13Б: 2024"/>
    <n v="1"/>
    <s v=""/>
    <s v=""/>
    <s v=""/>
    <s v=""/>
    <s v=""/>
    <s v=""/>
    <s v=""/>
    <s v=""/>
    <s v=""/>
    <s v=""/>
    <n v="1"/>
    <s v=""/>
    <s v=""/>
    <s v=""/>
    <s v=""/>
    <s v=""/>
    <s v=""/>
    <s v=""/>
    <s v=""/>
    <s v=""/>
    <s v=""/>
    <s v="Рфа"/>
  </r>
  <r>
    <n v="3"/>
    <x v="17"/>
    <s v="г. Кунгур, ул. Вострикова, д. 20"/>
    <n v="1997"/>
    <m/>
    <s v="Кирпич"/>
    <n v="5"/>
    <n v="4"/>
    <n v="3149.2"/>
    <n v="2862.9"/>
    <n v="2862.9"/>
    <n v="122"/>
    <n v="7834075.8899999997"/>
    <m/>
    <m/>
    <m/>
    <n v="7834075.8899999997"/>
    <n v="2736.4126899297912"/>
    <n v="2736.4126899297912"/>
    <x v="1"/>
    <x v="2"/>
    <m/>
    <m/>
    <s v="г. Кунгур, ул. Вострикова, д. 20: 2024"/>
    <n v="1"/>
    <s v=""/>
    <n v="1"/>
    <s v=""/>
    <s v=""/>
    <s v=""/>
    <s v=""/>
    <s v=""/>
    <s v=""/>
    <s v=""/>
    <s v=""/>
    <s v=""/>
    <s v=""/>
    <s v=""/>
    <s v=""/>
    <s v=""/>
    <s v=""/>
    <s v=""/>
    <s v=""/>
    <s v=""/>
    <s v=""/>
    <s v=""/>
    <s v="РВИС ( ТЕП )"/>
  </r>
  <r>
    <n v="4"/>
    <x v="17"/>
    <s v="г. Кунгур, ул. Коммуны, д. 34"/>
    <n v="1967"/>
    <m/>
    <s v="Кирпич"/>
    <n v="5"/>
    <n v="1"/>
    <n v="2587.4"/>
    <n v="2340.8000000000002"/>
    <n v="2152.5"/>
    <n v="132"/>
    <n v="14744221.27"/>
    <m/>
    <m/>
    <m/>
    <n v="14744221.27"/>
    <n v="6298.7958262132597"/>
    <n v="6298.7958262132597"/>
    <x v="1"/>
    <x v="1"/>
    <m/>
    <m/>
    <s v="г. Кунгур, ул. Коммуны, д. 34: 2024"/>
    <n v="2"/>
    <s v=""/>
    <s v=""/>
    <s v=""/>
    <s v=""/>
    <s v=""/>
    <s v=""/>
    <s v=""/>
    <s v=""/>
    <s v=""/>
    <s v=""/>
    <n v="1"/>
    <s v=""/>
    <s v=""/>
    <n v="1"/>
    <s v=""/>
    <s v=""/>
    <s v=""/>
    <s v=""/>
    <s v=""/>
    <s v=""/>
    <s v=""/>
    <s v="Рфа РФ"/>
  </r>
  <r>
    <n v="5"/>
    <x v="17"/>
    <s v="г. Кунгур, ул. Космонавтов, д. 10А"/>
    <n v="1980"/>
    <m/>
    <s v="Кирпич"/>
    <n v="3"/>
    <n v="3"/>
    <n v="1889.5"/>
    <n v="1889.5"/>
    <n v="1700.55"/>
    <n v="0"/>
    <n v="18058688.41"/>
    <m/>
    <m/>
    <m/>
    <n v="18058688.41"/>
    <n v="9557.3900026462034"/>
    <n v="9557.3900026462034"/>
    <x v="1"/>
    <x v="1"/>
    <m/>
    <m/>
    <s v="г. Кунгур, ул. Космонавтов, д. 10А: 2024"/>
    <n v="1"/>
    <s v=""/>
    <s v=""/>
    <s v=""/>
    <s v=""/>
    <s v=""/>
    <s v=""/>
    <s v=""/>
    <s v=""/>
    <s v=""/>
    <n v="1"/>
    <s v=""/>
    <s v=""/>
    <s v=""/>
    <s v=""/>
    <s v=""/>
    <s v=""/>
    <s v=""/>
    <s v=""/>
    <s v=""/>
    <s v=""/>
    <s v=""/>
    <s v="РК"/>
  </r>
  <r>
    <n v="6"/>
    <x v="17"/>
    <s v="г. Кунгур, ул. Нефтяников, д. 35"/>
    <n v="1988"/>
    <m/>
    <s v="Кирпич"/>
    <n v="5"/>
    <n v="6"/>
    <n v="4377.1000000000004"/>
    <n v="4377.1000000000004"/>
    <n v="3939.3900000000003"/>
    <n v="0"/>
    <n v="156699.67000000001"/>
    <m/>
    <m/>
    <m/>
    <n v="156699.67000000001"/>
    <n v="35.799883484498871"/>
    <n v="35.799883484498871"/>
    <x v="1"/>
    <x v="2"/>
    <m/>
    <m/>
    <s v="г. Кунгур, ул. Нефтяников, д. 35: 2024"/>
    <n v="1"/>
    <s v=""/>
    <s v=""/>
    <s v=""/>
    <s v=""/>
    <s v=""/>
    <s v=""/>
    <s v=""/>
    <s v=""/>
    <s v=""/>
    <s v=""/>
    <s v=""/>
    <s v=""/>
    <s v=""/>
    <s v=""/>
    <s v=""/>
    <s v=""/>
    <n v="1"/>
    <s v=""/>
    <s v=""/>
    <s v=""/>
    <s v=""/>
    <s v="УП ( ГВС )"/>
  </r>
  <r>
    <n v="7"/>
    <x v="17"/>
    <s v="г. Кунгур, ул. Пролетарская, д. 119"/>
    <n v="1990"/>
    <m/>
    <s v="Кирпич"/>
    <n v="5"/>
    <n v="4"/>
    <n v="3188.8"/>
    <n v="2898.9"/>
    <n v="2831.2000000000003"/>
    <n v="120"/>
    <n v="1669017.92"/>
    <m/>
    <m/>
    <m/>
    <n v="1669017.92"/>
    <n v="575.74180551243569"/>
    <n v="575.74180551243569"/>
    <x v="1"/>
    <x v="2"/>
    <m/>
    <m/>
    <s v="г. Кунгур, ул. Пролетарская, д. 119: 2024"/>
    <n v="1"/>
    <s v=""/>
    <s v=""/>
    <n v="1"/>
    <s v=""/>
    <s v=""/>
    <s v=""/>
    <s v=""/>
    <s v=""/>
    <s v=""/>
    <s v=""/>
    <s v=""/>
    <s v=""/>
    <s v=""/>
    <s v=""/>
    <s v=""/>
    <s v=""/>
    <s v=""/>
    <s v=""/>
    <s v=""/>
    <s v=""/>
    <s v=""/>
    <s v="РВИС ( ГАЗ )"/>
  </r>
  <r>
    <n v="8"/>
    <x v="17"/>
    <s v="г. Кунгур, ул. Пролетарская, д. 135"/>
    <n v="1982"/>
    <m/>
    <s v="Кирпич"/>
    <n v="2"/>
    <n v="3"/>
    <n v="1059.5999999999999"/>
    <n v="931.7"/>
    <n v="838.53"/>
    <n v="0"/>
    <n v="6174448.1399999997"/>
    <m/>
    <m/>
    <m/>
    <n v="6174448.1399999997"/>
    <n v="6627.0775356874519"/>
    <n v="6627.0775356874519"/>
    <x v="1"/>
    <x v="1"/>
    <m/>
    <m/>
    <s v="г. Кунгур, ул. Пролетарская, д. 135: 2024"/>
    <n v="1"/>
    <s v=""/>
    <s v=""/>
    <s v=""/>
    <s v=""/>
    <s v=""/>
    <s v=""/>
    <s v=""/>
    <s v=""/>
    <s v=""/>
    <s v=""/>
    <n v="1"/>
    <s v=""/>
    <s v=""/>
    <s v=""/>
    <s v=""/>
    <s v=""/>
    <s v=""/>
    <s v=""/>
    <s v=""/>
    <s v=""/>
    <s v=""/>
    <s v="Рфа"/>
  </r>
  <r>
    <n v="9"/>
    <x v="17"/>
    <s v="г. Кунгур, ул. Свердлова, д. 25А"/>
    <n v="1980"/>
    <m/>
    <s v="Кирпич"/>
    <n v="5"/>
    <n v="1"/>
    <n v="823.2"/>
    <n v="748.4"/>
    <n v="748.4"/>
    <n v="27"/>
    <n v="430862.88"/>
    <m/>
    <m/>
    <m/>
    <n v="430862.88"/>
    <n v="575.71202565473016"/>
    <n v="575.71202565473016"/>
    <x v="1"/>
    <x v="2"/>
    <m/>
    <m/>
    <s v="г. Кунгур, ул. Свердлова, д. 25А: 2024"/>
    <n v="1"/>
    <s v=""/>
    <s v=""/>
    <n v="1"/>
    <s v=""/>
    <s v=""/>
    <s v=""/>
    <s v=""/>
    <s v=""/>
    <s v=""/>
    <s v=""/>
    <s v=""/>
    <s v=""/>
    <s v=""/>
    <s v=""/>
    <s v=""/>
    <s v=""/>
    <s v=""/>
    <s v=""/>
    <s v=""/>
    <s v=""/>
    <s v=""/>
    <s v="РВИС ( ГАЗ )"/>
  </r>
  <r>
    <n v="10"/>
    <x v="17"/>
    <s v="г. Кунгур, ул. Свободы, д. 12"/>
    <n v="1976"/>
    <m/>
    <s v="Кирпич"/>
    <n v="5"/>
    <n v="4"/>
    <n v="3323.7"/>
    <n v="3021.5"/>
    <n v="2960.9"/>
    <n v="123"/>
    <n v="1739624.58"/>
    <m/>
    <m/>
    <m/>
    <n v="1739624.58"/>
    <n v="575.7486612609631"/>
    <n v="575.7486612609631"/>
    <x v="1"/>
    <x v="2"/>
    <m/>
    <m/>
    <s v="г. Кунгур, ул. Свободы, д. 12: 2024"/>
    <n v="1"/>
    <s v=""/>
    <s v=""/>
    <n v="1"/>
    <s v=""/>
    <s v=""/>
    <s v=""/>
    <s v=""/>
    <s v=""/>
    <s v=""/>
    <s v=""/>
    <s v=""/>
    <s v=""/>
    <s v=""/>
    <s v=""/>
    <s v=""/>
    <s v=""/>
    <s v=""/>
    <s v=""/>
    <s v=""/>
    <s v=""/>
    <s v=""/>
    <s v="РВИС ( ГАЗ )"/>
  </r>
  <r>
    <n v="11"/>
    <x v="17"/>
    <s v="с. Моховое, ул. Мира, д. 14"/>
    <n v="1989"/>
    <m/>
    <s v="Кирпич"/>
    <n v="5"/>
    <n v="4"/>
    <n v="3026.9"/>
    <n v="2732.5"/>
    <n v="2732.5"/>
    <n v="128"/>
    <n v="13631704.689999999"/>
    <m/>
    <m/>
    <m/>
    <n v="13631704.689999999"/>
    <n v="4988.7299871912164"/>
    <n v="4988.7299871912164"/>
    <x v="1"/>
    <x v="2"/>
    <m/>
    <m/>
    <s v="с. Моховое, ул. Мира, д. 14: 2024"/>
    <n v="1"/>
    <s v=""/>
    <s v=""/>
    <s v=""/>
    <s v=""/>
    <s v=""/>
    <s v=""/>
    <s v=""/>
    <s v=""/>
    <s v=""/>
    <n v="1"/>
    <s v=""/>
    <s v=""/>
    <s v=""/>
    <s v=""/>
    <s v=""/>
    <s v=""/>
    <s v=""/>
    <s v=""/>
    <s v=""/>
    <s v=""/>
    <s v=""/>
    <s v="РК"/>
  </r>
  <r>
    <n v="0"/>
    <x v="1"/>
    <s v="Лысьвенский городской округ Пермского края"/>
    <s v=""/>
    <m/>
    <s v=""/>
    <s v=""/>
    <s v=""/>
    <n v="17885.180000000004"/>
    <n v="15686.71"/>
    <n v="13798.410000000002"/>
    <n v="587"/>
    <n v="86304886.24000001"/>
    <n v="0"/>
    <n v="0"/>
    <n v="0"/>
    <n v="86304886.24000001"/>
    <m/>
    <m/>
    <x v="0"/>
    <x v="0"/>
    <m/>
    <m/>
    <s v=""/>
    <n v="0"/>
    <s v=""/>
    <s v=""/>
    <s v=""/>
    <s v=""/>
    <s v=""/>
    <s v=""/>
    <s v=""/>
    <s v=""/>
    <s v=""/>
    <s v=""/>
    <s v=""/>
    <s v=""/>
    <s v=""/>
    <s v=""/>
    <s v=""/>
    <s v=""/>
    <s v=""/>
    <s v=""/>
    <s v=""/>
    <s v=""/>
    <s v=""/>
    <s v=""/>
  </r>
  <r>
    <n v="1"/>
    <x v="18"/>
    <s v="г. Лысьва, ул. Белинского, д. 32"/>
    <n v="1959"/>
    <m/>
    <s v="Блоки ксб"/>
    <n v="3"/>
    <n v="2"/>
    <n v="944.27"/>
    <n v="775.7"/>
    <n v="736.4"/>
    <n v="40"/>
    <n v="698967.54"/>
    <m/>
    <m/>
    <m/>
    <n v="698967.54"/>
    <n v="901.07972154183312"/>
    <n v="901.07972154183312"/>
    <x v="1"/>
    <x v="1"/>
    <m/>
    <m/>
    <s v="г. Лысьва, ул. Белинского, д. 32: 2024"/>
    <n v="1"/>
    <n v="1"/>
    <s v=""/>
    <s v=""/>
    <s v=""/>
    <s v=""/>
    <s v=""/>
    <s v=""/>
    <s v=""/>
    <s v=""/>
    <s v=""/>
    <s v=""/>
    <s v=""/>
    <s v=""/>
    <s v=""/>
    <s v=""/>
    <s v=""/>
    <s v=""/>
    <s v=""/>
    <s v=""/>
    <s v=""/>
    <s v=""/>
    <s v="РВИС ( ЭЛ )"/>
  </r>
  <r>
    <n v="2"/>
    <x v="18"/>
    <s v="г. Лысьва, ул. Кирова, д. 27"/>
    <s v="1952-1953"/>
    <m/>
    <s v="Шлакоблок"/>
    <n v="3"/>
    <n v="2"/>
    <n v="1246.2"/>
    <n v="1159"/>
    <n v="733.1"/>
    <n v="33"/>
    <n v="13528036.869999999"/>
    <m/>
    <m/>
    <m/>
    <n v="13528036.869999999"/>
    <n v="11672.1629594478"/>
    <n v="11672.1629594478"/>
    <x v="1"/>
    <x v="2"/>
    <m/>
    <m/>
    <s v="г. Лысьва, ул. Кирова, д. 27: 2024"/>
    <n v="2"/>
    <s v=""/>
    <s v=""/>
    <s v=""/>
    <s v=""/>
    <s v=""/>
    <s v=""/>
    <s v=""/>
    <s v=""/>
    <s v=""/>
    <n v="1"/>
    <s v=""/>
    <s v=""/>
    <s v=""/>
    <n v="1"/>
    <s v=""/>
    <s v=""/>
    <s v=""/>
    <s v=""/>
    <s v=""/>
    <s v=""/>
    <s v=""/>
    <s v="РК РФ"/>
  </r>
  <r>
    <n v="3"/>
    <x v="18"/>
    <s v="г. Лысьва, ул. Кирова, д. 8"/>
    <n v="1956"/>
    <m/>
    <s v="Шлакоблок"/>
    <n v="3"/>
    <n v="3"/>
    <n v="2104.3000000000002"/>
    <n v="1851.7"/>
    <n v="1441.7"/>
    <n v="40"/>
    <n v="20111615.780000001"/>
    <m/>
    <m/>
    <m/>
    <n v="20111615.780000001"/>
    <n v="10861.163136577199"/>
    <n v="10861.163136577199"/>
    <x v="1"/>
    <x v="1"/>
    <m/>
    <m/>
    <s v="г. Лысьва, ул. Кирова, д. 8: 2024"/>
    <n v="1"/>
    <s v=""/>
    <s v=""/>
    <s v=""/>
    <s v=""/>
    <s v=""/>
    <s v=""/>
    <s v=""/>
    <s v=""/>
    <s v=""/>
    <n v="1"/>
    <s v=""/>
    <s v=""/>
    <s v=""/>
    <s v=""/>
    <s v=""/>
    <s v=""/>
    <s v=""/>
    <s v=""/>
    <s v=""/>
    <s v=""/>
    <s v=""/>
    <s v="РК"/>
  </r>
  <r>
    <n v="4"/>
    <x v="18"/>
    <s v="г. Лысьва, ул. Куйбышева, д. 7"/>
    <n v="1987"/>
    <m/>
    <s v="панели"/>
    <n v="5"/>
    <n v="4"/>
    <n v="2876.01"/>
    <n v="2570.41"/>
    <n v="2570.41"/>
    <n v="128"/>
    <n v="12952168.560000001"/>
    <m/>
    <m/>
    <m/>
    <n v="12952168.560000001"/>
    <n v="5038.9504242513849"/>
    <n v="5038.9504242513849"/>
    <x v="1"/>
    <x v="2"/>
    <m/>
    <m/>
    <s v="г. Лысьва, ул. Куйбышева, д. 7: 2024"/>
    <n v="1"/>
    <s v=""/>
    <s v=""/>
    <s v=""/>
    <s v=""/>
    <s v=""/>
    <s v=""/>
    <s v=""/>
    <s v=""/>
    <s v=""/>
    <n v="1"/>
    <s v=""/>
    <s v=""/>
    <s v=""/>
    <s v=""/>
    <s v=""/>
    <s v=""/>
    <s v=""/>
    <s v=""/>
    <s v=""/>
    <s v=""/>
    <s v=""/>
    <s v="РК"/>
  </r>
  <r>
    <n v="5"/>
    <x v="18"/>
    <s v="г. Лысьва, ул. Ленина, д. 38"/>
    <n v="1954"/>
    <m/>
    <s v="Шлакоблок"/>
    <n v="3"/>
    <n v="4"/>
    <n v="1834.2"/>
    <n v="1610"/>
    <n v="1281.5"/>
    <n v="67"/>
    <n v="3738576.49"/>
    <m/>
    <m/>
    <m/>
    <n v="3738576.49"/>
    <n v="2322.0971987577641"/>
    <n v="2322.0971987577641"/>
    <x v="1"/>
    <x v="1"/>
    <m/>
    <m/>
    <s v="г. Лысьва, ул. Ленина, д. 38: 2024"/>
    <n v="2"/>
    <n v="1"/>
    <s v=""/>
    <s v=""/>
    <s v=""/>
    <s v=""/>
    <s v=""/>
    <s v=""/>
    <s v=""/>
    <s v=""/>
    <s v=""/>
    <s v=""/>
    <s v=""/>
    <s v=""/>
    <n v="1"/>
    <s v=""/>
    <s v=""/>
    <s v=""/>
    <s v=""/>
    <s v=""/>
    <s v=""/>
    <s v=""/>
    <s v="РВИС ( ЭЛ ) РФ"/>
  </r>
  <r>
    <n v="6"/>
    <x v="18"/>
    <s v="г. Лысьва, ул. Мира, д. 20"/>
    <n v="1958"/>
    <m/>
    <s v="Блоки ксб"/>
    <n v="5"/>
    <n v="4"/>
    <n v="2838.5"/>
    <n v="2469.1999999999998"/>
    <n v="1903.8"/>
    <n v="65"/>
    <n v="9492341.3900000006"/>
    <m/>
    <m/>
    <m/>
    <n v="9492341.3900000006"/>
    <n v="3844.2983111939093"/>
    <n v="3844.2983111939093"/>
    <x v="1"/>
    <x v="1"/>
    <m/>
    <m/>
    <s v="г. Лысьва, ул. Мира, д. 20: 2024"/>
    <n v="2"/>
    <s v=""/>
    <n v="1"/>
    <s v=""/>
    <s v=""/>
    <n v="1"/>
    <s v=""/>
    <s v=""/>
    <s v=""/>
    <s v=""/>
    <s v=""/>
    <s v=""/>
    <s v=""/>
    <s v=""/>
    <s v=""/>
    <s v=""/>
    <s v=""/>
    <s v=""/>
    <s v=""/>
    <s v=""/>
    <s v=""/>
    <s v=""/>
    <s v="РВИС ( ТЕП ГВС )"/>
  </r>
  <r>
    <n v="7"/>
    <x v="18"/>
    <s v="г. Лысьва, ул. Невского, д. 6"/>
    <n v="1963"/>
    <m/>
    <s v="Блоки ксб"/>
    <n v="4"/>
    <n v="2"/>
    <n v="1674.7"/>
    <n v="1299.9000000000001"/>
    <n v="1180.7"/>
    <n v="59"/>
    <n v="8412235.8100000005"/>
    <m/>
    <m/>
    <m/>
    <n v="8412235.8100000005"/>
    <n v="6471.4484268020615"/>
    <n v="6471.4484268020615"/>
    <x v="1"/>
    <x v="1"/>
    <m/>
    <m/>
    <s v="г. Лысьва, ул. Невского, д. 6: 2024"/>
    <n v="2"/>
    <n v="1"/>
    <s v=""/>
    <s v=""/>
    <s v=""/>
    <s v=""/>
    <s v=""/>
    <s v=""/>
    <s v=""/>
    <s v=""/>
    <n v="1"/>
    <s v=""/>
    <s v=""/>
    <s v=""/>
    <s v=""/>
    <s v=""/>
    <s v=""/>
    <s v=""/>
    <s v=""/>
    <s v=""/>
    <s v=""/>
    <s v=""/>
    <s v="РВИС ( ЭЛ ) РК"/>
  </r>
  <r>
    <n v="8"/>
    <x v="18"/>
    <s v="г. Лысьва, ул. Оборина, д. 4"/>
    <n v="1977"/>
    <m/>
    <s v="Блоки"/>
    <n v="5"/>
    <n v="4"/>
    <n v="3630.8"/>
    <n v="3215.6"/>
    <n v="3215.6"/>
    <n v="129"/>
    <n v="16351380.42"/>
    <m/>
    <m/>
    <m/>
    <n v="16351380.42"/>
    <n v="5085.0169237467344"/>
    <n v="5085.0169237467344"/>
    <x v="1"/>
    <x v="1"/>
    <m/>
    <m/>
    <s v="г. Лысьва, ул. Оборина, д. 4: 2024"/>
    <n v="1"/>
    <s v=""/>
    <s v=""/>
    <s v=""/>
    <s v=""/>
    <s v=""/>
    <s v=""/>
    <s v=""/>
    <s v=""/>
    <s v=""/>
    <n v="1"/>
    <s v=""/>
    <s v=""/>
    <s v=""/>
    <s v=""/>
    <s v=""/>
    <s v=""/>
    <s v=""/>
    <s v=""/>
    <s v=""/>
    <s v=""/>
    <s v=""/>
    <s v="РК"/>
  </r>
  <r>
    <n v="9"/>
    <x v="18"/>
    <s v="г. Лысьва, ул. Суворова, д. 38"/>
    <n v="1950"/>
    <m/>
    <s v="Шлакоблок"/>
    <n v="2"/>
    <n v="2"/>
    <n v="736.2"/>
    <n v="735.2"/>
    <n v="735.2"/>
    <n v="26"/>
    <n v="1019563.3799999999"/>
    <m/>
    <m/>
    <m/>
    <n v="1019563.3799999999"/>
    <n v="1386.7837051142544"/>
    <n v="1386.7837051142544"/>
    <x v="1"/>
    <x v="1"/>
    <m/>
    <m/>
    <s v="г. Лысьва, ул. Суворова, д. 38: 2024"/>
    <n v="2"/>
    <n v="1"/>
    <s v=""/>
    <s v=""/>
    <s v=""/>
    <s v=""/>
    <n v="1"/>
    <s v=""/>
    <s v=""/>
    <s v=""/>
    <s v=""/>
    <s v=""/>
    <s v=""/>
    <s v=""/>
    <s v=""/>
    <s v=""/>
    <s v=""/>
    <s v=""/>
    <s v=""/>
    <s v=""/>
    <s v=""/>
    <s v=""/>
    <s v="РВИС ( ЭЛ ВОД )"/>
  </r>
  <r>
    <n v="0"/>
    <x v="1"/>
    <s v="Муниципальное образование &quot;Город Березники&quot; Пермского края"/>
    <s v=""/>
    <m/>
    <s v=""/>
    <s v=""/>
    <s v=""/>
    <n v="142042.09999999998"/>
    <n v="117743.20000000001"/>
    <n v="101915.06"/>
    <n v="5050"/>
    <n v="872797839.98000002"/>
    <n v="0"/>
    <n v="0"/>
    <n v="0"/>
    <n v="872797839.98000002"/>
    <m/>
    <m/>
    <x v="0"/>
    <x v="0"/>
    <m/>
    <m/>
    <s v=""/>
    <n v="0"/>
    <s v=""/>
    <s v=""/>
    <s v=""/>
    <s v=""/>
    <s v=""/>
    <s v=""/>
    <s v=""/>
    <s v=""/>
    <s v=""/>
    <s v=""/>
    <s v=""/>
    <s v=""/>
    <s v=""/>
    <s v=""/>
    <s v=""/>
    <s v=""/>
    <s v=""/>
    <s v=""/>
    <s v=""/>
    <s v=""/>
    <s v=""/>
    <s v=""/>
  </r>
  <r>
    <n v="1"/>
    <x v="19"/>
    <s v="г. Березники, пр-т Ленина, д. 42"/>
    <n v="1930"/>
    <m/>
    <s v="Кирпич"/>
    <n v="4"/>
    <n v="5"/>
    <n v="3497.4"/>
    <n v="2088.9"/>
    <n v="1880.01"/>
    <n v="105"/>
    <n v="32826176.710000001"/>
    <m/>
    <m/>
    <m/>
    <n v="32826176.710000001"/>
    <n v="15714.57547513045"/>
    <n v="15714.57547513045"/>
    <x v="1"/>
    <x v="1"/>
    <m/>
    <m/>
    <s v="г. Березники, пр-т Ленина, д. 42: 2024"/>
    <n v="2"/>
    <s v=""/>
    <s v=""/>
    <s v=""/>
    <s v=""/>
    <s v=""/>
    <s v=""/>
    <s v=""/>
    <s v=""/>
    <s v=""/>
    <n v="1"/>
    <n v="1"/>
    <s v=""/>
    <s v=""/>
    <s v=""/>
    <s v=""/>
    <s v=""/>
    <s v=""/>
    <s v=""/>
    <s v=""/>
    <s v=""/>
    <s v=""/>
    <s v="РК Рфа"/>
  </r>
  <r>
    <n v="2"/>
    <x v="19"/>
    <s v="г. Березники, пр-т Ленина, д. 43"/>
    <n v="1956"/>
    <m/>
    <s v="Кирпич"/>
    <n v="5"/>
    <n v="12"/>
    <n v="13169.6"/>
    <n v="11840.8"/>
    <n v="11840.8"/>
    <n v="315"/>
    <n v="123608285.25"/>
    <m/>
    <m/>
    <m/>
    <n v="123608285.25"/>
    <n v="10439.183606681981"/>
    <n v="10439.183606681981"/>
    <x v="1"/>
    <x v="1"/>
    <m/>
    <m/>
    <s v="г. Березники, пр-т Ленина, д. 43: 2024"/>
    <n v="2"/>
    <s v=""/>
    <s v=""/>
    <s v=""/>
    <s v=""/>
    <s v=""/>
    <s v=""/>
    <s v=""/>
    <s v=""/>
    <s v=""/>
    <n v="1"/>
    <n v="1"/>
    <s v=""/>
    <s v=""/>
    <s v=""/>
    <s v=""/>
    <s v=""/>
    <s v=""/>
    <s v=""/>
    <s v=""/>
    <s v=""/>
    <s v=""/>
    <s v="РК Рфа"/>
  </r>
  <r>
    <n v="3"/>
    <x v="19"/>
    <s v="г. Березники, пр-т Ленина, д. 45"/>
    <n v="1958"/>
    <m/>
    <s v="Кирпич"/>
    <n v="5"/>
    <n v="7"/>
    <n v="9356.6"/>
    <n v="6331.8"/>
    <n v="5698.62"/>
    <n v="230"/>
    <n v="87819924.810000002"/>
    <m/>
    <m/>
    <m/>
    <n v="87819924.810000002"/>
    <n v="13869.661835497014"/>
    <n v="13869.661835497014"/>
    <x v="1"/>
    <x v="1"/>
    <m/>
    <m/>
    <s v="г. Березники, пр-т Ленина, д. 45: 2024"/>
    <n v="2"/>
    <s v=""/>
    <s v=""/>
    <s v=""/>
    <s v=""/>
    <s v=""/>
    <s v=""/>
    <s v=""/>
    <s v=""/>
    <s v=""/>
    <n v="1"/>
    <n v="1"/>
    <s v=""/>
    <s v=""/>
    <s v=""/>
    <s v=""/>
    <s v=""/>
    <s v=""/>
    <s v=""/>
    <s v=""/>
    <s v=""/>
    <s v=""/>
    <s v="РК Рфа"/>
  </r>
  <r>
    <n v="4"/>
    <x v="19"/>
    <s v="г. Березники, пр-т Ленина, д. 55"/>
    <n v="1958"/>
    <m/>
    <s v="Кирпич"/>
    <n v="5"/>
    <n v="9"/>
    <n v="9705.7999999999993"/>
    <n v="8665"/>
    <n v="5130"/>
    <n v="177"/>
    <n v="13356248.440000001"/>
    <m/>
    <m/>
    <m/>
    <n v="13356248.440000001"/>
    <n v="1541.4020126947491"/>
    <n v="1541.4020126947491"/>
    <x v="1"/>
    <x v="1"/>
    <m/>
    <m/>
    <s v="г. Березники, пр-т Ленина, д. 55: 2024"/>
    <n v="2"/>
    <n v="1"/>
    <s v=""/>
    <s v=""/>
    <s v=""/>
    <n v="1"/>
    <s v=""/>
    <s v=""/>
    <s v=""/>
    <s v=""/>
    <s v=""/>
    <s v=""/>
    <s v=""/>
    <s v=""/>
    <s v=""/>
    <s v=""/>
    <s v=""/>
    <s v=""/>
    <s v=""/>
    <s v=""/>
    <s v=""/>
    <s v=""/>
    <s v="РВИС ( ЭЛ ГВС )"/>
  </r>
  <r>
    <n v="5"/>
    <x v="19"/>
    <s v="г. Березники, пр-т Советский, д. 18"/>
    <n v="1956"/>
    <m/>
    <s v="Кирпич"/>
    <n v="5"/>
    <n v="5"/>
    <n v="5226.3999999999996"/>
    <n v="4082.1"/>
    <n v="3625.5"/>
    <n v="118"/>
    <n v="2715689.7"/>
    <m/>
    <m/>
    <m/>
    <n v="2715689.7"/>
    <n v="665.267803336518"/>
    <n v="665.267803336518"/>
    <x v="1"/>
    <x v="1"/>
    <m/>
    <m/>
    <s v="г. Березники, пр-т Советский, д. 18: 2024"/>
    <n v="1"/>
    <n v="1"/>
    <s v=""/>
    <s v=""/>
    <s v=""/>
    <s v=""/>
    <s v=""/>
    <s v=""/>
    <s v=""/>
    <s v=""/>
    <s v=""/>
    <s v=""/>
    <s v=""/>
    <s v=""/>
    <s v=""/>
    <s v=""/>
    <s v=""/>
    <s v=""/>
    <s v=""/>
    <s v=""/>
    <s v=""/>
    <s v=""/>
    <s v="РВИС ( ЭЛ )"/>
  </r>
  <r>
    <n v="6"/>
    <x v="19"/>
    <s v="г. Березники, пр-т Советский, д. 28"/>
    <n v="1949"/>
    <m/>
    <s v="Кирпич"/>
    <n v="3"/>
    <n v="3"/>
    <n v="2234.4"/>
    <n v="1302.5"/>
    <n v="1172.25"/>
    <n v="50"/>
    <n v="13020183.960000001"/>
    <m/>
    <m/>
    <m/>
    <n v="13020183.960000001"/>
    <n v="9996.3024644913639"/>
    <n v="9996.3024644913639"/>
    <x v="1"/>
    <x v="1"/>
    <m/>
    <m/>
    <s v="г. Березники, пр-т Советский, д. 28: 2024"/>
    <n v="1"/>
    <s v=""/>
    <s v=""/>
    <s v=""/>
    <s v=""/>
    <s v=""/>
    <s v=""/>
    <s v=""/>
    <s v=""/>
    <s v=""/>
    <s v=""/>
    <n v="1"/>
    <s v=""/>
    <s v=""/>
    <s v=""/>
    <s v=""/>
    <s v=""/>
    <s v=""/>
    <s v=""/>
    <s v=""/>
    <s v=""/>
    <s v=""/>
    <s v="Рфа"/>
  </r>
  <r>
    <n v="7"/>
    <x v="19"/>
    <s v="г. Березники, пр-т Советский, д. 30"/>
    <n v="1949"/>
    <m/>
    <s v="Кирпич"/>
    <n v="3"/>
    <n v="2"/>
    <n v="1437.2"/>
    <n v="1215.7"/>
    <n v="1215.7"/>
    <n v="46"/>
    <n v="14448344.059999999"/>
    <m/>
    <m/>
    <m/>
    <n v="14448344.059999999"/>
    <n v="11884.793995229085"/>
    <n v="11884.793995229085"/>
    <x v="1"/>
    <x v="1"/>
    <m/>
    <m/>
    <s v="г. Березники, пр-т Советский, д. 30: 2024"/>
    <n v="6"/>
    <n v="1"/>
    <s v=""/>
    <s v=""/>
    <n v="1"/>
    <n v="1"/>
    <n v="1"/>
    <s v=""/>
    <s v=""/>
    <s v=""/>
    <s v=""/>
    <n v="1"/>
    <s v=""/>
    <s v=""/>
    <n v="1"/>
    <s v=""/>
    <s v=""/>
    <s v=""/>
    <s v=""/>
    <s v=""/>
    <s v=""/>
    <s v=""/>
    <s v="РВИС ( ЭЛ ХВС ГВС ВОД ) Рфа РФ"/>
  </r>
  <r>
    <n v="8"/>
    <x v="19"/>
    <s v="г. Березники, пр-т Советский, д. 38"/>
    <n v="1946"/>
    <m/>
    <s v="Кирпич"/>
    <n v="3"/>
    <n v="2"/>
    <n v="1338.9"/>
    <n v="932.6"/>
    <n v="932.6"/>
    <n v="34"/>
    <n v="15725514.390000001"/>
    <m/>
    <m/>
    <m/>
    <n v="15725514.390000001"/>
    <n v="16862.014143255416"/>
    <n v="16862.014143255416"/>
    <x v="1"/>
    <x v="1"/>
    <m/>
    <m/>
    <s v="г. Березники, пр-т Советский, д. 38: 2024"/>
    <n v="4"/>
    <s v=""/>
    <s v=""/>
    <s v=""/>
    <n v="1"/>
    <n v="1"/>
    <n v="1"/>
    <s v=""/>
    <s v=""/>
    <s v=""/>
    <n v="1"/>
    <s v=""/>
    <s v=""/>
    <s v=""/>
    <s v=""/>
    <s v=""/>
    <s v=""/>
    <s v=""/>
    <s v=""/>
    <s v=""/>
    <s v=""/>
    <s v=""/>
    <s v="РВИС ( ХВС ГВС ВОД ) РК"/>
  </r>
  <r>
    <n v="9"/>
    <x v="19"/>
    <s v="г. Березники, пр-т Советский, д. 44"/>
    <n v="1947"/>
    <m/>
    <s v="Кирпич"/>
    <n v="3"/>
    <n v="2"/>
    <n v="998.4"/>
    <n v="829.3"/>
    <n v="829.3"/>
    <n v="29"/>
    <n v="27226777.349999998"/>
    <m/>
    <m/>
    <m/>
    <n v="27226777.349999998"/>
    <n v="32831.035029542989"/>
    <n v="32831.035029542989"/>
    <x v="1"/>
    <x v="1"/>
    <m/>
    <m/>
    <s v="г. Березники, пр-т Советский, д. 44: 2024"/>
    <n v="7"/>
    <s v=""/>
    <n v="1"/>
    <s v=""/>
    <n v="1"/>
    <n v="1"/>
    <n v="1"/>
    <s v=""/>
    <s v=""/>
    <s v=""/>
    <n v="1"/>
    <n v="1"/>
    <s v=""/>
    <s v=""/>
    <n v="1"/>
    <s v=""/>
    <s v=""/>
    <s v=""/>
    <s v=""/>
    <s v=""/>
    <s v=""/>
    <s v=""/>
    <s v="РВИС ( ТЕП ХВС ГВС ВОД ) РК Рфа РФ"/>
  </r>
  <r>
    <n v="10"/>
    <x v="19"/>
    <s v="г. Березники, пр-т Советский, д. 50"/>
    <n v="1953"/>
    <m/>
    <s v="Кирпич"/>
    <n v="5"/>
    <n v="6"/>
    <n v="5943.4"/>
    <n v="4994.6000000000004"/>
    <n v="3860.8"/>
    <n v="130"/>
    <n v="26766220.77"/>
    <m/>
    <m/>
    <m/>
    <n v="26766220.77"/>
    <n v="5359.0319084611374"/>
    <n v="5359.0319084611374"/>
    <x v="1"/>
    <x v="1"/>
    <m/>
    <m/>
    <s v="г. Березники, пр-т Советский, д. 50: 2024"/>
    <n v="1"/>
    <s v=""/>
    <s v=""/>
    <s v=""/>
    <s v=""/>
    <s v=""/>
    <s v=""/>
    <s v=""/>
    <s v=""/>
    <s v=""/>
    <n v="1"/>
    <s v=""/>
    <s v=""/>
    <s v=""/>
    <s v=""/>
    <s v=""/>
    <s v=""/>
    <s v=""/>
    <s v=""/>
    <s v=""/>
    <s v=""/>
    <s v=""/>
    <s v="РК"/>
  </r>
  <r>
    <n v="11"/>
    <x v="19"/>
    <s v="г. Березники, ул. Деменева, д. 9"/>
    <n v="1952"/>
    <m/>
    <s v="Кирпич"/>
    <n v="4"/>
    <n v="3"/>
    <n v="2849.3"/>
    <n v="2469.9"/>
    <n v="2073.6"/>
    <n v="50"/>
    <n v="13232605.08"/>
    <m/>
    <m/>
    <m/>
    <n v="13232605.08"/>
    <n v="5357.5468966354911"/>
    <n v="5357.5468966354911"/>
    <x v="1"/>
    <x v="1"/>
    <m/>
    <m/>
    <s v="г. Березники, ул. Деменева, д. 9: 2024"/>
    <n v="5"/>
    <n v="1"/>
    <n v="1"/>
    <s v=""/>
    <n v="1"/>
    <n v="1"/>
    <n v="1"/>
    <s v=""/>
    <s v=""/>
    <s v=""/>
    <s v=""/>
    <s v=""/>
    <s v=""/>
    <s v=""/>
    <s v=""/>
    <s v=""/>
    <s v=""/>
    <s v=""/>
    <s v=""/>
    <s v=""/>
    <s v=""/>
    <s v=""/>
    <s v="РВИС ( ЭЛ ТЕП ХВС ГВС ВОД )"/>
  </r>
  <r>
    <n v="12"/>
    <x v="19"/>
    <s v="г. Березники, ул. Карла Маркса, д. 53"/>
    <n v="1954"/>
    <m/>
    <s v="Кирпич"/>
    <n v="4"/>
    <n v="3"/>
    <n v="2878.2"/>
    <n v="2612.3000000000002"/>
    <n v="2115.3000000000002"/>
    <n v="78"/>
    <n v="1495541.5"/>
    <m/>
    <m/>
    <m/>
    <n v="1495541.5"/>
    <n v="572.49990429889363"/>
    <n v="572.49990429889363"/>
    <x v="1"/>
    <x v="1"/>
    <m/>
    <m/>
    <s v="г. Березники, ул. Карла Маркса, д. 53: 2024"/>
    <n v="1"/>
    <n v="1"/>
    <s v=""/>
    <s v=""/>
    <s v=""/>
    <s v=""/>
    <s v=""/>
    <s v=""/>
    <s v=""/>
    <s v=""/>
    <s v=""/>
    <s v=""/>
    <s v=""/>
    <s v=""/>
    <s v=""/>
    <s v=""/>
    <s v=""/>
    <s v=""/>
    <s v=""/>
    <s v=""/>
    <s v=""/>
    <s v=""/>
    <s v="РВИС ( ЭЛ )"/>
  </r>
  <r>
    <n v="13"/>
    <x v="19"/>
    <s v="г. Березники, ул. Клары Цеткин, д. 38"/>
    <n v="1955"/>
    <m/>
    <s v="Кирпич"/>
    <n v="3"/>
    <n v="2"/>
    <n v="1541.5"/>
    <n v="1420.8"/>
    <n v="945.4"/>
    <n v="43"/>
    <n v="19246120.789999999"/>
    <m/>
    <m/>
    <m/>
    <n v="19246120.789999999"/>
    <n v="13545.974655123873"/>
    <n v="13545.974655123873"/>
    <x v="1"/>
    <x v="1"/>
    <m/>
    <m/>
    <s v="г. Березники, ул. Клары Цеткин, д. 38: 2024"/>
    <n v="5"/>
    <n v="1"/>
    <s v=""/>
    <s v=""/>
    <n v="1"/>
    <n v="1"/>
    <n v="1"/>
    <s v=""/>
    <s v=""/>
    <s v=""/>
    <n v="1"/>
    <s v=""/>
    <s v=""/>
    <s v=""/>
    <s v=""/>
    <s v=""/>
    <s v=""/>
    <s v=""/>
    <s v=""/>
    <s v=""/>
    <s v=""/>
    <s v=""/>
    <s v="РВИС ( ЭЛ ХВС ГВС ВОД ) РК"/>
  </r>
  <r>
    <n v="14"/>
    <x v="19"/>
    <s v="г. Березники, ул. Ломоносова, д. 131А"/>
    <n v="1968"/>
    <m/>
    <s v="Кирпич"/>
    <n v="5"/>
    <n v="3"/>
    <n v="3534.7"/>
    <n v="3053.9"/>
    <n v="2957.8"/>
    <n v="228"/>
    <n v="15918592.140000001"/>
    <m/>
    <m/>
    <m/>
    <n v="15918592.140000001"/>
    <n v="5212.545315825666"/>
    <n v="5212.545315825666"/>
    <x v="1"/>
    <x v="1"/>
    <m/>
    <m/>
    <s v="г. Березники, ул. Ломоносова, д. 131А: 2024"/>
    <n v="1"/>
    <s v=""/>
    <s v=""/>
    <s v=""/>
    <s v=""/>
    <s v=""/>
    <s v=""/>
    <s v=""/>
    <s v=""/>
    <s v=""/>
    <n v="1"/>
    <s v=""/>
    <s v=""/>
    <s v=""/>
    <s v=""/>
    <s v=""/>
    <s v=""/>
    <s v=""/>
    <s v=""/>
    <s v=""/>
    <s v=""/>
    <s v=""/>
    <s v="РК"/>
  </r>
  <r>
    <n v="15"/>
    <x v="19"/>
    <s v="г. Березники, ул. Ломоносова, д. 147"/>
    <n v="1968"/>
    <m/>
    <s v="Кирпич"/>
    <n v="5"/>
    <n v="3"/>
    <n v="6054.3"/>
    <n v="5940.8"/>
    <n v="5940.8"/>
    <n v="444"/>
    <n v="27265661.140000001"/>
    <m/>
    <m/>
    <m/>
    <n v="27265661.140000001"/>
    <n v="4589.5605204686235"/>
    <n v="4589.5605204686235"/>
    <x v="1"/>
    <x v="1"/>
    <m/>
    <m/>
    <s v="г. Березники, ул. Ломоносова, д. 147: 2024"/>
    <n v="1"/>
    <s v=""/>
    <s v=""/>
    <s v=""/>
    <s v=""/>
    <s v=""/>
    <s v=""/>
    <s v=""/>
    <s v=""/>
    <s v=""/>
    <n v="1"/>
    <s v=""/>
    <s v=""/>
    <s v=""/>
    <s v=""/>
    <s v=""/>
    <s v=""/>
    <s v=""/>
    <s v=""/>
    <s v=""/>
    <s v=""/>
    <s v=""/>
    <s v="РК"/>
  </r>
  <r>
    <n v="16"/>
    <x v="19"/>
    <s v="г. Березники, ул. Ломоносова, д. 78"/>
    <n v="1961"/>
    <m/>
    <s v="Панель"/>
    <n v="5"/>
    <n v="4"/>
    <n v="3513.7"/>
    <n v="3163.5"/>
    <n v="3163.5"/>
    <n v="159"/>
    <n v="10566574.33"/>
    <m/>
    <m/>
    <m/>
    <n v="10566574.33"/>
    <n v="3340.1530994152049"/>
    <n v="3340.1530994152049"/>
    <x v="1"/>
    <x v="1"/>
    <m/>
    <m/>
    <s v="г. Березники, ул. Ломоносова, д. 78: 2024"/>
    <n v="2"/>
    <n v="1"/>
    <n v="1"/>
    <s v=""/>
    <s v=""/>
    <s v=""/>
    <s v=""/>
    <s v=""/>
    <s v=""/>
    <s v=""/>
    <s v=""/>
    <s v=""/>
    <s v=""/>
    <s v=""/>
    <s v=""/>
    <s v=""/>
    <s v=""/>
    <s v=""/>
    <s v=""/>
    <s v=""/>
    <s v=""/>
    <s v=""/>
    <s v="РВИС ( ЭЛ ТЕП )"/>
  </r>
  <r>
    <n v="17"/>
    <x v="19"/>
    <s v="г. Березники, ул. Менделеева, д. 18"/>
    <n v="1960"/>
    <m/>
    <s v="Кирпич"/>
    <n v="3"/>
    <n v="3"/>
    <n v="1280.4000000000001"/>
    <n v="1176.4000000000001"/>
    <n v="978.3"/>
    <n v="68"/>
    <n v="12064709.84"/>
    <m/>
    <m/>
    <m/>
    <n v="12064709.84"/>
    <n v="10255.618701122066"/>
    <n v="10255.618701122066"/>
    <x v="1"/>
    <x v="1"/>
    <m/>
    <m/>
    <s v="г. Березники, ул. Менделеева, д. 18: 2024"/>
    <n v="3"/>
    <s v=""/>
    <n v="1"/>
    <s v=""/>
    <n v="1"/>
    <s v=""/>
    <n v="1"/>
    <s v=""/>
    <s v=""/>
    <s v=""/>
    <s v=""/>
    <s v=""/>
    <s v=""/>
    <s v=""/>
    <s v=""/>
    <s v=""/>
    <s v=""/>
    <s v=""/>
    <s v=""/>
    <s v=""/>
    <s v=""/>
    <s v=""/>
    <s v="РВИС ( ТЕП ХВС ВОД )"/>
  </r>
  <r>
    <n v="18"/>
    <x v="19"/>
    <s v="г. Березники, ул. Менделеева, д. 24"/>
    <n v="1962"/>
    <m/>
    <s v="Кирпич"/>
    <n v="2"/>
    <n v="2"/>
    <n v="707.5"/>
    <n v="628.5"/>
    <n v="628.5"/>
    <n v="36"/>
    <n v="6761853.4299999997"/>
    <m/>
    <m/>
    <m/>
    <n v="6761853.4299999997"/>
    <n v="10758.716674622116"/>
    <n v="10758.716674622116"/>
    <x v="1"/>
    <x v="1"/>
    <m/>
    <m/>
    <s v="г. Березники, ул. Менделеева, д. 24: 2024"/>
    <n v="1"/>
    <s v=""/>
    <s v=""/>
    <s v=""/>
    <s v=""/>
    <s v=""/>
    <s v=""/>
    <s v=""/>
    <s v=""/>
    <s v=""/>
    <n v="1"/>
    <s v=""/>
    <s v=""/>
    <s v=""/>
    <s v=""/>
    <s v=""/>
    <s v=""/>
    <s v=""/>
    <s v=""/>
    <s v=""/>
    <s v=""/>
    <s v=""/>
    <s v="РК"/>
  </r>
  <r>
    <n v="19"/>
    <x v="19"/>
    <s v="г. Березники, ул. Мира, д. 47"/>
    <n v="1970"/>
    <m/>
    <s v="Панель"/>
    <n v="5"/>
    <n v="8"/>
    <n v="5876.2"/>
    <n v="5195.7"/>
    <n v="5064.5"/>
    <n v="252"/>
    <n v="26463584.219999999"/>
    <m/>
    <m/>
    <m/>
    <n v="26463584.219999999"/>
    <n v="5093.3626306368724"/>
    <n v="5093.3626306368724"/>
    <x v="1"/>
    <x v="1"/>
    <m/>
    <m/>
    <s v="г. Березники, ул. Мира, д. 47: 2024"/>
    <n v="1"/>
    <s v=""/>
    <s v=""/>
    <s v=""/>
    <s v=""/>
    <s v=""/>
    <s v=""/>
    <s v=""/>
    <s v=""/>
    <s v=""/>
    <n v="1"/>
    <s v=""/>
    <s v=""/>
    <s v=""/>
    <s v=""/>
    <s v=""/>
    <s v=""/>
    <s v=""/>
    <s v=""/>
    <s v=""/>
    <s v=""/>
    <s v=""/>
    <s v="РК"/>
  </r>
  <r>
    <n v="20"/>
    <x v="19"/>
    <s v="г. Березники, ул. Олега Кошевого, д. 6"/>
    <n v="1957"/>
    <m/>
    <s v="Кирпич"/>
    <n v="3"/>
    <n v="3"/>
    <n v="2207.5"/>
    <n v="1848.5"/>
    <n v="1848.5"/>
    <n v="52"/>
    <n v="21097938.43"/>
    <m/>
    <m/>
    <m/>
    <n v="21097938.43"/>
    <n v="11413.545269137137"/>
    <n v="11413.545269137137"/>
    <x v="1"/>
    <x v="1"/>
    <m/>
    <m/>
    <s v="г. Березники, ул. Олега Кошевого, д. 6: 2024"/>
    <n v="1"/>
    <s v=""/>
    <s v=""/>
    <s v=""/>
    <s v=""/>
    <s v=""/>
    <s v=""/>
    <s v=""/>
    <s v=""/>
    <s v=""/>
    <n v="1"/>
    <s v=""/>
    <s v=""/>
    <s v=""/>
    <s v=""/>
    <s v=""/>
    <s v=""/>
    <s v=""/>
    <s v=""/>
    <s v=""/>
    <s v=""/>
    <s v=""/>
    <s v="РК"/>
  </r>
  <r>
    <n v="21"/>
    <x v="19"/>
    <s v="г. Березники, ул. Парижской Коммуны, д. 26"/>
    <n v="1985"/>
    <m/>
    <s v="Кирпич"/>
    <n v="5"/>
    <n v="2"/>
    <n v="3871.3"/>
    <n v="2973.7"/>
    <n v="2676.33"/>
    <n v="295"/>
    <n v="4574328.08"/>
    <m/>
    <m/>
    <m/>
    <n v="4574328.08"/>
    <n v="1538.2614520630866"/>
    <n v="1538.2614520630866"/>
    <x v="1"/>
    <x v="1"/>
    <m/>
    <m/>
    <s v="г. Березники, ул. Парижской Коммуны, д. 26: 2024"/>
    <n v="2"/>
    <s v=""/>
    <s v=""/>
    <s v=""/>
    <n v="1"/>
    <n v="1"/>
    <s v=""/>
    <s v=""/>
    <s v=""/>
    <s v=""/>
    <s v=""/>
    <s v=""/>
    <s v=""/>
    <s v=""/>
    <s v=""/>
    <s v=""/>
    <s v=""/>
    <s v=""/>
    <s v=""/>
    <s v=""/>
    <s v=""/>
    <s v=""/>
    <s v="РВИС ( ХВС ГВС )"/>
  </r>
  <r>
    <n v="22"/>
    <x v="19"/>
    <s v="г. Березники, ул. Парижской Коммуны, д. 30"/>
    <n v="1981"/>
    <m/>
    <s v="Кирпич"/>
    <n v="5"/>
    <n v="2"/>
    <n v="3987.4"/>
    <n v="3096.7"/>
    <n v="2787.03"/>
    <n v="300"/>
    <n v="4711511.84"/>
    <m/>
    <m/>
    <m/>
    <n v="4711511.84"/>
    <n v="1521.4621500306778"/>
    <n v="1521.4621500306778"/>
    <x v="1"/>
    <x v="1"/>
    <m/>
    <m/>
    <s v="г. Березники, ул. Парижской Коммуны, д. 30: 2024"/>
    <n v="2"/>
    <s v=""/>
    <s v=""/>
    <s v=""/>
    <n v="1"/>
    <n v="1"/>
    <s v=""/>
    <s v=""/>
    <s v=""/>
    <s v=""/>
    <s v=""/>
    <s v=""/>
    <s v=""/>
    <s v=""/>
    <s v=""/>
    <s v=""/>
    <s v=""/>
    <s v=""/>
    <s v=""/>
    <s v=""/>
    <s v=""/>
    <s v=""/>
    <s v="РВИС ( ХВС ГВС )"/>
  </r>
  <r>
    <n v="23"/>
    <x v="19"/>
    <s v="г. Березники, ул. Парковая, д. 6"/>
    <n v="1946"/>
    <m/>
    <s v="Кирпич"/>
    <n v="3"/>
    <n v="2"/>
    <n v="1050.7"/>
    <n v="850.7"/>
    <n v="765.63"/>
    <n v="30"/>
    <n v="21266966.520000003"/>
    <m/>
    <m/>
    <m/>
    <n v="21266966.520000003"/>
    <n v="24999.372892911721"/>
    <n v="24999.372892911721"/>
    <x v="1"/>
    <x v="1"/>
    <m/>
    <m/>
    <s v="г. Березники, ул. Парковая, д. 6: 2024"/>
    <n v="5"/>
    <n v="1"/>
    <n v="1"/>
    <s v=""/>
    <n v="1"/>
    <n v="1"/>
    <s v=""/>
    <s v=""/>
    <s v=""/>
    <s v=""/>
    <n v="1"/>
    <s v=""/>
    <s v=""/>
    <s v=""/>
    <s v=""/>
    <s v=""/>
    <s v=""/>
    <s v=""/>
    <s v=""/>
    <s v=""/>
    <s v=""/>
    <s v=""/>
    <s v="РВИС ( ЭЛ ТЕП ХВС ГВС ) РК"/>
  </r>
  <r>
    <n v="24"/>
    <x v="19"/>
    <s v="г. Березники, ул. Пятилетки, д. 19"/>
    <n v="1945"/>
    <m/>
    <s v="Кирпич"/>
    <n v="3"/>
    <n v="2"/>
    <n v="1008"/>
    <n v="847.5"/>
    <n v="847.5"/>
    <n v="19"/>
    <n v="16816040.640000001"/>
    <m/>
    <m/>
    <m/>
    <n v="16816040.640000001"/>
    <n v="19841.93585840708"/>
    <n v="19841.93585840708"/>
    <x v="1"/>
    <x v="1"/>
    <m/>
    <m/>
    <s v="г. Березники, ул. Пятилетки, д. 19: 2024"/>
    <n v="3"/>
    <s v=""/>
    <s v=""/>
    <s v=""/>
    <s v=""/>
    <s v=""/>
    <s v=""/>
    <s v=""/>
    <s v=""/>
    <s v=""/>
    <n v="1"/>
    <n v="1"/>
    <s v=""/>
    <s v=""/>
    <n v="1"/>
    <s v=""/>
    <s v=""/>
    <s v=""/>
    <s v=""/>
    <s v=""/>
    <s v=""/>
    <s v=""/>
    <s v="РК Рфа РФ"/>
  </r>
  <r>
    <n v="25"/>
    <x v="19"/>
    <s v="г. Березники, ул. Пятилетки, д. 23"/>
    <n v="1948"/>
    <m/>
    <s v="Кирпич"/>
    <n v="3"/>
    <n v="2"/>
    <n v="1002.5"/>
    <n v="862.8"/>
    <n v="718.5"/>
    <n v="23"/>
    <n v="28080656.59"/>
    <m/>
    <m/>
    <m/>
    <n v="28080656.59"/>
    <n v="32545.962668057487"/>
    <n v="32545.962668057487"/>
    <x v="1"/>
    <x v="1"/>
    <m/>
    <m/>
    <s v="г. Березники, ул. Пятилетки, д. 23: 2024"/>
    <n v="8"/>
    <n v="1"/>
    <n v="1"/>
    <s v=""/>
    <n v="1"/>
    <n v="1"/>
    <n v="1"/>
    <s v=""/>
    <s v=""/>
    <s v=""/>
    <n v="1"/>
    <n v="1"/>
    <s v=""/>
    <s v=""/>
    <n v="1"/>
    <s v=""/>
    <s v=""/>
    <s v=""/>
    <s v=""/>
    <s v=""/>
    <s v=""/>
    <s v=""/>
    <s v="РВИС ( ЭЛ ТЕП ХВС ГВС ВОД ) РК Рфа РФ"/>
  </r>
  <r>
    <n v="26"/>
    <x v="19"/>
    <s v="г. Березники, ул. Пятилетки, д. 25"/>
    <n v="1946"/>
    <m/>
    <s v="Кирпич"/>
    <n v="3"/>
    <n v="2"/>
    <n v="1023.6"/>
    <n v="856.3"/>
    <n v="615.5"/>
    <n v="17"/>
    <n v="9782944.4000000004"/>
    <m/>
    <m/>
    <m/>
    <n v="9782944.4000000004"/>
    <n v="11424.669391568377"/>
    <n v="11424.669391568377"/>
    <x v="1"/>
    <x v="1"/>
    <m/>
    <m/>
    <s v="г. Березники, ул. Пятилетки, д. 25: 2024"/>
    <n v="1"/>
    <s v=""/>
    <s v=""/>
    <s v=""/>
    <s v=""/>
    <s v=""/>
    <s v=""/>
    <s v=""/>
    <s v=""/>
    <s v=""/>
    <n v="1"/>
    <s v=""/>
    <s v=""/>
    <s v=""/>
    <s v=""/>
    <s v=""/>
    <s v=""/>
    <s v=""/>
    <s v=""/>
    <s v=""/>
    <s v=""/>
    <s v=""/>
    <s v="РК"/>
  </r>
  <r>
    <n v="27"/>
    <x v="19"/>
    <s v="г. Березники, ул. Пятилетки, д. 26"/>
    <n v="1940"/>
    <m/>
    <s v="Кирпич"/>
    <n v="5"/>
    <n v="5"/>
    <n v="5822.1"/>
    <n v="5027"/>
    <n v="4011.8"/>
    <n v="164"/>
    <n v="3025221.38"/>
    <m/>
    <m/>
    <m/>
    <n v="3025221.38"/>
    <n v="601.79458523970561"/>
    <n v="601.79458523970561"/>
    <x v="1"/>
    <x v="1"/>
    <m/>
    <m/>
    <s v="г. Березники, ул. Пятилетки, д. 26: 2024"/>
    <n v="1"/>
    <n v="1"/>
    <s v=""/>
    <s v=""/>
    <s v=""/>
    <s v=""/>
    <s v=""/>
    <s v=""/>
    <s v=""/>
    <s v=""/>
    <s v=""/>
    <s v=""/>
    <s v=""/>
    <s v=""/>
    <s v=""/>
    <s v=""/>
    <s v=""/>
    <s v=""/>
    <s v=""/>
    <s v=""/>
    <s v=""/>
    <s v=""/>
    <s v="РВИС ( ЭЛ )"/>
  </r>
  <r>
    <n v="28"/>
    <x v="19"/>
    <s v="г. Березники, ул. Пятилетки, д. 27"/>
    <n v="1949"/>
    <m/>
    <s v="Кирпич"/>
    <n v="3"/>
    <n v="3"/>
    <n v="1992.1"/>
    <n v="1754.1"/>
    <n v="1301.4000000000001"/>
    <n v="34"/>
    <n v="33233367.620000001"/>
    <m/>
    <m/>
    <m/>
    <n v="33233367.620000001"/>
    <n v="18946.107758964714"/>
    <n v="18946.107758964714"/>
    <x v="1"/>
    <x v="1"/>
    <m/>
    <m/>
    <s v="г. Березники, ул. Пятилетки, д. 27: 2024"/>
    <n v="3"/>
    <s v=""/>
    <s v=""/>
    <s v=""/>
    <s v=""/>
    <s v=""/>
    <s v=""/>
    <s v=""/>
    <s v=""/>
    <s v=""/>
    <n v="1"/>
    <n v="1"/>
    <s v=""/>
    <s v=""/>
    <n v="1"/>
    <s v=""/>
    <s v=""/>
    <s v=""/>
    <s v=""/>
    <s v=""/>
    <s v=""/>
    <s v=""/>
    <s v="РК Рфа РФ"/>
  </r>
  <r>
    <n v="29"/>
    <x v="19"/>
    <s v="г. Березники, ул. Пятилетки, д. 28"/>
    <n v="1949"/>
    <m/>
    <s v="Кирпич"/>
    <n v="3"/>
    <n v="2"/>
    <n v="1869.2"/>
    <n v="1374.2"/>
    <n v="1236.78"/>
    <n v="63"/>
    <n v="28756782.170000002"/>
    <m/>
    <m/>
    <m/>
    <n v="28756782.170000002"/>
    <n v="20926.198639208269"/>
    <n v="20926.198639208269"/>
    <x v="1"/>
    <x v="1"/>
    <m/>
    <m/>
    <s v="г. Березники, ул. Пятилетки, д. 28: 2024"/>
    <n v="2"/>
    <s v=""/>
    <s v=""/>
    <s v=""/>
    <s v=""/>
    <s v=""/>
    <s v=""/>
    <s v=""/>
    <s v=""/>
    <s v=""/>
    <n v="1"/>
    <n v="1"/>
    <s v=""/>
    <s v=""/>
    <s v=""/>
    <s v=""/>
    <s v=""/>
    <s v=""/>
    <s v=""/>
    <s v=""/>
    <s v=""/>
    <s v=""/>
    <s v="РК Рфа"/>
  </r>
  <r>
    <n v="30"/>
    <x v="19"/>
    <s v="г. Березники, ул. Пятилетки, д. 29"/>
    <n v="1950"/>
    <m/>
    <s v="Кирпич"/>
    <n v="4"/>
    <n v="4"/>
    <n v="3108.9"/>
    <n v="3003.3"/>
    <n v="2941.2"/>
    <n v="140"/>
    <n v="15178769"/>
    <m/>
    <m/>
    <m/>
    <n v="15178769"/>
    <n v="5054.0302334099151"/>
    <n v="5054.0302334099151"/>
    <x v="1"/>
    <x v="1"/>
    <m/>
    <m/>
    <s v="г. Березники, ул. Пятилетки, д. 29: 2024"/>
    <n v="1"/>
    <s v=""/>
    <s v=""/>
    <s v=""/>
    <s v=""/>
    <s v=""/>
    <s v=""/>
    <s v=""/>
    <s v=""/>
    <s v=""/>
    <s v=""/>
    <n v="1"/>
    <s v=""/>
    <s v=""/>
    <s v=""/>
    <s v=""/>
    <s v=""/>
    <s v=""/>
    <s v=""/>
    <s v=""/>
    <s v=""/>
    <s v=""/>
    <s v="Рфа"/>
  </r>
  <r>
    <n v="31"/>
    <x v="19"/>
    <s v="г. Березники, ул. Пятилетки, д. 35"/>
    <n v="1951"/>
    <m/>
    <s v="Кирпич"/>
    <n v="3"/>
    <n v="3"/>
    <n v="2094.8000000000002"/>
    <n v="1849.6"/>
    <n v="1306.7"/>
    <n v="44"/>
    <n v="41080096.349999994"/>
    <m/>
    <m/>
    <m/>
    <n v="41080096.349999994"/>
    <n v="22210.259704801036"/>
    <n v="22210.259704801036"/>
    <x v="1"/>
    <x v="1"/>
    <m/>
    <m/>
    <s v="г. Березники, ул. Пятилетки, д. 35: 2024"/>
    <n v="7"/>
    <n v="1"/>
    <s v=""/>
    <s v=""/>
    <n v="1"/>
    <n v="1"/>
    <n v="1"/>
    <s v=""/>
    <s v=""/>
    <s v=""/>
    <n v="1"/>
    <n v="1"/>
    <s v=""/>
    <s v=""/>
    <n v="1"/>
    <s v=""/>
    <s v=""/>
    <s v=""/>
    <s v=""/>
    <s v=""/>
    <s v=""/>
    <s v=""/>
    <s v="РВИС ( ЭЛ ХВС ГВС ВОД ) РК Рфа РФ"/>
  </r>
  <r>
    <n v="32"/>
    <x v="19"/>
    <s v="г. Березники, ул. Пятилетки, д. 40"/>
    <n v="1951"/>
    <m/>
    <s v="Кирпич"/>
    <n v="3"/>
    <n v="2"/>
    <n v="1296.5999999999999"/>
    <n v="873.7"/>
    <n v="786.33"/>
    <n v="48"/>
    <n v="19947594.559999999"/>
    <m/>
    <m/>
    <m/>
    <n v="19947594.559999999"/>
    <n v="22831.171523406199"/>
    <n v="22831.171523406199"/>
    <x v="1"/>
    <x v="1"/>
    <m/>
    <m/>
    <s v="г. Березники, ул. Пятилетки, д. 40: 2024"/>
    <n v="2"/>
    <s v=""/>
    <s v=""/>
    <s v=""/>
    <s v=""/>
    <s v=""/>
    <s v=""/>
    <s v=""/>
    <s v=""/>
    <s v=""/>
    <n v="1"/>
    <n v="1"/>
    <s v=""/>
    <s v=""/>
    <s v=""/>
    <s v=""/>
    <s v=""/>
    <s v=""/>
    <s v=""/>
    <s v=""/>
    <s v=""/>
    <s v=""/>
    <s v="РК Рфа"/>
  </r>
  <r>
    <n v="33"/>
    <x v="19"/>
    <s v="г. Березники, ул. Пятилетки, д. 42"/>
    <n v="1952"/>
    <m/>
    <s v="Кирпич"/>
    <n v="4"/>
    <n v="3"/>
    <n v="2771.2"/>
    <n v="2424.5"/>
    <n v="1883.8"/>
    <n v="64"/>
    <n v="27450093.879999999"/>
    <m/>
    <m/>
    <m/>
    <n v="27450093.879999999"/>
    <n v="11321.960767168488"/>
    <n v="11321.960767168488"/>
    <x v="1"/>
    <x v="1"/>
    <m/>
    <m/>
    <s v="г. Березники, ул. Пятилетки, д. 42: 2024"/>
    <n v="3"/>
    <n v="1"/>
    <s v=""/>
    <s v=""/>
    <s v=""/>
    <s v=""/>
    <s v=""/>
    <s v=""/>
    <s v=""/>
    <s v=""/>
    <n v="1"/>
    <n v="1"/>
    <s v=""/>
    <s v=""/>
    <s v=""/>
    <s v=""/>
    <s v=""/>
    <s v=""/>
    <s v=""/>
    <s v=""/>
    <s v=""/>
    <s v=""/>
    <s v="РВИС ( ЭЛ ) РК Рфа"/>
  </r>
  <r>
    <n v="34"/>
    <x v="19"/>
    <s v="г. Березники, ул. Пятилетки, д. 46"/>
    <n v="1957"/>
    <m/>
    <s v="Кирпич"/>
    <n v="5"/>
    <n v="3"/>
    <n v="5469.9"/>
    <n v="4892.3"/>
    <n v="3910.4"/>
    <n v="116"/>
    <n v="31940058.879999999"/>
    <m/>
    <m/>
    <m/>
    <n v="31940058.879999999"/>
    <n v="6528.6386525764974"/>
    <n v="6528.6386525764974"/>
    <x v="1"/>
    <x v="1"/>
    <m/>
    <m/>
    <s v="г. Березники, ул. Пятилетки, д. 46: 2024"/>
    <n v="3"/>
    <n v="1"/>
    <s v=""/>
    <s v=""/>
    <s v=""/>
    <s v=""/>
    <s v=""/>
    <s v=""/>
    <s v=""/>
    <s v=""/>
    <n v="1"/>
    <s v=""/>
    <s v=""/>
    <s v=""/>
    <n v="1"/>
    <s v=""/>
    <s v=""/>
    <s v=""/>
    <s v=""/>
    <s v=""/>
    <s v=""/>
    <s v=""/>
    <s v="РВИС ( ЭЛ ) РК РФ"/>
  </r>
  <r>
    <n v="35"/>
    <x v="19"/>
    <s v="г. Березники, ул. Свердлова, д. 49"/>
    <n v="1967"/>
    <m/>
    <s v="Кирпич"/>
    <n v="5"/>
    <n v="4"/>
    <n v="2912.2"/>
    <n v="2617.1999999999998"/>
    <n v="2617.1999999999998"/>
    <n v="115"/>
    <n v="13115150.939999999"/>
    <m/>
    <m/>
    <m/>
    <n v="13115150.939999999"/>
    <n v="5011.1382164144889"/>
    <n v="5011.1382164144889"/>
    <x v="1"/>
    <x v="1"/>
    <m/>
    <m/>
    <s v="г. Березники, ул. Свердлова, д. 49: 2024"/>
    <n v="1"/>
    <s v=""/>
    <s v=""/>
    <s v=""/>
    <s v=""/>
    <s v=""/>
    <s v=""/>
    <s v=""/>
    <s v=""/>
    <s v=""/>
    <n v="1"/>
    <s v=""/>
    <s v=""/>
    <s v=""/>
    <s v=""/>
    <s v=""/>
    <s v=""/>
    <s v=""/>
    <s v=""/>
    <s v=""/>
    <s v=""/>
    <s v=""/>
    <s v="РК"/>
  </r>
  <r>
    <n v="36"/>
    <x v="19"/>
    <s v="г. Березники, ул. Труда, д. 6А"/>
    <n v="1950"/>
    <m/>
    <s v="Шлакоблок"/>
    <n v="2"/>
    <n v="2"/>
    <n v="699.4"/>
    <n v="623.4"/>
    <n v="623.4"/>
    <n v="34"/>
    <n v="781950.17999999993"/>
    <m/>
    <m/>
    <m/>
    <n v="781950.17999999993"/>
    <n v="1254.3313763233878"/>
    <n v="1254.3313763233878"/>
    <x v="1"/>
    <x v="1"/>
    <m/>
    <m/>
    <s v="г. Березники, ул. Труда, д. 6А: 2024"/>
    <n v="2"/>
    <n v="1"/>
    <s v=""/>
    <s v=""/>
    <n v="1"/>
    <s v=""/>
    <s v=""/>
    <s v=""/>
    <s v=""/>
    <s v=""/>
    <s v=""/>
    <s v=""/>
    <s v=""/>
    <s v=""/>
    <s v=""/>
    <s v=""/>
    <s v=""/>
    <s v=""/>
    <s v=""/>
    <s v=""/>
    <s v=""/>
    <s v=""/>
    <s v="РВИС ( ЭЛ ХВС )"/>
  </r>
  <r>
    <n v="37"/>
    <x v="19"/>
    <s v="г. Березники, ул. Хользунова, д. 80"/>
    <n v="1957"/>
    <m/>
    <s v="Кирпич"/>
    <n v="2"/>
    <n v="1"/>
    <n v="487.2"/>
    <n v="438.6"/>
    <n v="394.74"/>
    <n v="20"/>
    <n v="4656360.41"/>
    <m/>
    <m/>
    <m/>
    <n v="4656360.41"/>
    <n v="10616.416803465572"/>
    <n v="10616.416803465572"/>
    <x v="1"/>
    <x v="1"/>
    <m/>
    <m/>
    <s v="г. Березники, ул. Хользунова, д. 80: 2024"/>
    <n v="1"/>
    <s v=""/>
    <s v=""/>
    <s v=""/>
    <s v=""/>
    <s v=""/>
    <s v=""/>
    <s v=""/>
    <s v=""/>
    <s v=""/>
    <n v="1"/>
    <s v=""/>
    <s v=""/>
    <s v=""/>
    <s v=""/>
    <s v=""/>
    <s v=""/>
    <s v=""/>
    <s v=""/>
    <s v=""/>
    <s v=""/>
    <s v=""/>
    <s v="РК"/>
  </r>
  <r>
    <n v="38"/>
    <x v="19"/>
    <s v="г. Березники, ул. Челюскинцев, д. 35"/>
    <n v="1949"/>
    <m/>
    <s v="Кирпич"/>
    <n v="2"/>
    <n v="2"/>
    <n v="757.9"/>
    <n v="685.5"/>
    <n v="685.5"/>
    <n v="36"/>
    <n v="6074462.4000000004"/>
    <m/>
    <m/>
    <m/>
    <n v="6074462.4000000004"/>
    <n v="8861.3601750547059"/>
    <n v="8861.3601750547059"/>
    <x v="1"/>
    <x v="1"/>
    <m/>
    <m/>
    <s v="г. Березники, ул. Челюскинцев, д. 35: 2024"/>
    <n v="4"/>
    <s v=""/>
    <s v=""/>
    <s v=""/>
    <n v="1"/>
    <n v="1"/>
    <n v="1"/>
    <s v=""/>
    <s v=""/>
    <s v=""/>
    <s v=""/>
    <n v="1"/>
    <s v=""/>
    <s v=""/>
    <s v=""/>
    <s v=""/>
    <s v=""/>
    <s v=""/>
    <s v=""/>
    <s v=""/>
    <s v=""/>
    <s v=""/>
    <s v="РВИС ( ХВС ГВС ВОД ) Рфа"/>
  </r>
  <r>
    <n v="39"/>
    <x v="19"/>
    <s v="г. Березники, ул. Челюскинцев, д. 53"/>
    <n v="1951"/>
    <m/>
    <s v="Шлакоблок"/>
    <n v="2"/>
    <n v="2"/>
    <n v="760.3"/>
    <n v="667.3"/>
    <n v="667.3"/>
    <n v="35"/>
    <n v="12480309.300000001"/>
    <m/>
    <m/>
    <m/>
    <n v="12480309.300000001"/>
    <n v="18702.696388430992"/>
    <n v="18702.696388430992"/>
    <x v="1"/>
    <x v="1"/>
    <m/>
    <m/>
    <s v="г. Березники, ул. Челюскинцев, д. 53: 2024"/>
    <n v="5"/>
    <s v=""/>
    <n v="1"/>
    <s v=""/>
    <n v="1"/>
    <n v="1"/>
    <n v="1"/>
    <s v=""/>
    <s v=""/>
    <s v=""/>
    <s v=""/>
    <n v="1"/>
    <s v=""/>
    <s v=""/>
    <s v=""/>
    <s v=""/>
    <s v=""/>
    <s v=""/>
    <s v=""/>
    <s v=""/>
    <s v=""/>
    <s v=""/>
    <s v="РВИС ( ТЕП ХВС ГВС ВОД ) Рфа"/>
  </r>
  <r>
    <n v="40"/>
    <x v="19"/>
    <s v="г. Березники, ул. Челюскинцев, д. 56"/>
    <n v="1958"/>
    <m/>
    <s v="Кирпич"/>
    <n v="2"/>
    <n v="1"/>
    <n v="452.8"/>
    <n v="407.8"/>
    <n v="407.8"/>
    <n v="26"/>
    <n v="4327586.1900000004"/>
    <m/>
    <m/>
    <m/>
    <n v="4327586.1900000004"/>
    <n v="10612.030872976949"/>
    <n v="10612.030872976949"/>
    <x v="1"/>
    <x v="1"/>
    <m/>
    <m/>
    <s v="г. Березники, ул. Челюскинцев, д. 56: 2024"/>
    <n v="1"/>
    <s v=""/>
    <s v=""/>
    <s v=""/>
    <s v=""/>
    <s v=""/>
    <s v=""/>
    <s v=""/>
    <s v=""/>
    <s v=""/>
    <n v="1"/>
    <s v=""/>
    <s v=""/>
    <s v=""/>
    <s v=""/>
    <s v=""/>
    <s v=""/>
    <s v=""/>
    <s v=""/>
    <s v=""/>
    <s v=""/>
    <s v=""/>
    <s v="РК"/>
  </r>
  <r>
    <n v="41"/>
    <x v="19"/>
    <s v="г. Березники, ул. Юбилейная, д. 112"/>
    <n v="1976"/>
    <m/>
    <s v="Кирпич"/>
    <n v="9"/>
    <n v="1"/>
    <n v="4935.1000000000004"/>
    <n v="3693.3"/>
    <n v="3323.97"/>
    <n v="260"/>
    <n v="10205342.640000001"/>
    <m/>
    <m/>
    <m/>
    <n v="10205342.640000001"/>
    <n v="2763.2043538299081"/>
    <n v="2763.2043538299081"/>
    <x v="1"/>
    <x v="1"/>
    <m/>
    <m/>
    <s v="г. Березники, ул. Юбилейная, д. 112: 2024"/>
    <n v="1"/>
    <s v=""/>
    <s v=""/>
    <s v=""/>
    <s v=""/>
    <s v=""/>
    <s v=""/>
    <s v=""/>
    <s v=""/>
    <s v=""/>
    <n v="1"/>
    <s v=""/>
    <s v=""/>
    <s v=""/>
    <s v=""/>
    <s v=""/>
    <s v=""/>
    <s v=""/>
    <s v=""/>
    <s v=""/>
    <s v=""/>
    <s v=""/>
    <s v="РК"/>
  </r>
  <r>
    <n v="42"/>
    <x v="19"/>
    <s v="г. Березники, ул. Юбилейная, д. 28"/>
    <n v="1964"/>
    <m/>
    <s v="Кирпич"/>
    <n v="5"/>
    <n v="4"/>
    <n v="3458.4"/>
    <n v="2590"/>
    <n v="2590"/>
    <n v="163"/>
    <n v="16885153.82"/>
    <m/>
    <m/>
    <m/>
    <n v="16885153.82"/>
    <n v="6519.364409266409"/>
    <n v="6519.364409266409"/>
    <x v="1"/>
    <x v="2"/>
    <m/>
    <m/>
    <s v="г. Березники, ул. Юбилейная, д. 28: 2024"/>
    <n v="1"/>
    <s v=""/>
    <s v=""/>
    <s v=""/>
    <s v=""/>
    <s v=""/>
    <s v=""/>
    <s v=""/>
    <s v=""/>
    <s v=""/>
    <s v=""/>
    <n v="1"/>
    <s v=""/>
    <s v=""/>
    <s v=""/>
    <s v=""/>
    <s v=""/>
    <s v=""/>
    <s v=""/>
    <s v=""/>
    <s v=""/>
    <s v=""/>
    <s v="Рфа"/>
  </r>
  <r>
    <n v="43"/>
    <x v="19"/>
    <s v="г. Березники, ул. Юбилейная, д. 42"/>
    <n v="1965"/>
    <m/>
    <s v="Кирпич"/>
    <n v="5"/>
    <n v="4"/>
    <n v="4064.6"/>
    <n v="2526.9"/>
    <n v="158.69999999999999"/>
    <n v="160"/>
    <n v="1850653.03"/>
    <m/>
    <m/>
    <m/>
    <n v="1850653.03"/>
    <n v="732.38079464957059"/>
    <n v="732.38079464957059"/>
    <x v="1"/>
    <x v="2"/>
    <m/>
    <m/>
    <s v="г. Березники, ул. Юбилейная, д. 42: 2024"/>
    <n v="1"/>
    <s v=""/>
    <s v=""/>
    <s v=""/>
    <s v=""/>
    <s v=""/>
    <n v="1"/>
    <s v=""/>
    <s v=""/>
    <s v=""/>
    <s v=""/>
    <s v=""/>
    <s v=""/>
    <s v=""/>
    <s v=""/>
    <s v=""/>
    <s v=""/>
    <s v=""/>
    <s v=""/>
    <s v=""/>
    <s v=""/>
    <s v=""/>
    <s v="РВИС ( ВОД )"/>
  </r>
  <r>
    <n v="44"/>
    <x v="19"/>
    <s v="г. Березники, ул. Юбилейная, д. 62"/>
    <n v="1965"/>
    <m/>
    <s v="Кирпич"/>
    <n v="5"/>
    <n v="4"/>
    <n v="3311.4"/>
    <n v="2574.3000000000002"/>
    <n v="2316.87"/>
    <n v="178"/>
    <n v="1507713.53"/>
    <m/>
    <m/>
    <m/>
    <n v="1507713.53"/>
    <n v="585.67903119294567"/>
    <n v="585.67903119294567"/>
    <x v="1"/>
    <x v="2"/>
    <m/>
    <m/>
    <s v="г. Березники, ул. Юбилейная, д. 62: 2024"/>
    <n v="1"/>
    <s v=""/>
    <s v=""/>
    <s v=""/>
    <s v=""/>
    <s v=""/>
    <n v="1"/>
    <s v=""/>
    <s v=""/>
    <s v=""/>
    <s v=""/>
    <s v=""/>
    <s v=""/>
    <s v=""/>
    <s v=""/>
    <s v=""/>
    <s v=""/>
    <s v=""/>
    <s v=""/>
    <s v=""/>
    <s v=""/>
    <s v=""/>
    <s v="РВИС ( ВОД )"/>
  </r>
  <r>
    <n v="45"/>
    <x v="19"/>
    <s v="г. Березники, ул. Юбилейная, д. 9"/>
    <n v="1943"/>
    <m/>
    <s v="Кирпич"/>
    <n v="2"/>
    <n v="1"/>
    <n v="483.1"/>
    <n v="438.9"/>
    <n v="438.9"/>
    <n v="22"/>
    <n v="3442179.29"/>
    <m/>
    <m/>
    <m/>
    <n v="3442179.29"/>
    <n v="7842.7416040100252"/>
    <n v="7842.7416040100252"/>
    <x v="1"/>
    <x v="1"/>
    <m/>
    <m/>
    <s v="г. Березники, ул. Юбилейная, д. 9: 2024"/>
    <n v="2"/>
    <s v=""/>
    <s v=""/>
    <s v=""/>
    <s v=""/>
    <s v=""/>
    <s v=""/>
    <s v=""/>
    <s v=""/>
    <s v=""/>
    <s v=""/>
    <n v="1"/>
    <s v=""/>
    <s v=""/>
    <n v="1"/>
    <s v=""/>
    <s v=""/>
    <s v=""/>
    <s v=""/>
    <s v=""/>
    <s v=""/>
    <s v=""/>
    <s v="Рфа РФ"/>
  </r>
  <r>
    <n v="0"/>
    <x v="1"/>
    <s v="Нытвенский городской округ Пермского края"/>
    <s v=""/>
    <m/>
    <s v=""/>
    <s v=""/>
    <s v=""/>
    <n v="8898.39"/>
    <n v="7472.19"/>
    <n v="7338.7999999999993"/>
    <n v="233"/>
    <n v="52884261.989999995"/>
    <n v="0"/>
    <n v="0"/>
    <n v="0"/>
    <n v="52884261.989999995"/>
    <m/>
    <m/>
    <x v="0"/>
    <x v="0"/>
    <m/>
    <m/>
    <s v=""/>
    <n v="0"/>
    <s v=""/>
    <s v=""/>
    <s v=""/>
    <s v=""/>
    <s v=""/>
    <s v=""/>
    <s v=""/>
    <s v=""/>
    <s v=""/>
    <s v=""/>
    <s v=""/>
    <s v=""/>
    <s v=""/>
    <s v=""/>
    <s v=""/>
    <s v=""/>
    <s v=""/>
    <s v=""/>
    <s v=""/>
    <s v=""/>
    <s v=""/>
    <s v=""/>
  </r>
  <r>
    <n v="1"/>
    <x v="20"/>
    <s v="г. Нытва, пр-т Ленина, д. 35"/>
    <n v="1984"/>
    <m/>
    <s v="Кирпич"/>
    <n v="5"/>
    <n v="2"/>
    <n v="3503.2"/>
    <n v="2401.8000000000002"/>
    <n v="2401.8000000000002"/>
    <n v="0"/>
    <n v="15776731.26"/>
    <m/>
    <m/>
    <m/>
    <n v="15776731.26"/>
    <n v="6568.711491381463"/>
    <n v="6568.711491381463"/>
    <x v="1"/>
    <x v="1"/>
    <m/>
    <m/>
    <s v="г. Нытва, пр-т Ленина, д. 35: 2024"/>
    <n v="1"/>
    <s v=""/>
    <s v=""/>
    <s v=""/>
    <s v=""/>
    <s v=""/>
    <s v=""/>
    <s v=""/>
    <s v=""/>
    <s v=""/>
    <n v="1"/>
    <s v=""/>
    <s v=""/>
    <s v=""/>
    <s v=""/>
    <s v=""/>
    <s v=""/>
    <s v=""/>
    <s v=""/>
    <s v=""/>
    <s v=""/>
    <s v=""/>
    <s v="РК"/>
  </r>
  <r>
    <n v="2"/>
    <x v="20"/>
    <s v="г. Нытва, пр-т Ленина, д. 41"/>
    <n v="1991"/>
    <m/>
    <s v="Панель"/>
    <n v="5"/>
    <n v="6"/>
    <n v="4023.6"/>
    <n v="4023.6"/>
    <n v="4023.6"/>
    <n v="175"/>
    <n v="19644663.699999999"/>
    <m/>
    <m/>
    <m/>
    <n v="19644663.699999999"/>
    <n v="4882.3600009941347"/>
    <n v="4882.3600009941347"/>
    <x v="1"/>
    <x v="1"/>
    <m/>
    <m/>
    <s v="г. Нытва, пр-т Ленина, д. 41: 2024"/>
    <n v="1"/>
    <s v=""/>
    <s v=""/>
    <s v=""/>
    <s v=""/>
    <s v=""/>
    <s v=""/>
    <s v=""/>
    <s v=""/>
    <s v=""/>
    <s v=""/>
    <n v="1"/>
    <s v=""/>
    <s v=""/>
    <s v=""/>
    <s v=""/>
    <s v=""/>
    <s v=""/>
    <s v=""/>
    <s v=""/>
    <s v=""/>
    <s v=""/>
    <s v="Рфа"/>
  </r>
  <r>
    <n v="3"/>
    <x v="20"/>
    <s v="г. Нытва, ул. Карла Либкнехта, д. 15"/>
    <n v="1951"/>
    <m/>
    <s v="Кирпич"/>
    <n v="2"/>
    <n v="1"/>
    <n v="624.39"/>
    <n v="378.89"/>
    <n v="245.5"/>
    <n v="23"/>
    <n v="5967538.7400000002"/>
    <m/>
    <m/>
    <m/>
    <n v="5967538.7400000002"/>
    <n v="15750.056058486633"/>
    <n v="15750.056058486633"/>
    <x v="1"/>
    <x v="1"/>
    <m/>
    <m/>
    <s v="г. Нытва, ул. Карла Либкнехта, д. 15: 2024"/>
    <n v="1"/>
    <s v=""/>
    <s v=""/>
    <s v=""/>
    <s v=""/>
    <s v=""/>
    <s v=""/>
    <s v=""/>
    <s v=""/>
    <s v=""/>
    <n v="1"/>
    <s v=""/>
    <s v=""/>
    <s v=""/>
    <s v=""/>
    <s v=""/>
    <s v=""/>
    <s v=""/>
    <s v=""/>
    <s v=""/>
    <s v=""/>
    <s v=""/>
    <s v="РК"/>
  </r>
  <r>
    <n v="4"/>
    <x v="20"/>
    <s v="г. Нытва, ул. Карла Либкнехта, д. 21"/>
    <n v="1953"/>
    <m/>
    <s v="Кирпич"/>
    <n v="2"/>
    <n v="2"/>
    <n v="747.2"/>
    <n v="667.9"/>
    <n v="667.9"/>
    <n v="35"/>
    <n v="11495328.289999999"/>
    <m/>
    <m/>
    <m/>
    <n v="11495328.289999999"/>
    <n v="17211.151804162299"/>
    <n v="17211.151804162299"/>
    <x v="1"/>
    <x v="1"/>
    <m/>
    <m/>
    <s v="г. Нытва, ул. Карла Либкнехта, д. 21: 2024"/>
    <n v="2"/>
    <s v=""/>
    <s v=""/>
    <s v=""/>
    <s v=""/>
    <s v=""/>
    <s v=""/>
    <s v=""/>
    <s v=""/>
    <s v=""/>
    <n v="1"/>
    <n v="1"/>
    <s v=""/>
    <s v=""/>
    <s v=""/>
    <s v=""/>
    <s v=""/>
    <s v=""/>
    <s v=""/>
    <s v=""/>
    <s v=""/>
    <s v=""/>
    <s v="РК Рфа"/>
  </r>
  <r>
    <n v="0"/>
    <x v="1"/>
    <s v="Октябрьский городской округ Пермского края"/>
    <s v=""/>
    <m/>
    <s v=""/>
    <s v=""/>
    <s v=""/>
    <n v="1411.6"/>
    <n v="1283.0999999999999"/>
    <n v="1283.0999999999999"/>
    <n v="54"/>
    <n v="15030269.389999999"/>
    <n v="0"/>
    <n v="0"/>
    <n v="0"/>
    <n v="15030269.389999999"/>
    <m/>
    <m/>
    <x v="0"/>
    <x v="0"/>
    <m/>
    <m/>
    <s v=""/>
    <n v="0"/>
    <s v=""/>
    <s v=""/>
    <s v=""/>
    <s v=""/>
    <s v=""/>
    <s v=""/>
    <s v=""/>
    <s v=""/>
    <s v=""/>
    <s v=""/>
    <s v=""/>
    <s v=""/>
    <s v=""/>
    <s v=""/>
    <s v=""/>
    <s v=""/>
    <s v=""/>
    <s v=""/>
    <s v=""/>
    <s v=""/>
    <s v=""/>
    <s v=""/>
  </r>
  <r>
    <n v="1"/>
    <x v="21"/>
    <s v="пгт Октябрьский, ул. Трактовая, д. 61"/>
    <n v="1976"/>
    <m/>
    <s v="Кирпич"/>
    <n v="2"/>
    <n v="2"/>
    <n v="542.4"/>
    <n v="507.6"/>
    <n v="507.6"/>
    <n v="27"/>
    <n v="5183928.34"/>
    <m/>
    <m/>
    <m/>
    <n v="5183928.34"/>
    <n v="10212.624783293932"/>
    <n v="10212.624783293932"/>
    <x v="1"/>
    <x v="1"/>
    <m/>
    <m/>
    <s v="пгт Октябрьский, ул. Трактовая, д. 61: 2024"/>
    <n v="1"/>
    <s v=""/>
    <s v=""/>
    <s v=""/>
    <s v=""/>
    <s v=""/>
    <s v=""/>
    <s v=""/>
    <s v=""/>
    <s v=""/>
    <n v="1"/>
    <s v=""/>
    <s v=""/>
    <s v=""/>
    <s v=""/>
    <s v=""/>
    <s v=""/>
    <s v=""/>
    <s v=""/>
    <s v=""/>
    <s v=""/>
    <s v=""/>
    <s v="РК"/>
  </r>
  <r>
    <n v="2"/>
    <x v="21"/>
    <s v="пгт Сарс, ул. Советская, д. 35"/>
    <n v="1969"/>
    <m/>
    <s v="Кирпич"/>
    <n v="2"/>
    <n v="3"/>
    <n v="869.2"/>
    <n v="775.5"/>
    <n v="775.5"/>
    <n v="27"/>
    <n v="9846341.0499999989"/>
    <m/>
    <m/>
    <m/>
    <n v="9846341.0499999989"/>
    <n v="12696.764732430689"/>
    <n v="12696.764732430689"/>
    <x v="1"/>
    <x v="1"/>
    <m/>
    <m/>
    <s v="пгт Сарс, ул. Советская, д. 35: 2024"/>
    <n v="5"/>
    <n v="1"/>
    <n v="1"/>
    <s v=""/>
    <n v="1"/>
    <n v="1"/>
    <n v="1"/>
    <s v=""/>
    <s v=""/>
    <s v=""/>
    <s v=""/>
    <s v=""/>
    <s v=""/>
    <s v=""/>
    <s v=""/>
    <s v=""/>
    <s v=""/>
    <s v=""/>
    <s v=""/>
    <s v=""/>
    <s v=""/>
    <s v=""/>
    <s v="РВИС ( ЭЛ ТЕП ХВС ГВС ВОД )"/>
  </r>
  <r>
    <n v="0"/>
    <x v="1"/>
    <s v="Ординский муниципальный округ Пермского края"/>
    <s v=""/>
    <m/>
    <s v=""/>
    <s v=""/>
    <s v=""/>
    <n v="1752.4"/>
    <n v="1618.1999999999998"/>
    <n v="1618.1999999999998"/>
    <n v="67"/>
    <n v="17017366.190000001"/>
    <n v="0"/>
    <n v="0"/>
    <n v="0"/>
    <n v="17017366.190000001"/>
    <m/>
    <m/>
    <x v="0"/>
    <x v="0"/>
    <m/>
    <m/>
    <s v=""/>
    <n v="0"/>
    <s v=""/>
    <s v=""/>
    <s v=""/>
    <s v=""/>
    <s v=""/>
    <s v=""/>
    <s v=""/>
    <s v=""/>
    <s v=""/>
    <s v=""/>
    <s v=""/>
    <s v=""/>
    <s v=""/>
    <s v=""/>
    <s v=""/>
    <s v=""/>
    <s v=""/>
    <s v=""/>
    <s v=""/>
    <s v=""/>
    <s v=""/>
    <s v=""/>
  </r>
  <r>
    <n v="1"/>
    <x v="22"/>
    <s v="с. Орда, ул. Новая, д. 4"/>
    <n v="1967"/>
    <m/>
    <s v="Кирпич"/>
    <n v="2"/>
    <n v="2"/>
    <n v="363.4"/>
    <n v="341.4"/>
    <n v="341.4"/>
    <n v="16"/>
    <n v="3742151.48"/>
    <m/>
    <m/>
    <m/>
    <n v="3742151.48"/>
    <n v="10961.193555946105"/>
    <n v="10961.193555946105"/>
    <x v="1"/>
    <x v="2"/>
    <m/>
    <m/>
    <s v="с. Орда, ул. Новая, д. 4: 2024"/>
    <n v="2"/>
    <n v="1"/>
    <s v=""/>
    <s v=""/>
    <s v=""/>
    <s v=""/>
    <s v=""/>
    <s v=""/>
    <s v=""/>
    <s v=""/>
    <n v="1"/>
    <s v=""/>
    <s v=""/>
    <s v=""/>
    <s v=""/>
    <s v=""/>
    <s v=""/>
    <s v=""/>
    <s v=""/>
    <s v=""/>
    <s v=""/>
    <s v=""/>
    <s v="РВИС ( ЭЛ ) РК"/>
  </r>
  <r>
    <n v="2"/>
    <x v="22"/>
    <s v="с. Орда, ул. Трактовая, д. 1Б"/>
    <n v="1988"/>
    <m/>
    <s v="Кирпич"/>
    <n v="2"/>
    <n v="3"/>
    <n v="982.1"/>
    <n v="904.7"/>
    <n v="904.7"/>
    <n v="32"/>
    <n v="9386312.7200000007"/>
    <m/>
    <m/>
    <m/>
    <n v="9386312.7200000007"/>
    <n v="10375.055510113851"/>
    <n v="10375.055510113851"/>
    <x v="1"/>
    <x v="1"/>
    <m/>
    <m/>
    <s v="с. Орда, ул. Трактовая, д. 1Б: 2024"/>
    <n v="1"/>
    <s v=""/>
    <s v=""/>
    <s v=""/>
    <s v=""/>
    <s v=""/>
    <s v=""/>
    <s v=""/>
    <s v=""/>
    <s v=""/>
    <n v="1"/>
    <s v=""/>
    <s v=""/>
    <s v=""/>
    <s v=""/>
    <s v=""/>
    <s v=""/>
    <s v=""/>
    <s v=""/>
    <s v=""/>
    <s v=""/>
    <s v=""/>
    <s v="РК"/>
  </r>
  <r>
    <n v="3"/>
    <x v="22"/>
    <s v="с. Орда, ул. Трактовая, д. 8"/>
    <n v="1976"/>
    <m/>
    <s v="Кирпич"/>
    <n v="2"/>
    <n v="2"/>
    <n v="406.9"/>
    <n v="372.1"/>
    <n v="372.1"/>
    <n v="19"/>
    <n v="3888901.99"/>
    <m/>
    <m/>
    <m/>
    <n v="3888901.99"/>
    <n v="10451.22813759742"/>
    <n v="10451.22813759742"/>
    <x v="1"/>
    <x v="1"/>
    <m/>
    <m/>
    <s v="с. Орда, ул. Трактовая, д. 8: 2024"/>
    <n v="1"/>
    <s v=""/>
    <s v=""/>
    <s v=""/>
    <s v=""/>
    <s v=""/>
    <s v=""/>
    <s v=""/>
    <s v=""/>
    <s v=""/>
    <n v="1"/>
    <s v=""/>
    <s v=""/>
    <s v=""/>
    <s v=""/>
    <s v=""/>
    <s v=""/>
    <s v=""/>
    <s v=""/>
    <s v=""/>
    <s v=""/>
    <s v=""/>
    <s v="РК"/>
  </r>
  <r>
    <n v="0"/>
    <x v="1"/>
    <s v="Осинский городской округ Пермского края"/>
    <s v=""/>
    <m/>
    <s v=""/>
    <s v=""/>
    <s v=""/>
    <n v="2398.5"/>
    <n v="891.9"/>
    <n v="833.80000000000007"/>
    <n v="36"/>
    <n v="23822106.110000003"/>
    <n v="0"/>
    <n v="0"/>
    <n v="0"/>
    <n v="23822106.110000003"/>
    <m/>
    <m/>
    <x v="0"/>
    <x v="0"/>
    <m/>
    <m/>
    <s v=""/>
    <n v="0"/>
    <s v=""/>
    <s v=""/>
    <s v=""/>
    <s v=""/>
    <s v=""/>
    <s v=""/>
    <s v=""/>
    <s v=""/>
    <s v=""/>
    <s v=""/>
    <s v=""/>
    <s v=""/>
    <s v=""/>
    <s v=""/>
    <s v=""/>
    <s v=""/>
    <s v=""/>
    <s v=""/>
    <s v=""/>
    <s v=""/>
    <s v=""/>
    <s v=""/>
  </r>
  <r>
    <n v="1"/>
    <x v="23"/>
    <s v="г. Оса, ул. Пугачева, д. 14"/>
    <n v="1971"/>
    <m/>
    <s v="Брус"/>
    <n v="3"/>
    <n v="1"/>
    <n v="1522"/>
    <n v="309"/>
    <n v="278.10000000000002"/>
    <n v="0"/>
    <n v="14546347.58"/>
    <m/>
    <m/>
    <m/>
    <n v="14546347.58"/>
    <n v="47075.558511326861"/>
    <n v="47075.558511326861"/>
    <x v="1"/>
    <x v="1"/>
    <m/>
    <m/>
    <s v="г. Оса, ул. Пугачева, д. 14: 2024"/>
    <n v="1"/>
    <s v=""/>
    <s v=""/>
    <s v=""/>
    <s v=""/>
    <s v=""/>
    <s v=""/>
    <s v=""/>
    <s v=""/>
    <s v=""/>
    <n v="1"/>
    <s v=""/>
    <s v=""/>
    <s v=""/>
    <s v=""/>
    <s v=""/>
    <s v=""/>
    <s v=""/>
    <s v=""/>
    <s v=""/>
    <s v=""/>
    <s v=""/>
    <s v="РК"/>
  </r>
  <r>
    <n v="2"/>
    <x v="23"/>
    <s v="г. Оса, ул. Степана Разина, д. 69"/>
    <n v="1962"/>
    <m/>
    <s v="Кирпич"/>
    <n v="2"/>
    <n v="2"/>
    <n v="448"/>
    <n v="272"/>
    <n v="244.8"/>
    <n v="0"/>
    <n v="4863232.6399999997"/>
    <m/>
    <m/>
    <m/>
    <n v="4863232.6399999997"/>
    <n v="17879.53176470588"/>
    <n v="17879.53176470588"/>
    <x v="1"/>
    <x v="1"/>
    <m/>
    <m/>
    <s v="г. Оса, ул. Степана Разина, д. 69: 2024"/>
    <n v="2"/>
    <s v=""/>
    <s v=""/>
    <s v=""/>
    <s v=""/>
    <s v=""/>
    <s v=""/>
    <s v=""/>
    <s v=""/>
    <s v=""/>
    <n v="1"/>
    <s v=""/>
    <s v=""/>
    <s v=""/>
    <n v="1"/>
    <s v=""/>
    <s v=""/>
    <s v=""/>
    <s v=""/>
    <s v=""/>
    <s v=""/>
    <s v=""/>
    <s v="РК РФ"/>
  </r>
  <r>
    <n v="3"/>
    <x v="23"/>
    <s v="с. Комарово, ул. Молодежная, д. 1"/>
    <n v="1972"/>
    <m/>
    <s v="Кирпич"/>
    <n v="2"/>
    <n v="1"/>
    <n v="428.5"/>
    <n v="310.89999999999998"/>
    <n v="310.89999999999998"/>
    <n v="36"/>
    <n v="4412525.8900000006"/>
    <m/>
    <m/>
    <m/>
    <n v="4412525.8900000006"/>
    <n v="14192.749726600196"/>
    <n v="14192.749726600196"/>
    <x v="1"/>
    <x v="1"/>
    <m/>
    <m/>
    <s v="с. Комарово, ул. Молодежная, д. 1: 2024"/>
    <n v="2"/>
    <n v="1"/>
    <s v=""/>
    <s v=""/>
    <s v=""/>
    <s v=""/>
    <s v=""/>
    <s v=""/>
    <s v=""/>
    <s v=""/>
    <n v="1"/>
    <s v=""/>
    <s v=""/>
    <s v=""/>
    <s v=""/>
    <s v=""/>
    <s v=""/>
    <s v=""/>
    <s v=""/>
    <s v=""/>
    <s v=""/>
    <s v=""/>
    <s v="РВИС ( ЭЛ ) РК"/>
  </r>
  <r>
    <n v="0"/>
    <x v="1"/>
    <s v="Оханский городской округ Пермского края"/>
    <s v=""/>
    <m/>
    <s v=""/>
    <s v=""/>
    <s v=""/>
    <n v="447.4"/>
    <n v="437.1"/>
    <n v="393.39"/>
    <n v="28"/>
    <n v="4275976.29"/>
    <n v="0"/>
    <n v="0"/>
    <n v="0"/>
    <n v="4275976.29"/>
    <m/>
    <m/>
    <x v="0"/>
    <x v="0"/>
    <m/>
    <m/>
    <s v=""/>
    <n v="0"/>
    <s v=""/>
    <s v=""/>
    <s v=""/>
    <s v=""/>
    <s v=""/>
    <s v=""/>
    <s v=""/>
    <s v=""/>
    <s v=""/>
    <s v=""/>
    <s v=""/>
    <s v=""/>
    <s v=""/>
    <s v=""/>
    <s v=""/>
    <s v=""/>
    <s v=""/>
    <s v=""/>
    <s v=""/>
    <s v=""/>
    <s v=""/>
    <s v=""/>
  </r>
  <r>
    <n v="1"/>
    <x v="24"/>
    <s v="г. Оханск, ул. Подвойского, д. 65"/>
    <n v="1969"/>
    <m/>
    <s v="Кирпич"/>
    <n v="2"/>
    <n v="2"/>
    <n v="447.4"/>
    <n v="437.1"/>
    <n v="393.39"/>
    <n v="28"/>
    <n v="4275976.29"/>
    <m/>
    <m/>
    <m/>
    <n v="4275976.29"/>
    <n v="9782.6041866849682"/>
    <n v="9782.6041866849682"/>
    <x v="1"/>
    <x v="1"/>
    <m/>
    <m/>
    <s v="г. Оханск, ул. Подвойского, д. 65: 2024"/>
    <n v="1"/>
    <s v=""/>
    <s v=""/>
    <s v=""/>
    <s v=""/>
    <s v=""/>
    <s v=""/>
    <s v=""/>
    <s v=""/>
    <s v=""/>
    <n v="1"/>
    <s v=""/>
    <s v=""/>
    <s v=""/>
    <s v=""/>
    <s v=""/>
    <s v=""/>
    <s v=""/>
    <s v=""/>
    <s v=""/>
    <s v=""/>
    <s v=""/>
    <s v="РК"/>
  </r>
  <r>
    <n v="0"/>
    <x v="1"/>
    <s v="Очерский городской округ Пермского края"/>
    <s v=""/>
    <m/>
    <s v=""/>
    <s v=""/>
    <s v=""/>
    <n v="1244.0999999999999"/>
    <n v="1116.9000000000001"/>
    <n v="1033"/>
    <n v="33"/>
    <n v="1614891.56"/>
    <n v="0"/>
    <n v="0"/>
    <n v="0"/>
    <n v="1614891.56"/>
    <m/>
    <m/>
    <x v="0"/>
    <x v="0"/>
    <m/>
    <m/>
    <s v=""/>
    <n v="0"/>
    <s v=""/>
    <s v=""/>
    <s v=""/>
    <s v=""/>
    <s v=""/>
    <s v=""/>
    <s v=""/>
    <s v=""/>
    <s v=""/>
    <s v=""/>
    <s v=""/>
    <s v=""/>
    <s v=""/>
    <s v=""/>
    <s v=""/>
    <s v=""/>
    <s v=""/>
    <s v=""/>
    <s v=""/>
    <s v=""/>
    <s v=""/>
    <s v=""/>
  </r>
  <r>
    <n v="1"/>
    <x v="25"/>
    <s v="г. Очер, ул. Носкова, д. 14"/>
    <n v="1980"/>
    <m/>
    <s v="Кирпич"/>
    <n v="2"/>
    <n v="4"/>
    <n v="1244.0999999999999"/>
    <n v="1116.9000000000001"/>
    <n v="1033"/>
    <n v="33"/>
    <n v="1614891.56"/>
    <m/>
    <m/>
    <m/>
    <n v="1614891.56"/>
    <n v="1445.8694242994"/>
    <n v="1445.8694242994"/>
    <x v="1"/>
    <x v="2"/>
    <m/>
    <m/>
    <s v="г. Очер, ул. Носкова, д. 14: 2024"/>
    <n v="1"/>
    <s v=""/>
    <s v=""/>
    <s v=""/>
    <s v=""/>
    <s v=""/>
    <s v=""/>
    <s v=""/>
    <s v=""/>
    <s v=""/>
    <s v=""/>
    <s v=""/>
    <s v=""/>
    <s v=""/>
    <n v="1"/>
    <s v=""/>
    <s v=""/>
    <s v=""/>
    <s v=""/>
    <s v=""/>
    <s v=""/>
    <s v=""/>
    <s v="РФ"/>
  </r>
  <r>
    <n v="0"/>
    <x v="1"/>
    <s v="Пермский городской округ, город Пермь"/>
    <s v=""/>
    <m/>
    <s v=""/>
    <s v=""/>
    <s v=""/>
    <n v="1092749.7499999995"/>
    <n v="869410.05999999959"/>
    <n v="767402.74625000043"/>
    <n v="34597"/>
    <n v="2823603161.3899999"/>
    <n v="0"/>
    <n v="0"/>
    <n v="0"/>
    <n v="2823603161.3899999"/>
    <m/>
    <m/>
    <x v="0"/>
    <x v="0"/>
    <m/>
    <m/>
    <s v=""/>
    <n v="0"/>
    <s v=""/>
    <s v=""/>
    <s v=""/>
    <s v=""/>
    <s v=""/>
    <s v=""/>
    <s v=""/>
    <s v=""/>
    <s v=""/>
    <s v=""/>
    <s v=""/>
    <s v=""/>
    <s v=""/>
    <s v=""/>
    <s v=""/>
    <s v=""/>
    <s v=""/>
    <s v=""/>
    <s v=""/>
    <s v=""/>
    <s v=""/>
    <s v=""/>
  </r>
  <r>
    <n v="1"/>
    <x v="26"/>
    <s v="г. Пермь, б-р Гагарина, д. 66А"/>
    <n v="2006"/>
    <m/>
    <n v="0"/>
    <n v="10"/>
    <n v="7"/>
    <n v="15765.18"/>
    <n v="13509.6"/>
    <n v="13509.6"/>
    <n v="438"/>
    <n v="5392952.7699999996"/>
    <m/>
    <m/>
    <m/>
    <n v="5392952.7699999996"/>
    <n v="399.19411159471781"/>
    <n v="399.19411159471781"/>
    <x v="1"/>
    <x v="2"/>
    <m/>
    <m/>
    <s v="г. Пермь, б-р Гагарина, д. 66А: 2024"/>
    <n v="1"/>
    <s v=""/>
    <s v=""/>
    <s v=""/>
    <n v="1"/>
    <s v=""/>
    <s v=""/>
    <s v=""/>
    <s v=""/>
    <s v=""/>
    <s v=""/>
    <s v=""/>
    <s v=""/>
    <s v=""/>
    <s v=""/>
    <s v=""/>
    <s v=""/>
    <s v=""/>
    <s v=""/>
    <s v=""/>
    <s v=""/>
    <s v=""/>
    <s v="РВИС ( ХВС )"/>
  </r>
  <r>
    <n v="2"/>
    <x v="26"/>
    <s v="г. Пермь, б-р Гагарина, д. 73"/>
    <n v="1963"/>
    <m/>
    <s v="Панель"/>
    <n v="5"/>
    <n v="4"/>
    <n v="3331.5"/>
    <n v="3148.6"/>
    <n v="3148.6"/>
    <n v="145"/>
    <n v="15003476.880000001"/>
    <m/>
    <m/>
    <m/>
    <n v="15003476.880000001"/>
    <n v="4765.1263672743444"/>
    <n v="4765.1263672743444"/>
    <x v="1"/>
    <x v="2"/>
    <m/>
    <m/>
    <s v="г. Пермь, б-р Гагарина, д. 73: 2024"/>
    <n v="1"/>
    <s v=""/>
    <s v=""/>
    <s v=""/>
    <s v=""/>
    <s v=""/>
    <s v=""/>
    <s v=""/>
    <s v=""/>
    <s v=""/>
    <n v="1"/>
    <s v=""/>
    <s v=""/>
    <s v=""/>
    <s v=""/>
    <s v=""/>
    <s v=""/>
    <s v=""/>
    <s v=""/>
    <s v=""/>
    <s v=""/>
    <s v=""/>
    <s v="РК"/>
  </r>
  <r>
    <n v="3"/>
    <x v="26"/>
    <s v="г. Пермь, пр-т Комсомольский, д. 3"/>
    <n v="1970"/>
    <m/>
    <s v="Кирпич"/>
    <n v="9"/>
    <n v="2"/>
    <n v="6207.3"/>
    <n v="5584.7"/>
    <n v="5575.01"/>
    <n v="106"/>
    <n v="12351223.470000001"/>
    <m/>
    <m/>
    <m/>
    <n v="12351223.470000001"/>
    <n v="2211.6180761723999"/>
    <n v="2211.6180761723999"/>
    <x v="1"/>
    <x v="2"/>
    <m/>
    <m/>
    <s v="г. Пермь, пр-т Комсомольский, д. 3: 2024"/>
    <n v="1"/>
    <s v=""/>
    <n v="1"/>
    <s v=""/>
    <s v=""/>
    <s v=""/>
    <s v=""/>
    <s v=""/>
    <s v=""/>
    <s v=""/>
    <s v=""/>
    <s v=""/>
    <s v=""/>
    <s v=""/>
    <s v=""/>
    <s v=""/>
    <s v=""/>
    <s v=""/>
    <s v=""/>
    <s v=""/>
    <s v=""/>
    <s v=""/>
    <s v="РВИС ( ТЕП )"/>
  </r>
  <r>
    <n v="4"/>
    <x v="26"/>
    <s v="г. Пермь, пр-т Комсомольский, д. 51"/>
    <n v="1953"/>
    <m/>
    <s v="Кирпич"/>
    <n v="5"/>
    <n v="3"/>
    <n v="3793.3"/>
    <n v="3152.7"/>
    <n v="3197.3"/>
    <n v="80"/>
    <n v="20178952.48"/>
    <m/>
    <m/>
    <m/>
    <n v="20178952.48"/>
    <n v="6400.5304913248965"/>
    <n v="6400.5304913248965"/>
    <x v="1"/>
    <x v="2"/>
    <m/>
    <m/>
    <s v="г. Пермь, пр-т Комсомольский, д. 51: 2024"/>
    <n v="2"/>
    <s v=""/>
    <s v=""/>
    <s v=""/>
    <s v=""/>
    <s v=""/>
    <s v=""/>
    <s v=""/>
    <s v=""/>
    <s v=""/>
    <n v="1"/>
    <s v=""/>
    <s v=""/>
    <s v=""/>
    <n v="1"/>
    <s v=""/>
    <s v=""/>
    <s v=""/>
    <s v=""/>
    <s v=""/>
    <s v=""/>
    <s v=""/>
    <s v="РК РФ"/>
  </r>
  <r>
    <n v="5"/>
    <x v="26"/>
    <s v="г. Пермь, пр-т Комсомольский, д. 72"/>
    <n v="1957"/>
    <m/>
    <s v="Кирпич"/>
    <n v="5"/>
    <n v="4"/>
    <n v="5400.5"/>
    <n v="3840.3"/>
    <n v="3840.3"/>
    <n v="111"/>
    <n v="24321259.760000002"/>
    <m/>
    <m/>
    <m/>
    <n v="24321259.760000002"/>
    <n v="6333.1666171913657"/>
    <n v="6333.1666171913657"/>
    <x v="1"/>
    <x v="1"/>
    <m/>
    <m/>
    <s v="г. Пермь, пр-т Комсомольский, д. 72: 2024"/>
    <n v="1"/>
    <s v=""/>
    <s v=""/>
    <s v=""/>
    <s v=""/>
    <s v=""/>
    <s v=""/>
    <s v=""/>
    <s v=""/>
    <s v=""/>
    <n v="1"/>
    <s v=""/>
    <s v=""/>
    <s v=""/>
    <s v=""/>
    <s v=""/>
    <s v=""/>
    <s v=""/>
    <s v=""/>
    <s v=""/>
    <s v=""/>
    <s v=""/>
    <s v="РК"/>
  </r>
  <r>
    <n v="6"/>
    <x v="26"/>
    <s v="г. Пермь, пр-т Парковый, д. 2"/>
    <n v="1987"/>
    <m/>
    <s v="Панель"/>
    <n v="16"/>
    <n v="1"/>
    <n v="6556.6"/>
    <n v="5302.0999999999995"/>
    <n v="5166.2"/>
    <n v="240"/>
    <n v="7999028.9199999999"/>
    <m/>
    <m/>
    <m/>
    <n v="7999028.9199999999"/>
    <n v="1508.652971464137"/>
    <n v="1508.652971464137"/>
    <x v="1"/>
    <x v="1"/>
    <m/>
    <m/>
    <s v="г. Пермь, пр-т Парковый, д. 2: 2024"/>
    <n v="1"/>
    <s v=""/>
    <s v=""/>
    <s v=""/>
    <s v=""/>
    <s v=""/>
    <s v=""/>
    <s v=""/>
    <n v="2"/>
    <n v="7999028.9199999999"/>
    <s v=""/>
    <s v=""/>
    <s v=""/>
    <s v=""/>
    <s v=""/>
    <s v=""/>
    <s v=""/>
    <s v=""/>
    <s v=""/>
    <s v=""/>
    <s v=""/>
    <s v=""/>
    <s v="РЛ"/>
  </r>
  <r>
    <n v="7"/>
    <x v="26"/>
    <s v="г. Пермь, пр-т Парковый, д. 28А"/>
    <n v="2001"/>
    <m/>
    <s v="Кирпич"/>
    <n v="16"/>
    <n v="2"/>
    <n v="13092"/>
    <n v="11008.5"/>
    <n v="10502"/>
    <n v="469"/>
    <n v="15998057.84"/>
    <m/>
    <m/>
    <m/>
    <n v="15998057.84"/>
    <n v="1453.2459317799883"/>
    <n v="1453.2459317799883"/>
    <x v="1"/>
    <x v="2"/>
    <m/>
    <m/>
    <s v="г. Пермь, пр-т Парковый, д. 28А: 2024"/>
    <n v="1"/>
    <s v=""/>
    <s v=""/>
    <s v=""/>
    <s v=""/>
    <s v=""/>
    <s v=""/>
    <s v=""/>
    <n v="4"/>
    <n v="15998057.84"/>
    <s v=""/>
    <s v=""/>
    <s v=""/>
    <s v=""/>
    <s v=""/>
    <s v=""/>
    <s v=""/>
    <s v=""/>
    <s v=""/>
    <s v=""/>
    <s v=""/>
    <s v=""/>
    <s v="РЛ"/>
  </r>
  <r>
    <n v="8"/>
    <x v="26"/>
    <s v="г. Пермь, пр-т Парковый, д. 4"/>
    <n v="1984"/>
    <m/>
    <s v="Панель"/>
    <n v="9"/>
    <n v="8"/>
    <n v="21535.200000000001"/>
    <n v="18480.8"/>
    <n v="18480.8"/>
    <n v="795"/>
    <n v="22228071.359999999"/>
    <m/>
    <m/>
    <m/>
    <n v="22228071.359999999"/>
    <n v="1202.7656465088091"/>
    <n v="1202.7656465088091"/>
    <x v="1"/>
    <x v="2"/>
    <m/>
    <m/>
    <s v="г. Пермь, пр-т Парковый, д. 4: 2024"/>
    <n v="1"/>
    <s v=""/>
    <s v=""/>
    <s v=""/>
    <s v=""/>
    <s v=""/>
    <s v=""/>
    <s v=""/>
    <n v="8"/>
    <n v="22228071.359999999"/>
    <s v=""/>
    <s v=""/>
    <s v=""/>
    <s v=""/>
    <s v=""/>
    <s v=""/>
    <s v=""/>
    <s v=""/>
    <s v=""/>
    <s v=""/>
    <s v=""/>
    <s v=""/>
    <s v="РЛ"/>
  </r>
  <r>
    <n v="9"/>
    <x v="26"/>
    <s v="г. Пермь, пр-т Парковый, д. 41В"/>
    <n v="1962"/>
    <m/>
    <s v="Кирпич"/>
    <n v="9"/>
    <n v="2"/>
    <n v="1636.66"/>
    <n v="1333"/>
    <n v="1333"/>
    <n v="58"/>
    <n v="5557017.8399999999"/>
    <m/>
    <m/>
    <m/>
    <n v="5557017.8399999999"/>
    <n v="4168.8055813953488"/>
    <n v="4168.8055813953488"/>
    <x v="1"/>
    <x v="2"/>
    <m/>
    <m/>
    <s v="г. Пермь, пр-т Парковый, д. 41В: 2024"/>
    <n v="1"/>
    <s v=""/>
    <s v=""/>
    <s v=""/>
    <s v=""/>
    <s v=""/>
    <s v=""/>
    <s v=""/>
    <n v="2"/>
    <n v="5557017.8399999999"/>
    <s v=""/>
    <s v=""/>
    <s v=""/>
    <s v=""/>
    <s v=""/>
    <s v=""/>
    <s v=""/>
    <s v=""/>
    <s v=""/>
    <s v=""/>
    <s v=""/>
    <s v=""/>
    <s v="РЛ"/>
  </r>
  <r>
    <n v="10"/>
    <x v="26"/>
    <s v="г. Пермь, пр-т Парковый, д. 45Б"/>
    <n v="1987"/>
    <m/>
    <s v="Кирпич"/>
    <n v="9"/>
    <n v="1"/>
    <n v="2372.3000000000002"/>
    <n v="1196.7"/>
    <n v="1196.7"/>
    <n v="102"/>
    <n v="2778508.92"/>
    <m/>
    <m/>
    <m/>
    <n v="2778508.92"/>
    <n v="2321.8090749561293"/>
    <n v="2321.8090749561293"/>
    <x v="1"/>
    <x v="1"/>
    <m/>
    <m/>
    <s v="г. Пермь, пр-т Парковый, д. 45Б: 2024"/>
    <n v="1"/>
    <s v=""/>
    <s v=""/>
    <s v=""/>
    <s v=""/>
    <s v=""/>
    <s v=""/>
    <s v=""/>
    <n v="1"/>
    <n v="2778508.92"/>
    <s v=""/>
    <s v=""/>
    <s v=""/>
    <s v=""/>
    <s v=""/>
    <s v=""/>
    <s v=""/>
    <s v=""/>
    <s v=""/>
    <s v=""/>
    <s v=""/>
    <s v=""/>
    <s v="РЛ"/>
  </r>
  <r>
    <n v="11"/>
    <x v="26"/>
    <s v="г. Пермь, ул. 1-я Красноармейская, д. 44А"/>
    <n v="1965"/>
    <m/>
    <s v="Кирпич"/>
    <n v="5"/>
    <n v="3"/>
    <n v="2646.37"/>
    <n v="2468"/>
    <n v="2135.9"/>
    <n v="79"/>
    <n v="11917980.220000001"/>
    <m/>
    <m/>
    <m/>
    <n v="11917980.220000001"/>
    <n v="4829.0033306320911"/>
    <n v="4829.0033306320911"/>
    <x v="1"/>
    <x v="2"/>
    <m/>
    <m/>
    <s v="г. Пермь, ул. 1-я Красноармейская, д. 44А: 2024"/>
    <n v="1"/>
    <s v=""/>
    <s v=""/>
    <s v=""/>
    <s v=""/>
    <s v=""/>
    <s v=""/>
    <s v=""/>
    <s v=""/>
    <s v=""/>
    <n v="1"/>
    <s v=""/>
    <s v=""/>
    <s v=""/>
    <s v=""/>
    <s v=""/>
    <s v=""/>
    <s v=""/>
    <s v=""/>
    <s v=""/>
    <s v=""/>
    <s v=""/>
    <s v="РК"/>
  </r>
  <r>
    <n v="12"/>
    <x v="26"/>
    <s v="г. Пермь, ул. 25 Октября, д. 27"/>
    <n v="1948"/>
    <m/>
    <s v="Кирпич"/>
    <n v="4"/>
    <n v="3"/>
    <n v="2536.6"/>
    <n v="2190.6999999999998"/>
    <n v="1895.4862499999999"/>
    <n v="63"/>
    <n v="14454739.010000002"/>
    <m/>
    <m/>
    <m/>
    <n v="14454739.010000002"/>
    <n v="6598.2284247044336"/>
    <n v="6598.2284247044336"/>
    <x v="1"/>
    <x v="1"/>
    <m/>
    <m/>
    <s v="г. Пермь, ул. 25 Октября, д. 27: 2024"/>
    <n v="2"/>
    <s v=""/>
    <s v=""/>
    <s v=""/>
    <s v=""/>
    <s v=""/>
    <s v=""/>
    <s v=""/>
    <s v=""/>
    <s v=""/>
    <s v=""/>
    <n v="1"/>
    <s v=""/>
    <s v=""/>
    <n v="1"/>
    <s v=""/>
    <s v=""/>
    <s v=""/>
    <s v=""/>
    <s v=""/>
    <s v=""/>
    <s v=""/>
    <s v="Рфа РФ"/>
  </r>
  <r>
    <n v="13"/>
    <x v="26"/>
    <s v="г. Пермь, ул. 25 Октября, д. 4"/>
    <n v="1958"/>
    <m/>
    <s v="Кирпич"/>
    <n v="6"/>
    <n v="4"/>
    <n v="4565.8"/>
    <n v="3686.0499999999997"/>
    <n v="2810.45"/>
    <n v="96"/>
    <n v="18831870.390000001"/>
    <m/>
    <m/>
    <m/>
    <n v="18831870.390000001"/>
    <n v="5108.9568481165479"/>
    <n v="5108.9568481165479"/>
    <x v="1"/>
    <x v="1"/>
    <m/>
    <m/>
    <s v="г. Пермь, ул. 25 Октября, д. 4: 2024"/>
    <n v="4"/>
    <s v=""/>
    <n v="1"/>
    <s v=""/>
    <n v="1"/>
    <n v="1"/>
    <n v="1"/>
    <s v=""/>
    <s v=""/>
    <s v=""/>
    <s v=""/>
    <s v=""/>
    <s v=""/>
    <s v=""/>
    <s v=""/>
    <s v=""/>
    <s v=""/>
    <s v=""/>
    <s v=""/>
    <s v=""/>
    <s v=""/>
    <s v=""/>
    <s v="РВИС ( ТЕП ХВС ГВС ВОД )"/>
  </r>
  <r>
    <n v="14"/>
    <x v="26"/>
    <s v="г. Пермь, ул. 9-го Мая, д. 18/1"/>
    <n v="1996"/>
    <m/>
    <s v="Кирпич"/>
    <n v="7"/>
    <n v="3"/>
    <n v="2460.5"/>
    <n v="2221.9"/>
    <n v="2221.9"/>
    <n v="36"/>
    <n v="2778508.92"/>
    <m/>
    <m/>
    <m/>
    <n v="2778508.92"/>
    <n v="1250.5103379990098"/>
    <n v="1250.5103379990098"/>
    <x v="1"/>
    <x v="2"/>
    <m/>
    <m/>
    <s v="г. Пермь, ул. 9-го Мая, д. 18/1: 2024"/>
    <n v="1"/>
    <s v=""/>
    <s v=""/>
    <s v=""/>
    <s v=""/>
    <s v=""/>
    <s v=""/>
    <s v=""/>
    <n v="1"/>
    <n v="2778508.92"/>
    <s v=""/>
    <s v=""/>
    <s v=""/>
    <s v=""/>
    <s v=""/>
    <s v=""/>
    <s v=""/>
    <s v=""/>
    <s v=""/>
    <s v=""/>
    <s v=""/>
    <s v=""/>
    <s v="РЛ"/>
  </r>
  <r>
    <n v="15"/>
    <x v="26"/>
    <s v="г. Пермь, ул. Александра Невского, д. 10"/>
    <n v="1954"/>
    <m/>
    <s v="Блоки"/>
    <n v="3"/>
    <n v="1"/>
    <n v="503.5"/>
    <n v="446"/>
    <n v="446"/>
    <n v="20"/>
    <n v="4812145.87"/>
    <m/>
    <m/>
    <m/>
    <n v="4812145.87"/>
    <n v="10789.564730941704"/>
    <n v="10789.564730941704"/>
    <x v="1"/>
    <x v="2"/>
    <m/>
    <m/>
    <s v="г. Пермь, ул. Александра Невского, д. 10: 2024"/>
    <n v="1"/>
    <s v=""/>
    <s v=""/>
    <s v=""/>
    <s v=""/>
    <s v=""/>
    <s v=""/>
    <s v=""/>
    <s v=""/>
    <s v=""/>
    <n v="1"/>
    <s v=""/>
    <s v=""/>
    <s v=""/>
    <s v=""/>
    <s v=""/>
    <s v=""/>
    <s v=""/>
    <s v=""/>
    <s v=""/>
    <s v=""/>
    <s v=""/>
    <s v="РК"/>
  </r>
  <r>
    <n v="16"/>
    <x v="26"/>
    <s v="г. Пермь, ул. Александра Невского, д. 8"/>
    <n v="1953"/>
    <m/>
    <s v="Блоки"/>
    <n v="3"/>
    <n v="4"/>
    <n v="2540.1"/>
    <n v="1717.8"/>
    <n v="1717.8"/>
    <n v="78"/>
    <n v="14801543.720000001"/>
    <m/>
    <m/>
    <m/>
    <n v="14801543.720000001"/>
    <n v="8616.5698684363724"/>
    <n v="8616.5698684363724"/>
    <x v="1"/>
    <x v="1"/>
    <m/>
    <m/>
    <s v="г. Пермь, ул. Александра Невского, д. 8: 2024"/>
    <n v="1"/>
    <s v=""/>
    <s v=""/>
    <s v=""/>
    <s v=""/>
    <s v=""/>
    <s v=""/>
    <s v=""/>
    <s v=""/>
    <s v=""/>
    <s v=""/>
    <n v="1"/>
    <s v=""/>
    <s v=""/>
    <s v=""/>
    <s v=""/>
    <s v=""/>
    <s v=""/>
    <s v=""/>
    <s v=""/>
    <s v=""/>
    <s v=""/>
    <s v="Рфа"/>
  </r>
  <r>
    <n v="17"/>
    <x v="26"/>
    <s v="г. Пермь, ул. Аркадия Гайдара, д. 18"/>
    <n v="1964"/>
    <m/>
    <s v="Кирпич"/>
    <n v="5"/>
    <n v="4"/>
    <n v="3909"/>
    <n v="3205.8"/>
    <n v="2802.7"/>
    <n v="154"/>
    <n v="3190173.99"/>
    <m/>
    <m/>
    <m/>
    <n v="3190173.99"/>
    <n v="995.12570653191096"/>
    <n v="995.12570653191096"/>
    <x v="1"/>
    <x v="2"/>
    <m/>
    <m/>
    <s v="г. Пермь, ул. Аркадия Гайдара, д. 18: 2024"/>
    <n v="1"/>
    <s v=""/>
    <s v=""/>
    <s v=""/>
    <s v=""/>
    <s v=""/>
    <s v=""/>
    <s v=""/>
    <s v=""/>
    <s v=""/>
    <s v=""/>
    <s v=""/>
    <s v=""/>
    <s v=""/>
    <n v="1"/>
    <s v=""/>
    <s v=""/>
    <s v=""/>
    <s v=""/>
    <s v=""/>
    <s v=""/>
    <s v=""/>
    <s v="РФ"/>
  </r>
  <r>
    <n v="18"/>
    <x v="26"/>
    <s v="г. Пермь, ул. Аркадия Гайдара, д. 8"/>
    <n v="1967"/>
    <m/>
    <s v="панели"/>
    <n v="5"/>
    <n v="8"/>
    <n v="6459"/>
    <n v="5720.7"/>
    <n v="5568.8"/>
    <n v="0"/>
    <n v="29250485.759999998"/>
    <m/>
    <m/>
    <m/>
    <n v="29250485.759999998"/>
    <n v="5113.0955582358802"/>
    <n v="5113.0955582358802"/>
    <x v="1"/>
    <x v="2"/>
    <m/>
    <m/>
    <s v="г. Пермь, ул. Аркадия Гайдара, д. 8: 2024"/>
    <n v="2"/>
    <s v=""/>
    <s v=""/>
    <s v=""/>
    <s v=""/>
    <s v=""/>
    <s v=""/>
    <s v=""/>
    <s v=""/>
    <s v=""/>
    <n v="1"/>
    <s v=""/>
    <s v=""/>
    <s v=""/>
    <s v=""/>
    <s v=""/>
    <s v=""/>
    <s v=""/>
    <s v=""/>
    <s v=""/>
    <s v=""/>
    <n v="1"/>
    <s v="РК КО"/>
  </r>
  <r>
    <n v="19"/>
    <x v="26"/>
    <s v="г. Пермь, ул. Аркадия Гайдара, д. 9А"/>
    <n v="1980"/>
    <m/>
    <s v="Панель"/>
    <n v="9"/>
    <n v="2"/>
    <n v="3855"/>
    <n v="2628.6"/>
    <n v="2628.6"/>
    <n v="210"/>
    <n v="5557017.8399999999"/>
    <m/>
    <m/>
    <m/>
    <n v="5557017.8399999999"/>
    <n v="2114.0598950011413"/>
    <n v="2114.0598950011413"/>
    <x v="1"/>
    <x v="1"/>
    <m/>
    <m/>
    <s v="г. Пермь, ул. Аркадия Гайдара, д. 9А: 2024"/>
    <n v="1"/>
    <s v=""/>
    <s v=""/>
    <s v=""/>
    <s v=""/>
    <s v=""/>
    <s v=""/>
    <s v=""/>
    <n v="2"/>
    <n v="5557017.8399999999"/>
    <s v=""/>
    <s v=""/>
    <s v=""/>
    <s v=""/>
    <s v=""/>
    <s v=""/>
    <s v=""/>
    <s v=""/>
    <s v=""/>
    <s v=""/>
    <s v=""/>
    <s v=""/>
    <s v="РЛ"/>
  </r>
  <r>
    <n v="20"/>
    <x v="26"/>
    <s v="г. Пермь, ул. Бенгальская, д. 10"/>
    <n v="1993"/>
    <m/>
    <s v="Панель"/>
    <n v="5"/>
    <n v="6"/>
    <n v="4759.8999999999996"/>
    <n v="3700"/>
    <n v="3700"/>
    <n v="208"/>
    <n v="21436304.850000001"/>
    <m/>
    <m/>
    <m/>
    <n v="21436304.850000001"/>
    <n v="5793.5959054054056"/>
    <n v="5793.5959054054056"/>
    <x v="1"/>
    <x v="1"/>
    <m/>
    <m/>
    <s v="г. Пермь, ул. Бенгальская, д. 10: 2024"/>
    <n v="1"/>
    <s v=""/>
    <s v=""/>
    <s v=""/>
    <s v=""/>
    <s v=""/>
    <s v=""/>
    <s v=""/>
    <s v=""/>
    <s v=""/>
    <n v="1"/>
    <s v=""/>
    <s v=""/>
    <s v=""/>
    <s v=""/>
    <s v=""/>
    <s v=""/>
    <s v=""/>
    <s v=""/>
    <s v=""/>
    <s v=""/>
    <s v=""/>
    <s v="РК"/>
  </r>
  <r>
    <n v="21"/>
    <x v="26"/>
    <s v="г. Пермь, ул. Блюхера, д. 7"/>
    <n v="1967"/>
    <m/>
    <s v="Панель"/>
    <n v="5"/>
    <n v="6"/>
    <n v="4973.3"/>
    <n v="4357.74"/>
    <n v="4357.74"/>
    <n v="215"/>
    <n v="2584176.41"/>
    <m/>
    <m/>
    <m/>
    <n v="2584176.41"/>
    <n v="593.00839655417724"/>
    <n v="593.00839655417724"/>
    <x v="1"/>
    <x v="1"/>
    <m/>
    <m/>
    <s v="г. Пермь, ул. Блюхера, д. 7: 2024"/>
    <n v="1"/>
    <n v="1"/>
    <s v=""/>
    <s v=""/>
    <s v=""/>
    <s v=""/>
    <s v=""/>
    <s v=""/>
    <s v=""/>
    <s v=""/>
    <s v=""/>
    <s v=""/>
    <s v=""/>
    <s v=""/>
    <s v=""/>
    <s v=""/>
    <s v=""/>
    <s v=""/>
    <s v=""/>
    <s v=""/>
    <s v=""/>
    <s v=""/>
    <s v="РВИС ( ЭЛ )"/>
  </r>
  <r>
    <n v="22"/>
    <x v="26"/>
    <s v="г. Пермь, ул. Богдана Хмельницкого, д. 11"/>
    <n v="1960"/>
    <m/>
    <s v="Кирпич"/>
    <n v="3"/>
    <n v="3"/>
    <n v="1687"/>
    <n v="1543.5"/>
    <n v="1543.5"/>
    <n v="93"/>
    <n v="16123316.93"/>
    <m/>
    <m/>
    <m/>
    <n v="16123316.93"/>
    <n v="10445.945532879818"/>
    <n v="10445.945532879818"/>
    <x v="1"/>
    <x v="2"/>
    <m/>
    <m/>
    <s v="г. Пермь, ул. Богдана Хмельницкого, д. 11: 2024"/>
    <n v="1"/>
    <s v=""/>
    <s v=""/>
    <s v=""/>
    <s v=""/>
    <s v=""/>
    <s v=""/>
    <s v=""/>
    <s v=""/>
    <s v=""/>
    <n v="1"/>
    <s v=""/>
    <s v=""/>
    <s v=""/>
    <s v=""/>
    <s v=""/>
    <s v=""/>
    <s v=""/>
    <s v=""/>
    <s v=""/>
    <s v=""/>
    <s v=""/>
    <s v="РК"/>
  </r>
  <r>
    <n v="23"/>
    <x v="26"/>
    <s v="г. Пермь, ул. Богдана Хмельницкого, д. 31"/>
    <n v="1976"/>
    <m/>
    <s v="Панель"/>
    <n v="5"/>
    <n v="0"/>
    <n v="3895"/>
    <n v="3860.8"/>
    <n v="3860.8"/>
    <n v="186"/>
    <n v="19016792.199999999"/>
    <m/>
    <m/>
    <m/>
    <n v="19016792.199999999"/>
    <n v="4925.6092519685035"/>
    <n v="4925.6092519685035"/>
    <x v="1"/>
    <x v="2"/>
    <m/>
    <m/>
    <s v="г. Пермь, ул. Богдана Хмельницкого, д. 31: 2024"/>
    <n v="1"/>
    <s v=""/>
    <s v=""/>
    <s v=""/>
    <s v=""/>
    <s v=""/>
    <s v=""/>
    <s v=""/>
    <s v=""/>
    <s v=""/>
    <s v=""/>
    <n v="1"/>
    <s v=""/>
    <s v=""/>
    <s v=""/>
    <s v=""/>
    <s v=""/>
    <s v=""/>
    <s v=""/>
    <s v=""/>
    <s v=""/>
    <s v=""/>
    <s v="Рфа"/>
  </r>
  <r>
    <n v="24"/>
    <x v="26"/>
    <s v="г. Пермь, ул. Богдана Хмельницкого, д. 9"/>
    <n v="1960"/>
    <m/>
    <s v="Кирпич"/>
    <n v="3"/>
    <n v="3"/>
    <n v="1661.4"/>
    <n v="1465.8"/>
    <n v="1465.8"/>
    <n v="82"/>
    <n v="15878647.75"/>
    <m/>
    <m/>
    <m/>
    <n v="15878647.75"/>
    <n v="10832.751910219675"/>
    <n v="10832.751910219675"/>
    <x v="1"/>
    <x v="1"/>
    <m/>
    <m/>
    <s v="г. Пермь, ул. Богдана Хмельницкого, д. 9: 2024"/>
    <n v="1"/>
    <s v=""/>
    <s v=""/>
    <s v=""/>
    <s v=""/>
    <s v=""/>
    <s v=""/>
    <s v=""/>
    <s v=""/>
    <s v=""/>
    <n v="1"/>
    <s v=""/>
    <s v=""/>
    <s v=""/>
    <s v=""/>
    <s v=""/>
    <s v=""/>
    <s v=""/>
    <s v=""/>
    <s v=""/>
    <s v=""/>
    <s v=""/>
    <s v="РК"/>
  </r>
  <r>
    <n v="25"/>
    <x v="26"/>
    <s v="г. Пермь, ул. Борчанинова, д. 1"/>
    <n v="1962"/>
    <m/>
    <s v="Кирпич"/>
    <n v="5"/>
    <n v="2"/>
    <n v="2595.1999999999998"/>
    <n v="1920"/>
    <n v="1920"/>
    <n v="126"/>
    <n v="12670700.67"/>
    <m/>
    <m/>
    <m/>
    <n v="12670700.67"/>
    <n v="6599.3232656250002"/>
    <n v="6599.3232656250002"/>
    <x v="1"/>
    <x v="1"/>
    <m/>
    <m/>
    <s v="г. Пермь, ул. Борчанинова, д. 1: 2024"/>
    <n v="1"/>
    <s v=""/>
    <s v=""/>
    <s v=""/>
    <s v=""/>
    <s v=""/>
    <s v=""/>
    <s v=""/>
    <s v=""/>
    <s v=""/>
    <s v=""/>
    <n v="1"/>
    <s v=""/>
    <s v=""/>
    <s v=""/>
    <s v=""/>
    <s v=""/>
    <s v=""/>
    <s v=""/>
    <s v=""/>
    <s v=""/>
    <s v=""/>
    <s v="Рфа"/>
  </r>
  <r>
    <n v="26"/>
    <x v="26"/>
    <s v="г. Пермь, ул. Борчанинова, д. 15"/>
    <n v="1995"/>
    <m/>
    <s v="Кирпич"/>
    <n v="9"/>
    <n v="6"/>
    <n v="16982.2"/>
    <n v="14994.4"/>
    <n v="11449.3"/>
    <n v="486"/>
    <n v="16671053.52"/>
    <m/>
    <m/>
    <m/>
    <n v="16671053.52"/>
    <n v="1111.8186469615323"/>
    <n v="1111.8186469615323"/>
    <x v="1"/>
    <x v="2"/>
    <m/>
    <m/>
    <s v="г. Пермь, ул. Борчанинова, д. 15: 2024"/>
    <n v="1"/>
    <s v=""/>
    <s v=""/>
    <s v=""/>
    <s v=""/>
    <s v=""/>
    <s v=""/>
    <s v=""/>
    <n v="6"/>
    <n v="16671053.52"/>
    <s v=""/>
    <s v=""/>
    <s v=""/>
    <s v=""/>
    <s v=""/>
    <s v=""/>
    <s v=""/>
    <s v=""/>
    <s v=""/>
    <s v=""/>
    <s v=""/>
    <s v=""/>
    <s v="РЛ"/>
  </r>
  <r>
    <n v="27"/>
    <x v="26"/>
    <s v="г. Пермь, ул. Братьев Вагановых, д. 8"/>
    <n v="1959"/>
    <m/>
    <s v="Кирпич"/>
    <n v="4"/>
    <n v="1"/>
    <n v="2452.5"/>
    <n v="1563.4"/>
    <n v="1563.4"/>
    <n v="93"/>
    <n v="11044882.800000001"/>
    <m/>
    <m/>
    <m/>
    <n v="11044882.800000001"/>
    <n v="7064.6557502878341"/>
    <n v="7064.6557502878341"/>
    <x v="1"/>
    <x v="2"/>
    <m/>
    <m/>
    <s v="г. Пермь, ул. Братьев Вагановых, д. 8: 2024"/>
    <n v="1"/>
    <s v=""/>
    <s v=""/>
    <s v=""/>
    <s v=""/>
    <s v=""/>
    <s v=""/>
    <s v=""/>
    <s v=""/>
    <s v=""/>
    <n v="1"/>
    <s v=""/>
    <s v=""/>
    <s v=""/>
    <s v=""/>
    <s v=""/>
    <s v=""/>
    <s v=""/>
    <s v=""/>
    <s v=""/>
    <s v=""/>
    <s v=""/>
    <s v="РК"/>
  </r>
  <r>
    <n v="28"/>
    <x v="26"/>
    <s v="г. Пермь, ул. Бумажников, д. 12"/>
    <n v="1961"/>
    <m/>
    <s v="Кирпич"/>
    <n v="3"/>
    <n v="2"/>
    <n v="1069.2"/>
    <n v="979.7"/>
    <n v="903.5"/>
    <n v="49"/>
    <n v="10218761.390000001"/>
    <m/>
    <m/>
    <m/>
    <n v="10218761.390000001"/>
    <n v="10430.50055118914"/>
    <n v="10430.50055118914"/>
    <x v="1"/>
    <x v="1"/>
    <m/>
    <m/>
    <s v="г. Пермь, ул. Бумажников, д. 12: 2024"/>
    <n v="1"/>
    <s v=""/>
    <s v=""/>
    <s v=""/>
    <s v=""/>
    <s v=""/>
    <s v=""/>
    <s v=""/>
    <s v=""/>
    <s v=""/>
    <n v="1"/>
    <s v=""/>
    <s v=""/>
    <s v=""/>
    <s v=""/>
    <s v=""/>
    <s v=""/>
    <s v=""/>
    <s v=""/>
    <s v=""/>
    <s v=""/>
    <s v=""/>
    <s v="РК"/>
  </r>
  <r>
    <n v="29"/>
    <x v="26"/>
    <s v="г. Пермь, ул. Бумажников, д. 20"/>
    <n v="1972"/>
    <m/>
    <s v="Панель"/>
    <n v="5"/>
    <n v="8"/>
    <n v="5209.2"/>
    <n v="3032.7999999999997"/>
    <n v="3032.8"/>
    <n v="277"/>
    <n v="25433189.710000001"/>
    <m/>
    <m/>
    <m/>
    <n v="25433189.710000001"/>
    <n v="8386.0425052756545"/>
    <n v="8386.0425052756545"/>
    <x v="1"/>
    <x v="1"/>
    <m/>
    <m/>
    <s v="г. Пермь, ул. Бумажников, д. 20: 2024"/>
    <n v="1"/>
    <s v=""/>
    <s v=""/>
    <s v=""/>
    <s v=""/>
    <s v=""/>
    <s v=""/>
    <s v=""/>
    <s v=""/>
    <s v=""/>
    <s v=""/>
    <n v="1"/>
    <s v=""/>
    <s v=""/>
    <s v=""/>
    <s v=""/>
    <s v=""/>
    <s v=""/>
    <s v=""/>
    <s v=""/>
    <s v=""/>
    <s v=""/>
    <s v="Рфа"/>
  </r>
  <r>
    <n v="30"/>
    <x v="26"/>
    <s v="г. Пермь, ул. Вагонная, д. 25"/>
    <n v="2011"/>
    <m/>
    <n v="0"/>
    <n v="10"/>
    <n v="3"/>
    <n v="9481.4"/>
    <n v="1708.5"/>
    <n v="3813"/>
    <n v="0"/>
    <n v="8361267.4000000004"/>
    <m/>
    <m/>
    <m/>
    <n v="8361267.4000000004"/>
    <n v="4893.9229733684524"/>
    <n v="4893.9229733684524"/>
    <x v="1"/>
    <x v="2"/>
    <m/>
    <m/>
    <s v="г. Пермь, ул. Вагонная, д. 25: 2024"/>
    <n v="2"/>
    <s v=""/>
    <s v=""/>
    <s v=""/>
    <s v=""/>
    <s v=""/>
    <s v=""/>
    <n v="1"/>
    <s v=""/>
    <s v=""/>
    <s v=""/>
    <s v=""/>
    <s v=""/>
    <s v=""/>
    <n v="1"/>
    <s v=""/>
    <s v=""/>
    <s v=""/>
    <s v=""/>
    <s v=""/>
    <s v=""/>
    <s v=""/>
    <s v="РП РФ"/>
  </r>
  <r>
    <n v="31"/>
    <x v="26"/>
    <s v="г. Пермь, ул. Васнецова, д. 3"/>
    <n v="1974"/>
    <m/>
    <s v="Кирпич"/>
    <n v="5"/>
    <n v="8"/>
    <n v="5221.3999999999996"/>
    <n v="3603.9999999999995"/>
    <n v="3604"/>
    <n v="270"/>
    <n v="4472129.0999999996"/>
    <m/>
    <m/>
    <m/>
    <n v="4472129.0999999996"/>
    <n v="1240.8793285238623"/>
    <n v="1240.8793285238623"/>
    <x v="1"/>
    <x v="2"/>
    <m/>
    <m/>
    <s v="г. Пермь, ул. Васнецова, д. 3: 2024"/>
    <n v="1"/>
    <s v=""/>
    <s v=""/>
    <s v=""/>
    <s v=""/>
    <n v="1"/>
    <s v=""/>
    <s v=""/>
    <s v=""/>
    <s v=""/>
    <s v=""/>
    <s v=""/>
    <s v=""/>
    <s v=""/>
    <s v=""/>
    <s v=""/>
    <s v=""/>
    <s v=""/>
    <s v=""/>
    <s v=""/>
    <s v=""/>
    <s v=""/>
    <s v="РВИС ( ГВС )"/>
  </r>
  <r>
    <n v="32"/>
    <x v="26"/>
    <s v="г. Пермь, ул. Весенняя, д. 16"/>
    <n v="1958"/>
    <m/>
    <s v="Кирпич"/>
    <n v="2"/>
    <n v="4"/>
    <n v="639.29999999999995"/>
    <n v="600.20000000000005"/>
    <n v="600.20000000000005"/>
    <n v="34"/>
    <n v="6110039.4299999997"/>
    <m/>
    <m/>
    <m/>
    <n v="6110039.4299999997"/>
    <n v="10180.005714761744"/>
    <n v="10180.005714761744"/>
    <x v="1"/>
    <x v="1"/>
    <m/>
    <m/>
    <s v="г. Пермь, ул. Весенняя, д. 16: 2024"/>
    <n v="1"/>
    <s v=""/>
    <s v=""/>
    <s v=""/>
    <s v=""/>
    <s v=""/>
    <s v=""/>
    <s v=""/>
    <s v=""/>
    <s v=""/>
    <n v="1"/>
    <s v=""/>
    <s v=""/>
    <s v=""/>
    <s v=""/>
    <s v=""/>
    <s v=""/>
    <s v=""/>
    <s v=""/>
    <s v=""/>
    <s v=""/>
    <s v=""/>
    <s v="РК"/>
  </r>
  <r>
    <n v="33"/>
    <x v="26"/>
    <s v="г. Пермь, ул. Весенняя, д. 19"/>
    <n v="1958"/>
    <m/>
    <s v="Кирпич"/>
    <n v="2"/>
    <n v="4"/>
    <n v="598.6"/>
    <n v="598.6"/>
    <n v="598.6"/>
    <n v="29"/>
    <n v="5721053.6500000004"/>
    <m/>
    <m/>
    <m/>
    <n v="5721053.6500000004"/>
    <n v="9557.3899933177418"/>
    <n v="9557.3899933177418"/>
    <x v="1"/>
    <x v="2"/>
    <m/>
    <m/>
    <s v="г. Пермь, ул. Весенняя, д. 19: 2024"/>
    <n v="1"/>
    <s v=""/>
    <s v=""/>
    <s v=""/>
    <s v=""/>
    <s v=""/>
    <s v=""/>
    <s v=""/>
    <s v=""/>
    <s v=""/>
    <n v="1"/>
    <s v=""/>
    <s v=""/>
    <s v=""/>
    <s v=""/>
    <s v=""/>
    <s v=""/>
    <s v=""/>
    <s v=""/>
    <s v=""/>
    <s v=""/>
    <s v=""/>
    <s v="РК"/>
  </r>
  <r>
    <n v="34"/>
    <x v="26"/>
    <s v="г. Пермь, ул. Весенняя, д. 30"/>
    <n v="1957"/>
    <m/>
    <s v="Кирпич"/>
    <n v="2"/>
    <n v="4"/>
    <n v="589.4"/>
    <n v="369.6"/>
    <n v="369.6"/>
    <n v="36"/>
    <n v="5633125.6699999999"/>
    <m/>
    <m/>
    <m/>
    <n v="5633125.6699999999"/>
    <n v="15241.140882034631"/>
    <n v="15241.140882034631"/>
    <x v="1"/>
    <x v="2"/>
    <m/>
    <m/>
    <s v="г. Пермь, ул. Весенняя, д. 30: 2024"/>
    <n v="1"/>
    <s v=""/>
    <s v=""/>
    <s v=""/>
    <s v=""/>
    <s v=""/>
    <s v=""/>
    <s v=""/>
    <s v=""/>
    <s v=""/>
    <n v="1"/>
    <s v=""/>
    <s v=""/>
    <s v=""/>
    <s v=""/>
    <s v=""/>
    <s v=""/>
    <s v=""/>
    <s v=""/>
    <s v=""/>
    <s v=""/>
    <s v=""/>
    <s v="РК"/>
  </r>
  <r>
    <n v="35"/>
    <x v="26"/>
    <s v="г. Пермь, ул. Ветлужская, д. 60"/>
    <n v="1988"/>
    <m/>
    <s v="Кирпич"/>
    <n v="9"/>
    <n v="9"/>
    <n v="20404.400000000001"/>
    <n v="18103.099999999999"/>
    <n v="18103.099999999999"/>
    <n v="895"/>
    <n v="25006580.280000001"/>
    <m/>
    <m/>
    <m/>
    <n v="25006580.280000001"/>
    <n v="1381.3424374830831"/>
    <n v="1381.3424374830831"/>
    <x v="1"/>
    <x v="1"/>
    <m/>
    <m/>
    <s v="г. Пермь, ул. Ветлужская, д. 60: 2024"/>
    <n v="1"/>
    <s v=""/>
    <s v=""/>
    <s v=""/>
    <s v=""/>
    <s v=""/>
    <s v=""/>
    <s v=""/>
    <n v="9"/>
    <n v="25006580.280000001"/>
    <s v=""/>
    <s v=""/>
    <s v=""/>
    <s v=""/>
    <s v=""/>
    <s v=""/>
    <s v=""/>
    <s v=""/>
    <s v=""/>
    <s v=""/>
    <s v=""/>
    <s v=""/>
    <s v="РЛ"/>
  </r>
  <r>
    <n v="36"/>
    <x v="26"/>
    <s v="г. Пермь, ул. Ветлужская, д. 66"/>
    <n v="1995"/>
    <m/>
    <s v="Кирпич"/>
    <n v="10"/>
    <n v="7"/>
    <n v="18400.919999999998"/>
    <n v="16496.72"/>
    <n v="16496.72"/>
    <n v="672"/>
    <n v="48435085.640000001"/>
    <m/>
    <m/>
    <m/>
    <n v="48435085.640000001"/>
    <n v="2936.0433855942269"/>
    <n v="2936.0433855942269"/>
    <x v="1"/>
    <x v="1"/>
    <m/>
    <m/>
    <s v="г. Пермь, ул. Ветлужская, д. 66: 2024"/>
    <n v="2"/>
    <s v=""/>
    <s v=""/>
    <s v=""/>
    <s v=""/>
    <s v=""/>
    <s v=""/>
    <s v=""/>
    <s v=""/>
    <s v=""/>
    <n v="1"/>
    <s v=""/>
    <s v=""/>
    <s v=""/>
    <s v=""/>
    <s v=""/>
    <s v=""/>
    <s v=""/>
    <s v=""/>
    <n v="1"/>
    <s v=""/>
    <s v=""/>
    <s v="РК РНК"/>
  </r>
  <r>
    <n v="37"/>
    <x v="26"/>
    <s v="г. Пермь, ул. Вижайская, д. 20"/>
    <n v="1986"/>
    <m/>
    <s v="Панель"/>
    <n v="9"/>
    <n v="2"/>
    <n v="6569.5"/>
    <n v="6569.5"/>
    <n v="6569.5"/>
    <n v="95"/>
    <n v="136317.13"/>
    <m/>
    <m/>
    <m/>
    <n v="136317.13"/>
    <n v="20.750000761092931"/>
    <n v="20.750000761092931"/>
    <x v="1"/>
    <x v="2"/>
    <m/>
    <m/>
    <s v="г. Пермь, ул. Вижайская, д. 20: 2024"/>
    <n v="1"/>
    <s v=""/>
    <s v=""/>
    <s v=""/>
    <s v=""/>
    <s v=""/>
    <s v=""/>
    <s v=""/>
    <s v=""/>
    <s v=""/>
    <s v=""/>
    <s v=""/>
    <s v=""/>
    <s v=""/>
    <s v=""/>
    <s v=""/>
    <s v=""/>
    <s v=""/>
    <s v=""/>
    <s v=""/>
    <s v=""/>
    <n v="1"/>
    <s v="КО"/>
  </r>
  <r>
    <n v="38"/>
    <x v="26"/>
    <s v="г. Пермь, ул. Вильямса, д. 24"/>
    <n v="1998"/>
    <m/>
    <s v="Кирпич"/>
    <n v="10"/>
    <n v="4"/>
    <n v="12343.9"/>
    <n v="12343.9"/>
    <n v="6932.7"/>
    <n v="328"/>
    <n v="15721267.199999999"/>
    <m/>
    <m/>
    <m/>
    <n v="15721267.199999999"/>
    <n v="1273.6061698490753"/>
    <n v="1273.6061698490753"/>
    <x v="1"/>
    <x v="2"/>
    <m/>
    <m/>
    <s v="г. Пермь, ул. Вильямса, д. 24: 2024"/>
    <n v="1"/>
    <s v=""/>
    <s v=""/>
    <s v=""/>
    <s v=""/>
    <s v=""/>
    <s v=""/>
    <s v=""/>
    <n v="4"/>
    <n v="15721267.199999999"/>
    <s v=""/>
    <s v=""/>
    <s v=""/>
    <s v=""/>
    <s v=""/>
    <s v=""/>
    <s v=""/>
    <s v=""/>
    <s v=""/>
    <s v=""/>
    <s v=""/>
    <s v=""/>
    <s v="РЛ"/>
  </r>
  <r>
    <n v="39"/>
    <x v="26"/>
    <s v="г. Пермь, ул. Вильямса, д. 37Б"/>
    <n v="2008"/>
    <m/>
    <n v="0"/>
    <n v="17"/>
    <n v="2"/>
    <n v="12635.8"/>
    <n v="9928.4"/>
    <n v="8635.4"/>
    <n v="400"/>
    <n v="45059262.799999997"/>
    <m/>
    <m/>
    <m/>
    <n v="45059262.799999997"/>
    <n v="4538.421377059748"/>
    <n v="4538.421377059748"/>
    <x v="1"/>
    <x v="2"/>
    <m/>
    <m/>
    <s v="г. Пермь, ул. Вильямса, д. 37Б: 2024"/>
    <n v="1"/>
    <s v=""/>
    <s v=""/>
    <s v=""/>
    <s v=""/>
    <s v=""/>
    <s v=""/>
    <s v=""/>
    <s v=""/>
    <s v=""/>
    <s v=""/>
    <n v="1"/>
    <s v=""/>
    <s v=""/>
    <s v=""/>
    <s v=""/>
    <s v=""/>
    <s v=""/>
    <s v=""/>
    <s v=""/>
    <s v=""/>
    <s v=""/>
    <s v="Рфа"/>
  </r>
  <r>
    <n v="40"/>
    <x v="26"/>
    <s v="г. Пермь, ул. Волгодонская, д. 14"/>
    <n v="1980"/>
    <m/>
    <s v="Панель"/>
    <n v="5"/>
    <n v="8"/>
    <n v="5951.6"/>
    <n v="5149.3999999999996"/>
    <n v="5041.26"/>
    <n v="141"/>
    <n v="10124921.440000001"/>
    <m/>
    <m/>
    <m/>
    <n v="10124921.440000001"/>
    <n v="1966.2332388239411"/>
    <n v="1966.2332388239411"/>
    <x v="1"/>
    <x v="1"/>
    <m/>
    <m/>
    <s v="г. Пермь, ул. Волгодонская, д. 14: 2024"/>
    <n v="3"/>
    <n v="1"/>
    <s v=""/>
    <s v=""/>
    <n v="1"/>
    <n v="1"/>
    <s v=""/>
    <s v=""/>
    <s v=""/>
    <s v=""/>
    <s v=""/>
    <s v=""/>
    <s v=""/>
    <s v=""/>
    <s v=""/>
    <s v=""/>
    <s v=""/>
    <s v=""/>
    <s v=""/>
    <s v=""/>
    <s v=""/>
    <s v=""/>
    <s v="РВИС ( ЭЛ ХВС ГВС )"/>
  </r>
  <r>
    <n v="41"/>
    <x v="26"/>
    <s v="г. Пермь, ул. Воронежская, д. 22"/>
    <n v="1963"/>
    <m/>
    <s v="панели"/>
    <n v="5"/>
    <n v="4"/>
    <n v="3505.5"/>
    <n v="3209.8"/>
    <n v="3209.8"/>
    <n v="180"/>
    <n v="11722882.77"/>
    <m/>
    <m/>
    <m/>
    <n v="11722882.77"/>
    <n v="3652.2159542650629"/>
    <n v="3652.2159542650629"/>
    <x v="1"/>
    <x v="2"/>
    <m/>
    <m/>
    <s v="г. Пермь, ул. Воронежская, д. 22: 2024"/>
    <n v="2"/>
    <s v=""/>
    <n v="1"/>
    <s v=""/>
    <s v=""/>
    <n v="1"/>
    <s v=""/>
    <s v=""/>
    <s v=""/>
    <s v=""/>
    <s v=""/>
    <s v=""/>
    <s v=""/>
    <s v=""/>
    <s v=""/>
    <s v=""/>
    <s v=""/>
    <s v=""/>
    <s v=""/>
    <s v=""/>
    <s v=""/>
    <s v=""/>
    <s v="РВИС ( ТЕП ГВС )"/>
  </r>
  <r>
    <n v="42"/>
    <x v="26"/>
    <s v="г. Пермь, ул. Газеты Звезда, д. 14"/>
    <n v="1960"/>
    <m/>
    <s v="Кирпич"/>
    <n v="5"/>
    <n v="2"/>
    <n v="5176.3999999999996"/>
    <n v="3191.7"/>
    <n v="3143.19"/>
    <n v="102"/>
    <n v="25273048.300000001"/>
    <m/>
    <m/>
    <m/>
    <n v="25273048.300000001"/>
    <n v="7918.3658551868921"/>
    <n v="7918.3658551868921"/>
    <x v="1"/>
    <x v="1"/>
    <m/>
    <m/>
    <s v="г. Пермь, ул. Газеты Звезда, д. 14: 2024"/>
    <n v="1"/>
    <s v=""/>
    <s v=""/>
    <s v=""/>
    <s v=""/>
    <s v=""/>
    <s v=""/>
    <s v=""/>
    <s v=""/>
    <s v=""/>
    <s v=""/>
    <n v="1"/>
    <s v=""/>
    <s v=""/>
    <s v=""/>
    <s v=""/>
    <s v=""/>
    <s v=""/>
    <s v=""/>
    <s v=""/>
    <s v=""/>
    <s v=""/>
    <s v="Рфа"/>
  </r>
  <r>
    <n v="43"/>
    <x v="26"/>
    <s v="г. Пермь, ул. Гашкова, д. 20"/>
    <s v="1980-1981"/>
    <m/>
    <s v="Панель"/>
    <n v="9"/>
    <n v="8"/>
    <n v="15075.04"/>
    <n v="11932.34"/>
    <n v="11796.94"/>
    <n v="828"/>
    <n v="22228071.359999999"/>
    <m/>
    <m/>
    <m/>
    <n v="22228071.359999999"/>
    <n v="1862.8426075690099"/>
    <n v="1862.8426075690099"/>
    <x v="1"/>
    <x v="1"/>
    <m/>
    <m/>
    <s v="г. Пермь, ул. Гашкова, д. 20: 2024"/>
    <n v="1"/>
    <s v=""/>
    <s v=""/>
    <s v=""/>
    <s v=""/>
    <s v=""/>
    <s v=""/>
    <s v=""/>
    <n v="8"/>
    <n v="22228071.359999999"/>
    <s v=""/>
    <s v=""/>
    <s v=""/>
    <s v=""/>
    <s v=""/>
    <s v=""/>
    <s v=""/>
    <s v=""/>
    <s v=""/>
    <s v=""/>
    <s v=""/>
    <s v=""/>
    <s v="РЛ"/>
  </r>
  <r>
    <n v="44"/>
    <x v="26"/>
    <s v="г. Пермь, ул. Гашкова, д. 5"/>
    <n v="1979"/>
    <m/>
    <s v="Кирпич"/>
    <n v="9"/>
    <n v="1"/>
    <n v="2674.4"/>
    <n v="2674.4"/>
    <n v="2674.4"/>
    <n v="178"/>
    <n v="2778508.92"/>
    <m/>
    <m/>
    <m/>
    <n v="2778508.92"/>
    <n v="1038.9279539335926"/>
    <n v="1038.9279539335926"/>
    <x v="1"/>
    <x v="1"/>
    <m/>
    <m/>
    <s v="г. Пермь, ул. Гашкова, д. 5: 2024"/>
    <n v="1"/>
    <s v=""/>
    <s v=""/>
    <s v=""/>
    <s v=""/>
    <s v=""/>
    <s v=""/>
    <s v=""/>
    <n v="1"/>
    <n v="2778508.92"/>
    <s v=""/>
    <s v=""/>
    <s v=""/>
    <s v=""/>
    <s v=""/>
    <s v=""/>
    <s v=""/>
    <s v=""/>
    <s v=""/>
    <s v=""/>
    <s v=""/>
    <s v=""/>
    <s v="РЛ"/>
  </r>
  <r>
    <n v="45"/>
    <x v="26"/>
    <s v="г. Пермь, ул. Героев Хасана, д. 28"/>
    <n v="1940"/>
    <m/>
    <s v="Крупные блоки"/>
    <n v="5"/>
    <n v="3"/>
    <n v="2779.1"/>
    <n v="2257.4"/>
    <n v="2257.4"/>
    <n v="450"/>
    <n v="13568566.68"/>
    <m/>
    <m/>
    <m/>
    <n v="13568566.68"/>
    <n v="6010.7055373438461"/>
    <n v="6010.7055373438461"/>
    <x v="1"/>
    <x v="1"/>
    <m/>
    <m/>
    <s v="г. Пермь, ул. Героев Хасана, д. 28: 2024"/>
    <n v="1"/>
    <s v=""/>
    <s v=""/>
    <s v=""/>
    <s v=""/>
    <s v=""/>
    <s v=""/>
    <s v=""/>
    <s v=""/>
    <s v=""/>
    <s v=""/>
    <n v="1"/>
    <s v=""/>
    <s v=""/>
    <s v=""/>
    <s v=""/>
    <s v=""/>
    <s v=""/>
    <s v=""/>
    <s v=""/>
    <s v=""/>
    <s v=""/>
    <s v="Рфа"/>
  </r>
  <r>
    <n v="46"/>
    <x v="26"/>
    <s v="г. Пермь, ул. Героев Хасана, д. 30"/>
    <n v="1941"/>
    <m/>
    <s v="Крупные блоки"/>
    <n v="5"/>
    <n v="3"/>
    <n v="3147.1"/>
    <n v="2230.5"/>
    <n v="2076.6"/>
    <n v="535"/>
    <n v="14173027.789999999"/>
    <m/>
    <m/>
    <m/>
    <n v="14173027.789999999"/>
    <n v="6354.1931360681456"/>
    <n v="6354.1931360681456"/>
    <x v="1"/>
    <x v="1"/>
    <m/>
    <m/>
    <s v="г. Пермь, ул. Героев Хасана, д. 30: 2024"/>
    <n v="1"/>
    <s v=""/>
    <s v=""/>
    <s v=""/>
    <s v=""/>
    <s v=""/>
    <s v=""/>
    <s v=""/>
    <s v=""/>
    <s v=""/>
    <n v="1"/>
    <s v=""/>
    <s v=""/>
    <s v=""/>
    <s v=""/>
    <s v=""/>
    <s v=""/>
    <s v=""/>
    <s v=""/>
    <s v=""/>
    <s v=""/>
    <s v=""/>
    <s v="РК"/>
  </r>
  <r>
    <n v="47"/>
    <x v="26"/>
    <s v="г. Пермь, ул. Двинская, д. 9"/>
    <n v="1960"/>
    <m/>
    <s v="Шлакоблок"/>
    <n v="2"/>
    <n v="2"/>
    <n v="631.1"/>
    <n v="542.9"/>
    <n v="541.22"/>
    <n v="37"/>
    <n v="6031668.8300000001"/>
    <m/>
    <m/>
    <m/>
    <n v="6031668.8300000001"/>
    <n v="11110.091784859091"/>
    <n v="11110.091784859091"/>
    <x v="1"/>
    <x v="1"/>
    <m/>
    <m/>
    <s v="г. Пермь, ул. Двинская, д. 9: 2024"/>
    <n v="1"/>
    <s v=""/>
    <s v=""/>
    <s v=""/>
    <s v=""/>
    <s v=""/>
    <s v=""/>
    <s v=""/>
    <s v=""/>
    <s v=""/>
    <n v="1"/>
    <s v=""/>
    <s v=""/>
    <s v=""/>
    <s v=""/>
    <s v=""/>
    <s v=""/>
    <s v=""/>
    <s v=""/>
    <s v=""/>
    <s v=""/>
    <s v=""/>
    <s v="РК"/>
  </r>
  <r>
    <n v="48"/>
    <x v="26"/>
    <s v="г. Пермь, ул. Добролюбова, д. 12"/>
    <n v="1969"/>
    <m/>
    <s v="Кирпич"/>
    <n v="5"/>
    <n v="4"/>
    <n v="2893.5"/>
    <n v="2000"/>
    <n v="2000"/>
    <n v="154"/>
    <n v="2361414.29"/>
    <m/>
    <m/>
    <m/>
    <n v="2361414.29"/>
    <n v="1180.7071450000001"/>
    <n v="1180.7071450000001"/>
    <x v="1"/>
    <x v="2"/>
    <m/>
    <m/>
    <s v="г. Пермь, ул. Добролюбова, д. 12: 2024"/>
    <n v="1"/>
    <s v=""/>
    <s v=""/>
    <s v=""/>
    <s v=""/>
    <s v=""/>
    <s v=""/>
    <s v=""/>
    <s v=""/>
    <s v=""/>
    <s v=""/>
    <s v=""/>
    <s v=""/>
    <s v=""/>
    <n v="1"/>
    <s v=""/>
    <s v=""/>
    <s v=""/>
    <s v=""/>
    <s v=""/>
    <s v=""/>
    <s v=""/>
    <s v="РФ"/>
  </r>
  <r>
    <n v="49"/>
    <x v="26"/>
    <s v="г. Пермь, ул. Добролюбова, д. 18"/>
    <n v="1968"/>
    <m/>
    <s v="Кирпич"/>
    <n v="5"/>
    <n v="6"/>
    <n v="4777.68"/>
    <n v="4473.74"/>
    <n v="4142.68"/>
    <n v="234"/>
    <n v="3899112.42"/>
    <m/>
    <m/>
    <m/>
    <n v="3899112.42"/>
    <n v="871.55543683808185"/>
    <n v="871.55543683808185"/>
    <x v="1"/>
    <x v="2"/>
    <m/>
    <m/>
    <s v="г. Пермь, ул. Добролюбова, д. 18: 2024"/>
    <n v="1"/>
    <s v=""/>
    <s v=""/>
    <s v=""/>
    <s v=""/>
    <s v=""/>
    <s v=""/>
    <s v=""/>
    <s v=""/>
    <s v=""/>
    <s v=""/>
    <s v=""/>
    <s v=""/>
    <s v=""/>
    <n v="1"/>
    <s v=""/>
    <s v=""/>
    <s v=""/>
    <s v=""/>
    <s v=""/>
    <s v=""/>
    <s v=""/>
    <s v="РФ"/>
  </r>
  <r>
    <n v="50"/>
    <x v="26"/>
    <s v="г. Пермь, ул. Дружбы, д. 20"/>
    <n v="1960"/>
    <m/>
    <s v="Кирпич"/>
    <n v="5"/>
    <n v="4"/>
    <n v="2593.67"/>
    <n v="2570"/>
    <n v="2426.85"/>
    <n v="138"/>
    <n v="11680644.720000001"/>
    <m/>
    <m/>
    <m/>
    <n v="11680644.720000001"/>
    <n v="4544.9979455252924"/>
    <n v="4544.9979455252924"/>
    <x v="1"/>
    <x v="1"/>
    <m/>
    <m/>
    <s v="г. Пермь, ул. Дружбы, д. 20: 2024"/>
    <n v="1"/>
    <s v=""/>
    <s v=""/>
    <s v=""/>
    <s v=""/>
    <s v=""/>
    <s v=""/>
    <s v=""/>
    <s v=""/>
    <s v=""/>
    <n v="1"/>
    <s v=""/>
    <s v=""/>
    <s v=""/>
    <s v=""/>
    <s v=""/>
    <s v=""/>
    <s v=""/>
    <s v=""/>
    <s v=""/>
    <s v=""/>
    <s v=""/>
    <s v="РК"/>
  </r>
  <r>
    <n v="51"/>
    <x v="26"/>
    <s v="г. Пермь, ул. Дружбы, д. 9"/>
    <n v="1963"/>
    <m/>
    <s v="Кирпич"/>
    <n v="5"/>
    <n v="2"/>
    <n v="1621.1"/>
    <n v="1396.9"/>
    <n v="1330.1"/>
    <n v="53"/>
    <n v="7300656.2699999996"/>
    <m/>
    <m/>
    <m/>
    <n v="7300656.2699999996"/>
    <n v="5226.3270599183898"/>
    <n v="5226.3270599183898"/>
    <x v="1"/>
    <x v="2"/>
    <m/>
    <m/>
    <s v="г. Пермь, ул. Дружбы, д. 9: 2024"/>
    <n v="1"/>
    <s v=""/>
    <s v=""/>
    <s v=""/>
    <s v=""/>
    <s v=""/>
    <s v=""/>
    <s v=""/>
    <s v=""/>
    <s v=""/>
    <n v="1"/>
    <s v=""/>
    <s v=""/>
    <s v=""/>
    <s v=""/>
    <s v=""/>
    <s v=""/>
    <s v=""/>
    <s v=""/>
    <s v=""/>
    <s v=""/>
    <s v=""/>
    <s v="РК"/>
  </r>
  <r>
    <n v="52"/>
    <x v="26"/>
    <s v="г. Пермь, ул. Екатерининская, д. 51"/>
    <n v="1930"/>
    <m/>
    <s v="Кирпич"/>
    <n v="5"/>
    <n v="5"/>
    <n v="4531.7"/>
    <n v="2994.7"/>
    <n v="2994.7"/>
    <n v="102"/>
    <n v="46232358.079999998"/>
    <m/>
    <m/>
    <m/>
    <n v="46232358.079999998"/>
    <n v="15438.059932547501"/>
    <n v="15438.059932547501"/>
    <x v="1"/>
    <x v="1"/>
    <m/>
    <m/>
    <s v="г. Пермь, ул. Екатерининская, д. 51: 2024"/>
    <n v="3"/>
    <s v=""/>
    <s v=""/>
    <s v=""/>
    <s v=""/>
    <s v=""/>
    <s v=""/>
    <s v=""/>
    <s v=""/>
    <s v=""/>
    <n v="1"/>
    <n v="1"/>
    <s v=""/>
    <s v=""/>
    <n v="1"/>
    <s v=""/>
    <s v=""/>
    <s v=""/>
    <s v=""/>
    <s v=""/>
    <s v=""/>
    <s v=""/>
    <s v="РК Рфа РФ"/>
  </r>
  <r>
    <n v="53"/>
    <x v="26"/>
    <s v="г. Пермь, ул. Звонарева, д. 2/1"/>
    <n v="2008"/>
    <m/>
    <s v="панели"/>
    <n v="10"/>
    <n v="1"/>
    <n v="3671"/>
    <n v="3641.9"/>
    <n v="3325.9"/>
    <n v="110"/>
    <n v="3680397.76"/>
    <m/>
    <m/>
    <m/>
    <n v="3680397.76"/>
    <n v="1010.5707899722671"/>
    <n v="1010.5707899722671"/>
    <x v="1"/>
    <x v="2"/>
    <m/>
    <m/>
    <s v="г. Пермь, ул. Звонарева, д. 2/1: 2024"/>
    <n v="1"/>
    <n v="1"/>
    <s v=""/>
    <s v=""/>
    <s v=""/>
    <s v=""/>
    <s v=""/>
    <s v=""/>
    <s v=""/>
    <s v=""/>
    <s v=""/>
    <s v=""/>
    <s v=""/>
    <s v=""/>
    <s v=""/>
    <s v=""/>
    <s v=""/>
    <s v=""/>
    <s v=""/>
    <s v=""/>
    <s v=""/>
    <s v=""/>
    <s v="РВИС ( ЭЛ )"/>
  </r>
  <r>
    <n v="54"/>
    <x v="26"/>
    <s v="г. Пермь, ул. Камышинская, д. 10"/>
    <n v="1959"/>
    <m/>
    <s v="Кирпич"/>
    <n v="2"/>
    <n v="2"/>
    <n v="6291"/>
    <n v="394.6"/>
    <n v="394.6"/>
    <n v="46"/>
    <n v="60125540.490000002"/>
    <m/>
    <m/>
    <m/>
    <n v="60125540.490000002"/>
    <n v="152370.85780537254"/>
    <n v="152370.85780537254"/>
    <x v="1"/>
    <x v="2"/>
    <m/>
    <m/>
    <s v="г. Пермь, ул. Камышинская, д. 10: 2024"/>
    <n v="1"/>
    <s v=""/>
    <s v=""/>
    <s v=""/>
    <s v=""/>
    <s v=""/>
    <s v=""/>
    <s v=""/>
    <s v=""/>
    <s v=""/>
    <n v="1"/>
    <s v=""/>
    <s v=""/>
    <s v=""/>
    <s v=""/>
    <s v=""/>
    <s v=""/>
    <s v=""/>
    <s v=""/>
    <s v=""/>
    <s v=""/>
    <s v=""/>
    <s v="РК"/>
  </r>
  <r>
    <n v="55"/>
    <x v="26"/>
    <s v="г. Пермь, ул. Камышинская, д. 12"/>
    <n v="1960"/>
    <m/>
    <s v="Кирпич"/>
    <n v="3"/>
    <n v="3"/>
    <n v="971.7"/>
    <n v="971.7"/>
    <n v="971.7"/>
    <n v="46"/>
    <n v="9286915.8599999994"/>
    <m/>
    <m/>
    <m/>
    <n v="9286915.8599999994"/>
    <n v="9557.3899969126269"/>
    <n v="9557.3899969126269"/>
    <x v="1"/>
    <x v="2"/>
    <m/>
    <m/>
    <s v="г. Пермь, ул. Камышинская, д. 12: 2024"/>
    <n v="1"/>
    <s v=""/>
    <s v=""/>
    <s v=""/>
    <s v=""/>
    <s v=""/>
    <s v=""/>
    <s v=""/>
    <s v=""/>
    <s v=""/>
    <n v="1"/>
    <s v=""/>
    <s v=""/>
    <s v=""/>
    <s v=""/>
    <s v=""/>
    <s v=""/>
    <s v=""/>
    <s v=""/>
    <s v=""/>
    <s v=""/>
    <s v=""/>
    <s v="РК"/>
  </r>
  <r>
    <n v="56"/>
    <x v="26"/>
    <s v="г. Пермь, ул. Карбышева, д. 10"/>
    <n v="1953"/>
    <m/>
    <s v="Кирпич"/>
    <n v="3"/>
    <n v="3"/>
    <n v="2051"/>
    <n v="1915"/>
    <n v="1898.72"/>
    <n v="53"/>
    <n v="19602206.890000001"/>
    <m/>
    <m/>
    <m/>
    <n v="19602206.890000001"/>
    <n v="10236.139368146214"/>
    <n v="10236.139368146214"/>
    <x v="1"/>
    <x v="1"/>
    <m/>
    <m/>
    <s v="г. Пермь, ул. Карбышева, д. 10: 2024"/>
    <n v="1"/>
    <s v=""/>
    <s v=""/>
    <s v=""/>
    <s v=""/>
    <s v=""/>
    <s v=""/>
    <s v=""/>
    <s v=""/>
    <s v=""/>
    <n v="1"/>
    <s v=""/>
    <s v=""/>
    <s v=""/>
    <s v=""/>
    <s v=""/>
    <s v=""/>
    <s v=""/>
    <s v=""/>
    <s v=""/>
    <s v=""/>
    <s v=""/>
    <s v="РК"/>
  </r>
  <r>
    <n v="57"/>
    <x v="26"/>
    <s v="г. Пермь, ул. Карбышева, д. 28"/>
    <n v="1958"/>
    <m/>
    <s v="Кирпич"/>
    <n v="2"/>
    <n v="2"/>
    <n v="636.5"/>
    <n v="566.79999999999995"/>
    <n v="504.45"/>
    <n v="29"/>
    <n v="3708980.98"/>
    <m/>
    <m/>
    <m/>
    <n v="3708980.98"/>
    <n v="6543.7208539167259"/>
    <n v="6543.7208539167259"/>
    <x v="1"/>
    <x v="1"/>
    <m/>
    <m/>
    <s v="г. Пермь, ул. Карбышева, д. 28: 2024"/>
    <n v="1"/>
    <s v=""/>
    <s v=""/>
    <s v=""/>
    <s v=""/>
    <s v=""/>
    <s v=""/>
    <s v=""/>
    <s v=""/>
    <s v=""/>
    <s v=""/>
    <n v="1"/>
    <s v=""/>
    <s v=""/>
    <s v=""/>
    <s v=""/>
    <s v=""/>
    <s v=""/>
    <s v=""/>
    <s v=""/>
    <s v=""/>
    <s v=""/>
    <s v="Рфа"/>
  </r>
  <r>
    <n v="58"/>
    <x v="26"/>
    <s v="г. Пермь, ул. Коломенская, д. 3"/>
    <n v="1978"/>
    <m/>
    <n v="0"/>
    <n v="9"/>
    <n v="2"/>
    <n v="5530.3"/>
    <n v="5451.9"/>
    <n v="410.3"/>
    <n v="434"/>
    <n v="19721049.800000001"/>
    <m/>
    <m/>
    <m/>
    <n v="19721049.800000001"/>
    <n v="3617.2801775527801"/>
    <n v="3617.2801775527801"/>
    <x v="1"/>
    <x v="2"/>
    <m/>
    <m/>
    <s v="г. Пермь, ул. Коломенская, д. 3: 2024"/>
    <n v="1"/>
    <s v=""/>
    <s v=""/>
    <s v=""/>
    <s v=""/>
    <s v=""/>
    <s v=""/>
    <s v=""/>
    <s v=""/>
    <s v=""/>
    <s v=""/>
    <n v="1"/>
    <s v=""/>
    <s v=""/>
    <s v=""/>
    <s v=""/>
    <s v=""/>
    <s v=""/>
    <s v=""/>
    <s v=""/>
    <s v=""/>
    <s v=""/>
    <s v="Рфа"/>
  </r>
  <r>
    <n v="59"/>
    <x v="26"/>
    <s v="г. Пермь, ул. Корсуньская, д. 23"/>
    <n v="1963"/>
    <m/>
    <s v="Кирпич"/>
    <n v="5"/>
    <n v="3"/>
    <n v="2741.3"/>
    <n v="2545.1999999999998"/>
    <n v="2545.1999999999998"/>
    <n v="138"/>
    <n v="12345499.380000001"/>
    <m/>
    <m/>
    <m/>
    <n v="12345499.380000001"/>
    <n v="4850.5026638378131"/>
    <n v="4850.5026638378131"/>
    <x v="1"/>
    <x v="1"/>
    <m/>
    <m/>
    <s v="г. Пермь, ул. Корсуньская, д. 23: 2024"/>
    <n v="1"/>
    <s v=""/>
    <s v=""/>
    <s v=""/>
    <s v=""/>
    <s v=""/>
    <s v=""/>
    <s v=""/>
    <s v=""/>
    <s v=""/>
    <n v="1"/>
    <s v=""/>
    <s v=""/>
    <s v=""/>
    <s v=""/>
    <s v=""/>
    <s v=""/>
    <s v=""/>
    <s v=""/>
    <s v=""/>
    <s v=""/>
    <s v=""/>
    <s v="РК"/>
  </r>
  <r>
    <n v="60"/>
    <x v="26"/>
    <s v="г. Пермь, ул. Корсуньская, д. 25"/>
    <n v="1963"/>
    <m/>
    <s v="Кирпич"/>
    <n v="5"/>
    <n v="3"/>
    <n v="2710.3"/>
    <n v="2476.1999999999998"/>
    <n v="2476.1999999999998"/>
    <n v="150"/>
    <n v="12205890.26"/>
    <m/>
    <m/>
    <m/>
    <n v="12205890.26"/>
    <n v="4929.2828769889347"/>
    <n v="4929.2828769889347"/>
    <x v="1"/>
    <x v="1"/>
    <m/>
    <m/>
    <s v="г. Пермь, ул. Корсуньская, д. 25: 2024"/>
    <n v="1"/>
    <s v=""/>
    <s v=""/>
    <s v=""/>
    <s v=""/>
    <s v=""/>
    <s v=""/>
    <s v=""/>
    <s v=""/>
    <s v=""/>
    <n v="1"/>
    <s v=""/>
    <s v=""/>
    <s v=""/>
    <s v=""/>
    <s v=""/>
    <s v=""/>
    <s v=""/>
    <s v=""/>
    <s v=""/>
    <s v=""/>
    <s v=""/>
    <s v="РК"/>
  </r>
  <r>
    <n v="61"/>
    <x v="26"/>
    <s v="г. Пермь, ул. Корсуньская, д. 27"/>
    <n v="1965"/>
    <m/>
    <s v="Кирпич"/>
    <n v="5"/>
    <n v="4"/>
    <n v="3562.9"/>
    <n v="3225.4"/>
    <n v="3225.4"/>
    <n v="182"/>
    <n v="16045591.41"/>
    <m/>
    <m/>
    <m/>
    <n v="16045591.41"/>
    <n v="4974.7601568797663"/>
    <n v="4974.7601568797663"/>
    <x v="1"/>
    <x v="1"/>
    <m/>
    <m/>
    <s v="г. Пермь, ул. Корсуньская, д. 27: 2024"/>
    <n v="1"/>
    <s v=""/>
    <s v=""/>
    <s v=""/>
    <s v=""/>
    <s v=""/>
    <s v=""/>
    <s v=""/>
    <s v=""/>
    <s v=""/>
    <n v="1"/>
    <s v=""/>
    <s v=""/>
    <s v=""/>
    <s v=""/>
    <s v=""/>
    <s v=""/>
    <s v=""/>
    <s v=""/>
    <s v=""/>
    <s v=""/>
    <s v=""/>
    <s v="РК"/>
  </r>
  <r>
    <n v="62"/>
    <x v="26"/>
    <s v="г. Пермь, ул. Космонавта Леонова, д. 49"/>
    <n v="1974"/>
    <m/>
    <s v="Панель"/>
    <n v="9"/>
    <n v="6"/>
    <n v="12678.1"/>
    <n v="11288.5"/>
    <n v="10995"/>
    <n v="596"/>
    <n v="5439919.1500000004"/>
    <m/>
    <m/>
    <m/>
    <n v="5439919.1500000004"/>
    <n v="481.89920272844046"/>
    <n v="481.89920272844046"/>
    <x v="1"/>
    <x v="1"/>
    <m/>
    <m/>
    <s v="г. Пермь, ул. Космонавта Леонова, д. 49: 2024"/>
    <n v="1"/>
    <s v=""/>
    <s v=""/>
    <s v=""/>
    <s v=""/>
    <s v=""/>
    <n v="1"/>
    <s v=""/>
    <s v=""/>
    <s v=""/>
    <s v=""/>
    <s v=""/>
    <s v=""/>
    <s v=""/>
    <s v=""/>
    <s v=""/>
    <s v=""/>
    <s v=""/>
    <s v=""/>
    <s v=""/>
    <s v=""/>
    <s v=""/>
    <s v="РВИС ( ВОД )"/>
  </r>
  <r>
    <n v="63"/>
    <x v="26"/>
    <s v="г. Пермь, ул. Кочегаров, д. 71"/>
    <n v="1994"/>
    <m/>
    <n v="0"/>
    <n v="9"/>
    <n v="5"/>
    <n v="11552.3"/>
    <n v="9739"/>
    <n v="9180.4"/>
    <n v="430"/>
    <n v="13892544.6"/>
    <m/>
    <m/>
    <m/>
    <n v="13892544.6"/>
    <n v="1426.4857377554163"/>
    <n v="1426.4857377554163"/>
    <x v="1"/>
    <x v="1"/>
    <m/>
    <m/>
    <s v="г. Пермь, ул. Кочегаров, д. 71: 2024"/>
    <n v="1"/>
    <s v=""/>
    <s v=""/>
    <s v=""/>
    <s v=""/>
    <s v=""/>
    <s v=""/>
    <s v=""/>
    <n v="5"/>
    <n v="13892544.6"/>
    <s v=""/>
    <s v=""/>
    <s v=""/>
    <s v=""/>
    <s v=""/>
    <s v=""/>
    <s v=""/>
    <s v=""/>
    <s v=""/>
    <s v=""/>
    <s v=""/>
    <s v=""/>
    <s v="РЛ"/>
  </r>
  <r>
    <n v="64"/>
    <x v="26"/>
    <s v="г. Пермь, ул. Кояновская, д. 6"/>
    <n v="1970"/>
    <m/>
    <n v="0"/>
    <n v="5"/>
    <n v="4"/>
    <n v="2640.3"/>
    <n v="2599.1"/>
    <n v="1597.4"/>
    <n v="160"/>
    <n v="12890895.109999999"/>
    <m/>
    <m/>
    <m/>
    <n v="12890895.109999999"/>
    <n v="4959.7534184910164"/>
    <n v="4959.7534184910164"/>
    <x v="1"/>
    <x v="2"/>
    <m/>
    <m/>
    <s v="г. Пермь, ул. Кояновская, д. 6: 2024"/>
    <n v="1"/>
    <s v=""/>
    <s v=""/>
    <s v=""/>
    <s v=""/>
    <s v=""/>
    <s v=""/>
    <s v=""/>
    <s v=""/>
    <s v=""/>
    <s v=""/>
    <n v="1"/>
    <s v=""/>
    <s v=""/>
    <s v=""/>
    <s v=""/>
    <s v=""/>
    <s v=""/>
    <s v=""/>
    <s v=""/>
    <s v=""/>
    <s v=""/>
    <s v="Рфа"/>
  </r>
  <r>
    <n v="65"/>
    <x v="26"/>
    <s v="г. Пермь, ул. Краснова, д. 25"/>
    <n v="1957"/>
    <m/>
    <s v="Кирпич"/>
    <n v="5"/>
    <n v="4"/>
    <n v="3647.3"/>
    <n v="2899.1"/>
    <n v="2800.53"/>
    <n v="128"/>
    <n v="16425688.5"/>
    <m/>
    <m/>
    <m/>
    <n v="16425688.5"/>
    <n v="5665.788865509986"/>
    <n v="5665.788865509986"/>
    <x v="1"/>
    <x v="1"/>
    <m/>
    <m/>
    <s v="г. Пермь, ул. Краснова, д. 25: 2024"/>
    <n v="1"/>
    <s v=""/>
    <s v=""/>
    <s v=""/>
    <s v=""/>
    <s v=""/>
    <s v=""/>
    <s v=""/>
    <s v=""/>
    <s v=""/>
    <n v="1"/>
    <s v=""/>
    <s v=""/>
    <s v=""/>
    <s v=""/>
    <s v=""/>
    <s v=""/>
    <s v=""/>
    <s v=""/>
    <s v=""/>
    <s v=""/>
    <s v=""/>
    <s v="РК"/>
  </r>
  <r>
    <n v="66"/>
    <x v="26"/>
    <s v="г. Пермь, ул. Красноводская, д. 6"/>
    <n v="1965"/>
    <m/>
    <s v="Кирпич"/>
    <n v="5"/>
    <n v="3"/>
    <n v="2716.5"/>
    <n v="2469.1"/>
    <n v="2469.1"/>
    <n v="115"/>
    <n v="68238.48"/>
    <m/>
    <m/>
    <m/>
    <n v="68238.48"/>
    <n v="27.636985136284476"/>
    <n v="27.636985136284476"/>
    <x v="1"/>
    <x v="2"/>
    <m/>
    <m/>
    <s v="г. Пермь, ул. Красноводская, д. 6: 2024"/>
    <n v="1"/>
    <s v=""/>
    <s v=""/>
    <s v=""/>
    <s v=""/>
    <s v=""/>
    <s v=""/>
    <s v=""/>
    <s v=""/>
    <s v=""/>
    <s v=""/>
    <s v=""/>
    <s v=""/>
    <s v=""/>
    <s v=""/>
    <s v=""/>
    <s v=""/>
    <s v=""/>
    <s v=""/>
    <s v=""/>
    <s v=""/>
    <n v="1"/>
    <s v="КО"/>
  </r>
  <r>
    <n v="67"/>
    <x v="26"/>
    <s v="г. Пермь, ул. Краснополянская, д. 6"/>
    <n v="1958"/>
    <m/>
    <s v="Кирпич"/>
    <n v="2"/>
    <n v="6"/>
    <n v="632.70000000000005"/>
    <n v="589.29999999999995"/>
    <n v="589.29999999999995"/>
    <n v="45"/>
    <n v="5314755.92"/>
    <m/>
    <m/>
    <m/>
    <n v="5314755.92"/>
    <n v="9018.7611063974218"/>
    <n v="9018.7611063974218"/>
    <x v="1"/>
    <x v="2"/>
    <m/>
    <m/>
    <s v="г. Пермь, ул. Краснополянская, д. 6: 2024"/>
    <n v="1"/>
    <s v=""/>
    <n v="1"/>
    <s v=""/>
    <s v=""/>
    <s v=""/>
    <s v=""/>
    <s v=""/>
    <s v=""/>
    <s v=""/>
    <s v=""/>
    <s v=""/>
    <s v=""/>
    <s v=""/>
    <s v=""/>
    <s v=""/>
    <s v=""/>
    <s v=""/>
    <s v=""/>
    <s v=""/>
    <s v=""/>
    <s v=""/>
    <s v="РВИС ( ТЕП )"/>
  </r>
  <r>
    <n v="68"/>
    <x v="26"/>
    <s v="г. Пермь, ул. Краснофлотская, д. 25"/>
    <n v="1971"/>
    <m/>
    <s v="Панель"/>
    <n v="5"/>
    <n v="8"/>
    <n v="5688"/>
    <n v="5631.8"/>
    <n v="5587.3"/>
    <n v="262"/>
    <n v="27770863.68"/>
    <m/>
    <m/>
    <m/>
    <n v="27770863.68"/>
    <n v="4931.0813026030755"/>
    <n v="4931.0813026030755"/>
    <x v="1"/>
    <x v="1"/>
    <m/>
    <m/>
    <s v="г. Пермь, ул. Краснофлотская, д. 25: 2024"/>
    <n v="1"/>
    <s v=""/>
    <s v=""/>
    <s v=""/>
    <s v=""/>
    <s v=""/>
    <s v=""/>
    <s v=""/>
    <s v=""/>
    <s v=""/>
    <s v=""/>
    <n v="1"/>
    <s v=""/>
    <s v=""/>
    <s v=""/>
    <s v=""/>
    <s v=""/>
    <s v=""/>
    <s v=""/>
    <s v=""/>
    <s v=""/>
    <s v=""/>
    <s v="Рфа"/>
  </r>
  <r>
    <n v="69"/>
    <x v="26"/>
    <s v="г. Пермь, ул. Красные Казармы, д. 10"/>
    <n v="1913"/>
    <m/>
    <s v="Кирпич"/>
    <n v="3"/>
    <n v="2"/>
    <n v="676"/>
    <n v="566.20000000000005"/>
    <n v="464.28"/>
    <n v="23"/>
    <n v="7338270.6799999997"/>
    <m/>
    <m/>
    <m/>
    <n v="7338270.6799999997"/>
    <n v="12960.562839985869"/>
    <n v="12960.562839985869"/>
    <x v="1"/>
    <x v="1"/>
    <m/>
    <m/>
    <s v="г. Пермь, ул. Красные Казармы, д. 10: 2024"/>
    <n v="2"/>
    <s v=""/>
    <s v=""/>
    <s v=""/>
    <s v=""/>
    <s v=""/>
    <s v=""/>
    <s v=""/>
    <s v=""/>
    <s v=""/>
    <n v="1"/>
    <s v=""/>
    <s v=""/>
    <s v=""/>
    <n v="1"/>
    <s v=""/>
    <s v=""/>
    <s v=""/>
    <s v=""/>
    <s v=""/>
    <s v=""/>
    <s v=""/>
    <s v="РК РФ"/>
  </r>
  <r>
    <n v="70"/>
    <x v="26"/>
    <s v="г. Пермь, ул. Крисанова, д. 23"/>
    <n v="1965"/>
    <m/>
    <s v="Панель"/>
    <n v="5"/>
    <n v="3"/>
    <n v="2624.3"/>
    <n v="2624.3"/>
    <n v="2624.3"/>
    <n v="116"/>
    <n v="1363612.52"/>
    <m/>
    <m/>
    <m/>
    <n v="1363612.52"/>
    <n v="519.60999885683793"/>
    <n v="519.60999885683793"/>
    <x v="1"/>
    <x v="2"/>
    <m/>
    <m/>
    <s v="г. Пермь, ул. Крисанова, д. 23: 2024"/>
    <n v="1"/>
    <n v="1"/>
    <s v=""/>
    <s v=""/>
    <s v=""/>
    <s v=""/>
    <s v=""/>
    <s v=""/>
    <s v=""/>
    <s v=""/>
    <s v=""/>
    <s v=""/>
    <s v=""/>
    <s v=""/>
    <s v=""/>
    <s v=""/>
    <s v=""/>
    <s v=""/>
    <s v=""/>
    <s v=""/>
    <s v=""/>
    <s v=""/>
    <s v="РВИС ( ЭЛ )"/>
  </r>
  <r>
    <n v="71"/>
    <x v="26"/>
    <s v="г. Пермь, ул. Крисанова, д. 7"/>
    <n v="1970"/>
    <m/>
    <s v="Панель"/>
    <n v="5"/>
    <n v="4"/>
    <n v="4530"/>
    <n v="4324.4399999999996"/>
    <n v="4265.24"/>
    <n v="196"/>
    <n v="20400945.600000001"/>
    <m/>
    <m/>
    <m/>
    <n v="20400945.600000001"/>
    <n v="4717.5924744013109"/>
    <n v="4717.5924744013109"/>
    <x v="1"/>
    <x v="1"/>
    <m/>
    <m/>
    <s v="г. Пермь, ул. Крисанова, д. 7: 2024"/>
    <n v="1"/>
    <s v=""/>
    <s v=""/>
    <s v=""/>
    <s v=""/>
    <s v=""/>
    <s v=""/>
    <s v=""/>
    <s v=""/>
    <s v=""/>
    <n v="1"/>
    <s v=""/>
    <s v=""/>
    <s v=""/>
    <s v=""/>
    <s v=""/>
    <s v=""/>
    <s v=""/>
    <s v=""/>
    <s v=""/>
    <s v=""/>
    <s v=""/>
    <s v="РК"/>
  </r>
  <r>
    <n v="72"/>
    <x v="26"/>
    <s v="г. Пермь, ул. Кронита, д. 11"/>
    <n v="1994"/>
    <m/>
    <s v="Кирпич"/>
    <n v="9"/>
    <n v="2"/>
    <n v="4261.3"/>
    <n v="3297.65"/>
    <n v="3297.65"/>
    <n v="199"/>
    <n v="5557017.8399999999"/>
    <m/>
    <m/>
    <m/>
    <n v="5557017.8399999999"/>
    <n v="1685.1448273770714"/>
    <n v="1685.1448273770714"/>
    <x v="1"/>
    <x v="1"/>
    <m/>
    <m/>
    <s v="г. Пермь, ул. Кронита, д. 11: 2024"/>
    <n v="1"/>
    <s v=""/>
    <s v=""/>
    <s v=""/>
    <s v=""/>
    <s v=""/>
    <s v=""/>
    <s v=""/>
    <n v="2"/>
    <n v="5557017.8399999999"/>
    <s v=""/>
    <s v=""/>
    <s v=""/>
    <s v=""/>
    <s v=""/>
    <s v=""/>
    <s v=""/>
    <s v=""/>
    <s v=""/>
    <s v=""/>
    <s v=""/>
    <s v=""/>
    <s v="РЛ"/>
  </r>
  <r>
    <n v="73"/>
    <x v="26"/>
    <s v="г. Пермь, ул. Кронита, д. 6"/>
    <n v="1977"/>
    <m/>
    <s v="Панель"/>
    <n v="5"/>
    <n v="6"/>
    <n v="4782.3999999999996"/>
    <n v="3032.7999999999997"/>
    <n v="3032.8"/>
    <n v="199"/>
    <n v="2484982.86"/>
    <m/>
    <m/>
    <m/>
    <n v="2484982.86"/>
    <n v="819.36918359271965"/>
    <n v="819.36918359271965"/>
    <x v="1"/>
    <x v="2"/>
    <m/>
    <m/>
    <s v="г. Пермь, ул. Кронита, д. 6: 2024"/>
    <n v="1"/>
    <n v="1"/>
    <s v=""/>
    <s v=""/>
    <s v=""/>
    <s v=""/>
    <s v=""/>
    <s v=""/>
    <s v=""/>
    <s v=""/>
    <s v=""/>
    <s v=""/>
    <s v=""/>
    <s v=""/>
    <s v=""/>
    <s v=""/>
    <s v=""/>
    <s v=""/>
    <s v=""/>
    <s v=""/>
    <s v=""/>
    <s v=""/>
    <s v="РВИС ( ЭЛ )"/>
  </r>
  <r>
    <n v="74"/>
    <x v="26"/>
    <s v="г. Пермь, ул. Крупской, д. 22"/>
    <n v="1959"/>
    <m/>
    <s v="Кирпич"/>
    <n v="5"/>
    <n v="2"/>
    <n v="2078.8000000000002"/>
    <n v="1727.3"/>
    <n v="1371.7"/>
    <n v="65"/>
    <n v="1780492.2"/>
    <m/>
    <m/>
    <m/>
    <n v="1780492.2"/>
    <n v="1030.7949979737161"/>
    <n v="1030.7949979737161"/>
    <x v="1"/>
    <x v="1"/>
    <m/>
    <m/>
    <s v="г. Пермь, ул. Крупской, д. 22: 2024"/>
    <n v="1"/>
    <s v=""/>
    <s v=""/>
    <s v=""/>
    <s v=""/>
    <n v="1"/>
    <s v=""/>
    <s v=""/>
    <s v=""/>
    <s v=""/>
    <s v=""/>
    <s v=""/>
    <s v=""/>
    <s v=""/>
    <s v=""/>
    <s v=""/>
    <s v=""/>
    <s v=""/>
    <s v=""/>
    <s v=""/>
    <s v=""/>
    <s v=""/>
    <s v="РВИС ( ГВС )"/>
  </r>
  <r>
    <n v="75"/>
    <x v="26"/>
    <s v="г. Пермь, ул. Крупской, д. 39"/>
    <n v="1960"/>
    <m/>
    <s v="Кирпич"/>
    <n v="5"/>
    <n v="4"/>
    <n v="3366.47"/>
    <n v="2540.1999999999998"/>
    <n v="2540.1999999999998"/>
    <n v="125"/>
    <n v="15160964.970000001"/>
    <m/>
    <m/>
    <m/>
    <n v="15160964.970000001"/>
    <n v="5968.4138926068817"/>
    <n v="5968.4138926068817"/>
    <x v="1"/>
    <x v="2"/>
    <m/>
    <m/>
    <s v="г. Пермь, ул. Крупской, д. 39: 2024"/>
    <n v="1"/>
    <s v=""/>
    <s v=""/>
    <s v=""/>
    <s v=""/>
    <s v=""/>
    <s v=""/>
    <s v=""/>
    <s v=""/>
    <s v=""/>
    <n v="1"/>
    <s v=""/>
    <s v=""/>
    <s v=""/>
    <s v=""/>
    <s v=""/>
    <s v=""/>
    <s v=""/>
    <s v=""/>
    <s v=""/>
    <s v=""/>
    <s v=""/>
    <s v="РК"/>
  </r>
  <r>
    <n v="76"/>
    <x v="26"/>
    <s v="г. Пермь, ул. Крупской, д. 73"/>
    <n v="1965"/>
    <m/>
    <s v="Кирпич"/>
    <n v="5"/>
    <n v="4"/>
    <n v="3569.5"/>
    <n v="3250.3"/>
    <n v="3250.3"/>
    <n v="138"/>
    <n v="21645305.219999999"/>
    <m/>
    <m/>
    <m/>
    <n v="21645305.219999999"/>
    <n v="6659.4791926899052"/>
    <n v="6659.4791926899052"/>
    <x v="1"/>
    <x v="2"/>
    <m/>
    <m/>
    <s v="г. Пермь, ул. Крупской, д. 73: 2024"/>
    <n v="3"/>
    <s v=""/>
    <s v=""/>
    <s v=""/>
    <n v="1"/>
    <n v="1"/>
    <s v=""/>
    <s v=""/>
    <s v=""/>
    <s v=""/>
    <s v=""/>
    <n v="1"/>
    <s v=""/>
    <s v=""/>
    <s v=""/>
    <s v=""/>
    <s v=""/>
    <s v=""/>
    <s v=""/>
    <s v=""/>
    <s v=""/>
    <s v=""/>
    <s v="РВИС ( ХВС ГВС ) Рфа"/>
  </r>
  <r>
    <n v="77"/>
    <x v="26"/>
    <s v="г. Пермь, ул. Крупской, д. 82А"/>
    <n v="1964"/>
    <m/>
    <s v="Кирпич"/>
    <n v="5"/>
    <n v="4"/>
    <n v="3913.4"/>
    <n v="3569.1"/>
    <n v="3569.1"/>
    <n v="162"/>
    <n v="23301009.740000002"/>
    <m/>
    <m/>
    <m/>
    <n v="23301009.740000002"/>
    <n v="6528.5393348463203"/>
    <n v="6528.5393348463203"/>
    <x v="1"/>
    <x v="2"/>
    <m/>
    <m/>
    <s v="г. Пермь, ул. Крупской, д. 82А: 2024"/>
    <n v="2"/>
    <s v=""/>
    <s v=""/>
    <s v=""/>
    <s v=""/>
    <s v=""/>
    <s v=""/>
    <n v="1"/>
    <s v=""/>
    <s v=""/>
    <s v=""/>
    <n v="1"/>
    <s v=""/>
    <s v=""/>
    <s v=""/>
    <s v=""/>
    <s v=""/>
    <s v=""/>
    <s v=""/>
    <s v=""/>
    <s v=""/>
    <s v=""/>
    <s v="РП Рфа"/>
  </r>
  <r>
    <n v="78"/>
    <x v="26"/>
    <s v="г. Пермь, ул. Куйбышева, д. 103"/>
    <n v="1957"/>
    <m/>
    <s v="Кирпич"/>
    <n v="5"/>
    <n v="4"/>
    <n v="6558.3"/>
    <n v="6558.3"/>
    <n v="4791.1000000000004"/>
    <n v="164"/>
    <n v="32019981.59"/>
    <m/>
    <m/>
    <m/>
    <n v="32019981.59"/>
    <n v="4882.3600003049569"/>
    <n v="4882.3600003049569"/>
    <x v="1"/>
    <x v="1"/>
    <m/>
    <m/>
    <s v="г. Пермь, ул. Куйбышева, д. 103: 2024"/>
    <n v="1"/>
    <s v=""/>
    <s v=""/>
    <s v=""/>
    <s v=""/>
    <s v=""/>
    <s v=""/>
    <s v=""/>
    <s v=""/>
    <s v=""/>
    <s v=""/>
    <n v="1"/>
    <s v=""/>
    <s v=""/>
    <s v=""/>
    <s v=""/>
    <s v=""/>
    <s v=""/>
    <s v=""/>
    <s v=""/>
    <s v=""/>
    <s v=""/>
    <s v="Рфа"/>
  </r>
  <r>
    <n v="79"/>
    <x v="26"/>
    <s v="г. Пермь, ул. Куйбышева, д. 107"/>
    <n v="1956"/>
    <m/>
    <s v="Кирпич"/>
    <n v="5"/>
    <n v="5"/>
    <n v="8093.4"/>
    <n v="7707"/>
    <n v="7707"/>
    <n v="224"/>
    <n v="36448788.770000003"/>
    <m/>
    <m/>
    <m/>
    <n v="36448788.770000003"/>
    <n v="4729.3095588426113"/>
    <n v="4729.3095588426113"/>
    <x v="1"/>
    <x v="2"/>
    <m/>
    <m/>
    <s v="г. Пермь, ул. Куйбышева, д. 107: 2024"/>
    <n v="1"/>
    <s v=""/>
    <s v=""/>
    <s v=""/>
    <s v=""/>
    <s v=""/>
    <s v=""/>
    <s v=""/>
    <s v=""/>
    <s v=""/>
    <n v="1"/>
    <s v=""/>
    <s v=""/>
    <s v=""/>
    <s v=""/>
    <s v=""/>
    <s v=""/>
    <s v=""/>
    <s v=""/>
    <s v=""/>
    <s v=""/>
    <s v=""/>
    <s v="РК"/>
  </r>
  <r>
    <n v="80"/>
    <x v="26"/>
    <s v="г. Пермь, ул. Куйбышева, д. 86"/>
    <n v="1951"/>
    <m/>
    <s v="Кирпич"/>
    <n v="5"/>
    <n v="5"/>
    <n v="4445.1000000000004"/>
    <n v="2216.1"/>
    <n v="2075.1"/>
    <n v="129"/>
    <n v="20018596.75"/>
    <m/>
    <m/>
    <m/>
    <n v="20018596.75"/>
    <n v="9033.2551554532747"/>
    <n v="9033.2551554532747"/>
    <x v="1"/>
    <x v="2"/>
    <m/>
    <m/>
    <s v="г. Пермь, ул. Куйбышева, д. 86: 2024"/>
    <n v="1"/>
    <s v=""/>
    <s v=""/>
    <s v=""/>
    <s v=""/>
    <s v=""/>
    <s v=""/>
    <s v=""/>
    <s v=""/>
    <s v=""/>
    <n v="1"/>
    <s v=""/>
    <s v=""/>
    <s v=""/>
    <s v=""/>
    <s v=""/>
    <s v=""/>
    <s v=""/>
    <s v=""/>
    <s v=""/>
    <s v=""/>
    <s v=""/>
    <s v="РК"/>
  </r>
  <r>
    <n v="81"/>
    <x v="26"/>
    <s v="г. Пермь, ул. Куйбышева, д. 97"/>
    <n v="2004"/>
    <m/>
    <n v="0"/>
    <n v="9"/>
    <n v="4"/>
    <n v="11775.2"/>
    <n v="9318.2000000000007"/>
    <n v="8386.3799999999992"/>
    <n v="106"/>
    <n v="24350053.829999998"/>
    <m/>
    <m/>
    <m/>
    <n v="24350053.829999998"/>
    <n v="2613.1714097143222"/>
    <n v="2613.1714097143222"/>
    <x v="1"/>
    <x v="2"/>
    <m/>
    <m/>
    <s v="г. Пермь, ул. Куйбышева, д. 97: 2024"/>
    <n v="1"/>
    <s v=""/>
    <s v=""/>
    <s v=""/>
    <s v=""/>
    <s v=""/>
    <s v=""/>
    <s v=""/>
    <s v=""/>
    <s v=""/>
    <n v="1"/>
    <s v=""/>
    <s v=""/>
    <s v=""/>
    <s v=""/>
    <s v=""/>
    <s v=""/>
    <s v=""/>
    <s v=""/>
    <s v=""/>
    <s v=""/>
    <s v=""/>
    <s v="РК"/>
  </r>
  <r>
    <n v="82"/>
    <x v="26"/>
    <s v="г. Пермь, ул. Ласьвинская, д. 12"/>
    <n v="1956"/>
    <m/>
    <s v="Блоки"/>
    <n v="3"/>
    <n v="3"/>
    <n v="2259.6"/>
    <n v="1486.1"/>
    <n v="1486.1"/>
    <n v="52"/>
    <n v="13167028.140000001"/>
    <m/>
    <m/>
    <m/>
    <n v="13167028.140000001"/>
    <n v="8860.1225624116832"/>
    <n v="8860.1225624116832"/>
    <x v="1"/>
    <x v="1"/>
    <m/>
    <m/>
    <s v="г. Пермь, ул. Ласьвинская, д. 12: 2024"/>
    <n v="1"/>
    <s v=""/>
    <s v=""/>
    <s v=""/>
    <s v=""/>
    <s v=""/>
    <s v=""/>
    <s v=""/>
    <s v=""/>
    <s v=""/>
    <s v=""/>
    <n v="1"/>
    <s v=""/>
    <s v=""/>
    <s v=""/>
    <s v=""/>
    <s v=""/>
    <s v=""/>
    <s v=""/>
    <s v=""/>
    <s v=""/>
    <s v=""/>
    <s v="Рфа"/>
  </r>
  <r>
    <n v="83"/>
    <x v="26"/>
    <s v="г. Пермь, ул. Ласьвинская, д. 39"/>
    <n v="1971"/>
    <m/>
    <s v="панели"/>
    <n v="5"/>
    <n v="6"/>
    <n v="4662"/>
    <n v="4102.5999999999995"/>
    <n v="3857.7"/>
    <n v="209"/>
    <n v="20995410.239999998"/>
    <m/>
    <m/>
    <m/>
    <n v="20995410.239999998"/>
    <n v="5117.5864671184127"/>
    <n v="5117.5864671184127"/>
    <x v="1"/>
    <x v="2"/>
    <m/>
    <m/>
    <s v="г. Пермь, ул. Ласьвинская, д. 39: 2024"/>
    <n v="1"/>
    <s v=""/>
    <s v=""/>
    <s v=""/>
    <s v=""/>
    <s v=""/>
    <s v=""/>
    <s v=""/>
    <s v=""/>
    <s v=""/>
    <n v="1"/>
    <s v=""/>
    <s v=""/>
    <s v=""/>
    <s v=""/>
    <s v=""/>
    <s v=""/>
    <s v=""/>
    <s v=""/>
    <s v=""/>
    <s v=""/>
    <s v=""/>
    <s v="РК"/>
  </r>
  <r>
    <n v="84"/>
    <x v="26"/>
    <s v="г. Пермь, ул. Лебедева, д. 35"/>
    <n v="1943"/>
    <m/>
    <s v="Кирпич"/>
    <n v="5"/>
    <n v="4"/>
    <n v="5870.4"/>
    <n v="4348.71"/>
    <n v="4348.71"/>
    <n v="202"/>
    <n v="45162983.129999995"/>
    <m/>
    <m/>
    <m/>
    <n v="45162983.129999995"/>
    <n v="10385.374773208605"/>
    <n v="10385.374773208605"/>
    <x v="1"/>
    <x v="1"/>
    <m/>
    <m/>
    <s v="г. Пермь, ул. Лебедева, д. 35: 2024"/>
    <n v="3"/>
    <s v=""/>
    <s v=""/>
    <s v=""/>
    <s v=""/>
    <s v=""/>
    <s v=""/>
    <n v="1"/>
    <s v=""/>
    <s v=""/>
    <s v=""/>
    <n v="1"/>
    <s v=""/>
    <s v=""/>
    <s v=""/>
    <s v=""/>
    <s v=""/>
    <s v=""/>
    <s v=""/>
    <n v="1"/>
    <s v=""/>
    <s v=""/>
    <s v="РП Рфа РНК"/>
  </r>
  <r>
    <n v="85"/>
    <x v="26"/>
    <s v="г. Пермь, ул. Левченко, д. 6"/>
    <n v="1994"/>
    <m/>
    <s v="панели"/>
    <n v="10"/>
    <n v="5"/>
    <n v="15282"/>
    <n v="14035.3"/>
    <n v="2053"/>
    <n v="0"/>
    <n v="54495612"/>
    <m/>
    <m/>
    <m/>
    <n v="54495612"/>
    <n v="3882.7536283513714"/>
    <n v="3882.7536283513714"/>
    <x v="1"/>
    <x v="2"/>
    <m/>
    <m/>
    <s v="г. Пермь, ул. Левченко, д. 6: 2024"/>
    <n v="1"/>
    <s v=""/>
    <s v=""/>
    <s v=""/>
    <s v=""/>
    <s v=""/>
    <s v=""/>
    <s v=""/>
    <s v=""/>
    <s v=""/>
    <s v=""/>
    <n v="1"/>
    <s v=""/>
    <s v=""/>
    <s v=""/>
    <s v=""/>
    <s v=""/>
    <s v=""/>
    <s v=""/>
    <s v=""/>
    <s v=""/>
    <s v=""/>
    <s v="Рфа"/>
  </r>
  <r>
    <n v="86"/>
    <x v="26"/>
    <s v="г. Пермь, ул. Ленина, д. 69"/>
    <n v="1942"/>
    <m/>
    <s v="Кирпич"/>
    <n v="4"/>
    <n v="5"/>
    <n v="4197.1000000000004"/>
    <n v="3609.2"/>
    <n v="3609.2"/>
    <n v="105"/>
    <n v="20491753.16"/>
    <m/>
    <m/>
    <m/>
    <n v="20491753.16"/>
    <n v="5677.6441205807387"/>
    <n v="5677.6441205807387"/>
    <x v="1"/>
    <x v="1"/>
    <m/>
    <m/>
    <s v="г. Пермь, ул. Ленина, д. 69: 2024"/>
    <n v="1"/>
    <s v=""/>
    <s v=""/>
    <s v=""/>
    <s v=""/>
    <s v=""/>
    <s v=""/>
    <s v=""/>
    <s v=""/>
    <s v=""/>
    <s v=""/>
    <n v="1"/>
    <s v=""/>
    <s v=""/>
    <s v=""/>
    <s v=""/>
    <s v=""/>
    <s v=""/>
    <s v=""/>
    <s v=""/>
    <s v=""/>
    <s v=""/>
    <s v="Рфа"/>
  </r>
  <r>
    <n v="87"/>
    <x v="26"/>
    <s v="г. Пермь, ул. Ленина, д. 74"/>
    <n v="1962"/>
    <m/>
    <s v="Кирпич"/>
    <n v="5"/>
    <n v="4"/>
    <n v="5895.9"/>
    <n v="5315"/>
    <n v="4320.1000000000004"/>
    <n v="136"/>
    <n v="26552303.57"/>
    <m/>
    <m/>
    <m/>
    <n v="26552303.57"/>
    <n v="4995.7297403574785"/>
    <n v="4995.7297403574785"/>
    <x v="1"/>
    <x v="1"/>
    <m/>
    <m/>
    <s v="г. Пермь, ул. Ленина, д. 74: 2024"/>
    <n v="1"/>
    <s v=""/>
    <s v=""/>
    <s v=""/>
    <s v=""/>
    <s v=""/>
    <s v=""/>
    <s v=""/>
    <s v=""/>
    <s v=""/>
    <n v="1"/>
    <s v=""/>
    <s v=""/>
    <s v=""/>
    <s v=""/>
    <s v=""/>
    <s v=""/>
    <s v=""/>
    <s v=""/>
    <s v=""/>
    <s v=""/>
    <s v=""/>
    <s v="РК"/>
  </r>
  <r>
    <n v="88"/>
    <x v="26"/>
    <s v="г. Пермь, ул. Ленина, д. 79"/>
    <n v="1952"/>
    <m/>
    <s v="Крупные блоки"/>
    <n v="5"/>
    <n v="2"/>
    <n v="1915.6"/>
    <n v="1696.8"/>
    <n v="1696.8"/>
    <n v="58"/>
    <n v="1563340.32"/>
    <m/>
    <m/>
    <m/>
    <n v="1563340.32"/>
    <n v="921.34625176803399"/>
    <n v="921.34625176803399"/>
    <x v="1"/>
    <x v="1"/>
    <m/>
    <m/>
    <s v="г. Пермь, ул. Ленина, д. 79: 2024"/>
    <n v="1"/>
    <s v=""/>
    <s v=""/>
    <s v=""/>
    <s v=""/>
    <s v=""/>
    <s v=""/>
    <s v=""/>
    <s v=""/>
    <s v=""/>
    <s v=""/>
    <s v=""/>
    <s v=""/>
    <s v=""/>
    <n v="1"/>
    <s v=""/>
    <s v=""/>
    <s v=""/>
    <s v=""/>
    <s v=""/>
    <s v=""/>
    <s v=""/>
    <s v="РФ"/>
  </r>
  <r>
    <n v="89"/>
    <x v="26"/>
    <s v="г. Пермь, ул. Ленина, д. 80"/>
    <n v="1962"/>
    <m/>
    <s v="Кирпич"/>
    <n v="5"/>
    <n v="4"/>
    <n v="3330.5"/>
    <n v="3330.5"/>
    <n v="3330.5"/>
    <n v="107"/>
    <n v="4329716.62"/>
    <m/>
    <m/>
    <m/>
    <n v="4329716.62"/>
    <n v="1300.0200030025521"/>
    <n v="1300.0200030025521"/>
    <x v="1"/>
    <x v="1"/>
    <m/>
    <m/>
    <s v="г. Пермь, ул. Ленина, д. 80: 2024"/>
    <n v="3"/>
    <n v="1"/>
    <s v=""/>
    <s v=""/>
    <n v="1"/>
    <s v=""/>
    <n v="1"/>
    <s v=""/>
    <s v=""/>
    <s v=""/>
    <s v=""/>
    <s v=""/>
    <s v=""/>
    <s v=""/>
    <s v=""/>
    <s v=""/>
    <s v=""/>
    <s v=""/>
    <s v=""/>
    <s v=""/>
    <s v=""/>
    <s v=""/>
    <s v="РВИС ( ЭЛ ХВС ВОД )"/>
  </r>
  <r>
    <n v="90"/>
    <x v="26"/>
    <s v="г. Пермь, ул. Ленина, д. 90"/>
    <n v="1928"/>
    <m/>
    <s v="Крупные блоки"/>
    <n v="4"/>
    <n v="4"/>
    <n v="2738.7"/>
    <n v="2063.6"/>
    <n v="1836.6"/>
    <n v="73"/>
    <n v="13371319.33"/>
    <m/>
    <m/>
    <m/>
    <n v="13371319.33"/>
    <n v="6479.6081265749181"/>
    <n v="6479.6081265749181"/>
    <x v="1"/>
    <x v="1"/>
    <m/>
    <m/>
    <s v="г. Пермь, ул. Ленина, д. 90: 2024"/>
    <n v="1"/>
    <s v=""/>
    <s v=""/>
    <s v=""/>
    <s v=""/>
    <s v=""/>
    <s v=""/>
    <s v=""/>
    <s v=""/>
    <s v=""/>
    <s v=""/>
    <n v="1"/>
    <s v=""/>
    <s v=""/>
    <s v=""/>
    <s v=""/>
    <s v=""/>
    <s v=""/>
    <s v=""/>
    <s v=""/>
    <s v=""/>
    <s v=""/>
    <s v="Рфа"/>
  </r>
  <r>
    <n v="91"/>
    <x v="26"/>
    <s v="г. Пермь, ул. Лодыгина, д. 46/2"/>
    <n v="1978"/>
    <m/>
    <s v="Железобетон"/>
    <n v="9"/>
    <n v="2"/>
    <n v="3880.9"/>
    <n v="3880.9"/>
    <n v="3880.9"/>
    <n v="191"/>
    <n v="5557017.8399999999"/>
    <m/>
    <m/>
    <m/>
    <n v="5557017.8399999999"/>
    <n v="1431.8889535932385"/>
    <n v="1431.8889535932385"/>
    <x v="1"/>
    <x v="1"/>
    <m/>
    <m/>
    <s v="г. Пермь, ул. Лодыгина, д. 46/2: 2024"/>
    <n v="1"/>
    <s v=""/>
    <s v=""/>
    <s v=""/>
    <s v=""/>
    <s v=""/>
    <s v=""/>
    <s v=""/>
    <n v="2"/>
    <n v="5557017.8399999999"/>
    <s v=""/>
    <s v=""/>
    <s v=""/>
    <s v=""/>
    <s v=""/>
    <s v=""/>
    <s v=""/>
    <s v=""/>
    <s v=""/>
    <s v=""/>
    <s v=""/>
    <s v=""/>
    <s v="РЛ"/>
  </r>
  <r>
    <n v="92"/>
    <x v="26"/>
    <s v="г. Пермь, ул. Локомотивная, д. 8"/>
    <n v="1962"/>
    <m/>
    <s v="Кирпич"/>
    <n v="5"/>
    <n v="2"/>
    <n v="2069.1999999999998"/>
    <n v="1935.3"/>
    <n v="1935.3"/>
    <n v="76"/>
    <n v="1688694.81"/>
    <m/>
    <m/>
    <m/>
    <n v="1688694.81"/>
    <n v="872.57521314524888"/>
    <n v="872.57521314524888"/>
    <x v="1"/>
    <x v="1"/>
    <m/>
    <m/>
    <s v="г. Пермь, ул. Локомотивная, д. 8: 2024"/>
    <n v="1"/>
    <s v=""/>
    <s v=""/>
    <s v=""/>
    <s v=""/>
    <s v=""/>
    <s v=""/>
    <s v=""/>
    <s v=""/>
    <s v=""/>
    <s v=""/>
    <s v=""/>
    <s v=""/>
    <s v=""/>
    <n v="1"/>
    <s v=""/>
    <s v=""/>
    <s v=""/>
    <s v=""/>
    <s v=""/>
    <s v=""/>
    <s v=""/>
    <s v="РФ"/>
  </r>
  <r>
    <n v="93"/>
    <x v="26"/>
    <s v="г. Пермь, ул. Луговского, д. 3"/>
    <n v="1995"/>
    <m/>
    <s v="Панель"/>
    <n v="9"/>
    <n v="4"/>
    <n v="9873.7999999999993"/>
    <n v="9064.2999999999993"/>
    <n v="8982.9"/>
    <n v="399"/>
    <n v="398164.77"/>
    <m/>
    <m/>
    <m/>
    <n v="398164.77"/>
    <n v="43.926698145471804"/>
    <n v="43.926698145471804"/>
    <x v="1"/>
    <x v="2"/>
    <m/>
    <m/>
    <s v="г. Пермь, ул. Луговского, д. 3: 2024"/>
    <n v="3"/>
    <s v=""/>
    <s v=""/>
    <s v=""/>
    <s v=""/>
    <s v=""/>
    <s v=""/>
    <s v=""/>
    <s v=""/>
    <s v=""/>
    <s v=""/>
    <s v=""/>
    <s v=""/>
    <s v=""/>
    <s v=""/>
    <n v="1"/>
    <n v="1"/>
    <n v="1"/>
    <s v=""/>
    <s v=""/>
    <s v=""/>
    <s v=""/>
    <s v="УП (ТЕП ХВС ГВС )"/>
  </r>
  <r>
    <n v="94"/>
    <x v="26"/>
    <s v="г. Пермь, ул. Луначарского, д. 32"/>
    <n v="1940"/>
    <m/>
    <s v="Крупные блоки"/>
    <n v="5"/>
    <n v="3"/>
    <n v="5435.5"/>
    <n v="4662.1000000000004"/>
    <n v="4662.1000000000004"/>
    <n v="64"/>
    <n v="26538067.780000001"/>
    <m/>
    <m/>
    <m/>
    <n v="26538067.780000001"/>
    <n v="5692.2991312927652"/>
    <n v="5692.2991312927652"/>
    <x v="1"/>
    <x v="1"/>
    <m/>
    <m/>
    <s v="г. Пермь, ул. Луначарского, д. 32: 2024"/>
    <n v="1"/>
    <s v=""/>
    <s v=""/>
    <s v=""/>
    <s v=""/>
    <s v=""/>
    <s v=""/>
    <s v=""/>
    <s v=""/>
    <s v=""/>
    <s v=""/>
    <n v="1"/>
    <s v=""/>
    <s v=""/>
    <s v=""/>
    <s v=""/>
    <s v=""/>
    <s v=""/>
    <s v=""/>
    <s v=""/>
    <s v=""/>
    <s v=""/>
    <s v="Рфа"/>
  </r>
  <r>
    <n v="95"/>
    <x v="26"/>
    <s v="г. Пермь, ул. Луначарского, д. 62б"/>
    <n v="1960"/>
    <m/>
    <s v="Кирпич"/>
    <n v="5"/>
    <n v="4"/>
    <n v="4428.1000000000004"/>
    <n v="3854.1"/>
    <n v="2919.1"/>
    <n v="116"/>
    <n v="21619578.32"/>
    <m/>
    <m/>
    <m/>
    <n v="21619578.32"/>
    <n v="5609.5011338574504"/>
    <n v="5609.5011338574504"/>
    <x v="1"/>
    <x v="1"/>
    <m/>
    <m/>
    <s v="г. Пермь, ул. Луначарского, д. 62б: 2024"/>
    <n v="1"/>
    <s v=""/>
    <s v=""/>
    <s v=""/>
    <s v=""/>
    <s v=""/>
    <s v=""/>
    <s v=""/>
    <s v=""/>
    <s v=""/>
    <s v=""/>
    <n v="1"/>
    <s v=""/>
    <s v=""/>
    <s v=""/>
    <s v=""/>
    <s v=""/>
    <s v=""/>
    <s v=""/>
    <s v=""/>
    <s v=""/>
    <s v=""/>
    <s v="Рфа"/>
  </r>
  <r>
    <n v="96"/>
    <x v="26"/>
    <s v="г. Пермь, ул. Магистральная, д. 12А"/>
    <n v="1958"/>
    <m/>
    <s v="Кирпич"/>
    <n v="2"/>
    <n v="2"/>
    <n v="738"/>
    <n v="670.3"/>
    <n v="670.3"/>
    <n v="32"/>
    <n v="7053353.8200000003"/>
    <m/>
    <m/>
    <m/>
    <n v="7053353.8200000003"/>
    <n v="10522.682112486948"/>
    <n v="10522.682112486948"/>
    <x v="1"/>
    <x v="2"/>
    <m/>
    <m/>
    <s v="г. Пермь, ул. Магистральная, д. 12А: 2024"/>
    <n v="1"/>
    <s v=""/>
    <s v=""/>
    <s v=""/>
    <s v=""/>
    <s v=""/>
    <s v=""/>
    <s v=""/>
    <s v=""/>
    <s v=""/>
    <n v="1"/>
    <s v=""/>
    <s v=""/>
    <s v=""/>
    <s v=""/>
    <s v=""/>
    <s v=""/>
    <s v=""/>
    <s v=""/>
    <s v=""/>
    <s v=""/>
    <s v=""/>
    <s v="РК"/>
  </r>
  <r>
    <n v="97"/>
    <x v="26"/>
    <s v="г. Пермь, ул. Магистральная, д. 96/2"/>
    <n v="1966"/>
    <m/>
    <s v="Кирпич"/>
    <n v="5"/>
    <n v="4"/>
    <n v="3041.5"/>
    <n v="2668.3"/>
    <n v="3041.5"/>
    <n v="0"/>
    <n v="21496896.190000001"/>
    <m/>
    <m/>
    <m/>
    <n v="21496896.190000001"/>
    <n v="8056.401525315744"/>
    <n v="8056.401525315744"/>
    <x v="1"/>
    <x v="2"/>
    <m/>
    <m/>
    <s v="г. Пермь, ул. Магистральная, д. 96/2: 2024"/>
    <n v="1"/>
    <s v=""/>
    <s v=""/>
    <s v=""/>
    <s v=""/>
    <s v=""/>
    <s v=""/>
    <s v=""/>
    <s v=""/>
    <s v=""/>
    <s v=""/>
    <s v=""/>
    <n v="1"/>
    <s v=""/>
    <s v=""/>
    <s v=""/>
    <s v=""/>
    <s v=""/>
    <s v=""/>
    <s v=""/>
    <s v=""/>
    <s v=""/>
    <s v="УФ"/>
  </r>
  <r>
    <n v="98"/>
    <x v="26"/>
    <s v="г. Пермь, ул. Магистральная, д. 96/3"/>
    <n v="1966"/>
    <m/>
    <s v="Кирпич"/>
    <n v="5"/>
    <n v="4"/>
    <n v="2911.1"/>
    <n v="2638.9"/>
    <n v="2911.1"/>
    <n v="0"/>
    <n v="20575247.25"/>
    <m/>
    <m/>
    <m/>
    <n v="20575247.25"/>
    <n v="7796.9029709348588"/>
    <n v="7796.9029709348588"/>
    <x v="1"/>
    <x v="2"/>
    <m/>
    <m/>
    <s v="г. Пермь, ул. Магистральная, д. 96/3: 2024"/>
    <n v="1"/>
    <s v=""/>
    <s v=""/>
    <s v=""/>
    <s v=""/>
    <s v=""/>
    <s v=""/>
    <s v=""/>
    <s v=""/>
    <s v=""/>
    <s v=""/>
    <s v=""/>
    <n v="1"/>
    <s v=""/>
    <s v=""/>
    <s v=""/>
    <s v=""/>
    <s v=""/>
    <s v=""/>
    <s v=""/>
    <s v=""/>
    <s v=""/>
    <s v="УФ"/>
  </r>
  <r>
    <n v="99"/>
    <x v="26"/>
    <s v="г. Пермь, ул. Магистральная, д. 96/4"/>
    <n v="1966"/>
    <m/>
    <s v="Кирпич"/>
    <n v="5"/>
    <n v="4"/>
    <n v="3025.8"/>
    <n v="2650.1"/>
    <n v="3025.8"/>
    <n v="0"/>
    <n v="21385930.789999999"/>
    <m/>
    <m/>
    <m/>
    <n v="21385930.789999999"/>
    <n v="8069.8580393192706"/>
    <n v="8069.8580393192706"/>
    <x v="1"/>
    <x v="2"/>
    <m/>
    <m/>
    <s v="г. Пермь, ул. Магистральная, д. 96/4: 2024"/>
    <n v="1"/>
    <s v=""/>
    <s v=""/>
    <s v=""/>
    <s v=""/>
    <s v=""/>
    <s v=""/>
    <s v=""/>
    <s v=""/>
    <s v=""/>
    <s v=""/>
    <s v=""/>
    <n v="1"/>
    <s v=""/>
    <s v=""/>
    <s v=""/>
    <s v=""/>
    <s v=""/>
    <s v=""/>
    <s v=""/>
    <s v=""/>
    <s v=""/>
    <s v="УФ"/>
  </r>
  <r>
    <n v="100"/>
    <x v="26"/>
    <s v="г. Пермь, ул. Магистральная, д. 98А"/>
    <n v="1979"/>
    <m/>
    <s v="Железобетон"/>
    <n v="9"/>
    <n v="2"/>
    <n v="4028"/>
    <n v="3845.5"/>
    <n v="3845.5"/>
    <n v="171"/>
    <n v="107023.47"/>
    <m/>
    <m/>
    <m/>
    <n v="107023.47"/>
    <n v="27.830833441685087"/>
    <n v="27.830833441685087"/>
    <x v="1"/>
    <x v="2"/>
    <m/>
    <m/>
    <s v="г. Пермь, ул. Магистральная, д. 98А: 2024"/>
    <n v="1"/>
    <s v=""/>
    <s v=""/>
    <s v=""/>
    <s v=""/>
    <s v=""/>
    <s v=""/>
    <s v=""/>
    <s v=""/>
    <s v=""/>
    <s v=""/>
    <s v=""/>
    <s v=""/>
    <s v=""/>
    <s v=""/>
    <s v=""/>
    <s v=""/>
    <n v="1"/>
    <s v=""/>
    <s v=""/>
    <s v=""/>
    <s v=""/>
    <s v="УП ( ГВС )"/>
  </r>
  <r>
    <n v="101"/>
    <x v="26"/>
    <s v="г. Пермь, ул. Макаренко, д. 14А"/>
    <n v="2012"/>
    <m/>
    <n v="0"/>
    <n v="17"/>
    <n v="2"/>
    <n v="14296.4"/>
    <n v="9794.7000000000007"/>
    <n v="9794.7000000000007"/>
    <n v="350"/>
    <n v="35741428.890000001"/>
    <m/>
    <m/>
    <m/>
    <n v="35741428.890000001"/>
    <n v="3649.0580507825657"/>
    <n v="3649.0580507825657"/>
    <x v="1"/>
    <x v="2"/>
    <m/>
    <m/>
    <s v="г. Пермь, ул. Макаренко, д. 14А: 2024"/>
    <n v="3"/>
    <n v="1"/>
    <s v=""/>
    <s v=""/>
    <n v="1"/>
    <n v="1"/>
    <s v=""/>
    <s v=""/>
    <s v=""/>
    <s v=""/>
    <s v=""/>
    <s v=""/>
    <s v=""/>
    <s v=""/>
    <s v=""/>
    <s v=""/>
    <s v=""/>
    <s v=""/>
    <s v=""/>
    <s v=""/>
    <s v=""/>
    <s v=""/>
    <s v="РВИС ( ЭЛ ХВС ГВС )"/>
  </r>
  <r>
    <n v="102"/>
    <x v="26"/>
    <s v="г. Пермь, ул. Макаренко, д. 28/3"/>
    <n v="1987"/>
    <m/>
    <s v="Панель"/>
    <n v="9"/>
    <n v="1"/>
    <n v="2863"/>
    <n v="2744"/>
    <n v="2744"/>
    <n v="132"/>
    <n v="2778508.92"/>
    <m/>
    <m/>
    <m/>
    <n v="2778508.92"/>
    <n v="1012.5761370262391"/>
    <n v="1012.5761370262391"/>
    <x v="1"/>
    <x v="2"/>
    <m/>
    <m/>
    <s v="г. Пермь, ул. Макаренко, д. 28/3: 2024"/>
    <n v="1"/>
    <s v=""/>
    <s v=""/>
    <s v=""/>
    <s v=""/>
    <s v=""/>
    <s v=""/>
    <s v=""/>
    <n v="1"/>
    <n v="2778508.92"/>
    <s v=""/>
    <s v=""/>
    <s v=""/>
    <s v=""/>
    <s v=""/>
    <s v=""/>
    <s v=""/>
    <s v=""/>
    <s v=""/>
    <s v=""/>
    <s v=""/>
    <s v=""/>
    <s v="РЛ"/>
  </r>
  <r>
    <n v="103"/>
    <x v="26"/>
    <s v="г. Пермь, ул. Макаренко, д. 36"/>
    <n v="1962"/>
    <m/>
    <s v="Панель"/>
    <n v="5"/>
    <n v="4"/>
    <n v="3612.5"/>
    <n v="3600"/>
    <n v="3600"/>
    <n v="77"/>
    <n v="19217163.379999999"/>
    <m/>
    <m/>
    <m/>
    <n v="19217163.379999999"/>
    <n v="5338.1009388888888"/>
    <n v="5338.1009388888888"/>
    <x v="1"/>
    <x v="2"/>
    <m/>
    <m/>
    <s v="г. Пермь, ул. Макаренко, д. 36: 2024"/>
    <n v="2"/>
    <s v=""/>
    <s v=""/>
    <s v=""/>
    <s v=""/>
    <s v=""/>
    <s v=""/>
    <s v=""/>
    <s v=""/>
    <s v=""/>
    <n v="1"/>
    <s v=""/>
    <s v=""/>
    <s v=""/>
    <n v="1"/>
    <s v=""/>
    <s v=""/>
    <s v=""/>
    <s v=""/>
    <s v=""/>
    <s v=""/>
    <s v=""/>
    <s v="РК РФ"/>
  </r>
  <r>
    <n v="104"/>
    <x v="26"/>
    <s v="г. Пермь, ул. Малкова, д. 10"/>
    <n v="1968"/>
    <m/>
    <s v="Панель"/>
    <n v="5"/>
    <n v="6"/>
    <n v="4355.7"/>
    <n v="3109.2999999999997"/>
    <n v="3109.3"/>
    <n v="218"/>
    <n v="19615982.059999999"/>
    <m/>
    <m/>
    <m/>
    <n v="19615982.059999999"/>
    <n v="6308.809719229409"/>
    <n v="6308.809719229409"/>
    <x v="1"/>
    <x v="1"/>
    <m/>
    <m/>
    <s v="г. Пермь, ул. Малкова, д. 10: 2024"/>
    <n v="1"/>
    <s v=""/>
    <s v=""/>
    <s v=""/>
    <s v=""/>
    <s v=""/>
    <s v=""/>
    <s v=""/>
    <s v=""/>
    <s v=""/>
    <n v="1"/>
    <s v=""/>
    <s v=""/>
    <s v=""/>
    <s v=""/>
    <s v=""/>
    <s v=""/>
    <s v=""/>
    <s v=""/>
    <s v=""/>
    <s v=""/>
    <s v=""/>
    <s v="РК"/>
  </r>
  <r>
    <n v="105"/>
    <x v="26"/>
    <s v="г. Пермь, ул. Малкова, д. 14"/>
    <n v="1969"/>
    <m/>
    <s v="Панель"/>
    <n v="5"/>
    <n v="3"/>
    <n v="6115.7"/>
    <n v="5774.7900000000009"/>
    <n v="5774.79"/>
    <n v="274"/>
    <n v="4991083.93"/>
    <m/>
    <m/>
    <m/>
    <n v="4991083.93"/>
    <n v="864.28838624434809"/>
    <n v="864.28838624434809"/>
    <x v="1"/>
    <x v="1"/>
    <m/>
    <m/>
    <s v="г. Пермь, ул. Малкова, д. 14: 2024"/>
    <n v="1"/>
    <s v=""/>
    <s v=""/>
    <s v=""/>
    <s v=""/>
    <s v=""/>
    <s v=""/>
    <s v=""/>
    <s v=""/>
    <s v=""/>
    <s v=""/>
    <s v=""/>
    <s v=""/>
    <s v=""/>
    <n v="1"/>
    <s v=""/>
    <s v=""/>
    <s v=""/>
    <s v=""/>
    <s v=""/>
    <s v=""/>
    <s v=""/>
    <s v="РФ"/>
  </r>
  <r>
    <n v="106"/>
    <x v="26"/>
    <s v="г. Пермь, ул. Малкова, д. 16"/>
    <n v="1968"/>
    <m/>
    <s v="Кирпич"/>
    <n v="5"/>
    <n v="2"/>
    <n v="6417.8"/>
    <n v="5957.1"/>
    <n v="5599.67"/>
    <n v="205"/>
    <n v="5237630.76"/>
    <m/>
    <m/>
    <m/>
    <n v="5237630.76"/>
    <n v="879.22491816487877"/>
    <n v="879.22491816487877"/>
    <x v="1"/>
    <x v="1"/>
    <m/>
    <m/>
    <s v="г. Пермь, ул. Малкова, д. 16: 2024"/>
    <n v="1"/>
    <s v=""/>
    <s v=""/>
    <s v=""/>
    <s v=""/>
    <s v=""/>
    <s v=""/>
    <s v=""/>
    <s v=""/>
    <s v=""/>
    <s v=""/>
    <s v=""/>
    <s v=""/>
    <s v=""/>
    <n v="1"/>
    <s v=""/>
    <s v=""/>
    <s v=""/>
    <s v=""/>
    <s v=""/>
    <s v=""/>
    <s v=""/>
    <s v="РФ"/>
  </r>
  <r>
    <n v="107"/>
    <x v="26"/>
    <s v="г. Пермь, ул. Малкова, д. 18"/>
    <n v="1970"/>
    <m/>
    <s v="Кирпич"/>
    <n v="5"/>
    <n v="2"/>
    <n v="6676.2"/>
    <n v="5631.2"/>
    <n v="5518.58"/>
    <n v="318"/>
    <n v="5448513.5800000001"/>
    <m/>
    <m/>
    <m/>
    <n v="5448513.5800000001"/>
    <n v="967.55817232561446"/>
    <n v="967.55817232561446"/>
    <x v="1"/>
    <x v="1"/>
    <m/>
    <m/>
    <s v="г. Пермь, ул. Малкова, д. 18: 2024"/>
    <n v="1"/>
    <s v=""/>
    <s v=""/>
    <s v=""/>
    <s v=""/>
    <s v=""/>
    <s v=""/>
    <s v=""/>
    <s v=""/>
    <s v=""/>
    <s v=""/>
    <s v=""/>
    <s v=""/>
    <s v=""/>
    <n v="1"/>
    <s v=""/>
    <s v=""/>
    <s v=""/>
    <s v=""/>
    <s v=""/>
    <s v=""/>
    <s v=""/>
    <s v="РФ"/>
  </r>
  <r>
    <n v="108"/>
    <x v="26"/>
    <s v="г. Пермь, ул. Малкова, д. 20"/>
    <n v="1969"/>
    <m/>
    <s v="Панель"/>
    <n v="5"/>
    <n v="4"/>
    <n v="2896.3"/>
    <n v="2573.4"/>
    <n v="2573.4"/>
    <n v="142"/>
    <n v="2363699.39"/>
    <m/>
    <m/>
    <m/>
    <n v="2363699.39"/>
    <n v="918.51223672961839"/>
    <n v="918.51223672961839"/>
    <x v="1"/>
    <x v="1"/>
    <m/>
    <m/>
    <s v="г. Пермь, ул. Малкова, д. 20: 2024"/>
    <n v="1"/>
    <s v=""/>
    <s v=""/>
    <s v=""/>
    <s v=""/>
    <s v=""/>
    <s v=""/>
    <s v=""/>
    <s v=""/>
    <s v=""/>
    <s v=""/>
    <s v=""/>
    <s v=""/>
    <s v=""/>
    <n v="1"/>
    <s v=""/>
    <s v=""/>
    <s v=""/>
    <s v=""/>
    <s v=""/>
    <s v=""/>
    <s v=""/>
    <s v="РФ"/>
  </r>
  <r>
    <n v="109"/>
    <x v="26"/>
    <s v="г. Пермь, ул. Малкова, д. 22"/>
    <n v="2007"/>
    <m/>
    <s v="Панель"/>
    <n v="16"/>
    <n v="1"/>
    <n v="6673.4"/>
    <n v="2686.8"/>
    <n v="2686.8"/>
    <n v="120"/>
    <n v="33790560.700000003"/>
    <m/>
    <m/>
    <m/>
    <n v="33790560.700000003"/>
    <n v="12576.507629894299"/>
    <n v="12576.507629894299"/>
    <x v="1"/>
    <x v="2"/>
    <m/>
    <m/>
    <s v="г. Пермь, ул. Малкова, д. 22: 2024"/>
    <n v="3"/>
    <s v=""/>
    <s v=""/>
    <s v=""/>
    <n v="1"/>
    <n v="1"/>
    <s v=""/>
    <s v=""/>
    <s v=""/>
    <s v=""/>
    <s v=""/>
    <n v="1"/>
    <s v=""/>
    <s v=""/>
    <s v=""/>
    <s v=""/>
    <s v=""/>
    <s v=""/>
    <s v=""/>
    <s v=""/>
    <s v=""/>
    <s v=""/>
    <s v="РВИС ( ХВС ГВС ) Рфа"/>
  </r>
  <r>
    <n v="110"/>
    <x v="26"/>
    <s v="г. Пермь, ул. Малкова, д. 28"/>
    <n v="2011"/>
    <m/>
    <s v="Кирпич"/>
    <n v="18"/>
    <n v="2"/>
    <n v="14285.6"/>
    <n v="4939.8999999999996"/>
    <n v="4939.8999999999996"/>
    <n v="150"/>
    <n v="4886818.05"/>
    <m/>
    <m/>
    <m/>
    <n v="4886818.05"/>
    <n v="989.25444847061681"/>
    <n v="989.25444847061681"/>
    <x v="1"/>
    <x v="2"/>
    <m/>
    <m/>
    <s v="г. Пермь, ул. Малкова, д. 28: 2024"/>
    <n v="1"/>
    <s v=""/>
    <s v=""/>
    <s v=""/>
    <n v="1"/>
    <s v=""/>
    <s v=""/>
    <s v=""/>
    <s v=""/>
    <s v=""/>
    <s v=""/>
    <s v=""/>
    <s v=""/>
    <s v=""/>
    <s v=""/>
    <s v=""/>
    <s v=""/>
    <s v=""/>
    <s v=""/>
    <s v=""/>
    <s v=""/>
    <s v=""/>
    <s v="РВИС ( ХВС )"/>
  </r>
  <r>
    <n v="111"/>
    <x v="26"/>
    <s v="г. Пермь, ул. Маршала Рыбалко, д. 105В"/>
    <n v="1988"/>
    <m/>
    <s v="Панель"/>
    <n v="9"/>
    <n v="2"/>
    <n v="3159.4"/>
    <n v="2604.4"/>
    <n v="2604.4"/>
    <n v="252"/>
    <n v="5557017.8399999999"/>
    <m/>
    <m/>
    <m/>
    <n v="5557017.8399999999"/>
    <n v="2133.7036707111042"/>
    <n v="2133.7036707111042"/>
    <x v="1"/>
    <x v="1"/>
    <m/>
    <m/>
    <s v="г. Пермь, ул. Маршала Рыбалко, д. 105В: 2024"/>
    <n v="1"/>
    <s v=""/>
    <s v=""/>
    <s v=""/>
    <s v=""/>
    <s v=""/>
    <s v=""/>
    <s v=""/>
    <n v="2"/>
    <n v="5557017.8399999999"/>
    <s v=""/>
    <s v=""/>
    <s v=""/>
    <s v=""/>
    <s v=""/>
    <s v=""/>
    <s v=""/>
    <s v=""/>
    <s v=""/>
    <s v=""/>
    <s v=""/>
    <s v=""/>
    <s v="РЛ"/>
  </r>
  <r>
    <n v="112"/>
    <x v="26"/>
    <s v="г. Пермь, ул. Маршала Рыбалко, д. 107"/>
    <n v="1970"/>
    <m/>
    <s v="Кирпич"/>
    <n v="5"/>
    <n v="4"/>
    <n v="3129.5"/>
    <n v="3042.6"/>
    <n v="2593.9"/>
    <n v="122"/>
    <n v="5323936.7"/>
    <m/>
    <m/>
    <m/>
    <n v="5323936.7"/>
    <n v="1749.7984289752187"/>
    <n v="1749.7984289752187"/>
    <x v="1"/>
    <x v="2"/>
    <m/>
    <m/>
    <s v="г. Пермь, ул. Маршала Рыбалко, д. 107: 2024"/>
    <n v="3"/>
    <n v="1"/>
    <s v=""/>
    <s v=""/>
    <n v="1"/>
    <n v="1"/>
    <s v=""/>
    <s v=""/>
    <s v=""/>
    <s v=""/>
    <s v=""/>
    <s v=""/>
    <s v=""/>
    <s v=""/>
    <s v=""/>
    <s v=""/>
    <s v=""/>
    <s v=""/>
    <s v=""/>
    <s v=""/>
    <s v=""/>
    <s v=""/>
    <s v="РВИС ( ЭЛ ХВС ГВС )"/>
  </r>
  <r>
    <n v="113"/>
    <x v="26"/>
    <s v="г. Пермь, ул. Маршала Рыбалко, д. 109"/>
    <n v="1970"/>
    <m/>
    <s v="Кирпич"/>
    <n v="5"/>
    <n v="4"/>
    <n v="3159.4"/>
    <n v="3024.5"/>
    <n v="2604.4"/>
    <n v="132"/>
    <n v="5374802.8700000001"/>
    <m/>
    <m/>
    <m/>
    <n v="5374802.8700000001"/>
    <n v="1777.0880707554968"/>
    <n v="1777.0880707554968"/>
    <x v="1"/>
    <x v="2"/>
    <m/>
    <m/>
    <s v="г. Пермь, ул. Маршала Рыбалко, д. 109: 2024"/>
    <n v="3"/>
    <n v="1"/>
    <s v=""/>
    <s v=""/>
    <n v="1"/>
    <n v="1"/>
    <s v=""/>
    <s v=""/>
    <s v=""/>
    <s v=""/>
    <s v=""/>
    <s v=""/>
    <s v=""/>
    <s v=""/>
    <s v=""/>
    <s v=""/>
    <s v=""/>
    <s v=""/>
    <s v=""/>
    <s v=""/>
    <s v=""/>
    <s v=""/>
    <s v="РВИС ( ЭЛ ХВС ГВС )"/>
  </r>
  <r>
    <n v="114"/>
    <x v="26"/>
    <s v="г. Пермь, ул. Маршала Рыбалко, д. 109А"/>
    <n v="1965"/>
    <m/>
    <s v="Кирпич"/>
    <n v="5"/>
    <n v="4"/>
    <n v="2700.5"/>
    <n v="2597.1999999999998"/>
    <n v="2597.1999999999998"/>
    <n v="140"/>
    <n v="4594117.6100000003"/>
    <m/>
    <m/>
    <m/>
    <n v="4594117.6100000003"/>
    <n v="1768.8732519636535"/>
    <n v="1768.8732519636535"/>
    <x v="1"/>
    <x v="2"/>
    <m/>
    <m/>
    <s v="г. Пермь, ул. Маршала Рыбалко, д. 109А: 2024"/>
    <n v="3"/>
    <n v="1"/>
    <s v=""/>
    <s v=""/>
    <n v="1"/>
    <n v="1"/>
    <s v=""/>
    <s v=""/>
    <s v=""/>
    <s v=""/>
    <s v=""/>
    <s v=""/>
    <s v=""/>
    <s v=""/>
    <s v=""/>
    <s v=""/>
    <s v=""/>
    <s v=""/>
    <s v=""/>
    <s v=""/>
    <s v=""/>
    <s v=""/>
    <s v="РВИС ( ЭЛ ХВС ГВС )"/>
  </r>
  <r>
    <n v="115"/>
    <x v="26"/>
    <s v="г. Пермь, ул. Маршала Рыбалко, д. 1а"/>
    <n v="1957"/>
    <m/>
    <s v="Шлакоблок"/>
    <n v="3"/>
    <n v="1"/>
    <n v="532.4"/>
    <n v="476.5"/>
    <n v="476.5"/>
    <n v="23"/>
    <n v="3102374.66"/>
    <m/>
    <m/>
    <m/>
    <n v="3102374.66"/>
    <n v="6510.7547953830017"/>
    <n v="6510.7547953830017"/>
    <x v="1"/>
    <x v="1"/>
    <m/>
    <m/>
    <s v="г. Пермь, ул. Маршала Рыбалко, д. 1а: 2024"/>
    <n v="1"/>
    <s v=""/>
    <s v=""/>
    <s v=""/>
    <s v=""/>
    <s v=""/>
    <s v=""/>
    <s v=""/>
    <s v=""/>
    <s v=""/>
    <s v=""/>
    <n v="1"/>
    <s v=""/>
    <s v=""/>
    <s v=""/>
    <s v=""/>
    <s v=""/>
    <s v=""/>
    <s v=""/>
    <s v=""/>
    <s v=""/>
    <s v=""/>
    <s v="Рфа"/>
  </r>
  <r>
    <n v="116"/>
    <x v="26"/>
    <s v="г. Пермь, ул. Маршала Рыбалко, д. 49"/>
    <n v="1978"/>
    <m/>
    <s v="Кирпич"/>
    <n v="14"/>
    <n v="1"/>
    <n v="6872.4"/>
    <n v="5521.7"/>
    <n v="5387.7"/>
    <n v="235"/>
    <n v="21059301.490000002"/>
    <m/>
    <m/>
    <m/>
    <n v="21059301.490000002"/>
    <n v="3813.9162739735957"/>
    <n v="3813.9162739735957"/>
    <x v="1"/>
    <x v="2"/>
    <m/>
    <m/>
    <s v="г. Пермь, ул. Маршала Рыбалко, д. 49: 2024"/>
    <n v="4"/>
    <n v="1"/>
    <s v=""/>
    <s v=""/>
    <n v="1"/>
    <n v="1"/>
    <s v=""/>
    <s v=""/>
    <s v=""/>
    <s v=""/>
    <s v=""/>
    <s v=""/>
    <s v=""/>
    <s v=""/>
    <s v=""/>
    <s v=""/>
    <s v=""/>
    <s v=""/>
    <s v=""/>
    <n v="1"/>
    <s v=""/>
    <s v=""/>
    <s v="РВИС ( ЭЛ ХВС ГВС ) РНК"/>
  </r>
  <r>
    <n v="117"/>
    <x v="26"/>
    <s v="г. Пермь, ул. Маршала Рыбалко, д. 93"/>
    <n v="1963"/>
    <m/>
    <s v="Кирпич"/>
    <n v="5"/>
    <n v="2"/>
    <n v="3325.5"/>
    <n v="2871.7"/>
    <n v="2771.6"/>
    <n v="200"/>
    <n v="5657373.8600000003"/>
    <m/>
    <m/>
    <m/>
    <n v="5657373.8600000003"/>
    <n v="1970.04347947209"/>
    <n v="1970.04347947209"/>
    <x v="1"/>
    <x v="2"/>
    <m/>
    <m/>
    <s v="г. Пермь, ул. Маршала Рыбалко, д. 93: 2024"/>
    <n v="3"/>
    <n v="1"/>
    <s v=""/>
    <s v=""/>
    <n v="1"/>
    <n v="1"/>
    <s v=""/>
    <s v=""/>
    <s v=""/>
    <s v=""/>
    <s v=""/>
    <s v=""/>
    <s v=""/>
    <s v=""/>
    <s v=""/>
    <s v=""/>
    <s v=""/>
    <s v=""/>
    <s v=""/>
    <s v=""/>
    <s v=""/>
    <s v=""/>
    <s v="РВИС ( ЭЛ ХВС ГВС )"/>
  </r>
  <r>
    <n v="118"/>
    <x v="26"/>
    <s v="г. Пермь, ул. Маршала Рыбалко, д. 9а"/>
    <n v="1958"/>
    <m/>
    <s v="Панель"/>
    <n v="3"/>
    <n v="1"/>
    <n v="549.70000000000005"/>
    <n v="474"/>
    <n v="445.09"/>
    <n v="16"/>
    <n v="5253697.28"/>
    <m/>
    <m/>
    <m/>
    <n v="5253697.28"/>
    <n v="11083.749535864979"/>
    <n v="11083.749535864979"/>
    <x v="1"/>
    <x v="1"/>
    <m/>
    <m/>
    <s v="г. Пермь, ул. Маршала Рыбалко, д. 9а: 2024"/>
    <n v="1"/>
    <s v=""/>
    <s v=""/>
    <s v=""/>
    <s v=""/>
    <s v=""/>
    <s v=""/>
    <s v=""/>
    <s v=""/>
    <s v=""/>
    <n v="1"/>
    <s v=""/>
    <s v=""/>
    <s v=""/>
    <s v=""/>
    <s v=""/>
    <s v=""/>
    <s v=""/>
    <s v=""/>
    <s v=""/>
    <s v=""/>
    <s v=""/>
    <s v="РК"/>
  </r>
  <r>
    <n v="119"/>
    <x v="26"/>
    <s v="г. Пермь, ул. Маршала Толбухина, д. 40"/>
    <n v="1959"/>
    <m/>
    <s v="Кирпич"/>
    <n v="2"/>
    <n v="2"/>
    <n v="697"/>
    <n v="641"/>
    <n v="635.49"/>
    <n v="38"/>
    <n v="6661500.8300000001"/>
    <m/>
    <m/>
    <m/>
    <n v="6661500.8300000001"/>
    <n v="10392.356989079562"/>
    <n v="10392.356989079562"/>
    <x v="1"/>
    <x v="2"/>
    <m/>
    <m/>
    <s v="г. Пермь, ул. Маршала Толбухина, д. 40: 2024"/>
    <n v="1"/>
    <s v=""/>
    <s v=""/>
    <s v=""/>
    <s v=""/>
    <s v=""/>
    <s v=""/>
    <s v=""/>
    <s v=""/>
    <s v=""/>
    <n v="1"/>
    <s v=""/>
    <s v=""/>
    <s v=""/>
    <s v=""/>
    <s v=""/>
    <s v=""/>
    <s v=""/>
    <s v=""/>
    <s v=""/>
    <s v=""/>
    <s v=""/>
    <s v="РК"/>
  </r>
  <r>
    <n v="120"/>
    <x v="26"/>
    <s v="г. Пермь, ул. Мильчакова, д. 19"/>
    <n v="1995"/>
    <m/>
    <n v="0"/>
    <n v="9"/>
    <n v="9"/>
    <n v="23796.799999999999"/>
    <n v="20196.599999999999"/>
    <n v="17776.099999999999"/>
    <n v="0"/>
    <n v="25006580.280000001"/>
    <m/>
    <m/>
    <m/>
    <n v="25006580.280000001"/>
    <n v="1238.1579216303735"/>
    <n v="1238.1579216303735"/>
    <x v="1"/>
    <x v="2"/>
    <m/>
    <m/>
    <s v="г. Пермь, ул. Мильчакова, д. 19: 2024"/>
    <n v="1"/>
    <s v=""/>
    <s v=""/>
    <s v=""/>
    <s v=""/>
    <s v=""/>
    <s v=""/>
    <s v=""/>
    <n v="9"/>
    <n v="25006580.280000001"/>
    <s v=""/>
    <s v=""/>
    <s v=""/>
    <s v=""/>
    <s v=""/>
    <s v=""/>
    <s v=""/>
    <s v=""/>
    <s v=""/>
    <s v=""/>
    <s v=""/>
    <s v=""/>
    <s v="РЛ"/>
  </r>
  <r>
    <n v="121"/>
    <x v="26"/>
    <s v="г. Пермь, ул. Мильчакова, д. 6"/>
    <n v="1987"/>
    <m/>
    <s v="Кирпич"/>
    <n v="9"/>
    <n v="5"/>
    <n v="10629.099999999999"/>
    <n v="9680.9000000000015"/>
    <n v="9680.9000000000015"/>
    <n v="471"/>
    <n v="21980022.18"/>
    <m/>
    <m/>
    <m/>
    <n v="21980022.18"/>
    <n v="2270.4523525705249"/>
    <n v="2270.4523525705249"/>
    <x v="1"/>
    <x v="1"/>
    <m/>
    <m/>
    <s v="г. Пермь, ул. Мильчакова, д. 6: 2024"/>
    <n v="1"/>
    <s v=""/>
    <s v=""/>
    <s v=""/>
    <s v=""/>
    <s v=""/>
    <s v=""/>
    <s v=""/>
    <s v=""/>
    <s v=""/>
    <n v="1"/>
    <s v=""/>
    <s v=""/>
    <s v=""/>
    <s v=""/>
    <s v=""/>
    <s v=""/>
    <s v=""/>
    <s v=""/>
    <s v=""/>
    <s v=""/>
    <s v=""/>
    <s v="РК"/>
  </r>
  <r>
    <n v="122"/>
    <x v="26"/>
    <s v="г. Пермь, ул. Мира, д. 69"/>
    <n v="1958"/>
    <m/>
    <s v="Кирпич"/>
    <n v="2"/>
    <n v="5"/>
    <n v="6293.8"/>
    <n v="6225.2"/>
    <n v="6225.2"/>
    <n v="157"/>
    <n v="36674916.670000002"/>
    <m/>
    <m/>
    <m/>
    <n v="36674916.670000002"/>
    <n v="5891.3635979566925"/>
    <n v="5891.3635979566925"/>
    <x v="1"/>
    <x v="1"/>
    <m/>
    <m/>
    <s v="г. Пермь, ул. Мира, д. 69: 2024"/>
    <n v="1"/>
    <s v=""/>
    <s v=""/>
    <s v=""/>
    <s v=""/>
    <s v=""/>
    <s v=""/>
    <s v=""/>
    <s v=""/>
    <s v=""/>
    <s v=""/>
    <n v="1"/>
    <s v=""/>
    <s v=""/>
    <s v=""/>
    <s v=""/>
    <s v=""/>
    <s v=""/>
    <s v=""/>
    <s v=""/>
    <s v=""/>
    <s v=""/>
    <s v="Рфа"/>
  </r>
  <r>
    <n v="123"/>
    <x v="26"/>
    <s v="г. Пермь, ул. Мира, д. 79"/>
    <n v="1959"/>
    <m/>
    <s v="Кирпич"/>
    <n v="5"/>
    <n v="2"/>
    <n v="2593.8000000000002"/>
    <n v="1776.9"/>
    <n v="1776.9"/>
    <n v="88"/>
    <n v="11681230.18"/>
    <m/>
    <m/>
    <m/>
    <n v="11681230.18"/>
    <n v="6573.9378580674202"/>
    <n v="6573.9378580674202"/>
    <x v="1"/>
    <x v="1"/>
    <m/>
    <m/>
    <s v="г. Пермь, ул. Мира, д. 79: 2024"/>
    <n v="1"/>
    <s v=""/>
    <s v=""/>
    <s v=""/>
    <s v=""/>
    <s v=""/>
    <s v=""/>
    <s v=""/>
    <s v=""/>
    <s v=""/>
    <n v="1"/>
    <s v=""/>
    <s v=""/>
    <s v=""/>
    <s v=""/>
    <s v=""/>
    <s v=""/>
    <s v=""/>
    <s v=""/>
    <s v=""/>
    <s v=""/>
    <s v=""/>
    <s v="РК"/>
  </r>
  <r>
    <n v="124"/>
    <x v="26"/>
    <s v="г. Пермь, ул. Мозырьская, д. 5"/>
    <n v="1973"/>
    <m/>
    <s v="Панель"/>
    <n v="5"/>
    <n v="8"/>
    <n v="5163.3999999999996"/>
    <n v="3700"/>
    <n v="3700"/>
    <n v="286"/>
    <n v="23253475.170000002"/>
    <m/>
    <m/>
    <m/>
    <n v="23253475.170000002"/>
    <n v="6284.7230189189195"/>
    <n v="6284.7230189189195"/>
    <x v="1"/>
    <x v="1"/>
    <m/>
    <m/>
    <s v="г. Пермь, ул. Мозырьская, д. 5: 2024"/>
    <n v="1"/>
    <s v=""/>
    <s v=""/>
    <s v=""/>
    <s v=""/>
    <s v=""/>
    <s v=""/>
    <s v=""/>
    <s v=""/>
    <s v=""/>
    <n v="1"/>
    <s v=""/>
    <s v=""/>
    <s v=""/>
    <s v=""/>
    <s v=""/>
    <s v=""/>
    <s v=""/>
    <s v=""/>
    <s v=""/>
    <s v=""/>
    <s v=""/>
    <s v="РК"/>
  </r>
  <r>
    <n v="125"/>
    <x v="26"/>
    <s v="г. Пермь, ул. Монастырская, д. 53а"/>
    <n v="1962"/>
    <m/>
    <s v="Кирпич"/>
    <n v="5"/>
    <n v="2"/>
    <n v="2060.6"/>
    <n v="1693.9"/>
    <n v="1693.9"/>
    <n v="70"/>
    <n v="9279953.3100000005"/>
    <m/>
    <m/>
    <m/>
    <n v="9279953.3100000005"/>
    <n v="5478.4540468740779"/>
    <n v="5478.4540468740779"/>
    <x v="1"/>
    <x v="1"/>
    <m/>
    <m/>
    <s v="г. Пермь, ул. Монастырская, д. 53а: 2024"/>
    <n v="1"/>
    <s v=""/>
    <s v=""/>
    <s v=""/>
    <s v=""/>
    <s v=""/>
    <s v=""/>
    <s v=""/>
    <s v=""/>
    <s v=""/>
    <n v="1"/>
    <s v=""/>
    <s v=""/>
    <s v=""/>
    <s v=""/>
    <s v=""/>
    <s v=""/>
    <s v=""/>
    <s v=""/>
    <s v=""/>
    <s v=""/>
    <s v=""/>
    <s v="РК"/>
  </r>
  <r>
    <n v="126"/>
    <x v="26"/>
    <s v="г. Пермь, ул. Моторостроителей, д. 10"/>
    <n v="1978"/>
    <m/>
    <s v="Панель"/>
    <n v="9"/>
    <n v="4"/>
    <n v="7554.5"/>
    <n v="5194.3999999999996"/>
    <n v="5194.3999999999996"/>
    <n v="435"/>
    <n v="11114035.68"/>
    <m/>
    <m/>
    <m/>
    <n v="11114035.68"/>
    <n v="2139.6187586631759"/>
    <n v="2139.6187586631759"/>
    <x v="1"/>
    <x v="1"/>
    <m/>
    <m/>
    <s v="г. Пермь, ул. Моторостроителей, д. 10: 2024"/>
    <n v="1"/>
    <s v=""/>
    <s v=""/>
    <s v=""/>
    <s v=""/>
    <s v=""/>
    <s v=""/>
    <s v=""/>
    <n v="4"/>
    <n v="11114035.68"/>
    <s v=""/>
    <s v=""/>
    <s v=""/>
    <s v=""/>
    <s v=""/>
    <s v=""/>
    <s v=""/>
    <s v=""/>
    <s v=""/>
    <s v=""/>
    <s v=""/>
    <s v=""/>
    <s v="РЛ"/>
  </r>
  <r>
    <n v="127"/>
    <x v="26"/>
    <s v="г. Пермь, ул. Моторостроителей, д. 11"/>
    <n v="1976"/>
    <m/>
    <s v="Панель"/>
    <n v="9"/>
    <n v="4"/>
    <n v="7695.8"/>
    <n v="7695.8"/>
    <n v="7695.8"/>
    <n v="350"/>
    <n v="7715501.25"/>
    <m/>
    <m/>
    <m/>
    <n v="7715501.25"/>
    <n v="1002.560000259882"/>
    <n v="1002.560000259882"/>
    <x v="1"/>
    <x v="2"/>
    <m/>
    <m/>
    <s v="г. Пермь, ул. Моторостроителей, д. 11: 2024"/>
    <n v="1"/>
    <n v="1"/>
    <s v=""/>
    <s v=""/>
    <s v=""/>
    <s v=""/>
    <s v=""/>
    <s v=""/>
    <s v=""/>
    <s v=""/>
    <s v=""/>
    <s v=""/>
    <s v=""/>
    <s v=""/>
    <s v=""/>
    <s v=""/>
    <s v=""/>
    <s v=""/>
    <s v=""/>
    <s v=""/>
    <s v=""/>
    <s v=""/>
    <s v="РВИС ( ЭЛ )"/>
  </r>
  <r>
    <n v="128"/>
    <x v="26"/>
    <s v="г. Пермь, ул. Народовольческая, д. 3"/>
    <n v="1975"/>
    <m/>
    <s v="Кирпич"/>
    <n v="5"/>
    <n v="9"/>
    <n v="7964.8"/>
    <n v="7248.6"/>
    <n v="6318.5"/>
    <n v="250"/>
    <n v="38887020.93"/>
    <m/>
    <m/>
    <m/>
    <n v="38887020.93"/>
    <n v="5364.7629790580249"/>
    <n v="5364.7629790580249"/>
    <x v="1"/>
    <x v="1"/>
    <m/>
    <m/>
    <s v="г. Пермь, ул. Народовольческая, д. 3: 2024"/>
    <n v="1"/>
    <s v=""/>
    <s v=""/>
    <s v=""/>
    <s v=""/>
    <s v=""/>
    <s v=""/>
    <s v=""/>
    <s v=""/>
    <s v=""/>
    <s v=""/>
    <n v="1"/>
    <s v=""/>
    <s v=""/>
    <s v=""/>
    <s v=""/>
    <s v=""/>
    <s v=""/>
    <s v=""/>
    <s v=""/>
    <s v=""/>
    <s v=""/>
    <s v="Рфа"/>
  </r>
  <r>
    <n v="129"/>
    <x v="26"/>
    <s v="г. Пермь, ул. Народовольческая, д. 3а"/>
    <n v="1978"/>
    <m/>
    <s v="Кирпич"/>
    <n v="5"/>
    <n v="2"/>
    <n v="2171.8000000000002"/>
    <n v="2159.6"/>
    <n v="1853.3"/>
    <n v="79"/>
    <n v="10603509.449999999"/>
    <m/>
    <m/>
    <m/>
    <n v="10603509.449999999"/>
    <n v="4909.9414011854042"/>
    <n v="4909.9414011854042"/>
    <x v="1"/>
    <x v="1"/>
    <m/>
    <m/>
    <s v="г. Пермь, ул. Народовольческая, д. 3а: 2024"/>
    <n v="1"/>
    <s v=""/>
    <s v=""/>
    <s v=""/>
    <s v=""/>
    <s v=""/>
    <s v=""/>
    <s v=""/>
    <s v=""/>
    <s v=""/>
    <s v=""/>
    <n v="1"/>
    <s v=""/>
    <s v=""/>
    <s v=""/>
    <s v=""/>
    <s v=""/>
    <s v=""/>
    <s v=""/>
    <s v=""/>
    <s v=""/>
    <s v=""/>
    <s v="Рфа"/>
  </r>
  <r>
    <n v="130"/>
    <x v="26"/>
    <s v="г. Пермь, ул. Николая Островского, д. 29"/>
    <n v="2012"/>
    <m/>
    <s v="панели"/>
    <n v="17"/>
    <n v="6"/>
    <n v="14039.97"/>
    <n v="13137.2"/>
    <n v="13137.2"/>
    <n v="300"/>
    <n v="2954150.09"/>
    <m/>
    <m/>
    <m/>
    <n v="2954150.09"/>
    <n v="224.86908093048746"/>
    <n v="224.86908093048746"/>
    <x v="1"/>
    <x v="2"/>
    <m/>
    <m/>
    <s v="г. Пермь, ул. Николая Островского, д. 29: 2024"/>
    <n v="1"/>
    <s v=""/>
    <s v=""/>
    <s v=""/>
    <s v=""/>
    <s v=""/>
    <s v=""/>
    <s v=""/>
    <s v=""/>
    <s v=""/>
    <s v=""/>
    <s v=""/>
    <s v=""/>
    <s v=""/>
    <n v="1"/>
    <s v=""/>
    <s v=""/>
    <s v=""/>
    <s v=""/>
    <s v=""/>
    <s v=""/>
    <s v=""/>
    <s v="РФ"/>
  </r>
  <r>
    <n v="131"/>
    <x v="26"/>
    <s v="г. Пермь, ул. Новосибирская, д. 13"/>
    <n v="2009"/>
    <m/>
    <n v="0"/>
    <n v="18"/>
    <n v="4"/>
    <n v="28873.200000000001"/>
    <n v="24692.6"/>
    <n v="4180.6000000000004"/>
    <n v="922"/>
    <n v="6075210.0099999998"/>
    <m/>
    <m/>
    <m/>
    <n v="6075210.0099999998"/>
    <n v="246.03362991341535"/>
    <n v="246.03362991341535"/>
    <x v="1"/>
    <x v="2"/>
    <m/>
    <m/>
    <s v="г. Пермь, ул. Новосибирская, д. 13: 2024"/>
    <n v="1"/>
    <s v=""/>
    <s v=""/>
    <s v=""/>
    <s v=""/>
    <s v=""/>
    <s v=""/>
    <s v=""/>
    <s v=""/>
    <s v=""/>
    <s v=""/>
    <s v=""/>
    <s v=""/>
    <s v=""/>
    <n v="1"/>
    <s v=""/>
    <s v=""/>
    <s v=""/>
    <s v=""/>
    <s v=""/>
    <s v=""/>
    <s v=""/>
    <s v="РФ"/>
  </r>
  <r>
    <n v="132"/>
    <x v="26"/>
    <s v="г. Пермь, ул. Овчинникова, д. 7"/>
    <n v="1970"/>
    <m/>
    <n v="0"/>
    <n v="5"/>
    <s v="4"/>
    <n v="3076.2"/>
    <n v="2697.7"/>
    <n v="2697.7"/>
    <n v="327"/>
    <n v="1598424.28"/>
    <m/>
    <m/>
    <m/>
    <n v="1598424.28"/>
    <n v="592.51372650776591"/>
    <n v="592.51372650776591"/>
    <x v="1"/>
    <x v="2"/>
    <m/>
    <m/>
    <s v="г. Пермь, ул. Овчинникова, д. 7: 2024"/>
    <n v="1"/>
    <n v="1"/>
    <s v=""/>
    <s v=""/>
    <s v=""/>
    <s v=""/>
    <s v=""/>
    <s v=""/>
    <s v=""/>
    <s v=""/>
    <s v=""/>
    <s v=""/>
    <s v=""/>
    <s v=""/>
    <s v=""/>
    <s v=""/>
    <s v=""/>
    <s v=""/>
    <s v=""/>
    <s v=""/>
    <s v=""/>
    <s v=""/>
    <s v="РВИС ( ЭЛ )"/>
  </r>
  <r>
    <n v="133"/>
    <x v="26"/>
    <s v="г. Пермь, ул. Одоевского, д. 34"/>
    <n v="1959"/>
    <m/>
    <s v="Кирпич"/>
    <n v="4"/>
    <n v="4"/>
    <n v="2651.2"/>
    <n v="2637.4"/>
    <n v="2637.4"/>
    <n v="90"/>
    <n v="11939732.220000001"/>
    <m/>
    <m/>
    <m/>
    <n v="11939732.220000001"/>
    <n v="4527.0843330552816"/>
    <n v="4527.0843330552816"/>
    <x v="1"/>
    <x v="2"/>
    <m/>
    <m/>
    <s v="г. Пермь, ул. Одоевского, д. 34: 2024"/>
    <n v="1"/>
    <s v=""/>
    <s v=""/>
    <s v=""/>
    <s v=""/>
    <s v=""/>
    <s v=""/>
    <s v=""/>
    <s v=""/>
    <s v=""/>
    <n v="1"/>
    <s v=""/>
    <s v=""/>
    <s v=""/>
    <s v=""/>
    <s v=""/>
    <s v=""/>
    <s v=""/>
    <s v=""/>
    <s v=""/>
    <s v=""/>
    <s v=""/>
    <s v="РК"/>
  </r>
  <r>
    <n v="134"/>
    <x v="26"/>
    <s v="г. Пермь, ул. Осинская, д. 12"/>
    <n v="1996"/>
    <m/>
    <s v="Кирпич"/>
    <n v="10"/>
    <n v="3"/>
    <n v="9841.1"/>
    <n v="3774.5"/>
    <n v="3774.5"/>
    <n v="123"/>
    <n v="4222619.1900000004"/>
    <m/>
    <m/>
    <m/>
    <n v="4222619.1900000004"/>
    <n v="1118.7227950721951"/>
    <n v="1118.7227950721951"/>
    <x v="1"/>
    <x v="2"/>
    <m/>
    <m/>
    <s v="г. Пермь, ул. Осинская, д. 12: 2024"/>
    <n v="1"/>
    <s v=""/>
    <s v=""/>
    <s v=""/>
    <s v=""/>
    <s v=""/>
    <n v="1"/>
    <s v=""/>
    <s v=""/>
    <s v=""/>
    <s v=""/>
    <s v=""/>
    <s v=""/>
    <s v=""/>
    <s v=""/>
    <s v=""/>
    <s v=""/>
    <s v=""/>
    <s v=""/>
    <s v=""/>
    <s v=""/>
    <s v=""/>
    <s v="РВИС ( ВОД )"/>
  </r>
  <r>
    <n v="135"/>
    <x v="26"/>
    <s v="г. Пермь, ул. Охотников, д. 12А"/>
    <n v="1984"/>
    <m/>
    <s v="панели"/>
    <n v="5"/>
    <n v="4"/>
    <n v="3336.7"/>
    <n v="2607.9"/>
    <n v="1763.4"/>
    <n v="143"/>
    <n v="16290970.609999999"/>
    <m/>
    <m/>
    <m/>
    <n v="16290970.609999999"/>
    <n v="6246.7773342536138"/>
    <n v="6246.7773342536138"/>
    <x v="1"/>
    <x v="2"/>
    <m/>
    <m/>
    <s v="г. Пермь, ул. Охотников, д. 12А: 2024"/>
    <n v="1"/>
    <s v=""/>
    <s v=""/>
    <s v=""/>
    <s v=""/>
    <s v=""/>
    <s v=""/>
    <s v=""/>
    <s v=""/>
    <s v=""/>
    <s v=""/>
    <n v="1"/>
    <s v=""/>
    <s v=""/>
    <s v=""/>
    <s v=""/>
    <s v=""/>
    <s v=""/>
    <s v=""/>
    <s v=""/>
    <s v=""/>
    <s v=""/>
    <s v="Рфа"/>
  </r>
  <r>
    <n v="136"/>
    <x v="26"/>
    <s v="г. Пермь, ул. Петропавловская, д. 37"/>
    <n v="1967"/>
    <m/>
    <s v="Кирпич"/>
    <n v="5"/>
    <n v="2"/>
    <n v="3414.1"/>
    <n v="1375.5"/>
    <n v="1375.5"/>
    <n v="101"/>
    <n v="15375467.630000001"/>
    <m/>
    <m/>
    <m/>
    <n v="15375467.630000001"/>
    <n v="11178.093515085424"/>
    <n v="11178.093515085424"/>
    <x v="1"/>
    <x v="1"/>
    <m/>
    <m/>
    <s v="г. Пермь, ул. Петропавловская, д. 37: 2024"/>
    <n v="1"/>
    <s v=""/>
    <s v=""/>
    <s v=""/>
    <s v=""/>
    <s v=""/>
    <s v=""/>
    <s v=""/>
    <s v=""/>
    <s v=""/>
    <n v="1"/>
    <s v=""/>
    <s v=""/>
    <s v=""/>
    <s v=""/>
    <s v=""/>
    <s v=""/>
    <s v=""/>
    <s v=""/>
    <s v=""/>
    <s v=""/>
    <s v=""/>
    <s v="РК"/>
  </r>
  <r>
    <n v="137"/>
    <x v="26"/>
    <s v="г. Пермь, ул. Петропавловская, д. 97"/>
    <n v="1964"/>
    <m/>
    <s v="Кирпич"/>
    <n v="5"/>
    <n v="4"/>
    <n v="4157.8999999999996"/>
    <n v="3773.9"/>
    <n v="3198.9"/>
    <n v="147"/>
    <n v="20300364.640000001"/>
    <m/>
    <m/>
    <m/>
    <n v="20300364.640000001"/>
    <n v="5379.1474707861889"/>
    <n v="5379.1474707861889"/>
    <x v="1"/>
    <x v="1"/>
    <m/>
    <m/>
    <s v="г. Пермь, ул. Петропавловская, д. 97: 2024"/>
    <n v="1"/>
    <s v=""/>
    <s v=""/>
    <s v=""/>
    <s v=""/>
    <s v=""/>
    <s v=""/>
    <s v=""/>
    <s v=""/>
    <s v=""/>
    <s v=""/>
    <n v="1"/>
    <s v=""/>
    <s v=""/>
    <s v=""/>
    <s v=""/>
    <s v=""/>
    <s v=""/>
    <s v=""/>
    <s v=""/>
    <s v=""/>
    <s v=""/>
    <s v="Рфа"/>
  </r>
  <r>
    <n v="138"/>
    <x v="26"/>
    <s v="г. Пермь, ул. Подводников, д. 15"/>
    <n v="1979"/>
    <m/>
    <s v="Панель"/>
    <n v="9"/>
    <n v="2"/>
    <n v="4420.3999999999996"/>
    <n v="3173.9"/>
    <n v="3080.8"/>
    <n v="437"/>
    <n v="5557017.8399999999"/>
    <m/>
    <m/>
    <m/>
    <n v="5557017.8399999999"/>
    <n v="1750.8484325278048"/>
    <n v="1750.8484325278048"/>
    <x v="1"/>
    <x v="1"/>
    <m/>
    <m/>
    <s v="г. Пермь, ул. Подводников, д. 15: 2024"/>
    <n v="1"/>
    <s v=""/>
    <s v=""/>
    <s v=""/>
    <s v=""/>
    <s v=""/>
    <s v=""/>
    <s v=""/>
    <n v="2"/>
    <n v="5557017.8399999999"/>
    <s v=""/>
    <s v=""/>
    <s v=""/>
    <s v=""/>
    <s v=""/>
    <s v=""/>
    <s v=""/>
    <s v=""/>
    <s v=""/>
    <s v=""/>
    <s v=""/>
    <s v=""/>
    <s v="РЛ"/>
  </r>
  <r>
    <n v="139"/>
    <x v="26"/>
    <s v="г. Пермь, ул. Подлесная, д. 23/2"/>
    <n v="1977"/>
    <m/>
    <s v="Панель"/>
    <n v="9"/>
    <n v="2"/>
    <n v="4483.1000000000004"/>
    <n v="3869.5"/>
    <n v="3714.72"/>
    <n v="194"/>
    <n v="68328720.340000004"/>
    <m/>
    <m/>
    <m/>
    <n v="68328720.340000004"/>
    <n v="17658.281519576172"/>
    <n v="17658.281519576172"/>
    <x v="1"/>
    <x v="2"/>
    <m/>
    <m/>
    <s v="г. Пермь, ул. Подлесная, д. 23/2: 2024"/>
    <n v="1"/>
    <s v=""/>
    <s v=""/>
    <s v=""/>
    <s v=""/>
    <s v=""/>
    <s v=""/>
    <s v=""/>
    <s v=""/>
    <s v=""/>
    <s v=""/>
    <s v=""/>
    <n v="1"/>
    <s v=""/>
    <s v=""/>
    <s v=""/>
    <s v=""/>
    <s v=""/>
    <s v=""/>
    <s v=""/>
    <s v=""/>
    <s v=""/>
    <s v="УФ"/>
  </r>
  <r>
    <n v="140"/>
    <x v="26"/>
    <s v="г. Пермь, ул. Подлесная, д. 33"/>
    <n v="1988"/>
    <m/>
    <s v="Панель"/>
    <n v="16"/>
    <n v="1"/>
    <n v="5681.8"/>
    <n v="5522.0999999999995"/>
    <n v="5522.1"/>
    <n v="240"/>
    <n v="86598586.519999996"/>
    <m/>
    <m/>
    <m/>
    <n v="86598586.519999996"/>
    <n v="15682.183683743504"/>
    <n v="15682.183683743504"/>
    <x v="1"/>
    <x v="2"/>
    <m/>
    <m/>
    <s v="г. Пермь, ул. Подлесная, д. 33: 2024"/>
    <n v="1"/>
    <s v=""/>
    <s v=""/>
    <s v=""/>
    <s v=""/>
    <s v=""/>
    <s v=""/>
    <s v=""/>
    <s v=""/>
    <s v=""/>
    <s v=""/>
    <s v=""/>
    <n v="1"/>
    <s v=""/>
    <s v=""/>
    <s v=""/>
    <s v=""/>
    <s v=""/>
    <s v=""/>
    <s v=""/>
    <s v=""/>
    <s v=""/>
    <s v="УФ"/>
  </r>
  <r>
    <n v="141"/>
    <x v="26"/>
    <s v="г. Пермь, ул. Полтавская, д. 5"/>
    <n v="1958"/>
    <m/>
    <s v="Кирпич"/>
    <n v="2"/>
    <n v="2"/>
    <n v="856.2"/>
    <n v="748.1"/>
    <n v="748.1"/>
    <n v="34"/>
    <n v="8183037.3200000003"/>
    <m/>
    <m/>
    <m/>
    <n v="8183037.3200000003"/>
    <n v="10938.427108675311"/>
    <n v="10938.427108675311"/>
    <x v="1"/>
    <x v="1"/>
    <m/>
    <m/>
    <s v="г. Пермь, ул. Полтавская, д. 5: 2024"/>
    <n v="1"/>
    <s v=""/>
    <s v=""/>
    <s v=""/>
    <s v=""/>
    <s v=""/>
    <s v=""/>
    <s v=""/>
    <s v=""/>
    <s v=""/>
    <n v="1"/>
    <s v=""/>
    <s v=""/>
    <s v=""/>
    <s v=""/>
    <s v=""/>
    <s v=""/>
    <s v=""/>
    <s v=""/>
    <s v=""/>
    <s v=""/>
    <s v=""/>
    <s v="РК"/>
  </r>
  <r>
    <n v="142"/>
    <x v="26"/>
    <s v="г. Пермь, ул. Пушкарская, д. 94"/>
    <n v="2003"/>
    <m/>
    <s v="Панель"/>
    <n v="10"/>
    <n v="2"/>
    <n v="4263.1000000000004"/>
    <n v="3373.1"/>
    <n v="3339.4"/>
    <n v="102"/>
    <n v="8482673.75"/>
    <m/>
    <m/>
    <m/>
    <n v="8482673.75"/>
    <n v="2514.8005543861732"/>
    <n v="2514.8005543861732"/>
    <x v="1"/>
    <x v="2"/>
    <m/>
    <m/>
    <s v="г. Пермь, ул. Пушкарская, д. 94: 2024"/>
    <n v="1"/>
    <s v=""/>
    <n v="1"/>
    <s v=""/>
    <s v=""/>
    <s v=""/>
    <s v=""/>
    <s v=""/>
    <s v=""/>
    <s v=""/>
    <s v=""/>
    <s v=""/>
    <s v=""/>
    <s v=""/>
    <s v=""/>
    <s v=""/>
    <s v=""/>
    <s v=""/>
    <s v=""/>
    <s v=""/>
    <s v=""/>
    <s v=""/>
    <s v="РВИС ( ТЕП )"/>
  </r>
  <r>
    <n v="143"/>
    <x v="26"/>
    <s v="г. Пермь, ул. Пушкина, д. 109"/>
    <n v="2004"/>
    <m/>
    <s v="киприч"/>
    <n v="17"/>
    <n v="3"/>
    <n v="19200.099999999999"/>
    <n v="2690.5"/>
    <n v="8553.4500000000007"/>
    <n v="0"/>
    <n v="6567970.21"/>
    <m/>
    <m/>
    <m/>
    <n v="6567970.21"/>
    <n v="2441.1708641516448"/>
    <n v="2441.1708641516448"/>
    <x v="1"/>
    <x v="2"/>
    <m/>
    <m/>
    <s v="г. Пермь, ул. Пушкина, д. 109: 2024"/>
    <n v="1"/>
    <s v=""/>
    <s v=""/>
    <s v=""/>
    <n v="1"/>
    <s v=""/>
    <s v=""/>
    <s v=""/>
    <s v=""/>
    <s v=""/>
    <s v=""/>
    <s v=""/>
    <s v=""/>
    <s v=""/>
    <s v=""/>
    <s v=""/>
    <s v=""/>
    <s v=""/>
    <s v=""/>
    <s v=""/>
    <s v=""/>
    <s v=""/>
    <s v="РВИС ( ХВС )"/>
  </r>
  <r>
    <n v="144"/>
    <x v="26"/>
    <s v="г. Пермь, ул. Пушкина, д. 23"/>
    <n v="1982"/>
    <m/>
    <s v="панели"/>
    <n v="9"/>
    <n v="6"/>
    <n v="13868.7"/>
    <n v="11678.1"/>
    <n v="10784.2"/>
    <n v="488"/>
    <n v="13904203.869999999"/>
    <m/>
    <m/>
    <m/>
    <n v="13904203.869999999"/>
    <n v="1190.6220934912355"/>
    <n v="1190.6220934912355"/>
    <x v="1"/>
    <x v="2"/>
    <m/>
    <m/>
    <s v="г. Пермь, ул. Пушкина, д. 23: 2024"/>
    <n v="1"/>
    <n v="1"/>
    <s v=""/>
    <s v=""/>
    <s v=""/>
    <s v=""/>
    <s v=""/>
    <s v=""/>
    <s v=""/>
    <s v=""/>
    <s v=""/>
    <s v=""/>
    <s v=""/>
    <s v=""/>
    <s v=""/>
    <s v=""/>
    <s v=""/>
    <s v=""/>
    <s v=""/>
    <s v=""/>
    <s v=""/>
    <s v=""/>
    <s v="РВИС ( ЭЛ )"/>
  </r>
  <r>
    <n v="145"/>
    <x v="26"/>
    <s v="г. Пермь, ул. Репина, д. 31"/>
    <n v="1968"/>
    <m/>
    <s v="Кирпич"/>
    <n v="5"/>
    <n v="4"/>
    <n v="4078.4"/>
    <n v="3750.8"/>
    <n v="3174.3"/>
    <n v="158"/>
    <n v="3493149.6"/>
    <m/>
    <m/>
    <m/>
    <n v="3493149.6"/>
    <n v="931.30788098538972"/>
    <n v="931.30788098538972"/>
    <x v="1"/>
    <x v="2"/>
    <m/>
    <m/>
    <s v="г. Пермь, ул. Репина, д. 31: 2024"/>
    <n v="1"/>
    <s v=""/>
    <s v=""/>
    <s v=""/>
    <s v=""/>
    <n v="1"/>
    <s v=""/>
    <s v=""/>
    <s v=""/>
    <s v=""/>
    <s v=""/>
    <s v=""/>
    <s v=""/>
    <s v=""/>
    <s v=""/>
    <s v=""/>
    <s v=""/>
    <s v=""/>
    <s v=""/>
    <s v=""/>
    <s v=""/>
    <s v=""/>
    <s v="РВИС ( ГВС )"/>
  </r>
  <r>
    <n v="146"/>
    <x v="26"/>
    <s v="г. Пермь, ул. Репина, д. 70"/>
    <n v="1972"/>
    <m/>
    <s v="Кирпич"/>
    <n v="5"/>
    <n v="4"/>
    <n v="4434.32"/>
    <n v="4112.7199999999993"/>
    <n v="4112.72"/>
    <n v="123"/>
    <n v="2304117.02"/>
    <m/>
    <m/>
    <m/>
    <n v="2304117.02"/>
    <n v="560.24164543173379"/>
    <n v="560.24164543173379"/>
    <x v="1"/>
    <x v="2"/>
    <m/>
    <m/>
    <s v="г. Пермь, ул. Репина, д. 70: 2024"/>
    <n v="1"/>
    <n v="1"/>
    <s v=""/>
    <s v=""/>
    <s v=""/>
    <s v=""/>
    <s v=""/>
    <s v=""/>
    <s v=""/>
    <s v=""/>
    <s v=""/>
    <s v=""/>
    <s v=""/>
    <s v=""/>
    <s v=""/>
    <s v=""/>
    <s v=""/>
    <s v=""/>
    <s v=""/>
    <s v=""/>
    <s v=""/>
    <s v=""/>
    <s v="РВИС ( ЭЛ )"/>
  </r>
  <r>
    <n v="147"/>
    <x v="26"/>
    <s v="г. Пермь, ул. Самолетная, д. 36"/>
    <n v="1975"/>
    <m/>
    <s v="Панель"/>
    <n v="9"/>
    <n v="2"/>
    <n v="3836.5"/>
    <n v="2645.9"/>
    <n v="2633.4"/>
    <n v="180"/>
    <n v="7471583.75"/>
    <m/>
    <m/>
    <m/>
    <n v="7471583.75"/>
    <n v="2823.8345175554632"/>
    <n v="2823.8345175554632"/>
    <x v="1"/>
    <x v="2"/>
    <m/>
    <m/>
    <s v="г. Пермь, ул. Самолетная, д. 36: 2024"/>
    <n v="3"/>
    <n v="1"/>
    <s v=""/>
    <s v=""/>
    <n v="1"/>
    <s v=""/>
    <s v=""/>
    <n v="1"/>
    <s v=""/>
    <s v=""/>
    <s v=""/>
    <s v=""/>
    <s v=""/>
    <s v=""/>
    <s v=""/>
    <s v=""/>
    <s v=""/>
    <s v=""/>
    <s v=""/>
    <s v=""/>
    <s v=""/>
    <s v=""/>
    <s v="РВИС ( ЭЛ ХВС ) РП"/>
  </r>
  <r>
    <n v="148"/>
    <x v="26"/>
    <s v="г. Пермь, ул. Сестрорецкая, д. 15"/>
    <n v="1962"/>
    <m/>
    <s v="Кирпич"/>
    <n v="4"/>
    <n v="3"/>
    <n v="2569.6999999999998"/>
    <n v="2419.8000000000002"/>
    <n v="2419.8000000000002"/>
    <n v="192"/>
    <n v="11572695.34"/>
    <m/>
    <m/>
    <m/>
    <n v="11572695.34"/>
    <n v="4782.5007603934209"/>
    <n v="4782.5007603934209"/>
    <x v="1"/>
    <x v="1"/>
    <m/>
    <m/>
    <s v="г. Пермь, ул. Сестрорецкая, д. 15: 2024"/>
    <n v="1"/>
    <s v=""/>
    <s v=""/>
    <s v=""/>
    <s v=""/>
    <s v=""/>
    <s v=""/>
    <s v=""/>
    <s v=""/>
    <s v=""/>
    <n v="1"/>
    <s v=""/>
    <s v=""/>
    <s v=""/>
    <s v=""/>
    <s v=""/>
    <s v=""/>
    <s v=""/>
    <s v=""/>
    <s v=""/>
    <s v=""/>
    <s v=""/>
    <s v="РК"/>
  </r>
  <r>
    <n v="149"/>
    <x v="26"/>
    <s v="г. Пермь, ул. Сестрорецкая, д. 26"/>
    <n v="1963"/>
    <m/>
    <s v="Кирпич"/>
    <n v="5"/>
    <n v="3"/>
    <n v="3228.8999999999996"/>
    <n v="3009.2"/>
    <n v="2916.7"/>
    <n v="227"/>
    <n v="14541415.73"/>
    <m/>
    <m/>
    <m/>
    <n v="14541415.73"/>
    <n v="4832.3194636448234"/>
    <n v="4832.3194636448234"/>
    <x v="1"/>
    <x v="1"/>
    <m/>
    <m/>
    <s v="г. Пермь, ул. Сестрорецкая, д. 26: 2024"/>
    <n v="1"/>
    <s v=""/>
    <s v=""/>
    <s v=""/>
    <s v=""/>
    <s v=""/>
    <s v=""/>
    <s v=""/>
    <s v=""/>
    <s v=""/>
    <n v="1"/>
    <s v=""/>
    <s v=""/>
    <s v=""/>
    <s v=""/>
    <s v=""/>
    <s v=""/>
    <s v=""/>
    <s v=""/>
    <s v=""/>
    <s v=""/>
    <s v=""/>
    <s v="РК"/>
  </r>
  <r>
    <n v="150"/>
    <x v="26"/>
    <s v="г. Пермь, ул. Советской Армии, д. 33"/>
    <n v="1994"/>
    <m/>
    <s v="Панель"/>
    <n v="16"/>
    <n v="1"/>
    <n v="7083.9"/>
    <n v="5879.6"/>
    <n v="5772.5"/>
    <n v="204"/>
    <n v="7999028.9199999999"/>
    <m/>
    <m/>
    <m/>
    <n v="7999028.9199999999"/>
    <n v="1360.4716171168106"/>
    <n v="1360.4716171168106"/>
    <x v="1"/>
    <x v="2"/>
    <m/>
    <m/>
    <s v="г. Пермь, ул. Советской Армии, д. 33: 2024"/>
    <n v="1"/>
    <s v=""/>
    <s v=""/>
    <s v=""/>
    <s v=""/>
    <s v=""/>
    <s v=""/>
    <s v=""/>
    <n v="2"/>
    <n v="7999028.9199999999"/>
    <s v=""/>
    <s v=""/>
    <s v=""/>
    <s v=""/>
    <s v=""/>
    <s v=""/>
    <s v=""/>
    <s v=""/>
    <s v=""/>
    <s v=""/>
    <s v=""/>
    <s v=""/>
    <s v="РЛ"/>
  </r>
  <r>
    <n v="151"/>
    <x v="26"/>
    <s v="г. Пермь, ул. Советской Армии, д. 33/2"/>
    <n v="1996"/>
    <m/>
    <n v="0"/>
    <n v="16"/>
    <n v="1"/>
    <n v="6858.7"/>
    <n v="5868.7"/>
    <n v="989.8"/>
    <n v="140"/>
    <n v="7999028.9199999999"/>
    <m/>
    <m/>
    <m/>
    <n v="7999028.9199999999"/>
    <n v="1362.9984357694209"/>
    <n v="1362.9984357694209"/>
    <x v="1"/>
    <x v="2"/>
    <m/>
    <m/>
    <s v="г. Пермь, ул. Советской Армии, д. 33/2: 2024"/>
    <n v="1"/>
    <s v=""/>
    <s v=""/>
    <s v=""/>
    <s v=""/>
    <s v=""/>
    <s v=""/>
    <s v=""/>
    <n v="2"/>
    <n v="7999028.9199999999"/>
    <s v=""/>
    <s v=""/>
    <s v=""/>
    <s v=""/>
    <s v=""/>
    <s v=""/>
    <s v=""/>
    <s v=""/>
    <s v=""/>
    <s v=""/>
    <s v=""/>
    <s v=""/>
    <s v="РЛ"/>
  </r>
  <r>
    <n v="152"/>
    <x v="26"/>
    <s v="г. Пермь, ул. Солдатова, д. 12"/>
    <n v="1980"/>
    <m/>
    <s v="Панель"/>
    <n v="12"/>
    <n v="2"/>
    <n v="6079"/>
    <n v="4786.3999999999996"/>
    <n v="981.4"/>
    <n v="203"/>
    <n v="15998057.84"/>
    <m/>
    <m/>
    <m/>
    <n v="15998057.84"/>
    <n v="3342.3988467324089"/>
    <n v="3342.3988467324089"/>
    <x v="1"/>
    <x v="1"/>
    <m/>
    <m/>
    <s v="г. Пермь, ул. Солдатова, д. 12: 2024"/>
    <n v="1"/>
    <s v=""/>
    <s v=""/>
    <s v=""/>
    <s v=""/>
    <s v=""/>
    <s v=""/>
    <s v=""/>
    <n v="4"/>
    <n v="15998057.84"/>
    <s v=""/>
    <s v=""/>
    <s v=""/>
    <s v=""/>
    <s v=""/>
    <s v=""/>
    <s v=""/>
    <s v=""/>
    <s v=""/>
    <s v=""/>
    <s v=""/>
    <s v=""/>
    <s v="РЛ"/>
  </r>
  <r>
    <n v="153"/>
    <x v="26"/>
    <s v="г. Пермь, ул. Соловьева, д. 14"/>
    <n v="1951"/>
    <m/>
    <s v="Кирпич"/>
    <n v="4"/>
    <n v="4"/>
    <n v="3854"/>
    <n v="3044.9"/>
    <n v="3044.9"/>
    <n v="87"/>
    <n v="18816615.440000001"/>
    <m/>
    <m/>
    <m/>
    <n v="18816615.440000001"/>
    <n v="6179.7154060888706"/>
    <n v="6179.7154060888706"/>
    <x v="1"/>
    <x v="1"/>
    <m/>
    <m/>
    <s v="г. Пермь, ул. Соловьева, д. 14: 2024"/>
    <n v="1"/>
    <s v=""/>
    <s v=""/>
    <s v=""/>
    <s v=""/>
    <s v=""/>
    <s v=""/>
    <s v=""/>
    <s v=""/>
    <s v=""/>
    <s v=""/>
    <n v="1"/>
    <s v=""/>
    <s v=""/>
    <s v=""/>
    <s v=""/>
    <s v=""/>
    <s v=""/>
    <s v=""/>
    <s v=""/>
    <s v=""/>
    <s v=""/>
    <s v="Рфа"/>
  </r>
  <r>
    <n v="154"/>
    <x v="26"/>
    <s v="г. Пермь, ул. Старцева, д. 15/1"/>
    <n v="1986"/>
    <m/>
    <s v="Кирпич"/>
    <n v="9"/>
    <n v="1"/>
    <n v="1966.8"/>
    <n v="2134.6999999999998"/>
    <n v="1900"/>
    <n v="81"/>
    <n v="2778508.92"/>
    <m/>
    <m/>
    <m/>
    <n v="2778508.92"/>
    <n v="1301.592223731672"/>
    <n v="1301.592223731672"/>
    <x v="1"/>
    <x v="1"/>
    <m/>
    <m/>
    <s v="г. Пермь, ул. Старцева, д. 15/1: 2024"/>
    <n v="1"/>
    <s v=""/>
    <s v=""/>
    <s v=""/>
    <s v=""/>
    <s v=""/>
    <s v=""/>
    <s v=""/>
    <n v="1"/>
    <n v="2778508.92"/>
    <s v=""/>
    <s v=""/>
    <s v=""/>
    <s v=""/>
    <s v=""/>
    <s v=""/>
    <s v=""/>
    <s v=""/>
    <s v=""/>
    <s v=""/>
    <s v=""/>
    <s v=""/>
    <s v="РЛ"/>
  </r>
  <r>
    <n v="155"/>
    <x v="26"/>
    <s v="г. Пермь, ул. Строителей, д. 46"/>
    <n v="1989"/>
    <m/>
    <s v="бетон"/>
    <n v="16"/>
    <n v="1"/>
    <n v="6386"/>
    <n v="336"/>
    <n v="5338.3"/>
    <n v="231"/>
    <n v="22772476"/>
    <m/>
    <m/>
    <m/>
    <n v="22772476"/>
    <n v="67775.226190476184"/>
    <n v="67775.226190476184"/>
    <x v="1"/>
    <x v="2"/>
    <m/>
    <m/>
    <s v="г. Пермь, ул. Строителей, д. 46: 2024"/>
    <n v="1"/>
    <s v=""/>
    <s v=""/>
    <s v=""/>
    <s v=""/>
    <s v=""/>
    <s v=""/>
    <s v=""/>
    <s v=""/>
    <s v=""/>
    <s v=""/>
    <n v="1"/>
    <s v=""/>
    <s v=""/>
    <s v=""/>
    <s v=""/>
    <s v=""/>
    <s v=""/>
    <s v=""/>
    <s v=""/>
    <s v=""/>
    <s v=""/>
    <s v="Рфа"/>
  </r>
  <r>
    <n v="156"/>
    <x v="26"/>
    <s v="г. Пермь, ул. Сухумская, д. 4а"/>
    <n v="1961"/>
    <m/>
    <s v="Кирпич"/>
    <n v="3"/>
    <n v="2"/>
    <n v="1386.3"/>
    <n v="951"/>
    <n v="951"/>
    <n v="43"/>
    <n v="13249409.76"/>
    <m/>
    <m/>
    <m/>
    <n v="13249409.76"/>
    <n v="13932.081766561514"/>
    <n v="13932.081766561514"/>
    <x v="1"/>
    <x v="1"/>
    <m/>
    <m/>
    <s v="г. Пермь, ул. Сухумская, д. 4а: 2024"/>
    <n v="1"/>
    <s v=""/>
    <s v=""/>
    <s v=""/>
    <s v=""/>
    <s v=""/>
    <s v=""/>
    <s v=""/>
    <s v=""/>
    <s v=""/>
    <n v="1"/>
    <s v=""/>
    <s v=""/>
    <s v=""/>
    <s v=""/>
    <s v=""/>
    <s v=""/>
    <s v=""/>
    <s v=""/>
    <s v=""/>
    <s v=""/>
    <s v=""/>
    <s v="РК"/>
  </r>
  <r>
    <n v="157"/>
    <x v="26"/>
    <s v="г. Пермь, ул. Таборская, д. 14"/>
    <n v="1971"/>
    <m/>
    <s v="Кирпич"/>
    <n v="5"/>
    <n v="6"/>
    <n v="4488.1000000000004"/>
    <n v="4307.8500000000004"/>
    <n v="4307.8500000000004"/>
    <n v="205"/>
    <n v="3662783.29"/>
    <m/>
    <m/>
    <m/>
    <n v="3662783.29"/>
    <n v="850.25785252504147"/>
    <n v="850.25785252504147"/>
    <x v="1"/>
    <x v="2"/>
    <m/>
    <m/>
    <s v="г. Пермь, ул. Таборская, д. 14: 2024"/>
    <n v="1"/>
    <s v=""/>
    <s v=""/>
    <s v=""/>
    <s v=""/>
    <s v=""/>
    <s v=""/>
    <s v=""/>
    <s v=""/>
    <s v=""/>
    <s v=""/>
    <s v=""/>
    <s v=""/>
    <s v=""/>
    <n v="1"/>
    <s v=""/>
    <s v=""/>
    <s v=""/>
    <s v=""/>
    <s v=""/>
    <s v=""/>
    <s v=""/>
    <s v="РФ"/>
  </r>
  <r>
    <n v="158"/>
    <x v="26"/>
    <s v="г. Пермь, ул. Тбилисская, д. 27"/>
    <n v="1979"/>
    <m/>
    <s v="Панель"/>
    <n v="9"/>
    <n v="2"/>
    <n v="3861.8"/>
    <n v="3861.8"/>
    <n v="3861.8"/>
    <n v="178"/>
    <n v="5557017.8399999999"/>
    <m/>
    <m/>
    <m/>
    <n v="5557017.8399999999"/>
    <n v="1438.9709047594386"/>
    <n v="1438.9709047594386"/>
    <x v="1"/>
    <x v="1"/>
    <m/>
    <m/>
    <s v="г. Пермь, ул. Тбилисская, д. 27: 2024"/>
    <n v="1"/>
    <s v=""/>
    <s v=""/>
    <s v=""/>
    <s v=""/>
    <s v=""/>
    <s v=""/>
    <s v=""/>
    <n v="2"/>
    <n v="5557017.8399999999"/>
    <s v=""/>
    <s v=""/>
    <s v=""/>
    <s v=""/>
    <s v=""/>
    <s v=""/>
    <s v=""/>
    <s v=""/>
    <s v=""/>
    <s v=""/>
    <s v=""/>
    <s v=""/>
    <s v="РЛ"/>
  </r>
  <r>
    <n v="159"/>
    <x v="26"/>
    <s v="г. Пермь, ул. Тимирязева, д. 11"/>
    <n v="1965"/>
    <m/>
    <s v="Кирпич"/>
    <n v="5"/>
    <n v="4"/>
    <n v="3222"/>
    <n v="3041.75"/>
    <n v="2972.45"/>
    <n v="145"/>
    <n v="1674183.42"/>
    <m/>
    <m/>
    <m/>
    <n v="1674183.42"/>
    <n v="550.40138735925041"/>
    <n v="550.40138735925041"/>
    <x v="1"/>
    <x v="2"/>
    <m/>
    <m/>
    <s v="г. Пермь, ул. Тимирязева, д. 11: 2024"/>
    <n v="1"/>
    <n v="1"/>
    <s v=""/>
    <s v=""/>
    <s v=""/>
    <s v=""/>
    <s v=""/>
    <s v=""/>
    <s v=""/>
    <s v=""/>
    <s v=""/>
    <s v=""/>
    <s v=""/>
    <s v=""/>
    <s v=""/>
    <s v=""/>
    <s v=""/>
    <s v=""/>
    <s v=""/>
    <s v=""/>
    <s v=""/>
    <s v=""/>
    <s v="РВИС ( ЭЛ )"/>
  </r>
  <r>
    <n v="160"/>
    <x v="26"/>
    <s v="г. Пермь, ул. Тургенева, д. 18/3"/>
    <n v="1964"/>
    <m/>
    <s v="Кирпич"/>
    <n v="5"/>
    <n v="4"/>
    <n v="3202"/>
    <n v="3100"/>
    <n v="3081.9"/>
    <n v="152"/>
    <n v="14362090.700000001"/>
    <m/>
    <m/>
    <m/>
    <n v="14362090.700000001"/>
    <n v="4632.9324838709681"/>
    <n v="4632.9324838709681"/>
    <x v="1"/>
    <x v="2"/>
    <m/>
    <m/>
    <s v="г. Пермь, ул. Тургенева, д. 18/3: 2024"/>
    <n v="4"/>
    <s v=""/>
    <n v="1"/>
    <s v=""/>
    <n v="1"/>
    <n v="1"/>
    <s v=""/>
    <s v=""/>
    <s v=""/>
    <s v=""/>
    <s v=""/>
    <s v=""/>
    <s v=""/>
    <s v=""/>
    <n v="1"/>
    <s v=""/>
    <s v=""/>
    <s v=""/>
    <s v=""/>
    <s v=""/>
    <s v=""/>
    <s v=""/>
    <s v="РВИС ( ТЕП ХВС ГВС ) РФ"/>
  </r>
  <r>
    <n v="161"/>
    <x v="26"/>
    <s v="г. Пермь, ул. Уинская, д. 42"/>
    <n v="1978"/>
    <m/>
    <s v="Кирпич"/>
    <n v="5"/>
    <n v="6"/>
    <n v="4826.1000000000004"/>
    <n v="4187.3600000000006"/>
    <n v="4109.5600000000004"/>
    <n v="188"/>
    <n v="21734437.870000001"/>
    <m/>
    <m/>
    <m/>
    <n v="21734437.870000001"/>
    <n v="5190.4870538955329"/>
    <n v="5190.4870538955329"/>
    <x v="1"/>
    <x v="2"/>
    <m/>
    <m/>
    <s v="г. Пермь, ул. Уинская, д. 42: 2024"/>
    <n v="1"/>
    <s v=""/>
    <s v=""/>
    <s v=""/>
    <s v=""/>
    <s v=""/>
    <s v=""/>
    <s v=""/>
    <s v=""/>
    <s v=""/>
    <n v="1"/>
    <s v=""/>
    <s v=""/>
    <s v=""/>
    <s v=""/>
    <s v=""/>
    <s v=""/>
    <s v=""/>
    <s v=""/>
    <s v=""/>
    <s v=""/>
    <s v=""/>
    <s v="РК"/>
  </r>
  <r>
    <n v="162"/>
    <x v="26"/>
    <s v="г. Пермь, ул. Уинская, д. 42А"/>
    <n v="1978"/>
    <m/>
    <s v="Кирпич"/>
    <n v="5"/>
    <n v="4"/>
    <n v="3427.5"/>
    <n v="3011.41"/>
    <n v="2811.31"/>
    <n v="133"/>
    <n v="15435814.800000001"/>
    <m/>
    <m/>
    <m/>
    <n v="15435814.800000001"/>
    <n v="5125.7765631381981"/>
    <n v="5125.7765631381981"/>
    <x v="1"/>
    <x v="2"/>
    <m/>
    <m/>
    <s v="г. Пермь, ул. Уинская, д. 42А: 2024"/>
    <n v="1"/>
    <s v=""/>
    <s v=""/>
    <s v=""/>
    <s v=""/>
    <s v=""/>
    <s v=""/>
    <s v=""/>
    <s v=""/>
    <s v=""/>
    <n v="1"/>
    <s v=""/>
    <s v=""/>
    <s v=""/>
    <s v=""/>
    <s v=""/>
    <s v=""/>
    <s v=""/>
    <s v=""/>
    <s v=""/>
    <s v=""/>
    <s v=""/>
    <s v="РК"/>
  </r>
  <r>
    <n v="163"/>
    <x v="26"/>
    <s v="г. Пермь, ул. Уральская, д. 113"/>
    <n v="1959"/>
    <m/>
    <s v="Кирпич"/>
    <n v="5"/>
    <n v="14"/>
    <n v="14264.69"/>
    <n v="13944.32"/>
    <n v="10959.74"/>
    <n v="401"/>
    <n v="69645351.870000005"/>
    <m/>
    <m/>
    <m/>
    <n v="69645351.870000005"/>
    <n v="4994.531957815082"/>
    <n v="4994.531957815082"/>
    <x v="1"/>
    <x v="1"/>
    <m/>
    <m/>
    <s v="г. Пермь, ул. Уральская, д. 113: 2024"/>
    <n v="1"/>
    <s v=""/>
    <s v=""/>
    <s v=""/>
    <s v=""/>
    <s v=""/>
    <s v=""/>
    <s v=""/>
    <s v=""/>
    <s v=""/>
    <s v=""/>
    <n v="1"/>
    <s v=""/>
    <s v=""/>
    <s v=""/>
    <s v=""/>
    <s v=""/>
    <s v=""/>
    <s v=""/>
    <s v=""/>
    <s v=""/>
    <s v=""/>
    <s v="Рфа"/>
  </r>
  <r>
    <n v="164"/>
    <x v="26"/>
    <s v="г. Пермь, ул. Уральская, д. 116"/>
    <n v="1959"/>
    <m/>
    <s v="Кирпич"/>
    <n v="5"/>
    <n v="4"/>
    <n v="3303.93"/>
    <n v="2946"/>
    <n v="2875.3"/>
    <n v="127"/>
    <n v="14879314.83"/>
    <m/>
    <m/>
    <m/>
    <n v="14879314.83"/>
    <n v="5050.6839205702645"/>
    <n v="5050.6839205702645"/>
    <x v="1"/>
    <x v="1"/>
    <m/>
    <m/>
    <s v="г. Пермь, ул. Уральская, д. 116: 2024"/>
    <n v="1"/>
    <s v=""/>
    <s v=""/>
    <s v=""/>
    <s v=""/>
    <s v=""/>
    <s v=""/>
    <s v=""/>
    <s v=""/>
    <s v=""/>
    <n v="1"/>
    <s v=""/>
    <s v=""/>
    <s v=""/>
    <s v=""/>
    <s v=""/>
    <s v=""/>
    <s v=""/>
    <s v=""/>
    <s v=""/>
    <s v=""/>
    <s v=""/>
    <s v="РК"/>
  </r>
  <r>
    <n v="165"/>
    <x v="26"/>
    <s v="г. Пермь, ул. Уральская, д. 61"/>
    <n v="1985"/>
    <m/>
    <n v="0"/>
    <n v="9"/>
    <n v="2"/>
    <n v="4978.2"/>
    <n v="4291.3"/>
    <n v="4291.3"/>
    <n v="171"/>
    <n v="17752261.199999999"/>
    <m/>
    <m/>
    <m/>
    <n v="17752261.199999999"/>
    <n v="4136.8026472164611"/>
    <n v="4136.8026472164611"/>
    <x v="1"/>
    <x v="2"/>
    <m/>
    <m/>
    <s v="г. Пермь, ул. Уральская, д. 61: 2024"/>
    <n v="1"/>
    <s v=""/>
    <s v=""/>
    <s v=""/>
    <s v=""/>
    <s v=""/>
    <s v=""/>
    <s v=""/>
    <s v=""/>
    <s v=""/>
    <s v=""/>
    <n v="1"/>
    <s v=""/>
    <s v=""/>
    <s v=""/>
    <s v=""/>
    <s v=""/>
    <s v=""/>
    <s v=""/>
    <s v=""/>
    <s v=""/>
    <s v=""/>
    <s v="Рфа"/>
  </r>
  <r>
    <n v="166"/>
    <x v="26"/>
    <s v="г. Пермь, ул. Хабаровская, д. 149"/>
    <n v="1966"/>
    <m/>
    <s v="Кирпич"/>
    <n v="5"/>
    <n v="4"/>
    <n v="3477.7"/>
    <n v="3187.2999999999997"/>
    <n v="3187.3"/>
    <n v="150"/>
    <n v="15661891.5"/>
    <m/>
    <m/>
    <m/>
    <n v="15661891.5"/>
    <n v="4913.8429077902929"/>
    <n v="4913.8429077902929"/>
    <x v="1"/>
    <x v="2"/>
    <m/>
    <m/>
    <s v="г. Пермь, ул. Хабаровская, д. 149: 2024"/>
    <n v="1"/>
    <s v=""/>
    <s v=""/>
    <s v=""/>
    <s v=""/>
    <s v=""/>
    <s v=""/>
    <s v=""/>
    <s v=""/>
    <s v=""/>
    <n v="1"/>
    <s v=""/>
    <s v=""/>
    <s v=""/>
    <s v=""/>
    <s v=""/>
    <s v=""/>
    <s v=""/>
    <s v=""/>
    <s v=""/>
    <s v=""/>
    <s v=""/>
    <s v="РК"/>
  </r>
  <r>
    <n v="167"/>
    <x v="26"/>
    <s v="г. Пермь, ул. Химградская, д. 45"/>
    <n v="1984"/>
    <m/>
    <n v="0"/>
    <n v="5"/>
    <n v="4"/>
    <n v="2589.1"/>
    <n v="1759.6"/>
    <n v="2555.6999999999998"/>
    <n v="141"/>
    <n v="12640918.279999999"/>
    <m/>
    <m/>
    <m/>
    <n v="12640918.279999999"/>
    <n v="7183.9726528756537"/>
    <n v="7183.9726528756537"/>
    <x v="1"/>
    <x v="2"/>
    <m/>
    <m/>
    <s v="г. Пермь, ул. Химградская, д. 45: 2024"/>
    <n v="1"/>
    <s v=""/>
    <s v=""/>
    <s v=""/>
    <s v=""/>
    <s v=""/>
    <s v=""/>
    <s v=""/>
    <s v=""/>
    <s v=""/>
    <s v=""/>
    <n v="1"/>
    <s v=""/>
    <s v=""/>
    <s v=""/>
    <s v=""/>
    <s v=""/>
    <s v=""/>
    <s v=""/>
    <s v=""/>
    <s v=""/>
    <s v=""/>
    <s v="Рфа"/>
  </r>
  <r>
    <n v="168"/>
    <x v="26"/>
    <s v="г. Пермь, ул. Химградская, д. 45А"/>
    <n v="1984"/>
    <m/>
    <n v="0"/>
    <n v="5"/>
    <n v="4"/>
    <n v="2607.5"/>
    <n v="1760.4"/>
    <n v="2471.42"/>
    <n v="148"/>
    <n v="12730753.699999999"/>
    <m/>
    <m/>
    <m/>
    <n v="12730753.699999999"/>
    <n v="7231.7392069984089"/>
    <n v="7231.7392069984089"/>
    <x v="1"/>
    <x v="2"/>
    <m/>
    <m/>
    <s v="г. Пермь, ул. Химградская, д. 45А: 2024"/>
    <n v="1"/>
    <s v=""/>
    <s v=""/>
    <s v=""/>
    <s v=""/>
    <s v=""/>
    <s v=""/>
    <s v=""/>
    <s v=""/>
    <s v=""/>
    <s v=""/>
    <n v="1"/>
    <s v=""/>
    <s v=""/>
    <s v=""/>
    <s v=""/>
    <s v=""/>
    <s v=""/>
    <s v=""/>
    <s v=""/>
    <s v=""/>
    <s v=""/>
    <s v="Рфа"/>
  </r>
  <r>
    <n v="169"/>
    <x v="26"/>
    <s v="г. Пермь, ул. Химградская, д. 51"/>
    <n v="1979"/>
    <m/>
    <n v="0"/>
    <n v="5"/>
    <n v="4"/>
    <n v="2602.3000000000002"/>
    <n v="1755.5"/>
    <n v="2376.4"/>
    <n v="150"/>
    <n v="12705365.43"/>
    <m/>
    <m/>
    <m/>
    <n v="12705365.43"/>
    <n v="7237.4625064084303"/>
    <n v="7237.4625064084303"/>
    <x v="1"/>
    <x v="2"/>
    <m/>
    <m/>
    <s v="г. Пермь, ул. Химградская, д. 51: 2024"/>
    <n v="1"/>
    <s v=""/>
    <s v=""/>
    <s v=""/>
    <s v=""/>
    <s v=""/>
    <s v=""/>
    <s v=""/>
    <s v=""/>
    <s v=""/>
    <s v=""/>
    <n v="1"/>
    <s v=""/>
    <s v=""/>
    <s v=""/>
    <s v=""/>
    <s v=""/>
    <s v=""/>
    <s v=""/>
    <s v=""/>
    <s v=""/>
    <s v=""/>
    <s v="Рфа"/>
  </r>
  <r>
    <n v="170"/>
    <x v="26"/>
    <s v="г. Пермь, ул. Холмогорская, д. 23"/>
    <n v="1968"/>
    <m/>
    <n v="0"/>
    <n v="5"/>
    <n v="4"/>
    <n v="2993.9"/>
    <n v="1838.5"/>
    <n v="1838.5"/>
    <n v="155"/>
    <n v="14617297.6"/>
    <m/>
    <m/>
    <m/>
    <n v="14617297.6"/>
    <n v="7950.6649986401953"/>
    <n v="7950.6649986401953"/>
    <x v="1"/>
    <x v="2"/>
    <m/>
    <m/>
    <s v="г. Пермь, ул. Холмогорская, д. 23: 2024"/>
    <n v="1"/>
    <s v=""/>
    <s v=""/>
    <s v=""/>
    <s v=""/>
    <s v=""/>
    <s v=""/>
    <s v=""/>
    <s v=""/>
    <s v=""/>
    <s v=""/>
    <n v="1"/>
    <s v=""/>
    <s v=""/>
    <s v=""/>
    <s v=""/>
    <s v=""/>
    <s v=""/>
    <s v=""/>
    <s v=""/>
    <s v=""/>
    <s v=""/>
    <s v="Рфа"/>
  </r>
  <r>
    <n v="171"/>
    <x v="26"/>
    <s v="г. Пермь, ул. Челюскинцев, д. 15"/>
    <n v="1974"/>
    <m/>
    <s v="Кирпич"/>
    <n v="9"/>
    <n v="5"/>
    <n v="14441.6"/>
    <n v="13659.5"/>
    <n v="11795.19"/>
    <n v="572"/>
    <n v="8706262.9800000004"/>
    <m/>
    <m/>
    <m/>
    <n v="8706262.9800000004"/>
    <n v="637.3778674182804"/>
    <n v="637.3778674182804"/>
    <x v="1"/>
    <x v="1"/>
    <m/>
    <m/>
    <s v="г. Пермь, ул. Челюскинцев, д. 15: 2024"/>
    <n v="1"/>
    <s v=""/>
    <s v=""/>
    <s v=""/>
    <s v=""/>
    <s v=""/>
    <s v=""/>
    <n v="1"/>
    <s v=""/>
    <s v=""/>
    <s v=""/>
    <s v=""/>
    <s v=""/>
    <s v=""/>
    <s v=""/>
    <s v=""/>
    <s v=""/>
    <s v=""/>
    <s v=""/>
    <s v=""/>
    <s v=""/>
    <s v=""/>
    <s v="РП"/>
  </r>
  <r>
    <n v="172"/>
    <x v="26"/>
    <s v="г. Пермь, ул. Чердынская, д. 38"/>
    <n v="1973"/>
    <m/>
    <s v="Панель"/>
    <n v="9"/>
    <n v="6"/>
    <n v="13243.7"/>
    <n v="11260.6"/>
    <n v="11260.6"/>
    <n v="601"/>
    <n v="27386779.670000002"/>
    <m/>
    <m/>
    <m/>
    <n v="27386779.670000002"/>
    <n v="2432.0888469530933"/>
    <n v="2432.0888469530933"/>
    <x v="1"/>
    <x v="1"/>
    <m/>
    <m/>
    <s v="г. Пермь, ул. Чердынская, д. 38: 2024"/>
    <n v="1"/>
    <s v=""/>
    <s v=""/>
    <s v=""/>
    <s v=""/>
    <s v=""/>
    <s v=""/>
    <s v=""/>
    <s v=""/>
    <s v=""/>
    <n v="1"/>
    <s v=""/>
    <s v=""/>
    <s v=""/>
    <s v=""/>
    <s v=""/>
    <s v=""/>
    <s v=""/>
    <s v=""/>
    <s v=""/>
    <s v=""/>
    <s v=""/>
    <s v="РК"/>
  </r>
  <r>
    <n v="173"/>
    <x v="26"/>
    <s v="г. Пермь, ул. Чернышевского, д. 15А"/>
    <n v="2010"/>
    <m/>
    <n v="0"/>
    <n v="25"/>
    <n v="1"/>
    <n v="44742.400000000001"/>
    <n v="29193.7"/>
    <n v="15548.7"/>
    <n v="390"/>
    <n v="67000401.729999997"/>
    <m/>
    <m/>
    <m/>
    <n v="67000401.729999997"/>
    <n v="2295.0294662889596"/>
    <n v="2295.0294662889596"/>
    <x v="1"/>
    <x v="2"/>
    <m/>
    <m/>
    <s v="г. Пермь, ул. Чернышевского, д. 15А: 2024"/>
    <n v="2"/>
    <s v=""/>
    <s v=""/>
    <s v=""/>
    <n v="1"/>
    <n v="1"/>
    <s v=""/>
    <s v=""/>
    <s v=""/>
    <s v=""/>
    <s v=""/>
    <s v=""/>
    <s v=""/>
    <s v=""/>
    <s v=""/>
    <s v=""/>
    <s v=""/>
    <s v=""/>
    <s v=""/>
    <s v=""/>
    <s v=""/>
    <s v=""/>
    <s v="РВИС ( ХВС ГВС )"/>
  </r>
  <r>
    <n v="174"/>
    <x v="26"/>
    <s v="г. Пермь, ул. Чернышевского, д. 15В"/>
    <n v="2012"/>
    <m/>
    <n v="0"/>
    <n v="25"/>
    <n v="3"/>
    <n v="53795.5"/>
    <n v="30051.1"/>
    <n v="10676.4"/>
    <n v="383"/>
    <n v="80557147.390000001"/>
    <m/>
    <m/>
    <m/>
    <n v="80557147.390000001"/>
    <n v="2680.6721680737146"/>
    <n v="2680.6721680737146"/>
    <x v="1"/>
    <x v="2"/>
    <m/>
    <m/>
    <s v="г. Пермь, ул. Чернышевского, д. 15В: 2024"/>
    <n v="2"/>
    <s v=""/>
    <s v=""/>
    <s v=""/>
    <n v="1"/>
    <n v="1"/>
    <s v=""/>
    <s v=""/>
    <s v=""/>
    <s v=""/>
    <s v=""/>
    <s v=""/>
    <s v=""/>
    <s v=""/>
    <s v=""/>
    <s v=""/>
    <s v=""/>
    <s v=""/>
    <s v=""/>
    <s v=""/>
    <s v=""/>
    <s v=""/>
    <s v="РВИС ( ХВС ГВС )"/>
  </r>
  <r>
    <n v="175"/>
    <x v="26"/>
    <s v="г. Пермь, ул. Чкалова, д. 10"/>
    <n v="1973"/>
    <m/>
    <s v="Кирпич"/>
    <n v="9"/>
    <n v="4"/>
    <n v="12278.8"/>
    <n v="9293.1"/>
    <n v="8828.4500000000007"/>
    <n v="455"/>
    <n v="11114035.68"/>
    <m/>
    <m/>
    <m/>
    <n v="11114035.68"/>
    <n v="1195.9449139684282"/>
    <n v="1195.9449139684282"/>
    <x v="1"/>
    <x v="1"/>
    <m/>
    <m/>
    <s v="г. Пермь, ул. Чкалова, д. 10: 2024"/>
    <n v="1"/>
    <s v=""/>
    <s v=""/>
    <s v=""/>
    <s v=""/>
    <s v=""/>
    <s v=""/>
    <s v=""/>
    <n v="4"/>
    <n v="11114035.68"/>
    <s v=""/>
    <s v=""/>
    <s v=""/>
    <s v=""/>
    <s v=""/>
    <s v=""/>
    <s v=""/>
    <s v=""/>
    <s v=""/>
    <s v=""/>
    <s v=""/>
    <s v=""/>
    <s v="РЛ"/>
  </r>
  <r>
    <n v="176"/>
    <x v="26"/>
    <s v="г. Пермь, ул. Шишкина, д. 10"/>
    <n v="1959"/>
    <m/>
    <s v="Кирпич"/>
    <n v="5"/>
    <n v="4"/>
    <n v="3584.8"/>
    <n v="3166.1000000000008"/>
    <n v="2912.81"/>
    <n v="150"/>
    <n v="17502284.129999999"/>
    <m/>
    <m/>
    <m/>
    <n v="17502284.129999999"/>
    <n v="5528.0263194466361"/>
    <n v="5528.0263194466361"/>
    <x v="1"/>
    <x v="2"/>
    <m/>
    <m/>
    <s v="г. Пермь, ул. Шишкина, д. 10: 2024"/>
    <n v="1"/>
    <s v=""/>
    <s v=""/>
    <s v=""/>
    <s v=""/>
    <s v=""/>
    <s v=""/>
    <s v=""/>
    <s v=""/>
    <s v=""/>
    <s v=""/>
    <n v="1"/>
    <s v=""/>
    <s v=""/>
    <s v=""/>
    <s v=""/>
    <s v=""/>
    <s v=""/>
    <s v=""/>
    <s v=""/>
    <s v=""/>
    <s v=""/>
    <s v="Рфа"/>
  </r>
  <r>
    <n v="177"/>
    <x v="26"/>
    <s v="г. Пермь, ул. Юрша, д. 3А"/>
    <n v="1989"/>
    <m/>
    <s v="Панель"/>
    <n v="9"/>
    <n v="7"/>
    <n v="14754.35"/>
    <n v="14749.97"/>
    <n v="13928.4"/>
    <n v="685"/>
    <n v="11788430.560000001"/>
    <m/>
    <m/>
    <m/>
    <n v="11788430.560000001"/>
    <n v="799.21725671306456"/>
    <n v="799.21725671306456"/>
    <x v="1"/>
    <x v="2"/>
    <m/>
    <m/>
    <s v="г. Пермь, ул. Юрша, д. 3А: 2024"/>
    <n v="1"/>
    <s v=""/>
    <s v=""/>
    <n v="1"/>
    <s v=""/>
    <s v=""/>
    <s v=""/>
    <s v=""/>
    <s v=""/>
    <s v=""/>
    <s v=""/>
    <s v=""/>
    <s v=""/>
    <s v=""/>
    <s v=""/>
    <s v=""/>
    <s v=""/>
    <s v=""/>
    <s v=""/>
    <s v=""/>
    <s v=""/>
    <s v=""/>
    <s v="РВИС ( ГАЗ )"/>
  </r>
  <r>
    <n v="178"/>
    <x v="26"/>
    <s v="г. Пермь, ул. Яблочкова, д. 31"/>
    <n v="1975"/>
    <m/>
    <s v="Крупные блоки"/>
    <n v="9"/>
    <n v="6"/>
    <n v="13789.4"/>
    <n v="11953.6"/>
    <n v="11116.85"/>
    <n v="182"/>
    <n v="28515238.149999999"/>
    <m/>
    <m/>
    <m/>
    <n v="28515238.149999999"/>
    <n v="2385.4937550194081"/>
    <n v="2385.4937550194081"/>
    <x v="1"/>
    <x v="1"/>
    <m/>
    <m/>
    <s v="г. Пермь, ул. Яблочкова, д. 31: 2024"/>
    <n v="1"/>
    <s v=""/>
    <s v=""/>
    <s v=""/>
    <s v=""/>
    <s v=""/>
    <s v=""/>
    <s v=""/>
    <s v=""/>
    <s v=""/>
    <n v="1"/>
    <s v=""/>
    <s v=""/>
    <s v=""/>
    <s v=""/>
    <s v=""/>
    <s v=""/>
    <s v=""/>
    <s v=""/>
    <s v=""/>
    <s v=""/>
    <s v=""/>
    <s v="РК"/>
  </r>
  <r>
    <n v="179"/>
    <x v="26"/>
    <s v="г. Пермь, ш. Космонавтов, д. 110"/>
    <n v="1976"/>
    <m/>
    <s v="Кирпич"/>
    <n v="14"/>
    <n v="1"/>
    <n v="6399"/>
    <n v="6399"/>
    <n v="6267"/>
    <n v="0"/>
    <n v="18628832.789999999"/>
    <m/>
    <m/>
    <m/>
    <n v="18628832.789999999"/>
    <n v="2911.21"/>
    <n v="2911.21"/>
    <x v="1"/>
    <x v="1"/>
    <m/>
    <m/>
    <s v="г. Пермь, ш. Космонавтов, д. 110: 2024"/>
    <n v="3"/>
    <s v=""/>
    <s v=""/>
    <s v=""/>
    <s v=""/>
    <s v=""/>
    <s v=""/>
    <s v=""/>
    <s v=""/>
    <s v=""/>
    <n v="1"/>
    <s v=""/>
    <s v=""/>
    <s v=""/>
    <n v="1"/>
    <s v=""/>
    <s v=""/>
    <s v=""/>
    <s v=""/>
    <n v="1"/>
    <s v=""/>
    <s v=""/>
    <s v="РК РФ РНК"/>
  </r>
  <r>
    <n v="180"/>
    <x v="26"/>
    <s v="г. Пермь, ш. Космонавтов, д. 51"/>
    <n v="1966"/>
    <m/>
    <s v="Кирпич"/>
    <n v="5"/>
    <n v="4"/>
    <n v="3033.4"/>
    <n v="2160.8000000000002"/>
    <n v="2160.8000000000002"/>
    <n v="141"/>
    <n v="13660977.57"/>
    <m/>
    <m/>
    <m/>
    <n v="13660977.57"/>
    <n v="6322.1851027397261"/>
    <n v="6322.1851027397261"/>
    <x v="1"/>
    <x v="1"/>
    <m/>
    <m/>
    <s v="г. Пермь, ш. Космонавтов, д. 51: 2024"/>
    <n v="1"/>
    <s v=""/>
    <s v=""/>
    <s v=""/>
    <s v=""/>
    <s v=""/>
    <s v=""/>
    <s v=""/>
    <s v=""/>
    <s v=""/>
    <n v="1"/>
    <s v=""/>
    <s v=""/>
    <s v=""/>
    <s v=""/>
    <s v=""/>
    <s v=""/>
    <s v=""/>
    <s v=""/>
    <s v=""/>
    <s v=""/>
    <s v=""/>
    <s v="РК"/>
  </r>
  <r>
    <n v="0"/>
    <x v="1"/>
    <s v="Пермский муниципальный район Пермского края"/>
    <s v=""/>
    <m/>
    <s v=""/>
    <s v=""/>
    <s v=""/>
    <n v="8213.57"/>
    <n v="7188.9699999999993"/>
    <n v="7188.9699999999993"/>
    <n v="378"/>
    <n v="69691410.599999994"/>
    <n v="0"/>
    <n v="0"/>
    <n v="0"/>
    <n v="69691410.599999994"/>
    <m/>
    <m/>
    <x v="0"/>
    <x v="0"/>
    <m/>
    <m/>
    <s v=""/>
    <n v="0"/>
    <s v=""/>
    <s v=""/>
    <s v=""/>
    <s v=""/>
    <s v=""/>
    <s v=""/>
    <s v=""/>
    <s v=""/>
    <s v=""/>
    <s v=""/>
    <s v=""/>
    <s v=""/>
    <s v=""/>
    <s v=""/>
    <s v=""/>
    <s v=""/>
    <s v=""/>
    <s v=""/>
    <s v=""/>
    <s v=""/>
    <s v=""/>
    <s v=""/>
  </r>
  <r>
    <n v="1"/>
    <x v="27"/>
    <s v="п. Красный Восход, ул. Зеленинская, д. 6А"/>
    <n v="1967"/>
    <m/>
    <s v="Кирпич"/>
    <n v="2"/>
    <n v="2"/>
    <n v="470.6"/>
    <n v="299.8"/>
    <n v="299.8"/>
    <n v="28"/>
    <n v="348347.53"/>
    <m/>
    <m/>
    <m/>
    <n v="348347.53"/>
    <n v="1161.9330553702468"/>
    <n v="1161.9330553702468"/>
    <x v="1"/>
    <x v="1"/>
    <m/>
    <m/>
    <s v="п. Красный Восход, ул. Зеленинская, д. 6А: 2024"/>
    <n v="1"/>
    <n v="1"/>
    <s v=""/>
    <s v=""/>
    <s v=""/>
    <s v=""/>
    <s v=""/>
    <s v=""/>
    <s v=""/>
    <s v=""/>
    <s v=""/>
    <s v=""/>
    <s v=""/>
    <s v=""/>
    <s v=""/>
    <s v=""/>
    <s v=""/>
    <s v=""/>
    <s v=""/>
    <s v=""/>
    <s v=""/>
    <s v=""/>
    <s v="РВИС ( ЭЛ )"/>
  </r>
  <r>
    <n v="2"/>
    <x v="27"/>
    <s v="п. Юго-Камский, ул. Сибирская, д. 21"/>
    <n v="1957"/>
    <m/>
    <s v="Кирпич"/>
    <n v="2"/>
    <n v="2"/>
    <n v="703.5"/>
    <n v="615.6"/>
    <n v="615.6"/>
    <n v="23"/>
    <n v="520744.77"/>
    <m/>
    <m/>
    <m/>
    <n v="520744.77"/>
    <n v="845.91418128654971"/>
    <n v="845.91418128654971"/>
    <x v="1"/>
    <x v="1"/>
    <m/>
    <m/>
    <s v="п. Юго-Камский, ул. Сибирская, д. 21: 2024"/>
    <n v="1"/>
    <n v="1"/>
    <s v=""/>
    <s v=""/>
    <s v=""/>
    <s v=""/>
    <s v=""/>
    <s v=""/>
    <s v=""/>
    <s v=""/>
    <s v=""/>
    <s v=""/>
    <s v=""/>
    <s v=""/>
    <s v=""/>
    <s v=""/>
    <s v=""/>
    <s v=""/>
    <s v=""/>
    <s v=""/>
    <s v=""/>
    <s v=""/>
    <s v="РВИС ( ЭЛ )"/>
  </r>
  <r>
    <n v="3"/>
    <x v="27"/>
    <s v="п. Юго-Камский, ул. Советская, д. 146"/>
    <n v="1957"/>
    <m/>
    <s v="Кирпич"/>
    <n v="2"/>
    <n v="2"/>
    <n v="746.2"/>
    <n v="606.9"/>
    <n v="606.9"/>
    <n v="17"/>
    <n v="8165136.7999999998"/>
    <m/>
    <m/>
    <m/>
    <n v="8165136.7999999998"/>
    <n v="13453.842148624155"/>
    <n v="13453.842148624155"/>
    <x v="1"/>
    <x v="1"/>
    <m/>
    <m/>
    <s v="п. Юго-Камский, ул. Советская, д. 146: 2024"/>
    <n v="3"/>
    <n v="1"/>
    <s v=""/>
    <s v=""/>
    <s v=""/>
    <s v=""/>
    <n v="1"/>
    <s v=""/>
    <s v=""/>
    <s v=""/>
    <n v="1"/>
    <s v=""/>
    <s v=""/>
    <s v=""/>
    <s v=""/>
    <s v=""/>
    <s v=""/>
    <s v=""/>
    <s v=""/>
    <s v=""/>
    <s v=""/>
    <s v=""/>
    <s v="РВИС ( ЭЛ ВОД ) РК"/>
  </r>
  <r>
    <n v="4"/>
    <x v="27"/>
    <s v="с. Бершеть, ул. Садовая, д. 5"/>
    <n v="1976"/>
    <m/>
    <s v="Кирпич"/>
    <n v="2"/>
    <n v="3"/>
    <n v="1011.8"/>
    <n v="923"/>
    <n v="923"/>
    <n v="56"/>
    <n v="10704722.579999998"/>
    <m/>
    <m/>
    <m/>
    <n v="10704722.579999998"/>
    <n v="11597.749274106174"/>
    <n v="11597.749274106174"/>
    <x v="1"/>
    <x v="1"/>
    <m/>
    <m/>
    <s v="с. Бершеть, ул. Садовая, д. 5: 2024"/>
    <n v="3"/>
    <s v=""/>
    <s v=""/>
    <s v=""/>
    <n v="1"/>
    <s v=""/>
    <n v="1"/>
    <s v=""/>
    <s v=""/>
    <s v=""/>
    <n v="1"/>
    <s v=""/>
    <s v=""/>
    <s v=""/>
    <s v=""/>
    <s v=""/>
    <s v=""/>
    <s v=""/>
    <s v=""/>
    <s v=""/>
    <s v=""/>
    <s v=""/>
    <s v="РВИС ( ХВС ВОД ) РК"/>
  </r>
  <r>
    <n v="5"/>
    <x v="27"/>
    <s v="с. Култаево, ул. Нижнемуллинская, д. 11а"/>
    <n v="1997"/>
    <m/>
    <s v="Кирпич"/>
    <n v="3"/>
    <n v="4"/>
    <n v="2222.6999999999998"/>
    <n v="2022.1"/>
    <n v="2022.1"/>
    <n v="108"/>
    <n v="21243210.75"/>
    <m/>
    <m/>
    <m/>
    <n v="21243210.75"/>
    <n v="10505.519385787053"/>
    <n v="10505.519385787053"/>
    <x v="1"/>
    <x v="1"/>
    <m/>
    <m/>
    <s v="с. Култаево, ул. Нижнемуллинская, д. 11а: 2024"/>
    <n v="1"/>
    <s v=""/>
    <s v=""/>
    <s v=""/>
    <s v=""/>
    <s v=""/>
    <s v=""/>
    <s v=""/>
    <s v=""/>
    <s v=""/>
    <n v="1"/>
    <s v=""/>
    <s v=""/>
    <s v=""/>
    <s v=""/>
    <s v=""/>
    <s v=""/>
    <s v=""/>
    <s v=""/>
    <s v=""/>
    <s v=""/>
    <s v=""/>
    <s v="РК"/>
  </r>
  <r>
    <n v="6"/>
    <x v="27"/>
    <s v="с. Лобаново, ул. Советская, д. 14"/>
    <n v="1979"/>
    <m/>
    <s v="Панель"/>
    <n v="5"/>
    <n v="4"/>
    <n v="3058.77"/>
    <n v="2721.57"/>
    <n v="2721.57"/>
    <n v="146"/>
    <n v="28709248.170000002"/>
    <m/>
    <m/>
    <m/>
    <n v="28709248.170000002"/>
    <n v="10548.781831810315"/>
    <n v="10548.781831810315"/>
    <x v="1"/>
    <x v="1"/>
    <m/>
    <m/>
    <s v="с. Лобаново, ул. Советская, д. 14: 2024"/>
    <n v="2"/>
    <s v=""/>
    <s v=""/>
    <s v=""/>
    <s v=""/>
    <s v=""/>
    <s v=""/>
    <s v=""/>
    <s v=""/>
    <s v=""/>
    <n v="1"/>
    <n v="1"/>
    <s v=""/>
    <s v=""/>
    <s v=""/>
    <s v=""/>
    <s v=""/>
    <s v=""/>
    <s v=""/>
    <s v=""/>
    <s v=""/>
    <s v=""/>
    <s v="РК Рфа"/>
  </r>
  <r>
    <n v="0"/>
    <x v="1"/>
    <s v="Соликамский городской округ Пермского края"/>
    <s v=""/>
    <m/>
    <s v=""/>
    <s v=""/>
    <s v=""/>
    <n v="31184.7"/>
    <n v="27639.279999999999"/>
    <n v="26688.079999999998"/>
    <n v="932"/>
    <n v="194393132.90000001"/>
    <n v="0"/>
    <n v="0"/>
    <n v="0"/>
    <n v="194393132.90000001"/>
    <m/>
    <m/>
    <x v="0"/>
    <x v="0"/>
    <m/>
    <m/>
    <s v=""/>
    <n v="0"/>
    <s v=""/>
    <s v=""/>
    <s v=""/>
    <s v=""/>
    <s v=""/>
    <s v=""/>
    <s v=""/>
    <s v=""/>
    <s v=""/>
    <s v=""/>
    <s v=""/>
    <s v=""/>
    <s v=""/>
    <s v=""/>
    <s v=""/>
    <s v=""/>
    <s v=""/>
    <s v=""/>
    <s v=""/>
    <s v=""/>
    <s v=""/>
    <s v=""/>
  </r>
  <r>
    <n v="1"/>
    <x v="28"/>
    <s v="г. Соликамск, ул. Белинского, д. 14"/>
    <n v="1955"/>
    <m/>
    <s v="Крупные блоки"/>
    <n v="2"/>
    <n v="1"/>
    <n v="586"/>
    <n v="542.20000000000005"/>
    <n v="542.20000000000005"/>
    <n v="18"/>
    <n v="5600630.54"/>
    <m/>
    <m/>
    <m/>
    <n v="5600630.54"/>
    <n v="10329.455071929176"/>
    <n v="10329.455071929176"/>
    <x v="1"/>
    <x v="1"/>
    <m/>
    <m/>
    <s v="г. Соликамск, ул. Белинского, д. 14: 2024"/>
    <n v="1"/>
    <s v=""/>
    <s v=""/>
    <s v=""/>
    <s v=""/>
    <s v=""/>
    <s v=""/>
    <s v=""/>
    <s v=""/>
    <s v=""/>
    <n v="1"/>
    <s v=""/>
    <s v=""/>
    <s v=""/>
    <s v=""/>
    <s v=""/>
    <s v=""/>
    <s v=""/>
    <s v=""/>
    <s v=""/>
    <s v=""/>
    <s v=""/>
    <s v="РК"/>
  </r>
  <r>
    <n v="2"/>
    <x v="28"/>
    <s v="г. Соликамск, ул. Белинского, д. 8"/>
    <n v="1953"/>
    <m/>
    <s v="Крупные блоки"/>
    <n v="2"/>
    <n v="2"/>
    <n v="1428"/>
    <n v="1061.0999999999999"/>
    <n v="1061.0999999999999"/>
    <n v="32"/>
    <n v="30014075.279999997"/>
    <m/>
    <m/>
    <m/>
    <n v="30014075.279999997"/>
    <n v="28285.812157195363"/>
    <n v="28285.812157195363"/>
    <x v="1"/>
    <x v="1"/>
    <m/>
    <m/>
    <s v="г. Соликамск, ул. Белинского, д. 8: 2024"/>
    <n v="6"/>
    <n v="1"/>
    <n v="1"/>
    <s v=""/>
    <n v="1"/>
    <s v=""/>
    <n v="1"/>
    <s v=""/>
    <s v=""/>
    <s v=""/>
    <n v="1"/>
    <s v=""/>
    <s v=""/>
    <s v=""/>
    <n v="1"/>
    <s v=""/>
    <s v=""/>
    <s v=""/>
    <s v=""/>
    <s v=""/>
    <s v=""/>
    <s v=""/>
    <s v="РВИС ( ЭЛ ТЕП ХВС ВОД ) РК РФ"/>
  </r>
  <r>
    <n v="3"/>
    <x v="28"/>
    <s v="г. Соликамск, ул. Володарского /Большевистская, 45, д. 16"/>
    <n v="1959"/>
    <m/>
    <s v="Кирпич"/>
    <n v="3"/>
    <n v="3"/>
    <n v="1476.2"/>
    <n v="1476.2"/>
    <n v="1244.2"/>
    <n v="78"/>
    <n v="10518205.48"/>
    <m/>
    <m/>
    <m/>
    <n v="10518205.48"/>
    <n v="7125.1900013548302"/>
    <n v="7125.1900013548302"/>
    <x v="1"/>
    <x v="1"/>
    <m/>
    <m/>
    <s v="г. Соликамск, ул. Володарского /Большевистская, 45, д. 16: 2024"/>
    <n v="2"/>
    <s v=""/>
    <s v=""/>
    <s v=""/>
    <s v=""/>
    <s v=""/>
    <s v=""/>
    <s v=""/>
    <s v=""/>
    <s v=""/>
    <s v=""/>
    <n v="1"/>
    <s v=""/>
    <s v=""/>
    <n v="1"/>
    <s v=""/>
    <s v=""/>
    <s v=""/>
    <s v=""/>
    <s v=""/>
    <s v=""/>
    <s v=""/>
    <s v="Рфа РФ"/>
  </r>
  <r>
    <n v="4"/>
    <x v="28"/>
    <s v="г. Соликамск, ул. Володарского, д. 19"/>
    <n v="1947"/>
    <m/>
    <s v="Кирпич"/>
    <n v="2"/>
    <n v="2"/>
    <n v="625"/>
    <n v="565.9"/>
    <n v="565.9"/>
    <n v="14"/>
    <n v="5973368.75"/>
    <m/>
    <m/>
    <m/>
    <n v="5973368.75"/>
    <n v="10555.51996819226"/>
    <n v="10555.51996819226"/>
    <x v="1"/>
    <x v="1"/>
    <m/>
    <m/>
    <s v="г. Соликамск, ул. Володарского, д. 19: 2024"/>
    <n v="1"/>
    <s v=""/>
    <s v=""/>
    <s v=""/>
    <s v=""/>
    <s v=""/>
    <s v=""/>
    <s v=""/>
    <s v=""/>
    <s v=""/>
    <n v="1"/>
    <s v=""/>
    <s v=""/>
    <s v=""/>
    <s v=""/>
    <s v=""/>
    <s v=""/>
    <s v=""/>
    <s v=""/>
    <s v=""/>
    <s v=""/>
    <s v=""/>
    <s v="РК"/>
  </r>
  <r>
    <n v="5"/>
    <x v="28"/>
    <s v="г. Соликамск, ул. Дубравная, д. 59"/>
    <n v="1965"/>
    <m/>
    <s v="Кирпич"/>
    <n v="4"/>
    <n v="2"/>
    <n v="1324.9"/>
    <n v="1262.5"/>
    <n v="1262.5"/>
    <n v="48"/>
    <n v="603240.22"/>
    <m/>
    <m/>
    <m/>
    <n v="603240.22"/>
    <n v="477.81403564356435"/>
    <n v="477.81403564356435"/>
    <x v="1"/>
    <x v="1"/>
    <m/>
    <m/>
    <s v="г. Соликамск, ул. Дубравная, д. 59: 2024"/>
    <n v="1"/>
    <s v=""/>
    <s v=""/>
    <s v=""/>
    <s v=""/>
    <s v=""/>
    <n v="1"/>
    <s v=""/>
    <s v=""/>
    <s v=""/>
    <s v=""/>
    <s v=""/>
    <s v=""/>
    <s v=""/>
    <s v=""/>
    <s v=""/>
    <s v=""/>
    <s v=""/>
    <s v=""/>
    <s v=""/>
    <s v=""/>
    <s v=""/>
    <s v="РВИС ( ВОД )"/>
  </r>
  <r>
    <n v="6"/>
    <x v="28"/>
    <s v="г. Соликамск, ул. Коминтерна, д. 8"/>
    <n v="1954"/>
    <m/>
    <s v="Кирпич"/>
    <n v="2"/>
    <n v="2"/>
    <n v="698.9"/>
    <n v="632.5"/>
    <n v="563.5"/>
    <n v="30"/>
    <n v="6679659.8700000001"/>
    <m/>
    <m/>
    <m/>
    <n v="6679659.8700000001"/>
    <n v="10560.727067193677"/>
    <n v="10560.727067193677"/>
    <x v="1"/>
    <x v="1"/>
    <m/>
    <m/>
    <s v="г. Соликамск, ул. Коминтерна, д. 8: 2024"/>
    <n v="1"/>
    <s v=""/>
    <s v=""/>
    <s v=""/>
    <s v=""/>
    <s v=""/>
    <s v=""/>
    <s v=""/>
    <s v=""/>
    <s v=""/>
    <n v="1"/>
    <s v=""/>
    <s v=""/>
    <s v=""/>
    <s v=""/>
    <s v=""/>
    <s v=""/>
    <s v=""/>
    <s v=""/>
    <s v=""/>
    <s v=""/>
    <s v=""/>
    <s v="РК"/>
  </r>
  <r>
    <n v="7"/>
    <x v="28"/>
    <s v="г. Соликамск, ул. Культуры, д. 40"/>
    <n v="1960"/>
    <m/>
    <s v="Камень"/>
    <n v="3"/>
    <n v="3"/>
    <n v="2057.9"/>
    <n v="1575.2"/>
    <n v="1489"/>
    <n v="77"/>
    <n v="4194535.26"/>
    <m/>
    <m/>
    <m/>
    <n v="4194535.26"/>
    <n v="2662.8588496698831"/>
    <n v="2662.8588496698831"/>
    <x v="1"/>
    <x v="1"/>
    <m/>
    <m/>
    <s v="г. Соликамск, ул. Культуры, д. 40: 2024"/>
    <n v="2"/>
    <n v="1"/>
    <s v=""/>
    <s v=""/>
    <s v=""/>
    <s v=""/>
    <s v=""/>
    <s v=""/>
    <s v=""/>
    <s v=""/>
    <s v=""/>
    <s v=""/>
    <s v=""/>
    <s v=""/>
    <n v="1"/>
    <s v=""/>
    <s v=""/>
    <s v=""/>
    <s v=""/>
    <s v=""/>
    <s v=""/>
    <s v=""/>
    <s v="РВИС ( ЭЛ ) РФ"/>
  </r>
  <r>
    <n v="8"/>
    <x v="28"/>
    <s v="г. Соликамск, ул. Матросова, д. 37"/>
    <n v="1960"/>
    <m/>
    <s v="Камень"/>
    <n v="3"/>
    <n v="3"/>
    <n v="1726.3"/>
    <n v="1496.7"/>
    <n v="1412.6"/>
    <n v="56"/>
    <n v="28799137.859999999"/>
    <m/>
    <m/>
    <m/>
    <n v="28799137.859999999"/>
    <n v="19241.75710563239"/>
    <n v="19241.75710563239"/>
    <x v="1"/>
    <x v="1"/>
    <m/>
    <m/>
    <s v="г. Соликамск, ул. Матросова, д. 37: 2024"/>
    <n v="3"/>
    <s v=""/>
    <s v=""/>
    <s v=""/>
    <s v=""/>
    <s v=""/>
    <s v=""/>
    <s v=""/>
    <s v=""/>
    <s v=""/>
    <n v="1"/>
    <n v="1"/>
    <s v=""/>
    <s v=""/>
    <n v="1"/>
    <s v=""/>
    <s v=""/>
    <s v=""/>
    <s v=""/>
    <s v=""/>
    <s v=""/>
    <s v=""/>
    <s v="РК Рфа РФ"/>
  </r>
  <r>
    <n v="9"/>
    <x v="28"/>
    <s v="г. Соликамск, ул. Молодежная, д. 19"/>
    <n v="1972"/>
    <m/>
    <s v="Кирпич"/>
    <n v="5"/>
    <n v="1"/>
    <n v="3567.8"/>
    <n v="3064.9"/>
    <n v="2929.3"/>
    <n v="0"/>
    <n v="16067658.66"/>
    <m/>
    <m/>
    <m/>
    <n v="16067658.66"/>
    <n v="5242.4740317791766"/>
    <n v="5242.4740317791766"/>
    <x v="1"/>
    <x v="1"/>
    <m/>
    <m/>
    <s v="г. Соликамск, ул. Молодежная, д. 19: 2024"/>
    <n v="1"/>
    <s v=""/>
    <s v=""/>
    <s v=""/>
    <s v=""/>
    <s v=""/>
    <s v=""/>
    <s v=""/>
    <s v=""/>
    <s v=""/>
    <n v="1"/>
    <s v=""/>
    <s v=""/>
    <s v=""/>
    <s v=""/>
    <s v=""/>
    <s v=""/>
    <s v=""/>
    <s v=""/>
    <s v=""/>
    <s v=""/>
    <s v=""/>
    <s v="РК"/>
  </r>
  <r>
    <n v="10"/>
    <x v="28"/>
    <s v="г. Соликамск, ул. Молодежная, д. 5"/>
    <n v="1965"/>
    <m/>
    <s v="Кирпич"/>
    <n v="5"/>
    <n v="4"/>
    <n v="3162.9"/>
    <n v="3160.58"/>
    <n v="3160.58"/>
    <n v="149"/>
    <n v="14244183.41"/>
    <m/>
    <m/>
    <m/>
    <n v="14244183.41"/>
    <n v="4506.8257756487737"/>
    <n v="4506.8257756487737"/>
    <x v="1"/>
    <x v="1"/>
    <m/>
    <m/>
    <s v="г. Соликамск, ул. Молодежная, д. 5: 2024"/>
    <n v="1"/>
    <s v=""/>
    <s v=""/>
    <s v=""/>
    <s v=""/>
    <s v=""/>
    <s v=""/>
    <s v=""/>
    <s v=""/>
    <s v=""/>
    <n v="1"/>
    <s v=""/>
    <s v=""/>
    <s v=""/>
    <s v=""/>
    <s v=""/>
    <s v=""/>
    <s v=""/>
    <s v=""/>
    <s v=""/>
    <s v=""/>
    <s v=""/>
    <s v="РК"/>
  </r>
  <r>
    <n v="11"/>
    <x v="28"/>
    <s v="г. Соликамск, ул. Молодежная, д. 9А"/>
    <n v="1966"/>
    <m/>
    <s v="Панель"/>
    <n v="5"/>
    <n v="4"/>
    <n v="4081.3"/>
    <n v="3153"/>
    <n v="3153"/>
    <n v="144"/>
    <n v="18380216.18"/>
    <m/>
    <m/>
    <m/>
    <n v="18380216.18"/>
    <n v="5829.4374183317477"/>
    <n v="5829.4374183317477"/>
    <x v="1"/>
    <x v="1"/>
    <m/>
    <m/>
    <s v="г. Соликамск, ул. Молодежная, д. 9А: 2024"/>
    <n v="1"/>
    <s v=""/>
    <s v=""/>
    <s v=""/>
    <s v=""/>
    <s v=""/>
    <s v=""/>
    <s v=""/>
    <s v=""/>
    <s v=""/>
    <n v="1"/>
    <s v=""/>
    <s v=""/>
    <s v=""/>
    <s v=""/>
    <s v=""/>
    <s v=""/>
    <s v=""/>
    <s v=""/>
    <s v=""/>
    <s v=""/>
    <s v=""/>
    <s v="РК"/>
  </r>
  <r>
    <n v="12"/>
    <x v="28"/>
    <s v="г. Соликамск, ул. Набережная, д. 93"/>
    <n v="1953"/>
    <m/>
    <s v="Крупные блоки"/>
    <n v="3"/>
    <n v="2"/>
    <n v="1332"/>
    <n v="1152"/>
    <n v="1152"/>
    <n v="12"/>
    <n v="7761763.7999999998"/>
    <m/>
    <m/>
    <m/>
    <n v="7761763.7999999998"/>
    <n v="6737.6421874999996"/>
    <n v="6737.6421874999996"/>
    <x v="1"/>
    <x v="1"/>
    <m/>
    <m/>
    <s v="г. Соликамск, ул. Набережная, д. 93: 2024"/>
    <n v="1"/>
    <s v=""/>
    <s v=""/>
    <s v=""/>
    <s v=""/>
    <s v=""/>
    <s v=""/>
    <s v=""/>
    <s v=""/>
    <s v=""/>
    <s v=""/>
    <n v="1"/>
    <s v=""/>
    <s v=""/>
    <s v=""/>
    <s v=""/>
    <s v=""/>
    <s v=""/>
    <s v=""/>
    <s v=""/>
    <s v=""/>
    <s v=""/>
    <s v="Рфа"/>
  </r>
  <r>
    <n v="13"/>
    <x v="28"/>
    <s v="г. Соликамск, ул. Набережная, д. 95"/>
    <n v="1954"/>
    <m/>
    <s v="Крупные блоки"/>
    <n v="3"/>
    <n v="2"/>
    <n v="1722"/>
    <n v="1363.5"/>
    <n v="1363.5"/>
    <n v="40"/>
    <n v="12269577.18"/>
    <m/>
    <m/>
    <m/>
    <n v="12269577.18"/>
    <n v="8998.5897909790983"/>
    <n v="8998.5897909790983"/>
    <x v="1"/>
    <x v="1"/>
    <m/>
    <m/>
    <s v="г. Соликамск, ул. Набережная, д. 95: 2024"/>
    <n v="2"/>
    <s v=""/>
    <s v=""/>
    <s v=""/>
    <s v=""/>
    <s v=""/>
    <s v=""/>
    <s v=""/>
    <s v=""/>
    <s v=""/>
    <s v=""/>
    <n v="1"/>
    <s v=""/>
    <s v=""/>
    <n v="1"/>
    <s v=""/>
    <s v=""/>
    <s v=""/>
    <s v=""/>
    <s v=""/>
    <s v=""/>
    <s v=""/>
    <s v="Рфа РФ"/>
  </r>
  <r>
    <n v="14"/>
    <x v="28"/>
    <s v="г. Соликамск, ул. Розалии Землячки, д. 16"/>
    <n v="1952"/>
    <m/>
    <s v="Блоки"/>
    <n v="2"/>
    <n v="2"/>
    <n v="758"/>
    <n v="720"/>
    <n v="554"/>
    <n v="31"/>
    <n v="983914.32"/>
    <m/>
    <m/>
    <m/>
    <n v="983914.32"/>
    <n v="1366.5476666666666"/>
    <n v="1366.5476666666666"/>
    <x v="1"/>
    <x v="1"/>
    <m/>
    <m/>
    <s v="г. Соликамск, ул. Розалии Землячки, д. 16: 2024"/>
    <n v="1"/>
    <s v=""/>
    <s v=""/>
    <s v=""/>
    <s v=""/>
    <s v=""/>
    <s v=""/>
    <s v=""/>
    <s v=""/>
    <s v=""/>
    <s v=""/>
    <s v=""/>
    <s v=""/>
    <s v=""/>
    <n v="1"/>
    <s v=""/>
    <s v=""/>
    <s v=""/>
    <s v=""/>
    <s v=""/>
    <s v=""/>
    <s v=""/>
    <s v="РФ"/>
  </r>
  <r>
    <n v="15"/>
    <x v="28"/>
    <s v="г. Соликамск, ул. Розы Люксембург, д. 22"/>
    <n v="1963"/>
    <m/>
    <s v="Кирпич"/>
    <n v="4"/>
    <n v="4"/>
    <n v="2051.5"/>
    <n v="2051.5"/>
    <n v="1976.7"/>
    <n v="94"/>
    <n v="1601011.12"/>
    <m/>
    <m/>
    <m/>
    <n v="1601011.12"/>
    <n v="780.41000243724113"/>
    <n v="780.41000243724113"/>
    <x v="1"/>
    <x v="1"/>
    <m/>
    <m/>
    <s v="г. Соликамск, ул. Розы Люксембург, д. 22: 2024"/>
    <n v="2"/>
    <s v=""/>
    <s v=""/>
    <s v=""/>
    <n v="1"/>
    <s v=""/>
    <n v="1"/>
    <s v=""/>
    <s v=""/>
    <s v=""/>
    <s v=""/>
    <s v=""/>
    <s v=""/>
    <s v=""/>
    <s v=""/>
    <s v=""/>
    <s v=""/>
    <s v=""/>
    <s v=""/>
    <s v=""/>
    <s v=""/>
    <s v=""/>
    <s v="РВИС ( ХВС ВОД )"/>
  </r>
  <r>
    <n v="16"/>
    <x v="28"/>
    <s v="г. Соликамск, ул. Розы Люксембург, д. 7"/>
    <n v="1954"/>
    <m/>
    <s v="Дерево"/>
    <n v="2"/>
    <n v="1"/>
    <n v="530.4"/>
    <n v="488.6"/>
    <n v="488.6"/>
    <n v="0"/>
    <n v="5069239.66"/>
    <m/>
    <m/>
    <m/>
    <n v="5069239.66"/>
    <n v="10375.030004093327"/>
    <n v="10375.030004093327"/>
    <x v="1"/>
    <x v="1"/>
    <m/>
    <m/>
    <s v="г. Соликамск, ул. Розы Люксембург, д. 7: 2024"/>
    <n v="1"/>
    <s v=""/>
    <s v=""/>
    <s v=""/>
    <s v=""/>
    <s v=""/>
    <s v=""/>
    <s v=""/>
    <s v=""/>
    <s v=""/>
    <n v="1"/>
    <s v=""/>
    <s v=""/>
    <s v=""/>
    <s v=""/>
    <s v=""/>
    <s v=""/>
    <s v=""/>
    <s v=""/>
    <s v=""/>
    <s v=""/>
    <s v=""/>
    <s v="РК"/>
  </r>
  <r>
    <n v="17"/>
    <x v="28"/>
    <s v="г. Соликамск, ул. Северная, д. 12"/>
    <n v="1957"/>
    <m/>
    <s v="Блоки"/>
    <n v="2"/>
    <n v="2"/>
    <n v="502.8"/>
    <n v="451"/>
    <n v="451"/>
    <n v="17"/>
    <n v="1343109.53"/>
    <m/>
    <m/>
    <m/>
    <n v="1343109.53"/>
    <n v="2978.0699113082042"/>
    <n v="2978.0699113082042"/>
    <x v="1"/>
    <x v="1"/>
    <m/>
    <m/>
    <s v="г. Соликамск, ул. Северная, д. 12: 2024"/>
    <n v="1"/>
    <s v=""/>
    <s v=""/>
    <s v=""/>
    <s v=""/>
    <s v=""/>
    <s v=""/>
    <s v=""/>
    <s v=""/>
    <s v=""/>
    <s v=""/>
    <s v=""/>
    <s v=""/>
    <s v=""/>
    <s v=""/>
    <s v=""/>
    <s v=""/>
    <s v=""/>
    <s v=""/>
    <n v="1"/>
    <s v=""/>
    <s v=""/>
    <s v="РНК"/>
  </r>
  <r>
    <n v="18"/>
    <x v="28"/>
    <s v="г. Соликамск, ул. Черняховского, д. 23"/>
    <n v="1955"/>
    <m/>
    <s v="Камень"/>
    <n v="3"/>
    <n v="3"/>
    <n v="1196"/>
    <n v="1079.9000000000001"/>
    <n v="1031.4000000000001"/>
    <n v="19"/>
    <n v="13675709.839999998"/>
    <m/>
    <m/>
    <m/>
    <n v="13675709.839999998"/>
    <n v="12663.866876562643"/>
    <n v="12663.866876562643"/>
    <x v="1"/>
    <x v="1"/>
    <m/>
    <m/>
    <s v="г. Соликамск, ул. Черняховского, д. 23: 2024"/>
    <n v="5"/>
    <n v="1"/>
    <n v="1"/>
    <s v=""/>
    <n v="1"/>
    <s v=""/>
    <n v="1"/>
    <n v="1"/>
    <s v=""/>
    <s v=""/>
    <s v=""/>
    <s v=""/>
    <s v=""/>
    <s v=""/>
    <s v=""/>
    <s v=""/>
    <s v=""/>
    <s v=""/>
    <s v=""/>
    <s v=""/>
    <s v=""/>
    <s v=""/>
    <s v="РВИС ( ЭЛ ТЕП ХВС ВОД ) РП"/>
  </r>
  <r>
    <n v="19"/>
    <x v="28"/>
    <s v="г. Соликамск, ул. Черняховского, д. 27"/>
    <n v="0"/>
    <m/>
    <s v="блочные"/>
    <n v="4"/>
    <n v="4"/>
    <n v="2356.8000000000002"/>
    <n v="2342"/>
    <n v="2287"/>
    <n v="73"/>
    <n v="10613895.939999999"/>
    <m/>
    <m/>
    <m/>
    <n v="10613895.939999999"/>
    <n v="4531.9794790777114"/>
    <n v="4531.9794790777114"/>
    <x v="1"/>
    <x v="1"/>
    <m/>
    <m/>
    <s v="г. Соликамск, ул. Черняховского, д. 27: 2024"/>
    <n v="1"/>
    <s v=""/>
    <s v=""/>
    <s v=""/>
    <s v=""/>
    <s v=""/>
    <s v=""/>
    <s v=""/>
    <s v=""/>
    <s v=""/>
    <n v="1"/>
    <s v=""/>
    <s v=""/>
    <s v=""/>
    <s v=""/>
    <s v=""/>
    <s v=""/>
    <s v=""/>
    <s v=""/>
    <s v=""/>
    <s v=""/>
    <s v=""/>
    <s v="РК"/>
  </r>
  <r>
    <n v="0"/>
    <x v="1"/>
    <s v="Чайковский городской округ Пермского края"/>
    <s v=""/>
    <m/>
    <s v=""/>
    <s v=""/>
    <s v=""/>
    <n v="60665"/>
    <n v="54710.899999999994"/>
    <n v="53150.969999999994"/>
    <n v="2121"/>
    <n v="288997310.59999996"/>
    <n v="0"/>
    <n v="0"/>
    <n v="0"/>
    <n v="288997310.59999996"/>
    <m/>
    <m/>
    <x v="0"/>
    <x v="0"/>
    <m/>
    <m/>
    <s v=""/>
    <n v="0"/>
    <s v=""/>
    <s v=""/>
    <s v=""/>
    <s v=""/>
    <s v=""/>
    <s v=""/>
    <s v=""/>
    <s v=""/>
    <s v=""/>
    <s v=""/>
    <s v=""/>
    <s v=""/>
    <s v=""/>
    <s v=""/>
    <s v=""/>
    <s v=""/>
    <s v=""/>
    <s v=""/>
    <s v=""/>
    <s v=""/>
    <s v=""/>
    <s v=""/>
  </r>
  <r>
    <n v="1"/>
    <x v="29"/>
    <s v="г. Чайковский, б-р Приморский, д. 17"/>
    <n v="1962"/>
    <m/>
    <s v="Крупные блоки"/>
    <n v="4"/>
    <n v="3"/>
    <n v="2262.6999999999998"/>
    <n v="2055"/>
    <n v="2009.4"/>
    <n v="99"/>
    <n v="6659012.9700000007"/>
    <m/>
    <m/>
    <m/>
    <n v="6659012.9700000007"/>
    <n v="3240.3956058394165"/>
    <n v="3240.3956058394165"/>
    <x v="1"/>
    <x v="2"/>
    <m/>
    <m/>
    <s v="г. Чайковский, б-р Приморский, д. 17: 2024"/>
    <n v="2"/>
    <s v=""/>
    <n v="1"/>
    <s v=""/>
    <s v=""/>
    <s v=""/>
    <n v="1"/>
    <s v=""/>
    <s v=""/>
    <s v=""/>
    <s v=""/>
    <s v=""/>
    <s v=""/>
    <s v=""/>
    <s v=""/>
    <s v=""/>
    <s v=""/>
    <s v=""/>
    <s v=""/>
    <s v=""/>
    <s v=""/>
    <s v=""/>
    <s v="РВИС ( ТЕП ВОД )"/>
  </r>
  <r>
    <n v="2"/>
    <x v="29"/>
    <s v="г. Чайковский, б-р Приморский, д. 33"/>
    <n v="1959"/>
    <m/>
    <s v="Кирпич"/>
    <n v="3"/>
    <n v="2"/>
    <n v="1053.0999999999999"/>
    <n v="955.3"/>
    <n v="955.3"/>
    <n v="41"/>
    <n v="19589966.289999999"/>
    <m/>
    <m/>
    <m/>
    <n v="19589966.289999999"/>
    <n v="20506.611839212812"/>
    <n v="20506.611839212812"/>
    <x v="1"/>
    <x v="2"/>
    <m/>
    <m/>
    <s v="г. Чайковский, б-р Приморский, д. 33: 2024"/>
    <n v="3"/>
    <s v=""/>
    <n v="1"/>
    <s v=""/>
    <s v=""/>
    <s v=""/>
    <n v="1"/>
    <s v=""/>
    <s v=""/>
    <s v=""/>
    <n v="1"/>
    <s v=""/>
    <s v=""/>
    <s v=""/>
    <s v=""/>
    <s v=""/>
    <s v=""/>
    <s v=""/>
    <s v=""/>
    <s v=""/>
    <s v=""/>
    <s v=""/>
    <s v="РВИС ( ТЕП ВОД ) РК"/>
  </r>
  <r>
    <n v="3"/>
    <x v="29"/>
    <s v="г. Чайковский, б-р Приморский, д. 45"/>
    <n v="1959"/>
    <m/>
    <s v="Кирпич"/>
    <n v="3"/>
    <n v="3"/>
    <n v="1637.6"/>
    <n v="1503.7"/>
    <n v="1503.7"/>
    <n v="50"/>
    <n v="15651181.859999999"/>
    <m/>
    <m/>
    <m/>
    <n v="15651181.859999999"/>
    <n v="10408.447070559287"/>
    <n v="10408.447070559287"/>
    <x v="1"/>
    <x v="1"/>
    <m/>
    <m/>
    <s v="г. Чайковский, б-р Приморский, д. 45: 2024"/>
    <n v="1"/>
    <s v=""/>
    <s v=""/>
    <s v=""/>
    <s v=""/>
    <s v=""/>
    <s v=""/>
    <s v=""/>
    <s v=""/>
    <s v=""/>
    <n v="1"/>
    <s v=""/>
    <s v=""/>
    <s v=""/>
    <s v=""/>
    <s v=""/>
    <s v=""/>
    <s v=""/>
    <s v=""/>
    <s v=""/>
    <s v=""/>
    <s v=""/>
    <s v="РК"/>
  </r>
  <r>
    <n v="4"/>
    <x v="29"/>
    <s v="г. Чайковский, б-р Приморский, д. 53"/>
    <n v="1959"/>
    <m/>
    <s v="Кирпич"/>
    <n v="3"/>
    <n v="3"/>
    <n v="1650.2"/>
    <n v="1516.1"/>
    <n v="1516.1"/>
    <n v="72"/>
    <n v="26464537.93"/>
    <m/>
    <m/>
    <m/>
    <n v="26464537.93"/>
    <n v="17455.667785766113"/>
    <n v="17455.667785766113"/>
    <x v="1"/>
    <x v="2"/>
    <m/>
    <m/>
    <s v="г. Чайковский, б-р Приморский, д. 53: 2024"/>
    <n v="4"/>
    <s v=""/>
    <n v="1"/>
    <s v=""/>
    <s v=""/>
    <n v="1"/>
    <n v="1"/>
    <s v=""/>
    <s v=""/>
    <s v=""/>
    <s v=""/>
    <n v="1"/>
    <s v=""/>
    <s v=""/>
    <s v=""/>
    <s v=""/>
    <s v=""/>
    <s v=""/>
    <s v=""/>
    <s v=""/>
    <s v=""/>
    <s v=""/>
    <s v="РВИС ( ТЕП ГВС ВОД ) Рфа"/>
  </r>
  <r>
    <n v="5"/>
    <x v="29"/>
    <s v="г. Чайковский, ул. Вокзальная, д. 33"/>
    <n v="1975"/>
    <m/>
    <s v="Кирпич"/>
    <n v="9"/>
    <n v="2"/>
    <n v="4799.3"/>
    <n v="3755"/>
    <n v="3755"/>
    <n v="148"/>
    <n v="5557017.8399999999"/>
    <m/>
    <m/>
    <m/>
    <n v="5557017.8399999999"/>
    <n v="1479.8982263648468"/>
    <n v="1479.8982263648468"/>
    <x v="1"/>
    <x v="2"/>
    <m/>
    <m/>
    <s v="г. Чайковский, ул. Вокзальная, д. 33: 2024"/>
    <n v="1"/>
    <s v=""/>
    <s v=""/>
    <s v=""/>
    <s v=""/>
    <s v=""/>
    <s v=""/>
    <s v=""/>
    <n v="2"/>
    <n v="5557017.8399999999"/>
    <s v=""/>
    <s v=""/>
    <s v=""/>
    <s v=""/>
    <s v=""/>
    <s v=""/>
    <s v=""/>
    <s v=""/>
    <s v=""/>
    <s v=""/>
    <s v=""/>
    <s v=""/>
    <s v="РЛ"/>
  </r>
  <r>
    <n v="6"/>
    <x v="29"/>
    <s v="г. Чайковский, ул. Вокзальная, д. 61"/>
    <n v="1982"/>
    <m/>
    <s v="Кирпич"/>
    <n v="9"/>
    <n v="1"/>
    <n v="2415.6"/>
    <n v="1906.1"/>
    <n v="1715.49"/>
    <n v="88"/>
    <n v="2778508.92"/>
    <m/>
    <m/>
    <m/>
    <n v="2778508.92"/>
    <n v="1457.6931535596243"/>
    <n v="1457.6931535596243"/>
    <x v="1"/>
    <x v="2"/>
    <m/>
    <m/>
    <s v="г. Чайковский, ул. Вокзальная, д. 61: 2024"/>
    <n v="1"/>
    <s v=""/>
    <s v=""/>
    <s v=""/>
    <s v=""/>
    <s v=""/>
    <s v=""/>
    <s v=""/>
    <n v="1"/>
    <n v="2778508.92"/>
    <s v=""/>
    <s v=""/>
    <s v=""/>
    <s v=""/>
    <s v=""/>
    <s v=""/>
    <s v=""/>
    <s v=""/>
    <s v=""/>
    <s v=""/>
    <s v=""/>
    <s v=""/>
    <s v="РЛ"/>
  </r>
  <r>
    <n v="7"/>
    <x v="29"/>
    <s v="г. Чайковский, ул. Горького, д. 18"/>
    <n v="1960"/>
    <m/>
    <s v="Крупные блоки"/>
    <n v="3"/>
    <n v="2"/>
    <n v="1041.3"/>
    <n v="967.4"/>
    <n v="877.8"/>
    <n v="36"/>
    <n v="20977217.590000004"/>
    <m/>
    <m/>
    <m/>
    <n v="20977217.590000004"/>
    <n v="21684.119898697543"/>
    <n v="21684.119898697543"/>
    <x v="1"/>
    <x v="2"/>
    <m/>
    <m/>
    <s v="г. Чайковский, ул. Горького, д. 18: 2024"/>
    <n v="5"/>
    <s v=""/>
    <n v="1"/>
    <s v=""/>
    <n v="1"/>
    <n v="1"/>
    <n v="1"/>
    <s v=""/>
    <s v=""/>
    <s v=""/>
    <n v="1"/>
    <s v=""/>
    <s v=""/>
    <s v=""/>
    <s v=""/>
    <s v=""/>
    <s v=""/>
    <s v=""/>
    <s v=""/>
    <s v=""/>
    <s v=""/>
    <s v=""/>
    <s v="РВИС ( ТЕП ХВС ГВС ВОД ) РК"/>
  </r>
  <r>
    <n v="8"/>
    <x v="29"/>
    <s v="г. Чайковский, ул. Декабристов, д. 18"/>
    <n v="1988"/>
    <m/>
    <s v="Силикальцит"/>
    <n v="9"/>
    <n v="4"/>
    <n v="8913"/>
    <n v="7654.2"/>
    <n v="6888.78"/>
    <n v="461"/>
    <n v="11114035.68"/>
    <m/>
    <m/>
    <m/>
    <n v="11114035.68"/>
    <n v="1452.0179352512346"/>
    <n v="1452.0179352512346"/>
    <x v="1"/>
    <x v="2"/>
    <m/>
    <m/>
    <s v="г. Чайковский, ул. Декабристов, д. 18: 2024"/>
    <n v="1"/>
    <s v=""/>
    <s v=""/>
    <s v=""/>
    <s v=""/>
    <s v=""/>
    <s v=""/>
    <s v=""/>
    <n v="4"/>
    <n v="11114035.68"/>
    <s v=""/>
    <s v=""/>
    <s v=""/>
    <s v=""/>
    <s v=""/>
    <s v=""/>
    <s v=""/>
    <s v=""/>
    <s v=""/>
    <s v=""/>
    <s v=""/>
    <s v=""/>
    <s v="РЛ"/>
  </r>
  <r>
    <n v="9"/>
    <x v="29"/>
    <s v="г. Чайковский, ул. Кабалевского, д. 17"/>
    <n v="1968"/>
    <m/>
    <s v="Кирпич"/>
    <n v="5"/>
    <n v="4"/>
    <n v="3472.5"/>
    <n v="3182.5"/>
    <n v="3182.5"/>
    <n v="151"/>
    <n v="15638473.199999999"/>
    <m/>
    <m/>
    <m/>
    <n v="15638473.199999999"/>
    <n v="4913.8957423409265"/>
    <n v="4913.8957423409265"/>
    <x v="1"/>
    <x v="2"/>
    <m/>
    <m/>
    <s v="г. Чайковский, ул. Кабалевского, д. 17: 2024"/>
    <n v="1"/>
    <s v=""/>
    <s v=""/>
    <s v=""/>
    <s v=""/>
    <s v=""/>
    <s v=""/>
    <s v=""/>
    <s v=""/>
    <s v=""/>
    <n v="1"/>
    <s v=""/>
    <s v=""/>
    <s v=""/>
    <s v=""/>
    <s v=""/>
    <s v=""/>
    <s v=""/>
    <s v=""/>
    <s v=""/>
    <s v=""/>
    <s v=""/>
    <s v="РК"/>
  </r>
  <r>
    <n v="10"/>
    <x v="29"/>
    <s v="г. Чайковский, ул. Кабалевского, д. 40"/>
    <n v="1968"/>
    <m/>
    <s v="Силикальцитные"/>
    <n v="5"/>
    <n v="4"/>
    <n v="2963.1"/>
    <n v="2963.1"/>
    <n v="2963.1"/>
    <n v="105"/>
    <n v="12221454.100000001"/>
    <m/>
    <m/>
    <m/>
    <n v="12221454.100000001"/>
    <n v="4124.5499983125783"/>
    <n v="4124.5499983125783"/>
    <x v="1"/>
    <x v="2"/>
    <m/>
    <m/>
    <s v="г. Чайковский, ул. Кабалевского, д. 40: 2024"/>
    <n v="4"/>
    <s v=""/>
    <n v="1"/>
    <s v=""/>
    <n v="1"/>
    <n v="1"/>
    <n v="1"/>
    <s v=""/>
    <s v=""/>
    <s v=""/>
    <s v=""/>
    <s v=""/>
    <s v=""/>
    <s v=""/>
    <s v=""/>
    <s v=""/>
    <s v=""/>
    <s v=""/>
    <s v=""/>
    <s v=""/>
    <s v=""/>
    <s v=""/>
    <s v="РВИС ( ТЕП ХВС ГВС ВОД )"/>
  </r>
  <r>
    <n v="11"/>
    <x v="29"/>
    <s v="г. Чайковский, ул. Карла Маркса, д. 18"/>
    <n v="1962"/>
    <m/>
    <s v="Крупные блоки"/>
    <n v="4"/>
    <n v="3"/>
    <n v="2379.4"/>
    <n v="2192.9"/>
    <n v="2192.9"/>
    <n v="81"/>
    <n v="16634766.109999999"/>
    <m/>
    <m/>
    <m/>
    <n v="16634766.109999999"/>
    <n v="7585.7385699302286"/>
    <n v="7585.7385699302286"/>
    <x v="1"/>
    <x v="2"/>
    <m/>
    <m/>
    <s v="г. Чайковский, ул. Карла Маркса, д. 18: 2024"/>
    <n v="2"/>
    <s v=""/>
    <n v="1"/>
    <s v=""/>
    <s v=""/>
    <s v=""/>
    <s v=""/>
    <s v=""/>
    <s v=""/>
    <s v=""/>
    <n v="1"/>
    <s v=""/>
    <s v=""/>
    <s v=""/>
    <s v=""/>
    <s v=""/>
    <s v=""/>
    <s v=""/>
    <s v=""/>
    <s v=""/>
    <s v=""/>
    <s v=""/>
    <s v="РВИС ( ТЕП ) РК"/>
  </r>
  <r>
    <n v="12"/>
    <x v="29"/>
    <s v="г. Чайковский, ул. Карла Маркса, д. 20"/>
    <n v="1962"/>
    <m/>
    <s v="Кирпич"/>
    <n v="4"/>
    <n v="3"/>
    <n v="2204.4"/>
    <n v="2022.5"/>
    <n v="1981.3"/>
    <n v="59"/>
    <n v="1153782.96"/>
    <m/>
    <m/>
    <m/>
    <n v="1153782.96"/>
    <n v="570.47365142150807"/>
    <n v="570.47365142150807"/>
    <x v="1"/>
    <x v="2"/>
    <m/>
    <m/>
    <s v="г. Чайковский, ул. Карла Маркса, д. 20: 2024"/>
    <n v="1"/>
    <s v=""/>
    <s v=""/>
    <n v="1"/>
    <s v=""/>
    <s v=""/>
    <s v=""/>
    <s v=""/>
    <s v=""/>
    <s v=""/>
    <s v=""/>
    <s v=""/>
    <s v=""/>
    <s v=""/>
    <s v=""/>
    <s v=""/>
    <s v=""/>
    <s v=""/>
    <s v=""/>
    <s v=""/>
    <s v=""/>
    <s v=""/>
    <s v="РВИС ( ГАЗ )"/>
  </r>
  <r>
    <n v="13"/>
    <x v="29"/>
    <s v="г. Чайковский, ул. Карла Маркса, д. 30"/>
    <n v="1960"/>
    <m/>
    <s v="Кирпич"/>
    <n v="3"/>
    <n v="2"/>
    <n v="1062.3"/>
    <n v="932.6"/>
    <n v="932.6"/>
    <n v="29"/>
    <n v="21400267.210000001"/>
    <m/>
    <m/>
    <m/>
    <n v="21400267.210000001"/>
    <n v="22946.887422260348"/>
    <n v="22946.887422260348"/>
    <x v="1"/>
    <x v="2"/>
    <m/>
    <m/>
    <s v="г. Чайковский, ул. Карла Маркса, д. 30: 2024"/>
    <n v="5"/>
    <s v=""/>
    <n v="1"/>
    <s v=""/>
    <n v="1"/>
    <n v="1"/>
    <n v="1"/>
    <s v=""/>
    <s v=""/>
    <s v=""/>
    <n v="1"/>
    <s v=""/>
    <s v=""/>
    <s v=""/>
    <s v=""/>
    <s v=""/>
    <s v=""/>
    <s v=""/>
    <s v=""/>
    <s v=""/>
    <s v=""/>
    <s v=""/>
    <s v="РВИС ( ТЕП ХВС ГВС ВОД ) РК"/>
  </r>
  <r>
    <n v="14"/>
    <x v="29"/>
    <s v="г. Чайковский, ул. Карла Маркса, д. 42"/>
    <n v="1959"/>
    <m/>
    <s v="Кирпич"/>
    <n v="3"/>
    <n v="3"/>
    <n v="1736.7"/>
    <n v="1224.0999999999999"/>
    <n v="1224.0999999999999"/>
    <n v="43"/>
    <n v="32306423.370000001"/>
    <m/>
    <m/>
    <m/>
    <n v="32306423.370000001"/>
    <n v="26391.980532636226"/>
    <n v="26391.980532636226"/>
    <x v="1"/>
    <x v="2"/>
    <m/>
    <m/>
    <s v="г. Чайковский, ул. Карла Маркса, д. 42: 2024"/>
    <n v="3"/>
    <s v=""/>
    <n v="1"/>
    <s v=""/>
    <s v=""/>
    <s v=""/>
    <n v="1"/>
    <s v=""/>
    <s v=""/>
    <s v=""/>
    <n v="1"/>
    <s v=""/>
    <s v=""/>
    <s v=""/>
    <s v=""/>
    <s v=""/>
    <s v=""/>
    <s v=""/>
    <s v=""/>
    <s v=""/>
    <s v=""/>
    <s v=""/>
    <s v="РВИС ( ТЕП ВОД ) РК"/>
  </r>
  <r>
    <n v="15"/>
    <x v="29"/>
    <s v="г. Чайковский, ул. Ленина, д. 12"/>
    <n v="1960"/>
    <m/>
    <s v="Кирпич"/>
    <n v="3"/>
    <n v="2"/>
    <n v="1047.3"/>
    <n v="973.5"/>
    <n v="928.4"/>
    <n v="41"/>
    <n v="21098088.91"/>
    <m/>
    <m/>
    <m/>
    <n v="21098088.91"/>
    <n v="21672.407714432462"/>
    <n v="21672.407714432462"/>
    <x v="1"/>
    <x v="2"/>
    <m/>
    <m/>
    <s v="г. Чайковский, ул. Ленина, д. 12: 2024"/>
    <n v="5"/>
    <s v=""/>
    <n v="1"/>
    <s v=""/>
    <n v="1"/>
    <n v="1"/>
    <n v="1"/>
    <s v=""/>
    <s v=""/>
    <s v=""/>
    <n v="1"/>
    <s v=""/>
    <s v=""/>
    <s v=""/>
    <s v=""/>
    <s v=""/>
    <s v=""/>
    <s v=""/>
    <s v=""/>
    <s v=""/>
    <s v=""/>
    <s v=""/>
    <s v="РВИС ( ТЕП ХВС ГВС ВОД ) РК"/>
  </r>
  <r>
    <n v="16"/>
    <x v="29"/>
    <s v="г. Чайковский, ул. Ленина, д. 20"/>
    <n v="1959"/>
    <m/>
    <s v="Кирпич"/>
    <n v="3"/>
    <n v="2"/>
    <n v="1083.5"/>
    <n v="1008.7"/>
    <n v="669.7"/>
    <n v="40"/>
    <n v="28141062.910000004"/>
    <m/>
    <m/>
    <m/>
    <n v="28141062.910000004"/>
    <n v="27898.347288589277"/>
    <n v="27898.347288589277"/>
    <x v="1"/>
    <x v="2"/>
    <m/>
    <m/>
    <s v="г. Чайковский, ул. Ленина, д. 20: 2024"/>
    <n v="6"/>
    <s v=""/>
    <n v="1"/>
    <s v=""/>
    <n v="1"/>
    <n v="1"/>
    <n v="1"/>
    <s v=""/>
    <s v=""/>
    <s v=""/>
    <n v="1"/>
    <n v="1"/>
    <s v=""/>
    <s v=""/>
    <s v=""/>
    <s v=""/>
    <s v=""/>
    <s v=""/>
    <s v=""/>
    <s v=""/>
    <s v=""/>
    <s v=""/>
    <s v="РВИС ( ТЕП ХВС ГВС ВОД ) РК Рфа"/>
  </r>
  <r>
    <n v="17"/>
    <x v="29"/>
    <s v="г. Чайковский, ул. Ленина, д. 31"/>
    <n v="1961"/>
    <m/>
    <s v="Силикальцит"/>
    <n v="4"/>
    <n v="2"/>
    <n v="1225.2"/>
    <n v="1097"/>
    <n v="1097"/>
    <n v="46"/>
    <n v="10172798.84"/>
    <m/>
    <m/>
    <m/>
    <n v="10172798.84"/>
    <n v="9273.289735642662"/>
    <n v="9273.289735642662"/>
    <x v="1"/>
    <x v="2"/>
    <m/>
    <m/>
    <s v="г. Чайковский, ул. Ленина, д. 31: 2024"/>
    <n v="4"/>
    <s v=""/>
    <n v="1"/>
    <s v=""/>
    <s v=""/>
    <n v="1"/>
    <n v="1"/>
    <s v=""/>
    <s v=""/>
    <s v=""/>
    <n v="1"/>
    <s v=""/>
    <s v=""/>
    <s v=""/>
    <s v=""/>
    <s v=""/>
    <s v=""/>
    <s v=""/>
    <s v=""/>
    <s v=""/>
    <s v=""/>
    <s v=""/>
    <s v="РВИС ( ТЕП ГВС ВОД ) РК"/>
  </r>
  <r>
    <n v="18"/>
    <x v="29"/>
    <s v="г. Чайковский, ул. Ленина, д. 5"/>
    <n v="1962"/>
    <m/>
    <s v="Крупные блоки"/>
    <n v="4"/>
    <n v="3"/>
    <n v="2190.4"/>
    <n v="2044.6"/>
    <n v="2001.2"/>
    <n v="92"/>
    <n v="1146455.3600000001"/>
    <m/>
    <m/>
    <m/>
    <n v="1146455.3600000001"/>
    <n v="560.72354494766705"/>
    <n v="560.72354494766705"/>
    <x v="1"/>
    <x v="2"/>
    <m/>
    <m/>
    <s v="г. Чайковский, ул. Ленина, д. 5: 2024"/>
    <n v="1"/>
    <s v=""/>
    <s v=""/>
    <n v="1"/>
    <s v=""/>
    <s v=""/>
    <s v=""/>
    <s v=""/>
    <s v=""/>
    <s v=""/>
    <s v=""/>
    <s v=""/>
    <s v=""/>
    <s v=""/>
    <s v=""/>
    <s v=""/>
    <s v=""/>
    <s v=""/>
    <s v=""/>
    <s v=""/>
    <s v=""/>
    <s v=""/>
    <s v="РВИС ( ГАЗ )"/>
  </r>
  <r>
    <n v="19"/>
    <x v="29"/>
    <s v="г. Чайковский, ул. Ленина, д. 7"/>
    <n v="1962"/>
    <m/>
    <s v="Крупные блоки"/>
    <n v="4"/>
    <n v="2"/>
    <n v="1151.0999999999999"/>
    <n v="1045.5"/>
    <n v="1045.5"/>
    <n v="51"/>
    <n v="602485.74"/>
    <m/>
    <m/>
    <m/>
    <n v="602485.74"/>
    <n v="576.26565279770443"/>
    <n v="576.26565279770443"/>
    <x v="1"/>
    <x v="2"/>
    <m/>
    <m/>
    <s v="г. Чайковский, ул. Ленина, д. 7: 2024"/>
    <n v="1"/>
    <s v=""/>
    <s v=""/>
    <n v="1"/>
    <s v=""/>
    <s v=""/>
    <s v=""/>
    <s v=""/>
    <s v=""/>
    <s v=""/>
    <s v=""/>
    <s v=""/>
    <s v=""/>
    <s v=""/>
    <s v=""/>
    <s v=""/>
    <s v=""/>
    <s v=""/>
    <s v=""/>
    <s v=""/>
    <s v=""/>
    <s v=""/>
    <s v="РВИС ( ГАЗ )"/>
  </r>
  <r>
    <n v="20"/>
    <x v="29"/>
    <s v="г. Чайковский, ул. Ленина, д. 9"/>
    <n v="1962"/>
    <m/>
    <s v="Крупные блоки"/>
    <n v="4"/>
    <n v="3"/>
    <n v="2249.4"/>
    <n v="2062"/>
    <n v="2062"/>
    <n v="93"/>
    <n v="1177335.96"/>
    <m/>
    <m/>
    <m/>
    <n v="1177335.96"/>
    <n v="570.96797284190109"/>
    <n v="570.96797284190109"/>
    <x v="1"/>
    <x v="2"/>
    <m/>
    <m/>
    <s v="г. Чайковский, ул. Ленина, д. 9: 2024"/>
    <n v="1"/>
    <s v=""/>
    <s v=""/>
    <n v="1"/>
    <s v=""/>
    <s v=""/>
    <s v=""/>
    <s v=""/>
    <s v=""/>
    <s v=""/>
    <s v=""/>
    <s v=""/>
    <s v=""/>
    <s v=""/>
    <s v=""/>
    <s v=""/>
    <s v=""/>
    <s v=""/>
    <s v=""/>
    <s v=""/>
    <s v=""/>
    <s v=""/>
    <s v="РВИС ( ГАЗ )"/>
  </r>
  <r>
    <n v="21"/>
    <x v="29"/>
    <s v="г. Чайковский, ул. Мира, д. 16"/>
    <n v="1964"/>
    <m/>
    <s v="Силикальцитные"/>
    <n v="4"/>
    <n v="3"/>
    <n v="2179.9"/>
    <n v="2025.1"/>
    <n v="2025.1"/>
    <n v="95"/>
    <n v="1841383.33"/>
    <m/>
    <m/>
    <m/>
    <n v="1841383.33"/>
    <n v="909.28019850871567"/>
    <n v="909.28019850871567"/>
    <x v="1"/>
    <x v="1"/>
    <m/>
    <m/>
    <s v="г. Чайковский, ул. Мира, д. 16: 2024"/>
    <n v="2"/>
    <n v="1"/>
    <s v=""/>
    <s v=""/>
    <n v="1"/>
    <s v=""/>
    <s v=""/>
    <s v=""/>
    <s v=""/>
    <s v=""/>
    <s v=""/>
    <s v=""/>
    <s v=""/>
    <s v=""/>
    <s v=""/>
    <s v=""/>
    <s v=""/>
    <s v=""/>
    <s v=""/>
    <s v=""/>
    <s v=""/>
    <s v=""/>
    <s v="РВИС ( ЭЛ ХВС )"/>
  </r>
  <r>
    <n v="22"/>
    <x v="29"/>
    <s v="г. Чайковский, ул. Советская, д. 55"/>
    <n v="1995"/>
    <m/>
    <s v="силикальцитный"/>
    <n v="9"/>
    <n v="6"/>
    <n v="11947"/>
    <n v="11624"/>
    <n v="11624"/>
    <n v="200"/>
    <n v="16671053.52"/>
    <m/>
    <m/>
    <m/>
    <n v="16671053.52"/>
    <n v="1434.1924913971093"/>
    <n v="1434.1924913971093"/>
    <x v="1"/>
    <x v="2"/>
    <m/>
    <m/>
    <s v="г. Чайковский, ул. Советская, д. 55: 2024"/>
    <n v="1"/>
    <s v=""/>
    <s v=""/>
    <s v=""/>
    <s v=""/>
    <s v=""/>
    <s v=""/>
    <s v=""/>
    <n v="6"/>
    <n v="16671053.52"/>
    <s v=""/>
    <s v=""/>
    <s v=""/>
    <s v=""/>
    <s v=""/>
    <s v=""/>
    <s v=""/>
    <s v=""/>
    <s v=""/>
    <s v=""/>
    <s v=""/>
    <s v=""/>
    <s v="РЛ"/>
  </r>
  <r>
    <n v="0"/>
    <x v="1"/>
    <s v="Частинский муниципальный округ Пермского края"/>
    <s v=""/>
    <m/>
    <s v=""/>
    <s v=""/>
    <s v=""/>
    <n v="912.90000000000009"/>
    <n v="811"/>
    <n v="811"/>
    <n v="43"/>
    <n v="8724941.3300000001"/>
    <n v="0"/>
    <n v="0"/>
    <n v="0"/>
    <n v="8724941.3300000001"/>
    <m/>
    <m/>
    <x v="0"/>
    <x v="0"/>
    <m/>
    <m/>
    <s v=""/>
    <n v="0"/>
    <s v=""/>
    <s v=""/>
    <s v=""/>
    <s v=""/>
    <s v=""/>
    <s v=""/>
    <s v=""/>
    <s v=""/>
    <s v=""/>
    <s v=""/>
    <s v=""/>
    <s v=""/>
    <s v=""/>
    <s v=""/>
    <s v=""/>
    <s v=""/>
    <s v=""/>
    <s v=""/>
    <s v=""/>
    <s v=""/>
    <s v=""/>
    <s v=""/>
  </r>
  <r>
    <n v="1"/>
    <x v="30"/>
    <s v="с. Частые, ул. Ленина, д. 75"/>
    <n v="1966"/>
    <m/>
    <s v="Кирпич"/>
    <n v="2"/>
    <n v="2"/>
    <n v="389.7"/>
    <n v="330.8"/>
    <n v="330.8"/>
    <n v="18"/>
    <n v="3724514.88"/>
    <m/>
    <m/>
    <m/>
    <n v="3724514.88"/>
    <n v="11259.113905683191"/>
    <n v="11259.113905683191"/>
    <x v="1"/>
    <x v="1"/>
    <m/>
    <m/>
    <s v="с. Частые, ул. Ленина, д. 75: 2024"/>
    <n v="1"/>
    <s v=""/>
    <s v=""/>
    <s v=""/>
    <s v=""/>
    <s v=""/>
    <s v=""/>
    <s v=""/>
    <s v=""/>
    <s v=""/>
    <n v="1"/>
    <s v=""/>
    <s v=""/>
    <s v=""/>
    <s v=""/>
    <s v=""/>
    <s v=""/>
    <s v=""/>
    <s v=""/>
    <s v=""/>
    <s v=""/>
    <s v=""/>
    <s v="РК"/>
  </r>
  <r>
    <n v="2"/>
    <x v="30"/>
    <s v="с. Частые, ул. Ленина, д. 80"/>
    <n v="1975"/>
    <m/>
    <s v="Кирпич"/>
    <n v="2"/>
    <n v="2"/>
    <n v="523.20000000000005"/>
    <n v="480.2"/>
    <n v="480.2"/>
    <n v="25"/>
    <n v="5000426.45"/>
    <m/>
    <m/>
    <m/>
    <n v="5000426.45"/>
    <n v="10413.216264056644"/>
    <n v="10413.216264056644"/>
    <x v="1"/>
    <x v="1"/>
    <m/>
    <m/>
    <s v="с. Частые, ул. Ленина, д. 80: 2024"/>
    <n v="1"/>
    <s v=""/>
    <s v=""/>
    <s v=""/>
    <s v=""/>
    <s v=""/>
    <s v=""/>
    <s v=""/>
    <s v=""/>
    <s v=""/>
    <n v="1"/>
    <s v=""/>
    <s v=""/>
    <s v=""/>
    <s v=""/>
    <s v=""/>
    <s v=""/>
    <s v=""/>
    <s v=""/>
    <s v=""/>
    <s v=""/>
    <s v=""/>
    <s v="РК"/>
  </r>
  <r>
    <n v="0"/>
    <x v="1"/>
    <s v="Чердынский городской округ Пермского края"/>
    <s v=""/>
    <m/>
    <s v=""/>
    <s v=""/>
    <s v=""/>
    <n v="1036.3"/>
    <n v="653.70000000000005"/>
    <n v="612.79999999999995"/>
    <n v="20"/>
    <n v="9904323.2599999998"/>
    <n v="0"/>
    <n v="0"/>
    <n v="0"/>
    <n v="9904323.2599999998"/>
    <m/>
    <m/>
    <x v="0"/>
    <x v="0"/>
    <m/>
    <m/>
    <s v=""/>
    <n v="0"/>
    <s v=""/>
    <s v=""/>
    <s v=""/>
    <s v=""/>
    <s v=""/>
    <s v=""/>
    <s v=""/>
    <s v=""/>
    <s v=""/>
    <s v=""/>
    <s v=""/>
    <s v=""/>
    <s v=""/>
    <s v=""/>
    <s v=""/>
    <s v=""/>
    <s v=""/>
    <s v=""/>
    <s v=""/>
    <s v=""/>
    <s v=""/>
    <s v=""/>
  </r>
  <r>
    <n v="1"/>
    <x v="31"/>
    <s v="пгт Ныроб, ул. Уждавиниса, д. 13"/>
    <n v="1960"/>
    <m/>
    <s v="Кирпич"/>
    <n v="2"/>
    <n v="2"/>
    <n v="1036.3"/>
    <n v="653.70000000000005"/>
    <n v="612.79999999999995"/>
    <n v="20"/>
    <n v="9904323.2599999998"/>
    <m/>
    <m/>
    <m/>
    <n v="9904323.2599999998"/>
    <n v="15151.175248584976"/>
    <n v="15151.175248584976"/>
    <x v="1"/>
    <x v="1"/>
    <m/>
    <m/>
    <s v="пгт Ныроб, ул. Уждавиниса, д. 13: 2024"/>
    <n v="1"/>
    <s v=""/>
    <s v=""/>
    <s v=""/>
    <s v=""/>
    <s v=""/>
    <s v=""/>
    <s v=""/>
    <s v=""/>
    <s v=""/>
    <n v="1"/>
    <s v=""/>
    <s v=""/>
    <s v=""/>
    <s v=""/>
    <s v=""/>
    <s v=""/>
    <s v=""/>
    <s v=""/>
    <s v=""/>
    <s v=""/>
    <s v=""/>
    <s v="РК"/>
  </r>
  <r>
    <n v="0"/>
    <x v="1"/>
    <s v="Чернушинский городской округ Пермского края"/>
    <s v=""/>
    <m/>
    <s v=""/>
    <s v=""/>
    <s v=""/>
    <n v="4120"/>
    <n v="2683.4"/>
    <n v="2683.4"/>
    <n v="268"/>
    <n v="26692550.299999997"/>
    <n v="0"/>
    <n v="0"/>
    <n v="0"/>
    <n v="26692550.299999997"/>
    <m/>
    <m/>
    <x v="0"/>
    <x v="0"/>
    <m/>
    <m/>
    <s v=""/>
    <n v="0"/>
    <s v=""/>
    <s v=""/>
    <s v=""/>
    <s v=""/>
    <s v=""/>
    <s v=""/>
    <s v=""/>
    <s v=""/>
    <s v=""/>
    <s v=""/>
    <s v=""/>
    <s v=""/>
    <s v=""/>
    <s v=""/>
    <s v=""/>
    <s v=""/>
    <s v=""/>
    <s v=""/>
    <s v=""/>
    <s v=""/>
    <s v=""/>
    <s v=""/>
  </r>
  <r>
    <n v="1"/>
    <x v="32"/>
    <s v="г. Чернушка, ул. Ленина, д. 83А"/>
    <n v="1963"/>
    <m/>
    <s v="Кирпич"/>
    <n v="2"/>
    <n v="2"/>
    <n v="668.2"/>
    <n v="625"/>
    <n v="625"/>
    <n v="71"/>
    <n v="11147299.959999999"/>
    <m/>
    <m/>
    <m/>
    <n v="11147299.959999999"/>
    <n v="17835.679935999997"/>
    <n v="17835.679935999997"/>
    <x v="1"/>
    <x v="1"/>
    <m/>
    <m/>
    <s v="г. Чернушка, ул. Ленина, д. 83А: 2024"/>
    <n v="3"/>
    <s v=""/>
    <s v=""/>
    <s v=""/>
    <s v=""/>
    <s v=""/>
    <s v=""/>
    <s v=""/>
    <s v=""/>
    <s v=""/>
    <n v="1"/>
    <n v="1"/>
    <s v=""/>
    <s v=""/>
    <n v="1"/>
    <s v=""/>
    <s v=""/>
    <s v=""/>
    <s v=""/>
    <s v=""/>
    <s v=""/>
    <s v=""/>
    <s v="РК Рфа РФ"/>
  </r>
  <r>
    <n v="2"/>
    <x v="32"/>
    <s v="г. Чернушка, ул. Мира, д. 17"/>
    <n v="1993"/>
    <m/>
    <s v="Кирпич"/>
    <n v="5"/>
    <n v="5"/>
    <n v="3451.8"/>
    <n v="2058.4"/>
    <n v="2058.4"/>
    <n v="197"/>
    <n v="15545250.34"/>
    <m/>
    <m/>
    <m/>
    <n v="15545250.34"/>
    <n v="7552.1037407695294"/>
    <n v="7552.1037407695294"/>
    <x v="1"/>
    <x v="1"/>
    <m/>
    <m/>
    <s v="г. Чернушка, ул. Мира, д. 17: 2024"/>
    <n v="1"/>
    <s v=""/>
    <s v=""/>
    <s v=""/>
    <s v=""/>
    <s v=""/>
    <s v=""/>
    <s v=""/>
    <s v=""/>
    <s v=""/>
    <n v="1"/>
    <s v=""/>
    <s v=""/>
    <s v=""/>
    <s v=""/>
    <s v=""/>
    <s v=""/>
    <s v=""/>
    <s v=""/>
    <s v=""/>
    <s v=""/>
    <s v=""/>
    <s v="РК"/>
  </r>
  <r>
    <n v="0"/>
    <x v="1"/>
    <s v="Чусовской городской округ Пермского края"/>
    <s v=""/>
    <m/>
    <s v=""/>
    <s v=""/>
    <s v=""/>
    <n v="93236.099999999977"/>
    <n v="84764.060000000012"/>
    <n v="72103.3"/>
    <n v="1790"/>
    <n v="429083180.69999993"/>
    <n v="0"/>
    <n v="0"/>
    <n v="0"/>
    <n v="429083180.69999993"/>
    <m/>
    <m/>
    <x v="0"/>
    <x v="0"/>
    <m/>
    <m/>
    <s v=""/>
    <n v="0"/>
    <s v=""/>
    <s v=""/>
    <s v=""/>
    <s v=""/>
    <s v=""/>
    <s v=""/>
    <s v=""/>
    <s v=""/>
    <s v=""/>
    <s v=""/>
    <s v=""/>
    <s v=""/>
    <s v=""/>
    <s v=""/>
    <s v=""/>
    <s v=""/>
    <s v=""/>
    <s v=""/>
    <s v=""/>
    <s v=""/>
    <s v=""/>
    <s v=""/>
  </r>
  <r>
    <n v="1"/>
    <x v="33"/>
    <s v="г. Чусовой, п. Лямино, ул. Космонавтов, д. 1"/>
    <n v="1968"/>
    <m/>
    <s v="ж/бетон"/>
    <n v="5"/>
    <n v="4"/>
    <n v="3681.7"/>
    <n v="3358.3"/>
    <n v="3022.47"/>
    <n v="124"/>
    <n v="19980917.25"/>
    <m/>
    <m/>
    <m/>
    <n v="19980917.25"/>
    <n v="5949.7118333680728"/>
    <n v="5949.7118333680728"/>
    <x v="1"/>
    <x v="2"/>
    <m/>
    <m/>
    <s v="г. Чусовой, п. Лямино, ул. Космонавтов, д. 1: 2024"/>
    <n v="3"/>
    <n v="1"/>
    <s v=""/>
    <s v=""/>
    <s v=""/>
    <s v=""/>
    <s v=""/>
    <s v=""/>
    <s v=""/>
    <s v=""/>
    <s v=""/>
    <n v="1"/>
    <s v=""/>
    <s v=""/>
    <s v=""/>
    <s v=""/>
    <s v=""/>
    <s v=""/>
    <s v=""/>
    <s v=""/>
    <s v=""/>
    <n v="1"/>
    <s v="РВИС ( ЭЛ ) Рфа КО"/>
  </r>
  <r>
    <n v="2"/>
    <x v="33"/>
    <s v="г. Чусовой, п. Лямино, ул. Космонавтов, д. 3"/>
    <n v="1967"/>
    <m/>
    <s v="Кирпич"/>
    <n v="5"/>
    <n v="4"/>
    <n v="3463.2"/>
    <n v="3091.8"/>
    <n v="2782.62"/>
    <n v="116"/>
    <n v="1886508.9300000002"/>
    <m/>
    <m/>
    <m/>
    <n v="1886508.9300000002"/>
    <n v="610.16525325053374"/>
    <n v="610.16525325053374"/>
    <x v="1"/>
    <x v="2"/>
    <m/>
    <m/>
    <s v="г. Чусовой, п. Лямино, ул. Космонавтов, д. 3: 2024"/>
    <n v="2"/>
    <n v="1"/>
    <s v=""/>
    <s v=""/>
    <s v=""/>
    <s v=""/>
    <s v=""/>
    <s v=""/>
    <s v=""/>
    <s v=""/>
    <s v=""/>
    <s v=""/>
    <s v=""/>
    <s v=""/>
    <s v=""/>
    <s v=""/>
    <s v=""/>
    <s v=""/>
    <s v=""/>
    <s v=""/>
    <s v=""/>
    <n v="1"/>
    <s v="РВИС ( ЭЛ ) КО"/>
  </r>
  <r>
    <n v="3"/>
    <x v="33"/>
    <s v="г. Чусовой, ул. 50 лет ВЛКСМ, д. 2А"/>
    <n v="1997"/>
    <m/>
    <s v="панельный"/>
    <n v="10"/>
    <n v="6"/>
    <n v="14062.7"/>
    <n v="14062.7"/>
    <n v="8126.5"/>
    <n v="0"/>
    <n v="23581900.799999997"/>
    <m/>
    <m/>
    <m/>
    <n v="23581900.799999997"/>
    <n v="1676.9113185945796"/>
    <n v="1676.9113185945796"/>
    <x v="1"/>
    <x v="2"/>
    <m/>
    <m/>
    <s v="г. Чусовой, ул. 50 лет ВЛКСМ, д. 2А: 2024"/>
    <n v="1"/>
    <s v=""/>
    <s v=""/>
    <s v=""/>
    <s v=""/>
    <s v=""/>
    <s v=""/>
    <s v=""/>
    <n v="6"/>
    <n v="23581900.799999997"/>
    <s v=""/>
    <s v=""/>
    <s v=""/>
    <s v=""/>
    <s v=""/>
    <s v=""/>
    <s v=""/>
    <s v=""/>
    <s v=""/>
    <s v=""/>
    <s v=""/>
    <s v=""/>
    <s v="РЛ"/>
  </r>
  <r>
    <n v="4"/>
    <x v="33"/>
    <s v="г. Чусовой, ул. Высотная, д. 13"/>
    <n v="1959"/>
    <m/>
    <s v="Кирпич"/>
    <n v="2"/>
    <n v="1"/>
    <n v="265"/>
    <n v="265"/>
    <n v="238.5"/>
    <n v="0"/>
    <n v="2532708.35"/>
    <m/>
    <m/>
    <m/>
    <n v="2532708.35"/>
    <n v="9557.3900000000012"/>
    <n v="9557.3900000000012"/>
    <x v="1"/>
    <x v="1"/>
    <m/>
    <m/>
    <s v="г. Чусовой, ул. Высотная, д. 13: 2024"/>
    <n v="1"/>
    <s v=""/>
    <s v=""/>
    <s v=""/>
    <s v=""/>
    <s v=""/>
    <s v=""/>
    <s v=""/>
    <s v=""/>
    <s v=""/>
    <n v="1"/>
    <s v=""/>
    <s v=""/>
    <s v=""/>
    <s v=""/>
    <s v=""/>
    <s v=""/>
    <s v=""/>
    <s v=""/>
    <s v=""/>
    <s v=""/>
    <s v=""/>
    <s v="РК"/>
  </r>
  <r>
    <n v="5"/>
    <x v="33"/>
    <s v="г. Чусовой, ул. Железнодорожная, д. 7"/>
    <n v="1959"/>
    <m/>
    <s v="Кирпич"/>
    <n v="4"/>
    <n v="4"/>
    <n v="2530.6999999999998"/>
    <n v="2530.6999999999998"/>
    <n v="1633"/>
    <n v="0"/>
    <n v="12549311.08"/>
    <m/>
    <m/>
    <m/>
    <n v="12549311.08"/>
    <n v="4958.8299996048527"/>
    <n v="4958.8299996048527"/>
    <x v="1"/>
    <x v="1"/>
    <m/>
    <m/>
    <s v="г. Чусовой, ул. Железнодорожная, д. 7: 2024"/>
    <n v="2"/>
    <s v=""/>
    <s v=""/>
    <s v=""/>
    <s v=""/>
    <s v=""/>
    <n v="1"/>
    <s v=""/>
    <s v=""/>
    <s v=""/>
    <n v="1"/>
    <s v=""/>
    <s v=""/>
    <s v=""/>
    <s v=""/>
    <s v=""/>
    <s v=""/>
    <s v=""/>
    <s v=""/>
    <s v=""/>
    <s v=""/>
    <s v=""/>
    <s v="РВИС ( ВОД ) РК"/>
  </r>
  <r>
    <n v="6"/>
    <x v="33"/>
    <s v="г. Чусовой, ул. Ленина, д. 10"/>
    <n v="1954"/>
    <m/>
    <s v="Шлакоблок"/>
    <n v="3"/>
    <n v="2"/>
    <n v="987.35"/>
    <n v="889.25"/>
    <n v="800.33"/>
    <n v="0"/>
    <n v="5753436.5499999998"/>
    <m/>
    <m/>
    <m/>
    <n v="5753436.5499999998"/>
    <n v="6469.9876862524598"/>
    <n v="6469.9876862524598"/>
    <x v="1"/>
    <x v="1"/>
    <m/>
    <m/>
    <s v="г. Чусовой, ул. Ленина, д. 10: 2024"/>
    <n v="1"/>
    <s v=""/>
    <s v=""/>
    <s v=""/>
    <s v=""/>
    <s v=""/>
    <s v=""/>
    <s v=""/>
    <s v=""/>
    <s v=""/>
    <s v=""/>
    <n v="1"/>
    <s v=""/>
    <s v=""/>
    <s v=""/>
    <s v=""/>
    <s v=""/>
    <s v=""/>
    <s v=""/>
    <s v=""/>
    <s v=""/>
    <s v=""/>
    <s v="Рфа"/>
  </r>
  <r>
    <n v="7"/>
    <x v="33"/>
    <s v="г. Чусовой, ул. Ленина, д. 14"/>
    <n v="1957"/>
    <m/>
    <s v="Шлакоблок"/>
    <n v="3"/>
    <n v="2"/>
    <n v="1207.0999999999999"/>
    <n v="1028.9000000000001"/>
    <n v="833.2"/>
    <n v="30"/>
    <n v="778193.23"/>
    <m/>
    <m/>
    <m/>
    <n v="778193.23"/>
    <n v="756.3351443288949"/>
    <n v="756.3351443288949"/>
    <x v="1"/>
    <x v="1"/>
    <m/>
    <m/>
    <s v="г. Чусовой, ул. Ленина, д. 14: 2024"/>
    <n v="1"/>
    <s v=""/>
    <s v=""/>
    <s v=""/>
    <s v=""/>
    <s v=""/>
    <n v="1"/>
    <s v=""/>
    <s v=""/>
    <s v=""/>
    <s v=""/>
    <s v=""/>
    <s v=""/>
    <s v=""/>
    <s v=""/>
    <s v=""/>
    <s v=""/>
    <s v=""/>
    <s v=""/>
    <s v=""/>
    <s v=""/>
    <s v=""/>
    <s v="РВИС ( ВОД )"/>
  </r>
  <r>
    <n v="8"/>
    <x v="33"/>
    <s v="г. Чусовой, ул. Ленина, д. 16"/>
    <n v="1952"/>
    <m/>
    <s v="Шлакоблок"/>
    <n v="3"/>
    <n v="3"/>
    <n v="1415.4"/>
    <n v="1289.42"/>
    <n v="1289.42"/>
    <n v="36"/>
    <n v="8247748.1100000003"/>
    <m/>
    <m/>
    <m/>
    <n v="8247748.1100000003"/>
    <n v="6396.4791223961156"/>
    <n v="6396.4791223961156"/>
    <x v="1"/>
    <x v="1"/>
    <m/>
    <m/>
    <s v="г. Чусовой, ул. Ленина, д. 16: 2024"/>
    <n v="1"/>
    <s v=""/>
    <s v=""/>
    <s v=""/>
    <s v=""/>
    <s v=""/>
    <s v=""/>
    <s v=""/>
    <s v=""/>
    <s v=""/>
    <s v=""/>
    <n v="1"/>
    <s v=""/>
    <s v=""/>
    <s v=""/>
    <s v=""/>
    <s v=""/>
    <s v=""/>
    <s v=""/>
    <s v=""/>
    <s v=""/>
    <s v=""/>
    <s v="Рфа"/>
  </r>
  <r>
    <n v="9"/>
    <x v="33"/>
    <s v="г. Чусовой, ул. Ленина, д. 2"/>
    <n v="1956"/>
    <m/>
    <s v="Шлакоблок"/>
    <n v="3"/>
    <n v="4"/>
    <n v="2977.89"/>
    <n v="2886.31"/>
    <n v="2886.31"/>
    <n v="121"/>
    <n v="17352611.710000001"/>
    <m/>
    <m/>
    <m/>
    <n v="17352611.710000001"/>
    <n v="6012.0401862585795"/>
    <n v="6012.0401862585795"/>
    <x v="1"/>
    <x v="1"/>
    <m/>
    <m/>
    <s v="г. Чусовой, ул. Ленина, д. 2: 2024"/>
    <n v="1"/>
    <s v=""/>
    <s v=""/>
    <s v=""/>
    <s v=""/>
    <s v=""/>
    <s v=""/>
    <s v=""/>
    <s v=""/>
    <s v=""/>
    <s v=""/>
    <n v="1"/>
    <s v=""/>
    <s v=""/>
    <s v=""/>
    <s v=""/>
    <s v=""/>
    <s v=""/>
    <s v=""/>
    <s v=""/>
    <s v=""/>
    <s v=""/>
    <s v="Рфа"/>
  </r>
  <r>
    <n v="10"/>
    <x v="33"/>
    <s v="г. Чусовой, ул. Ленина, д. 20"/>
    <n v="1957"/>
    <m/>
    <s v="Шлакоблок"/>
    <n v="3"/>
    <n v="2"/>
    <n v="1244.0999999999999"/>
    <n v="1107.5"/>
    <n v="1107.5"/>
    <n v="41"/>
    <n v="7249557.3200000003"/>
    <m/>
    <m/>
    <m/>
    <n v="7249557.3200000003"/>
    <n v="6545.8756839729122"/>
    <n v="6545.8756839729122"/>
    <x v="1"/>
    <x v="1"/>
    <m/>
    <m/>
    <s v="г. Чусовой, ул. Ленина, д. 20: 2024"/>
    <n v="1"/>
    <s v=""/>
    <s v=""/>
    <s v=""/>
    <s v=""/>
    <s v=""/>
    <s v=""/>
    <s v=""/>
    <s v=""/>
    <s v=""/>
    <s v=""/>
    <n v="1"/>
    <s v=""/>
    <s v=""/>
    <s v=""/>
    <s v=""/>
    <s v=""/>
    <s v=""/>
    <s v=""/>
    <s v=""/>
    <s v=""/>
    <s v=""/>
    <s v="Рфа"/>
  </r>
  <r>
    <n v="11"/>
    <x v="33"/>
    <s v="г. Чусовой, ул. Ленина, д. 23"/>
    <n v="1952"/>
    <m/>
    <s v="Шлакоблок"/>
    <n v="3"/>
    <n v="4"/>
    <n v="2740"/>
    <n v="2568.36"/>
    <n v="2311.52"/>
    <n v="0"/>
    <n v="15966391"/>
    <m/>
    <m/>
    <m/>
    <n v="15966391"/>
    <n v="6216.5704963478638"/>
    <n v="6216.5704963478638"/>
    <x v="1"/>
    <x v="1"/>
    <m/>
    <m/>
    <s v="г. Чусовой, ул. Ленина, д. 23: 2024"/>
    <n v="1"/>
    <s v=""/>
    <s v=""/>
    <s v=""/>
    <s v=""/>
    <s v=""/>
    <s v=""/>
    <s v=""/>
    <s v=""/>
    <s v=""/>
    <s v=""/>
    <n v="1"/>
    <s v=""/>
    <s v=""/>
    <s v=""/>
    <s v=""/>
    <s v=""/>
    <s v=""/>
    <s v=""/>
    <s v=""/>
    <s v=""/>
    <s v=""/>
    <s v="Рфа"/>
  </r>
  <r>
    <n v="12"/>
    <x v="33"/>
    <s v="г. Чусовой, ул. Ленина, д. 24"/>
    <n v="1950"/>
    <m/>
    <s v="Шлакоблок"/>
    <n v="3"/>
    <n v="4"/>
    <n v="2242.6"/>
    <n v="2239.1"/>
    <n v="1942.7"/>
    <n v="73"/>
    <n v="2851936.85"/>
    <m/>
    <m/>
    <m/>
    <n v="2851936.85"/>
    <n v="1273.6978473493816"/>
    <n v="1273.6978473493816"/>
    <x v="1"/>
    <x v="1"/>
    <m/>
    <m/>
    <s v="г. Чусовой, ул. Ленина, д. 24: 2024"/>
    <n v="1"/>
    <s v=""/>
    <s v=""/>
    <s v=""/>
    <s v=""/>
    <s v=""/>
    <s v=""/>
    <n v="1"/>
    <s v=""/>
    <s v=""/>
    <s v=""/>
    <s v=""/>
    <s v=""/>
    <s v=""/>
    <s v=""/>
    <s v=""/>
    <s v=""/>
    <s v=""/>
    <s v=""/>
    <s v=""/>
    <s v=""/>
    <s v=""/>
    <s v="РП"/>
  </r>
  <r>
    <n v="13"/>
    <x v="33"/>
    <s v="г. Чусовой, ул. Ленина, д. 26"/>
    <n v="1951"/>
    <m/>
    <s v="Шлакоблок"/>
    <n v="3"/>
    <n v="2"/>
    <n v="1801.54"/>
    <n v="943.9"/>
    <n v="943.9"/>
    <n v="36"/>
    <n v="10497843.810000001"/>
    <m/>
    <m/>
    <m/>
    <n v="10497843.810000001"/>
    <n v="11121.775410530778"/>
    <n v="11121.775410530778"/>
    <x v="1"/>
    <x v="1"/>
    <m/>
    <m/>
    <s v="г. Чусовой, ул. Ленина, д. 26: 2024"/>
    <n v="1"/>
    <s v=""/>
    <s v=""/>
    <s v=""/>
    <s v=""/>
    <s v=""/>
    <s v=""/>
    <s v=""/>
    <s v=""/>
    <s v=""/>
    <s v=""/>
    <n v="1"/>
    <s v=""/>
    <s v=""/>
    <s v=""/>
    <s v=""/>
    <s v=""/>
    <s v=""/>
    <s v=""/>
    <s v=""/>
    <s v=""/>
    <s v=""/>
    <s v="Рфа"/>
  </r>
  <r>
    <n v="14"/>
    <x v="33"/>
    <s v="г. Чусовой, ул. Ленина, д. 32"/>
    <n v="1929"/>
    <m/>
    <s v="Шлакоблок"/>
    <n v="3"/>
    <n v="3"/>
    <n v="1830"/>
    <n v="1452.9"/>
    <n v="1307.6099999999999"/>
    <n v="0"/>
    <n v="10663684.5"/>
    <m/>
    <m/>
    <m/>
    <n v="10663684.5"/>
    <n v="7339.5860004129663"/>
    <n v="7339.5860004129663"/>
    <x v="1"/>
    <x v="1"/>
    <m/>
    <m/>
    <s v="г. Чусовой, ул. Ленина, д. 32: 2024"/>
    <n v="1"/>
    <s v=""/>
    <s v=""/>
    <s v=""/>
    <s v=""/>
    <s v=""/>
    <s v=""/>
    <s v=""/>
    <s v=""/>
    <s v=""/>
    <s v=""/>
    <n v="1"/>
    <s v=""/>
    <s v=""/>
    <s v=""/>
    <s v=""/>
    <s v=""/>
    <s v=""/>
    <s v=""/>
    <s v=""/>
    <s v=""/>
    <s v=""/>
    <s v="Рфа"/>
  </r>
  <r>
    <n v="15"/>
    <x v="33"/>
    <s v="г. Чусовой, ул. Ленина, д. 4"/>
    <n v="1957"/>
    <m/>
    <s v="Шлакоблок"/>
    <n v="3"/>
    <n v="3"/>
    <n v="1359.7"/>
    <n v="1313.7"/>
    <n v="1182.33"/>
    <n v="0"/>
    <n v="20918359.039999999"/>
    <m/>
    <m/>
    <m/>
    <n v="20918359.039999999"/>
    <n v="15923.238973890537"/>
    <n v="15923.238973890537"/>
    <x v="1"/>
    <x v="1"/>
    <m/>
    <m/>
    <s v="г. Чусовой, ул. Ленина, д. 4: 2024"/>
    <n v="2"/>
    <s v=""/>
    <s v=""/>
    <s v=""/>
    <s v=""/>
    <s v=""/>
    <s v=""/>
    <s v=""/>
    <s v=""/>
    <s v=""/>
    <n v="1"/>
    <n v="1"/>
    <s v=""/>
    <s v=""/>
    <s v=""/>
    <s v=""/>
    <s v=""/>
    <s v=""/>
    <s v=""/>
    <s v=""/>
    <s v=""/>
    <s v=""/>
    <s v="РК Рфа"/>
  </r>
  <r>
    <n v="16"/>
    <x v="33"/>
    <s v="г. Чусовой, ул. Ленина, д. 43"/>
    <n v="1948"/>
    <m/>
    <s v="Шлакоблок"/>
    <n v="2"/>
    <n v="1"/>
    <n v="736.5"/>
    <n v="659.3"/>
    <n v="593.37"/>
    <n v="0"/>
    <n v="4291695.9800000004"/>
    <m/>
    <m/>
    <m/>
    <n v="4291695.9800000004"/>
    <n v="6509.4736538753232"/>
    <n v="6509.4736538753232"/>
    <x v="1"/>
    <x v="1"/>
    <m/>
    <m/>
    <s v="г. Чусовой, ул. Ленина, д. 43: 2024"/>
    <n v="1"/>
    <s v=""/>
    <s v=""/>
    <s v=""/>
    <s v=""/>
    <s v=""/>
    <s v=""/>
    <s v=""/>
    <s v=""/>
    <s v=""/>
    <s v=""/>
    <n v="1"/>
    <s v=""/>
    <s v=""/>
    <s v=""/>
    <s v=""/>
    <s v=""/>
    <s v=""/>
    <s v=""/>
    <s v=""/>
    <s v=""/>
    <s v=""/>
    <s v="Рфа"/>
  </r>
  <r>
    <n v="17"/>
    <x v="33"/>
    <s v="г. Чусовой, ул. Ленина, д. 47"/>
    <n v="1946"/>
    <m/>
    <s v="Шлакоблок"/>
    <n v="2"/>
    <n v="2"/>
    <n v="600.29999999999995"/>
    <n v="556.5"/>
    <n v="500.85"/>
    <n v="0"/>
    <n v="4277251.5599999996"/>
    <m/>
    <m/>
    <m/>
    <n v="4277251.5599999996"/>
    <n v="7685.9866307277616"/>
    <n v="7685.9866307277616"/>
    <x v="1"/>
    <x v="1"/>
    <m/>
    <m/>
    <s v="г. Чусовой, ул. Ленина, д. 47: 2024"/>
    <n v="2"/>
    <s v=""/>
    <s v=""/>
    <s v=""/>
    <s v=""/>
    <s v=""/>
    <s v=""/>
    <s v=""/>
    <s v=""/>
    <s v=""/>
    <s v=""/>
    <n v="1"/>
    <s v=""/>
    <s v=""/>
    <n v="1"/>
    <s v=""/>
    <s v=""/>
    <s v=""/>
    <s v=""/>
    <s v=""/>
    <s v=""/>
    <s v=""/>
    <s v="Рфа РФ"/>
  </r>
  <r>
    <n v="18"/>
    <x v="33"/>
    <s v="г. Чусовой, ул. Ленина, д. 48"/>
    <n v="1938"/>
    <m/>
    <s v="Шлакоблок"/>
    <n v="2"/>
    <n v="1"/>
    <n v="750.5"/>
    <n v="710.1"/>
    <n v="639.09"/>
    <n v="0"/>
    <n v="4373276.08"/>
    <m/>
    <m/>
    <m/>
    <n v="4373276.08"/>
    <n v="6158.6763554428953"/>
    <n v="6158.6763554428953"/>
    <x v="1"/>
    <x v="1"/>
    <m/>
    <m/>
    <s v="г. Чусовой, ул. Ленина, д. 48: 2024"/>
    <n v="1"/>
    <s v=""/>
    <s v=""/>
    <s v=""/>
    <s v=""/>
    <s v=""/>
    <s v=""/>
    <s v=""/>
    <s v=""/>
    <s v=""/>
    <s v=""/>
    <n v="1"/>
    <s v=""/>
    <s v=""/>
    <s v=""/>
    <s v=""/>
    <s v=""/>
    <s v=""/>
    <s v=""/>
    <s v=""/>
    <s v=""/>
    <s v=""/>
    <s v="Рфа"/>
  </r>
  <r>
    <n v="19"/>
    <x v="33"/>
    <s v="г. Чусовой, ул. Ленина, д. 50а"/>
    <n v="1955"/>
    <m/>
    <s v="Шлакоблок"/>
    <n v="2"/>
    <n v="2"/>
    <n v="721.1"/>
    <n v="659.2"/>
    <n v="412.4"/>
    <n v="25"/>
    <n v="4201957.87"/>
    <m/>
    <m/>
    <m/>
    <n v="4201957.87"/>
    <n v="6374.3292930825237"/>
    <n v="6374.3292930825237"/>
    <x v="1"/>
    <x v="1"/>
    <m/>
    <m/>
    <s v="г. Чусовой, ул. Ленина, д. 50а: 2024"/>
    <n v="1"/>
    <s v=""/>
    <s v=""/>
    <s v=""/>
    <s v=""/>
    <s v=""/>
    <s v=""/>
    <s v=""/>
    <s v=""/>
    <s v=""/>
    <s v=""/>
    <n v="1"/>
    <s v=""/>
    <s v=""/>
    <s v=""/>
    <s v=""/>
    <s v=""/>
    <s v=""/>
    <s v=""/>
    <s v=""/>
    <s v=""/>
    <s v=""/>
    <s v="Рфа"/>
  </r>
  <r>
    <n v="20"/>
    <x v="33"/>
    <s v="г. Чусовой, ул. Ленина, д. 50б"/>
    <n v="1959"/>
    <m/>
    <s v="Кирпич"/>
    <n v="2"/>
    <n v="2"/>
    <n v="652"/>
    <n v="604.6"/>
    <n v="544.14"/>
    <n v="0"/>
    <n v="3799301.8"/>
    <m/>
    <m/>
    <m/>
    <n v="3799301.8"/>
    <n v="6283.9923916639091"/>
    <n v="6283.9923916639091"/>
    <x v="1"/>
    <x v="1"/>
    <m/>
    <m/>
    <s v="г. Чусовой, ул. Ленина, д. 50б: 2024"/>
    <n v="1"/>
    <s v=""/>
    <s v=""/>
    <s v=""/>
    <s v=""/>
    <s v=""/>
    <s v=""/>
    <s v=""/>
    <s v=""/>
    <s v=""/>
    <s v=""/>
    <n v="1"/>
    <s v=""/>
    <s v=""/>
    <s v=""/>
    <s v=""/>
    <s v=""/>
    <s v=""/>
    <s v=""/>
    <s v=""/>
    <s v=""/>
    <s v=""/>
    <s v="Рфа"/>
  </r>
  <r>
    <n v="21"/>
    <x v="33"/>
    <s v="г. Чусовой, ул. Ленина, д. 52"/>
    <n v="1954"/>
    <m/>
    <s v="Шлакоблок"/>
    <n v="2"/>
    <n v="2"/>
    <n v="511.8"/>
    <n v="511.8"/>
    <n v="300.89999999999998"/>
    <n v="61"/>
    <n v="4822491.8"/>
    <m/>
    <m/>
    <m/>
    <n v="4822491.8"/>
    <n v="9422.6100039077755"/>
    <n v="9422.6100039077755"/>
    <x v="1"/>
    <x v="1"/>
    <m/>
    <m/>
    <s v="г. Чусовой, ул. Ленина, д. 52: 2024"/>
    <n v="3"/>
    <s v=""/>
    <n v="1"/>
    <s v=""/>
    <n v="1"/>
    <s v=""/>
    <n v="1"/>
    <s v=""/>
    <s v=""/>
    <s v=""/>
    <s v=""/>
    <s v=""/>
    <s v=""/>
    <s v=""/>
    <s v=""/>
    <s v=""/>
    <s v=""/>
    <s v=""/>
    <s v=""/>
    <s v=""/>
    <s v=""/>
    <s v=""/>
    <s v="РВИС ( ТЕП ХВС ВОД )"/>
  </r>
  <r>
    <n v="22"/>
    <x v="33"/>
    <s v="г. Чусовой, ул. Ленина, д. 59"/>
    <n v="1948"/>
    <m/>
    <s v="Крупные блоки"/>
    <n v="2"/>
    <n v="3"/>
    <n v="858.3"/>
    <n v="471"/>
    <n v="423.9"/>
    <n v="28"/>
    <n v="5001442.8499999996"/>
    <m/>
    <m/>
    <m/>
    <n v="5001442.8499999996"/>
    <n v="10618.774628450105"/>
    <n v="10618.774628450105"/>
    <x v="1"/>
    <x v="1"/>
    <m/>
    <m/>
    <s v="г. Чусовой, ул. Ленина, д. 59: 2024"/>
    <n v="1"/>
    <s v=""/>
    <s v=""/>
    <s v=""/>
    <s v=""/>
    <s v=""/>
    <s v=""/>
    <s v=""/>
    <s v=""/>
    <s v=""/>
    <s v=""/>
    <n v="1"/>
    <s v=""/>
    <s v=""/>
    <s v=""/>
    <s v=""/>
    <s v=""/>
    <s v=""/>
    <s v=""/>
    <s v=""/>
    <s v=""/>
    <s v=""/>
    <s v="Рфа"/>
  </r>
  <r>
    <n v="23"/>
    <x v="33"/>
    <s v="г. Чусовой, ул. Ленина, д. 7"/>
    <n v="1940"/>
    <m/>
    <s v="Шлакоблок"/>
    <n v="3"/>
    <n v="2"/>
    <n v="1418.7"/>
    <n v="843.3"/>
    <n v="758.97"/>
    <n v="0"/>
    <n v="15209386.16"/>
    <m/>
    <m/>
    <m/>
    <n v="15209386.16"/>
    <n v="18035.55811692162"/>
    <n v="18035.55811692162"/>
    <x v="1"/>
    <x v="1"/>
    <m/>
    <m/>
    <s v="г. Чусовой, ул. Ленина, д. 7: 2024"/>
    <n v="4"/>
    <s v=""/>
    <n v="1"/>
    <s v=""/>
    <n v="1"/>
    <s v=""/>
    <n v="1"/>
    <s v=""/>
    <s v=""/>
    <s v=""/>
    <s v=""/>
    <s v=""/>
    <s v=""/>
    <s v=""/>
    <n v="1"/>
    <s v=""/>
    <s v=""/>
    <s v=""/>
    <s v=""/>
    <s v=""/>
    <s v=""/>
    <s v=""/>
    <s v="РВИС ( ТЕП ХВС ВОД ) РФ"/>
  </r>
  <r>
    <n v="24"/>
    <x v="33"/>
    <s v="г. Чусовой, ул. Лысьвенская, д. 76"/>
    <n v="1965"/>
    <m/>
    <s v="Кирпич"/>
    <n v="4"/>
    <n v="4"/>
    <n v="2545.21"/>
    <n v="2545.21"/>
    <n v="2334.5100000000002"/>
    <n v="123"/>
    <n v="11462404.140000001"/>
    <m/>
    <m/>
    <m/>
    <n v="11462404.140000001"/>
    <n v="4503.5200003143163"/>
    <n v="4503.5200003143163"/>
    <x v="1"/>
    <x v="2"/>
    <m/>
    <m/>
    <s v="г. Чусовой, ул. Лысьвенская, д. 76: 2024"/>
    <n v="1"/>
    <s v=""/>
    <s v=""/>
    <s v=""/>
    <s v=""/>
    <s v=""/>
    <s v=""/>
    <s v=""/>
    <s v=""/>
    <s v=""/>
    <n v="1"/>
    <s v=""/>
    <s v=""/>
    <s v=""/>
    <s v=""/>
    <s v=""/>
    <s v=""/>
    <s v=""/>
    <s v=""/>
    <s v=""/>
    <s v=""/>
    <s v=""/>
    <s v="РК"/>
  </r>
  <r>
    <n v="25"/>
    <x v="33"/>
    <s v="г. Чусовой, ул. Лысьвенская, д. 80"/>
    <n v="1967"/>
    <m/>
    <n v="0"/>
    <n v="5"/>
    <n v="4"/>
    <n v="3189.3"/>
    <n v="3188.2"/>
    <n v="3188.2"/>
    <n v="0"/>
    <n v="14363076.34"/>
    <m/>
    <m/>
    <m/>
    <n v="14363076.34"/>
    <n v="4505.0738159463026"/>
    <n v="4505.0738159463026"/>
    <x v="1"/>
    <x v="2"/>
    <m/>
    <m/>
    <s v="г. Чусовой, ул. Лысьвенская, д. 80: 2024"/>
    <n v="1"/>
    <s v=""/>
    <s v=""/>
    <s v=""/>
    <s v=""/>
    <s v=""/>
    <s v=""/>
    <s v=""/>
    <s v=""/>
    <s v=""/>
    <n v="1"/>
    <s v=""/>
    <s v=""/>
    <s v=""/>
    <s v=""/>
    <s v=""/>
    <s v=""/>
    <s v=""/>
    <s v=""/>
    <s v=""/>
    <s v=""/>
    <s v=""/>
    <s v="РК"/>
  </r>
  <r>
    <n v="26"/>
    <x v="33"/>
    <s v="г. Чусовой, ул. Матросова, д. 11"/>
    <n v="1957"/>
    <m/>
    <s v="Кирпич"/>
    <n v="4"/>
    <n v="2"/>
    <n v="1944.8"/>
    <n v="1720.9"/>
    <n v="1548.81"/>
    <n v="0"/>
    <n v="18253659.43"/>
    <m/>
    <m/>
    <m/>
    <n v="18253659.43"/>
    <n v="10607.042495205997"/>
    <n v="10607.042495205997"/>
    <x v="1"/>
    <x v="1"/>
    <m/>
    <m/>
    <s v="г. Чусовой, ул. Матросова, д. 11: 2024"/>
    <n v="2"/>
    <s v=""/>
    <s v=""/>
    <s v=""/>
    <s v=""/>
    <s v=""/>
    <s v=""/>
    <s v=""/>
    <s v=""/>
    <s v=""/>
    <n v="1"/>
    <n v="1"/>
    <s v=""/>
    <s v=""/>
    <s v=""/>
    <s v=""/>
    <s v=""/>
    <s v=""/>
    <s v=""/>
    <s v=""/>
    <s v=""/>
    <s v=""/>
    <s v="РК Рфа"/>
  </r>
  <r>
    <n v="27"/>
    <x v="33"/>
    <s v="г. Чусовой, ул. Матросова, д. 13"/>
    <n v="1959"/>
    <m/>
    <s v="Кирпич"/>
    <n v="5"/>
    <n v="4"/>
    <n v="5047.5"/>
    <n v="5047.5"/>
    <n v="4584.8500000000004"/>
    <n v="0"/>
    <n v="22731517.199999999"/>
    <m/>
    <m/>
    <m/>
    <n v="22731517.199999999"/>
    <n v="4503.5199999999995"/>
    <n v="4503.5199999999995"/>
    <x v="1"/>
    <x v="1"/>
    <m/>
    <m/>
    <s v="г. Чусовой, ул. Матросова, д. 13: 2024"/>
    <n v="1"/>
    <s v=""/>
    <s v=""/>
    <s v=""/>
    <s v=""/>
    <s v=""/>
    <s v=""/>
    <s v=""/>
    <s v=""/>
    <s v=""/>
    <n v="1"/>
    <s v=""/>
    <s v=""/>
    <s v=""/>
    <s v=""/>
    <s v=""/>
    <s v=""/>
    <s v=""/>
    <s v=""/>
    <s v=""/>
    <s v=""/>
    <s v=""/>
    <s v="РК"/>
  </r>
  <r>
    <n v="28"/>
    <x v="33"/>
    <s v="г. Чусовой, ул. Матросова, д. 9"/>
    <n v="1957"/>
    <m/>
    <s v="шлакоблок оштукатуренный"/>
    <n v="3"/>
    <n v="2"/>
    <n v="1854.6"/>
    <n v="1684.5"/>
    <n v="1331.4"/>
    <n v="54"/>
    <n v="10807032.390000001"/>
    <m/>
    <m/>
    <m/>
    <n v="10807032.390000001"/>
    <n v="6415.572804986643"/>
    <n v="6415.572804986643"/>
    <x v="1"/>
    <x v="1"/>
    <m/>
    <m/>
    <s v="г. Чусовой, ул. Матросова, д. 9: 2024"/>
    <n v="1"/>
    <s v=""/>
    <s v=""/>
    <s v=""/>
    <s v=""/>
    <s v=""/>
    <s v=""/>
    <s v=""/>
    <s v=""/>
    <s v=""/>
    <s v=""/>
    <n v="1"/>
    <s v=""/>
    <s v=""/>
    <s v=""/>
    <s v=""/>
    <s v=""/>
    <s v=""/>
    <s v=""/>
    <s v=""/>
    <s v=""/>
    <s v=""/>
    <s v="Рфа"/>
  </r>
  <r>
    <n v="29"/>
    <x v="33"/>
    <s v="г. Чусовой, ул. Мира, д. 5"/>
    <n v="1968"/>
    <m/>
    <s v="Кирпич"/>
    <n v="5"/>
    <n v="4"/>
    <n v="3180"/>
    <n v="2495.5"/>
    <n v="2211"/>
    <n v="106"/>
    <n v="15525904.800000001"/>
    <m/>
    <m/>
    <m/>
    <n v="15525904.800000001"/>
    <n v="6221.5607293127632"/>
    <n v="6221.5607293127632"/>
    <x v="1"/>
    <x v="2"/>
    <m/>
    <m/>
    <s v="г. Чусовой, ул. Мира, д. 5: 2024"/>
    <n v="1"/>
    <s v=""/>
    <s v=""/>
    <s v=""/>
    <s v=""/>
    <s v=""/>
    <s v=""/>
    <s v=""/>
    <s v=""/>
    <s v=""/>
    <s v=""/>
    <n v="1"/>
    <s v=""/>
    <s v=""/>
    <s v=""/>
    <s v=""/>
    <s v=""/>
    <s v=""/>
    <s v=""/>
    <s v=""/>
    <s v=""/>
    <s v=""/>
    <s v="Рфа"/>
  </r>
  <r>
    <n v="30"/>
    <x v="33"/>
    <s v="г. Чусовой, ул. Мира, д. 9"/>
    <n v="1973"/>
    <m/>
    <s v="блочный"/>
    <n v="5"/>
    <n v="4"/>
    <n v="3420.2"/>
    <n v="2723"/>
    <n v="2415.5"/>
    <n v="128"/>
    <n v="16698647.67"/>
    <m/>
    <m/>
    <m/>
    <n v="16698647.67"/>
    <n v="6132.444976129269"/>
    <n v="6132.444976129269"/>
    <x v="1"/>
    <x v="2"/>
    <m/>
    <m/>
    <s v="г. Чусовой, ул. Мира, д. 9: 2024"/>
    <n v="1"/>
    <s v=""/>
    <s v=""/>
    <s v=""/>
    <s v=""/>
    <s v=""/>
    <s v=""/>
    <s v=""/>
    <s v=""/>
    <s v=""/>
    <s v=""/>
    <n v="1"/>
    <s v=""/>
    <s v=""/>
    <s v=""/>
    <s v=""/>
    <s v=""/>
    <s v=""/>
    <s v=""/>
    <s v=""/>
    <s v=""/>
    <s v=""/>
    <s v="Рфа"/>
  </r>
  <r>
    <n v="31"/>
    <x v="33"/>
    <s v="г. Чусовой, ул. Орджоникидзе, д. 10"/>
    <n v="1951"/>
    <m/>
    <s v="Шлакоблок"/>
    <n v="2"/>
    <n v="2"/>
    <n v="526.5"/>
    <n v="487.1"/>
    <n v="487.1"/>
    <n v="33"/>
    <n v="3067994.48"/>
    <m/>
    <m/>
    <m/>
    <n v="3067994.48"/>
    <n v="6298.4900020529658"/>
    <n v="6298.4900020529658"/>
    <x v="1"/>
    <x v="1"/>
    <m/>
    <m/>
    <s v="г. Чусовой, ул. Орджоникидзе, д. 10: 2024"/>
    <n v="1"/>
    <s v=""/>
    <s v=""/>
    <s v=""/>
    <s v=""/>
    <s v=""/>
    <s v=""/>
    <s v=""/>
    <s v=""/>
    <s v=""/>
    <s v=""/>
    <n v="1"/>
    <s v=""/>
    <s v=""/>
    <s v=""/>
    <s v=""/>
    <s v=""/>
    <s v=""/>
    <s v=""/>
    <s v=""/>
    <s v=""/>
    <s v=""/>
    <s v="Рфа"/>
  </r>
  <r>
    <n v="32"/>
    <x v="33"/>
    <s v="г. Чусовой, ул. Переездная, д. 11"/>
    <n v="1946"/>
    <m/>
    <s v="Шлакоблок"/>
    <n v="2"/>
    <n v="1"/>
    <n v="467.7"/>
    <n v="467.7"/>
    <n v="420.93"/>
    <n v="0"/>
    <n v="4469991.3"/>
    <m/>
    <m/>
    <m/>
    <n v="4469991.3"/>
    <n v="9557.3899935856316"/>
    <n v="9557.3899935856316"/>
    <x v="1"/>
    <x v="1"/>
    <m/>
    <m/>
    <s v="г. Чусовой, ул. Переездная, д. 11: 2024"/>
    <n v="1"/>
    <s v=""/>
    <s v=""/>
    <s v=""/>
    <s v=""/>
    <s v=""/>
    <s v=""/>
    <s v=""/>
    <s v=""/>
    <s v=""/>
    <n v="1"/>
    <s v=""/>
    <s v=""/>
    <s v=""/>
    <s v=""/>
    <s v=""/>
    <s v=""/>
    <s v=""/>
    <s v=""/>
    <s v=""/>
    <s v=""/>
    <s v=""/>
    <s v="РК"/>
  </r>
  <r>
    <n v="33"/>
    <x v="33"/>
    <s v="г. Чусовой, ул. Переездная, д. 22"/>
    <n v="1952"/>
    <m/>
    <s v="Шлакоблок"/>
    <n v="2"/>
    <n v="3"/>
    <n v="760.1"/>
    <n v="670"/>
    <n v="670"/>
    <n v="29"/>
    <n v="5481879.21"/>
    <m/>
    <m/>
    <m/>
    <n v="5481879.21"/>
    <n v="8181.9092686567164"/>
    <n v="8181.9092686567164"/>
    <x v="1"/>
    <x v="1"/>
    <m/>
    <m/>
    <s v="г. Чусовой, ул. Переездная, д. 22: 2024"/>
    <n v="3"/>
    <n v="1"/>
    <s v=""/>
    <s v=""/>
    <s v=""/>
    <s v=""/>
    <n v="1"/>
    <s v=""/>
    <s v=""/>
    <s v=""/>
    <s v=""/>
    <n v="1"/>
    <s v=""/>
    <s v=""/>
    <s v=""/>
    <s v=""/>
    <s v=""/>
    <s v=""/>
    <s v=""/>
    <s v=""/>
    <s v=""/>
    <s v=""/>
    <s v="РВИС ( ЭЛ ВОД ) Рфа"/>
  </r>
  <r>
    <n v="34"/>
    <x v="33"/>
    <s v="г. Чусовой, ул. Попова, д. 2В"/>
    <n v="1957"/>
    <m/>
    <s v="Шлакоблок"/>
    <n v="2"/>
    <n v="1"/>
    <n v="435.4"/>
    <n v="275.2"/>
    <n v="247.68"/>
    <n v="0"/>
    <n v="4161287.61"/>
    <m/>
    <m/>
    <m/>
    <n v="4161287.61"/>
    <n v="15120.957885174419"/>
    <n v="15120.957885174419"/>
    <x v="1"/>
    <x v="1"/>
    <m/>
    <m/>
    <s v="г. Чусовой, ул. Попова, д. 2В: 2024"/>
    <n v="1"/>
    <s v=""/>
    <s v=""/>
    <s v=""/>
    <s v=""/>
    <s v=""/>
    <s v=""/>
    <s v=""/>
    <s v=""/>
    <s v=""/>
    <n v="1"/>
    <s v=""/>
    <s v=""/>
    <s v=""/>
    <s v=""/>
    <s v=""/>
    <s v=""/>
    <s v=""/>
    <s v=""/>
    <s v=""/>
    <s v=""/>
    <s v=""/>
    <s v="РК"/>
  </r>
  <r>
    <n v="35"/>
    <x v="33"/>
    <s v="г. Чусовой, ул. Сивкова, д. 2"/>
    <n v="1974"/>
    <m/>
    <s v="блочный"/>
    <n v="5"/>
    <n v="6"/>
    <n v="4582.6099999999997"/>
    <n v="4582.6099999999997"/>
    <n v="4394.6099999999997"/>
    <n v="0"/>
    <n v="22373951.760000002"/>
    <m/>
    <m/>
    <m/>
    <n v="22373951.760000002"/>
    <n v="4882.3600000872875"/>
    <n v="4882.3600000872875"/>
    <x v="1"/>
    <x v="2"/>
    <m/>
    <m/>
    <s v="г. Чусовой, ул. Сивкова, д. 2: 2024"/>
    <n v="1"/>
    <s v=""/>
    <s v=""/>
    <s v=""/>
    <s v=""/>
    <s v=""/>
    <s v=""/>
    <s v=""/>
    <s v=""/>
    <s v=""/>
    <s v=""/>
    <n v="1"/>
    <s v=""/>
    <s v=""/>
    <s v=""/>
    <s v=""/>
    <s v=""/>
    <s v=""/>
    <s v=""/>
    <s v=""/>
    <s v=""/>
    <s v=""/>
    <s v="Рфа"/>
  </r>
  <r>
    <n v="36"/>
    <x v="33"/>
    <s v="г. Чусовой, ул. Чайковского, д. 10"/>
    <n v="1963"/>
    <m/>
    <s v="Кирпич"/>
    <n v="5"/>
    <n v="4"/>
    <n v="3473.7"/>
    <n v="3160.6"/>
    <n v="3117.7"/>
    <n v="129"/>
    <n v="8641315.0700000003"/>
    <m/>
    <m/>
    <m/>
    <n v="8641315.0700000003"/>
    <n v="2734.0742485604001"/>
    <n v="2734.0742485604001"/>
    <x v="1"/>
    <x v="2"/>
    <m/>
    <m/>
    <s v="г. Чусовой, ул. Чайковского, д. 10: 2024"/>
    <n v="1"/>
    <s v=""/>
    <n v="1"/>
    <s v=""/>
    <s v=""/>
    <s v=""/>
    <s v=""/>
    <s v=""/>
    <s v=""/>
    <s v=""/>
    <s v=""/>
    <s v=""/>
    <s v=""/>
    <s v=""/>
    <s v=""/>
    <s v=""/>
    <s v=""/>
    <s v=""/>
    <s v=""/>
    <s v=""/>
    <s v=""/>
    <s v=""/>
    <s v="РВИС ( ТЕП )"/>
  </r>
  <r>
    <n v="37"/>
    <x v="33"/>
    <s v="г. Чусовой, ул. Чайковского, д. 14"/>
    <n v="1964"/>
    <m/>
    <s v="Кирпич"/>
    <n v="5"/>
    <n v="4"/>
    <n v="3367.7"/>
    <n v="2523.1"/>
    <n v="2309.62"/>
    <n v="124"/>
    <n v="15166504.300000001"/>
    <m/>
    <m/>
    <m/>
    <n v="15166504.300000001"/>
    <n v="6011.0595299433244"/>
    <n v="6011.0595299433244"/>
    <x v="1"/>
    <x v="2"/>
    <m/>
    <m/>
    <s v="г. Чусовой, ул. Чайковского, д. 14: 2024"/>
    <n v="1"/>
    <s v=""/>
    <s v=""/>
    <s v=""/>
    <s v=""/>
    <s v=""/>
    <s v=""/>
    <s v=""/>
    <s v=""/>
    <s v=""/>
    <n v="1"/>
    <s v=""/>
    <s v=""/>
    <s v=""/>
    <s v=""/>
    <s v=""/>
    <s v=""/>
    <s v=""/>
    <s v=""/>
    <s v=""/>
    <s v=""/>
    <s v=""/>
    <s v="РК"/>
  </r>
  <r>
    <n v="38"/>
    <x v="33"/>
    <s v="г. Чусовой, ул. Чайковского, д. 20"/>
    <n v="1967"/>
    <m/>
    <s v="Кирпич"/>
    <n v="5"/>
    <n v="4"/>
    <n v="3182.7"/>
    <n v="2547"/>
    <n v="2305.6999999999998"/>
    <n v="110"/>
    <n v="14333353.1"/>
    <m/>
    <m/>
    <m/>
    <n v="14333353.1"/>
    <n v="5627.5434236356496"/>
    <n v="5627.5434236356496"/>
    <x v="1"/>
    <x v="2"/>
    <m/>
    <m/>
    <s v="г. Чусовой, ул. Чайковского, д. 20: 2024"/>
    <n v="1"/>
    <s v=""/>
    <s v=""/>
    <s v=""/>
    <s v=""/>
    <s v=""/>
    <s v=""/>
    <s v=""/>
    <s v=""/>
    <s v=""/>
    <n v="1"/>
    <s v=""/>
    <s v=""/>
    <s v=""/>
    <s v=""/>
    <s v=""/>
    <s v=""/>
    <s v=""/>
    <s v=""/>
    <s v=""/>
    <s v=""/>
    <s v=""/>
    <s v="РК"/>
  </r>
  <r>
    <n v="39"/>
    <x v="33"/>
    <s v="г. Чусовой, ул. Чайковского, д. 20А"/>
    <n v="1968"/>
    <m/>
    <s v="блочный"/>
    <n v="5"/>
    <n v="4"/>
    <n v="3331.6"/>
    <n v="3331.6"/>
    <n v="3035.2"/>
    <n v="140"/>
    <n v="15003927.23"/>
    <m/>
    <m/>
    <m/>
    <n v="15003927.23"/>
    <n v="4503.5199993996885"/>
    <n v="4503.5199993996885"/>
    <x v="1"/>
    <x v="2"/>
    <m/>
    <m/>
    <s v="г. Чусовой, ул. Чайковского, д. 20А: 2024"/>
    <n v="1"/>
    <s v=""/>
    <s v=""/>
    <s v=""/>
    <s v=""/>
    <s v=""/>
    <s v=""/>
    <s v=""/>
    <s v=""/>
    <s v=""/>
    <n v="1"/>
    <s v=""/>
    <s v=""/>
    <s v=""/>
    <s v=""/>
    <s v=""/>
    <s v=""/>
    <s v=""/>
    <s v=""/>
    <s v=""/>
    <s v=""/>
    <s v=""/>
    <s v="РК"/>
  </r>
  <r>
    <n v="40"/>
    <x v="33"/>
    <s v="г. Чусовой, ул. Чайковского, д. 6"/>
    <n v="1965"/>
    <m/>
    <s v="блочный"/>
    <n v="5"/>
    <n v="4"/>
    <n v="3406.9"/>
    <n v="2980.3"/>
    <n v="2657.6"/>
    <n v="123"/>
    <n v="15343042.289999999"/>
    <m/>
    <m/>
    <m/>
    <n v="15343042.289999999"/>
    <n v="5148.1536388954128"/>
    <n v="5148.1536388954128"/>
    <x v="1"/>
    <x v="2"/>
    <m/>
    <m/>
    <s v="г. Чусовой, ул. Чайковского, д. 6: 2024"/>
    <n v="1"/>
    <s v=""/>
    <s v=""/>
    <s v=""/>
    <s v=""/>
    <s v=""/>
    <s v=""/>
    <s v=""/>
    <s v=""/>
    <s v=""/>
    <n v="1"/>
    <s v=""/>
    <s v=""/>
    <s v=""/>
    <s v=""/>
    <s v=""/>
    <s v=""/>
    <s v=""/>
    <s v=""/>
    <s v=""/>
    <s v=""/>
    <s v=""/>
    <s v="РК"/>
  </r>
  <r>
    <n v="41"/>
    <x v="33"/>
    <s v="г. Чусовой, ул. Школьная, д. 26"/>
    <n v="1946"/>
    <m/>
    <s v="Шлакоблок"/>
    <n v="2"/>
    <n v="1"/>
    <n v="461.4"/>
    <n v="290.39999999999998"/>
    <n v="261.36"/>
    <n v="0"/>
    <n v="4409779.75"/>
    <m/>
    <m/>
    <m/>
    <n v="4409779.75"/>
    <n v="15185.191976584023"/>
    <n v="15185.191976584023"/>
    <x v="1"/>
    <x v="1"/>
    <m/>
    <m/>
    <s v="г. Чусовой, ул. Школьная, д. 26: 2024"/>
    <n v="1"/>
    <s v=""/>
    <s v=""/>
    <s v=""/>
    <s v=""/>
    <s v=""/>
    <s v=""/>
    <s v=""/>
    <s v=""/>
    <s v=""/>
    <n v="1"/>
    <s v=""/>
    <s v=""/>
    <s v=""/>
    <s v=""/>
    <s v=""/>
    <s v=""/>
    <s v=""/>
    <s v=""/>
    <s v=""/>
    <s v=""/>
    <s v=""/>
    <s v="РК"/>
  </r>
  <r>
    <n v="0"/>
    <x v="1"/>
    <s v="Итого на 2025 год"/>
    <s v=""/>
    <m/>
    <s v=""/>
    <s v=""/>
    <s v=""/>
    <n v="1357250.550000001"/>
    <n v="1123273.7800000003"/>
    <n v="1069094.1710000001"/>
    <n v="42711"/>
    <n v="4599437277.7600002"/>
    <n v="0"/>
    <n v="0"/>
    <n v="0"/>
    <n v="4599437277.7600002"/>
    <m/>
    <m/>
    <x v="0"/>
    <x v="0"/>
    <m/>
    <m/>
    <s v="Итого на 2025 год: 1900"/>
    <n v="0"/>
    <s v=""/>
    <s v=""/>
    <s v=""/>
    <s v=""/>
    <s v=""/>
    <s v=""/>
    <s v=""/>
    <s v=""/>
    <s v=""/>
    <s v=""/>
    <s v=""/>
    <s v=""/>
    <s v=""/>
    <s v=""/>
    <s v=""/>
    <s v=""/>
    <s v=""/>
    <s v=""/>
    <s v=""/>
    <s v=""/>
    <s v=""/>
    <s v=""/>
  </r>
  <r>
    <n v="0"/>
    <x v="1"/>
    <s v="Александровский муниципальный округ Пермского края"/>
    <s v=""/>
    <m/>
    <s v=""/>
    <s v=""/>
    <s v=""/>
    <n v="11108.64"/>
    <n v="8097.98"/>
    <n v="7285.5099999999993"/>
    <n v="270"/>
    <n v="70663059.179999992"/>
    <n v="0"/>
    <n v="0"/>
    <n v="0"/>
    <n v="70663059.179999992"/>
    <m/>
    <m/>
    <x v="0"/>
    <x v="0"/>
    <m/>
    <m/>
    <s v=""/>
    <n v="0"/>
    <s v=""/>
    <s v=""/>
    <s v=""/>
    <s v=""/>
    <s v=""/>
    <s v=""/>
    <s v=""/>
    <s v=""/>
    <s v=""/>
    <s v=""/>
    <s v=""/>
    <s v=""/>
    <s v=""/>
    <s v=""/>
    <s v=""/>
    <s v=""/>
    <s v=""/>
    <s v=""/>
    <s v=""/>
    <s v=""/>
    <s v=""/>
    <s v=""/>
  </r>
  <r>
    <n v="1"/>
    <x v="2"/>
    <s v="г. Александровск, ул. Жданова, д. 24"/>
    <n v="1962"/>
    <m/>
    <s v="Кирпич"/>
    <n v="2"/>
    <n v="2"/>
    <n v="618.57000000000005"/>
    <n v="382.1"/>
    <n v="337.93"/>
    <n v="22"/>
    <n v="5196062.2300000004"/>
    <m/>
    <m/>
    <m/>
    <n v="5196062.2300000004"/>
    <n v="13598.697278199425"/>
    <n v="13598.697278199425"/>
    <x v="2"/>
    <x v="1"/>
    <m/>
    <m/>
    <s v="г. Александровск, ул. Жданова, д. 24: 2025"/>
    <n v="1"/>
    <s v=""/>
    <n v="1"/>
    <s v=""/>
    <s v=""/>
    <s v=""/>
    <s v=""/>
    <s v=""/>
    <s v=""/>
    <s v=""/>
    <s v=""/>
    <s v=""/>
    <s v=""/>
    <s v=""/>
    <s v=""/>
    <s v=""/>
    <s v=""/>
    <s v=""/>
    <s v=""/>
    <s v=""/>
    <s v=""/>
    <s v=""/>
    <s v="РВИС ( ТЕП )"/>
  </r>
  <r>
    <n v="2"/>
    <x v="2"/>
    <s v="г. Александровск, ул. Ким, д. 22"/>
    <n v="1976"/>
    <m/>
    <s v="Панель"/>
    <n v="5"/>
    <n v="6"/>
    <n v="2627.48"/>
    <n v="2627.48"/>
    <n v="2364.73"/>
    <n v="0"/>
    <n v="8586736.0199999996"/>
    <m/>
    <m/>
    <m/>
    <n v="8586736.0199999996"/>
    <n v="3268.0500022835568"/>
    <n v="3268.0500022835568"/>
    <x v="2"/>
    <x v="1"/>
    <m/>
    <m/>
    <s v="г. Александровск, ул. Ким, д. 22: 2025"/>
    <n v="3"/>
    <s v=""/>
    <n v="1"/>
    <s v=""/>
    <n v="1"/>
    <s v=""/>
    <n v="1"/>
    <s v=""/>
    <s v=""/>
    <s v=""/>
    <s v=""/>
    <s v=""/>
    <s v=""/>
    <s v=""/>
    <s v=""/>
    <s v=""/>
    <s v=""/>
    <s v=""/>
    <s v=""/>
    <s v=""/>
    <s v=""/>
    <s v=""/>
    <s v="РВИС ( ТЕП ХВС ВОД )"/>
  </r>
  <r>
    <n v="3"/>
    <x v="2"/>
    <s v="г. Александровск, ул. Кирова, д. 16"/>
    <n v="1957"/>
    <m/>
    <s v="Кирпич"/>
    <n v="2"/>
    <n v="2"/>
    <n v="441.09"/>
    <n v="301.89"/>
    <n v="181.27"/>
    <n v="18"/>
    <n v="4215669.16"/>
    <m/>
    <m/>
    <m/>
    <n v="4215669.16"/>
    <n v="13964.255722282953"/>
    <n v="13964.255722282953"/>
    <x v="2"/>
    <x v="1"/>
    <m/>
    <m/>
    <s v="г. Александровск, ул. Кирова, д. 16: 2025"/>
    <n v="1"/>
    <s v=""/>
    <s v=""/>
    <s v=""/>
    <s v=""/>
    <s v=""/>
    <s v=""/>
    <s v=""/>
    <s v=""/>
    <s v=""/>
    <n v="1"/>
    <s v=""/>
    <s v=""/>
    <s v=""/>
    <s v=""/>
    <s v=""/>
    <s v=""/>
    <s v=""/>
    <s v=""/>
    <s v=""/>
    <s v=""/>
    <s v=""/>
    <s v="РК"/>
  </r>
  <r>
    <n v="4"/>
    <x v="2"/>
    <s v="г. Александровск, ул. Кирова, д. 18"/>
    <n v="1958"/>
    <m/>
    <s v="Кирпич"/>
    <n v="2"/>
    <n v="2"/>
    <n v="436.46"/>
    <n v="298.91000000000003"/>
    <n v="255.95"/>
    <n v="18"/>
    <n v="6655910.25"/>
    <m/>
    <m/>
    <m/>
    <n v="6655910.25"/>
    <n v="22267.271921314106"/>
    <n v="22267.271921314106"/>
    <x v="2"/>
    <x v="1"/>
    <m/>
    <m/>
    <s v="г. Александровск, ул. Кирова, д. 18: 2025"/>
    <n v="4"/>
    <s v=""/>
    <n v="1"/>
    <s v=""/>
    <n v="1"/>
    <s v=""/>
    <n v="1"/>
    <s v=""/>
    <s v=""/>
    <s v=""/>
    <s v=""/>
    <n v="1"/>
    <s v=""/>
    <s v=""/>
    <s v=""/>
    <s v=""/>
    <s v=""/>
    <s v=""/>
    <s v=""/>
    <s v=""/>
    <s v=""/>
    <s v=""/>
    <s v="РВИС ( ТЕП ХВС ВОД ) Рфа"/>
  </r>
  <r>
    <n v="5"/>
    <x v="2"/>
    <s v="п. Яйва, ул. 6-ой Пятилетки, д. 13"/>
    <n v="1961"/>
    <m/>
    <s v="Шлакоблок"/>
    <n v="2"/>
    <n v="2"/>
    <n v="609.45000000000005"/>
    <n v="362.6"/>
    <n v="567.54"/>
    <n v="34"/>
    <n v="5119453.13"/>
    <m/>
    <m/>
    <m/>
    <n v="5119453.13"/>
    <n v="14118.734500827357"/>
    <n v="14118.734500827357"/>
    <x v="2"/>
    <x v="1"/>
    <m/>
    <m/>
    <s v="п. Яйва, ул. 6-ой Пятилетки, д. 13: 2025"/>
    <n v="1"/>
    <s v=""/>
    <n v="1"/>
    <s v=""/>
    <s v=""/>
    <s v=""/>
    <s v=""/>
    <s v=""/>
    <s v=""/>
    <s v=""/>
    <s v=""/>
    <s v=""/>
    <s v=""/>
    <s v=""/>
    <s v=""/>
    <s v=""/>
    <s v=""/>
    <s v=""/>
    <s v=""/>
    <s v=""/>
    <s v=""/>
    <s v=""/>
    <s v="РВИС ( ТЕП )"/>
  </r>
  <r>
    <n v="6"/>
    <x v="2"/>
    <s v="п. Яйва, ул. 6-ой Пятилетки, д. 14"/>
    <n v="1962"/>
    <m/>
    <s v="Кирпич"/>
    <n v="4"/>
    <n v="2"/>
    <n v="1216.53"/>
    <n v="727.2"/>
    <n v="1135.23"/>
    <n v="53"/>
    <n v="3975680.86"/>
    <m/>
    <m/>
    <m/>
    <n v="3975680.86"/>
    <n v="5467.1078932893288"/>
    <n v="5467.1078932893288"/>
    <x v="2"/>
    <x v="1"/>
    <m/>
    <m/>
    <s v="п. Яйва, ул. 6-ой Пятилетки, д. 14: 2025"/>
    <n v="3"/>
    <s v=""/>
    <n v="1"/>
    <s v=""/>
    <n v="1"/>
    <s v=""/>
    <n v="1"/>
    <s v=""/>
    <s v=""/>
    <s v=""/>
    <s v=""/>
    <s v=""/>
    <s v=""/>
    <s v=""/>
    <s v=""/>
    <s v=""/>
    <s v=""/>
    <s v=""/>
    <s v=""/>
    <s v=""/>
    <s v=""/>
    <s v=""/>
    <s v="РВИС ( ТЕП ХВС ВОД )"/>
  </r>
  <r>
    <n v="7"/>
    <x v="2"/>
    <s v="п. Яйва, ул. 6-ой Пятилетки, д. 21"/>
    <n v="1966"/>
    <m/>
    <s v="Кирпич"/>
    <n v="5"/>
    <n v="1"/>
    <n v="3891.9"/>
    <n v="2624.3"/>
    <n v="1175.7"/>
    <n v="80"/>
    <n v="30246173.289999999"/>
    <m/>
    <m/>
    <m/>
    <n v="30246173.289999999"/>
    <n v="11525.425176237472"/>
    <n v="11525.425176237472"/>
    <x v="2"/>
    <x v="1"/>
    <m/>
    <m/>
    <s v="п. Яйва, ул. 6-ой Пятилетки, д. 21: 2025"/>
    <n v="4"/>
    <s v=""/>
    <n v="1"/>
    <s v=""/>
    <n v="1"/>
    <s v=""/>
    <n v="1"/>
    <s v=""/>
    <s v=""/>
    <s v=""/>
    <n v="1"/>
    <s v=""/>
    <s v=""/>
    <s v=""/>
    <s v=""/>
    <s v=""/>
    <s v=""/>
    <s v=""/>
    <s v=""/>
    <s v=""/>
    <s v=""/>
    <s v=""/>
    <s v="РВИС ( ТЕП ХВС ВОД ) РК"/>
  </r>
  <r>
    <n v="8"/>
    <x v="2"/>
    <s v="п. Яйва, ул. 6-ой Пятилетки, д. 7"/>
    <n v="1960"/>
    <m/>
    <s v="Шлакоблок"/>
    <n v="2"/>
    <n v="2"/>
    <n v="617.36"/>
    <n v="375.7"/>
    <n v="617.36"/>
    <n v="21"/>
    <n v="456982.22"/>
    <m/>
    <m/>
    <m/>
    <n v="456982.22"/>
    <n v="1216.3487356933724"/>
    <n v="1216.3487356933724"/>
    <x v="2"/>
    <x v="1"/>
    <m/>
    <m/>
    <s v="п. Яйва, ул. 6-ой Пятилетки, д. 7: 2025"/>
    <n v="1"/>
    <n v="1"/>
    <s v=""/>
    <s v=""/>
    <s v=""/>
    <s v=""/>
    <s v=""/>
    <s v=""/>
    <s v=""/>
    <s v=""/>
    <s v=""/>
    <s v=""/>
    <s v=""/>
    <s v=""/>
    <s v=""/>
    <s v=""/>
    <s v=""/>
    <s v=""/>
    <s v=""/>
    <s v=""/>
    <s v=""/>
    <s v=""/>
    <s v="РВИС ( ЭЛ )"/>
  </r>
  <r>
    <n v="9"/>
    <x v="2"/>
    <s v="п. Яйва, ул. Заводская, д. 50"/>
    <n v="1958"/>
    <m/>
    <s v="Шлакоблок"/>
    <n v="2"/>
    <n v="2"/>
    <n v="649.79999999999995"/>
    <n v="397.8"/>
    <n v="649.79999999999995"/>
    <n v="24"/>
    <n v="6210392.0199999996"/>
    <m/>
    <m/>
    <m/>
    <n v="6210392.0199999996"/>
    <n v="15611.845198592257"/>
    <n v="15611.845198592257"/>
    <x v="2"/>
    <x v="1"/>
    <m/>
    <m/>
    <s v="п. Яйва, ул. Заводская, д. 50: 2025"/>
    <n v="1"/>
    <s v=""/>
    <s v=""/>
    <s v=""/>
    <s v=""/>
    <s v=""/>
    <s v=""/>
    <s v=""/>
    <s v=""/>
    <s v=""/>
    <n v="1"/>
    <s v=""/>
    <s v=""/>
    <s v=""/>
    <s v=""/>
    <s v=""/>
    <s v=""/>
    <s v=""/>
    <s v=""/>
    <s v=""/>
    <s v=""/>
    <s v=""/>
    <s v="РК"/>
  </r>
  <r>
    <n v="0"/>
    <x v="1"/>
    <s v="Березовский муниципальный округ Пермского края"/>
    <s v=""/>
    <m/>
    <s v=""/>
    <s v=""/>
    <s v=""/>
    <n v="10512.900000000001"/>
    <n v="9839.2000000000007"/>
    <n v="9548.2200000000012"/>
    <n v="375"/>
    <n v="405248.09"/>
    <n v="0"/>
    <n v="0"/>
    <n v="0"/>
    <n v="405248.09"/>
    <m/>
    <m/>
    <x v="0"/>
    <x v="0"/>
    <m/>
    <m/>
    <s v=""/>
    <n v="0"/>
    <s v=""/>
    <s v=""/>
    <s v=""/>
    <s v=""/>
    <s v=""/>
    <s v=""/>
    <s v=""/>
    <s v=""/>
    <s v=""/>
    <s v=""/>
    <s v=""/>
    <s v=""/>
    <s v=""/>
    <s v=""/>
    <s v=""/>
    <s v=""/>
    <s v=""/>
    <s v=""/>
    <s v=""/>
    <s v=""/>
    <s v=""/>
    <s v=""/>
  </r>
  <r>
    <n v="1"/>
    <x v="4"/>
    <s v="с. Березовка, ул. Советская, д. 48"/>
    <n v="1894"/>
    <m/>
    <s v="Дерево"/>
    <n v="2"/>
    <n v="1"/>
    <n v="312.2"/>
    <n v="209.5"/>
    <n v="209.5"/>
    <n v="18"/>
    <n v="405248.09"/>
    <m/>
    <m/>
    <m/>
    <n v="405248.09"/>
    <n v="1934.3584248210025"/>
    <n v="1934.3584248210025"/>
    <x v="2"/>
    <x v="1"/>
    <m/>
    <m/>
    <s v="с. Березовка, ул. Советская, д. 48: 2025"/>
    <n v="1"/>
    <s v=""/>
    <s v=""/>
    <s v=""/>
    <s v=""/>
    <s v=""/>
    <s v=""/>
    <s v=""/>
    <s v=""/>
    <s v=""/>
    <s v=""/>
    <s v=""/>
    <s v=""/>
    <s v=""/>
    <n v="1"/>
    <s v=""/>
    <s v=""/>
    <s v=""/>
    <s v=""/>
    <s v=""/>
    <s v=""/>
    <s v=""/>
    <s v="РФ"/>
  </r>
  <r>
    <n v="0"/>
    <x v="1"/>
    <s v="Верещагинский городской округ Пермского края"/>
    <s v=""/>
    <m/>
    <s v=""/>
    <s v=""/>
    <s v=""/>
    <n v="7614.6"/>
    <n v="7329.1"/>
    <n v="7162.1100000000006"/>
    <n v="277"/>
    <n v="50135798.060000002"/>
    <n v="0"/>
    <n v="0"/>
    <n v="0"/>
    <n v="50135798.060000002"/>
    <m/>
    <m/>
    <x v="0"/>
    <x v="0"/>
    <m/>
    <m/>
    <s v=""/>
    <n v="0"/>
    <s v=""/>
    <s v=""/>
    <s v=""/>
    <s v=""/>
    <s v=""/>
    <s v=""/>
    <s v=""/>
    <s v=""/>
    <s v=""/>
    <s v=""/>
    <s v=""/>
    <s v=""/>
    <s v=""/>
    <s v=""/>
    <s v=""/>
    <s v=""/>
    <s v=""/>
    <s v=""/>
    <s v=""/>
    <s v=""/>
    <s v=""/>
    <s v=""/>
  </r>
  <r>
    <n v="1"/>
    <x v="5"/>
    <s v="г. Верещагино, ул. Почтовая, д. 2"/>
    <n v="1973"/>
    <m/>
    <s v="Кирпич"/>
    <n v="3"/>
    <n v="3"/>
    <n v="1525.4"/>
    <n v="1239.9000000000001"/>
    <n v="1115.9100000000001"/>
    <n v="0"/>
    <n v="28952092"/>
    <m/>
    <m/>
    <m/>
    <n v="28952092"/>
    <n v="23350.3443826115"/>
    <n v="23350.3443826115"/>
    <x v="2"/>
    <x v="2"/>
    <m/>
    <m/>
    <s v="г. Верещагино, ул. Почтовая, д. 2: 2025"/>
    <n v="4"/>
    <s v=""/>
    <n v="1"/>
    <s v=""/>
    <n v="1"/>
    <s v=""/>
    <n v="1"/>
    <s v=""/>
    <s v=""/>
    <s v=""/>
    <n v="1"/>
    <s v=""/>
    <s v=""/>
    <s v=""/>
    <s v=""/>
    <s v=""/>
    <s v=""/>
    <s v=""/>
    <s v=""/>
    <s v=""/>
    <s v=""/>
    <s v=""/>
    <s v="РВИС ( ТЕП ХВС ВОД ) РК"/>
  </r>
  <r>
    <n v="2"/>
    <x v="5"/>
    <s v="г. Верещагино, ул. Пролетарская, д. 44"/>
    <n v="1976"/>
    <m/>
    <s v="Кирпич"/>
    <n v="4"/>
    <n v="1"/>
    <n v="1060.7"/>
    <n v="1060.7"/>
    <n v="1060.7"/>
    <n v="80"/>
    <n v="6002045.21"/>
    <m/>
    <m/>
    <m/>
    <n v="6002045.21"/>
    <n v="5658.5700103705094"/>
    <n v="5658.5700103705094"/>
    <x v="2"/>
    <x v="1"/>
    <m/>
    <m/>
    <s v="г. Верещагино, ул. Пролетарская, д. 44: 2025"/>
    <n v="6"/>
    <n v="1"/>
    <n v="1"/>
    <n v="1"/>
    <s v=""/>
    <n v="1"/>
    <n v="1"/>
    <s v=""/>
    <s v=""/>
    <s v=""/>
    <s v=""/>
    <s v=""/>
    <s v=""/>
    <s v=""/>
    <n v="1"/>
    <s v=""/>
    <s v=""/>
    <s v=""/>
    <s v=""/>
    <s v=""/>
    <s v=""/>
    <s v=""/>
    <s v="РВИС ( ЭЛ ТЕП ГАЗ ГВС ВОД ) РФ"/>
  </r>
  <r>
    <n v="3"/>
    <x v="5"/>
    <s v="г. Верещагино, ул. Советская, д. 63"/>
    <n v="1983"/>
    <m/>
    <s v="Кирпич"/>
    <n v="5"/>
    <n v="6"/>
    <n v="4511"/>
    <n v="4511"/>
    <n v="4468"/>
    <n v="173"/>
    <n v="2343960.71"/>
    <m/>
    <m/>
    <m/>
    <n v="2343960.71"/>
    <n v="519.61"/>
    <n v="519.61"/>
    <x v="2"/>
    <x v="2"/>
    <m/>
    <m/>
    <s v="г. Верещагино, ул. Советская, д. 63: 2025"/>
    <n v="1"/>
    <n v="1"/>
    <s v=""/>
    <s v=""/>
    <s v=""/>
    <s v=""/>
    <s v=""/>
    <s v=""/>
    <s v=""/>
    <s v=""/>
    <s v=""/>
    <s v=""/>
    <s v=""/>
    <s v=""/>
    <s v=""/>
    <s v=""/>
    <s v=""/>
    <s v=""/>
    <s v=""/>
    <s v=""/>
    <s v=""/>
    <s v=""/>
    <s v="РВИС ( ЭЛ )"/>
  </r>
  <r>
    <n v="4"/>
    <x v="5"/>
    <s v="г. Верещагино, ул. Строителей, д. 88"/>
    <n v="1972"/>
    <m/>
    <s v="Кирпич"/>
    <n v="2"/>
    <n v="2"/>
    <n v="517.5"/>
    <n v="517.5"/>
    <n v="517.5"/>
    <n v="24"/>
    <n v="12837700.140000001"/>
    <m/>
    <m/>
    <m/>
    <n v="12837700.140000001"/>
    <n v="24807.150028985507"/>
    <n v="24807.150028985507"/>
    <x v="2"/>
    <x v="2"/>
    <m/>
    <m/>
    <s v="г. Верещагино, ул. Строителей, д. 88: 2025"/>
    <n v="5"/>
    <s v=""/>
    <n v="1"/>
    <s v=""/>
    <n v="1"/>
    <s v=""/>
    <n v="1"/>
    <s v=""/>
    <s v=""/>
    <s v=""/>
    <n v="1"/>
    <n v="1"/>
    <s v=""/>
    <s v=""/>
    <s v=""/>
    <s v=""/>
    <s v=""/>
    <s v=""/>
    <s v=""/>
    <s v=""/>
    <s v=""/>
    <s v=""/>
    <s v="РВИС ( ТЕП ХВС ВОД ) РК Рфа"/>
  </r>
  <r>
    <n v="0"/>
    <x v="1"/>
    <s v="Гайнский муниципальный округ Пермского края"/>
    <s v=""/>
    <m/>
    <s v=""/>
    <s v=""/>
    <s v=""/>
    <n v="419.6"/>
    <n v="376"/>
    <n v="252.6"/>
    <n v="26"/>
    <n v="581104.04"/>
    <n v="0"/>
    <n v="0"/>
    <n v="0"/>
    <n v="581104.04"/>
    <m/>
    <m/>
    <x v="0"/>
    <x v="0"/>
    <m/>
    <m/>
    <s v=""/>
    <n v="0"/>
    <s v=""/>
    <s v=""/>
    <s v=""/>
    <s v=""/>
    <s v=""/>
    <s v=""/>
    <s v=""/>
    <s v=""/>
    <s v=""/>
    <s v=""/>
    <s v=""/>
    <s v=""/>
    <s v=""/>
    <s v=""/>
    <s v=""/>
    <s v=""/>
    <s v=""/>
    <s v=""/>
    <s v=""/>
    <s v=""/>
    <s v=""/>
    <s v=""/>
  </r>
  <r>
    <n v="1"/>
    <x v="6"/>
    <s v="п. Гайны, ул. Советская, д. 15"/>
    <n v="1974"/>
    <m/>
    <s v="Кирпич"/>
    <n v="2"/>
    <n v="2"/>
    <n v="419.6"/>
    <n v="376"/>
    <n v="252.6"/>
    <n v="26"/>
    <n v="581104.04"/>
    <m/>
    <m/>
    <m/>
    <n v="581104.04"/>
    <n v="1545.4894680851064"/>
    <n v="1545.4894680851064"/>
    <x v="2"/>
    <x v="1"/>
    <m/>
    <m/>
    <s v="п. Гайны, ул. Советская, д. 15: 2025"/>
    <n v="2"/>
    <n v="1"/>
    <s v=""/>
    <s v=""/>
    <s v=""/>
    <s v=""/>
    <n v="1"/>
    <s v=""/>
    <s v=""/>
    <s v=""/>
    <s v=""/>
    <s v=""/>
    <s v=""/>
    <s v=""/>
    <s v=""/>
    <s v=""/>
    <s v=""/>
    <s v=""/>
    <s v=""/>
    <s v=""/>
    <s v=""/>
    <s v=""/>
    <s v="РВИС ( ЭЛ ВОД )"/>
  </r>
  <r>
    <n v="0"/>
    <x v="1"/>
    <s v="Горнозаводской городской округ Пермского края"/>
    <s v=""/>
    <m/>
    <s v=""/>
    <s v=""/>
    <s v=""/>
    <n v="4812.53"/>
    <n v="3673.71"/>
    <n v="3375.9"/>
    <n v="137"/>
    <n v="39673233.260000005"/>
    <n v="0"/>
    <n v="0"/>
    <n v="0"/>
    <n v="39673233.260000005"/>
    <m/>
    <m/>
    <x v="0"/>
    <x v="0"/>
    <m/>
    <m/>
    <s v=""/>
    <n v="0"/>
    <s v=""/>
    <s v=""/>
    <s v=""/>
    <s v=""/>
    <s v=""/>
    <s v=""/>
    <s v=""/>
    <s v=""/>
    <s v=""/>
    <s v=""/>
    <s v=""/>
    <s v=""/>
    <s v=""/>
    <s v=""/>
    <s v=""/>
    <s v=""/>
    <s v=""/>
    <s v=""/>
    <s v=""/>
    <s v=""/>
    <s v=""/>
    <s v=""/>
  </r>
  <r>
    <n v="1"/>
    <x v="7"/>
    <s v="г. Горнозаводск, ул. Свердлова, д. 66"/>
    <n v="1956"/>
    <m/>
    <s v="Кирпич"/>
    <n v="2"/>
    <n v="2"/>
    <n v="407.6"/>
    <n v="356.91"/>
    <n v="362.5"/>
    <n v="12"/>
    <n v="6270738.5"/>
    <m/>
    <m/>
    <m/>
    <n v="6270738.5"/>
    <n v="17569.52312908016"/>
    <n v="17569.52312908016"/>
    <x v="2"/>
    <x v="1"/>
    <m/>
    <m/>
    <s v="г. Горнозаводск, ул. Свердлова, д. 66: 2025"/>
    <n v="2"/>
    <s v=""/>
    <s v=""/>
    <s v=""/>
    <s v=""/>
    <s v=""/>
    <s v=""/>
    <s v=""/>
    <s v=""/>
    <s v=""/>
    <n v="1"/>
    <n v="1"/>
    <s v=""/>
    <s v=""/>
    <s v=""/>
    <s v=""/>
    <s v=""/>
    <s v=""/>
    <s v=""/>
    <s v=""/>
    <s v=""/>
    <s v=""/>
    <s v="РК Рфа"/>
  </r>
  <r>
    <n v="2"/>
    <x v="7"/>
    <s v="г. Горнозаводск, ул. Школьная, д. 17"/>
    <n v="1961"/>
    <m/>
    <s v="Кирпич"/>
    <n v="3"/>
    <n v="3"/>
    <n v="2126.83"/>
    <n v="1592.2"/>
    <n v="1440.5"/>
    <n v="68"/>
    <n v="20326943.77"/>
    <m/>
    <m/>
    <m/>
    <n v="20326943.77"/>
    <n v="12766.576918728802"/>
    <n v="12766.576918728802"/>
    <x v="2"/>
    <x v="1"/>
    <m/>
    <m/>
    <s v="г. Горнозаводск, ул. Школьная, д. 17: 2025"/>
    <n v="1"/>
    <s v=""/>
    <s v=""/>
    <s v=""/>
    <s v=""/>
    <s v=""/>
    <s v=""/>
    <s v=""/>
    <s v=""/>
    <s v=""/>
    <n v="1"/>
    <s v=""/>
    <s v=""/>
    <s v=""/>
    <s v=""/>
    <s v=""/>
    <s v=""/>
    <s v=""/>
    <s v=""/>
    <s v=""/>
    <s v=""/>
    <s v=""/>
    <s v="РК"/>
  </r>
  <r>
    <n v="3"/>
    <x v="7"/>
    <s v="п. Сараны, ул. Кирова, д. 14"/>
    <n v="1962"/>
    <m/>
    <s v="Крупные блоки"/>
    <n v="2"/>
    <n v="2"/>
    <n v="446.1"/>
    <n v="446.1"/>
    <n v="293.8"/>
    <n v="16"/>
    <n v="4825102.3499999996"/>
    <m/>
    <m/>
    <m/>
    <n v="4825102.3499999996"/>
    <n v="10816.189979825151"/>
    <n v="10816.189979825151"/>
    <x v="2"/>
    <x v="1"/>
    <m/>
    <m/>
    <s v="п. Сараны, ул. Кирова, д. 14: 2025"/>
    <n v="4"/>
    <n v="1"/>
    <n v="1"/>
    <s v=""/>
    <n v="1"/>
    <s v=""/>
    <s v=""/>
    <s v=""/>
    <s v=""/>
    <s v=""/>
    <s v=""/>
    <s v=""/>
    <s v=""/>
    <s v=""/>
    <n v="1"/>
    <s v=""/>
    <s v=""/>
    <s v=""/>
    <s v=""/>
    <s v=""/>
    <s v=""/>
    <s v=""/>
    <s v="РВИС ( ЭЛ ТЕП ХВС ) РФ"/>
  </r>
  <r>
    <n v="4"/>
    <x v="7"/>
    <s v="п. Теплая Гора, ул. Доменная, д. 19А"/>
    <n v="1964"/>
    <m/>
    <s v="Кирпич"/>
    <n v="4"/>
    <n v="2"/>
    <n v="1832"/>
    <n v="1278.5"/>
    <n v="1279.0999999999999"/>
    <n v="41"/>
    <n v="8250448.6399999997"/>
    <m/>
    <m/>
    <m/>
    <n v="8250448.6399999997"/>
    <n v="6453.2253734845517"/>
    <n v="6453.2253734845517"/>
    <x v="2"/>
    <x v="1"/>
    <m/>
    <m/>
    <s v="п. Теплая Гора, ул. Доменная, д. 19А: 2025"/>
    <n v="1"/>
    <s v=""/>
    <s v=""/>
    <s v=""/>
    <s v=""/>
    <s v=""/>
    <s v=""/>
    <s v=""/>
    <s v=""/>
    <s v=""/>
    <n v="1"/>
    <s v=""/>
    <s v=""/>
    <s v=""/>
    <s v=""/>
    <s v=""/>
    <s v=""/>
    <s v=""/>
    <s v=""/>
    <s v=""/>
    <s v=""/>
    <s v=""/>
    <s v="РК"/>
  </r>
  <r>
    <n v="0"/>
    <x v="1"/>
    <s v="Губахинский муниципальный округ Пермского края"/>
    <s v=""/>
    <m/>
    <s v=""/>
    <s v=""/>
    <s v=""/>
    <n v="52801.159999999996"/>
    <n v="41639.700000000004"/>
    <n v="37184.26"/>
    <n v="1062"/>
    <n v="193537141.53999999"/>
    <n v="0"/>
    <n v="0"/>
    <n v="0"/>
    <n v="193537141.53999999"/>
    <m/>
    <m/>
    <x v="0"/>
    <x v="0"/>
    <m/>
    <m/>
    <s v=""/>
    <n v="0"/>
    <s v=""/>
    <s v=""/>
    <s v=""/>
    <s v=""/>
    <s v=""/>
    <s v=""/>
    <s v=""/>
    <s v=""/>
    <s v=""/>
    <s v=""/>
    <s v=""/>
    <s v=""/>
    <s v=""/>
    <s v=""/>
    <s v=""/>
    <s v=""/>
    <s v=""/>
    <s v=""/>
    <s v=""/>
    <s v=""/>
    <s v=""/>
    <s v=""/>
  </r>
  <r>
    <n v="1"/>
    <x v="9"/>
    <s v="г. Губаха, пр-т Ленина, д. 11"/>
    <n v="1951"/>
    <m/>
    <s v="Блоки"/>
    <n v="2"/>
    <n v="2"/>
    <n v="951.7"/>
    <n v="879.3"/>
    <n v="651.4"/>
    <n v="30"/>
    <n v="5545698.6600000001"/>
    <m/>
    <m/>
    <m/>
    <n v="5545698.6600000001"/>
    <n v="6306.9471852610031"/>
    <n v="6306.9471852610031"/>
    <x v="2"/>
    <x v="1"/>
    <m/>
    <m/>
    <s v="г. Губаха, пр-т Ленина, д. 11: 2025"/>
    <n v="1"/>
    <s v=""/>
    <s v=""/>
    <s v=""/>
    <s v=""/>
    <s v=""/>
    <s v=""/>
    <s v=""/>
    <s v=""/>
    <s v=""/>
    <s v=""/>
    <n v="1"/>
    <s v=""/>
    <s v=""/>
    <s v=""/>
    <s v=""/>
    <s v=""/>
    <s v=""/>
    <s v=""/>
    <s v=""/>
    <s v=""/>
    <s v=""/>
    <s v="Рфа"/>
  </r>
  <r>
    <n v="2"/>
    <x v="9"/>
    <s v="г. Губаха, пр-т Ленина, д. 19"/>
    <n v="1960"/>
    <m/>
    <s v="Крупные блоки"/>
    <n v="5"/>
    <n v="2"/>
    <n v="2434.8200000000002"/>
    <n v="1578.4"/>
    <n v="1378.4"/>
    <n v="78"/>
    <n v="6056955.6200000001"/>
    <m/>
    <m/>
    <m/>
    <n v="6056955.6200000001"/>
    <n v="3837.4021920932587"/>
    <n v="3837.4021920932587"/>
    <x v="2"/>
    <x v="1"/>
    <m/>
    <m/>
    <s v="г. Губаха, пр-т Ленина, д. 19: 2025"/>
    <n v="1"/>
    <s v=""/>
    <n v="1"/>
    <s v=""/>
    <s v=""/>
    <s v=""/>
    <s v=""/>
    <s v=""/>
    <s v=""/>
    <s v=""/>
    <s v=""/>
    <s v=""/>
    <s v=""/>
    <s v=""/>
    <s v=""/>
    <s v=""/>
    <s v=""/>
    <s v=""/>
    <s v=""/>
    <s v=""/>
    <s v=""/>
    <s v=""/>
    <s v="РВИС ( ТЕП )"/>
  </r>
  <r>
    <n v="3"/>
    <x v="9"/>
    <s v="г. Губаха, пр-т Ленина, д. 25"/>
    <n v="1961"/>
    <m/>
    <s v="Крупные блоки"/>
    <n v="5"/>
    <n v="2"/>
    <n v="2066.61"/>
    <n v="1601.1"/>
    <n v="1420.3"/>
    <n v="77"/>
    <n v="5140981.7"/>
    <m/>
    <m/>
    <m/>
    <n v="5140981.7"/>
    <n v="3210.9060645806012"/>
    <n v="3210.9060645806012"/>
    <x v="2"/>
    <x v="1"/>
    <m/>
    <m/>
    <s v="г. Губаха, пр-т Ленина, д. 25: 2025"/>
    <n v="1"/>
    <s v=""/>
    <n v="1"/>
    <s v=""/>
    <s v=""/>
    <s v=""/>
    <s v=""/>
    <s v=""/>
    <s v=""/>
    <s v=""/>
    <s v=""/>
    <s v=""/>
    <s v=""/>
    <s v=""/>
    <s v=""/>
    <s v=""/>
    <s v=""/>
    <s v=""/>
    <s v=""/>
    <s v=""/>
    <s v=""/>
    <s v=""/>
    <s v="РВИС ( ТЕП )"/>
  </r>
  <r>
    <n v="4"/>
    <x v="9"/>
    <s v="г. Губаха, пр-т Ленина, д. 35"/>
    <n v="1977"/>
    <m/>
    <s v="Кирпич"/>
    <n v="9"/>
    <n v="1"/>
    <n v="3107.7"/>
    <n v="2929.9"/>
    <n v="2068.3000000000002"/>
    <n v="91"/>
    <n v="6183670.3799999999"/>
    <m/>
    <m/>
    <m/>
    <n v="6183670.3799999999"/>
    <n v="2110.5397385576298"/>
    <n v="2110.5397385576298"/>
    <x v="2"/>
    <x v="1"/>
    <m/>
    <m/>
    <s v="г. Губаха, пр-т Ленина, д. 35: 2025"/>
    <n v="1"/>
    <s v=""/>
    <n v="1"/>
    <s v=""/>
    <s v=""/>
    <s v=""/>
    <s v=""/>
    <s v=""/>
    <s v=""/>
    <s v=""/>
    <s v=""/>
    <s v=""/>
    <s v=""/>
    <s v=""/>
    <s v=""/>
    <s v=""/>
    <s v=""/>
    <s v=""/>
    <s v=""/>
    <s v=""/>
    <s v=""/>
    <s v=""/>
    <s v="РВИС ( ТЕП )"/>
  </r>
  <r>
    <n v="5"/>
    <x v="9"/>
    <s v="г. Губаха, пр-т Ленина, д. 41"/>
    <n v="1975"/>
    <m/>
    <s v="Кирпич"/>
    <n v="9"/>
    <n v="2"/>
    <n v="6812.9"/>
    <n v="5997.4"/>
    <n v="4148"/>
    <n v="114"/>
    <n v="13556240.289999999"/>
    <m/>
    <m/>
    <m/>
    <n v="13556240.289999999"/>
    <n v="2260.3528679094275"/>
    <n v="2260.3528679094275"/>
    <x v="2"/>
    <x v="1"/>
    <m/>
    <m/>
    <s v="г. Губаха, пр-т Ленина, д. 41: 2025"/>
    <n v="1"/>
    <s v=""/>
    <n v="1"/>
    <s v=""/>
    <s v=""/>
    <s v=""/>
    <s v=""/>
    <s v=""/>
    <s v=""/>
    <s v=""/>
    <s v=""/>
    <s v=""/>
    <s v=""/>
    <s v=""/>
    <s v=""/>
    <s v=""/>
    <s v=""/>
    <s v=""/>
    <s v=""/>
    <s v=""/>
    <s v=""/>
    <s v=""/>
    <s v="РВИС ( ТЕП )"/>
  </r>
  <r>
    <n v="6"/>
    <x v="9"/>
    <s v="г. Губаха, пр-т Октябрьский, д. 18"/>
    <n v="1974"/>
    <m/>
    <s v="Крупные блоки"/>
    <n v="5"/>
    <n v="4"/>
    <n v="3198.4"/>
    <n v="3198.4"/>
    <n v="3023.8"/>
    <n v="144"/>
    <n v="3428045.12"/>
    <m/>
    <m/>
    <m/>
    <n v="3428045.12"/>
    <n v="1071.8"/>
    <n v="1071.8"/>
    <x v="2"/>
    <x v="2"/>
    <m/>
    <m/>
    <s v="г. Губаха, пр-т Октябрьский, д. 18: 2025"/>
    <n v="1"/>
    <s v=""/>
    <s v=""/>
    <s v=""/>
    <s v=""/>
    <s v=""/>
    <s v=""/>
    <n v="1"/>
    <s v=""/>
    <s v=""/>
    <s v=""/>
    <s v=""/>
    <s v=""/>
    <s v=""/>
    <s v=""/>
    <s v=""/>
    <s v=""/>
    <s v=""/>
    <s v=""/>
    <s v=""/>
    <s v=""/>
    <s v=""/>
    <s v="РП"/>
  </r>
  <r>
    <n v="7"/>
    <x v="9"/>
    <s v="г. Губаха, ул. 2-я Коммунистическая, д. 99"/>
    <n v="1961"/>
    <m/>
    <s v="Шлакоблок"/>
    <n v="3"/>
    <n v="4"/>
    <n v="1777.3999999999999"/>
    <n v="1777.3999999999999"/>
    <n v="1646.3"/>
    <n v="70"/>
    <n v="33735052"/>
    <m/>
    <m/>
    <m/>
    <n v="33735052"/>
    <n v="18980"/>
    <n v="18980"/>
    <x v="2"/>
    <x v="1"/>
    <m/>
    <m/>
    <s v="г. Губаха, ул. 2-я Коммунистическая, д. 99: 2025"/>
    <n v="4"/>
    <s v=""/>
    <n v="1"/>
    <s v=""/>
    <n v="1"/>
    <s v=""/>
    <n v="1"/>
    <s v=""/>
    <s v=""/>
    <s v=""/>
    <n v="1"/>
    <s v=""/>
    <s v=""/>
    <s v=""/>
    <s v=""/>
    <s v=""/>
    <s v=""/>
    <s v=""/>
    <s v=""/>
    <s v=""/>
    <s v=""/>
    <s v=""/>
    <s v="РВИС ( ТЕП ХВС ВОД ) РК"/>
  </r>
  <r>
    <n v="8"/>
    <x v="9"/>
    <s v="г. Губаха, ул. Газеты Правда, д. 10"/>
    <n v="1953"/>
    <m/>
    <s v="Блоки"/>
    <n v="2"/>
    <n v="2"/>
    <n v="443"/>
    <n v="383.1"/>
    <n v="383.1"/>
    <n v="10"/>
    <n v="4233923.7699999996"/>
    <m/>
    <m/>
    <m/>
    <n v="4233923.7699999996"/>
    <n v="11051.745679979116"/>
    <n v="11051.745679979116"/>
    <x v="2"/>
    <x v="1"/>
    <m/>
    <m/>
    <s v="г. Губаха, ул. Газеты Правда, д. 10: 2025"/>
    <n v="1"/>
    <s v=""/>
    <s v=""/>
    <s v=""/>
    <s v=""/>
    <s v=""/>
    <s v=""/>
    <s v=""/>
    <s v=""/>
    <s v=""/>
    <n v="1"/>
    <s v=""/>
    <s v=""/>
    <s v=""/>
    <s v=""/>
    <s v=""/>
    <s v=""/>
    <s v=""/>
    <s v=""/>
    <s v=""/>
    <s v=""/>
    <s v=""/>
    <s v="РК"/>
  </r>
  <r>
    <n v="9"/>
    <x v="9"/>
    <s v="г. Губаха, ул. Газеты Правда, д. 19"/>
    <n v="1955"/>
    <m/>
    <s v="Блоки"/>
    <n v="3"/>
    <n v="2"/>
    <n v="818.16"/>
    <n v="749.1"/>
    <n v="627.1"/>
    <n v="34"/>
    <n v="7819474.2000000002"/>
    <m/>
    <m/>
    <m/>
    <n v="7819474.2000000002"/>
    <n v="10438.491790148179"/>
    <n v="10438.491790148179"/>
    <x v="2"/>
    <x v="1"/>
    <m/>
    <m/>
    <s v="г. Губаха, ул. Газеты Правда, д. 19: 2025"/>
    <n v="1"/>
    <s v=""/>
    <s v=""/>
    <s v=""/>
    <s v=""/>
    <s v=""/>
    <s v=""/>
    <s v=""/>
    <s v=""/>
    <s v=""/>
    <n v="1"/>
    <s v=""/>
    <s v=""/>
    <s v=""/>
    <s v=""/>
    <s v=""/>
    <s v=""/>
    <s v=""/>
    <s v=""/>
    <s v=""/>
    <s v=""/>
    <s v=""/>
    <s v="РК"/>
  </r>
  <r>
    <n v="10"/>
    <x v="9"/>
    <s v="г. Губаха, ул. Газеты Правда, д. 23"/>
    <n v="1953"/>
    <m/>
    <s v="Блоки"/>
    <n v="2"/>
    <n v="2"/>
    <n v="896.8"/>
    <n v="821.2"/>
    <n v="724.1"/>
    <n v="29"/>
    <n v="8571067.3499999996"/>
    <m/>
    <m/>
    <m/>
    <n v="8571067.3499999996"/>
    <n v="10437.247138334144"/>
    <n v="10437.247138334144"/>
    <x v="2"/>
    <x v="1"/>
    <m/>
    <m/>
    <s v="г. Губаха, ул. Газеты Правда, д. 23: 2025"/>
    <n v="1"/>
    <s v=""/>
    <s v=""/>
    <s v=""/>
    <s v=""/>
    <s v=""/>
    <s v=""/>
    <s v=""/>
    <s v=""/>
    <s v=""/>
    <n v="1"/>
    <s v=""/>
    <s v=""/>
    <s v=""/>
    <s v=""/>
    <s v=""/>
    <s v=""/>
    <s v=""/>
    <s v=""/>
    <s v=""/>
    <s v=""/>
    <s v=""/>
    <s v="РК"/>
  </r>
  <r>
    <n v="11"/>
    <x v="9"/>
    <s v="г. Губаха, ул. Газеты Правда, д. 25"/>
    <n v="1953"/>
    <m/>
    <s v="Блоки"/>
    <n v="2"/>
    <n v="2"/>
    <n v="814.6"/>
    <n v="733.5"/>
    <n v="733.5"/>
    <n v="24"/>
    <n v="8099689.9900000002"/>
    <m/>
    <m/>
    <m/>
    <n v="8099689.9900000002"/>
    <n v="11042.522140422632"/>
    <n v="11042.522140422632"/>
    <x v="2"/>
    <x v="1"/>
    <m/>
    <m/>
    <s v="г. Губаха, ул. Газеты Правда, д. 25: 2025"/>
    <n v="3"/>
    <s v=""/>
    <n v="1"/>
    <s v=""/>
    <n v="1"/>
    <n v="1"/>
    <s v=""/>
    <s v=""/>
    <s v=""/>
    <s v=""/>
    <s v=""/>
    <s v=""/>
    <s v=""/>
    <s v=""/>
    <s v=""/>
    <s v=""/>
    <s v=""/>
    <s v=""/>
    <s v=""/>
    <s v=""/>
    <s v=""/>
    <s v=""/>
    <s v="РВИС ( ТЕП ХВС ГВС )"/>
  </r>
  <r>
    <n v="12"/>
    <x v="9"/>
    <s v="г. Губаха, ул. Газеты Правда, д. 26"/>
    <n v="1954"/>
    <m/>
    <s v="Блоки"/>
    <n v="2"/>
    <n v="1"/>
    <n v="437.8"/>
    <n v="406.3"/>
    <n v="406.3"/>
    <n v="20"/>
    <n v="2551126.27"/>
    <m/>
    <m/>
    <m/>
    <n v="2551126.27"/>
    <n v="6278.9226433669701"/>
    <n v="6278.9226433669701"/>
    <x v="2"/>
    <x v="1"/>
    <m/>
    <m/>
    <s v="г. Губаха, ул. Газеты Правда, д. 26: 2025"/>
    <n v="1"/>
    <s v=""/>
    <s v=""/>
    <s v=""/>
    <s v=""/>
    <s v=""/>
    <s v=""/>
    <s v=""/>
    <s v=""/>
    <s v=""/>
    <s v=""/>
    <n v="1"/>
    <s v=""/>
    <s v=""/>
    <s v=""/>
    <s v=""/>
    <s v=""/>
    <s v=""/>
    <s v=""/>
    <s v=""/>
    <s v=""/>
    <s v=""/>
    <s v="Рфа"/>
  </r>
  <r>
    <n v="13"/>
    <x v="9"/>
    <s v="г. Губаха, ул. Газеты Правда, д. 41"/>
    <n v="1957"/>
    <m/>
    <s v="Блоки"/>
    <n v="3"/>
    <n v="3"/>
    <n v="1575.6"/>
    <n v="1440.3"/>
    <n v="1440.3"/>
    <n v="45"/>
    <n v="2003706.28"/>
    <m/>
    <m/>
    <m/>
    <n v="2003706.28"/>
    <n v="1391.1728667638688"/>
    <n v="1391.1728667638688"/>
    <x v="2"/>
    <x v="1"/>
    <m/>
    <m/>
    <s v="г. Губаха, ул. Газеты Правда, д. 41: 2025"/>
    <n v="1"/>
    <s v=""/>
    <s v=""/>
    <s v=""/>
    <s v=""/>
    <s v=""/>
    <s v=""/>
    <n v="1"/>
    <s v=""/>
    <s v=""/>
    <s v=""/>
    <s v=""/>
    <s v=""/>
    <s v=""/>
    <s v=""/>
    <s v=""/>
    <s v=""/>
    <s v=""/>
    <s v=""/>
    <s v=""/>
    <s v=""/>
    <s v=""/>
    <s v="РП"/>
  </r>
  <r>
    <n v="14"/>
    <x v="9"/>
    <s v="г. Губаха, ул. Дегтярева, д. 28"/>
    <n v="1960"/>
    <m/>
    <n v="0"/>
    <n v="3"/>
    <n v="3"/>
    <n v="1637.5"/>
    <n v="1534.4"/>
    <n v="1380.96"/>
    <n v="0"/>
    <n v="17775766.630000003"/>
    <m/>
    <m/>
    <m/>
    <n v="17775766.630000003"/>
    <n v="11584.832266684047"/>
    <n v="11584.832266684047"/>
    <x v="2"/>
    <x v="1"/>
    <m/>
    <m/>
    <s v="г. Губаха, ул. Дегтярева, д. 28: 2025"/>
    <n v="2"/>
    <s v=""/>
    <s v=""/>
    <s v=""/>
    <s v=""/>
    <s v=""/>
    <s v=""/>
    <s v=""/>
    <s v=""/>
    <s v=""/>
    <n v="1"/>
    <s v=""/>
    <s v=""/>
    <s v=""/>
    <n v="1"/>
    <s v=""/>
    <s v=""/>
    <s v=""/>
    <s v=""/>
    <s v=""/>
    <s v=""/>
    <s v=""/>
    <s v="РК РФ"/>
  </r>
  <r>
    <n v="15"/>
    <x v="9"/>
    <s v="г. Губаха, ул. Дегтярева, д. 9"/>
    <n v="1993"/>
    <m/>
    <s v="Кирпич"/>
    <n v="9"/>
    <n v="6"/>
    <n v="17906"/>
    <n v="10871"/>
    <n v="10871"/>
    <n v="0"/>
    <n v="35629179.740000002"/>
    <m/>
    <m/>
    <m/>
    <n v="35629179.740000002"/>
    <n v="3277.4519124275598"/>
    <n v="3277.4519124275598"/>
    <x v="2"/>
    <x v="1"/>
    <m/>
    <m/>
    <s v="г. Губаха, ул. Дегтярева, д. 9: 2025"/>
    <n v="1"/>
    <s v=""/>
    <n v="1"/>
    <s v=""/>
    <s v=""/>
    <s v=""/>
    <s v=""/>
    <s v=""/>
    <s v=""/>
    <s v=""/>
    <s v=""/>
    <s v=""/>
    <s v=""/>
    <s v=""/>
    <s v=""/>
    <s v=""/>
    <s v=""/>
    <s v=""/>
    <s v=""/>
    <s v=""/>
    <s v=""/>
    <s v=""/>
    <s v="РВИС ( ТЕП )"/>
  </r>
  <r>
    <n v="16"/>
    <x v="9"/>
    <s v="г. Губаха, ул. Мичурина, д. 2"/>
    <n v="1961"/>
    <m/>
    <s v="Крупные блоки"/>
    <n v="5"/>
    <n v="2"/>
    <n v="2078.63"/>
    <n v="1591.8"/>
    <n v="1561.7"/>
    <n v="79"/>
    <n v="5170883.13"/>
    <m/>
    <m/>
    <m/>
    <n v="5170883.13"/>
    <n v="3248.4502638522426"/>
    <n v="3248.4502638522426"/>
    <x v="2"/>
    <x v="1"/>
    <m/>
    <m/>
    <s v="г. Губаха, ул. Мичурина, д. 2: 2025"/>
    <n v="1"/>
    <s v=""/>
    <n v="1"/>
    <s v=""/>
    <s v=""/>
    <s v=""/>
    <s v=""/>
    <s v=""/>
    <s v=""/>
    <s v=""/>
    <s v=""/>
    <s v=""/>
    <s v=""/>
    <s v=""/>
    <s v=""/>
    <s v=""/>
    <s v=""/>
    <s v=""/>
    <s v=""/>
    <s v=""/>
    <s v=""/>
    <s v=""/>
    <s v="РВИС ( ТЕП )"/>
  </r>
  <r>
    <n v="17"/>
    <x v="9"/>
    <s v="г. Губаха, ул. Орджоникидзе, д. 13"/>
    <n v="1963"/>
    <m/>
    <s v="Крупные блоки"/>
    <n v="4"/>
    <n v="3"/>
    <n v="2065.9"/>
    <n v="2065.9"/>
    <n v="1886.7"/>
    <n v="96"/>
    <n v="9303821.9700000007"/>
    <m/>
    <m/>
    <m/>
    <n v="9303821.9700000007"/>
    <n v="4503.5200009681012"/>
    <n v="4503.5200009681012"/>
    <x v="2"/>
    <x v="1"/>
    <m/>
    <m/>
    <s v="г. Губаха, ул. Орджоникидзе, д. 13: 2025"/>
    <n v="1"/>
    <s v=""/>
    <s v=""/>
    <s v=""/>
    <s v=""/>
    <s v=""/>
    <s v=""/>
    <s v=""/>
    <s v=""/>
    <s v=""/>
    <n v="1"/>
    <s v=""/>
    <s v=""/>
    <s v=""/>
    <s v=""/>
    <s v=""/>
    <s v=""/>
    <s v=""/>
    <s v=""/>
    <s v=""/>
    <s v=""/>
    <s v=""/>
    <s v="РК"/>
  </r>
  <r>
    <n v="18"/>
    <x v="9"/>
    <s v="г. Губаха, ул. Павлика Морозова, д. 15"/>
    <n v="1953"/>
    <m/>
    <s v="Блоки"/>
    <n v="2"/>
    <n v="2"/>
    <n v="921"/>
    <n v="840.8"/>
    <n v="745.7"/>
    <n v="29"/>
    <n v="5366805.1500000004"/>
    <m/>
    <m/>
    <m/>
    <n v="5366805.1500000004"/>
    <n v="6382.9747264509997"/>
    <n v="6382.9747264509997"/>
    <x v="2"/>
    <x v="1"/>
    <m/>
    <m/>
    <s v="г. Губаха, ул. Павлика Морозова, д. 15: 2025"/>
    <n v="1"/>
    <s v=""/>
    <s v=""/>
    <s v=""/>
    <s v=""/>
    <s v=""/>
    <s v=""/>
    <s v=""/>
    <s v=""/>
    <s v=""/>
    <s v=""/>
    <n v="1"/>
    <s v=""/>
    <s v=""/>
    <s v=""/>
    <s v=""/>
    <s v=""/>
    <s v=""/>
    <s v=""/>
    <s v=""/>
    <s v=""/>
    <s v=""/>
    <s v="Рфа"/>
  </r>
  <r>
    <n v="19"/>
    <x v="9"/>
    <s v="г. Губаха, ул. Циолковского, д. 4"/>
    <n v="1962"/>
    <m/>
    <s v="Крупные блоки"/>
    <n v="5"/>
    <n v="2"/>
    <n v="1992.74"/>
    <n v="1600.4"/>
    <n v="1531.8"/>
    <n v="74"/>
    <n v="4957219.7300000004"/>
    <m/>
    <m/>
    <m/>
    <n v="4957219.7300000004"/>
    <n v="3097.4879592601851"/>
    <n v="3097.4879592601851"/>
    <x v="2"/>
    <x v="1"/>
    <m/>
    <m/>
    <s v="г. Губаха, ул. Циолковского, д. 4: 2025"/>
    <n v="1"/>
    <s v=""/>
    <n v="1"/>
    <s v=""/>
    <s v=""/>
    <s v=""/>
    <s v=""/>
    <s v=""/>
    <s v=""/>
    <s v=""/>
    <s v=""/>
    <s v=""/>
    <s v=""/>
    <s v=""/>
    <s v=""/>
    <s v=""/>
    <s v=""/>
    <s v=""/>
    <s v=""/>
    <s v=""/>
    <s v=""/>
    <s v=""/>
    <s v="РВИС ( ТЕП )"/>
  </r>
  <r>
    <n v="20"/>
    <x v="9"/>
    <s v="г. Губаха, ул. Циолковского, д. 5"/>
    <n v="1955"/>
    <m/>
    <s v="Крупные блоки"/>
    <n v="2"/>
    <n v="1"/>
    <n v="353"/>
    <n v="321.3"/>
    <n v="236.8"/>
    <n v="8"/>
    <n v="5430742.6200000001"/>
    <m/>
    <m/>
    <m/>
    <n v="5430742.6200000001"/>
    <n v="16902.40466853408"/>
    <n v="16902.40466853408"/>
    <x v="2"/>
    <x v="1"/>
    <m/>
    <m/>
    <s v="г. Губаха, ул. Циолковского, д. 5: 2025"/>
    <n v="2"/>
    <s v=""/>
    <s v=""/>
    <s v=""/>
    <s v=""/>
    <s v=""/>
    <s v=""/>
    <s v=""/>
    <s v=""/>
    <s v=""/>
    <n v="1"/>
    <n v="1"/>
    <s v=""/>
    <s v=""/>
    <s v=""/>
    <s v=""/>
    <s v=""/>
    <s v=""/>
    <s v=""/>
    <s v=""/>
    <s v=""/>
    <s v=""/>
    <s v="РК Рфа"/>
  </r>
  <r>
    <n v="21"/>
    <x v="9"/>
    <s v="г. Губаха, ул. Шахтостроителей, д. 8"/>
    <n v="1953"/>
    <m/>
    <s v="Дерево"/>
    <n v="2"/>
    <n v="1"/>
    <n v="510.9"/>
    <n v="318.7"/>
    <n v="318.7"/>
    <n v="10"/>
    <n v="2977090.94"/>
    <m/>
    <m/>
    <m/>
    <n v="2977090.94"/>
    <n v="9341.3584562284286"/>
    <n v="9341.3584562284286"/>
    <x v="2"/>
    <x v="1"/>
    <m/>
    <m/>
    <s v="г. Губаха, ул. Шахтостроителей, д. 8: 2025"/>
    <n v="1"/>
    <s v=""/>
    <s v=""/>
    <s v=""/>
    <s v=""/>
    <s v=""/>
    <s v=""/>
    <s v=""/>
    <s v=""/>
    <s v=""/>
    <s v=""/>
    <n v="1"/>
    <s v=""/>
    <s v=""/>
    <s v=""/>
    <s v=""/>
    <s v=""/>
    <s v=""/>
    <s v=""/>
    <s v=""/>
    <s v=""/>
    <s v=""/>
    <s v="Рфа"/>
  </r>
  <r>
    <n v="0"/>
    <x v="1"/>
    <s v="Добрянский городской округ Пермского края"/>
    <s v=""/>
    <m/>
    <s v=""/>
    <s v=""/>
    <s v=""/>
    <n v="1603.3"/>
    <n v="1526.8"/>
    <n v="1526.8"/>
    <n v="83"/>
    <n v="13086736.120000001"/>
    <n v="0"/>
    <n v="0"/>
    <n v="0"/>
    <n v="13086736.120000001"/>
    <m/>
    <m/>
    <x v="0"/>
    <x v="0"/>
    <m/>
    <m/>
    <s v=""/>
    <n v="0"/>
    <s v=""/>
    <s v=""/>
    <s v=""/>
    <s v=""/>
    <s v=""/>
    <s v=""/>
    <s v=""/>
    <s v=""/>
    <s v=""/>
    <s v=""/>
    <s v=""/>
    <s v=""/>
    <s v=""/>
    <s v=""/>
    <s v=""/>
    <s v=""/>
    <s v=""/>
    <s v=""/>
    <s v=""/>
    <s v=""/>
    <s v=""/>
    <s v=""/>
  </r>
  <r>
    <n v="1"/>
    <x v="10"/>
    <s v="г. Добрянка, ул. Жуковского, д. 31"/>
    <n v="1961"/>
    <m/>
    <s v="Кирпич"/>
    <n v="2"/>
    <n v="2"/>
    <n v="670"/>
    <n v="641.4"/>
    <n v="641.4"/>
    <n v="20"/>
    <n v="895649.3"/>
    <m/>
    <m/>
    <m/>
    <n v="895649.3"/>
    <n v="1396.3974119114439"/>
    <n v="1396.3974119114439"/>
    <x v="2"/>
    <x v="1"/>
    <m/>
    <m/>
    <s v="г. Добрянка, ул. Жуковского, д. 31: 2025"/>
    <n v="1"/>
    <s v=""/>
    <s v=""/>
    <n v="1"/>
    <s v=""/>
    <s v=""/>
    <s v=""/>
    <s v=""/>
    <s v=""/>
    <s v=""/>
    <s v=""/>
    <s v=""/>
    <s v=""/>
    <s v=""/>
    <s v=""/>
    <s v=""/>
    <s v=""/>
    <s v=""/>
    <s v=""/>
    <s v=""/>
    <s v=""/>
    <s v=""/>
    <s v="РВИС ( ГАЗ )"/>
  </r>
  <r>
    <n v="2"/>
    <x v="10"/>
    <s v="п. Пальники, ул. Молодежная, д. 4"/>
    <n v="1968"/>
    <m/>
    <s v="Шлакоблок"/>
    <n v="2"/>
    <n v="2"/>
    <n v="459.1"/>
    <n v="459.1"/>
    <n v="459.1"/>
    <n v="33"/>
    <n v="7658972.4800000004"/>
    <m/>
    <m/>
    <m/>
    <n v="7658972.4800000004"/>
    <n v="16682.58000435635"/>
    <n v="16682.58000435635"/>
    <x v="2"/>
    <x v="1"/>
    <m/>
    <m/>
    <s v="п. Пальники, ул. Молодежная, д. 4: 2025"/>
    <n v="3"/>
    <s v=""/>
    <s v=""/>
    <s v=""/>
    <s v=""/>
    <s v=""/>
    <s v=""/>
    <s v=""/>
    <s v=""/>
    <s v=""/>
    <n v="1"/>
    <n v="1"/>
    <s v=""/>
    <s v=""/>
    <n v="1"/>
    <s v=""/>
    <s v=""/>
    <s v=""/>
    <s v=""/>
    <s v=""/>
    <s v=""/>
    <s v=""/>
    <s v="РК Рфа РФ"/>
  </r>
  <r>
    <n v="3"/>
    <x v="10"/>
    <s v="пгт Полазна, ул. Нефтяников, д. 14"/>
    <n v="1969"/>
    <m/>
    <s v="Дерево"/>
    <n v="2"/>
    <n v="2"/>
    <n v="474.2"/>
    <n v="426.3"/>
    <n v="426.3"/>
    <n v="30"/>
    <n v="4532114.34"/>
    <m/>
    <m/>
    <m/>
    <n v="4532114.34"/>
    <n v="10631.279239971851"/>
    <n v="10631.279239971851"/>
    <x v="2"/>
    <x v="1"/>
    <m/>
    <m/>
    <s v="пгт Полазна, ул. Нефтяников, д. 14: 2025"/>
    <n v="1"/>
    <s v=""/>
    <s v=""/>
    <s v=""/>
    <s v=""/>
    <s v=""/>
    <s v=""/>
    <s v=""/>
    <s v=""/>
    <s v=""/>
    <n v="1"/>
    <s v=""/>
    <s v=""/>
    <s v=""/>
    <s v=""/>
    <s v=""/>
    <s v=""/>
    <s v=""/>
    <s v=""/>
    <s v=""/>
    <s v=""/>
    <s v=""/>
    <s v="РК"/>
  </r>
  <r>
    <n v="0"/>
    <x v="1"/>
    <s v="Кизеловский городской округ Пермского края"/>
    <s v=""/>
    <m/>
    <s v=""/>
    <s v=""/>
    <s v=""/>
    <n v="1533.5"/>
    <n v="1282.9000000000001"/>
    <n v="1205"/>
    <n v="55"/>
    <n v="19421532.150000002"/>
    <n v="0"/>
    <n v="0"/>
    <n v="0"/>
    <n v="19421532.150000002"/>
    <m/>
    <m/>
    <x v="0"/>
    <x v="0"/>
    <m/>
    <m/>
    <s v=""/>
    <n v="0"/>
    <s v=""/>
    <s v=""/>
    <s v=""/>
    <s v=""/>
    <s v=""/>
    <s v=""/>
    <s v=""/>
    <s v=""/>
    <s v=""/>
    <s v=""/>
    <s v=""/>
    <s v=""/>
    <s v=""/>
    <s v=""/>
    <s v=""/>
    <s v=""/>
    <s v=""/>
    <s v=""/>
    <s v=""/>
    <s v=""/>
    <s v=""/>
    <s v=""/>
  </r>
  <r>
    <n v="1"/>
    <x v="13"/>
    <s v="г. Кизел, ул. Юных Коммунаров, д. 27"/>
    <n v="1940"/>
    <m/>
    <s v="Кирпич"/>
    <n v="3"/>
    <n v="4"/>
    <n v="1533.5"/>
    <n v="1282.9000000000001"/>
    <n v="1205"/>
    <n v="55"/>
    <n v="19421532.150000002"/>
    <m/>
    <m/>
    <m/>
    <n v="19421532.150000002"/>
    <n v="15138.773209135554"/>
    <n v="15138.773209135554"/>
    <x v="2"/>
    <x v="1"/>
    <m/>
    <m/>
    <s v="г. Кизел, ул. Юных Коммунаров, д. 27: 2025"/>
    <n v="6"/>
    <n v="1"/>
    <n v="1"/>
    <n v="1"/>
    <n v="1"/>
    <n v="1"/>
    <n v="1"/>
    <s v=""/>
    <s v=""/>
    <s v=""/>
    <s v=""/>
    <s v=""/>
    <s v=""/>
    <s v=""/>
    <s v=""/>
    <s v=""/>
    <s v=""/>
    <s v=""/>
    <s v=""/>
    <s v=""/>
    <s v=""/>
    <s v=""/>
    <s v="РВИС ( ЭЛ ТЕП ГАЗ ХВС ГВС ВОД )"/>
  </r>
  <r>
    <n v="0"/>
    <x v="1"/>
    <s v="Красновишерский городской округ Пермского края"/>
    <s v=""/>
    <m/>
    <s v=""/>
    <s v=""/>
    <s v=""/>
    <n v="41678.789999999994"/>
    <n v="39556.200000000004"/>
    <n v="35935.21"/>
    <n v="1334"/>
    <n v="74905056.569999993"/>
    <n v="0"/>
    <n v="0"/>
    <n v="0"/>
    <n v="74905056.569999993"/>
    <m/>
    <m/>
    <x v="0"/>
    <x v="0"/>
    <m/>
    <m/>
    <s v=""/>
    <n v="0"/>
    <s v=""/>
    <s v=""/>
    <s v=""/>
    <s v=""/>
    <s v=""/>
    <s v=""/>
    <s v=""/>
    <s v=""/>
    <s v=""/>
    <s v=""/>
    <s v=""/>
    <s v=""/>
    <s v=""/>
    <s v=""/>
    <s v=""/>
    <s v=""/>
    <s v=""/>
    <s v=""/>
    <s v=""/>
    <s v=""/>
    <s v=""/>
    <s v=""/>
  </r>
  <r>
    <n v="1"/>
    <x v="14"/>
    <s v="г. Красновишерск, ул. Гагарина, д. 29"/>
    <n v="1954"/>
    <m/>
    <s v="Камень"/>
    <n v="2"/>
    <n v="2"/>
    <n v="726.39"/>
    <n v="634.4"/>
    <n v="534.1"/>
    <n v="27"/>
    <n v="537688.41"/>
    <m/>
    <m/>
    <m/>
    <n v="537688.41"/>
    <n v="847.55424022698617"/>
    <n v="847.55424022698617"/>
    <x v="2"/>
    <x v="1"/>
    <m/>
    <m/>
    <s v="г. Красновишерск, ул. Гагарина, д. 29: 2025"/>
    <n v="1"/>
    <n v="1"/>
    <s v=""/>
    <s v=""/>
    <s v=""/>
    <s v=""/>
    <s v=""/>
    <s v=""/>
    <s v=""/>
    <s v=""/>
    <s v=""/>
    <s v=""/>
    <s v=""/>
    <s v=""/>
    <s v=""/>
    <s v=""/>
    <s v=""/>
    <s v=""/>
    <s v=""/>
    <s v=""/>
    <s v=""/>
    <s v=""/>
    <s v="РВИС ( ЭЛ )"/>
  </r>
  <r>
    <n v="2"/>
    <x v="14"/>
    <s v="г. Красновишерск, ул. Гагарина, д. 31"/>
    <n v="1956"/>
    <m/>
    <s v="Камень"/>
    <n v="2"/>
    <n v="2"/>
    <n v="742.5"/>
    <n v="678.3"/>
    <n v="619.1"/>
    <n v="30"/>
    <n v="7545901.2799999993"/>
    <m/>
    <m/>
    <m/>
    <n v="7545901.2799999993"/>
    <n v="11124.725460710601"/>
    <n v="11124.725460710601"/>
    <x v="2"/>
    <x v="1"/>
    <m/>
    <m/>
    <s v="г. Красновишерск, ул. Гагарина, д. 31: 2025"/>
    <n v="4"/>
    <n v="1"/>
    <n v="1"/>
    <s v=""/>
    <n v="1"/>
    <s v=""/>
    <n v="1"/>
    <s v=""/>
    <s v=""/>
    <s v=""/>
    <s v=""/>
    <s v=""/>
    <s v=""/>
    <s v=""/>
    <s v=""/>
    <s v=""/>
    <s v=""/>
    <s v=""/>
    <s v=""/>
    <s v=""/>
    <s v=""/>
    <s v=""/>
    <s v="РВИС ( ЭЛ ТЕП ХВС ВОД )"/>
  </r>
  <r>
    <n v="3"/>
    <x v="14"/>
    <s v="г. Красновишерск, ул. Дзержинского, д. 24"/>
    <n v="1987"/>
    <m/>
    <s v="Панель"/>
    <n v="5"/>
    <n v="6"/>
    <n v="4436.3999999999996"/>
    <n v="3900.3"/>
    <n v="3816.7"/>
    <n v="189"/>
    <n v="41639518.030000001"/>
    <m/>
    <m/>
    <m/>
    <n v="41639518.030000001"/>
    <n v="10675.978265774427"/>
    <n v="10675.978265774427"/>
    <x v="2"/>
    <x v="1"/>
    <m/>
    <m/>
    <s v="г. Красновишерск, ул. Дзержинского, д. 24: 2025"/>
    <n v="2"/>
    <s v=""/>
    <s v=""/>
    <s v=""/>
    <s v=""/>
    <s v=""/>
    <s v=""/>
    <s v=""/>
    <s v=""/>
    <s v=""/>
    <n v="1"/>
    <n v="1"/>
    <s v=""/>
    <s v=""/>
    <s v=""/>
    <s v=""/>
    <s v=""/>
    <s v=""/>
    <s v=""/>
    <s v=""/>
    <s v=""/>
    <s v=""/>
    <s v="РК Рфа"/>
  </r>
  <r>
    <n v="4"/>
    <x v="14"/>
    <s v="г. Красновишерск, ул. Спортивная, д. 15 кор. 1"/>
    <n v="1976"/>
    <m/>
    <s v="Кирпич"/>
    <n v="3"/>
    <n v="2"/>
    <n v="1200.2"/>
    <n v="1104.5"/>
    <n v="1104.5"/>
    <n v="44"/>
    <n v="773744.94"/>
    <m/>
    <m/>
    <m/>
    <n v="773744.94"/>
    <n v="700.53865097329106"/>
    <n v="700.53865097329106"/>
    <x v="2"/>
    <x v="1"/>
    <m/>
    <m/>
    <s v="г. Красновишерск, ул. Спортивная, д. 15 кор. 1: 2025"/>
    <n v="1"/>
    <s v=""/>
    <s v=""/>
    <s v=""/>
    <s v=""/>
    <s v=""/>
    <n v="1"/>
    <s v=""/>
    <s v=""/>
    <s v=""/>
    <s v=""/>
    <s v=""/>
    <s v=""/>
    <s v=""/>
    <s v=""/>
    <s v=""/>
    <s v=""/>
    <s v=""/>
    <s v=""/>
    <s v=""/>
    <s v=""/>
    <s v=""/>
    <s v="РВИС ( ВОД )"/>
  </r>
  <r>
    <n v="5"/>
    <x v="14"/>
    <s v="г. Красновишерск, ул. Школьная, д. 1"/>
    <n v="1972"/>
    <m/>
    <s v="Кирпич"/>
    <n v="3"/>
    <n v="4"/>
    <n v="1736.3"/>
    <n v="1591.8"/>
    <n v="1499.8"/>
    <n v="75"/>
    <n v="16360477.739999998"/>
    <m/>
    <m/>
    <m/>
    <n v="16360477.739999998"/>
    <n v="10277.973200150773"/>
    <n v="10277.973200150773"/>
    <x v="2"/>
    <x v="2"/>
    <m/>
    <m/>
    <s v="г. Красновишерск, ул. Школьная, д. 1: 2025"/>
    <n v="3"/>
    <s v=""/>
    <n v="1"/>
    <s v=""/>
    <n v="1"/>
    <s v=""/>
    <n v="1"/>
    <s v=""/>
    <s v=""/>
    <s v=""/>
    <s v=""/>
    <s v=""/>
    <s v=""/>
    <s v=""/>
    <s v=""/>
    <s v=""/>
    <s v=""/>
    <s v=""/>
    <s v=""/>
    <s v=""/>
    <s v=""/>
    <s v=""/>
    <s v="РВИС ( ТЕП ХВС ВОД )"/>
  </r>
  <r>
    <n v="6"/>
    <x v="14"/>
    <s v="г. Красновишерск, ул. Яборова, д. 21А"/>
    <n v="1989"/>
    <m/>
    <s v="Кирпич"/>
    <n v="2"/>
    <n v="1"/>
    <n v="397.6"/>
    <n v="3595"/>
    <n v="3554.3"/>
    <n v="24"/>
    <n v="8047726.169999999"/>
    <m/>
    <m/>
    <m/>
    <n v="8047726.169999999"/>
    <n v="2238.5886425591098"/>
    <n v="2238.5886425591098"/>
    <x v="2"/>
    <x v="1"/>
    <m/>
    <m/>
    <s v="г. Красновишерск, ул. Яборова, д. 21А: 2025"/>
    <n v="5"/>
    <n v="1"/>
    <n v="1"/>
    <s v=""/>
    <n v="1"/>
    <n v="1"/>
    <s v=""/>
    <s v=""/>
    <s v=""/>
    <s v=""/>
    <n v="1"/>
    <s v=""/>
    <s v=""/>
    <s v=""/>
    <s v=""/>
    <s v=""/>
    <s v=""/>
    <s v=""/>
    <s v=""/>
    <s v=""/>
    <s v=""/>
    <s v=""/>
    <s v="РВИС ( ЭЛ ТЕП ХВС ГВС ) РК"/>
  </r>
  <r>
    <n v="0"/>
    <x v="1"/>
    <s v="Краснокамский городской округ Пермского края"/>
    <s v=""/>
    <m/>
    <s v=""/>
    <s v=""/>
    <s v=""/>
    <n v="19098.800000000003"/>
    <n v="16452.8"/>
    <n v="14617.51"/>
    <n v="554"/>
    <n v="138275498.55999997"/>
    <n v="0"/>
    <n v="0"/>
    <n v="0"/>
    <n v="138275498.55999997"/>
    <m/>
    <m/>
    <x v="0"/>
    <x v="0"/>
    <m/>
    <m/>
    <s v=""/>
    <n v="0"/>
    <s v=""/>
    <s v=""/>
    <s v=""/>
    <s v=""/>
    <s v=""/>
    <s v=""/>
    <s v=""/>
    <s v=""/>
    <s v=""/>
    <s v=""/>
    <s v=""/>
    <s v=""/>
    <s v=""/>
    <s v=""/>
    <s v=""/>
    <s v=""/>
    <s v=""/>
    <s v=""/>
    <s v=""/>
    <s v=""/>
    <s v=""/>
    <s v=""/>
  </r>
  <r>
    <n v="1"/>
    <x v="15"/>
    <s v="г. Краснокамск, пр-т Комсомольский, д. 7"/>
    <n v="1961"/>
    <m/>
    <s v="Кирпич"/>
    <n v="4"/>
    <n v="3"/>
    <n v="3148.9"/>
    <n v="2261"/>
    <n v="1365.2"/>
    <n v="71"/>
    <n v="7833329.5999999996"/>
    <m/>
    <m/>
    <m/>
    <n v="7833329.5999999996"/>
    <n v="3464.5420610349402"/>
    <n v="3464.5420610349402"/>
    <x v="2"/>
    <x v="1"/>
    <m/>
    <m/>
    <s v="г. Краснокамск, пр-т Комсомольский, д. 7: 2025"/>
    <n v="1"/>
    <s v=""/>
    <n v="1"/>
    <s v=""/>
    <s v=""/>
    <s v=""/>
    <s v=""/>
    <s v=""/>
    <s v=""/>
    <s v=""/>
    <s v=""/>
    <s v=""/>
    <s v=""/>
    <s v=""/>
    <s v=""/>
    <s v=""/>
    <s v=""/>
    <s v=""/>
    <s v=""/>
    <s v=""/>
    <s v=""/>
    <s v=""/>
    <s v="РВИС ( ТЕП )"/>
  </r>
  <r>
    <n v="2"/>
    <x v="15"/>
    <s v="г. Краснокамск, ул. Большевистская, д. 13"/>
    <n v="1959"/>
    <m/>
    <s v="Шлакоблок"/>
    <n v="3"/>
    <n v="4"/>
    <n v="2328.1"/>
    <n v="2084.1999999999998"/>
    <n v="1901"/>
    <n v="64"/>
    <n v="21279625.550000001"/>
    <m/>
    <m/>
    <m/>
    <n v="21279625.550000001"/>
    <n v="10209.97291526725"/>
    <n v="10209.97291526725"/>
    <x v="2"/>
    <x v="1"/>
    <m/>
    <m/>
    <s v="г. Краснокамск, ул. Большевистская, д. 13: 2025"/>
    <n v="2"/>
    <n v="1"/>
    <n v="1"/>
    <s v=""/>
    <s v=""/>
    <s v=""/>
    <s v=""/>
    <s v=""/>
    <s v=""/>
    <s v=""/>
    <s v=""/>
    <s v=""/>
    <s v=""/>
    <s v=""/>
    <s v=""/>
    <s v=""/>
    <s v=""/>
    <s v=""/>
    <s v=""/>
    <s v=""/>
    <s v=""/>
    <s v=""/>
    <s v="РВИС ( ЭЛ ТЕП )"/>
  </r>
  <r>
    <n v="3"/>
    <x v="15"/>
    <s v="г. Краснокамск, ул. Большевистская, д. 16"/>
    <n v="1952"/>
    <m/>
    <s v="Шлакоблок"/>
    <n v="2"/>
    <n v="2"/>
    <n v="899.7"/>
    <n v="898.4"/>
    <n v="837.2"/>
    <n v="23"/>
    <n v="8563479.5499999989"/>
    <m/>
    <m/>
    <m/>
    <n v="8563479.5499999989"/>
    <n v="9531.9229185218155"/>
    <n v="9531.9229185218155"/>
    <x v="2"/>
    <x v="1"/>
    <m/>
    <m/>
    <s v="г. Краснокамск, ул. Большевистская, д. 16: 2025"/>
    <n v="3"/>
    <n v="1"/>
    <n v="1"/>
    <s v=""/>
    <n v="1"/>
    <s v=""/>
    <s v=""/>
    <s v=""/>
    <s v=""/>
    <s v=""/>
    <s v=""/>
    <s v=""/>
    <s v=""/>
    <s v=""/>
    <s v=""/>
    <s v=""/>
    <s v=""/>
    <s v=""/>
    <s v=""/>
    <s v=""/>
    <s v=""/>
    <s v=""/>
    <s v="РВИС ( ЭЛ ТЕП ХВС )"/>
  </r>
  <r>
    <n v="4"/>
    <x v="15"/>
    <s v="г. Краснокамск, ул. Большевистская, д. 17"/>
    <n v="1953"/>
    <m/>
    <s v="Кирпич"/>
    <n v="2"/>
    <n v="2"/>
    <n v="817.6"/>
    <n v="674.5"/>
    <n v="674.5"/>
    <n v="31"/>
    <n v="1479774.24"/>
    <m/>
    <m/>
    <m/>
    <n v="1479774.24"/>
    <n v="2193.8832320237211"/>
    <n v="2193.8832320237211"/>
    <x v="2"/>
    <x v="1"/>
    <m/>
    <m/>
    <s v="г. Краснокамск, ул. Большевистская, д. 17: 2025"/>
    <n v="2"/>
    <s v=""/>
    <s v=""/>
    <s v=""/>
    <s v=""/>
    <n v="1"/>
    <n v="1"/>
    <s v=""/>
    <s v=""/>
    <s v=""/>
    <s v=""/>
    <s v=""/>
    <s v=""/>
    <s v=""/>
    <s v=""/>
    <s v=""/>
    <s v=""/>
    <s v=""/>
    <s v=""/>
    <s v=""/>
    <s v=""/>
    <s v=""/>
    <s v="РВИС ( ГВС ВОД )"/>
  </r>
  <r>
    <n v="5"/>
    <x v="15"/>
    <s v="г. Краснокамск, ул. Большевистская, д. 19"/>
    <n v="1953"/>
    <m/>
    <s v="Кирпич"/>
    <n v="2"/>
    <n v="2"/>
    <n v="646"/>
    <n v="646"/>
    <n v="535"/>
    <n v="23"/>
    <n v="7317920.2999999998"/>
    <m/>
    <m/>
    <m/>
    <n v="7317920.2999999998"/>
    <n v="11328.05"/>
    <n v="11328.05"/>
    <x v="2"/>
    <x v="1"/>
    <m/>
    <m/>
    <s v="г. Краснокамск, ул. Большевистская, д. 19: 2025"/>
    <n v="5"/>
    <n v="1"/>
    <n v="1"/>
    <s v=""/>
    <n v="1"/>
    <n v="1"/>
    <n v="1"/>
    <s v=""/>
    <s v=""/>
    <s v=""/>
    <s v=""/>
    <s v=""/>
    <s v=""/>
    <s v=""/>
    <s v=""/>
    <s v=""/>
    <s v=""/>
    <s v=""/>
    <s v=""/>
    <s v=""/>
    <s v=""/>
    <s v=""/>
    <s v="РВИС ( ЭЛ ТЕП ХВС ГВС ВОД )"/>
  </r>
  <r>
    <n v="6"/>
    <x v="15"/>
    <s v="г. Краснокамск, ул. Большевистская, д. 30"/>
    <n v="1951"/>
    <m/>
    <s v="Шлакоблок"/>
    <n v="2"/>
    <n v="2"/>
    <n v="798.6"/>
    <n v="727.3"/>
    <n v="727.3"/>
    <n v="23"/>
    <n v="9046580.7299999986"/>
    <m/>
    <m/>
    <m/>
    <n v="9046580.7299999986"/>
    <n v="12438.582056922864"/>
    <n v="12438.582056922864"/>
    <x v="2"/>
    <x v="1"/>
    <m/>
    <m/>
    <s v="г. Краснокамск, ул. Большевистская, д. 30: 2025"/>
    <n v="5"/>
    <n v="1"/>
    <n v="1"/>
    <s v=""/>
    <n v="1"/>
    <n v="1"/>
    <n v="1"/>
    <s v=""/>
    <s v=""/>
    <s v=""/>
    <s v=""/>
    <s v=""/>
    <s v=""/>
    <s v=""/>
    <s v=""/>
    <s v=""/>
    <s v=""/>
    <s v=""/>
    <s v=""/>
    <s v=""/>
    <s v=""/>
    <s v=""/>
    <s v="РВИС ( ЭЛ ТЕП ХВС ГВС ВОД )"/>
  </r>
  <r>
    <n v="7"/>
    <x v="15"/>
    <s v="г. Краснокамск, ул. Большевистская, д. 5"/>
    <n v="1953"/>
    <m/>
    <s v="Шлакоблок"/>
    <n v="2"/>
    <n v="2"/>
    <n v="737"/>
    <n v="656.8"/>
    <n v="498.1"/>
    <n v="23"/>
    <n v="8348772.8499999996"/>
    <m/>
    <m/>
    <m/>
    <n v="8348772.8499999996"/>
    <n v="12711.286312423874"/>
    <n v="12711.286312423874"/>
    <x v="2"/>
    <x v="1"/>
    <m/>
    <m/>
    <s v="г. Краснокамск, ул. Большевистская, д. 5: 2025"/>
    <n v="5"/>
    <n v="1"/>
    <n v="1"/>
    <s v=""/>
    <n v="1"/>
    <n v="1"/>
    <n v="1"/>
    <s v=""/>
    <s v=""/>
    <s v=""/>
    <s v=""/>
    <s v=""/>
    <s v=""/>
    <s v=""/>
    <s v=""/>
    <s v=""/>
    <s v=""/>
    <s v=""/>
    <s v=""/>
    <s v=""/>
    <s v=""/>
    <s v=""/>
    <s v="РВИС ( ЭЛ ТЕП ХВС ГВС ВОД )"/>
  </r>
  <r>
    <n v="8"/>
    <x v="15"/>
    <s v="г. Краснокамск, ул. Калинина, д. 13"/>
    <n v="1971"/>
    <m/>
    <s v="Кирпич"/>
    <n v="5"/>
    <n v="4"/>
    <n v="3964.7"/>
    <n v="3650.9"/>
    <n v="3650.9"/>
    <n v="133"/>
    <n v="17855105.739999998"/>
    <m/>
    <m/>
    <m/>
    <n v="17855105.739999998"/>
    <n v="4890.6038894519152"/>
    <n v="4890.6038894519152"/>
    <x v="2"/>
    <x v="2"/>
    <m/>
    <m/>
    <s v="г. Краснокамск, ул. Калинина, д. 13: 2025"/>
    <n v="1"/>
    <s v=""/>
    <s v=""/>
    <s v=""/>
    <s v=""/>
    <s v=""/>
    <s v=""/>
    <s v=""/>
    <s v=""/>
    <s v=""/>
    <n v="1"/>
    <s v=""/>
    <s v=""/>
    <s v=""/>
    <s v=""/>
    <s v=""/>
    <s v=""/>
    <s v=""/>
    <s v=""/>
    <s v=""/>
    <s v=""/>
    <s v=""/>
    <s v="РК"/>
  </r>
  <r>
    <n v="9"/>
    <x v="15"/>
    <s v="г. Краснокамск, ул. Карла Маркса, д. 11"/>
    <n v="1949"/>
    <m/>
    <n v="0"/>
    <n v="2"/>
    <n v="2"/>
    <n v="837.7"/>
    <n v="759"/>
    <n v="469.9"/>
    <n v="0"/>
    <n v="7893320.4000000004"/>
    <m/>
    <m/>
    <m/>
    <n v="7893320.4000000004"/>
    <n v="10399.63162055336"/>
    <n v="10399.63162055336"/>
    <x v="2"/>
    <x v="2"/>
    <m/>
    <m/>
    <s v="г. Краснокамск, ул. Карла Маркса, д. 11: 2025"/>
    <n v="3"/>
    <s v=""/>
    <n v="1"/>
    <s v=""/>
    <n v="1"/>
    <s v=""/>
    <n v="1"/>
    <s v=""/>
    <s v=""/>
    <s v=""/>
    <s v=""/>
    <s v=""/>
    <s v=""/>
    <s v=""/>
    <s v=""/>
    <s v=""/>
    <s v=""/>
    <s v=""/>
    <s v=""/>
    <s v=""/>
    <s v=""/>
    <s v=""/>
    <s v="РВИС ( ТЕП ХВС ВОД )"/>
  </r>
  <r>
    <n v="10"/>
    <x v="15"/>
    <s v="г. Краснокамск, ул. Карла Маркса, д. 19"/>
    <n v="1950"/>
    <m/>
    <n v="0"/>
    <n v="2"/>
    <n v="2"/>
    <n v="837.5"/>
    <n v="763.6"/>
    <n v="754"/>
    <n v="0"/>
    <n v="7891435.8799999999"/>
    <m/>
    <m/>
    <m/>
    <n v="7891435.8799999999"/>
    <n v="10334.515295966474"/>
    <n v="10334.515295966474"/>
    <x v="2"/>
    <x v="2"/>
    <m/>
    <m/>
    <s v="г. Краснокамск, ул. Карла Маркса, д. 19: 2025"/>
    <n v="3"/>
    <s v=""/>
    <n v="1"/>
    <s v=""/>
    <n v="1"/>
    <s v=""/>
    <n v="1"/>
    <s v=""/>
    <s v=""/>
    <s v=""/>
    <s v=""/>
    <s v=""/>
    <s v=""/>
    <s v=""/>
    <s v=""/>
    <s v=""/>
    <s v=""/>
    <s v=""/>
    <s v=""/>
    <s v=""/>
    <s v=""/>
    <s v=""/>
    <s v="РВИС ( ТЕП ХВС ВОД )"/>
  </r>
  <r>
    <n v="11"/>
    <x v="15"/>
    <s v="г. Краснокамск, ул. Коммунальная, д. 9"/>
    <n v="1960"/>
    <m/>
    <s v="Кирпич"/>
    <n v="2"/>
    <n v="2"/>
    <n v="685.9"/>
    <n v="339.5"/>
    <n v="339.5"/>
    <n v="33"/>
    <n v="6555413.7999999998"/>
    <m/>
    <m/>
    <m/>
    <n v="6555413.7999999998"/>
    <n v="19309.024447717231"/>
    <n v="19309.024447717231"/>
    <x v="2"/>
    <x v="1"/>
    <m/>
    <m/>
    <s v="г. Краснокамск, ул. Коммунальная, д. 9: 2025"/>
    <n v="1"/>
    <s v=""/>
    <s v=""/>
    <s v=""/>
    <s v=""/>
    <s v=""/>
    <s v=""/>
    <s v=""/>
    <s v=""/>
    <s v=""/>
    <n v="1"/>
    <s v=""/>
    <s v=""/>
    <s v=""/>
    <s v=""/>
    <s v=""/>
    <s v=""/>
    <s v=""/>
    <s v=""/>
    <s v=""/>
    <s v=""/>
    <s v=""/>
    <s v="РК"/>
  </r>
  <r>
    <n v="12"/>
    <x v="15"/>
    <s v="г. Краснокамск, ул. Ленина, д. 8"/>
    <n v="1955"/>
    <m/>
    <s v="Шлакоблок"/>
    <n v="2"/>
    <n v="1"/>
    <n v="421.7"/>
    <n v="217.9"/>
    <n v="217.9"/>
    <n v="17"/>
    <n v="8044155.21"/>
    <m/>
    <m/>
    <m/>
    <n v="8044155.21"/>
    <n v="36916.728820559889"/>
    <n v="36916.728820559889"/>
    <x v="2"/>
    <x v="1"/>
    <m/>
    <m/>
    <s v="г. Краснокамск, ул. Ленина, д. 8: 2025"/>
    <n v="4"/>
    <n v="1"/>
    <n v="1"/>
    <s v=""/>
    <n v="1"/>
    <s v=""/>
    <s v=""/>
    <s v=""/>
    <s v=""/>
    <s v=""/>
    <n v="1"/>
    <s v=""/>
    <s v=""/>
    <s v=""/>
    <s v=""/>
    <s v=""/>
    <s v=""/>
    <s v=""/>
    <s v=""/>
    <s v=""/>
    <s v=""/>
    <s v=""/>
    <s v="РВИС ( ЭЛ ТЕП ХВС ) РК"/>
  </r>
  <r>
    <n v="13"/>
    <x v="15"/>
    <s v="г. Краснокамск, ул. Чапаева, д. 21"/>
    <n v="1960"/>
    <m/>
    <s v="Кирпич"/>
    <n v="4"/>
    <n v="2"/>
    <n v="1324.5"/>
    <n v="1266.9000000000001"/>
    <n v="1140.21"/>
    <n v="54"/>
    <n v="5964912.2400000002"/>
    <m/>
    <m/>
    <m/>
    <n v="5964912.2400000002"/>
    <n v="4708.2739284868576"/>
    <n v="4708.2739284868576"/>
    <x v="2"/>
    <x v="1"/>
    <m/>
    <m/>
    <s v="г. Краснокамск, ул. Чапаева, д. 21: 2025"/>
    <n v="1"/>
    <s v=""/>
    <s v=""/>
    <s v=""/>
    <s v=""/>
    <s v=""/>
    <s v=""/>
    <s v=""/>
    <s v=""/>
    <s v=""/>
    <n v="1"/>
    <s v=""/>
    <s v=""/>
    <s v=""/>
    <s v=""/>
    <s v=""/>
    <s v=""/>
    <s v=""/>
    <s v=""/>
    <s v=""/>
    <s v=""/>
    <s v=""/>
    <s v="РК"/>
  </r>
  <r>
    <n v="14"/>
    <x v="15"/>
    <s v="г. Краснокамск, ул. Чехова, д. 5"/>
    <n v="1955"/>
    <m/>
    <s v="Шлакоблок"/>
    <n v="2"/>
    <n v="2"/>
    <n v="839"/>
    <n v="764.1"/>
    <n v="764.1"/>
    <n v="34"/>
    <n v="16545264.579999998"/>
    <m/>
    <m/>
    <m/>
    <n v="16545264.579999998"/>
    <n v="21653.271273393533"/>
    <n v="21653.271273393533"/>
    <x v="2"/>
    <x v="1"/>
    <m/>
    <m/>
    <s v="г. Краснокамск, ул. Чехова, д. 5: 2025"/>
    <n v="5"/>
    <n v="1"/>
    <n v="1"/>
    <s v=""/>
    <n v="1"/>
    <s v=""/>
    <n v="1"/>
    <s v=""/>
    <s v=""/>
    <s v=""/>
    <n v="1"/>
    <s v=""/>
    <s v=""/>
    <s v=""/>
    <s v=""/>
    <s v=""/>
    <s v=""/>
    <s v=""/>
    <s v=""/>
    <s v=""/>
    <s v=""/>
    <s v=""/>
    <s v="РВИС ( ЭЛ ТЕП ХВС ВОД ) РК"/>
  </r>
  <r>
    <n v="15"/>
    <x v="15"/>
    <s v="п. Майский, ул. Красногорская, д. 2"/>
    <n v="1974"/>
    <m/>
    <s v="Кирпич"/>
    <n v="4"/>
    <n v="1"/>
    <n v="811.9"/>
    <n v="742.7"/>
    <n v="742.7"/>
    <n v="25"/>
    <n v="3656407.89"/>
    <m/>
    <m/>
    <m/>
    <n v="3656407.89"/>
    <n v="4923.1289753601723"/>
    <n v="4923.1289753601723"/>
    <x v="2"/>
    <x v="2"/>
    <m/>
    <m/>
    <s v="п. Майский, ул. Красногорская, д. 2: 2025"/>
    <n v="1"/>
    <s v=""/>
    <s v=""/>
    <s v=""/>
    <s v=""/>
    <s v=""/>
    <s v=""/>
    <s v=""/>
    <s v=""/>
    <s v=""/>
    <n v="1"/>
    <s v=""/>
    <s v=""/>
    <s v=""/>
    <s v=""/>
    <s v=""/>
    <s v=""/>
    <s v=""/>
    <s v=""/>
    <s v=""/>
    <s v=""/>
    <s v=""/>
    <s v="РК"/>
  </r>
  <r>
    <n v="0"/>
    <x v="1"/>
    <s v="Кудымкарский муниципальный округ Пермского края"/>
    <s v=""/>
    <m/>
    <s v=""/>
    <s v=""/>
    <s v=""/>
    <n v="712"/>
    <n v="656.3"/>
    <n v="421.5"/>
    <n v="16"/>
    <n v="8187729.4400000004"/>
    <n v="0"/>
    <n v="0"/>
    <n v="0"/>
    <n v="8187729.4400000004"/>
    <m/>
    <m/>
    <x v="0"/>
    <x v="0"/>
    <m/>
    <m/>
    <s v=""/>
    <n v="0"/>
    <s v=""/>
    <s v=""/>
    <s v=""/>
    <s v=""/>
    <s v=""/>
    <s v=""/>
    <s v=""/>
    <s v=""/>
    <s v=""/>
    <s v=""/>
    <s v=""/>
    <s v=""/>
    <s v=""/>
    <s v=""/>
    <s v=""/>
    <s v=""/>
    <s v=""/>
    <s v=""/>
    <s v=""/>
    <s v=""/>
    <s v=""/>
    <s v=""/>
  </r>
  <r>
    <n v="1"/>
    <x v="16"/>
    <s v="г. Кудымкар, ул. 50 лет Октября, д. 34"/>
    <n v="1933"/>
    <m/>
    <s v="Кирпич"/>
    <n v="2"/>
    <n v="2"/>
    <n v="712"/>
    <n v="656.3"/>
    <n v="421.5"/>
    <n v="16"/>
    <n v="8187729.4400000004"/>
    <m/>
    <m/>
    <m/>
    <n v="8187729.4400000004"/>
    <n v="12475.58957793692"/>
    <n v="12475.58957793692"/>
    <x v="2"/>
    <x v="1"/>
    <m/>
    <m/>
    <s v="г. Кудымкар, ул. 50 лет Октября, д. 34: 2025"/>
    <n v="5"/>
    <n v="1"/>
    <n v="1"/>
    <n v="1"/>
    <n v="1"/>
    <s v=""/>
    <n v="1"/>
    <s v=""/>
    <s v=""/>
    <s v=""/>
    <s v=""/>
    <s v=""/>
    <s v=""/>
    <s v=""/>
    <s v=""/>
    <s v=""/>
    <s v=""/>
    <s v=""/>
    <s v=""/>
    <s v=""/>
    <s v=""/>
    <s v=""/>
    <s v="РВИС ( ЭЛ ТЕП ГАЗ ХВС ВОД )"/>
  </r>
  <r>
    <n v="0"/>
    <x v="1"/>
    <s v="Кунгурский муниципальный округ Пермского края"/>
    <s v=""/>
    <m/>
    <s v=""/>
    <s v=""/>
    <s v=""/>
    <n v="33563.9"/>
    <n v="28205.599999999999"/>
    <n v="27027"/>
    <n v="980"/>
    <n v="74821616.300000012"/>
    <n v="0"/>
    <n v="0"/>
    <n v="0"/>
    <n v="74821616.300000012"/>
    <m/>
    <m/>
    <x v="0"/>
    <x v="0"/>
    <m/>
    <m/>
    <s v=""/>
    <n v="0"/>
    <s v=""/>
    <s v=""/>
    <s v=""/>
    <s v=""/>
    <s v=""/>
    <s v=""/>
    <s v=""/>
    <s v=""/>
    <s v=""/>
    <s v=""/>
    <s v=""/>
    <s v=""/>
    <s v=""/>
    <s v=""/>
    <s v=""/>
    <s v=""/>
    <s v=""/>
    <s v=""/>
    <s v=""/>
    <s v=""/>
    <s v=""/>
    <s v=""/>
  </r>
  <r>
    <n v="1"/>
    <x v="17"/>
    <s v="г. Кунгур, ул. Карла Маркса, д. 22А"/>
    <n v="1951"/>
    <m/>
    <s v="Камень"/>
    <n v="2"/>
    <n v="2"/>
    <n v="527.6"/>
    <n v="479.6"/>
    <n v="401.70000000000005"/>
    <n v="26"/>
    <n v="1355800.1"/>
    <m/>
    <m/>
    <m/>
    <n v="1355800.1"/>
    <n v="2826.9393244370308"/>
    <n v="2826.9393244370308"/>
    <x v="2"/>
    <x v="1"/>
    <m/>
    <m/>
    <s v="г. Кунгур, ул. Карла Маркса, д. 22А: 2025"/>
    <n v="2"/>
    <s v=""/>
    <s v=""/>
    <s v=""/>
    <s v=""/>
    <s v=""/>
    <s v=""/>
    <n v="1"/>
    <s v=""/>
    <s v=""/>
    <s v=""/>
    <s v=""/>
    <s v=""/>
    <s v=""/>
    <n v="1"/>
    <s v=""/>
    <s v=""/>
    <s v=""/>
    <s v=""/>
    <s v=""/>
    <s v=""/>
    <s v=""/>
    <s v="РП РФ"/>
  </r>
  <r>
    <n v="2"/>
    <x v="17"/>
    <s v="г. Кунгур, ул. Космонавтов, д. 16"/>
    <n v="1968"/>
    <m/>
    <s v="Кирпич"/>
    <n v="2"/>
    <n v="3"/>
    <n v="1231.8"/>
    <n v="863"/>
    <n v="863"/>
    <n v="44"/>
    <n v="1646657.92"/>
    <m/>
    <m/>
    <m/>
    <n v="1646657.92"/>
    <n v="1908.0624797219002"/>
    <n v="1908.0624797219002"/>
    <x v="2"/>
    <x v="1"/>
    <m/>
    <m/>
    <s v="г. Кунгур, ул. Космонавтов, д. 16: 2025"/>
    <n v="1"/>
    <s v=""/>
    <s v=""/>
    <n v="1"/>
    <s v=""/>
    <s v=""/>
    <s v=""/>
    <s v=""/>
    <s v=""/>
    <s v=""/>
    <s v=""/>
    <s v=""/>
    <s v=""/>
    <s v=""/>
    <s v=""/>
    <s v=""/>
    <s v=""/>
    <s v=""/>
    <s v=""/>
    <s v=""/>
    <s v=""/>
    <s v=""/>
    <s v="РВИС ( ГАЗ )"/>
  </r>
  <r>
    <n v="3"/>
    <x v="17"/>
    <s v="г. Кунгур, ул. Красногвардейцев, д. 81"/>
    <n v="1983"/>
    <m/>
    <s v="Кирпич"/>
    <n v="5"/>
    <n v="4"/>
    <n v="2576.1"/>
    <n v="1531.2"/>
    <n v="1392.1000000000001"/>
    <n v="120"/>
    <n v="1348330.74"/>
    <m/>
    <m/>
    <m/>
    <n v="1348330.74"/>
    <n v="880.57127742946705"/>
    <n v="880.57127742946705"/>
    <x v="2"/>
    <x v="1"/>
    <m/>
    <m/>
    <s v="г. Кунгур, ул. Красногвардейцев, д. 81: 2025"/>
    <n v="1"/>
    <s v=""/>
    <s v=""/>
    <n v="1"/>
    <s v=""/>
    <s v=""/>
    <s v=""/>
    <s v=""/>
    <s v=""/>
    <s v=""/>
    <s v=""/>
    <s v=""/>
    <s v=""/>
    <s v=""/>
    <s v=""/>
    <s v=""/>
    <s v=""/>
    <s v=""/>
    <s v=""/>
    <s v=""/>
    <s v=""/>
    <s v=""/>
    <s v="РВИС ( ГАЗ )"/>
  </r>
  <r>
    <n v="4"/>
    <x v="17"/>
    <s v="г. Кунгур, ул. Мамонтова, д. 14"/>
    <n v="1977"/>
    <m/>
    <s v="Кирпич"/>
    <n v="5"/>
    <n v="6"/>
    <n v="4627.5"/>
    <n v="4504.3999999999996"/>
    <n v="4463.1000000000004"/>
    <n v="195"/>
    <n v="11511554.1"/>
    <m/>
    <m/>
    <m/>
    <n v="11511554.1"/>
    <n v="2555.6243006837758"/>
    <n v="2555.6243006837758"/>
    <x v="2"/>
    <x v="1"/>
    <m/>
    <m/>
    <s v="г. Кунгур, ул. Мамонтова, д. 14: 2025"/>
    <n v="1"/>
    <s v=""/>
    <n v="1"/>
    <s v=""/>
    <s v=""/>
    <s v=""/>
    <s v=""/>
    <s v=""/>
    <s v=""/>
    <s v=""/>
    <s v=""/>
    <s v=""/>
    <s v=""/>
    <s v=""/>
    <s v=""/>
    <s v=""/>
    <s v=""/>
    <s v=""/>
    <s v=""/>
    <s v=""/>
    <s v=""/>
    <s v=""/>
    <s v="РВИС ( ТЕП )"/>
  </r>
  <r>
    <n v="5"/>
    <x v="17"/>
    <s v="г. Кунгур, ул. Новые дома, д. 4"/>
    <n v="1951"/>
    <m/>
    <s v="Кирпич"/>
    <n v="2"/>
    <n v="1"/>
    <n v="394.9"/>
    <n v="359"/>
    <n v="319.89999999999998"/>
    <n v="17"/>
    <n v="954106.05"/>
    <m/>
    <m/>
    <m/>
    <n v="954106.05"/>
    <n v="2657.6770194986075"/>
    <n v="2657.6770194986075"/>
    <x v="2"/>
    <x v="1"/>
    <m/>
    <m/>
    <s v="г. Кунгур, ул. Новые дома, д. 4: 2025"/>
    <n v="3"/>
    <n v="1"/>
    <s v=""/>
    <s v=""/>
    <n v="1"/>
    <s v=""/>
    <s v=""/>
    <s v=""/>
    <s v=""/>
    <s v=""/>
    <s v=""/>
    <s v=""/>
    <s v=""/>
    <s v=""/>
    <n v="1"/>
    <s v=""/>
    <s v=""/>
    <s v=""/>
    <s v=""/>
    <s v=""/>
    <s v=""/>
    <s v=""/>
    <s v="РВИС ( ЭЛ ХВС ) РФ"/>
  </r>
  <r>
    <n v="6"/>
    <x v="17"/>
    <s v="г. Кунгур, ул. Полетаевская, д. 14А"/>
    <n v="1985"/>
    <m/>
    <s v="Кирпич"/>
    <n v="5"/>
    <n v="4"/>
    <n v="2965.6"/>
    <n v="2696"/>
    <n v="2638.2"/>
    <n v="130"/>
    <n v="8727612.5199999996"/>
    <m/>
    <m/>
    <m/>
    <n v="8727612.5199999996"/>
    <n v="3237.2449999999999"/>
    <n v="3237.2449999999999"/>
    <x v="2"/>
    <x v="2"/>
    <m/>
    <m/>
    <s v="г. Кунгур, ул. Полетаевская, д. 14А: 2025"/>
    <n v="2"/>
    <s v=""/>
    <n v="1"/>
    <s v=""/>
    <s v=""/>
    <s v=""/>
    <n v="1"/>
    <s v=""/>
    <s v=""/>
    <s v=""/>
    <s v=""/>
    <s v=""/>
    <s v=""/>
    <s v=""/>
    <s v=""/>
    <s v=""/>
    <s v=""/>
    <s v=""/>
    <s v=""/>
    <s v=""/>
    <s v=""/>
    <s v=""/>
    <s v="РВИС ( ТЕП ВОД )"/>
  </r>
  <r>
    <n v="7"/>
    <x v="17"/>
    <s v="г. Кунгур, ул. Полетаевская, д. 2В"/>
    <n v="1982"/>
    <m/>
    <s v="Кирпич"/>
    <n v="5"/>
    <n v="0"/>
    <n v="4747.5"/>
    <n v="4129.1000000000004"/>
    <n v="3716.1900000000005"/>
    <n v="0"/>
    <n v="22066142.629999999"/>
    <m/>
    <m/>
    <m/>
    <n v="22066142.629999999"/>
    <n v="5344.0562422803996"/>
    <n v="5344.0562422803996"/>
    <x v="2"/>
    <x v="2"/>
    <m/>
    <m/>
    <s v="г. Кунгур, ул. Полетаевская, д. 2В: 2025"/>
    <n v="5"/>
    <s v=""/>
    <n v="1"/>
    <n v="1"/>
    <n v="1"/>
    <n v="1"/>
    <n v="1"/>
    <s v=""/>
    <s v=""/>
    <s v=""/>
    <s v=""/>
    <s v=""/>
    <s v=""/>
    <s v=""/>
    <s v=""/>
    <s v=""/>
    <s v=""/>
    <s v=""/>
    <s v=""/>
    <s v=""/>
    <s v=""/>
    <s v=""/>
    <s v="РВИС ( ТЕП ГАЗ ХВС ГВС ВОД )"/>
  </r>
  <r>
    <n v="8"/>
    <x v="17"/>
    <s v="г. Кунгур, ул. Свободы, д. 36"/>
    <n v="1975"/>
    <m/>
    <s v="Кирпич"/>
    <n v="5"/>
    <n v="4"/>
    <n v="4195"/>
    <n v="2846.2"/>
    <n v="2756.2"/>
    <n v="132"/>
    <n v="2195663"/>
    <m/>
    <m/>
    <m/>
    <n v="2195663"/>
    <n v="771.43665237861012"/>
    <n v="771.43665237861012"/>
    <x v="2"/>
    <x v="2"/>
    <m/>
    <m/>
    <s v="г. Кунгур, ул. Свободы, д. 36: 2025"/>
    <n v="1"/>
    <s v=""/>
    <s v=""/>
    <n v="1"/>
    <s v=""/>
    <s v=""/>
    <s v=""/>
    <s v=""/>
    <s v=""/>
    <s v=""/>
    <s v=""/>
    <s v=""/>
    <s v=""/>
    <s v=""/>
    <s v=""/>
    <s v=""/>
    <s v=""/>
    <s v=""/>
    <s v=""/>
    <s v=""/>
    <s v=""/>
    <s v=""/>
    <s v="РВИС ( ГАЗ )"/>
  </r>
  <r>
    <n v="9"/>
    <x v="17"/>
    <s v="г. Кунгур, ул. Свободы, д. 46"/>
    <n v="1976"/>
    <m/>
    <s v="Кирпич"/>
    <n v="5"/>
    <n v="4"/>
    <n v="3453.2"/>
    <n v="3139.3"/>
    <n v="3139.3"/>
    <n v="128"/>
    <n v="1807404.88"/>
    <m/>
    <m/>
    <m/>
    <n v="1807404.88"/>
    <n v="575.73499824801695"/>
    <n v="575.73499824801695"/>
    <x v="2"/>
    <x v="2"/>
    <m/>
    <m/>
    <s v="г. Кунгур, ул. Свободы, д. 46: 2025"/>
    <n v="1"/>
    <s v=""/>
    <s v=""/>
    <n v="1"/>
    <s v=""/>
    <s v=""/>
    <s v=""/>
    <s v=""/>
    <s v=""/>
    <s v=""/>
    <s v=""/>
    <s v=""/>
    <s v=""/>
    <s v=""/>
    <s v=""/>
    <s v=""/>
    <s v=""/>
    <s v=""/>
    <s v=""/>
    <s v=""/>
    <s v=""/>
    <s v=""/>
    <s v="РВИС ( ГАЗ )"/>
  </r>
  <r>
    <n v="10"/>
    <x v="17"/>
    <s v="г. Кунгур, ул. Степана Разина, д. 23"/>
    <n v="1977"/>
    <m/>
    <s v="Кирпич"/>
    <n v="5"/>
    <n v="4"/>
    <n v="2738.4"/>
    <n v="2610.9"/>
    <n v="2349.81"/>
    <n v="0"/>
    <n v="1433278.56"/>
    <m/>
    <m/>
    <m/>
    <n v="1433278.56"/>
    <n v="548.95957715730208"/>
    <n v="548.95957715730208"/>
    <x v="2"/>
    <x v="2"/>
    <m/>
    <m/>
    <s v="г. Кунгур, ул. Степана Разина, д. 23: 2025"/>
    <n v="1"/>
    <s v=""/>
    <s v=""/>
    <n v="1"/>
    <s v=""/>
    <s v=""/>
    <s v=""/>
    <s v=""/>
    <s v=""/>
    <s v=""/>
    <s v=""/>
    <s v=""/>
    <s v=""/>
    <s v=""/>
    <s v=""/>
    <s v=""/>
    <s v=""/>
    <s v=""/>
    <s v=""/>
    <s v=""/>
    <s v=""/>
    <s v=""/>
    <s v="РВИС ( ГАЗ )"/>
  </r>
  <r>
    <n v="11"/>
    <x v="17"/>
    <s v="г. Кунгур, ул. Труда, д. 70"/>
    <n v="2002"/>
    <m/>
    <s v="Кирпич"/>
    <n v="9"/>
    <n v="3"/>
    <n v="6106.3"/>
    <n v="5046.8999999999996"/>
    <n v="4987.5"/>
    <n v="188"/>
    <n v="21775065.800000001"/>
    <m/>
    <m/>
    <m/>
    <n v="21775065.800000001"/>
    <n v="4314.5427490142465"/>
    <n v="4314.5427490142465"/>
    <x v="2"/>
    <x v="2"/>
    <m/>
    <m/>
    <s v="г. Кунгур, ул. Труда, д. 70: 2025"/>
    <n v="1"/>
    <s v=""/>
    <s v=""/>
    <s v=""/>
    <s v=""/>
    <s v=""/>
    <s v=""/>
    <s v=""/>
    <s v=""/>
    <s v=""/>
    <s v=""/>
    <n v="1"/>
    <s v=""/>
    <s v=""/>
    <s v=""/>
    <s v=""/>
    <s v=""/>
    <s v=""/>
    <s v=""/>
    <s v=""/>
    <s v=""/>
    <s v=""/>
    <s v="Рфа"/>
  </r>
  <r>
    <n v="0"/>
    <x v="1"/>
    <s v="Лысьвенский городской округ Пермского края"/>
    <s v=""/>
    <m/>
    <s v=""/>
    <s v=""/>
    <s v=""/>
    <n v="31552.300000000003"/>
    <n v="27347.800000000003"/>
    <n v="23512.58"/>
    <n v="797"/>
    <n v="213412505.29999998"/>
    <n v="0"/>
    <n v="0"/>
    <n v="0"/>
    <n v="213412505.29999998"/>
    <m/>
    <m/>
    <x v="0"/>
    <x v="0"/>
    <m/>
    <m/>
    <s v=""/>
    <n v="0"/>
    <s v=""/>
    <s v=""/>
    <s v=""/>
    <s v=""/>
    <s v=""/>
    <s v=""/>
    <s v=""/>
    <s v=""/>
    <s v=""/>
    <s v=""/>
    <s v=""/>
    <s v=""/>
    <s v=""/>
    <s v=""/>
    <s v=""/>
    <s v=""/>
    <s v=""/>
    <s v=""/>
    <s v=""/>
    <s v=""/>
    <s v=""/>
    <s v=""/>
  </r>
  <r>
    <n v="1"/>
    <x v="18"/>
    <s v="г. Лысьва, ул. Гайдара, д. 28"/>
    <n v="1963"/>
    <m/>
    <s v="Блоки ксб"/>
    <n v="2"/>
    <n v="4"/>
    <n v="4235"/>
    <n v="3261.7"/>
    <n v="3188.5"/>
    <n v="144"/>
    <n v="3134831.7"/>
    <m/>
    <m/>
    <m/>
    <n v="3134831.7"/>
    <n v="961.10362694300534"/>
    <n v="961.10362694300534"/>
    <x v="2"/>
    <x v="1"/>
    <m/>
    <m/>
    <s v="г. Лысьва, ул. Гайдара, д. 28: 2025"/>
    <n v="1"/>
    <n v="1"/>
    <s v=""/>
    <s v=""/>
    <s v=""/>
    <s v=""/>
    <s v=""/>
    <s v=""/>
    <s v=""/>
    <s v=""/>
    <s v=""/>
    <s v=""/>
    <s v=""/>
    <s v=""/>
    <s v=""/>
    <s v=""/>
    <s v=""/>
    <s v=""/>
    <s v=""/>
    <s v=""/>
    <s v=""/>
    <s v=""/>
    <s v="РВИС ( ЭЛ )"/>
  </r>
  <r>
    <n v="2"/>
    <x v="18"/>
    <s v="г. Лысьва, ул. Кирова, д. 45"/>
    <n v="1937"/>
    <m/>
    <s v="Шлакоблок"/>
    <n v="3"/>
    <n v="4"/>
    <n v="1329"/>
    <n v="1329"/>
    <n v="783.1"/>
    <n v="40"/>
    <n v="37454143.799999997"/>
    <m/>
    <m/>
    <m/>
    <n v="37454143.799999997"/>
    <n v="28182.199999999997"/>
    <n v="28182.199999999997"/>
    <x v="2"/>
    <x v="1"/>
    <m/>
    <m/>
    <s v="г. Лысьва, ул. Кирова, д. 45: 2025"/>
    <n v="8"/>
    <n v="1"/>
    <n v="1"/>
    <n v="1"/>
    <n v="1"/>
    <s v=""/>
    <n v="1"/>
    <s v=""/>
    <s v=""/>
    <s v=""/>
    <n v="1"/>
    <n v="1"/>
    <s v=""/>
    <s v=""/>
    <n v="1"/>
    <s v=""/>
    <s v=""/>
    <s v=""/>
    <s v=""/>
    <s v=""/>
    <s v=""/>
    <s v=""/>
    <s v="РВИС ( ЭЛ ТЕП ГАЗ ХВС ВОД ) РК Рфа РФ"/>
  </r>
  <r>
    <n v="3"/>
    <x v="18"/>
    <s v="г. Лысьва, ул. Кирова, д. 8"/>
    <n v="1956"/>
    <m/>
    <s v="Шлакоблок"/>
    <n v="3"/>
    <n v="3"/>
    <n v="2104.3000000000002"/>
    <n v="1851.7"/>
    <n v="1441.7"/>
    <n v="40"/>
    <n v="25212481.069999997"/>
    <m/>
    <m/>
    <m/>
    <n v="25212481.069999997"/>
    <n v="13615.856278014795"/>
    <n v="13615.856278014795"/>
    <x v="2"/>
    <x v="1"/>
    <m/>
    <m/>
    <s v="г. Лысьва, ул. Кирова, д. 8: 2025"/>
    <n v="5"/>
    <n v="1"/>
    <n v="1"/>
    <s v=""/>
    <n v="1"/>
    <n v="1"/>
    <s v=""/>
    <s v=""/>
    <s v=""/>
    <s v=""/>
    <s v=""/>
    <s v=""/>
    <s v=""/>
    <s v=""/>
    <n v="1"/>
    <s v=""/>
    <s v=""/>
    <s v=""/>
    <s v=""/>
    <s v=""/>
    <s v=""/>
    <s v=""/>
    <s v="РВИС ( ЭЛ ТЕП ХВС ГВС ) РФ"/>
  </r>
  <r>
    <n v="4"/>
    <x v="18"/>
    <s v="г. Лысьва, ул. Ленина, д. 22"/>
    <n v="1948"/>
    <m/>
    <s v="Шлакоблок"/>
    <n v="3"/>
    <n v="2"/>
    <n v="2015.4"/>
    <n v="1796.2"/>
    <n v="1112.5999999999999"/>
    <n v="60"/>
    <n v="20753803.199999999"/>
    <m/>
    <m/>
    <m/>
    <n v="20753803.199999999"/>
    <n v="11554.283041977507"/>
    <n v="11554.283041977507"/>
    <x v="2"/>
    <x v="1"/>
    <m/>
    <m/>
    <s v="г. Лысьва, ул. Ленина, д. 22: 2025"/>
    <n v="2"/>
    <n v="1"/>
    <s v=""/>
    <s v=""/>
    <s v=""/>
    <s v=""/>
    <s v=""/>
    <s v=""/>
    <s v=""/>
    <s v=""/>
    <n v="1"/>
    <s v=""/>
    <s v=""/>
    <s v=""/>
    <s v=""/>
    <s v=""/>
    <s v=""/>
    <s v=""/>
    <s v=""/>
    <s v=""/>
    <s v=""/>
    <s v=""/>
    <s v="РВИС ( ЭЛ ) РК"/>
  </r>
  <r>
    <n v="5"/>
    <x v="18"/>
    <s v="г. Лысьва, ул. Ленина, д. 6"/>
    <n v="1950"/>
    <m/>
    <s v="Шлакоблок"/>
    <n v="3"/>
    <n v="2"/>
    <n v="1488.9"/>
    <n v="1306.4000000000001"/>
    <n v="861.5"/>
    <n v="27"/>
    <n v="1102113.56"/>
    <m/>
    <m/>
    <m/>
    <n v="1102113.56"/>
    <n v="843.62642375995097"/>
    <n v="843.62642375995097"/>
    <x v="2"/>
    <x v="1"/>
    <m/>
    <m/>
    <s v="г. Лысьва, ул. Ленина, д. 6: 2025"/>
    <n v="1"/>
    <n v="1"/>
    <s v=""/>
    <s v=""/>
    <s v=""/>
    <s v=""/>
    <s v=""/>
    <s v=""/>
    <s v=""/>
    <s v=""/>
    <s v=""/>
    <s v=""/>
    <s v=""/>
    <s v=""/>
    <s v=""/>
    <s v=""/>
    <s v=""/>
    <s v=""/>
    <s v=""/>
    <s v=""/>
    <s v=""/>
    <s v=""/>
    <s v="РВИС ( ЭЛ )"/>
  </r>
  <r>
    <n v="6"/>
    <x v="18"/>
    <s v="г. Лысьва, ул. Мира, д. 35"/>
    <n v="1954"/>
    <m/>
    <s v="Шлакоблок"/>
    <n v="4"/>
    <n v="2"/>
    <n v="1888.5"/>
    <n v="1743.5"/>
    <n v="1164.9000000000001"/>
    <n v="34"/>
    <n v="8504897.5199999996"/>
    <m/>
    <m/>
    <m/>
    <n v="8504897.5199999996"/>
    <n v="4878.0599483796959"/>
    <n v="4878.0599483796959"/>
    <x v="2"/>
    <x v="1"/>
    <m/>
    <m/>
    <s v="г. Лысьва, ул. Мира, д. 35: 2025"/>
    <n v="1"/>
    <s v=""/>
    <s v=""/>
    <s v=""/>
    <s v=""/>
    <s v=""/>
    <s v=""/>
    <s v=""/>
    <s v=""/>
    <s v=""/>
    <n v="1"/>
    <s v=""/>
    <s v=""/>
    <s v=""/>
    <s v=""/>
    <s v=""/>
    <s v=""/>
    <s v=""/>
    <s v=""/>
    <s v=""/>
    <s v=""/>
    <s v=""/>
    <s v="РК"/>
  </r>
  <r>
    <n v="7"/>
    <x v="18"/>
    <s v="г. Лысьва, ул. Мира, д. 39"/>
    <n v="1953"/>
    <m/>
    <s v="Шлакоблок"/>
    <n v="4"/>
    <n v="3"/>
    <n v="2263.6"/>
    <n v="2243.6999999999998"/>
    <n v="2243.6999999999998"/>
    <n v="85"/>
    <n v="10194167.869999999"/>
    <m/>
    <m/>
    <m/>
    <n v="10194167.869999999"/>
    <n v="4543.462971876811"/>
    <n v="4543.462971876811"/>
    <x v="2"/>
    <x v="1"/>
    <m/>
    <m/>
    <s v="г. Лысьва, ул. Мира, д. 39: 2025"/>
    <n v="1"/>
    <s v=""/>
    <s v=""/>
    <s v=""/>
    <s v=""/>
    <s v=""/>
    <s v=""/>
    <s v=""/>
    <s v=""/>
    <s v=""/>
    <n v="1"/>
    <s v=""/>
    <s v=""/>
    <s v=""/>
    <s v=""/>
    <s v=""/>
    <s v=""/>
    <s v=""/>
    <s v=""/>
    <s v=""/>
    <s v=""/>
    <s v=""/>
    <s v="РК"/>
  </r>
  <r>
    <n v="8"/>
    <x v="18"/>
    <s v="г. Лысьва, ул. Мира, д. 77"/>
    <n v="1955"/>
    <m/>
    <s v="Кирпич"/>
    <n v="2"/>
    <n v="2"/>
    <n v="710.4"/>
    <n v="630"/>
    <n v="630"/>
    <n v="39"/>
    <n v="5061734.9799999995"/>
    <m/>
    <m/>
    <m/>
    <n v="5061734.9799999995"/>
    <n v="8034.4999682539674"/>
    <n v="8034.4999682539674"/>
    <x v="2"/>
    <x v="1"/>
    <m/>
    <m/>
    <s v="г. Лысьва, ул. Мира, д. 77: 2025"/>
    <n v="2"/>
    <s v=""/>
    <s v=""/>
    <s v=""/>
    <s v=""/>
    <s v=""/>
    <s v=""/>
    <s v=""/>
    <s v=""/>
    <s v=""/>
    <s v=""/>
    <n v="1"/>
    <s v=""/>
    <s v=""/>
    <n v="1"/>
    <s v=""/>
    <s v=""/>
    <s v=""/>
    <s v=""/>
    <s v=""/>
    <s v=""/>
    <s v=""/>
    <s v="Рфа РФ"/>
  </r>
  <r>
    <n v="9"/>
    <x v="18"/>
    <s v="г. Лысьва, ул. Оборина, д. 28"/>
    <n v="1964"/>
    <m/>
    <s v="Блоки"/>
    <n v="3"/>
    <n v="2"/>
    <n v="2150.9"/>
    <n v="1278.5999999999999"/>
    <n v="1278.5999999999999"/>
    <n v="48"/>
    <n v="18067818.109999999"/>
    <m/>
    <m/>
    <m/>
    <n v="18067818.109999999"/>
    <n v="14130.938612544971"/>
    <n v="14130.938612544971"/>
    <x v="2"/>
    <x v="2"/>
    <m/>
    <m/>
    <s v="г. Лысьва, ул. Оборина, д. 28: 2025"/>
    <n v="1"/>
    <s v=""/>
    <n v="1"/>
    <s v=""/>
    <s v=""/>
    <s v=""/>
    <s v=""/>
    <s v=""/>
    <s v=""/>
    <s v=""/>
    <s v=""/>
    <s v=""/>
    <s v=""/>
    <s v=""/>
    <s v=""/>
    <s v=""/>
    <s v=""/>
    <s v=""/>
    <s v=""/>
    <s v=""/>
    <s v=""/>
    <s v=""/>
    <s v="РВИС ( ТЕП )"/>
  </r>
  <r>
    <n v="10"/>
    <x v="18"/>
    <s v="г. Лысьва, ул. Смышляева, д. 10"/>
    <n v="1962"/>
    <m/>
    <s v="Блоки ксб"/>
    <n v="5"/>
    <n v="4"/>
    <n v="3448.2"/>
    <n v="3166.2"/>
    <n v="3094.2"/>
    <n v="124"/>
    <n v="15529037.66"/>
    <m/>
    <m/>
    <m/>
    <n v="15529037.66"/>
    <n v="4904.6294169667108"/>
    <n v="4904.6294169667108"/>
    <x v="2"/>
    <x v="1"/>
    <m/>
    <m/>
    <s v="г. Лысьва, ул. Смышляева, д. 10: 2025"/>
    <n v="1"/>
    <s v=""/>
    <s v=""/>
    <s v=""/>
    <s v=""/>
    <s v=""/>
    <s v=""/>
    <s v=""/>
    <s v=""/>
    <s v=""/>
    <n v="1"/>
    <s v=""/>
    <s v=""/>
    <s v=""/>
    <s v=""/>
    <s v=""/>
    <s v=""/>
    <s v=""/>
    <s v=""/>
    <s v=""/>
    <s v=""/>
    <s v=""/>
    <s v="РК"/>
  </r>
  <r>
    <n v="11"/>
    <x v="18"/>
    <s v="г. Лысьва, ул. Суворова, д. 27"/>
    <n v="1949"/>
    <m/>
    <s v="Шлакоблок"/>
    <n v="2"/>
    <n v="1"/>
    <n v="441.7"/>
    <n v="404.2"/>
    <n v="404.2"/>
    <n v="20"/>
    <n v="5576943.9499999993"/>
    <m/>
    <m/>
    <m/>
    <n v="5576943.9499999993"/>
    <n v="13797.486269173674"/>
    <n v="13797.486269173674"/>
    <x v="2"/>
    <x v="1"/>
    <m/>
    <m/>
    <s v="г. Лысьва, ул. Суворова, д. 27: 2025"/>
    <n v="6"/>
    <n v="1"/>
    <n v="1"/>
    <s v=""/>
    <n v="1"/>
    <n v="1"/>
    <n v="1"/>
    <s v=""/>
    <s v=""/>
    <s v=""/>
    <s v=""/>
    <s v=""/>
    <s v=""/>
    <s v=""/>
    <n v="1"/>
    <s v=""/>
    <s v=""/>
    <s v=""/>
    <s v=""/>
    <s v=""/>
    <s v=""/>
    <s v=""/>
    <s v="РВИС ( ЭЛ ТЕП ХВС ГВС ВОД ) РФ"/>
  </r>
  <r>
    <n v="12"/>
    <x v="18"/>
    <s v="г. Лысьва, ул. Суворова, д. 42"/>
    <n v="1951"/>
    <m/>
    <s v="Шлакоблок"/>
    <n v="2"/>
    <n v="3"/>
    <n v="1671.2"/>
    <n v="1238.2"/>
    <n v="1112.5999999999999"/>
    <n v="47"/>
    <n v="44642080.399999999"/>
    <m/>
    <m/>
    <m/>
    <n v="44642080.399999999"/>
    <n v="36054.014214181872"/>
    <n v="36054.014214181872"/>
    <x v="2"/>
    <x v="1"/>
    <m/>
    <m/>
    <s v="г. Лысьва, ул. Суворова, д. 42: 2025"/>
    <n v="7"/>
    <n v="1"/>
    <n v="1"/>
    <s v=""/>
    <n v="1"/>
    <n v="1"/>
    <n v="1"/>
    <s v=""/>
    <s v=""/>
    <s v=""/>
    <n v="1"/>
    <n v="1"/>
    <s v=""/>
    <s v=""/>
    <s v=""/>
    <s v=""/>
    <s v=""/>
    <s v=""/>
    <s v=""/>
    <s v=""/>
    <s v=""/>
    <s v=""/>
    <s v="РВИС ( ЭЛ ТЕП ХВС ГВС ВОД ) РК Рфа"/>
  </r>
  <r>
    <n v="13"/>
    <x v="18"/>
    <s v="г. Лысьва, ул. Фестивальная, д. 16"/>
    <n v="1962"/>
    <m/>
    <s v="Блоки ксб"/>
    <n v="5"/>
    <n v="3"/>
    <n v="2717.7"/>
    <n v="2412.1999999999998"/>
    <n v="1979.4"/>
    <n v="89"/>
    <n v="12621433.639999999"/>
    <m/>
    <m/>
    <m/>
    <n v="12621433.639999999"/>
    <n v="5232.3329906309591"/>
    <n v="5232.3329906309591"/>
    <x v="2"/>
    <x v="2"/>
    <m/>
    <m/>
    <s v="г. Лысьва, ул. Фестивальная, д. 16: 2025"/>
    <n v="5"/>
    <n v="1"/>
    <n v="1"/>
    <s v=""/>
    <n v="1"/>
    <n v="1"/>
    <n v="1"/>
    <s v=""/>
    <s v=""/>
    <s v=""/>
    <s v=""/>
    <s v=""/>
    <s v=""/>
    <s v=""/>
    <s v=""/>
    <s v=""/>
    <s v=""/>
    <s v=""/>
    <s v=""/>
    <s v=""/>
    <s v=""/>
    <s v=""/>
    <s v="РВИС ( ЭЛ ТЕП ХВС ГВС ВОД )"/>
  </r>
  <r>
    <n v="14"/>
    <x v="18"/>
    <s v="г. Лысьва, ул. Чапаева, д. 17"/>
    <n v="1988"/>
    <m/>
    <s v="Шлакоблок"/>
    <n v="9"/>
    <n v="2"/>
    <n v="5087.5"/>
    <n v="4686.2"/>
    <n v="4217.58"/>
    <n v="0"/>
    <n v="5557017.8399999999"/>
    <m/>
    <m/>
    <m/>
    <n v="5557017.8399999999"/>
    <n v="1185.8260082796296"/>
    <n v="1185.8260082796296"/>
    <x v="2"/>
    <x v="2"/>
    <m/>
    <m/>
    <s v="г. Лысьва, ул. Чапаева, д. 17: 2025"/>
    <n v="1"/>
    <s v=""/>
    <s v=""/>
    <s v=""/>
    <s v=""/>
    <s v=""/>
    <s v=""/>
    <s v=""/>
    <n v="2"/>
    <n v="5557017.8399999999"/>
    <s v=""/>
    <s v=""/>
    <s v=""/>
    <s v=""/>
    <s v=""/>
    <s v=""/>
    <s v=""/>
    <s v=""/>
    <s v=""/>
    <s v=""/>
    <s v=""/>
    <s v=""/>
    <s v="РЛ"/>
  </r>
  <r>
    <n v="0"/>
    <x v="1"/>
    <s v="Муниципальное образование &quot;Город Березники&quot; Пермского края"/>
    <s v=""/>
    <m/>
    <s v=""/>
    <s v=""/>
    <s v=""/>
    <n v="92221.699999999968"/>
    <n v="79610.199999999968"/>
    <n v="67770.049999999988"/>
    <n v="3143"/>
    <n v="468575406.05000007"/>
    <n v="0"/>
    <n v="0"/>
    <n v="0"/>
    <n v="468575406.05000007"/>
    <m/>
    <m/>
    <x v="0"/>
    <x v="0"/>
    <m/>
    <m/>
    <s v=""/>
    <n v="0"/>
    <s v=""/>
    <s v=""/>
    <s v=""/>
    <s v=""/>
    <s v=""/>
    <s v=""/>
    <s v=""/>
    <s v=""/>
    <s v=""/>
    <s v=""/>
    <s v=""/>
    <s v=""/>
    <s v=""/>
    <s v=""/>
    <s v=""/>
    <s v=""/>
    <s v=""/>
    <s v=""/>
    <s v=""/>
    <s v=""/>
    <s v=""/>
    <s v=""/>
  </r>
  <r>
    <n v="1"/>
    <x v="19"/>
    <s v="г. Березники, пр-т Ленина, д. 55А"/>
    <n v="1959"/>
    <m/>
    <s v="Кирпич"/>
    <n v="4"/>
    <n v="2"/>
    <n v="1704.3"/>
    <n v="1258.5"/>
    <n v="1132.6500000000001"/>
    <n v="80"/>
    <n v="7675349.1399999997"/>
    <m/>
    <m/>
    <m/>
    <n v="7675349.1399999997"/>
    <n v="6098.8074215335719"/>
    <n v="6098.8074215335719"/>
    <x v="2"/>
    <x v="1"/>
    <m/>
    <m/>
    <s v="г. Березники, пр-т Ленина, д. 55А: 2025"/>
    <n v="1"/>
    <s v=""/>
    <s v=""/>
    <s v=""/>
    <s v=""/>
    <s v=""/>
    <s v=""/>
    <s v=""/>
    <s v=""/>
    <s v=""/>
    <n v="1"/>
    <s v=""/>
    <s v=""/>
    <s v=""/>
    <s v=""/>
    <s v=""/>
    <s v=""/>
    <s v=""/>
    <s v=""/>
    <s v=""/>
    <s v=""/>
    <s v=""/>
    <s v="РК"/>
  </r>
  <r>
    <n v="2"/>
    <x v="19"/>
    <s v="г. Березники, пр-т Советский, д. 16"/>
    <n v="1955"/>
    <m/>
    <s v="Кирпич"/>
    <n v="5"/>
    <n v="4"/>
    <n v="4407.8999999999996"/>
    <n v="4327.7"/>
    <n v="3755.5"/>
    <n v="131"/>
    <n v="10965268.359999999"/>
    <m/>
    <m/>
    <m/>
    <n v="10965268.359999999"/>
    <n v="2533.7404071446726"/>
    <n v="2533.7404071446726"/>
    <x v="2"/>
    <x v="1"/>
    <m/>
    <m/>
    <s v="г. Березники, пр-т Советский, д. 16: 2025"/>
    <n v="1"/>
    <s v=""/>
    <n v="1"/>
    <s v=""/>
    <s v=""/>
    <s v=""/>
    <s v=""/>
    <s v=""/>
    <s v=""/>
    <s v=""/>
    <s v=""/>
    <s v=""/>
    <s v=""/>
    <s v=""/>
    <s v=""/>
    <s v=""/>
    <s v=""/>
    <s v=""/>
    <s v=""/>
    <s v=""/>
    <s v=""/>
    <s v=""/>
    <s v="РВИС ( ТЕП )"/>
  </r>
  <r>
    <n v="3"/>
    <x v="19"/>
    <s v="г. Березники, пр-т Советский, д. 18"/>
    <n v="1956"/>
    <m/>
    <s v="Кирпич"/>
    <n v="5"/>
    <n v="5"/>
    <n v="5226.3999999999996"/>
    <n v="4082.1"/>
    <n v="3625.5"/>
    <n v="118"/>
    <n v="13001401.699999999"/>
    <m/>
    <m/>
    <m/>
    <n v="13001401.699999999"/>
    <n v="3184.978736434678"/>
    <n v="3184.978736434678"/>
    <x v="2"/>
    <x v="1"/>
    <m/>
    <m/>
    <s v="г. Березники, пр-т Советский, д. 18: 2025"/>
    <n v="1"/>
    <s v=""/>
    <n v="1"/>
    <s v=""/>
    <s v=""/>
    <s v=""/>
    <s v=""/>
    <s v=""/>
    <s v=""/>
    <s v=""/>
    <s v=""/>
    <s v=""/>
    <s v=""/>
    <s v=""/>
    <s v=""/>
    <s v=""/>
    <s v=""/>
    <s v=""/>
    <s v=""/>
    <s v=""/>
    <s v=""/>
    <s v=""/>
    <s v="РВИС ( ТЕП )"/>
  </r>
  <r>
    <n v="4"/>
    <x v="19"/>
    <s v="г. Березники, пр-т Советский, д. 20"/>
    <n v="1957"/>
    <m/>
    <s v="Кирпич"/>
    <n v="5"/>
    <n v="4"/>
    <n v="4393"/>
    <n v="4144"/>
    <n v="3763.1"/>
    <n v="122"/>
    <n v="10928202.52"/>
    <m/>
    <m/>
    <m/>
    <n v="10928202.52"/>
    <n v="2637.1145077220076"/>
    <n v="2637.1145077220076"/>
    <x v="2"/>
    <x v="1"/>
    <m/>
    <m/>
    <s v="г. Березники, пр-т Советский, д. 20: 2025"/>
    <n v="1"/>
    <s v=""/>
    <n v="1"/>
    <s v=""/>
    <s v=""/>
    <s v=""/>
    <s v=""/>
    <s v=""/>
    <s v=""/>
    <s v=""/>
    <s v=""/>
    <s v=""/>
    <s v=""/>
    <s v=""/>
    <s v=""/>
    <s v=""/>
    <s v=""/>
    <s v=""/>
    <s v=""/>
    <s v=""/>
    <s v=""/>
    <s v=""/>
    <s v="РВИС ( ТЕП )"/>
  </r>
  <r>
    <n v="5"/>
    <x v="19"/>
    <s v="г. Березники, пр-т Советский, д. 30"/>
    <n v="1949"/>
    <m/>
    <s v="Кирпич"/>
    <n v="3"/>
    <n v="2"/>
    <n v="1437.2"/>
    <n v="1215.7"/>
    <n v="1215.7"/>
    <n v="46"/>
    <n v="13735880.91"/>
    <m/>
    <m/>
    <m/>
    <n v="13735880.91"/>
    <n v="11298.742214362095"/>
    <n v="11298.742214362095"/>
    <x v="2"/>
    <x v="1"/>
    <m/>
    <m/>
    <s v="г. Березники, пр-т Советский, д. 30: 2025"/>
    <n v="1"/>
    <s v=""/>
    <s v=""/>
    <s v=""/>
    <s v=""/>
    <s v=""/>
    <s v=""/>
    <s v=""/>
    <s v=""/>
    <s v=""/>
    <n v="1"/>
    <s v=""/>
    <s v=""/>
    <s v=""/>
    <s v=""/>
    <s v=""/>
    <s v=""/>
    <s v=""/>
    <s v=""/>
    <s v=""/>
    <s v=""/>
    <s v=""/>
    <s v="РК"/>
  </r>
  <r>
    <n v="6"/>
    <x v="19"/>
    <s v="г. Березники, пр-т Советский, д. 32"/>
    <n v="1951"/>
    <m/>
    <s v="Кирпич"/>
    <n v="3"/>
    <n v="1"/>
    <n v="711"/>
    <n v="609.5"/>
    <n v="609.5"/>
    <n v="24"/>
    <n v="19915557.93"/>
    <m/>
    <m/>
    <m/>
    <n v="19915557.93"/>
    <n v="32675.238605414273"/>
    <n v="32675.238605414273"/>
    <x v="2"/>
    <x v="1"/>
    <m/>
    <m/>
    <s v="г. Березники, пр-т Советский, д. 32: 2025"/>
    <n v="8"/>
    <n v="1"/>
    <n v="1"/>
    <s v=""/>
    <n v="1"/>
    <n v="1"/>
    <n v="1"/>
    <s v=""/>
    <s v=""/>
    <s v=""/>
    <n v="1"/>
    <n v="1"/>
    <s v=""/>
    <s v=""/>
    <n v="1"/>
    <s v=""/>
    <s v=""/>
    <s v=""/>
    <s v=""/>
    <s v=""/>
    <s v=""/>
    <s v=""/>
    <s v="РВИС ( ЭЛ ТЕП ХВС ГВС ВОД ) РК Рфа РФ"/>
  </r>
  <r>
    <n v="7"/>
    <x v="19"/>
    <s v="г. Березники, пр-т Советский, д. 40"/>
    <n v="1947"/>
    <m/>
    <s v="Кирпич"/>
    <n v="3"/>
    <n v="2"/>
    <n v="1104"/>
    <n v="909.9"/>
    <n v="909.9"/>
    <n v="35"/>
    <n v="30923735.52"/>
    <m/>
    <m/>
    <m/>
    <n v="30923735.52"/>
    <n v="33985.861655126937"/>
    <n v="33985.861655126937"/>
    <x v="2"/>
    <x v="1"/>
    <m/>
    <m/>
    <s v="г. Березники, пр-т Советский, д. 40: 2025"/>
    <n v="8"/>
    <n v="1"/>
    <n v="1"/>
    <s v=""/>
    <n v="1"/>
    <n v="1"/>
    <n v="1"/>
    <s v=""/>
    <s v=""/>
    <s v=""/>
    <n v="1"/>
    <n v="1"/>
    <s v=""/>
    <s v=""/>
    <n v="1"/>
    <s v=""/>
    <s v=""/>
    <s v=""/>
    <s v=""/>
    <s v=""/>
    <s v=""/>
    <s v=""/>
    <s v="РВИС ( ЭЛ ТЕП ХВС ГВС ВОД ) РК Рфа РФ"/>
  </r>
  <r>
    <n v="8"/>
    <x v="19"/>
    <s v="г. Березники, ул. Гагарина, д. 16"/>
    <n v="1952"/>
    <m/>
    <s v="Шлакоблок"/>
    <n v="2"/>
    <n v="2"/>
    <n v="858.6"/>
    <n v="754.6"/>
    <n v="604.4"/>
    <n v="24"/>
    <n v="17296685.890000001"/>
    <m/>
    <m/>
    <m/>
    <n v="17296685.890000001"/>
    <n v="22921.661661807579"/>
    <n v="22921.661661807579"/>
    <x v="2"/>
    <x v="1"/>
    <m/>
    <m/>
    <s v="г. Березники, ул. Гагарина, д. 16: 2025"/>
    <n v="5"/>
    <s v=""/>
    <n v="1"/>
    <s v=""/>
    <n v="1"/>
    <n v="1"/>
    <n v="1"/>
    <s v=""/>
    <s v=""/>
    <s v=""/>
    <n v="1"/>
    <s v=""/>
    <s v=""/>
    <s v=""/>
    <s v=""/>
    <s v=""/>
    <s v=""/>
    <s v=""/>
    <s v=""/>
    <s v=""/>
    <s v=""/>
    <s v=""/>
    <s v="РВИС ( ТЕП ХВС ГВС ВОД ) РК"/>
  </r>
  <r>
    <n v="9"/>
    <x v="19"/>
    <s v="г. Березники, ул. Карла Маркса, д. 50"/>
    <n v="1958"/>
    <m/>
    <s v="Кирпич"/>
    <n v="4"/>
    <n v="4"/>
    <n v="2938.6"/>
    <n v="2584.9"/>
    <n v="2082.3000000000002"/>
    <n v="82"/>
    <n v="13647328.58"/>
    <m/>
    <m/>
    <m/>
    <n v="13647328.58"/>
    <n v="5279.6350265000583"/>
    <n v="5279.6350265000583"/>
    <x v="2"/>
    <x v="1"/>
    <m/>
    <m/>
    <s v="г. Березники, ул. Карла Маркса, д. 50: 2025"/>
    <n v="5"/>
    <n v="1"/>
    <n v="1"/>
    <s v=""/>
    <n v="1"/>
    <n v="1"/>
    <n v="1"/>
    <s v=""/>
    <s v=""/>
    <s v=""/>
    <s v=""/>
    <s v=""/>
    <s v=""/>
    <s v=""/>
    <s v=""/>
    <s v=""/>
    <s v=""/>
    <s v=""/>
    <s v=""/>
    <s v=""/>
    <s v=""/>
    <s v=""/>
    <s v="РВИС ( ЭЛ ТЕП ХВС ГВС ВОД )"/>
  </r>
  <r>
    <n v="10"/>
    <x v="19"/>
    <s v="г. Березники, ул. Клары Цеткин, д. 38"/>
    <n v="1955"/>
    <m/>
    <s v="Кирпич"/>
    <n v="3"/>
    <n v="2"/>
    <n v="1541.5"/>
    <n v="1420.8"/>
    <n v="945.4"/>
    <n v="43"/>
    <n v="12948784.98"/>
    <m/>
    <m/>
    <m/>
    <n v="12948784.98"/>
    <n v="9113.7281672297304"/>
    <n v="9113.7281672297304"/>
    <x v="2"/>
    <x v="1"/>
    <m/>
    <m/>
    <s v="г. Березники, ул. Клары Цеткин, д. 38: 2025"/>
    <n v="1"/>
    <s v=""/>
    <n v="1"/>
    <s v=""/>
    <s v=""/>
    <s v=""/>
    <s v=""/>
    <s v=""/>
    <s v=""/>
    <s v=""/>
    <s v=""/>
    <s v=""/>
    <s v=""/>
    <s v=""/>
    <s v=""/>
    <s v=""/>
    <s v=""/>
    <s v=""/>
    <s v=""/>
    <s v=""/>
    <s v=""/>
    <s v=""/>
    <s v="РВИС ( ТЕП )"/>
  </r>
  <r>
    <n v="11"/>
    <x v="19"/>
    <s v="г. Березники, ул. Красноборова, д. 11"/>
    <n v="1959"/>
    <m/>
    <s v="Панель"/>
    <n v="4"/>
    <n v="4"/>
    <n v="2824.6"/>
    <n v="2506.5"/>
    <n v="2506.5"/>
    <n v="124"/>
    <n v="12720642.59"/>
    <m/>
    <m/>
    <m/>
    <n v="12720642.59"/>
    <n v="5075.0618751246757"/>
    <n v="5075.0618751246757"/>
    <x v="2"/>
    <x v="1"/>
    <m/>
    <m/>
    <s v="г. Березники, ул. Красноборова, д. 11: 2025"/>
    <n v="1"/>
    <s v=""/>
    <s v=""/>
    <s v=""/>
    <s v=""/>
    <s v=""/>
    <s v=""/>
    <s v=""/>
    <s v=""/>
    <s v=""/>
    <n v="1"/>
    <s v=""/>
    <s v=""/>
    <s v=""/>
    <s v=""/>
    <s v=""/>
    <s v=""/>
    <s v=""/>
    <s v=""/>
    <s v=""/>
    <s v=""/>
    <s v=""/>
    <s v="РК"/>
  </r>
  <r>
    <n v="12"/>
    <x v="19"/>
    <s v="г. Березники, ул. Ломоносова, д. 84"/>
    <n v="1962"/>
    <m/>
    <s v="Панель"/>
    <n v="5"/>
    <n v="3"/>
    <n v="2809.6"/>
    <n v="2489.6"/>
    <n v="2489.6"/>
    <n v="128"/>
    <n v="6989273.3399999999"/>
    <m/>
    <m/>
    <m/>
    <n v="6989273.3399999999"/>
    <n v="2807.3880703727505"/>
    <n v="2807.3880703727505"/>
    <x v="2"/>
    <x v="1"/>
    <m/>
    <m/>
    <s v="г. Березники, ул. Ломоносова, д. 84: 2025"/>
    <n v="1"/>
    <s v=""/>
    <n v="1"/>
    <s v=""/>
    <s v=""/>
    <s v=""/>
    <s v=""/>
    <s v=""/>
    <s v=""/>
    <s v=""/>
    <s v=""/>
    <s v=""/>
    <s v=""/>
    <s v=""/>
    <s v=""/>
    <s v=""/>
    <s v=""/>
    <s v=""/>
    <s v=""/>
    <s v=""/>
    <s v=""/>
    <s v=""/>
    <s v="РВИС ( ТЕП )"/>
  </r>
  <r>
    <n v="13"/>
    <x v="19"/>
    <s v="г. Березники, ул. Менделеева, д. 21"/>
    <n v="1957"/>
    <m/>
    <s v="Кирпич"/>
    <n v="2"/>
    <n v="2"/>
    <n v="554"/>
    <n v="478.3"/>
    <n v="478.3"/>
    <n v="18"/>
    <n v="5294794.0599999996"/>
    <m/>
    <m/>
    <m/>
    <n v="5294794.0599999996"/>
    <n v="11070.027305038677"/>
    <n v="11070.027305038677"/>
    <x v="2"/>
    <x v="1"/>
    <m/>
    <m/>
    <s v="г. Березники, ул. Менделеева, д. 21: 2025"/>
    <n v="1"/>
    <s v=""/>
    <s v=""/>
    <s v=""/>
    <s v=""/>
    <s v=""/>
    <s v=""/>
    <s v=""/>
    <s v=""/>
    <s v=""/>
    <n v="1"/>
    <s v=""/>
    <s v=""/>
    <s v=""/>
    <s v=""/>
    <s v=""/>
    <s v=""/>
    <s v=""/>
    <s v=""/>
    <s v=""/>
    <s v=""/>
    <s v=""/>
    <s v="РК"/>
  </r>
  <r>
    <n v="14"/>
    <x v="19"/>
    <s v="г. Березники, ул. Мира, д. 64"/>
    <n v="1980"/>
    <m/>
    <s v="панели"/>
    <n v="5"/>
    <n v="4"/>
    <n v="3500.6"/>
    <n v="2832.6"/>
    <n v="2832.6"/>
    <n v="150"/>
    <n v="1832214.04"/>
    <m/>
    <m/>
    <m/>
    <n v="1832214.04"/>
    <n v="646.83119395608276"/>
    <n v="646.83119395608276"/>
    <x v="2"/>
    <x v="2"/>
    <m/>
    <m/>
    <s v="г. Березники, ул. Мира, д. 64: 2025"/>
    <n v="1"/>
    <s v=""/>
    <s v=""/>
    <n v="1"/>
    <s v=""/>
    <s v=""/>
    <s v=""/>
    <s v=""/>
    <s v=""/>
    <s v=""/>
    <s v=""/>
    <s v=""/>
    <s v=""/>
    <s v=""/>
    <s v=""/>
    <s v=""/>
    <s v=""/>
    <s v=""/>
    <s v=""/>
    <s v=""/>
    <s v=""/>
    <s v=""/>
    <s v="РВИС ( ГАЗ )"/>
  </r>
  <r>
    <n v="15"/>
    <x v="19"/>
    <s v="г. Березники, ул. Парковая, д. 4"/>
    <n v="1945"/>
    <m/>
    <s v="Кирпич"/>
    <n v="3"/>
    <n v="2"/>
    <n v="1037.0999999999999"/>
    <n v="852.3"/>
    <n v="767.07"/>
    <n v="30"/>
    <n v="9911969.1699999999"/>
    <m/>
    <m/>
    <m/>
    <n v="9911969.1699999999"/>
    <n v="11629.671676639682"/>
    <n v="11629.671676639682"/>
    <x v="2"/>
    <x v="1"/>
    <m/>
    <m/>
    <s v="г. Березники, ул. Парковая, д. 4: 2025"/>
    <n v="1"/>
    <s v=""/>
    <s v=""/>
    <s v=""/>
    <s v=""/>
    <s v=""/>
    <s v=""/>
    <s v=""/>
    <s v=""/>
    <s v=""/>
    <n v="1"/>
    <s v=""/>
    <s v=""/>
    <s v=""/>
    <s v=""/>
    <s v=""/>
    <s v=""/>
    <s v=""/>
    <s v=""/>
    <s v=""/>
    <s v=""/>
    <s v=""/>
    <s v="РК"/>
  </r>
  <r>
    <n v="16"/>
    <x v="19"/>
    <s v="г. Березники, ул. Парковая, д. 8"/>
    <n v="1946"/>
    <m/>
    <s v="Кирпич"/>
    <n v="3"/>
    <n v="2"/>
    <n v="1050"/>
    <n v="899.1"/>
    <n v="899.1"/>
    <n v="33"/>
    <n v="23292654"/>
    <m/>
    <m/>
    <m/>
    <n v="23292654"/>
    <n v="25906.633299966634"/>
    <n v="25906.633299966634"/>
    <x v="2"/>
    <x v="1"/>
    <m/>
    <m/>
    <s v="г. Березники, ул. Парковая, д. 8: 2025"/>
    <n v="7"/>
    <n v="1"/>
    <n v="1"/>
    <s v=""/>
    <n v="1"/>
    <n v="1"/>
    <n v="1"/>
    <s v=""/>
    <s v=""/>
    <s v=""/>
    <n v="1"/>
    <s v=""/>
    <s v=""/>
    <s v=""/>
    <n v="1"/>
    <s v=""/>
    <s v=""/>
    <s v=""/>
    <s v=""/>
    <s v=""/>
    <s v=""/>
    <s v=""/>
    <s v="РВИС ( ЭЛ ТЕП ХВС ГВС ВОД ) РК РФ"/>
  </r>
  <r>
    <n v="17"/>
    <x v="19"/>
    <s v="г. Березники, ул. Пятилетки, д. 26"/>
    <n v="1940"/>
    <m/>
    <s v="Кирпич"/>
    <n v="5"/>
    <n v="5"/>
    <n v="5822.1"/>
    <n v="5027"/>
    <n v="4011.8"/>
    <n v="164"/>
    <n v="24013542.550000004"/>
    <m/>
    <m/>
    <m/>
    <n v="24013542.550000004"/>
    <n v="4776.9131788342956"/>
    <n v="4776.9131788342956"/>
    <x v="2"/>
    <x v="1"/>
    <m/>
    <m/>
    <s v="г. Березники, ул. Пятилетки, д. 26: 2025"/>
    <n v="4"/>
    <s v=""/>
    <n v="1"/>
    <s v=""/>
    <n v="1"/>
    <n v="1"/>
    <n v="1"/>
    <s v=""/>
    <s v=""/>
    <s v=""/>
    <s v=""/>
    <s v=""/>
    <s v=""/>
    <s v=""/>
    <s v=""/>
    <s v=""/>
    <s v=""/>
    <s v=""/>
    <s v=""/>
    <s v=""/>
    <s v=""/>
    <s v=""/>
    <s v="РВИС ( ТЕП ХВС ГВС ВОД )"/>
  </r>
  <r>
    <n v="18"/>
    <x v="19"/>
    <s v="г. Березники, ул. Пятилетки, д. 27"/>
    <n v="1949"/>
    <m/>
    <s v="Кирпич"/>
    <n v="3"/>
    <n v="3"/>
    <n v="1992.1"/>
    <n v="1754.1"/>
    <n v="1301.4000000000001"/>
    <n v="34"/>
    <n v="22566608.400000006"/>
    <m/>
    <m/>
    <m/>
    <n v="22566608.400000006"/>
    <n v="12865.063793398327"/>
    <n v="12865.063793398327"/>
    <x v="2"/>
    <x v="1"/>
    <m/>
    <m/>
    <s v="г. Березники, ул. Пятилетки, д. 27: 2025"/>
    <n v="5"/>
    <n v="1"/>
    <n v="1"/>
    <s v=""/>
    <n v="1"/>
    <n v="1"/>
    <n v="1"/>
    <s v=""/>
    <s v=""/>
    <s v=""/>
    <s v=""/>
    <s v=""/>
    <s v=""/>
    <s v=""/>
    <s v=""/>
    <s v=""/>
    <s v=""/>
    <s v=""/>
    <s v=""/>
    <s v=""/>
    <s v=""/>
    <s v=""/>
    <s v="РВИС ( ЭЛ ТЕП ХВС ГВС ВОД )"/>
  </r>
  <r>
    <n v="19"/>
    <x v="19"/>
    <s v="г. Березники, ул. Пятилетки, д. 32"/>
    <n v="1951"/>
    <m/>
    <s v="Кирпич"/>
    <n v="3"/>
    <n v="2"/>
    <n v="1953.7"/>
    <n v="1656.9"/>
    <n v="1496.7"/>
    <n v="33"/>
    <n v="2276490.31"/>
    <m/>
    <m/>
    <m/>
    <n v="2276490.31"/>
    <n v="1373.9455066690807"/>
    <n v="1373.9455066690807"/>
    <x v="2"/>
    <x v="1"/>
    <m/>
    <m/>
    <s v="г. Березники, ул. Пятилетки, д. 32: 2025"/>
    <n v="1"/>
    <s v=""/>
    <s v=""/>
    <s v=""/>
    <s v=""/>
    <n v="1"/>
    <s v=""/>
    <s v=""/>
    <s v=""/>
    <s v=""/>
    <s v=""/>
    <s v=""/>
    <s v=""/>
    <s v=""/>
    <s v=""/>
    <s v=""/>
    <s v=""/>
    <s v=""/>
    <s v=""/>
    <s v=""/>
    <s v=""/>
    <s v=""/>
    <s v="РВИС ( ГВС )"/>
  </r>
  <r>
    <n v="20"/>
    <x v="19"/>
    <s v="г. Березники, ул. Пятилетки, д. 35"/>
    <n v="1951"/>
    <m/>
    <s v="Кирпич"/>
    <n v="3"/>
    <n v="3"/>
    <n v="2094.8000000000002"/>
    <n v="1849.6"/>
    <n v="1306.7"/>
    <n v="44"/>
    <n v="17596571.379999999"/>
    <m/>
    <m/>
    <m/>
    <n v="17596571.379999999"/>
    <n v="9513.7172253460212"/>
    <n v="9513.7172253460212"/>
    <x v="2"/>
    <x v="1"/>
    <m/>
    <m/>
    <s v="г. Березники, ул. Пятилетки, д. 35: 2025"/>
    <n v="1"/>
    <s v=""/>
    <n v="1"/>
    <s v=""/>
    <s v=""/>
    <s v=""/>
    <s v=""/>
    <s v=""/>
    <s v=""/>
    <s v=""/>
    <s v=""/>
    <s v=""/>
    <s v=""/>
    <s v=""/>
    <s v=""/>
    <s v=""/>
    <s v=""/>
    <s v=""/>
    <s v=""/>
    <s v=""/>
    <s v=""/>
    <s v=""/>
    <s v="РВИС ( ТЕП )"/>
  </r>
  <r>
    <n v="21"/>
    <x v="19"/>
    <s v="г. Березники, ул. Пятилетки, д. 38"/>
    <n v="1951"/>
    <m/>
    <s v="Кирпич"/>
    <n v="3"/>
    <n v="3"/>
    <n v="2055.4"/>
    <n v="1723"/>
    <n v="1476.4"/>
    <n v="42"/>
    <n v="40532940.189999998"/>
    <m/>
    <m/>
    <m/>
    <n v="40532940.189999998"/>
    <n v="23524.631567034241"/>
    <n v="23524.631567034241"/>
    <x v="2"/>
    <x v="1"/>
    <m/>
    <m/>
    <s v="г. Березники, ул. Пятилетки, д. 38: 2025"/>
    <n v="5"/>
    <n v="1"/>
    <n v="1"/>
    <s v=""/>
    <n v="1"/>
    <s v=""/>
    <n v="1"/>
    <s v=""/>
    <s v=""/>
    <s v=""/>
    <n v="1"/>
    <s v=""/>
    <s v=""/>
    <s v=""/>
    <s v=""/>
    <s v=""/>
    <s v=""/>
    <s v=""/>
    <s v=""/>
    <s v=""/>
    <s v=""/>
    <s v=""/>
    <s v="РВИС ( ЭЛ ТЕП ХВС ВОД ) РК"/>
  </r>
  <r>
    <n v="22"/>
    <x v="19"/>
    <s v="г. Березники, ул. Пятилетки, д. 76"/>
    <n v="1961"/>
    <m/>
    <s v="Кирпич"/>
    <n v="3"/>
    <n v="3"/>
    <n v="1939.5"/>
    <n v="1784.8"/>
    <n v="1644.8"/>
    <n v="104"/>
    <n v="20720396.120000001"/>
    <m/>
    <m/>
    <m/>
    <n v="20720396.120000001"/>
    <n v="11609.365822501122"/>
    <n v="11609.365822501122"/>
    <x v="2"/>
    <x v="1"/>
    <m/>
    <m/>
    <s v="г. Березники, ул. Пятилетки, д. 76: 2025"/>
    <n v="4"/>
    <n v="1"/>
    <n v="1"/>
    <s v=""/>
    <n v="1"/>
    <n v="1"/>
    <s v=""/>
    <s v=""/>
    <s v=""/>
    <s v=""/>
    <s v=""/>
    <s v=""/>
    <s v=""/>
    <s v=""/>
    <s v=""/>
    <s v=""/>
    <s v=""/>
    <s v=""/>
    <s v=""/>
    <s v=""/>
    <s v=""/>
    <s v=""/>
    <s v="РВИС ( ЭЛ ТЕП ХВС ГВС )"/>
  </r>
  <r>
    <n v="23"/>
    <x v="19"/>
    <s v="г. Березники, ул. Пятилетки, д. 9"/>
    <n v="1930"/>
    <m/>
    <s v="Кирпич"/>
    <n v="4"/>
    <n v="2"/>
    <n v="1367.4"/>
    <n v="954.1"/>
    <n v="954.1"/>
    <n v="46"/>
    <n v="1793768.9900000002"/>
    <m/>
    <m/>
    <m/>
    <n v="1793768.9900000002"/>
    <n v="1880.063924116969"/>
    <n v="1880.063924116969"/>
    <x v="2"/>
    <x v="1"/>
    <m/>
    <m/>
    <s v="г. Березники, ул. Пятилетки, д. 9: 2025"/>
    <n v="2"/>
    <s v=""/>
    <s v=""/>
    <s v=""/>
    <s v=""/>
    <n v="1"/>
    <n v="1"/>
    <s v=""/>
    <s v=""/>
    <s v=""/>
    <s v=""/>
    <s v=""/>
    <s v=""/>
    <s v=""/>
    <s v=""/>
    <s v=""/>
    <s v=""/>
    <s v=""/>
    <s v=""/>
    <s v=""/>
    <s v=""/>
    <s v=""/>
    <s v="РВИС ( ГВС ВОД )"/>
  </r>
  <r>
    <n v="24"/>
    <x v="19"/>
    <s v="г. Березники, ул. Свободы, д. 54"/>
    <n v="1954"/>
    <m/>
    <s v="Кирпич"/>
    <n v="4"/>
    <n v="4"/>
    <n v="3386.5"/>
    <n v="3037.5"/>
    <n v="2418.4"/>
    <n v="90"/>
    <n v="1759659.27"/>
    <m/>
    <m/>
    <m/>
    <n v="1759659.27"/>
    <n v="579.31169382716052"/>
    <n v="579.31169382716052"/>
    <x v="2"/>
    <x v="1"/>
    <m/>
    <m/>
    <s v="г. Березники, ул. Свободы, д. 54: 2025"/>
    <n v="1"/>
    <n v="1"/>
    <s v=""/>
    <s v=""/>
    <s v=""/>
    <s v=""/>
    <s v=""/>
    <s v=""/>
    <s v=""/>
    <s v=""/>
    <s v=""/>
    <s v=""/>
    <s v=""/>
    <s v=""/>
    <s v=""/>
    <s v=""/>
    <s v=""/>
    <s v=""/>
    <s v=""/>
    <s v=""/>
    <s v=""/>
    <s v=""/>
    <s v="РВИС ( ЭЛ )"/>
  </r>
  <r>
    <n v="25"/>
    <x v="19"/>
    <s v="г. Березники, ул. Труда, д. 3"/>
    <n v="1951"/>
    <m/>
    <s v="Кирпич"/>
    <n v="3"/>
    <n v="3"/>
    <n v="2103.1999999999998"/>
    <n v="1828.5"/>
    <n v="1738.3"/>
    <n v="54"/>
    <n v="19586891.280000001"/>
    <m/>
    <m/>
    <m/>
    <n v="19586891.280000001"/>
    <n v="10711.99960623462"/>
    <n v="10711.99960623462"/>
    <x v="2"/>
    <x v="2"/>
    <m/>
    <m/>
    <s v="г. Березники, ул. Труда, д. 3: 2025"/>
    <n v="5"/>
    <s v=""/>
    <s v=""/>
    <s v=""/>
    <n v="1"/>
    <n v="1"/>
    <n v="1"/>
    <s v=""/>
    <s v=""/>
    <s v=""/>
    <s v=""/>
    <n v="1"/>
    <s v=""/>
    <s v=""/>
    <n v="1"/>
    <s v=""/>
    <s v=""/>
    <s v=""/>
    <s v=""/>
    <s v=""/>
    <s v=""/>
    <s v=""/>
    <s v="РВИС ( ХВС ГВС ВОД ) Рфа РФ"/>
  </r>
  <r>
    <n v="26"/>
    <x v="19"/>
    <s v="г. Березники, ул. Труда, д. 4"/>
    <n v="1954"/>
    <m/>
    <s v="Кирпич"/>
    <n v="4"/>
    <n v="4"/>
    <n v="3658.7"/>
    <n v="3242.7"/>
    <n v="3032.4"/>
    <n v="122"/>
    <n v="1901097.11"/>
    <m/>
    <m/>
    <m/>
    <n v="1901097.11"/>
    <n v="586.26980910969257"/>
    <n v="586.26980910969257"/>
    <x v="2"/>
    <x v="1"/>
    <m/>
    <m/>
    <s v="г. Березники, ул. Труда, д. 4: 2025"/>
    <n v="1"/>
    <n v="1"/>
    <s v=""/>
    <s v=""/>
    <s v=""/>
    <s v=""/>
    <s v=""/>
    <s v=""/>
    <s v=""/>
    <s v=""/>
    <s v=""/>
    <s v=""/>
    <s v=""/>
    <s v=""/>
    <s v=""/>
    <s v=""/>
    <s v=""/>
    <s v=""/>
    <s v=""/>
    <s v=""/>
    <s v=""/>
    <s v=""/>
    <s v="РВИС ( ЭЛ )"/>
  </r>
  <r>
    <n v="27"/>
    <x v="19"/>
    <s v="г. Березники, ул. Циренщикова, д. 4"/>
    <n v="1953"/>
    <m/>
    <s v="Кирпич"/>
    <n v="3"/>
    <n v="3"/>
    <n v="2376"/>
    <n v="2139.1999999999998"/>
    <n v="1459.6"/>
    <n v="70"/>
    <n v="16929451.440000001"/>
    <m/>
    <m/>
    <m/>
    <n v="16929451.440000001"/>
    <n v="7913.9170905011233"/>
    <n v="7913.9170905011233"/>
    <x v="2"/>
    <x v="1"/>
    <m/>
    <m/>
    <s v="г. Березники, ул. Циренщикова, д. 4: 2025"/>
    <n v="2"/>
    <s v=""/>
    <s v=""/>
    <s v=""/>
    <s v=""/>
    <s v=""/>
    <s v=""/>
    <s v=""/>
    <s v=""/>
    <s v=""/>
    <s v=""/>
    <n v="1"/>
    <s v=""/>
    <s v=""/>
    <n v="1"/>
    <s v=""/>
    <s v=""/>
    <s v=""/>
    <s v=""/>
    <s v=""/>
    <s v=""/>
    <s v=""/>
    <s v="Рфа РФ"/>
  </r>
  <r>
    <n v="28"/>
    <x v="19"/>
    <s v="г. Березники, ул. Челюскинцев, д. 35"/>
    <n v="1949"/>
    <m/>
    <s v="Кирпич"/>
    <n v="2"/>
    <n v="2"/>
    <n v="757.9"/>
    <n v="685.5"/>
    <n v="685.5"/>
    <n v="36"/>
    <n v="6366450.9500000002"/>
    <m/>
    <m/>
    <m/>
    <n v="6366450.9500000002"/>
    <n v="9287.3099197665942"/>
    <n v="9287.3099197665942"/>
    <x v="2"/>
    <x v="1"/>
    <m/>
    <m/>
    <s v="г. Березники, ул. Челюскинцев, д. 35: 2025"/>
    <n v="1"/>
    <s v=""/>
    <n v="1"/>
    <s v=""/>
    <s v=""/>
    <s v=""/>
    <s v=""/>
    <s v=""/>
    <s v=""/>
    <s v=""/>
    <s v=""/>
    <s v=""/>
    <s v=""/>
    <s v=""/>
    <s v=""/>
    <s v=""/>
    <s v=""/>
    <s v=""/>
    <s v=""/>
    <s v=""/>
    <s v=""/>
    <s v=""/>
    <s v="РВИС ( ТЕП )"/>
  </r>
  <r>
    <n v="29"/>
    <x v="19"/>
    <s v="г. Березники, ул. Челюскинцев, д. 39"/>
    <n v="1949"/>
    <m/>
    <s v="Шлакоблок"/>
    <n v="2"/>
    <n v="2"/>
    <n v="793.7"/>
    <n v="711.2"/>
    <n v="662.1"/>
    <n v="28"/>
    <n v="6948907"/>
    <m/>
    <m/>
    <m/>
    <n v="6948907"/>
    <n v="9770.679133858268"/>
    <n v="9770.679133858268"/>
    <x v="2"/>
    <x v="1"/>
    <m/>
    <m/>
    <s v="г. Березники, ул. Челюскинцев, д. 39: 2025"/>
    <n v="5"/>
    <n v="1"/>
    <s v=""/>
    <s v=""/>
    <n v="1"/>
    <n v="1"/>
    <n v="1"/>
    <s v=""/>
    <s v=""/>
    <s v=""/>
    <s v=""/>
    <n v="1"/>
    <s v=""/>
    <s v=""/>
    <s v=""/>
    <s v=""/>
    <s v=""/>
    <s v=""/>
    <s v=""/>
    <s v=""/>
    <s v=""/>
    <s v=""/>
    <s v="РВИС ( ЭЛ ХВС ГВС ВОД ) Рфа"/>
  </r>
  <r>
    <n v="30"/>
    <x v="19"/>
    <s v="г. Березники, ул. Челюскинцев, д. 53"/>
    <n v="1951"/>
    <m/>
    <s v="Шлакоблок"/>
    <n v="2"/>
    <n v="2"/>
    <n v="760.3"/>
    <n v="667.3"/>
    <n v="667.3"/>
    <n v="35"/>
    <n v="562789.27"/>
    <m/>
    <m/>
    <m/>
    <n v="562789.27"/>
    <n v="843.38269144312915"/>
    <n v="843.38269144312915"/>
    <x v="2"/>
    <x v="1"/>
    <m/>
    <m/>
    <s v="г. Березники, ул. Челюскинцев, д. 53: 2025"/>
    <n v="1"/>
    <n v="1"/>
    <s v=""/>
    <s v=""/>
    <s v=""/>
    <s v=""/>
    <s v=""/>
    <s v=""/>
    <s v=""/>
    <s v=""/>
    <s v=""/>
    <s v=""/>
    <s v=""/>
    <s v=""/>
    <s v=""/>
    <s v=""/>
    <s v=""/>
    <s v=""/>
    <s v=""/>
    <s v=""/>
    <s v=""/>
    <s v=""/>
    <s v="РВИС ( ЭЛ )"/>
  </r>
  <r>
    <n v="31"/>
    <x v="19"/>
    <s v="г. Березники, ул. Челюскинцев, д. 61"/>
    <n v="1952"/>
    <m/>
    <s v="Шлакоблок"/>
    <n v="2"/>
    <n v="2"/>
    <n v="854"/>
    <n v="734.7"/>
    <n v="661.23"/>
    <n v="30"/>
    <n v="4976386.0999999996"/>
    <m/>
    <m/>
    <m/>
    <n v="4976386.0999999996"/>
    <n v="6773.357969239144"/>
    <n v="6773.357969239144"/>
    <x v="2"/>
    <x v="1"/>
    <m/>
    <m/>
    <s v="г. Березники, ул. Челюскинцев, д. 61: 2025"/>
    <n v="1"/>
    <s v=""/>
    <s v=""/>
    <s v=""/>
    <s v=""/>
    <s v=""/>
    <s v=""/>
    <s v=""/>
    <s v=""/>
    <s v=""/>
    <s v=""/>
    <n v="1"/>
    <s v=""/>
    <s v=""/>
    <s v=""/>
    <s v=""/>
    <s v=""/>
    <s v=""/>
    <s v=""/>
    <s v=""/>
    <s v=""/>
    <s v=""/>
    <s v="Рфа"/>
  </r>
  <r>
    <n v="32"/>
    <x v="19"/>
    <s v="г. Березники, ул. Черняховского, д. 32"/>
    <n v="1976"/>
    <m/>
    <s v="Панель"/>
    <n v="5"/>
    <n v="6"/>
    <n v="5160"/>
    <n v="3946.6"/>
    <n v="3946.6"/>
    <n v="187"/>
    <n v="23963865.600000001"/>
    <m/>
    <m/>
    <m/>
    <n v="23963865.600000001"/>
    <n v="6072.027973445498"/>
    <n v="6072.027973445498"/>
    <x v="2"/>
    <x v="2"/>
    <m/>
    <m/>
    <s v="г. Березники, ул. Черняховского, д. 32: 2025"/>
    <n v="5"/>
    <n v="1"/>
    <n v="1"/>
    <s v=""/>
    <n v="1"/>
    <n v="1"/>
    <n v="1"/>
    <s v=""/>
    <s v=""/>
    <s v=""/>
    <s v=""/>
    <s v=""/>
    <s v=""/>
    <s v=""/>
    <s v=""/>
    <s v=""/>
    <s v=""/>
    <s v=""/>
    <s v=""/>
    <s v=""/>
    <s v=""/>
    <s v=""/>
    <s v="РВИС ( ЭЛ ТЕП ХВС ГВС ВОД )"/>
  </r>
  <r>
    <n v="33"/>
    <x v="19"/>
    <s v="г. Березники, ул. Черняховского, д. 45"/>
    <n v="1977"/>
    <m/>
    <s v="Панель"/>
    <n v="5"/>
    <n v="6"/>
    <n v="4504.2"/>
    <n v="3906.9"/>
    <n v="273"/>
    <n v="225"/>
    <n v="20918225.469999999"/>
    <m/>
    <m/>
    <m/>
    <n v="20918225.469999999"/>
    <n v="5354.1747856356697"/>
    <n v="5354.1747856356697"/>
    <x v="2"/>
    <x v="2"/>
    <m/>
    <m/>
    <s v="г. Березники, ул. Черняховского, д. 45: 2025"/>
    <n v="5"/>
    <n v="1"/>
    <n v="1"/>
    <s v=""/>
    <n v="1"/>
    <n v="1"/>
    <n v="1"/>
    <s v=""/>
    <s v=""/>
    <s v=""/>
    <s v=""/>
    <s v=""/>
    <s v=""/>
    <s v=""/>
    <s v=""/>
    <s v=""/>
    <s v=""/>
    <s v=""/>
    <s v=""/>
    <s v=""/>
    <s v=""/>
    <s v=""/>
    <s v="РВИС ( ЭЛ ТЕП ХВС ГВС ВОД )"/>
  </r>
  <r>
    <n v="34"/>
    <x v="19"/>
    <s v="г. Березники, ул. Черняховского, д. 51"/>
    <n v="1977"/>
    <m/>
    <s v="панели"/>
    <n v="5"/>
    <n v="8"/>
    <n v="6262.4"/>
    <n v="5206.3999999999996"/>
    <n v="5206.3999999999996"/>
    <n v="285"/>
    <n v="3254005.66"/>
    <m/>
    <m/>
    <m/>
    <n v="3254005.66"/>
    <n v="625.00108712354029"/>
    <n v="625.00108712354029"/>
    <x v="2"/>
    <x v="2"/>
    <m/>
    <m/>
    <s v="г. Березники, ул. Черняховского, д. 51: 2025"/>
    <n v="1"/>
    <n v="1"/>
    <s v=""/>
    <s v=""/>
    <s v=""/>
    <s v=""/>
    <s v=""/>
    <s v=""/>
    <s v=""/>
    <s v=""/>
    <s v=""/>
    <s v=""/>
    <s v=""/>
    <s v=""/>
    <s v=""/>
    <s v=""/>
    <s v=""/>
    <s v=""/>
    <s v=""/>
    <s v=""/>
    <s v=""/>
    <s v=""/>
    <s v="РВИС ( ЭЛ )"/>
  </r>
  <r>
    <n v="35"/>
    <x v="19"/>
    <s v="г. Березники, ул. Юбилейная, д. 105"/>
    <n v="1971"/>
    <m/>
    <s v="Панель"/>
    <n v="5"/>
    <n v="4"/>
    <n v="3011.5"/>
    <n v="2582.8000000000002"/>
    <n v="2582.8000000000002"/>
    <n v="145"/>
    <n v="3558388.4"/>
    <m/>
    <m/>
    <m/>
    <n v="3558388.4"/>
    <n v="1377.7251045377109"/>
    <n v="1377.7251045377109"/>
    <x v="2"/>
    <x v="1"/>
    <m/>
    <m/>
    <s v="г. Березники, ул. Юбилейная, д. 105: 2025"/>
    <n v="2"/>
    <s v=""/>
    <s v=""/>
    <s v=""/>
    <n v="1"/>
    <n v="1"/>
    <s v=""/>
    <s v=""/>
    <s v=""/>
    <s v=""/>
    <s v=""/>
    <s v=""/>
    <s v=""/>
    <s v=""/>
    <s v=""/>
    <s v=""/>
    <s v=""/>
    <s v=""/>
    <s v=""/>
    <s v=""/>
    <s v=""/>
    <s v=""/>
    <s v="РВИС ( ХВС ГВС )"/>
  </r>
  <r>
    <n v="36"/>
    <x v="19"/>
    <s v="г. Березники, ул. Юбилейная, д. 40"/>
    <n v="1965"/>
    <m/>
    <s v="Кирпич"/>
    <n v="5"/>
    <n v="4"/>
    <n v="4129.7"/>
    <n v="3709.7"/>
    <n v="2531.8000000000002"/>
    <n v="127"/>
    <n v="10273206.91"/>
    <m/>
    <m/>
    <m/>
    <n v="10273206.91"/>
    <n v="2769.2823974984503"/>
    <n v="2769.2823974984503"/>
    <x v="2"/>
    <x v="1"/>
    <m/>
    <m/>
    <s v="г. Березники, ул. Юбилейная, д. 40: 2025"/>
    <n v="1"/>
    <s v=""/>
    <n v="1"/>
    <s v=""/>
    <s v=""/>
    <s v=""/>
    <s v=""/>
    <s v=""/>
    <s v=""/>
    <s v=""/>
    <s v=""/>
    <s v=""/>
    <s v=""/>
    <s v=""/>
    <s v=""/>
    <s v=""/>
    <s v=""/>
    <s v=""/>
    <s v=""/>
    <s v=""/>
    <s v=""/>
    <s v=""/>
    <s v="РВИС ( ТЕП )"/>
  </r>
  <r>
    <n v="37"/>
    <x v="19"/>
    <s v="г. Березники, ул. Юбилейная, д. 5"/>
    <n v="1943"/>
    <m/>
    <s v="Каркасно-засыпной"/>
    <n v="2"/>
    <n v="1"/>
    <n v="487.3"/>
    <n v="442.7"/>
    <n v="442.7"/>
    <n v="23"/>
    <n v="360709.21"/>
    <m/>
    <m/>
    <m/>
    <n v="360709.21"/>
    <n v="814.79378811836466"/>
    <n v="814.79378811836466"/>
    <x v="2"/>
    <x v="1"/>
    <m/>
    <m/>
    <s v="г. Березники, ул. Юбилейная, д. 5: 2025"/>
    <n v="1"/>
    <n v="1"/>
    <s v=""/>
    <s v=""/>
    <s v=""/>
    <s v=""/>
    <s v=""/>
    <s v=""/>
    <s v=""/>
    <s v=""/>
    <s v=""/>
    <s v=""/>
    <s v=""/>
    <s v=""/>
    <s v=""/>
    <s v=""/>
    <s v=""/>
    <s v=""/>
    <s v=""/>
    <s v=""/>
    <s v=""/>
    <s v=""/>
    <s v="РВИС ( ЭЛ )"/>
  </r>
  <r>
    <n v="38"/>
    <x v="19"/>
    <s v="г. Усолье, ул. Советская, д. 9"/>
    <n v="1982"/>
    <m/>
    <s v="Кирпич"/>
    <n v="2"/>
    <n v="2"/>
    <n v="652.9"/>
    <n v="652.9"/>
    <n v="652.9"/>
    <n v="31"/>
    <n v="6635311.71"/>
    <m/>
    <m/>
    <m/>
    <n v="6635311.71"/>
    <n v="10162.830004594885"/>
    <n v="10162.830004594885"/>
    <x v="2"/>
    <x v="1"/>
    <m/>
    <m/>
    <s v="г. Усолье, ул. Советская, д. 9: 2025"/>
    <n v="4"/>
    <n v="1"/>
    <n v="1"/>
    <s v=""/>
    <n v="1"/>
    <s v=""/>
    <n v="1"/>
    <s v=""/>
    <s v=""/>
    <s v=""/>
    <s v=""/>
    <s v=""/>
    <s v=""/>
    <s v=""/>
    <s v=""/>
    <s v=""/>
    <s v=""/>
    <s v=""/>
    <s v=""/>
    <s v=""/>
    <s v=""/>
    <s v=""/>
    <s v="РВИС ( ЭЛ ТЕП ХВС ВОД )"/>
  </r>
  <r>
    <n v="0"/>
    <x v="1"/>
    <s v="Нытвенский городской округ Пермского края"/>
    <s v=""/>
    <m/>
    <s v=""/>
    <s v=""/>
    <s v=""/>
    <n v="12735.880000000001"/>
    <n v="8560.7199999999993"/>
    <n v="8307.2699999999986"/>
    <n v="160"/>
    <n v="46428073.410000004"/>
    <n v="0"/>
    <n v="0"/>
    <n v="0"/>
    <n v="46428073.410000004"/>
    <m/>
    <m/>
    <x v="0"/>
    <x v="0"/>
    <m/>
    <m/>
    <s v=""/>
    <n v="0"/>
    <s v=""/>
    <s v=""/>
    <s v=""/>
    <s v=""/>
    <s v=""/>
    <s v=""/>
    <s v=""/>
    <s v=""/>
    <s v=""/>
    <s v=""/>
    <s v=""/>
    <s v=""/>
    <s v=""/>
    <s v=""/>
    <s v=""/>
    <s v=""/>
    <s v=""/>
    <s v=""/>
    <s v=""/>
    <s v=""/>
    <s v=""/>
    <s v=""/>
  </r>
  <r>
    <n v="1"/>
    <x v="20"/>
    <s v="г. Нытва, пр-т Ленина, д. 13"/>
    <n v="1974"/>
    <m/>
    <s v="Кирпич"/>
    <n v="5"/>
    <n v="6"/>
    <n v="4485.16"/>
    <n v="2874.7"/>
    <n v="2874.7"/>
    <n v="0"/>
    <n v="2347532.7400000002"/>
    <m/>
    <m/>
    <m/>
    <n v="2347532.7400000002"/>
    <n v="816.61833930497107"/>
    <n v="816.61833930497107"/>
    <x v="2"/>
    <x v="2"/>
    <m/>
    <m/>
    <s v="г. Нытва, пр-т Ленина, д. 13: 2025"/>
    <n v="1"/>
    <s v=""/>
    <s v=""/>
    <n v="1"/>
    <s v=""/>
    <s v=""/>
    <s v=""/>
    <s v=""/>
    <s v=""/>
    <s v=""/>
    <s v=""/>
    <s v=""/>
    <s v=""/>
    <s v=""/>
    <s v=""/>
    <s v=""/>
    <s v=""/>
    <s v=""/>
    <s v=""/>
    <s v=""/>
    <s v=""/>
    <s v=""/>
    <s v="РВИС ( ГАЗ )"/>
  </r>
  <r>
    <n v="2"/>
    <x v="20"/>
    <s v="г. Нытва, пр-т Ленина, д. 17"/>
    <n v="1976"/>
    <m/>
    <s v="Панель"/>
    <n v="5"/>
    <n v="4"/>
    <n v="2508.6"/>
    <n v="1707.7"/>
    <n v="1707.7"/>
    <n v="0"/>
    <n v="1469700.91"/>
    <m/>
    <m/>
    <m/>
    <n v="1469700.91"/>
    <n v="860.63179129823732"/>
    <n v="860.63179129823732"/>
    <x v="2"/>
    <x v="2"/>
    <m/>
    <m/>
    <s v="г. Нытва, пр-т Ленина, д. 17: 2025"/>
    <n v="2"/>
    <s v=""/>
    <s v=""/>
    <n v="1"/>
    <s v=""/>
    <s v=""/>
    <s v=""/>
    <s v=""/>
    <s v=""/>
    <s v=""/>
    <s v=""/>
    <s v=""/>
    <s v=""/>
    <s v=""/>
    <s v=""/>
    <s v=""/>
    <s v=""/>
    <n v="1"/>
    <s v=""/>
    <s v=""/>
    <s v=""/>
    <s v=""/>
    <s v="РВИС ( ГАЗ ) УП ( ГВС )"/>
  </r>
  <r>
    <n v="3"/>
    <x v="20"/>
    <s v="г. Нытва, ул. Карла Либкнехта, д. 11"/>
    <n v="1953"/>
    <m/>
    <s v="Кирпич"/>
    <n v="2"/>
    <n v="1"/>
    <n v="641"/>
    <n v="388"/>
    <n v="386.5"/>
    <n v="20"/>
    <n v="7528609.0999999996"/>
    <m/>
    <m/>
    <m/>
    <n v="7528609.0999999996"/>
    <n v="19403.631701030929"/>
    <n v="19403.631701030929"/>
    <x v="2"/>
    <x v="1"/>
    <m/>
    <m/>
    <s v="г. Нытва, ул. Карла Либкнехта, д. 11: 2025"/>
    <n v="4"/>
    <s v=""/>
    <s v=""/>
    <s v=""/>
    <n v="1"/>
    <n v="1"/>
    <n v="1"/>
    <s v=""/>
    <s v=""/>
    <s v=""/>
    <n v="1"/>
    <s v=""/>
    <s v=""/>
    <s v=""/>
    <s v=""/>
    <s v=""/>
    <s v=""/>
    <s v=""/>
    <s v=""/>
    <s v=""/>
    <s v=""/>
    <s v=""/>
    <s v="РВИС ( ХВС ГВС ВОД ) РК"/>
  </r>
  <r>
    <n v="4"/>
    <x v="20"/>
    <s v="г. Нытва, ул. Карла Либкнехта, д. 13"/>
    <n v="1952"/>
    <m/>
    <s v="Кирпич"/>
    <n v="2"/>
    <n v="1"/>
    <n v="646.42999999999995"/>
    <n v="386"/>
    <n v="386"/>
    <n v="13"/>
    <n v="7592384.9900000002"/>
    <m/>
    <m/>
    <m/>
    <n v="7592384.9900000002"/>
    <n v="19669.39116580311"/>
    <n v="19669.39116580311"/>
    <x v="2"/>
    <x v="1"/>
    <m/>
    <m/>
    <s v="г. Нытва, ул. Карла Либкнехта, д. 13: 2025"/>
    <n v="4"/>
    <s v=""/>
    <s v=""/>
    <s v=""/>
    <n v="1"/>
    <n v="1"/>
    <n v="1"/>
    <s v=""/>
    <s v=""/>
    <s v=""/>
    <n v="1"/>
    <s v=""/>
    <s v=""/>
    <s v=""/>
    <s v=""/>
    <s v=""/>
    <s v=""/>
    <s v=""/>
    <s v=""/>
    <s v=""/>
    <s v=""/>
    <s v=""/>
    <s v="РВИС ( ХВС ГВС ВОД ) РК"/>
  </r>
  <r>
    <n v="5"/>
    <x v="20"/>
    <s v="г. Нытва, ул. Карла Либкнехта, д. 15"/>
    <n v="1951"/>
    <m/>
    <s v="Кирпич"/>
    <n v="2"/>
    <n v="1"/>
    <n v="624.39"/>
    <n v="378.89"/>
    <n v="245.5"/>
    <n v="23"/>
    <n v="402531.75"/>
    <m/>
    <m/>
    <m/>
    <n v="402531.75"/>
    <n v="1062.3973976615905"/>
    <n v="1062.3973976615905"/>
    <x v="2"/>
    <x v="1"/>
    <m/>
    <m/>
    <s v="г. Нытва, ул. Карла Либкнехта, д. 15: 2025"/>
    <n v="1"/>
    <s v=""/>
    <s v=""/>
    <s v=""/>
    <s v=""/>
    <s v=""/>
    <n v="1"/>
    <s v=""/>
    <s v=""/>
    <s v=""/>
    <s v=""/>
    <s v=""/>
    <s v=""/>
    <s v=""/>
    <s v=""/>
    <s v=""/>
    <s v=""/>
    <s v=""/>
    <s v=""/>
    <s v=""/>
    <s v=""/>
    <s v=""/>
    <s v="РВИС ( ВОД )"/>
  </r>
  <r>
    <n v="6"/>
    <x v="20"/>
    <s v="г. Нытва, ул. Карла Либкнехта, д. 16"/>
    <n v="1954"/>
    <m/>
    <s v="Кирпич"/>
    <n v="2"/>
    <n v="1"/>
    <n v="647.4"/>
    <n v="392.2"/>
    <n v="392.2"/>
    <n v="20"/>
    <n v="6187454.29"/>
    <m/>
    <m/>
    <m/>
    <n v="6187454.29"/>
    <n v="15776.27304946456"/>
    <n v="15776.27304946456"/>
    <x v="2"/>
    <x v="1"/>
    <m/>
    <m/>
    <s v="г. Нытва, ул. Карла Либкнехта, д. 16: 2025"/>
    <n v="1"/>
    <s v=""/>
    <s v=""/>
    <s v=""/>
    <s v=""/>
    <s v=""/>
    <s v=""/>
    <s v=""/>
    <s v=""/>
    <s v=""/>
    <n v="1"/>
    <s v=""/>
    <s v=""/>
    <s v=""/>
    <s v=""/>
    <s v=""/>
    <s v=""/>
    <s v=""/>
    <s v=""/>
    <s v=""/>
    <s v=""/>
    <s v=""/>
    <s v="РК"/>
  </r>
  <r>
    <n v="7"/>
    <x v="20"/>
    <s v="г. Нытва, ул. Карла Либкнехта, д. 21"/>
    <n v="1953"/>
    <m/>
    <s v="Кирпич"/>
    <n v="2"/>
    <n v="2"/>
    <n v="747.2"/>
    <n v="667.9"/>
    <n v="667.9"/>
    <n v="35"/>
    <n v="1733900.02"/>
    <m/>
    <m/>
    <m/>
    <n v="1733900.02"/>
    <n v="2596.0473424165293"/>
    <n v="2596.0473424165293"/>
    <x v="2"/>
    <x v="1"/>
    <m/>
    <m/>
    <s v="г. Нытва, ул. Карла Либкнехта, д. 21: 2025"/>
    <n v="3"/>
    <s v=""/>
    <s v=""/>
    <s v=""/>
    <n v="1"/>
    <s v=""/>
    <n v="1"/>
    <s v=""/>
    <s v=""/>
    <s v=""/>
    <s v=""/>
    <s v=""/>
    <s v=""/>
    <s v=""/>
    <n v="1"/>
    <s v=""/>
    <s v=""/>
    <s v=""/>
    <s v=""/>
    <s v=""/>
    <s v=""/>
    <s v=""/>
    <s v="РВИС ( ХВС ВОД ) РФ"/>
  </r>
  <r>
    <n v="8"/>
    <x v="20"/>
    <s v="г. Нытва, ул. Мира, д. 6"/>
    <n v="1962"/>
    <m/>
    <s v="Кирпич"/>
    <n v="2"/>
    <n v="2"/>
    <n v="700.25"/>
    <n v="628.70000000000005"/>
    <n v="628.70000000000005"/>
    <n v="31"/>
    <n v="6692562.3499999996"/>
    <m/>
    <m/>
    <m/>
    <n v="6692562.3499999996"/>
    <n v="10645.080881183392"/>
    <n v="10645.080881183392"/>
    <x v="2"/>
    <x v="1"/>
    <m/>
    <m/>
    <s v="г. Нытва, ул. Мира, д. 6: 2025"/>
    <n v="1"/>
    <s v=""/>
    <s v=""/>
    <s v=""/>
    <s v=""/>
    <s v=""/>
    <s v=""/>
    <s v=""/>
    <s v=""/>
    <s v=""/>
    <n v="1"/>
    <s v=""/>
    <s v=""/>
    <s v=""/>
    <s v=""/>
    <s v=""/>
    <s v=""/>
    <s v=""/>
    <s v=""/>
    <s v=""/>
    <s v=""/>
    <s v=""/>
    <s v="РК"/>
  </r>
  <r>
    <n v="9"/>
    <x v="20"/>
    <s v="г. Нытва, ул. Чапаева, д. 3"/>
    <n v="1961"/>
    <m/>
    <s v="Кирпич"/>
    <n v="2"/>
    <n v="2"/>
    <n v="626.5"/>
    <n v="413.5"/>
    <n v="413.5"/>
    <n v="0"/>
    <n v="403892.02"/>
    <m/>
    <m/>
    <m/>
    <n v="403892.02"/>
    <n v="976.7642563482467"/>
    <n v="976.7642563482467"/>
    <x v="2"/>
    <x v="1"/>
    <m/>
    <m/>
    <s v="г. Нытва, ул. Чапаева, д. 3: 2025"/>
    <n v="1"/>
    <s v=""/>
    <s v=""/>
    <s v=""/>
    <s v=""/>
    <s v=""/>
    <n v="1"/>
    <s v=""/>
    <s v=""/>
    <s v=""/>
    <s v=""/>
    <s v=""/>
    <s v=""/>
    <s v=""/>
    <s v=""/>
    <s v=""/>
    <s v=""/>
    <s v=""/>
    <s v=""/>
    <s v=""/>
    <s v=""/>
    <s v=""/>
    <s v="РВИС ( ВОД )"/>
  </r>
  <r>
    <n v="10"/>
    <x v="20"/>
    <s v="г. Нытва, ул. Чапаева, д. 5"/>
    <n v="1960"/>
    <m/>
    <s v="Кирпич"/>
    <n v="2"/>
    <n v="2"/>
    <n v="630.77"/>
    <n v="411.16"/>
    <n v="411.16"/>
    <n v="0"/>
    <n v="7145394.0900000008"/>
    <m/>
    <m/>
    <m/>
    <n v="7145394.0900000008"/>
    <n v="17378.621680124528"/>
    <n v="17378.621680124528"/>
    <x v="2"/>
    <x v="2"/>
    <m/>
    <m/>
    <s v="г. Нытва, ул. Чапаева, д. 5: 2025"/>
    <n v="5"/>
    <n v="1"/>
    <n v="1"/>
    <s v=""/>
    <n v="1"/>
    <n v="1"/>
    <n v="1"/>
    <s v=""/>
    <s v=""/>
    <s v=""/>
    <s v=""/>
    <s v=""/>
    <s v=""/>
    <s v=""/>
    <s v=""/>
    <s v=""/>
    <s v=""/>
    <s v=""/>
    <s v=""/>
    <s v=""/>
    <s v=""/>
    <s v=""/>
    <s v="РВИС ( ЭЛ ТЕП ХВС ГВС ВОД )"/>
  </r>
  <r>
    <n v="11"/>
    <x v="20"/>
    <s v="рп Новоильинский, ул. Ленина, д. 99"/>
    <n v="1953"/>
    <m/>
    <s v="Брус"/>
    <n v="2"/>
    <n v="2"/>
    <n v="478.18"/>
    <n v="311.97000000000003"/>
    <n v="193.41"/>
    <n v="18"/>
    <n v="4924111.1500000004"/>
    <m/>
    <m/>
    <m/>
    <n v="4924111.1500000004"/>
    <n v="15783.925217168317"/>
    <n v="15783.925217168317"/>
    <x v="2"/>
    <x v="1"/>
    <m/>
    <m/>
    <s v="рп Новоильинский, ул. Ленина, д. 99: 2025"/>
    <n v="2"/>
    <n v="1"/>
    <s v=""/>
    <s v=""/>
    <s v=""/>
    <s v=""/>
    <s v=""/>
    <s v=""/>
    <s v=""/>
    <s v=""/>
    <n v="1"/>
    <s v=""/>
    <s v=""/>
    <s v=""/>
    <s v=""/>
    <s v=""/>
    <s v=""/>
    <s v=""/>
    <s v=""/>
    <s v=""/>
    <s v=""/>
    <s v=""/>
    <s v="РВИС ( ЭЛ ) РК"/>
  </r>
  <r>
    <n v="0"/>
    <x v="1"/>
    <s v="Октябрьский городской округ Пермского края"/>
    <s v=""/>
    <m/>
    <s v=""/>
    <s v=""/>
    <s v=""/>
    <n v="1412.7"/>
    <n v="1268.9000000000001"/>
    <n v="1268.9000000000001"/>
    <n v="85"/>
    <n v="11481805.619999999"/>
    <n v="0"/>
    <n v="0"/>
    <n v="0"/>
    <n v="11481805.619999999"/>
    <m/>
    <m/>
    <x v="0"/>
    <x v="0"/>
    <m/>
    <m/>
    <s v=""/>
    <n v="0"/>
    <s v=""/>
    <s v=""/>
    <s v=""/>
    <s v=""/>
    <s v=""/>
    <s v=""/>
    <s v=""/>
    <s v=""/>
    <s v=""/>
    <s v=""/>
    <s v=""/>
    <s v=""/>
    <s v=""/>
    <s v=""/>
    <s v=""/>
    <s v=""/>
    <s v=""/>
    <s v=""/>
    <s v=""/>
    <s v=""/>
    <s v=""/>
    <s v=""/>
  </r>
  <r>
    <n v="1"/>
    <x v="21"/>
    <s v="пгт Октябрьский, ул. Северная, д. 2"/>
    <n v="1968"/>
    <m/>
    <s v="Кирпич"/>
    <n v="2"/>
    <n v="2"/>
    <n v="429.2"/>
    <n v="395.4"/>
    <n v="395.4"/>
    <n v="30"/>
    <n v="3220287.5999999996"/>
    <m/>
    <m/>
    <m/>
    <n v="3220287.5999999996"/>
    <n v="8144.3793626707129"/>
    <n v="8144.3793626707129"/>
    <x v="2"/>
    <x v="1"/>
    <m/>
    <m/>
    <s v="пгт Октябрьский, ул. Северная, д. 2: 2025"/>
    <n v="3"/>
    <s v=""/>
    <s v=""/>
    <s v=""/>
    <n v="1"/>
    <s v=""/>
    <s v=""/>
    <s v=""/>
    <s v=""/>
    <s v=""/>
    <s v=""/>
    <n v="1"/>
    <s v=""/>
    <s v=""/>
    <n v="1"/>
    <s v=""/>
    <s v=""/>
    <s v=""/>
    <s v=""/>
    <s v=""/>
    <s v=""/>
    <s v=""/>
    <s v="РВИС ( ХВС ) Рфа РФ"/>
  </r>
  <r>
    <n v="2"/>
    <x v="21"/>
    <s v="пгт Сарс, ул. Советская, д. 37"/>
    <n v="1971"/>
    <m/>
    <s v="Кирпич"/>
    <n v="2"/>
    <n v="3"/>
    <n v="983.5"/>
    <n v="873.5"/>
    <n v="873.5"/>
    <n v="55"/>
    <n v="8261518.0199999996"/>
    <m/>
    <m/>
    <m/>
    <n v="8261518.0199999996"/>
    <n v="9457.9485060103034"/>
    <n v="9457.9485060103034"/>
    <x v="2"/>
    <x v="1"/>
    <m/>
    <m/>
    <s v="пгт Сарс, ул. Советская, д. 37: 2025"/>
    <n v="1"/>
    <s v=""/>
    <n v="1"/>
    <s v=""/>
    <s v=""/>
    <s v=""/>
    <s v=""/>
    <s v=""/>
    <s v=""/>
    <s v=""/>
    <s v=""/>
    <s v=""/>
    <s v=""/>
    <s v=""/>
    <s v=""/>
    <s v=""/>
    <s v=""/>
    <s v=""/>
    <s v=""/>
    <s v=""/>
    <s v=""/>
    <s v=""/>
    <s v="РВИС ( ТЕП )"/>
  </r>
  <r>
    <n v="0"/>
    <x v="1"/>
    <s v="Ординский муниципальный округ Пермского края"/>
    <s v=""/>
    <m/>
    <s v=""/>
    <s v=""/>
    <s v=""/>
    <n v="1749.8000000000002"/>
    <n v="1606"/>
    <n v="1606"/>
    <n v="61"/>
    <n v="9953571.3899999987"/>
    <n v="0"/>
    <n v="0"/>
    <n v="0"/>
    <n v="9953571.3899999987"/>
    <m/>
    <m/>
    <x v="0"/>
    <x v="0"/>
    <m/>
    <m/>
    <s v=""/>
    <n v="0"/>
    <s v=""/>
    <s v=""/>
    <s v=""/>
    <s v=""/>
    <s v=""/>
    <s v=""/>
    <s v=""/>
    <s v=""/>
    <s v=""/>
    <s v=""/>
    <s v=""/>
    <s v=""/>
    <s v=""/>
    <s v=""/>
    <s v=""/>
    <s v=""/>
    <s v=""/>
    <s v=""/>
    <s v=""/>
    <s v=""/>
    <s v=""/>
    <s v=""/>
  </r>
  <r>
    <n v="1"/>
    <x v="22"/>
    <s v="с. Орда, ул. Трактовая, д. 1Б"/>
    <n v="1988"/>
    <m/>
    <s v="Кирпич"/>
    <n v="2"/>
    <n v="3"/>
    <n v="982.1"/>
    <n v="904.7"/>
    <n v="904.7"/>
    <n v="32"/>
    <n v="6941345.3099999996"/>
    <m/>
    <m/>
    <m/>
    <n v="6941345.3099999996"/>
    <n v="7672.5382005084548"/>
    <n v="7672.5382005084548"/>
    <x v="2"/>
    <x v="1"/>
    <m/>
    <m/>
    <s v="с. Орда, ул. Трактовая, д. 1Б: 2025"/>
    <n v="1"/>
    <s v=""/>
    <s v=""/>
    <s v=""/>
    <s v=""/>
    <s v=""/>
    <s v=""/>
    <s v=""/>
    <s v=""/>
    <s v=""/>
    <s v=""/>
    <s v=""/>
    <n v="1"/>
    <s v=""/>
    <s v=""/>
    <s v=""/>
    <s v=""/>
    <s v=""/>
    <s v=""/>
    <s v=""/>
    <s v=""/>
    <s v=""/>
    <s v="УФ"/>
  </r>
  <r>
    <n v="2"/>
    <x v="22"/>
    <s v="с. Орда, ул. Трактовая, д. 3"/>
    <n v="1962"/>
    <m/>
    <s v="Кирпич"/>
    <n v="2"/>
    <n v="1"/>
    <n v="360.8"/>
    <n v="329.2"/>
    <n v="329.2"/>
    <n v="10"/>
    <n v="136313.85"/>
    <m/>
    <m/>
    <m/>
    <n v="136313.85"/>
    <n v="414.07609356014586"/>
    <n v="414.07609356014586"/>
    <x v="2"/>
    <x v="1"/>
    <m/>
    <m/>
    <s v="с. Орда, ул. Трактовая, д. 3: 2025"/>
    <n v="1"/>
    <s v=""/>
    <s v=""/>
    <s v=""/>
    <n v="1"/>
    <s v=""/>
    <s v=""/>
    <s v=""/>
    <s v=""/>
    <s v=""/>
    <s v=""/>
    <s v=""/>
    <s v=""/>
    <s v=""/>
    <s v=""/>
    <s v=""/>
    <s v=""/>
    <s v=""/>
    <s v=""/>
    <s v=""/>
    <s v=""/>
    <s v=""/>
    <s v="РВИС ( ХВС )"/>
  </r>
  <r>
    <n v="3"/>
    <x v="22"/>
    <s v="с. Орда, ул. Трактовая, д. 8"/>
    <n v="1976"/>
    <m/>
    <s v="Кирпич"/>
    <n v="2"/>
    <n v="2"/>
    <n v="406.9"/>
    <n v="372.1"/>
    <n v="372.1"/>
    <n v="19"/>
    <n v="2875912.23"/>
    <m/>
    <m/>
    <m/>
    <n v="2875912.23"/>
    <n v="7728.8692018274651"/>
    <n v="7728.8692018274651"/>
    <x v="2"/>
    <x v="1"/>
    <m/>
    <m/>
    <s v="с. Орда, ул. Трактовая, д. 8: 2025"/>
    <n v="1"/>
    <s v=""/>
    <s v=""/>
    <s v=""/>
    <s v=""/>
    <s v=""/>
    <s v=""/>
    <s v=""/>
    <s v=""/>
    <s v=""/>
    <s v=""/>
    <s v=""/>
    <n v="1"/>
    <s v=""/>
    <s v=""/>
    <s v=""/>
    <s v=""/>
    <s v=""/>
    <s v=""/>
    <s v=""/>
    <s v=""/>
    <s v=""/>
    <s v="УФ"/>
  </r>
  <r>
    <n v="0"/>
    <x v="1"/>
    <s v="Осинский городской округ Пермского края"/>
    <s v=""/>
    <m/>
    <s v=""/>
    <s v=""/>
    <s v=""/>
    <n v="8612.49"/>
    <n v="5599.09"/>
    <n v="5039.1810000000005"/>
    <n v="0"/>
    <n v="7376597.6900000004"/>
    <n v="0"/>
    <n v="0"/>
    <n v="0"/>
    <n v="7376597.6900000004"/>
    <m/>
    <m/>
    <x v="0"/>
    <x v="0"/>
    <m/>
    <m/>
    <s v=""/>
    <n v="0"/>
    <s v=""/>
    <s v=""/>
    <s v=""/>
    <s v=""/>
    <s v=""/>
    <s v=""/>
    <s v=""/>
    <s v=""/>
    <s v=""/>
    <s v=""/>
    <s v=""/>
    <s v=""/>
    <s v=""/>
    <s v=""/>
    <s v=""/>
    <s v=""/>
    <s v=""/>
    <s v=""/>
    <s v=""/>
    <s v=""/>
    <s v=""/>
    <s v=""/>
  </r>
  <r>
    <n v="1"/>
    <x v="23"/>
    <s v="г. Оса, ул. Степана Разина, д. 77"/>
    <n v="1980"/>
    <m/>
    <n v="0"/>
    <n v="5"/>
    <n v="12"/>
    <n v="8612.49"/>
    <n v="5599.09"/>
    <n v="5039.1810000000005"/>
    <n v="0"/>
    <n v="7376597.6900000004"/>
    <m/>
    <m/>
    <m/>
    <n v="7376597.6900000004"/>
    <n v="1317.4636753472439"/>
    <n v="1317.4636753472439"/>
    <x v="2"/>
    <x v="2"/>
    <m/>
    <m/>
    <s v="г. Оса, ул. Степана Разина, д. 77: 2025"/>
    <n v="1"/>
    <s v=""/>
    <s v=""/>
    <s v=""/>
    <s v=""/>
    <n v="1"/>
    <s v=""/>
    <s v=""/>
    <s v=""/>
    <s v=""/>
    <s v=""/>
    <s v=""/>
    <s v=""/>
    <s v=""/>
    <s v=""/>
    <s v=""/>
    <s v=""/>
    <s v=""/>
    <s v=""/>
    <s v=""/>
    <s v=""/>
    <s v=""/>
    <s v="РВИС ( ГВС )"/>
  </r>
  <r>
    <n v="0"/>
    <x v="1"/>
    <s v="Очерский городской округ Пермского края"/>
    <s v=""/>
    <m/>
    <s v=""/>
    <s v=""/>
    <s v=""/>
    <n v="694.3"/>
    <n v="645.70000000000005"/>
    <n v="645.70000000000005"/>
    <n v="30"/>
    <n v="7865065.120000001"/>
    <n v="0"/>
    <n v="0"/>
    <n v="0"/>
    <n v="7865065.120000001"/>
    <m/>
    <m/>
    <x v="0"/>
    <x v="0"/>
    <m/>
    <m/>
    <s v=""/>
    <n v="0"/>
    <s v=""/>
    <s v=""/>
    <s v=""/>
    <s v=""/>
    <s v=""/>
    <s v=""/>
    <s v=""/>
    <s v=""/>
    <s v=""/>
    <s v=""/>
    <s v=""/>
    <s v=""/>
    <s v=""/>
    <s v=""/>
    <s v=""/>
    <s v=""/>
    <s v=""/>
    <s v=""/>
    <s v=""/>
    <s v=""/>
    <s v=""/>
    <s v=""/>
  </r>
  <r>
    <n v="1"/>
    <x v="25"/>
    <s v="г. Очер, ул. Ленина, д. 37"/>
    <n v="1961"/>
    <m/>
    <s v="Кирпич"/>
    <n v="2"/>
    <n v="2"/>
    <n v="694.3"/>
    <n v="645.70000000000005"/>
    <n v="645.70000000000005"/>
    <n v="30"/>
    <n v="7865065.120000001"/>
    <m/>
    <m/>
    <m/>
    <n v="7865065.120000001"/>
    <n v="12180.680068143101"/>
    <n v="12180.680068143101"/>
    <x v="2"/>
    <x v="1"/>
    <m/>
    <m/>
    <s v="г. Очер, ул. Ленина, д. 37: 2025"/>
    <n v="5"/>
    <n v="1"/>
    <n v="1"/>
    <s v=""/>
    <n v="1"/>
    <n v="1"/>
    <n v="1"/>
    <s v=""/>
    <s v=""/>
    <s v=""/>
    <s v=""/>
    <s v=""/>
    <s v=""/>
    <s v=""/>
    <s v=""/>
    <s v=""/>
    <s v=""/>
    <s v=""/>
    <s v=""/>
    <s v=""/>
    <s v=""/>
    <s v=""/>
    <s v="РВИС ( ЭЛ ТЕП ХВС ГВС ВОД )"/>
  </r>
  <r>
    <n v="0"/>
    <x v="1"/>
    <s v="Пермский городской округ, город Пермь"/>
    <s v=""/>
    <m/>
    <s v=""/>
    <s v=""/>
    <s v=""/>
    <n v="881140.59000000067"/>
    <n v="714194.46000000031"/>
    <n v="695631.69"/>
    <n v="29038"/>
    <n v="2477035885.7299995"/>
    <n v="0"/>
    <n v="0"/>
    <n v="0"/>
    <n v="2477035885.7299995"/>
    <m/>
    <m/>
    <x v="0"/>
    <x v="0"/>
    <m/>
    <m/>
    <s v=""/>
    <n v="0"/>
    <s v=""/>
    <s v=""/>
    <s v=""/>
    <s v=""/>
    <s v=""/>
    <s v=""/>
    <s v=""/>
    <s v=""/>
    <s v=""/>
    <s v=""/>
    <s v=""/>
    <s v=""/>
    <s v=""/>
    <s v=""/>
    <s v=""/>
    <s v=""/>
    <s v=""/>
    <s v=""/>
    <s v=""/>
    <s v=""/>
    <s v=""/>
    <s v=""/>
  </r>
  <r>
    <n v="1"/>
    <x v="26"/>
    <s v="г. Пермь, б-р Гагарина, д. 25"/>
    <n v="1959"/>
    <m/>
    <s v="Кирпич"/>
    <n v="5"/>
    <n v="2"/>
    <n v="1802"/>
    <n v="1598.2"/>
    <n v="1598.2"/>
    <n v="75"/>
    <n v="8798012.7200000007"/>
    <m/>
    <m/>
    <m/>
    <n v="8798012.7200000007"/>
    <n v="5504.9510198973849"/>
    <n v="5504.9510198973849"/>
    <x v="2"/>
    <x v="1"/>
    <m/>
    <m/>
    <s v="г. Пермь, б-р Гагарина, д. 25: 2025"/>
    <n v="1"/>
    <s v=""/>
    <s v=""/>
    <s v=""/>
    <s v=""/>
    <s v=""/>
    <s v=""/>
    <s v=""/>
    <s v=""/>
    <s v=""/>
    <s v=""/>
    <n v="1"/>
    <s v=""/>
    <s v=""/>
    <s v=""/>
    <s v=""/>
    <s v=""/>
    <s v=""/>
    <s v=""/>
    <s v=""/>
    <s v=""/>
    <s v=""/>
    <s v="Рфа"/>
  </r>
  <r>
    <n v="2"/>
    <x v="26"/>
    <s v="г. Пермь, б-р Гагарина, д. 93/2"/>
    <n v="1961"/>
    <m/>
    <s v="Панель"/>
    <n v="5"/>
    <n v="4"/>
    <n v="4289.3"/>
    <n v="3829"/>
    <n v="3829"/>
    <n v="240"/>
    <n v="1394451.43"/>
    <m/>
    <m/>
    <m/>
    <n v="1394451.43"/>
    <n v="364.18162183337682"/>
    <n v="364.18162183337682"/>
    <x v="2"/>
    <x v="2"/>
    <m/>
    <m/>
    <s v="г. Пермь, б-р Гагарина, д. 93/2: 2025"/>
    <n v="1"/>
    <s v=""/>
    <s v=""/>
    <s v=""/>
    <n v="1"/>
    <s v=""/>
    <s v=""/>
    <s v=""/>
    <s v=""/>
    <s v=""/>
    <s v=""/>
    <s v=""/>
    <s v=""/>
    <s v=""/>
    <s v=""/>
    <s v=""/>
    <s v=""/>
    <s v=""/>
    <s v=""/>
    <s v=""/>
    <s v=""/>
    <s v=""/>
    <s v="РВИС ( ХВС )"/>
  </r>
  <r>
    <n v="3"/>
    <x v="26"/>
    <s v="г. Пермь, пр-т Комсомольский, д. 32"/>
    <n v="1961"/>
    <m/>
    <s v="Кирпич"/>
    <n v="5"/>
    <n v="2"/>
    <n v="2222.1"/>
    <n v="2037"/>
    <n v="1416.1"/>
    <n v="41"/>
    <n v="11482835.07"/>
    <m/>
    <m/>
    <m/>
    <n v="11482835.07"/>
    <n v="5637.1306185567009"/>
    <n v="5637.1306185567009"/>
    <x v="2"/>
    <x v="1"/>
    <m/>
    <m/>
    <s v="г. Пермь, пр-т Комсомольский, д. 32: 2025"/>
    <n v="6"/>
    <n v="1"/>
    <n v="1"/>
    <n v="1"/>
    <n v="1"/>
    <n v="1"/>
    <n v="1"/>
    <s v=""/>
    <s v=""/>
    <s v=""/>
    <s v=""/>
    <s v=""/>
    <s v=""/>
    <s v=""/>
    <s v=""/>
    <s v=""/>
    <s v=""/>
    <s v=""/>
    <s v=""/>
    <s v=""/>
    <s v=""/>
    <s v=""/>
    <s v="РВИС ( ЭЛ ТЕП ГАЗ ХВС ГВС ВОД )"/>
  </r>
  <r>
    <n v="4"/>
    <x v="26"/>
    <s v="г. Пермь, пр-т Комсомольский, д. 62"/>
    <n v="1956"/>
    <m/>
    <s v="Кирпич"/>
    <n v="5"/>
    <n v="2"/>
    <n v="2854.36"/>
    <n v="2492.8000000000002"/>
    <n v="1412.2"/>
    <n v="47"/>
    <n v="1483154"/>
    <m/>
    <m/>
    <m/>
    <n v="1483154"/>
    <n v="594.97512836970475"/>
    <n v="594.97512836970475"/>
    <x v="2"/>
    <x v="1"/>
    <m/>
    <m/>
    <s v="г. Пермь, пр-т Комсомольский, д. 62: 2025"/>
    <n v="1"/>
    <n v="1"/>
    <s v=""/>
    <s v=""/>
    <s v=""/>
    <s v=""/>
    <s v=""/>
    <s v=""/>
    <s v=""/>
    <s v=""/>
    <s v=""/>
    <s v=""/>
    <s v=""/>
    <s v=""/>
    <s v=""/>
    <s v=""/>
    <s v=""/>
    <s v=""/>
    <s v=""/>
    <s v=""/>
    <s v=""/>
    <s v=""/>
    <s v="РВИС ( ЭЛ )"/>
  </r>
  <r>
    <n v="5"/>
    <x v="26"/>
    <s v="г. Пермь, пр-т Комсомольский, д. 63"/>
    <n v="1953"/>
    <m/>
    <s v="Кирпич"/>
    <n v="4"/>
    <n v="4"/>
    <n v="3271"/>
    <n v="3261.1000000000004"/>
    <n v="2077.4"/>
    <n v="81"/>
    <n v="11326033.76"/>
    <m/>
    <m/>
    <m/>
    <n v="11326033.76"/>
    <n v="3473.0715893410193"/>
    <n v="3473.0715893410193"/>
    <x v="2"/>
    <x v="1"/>
    <m/>
    <m/>
    <s v="г. Пермь, пр-т Комсомольский, д. 63: 2025"/>
    <n v="3"/>
    <n v="1"/>
    <n v="1"/>
    <s v=""/>
    <s v=""/>
    <s v=""/>
    <n v="1"/>
    <s v=""/>
    <s v=""/>
    <s v=""/>
    <s v=""/>
    <s v=""/>
    <s v=""/>
    <s v=""/>
    <s v=""/>
    <s v=""/>
    <s v=""/>
    <s v=""/>
    <s v=""/>
    <s v=""/>
    <s v=""/>
    <s v=""/>
    <s v="РВИС ( ЭЛ ТЕП ВОД )"/>
  </r>
  <r>
    <n v="6"/>
    <x v="26"/>
    <s v="г. Пермь, пр-т Комсомольский, д. 72"/>
    <n v="1957"/>
    <m/>
    <s v="Кирпич"/>
    <n v="5"/>
    <n v="4"/>
    <n v="5400.5"/>
    <n v="3840.3"/>
    <n v="3840.3"/>
    <n v="111"/>
    <n v="4407402.0599999996"/>
    <m/>
    <m/>
    <m/>
    <n v="4407402.0599999996"/>
    <n v="1147.6712913053666"/>
    <n v="1147.6712913053666"/>
    <x v="2"/>
    <x v="1"/>
    <m/>
    <m/>
    <s v="г. Пермь, пр-т Комсомольский, д. 72: 2025"/>
    <n v="1"/>
    <s v=""/>
    <s v=""/>
    <s v=""/>
    <s v=""/>
    <s v=""/>
    <s v=""/>
    <s v=""/>
    <s v=""/>
    <s v=""/>
    <s v=""/>
    <s v=""/>
    <s v=""/>
    <s v=""/>
    <n v="1"/>
    <s v=""/>
    <s v=""/>
    <s v=""/>
    <s v=""/>
    <s v=""/>
    <s v=""/>
    <s v=""/>
    <s v="РФ"/>
  </r>
  <r>
    <n v="7"/>
    <x v="26"/>
    <s v="г. Пермь, пр-т Комсомольский, д. 85"/>
    <n v="1939"/>
    <m/>
    <s v="Кирпич"/>
    <n v="5"/>
    <n v="5"/>
    <n v="3843.2"/>
    <n v="3402.5"/>
    <n v="2709.3"/>
    <n v="86"/>
    <n v="9560498.0500000007"/>
    <m/>
    <m/>
    <m/>
    <n v="9560498.0500000007"/>
    <n v="2809.8451285819251"/>
    <n v="2809.8451285819251"/>
    <x v="2"/>
    <x v="1"/>
    <m/>
    <m/>
    <s v="г. Пермь, пр-т Комсомольский, д. 85: 2025"/>
    <n v="1"/>
    <s v=""/>
    <n v="1"/>
    <s v=""/>
    <s v=""/>
    <s v=""/>
    <s v=""/>
    <s v=""/>
    <s v=""/>
    <s v=""/>
    <s v=""/>
    <s v=""/>
    <s v=""/>
    <s v=""/>
    <s v=""/>
    <s v=""/>
    <s v=""/>
    <s v=""/>
    <s v=""/>
    <s v=""/>
    <s v=""/>
    <s v=""/>
    <s v="РВИС ( ТЕП )"/>
  </r>
  <r>
    <n v="8"/>
    <x v="26"/>
    <s v="г. Пермь, пр-т Парковый, д. 2"/>
    <n v="1987"/>
    <m/>
    <s v="Панель"/>
    <n v="16"/>
    <n v="1"/>
    <n v="6556.6"/>
    <n v="5302.0999999999995"/>
    <n v="5166.2"/>
    <n v="240"/>
    <n v="6573384.9000000004"/>
    <m/>
    <m/>
    <m/>
    <n v="6573384.9000000004"/>
    <n v="1239.7700722355296"/>
    <n v="1239.7700722355296"/>
    <x v="2"/>
    <x v="1"/>
    <m/>
    <m/>
    <s v="г. Пермь, пр-т Парковый, д. 2: 2025"/>
    <n v="1"/>
    <n v="1"/>
    <s v=""/>
    <s v=""/>
    <s v=""/>
    <s v=""/>
    <s v=""/>
    <s v=""/>
    <s v=""/>
    <s v=""/>
    <s v=""/>
    <s v=""/>
    <s v=""/>
    <s v=""/>
    <s v=""/>
    <s v=""/>
    <s v=""/>
    <s v=""/>
    <s v=""/>
    <s v=""/>
    <s v=""/>
    <s v=""/>
    <s v="РВИС ( ЭЛ )"/>
  </r>
  <r>
    <n v="9"/>
    <x v="26"/>
    <s v="г. Пермь, пр-т Парковый, д. 30/1"/>
    <n v="1974"/>
    <m/>
    <s v="Кирпич"/>
    <n v="12"/>
    <n v="4"/>
    <n v="6273.4"/>
    <n v="4087.8999999999996"/>
    <n v="4087.8999999999996"/>
    <n v="194"/>
    <n v="31996115.68"/>
    <m/>
    <m/>
    <m/>
    <n v="31996115.68"/>
    <n v="7827.029937131535"/>
    <n v="7827.029937131535"/>
    <x v="2"/>
    <x v="2"/>
    <m/>
    <m/>
    <s v="г. Пермь, пр-т Парковый, д. 30/1: 2025"/>
    <n v="1"/>
    <s v=""/>
    <s v=""/>
    <s v=""/>
    <s v=""/>
    <s v=""/>
    <s v=""/>
    <s v=""/>
    <n v="8"/>
    <n v="31996115.68"/>
    <s v=""/>
    <s v=""/>
    <s v=""/>
    <s v=""/>
    <s v=""/>
    <s v=""/>
    <s v=""/>
    <s v=""/>
    <s v=""/>
    <s v=""/>
    <s v=""/>
    <s v=""/>
    <s v="РЛ"/>
  </r>
  <r>
    <n v="10"/>
    <x v="26"/>
    <s v="г. Пермь, пр-т Парковый, д. 30/2"/>
    <n v="2009"/>
    <m/>
    <s v="Панель"/>
    <n v="9"/>
    <n v="4"/>
    <n v="25112.2"/>
    <n v="9795.1"/>
    <n v="9795.1"/>
    <n v="0"/>
    <n v="11114035.68"/>
    <m/>
    <m/>
    <m/>
    <n v="11114035.68"/>
    <n v="1134.6525997692722"/>
    <n v="1134.6525997692722"/>
    <x v="2"/>
    <x v="2"/>
    <m/>
    <m/>
    <s v="г. Пермь, пр-т Парковый, д. 30/2: 2025"/>
    <n v="1"/>
    <s v=""/>
    <s v=""/>
    <s v=""/>
    <s v=""/>
    <s v=""/>
    <s v=""/>
    <s v=""/>
    <n v="4"/>
    <n v="11114035.68"/>
    <s v=""/>
    <s v=""/>
    <s v=""/>
    <s v=""/>
    <s v=""/>
    <s v=""/>
    <s v=""/>
    <s v=""/>
    <s v=""/>
    <s v=""/>
    <s v=""/>
    <s v=""/>
    <s v="РЛ"/>
  </r>
  <r>
    <n v="11"/>
    <x v="26"/>
    <s v="г. Пермь, пр-т Парковый, д. 7"/>
    <n v="1994"/>
    <m/>
    <n v="0"/>
    <n v="10"/>
    <n v="6"/>
    <n v="13304.1"/>
    <n v="1602"/>
    <n v="9207.5"/>
    <n v="0"/>
    <n v="23581900.799999997"/>
    <m/>
    <m/>
    <m/>
    <n v="23581900.799999997"/>
    <n v="14720.287640449436"/>
    <n v="14720.287640449436"/>
    <x v="2"/>
    <x v="2"/>
    <m/>
    <m/>
    <s v="г. Пермь, пр-т Парковый, д. 7: 2025"/>
    <n v="1"/>
    <s v=""/>
    <s v=""/>
    <s v=""/>
    <s v=""/>
    <s v=""/>
    <s v=""/>
    <s v=""/>
    <n v="6"/>
    <n v="23581900.799999997"/>
    <s v=""/>
    <s v=""/>
    <s v=""/>
    <s v=""/>
    <s v=""/>
    <s v=""/>
    <s v=""/>
    <s v=""/>
    <s v=""/>
    <s v=""/>
    <s v=""/>
    <s v=""/>
    <s v="РЛ"/>
  </r>
  <r>
    <n v="12"/>
    <x v="26"/>
    <s v="г. Пермь, ул. 1-я Красноармейская, д. 31"/>
    <n v="1998"/>
    <m/>
    <n v="0"/>
    <n v="10"/>
    <n v="3"/>
    <n v="12811.9"/>
    <n v="7818.1"/>
    <n v="2258.1999999999998"/>
    <n v="157"/>
    <n v="11790950.399999999"/>
    <m/>
    <m/>
    <m/>
    <n v="11790950.399999999"/>
    <n v="1508.160601680715"/>
    <n v="1508.160601680715"/>
    <x v="2"/>
    <x v="2"/>
    <m/>
    <m/>
    <s v="г. Пермь, ул. 1-я Красноармейская, д. 31: 2025"/>
    <n v="1"/>
    <s v=""/>
    <s v=""/>
    <s v=""/>
    <s v=""/>
    <s v=""/>
    <s v=""/>
    <s v=""/>
    <n v="3"/>
    <n v="11790950.399999999"/>
    <s v=""/>
    <s v=""/>
    <s v=""/>
    <s v=""/>
    <s v=""/>
    <s v=""/>
    <s v=""/>
    <s v=""/>
    <s v=""/>
    <s v=""/>
    <s v=""/>
    <s v=""/>
    <s v="РЛ"/>
  </r>
  <r>
    <n v="13"/>
    <x v="26"/>
    <s v="г. Пермь, ул. 4-я Запрудская, д. 29"/>
    <n v="1962"/>
    <m/>
    <s v="Кирпич"/>
    <n v="3"/>
    <n v="2"/>
    <n v="954"/>
    <n v="633.79999999999995"/>
    <n v="633.79999999999995"/>
    <n v="61"/>
    <n v="9117750.0600000005"/>
    <m/>
    <m/>
    <m/>
    <n v="9117750.0600000005"/>
    <n v="14385.847365099402"/>
    <n v="14385.847365099402"/>
    <x v="2"/>
    <x v="1"/>
    <m/>
    <m/>
    <s v="г. Пермь, ул. 4-я Запрудская, д. 29: 2025"/>
    <n v="1"/>
    <s v=""/>
    <s v=""/>
    <s v=""/>
    <s v=""/>
    <s v=""/>
    <s v=""/>
    <s v=""/>
    <s v=""/>
    <s v=""/>
    <n v="1"/>
    <s v=""/>
    <s v=""/>
    <s v=""/>
    <s v=""/>
    <s v=""/>
    <s v=""/>
    <s v=""/>
    <s v=""/>
    <s v=""/>
    <s v=""/>
    <s v=""/>
    <s v="РК"/>
  </r>
  <r>
    <n v="14"/>
    <x v="26"/>
    <s v="г. Пермь, ул. 9-го Мая, д. 1"/>
    <n v="1995"/>
    <m/>
    <s v="Кирпич"/>
    <n v="9"/>
    <n v="4"/>
    <n v="11161.4"/>
    <n v="7918.3"/>
    <n v="3692.6"/>
    <n v="0"/>
    <n v="11114035.68"/>
    <m/>
    <m/>
    <m/>
    <n v="11114035.68"/>
    <n v="1403.5886086660014"/>
    <n v="1403.5886086660014"/>
    <x v="2"/>
    <x v="2"/>
    <m/>
    <m/>
    <s v="г. Пермь, ул. 9-го Мая, д. 1: 2025"/>
    <n v="1"/>
    <s v=""/>
    <s v=""/>
    <s v=""/>
    <s v=""/>
    <s v=""/>
    <s v=""/>
    <s v=""/>
    <n v="4"/>
    <n v="11114035.68"/>
    <s v=""/>
    <s v=""/>
    <s v=""/>
    <s v=""/>
    <s v=""/>
    <s v=""/>
    <s v=""/>
    <s v=""/>
    <s v=""/>
    <s v=""/>
    <s v=""/>
    <s v=""/>
    <s v="РЛ"/>
  </r>
  <r>
    <n v="15"/>
    <x v="26"/>
    <s v="г. Пермь, ул. 9-го Мая, д. 16"/>
    <n v="1964"/>
    <m/>
    <s v="Кирпич"/>
    <n v="5"/>
    <n v="2"/>
    <n v="1576.4"/>
    <n v="1149.4100000000001"/>
    <n v="1077.71"/>
    <n v="59"/>
    <n v="7099348.9299999997"/>
    <m/>
    <m/>
    <m/>
    <n v="7099348.9299999997"/>
    <n v="6176.5157167590323"/>
    <n v="6176.5157167590323"/>
    <x v="2"/>
    <x v="1"/>
    <m/>
    <m/>
    <s v="г. Пермь, ул. 9-го Мая, д. 16: 2025"/>
    <n v="1"/>
    <s v=""/>
    <s v=""/>
    <s v=""/>
    <s v=""/>
    <s v=""/>
    <s v=""/>
    <s v=""/>
    <s v=""/>
    <s v=""/>
    <n v="1"/>
    <s v=""/>
    <s v=""/>
    <s v=""/>
    <s v=""/>
    <s v=""/>
    <s v=""/>
    <s v=""/>
    <s v=""/>
    <s v=""/>
    <s v=""/>
    <s v=""/>
    <s v="РК"/>
  </r>
  <r>
    <n v="16"/>
    <x v="26"/>
    <s v="г. Пермь, ул. Адмирала Нахимова, д. 3"/>
    <n v="1955"/>
    <m/>
    <s v="Шлакоблок"/>
    <n v="2"/>
    <n v="1"/>
    <n v="557"/>
    <n v="514.79999999999995"/>
    <n v="317.63"/>
    <n v="20"/>
    <n v="8283676.1499999994"/>
    <m/>
    <m/>
    <m/>
    <n v="8283676.1499999994"/>
    <n v="16091.057012432013"/>
    <n v="16091.057012432013"/>
    <x v="2"/>
    <x v="1"/>
    <m/>
    <m/>
    <s v="г. Пермь, ул. Адмирала Нахимова, д. 3: 2025"/>
    <n v="3"/>
    <s v=""/>
    <n v="1"/>
    <s v=""/>
    <s v=""/>
    <s v=""/>
    <n v="1"/>
    <s v=""/>
    <s v=""/>
    <s v=""/>
    <s v=""/>
    <n v="1"/>
    <s v=""/>
    <s v=""/>
    <s v=""/>
    <s v=""/>
    <s v=""/>
    <s v=""/>
    <s v=""/>
    <s v=""/>
    <s v=""/>
    <s v=""/>
    <s v="РВИС ( ТЕП ВОД ) Рфа"/>
  </r>
  <r>
    <n v="17"/>
    <x v="26"/>
    <s v="г. Пермь, ул. Академика Веденеева, д. 17"/>
    <n v="1954"/>
    <m/>
    <s v="Шлакоблок"/>
    <n v="2"/>
    <n v="2"/>
    <n v="772.2"/>
    <n v="733.1"/>
    <n v="727.38"/>
    <n v="48"/>
    <n v="12347462.550000001"/>
    <m/>
    <m/>
    <m/>
    <n v="12347462.550000001"/>
    <n v="16842.808007093168"/>
    <n v="16842.808007093168"/>
    <x v="2"/>
    <x v="1"/>
    <m/>
    <m/>
    <s v="г. Пермь, ул. Академика Веденеева, д. 17: 2025"/>
    <n v="5"/>
    <n v="1"/>
    <n v="1"/>
    <s v=""/>
    <n v="1"/>
    <s v=""/>
    <n v="1"/>
    <s v=""/>
    <s v=""/>
    <s v=""/>
    <s v=""/>
    <n v="1"/>
    <s v=""/>
    <s v=""/>
    <s v=""/>
    <s v=""/>
    <s v=""/>
    <s v=""/>
    <s v=""/>
    <s v=""/>
    <s v=""/>
    <s v=""/>
    <s v="РВИС ( ЭЛ ТЕП ХВС ВОД ) Рфа"/>
  </r>
  <r>
    <n v="18"/>
    <x v="26"/>
    <s v="г. Пермь, ул. Академика Курчатова, д. 4А"/>
    <n v="1987"/>
    <m/>
    <s v="Кирпич"/>
    <n v="5"/>
    <n v="6"/>
    <n v="4893.2"/>
    <n v="4625.5999999999995"/>
    <n v="4316.8999999999996"/>
    <n v="188"/>
    <n v="51578878.670000002"/>
    <m/>
    <m/>
    <m/>
    <n v="51578878.670000002"/>
    <n v="11150.743399775167"/>
    <n v="11150.743399775167"/>
    <x v="2"/>
    <x v="1"/>
    <m/>
    <m/>
    <s v="г. Пермь, ул. Академика Курчатова, д. 4А: 2025"/>
    <n v="7"/>
    <n v="1"/>
    <n v="1"/>
    <n v="1"/>
    <s v=""/>
    <n v="1"/>
    <n v="1"/>
    <s v=""/>
    <s v=""/>
    <s v=""/>
    <s v=""/>
    <n v="1"/>
    <s v=""/>
    <s v=""/>
    <n v="1"/>
    <s v=""/>
    <s v=""/>
    <s v=""/>
    <s v=""/>
    <s v=""/>
    <s v=""/>
    <s v=""/>
    <s v="РВИС ( ЭЛ ТЕП ГАЗ ГВС ВОД ) Рфа РФ"/>
  </r>
  <r>
    <n v="19"/>
    <x v="26"/>
    <s v="г. Пермь, ул. Александра Невского, д. 30"/>
    <n v="1956"/>
    <m/>
    <s v="Шлакоблок"/>
    <n v="3"/>
    <n v="2"/>
    <n v="1039.2"/>
    <n v="933.2"/>
    <n v="933.2"/>
    <n v="57"/>
    <n v="9932039.6899999995"/>
    <m/>
    <m/>
    <m/>
    <n v="9932039.6899999995"/>
    <n v="10642.991523789111"/>
    <n v="10642.991523789111"/>
    <x v="2"/>
    <x v="1"/>
    <m/>
    <m/>
    <s v="г. Пермь, ул. Александра Невского, д. 30: 2025"/>
    <n v="1"/>
    <s v=""/>
    <s v=""/>
    <s v=""/>
    <s v=""/>
    <s v=""/>
    <s v=""/>
    <s v=""/>
    <s v=""/>
    <s v=""/>
    <n v="1"/>
    <s v=""/>
    <s v=""/>
    <s v=""/>
    <s v=""/>
    <s v=""/>
    <s v=""/>
    <s v=""/>
    <s v=""/>
    <s v=""/>
    <s v=""/>
    <s v=""/>
    <s v="РК"/>
  </r>
  <r>
    <n v="20"/>
    <x v="26"/>
    <s v="г. Пермь, ул. Александра Пархоменко, д. 12"/>
    <n v="1985"/>
    <m/>
    <n v="0"/>
    <n v="5"/>
    <n v="1"/>
    <n v="2498.5"/>
    <n v="2246.1999999999998"/>
    <n v="2246.1999999999998"/>
    <n v="0"/>
    <n v="23450621.18"/>
    <m/>
    <m/>
    <m/>
    <n v="23450621.18"/>
    <n v="10440.130522660495"/>
    <n v="10440.130522660495"/>
    <x v="2"/>
    <x v="2"/>
    <m/>
    <m/>
    <s v="г. Пермь, ул. Александра Пархоменко, д. 12: 2025"/>
    <n v="2"/>
    <s v=""/>
    <s v=""/>
    <s v=""/>
    <s v=""/>
    <s v=""/>
    <s v=""/>
    <s v=""/>
    <s v=""/>
    <s v=""/>
    <n v="1"/>
    <n v="1"/>
    <s v=""/>
    <s v=""/>
    <s v=""/>
    <s v=""/>
    <s v=""/>
    <s v=""/>
    <s v=""/>
    <s v=""/>
    <s v=""/>
    <s v=""/>
    <s v="РК Рфа"/>
  </r>
  <r>
    <n v="21"/>
    <x v="26"/>
    <s v="г. Пермь, ул. Александра Щербакова, д. 12"/>
    <n v="1950"/>
    <m/>
    <s v="Крупные блоки"/>
    <n v="3"/>
    <n v="2"/>
    <n v="1360.5"/>
    <n v="1228"/>
    <n v="1228"/>
    <n v="46"/>
    <n v="7927837.5800000001"/>
    <m/>
    <m/>
    <m/>
    <n v="7927837.5800000001"/>
    <n v="6455.8937947882732"/>
    <n v="6455.8937947882732"/>
    <x v="2"/>
    <x v="1"/>
    <m/>
    <m/>
    <s v="г. Пермь, ул. Александра Щербакова, д. 12: 2025"/>
    <n v="1"/>
    <s v=""/>
    <s v=""/>
    <s v=""/>
    <s v=""/>
    <s v=""/>
    <s v=""/>
    <s v=""/>
    <s v=""/>
    <s v=""/>
    <s v=""/>
    <n v="1"/>
    <s v=""/>
    <s v=""/>
    <s v=""/>
    <s v=""/>
    <s v=""/>
    <s v=""/>
    <s v=""/>
    <s v=""/>
    <s v=""/>
    <s v=""/>
    <s v="Рфа"/>
  </r>
  <r>
    <n v="22"/>
    <x v="26"/>
    <s v="г. Пермь, ул. Анвара Гатауллина, д. 34"/>
    <n v="1960"/>
    <m/>
    <s v="Кирпич"/>
    <n v="2"/>
    <n v="8"/>
    <n v="648.4"/>
    <n v="607.1"/>
    <n v="607.1"/>
    <n v="33"/>
    <n v="6197011.6799999997"/>
    <m/>
    <m/>
    <m/>
    <n v="6197011.6799999997"/>
    <n v="10207.563300938889"/>
    <n v="10207.563300938889"/>
    <x v="2"/>
    <x v="1"/>
    <m/>
    <m/>
    <s v="г. Пермь, ул. Анвара Гатауллина, д. 34: 2025"/>
    <n v="1"/>
    <s v=""/>
    <s v=""/>
    <s v=""/>
    <s v=""/>
    <s v=""/>
    <s v=""/>
    <s v=""/>
    <s v=""/>
    <s v=""/>
    <n v="1"/>
    <s v=""/>
    <s v=""/>
    <s v=""/>
    <s v=""/>
    <s v=""/>
    <s v=""/>
    <s v=""/>
    <s v=""/>
    <s v=""/>
    <s v=""/>
    <s v=""/>
    <s v="РК"/>
  </r>
  <r>
    <n v="23"/>
    <x v="26"/>
    <s v="г. Пермь, ул. Аркадия Гайдара, д. 6/2"/>
    <n v="1964"/>
    <m/>
    <n v="0"/>
    <n v="5"/>
    <n v="4"/>
    <n v="3902.8"/>
    <n v="3569"/>
    <n v="3569"/>
    <n v="172"/>
    <n v="50951522.340000004"/>
    <m/>
    <m/>
    <m/>
    <n v="50951522.340000004"/>
    <n v="14276.134026337912"/>
    <n v="14276.134026337912"/>
    <x v="2"/>
    <x v="2"/>
    <m/>
    <m/>
    <s v="г. Пермь, ул. Аркадия Гайдара, д. 6/2: 2025"/>
    <n v="5"/>
    <s v=""/>
    <n v="1"/>
    <s v=""/>
    <n v="1"/>
    <n v="1"/>
    <s v=""/>
    <s v=""/>
    <s v=""/>
    <s v=""/>
    <n v="1"/>
    <n v="1"/>
    <s v=""/>
    <s v=""/>
    <s v=""/>
    <s v=""/>
    <s v=""/>
    <s v=""/>
    <s v=""/>
    <s v=""/>
    <s v=""/>
    <s v=""/>
    <s v="РВИС ( ТЕП ХВС ГВС ) РК Рфа"/>
  </r>
  <r>
    <n v="24"/>
    <x v="26"/>
    <s v="г. Пермь, ул. Архитектора Свиязева, д. 32"/>
    <n v="1972"/>
    <m/>
    <s v="Панель"/>
    <n v="9"/>
    <n v="6"/>
    <n v="12794.7"/>
    <n v="11209.5"/>
    <n v="11209.5"/>
    <n v="582"/>
    <n v="16671053.52"/>
    <m/>
    <m/>
    <m/>
    <n v="16671053.52"/>
    <n v="1487.225435568045"/>
    <n v="1487.225435568045"/>
    <x v="2"/>
    <x v="2"/>
    <m/>
    <m/>
    <s v="г. Пермь, ул. Архитектора Свиязева, д. 32: 2025"/>
    <n v="1"/>
    <s v=""/>
    <s v=""/>
    <s v=""/>
    <s v=""/>
    <s v=""/>
    <s v=""/>
    <s v=""/>
    <n v="6"/>
    <n v="16671053.52"/>
    <s v=""/>
    <s v=""/>
    <s v=""/>
    <s v=""/>
    <s v=""/>
    <s v=""/>
    <s v=""/>
    <s v=""/>
    <s v=""/>
    <s v=""/>
    <s v=""/>
    <s v=""/>
    <s v="РЛ"/>
  </r>
  <r>
    <n v="25"/>
    <x v="26"/>
    <s v="г. Пермь, ул. Архитектора Свиязева, д. 44"/>
    <n v="1975"/>
    <m/>
    <s v="Кирпич"/>
    <n v="12"/>
    <n v="1"/>
    <n v="2927.8"/>
    <n v="2006.9"/>
    <n v="2006.9"/>
    <n v="147"/>
    <n v="44623770.920000002"/>
    <m/>
    <m/>
    <m/>
    <n v="44623770.920000002"/>
    <n v="22235.174109322837"/>
    <n v="22235.174109322837"/>
    <x v="2"/>
    <x v="1"/>
    <m/>
    <m/>
    <s v="г. Пермь, ул. Архитектора Свиязева, д. 44: 2025"/>
    <n v="1"/>
    <s v=""/>
    <s v=""/>
    <s v=""/>
    <s v=""/>
    <s v=""/>
    <s v=""/>
    <s v=""/>
    <s v=""/>
    <s v=""/>
    <s v=""/>
    <s v=""/>
    <n v="1"/>
    <s v=""/>
    <s v=""/>
    <s v=""/>
    <s v=""/>
    <s v=""/>
    <s v=""/>
    <s v=""/>
    <s v=""/>
    <s v=""/>
    <s v="УФ"/>
  </r>
  <r>
    <n v="26"/>
    <x v="26"/>
    <s v="г. Пермь, ул. Байкальская, д. 3/1"/>
    <n v="1987"/>
    <m/>
    <s v="панели"/>
    <n v="9"/>
    <n v="4"/>
    <n v="11888.6"/>
    <n v="10759.3"/>
    <n v="10095.299999999999"/>
    <n v="499"/>
    <n v="11114035.68"/>
    <m/>
    <m/>
    <m/>
    <n v="11114035.68"/>
    <n v="1032.9701448979024"/>
    <n v="1032.9701448979024"/>
    <x v="2"/>
    <x v="2"/>
    <m/>
    <m/>
    <s v="г. Пермь, ул. Байкальская, д. 3/1: 2025"/>
    <n v="1"/>
    <s v=""/>
    <s v=""/>
    <s v=""/>
    <s v=""/>
    <s v=""/>
    <s v=""/>
    <s v=""/>
    <n v="4"/>
    <n v="11114035.68"/>
    <s v=""/>
    <s v=""/>
    <s v=""/>
    <s v=""/>
    <s v=""/>
    <s v=""/>
    <s v=""/>
    <s v=""/>
    <s v=""/>
    <s v=""/>
    <s v=""/>
    <s v=""/>
    <s v="РЛ"/>
  </r>
  <r>
    <n v="27"/>
    <x v="26"/>
    <s v="г. Пермь, ул. Байкальская, д. 3/2"/>
    <n v="1958"/>
    <m/>
    <s v="панели"/>
    <n v="5"/>
    <n v="6"/>
    <n v="4933.5"/>
    <n v="4367.0999999999995"/>
    <n v="3920.2"/>
    <n v="226"/>
    <n v="2563495.94"/>
    <m/>
    <m/>
    <m/>
    <n v="2563495.94"/>
    <n v="587.00188683565761"/>
    <n v="587.00188683565761"/>
    <x v="2"/>
    <x v="3"/>
    <m/>
    <m/>
    <s v="г. Пермь, ул. Байкальская, д. 3/2: 2025"/>
    <n v="1"/>
    <n v="1"/>
    <s v=""/>
    <s v=""/>
    <s v=""/>
    <s v=""/>
    <s v=""/>
    <s v=""/>
    <s v=""/>
    <s v=""/>
    <s v=""/>
    <s v=""/>
    <s v=""/>
    <s v=""/>
    <s v=""/>
    <s v=""/>
    <s v=""/>
    <s v=""/>
    <s v=""/>
    <s v=""/>
    <s v=""/>
    <s v=""/>
    <s v="РВИС ( ЭЛ )"/>
  </r>
  <r>
    <n v="28"/>
    <x v="26"/>
    <s v="г. Пермь, ул. Баумана, д. 12"/>
    <n v="1959"/>
    <m/>
    <s v="Кирпич"/>
    <n v="5"/>
    <n v="4"/>
    <n v="3186.5"/>
    <n v="2158.1999999999998"/>
    <n v="2132.3000000000002"/>
    <n v="138"/>
    <n v="20423776.16"/>
    <m/>
    <m/>
    <m/>
    <n v="20423776.16"/>
    <n v="9463.3380409600595"/>
    <n v="9463.3380409600595"/>
    <x v="2"/>
    <x v="1"/>
    <m/>
    <m/>
    <s v="г. Пермь, ул. Баумана, д. 12: 2025"/>
    <n v="3"/>
    <s v=""/>
    <s v=""/>
    <s v=""/>
    <s v=""/>
    <s v=""/>
    <n v="1"/>
    <n v="1"/>
    <s v=""/>
    <s v=""/>
    <s v=""/>
    <n v="1"/>
    <s v=""/>
    <s v=""/>
    <s v=""/>
    <s v=""/>
    <s v=""/>
    <s v=""/>
    <s v=""/>
    <s v=""/>
    <s v=""/>
    <s v=""/>
    <s v="РВИС ( ВОД ) РП Рфа"/>
  </r>
  <r>
    <n v="29"/>
    <x v="26"/>
    <s v="г. Пермь, ул. Баумана, д. 21"/>
    <n v="1963"/>
    <m/>
    <s v="Кирпич"/>
    <n v="5"/>
    <n v="4"/>
    <n v="3532"/>
    <n v="2456.3000000000002"/>
    <n v="2456.3000000000002"/>
    <n v="152"/>
    <n v="15906432.640000001"/>
    <m/>
    <m/>
    <m/>
    <n v="15906432.640000001"/>
    <n v="6475.7695069820456"/>
    <n v="6475.7695069820456"/>
    <x v="2"/>
    <x v="1"/>
    <m/>
    <m/>
    <s v="г. Пермь, ул. Баумана, д. 21: 2025"/>
    <n v="1"/>
    <s v=""/>
    <s v=""/>
    <s v=""/>
    <s v=""/>
    <s v=""/>
    <s v=""/>
    <s v=""/>
    <s v=""/>
    <s v=""/>
    <n v="1"/>
    <s v=""/>
    <s v=""/>
    <s v=""/>
    <s v=""/>
    <s v=""/>
    <s v=""/>
    <s v=""/>
    <s v=""/>
    <s v=""/>
    <s v=""/>
    <s v=""/>
    <s v="РК"/>
  </r>
  <r>
    <n v="30"/>
    <x v="26"/>
    <s v="г. Пермь, ул. Белинского, д. 51"/>
    <n v="1962"/>
    <m/>
    <s v="Кирпич"/>
    <n v="5"/>
    <n v="4"/>
    <n v="3229"/>
    <n v="3226"/>
    <n v="2564.4"/>
    <n v="78"/>
    <n v="14541866.08"/>
    <m/>
    <m/>
    <m/>
    <n v="14541866.08"/>
    <n v="4507.7080223186613"/>
    <n v="4507.7080223186613"/>
    <x v="2"/>
    <x v="1"/>
    <m/>
    <m/>
    <s v="г. Пермь, ул. Белинского, д. 51: 2025"/>
    <n v="1"/>
    <s v=""/>
    <s v=""/>
    <s v=""/>
    <s v=""/>
    <s v=""/>
    <s v=""/>
    <s v=""/>
    <s v=""/>
    <s v=""/>
    <n v="1"/>
    <s v=""/>
    <s v=""/>
    <s v=""/>
    <s v=""/>
    <s v=""/>
    <s v=""/>
    <s v=""/>
    <s v=""/>
    <s v=""/>
    <s v=""/>
    <s v=""/>
    <s v="РК"/>
  </r>
  <r>
    <n v="31"/>
    <x v="26"/>
    <s v="г. Пермь, ул. Богдана Хмельницкого, д. 56"/>
    <n v="1972"/>
    <m/>
    <s v="Кирпич"/>
    <n v="5"/>
    <n v="2"/>
    <n v="3822.9"/>
    <n v="3656.5"/>
    <n v="2891.9"/>
    <n v="367"/>
    <n v="17216506.609999999"/>
    <m/>
    <m/>
    <m/>
    <n v="17216506.609999999"/>
    <n v="4708.4661862436751"/>
    <n v="4708.4661862436751"/>
    <x v="2"/>
    <x v="1"/>
    <m/>
    <m/>
    <s v="г. Пермь, ул. Богдана Хмельницкого, д. 56: 2025"/>
    <n v="1"/>
    <s v=""/>
    <s v=""/>
    <s v=""/>
    <s v=""/>
    <s v=""/>
    <s v=""/>
    <s v=""/>
    <s v=""/>
    <s v=""/>
    <n v="1"/>
    <s v=""/>
    <s v=""/>
    <s v=""/>
    <s v=""/>
    <s v=""/>
    <s v=""/>
    <s v=""/>
    <s v=""/>
    <s v=""/>
    <s v=""/>
    <s v=""/>
    <s v="РК"/>
  </r>
  <r>
    <n v="32"/>
    <x v="26"/>
    <s v="г. Пермь, ул. Боровая, д. 30"/>
    <n v="1960"/>
    <m/>
    <s v="Кирпич"/>
    <n v="5"/>
    <n v="4"/>
    <n v="4189"/>
    <n v="3249.1"/>
    <n v="3184.12"/>
    <n v="139"/>
    <n v="26047537.119999997"/>
    <m/>
    <m/>
    <m/>
    <n v="26047537.119999997"/>
    <n v="8016.8468560524443"/>
    <n v="8016.8468560524443"/>
    <x v="2"/>
    <x v="1"/>
    <m/>
    <m/>
    <s v="г. Пермь, ул. Боровая, д. 30: 2025"/>
    <n v="3"/>
    <n v="1"/>
    <s v=""/>
    <s v=""/>
    <s v=""/>
    <s v=""/>
    <s v=""/>
    <s v=""/>
    <s v=""/>
    <s v=""/>
    <s v=""/>
    <n v="1"/>
    <s v=""/>
    <s v=""/>
    <n v="1"/>
    <s v=""/>
    <s v=""/>
    <s v=""/>
    <s v=""/>
    <s v=""/>
    <s v=""/>
    <s v=""/>
    <s v="РВИС ( ЭЛ ) Рфа РФ"/>
  </r>
  <r>
    <n v="33"/>
    <x v="26"/>
    <s v="г. Пермь, ул. Бородинская, д. 23"/>
    <n v="1957"/>
    <m/>
    <s v="Кирпич"/>
    <n v="2"/>
    <n v="10"/>
    <n v="687.9"/>
    <n v="645.70000000000005"/>
    <n v="645.70000000000005"/>
    <n v="44"/>
    <n v="6574528.5800000001"/>
    <m/>
    <m/>
    <m/>
    <n v="6574528.5800000001"/>
    <n v="10182.017314542356"/>
    <n v="10182.017314542356"/>
    <x v="2"/>
    <x v="1"/>
    <m/>
    <m/>
    <s v="г. Пермь, ул. Бородинская, д. 23: 2025"/>
    <n v="1"/>
    <s v=""/>
    <s v=""/>
    <s v=""/>
    <s v=""/>
    <s v=""/>
    <s v=""/>
    <s v=""/>
    <s v=""/>
    <s v=""/>
    <n v="1"/>
    <s v=""/>
    <s v=""/>
    <s v=""/>
    <s v=""/>
    <s v=""/>
    <s v=""/>
    <s v=""/>
    <s v=""/>
    <s v=""/>
    <s v=""/>
    <s v=""/>
    <s v="РК"/>
  </r>
  <r>
    <n v="34"/>
    <x v="26"/>
    <s v="г. Пермь, ул. Бородинская, д. 31"/>
    <n v="1958"/>
    <m/>
    <s v="Кирпич"/>
    <n v="3"/>
    <n v="3"/>
    <n v="1823.6"/>
    <n v="1206.8"/>
    <n v="1206.8"/>
    <n v="78"/>
    <n v="27809462.340000004"/>
    <m/>
    <m/>
    <m/>
    <n v="27809462.340000004"/>
    <n v="23043.969456413659"/>
    <n v="23043.969456413659"/>
    <x v="2"/>
    <x v="1"/>
    <m/>
    <m/>
    <s v="г. Пермь, ул. Бородинская, д. 31: 2025"/>
    <n v="4"/>
    <s v=""/>
    <n v="1"/>
    <s v=""/>
    <n v="1"/>
    <s v=""/>
    <n v="1"/>
    <s v=""/>
    <s v=""/>
    <s v=""/>
    <s v=""/>
    <n v="1"/>
    <s v=""/>
    <s v=""/>
    <s v=""/>
    <s v=""/>
    <s v=""/>
    <s v=""/>
    <s v=""/>
    <s v=""/>
    <s v=""/>
    <s v=""/>
    <s v="РВИС ( ТЕП ХВС ВОД ) Рфа"/>
  </r>
  <r>
    <n v="35"/>
    <x v="26"/>
    <s v="г. Пермь, ул. Борчанинова, д. 1"/>
    <n v="1962"/>
    <m/>
    <s v="Кирпич"/>
    <n v="5"/>
    <n v="2"/>
    <n v="2595.1999999999998"/>
    <n v="1920"/>
    <n v="1920"/>
    <n v="126"/>
    <n v="2117968.67"/>
    <m/>
    <m/>
    <m/>
    <n v="2117968.67"/>
    <n v="1103.1086822916666"/>
    <n v="1103.1086822916666"/>
    <x v="2"/>
    <x v="1"/>
    <m/>
    <m/>
    <s v="г. Пермь, ул. Борчанинова, д. 1: 2025"/>
    <n v="1"/>
    <s v=""/>
    <s v=""/>
    <s v=""/>
    <s v=""/>
    <s v=""/>
    <s v=""/>
    <s v=""/>
    <s v=""/>
    <s v=""/>
    <s v=""/>
    <s v=""/>
    <s v=""/>
    <s v=""/>
    <n v="1"/>
    <s v=""/>
    <s v=""/>
    <s v=""/>
    <s v=""/>
    <s v=""/>
    <s v=""/>
    <s v=""/>
    <s v="РФ"/>
  </r>
  <r>
    <n v="36"/>
    <x v="26"/>
    <s v="г. Пермь, ул. Борчанинова, д. 5"/>
    <n v="1968"/>
    <m/>
    <s v="Кирпич"/>
    <n v="5"/>
    <n v="2"/>
    <n v="1961.8"/>
    <n v="1791.8000000000002"/>
    <n v="1317.4"/>
    <n v="58"/>
    <n v="1601044.6"/>
    <m/>
    <m/>
    <m/>
    <n v="1601044.6"/>
    <n v="893.53979238754323"/>
    <n v="893.53979238754323"/>
    <x v="2"/>
    <x v="1"/>
    <m/>
    <m/>
    <s v="г. Пермь, ул. Борчанинова, д. 5: 2025"/>
    <n v="1"/>
    <s v=""/>
    <s v=""/>
    <s v=""/>
    <s v=""/>
    <s v=""/>
    <s v=""/>
    <s v=""/>
    <s v=""/>
    <s v=""/>
    <s v=""/>
    <s v=""/>
    <s v=""/>
    <s v=""/>
    <n v="1"/>
    <s v=""/>
    <s v=""/>
    <s v=""/>
    <s v=""/>
    <s v=""/>
    <s v=""/>
    <s v=""/>
    <s v="РФ"/>
  </r>
  <r>
    <n v="37"/>
    <x v="26"/>
    <s v="г. Пермь, ул. Братская, д. 2/2"/>
    <n v="1985"/>
    <m/>
    <s v="панели"/>
    <n v="9"/>
    <n v="4"/>
    <n v="9207.9"/>
    <n v="7984.1"/>
    <n v="7984.1"/>
    <n v="375"/>
    <n v="11114035.68"/>
    <m/>
    <m/>
    <m/>
    <n v="11114035.68"/>
    <n v="1392.0211019401058"/>
    <n v="1392.0211019401058"/>
    <x v="2"/>
    <x v="2"/>
    <m/>
    <m/>
    <s v="г. Пермь, ул. Братская, д. 2/2: 2025"/>
    <n v="1"/>
    <s v=""/>
    <s v=""/>
    <s v=""/>
    <s v=""/>
    <s v=""/>
    <s v=""/>
    <s v=""/>
    <n v="4"/>
    <n v="11114035.68"/>
    <s v=""/>
    <s v=""/>
    <s v=""/>
    <s v=""/>
    <s v=""/>
    <s v=""/>
    <s v=""/>
    <s v=""/>
    <s v=""/>
    <s v=""/>
    <s v=""/>
    <s v=""/>
    <s v="РЛ"/>
  </r>
  <r>
    <n v="38"/>
    <x v="26"/>
    <s v="г. Пермь, ул. Бумажников, д. 12"/>
    <n v="1961"/>
    <m/>
    <s v="Кирпич"/>
    <n v="3"/>
    <n v="2"/>
    <n v="1069.2"/>
    <n v="979.7"/>
    <n v="903.5"/>
    <n v="49"/>
    <n v="6230388.7800000003"/>
    <m/>
    <m/>
    <m/>
    <n v="6230388.7800000003"/>
    <n v="6359.486352965193"/>
    <n v="6359.486352965193"/>
    <x v="2"/>
    <x v="1"/>
    <m/>
    <m/>
    <s v="г. Пермь, ул. Бумажников, д. 12: 2025"/>
    <n v="1"/>
    <s v=""/>
    <s v=""/>
    <s v=""/>
    <s v=""/>
    <s v=""/>
    <s v=""/>
    <s v=""/>
    <s v=""/>
    <s v=""/>
    <s v=""/>
    <n v="1"/>
    <s v=""/>
    <s v=""/>
    <s v=""/>
    <s v=""/>
    <s v=""/>
    <s v=""/>
    <s v=""/>
    <s v=""/>
    <s v=""/>
    <s v=""/>
    <s v="Рфа"/>
  </r>
  <r>
    <n v="39"/>
    <x v="26"/>
    <s v="г. Пермь, ул. Бумажников, д. 20"/>
    <n v="1972"/>
    <m/>
    <s v="Панель"/>
    <n v="5"/>
    <n v="8"/>
    <n v="5209.2"/>
    <n v="3032.7999999999997"/>
    <n v="3032.8"/>
    <n v="277"/>
    <n v="24192358.27"/>
    <m/>
    <m/>
    <m/>
    <n v="24192358.27"/>
    <n v="7976.9052591664476"/>
    <n v="7976.9052591664476"/>
    <x v="2"/>
    <x v="1"/>
    <m/>
    <m/>
    <s v="г. Пермь, ул. Бумажников, д. 20: 2025"/>
    <n v="5"/>
    <n v="1"/>
    <n v="1"/>
    <s v=""/>
    <n v="1"/>
    <n v="1"/>
    <n v="1"/>
    <s v=""/>
    <s v=""/>
    <s v=""/>
    <s v=""/>
    <s v=""/>
    <s v=""/>
    <s v=""/>
    <s v=""/>
    <s v=""/>
    <s v=""/>
    <s v=""/>
    <s v=""/>
    <s v=""/>
    <s v=""/>
    <s v=""/>
    <s v="РВИС ( ЭЛ ТЕП ХВС ГВС ВОД )"/>
  </r>
  <r>
    <n v="40"/>
    <x v="26"/>
    <s v="г. Пермь, ул. Василия Каменского, д. 4"/>
    <n v="2014"/>
    <m/>
    <s v="Панель"/>
    <n v="9"/>
    <n v="4"/>
    <n v="9422.7000000000007"/>
    <n v="7578.5"/>
    <n v="7578.5"/>
    <n v="201"/>
    <n v="11114035.68"/>
    <m/>
    <m/>
    <m/>
    <n v="11114035.68"/>
    <n v="1466.5218288579533"/>
    <n v="1466.5218288579533"/>
    <x v="2"/>
    <x v="2"/>
    <m/>
    <m/>
    <s v="г. Пермь, ул. Василия Каменского, д. 4: 2025"/>
    <n v="1"/>
    <s v=""/>
    <s v=""/>
    <s v=""/>
    <s v=""/>
    <s v=""/>
    <s v=""/>
    <s v=""/>
    <n v="4"/>
    <n v="11114035.68"/>
    <s v=""/>
    <s v=""/>
    <s v=""/>
    <s v=""/>
    <s v=""/>
    <s v=""/>
    <s v=""/>
    <s v=""/>
    <s v=""/>
    <s v=""/>
    <s v=""/>
    <s v=""/>
    <s v="РЛ"/>
  </r>
  <r>
    <n v="41"/>
    <x v="26"/>
    <s v="г. Пермь, ул. Василия Каменского, д. 6"/>
    <n v="2000"/>
    <m/>
    <s v="Кирпич"/>
    <n v="12"/>
    <n v="1"/>
    <n v="5501.26"/>
    <n v="4905.26"/>
    <n v="4905.26"/>
    <n v="150"/>
    <n v="7999028.9199999999"/>
    <m/>
    <m/>
    <m/>
    <n v="7999028.9199999999"/>
    <n v="1630.7043704105388"/>
    <n v="1630.7043704105388"/>
    <x v="2"/>
    <x v="2"/>
    <m/>
    <m/>
    <s v="г. Пермь, ул. Василия Каменского, д. 6: 2025"/>
    <n v="1"/>
    <s v=""/>
    <s v=""/>
    <s v=""/>
    <s v=""/>
    <s v=""/>
    <s v=""/>
    <s v=""/>
    <n v="2"/>
    <n v="7999028.9199999999"/>
    <s v=""/>
    <s v=""/>
    <s v=""/>
    <s v=""/>
    <s v=""/>
    <s v=""/>
    <s v=""/>
    <s v=""/>
    <s v=""/>
    <s v=""/>
    <s v=""/>
    <s v=""/>
    <s v="РЛ"/>
  </r>
  <r>
    <n v="42"/>
    <x v="26"/>
    <s v="г. Пермь, ул. Весенняя, д. 16"/>
    <n v="1958"/>
    <m/>
    <s v="Кирпич"/>
    <n v="2"/>
    <n v="4"/>
    <n v="639.29999999999995"/>
    <n v="600.20000000000005"/>
    <n v="600.20000000000005"/>
    <n v="34"/>
    <n v="412143.92"/>
    <m/>
    <m/>
    <m/>
    <n v="412143.92"/>
    <n v="686.67764078640448"/>
    <n v="686.67764078640448"/>
    <x v="2"/>
    <x v="1"/>
    <m/>
    <m/>
    <s v="г. Пермь, ул. Весенняя, д. 16: 2025"/>
    <n v="1"/>
    <s v=""/>
    <s v=""/>
    <s v=""/>
    <s v=""/>
    <s v=""/>
    <n v="1"/>
    <s v=""/>
    <s v=""/>
    <s v=""/>
    <s v=""/>
    <s v=""/>
    <s v=""/>
    <s v=""/>
    <s v=""/>
    <s v=""/>
    <s v=""/>
    <s v=""/>
    <s v=""/>
    <s v=""/>
    <s v=""/>
    <s v=""/>
    <s v="РВИС ( ВОД )"/>
  </r>
  <r>
    <n v="43"/>
    <x v="26"/>
    <s v="г. Пермь, ул. Весенняя, д. 20"/>
    <n v="1958"/>
    <m/>
    <s v="Кирпич"/>
    <n v="2"/>
    <n v="4"/>
    <n v="630.4"/>
    <n v="590.1"/>
    <n v="590.1"/>
    <n v="36"/>
    <n v="406406.27"/>
    <m/>
    <m/>
    <m/>
    <n v="406406.27"/>
    <n v="688.70745636332822"/>
    <n v="688.70745636332822"/>
    <x v="2"/>
    <x v="1"/>
    <m/>
    <m/>
    <s v="г. Пермь, ул. Весенняя, д. 20: 2025"/>
    <n v="1"/>
    <s v=""/>
    <s v=""/>
    <s v=""/>
    <s v=""/>
    <s v=""/>
    <n v="1"/>
    <s v=""/>
    <s v=""/>
    <s v=""/>
    <s v=""/>
    <s v=""/>
    <s v=""/>
    <s v=""/>
    <s v=""/>
    <s v=""/>
    <s v=""/>
    <s v=""/>
    <s v=""/>
    <s v=""/>
    <s v=""/>
    <s v=""/>
    <s v="РВИС ( ВОД )"/>
  </r>
  <r>
    <n v="44"/>
    <x v="26"/>
    <s v="г. Пермь, ул. Ветлужская, д. 16"/>
    <n v="1959"/>
    <m/>
    <s v="Шлакоблок"/>
    <n v="2"/>
    <n v="2"/>
    <n v="697.6"/>
    <n v="652.29999999999995"/>
    <n v="652.29999999999995"/>
    <n v="38"/>
    <n v="6667235.2599999998"/>
    <m/>
    <m/>
    <m/>
    <n v="6667235.2599999998"/>
    <n v="10221.117982523379"/>
    <n v="10221.117982523379"/>
    <x v="2"/>
    <x v="1"/>
    <m/>
    <m/>
    <s v="г. Пермь, ул. Ветлужская, д. 16: 2025"/>
    <n v="1"/>
    <s v=""/>
    <s v=""/>
    <s v=""/>
    <s v=""/>
    <s v=""/>
    <s v=""/>
    <s v=""/>
    <s v=""/>
    <s v=""/>
    <n v="1"/>
    <s v=""/>
    <s v=""/>
    <s v=""/>
    <s v=""/>
    <s v=""/>
    <s v=""/>
    <s v=""/>
    <s v=""/>
    <s v=""/>
    <s v=""/>
    <s v=""/>
    <s v="РК"/>
  </r>
  <r>
    <n v="45"/>
    <x v="26"/>
    <s v="г. Пермь, ул. Ветлужская, д. 62"/>
    <n v="1990"/>
    <m/>
    <s v="Кирпич"/>
    <n v="9"/>
    <n v="5"/>
    <n v="14038.8"/>
    <n v="12375.7"/>
    <n v="9873.2000000000007"/>
    <n v="507"/>
    <n v="13892544.6"/>
    <m/>
    <m/>
    <m/>
    <n v="13892544.6"/>
    <n v="1122.5663679630243"/>
    <n v="1122.5663679630243"/>
    <x v="2"/>
    <x v="1"/>
    <m/>
    <m/>
    <s v="г. Пермь, ул. Ветлужская, д. 62: 2025"/>
    <n v="1"/>
    <s v=""/>
    <s v=""/>
    <s v=""/>
    <s v=""/>
    <s v=""/>
    <s v=""/>
    <s v=""/>
    <n v="5"/>
    <n v="13892544.6"/>
    <s v=""/>
    <s v=""/>
    <s v=""/>
    <s v=""/>
    <s v=""/>
    <s v=""/>
    <s v=""/>
    <s v=""/>
    <s v=""/>
    <s v=""/>
    <s v=""/>
    <s v=""/>
    <s v="РЛ"/>
  </r>
  <r>
    <n v="46"/>
    <x v="26"/>
    <s v="г. Пермь, ул. Ветлужская, д. 91"/>
    <n v="1960"/>
    <m/>
    <s v="Кирпич"/>
    <n v="4"/>
    <n v="3"/>
    <n v="2147.9"/>
    <n v="1959.4"/>
    <n v="1959.4"/>
    <n v="98"/>
    <n v="6041484.25"/>
    <m/>
    <m/>
    <m/>
    <n v="6041484.25"/>
    <n v="3083.3338011636215"/>
    <n v="3083.3338011636215"/>
    <x v="2"/>
    <x v="1"/>
    <m/>
    <m/>
    <s v="г. Пермь, ул. Ветлужская, д. 91: 2025"/>
    <n v="2"/>
    <s v=""/>
    <n v="1"/>
    <s v=""/>
    <n v="1"/>
    <s v=""/>
    <s v=""/>
    <s v=""/>
    <s v=""/>
    <s v=""/>
    <s v=""/>
    <s v=""/>
    <s v=""/>
    <s v=""/>
    <s v=""/>
    <s v=""/>
    <s v=""/>
    <s v=""/>
    <s v=""/>
    <s v=""/>
    <s v=""/>
    <s v=""/>
    <s v="РВИС ( ТЕП ХВС )"/>
  </r>
  <r>
    <n v="47"/>
    <x v="26"/>
    <s v="г. Пермь, ул. Вижайская, д. 23"/>
    <n v="1972"/>
    <m/>
    <s v="Кирпич"/>
    <n v="5"/>
    <n v="4"/>
    <n v="3285.5"/>
    <n v="3159.9"/>
    <n v="3159.9"/>
    <n v="60"/>
    <n v="1068116.05"/>
    <m/>
    <m/>
    <m/>
    <n v="1068116.05"/>
    <n v="338.02210512990916"/>
    <n v="338.02210512990916"/>
    <x v="2"/>
    <x v="1"/>
    <m/>
    <m/>
    <s v="г. Пермь, ул. Вижайская, д. 23: 2025"/>
    <n v="1"/>
    <s v=""/>
    <s v=""/>
    <s v=""/>
    <n v="1"/>
    <s v=""/>
    <s v=""/>
    <s v=""/>
    <s v=""/>
    <s v=""/>
    <s v=""/>
    <s v=""/>
    <s v=""/>
    <s v=""/>
    <s v=""/>
    <s v=""/>
    <s v=""/>
    <s v=""/>
    <s v=""/>
    <s v=""/>
    <s v=""/>
    <s v=""/>
    <s v="РВИС ( ХВС )"/>
  </r>
  <r>
    <n v="48"/>
    <x v="26"/>
    <s v="г. Пермь, ул. Вильвенская, д. 13"/>
    <n v="1970"/>
    <m/>
    <s v="Панель"/>
    <n v="5"/>
    <n v="4"/>
    <n v="2726"/>
    <n v="1863"/>
    <n v="1863"/>
    <n v="112"/>
    <n v="886222.6"/>
    <m/>
    <m/>
    <m/>
    <n v="886222.6"/>
    <n v="475.69651100375739"/>
    <n v="475.69651100375739"/>
    <x v="2"/>
    <x v="2"/>
    <m/>
    <m/>
    <s v="г. Пермь, ул. Вильвенская, д. 13: 2025"/>
    <n v="1"/>
    <s v=""/>
    <s v=""/>
    <s v=""/>
    <n v="1"/>
    <s v=""/>
    <s v=""/>
    <s v=""/>
    <s v=""/>
    <s v=""/>
    <s v=""/>
    <s v=""/>
    <s v=""/>
    <s v=""/>
    <s v=""/>
    <s v=""/>
    <s v=""/>
    <s v=""/>
    <s v=""/>
    <s v=""/>
    <s v=""/>
    <s v=""/>
    <s v="РВИС ( ХВС )"/>
  </r>
  <r>
    <n v="49"/>
    <x v="26"/>
    <s v="г. Пермь, ул. Вильямса, д. 53Б"/>
    <n v="1980"/>
    <m/>
    <s v="панели"/>
    <n v="5"/>
    <n v="4"/>
    <n v="3054.7"/>
    <n v="2706.6"/>
    <n v="2706.6"/>
    <n v="133"/>
    <n v="13756902.539999999"/>
    <m/>
    <m/>
    <m/>
    <n v="13756902.539999999"/>
    <n v="5082.724650853469"/>
    <n v="5082.724650853469"/>
    <x v="2"/>
    <x v="2"/>
    <m/>
    <m/>
    <s v="г. Пермь, ул. Вильямса, д. 53Б: 2025"/>
    <n v="1"/>
    <s v=""/>
    <s v=""/>
    <s v=""/>
    <s v=""/>
    <s v=""/>
    <s v=""/>
    <s v=""/>
    <s v=""/>
    <s v=""/>
    <n v="1"/>
    <s v=""/>
    <s v=""/>
    <s v=""/>
    <s v=""/>
    <s v=""/>
    <s v=""/>
    <s v=""/>
    <s v=""/>
    <s v=""/>
    <s v=""/>
    <s v=""/>
    <s v="РК"/>
  </r>
  <r>
    <n v="50"/>
    <x v="26"/>
    <s v="г. Пермь, ул. Воронежская, д. 17А"/>
    <n v="1989"/>
    <m/>
    <s v="Панель"/>
    <n v="5"/>
    <n v="6"/>
    <n v="4519.3999999999996"/>
    <n v="3967.9"/>
    <n v="3967.9"/>
    <n v="240"/>
    <n v="22065337.780000001"/>
    <m/>
    <m/>
    <m/>
    <n v="22065337.780000001"/>
    <n v="5560.9611582953203"/>
    <n v="5560.9611582953203"/>
    <x v="2"/>
    <x v="2"/>
    <m/>
    <m/>
    <s v="г. Пермь, ул. Воронежская, д. 17А: 2025"/>
    <n v="1"/>
    <s v=""/>
    <s v=""/>
    <s v=""/>
    <s v=""/>
    <s v=""/>
    <s v=""/>
    <s v=""/>
    <s v=""/>
    <s v=""/>
    <s v=""/>
    <n v="1"/>
    <s v=""/>
    <s v=""/>
    <s v=""/>
    <s v=""/>
    <s v=""/>
    <s v=""/>
    <s v=""/>
    <s v=""/>
    <s v=""/>
    <s v=""/>
    <s v="Рфа"/>
  </r>
  <r>
    <n v="51"/>
    <x v="26"/>
    <s v="г. Пермь, ул. Воронежская, д. 19"/>
    <n v="1979"/>
    <m/>
    <s v="панели"/>
    <n v="5"/>
    <n v="4"/>
    <n v="3048.3"/>
    <n v="2674.2999999999997"/>
    <n v="2592.6999999999998"/>
    <n v="150"/>
    <n v="1583927.16"/>
    <m/>
    <m/>
    <m/>
    <n v="1583927.16"/>
    <n v="592.27729125378607"/>
    <n v="592.27729125378607"/>
    <x v="2"/>
    <x v="2"/>
    <m/>
    <m/>
    <s v="г. Пермь, ул. Воронежская, д. 19: 2025"/>
    <n v="1"/>
    <n v="1"/>
    <s v=""/>
    <s v=""/>
    <s v=""/>
    <s v=""/>
    <s v=""/>
    <s v=""/>
    <s v=""/>
    <s v=""/>
    <s v=""/>
    <s v=""/>
    <s v=""/>
    <s v=""/>
    <s v=""/>
    <s v=""/>
    <s v=""/>
    <s v=""/>
    <s v=""/>
    <s v=""/>
    <s v=""/>
    <s v=""/>
    <s v="РВИС ( ЭЛ )"/>
  </r>
  <r>
    <n v="52"/>
    <x v="26"/>
    <s v="г. Пермь, ул. Газеты Звезда, д. 14"/>
    <n v="1960"/>
    <m/>
    <s v="Кирпич"/>
    <n v="5"/>
    <n v="2"/>
    <n v="5176.3999999999996"/>
    <n v="3191.7"/>
    <n v="3143.19"/>
    <n v="102"/>
    <n v="5046575.8800000008"/>
    <m/>
    <m/>
    <m/>
    <n v="5046575.8800000008"/>
    <n v="1581.1560860983179"/>
    <n v="1581.1560860983179"/>
    <x v="2"/>
    <x v="1"/>
    <m/>
    <m/>
    <s v="г. Пермь, ул. Газеты Звезда, д. 14: 2025"/>
    <n v="2"/>
    <n v="1"/>
    <s v=""/>
    <s v=""/>
    <s v=""/>
    <s v=""/>
    <n v="1"/>
    <s v=""/>
    <s v=""/>
    <s v=""/>
    <s v=""/>
    <s v=""/>
    <s v=""/>
    <s v=""/>
    <s v=""/>
    <s v=""/>
    <s v=""/>
    <s v=""/>
    <s v=""/>
    <s v=""/>
    <s v=""/>
    <s v=""/>
    <s v="РВИС ( ЭЛ ВОД )"/>
  </r>
  <r>
    <n v="53"/>
    <x v="26"/>
    <s v="г. Пермь, ул. Газеты Звезда, д. 54"/>
    <n v="1959"/>
    <m/>
    <s v="Кирпич"/>
    <n v="4"/>
    <n v="4"/>
    <n v="4863"/>
    <n v="3937.7"/>
    <n v="3937.7"/>
    <n v="360"/>
    <n v="41586430.799999997"/>
    <m/>
    <m/>
    <m/>
    <n v="41586430.799999997"/>
    <n v="10561.096782385657"/>
    <n v="10561.096782385657"/>
    <x v="2"/>
    <x v="2"/>
    <m/>
    <m/>
    <s v="г. Пермь, ул. Газеты Звезда, д. 54: 2025"/>
    <n v="4"/>
    <s v=""/>
    <n v="1"/>
    <s v=""/>
    <n v="1"/>
    <n v="1"/>
    <s v=""/>
    <s v=""/>
    <s v=""/>
    <s v=""/>
    <s v=""/>
    <n v="1"/>
    <s v=""/>
    <s v=""/>
    <s v=""/>
    <s v=""/>
    <s v=""/>
    <s v=""/>
    <s v=""/>
    <s v=""/>
    <s v=""/>
    <s v=""/>
    <s v="РВИС ( ТЕП ХВС ГВС ) Рфа"/>
  </r>
  <r>
    <n v="54"/>
    <x v="26"/>
    <s v="г. Пермь, ул. Гайвинская, д. 60"/>
    <n v="1964"/>
    <m/>
    <s v="Панель"/>
    <n v="5"/>
    <n v="4"/>
    <n v="3546.2"/>
    <n v="3253.8999999999996"/>
    <n v="3253.9"/>
    <n v="80"/>
    <n v="15970382.619999999"/>
    <m/>
    <m/>
    <m/>
    <n v="15970382.619999999"/>
    <n v="4908.0741940440703"/>
    <n v="4908.0741940440703"/>
    <x v="2"/>
    <x v="1"/>
    <m/>
    <m/>
    <s v="г. Пермь, ул. Гайвинская, д. 60: 2025"/>
    <n v="1"/>
    <s v=""/>
    <s v=""/>
    <s v=""/>
    <s v=""/>
    <s v=""/>
    <s v=""/>
    <s v=""/>
    <s v=""/>
    <s v=""/>
    <n v="1"/>
    <s v=""/>
    <s v=""/>
    <s v=""/>
    <s v=""/>
    <s v=""/>
    <s v=""/>
    <s v=""/>
    <s v=""/>
    <s v=""/>
    <s v=""/>
    <s v=""/>
    <s v="РК"/>
  </r>
  <r>
    <n v="55"/>
    <x v="26"/>
    <s v="г. Пермь, ул. Генерала Панфилова, д. 10"/>
    <n v="1978"/>
    <m/>
    <s v="Панель"/>
    <n v="9"/>
    <n v="4"/>
    <n v="3470"/>
    <n v="3470"/>
    <n v="3470"/>
    <n v="380"/>
    <n v="11114035.68"/>
    <m/>
    <m/>
    <m/>
    <n v="11114035.68"/>
    <n v="3202.8921268011527"/>
    <n v="3202.8921268011527"/>
    <x v="2"/>
    <x v="2"/>
    <m/>
    <m/>
    <s v="г. Пермь, ул. Генерала Панфилова, д. 10: 2025"/>
    <n v="1"/>
    <s v=""/>
    <s v=""/>
    <s v=""/>
    <s v=""/>
    <s v=""/>
    <s v=""/>
    <s v=""/>
    <n v="4"/>
    <n v="11114035.68"/>
    <s v=""/>
    <s v=""/>
    <s v=""/>
    <s v=""/>
    <s v=""/>
    <s v=""/>
    <s v=""/>
    <s v=""/>
    <s v=""/>
    <s v=""/>
    <s v=""/>
    <s v=""/>
    <s v="РЛ"/>
  </r>
  <r>
    <n v="56"/>
    <x v="26"/>
    <s v="г. Пермь, ул. Генерала Черняховского, д. 53"/>
    <n v="1991"/>
    <m/>
    <n v="0"/>
    <n v="9"/>
    <n v="6"/>
    <n v="14721.4"/>
    <n v="12951.5"/>
    <n v="12239.6"/>
    <n v="634"/>
    <n v="16671053.52"/>
    <m/>
    <m/>
    <m/>
    <n v="16671053.52"/>
    <n v="1287.1909446782226"/>
    <n v="1287.1909446782226"/>
    <x v="2"/>
    <x v="2"/>
    <m/>
    <m/>
    <s v="г. Пермь, ул. Генерала Черняховского, д. 53: 2025"/>
    <n v="1"/>
    <s v=""/>
    <s v=""/>
    <s v=""/>
    <s v=""/>
    <s v=""/>
    <s v=""/>
    <s v=""/>
    <n v="6"/>
    <n v="16671053.52"/>
    <s v=""/>
    <s v=""/>
    <s v=""/>
    <s v=""/>
    <s v=""/>
    <s v=""/>
    <s v=""/>
    <s v=""/>
    <s v=""/>
    <s v=""/>
    <s v=""/>
    <s v=""/>
    <s v="РЛ"/>
  </r>
  <r>
    <n v="57"/>
    <x v="26"/>
    <s v="г. Пермь, ул. Героев Хасана, д. 15"/>
    <n v="1959"/>
    <m/>
    <s v="Кирпич"/>
    <n v="5"/>
    <n v="4"/>
    <n v="3204.4"/>
    <n v="2928.4"/>
    <n v="2928.4"/>
    <n v="286"/>
    <n v="2615142.88"/>
    <m/>
    <m/>
    <m/>
    <n v="2615142.88"/>
    <n v="893.02789236443107"/>
    <n v="893.02789236443107"/>
    <x v="2"/>
    <x v="1"/>
    <m/>
    <m/>
    <s v="г. Пермь, ул. Героев Хасана, д. 15: 2025"/>
    <n v="1"/>
    <s v=""/>
    <s v=""/>
    <s v=""/>
    <s v=""/>
    <s v=""/>
    <s v=""/>
    <s v=""/>
    <s v=""/>
    <s v=""/>
    <s v=""/>
    <s v=""/>
    <s v=""/>
    <s v=""/>
    <n v="1"/>
    <s v=""/>
    <s v=""/>
    <s v=""/>
    <s v=""/>
    <s v=""/>
    <s v=""/>
    <s v=""/>
    <s v="РФ"/>
  </r>
  <r>
    <n v="58"/>
    <x v="26"/>
    <s v="г. Пермь, ул. Героев Хасана, д. 3"/>
    <n v="1960"/>
    <m/>
    <s v="Кирпич"/>
    <n v="5"/>
    <n v="4"/>
    <n v="3728"/>
    <n v="3474.1000000000004"/>
    <n v="2753.3"/>
    <n v="0"/>
    <n v="16789122.559999999"/>
    <m/>
    <m/>
    <m/>
    <n v="16789122.559999999"/>
    <n v="4832.6537981059837"/>
    <n v="4832.6537981059837"/>
    <x v="2"/>
    <x v="1"/>
    <m/>
    <m/>
    <s v="г. Пермь, ул. Героев Хасана, д. 3: 2025"/>
    <n v="1"/>
    <s v=""/>
    <s v=""/>
    <s v=""/>
    <s v=""/>
    <s v=""/>
    <s v=""/>
    <s v=""/>
    <s v=""/>
    <s v=""/>
    <n v="1"/>
    <s v=""/>
    <s v=""/>
    <s v=""/>
    <s v=""/>
    <s v=""/>
    <s v=""/>
    <s v=""/>
    <s v=""/>
    <s v=""/>
    <s v=""/>
    <s v=""/>
    <s v="РК"/>
  </r>
  <r>
    <n v="59"/>
    <x v="26"/>
    <s v="г. Пермь, ул. Героев Хасана, д. 8"/>
    <n v="1955"/>
    <m/>
    <s v="Кирпич"/>
    <n v="5"/>
    <n v="4"/>
    <n v="6490.5"/>
    <n v="5552.1"/>
    <n v="4188.6000000000004"/>
    <n v="131"/>
    <n v="29230096.559999999"/>
    <m/>
    <m/>
    <m/>
    <n v="29230096.559999999"/>
    <n v="5264.6920192359639"/>
    <n v="5264.6920192359639"/>
    <x v="2"/>
    <x v="1"/>
    <m/>
    <m/>
    <s v="г. Пермь, ул. Героев Хасана, д. 8: 2025"/>
    <n v="1"/>
    <s v=""/>
    <s v=""/>
    <s v=""/>
    <s v=""/>
    <s v=""/>
    <s v=""/>
    <s v=""/>
    <s v=""/>
    <s v=""/>
    <n v="1"/>
    <s v=""/>
    <s v=""/>
    <s v=""/>
    <s v=""/>
    <s v=""/>
    <s v=""/>
    <s v=""/>
    <s v=""/>
    <s v=""/>
    <s v=""/>
    <s v=""/>
    <s v="РК"/>
  </r>
  <r>
    <n v="60"/>
    <x v="26"/>
    <s v="г. Пермь, ул. Гусарова, д. 14"/>
    <n v="1969"/>
    <m/>
    <s v="Панель"/>
    <n v="5"/>
    <n v="6"/>
    <n v="4422.6000000000004"/>
    <n v="4366.6000000000004"/>
    <n v="3864.44"/>
    <n v="214"/>
    <n v="3609328.09"/>
    <m/>
    <m/>
    <m/>
    <n v="3609328.09"/>
    <n v="826.57630421838496"/>
    <n v="826.57630421838496"/>
    <x v="2"/>
    <x v="1"/>
    <m/>
    <m/>
    <s v="г. Пермь, ул. Гусарова, д. 14: 2025"/>
    <n v="1"/>
    <s v=""/>
    <s v=""/>
    <s v=""/>
    <s v=""/>
    <s v=""/>
    <s v=""/>
    <s v=""/>
    <s v=""/>
    <s v=""/>
    <s v=""/>
    <s v=""/>
    <s v=""/>
    <s v=""/>
    <n v="1"/>
    <s v=""/>
    <s v=""/>
    <s v=""/>
    <s v=""/>
    <s v=""/>
    <s v=""/>
    <s v=""/>
    <s v="РФ"/>
  </r>
  <r>
    <n v="61"/>
    <x v="26"/>
    <s v="г. Пермь, ул. Гусарова, д. 16"/>
    <n v="1969"/>
    <m/>
    <s v="Панель"/>
    <n v="5"/>
    <n v="8"/>
    <n v="5729.2"/>
    <n v="5729.2"/>
    <n v="5729.2"/>
    <n v="285"/>
    <n v="1862562.92"/>
    <m/>
    <m/>
    <m/>
    <n v="1862562.92"/>
    <n v="325.10000000000002"/>
    <n v="325.10000000000002"/>
    <x v="2"/>
    <x v="1"/>
    <m/>
    <m/>
    <s v="г. Пермь, ул. Гусарова, д. 16: 2025"/>
    <n v="1"/>
    <s v=""/>
    <s v=""/>
    <s v=""/>
    <n v="1"/>
    <s v=""/>
    <s v=""/>
    <s v=""/>
    <s v=""/>
    <s v=""/>
    <s v=""/>
    <s v=""/>
    <s v=""/>
    <s v=""/>
    <s v=""/>
    <s v=""/>
    <s v=""/>
    <s v=""/>
    <s v=""/>
    <s v=""/>
    <s v=""/>
    <s v=""/>
    <s v="РВИС ( ХВС )"/>
  </r>
  <r>
    <n v="62"/>
    <x v="26"/>
    <s v="г. Пермь, ул. Гусарова, д. 18"/>
    <n v="1969"/>
    <m/>
    <s v="Панель"/>
    <n v="5"/>
    <n v="6"/>
    <n v="4861.8999999999996"/>
    <n v="4367.5"/>
    <n v="3974.43"/>
    <n v="195"/>
    <n v="8271112.9000000004"/>
    <m/>
    <m/>
    <m/>
    <n v="8271112.9000000004"/>
    <n v="1893.7865827132227"/>
    <n v="1893.7865827132227"/>
    <x v="2"/>
    <x v="1"/>
    <m/>
    <m/>
    <s v="г. Пермь, ул. Гусарова, д. 18: 2025"/>
    <n v="3"/>
    <n v="1"/>
    <s v=""/>
    <s v=""/>
    <n v="1"/>
    <n v="1"/>
    <s v=""/>
    <s v=""/>
    <s v=""/>
    <s v=""/>
    <s v=""/>
    <s v=""/>
    <s v=""/>
    <s v=""/>
    <s v=""/>
    <s v=""/>
    <s v=""/>
    <s v=""/>
    <s v=""/>
    <s v=""/>
    <s v=""/>
    <s v=""/>
    <s v="РВИС ( ЭЛ ХВС ГВС )"/>
  </r>
  <r>
    <n v="63"/>
    <x v="26"/>
    <s v="г. Пермь, ул. Гусарова, д. 8"/>
    <n v="1968"/>
    <m/>
    <s v="Кирпич"/>
    <n v="5"/>
    <n v="6"/>
    <n v="4550.3"/>
    <n v="4550.3"/>
    <n v="4550.3"/>
    <n v="216"/>
    <n v="3713545.33"/>
    <m/>
    <m/>
    <m/>
    <n v="3713545.33"/>
    <n v="816.10999934070276"/>
    <n v="816.10999934070276"/>
    <x v="2"/>
    <x v="1"/>
    <m/>
    <m/>
    <s v="г. Пермь, ул. Гусарова, д. 8: 2025"/>
    <n v="1"/>
    <s v=""/>
    <s v=""/>
    <s v=""/>
    <s v=""/>
    <s v=""/>
    <s v=""/>
    <s v=""/>
    <s v=""/>
    <s v=""/>
    <s v=""/>
    <s v=""/>
    <s v=""/>
    <s v=""/>
    <n v="1"/>
    <s v=""/>
    <s v=""/>
    <s v=""/>
    <s v=""/>
    <s v=""/>
    <s v=""/>
    <s v=""/>
    <s v="РФ"/>
  </r>
  <r>
    <n v="64"/>
    <x v="26"/>
    <s v="г. Пермь, ул. Гусарова, д. 9"/>
    <n v="1978"/>
    <m/>
    <s v="Панель"/>
    <n v="9"/>
    <n v="6"/>
    <n v="11370.4"/>
    <n v="11370.4"/>
    <n v="11370.4"/>
    <n v="518"/>
    <n v="3889586.43"/>
    <m/>
    <m/>
    <m/>
    <n v="3889586.43"/>
    <n v="342.07999982410473"/>
    <n v="342.07999982410473"/>
    <x v="2"/>
    <x v="1"/>
    <m/>
    <m/>
    <s v="г. Пермь, ул. Гусарова, д. 9: 2025"/>
    <n v="1"/>
    <s v=""/>
    <s v=""/>
    <s v=""/>
    <n v="1"/>
    <s v=""/>
    <s v=""/>
    <s v=""/>
    <s v=""/>
    <s v=""/>
    <s v=""/>
    <s v=""/>
    <s v=""/>
    <s v=""/>
    <s v=""/>
    <s v=""/>
    <s v=""/>
    <s v=""/>
    <s v=""/>
    <s v=""/>
    <s v=""/>
    <s v=""/>
    <s v="РВИС ( ХВС )"/>
  </r>
  <r>
    <n v="65"/>
    <x v="26"/>
    <s v="г. Пермь, ул. Дружбы, д. 21"/>
    <n v="1962"/>
    <m/>
    <s v="Кирпич"/>
    <n v="5"/>
    <n v="4"/>
    <n v="3548.2"/>
    <n v="3210.1"/>
    <n v="3210.1"/>
    <n v="146"/>
    <n v="15979389.66"/>
    <m/>
    <m/>
    <m/>
    <n v="15979389.66"/>
    <n v="4977.847936201365"/>
    <n v="4977.847936201365"/>
    <x v="2"/>
    <x v="1"/>
    <m/>
    <m/>
    <s v="г. Пермь, ул. Дружбы, д. 21: 2025"/>
    <n v="1"/>
    <s v=""/>
    <s v=""/>
    <s v=""/>
    <s v=""/>
    <s v=""/>
    <s v=""/>
    <s v=""/>
    <s v=""/>
    <s v=""/>
    <n v="1"/>
    <s v=""/>
    <s v=""/>
    <s v=""/>
    <s v=""/>
    <s v=""/>
    <s v=""/>
    <s v=""/>
    <s v=""/>
    <s v=""/>
    <s v=""/>
    <s v=""/>
    <s v="РК"/>
  </r>
  <r>
    <n v="66"/>
    <x v="26"/>
    <s v="г. Пермь, ул. Екатерининская, д. 198"/>
    <n v="1963"/>
    <m/>
    <s v="Кирпич"/>
    <n v="5"/>
    <n v="6"/>
    <n v="2750"/>
    <n v="2700"/>
    <n v="2500"/>
    <n v="240"/>
    <n v="25811170"/>
    <m/>
    <m/>
    <m/>
    <n v="25811170"/>
    <n v="9559.6925925925934"/>
    <n v="9559.6925925925934"/>
    <x v="2"/>
    <x v="2"/>
    <m/>
    <m/>
    <s v="г. Пермь, ул. Екатерининская, д. 198: 2025"/>
    <n v="2"/>
    <s v=""/>
    <s v=""/>
    <s v=""/>
    <s v=""/>
    <s v=""/>
    <s v=""/>
    <s v=""/>
    <s v=""/>
    <s v=""/>
    <n v="1"/>
    <n v="1"/>
    <s v=""/>
    <s v=""/>
    <s v=""/>
    <s v=""/>
    <s v=""/>
    <s v=""/>
    <s v=""/>
    <s v=""/>
    <s v=""/>
    <s v=""/>
    <s v="РК Рфа"/>
  </r>
  <r>
    <n v="67"/>
    <x v="26"/>
    <s v="г. Пермь, ул. Екатерининская, д. 51"/>
    <n v="1930"/>
    <m/>
    <s v="Кирпич"/>
    <n v="5"/>
    <n v="5"/>
    <n v="4531.7"/>
    <n v="2994.7"/>
    <n v="2994.7"/>
    <n v="102"/>
    <n v="9292296.1699999981"/>
    <m/>
    <m/>
    <m/>
    <n v="9292296.1699999981"/>
    <n v="3102.913871172404"/>
    <n v="3102.913871172404"/>
    <x v="2"/>
    <x v="1"/>
    <m/>
    <m/>
    <s v="г. Пермь, ул. Екатерининская, д. 51: 2025"/>
    <n v="3"/>
    <s v=""/>
    <s v=""/>
    <n v="1"/>
    <s v=""/>
    <s v=""/>
    <n v="1"/>
    <n v="1"/>
    <s v=""/>
    <s v=""/>
    <s v=""/>
    <s v=""/>
    <s v=""/>
    <s v=""/>
    <s v=""/>
    <s v=""/>
    <s v=""/>
    <s v=""/>
    <s v=""/>
    <s v=""/>
    <s v=""/>
    <s v=""/>
    <s v="РВИС ( ГАЗ ВОД ) РП"/>
  </r>
  <r>
    <n v="68"/>
    <x v="26"/>
    <s v="г. Пермь, ул. Желябова, д. 10"/>
    <n v="1971"/>
    <m/>
    <s v="Панель"/>
    <n v="9"/>
    <n v="4"/>
    <n v="2711.2"/>
    <n v="2514.1999999999998"/>
    <n v="2514.1999999999998"/>
    <n v="130"/>
    <n v="9668139.1999999993"/>
    <m/>
    <m/>
    <m/>
    <n v="9668139.1999999993"/>
    <n v="3845.413730013523"/>
    <n v="3845.413730013523"/>
    <x v="2"/>
    <x v="1"/>
    <m/>
    <m/>
    <s v="г. Пермь, ул. Желябова, д. 10: 2025"/>
    <n v="1"/>
    <s v=""/>
    <s v=""/>
    <s v=""/>
    <s v=""/>
    <s v=""/>
    <s v=""/>
    <s v=""/>
    <s v=""/>
    <s v=""/>
    <s v=""/>
    <n v="1"/>
    <s v=""/>
    <s v=""/>
    <s v=""/>
    <s v=""/>
    <s v=""/>
    <s v=""/>
    <s v=""/>
    <s v=""/>
    <s v=""/>
    <s v=""/>
    <s v="Рфа"/>
  </r>
  <r>
    <n v="69"/>
    <x v="26"/>
    <s v="г. Пермь, ул. Желябова, д. 13"/>
    <n v="1977"/>
    <m/>
    <s v="Кирпич"/>
    <n v="9"/>
    <n v="2"/>
    <n v="3144"/>
    <n v="2102.4"/>
    <n v="2102.4"/>
    <n v="176"/>
    <n v="5557017.8399999999"/>
    <m/>
    <m/>
    <m/>
    <n v="5557017.8399999999"/>
    <n v="2643.1781963470316"/>
    <n v="2643.1781963470316"/>
    <x v="2"/>
    <x v="2"/>
    <m/>
    <m/>
    <s v="г. Пермь, ул. Желябова, д. 13: 2025"/>
    <n v="1"/>
    <s v=""/>
    <s v=""/>
    <s v=""/>
    <s v=""/>
    <s v=""/>
    <s v=""/>
    <s v=""/>
    <n v="2"/>
    <n v="5557017.8399999999"/>
    <s v=""/>
    <s v=""/>
    <s v=""/>
    <s v=""/>
    <s v=""/>
    <s v=""/>
    <s v=""/>
    <s v=""/>
    <s v=""/>
    <s v=""/>
    <s v=""/>
    <s v=""/>
    <s v="РЛ"/>
  </r>
  <r>
    <n v="70"/>
    <x v="26"/>
    <s v="г. Пермь, ул. Закамская, д. 20"/>
    <n v="1956"/>
    <m/>
    <s v="Кирпич"/>
    <n v="2"/>
    <n v="2"/>
    <n v="1085.5999999999999"/>
    <n v="971"/>
    <n v="971"/>
    <n v="42"/>
    <n v="6325954.04"/>
    <m/>
    <m/>
    <m/>
    <n v="6325954.04"/>
    <n v="6514.8857260556124"/>
    <n v="6514.8857260556124"/>
    <x v="2"/>
    <x v="1"/>
    <m/>
    <m/>
    <s v="г. Пермь, ул. Закамская, д. 20: 2025"/>
    <n v="1"/>
    <s v=""/>
    <s v=""/>
    <s v=""/>
    <s v=""/>
    <s v=""/>
    <s v=""/>
    <s v=""/>
    <s v=""/>
    <s v=""/>
    <s v=""/>
    <n v="1"/>
    <s v=""/>
    <s v=""/>
    <s v=""/>
    <s v=""/>
    <s v=""/>
    <s v=""/>
    <s v=""/>
    <s v=""/>
    <s v=""/>
    <s v=""/>
    <s v="Рфа"/>
  </r>
  <r>
    <n v="71"/>
    <x v="26"/>
    <s v="г. Пермь, ул. Закамская, д. 2А"/>
    <n v="1942"/>
    <m/>
    <s v="Крупные блоки"/>
    <n v="4"/>
    <n v="6"/>
    <n v="5561.2"/>
    <n v="3827.92"/>
    <n v="2449.87"/>
    <n v="46"/>
    <n v="41411308.960000001"/>
    <m/>
    <m/>
    <m/>
    <n v="41411308.960000001"/>
    <n v="10818.227381972454"/>
    <n v="10818.227381972454"/>
    <x v="2"/>
    <x v="1"/>
    <m/>
    <m/>
    <s v="г. Пермь, ул. Закамская, д. 2А: 2025"/>
    <n v="3"/>
    <s v=""/>
    <n v="1"/>
    <s v=""/>
    <s v=""/>
    <s v=""/>
    <n v="1"/>
    <s v=""/>
    <s v=""/>
    <s v=""/>
    <n v="1"/>
    <s v=""/>
    <s v=""/>
    <s v=""/>
    <s v=""/>
    <s v=""/>
    <s v=""/>
    <s v=""/>
    <s v=""/>
    <s v=""/>
    <s v=""/>
    <s v=""/>
    <s v="РВИС ( ТЕП ВОД ) РК"/>
  </r>
  <r>
    <n v="72"/>
    <x v="26"/>
    <s v="г. Пермь, ул. Закамская, д. 2Б"/>
    <n v="1942"/>
    <m/>
    <s v="Крупные блоки"/>
    <n v="5"/>
    <n v="12"/>
    <n v="10182.049999999999"/>
    <n v="6266.04"/>
    <n v="6182.08"/>
    <n v="230"/>
    <n v="75820329.870000005"/>
    <m/>
    <m/>
    <m/>
    <n v="75820329.870000005"/>
    <n v="12100.198828925446"/>
    <n v="12100.198828925446"/>
    <x v="2"/>
    <x v="1"/>
    <m/>
    <m/>
    <s v="г. Пермь, ул. Закамская, д. 2Б: 2025"/>
    <n v="3"/>
    <s v=""/>
    <n v="1"/>
    <s v=""/>
    <s v=""/>
    <s v=""/>
    <n v="1"/>
    <s v=""/>
    <s v=""/>
    <s v=""/>
    <n v="1"/>
    <s v=""/>
    <s v=""/>
    <s v=""/>
    <s v=""/>
    <s v=""/>
    <s v=""/>
    <s v=""/>
    <s v=""/>
    <s v=""/>
    <s v=""/>
    <s v=""/>
    <s v="РВИС ( ТЕП ВОД ) РК"/>
  </r>
  <r>
    <n v="73"/>
    <x v="26"/>
    <s v="г. Пермь, ул. Закамская, д. 42"/>
    <n v="1957"/>
    <m/>
    <s v="Кирпич"/>
    <n v="2"/>
    <n v="2"/>
    <n v="632.79999999999995"/>
    <n v="589.20000000000005"/>
    <n v="557.38"/>
    <n v="32"/>
    <n v="3687420.52"/>
    <m/>
    <m/>
    <m/>
    <n v="3687420.52"/>
    <n v="6258.3511880515953"/>
    <n v="6258.3511880515953"/>
    <x v="2"/>
    <x v="1"/>
    <m/>
    <m/>
    <s v="г. Пермь, ул. Закамская, д. 42: 2025"/>
    <n v="1"/>
    <s v=""/>
    <s v=""/>
    <s v=""/>
    <s v=""/>
    <s v=""/>
    <s v=""/>
    <s v=""/>
    <s v=""/>
    <s v=""/>
    <s v=""/>
    <n v="1"/>
    <s v=""/>
    <s v=""/>
    <s v=""/>
    <s v=""/>
    <s v=""/>
    <s v=""/>
    <s v=""/>
    <s v=""/>
    <s v=""/>
    <s v=""/>
    <s v="Рфа"/>
  </r>
  <r>
    <n v="74"/>
    <x v="26"/>
    <s v="г. Пермь, ул. Закамская, д. 5/2"/>
    <n v="1986"/>
    <m/>
    <s v="Панель"/>
    <n v="5"/>
    <n v="4"/>
    <n v="3007.7"/>
    <n v="2624.2"/>
    <n v="2624.2"/>
    <n v="124"/>
    <n v="5116729.32"/>
    <m/>
    <m/>
    <m/>
    <n v="5116729.32"/>
    <n v="1949.8244493559944"/>
    <n v="1949.8244493559944"/>
    <x v="2"/>
    <x v="2"/>
    <m/>
    <m/>
    <s v="г. Пермь, ул. Закамская, д. 5/2: 2025"/>
    <n v="3"/>
    <n v="1"/>
    <s v=""/>
    <s v=""/>
    <n v="1"/>
    <n v="1"/>
    <s v=""/>
    <s v=""/>
    <s v=""/>
    <s v=""/>
    <s v=""/>
    <s v=""/>
    <s v=""/>
    <s v=""/>
    <s v=""/>
    <s v=""/>
    <s v=""/>
    <s v=""/>
    <s v=""/>
    <s v=""/>
    <s v=""/>
    <s v=""/>
    <s v="РВИС ( ЭЛ ХВС ГВС )"/>
  </r>
  <r>
    <n v="75"/>
    <x v="26"/>
    <s v="г. Пермь, ул. Закамская, д. 54"/>
    <n v="1949"/>
    <m/>
    <s v="Крупные блоки"/>
    <n v="2"/>
    <n v="1"/>
    <n v="617.79999999999995"/>
    <n v="524.79999999999995"/>
    <n v="524.79999999999995"/>
    <n v="14"/>
    <n v="3600013.27"/>
    <m/>
    <m/>
    <m/>
    <n v="3600013.27"/>
    <n v="6859.7813833841474"/>
    <n v="6859.7813833841474"/>
    <x v="2"/>
    <x v="1"/>
    <m/>
    <m/>
    <s v="г. Пермь, ул. Закамская, д. 54: 2025"/>
    <n v="1"/>
    <s v=""/>
    <s v=""/>
    <s v=""/>
    <s v=""/>
    <s v=""/>
    <s v=""/>
    <s v=""/>
    <s v=""/>
    <s v=""/>
    <s v=""/>
    <n v="1"/>
    <s v=""/>
    <s v=""/>
    <s v=""/>
    <s v=""/>
    <s v=""/>
    <s v=""/>
    <s v=""/>
    <s v=""/>
    <s v=""/>
    <s v=""/>
    <s v="Рфа"/>
  </r>
  <r>
    <n v="76"/>
    <x v="26"/>
    <s v="г. Пермь, ул. Ивана Франко, д. 40/3"/>
    <n v="1974"/>
    <m/>
    <s v="панели"/>
    <n v="5"/>
    <n v="8"/>
    <n v="5697.1"/>
    <n v="5684.5"/>
    <n v="5654.5"/>
    <n v="285"/>
    <n v="8087030.5"/>
    <m/>
    <m/>
    <m/>
    <n v="8087030.5"/>
    <n v="1422.6458791450436"/>
    <n v="1422.6458791450436"/>
    <x v="2"/>
    <x v="2"/>
    <m/>
    <m/>
    <s v="г. Пермь, ул. Ивана Франко, д. 40/3: 2025"/>
    <n v="6"/>
    <s v=""/>
    <s v=""/>
    <s v=""/>
    <s v=""/>
    <n v="1"/>
    <n v="1"/>
    <s v=""/>
    <s v=""/>
    <s v=""/>
    <s v=""/>
    <s v=""/>
    <s v=""/>
    <s v=""/>
    <s v=""/>
    <n v="1"/>
    <n v="1"/>
    <n v="1"/>
    <n v="1"/>
    <s v=""/>
    <s v=""/>
    <s v=""/>
    <s v="РВИС ( ГВС ВОД ) УП (ТЕП ХВС ГВС ГАЗ )"/>
  </r>
  <r>
    <n v="77"/>
    <x v="26"/>
    <s v="г. Пермь, ул. Карбышева, д. 32"/>
    <n v="1962"/>
    <m/>
    <s v="Кирпич"/>
    <n v="4"/>
    <n v="3"/>
    <n v="2171.5"/>
    <n v="1504.3000000000002"/>
    <n v="1504.3"/>
    <n v="109"/>
    <n v="13235140.5"/>
    <m/>
    <m/>
    <m/>
    <n v="13235140.5"/>
    <n v="8798.2054776307905"/>
    <n v="8798.2054776307905"/>
    <x v="2"/>
    <x v="1"/>
    <m/>
    <m/>
    <s v="г. Пермь, ул. Карбышева, д. 32: 2025"/>
    <n v="3"/>
    <n v="1"/>
    <s v=""/>
    <s v=""/>
    <s v=""/>
    <s v=""/>
    <s v=""/>
    <n v="1"/>
    <s v=""/>
    <s v=""/>
    <n v="1"/>
    <s v=""/>
    <s v=""/>
    <s v=""/>
    <s v=""/>
    <s v=""/>
    <s v=""/>
    <s v=""/>
    <s v=""/>
    <s v=""/>
    <s v=""/>
    <s v=""/>
    <s v="РВИС ( ЭЛ ) РП РК"/>
  </r>
  <r>
    <n v="78"/>
    <x v="26"/>
    <s v="г. Пермь, ул. Качалова, д. 27"/>
    <n v="1959"/>
    <m/>
    <s v="Кирпич"/>
    <n v="5"/>
    <n v="4"/>
    <n v="3552.7"/>
    <n v="3143"/>
    <n v="3089.57"/>
    <n v="141"/>
    <n v="12892215.4"/>
    <m/>
    <m/>
    <m/>
    <n v="12892215.4"/>
    <n v="4101.8820871778553"/>
    <n v="4101.8820871778553"/>
    <x v="2"/>
    <x v="1"/>
    <m/>
    <m/>
    <s v="г. Пермь, ул. Качалова, д. 27: 2025"/>
    <n v="3"/>
    <s v=""/>
    <n v="1"/>
    <s v=""/>
    <n v="1"/>
    <s v=""/>
    <s v=""/>
    <s v=""/>
    <s v=""/>
    <s v=""/>
    <s v=""/>
    <s v=""/>
    <s v=""/>
    <s v=""/>
    <n v="1"/>
    <s v=""/>
    <s v=""/>
    <s v=""/>
    <s v=""/>
    <s v=""/>
    <s v=""/>
    <s v=""/>
    <s v="РВИС ( ТЕП ХВС ) РФ"/>
  </r>
  <r>
    <n v="79"/>
    <x v="26"/>
    <s v="г. Пермь, ул. КИМ, д. 51"/>
    <n v="1958"/>
    <m/>
    <s v="Кирпич"/>
    <n v="3"/>
    <n v="3"/>
    <n v="1702.55"/>
    <n v="1410.01"/>
    <n v="1149.1600000000001"/>
    <n v="102"/>
    <n v="16271934.34"/>
    <m/>
    <m/>
    <m/>
    <n v="16271934.34"/>
    <n v="11540.297118460152"/>
    <n v="11540.297118460152"/>
    <x v="2"/>
    <x v="1"/>
    <m/>
    <m/>
    <s v="г. Пермь, ул. КИМ, д. 51: 2025"/>
    <n v="1"/>
    <s v=""/>
    <s v=""/>
    <s v=""/>
    <s v=""/>
    <s v=""/>
    <s v=""/>
    <s v=""/>
    <s v=""/>
    <s v=""/>
    <n v="1"/>
    <s v=""/>
    <s v=""/>
    <s v=""/>
    <s v=""/>
    <s v=""/>
    <s v=""/>
    <s v=""/>
    <s v=""/>
    <s v=""/>
    <s v=""/>
    <s v=""/>
    <s v="РК"/>
  </r>
  <r>
    <n v="80"/>
    <x v="26"/>
    <s v="г. Пермь, ул. КИМ, д. 97"/>
    <n v="1961"/>
    <m/>
    <s v="Кирпич"/>
    <n v="5"/>
    <n v="4"/>
    <n v="2654.3"/>
    <n v="2654.3"/>
    <n v="2654.3"/>
    <n v="147"/>
    <n v="11953693.140000001"/>
    <m/>
    <m/>
    <m/>
    <n v="11953693.140000001"/>
    <n v="4503.5200015069886"/>
    <n v="4503.5200015069886"/>
    <x v="2"/>
    <x v="1"/>
    <m/>
    <m/>
    <s v="г. Пермь, ул. КИМ, д. 97: 2025"/>
    <n v="1"/>
    <s v=""/>
    <s v=""/>
    <s v=""/>
    <s v=""/>
    <s v=""/>
    <s v=""/>
    <s v=""/>
    <s v=""/>
    <s v=""/>
    <n v="1"/>
    <s v=""/>
    <s v=""/>
    <s v=""/>
    <s v=""/>
    <s v=""/>
    <s v=""/>
    <s v=""/>
    <s v=""/>
    <s v=""/>
    <s v=""/>
    <s v=""/>
    <s v="РК"/>
  </r>
  <r>
    <n v="81"/>
    <x v="26"/>
    <s v="г. Пермь, ул. Кировоградская, д. 10"/>
    <n v="1987"/>
    <m/>
    <s v="бетон"/>
    <n v="9"/>
    <n v="2"/>
    <n v="4797.2"/>
    <n v="3996"/>
    <n v="3996"/>
    <n v="165"/>
    <n v="5557017.8399999999"/>
    <m/>
    <m/>
    <m/>
    <n v="5557017.8399999999"/>
    <n v="1390.6451051051051"/>
    <n v="1390.6451051051051"/>
    <x v="2"/>
    <x v="2"/>
    <m/>
    <m/>
    <s v="г. Пермь, ул. Кировоградская, д. 10: 2025"/>
    <n v="1"/>
    <s v=""/>
    <s v=""/>
    <s v=""/>
    <s v=""/>
    <s v=""/>
    <s v=""/>
    <s v=""/>
    <n v="2"/>
    <n v="5557017.8399999999"/>
    <s v=""/>
    <s v=""/>
    <s v=""/>
    <s v=""/>
    <s v=""/>
    <s v=""/>
    <s v=""/>
    <s v=""/>
    <s v=""/>
    <s v=""/>
    <s v=""/>
    <s v=""/>
    <s v="РЛ"/>
  </r>
  <r>
    <n v="82"/>
    <x v="26"/>
    <s v="г. Пермь, ул. Кировоградская, д. 15"/>
    <n v="1953"/>
    <m/>
    <s v="Кирпич"/>
    <n v="3"/>
    <n v="3"/>
    <n v="2695.5"/>
    <n v="2195.6"/>
    <n v="1404.67"/>
    <n v="54"/>
    <n v="3427894.31"/>
    <m/>
    <m/>
    <m/>
    <n v="3427894.31"/>
    <n v="1561.2562898524322"/>
    <n v="1561.2562898524322"/>
    <x v="2"/>
    <x v="1"/>
    <m/>
    <m/>
    <s v="г. Пермь, ул. Кировоградская, д. 15: 2025"/>
    <n v="1"/>
    <s v=""/>
    <s v=""/>
    <s v=""/>
    <s v=""/>
    <s v=""/>
    <s v=""/>
    <n v="1"/>
    <s v=""/>
    <s v=""/>
    <s v=""/>
    <s v=""/>
    <s v=""/>
    <s v=""/>
    <s v=""/>
    <s v=""/>
    <s v=""/>
    <s v=""/>
    <s v=""/>
    <s v=""/>
    <s v=""/>
    <s v=""/>
    <s v="РП"/>
  </r>
  <r>
    <n v="83"/>
    <x v="26"/>
    <s v="г. Пермь, ул. Коломенская, д. 9"/>
    <n v="1985"/>
    <m/>
    <s v="панели"/>
    <n v="9"/>
    <n v="4"/>
    <n v="7613.4"/>
    <n v="5232.8999999999996"/>
    <n v="5232.8999999999996"/>
    <n v="450"/>
    <n v="11114035.68"/>
    <m/>
    <m/>
    <m/>
    <n v="11114035.68"/>
    <n v="2123.8769477727456"/>
    <n v="2123.8769477727456"/>
    <x v="2"/>
    <x v="2"/>
    <m/>
    <m/>
    <s v="г. Пермь, ул. Коломенская, д. 9: 2025"/>
    <n v="1"/>
    <s v=""/>
    <s v=""/>
    <s v=""/>
    <s v=""/>
    <s v=""/>
    <s v=""/>
    <s v=""/>
    <n v="4"/>
    <n v="11114035.68"/>
    <s v=""/>
    <s v=""/>
    <s v=""/>
    <s v=""/>
    <s v=""/>
    <s v=""/>
    <s v=""/>
    <s v=""/>
    <s v=""/>
    <s v=""/>
    <s v=""/>
    <s v=""/>
    <s v="РЛ"/>
  </r>
  <r>
    <n v="84"/>
    <x v="26"/>
    <s v="г. Пермь, ул. Колыбалова, д. 18"/>
    <n v="1959"/>
    <m/>
    <s v="Кирпич"/>
    <n v="2"/>
    <n v="2"/>
    <n v="647.70000000000005"/>
    <n v="442.2"/>
    <n v="433.36"/>
    <n v="35"/>
    <n v="6195470.71"/>
    <m/>
    <m/>
    <m/>
    <n v="6195470.71"/>
    <n v="14010.562437810946"/>
    <n v="14010.562437810946"/>
    <x v="2"/>
    <x v="1"/>
    <m/>
    <m/>
    <s v="г. Пермь, ул. Колыбалова, д. 18: 2025"/>
    <n v="2"/>
    <s v=""/>
    <n v="1"/>
    <s v=""/>
    <s v=""/>
    <n v="1"/>
    <s v=""/>
    <s v=""/>
    <s v=""/>
    <s v=""/>
    <s v=""/>
    <s v=""/>
    <s v=""/>
    <s v=""/>
    <s v=""/>
    <s v=""/>
    <s v=""/>
    <s v=""/>
    <s v=""/>
    <s v=""/>
    <s v=""/>
    <s v=""/>
    <s v="РВИС ( ТЕП ГВС )"/>
  </r>
  <r>
    <n v="85"/>
    <x v="26"/>
    <s v="г. Пермь, ул. Колыбалова, д. 20"/>
    <n v="1959"/>
    <m/>
    <s v="Кирпич"/>
    <n v="2"/>
    <n v="2"/>
    <n v="638"/>
    <n v="416.3"/>
    <n v="403.81"/>
    <n v="46"/>
    <n v="9820408.620000001"/>
    <m/>
    <m/>
    <m/>
    <n v="9820408.620000001"/>
    <n v="23589.739658899834"/>
    <n v="23589.739658899834"/>
    <x v="2"/>
    <x v="1"/>
    <m/>
    <m/>
    <s v="г. Пермь, ул. Колыбалова, д. 20: 2025"/>
    <n v="3"/>
    <s v=""/>
    <n v="1"/>
    <s v=""/>
    <s v=""/>
    <n v="1"/>
    <s v=""/>
    <s v=""/>
    <s v=""/>
    <s v=""/>
    <s v=""/>
    <n v="1"/>
    <s v=""/>
    <s v=""/>
    <s v=""/>
    <s v=""/>
    <s v=""/>
    <s v=""/>
    <s v=""/>
    <s v=""/>
    <s v=""/>
    <s v=""/>
    <s v="РВИС ( ТЕП ГВС ) Рфа"/>
  </r>
  <r>
    <n v="86"/>
    <x v="26"/>
    <s v="г. Пермь, ул. Комиссара Пожарского, д. 15"/>
    <n v="1977"/>
    <m/>
    <s v="Панель"/>
    <n v="12"/>
    <n v="4"/>
    <n v="11420.2"/>
    <n v="9207.5"/>
    <n v="9207.5"/>
    <n v="562"/>
    <n v="31996115.68"/>
    <m/>
    <m/>
    <m/>
    <n v="31996115.68"/>
    <n v="3475.0057757263098"/>
    <n v="3475.0057757263098"/>
    <x v="2"/>
    <x v="2"/>
    <m/>
    <m/>
    <s v="г. Пермь, ул. Комиссара Пожарского, д. 15: 2025"/>
    <n v="1"/>
    <s v=""/>
    <s v=""/>
    <s v=""/>
    <s v=""/>
    <s v=""/>
    <s v=""/>
    <s v=""/>
    <n v="8"/>
    <n v="31996115.68"/>
    <s v=""/>
    <s v=""/>
    <s v=""/>
    <s v=""/>
    <s v=""/>
    <s v=""/>
    <s v=""/>
    <s v=""/>
    <s v=""/>
    <s v=""/>
    <s v=""/>
    <s v=""/>
    <s v="РЛ"/>
  </r>
  <r>
    <n v="87"/>
    <x v="26"/>
    <s v="г. Пермь, ул. Корсуньская, д. 23"/>
    <n v="1963"/>
    <m/>
    <s v="Кирпич"/>
    <n v="5"/>
    <n v="3"/>
    <n v="2741.3"/>
    <n v="2545.1999999999998"/>
    <n v="2545.1999999999998"/>
    <n v="138"/>
    <n v="8067508.8300000001"/>
    <m/>
    <m/>
    <m/>
    <n v="8067508.8300000001"/>
    <n v="3169.695438472419"/>
    <n v="3169.695438472419"/>
    <x v="2"/>
    <x v="1"/>
    <m/>
    <m/>
    <s v="г. Пермь, ул. Корсуньская, д. 23: 2025"/>
    <n v="2"/>
    <s v=""/>
    <n v="1"/>
    <s v=""/>
    <s v=""/>
    <s v=""/>
    <n v="1"/>
    <s v=""/>
    <s v=""/>
    <s v=""/>
    <s v=""/>
    <s v=""/>
    <s v=""/>
    <s v=""/>
    <s v=""/>
    <s v=""/>
    <s v=""/>
    <s v=""/>
    <s v=""/>
    <s v=""/>
    <s v=""/>
    <s v=""/>
    <s v="РВИС ( ТЕП ВОД )"/>
  </r>
  <r>
    <n v="88"/>
    <x v="26"/>
    <s v="г. Пермь, ул. Космонавта Леонова, д. 62"/>
    <n v="1973"/>
    <m/>
    <s v="Панель"/>
    <n v="9"/>
    <n v="2"/>
    <n v="3814.2"/>
    <n v="2633.4"/>
    <n v="2633.4"/>
    <n v="204"/>
    <n v="5557017.8399999999"/>
    <m/>
    <m/>
    <m/>
    <n v="5557017.8399999999"/>
    <n v="2110.2065162907265"/>
    <n v="2110.2065162907265"/>
    <x v="2"/>
    <x v="2"/>
    <m/>
    <m/>
    <s v="г. Пермь, ул. Космонавта Леонова, д. 62: 2025"/>
    <n v="1"/>
    <s v=""/>
    <s v=""/>
    <s v=""/>
    <s v=""/>
    <s v=""/>
    <s v=""/>
    <s v=""/>
    <n v="2"/>
    <n v="5557017.8399999999"/>
    <s v=""/>
    <s v=""/>
    <s v=""/>
    <s v=""/>
    <s v=""/>
    <s v=""/>
    <s v=""/>
    <s v=""/>
    <s v=""/>
    <s v=""/>
    <s v=""/>
    <s v=""/>
    <s v="РЛ"/>
  </r>
  <r>
    <n v="89"/>
    <x v="26"/>
    <s v="г. Пермь, ул. Костычева, д. 42/1"/>
    <n v="1994"/>
    <m/>
    <s v="бетон"/>
    <n v="10"/>
    <n v="2"/>
    <n v="6467.6"/>
    <n v="5474.3"/>
    <n v="5474.3"/>
    <n v="278"/>
    <n v="7860633.5999999996"/>
    <m/>
    <m/>
    <m/>
    <n v="7860633.5999999996"/>
    <n v="1435.9157517856163"/>
    <n v="1435.9157517856163"/>
    <x v="2"/>
    <x v="2"/>
    <m/>
    <m/>
    <s v="г. Пермь, ул. Костычева, д. 42/1: 2025"/>
    <n v="1"/>
    <s v=""/>
    <s v=""/>
    <s v=""/>
    <s v=""/>
    <s v=""/>
    <s v=""/>
    <s v=""/>
    <n v="2"/>
    <n v="7860633.5999999996"/>
    <s v=""/>
    <s v=""/>
    <s v=""/>
    <s v=""/>
    <s v=""/>
    <s v=""/>
    <s v=""/>
    <s v=""/>
    <s v=""/>
    <s v=""/>
    <s v=""/>
    <s v=""/>
    <s v="РЛ"/>
  </r>
  <r>
    <n v="90"/>
    <x v="26"/>
    <s v="г. Пермь, ул. Краснополянская, д. 9"/>
    <n v="1962"/>
    <m/>
    <s v="Кирпич"/>
    <n v="5"/>
    <n v="5"/>
    <n v="4358.7"/>
    <n v="4033.1"/>
    <n v="4033.1"/>
    <n v="201"/>
    <n v="33873942.159999996"/>
    <m/>
    <m/>
    <m/>
    <n v="33873942.159999996"/>
    <n v="8398.9839478316917"/>
    <n v="8398.9839478316917"/>
    <x v="2"/>
    <x v="2"/>
    <m/>
    <m/>
    <s v="г. Пермь, ул. Краснополянская, д. 9: 2025"/>
    <n v="4"/>
    <s v=""/>
    <n v="1"/>
    <s v=""/>
    <n v="1"/>
    <s v=""/>
    <n v="1"/>
    <s v=""/>
    <s v=""/>
    <s v=""/>
    <n v="1"/>
    <s v=""/>
    <s v=""/>
    <s v=""/>
    <s v=""/>
    <s v=""/>
    <s v=""/>
    <s v=""/>
    <s v=""/>
    <s v=""/>
    <s v=""/>
    <s v=""/>
    <s v="РВИС ( ТЕП ХВС ВОД ) РК"/>
  </r>
  <r>
    <n v="91"/>
    <x v="26"/>
    <s v="г. Пермь, ул. Кронштадтская, д. 10"/>
    <n v="2008"/>
    <m/>
    <s v="Панель"/>
    <n v="16"/>
    <n v="3"/>
    <n v="11900"/>
    <n v="9600"/>
    <n v="9600"/>
    <n v="67"/>
    <n v="23997086.759999998"/>
    <m/>
    <m/>
    <m/>
    <n v="23997086.759999998"/>
    <n v="2499.6965375"/>
    <n v="2499.6965375"/>
    <x v="2"/>
    <x v="2"/>
    <m/>
    <m/>
    <s v="г. Пермь, ул. Кронштадтская, д. 10: 2025"/>
    <n v="1"/>
    <s v=""/>
    <s v=""/>
    <s v=""/>
    <s v=""/>
    <s v=""/>
    <s v=""/>
    <s v=""/>
    <n v="6"/>
    <n v="23997086.759999998"/>
    <s v=""/>
    <s v=""/>
    <s v=""/>
    <s v=""/>
    <s v=""/>
    <s v=""/>
    <s v=""/>
    <s v=""/>
    <s v=""/>
    <s v=""/>
    <s v=""/>
    <s v=""/>
    <s v="РЛ"/>
  </r>
  <r>
    <n v="92"/>
    <x v="26"/>
    <s v="г. Пермь, ул. Крупской, д. 25"/>
    <n v="1956"/>
    <m/>
    <s v="Кирпич"/>
    <n v="5"/>
    <n v="5"/>
    <n v="4399.6499999999996"/>
    <n v="3522.22"/>
    <n v="3296.8"/>
    <n v="129"/>
    <n v="41294586.939999998"/>
    <m/>
    <m/>
    <m/>
    <n v="41294586.939999998"/>
    <n v="11724.022616418055"/>
    <n v="11724.022616418055"/>
    <x v="2"/>
    <x v="1"/>
    <m/>
    <m/>
    <s v="г. Пермь, ул. Крупской, д. 25: 2025"/>
    <n v="2"/>
    <s v=""/>
    <s v=""/>
    <s v=""/>
    <s v=""/>
    <s v=""/>
    <s v=""/>
    <s v=""/>
    <s v=""/>
    <s v=""/>
    <n v="1"/>
    <n v="1"/>
    <s v=""/>
    <s v=""/>
    <s v=""/>
    <s v=""/>
    <s v=""/>
    <s v=""/>
    <s v=""/>
    <s v=""/>
    <s v=""/>
    <s v=""/>
    <s v="РК Рфа"/>
  </r>
  <r>
    <n v="93"/>
    <x v="26"/>
    <s v="г. Пермь, ул. Крупской, д. 82"/>
    <n v="1965"/>
    <m/>
    <s v="Крупные панели"/>
    <n v="5"/>
    <n v="4"/>
    <n v="3913.4"/>
    <n v="3635"/>
    <n v="35899"/>
    <n v="180"/>
    <n v="9735130.3800000008"/>
    <m/>
    <m/>
    <m/>
    <n v="9735130.3800000008"/>
    <n v="2678.1651664374144"/>
    <n v="2678.1651664374144"/>
    <x v="2"/>
    <x v="1"/>
    <m/>
    <m/>
    <s v="г. Пермь, ул. Крупской, д. 82: 2025"/>
    <n v="1"/>
    <s v=""/>
    <n v="1"/>
    <s v=""/>
    <s v=""/>
    <s v=""/>
    <s v=""/>
    <s v=""/>
    <s v=""/>
    <s v=""/>
    <s v=""/>
    <s v=""/>
    <s v=""/>
    <s v=""/>
    <s v=""/>
    <s v=""/>
    <s v=""/>
    <s v=""/>
    <s v=""/>
    <s v=""/>
    <s v=""/>
    <s v=""/>
    <s v="РВИС ( ТЕП )"/>
  </r>
  <r>
    <n v="94"/>
    <x v="26"/>
    <s v="г. Пермь, ул. Крупской, д. 85"/>
    <n v="1966"/>
    <m/>
    <s v="Железобетон"/>
    <n v="5"/>
    <n v="8"/>
    <n v="6632"/>
    <n v="5782.81"/>
    <n v="5782.81"/>
    <n v="293"/>
    <n v="3446053.52"/>
    <m/>
    <m/>
    <m/>
    <n v="3446053.52"/>
    <n v="595.91332241591886"/>
    <n v="595.91332241591886"/>
    <x v="2"/>
    <x v="2"/>
    <m/>
    <m/>
    <s v="г. Пермь, ул. Крупской, д. 85: 2025"/>
    <n v="1"/>
    <n v="1"/>
    <s v=""/>
    <s v=""/>
    <s v=""/>
    <s v=""/>
    <s v=""/>
    <s v=""/>
    <s v=""/>
    <s v=""/>
    <s v=""/>
    <s v=""/>
    <s v=""/>
    <s v=""/>
    <s v=""/>
    <s v=""/>
    <s v=""/>
    <s v=""/>
    <s v=""/>
    <s v=""/>
    <s v=""/>
    <s v=""/>
    <s v="РВИС ( ЭЛ )"/>
  </r>
  <r>
    <n v="95"/>
    <x v="26"/>
    <s v="г. Пермь, ул. Куйбышева, д. 53А"/>
    <n v="1965"/>
    <m/>
    <s v="Панель"/>
    <n v="5"/>
    <n v="4"/>
    <n v="3553.2"/>
    <n v="3553.2"/>
    <n v="3553.2"/>
    <n v="155"/>
    <n v="16001907.26"/>
    <m/>
    <m/>
    <m/>
    <n v="16001907.26"/>
    <n v="4503.5199988742543"/>
    <n v="4503.5199988742543"/>
    <x v="2"/>
    <x v="1"/>
    <m/>
    <m/>
    <s v="г. Пермь, ул. Куйбышева, д. 53А: 2025"/>
    <n v="1"/>
    <s v=""/>
    <s v=""/>
    <s v=""/>
    <s v=""/>
    <s v=""/>
    <s v=""/>
    <s v=""/>
    <s v=""/>
    <s v=""/>
    <n v="1"/>
    <s v=""/>
    <s v=""/>
    <s v=""/>
    <s v=""/>
    <s v=""/>
    <s v=""/>
    <s v=""/>
    <s v=""/>
    <s v=""/>
    <s v=""/>
    <s v=""/>
    <s v="РК"/>
  </r>
  <r>
    <n v="96"/>
    <x v="26"/>
    <s v="г. Пермь, ул. Куйбышева, д. 88"/>
    <n v="1950"/>
    <m/>
    <s v="Крупные блоки"/>
    <n v="4"/>
    <n v="3"/>
    <n v="3749.2"/>
    <n v="3138.2"/>
    <n v="3138.2"/>
    <n v="71"/>
    <n v="11274781.700000001"/>
    <m/>
    <m/>
    <m/>
    <n v="11274781.700000001"/>
    <n v="3592.7543496271755"/>
    <n v="3592.7543496271755"/>
    <x v="2"/>
    <x v="1"/>
    <m/>
    <m/>
    <s v="г. Пермь, ул. Куйбышева, д. 88: 2025"/>
    <n v="2"/>
    <n v="1"/>
    <n v="1"/>
    <s v=""/>
    <s v=""/>
    <s v=""/>
    <s v=""/>
    <s v=""/>
    <s v=""/>
    <s v=""/>
    <s v=""/>
    <s v=""/>
    <s v=""/>
    <s v=""/>
    <s v=""/>
    <s v=""/>
    <s v=""/>
    <s v=""/>
    <s v=""/>
    <s v=""/>
    <s v=""/>
    <s v=""/>
    <s v="РВИС ( ЭЛ ТЕП )"/>
  </r>
  <r>
    <n v="97"/>
    <x v="26"/>
    <s v="г. Пермь, ул. Куйбышева, д. 9"/>
    <n v="1976"/>
    <m/>
    <s v="Кирпич"/>
    <n v="9"/>
    <n v="3"/>
    <n v="9869.7999999999993"/>
    <n v="8847.9"/>
    <n v="7138.7"/>
    <n v="327"/>
    <n v="46539265.32"/>
    <m/>
    <m/>
    <m/>
    <n v="46539265.32"/>
    <n v="5259.9221645814259"/>
    <n v="5259.9221645814259"/>
    <x v="2"/>
    <x v="1"/>
    <m/>
    <m/>
    <s v="г. Пермь, ул. Куйбышева, д. 9: 2025"/>
    <n v="5"/>
    <s v=""/>
    <n v="1"/>
    <n v="1"/>
    <n v="1"/>
    <n v="1"/>
    <n v="1"/>
    <s v=""/>
    <s v=""/>
    <s v=""/>
    <s v=""/>
    <s v=""/>
    <s v=""/>
    <s v=""/>
    <s v=""/>
    <s v=""/>
    <s v=""/>
    <s v=""/>
    <s v=""/>
    <s v=""/>
    <s v=""/>
    <s v=""/>
    <s v="РВИС ( ТЕП ГАЗ ХВС ГВС ВОД )"/>
  </r>
  <r>
    <n v="98"/>
    <x v="26"/>
    <s v="г. Пермь, ул. Кустовая, д. 3"/>
    <n v="1959"/>
    <m/>
    <s v="Кирпич"/>
    <n v="3"/>
    <n v="3"/>
    <n v="1507.5"/>
    <n v="968.5"/>
    <n v="222.76"/>
    <n v="89"/>
    <n v="1956795.3"/>
    <m/>
    <m/>
    <m/>
    <n v="1956795.3"/>
    <n v="2020.4391326794012"/>
    <n v="2020.4391326794012"/>
    <x v="2"/>
    <x v="1"/>
    <m/>
    <m/>
    <s v="г. Пермь, ул. Кустовая, д. 3: 2025"/>
    <n v="1"/>
    <s v=""/>
    <s v=""/>
    <s v=""/>
    <s v=""/>
    <s v=""/>
    <s v=""/>
    <s v=""/>
    <s v=""/>
    <s v=""/>
    <s v=""/>
    <s v=""/>
    <s v=""/>
    <s v=""/>
    <n v="1"/>
    <s v=""/>
    <s v=""/>
    <s v=""/>
    <s v=""/>
    <s v=""/>
    <s v=""/>
    <s v=""/>
    <s v="РФ"/>
  </r>
  <r>
    <n v="99"/>
    <x v="26"/>
    <s v="г. Пермь, ул. Куфонина, д. 14"/>
    <n v="2010"/>
    <m/>
    <s v="Железобетон"/>
    <n v="9"/>
    <n v="3"/>
    <n v="9075.9"/>
    <n v="6749.9"/>
    <n v="6749.9"/>
    <n v="150"/>
    <n v="8335526.7599999998"/>
    <m/>
    <m/>
    <m/>
    <n v="8335526.7599999998"/>
    <n v="1234.9111483133083"/>
    <n v="1234.9111483133083"/>
    <x v="2"/>
    <x v="2"/>
    <m/>
    <m/>
    <s v="г. Пермь, ул. Куфонина, д. 14: 2025"/>
    <n v="1"/>
    <s v=""/>
    <s v=""/>
    <s v=""/>
    <s v=""/>
    <s v=""/>
    <s v=""/>
    <s v=""/>
    <n v="3"/>
    <n v="8335526.7599999998"/>
    <s v=""/>
    <s v=""/>
    <s v=""/>
    <s v=""/>
    <s v=""/>
    <s v=""/>
    <s v=""/>
    <s v=""/>
    <s v=""/>
    <s v=""/>
    <s v=""/>
    <s v=""/>
    <s v="РЛ"/>
  </r>
  <r>
    <n v="100"/>
    <x v="26"/>
    <s v="г. Пермь, ул. Куфонина, д. 32"/>
    <n v="2010"/>
    <m/>
    <n v="0"/>
    <n v="19"/>
    <n v="1"/>
    <n v="6392.5"/>
    <n v="6300"/>
    <n v="6300"/>
    <n v="0"/>
    <n v="45587346.659999996"/>
    <m/>
    <m/>
    <m/>
    <n v="45587346.659999996"/>
    <n v="7236.0867714285705"/>
    <n v="7236.0867714285705"/>
    <x v="2"/>
    <x v="2"/>
    <m/>
    <m/>
    <s v="г. Пермь, ул. Куфонина, д. 32: 2025"/>
    <n v="4"/>
    <s v=""/>
    <s v=""/>
    <s v=""/>
    <n v="1"/>
    <n v="1"/>
    <s v=""/>
    <s v=""/>
    <s v=""/>
    <s v=""/>
    <n v="1"/>
    <n v="1"/>
    <s v=""/>
    <s v=""/>
    <s v=""/>
    <s v=""/>
    <s v=""/>
    <s v=""/>
    <s v=""/>
    <s v=""/>
    <s v=""/>
    <s v=""/>
    <s v="РВИС ( ХВС ГВС ) РК Рфа"/>
  </r>
  <r>
    <n v="101"/>
    <x v="26"/>
    <s v="г. Пермь, ул. Ласьвинская, д. 70А"/>
    <n v="1978"/>
    <m/>
    <s v="Ж/б панели "/>
    <n v="5"/>
    <n v="4"/>
    <n v="3017.7"/>
    <n v="2753.7"/>
    <n v="2642.5"/>
    <n v="0"/>
    <n v="5133741.42"/>
    <m/>
    <m/>
    <m/>
    <n v="5133741.42"/>
    <n v="1864.306721865127"/>
    <n v="1864.306721865127"/>
    <x v="2"/>
    <x v="2"/>
    <m/>
    <m/>
    <s v="г. Пермь, ул. Ласьвинская, д. 70А: 2025"/>
    <n v="3"/>
    <n v="1"/>
    <s v=""/>
    <s v=""/>
    <n v="1"/>
    <n v="1"/>
    <s v=""/>
    <s v=""/>
    <s v=""/>
    <s v=""/>
    <s v=""/>
    <s v=""/>
    <s v=""/>
    <s v=""/>
    <s v=""/>
    <s v=""/>
    <s v=""/>
    <s v=""/>
    <s v=""/>
    <s v=""/>
    <s v=""/>
    <s v=""/>
    <s v="РВИС ( ЭЛ ХВС ГВС )"/>
  </r>
  <r>
    <n v="102"/>
    <x v="26"/>
    <s v="г. Пермь, ул. Ласьвинская, д. 72А"/>
    <n v="1975"/>
    <m/>
    <s v="Кирпич"/>
    <n v="5"/>
    <n v="4"/>
    <n v="3860"/>
    <n v="3860"/>
    <n v="3860"/>
    <n v="315"/>
    <n v="6566670.5999999996"/>
    <m/>
    <m/>
    <m/>
    <n v="6566670.5999999996"/>
    <n v="1701.2099999999998"/>
    <n v="1701.2099999999998"/>
    <x v="2"/>
    <x v="2"/>
    <m/>
    <m/>
    <s v="г. Пермь, ул. Ласьвинская, д. 72А: 2025"/>
    <n v="3"/>
    <n v="1"/>
    <s v=""/>
    <s v=""/>
    <n v="1"/>
    <n v="1"/>
    <s v=""/>
    <s v=""/>
    <s v=""/>
    <s v=""/>
    <s v=""/>
    <s v=""/>
    <s v=""/>
    <s v=""/>
    <s v=""/>
    <s v=""/>
    <s v=""/>
    <s v=""/>
    <s v=""/>
    <s v=""/>
    <s v=""/>
    <s v=""/>
    <s v="РВИС ( ЭЛ ХВС ГВС )"/>
  </r>
  <r>
    <n v="103"/>
    <x v="26"/>
    <s v="г. Пермь, ул. Ласьвинская, д. 74"/>
    <n v="1976"/>
    <m/>
    <s v="Кирпич"/>
    <n v="5"/>
    <n v="4"/>
    <n v="3860"/>
    <n v="3860"/>
    <n v="3860"/>
    <n v="315"/>
    <n v="6566670.5999999996"/>
    <m/>
    <m/>
    <m/>
    <n v="6566670.5999999996"/>
    <n v="1701.2099999999998"/>
    <n v="1701.2099999999998"/>
    <x v="2"/>
    <x v="2"/>
    <m/>
    <m/>
    <s v="г. Пермь, ул. Ласьвинская, д. 74: 2025"/>
    <n v="3"/>
    <n v="1"/>
    <s v=""/>
    <s v=""/>
    <n v="1"/>
    <n v="1"/>
    <s v=""/>
    <s v=""/>
    <s v=""/>
    <s v=""/>
    <s v=""/>
    <s v=""/>
    <s v=""/>
    <s v=""/>
    <s v=""/>
    <s v=""/>
    <s v=""/>
    <s v=""/>
    <s v=""/>
    <s v=""/>
    <s v=""/>
    <s v=""/>
    <s v="РВИС ( ЭЛ ХВС ГВС )"/>
  </r>
  <r>
    <n v="104"/>
    <x v="26"/>
    <s v="г. Пермь, ул. Лебедева, д. 33"/>
    <n v="1946"/>
    <m/>
    <s v="Крупные блоки"/>
    <n v="5"/>
    <n v="3"/>
    <n v="3792.68"/>
    <n v="3583.36"/>
    <n v="3228.61"/>
    <n v="194"/>
    <n v="12683252.9"/>
    <m/>
    <m/>
    <m/>
    <n v="12683252.9"/>
    <n v="3539.4860968476514"/>
    <n v="3539.4860968476514"/>
    <x v="2"/>
    <x v="1"/>
    <m/>
    <m/>
    <s v="г. Пермь, ул. Лебедева, д. 33: 2025"/>
    <n v="2"/>
    <s v=""/>
    <n v="1"/>
    <s v=""/>
    <s v=""/>
    <n v="1"/>
    <s v=""/>
    <s v=""/>
    <s v=""/>
    <s v=""/>
    <s v=""/>
    <s v=""/>
    <s v=""/>
    <s v=""/>
    <s v=""/>
    <s v=""/>
    <s v=""/>
    <s v=""/>
    <s v=""/>
    <s v=""/>
    <s v=""/>
    <s v=""/>
    <s v="РВИС ( ТЕП ГВС )"/>
  </r>
  <r>
    <n v="105"/>
    <x v="26"/>
    <s v="г. Пермь, ул. Ленина, д. 78"/>
    <n v="1962"/>
    <m/>
    <s v="Кирпич"/>
    <n v="5"/>
    <n v="4"/>
    <n v="3503.8"/>
    <n v="3209.7000000000003"/>
    <n v="2584.8000000000002"/>
    <n v="98"/>
    <n v="2859486.22"/>
    <m/>
    <m/>
    <m/>
    <n v="2859486.22"/>
    <n v="890.88893666074705"/>
    <n v="890.88893666074705"/>
    <x v="2"/>
    <x v="1"/>
    <m/>
    <m/>
    <s v="г. Пермь, ул. Ленина, д. 78: 2025"/>
    <n v="1"/>
    <s v=""/>
    <s v=""/>
    <s v=""/>
    <s v=""/>
    <s v=""/>
    <s v=""/>
    <s v=""/>
    <s v=""/>
    <s v=""/>
    <s v=""/>
    <s v=""/>
    <s v=""/>
    <s v=""/>
    <n v="1"/>
    <s v=""/>
    <s v=""/>
    <s v=""/>
    <s v=""/>
    <s v=""/>
    <s v=""/>
    <s v=""/>
    <s v="РФ"/>
  </r>
  <r>
    <n v="106"/>
    <x v="26"/>
    <s v="г. Пермь, ул. Ленина, д. 90"/>
    <n v="1928"/>
    <m/>
    <s v="Крупные блоки"/>
    <n v="4"/>
    <n v="4"/>
    <n v="2738.7"/>
    <n v="2063.6"/>
    <n v="1836.6"/>
    <n v="73"/>
    <n v="22082028.550000001"/>
    <m/>
    <m/>
    <m/>
    <n v="22082028.550000001"/>
    <n v="10700.731028300059"/>
    <n v="10700.731028300059"/>
    <x v="2"/>
    <x v="1"/>
    <m/>
    <m/>
    <s v="г. Пермь, ул. Ленина, д. 90: 2025"/>
    <n v="3"/>
    <s v=""/>
    <n v="1"/>
    <s v=""/>
    <s v=""/>
    <s v=""/>
    <s v=""/>
    <n v="1"/>
    <s v=""/>
    <s v=""/>
    <n v="1"/>
    <s v=""/>
    <s v=""/>
    <s v=""/>
    <s v=""/>
    <s v=""/>
    <s v=""/>
    <s v=""/>
    <s v=""/>
    <s v=""/>
    <s v=""/>
    <s v=""/>
    <s v="РВИС ( ТЕП ) РП РК"/>
  </r>
  <r>
    <n v="107"/>
    <x v="26"/>
    <s v="г. Пермь, ул. Лобвинская, д. 9"/>
    <n v="1960"/>
    <m/>
    <s v="Кирпич"/>
    <n v="3"/>
    <n v="2"/>
    <n v="1023.9"/>
    <n v="940.69999999999993"/>
    <n v="903.07"/>
    <n v="46"/>
    <n v="9644513.4299999997"/>
    <m/>
    <m/>
    <m/>
    <n v="9644513.4299999997"/>
    <n v="10252.485840331668"/>
    <n v="10252.485840331668"/>
    <x v="2"/>
    <x v="1"/>
    <m/>
    <m/>
    <s v="г. Пермь, ул. Лобвинская, д. 9: 2025"/>
    <n v="5"/>
    <s v=""/>
    <s v=""/>
    <s v=""/>
    <n v="1"/>
    <s v=""/>
    <n v="1"/>
    <n v="1"/>
    <s v=""/>
    <s v=""/>
    <s v=""/>
    <n v="1"/>
    <s v=""/>
    <s v=""/>
    <n v="1"/>
    <s v=""/>
    <s v=""/>
    <s v=""/>
    <s v=""/>
    <s v=""/>
    <s v=""/>
    <s v=""/>
    <s v="РВИС ( ХВС ВОД ) РП Рфа РФ"/>
  </r>
  <r>
    <n v="108"/>
    <x v="26"/>
    <s v="г. Пермь, ул. Луначарского, д. 26А"/>
    <n v="1949"/>
    <m/>
    <s v="Крупные блоки"/>
    <n v="4"/>
    <n v="2"/>
    <n v="2007.2"/>
    <n v="1685.4"/>
    <n v="1650.34"/>
    <n v="51"/>
    <n v="4993191.01"/>
    <m/>
    <m/>
    <m/>
    <n v="4993191.01"/>
    <n v="2962.6148154740713"/>
    <n v="2962.6148154740713"/>
    <x v="2"/>
    <x v="1"/>
    <m/>
    <m/>
    <s v="г. Пермь, ул. Луначарского, д. 26А: 2025"/>
    <n v="1"/>
    <s v=""/>
    <n v="1"/>
    <s v=""/>
    <s v=""/>
    <s v=""/>
    <s v=""/>
    <s v=""/>
    <s v=""/>
    <s v=""/>
    <s v=""/>
    <s v=""/>
    <s v=""/>
    <s v=""/>
    <s v=""/>
    <s v=""/>
    <s v=""/>
    <s v=""/>
    <s v=""/>
    <s v=""/>
    <s v=""/>
    <s v=""/>
    <s v="РВИС ( ТЕП )"/>
  </r>
  <r>
    <n v="109"/>
    <x v="26"/>
    <s v="г. Пермь, ул. Луначарского, д. 51А"/>
    <n v="1994"/>
    <m/>
    <s v="Кирпич"/>
    <n v="10"/>
    <n v="2"/>
    <n v="5206.5"/>
    <n v="4310.5"/>
    <n v="4310.5"/>
    <n v="0"/>
    <n v="7860633.5999999996"/>
    <m/>
    <m/>
    <m/>
    <n v="7860633.5999999996"/>
    <n v="1823.6013455515601"/>
    <n v="1823.6013455515601"/>
    <x v="2"/>
    <x v="2"/>
    <m/>
    <m/>
    <s v="г. Пермь, ул. Луначарского, д. 51А: 2025"/>
    <n v="1"/>
    <s v=""/>
    <s v=""/>
    <s v=""/>
    <s v=""/>
    <s v=""/>
    <s v=""/>
    <s v=""/>
    <n v="2"/>
    <n v="7860633.5999999996"/>
    <s v=""/>
    <s v=""/>
    <s v=""/>
    <s v=""/>
    <s v=""/>
    <s v=""/>
    <s v=""/>
    <s v=""/>
    <s v=""/>
    <s v=""/>
    <s v=""/>
    <s v=""/>
    <s v="РЛ"/>
  </r>
  <r>
    <n v="110"/>
    <x v="26"/>
    <s v="г. Пермь, ул. Льва Лаврова, д. 18"/>
    <n v="1978"/>
    <m/>
    <s v="Панель"/>
    <n v="9"/>
    <n v="10"/>
    <n v="19273.3"/>
    <n v="13255.2"/>
    <n v="13255.2"/>
    <n v="239"/>
    <n v="27785089.199999999"/>
    <m/>
    <m/>
    <m/>
    <n v="27785089.199999999"/>
    <n v="2096.1652181785262"/>
    <n v="2096.1652181785262"/>
    <x v="2"/>
    <x v="2"/>
    <m/>
    <m/>
    <s v="г. Пермь, ул. Льва Лаврова, д. 18: 2025"/>
    <n v="1"/>
    <s v=""/>
    <s v=""/>
    <s v=""/>
    <s v=""/>
    <s v=""/>
    <s v=""/>
    <s v=""/>
    <n v="10"/>
    <n v="27785089.199999999"/>
    <s v=""/>
    <s v=""/>
    <s v=""/>
    <s v=""/>
    <s v=""/>
    <s v=""/>
    <s v=""/>
    <s v=""/>
    <s v=""/>
    <s v=""/>
    <s v=""/>
    <s v=""/>
    <s v="РЛ"/>
  </r>
  <r>
    <n v="111"/>
    <x v="26"/>
    <s v="г. Пермь, ул. Лядовская, д. 87"/>
    <n v="1959"/>
    <m/>
    <s v="Кирпич"/>
    <n v="2"/>
    <n v="2"/>
    <n v="666.6"/>
    <n v="553.1"/>
    <n v="353"/>
    <n v="27"/>
    <n v="6447241.8799999999"/>
    <m/>
    <m/>
    <m/>
    <n v="6447241.8799999999"/>
    <n v="11656.557367564636"/>
    <n v="11656.557367564636"/>
    <x v="2"/>
    <x v="1"/>
    <m/>
    <m/>
    <s v="г. Пермь, ул. Лядовская, д. 87: 2025"/>
    <n v="2"/>
    <s v=""/>
    <n v="1"/>
    <s v=""/>
    <s v=""/>
    <s v=""/>
    <s v=""/>
    <n v="1"/>
    <s v=""/>
    <s v=""/>
    <s v=""/>
    <s v=""/>
    <s v=""/>
    <s v=""/>
    <s v=""/>
    <s v=""/>
    <s v=""/>
    <s v=""/>
    <s v=""/>
    <s v=""/>
    <s v=""/>
    <s v=""/>
    <s v="РВИС ( ТЕП ) РП"/>
  </r>
  <r>
    <n v="112"/>
    <x v="26"/>
    <s v="г. Пермь, ул. Макаренко, д. 44"/>
    <n v="1963"/>
    <m/>
    <s v="панели"/>
    <n v="5"/>
    <n v="4"/>
    <n v="3518.1"/>
    <n v="3475"/>
    <n v="3475"/>
    <n v="168"/>
    <n v="8751766.2799999993"/>
    <m/>
    <m/>
    <m/>
    <n v="8751766.2799999993"/>
    <n v="2518.4938935251798"/>
    <n v="2518.4938935251798"/>
    <x v="2"/>
    <x v="2"/>
    <m/>
    <m/>
    <s v="г. Пермь, ул. Макаренко, д. 44: 2025"/>
    <n v="1"/>
    <s v=""/>
    <n v="1"/>
    <s v=""/>
    <s v=""/>
    <s v=""/>
    <s v=""/>
    <s v=""/>
    <s v=""/>
    <s v=""/>
    <s v=""/>
    <s v=""/>
    <s v=""/>
    <s v=""/>
    <s v=""/>
    <s v=""/>
    <s v=""/>
    <s v=""/>
    <s v=""/>
    <s v=""/>
    <s v=""/>
    <s v=""/>
    <s v="РВИС ( ТЕП )"/>
  </r>
  <r>
    <n v="113"/>
    <x v="26"/>
    <s v="г. Пермь, ул. Макаренко, д. 54"/>
    <n v="1963"/>
    <m/>
    <s v="Кирпич"/>
    <n v="5"/>
    <n v="3"/>
    <n v="2759.8"/>
    <n v="2532.4"/>
    <n v="2532.4"/>
    <n v="134"/>
    <n v="4517544.2200000007"/>
    <m/>
    <m/>
    <m/>
    <n v="4517544.2200000007"/>
    <n v="1783.8983651871745"/>
    <n v="1783.8983651871745"/>
    <x v="2"/>
    <x v="2"/>
    <m/>
    <m/>
    <s v="г. Пермь, ул. Макаренко, д. 54: 2025"/>
    <n v="3"/>
    <s v=""/>
    <s v=""/>
    <s v=""/>
    <n v="1"/>
    <n v="1"/>
    <n v="1"/>
    <s v=""/>
    <s v=""/>
    <s v=""/>
    <s v=""/>
    <s v=""/>
    <s v=""/>
    <s v=""/>
    <s v=""/>
    <s v=""/>
    <s v=""/>
    <s v=""/>
    <s v=""/>
    <s v=""/>
    <s v=""/>
    <s v=""/>
    <s v="РВИС ( ХВС ГВС ВОД )"/>
  </r>
  <r>
    <n v="114"/>
    <x v="26"/>
    <s v="г. Пермь, ул. Макаренко, д. 8"/>
    <n v="1973"/>
    <m/>
    <s v="Кирпич"/>
    <n v="5"/>
    <n v="8"/>
    <n v="6069.4"/>
    <n v="5950"/>
    <n v="5950"/>
    <n v="664"/>
    <n v="10325323.969999999"/>
    <m/>
    <m/>
    <m/>
    <n v="10325323.969999999"/>
    <n v="1735.3485663865545"/>
    <n v="1735.3485663865545"/>
    <x v="2"/>
    <x v="2"/>
    <m/>
    <m/>
    <s v="г. Пермь, ул. Макаренко, д. 8: 2025"/>
    <n v="3"/>
    <n v="1"/>
    <s v=""/>
    <s v=""/>
    <n v="1"/>
    <n v="1"/>
    <s v=""/>
    <s v=""/>
    <s v=""/>
    <s v=""/>
    <s v=""/>
    <s v=""/>
    <s v=""/>
    <s v=""/>
    <s v=""/>
    <s v=""/>
    <s v=""/>
    <s v=""/>
    <s v=""/>
    <s v=""/>
    <s v=""/>
    <s v=""/>
    <s v="РВИС ( ЭЛ ХВС ГВС )"/>
  </r>
  <r>
    <n v="115"/>
    <x v="26"/>
    <s v="г. Пермь, ул. Максима Горького, д. 65А"/>
    <n v="1992"/>
    <m/>
    <s v="Кирпич"/>
    <n v="10"/>
    <n v="1"/>
    <n v="2585"/>
    <n v="2322.9"/>
    <n v="2322.9"/>
    <n v="91"/>
    <n v="3930316.7999999998"/>
    <m/>
    <m/>
    <m/>
    <n v="3930316.7999999998"/>
    <n v="1691.9870851091307"/>
    <n v="1691.9870851091307"/>
    <x v="2"/>
    <x v="2"/>
    <m/>
    <m/>
    <s v="г. Пермь, ул. Максима Горького, д. 65А: 2025"/>
    <n v="1"/>
    <s v=""/>
    <s v=""/>
    <s v=""/>
    <s v=""/>
    <s v=""/>
    <s v=""/>
    <s v=""/>
    <n v="1"/>
    <n v="3930316.7999999998"/>
    <s v=""/>
    <s v=""/>
    <s v=""/>
    <s v=""/>
    <s v=""/>
    <s v=""/>
    <s v=""/>
    <s v=""/>
    <s v=""/>
    <s v=""/>
    <s v=""/>
    <s v=""/>
    <s v="РЛ"/>
  </r>
  <r>
    <n v="116"/>
    <x v="26"/>
    <s v="г. Пермь, ул. Максима Горького, д. 74"/>
    <n v="1960"/>
    <m/>
    <s v="Кирпич"/>
    <n v="5"/>
    <n v="4"/>
    <n v="3443.6"/>
    <n v="1630.7"/>
    <n v="1550.8"/>
    <n v="102"/>
    <n v="38822423.249999993"/>
    <m/>
    <m/>
    <m/>
    <n v="38822423.249999993"/>
    <n v="23807.21361991782"/>
    <n v="23807.21361991782"/>
    <x v="2"/>
    <x v="1"/>
    <m/>
    <m/>
    <s v="г. Пермь, ул. Максима Горького, д. 74: 2025"/>
    <n v="4"/>
    <s v=""/>
    <s v=""/>
    <s v=""/>
    <s v=""/>
    <s v=""/>
    <s v=""/>
    <n v="1"/>
    <s v=""/>
    <s v=""/>
    <n v="1"/>
    <n v="1"/>
    <s v=""/>
    <s v=""/>
    <n v="1"/>
    <s v=""/>
    <s v=""/>
    <s v=""/>
    <s v=""/>
    <s v=""/>
    <s v=""/>
    <s v=""/>
    <s v="РП РК Рфа РФ"/>
  </r>
  <r>
    <n v="117"/>
    <x v="26"/>
    <s v="г. Пермь, ул. Максима Горького, д. 77"/>
    <n v="1980"/>
    <m/>
    <s v="Панель"/>
    <n v="9"/>
    <n v="4"/>
    <n v="7623.5"/>
    <n v="5215.5"/>
    <n v="5215.5"/>
    <n v="349"/>
    <n v="18757051.84"/>
    <m/>
    <m/>
    <m/>
    <n v="18757051.84"/>
    <n v="3596.4052995877673"/>
    <n v="3596.4052995877673"/>
    <x v="2"/>
    <x v="2"/>
    <m/>
    <m/>
    <s v="г. Пермь, ул. Максима Горького, д. 77: 2025"/>
    <n v="2"/>
    <n v="1"/>
    <s v=""/>
    <s v=""/>
    <s v=""/>
    <s v=""/>
    <s v=""/>
    <s v=""/>
    <n v="4"/>
    <n v="11114035.68"/>
    <s v=""/>
    <s v=""/>
    <s v=""/>
    <s v=""/>
    <s v=""/>
    <s v=""/>
    <s v=""/>
    <s v=""/>
    <s v=""/>
    <s v=""/>
    <s v=""/>
    <s v=""/>
    <s v="РВИС ( ЭЛ ) РЛ"/>
  </r>
  <r>
    <n v="118"/>
    <x v="26"/>
    <s v="г. Пермь, ул. Малкова, д. 30А"/>
    <n v="1995"/>
    <m/>
    <s v="Панель"/>
    <n v="16"/>
    <n v="1"/>
    <n v="5343.4"/>
    <n v="3300.3"/>
    <n v="3300.3"/>
    <n v="191"/>
    <n v="7999028.9199999999"/>
    <m/>
    <m/>
    <m/>
    <n v="7999028.9199999999"/>
    <n v="2423.72781868315"/>
    <n v="2423.72781868315"/>
    <x v="2"/>
    <x v="1"/>
    <m/>
    <m/>
    <s v="г. Пермь, ул. Малкова, д. 30А: 2025"/>
    <n v="1"/>
    <s v=""/>
    <s v=""/>
    <s v=""/>
    <s v=""/>
    <s v=""/>
    <s v=""/>
    <s v=""/>
    <n v="2"/>
    <n v="7999028.9199999999"/>
    <s v=""/>
    <s v=""/>
    <s v=""/>
    <s v=""/>
    <s v=""/>
    <s v=""/>
    <s v=""/>
    <s v=""/>
    <s v=""/>
    <s v=""/>
    <s v=""/>
    <s v=""/>
    <s v="РЛ"/>
  </r>
  <r>
    <n v="119"/>
    <x v="26"/>
    <s v="г. Пермь, ул. Маршала Рыбалко, д. 30"/>
    <n v="1964"/>
    <m/>
    <s v="Кирпич"/>
    <n v="5"/>
    <n v="4"/>
    <n v="3585.3"/>
    <n v="2732.9"/>
    <n v="2732.9"/>
    <n v="137"/>
    <n v="16146470.26"/>
    <m/>
    <m/>
    <m/>
    <n v="16146470.26"/>
    <n v="5908.181880054155"/>
    <n v="5908.181880054155"/>
    <x v="2"/>
    <x v="1"/>
    <m/>
    <m/>
    <s v="г. Пермь, ул. Маршала Рыбалко, д. 30: 2025"/>
    <n v="1"/>
    <s v=""/>
    <s v=""/>
    <s v=""/>
    <s v=""/>
    <s v=""/>
    <s v=""/>
    <s v=""/>
    <s v=""/>
    <s v=""/>
    <n v="1"/>
    <s v=""/>
    <s v=""/>
    <s v=""/>
    <s v=""/>
    <s v=""/>
    <s v=""/>
    <s v=""/>
    <s v=""/>
    <s v=""/>
    <s v=""/>
    <s v=""/>
    <s v="РК"/>
  </r>
  <r>
    <n v="120"/>
    <x v="26"/>
    <s v="г. Пермь, ул. Маршала Толбухина, д. 10А"/>
    <n v="1963"/>
    <m/>
    <s v="Панель"/>
    <n v="5"/>
    <n v="2"/>
    <n v="1774.9"/>
    <n v="1628.1"/>
    <n v="1416.45"/>
    <n v="86"/>
    <n v="7993297.6500000004"/>
    <m/>
    <m/>
    <m/>
    <n v="7993297.6500000004"/>
    <n v="4909.5864197530873"/>
    <n v="4909.5864197530873"/>
    <x v="2"/>
    <x v="1"/>
    <m/>
    <m/>
    <s v="г. Пермь, ул. Маршала Толбухина, д. 10А: 2025"/>
    <n v="1"/>
    <s v=""/>
    <s v=""/>
    <s v=""/>
    <s v=""/>
    <s v=""/>
    <s v=""/>
    <s v=""/>
    <s v=""/>
    <s v=""/>
    <n v="1"/>
    <s v=""/>
    <s v=""/>
    <s v=""/>
    <s v=""/>
    <s v=""/>
    <s v=""/>
    <s v=""/>
    <s v=""/>
    <s v=""/>
    <s v=""/>
    <s v=""/>
    <s v="РК"/>
  </r>
  <r>
    <n v="121"/>
    <x v="26"/>
    <s v="г. Пермь, ул. Мензелинская, д. 14"/>
    <n v="1959"/>
    <m/>
    <s v="Кирпич"/>
    <n v="3"/>
    <n v="3"/>
    <n v="1331"/>
    <n v="1069"/>
    <n v="1069"/>
    <n v="59"/>
    <n v="11176273.9"/>
    <m/>
    <m/>
    <m/>
    <n v="11176273.9"/>
    <n v="10454.88671655753"/>
    <n v="10454.88671655753"/>
    <x v="2"/>
    <x v="1"/>
    <m/>
    <m/>
    <s v="г. Пермь, ул. Мензелинская, д. 14: 2025"/>
    <n v="3"/>
    <s v=""/>
    <s v=""/>
    <s v=""/>
    <s v=""/>
    <s v=""/>
    <s v=""/>
    <n v="1"/>
    <s v=""/>
    <s v=""/>
    <s v=""/>
    <n v="1"/>
    <s v=""/>
    <s v=""/>
    <n v="1"/>
    <s v=""/>
    <s v=""/>
    <s v=""/>
    <s v=""/>
    <s v=""/>
    <s v=""/>
    <s v=""/>
    <s v="РП Рфа РФ"/>
  </r>
  <r>
    <n v="122"/>
    <x v="26"/>
    <s v="г. Пермь, ул. Мира, д. 115"/>
    <n v="1994"/>
    <m/>
    <s v="панели"/>
    <n v="10"/>
    <n v="11"/>
    <n v="36643.279999999999"/>
    <n v="24305.74"/>
    <n v="12337.54"/>
    <n v="0"/>
    <n v="43233484.799999997"/>
    <m/>
    <m/>
    <m/>
    <n v="43233484.799999997"/>
    <n v="1778.7355908522018"/>
    <n v="1778.7355908522018"/>
    <x v="2"/>
    <x v="2"/>
    <m/>
    <m/>
    <s v="г. Пермь, ул. Мира, д. 115: 2025"/>
    <n v="1"/>
    <s v=""/>
    <s v=""/>
    <s v=""/>
    <s v=""/>
    <s v=""/>
    <s v=""/>
    <s v=""/>
    <n v="11"/>
    <n v="43233484.799999997"/>
    <s v=""/>
    <s v=""/>
    <s v=""/>
    <s v=""/>
    <s v=""/>
    <s v=""/>
    <s v=""/>
    <s v=""/>
    <s v=""/>
    <s v=""/>
    <s v=""/>
    <s v=""/>
    <s v="РЛ"/>
  </r>
  <r>
    <n v="123"/>
    <x v="26"/>
    <s v="г. Пермь, ул. Мира, д. 61А"/>
    <n v="1958"/>
    <m/>
    <s v="Кирпич"/>
    <n v="4"/>
    <n v="4"/>
    <n v="3532.3"/>
    <n v="3130.8"/>
    <n v="2497.4"/>
    <n v="91"/>
    <n v="1835418.4"/>
    <m/>
    <m/>
    <m/>
    <n v="1835418.4"/>
    <n v="586.24581576593835"/>
    <n v="586.24581576593835"/>
    <x v="2"/>
    <x v="1"/>
    <m/>
    <m/>
    <s v="г. Пермь, ул. Мира, д. 61А: 2025"/>
    <n v="1"/>
    <n v="1"/>
    <s v=""/>
    <s v=""/>
    <s v=""/>
    <s v=""/>
    <s v=""/>
    <s v=""/>
    <s v=""/>
    <s v=""/>
    <s v=""/>
    <s v=""/>
    <s v=""/>
    <s v=""/>
    <s v=""/>
    <s v=""/>
    <s v=""/>
    <s v=""/>
    <s v=""/>
    <s v=""/>
    <s v=""/>
    <s v=""/>
    <s v="РВИС ( ЭЛ )"/>
  </r>
  <r>
    <n v="124"/>
    <x v="26"/>
    <s v="г. Пермь, ул. Мира, д. 65"/>
    <n v="1957"/>
    <m/>
    <s v="Кирпич"/>
    <n v="4"/>
    <n v="5"/>
    <n v="5865.2"/>
    <n v="5537.1"/>
    <n v="5509.41"/>
    <n v="141"/>
    <n v="74427217.870000005"/>
    <m/>
    <m/>
    <m/>
    <n v="74427217.870000005"/>
    <n v="13441.552052518466"/>
    <n v="13441.552052518466"/>
    <x v="2"/>
    <x v="1"/>
    <m/>
    <m/>
    <s v="г. Пермь, ул. Мира, д. 65: 2025"/>
    <n v="4"/>
    <s v=""/>
    <n v="1"/>
    <s v=""/>
    <s v=""/>
    <s v=""/>
    <s v=""/>
    <s v=""/>
    <s v=""/>
    <s v=""/>
    <n v="1"/>
    <n v="1"/>
    <s v=""/>
    <s v=""/>
    <n v="1"/>
    <s v=""/>
    <s v=""/>
    <s v=""/>
    <s v=""/>
    <s v=""/>
    <s v=""/>
    <s v=""/>
    <s v="РВИС ( ТЕП ) РК Рфа РФ"/>
  </r>
  <r>
    <n v="125"/>
    <x v="26"/>
    <s v="г. Пермь, ул. Нефтяников, д. 25"/>
    <n v="1954"/>
    <m/>
    <s v="Шлакоблок"/>
    <n v="2"/>
    <n v="2"/>
    <n v="797.4"/>
    <n v="716.6"/>
    <n v="716.6"/>
    <n v="38"/>
    <n v="4646569.41"/>
    <m/>
    <m/>
    <m/>
    <n v="4646569.41"/>
    <n v="6484.1884035724252"/>
    <n v="6484.1884035724252"/>
    <x v="2"/>
    <x v="1"/>
    <m/>
    <m/>
    <s v="г. Пермь, ул. Нефтяников, д. 25: 2025"/>
    <n v="1"/>
    <s v=""/>
    <s v=""/>
    <s v=""/>
    <s v=""/>
    <s v=""/>
    <s v=""/>
    <s v=""/>
    <s v=""/>
    <s v=""/>
    <s v=""/>
    <n v="1"/>
    <s v=""/>
    <s v=""/>
    <s v=""/>
    <s v=""/>
    <s v=""/>
    <s v=""/>
    <s v=""/>
    <s v=""/>
    <s v=""/>
    <s v=""/>
    <s v="Рфа"/>
  </r>
  <r>
    <n v="126"/>
    <x v="26"/>
    <s v="г. Пермь, ул. Николая Островского, д. 49"/>
    <n v="1994"/>
    <m/>
    <s v="Кирпич"/>
    <n v="10"/>
    <n v="5"/>
    <n v="12579"/>
    <n v="11053"/>
    <n v="10474"/>
    <n v="468"/>
    <n v="19651584"/>
    <m/>
    <m/>
    <m/>
    <n v="19651584"/>
    <n v="1777.9411924364426"/>
    <n v="1777.9411924364426"/>
    <x v="2"/>
    <x v="2"/>
    <m/>
    <m/>
    <s v="г. Пермь, ул. Николая Островского, д. 49: 2025"/>
    <n v="1"/>
    <s v=""/>
    <s v=""/>
    <s v=""/>
    <s v=""/>
    <s v=""/>
    <s v=""/>
    <s v=""/>
    <n v="5"/>
    <n v="19651584"/>
    <s v=""/>
    <s v=""/>
    <s v=""/>
    <s v=""/>
    <s v=""/>
    <s v=""/>
    <s v=""/>
    <s v=""/>
    <s v=""/>
    <s v=""/>
    <s v=""/>
    <s v=""/>
    <s v="РЛ"/>
  </r>
  <r>
    <n v="127"/>
    <x v="26"/>
    <s v="г. Пермь, ул. Николая Островского, д. 76А"/>
    <n v="1995"/>
    <m/>
    <s v="панели"/>
    <n v="10"/>
    <n v="2"/>
    <n v="4434.8"/>
    <n v="4538.8"/>
    <n v="4434.8"/>
    <n v="152"/>
    <n v="7860633.5999999996"/>
    <m/>
    <m/>
    <m/>
    <n v="7860633.5999999996"/>
    <n v="1731.8748567903408"/>
    <n v="1731.8748567903408"/>
    <x v="2"/>
    <x v="2"/>
    <m/>
    <m/>
    <s v="г. Пермь, ул. Николая Островского, д. 76А: 2025"/>
    <n v="1"/>
    <s v=""/>
    <s v=""/>
    <s v=""/>
    <s v=""/>
    <s v=""/>
    <s v=""/>
    <s v=""/>
    <n v="2"/>
    <n v="7860633.5999999996"/>
    <s v=""/>
    <s v=""/>
    <s v=""/>
    <s v=""/>
    <s v=""/>
    <s v=""/>
    <s v=""/>
    <s v=""/>
    <s v=""/>
    <s v=""/>
    <s v=""/>
    <s v=""/>
    <s v="РЛ"/>
  </r>
  <r>
    <n v="128"/>
    <x v="26"/>
    <s v="г. Пермь, ул. Новоржевская, д. 5"/>
    <n v="1958"/>
    <m/>
    <s v="Кирпич"/>
    <n v="2"/>
    <n v="2"/>
    <n v="733"/>
    <n v="665.4"/>
    <n v="584.22"/>
    <n v="31"/>
    <n v="7172419.6600000001"/>
    <m/>
    <m/>
    <m/>
    <n v="7172419.6600000001"/>
    <n v="10779.109798617374"/>
    <n v="10779.109798617374"/>
    <x v="2"/>
    <x v="1"/>
    <m/>
    <m/>
    <s v="г. Пермь, ул. Новоржевская, д. 5: 2025"/>
    <n v="3"/>
    <n v="1"/>
    <n v="1"/>
    <s v=""/>
    <s v=""/>
    <s v=""/>
    <n v="1"/>
    <s v=""/>
    <s v=""/>
    <s v=""/>
    <s v=""/>
    <s v=""/>
    <s v=""/>
    <s v=""/>
    <s v=""/>
    <s v=""/>
    <s v=""/>
    <s v=""/>
    <s v=""/>
    <s v=""/>
    <s v=""/>
    <s v=""/>
    <s v="РВИС ( ЭЛ ТЕП ВОД )"/>
  </r>
  <r>
    <n v="129"/>
    <x v="26"/>
    <s v="г. Пермь, ул. Новосибирская, д. 17"/>
    <n v="1976"/>
    <m/>
    <s v="Кирпич"/>
    <n v="9"/>
    <n v="1"/>
    <n v="4673.3999999999996"/>
    <n v="3699.1"/>
    <n v="1673.6"/>
    <n v="243"/>
    <n v="43099730.479999997"/>
    <m/>
    <m/>
    <m/>
    <n v="43099730.479999997"/>
    <n v="11651.409932145656"/>
    <n v="11651.409932145656"/>
    <x v="2"/>
    <x v="1"/>
    <m/>
    <m/>
    <s v="г. Пермь, ул. Новосибирская, д. 17: 2025"/>
    <n v="7"/>
    <n v="1"/>
    <s v=""/>
    <s v=""/>
    <n v="1"/>
    <n v="1"/>
    <s v=""/>
    <n v="1"/>
    <s v=""/>
    <s v=""/>
    <n v="1"/>
    <n v="1"/>
    <s v=""/>
    <s v=""/>
    <n v="1"/>
    <s v=""/>
    <s v=""/>
    <s v=""/>
    <s v=""/>
    <s v=""/>
    <s v=""/>
    <s v=""/>
    <s v="РВИС ( ЭЛ ХВС ГВС ) РП РК Рфа РФ"/>
  </r>
  <r>
    <n v="130"/>
    <x v="26"/>
    <s v="г. Пермь, ул. Окулова, д. 31"/>
    <n v="1960"/>
    <m/>
    <s v="Кирпич"/>
    <n v="5"/>
    <n v="2"/>
    <n v="1816.8"/>
    <n v="1604.1000000000001"/>
    <n v="1571.9"/>
    <n v="73"/>
    <n v="10426360.85"/>
    <m/>
    <m/>
    <m/>
    <n v="10426360.85"/>
    <n v="6499.8197431581566"/>
    <n v="6499.8197431581566"/>
    <x v="2"/>
    <x v="1"/>
    <m/>
    <m/>
    <s v="г. Пермь, ул. Окулова, д. 31: 2025"/>
    <n v="2"/>
    <s v=""/>
    <s v=""/>
    <s v=""/>
    <s v=""/>
    <n v="1"/>
    <s v=""/>
    <s v=""/>
    <s v=""/>
    <s v=""/>
    <s v=""/>
    <n v="1"/>
    <s v=""/>
    <s v=""/>
    <s v=""/>
    <s v=""/>
    <s v=""/>
    <s v=""/>
    <s v=""/>
    <s v=""/>
    <s v=""/>
    <s v=""/>
    <s v="РВИС ( ГВС ) Рфа"/>
  </r>
  <r>
    <n v="131"/>
    <x v="26"/>
    <s v="г. Пермь, ул. Охотников, д. 27"/>
    <n v="1962"/>
    <m/>
    <s v="Кирпич"/>
    <n v="5"/>
    <n v="2"/>
    <n v="1608"/>
    <n v="1444.6"/>
    <n v="1444.6"/>
    <n v="118"/>
    <n v="15092495.039999999"/>
    <m/>
    <m/>
    <m/>
    <n v="15092495.039999999"/>
    <n v="10447.525294199086"/>
    <n v="10447.525294199086"/>
    <x v="2"/>
    <x v="1"/>
    <m/>
    <m/>
    <s v="г. Пермь, ул. Охотников, д. 27: 2025"/>
    <n v="2"/>
    <s v=""/>
    <s v=""/>
    <s v=""/>
    <s v=""/>
    <s v=""/>
    <s v=""/>
    <s v=""/>
    <s v=""/>
    <s v=""/>
    <n v="1"/>
    <n v="1"/>
    <s v=""/>
    <s v=""/>
    <s v=""/>
    <s v=""/>
    <s v=""/>
    <s v=""/>
    <s v=""/>
    <s v=""/>
    <s v=""/>
    <s v=""/>
    <s v="РК Рфа"/>
  </r>
  <r>
    <n v="132"/>
    <x v="26"/>
    <s v="г. Пермь, ул. Патриса Лумумбы, д. 11"/>
    <n v="1967"/>
    <m/>
    <s v="Кирпич"/>
    <n v="9"/>
    <n v="1"/>
    <n v="2743.9"/>
    <n v="2288.8000000000002"/>
    <n v="2160.4"/>
    <n v="91"/>
    <n v="5674138.25"/>
    <m/>
    <m/>
    <m/>
    <n v="5674138.25"/>
    <n v="2479.0887146102759"/>
    <n v="2479.0887146102759"/>
    <x v="2"/>
    <x v="2"/>
    <m/>
    <m/>
    <s v="г. Пермь, ул. Патриса Лумумбы, д. 11: 2025"/>
    <n v="1"/>
    <s v=""/>
    <s v=""/>
    <s v=""/>
    <s v=""/>
    <s v=""/>
    <s v=""/>
    <s v=""/>
    <s v=""/>
    <s v=""/>
    <n v="1"/>
    <s v=""/>
    <s v=""/>
    <s v=""/>
    <s v=""/>
    <s v=""/>
    <s v=""/>
    <s v=""/>
    <s v=""/>
    <s v=""/>
    <s v=""/>
    <s v=""/>
    <s v="РК"/>
  </r>
  <r>
    <n v="133"/>
    <x v="26"/>
    <s v="г. Пермь, ул. Пермская, д. 124"/>
    <n v="1995"/>
    <m/>
    <s v="Кирпич"/>
    <n v="16"/>
    <n v="5"/>
    <n v="14430.9"/>
    <n v="17169.5"/>
    <n v="15804.2"/>
    <n v="476"/>
    <n v="29841802.420000002"/>
    <m/>
    <m/>
    <m/>
    <n v="29841802.420000002"/>
    <n v="1738.0705565100907"/>
    <n v="1738.0705565100907"/>
    <x v="2"/>
    <x v="2"/>
    <m/>
    <m/>
    <s v="г. Пермь, ул. Пермская, д. 124: 2025"/>
    <n v="1"/>
    <s v=""/>
    <s v=""/>
    <s v=""/>
    <s v=""/>
    <s v=""/>
    <s v=""/>
    <s v=""/>
    <s v=""/>
    <s v=""/>
    <n v="1"/>
    <s v=""/>
    <s v=""/>
    <s v=""/>
    <s v=""/>
    <s v=""/>
    <s v=""/>
    <s v=""/>
    <s v=""/>
    <s v=""/>
    <s v=""/>
    <s v=""/>
    <s v="РК"/>
  </r>
  <r>
    <n v="134"/>
    <x v="26"/>
    <s v="г. Пермь, ул. Пермская, д. 126А"/>
    <n v="1997"/>
    <m/>
    <s v="Панель"/>
    <n v="10"/>
    <n v="2"/>
    <n v="3049.5"/>
    <n v="1514"/>
    <n v="1514"/>
    <n v="0"/>
    <n v="7860633.5999999996"/>
    <m/>
    <m/>
    <m/>
    <n v="7860633.5999999996"/>
    <n v="5191.9640686922057"/>
    <n v="5191.9640686922057"/>
    <x v="2"/>
    <x v="2"/>
    <m/>
    <m/>
    <s v="г. Пермь, ул. Пермская, д. 126А: 2025"/>
    <n v="1"/>
    <s v=""/>
    <s v=""/>
    <s v=""/>
    <s v=""/>
    <s v=""/>
    <s v=""/>
    <s v=""/>
    <n v="2"/>
    <n v="7860633.5999999996"/>
    <s v=""/>
    <s v=""/>
    <s v=""/>
    <s v=""/>
    <s v=""/>
    <s v=""/>
    <s v=""/>
    <s v=""/>
    <s v=""/>
    <s v=""/>
    <s v=""/>
    <s v=""/>
    <s v="РЛ"/>
  </r>
  <r>
    <n v="135"/>
    <x v="26"/>
    <s v="г. Пермь, ул. Петропавловская, д. 119"/>
    <s v="2001-2002"/>
    <m/>
    <s v="Панель"/>
    <n v="10"/>
    <n v="6"/>
    <n v="20865.099999999999"/>
    <n v="17394.41"/>
    <n v="17394.41"/>
    <n v="795"/>
    <n v="23581900.799999997"/>
    <m/>
    <m/>
    <m/>
    <n v="23581900.799999997"/>
    <n v="1355.717198801224"/>
    <n v="1355.717198801224"/>
    <x v="2"/>
    <x v="2"/>
    <m/>
    <m/>
    <s v="г. Пермь, ул. Петропавловская, д. 119: 2025"/>
    <n v="1"/>
    <s v=""/>
    <s v=""/>
    <s v=""/>
    <s v=""/>
    <s v=""/>
    <s v=""/>
    <s v=""/>
    <n v="6"/>
    <n v="23581900.799999997"/>
    <s v=""/>
    <s v=""/>
    <s v=""/>
    <s v=""/>
    <s v=""/>
    <s v=""/>
    <s v=""/>
    <s v=""/>
    <s v=""/>
    <s v=""/>
    <s v=""/>
    <s v=""/>
    <s v="РЛ"/>
  </r>
  <r>
    <n v="136"/>
    <x v="26"/>
    <s v="г. Пермь, ул. Петропавловская, д. 119А"/>
    <n v="1996"/>
    <m/>
    <n v="0"/>
    <n v="16"/>
    <n v="1"/>
    <n v="5055"/>
    <n v="105.9"/>
    <n v="4949.1000000000004"/>
    <n v="176"/>
    <n v="7999028.9199999999"/>
    <m/>
    <m/>
    <m/>
    <n v="7999028.9199999999"/>
    <n v="75533.795278564678"/>
    <n v="75533.795278564678"/>
    <x v="2"/>
    <x v="2"/>
    <m/>
    <m/>
    <s v="г. Пермь, ул. Петропавловская, д. 119А: 2025"/>
    <n v="1"/>
    <s v=""/>
    <s v=""/>
    <s v=""/>
    <s v=""/>
    <s v=""/>
    <s v=""/>
    <s v=""/>
    <n v="2"/>
    <n v="7999028.9199999999"/>
    <s v=""/>
    <s v=""/>
    <s v=""/>
    <s v=""/>
    <s v=""/>
    <s v=""/>
    <s v=""/>
    <s v=""/>
    <s v=""/>
    <s v=""/>
    <s v=""/>
    <s v=""/>
    <s v="РЛ"/>
  </r>
  <r>
    <n v="137"/>
    <x v="26"/>
    <s v="г. Пермь, ул. Петропавловская, д. 12"/>
    <n v="1999"/>
    <m/>
    <s v="Кирпич"/>
    <n v="9"/>
    <n v="4"/>
    <n v="6427.6"/>
    <n v="6427.6"/>
    <n v="6427.6"/>
    <n v="134"/>
    <n v="13291698.32"/>
    <m/>
    <m/>
    <m/>
    <n v="13291698.32"/>
    <n v="2067.9100006223161"/>
    <n v="2067.9100006223161"/>
    <x v="2"/>
    <x v="2"/>
    <m/>
    <m/>
    <s v="г. Пермь, ул. Петропавловская, д. 12: 2025"/>
    <n v="1"/>
    <s v=""/>
    <s v=""/>
    <s v=""/>
    <s v=""/>
    <s v=""/>
    <s v=""/>
    <s v=""/>
    <s v=""/>
    <s v=""/>
    <n v="1"/>
    <s v=""/>
    <s v=""/>
    <s v=""/>
    <s v=""/>
    <s v=""/>
    <s v=""/>
    <s v=""/>
    <s v=""/>
    <s v=""/>
    <s v=""/>
    <s v=""/>
    <s v="РК"/>
  </r>
  <r>
    <n v="138"/>
    <x v="26"/>
    <s v="г. Пермь, ул. Петропавловская, д. 19"/>
    <n v="2000"/>
    <m/>
    <n v="0"/>
    <n v="9"/>
    <n v="1"/>
    <n v="4500"/>
    <n v="775.8"/>
    <n v="4663.8"/>
    <n v="59"/>
    <n v="6738615"/>
    <m/>
    <m/>
    <m/>
    <n v="6738615"/>
    <n v="8686.0208816705344"/>
    <n v="8686.0208816705344"/>
    <x v="2"/>
    <x v="2"/>
    <m/>
    <m/>
    <s v="г. Пермь, ул. Петропавловская, д. 19: 2025"/>
    <n v="2"/>
    <s v=""/>
    <s v=""/>
    <s v=""/>
    <n v="1"/>
    <n v="1"/>
    <s v=""/>
    <s v=""/>
    <s v=""/>
    <s v=""/>
    <s v=""/>
    <s v=""/>
    <s v=""/>
    <s v=""/>
    <s v=""/>
    <s v=""/>
    <s v=""/>
    <s v=""/>
    <s v=""/>
    <s v=""/>
    <s v=""/>
    <s v=""/>
    <s v="РВИС ( ХВС ГВС )"/>
  </r>
  <r>
    <n v="139"/>
    <x v="26"/>
    <s v="г. Пермь, ул. Петропавловская, д. 60"/>
    <n v="1952"/>
    <m/>
    <s v="Шлакоблок"/>
    <n v="2"/>
    <n v="1"/>
    <n v="767.9"/>
    <n v="490.2"/>
    <n v="490.2"/>
    <n v="71"/>
    <n v="12810553.189999999"/>
    <m/>
    <m/>
    <m/>
    <n v="12810553.189999999"/>
    <n v="26133.31944104447"/>
    <n v="26133.31944104447"/>
    <x v="2"/>
    <x v="2"/>
    <m/>
    <m/>
    <s v="г. Пермь, ул. Петропавловская, д. 60: 2025"/>
    <n v="3"/>
    <s v=""/>
    <s v=""/>
    <s v=""/>
    <s v=""/>
    <s v=""/>
    <s v=""/>
    <s v=""/>
    <s v=""/>
    <s v=""/>
    <n v="1"/>
    <n v="1"/>
    <s v=""/>
    <s v=""/>
    <n v="1"/>
    <s v=""/>
    <s v=""/>
    <s v=""/>
    <s v=""/>
    <s v=""/>
    <s v=""/>
    <s v=""/>
    <s v="РК Рфа РФ"/>
  </r>
  <r>
    <n v="140"/>
    <x v="26"/>
    <s v="г. Пермь, ул. Подлесная, д. 17/1"/>
    <n v="1961"/>
    <m/>
    <s v="Кирпич"/>
    <n v="2"/>
    <n v="2"/>
    <n v="759.1"/>
    <n v="645"/>
    <n v="645"/>
    <n v="29"/>
    <n v="985342.16"/>
    <m/>
    <m/>
    <m/>
    <n v="985342.16"/>
    <n v="1527.6622635658916"/>
    <n v="1527.6622635658916"/>
    <x v="2"/>
    <x v="1"/>
    <m/>
    <m/>
    <s v="г. Пермь, ул. Подлесная, д. 17/1: 2025"/>
    <n v="1"/>
    <s v=""/>
    <s v=""/>
    <s v=""/>
    <s v=""/>
    <s v=""/>
    <s v=""/>
    <s v=""/>
    <s v=""/>
    <s v=""/>
    <s v=""/>
    <s v=""/>
    <s v=""/>
    <s v=""/>
    <n v="1"/>
    <s v=""/>
    <s v=""/>
    <s v=""/>
    <s v=""/>
    <s v=""/>
    <s v=""/>
    <s v=""/>
    <s v="РФ"/>
  </r>
  <r>
    <n v="141"/>
    <x v="26"/>
    <s v="г. Пермь, ул. Попова, д. 27"/>
    <n v="1987"/>
    <m/>
    <s v="Кирпич"/>
    <n v="17"/>
    <n v="1"/>
    <n v="6937.02"/>
    <n v="6733"/>
    <n v="6035"/>
    <n v="246"/>
    <n v="24737413.32"/>
    <m/>
    <m/>
    <m/>
    <n v="24737413.32"/>
    <n v="3674.0551492648151"/>
    <n v="3674.0551492648151"/>
    <x v="2"/>
    <x v="2"/>
    <m/>
    <m/>
    <s v="г. Пермь, ул. Попова, д. 27: 2025"/>
    <n v="1"/>
    <s v=""/>
    <s v=""/>
    <s v=""/>
    <s v=""/>
    <s v=""/>
    <s v=""/>
    <s v=""/>
    <s v=""/>
    <s v=""/>
    <s v=""/>
    <n v="1"/>
    <s v=""/>
    <s v=""/>
    <s v=""/>
    <s v=""/>
    <s v=""/>
    <s v=""/>
    <s v=""/>
    <s v=""/>
    <s v=""/>
    <s v=""/>
    <s v="Рфа"/>
  </r>
  <r>
    <n v="142"/>
    <x v="26"/>
    <s v="г. Пермь, ул. Рабочая, д. 3"/>
    <n v="1969"/>
    <m/>
    <n v="0"/>
    <n v="5"/>
    <n v="4"/>
    <n v="4087.4"/>
    <n v="3808.1"/>
    <n v="3214.4"/>
    <n v="220"/>
    <n v="18407687.649999999"/>
    <m/>
    <m/>
    <m/>
    <n v="18407687.649999999"/>
    <n v="4833.8246500879704"/>
    <n v="4833.8246500879704"/>
    <x v="2"/>
    <x v="2"/>
    <m/>
    <m/>
    <s v="г. Пермь, ул. Рабочая, д. 3: 2025"/>
    <n v="1"/>
    <s v=""/>
    <s v=""/>
    <s v=""/>
    <s v=""/>
    <s v=""/>
    <s v=""/>
    <s v=""/>
    <s v=""/>
    <s v=""/>
    <n v="1"/>
    <s v=""/>
    <s v=""/>
    <s v=""/>
    <s v=""/>
    <s v=""/>
    <s v=""/>
    <s v=""/>
    <s v=""/>
    <s v=""/>
    <s v=""/>
    <s v=""/>
    <s v="РК"/>
  </r>
  <r>
    <n v="143"/>
    <x v="26"/>
    <s v="г. Пермь, ул. Розалии Землячки, д. 12"/>
    <n v="1940"/>
    <m/>
    <s v="Кирпич"/>
    <n v="5"/>
    <n v="5"/>
    <n v="4360.17"/>
    <n v="3562.66"/>
    <n v="3359.59"/>
    <n v="129"/>
    <n v="13112121.23"/>
    <m/>
    <m/>
    <m/>
    <n v="13112121.23"/>
    <n v="3680.4301364710641"/>
    <n v="3680.4301364710641"/>
    <x v="2"/>
    <x v="1"/>
    <m/>
    <m/>
    <s v="г. Пермь, ул. Розалии Землячки, д. 12: 2025"/>
    <n v="2"/>
    <n v="1"/>
    <n v="1"/>
    <s v=""/>
    <s v=""/>
    <s v=""/>
    <s v=""/>
    <s v=""/>
    <s v=""/>
    <s v=""/>
    <s v=""/>
    <s v=""/>
    <s v=""/>
    <s v=""/>
    <s v=""/>
    <s v=""/>
    <s v=""/>
    <s v=""/>
    <s v=""/>
    <s v=""/>
    <s v=""/>
    <s v=""/>
    <s v="РВИС ( ЭЛ ТЕП )"/>
  </r>
  <r>
    <n v="144"/>
    <x v="26"/>
    <s v="г. Пермь, ул. Семченко, д. 15"/>
    <n v="1963"/>
    <m/>
    <s v="Кирпич"/>
    <n v="5"/>
    <n v="4"/>
    <n v="3168.8"/>
    <n v="2988.55"/>
    <n v="2988.55"/>
    <n v="147"/>
    <n v="14270754.18"/>
    <m/>
    <m/>
    <m/>
    <n v="14270754.18"/>
    <n v="4775.1431898412266"/>
    <n v="4775.1431898412266"/>
    <x v="2"/>
    <x v="1"/>
    <m/>
    <m/>
    <s v="г. Пермь, ул. Семченко, д. 15: 2025"/>
    <n v="1"/>
    <s v=""/>
    <s v=""/>
    <s v=""/>
    <s v=""/>
    <s v=""/>
    <s v=""/>
    <s v=""/>
    <s v=""/>
    <s v=""/>
    <n v="1"/>
    <s v=""/>
    <s v=""/>
    <s v=""/>
    <s v=""/>
    <s v=""/>
    <s v=""/>
    <s v=""/>
    <s v=""/>
    <s v=""/>
    <s v=""/>
    <s v=""/>
    <s v="РК"/>
  </r>
  <r>
    <n v="145"/>
    <x v="26"/>
    <s v="г. Пермь, ул. Сеченова, д. 3"/>
    <n v="1958"/>
    <m/>
    <s v="Кирпич"/>
    <n v="2"/>
    <n v="2"/>
    <n v="609.29999999999995"/>
    <n v="560.9"/>
    <n v="437.5"/>
    <n v="38"/>
    <n v="5823317.7300000004"/>
    <m/>
    <m/>
    <m/>
    <n v="5823317.7300000004"/>
    <n v="10382.096149046178"/>
    <n v="10382.096149046178"/>
    <x v="2"/>
    <x v="1"/>
    <m/>
    <m/>
    <s v="г. Пермь, ул. Сеченова, д. 3: 2025"/>
    <n v="1"/>
    <s v=""/>
    <s v=""/>
    <s v=""/>
    <s v=""/>
    <s v=""/>
    <s v=""/>
    <s v=""/>
    <s v=""/>
    <s v=""/>
    <n v="1"/>
    <s v=""/>
    <s v=""/>
    <s v=""/>
    <s v=""/>
    <s v=""/>
    <s v=""/>
    <s v=""/>
    <s v=""/>
    <s v=""/>
    <s v=""/>
    <s v=""/>
    <s v="РК"/>
  </r>
  <r>
    <n v="146"/>
    <x v="26"/>
    <s v="г. Пермь, ул. Сибирская, д. 63"/>
    <n v="1937"/>
    <m/>
    <s v="Кирпич"/>
    <n v="4"/>
    <n v="4"/>
    <n v="3234.9"/>
    <n v="2665.3"/>
    <n v="2665.3"/>
    <n v="74"/>
    <n v="42627344.82"/>
    <m/>
    <m/>
    <m/>
    <n v="42627344.82"/>
    <n v="15993.450951112443"/>
    <n v="15993.450951112443"/>
    <x v="2"/>
    <x v="1"/>
    <m/>
    <m/>
    <s v="г. Пермь, ул. Сибирская, д. 63: 2025"/>
    <n v="6"/>
    <s v=""/>
    <n v="1"/>
    <n v="1"/>
    <n v="1"/>
    <s v=""/>
    <n v="1"/>
    <s v=""/>
    <s v=""/>
    <s v=""/>
    <n v="1"/>
    <n v="1"/>
    <s v=""/>
    <s v=""/>
    <s v=""/>
    <s v=""/>
    <s v=""/>
    <s v=""/>
    <s v=""/>
    <s v=""/>
    <s v=""/>
    <s v=""/>
    <s v="РВИС ( ТЕП ГАЗ ХВС ВОД ) РК Рфа"/>
  </r>
  <r>
    <n v="147"/>
    <x v="26"/>
    <s v="г. Пермь, ул. Сивкова, д. 23"/>
    <n v="1958"/>
    <m/>
    <s v="Кирпич"/>
    <n v="3"/>
    <n v="2"/>
    <n v="1267.7"/>
    <n v="877.87"/>
    <n v="859.26"/>
    <n v="39"/>
    <n v="12115903.300000001"/>
    <m/>
    <m/>
    <m/>
    <n v="12115903.300000001"/>
    <n v="13801.477781448279"/>
    <n v="13801.477781448279"/>
    <x v="2"/>
    <x v="1"/>
    <m/>
    <m/>
    <s v="г. Пермь, ул. Сивкова, д. 23: 2025"/>
    <n v="1"/>
    <s v=""/>
    <s v=""/>
    <s v=""/>
    <s v=""/>
    <s v=""/>
    <s v=""/>
    <s v=""/>
    <s v=""/>
    <s v=""/>
    <n v="1"/>
    <s v=""/>
    <s v=""/>
    <s v=""/>
    <s v=""/>
    <s v=""/>
    <s v=""/>
    <s v=""/>
    <s v=""/>
    <s v=""/>
    <s v=""/>
    <s v=""/>
    <s v="РК"/>
  </r>
  <r>
    <n v="148"/>
    <x v="26"/>
    <s v="г. Пермь, ул. Сивкова, д. 25"/>
    <n v="1950"/>
    <m/>
    <s v="Кирпич"/>
    <n v="3"/>
    <n v="3"/>
    <n v="2185.3000000000002"/>
    <n v="1651.4"/>
    <n v="1651.4"/>
    <n v="86"/>
    <n v="2779067.86"/>
    <m/>
    <m/>
    <m/>
    <n v="2779067.86"/>
    <n v="1682.855673973598"/>
    <n v="1682.855673973598"/>
    <x v="2"/>
    <x v="1"/>
    <m/>
    <m/>
    <s v="г. Пермь, ул. Сивкова, д. 25: 2025"/>
    <n v="1"/>
    <s v=""/>
    <s v=""/>
    <s v=""/>
    <s v=""/>
    <s v=""/>
    <s v=""/>
    <n v="1"/>
    <s v=""/>
    <s v=""/>
    <s v=""/>
    <s v=""/>
    <s v=""/>
    <s v=""/>
    <s v=""/>
    <s v=""/>
    <s v=""/>
    <s v=""/>
    <s v=""/>
    <s v=""/>
    <s v=""/>
    <s v=""/>
    <s v="РП"/>
  </r>
  <r>
    <n v="149"/>
    <x v="26"/>
    <s v="г. Пермь, ул. Советская, д. 39А"/>
    <n v="1995"/>
    <m/>
    <s v="Кирпич"/>
    <n v="7"/>
    <n v="7"/>
    <n v="15223.5"/>
    <n v="14270.599999999999"/>
    <n v="11844.9"/>
    <n v="198"/>
    <n v="19449562.439999998"/>
    <m/>
    <m/>
    <m/>
    <n v="19449562.439999998"/>
    <n v="1362.9113309881855"/>
    <n v="1362.9113309881855"/>
    <x v="2"/>
    <x v="2"/>
    <m/>
    <m/>
    <s v="г. Пермь, ул. Советская, д. 39А: 2025"/>
    <n v="1"/>
    <s v=""/>
    <s v=""/>
    <s v=""/>
    <s v=""/>
    <s v=""/>
    <s v=""/>
    <s v=""/>
    <n v="7"/>
    <n v="19449562.439999998"/>
    <s v=""/>
    <s v=""/>
    <s v=""/>
    <s v=""/>
    <s v=""/>
    <s v=""/>
    <s v=""/>
    <s v=""/>
    <s v=""/>
    <s v=""/>
    <s v=""/>
    <s v=""/>
    <s v="РЛ"/>
  </r>
  <r>
    <n v="150"/>
    <x v="26"/>
    <s v="г. Пермь, ул. Солдатова, д. 10"/>
    <n v="1977"/>
    <m/>
    <s v="Панель"/>
    <n v="12"/>
    <n v="2"/>
    <n v="6038.1"/>
    <n v="5090.3999999999996"/>
    <n v="5012.5"/>
    <n v="211"/>
    <n v="15998057.84"/>
    <m/>
    <m/>
    <m/>
    <n v="15998057.84"/>
    <n v="3142.789926135471"/>
    <n v="3142.789926135471"/>
    <x v="2"/>
    <x v="1"/>
    <m/>
    <m/>
    <s v="г. Пермь, ул. Солдатова, д. 10: 2025"/>
    <n v="1"/>
    <s v=""/>
    <s v=""/>
    <s v=""/>
    <s v=""/>
    <s v=""/>
    <s v=""/>
    <s v=""/>
    <n v="4"/>
    <n v="15998057.84"/>
    <s v=""/>
    <s v=""/>
    <s v=""/>
    <s v=""/>
    <s v=""/>
    <s v=""/>
    <s v=""/>
    <s v=""/>
    <s v=""/>
    <s v=""/>
    <s v=""/>
    <s v=""/>
    <s v="РЛ"/>
  </r>
  <r>
    <n v="151"/>
    <x v="26"/>
    <s v="г. Пермь, ул. Соловьева, д. 15"/>
    <n v="1943"/>
    <m/>
    <s v="Шлакоблок"/>
    <n v="3"/>
    <n v="2"/>
    <n v="1354.6"/>
    <n v="1017.8"/>
    <n v="1017.8"/>
    <n v="59"/>
    <n v="9616115.7599999998"/>
    <m/>
    <m/>
    <m/>
    <n v="9616115.7599999998"/>
    <n v="9447.9423855374334"/>
    <n v="9447.9423855374334"/>
    <x v="2"/>
    <x v="1"/>
    <m/>
    <m/>
    <s v="г. Пермь, ул. Соловьева, д. 15: 2025"/>
    <n v="2"/>
    <s v=""/>
    <s v=""/>
    <s v=""/>
    <s v=""/>
    <s v=""/>
    <s v=""/>
    <n v="1"/>
    <s v=""/>
    <s v=""/>
    <s v=""/>
    <n v="1"/>
    <s v=""/>
    <s v=""/>
    <s v=""/>
    <s v=""/>
    <s v=""/>
    <s v=""/>
    <s v=""/>
    <s v=""/>
    <s v=""/>
    <s v=""/>
    <s v="РП Рфа"/>
  </r>
  <r>
    <n v="152"/>
    <x v="26"/>
    <s v="г. Пермь, ул. Стахановская, д. 10А"/>
    <n v="1996"/>
    <m/>
    <n v="0"/>
    <n v="10"/>
    <n v="4"/>
    <n v="13594.8"/>
    <n v="10182.4"/>
    <n v="1768.7"/>
    <n v="306"/>
    <n v="15721267.199999999"/>
    <m/>
    <m/>
    <m/>
    <n v="15721267.199999999"/>
    <n v="1543.9648020113136"/>
    <n v="1543.9648020113136"/>
    <x v="2"/>
    <x v="1"/>
    <m/>
    <m/>
    <s v="г. Пермь, ул. Стахановская, д. 10А: 2025"/>
    <n v="1"/>
    <s v=""/>
    <s v=""/>
    <s v=""/>
    <s v=""/>
    <s v=""/>
    <s v=""/>
    <s v=""/>
    <n v="4"/>
    <n v="15721267.199999999"/>
    <s v=""/>
    <s v=""/>
    <s v=""/>
    <s v=""/>
    <s v=""/>
    <s v=""/>
    <s v=""/>
    <s v=""/>
    <s v=""/>
    <s v=""/>
    <s v=""/>
    <s v=""/>
    <s v="РЛ"/>
  </r>
  <r>
    <n v="153"/>
    <x v="26"/>
    <s v="г. Пермь, ул. Строителей, д. 16А"/>
    <n v="2000"/>
    <m/>
    <n v="0"/>
    <n v="10"/>
    <n v="3"/>
    <n v="6225"/>
    <n v="5636"/>
    <n v="5636"/>
    <n v="192"/>
    <n v="11790950.399999999"/>
    <m/>
    <m/>
    <m/>
    <n v="11790950.399999999"/>
    <n v="2092.0777856635909"/>
    <n v="2092.0777856635909"/>
    <x v="2"/>
    <x v="2"/>
    <m/>
    <m/>
    <s v="г. Пермь, ул. Строителей, д. 16А: 2025"/>
    <n v="1"/>
    <s v=""/>
    <s v=""/>
    <s v=""/>
    <s v=""/>
    <s v=""/>
    <s v=""/>
    <s v=""/>
    <n v="3"/>
    <n v="11790950.399999999"/>
    <s v=""/>
    <s v=""/>
    <s v=""/>
    <s v=""/>
    <s v=""/>
    <s v=""/>
    <s v=""/>
    <s v=""/>
    <s v=""/>
    <s v=""/>
    <s v=""/>
    <s v=""/>
    <s v="РЛ"/>
  </r>
  <r>
    <n v="154"/>
    <x v="26"/>
    <s v="г. Пермь, ул. Студенческая, д. 1"/>
    <n v="1962"/>
    <m/>
    <s v="панели"/>
    <n v="4"/>
    <n v="4"/>
    <n v="2852"/>
    <n v="2800"/>
    <n v="2800"/>
    <n v="138"/>
    <n v="12844039.039999999"/>
    <m/>
    <m/>
    <m/>
    <n v="12844039.039999999"/>
    <n v="4587.1567999999997"/>
    <n v="4587.1567999999997"/>
    <x v="2"/>
    <x v="2"/>
    <m/>
    <m/>
    <s v="г. Пермь, ул. Студенческая, д. 1: 2025"/>
    <n v="1"/>
    <s v=""/>
    <s v=""/>
    <s v=""/>
    <s v=""/>
    <s v=""/>
    <s v=""/>
    <s v=""/>
    <s v=""/>
    <s v=""/>
    <n v="1"/>
    <s v=""/>
    <s v=""/>
    <s v=""/>
    <s v=""/>
    <s v=""/>
    <s v=""/>
    <s v=""/>
    <s v=""/>
    <s v=""/>
    <s v=""/>
    <s v=""/>
    <s v="РК"/>
  </r>
  <r>
    <n v="155"/>
    <x v="26"/>
    <s v="г. Пермь, ул. Сухумская, д. 19"/>
    <n v="1962"/>
    <m/>
    <s v="Шлакоблоки"/>
    <n v="2"/>
    <n v="1"/>
    <n v="438"/>
    <n v="396"/>
    <n v="396"/>
    <n v="16"/>
    <n v="8313240"/>
    <m/>
    <m/>
    <m/>
    <n v="8313240"/>
    <n v="20993.030303030304"/>
    <n v="20993.030303030304"/>
    <x v="2"/>
    <x v="2"/>
    <m/>
    <m/>
    <s v="г. Пермь, ул. Сухумская, д. 19: 2025"/>
    <n v="4"/>
    <s v=""/>
    <n v="1"/>
    <s v=""/>
    <n v="1"/>
    <s v=""/>
    <n v="1"/>
    <s v=""/>
    <s v=""/>
    <s v=""/>
    <n v="1"/>
    <s v=""/>
    <s v=""/>
    <s v=""/>
    <s v=""/>
    <s v=""/>
    <s v=""/>
    <s v=""/>
    <s v=""/>
    <s v=""/>
    <s v=""/>
    <s v=""/>
    <s v="РВИС ( ТЕП ХВС ВОД ) РК"/>
  </r>
  <r>
    <n v="156"/>
    <x v="26"/>
    <s v="г. Пермь, ул. Тбилисская, д. 25"/>
    <n v="1979"/>
    <m/>
    <s v="Панель"/>
    <n v="9"/>
    <n v="4"/>
    <n v="7640.8"/>
    <n v="5249.1"/>
    <n v="5249.1"/>
    <n v="350"/>
    <n v="11114035.68"/>
    <m/>
    <m/>
    <m/>
    <n v="11114035.68"/>
    <n v="2117.322146653712"/>
    <n v="2117.322146653712"/>
    <x v="2"/>
    <x v="2"/>
    <m/>
    <m/>
    <s v="г. Пермь, ул. Тбилисская, д. 25: 2025"/>
    <n v="1"/>
    <s v=""/>
    <s v=""/>
    <s v=""/>
    <s v=""/>
    <s v=""/>
    <s v=""/>
    <s v=""/>
    <n v="4"/>
    <n v="11114035.68"/>
    <s v=""/>
    <s v=""/>
    <s v=""/>
    <s v=""/>
    <s v=""/>
    <s v=""/>
    <s v=""/>
    <s v=""/>
    <s v=""/>
    <s v=""/>
    <s v=""/>
    <s v=""/>
    <s v="РЛ"/>
  </r>
  <r>
    <n v="157"/>
    <x v="26"/>
    <s v="г. Пермь, ул. Тбилисская, д. 3"/>
    <n v="1969"/>
    <m/>
    <s v="Панель"/>
    <n v="5"/>
    <n v="4"/>
    <n v="2713.4"/>
    <n v="2713.4"/>
    <n v="2713.4"/>
    <n v="134"/>
    <n v="12219851.17"/>
    <m/>
    <m/>
    <m/>
    <n v="12219851.17"/>
    <n v="4503.5200007370822"/>
    <n v="4503.5200007370822"/>
    <x v="2"/>
    <x v="1"/>
    <m/>
    <m/>
    <s v="г. Пермь, ул. Тбилисская, д. 3: 2025"/>
    <n v="1"/>
    <s v=""/>
    <s v=""/>
    <s v=""/>
    <s v=""/>
    <s v=""/>
    <s v=""/>
    <s v=""/>
    <s v=""/>
    <s v=""/>
    <n v="1"/>
    <s v=""/>
    <s v=""/>
    <s v=""/>
    <s v=""/>
    <s v=""/>
    <s v=""/>
    <s v=""/>
    <s v=""/>
    <s v=""/>
    <s v=""/>
    <s v=""/>
    <s v="РК"/>
  </r>
  <r>
    <n v="158"/>
    <x v="26"/>
    <s v="г. Пермь, ул. Тбилисская, д. 9"/>
    <n v="1969"/>
    <m/>
    <s v="Панель"/>
    <n v="5"/>
    <n v="4"/>
    <n v="2686.5"/>
    <n v="2686.5"/>
    <n v="2686.5"/>
    <n v="125"/>
    <n v="12098706.48"/>
    <m/>
    <m/>
    <m/>
    <n v="12098706.48"/>
    <n v="4503.5200000000004"/>
    <n v="4503.5200000000004"/>
    <x v="2"/>
    <x v="1"/>
    <m/>
    <m/>
    <s v="г. Пермь, ул. Тбилисская, д. 9: 2025"/>
    <n v="1"/>
    <s v=""/>
    <s v=""/>
    <s v=""/>
    <s v=""/>
    <s v=""/>
    <s v=""/>
    <s v=""/>
    <s v=""/>
    <s v=""/>
    <n v="1"/>
    <s v=""/>
    <s v=""/>
    <s v=""/>
    <s v=""/>
    <s v=""/>
    <s v=""/>
    <s v=""/>
    <s v=""/>
    <s v=""/>
    <s v=""/>
    <s v=""/>
    <s v="РК"/>
  </r>
  <r>
    <n v="159"/>
    <x v="26"/>
    <s v="г. Пермь, ул. Транспортная, д. 19"/>
    <n v="1991"/>
    <m/>
    <n v="0"/>
    <n v="9"/>
    <n v="2"/>
    <n v="11669.6"/>
    <n v="6000"/>
    <n v="6000"/>
    <n v="115"/>
    <n v="5557017.8399999999"/>
    <m/>
    <m/>
    <m/>
    <n v="5557017.8399999999"/>
    <n v="926.16963999999996"/>
    <n v="926.16963999999996"/>
    <x v="2"/>
    <x v="2"/>
    <m/>
    <m/>
    <s v="г. Пермь, ул. Транспортная, д. 19: 2025"/>
    <n v="1"/>
    <s v=""/>
    <s v=""/>
    <s v=""/>
    <s v=""/>
    <s v=""/>
    <s v=""/>
    <s v=""/>
    <n v="2"/>
    <n v="5557017.8399999999"/>
    <s v=""/>
    <s v=""/>
    <s v=""/>
    <s v=""/>
    <s v=""/>
    <s v=""/>
    <s v=""/>
    <s v=""/>
    <s v=""/>
    <s v=""/>
    <s v=""/>
    <s v=""/>
    <s v="РЛ"/>
  </r>
  <r>
    <n v="160"/>
    <x v="26"/>
    <s v="г. Пермь, ул. Тургенева, д. 31"/>
    <n v="1968"/>
    <m/>
    <s v="Кирпич"/>
    <n v="5"/>
    <n v="4"/>
    <n v="3430.4"/>
    <n v="2977.8"/>
    <n v="2926.5"/>
    <n v="156"/>
    <n v="15386544.640000001"/>
    <m/>
    <m/>
    <m/>
    <n v="15386544.640000001"/>
    <n v="5167.0846396668676"/>
    <n v="5167.0846396668676"/>
    <x v="2"/>
    <x v="2"/>
    <m/>
    <m/>
    <s v="г. Пермь, ул. Тургенева, д. 31: 2025"/>
    <n v="4"/>
    <s v=""/>
    <n v="1"/>
    <s v=""/>
    <n v="1"/>
    <n v="1"/>
    <s v=""/>
    <s v=""/>
    <s v=""/>
    <s v=""/>
    <s v=""/>
    <s v=""/>
    <s v=""/>
    <s v=""/>
    <n v="1"/>
    <s v=""/>
    <s v=""/>
    <s v=""/>
    <s v=""/>
    <s v=""/>
    <s v=""/>
    <s v=""/>
    <s v="РВИС ( ТЕП ХВС ГВС ) РФ"/>
  </r>
  <r>
    <n v="161"/>
    <x v="26"/>
    <s v="г. Пермь, ул. Уинская, д. 6"/>
    <n v="1993"/>
    <m/>
    <s v="Панели"/>
    <n v="16"/>
    <n v="5"/>
    <n v="17843.3"/>
    <n v="17843.3"/>
    <n v="14607.6"/>
    <n v="507"/>
    <n v="39995144.600000001"/>
    <m/>
    <m/>
    <m/>
    <n v="39995144.600000001"/>
    <n v="2241.4656817965288"/>
    <n v="2241.4656817965288"/>
    <x v="2"/>
    <x v="2"/>
    <m/>
    <m/>
    <s v="г. Пермь, ул. Уинская, д. 6: 2025"/>
    <n v="1"/>
    <s v=""/>
    <s v=""/>
    <s v=""/>
    <s v=""/>
    <s v=""/>
    <s v=""/>
    <s v=""/>
    <n v="10"/>
    <n v="39995144.600000001"/>
    <s v=""/>
    <s v=""/>
    <s v=""/>
    <s v=""/>
    <s v=""/>
    <s v=""/>
    <s v=""/>
    <s v=""/>
    <s v=""/>
    <s v=""/>
    <s v=""/>
    <s v=""/>
    <s v="РЛ"/>
  </r>
  <r>
    <n v="162"/>
    <x v="26"/>
    <s v="г. Пермь, ул. Уральская, д. 61А"/>
    <n v="1991"/>
    <m/>
    <s v="Панель"/>
    <n v="16"/>
    <n v="1"/>
    <n v="5203.3"/>
    <n v="5203.2999999999993"/>
    <n v="3161.2"/>
    <n v="179"/>
    <n v="7999028.9199999999"/>
    <m/>
    <m/>
    <m/>
    <n v="7999028.9199999999"/>
    <n v="1537.2991985855133"/>
    <n v="1537.2991985855133"/>
    <x v="2"/>
    <x v="2"/>
    <m/>
    <m/>
    <s v="г. Пермь, ул. Уральская, д. 61А: 2025"/>
    <n v="1"/>
    <s v=""/>
    <s v=""/>
    <s v=""/>
    <s v=""/>
    <s v=""/>
    <s v=""/>
    <s v=""/>
    <n v="2"/>
    <n v="7999028.9199999999"/>
    <s v=""/>
    <s v=""/>
    <s v=""/>
    <s v=""/>
    <s v=""/>
    <s v=""/>
    <s v=""/>
    <s v=""/>
    <s v=""/>
    <s v=""/>
    <s v=""/>
    <s v=""/>
    <s v="РЛ"/>
  </r>
  <r>
    <n v="163"/>
    <x v="26"/>
    <s v="г. Пермь, ул. Уссурийская, д. 17"/>
    <n v="1979"/>
    <m/>
    <s v="Панель"/>
    <n v="9"/>
    <n v="2"/>
    <n v="4642.8"/>
    <n v="4106.8"/>
    <n v="4106.8"/>
    <n v="213"/>
    <n v="5557017.8399999999"/>
    <m/>
    <m/>
    <m/>
    <n v="5557017.8399999999"/>
    <n v="1353.1259959092235"/>
    <n v="1353.1259959092235"/>
    <x v="2"/>
    <x v="2"/>
    <m/>
    <m/>
    <s v="г. Пермь, ул. Уссурийская, д. 17: 2025"/>
    <n v="1"/>
    <s v=""/>
    <s v=""/>
    <s v=""/>
    <s v=""/>
    <s v=""/>
    <s v=""/>
    <s v=""/>
    <n v="2"/>
    <n v="5557017.8399999999"/>
    <s v=""/>
    <s v=""/>
    <s v=""/>
    <s v=""/>
    <s v=""/>
    <s v=""/>
    <s v=""/>
    <s v=""/>
    <s v=""/>
    <s v=""/>
    <s v=""/>
    <s v=""/>
    <s v="РЛ"/>
  </r>
  <r>
    <n v="164"/>
    <x v="26"/>
    <s v="г. Пермь, ул. Ушинского, д. 6"/>
    <n v="1989"/>
    <m/>
    <s v="Кирпич"/>
    <n v="9"/>
    <n v="1"/>
    <n v="3334.2"/>
    <n v="2789.6"/>
    <n v="2480.1"/>
    <n v="114"/>
    <n v="2778508.92"/>
    <m/>
    <m/>
    <m/>
    <n v="2778508.92"/>
    <n v="996.02413249211361"/>
    <n v="996.02413249211361"/>
    <x v="2"/>
    <x v="1"/>
    <m/>
    <m/>
    <s v="г. Пермь, ул. Ушинского, д. 6: 2025"/>
    <n v="1"/>
    <s v=""/>
    <s v=""/>
    <s v=""/>
    <s v=""/>
    <s v=""/>
    <s v=""/>
    <s v=""/>
    <n v="1"/>
    <n v="2778508.92"/>
    <s v=""/>
    <s v=""/>
    <s v=""/>
    <s v=""/>
    <s v=""/>
    <s v=""/>
    <s v=""/>
    <s v=""/>
    <s v=""/>
    <s v=""/>
    <s v=""/>
    <s v=""/>
    <s v="РЛ"/>
  </r>
  <r>
    <n v="165"/>
    <x v="26"/>
    <s v="г. Пермь, ул. Фадеева, д. 10"/>
    <n v="1961"/>
    <m/>
    <s v="Кирпич"/>
    <n v="3"/>
    <n v="2"/>
    <n v="1071"/>
    <n v="960.2"/>
    <n v="887.7"/>
    <n v="57"/>
    <n v="8996528.5199999996"/>
    <m/>
    <m/>
    <m/>
    <n v="8996528.5199999996"/>
    <n v="9369.4319100187458"/>
    <n v="9369.4319100187458"/>
    <x v="2"/>
    <x v="1"/>
    <m/>
    <m/>
    <s v="г. Пермь, ул. Фадеева, д. 10: 2025"/>
    <n v="1"/>
    <s v=""/>
    <n v="1"/>
    <s v=""/>
    <s v=""/>
    <s v=""/>
    <s v=""/>
    <s v=""/>
    <s v=""/>
    <s v=""/>
    <s v=""/>
    <s v=""/>
    <s v=""/>
    <s v=""/>
    <s v=""/>
    <s v=""/>
    <s v=""/>
    <s v=""/>
    <s v=""/>
    <s v=""/>
    <s v=""/>
    <s v=""/>
    <s v="РВИС ( ТЕП )"/>
  </r>
  <r>
    <n v="166"/>
    <x v="26"/>
    <s v="г. Пермь, ул. Химградская, д. 5"/>
    <n v="1958"/>
    <m/>
    <s v="Шлакоблок"/>
    <n v="2"/>
    <n v="2"/>
    <n v="929.6"/>
    <n v="677.3"/>
    <n v="640.04999999999995"/>
    <n v="36"/>
    <n v="1638615.22"/>
    <m/>
    <m/>
    <m/>
    <n v="1638615.22"/>
    <n v="2419.334445592795"/>
    <n v="2419.334445592795"/>
    <x v="2"/>
    <x v="1"/>
    <m/>
    <m/>
    <s v="г. Пермь, ул. Химградская, д. 5: 2025"/>
    <n v="3"/>
    <n v="1"/>
    <s v=""/>
    <s v=""/>
    <n v="1"/>
    <s v=""/>
    <n v="1"/>
    <s v=""/>
    <s v=""/>
    <s v=""/>
    <s v=""/>
    <s v=""/>
    <s v=""/>
    <s v=""/>
    <s v=""/>
    <s v=""/>
    <s v=""/>
    <s v=""/>
    <s v=""/>
    <s v=""/>
    <s v=""/>
    <s v=""/>
    <s v="РВИС ( ЭЛ ХВС ВОД )"/>
  </r>
  <r>
    <n v="167"/>
    <x v="26"/>
    <s v="г. Пермь, ул. Хохрякова, д. 25"/>
    <n v="1960"/>
    <m/>
    <s v="Кирпич"/>
    <n v="5"/>
    <n v="4"/>
    <n v="3648"/>
    <n v="2731.4"/>
    <n v="2185.12"/>
    <n v="137"/>
    <n v="16428840.960000001"/>
    <m/>
    <m/>
    <m/>
    <n v="16428840.960000001"/>
    <n v="6014.8059456688879"/>
    <n v="6014.8059456688879"/>
    <x v="2"/>
    <x v="1"/>
    <m/>
    <m/>
    <s v="г. Пермь, ул. Хохрякова, д. 25: 2025"/>
    <n v="1"/>
    <s v=""/>
    <s v=""/>
    <s v=""/>
    <s v=""/>
    <s v=""/>
    <s v=""/>
    <s v=""/>
    <s v=""/>
    <s v=""/>
    <n v="1"/>
    <s v=""/>
    <s v=""/>
    <s v=""/>
    <s v=""/>
    <s v=""/>
    <s v=""/>
    <s v=""/>
    <s v=""/>
    <s v=""/>
    <s v=""/>
    <s v=""/>
    <s v="РК"/>
  </r>
  <r>
    <n v="168"/>
    <x v="26"/>
    <s v="г. Пермь, ул. Чкалова, д. 2"/>
    <n v="1967"/>
    <m/>
    <s v="Кирпич"/>
    <n v="9"/>
    <n v="1"/>
    <n v="2416.6"/>
    <n v="2212.1999999999998"/>
    <n v="2201"/>
    <n v="109"/>
    <n v="2778508.92"/>
    <m/>
    <m/>
    <m/>
    <n v="2778508.92"/>
    <n v="1255.9935448874423"/>
    <n v="1255.9935448874423"/>
    <x v="2"/>
    <x v="2"/>
    <m/>
    <m/>
    <s v="г. Пермь, ул. Чкалова, д. 2: 2025"/>
    <n v="1"/>
    <s v=""/>
    <s v=""/>
    <s v=""/>
    <s v=""/>
    <s v=""/>
    <s v=""/>
    <s v=""/>
    <n v="1"/>
    <n v="2778508.92"/>
    <s v=""/>
    <s v=""/>
    <s v=""/>
    <s v=""/>
    <s v=""/>
    <s v=""/>
    <s v=""/>
    <s v=""/>
    <s v=""/>
    <s v=""/>
    <s v=""/>
    <s v=""/>
    <s v="РЛ"/>
  </r>
  <r>
    <n v="169"/>
    <x v="26"/>
    <s v="г. Пермь, ул. Чкалова, д. 4"/>
    <n v="1967"/>
    <m/>
    <s v="Кирпич"/>
    <n v="9"/>
    <n v="1"/>
    <n v="2268.1999999999998"/>
    <n v="2224.6999999999998"/>
    <n v="2224.6999999999998"/>
    <n v="93"/>
    <n v="2778508.92"/>
    <m/>
    <m/>
    <m/>
    <n v="2778508.92"/>
    <n v="1248.936449858408"/>
    <n v="1248.936449858408"/>
    <x v="2"/>
    <x v="2"/>
    <m/>
    <m/>
    <s v="г. Пермь, ул. Чкалова, д. 4: 2025"/>
    <n v="1"/>
    <s v=""/>
    <s v=""/>
    <s v=""/>
    <s v=""/>
    <s v=""/>
    <s v=""/>
    <s v=""/>
    <n v="1"/>
    <n v="2778508.92"/>
    <s v=""/>
    <s v=""/>
    <s v=""/>
    <s v=""/>
    <s v=""/>
    <s v=""/>
    <s v=""/>
    <s v=""/>
    <s v=""/>
    <s v=""/>
    <s v=""/>
    <s v=""/>
    <s v="РЛ"/>
  </r>
  <r>
    <n v="170"/>
    <x v="26"/>
    <s v="г. Пермь, ул. Чкалова, д. 48"/>
    <n v="1957"/>
    <m/>
    <s v="Кирпич"/>
    <n v="5"/>
    <n v="5"/>
    <n v="6793.6"/>
    <n v="5612.6"/>
    <n v="5612.6"/>
    <n v="192"/>
    <n v="31550565.379999999"/>
    <m/>
    <m/>
    <m/>
    <n v="31550565.379999999"/>
    <n v="5621.381423938994"/>
    <n v="5621.381423938994"/>
    <x v="2"/>
    <x v="1"/>
    <m/>
    <m/>
    <s v="г. Пермь, ул. Чкалова, д. 48: 2025"/>
    <n v="5"/>
    <n v="1"/>
    <n v="1"/>
    <s v=""/>
    <n v="1"/>
    <n v="1"/>
    <n v="1"/>
    <s v=""/>
    <s v=""/>
    <s v=""/>
    <s v=""/>
    <s v=""/>
    <s v=""/>
    <s v=""/>
    <s v=""/>
    <s v=""/>
    <s v=""/>
    <s v=""/>
    <s v=""/>
    <s v=""/>
    <s v=""/>
    <s v=""/>
    <s v="РВИС ( ЭЛ ТЕП ХВС ГВС ВОД )"/>
  </r>
  <r>
    <n v="171"/>
    <x v="26"/>
    <s v="г. Пермь, ул. Чкалова, д. 6"/>
    <n v="1967"/>
    <m/>
    <s v="Кирпич"/>
    <n v="9"/>
    <n v="1"/>
    <n v="2254.5"/>
    <n v="2254.5"/>
    <n v="2254.5"/>
    <n v="109"/>
    <n v="2778508.92"/>
    <m/>
    <m/>
    <m/>
    <n v="2778508.92"/>
    <n v="1232.427997338656"/>
    <n v="1232.427997338656"/>
    <x v="2"/>
    <x v="2"/>
    <m/>
    <m/>
    <s v="г. Пермь, ул. Чкалова, д. 6: 2025"/>
    <n v="1"/>
    <s v=""/>
    <s v=""/>
    <s v=""/>
    <s v=""/>
    <s v=""/>
    <s v=""/>
    <s v=""/>
    <n v="1"/>
    <n v="2778508.92"/>
    <s v=""/>
    <s v=""/>
    <s v=""/>
    <s v=""/>
    <s v=""/>
    <s v=""/>
    <s v=""/>
    <s v=""/>
    <s v=""/>
    <s v=""/>
    <s v=""/>
    <s v=""/>
    <s v="РЛ"/>
  </r>
  <r>
    <n v="172"/>
    <x v="26"/>
    <s v="г. Пермь, ул. Чкалова, д. 8"/>
    <n v="1967"/>
    <m/>
    <s v="Кирпич"/>
    <n v="9"/>
    <n v="1"/>
    <n v="2269.6999999999998"/>
    <n v="2269.5"/>
    <n v="2215.1"/>
    <n v="84"/>
    <n v="2778508.92"/>
    <m/>
    <m/>
    <m/>
    <n v="2778508.92"/>
    <n v="1224.2824058162591"/>
    <n v="1224.2824058162591"/>
    <x v="2"/>
    <x v="2"/>
    <m/>
    <m/>
    <s v="г. Пермь, ул. Чкалова, д. 8: 2025"/>
    <n v="1"/>
    <s v=""/>
    <s v=""/>
    <s v=""/>
    <s v=""/>
    <s v=""/>
    <s v=""/>
    <s v=""/>
    <n v="1"/>
    <n v="2778508.92"/>
    <s v=""/>
    <s v=""/>
    <s v=""/>
    <s v=""/>
    <s v=""/>
    <s v=""/>
    <s v=""/>
    <s v=""/>
    <s v=""/>
    <s v=""/>
    <s v=""/>
    <s v=""/>
    <s v="РЛ"/>
  </r>
  <r>
    <n v="173"/>
    <x v="26"/>
    <s v="г. Пермь, ул. Шишкина, д. 6"/>
    <n v="1958"/>
    <m/>
    <s v="Панель"/>
    <n v="4"/>
    <n v="4"/>
    <n v="3121.5"/>
    <n v="2709.099999999999"/>
    <n v="2603.44"/>
    <n v="108"/>
    <n v="17787774.109999999"/>
    <m/>
    <m/>
    <m/>
    <n v="17787774.109999999"/>
    <n v="6565.9348529031804"/>
    <n v="6565.9348529031804"/>
    <x v="2"/>
    <x v="1"/>
    <m/>
    <m/>
    <s v="г. Пермь, ул. Шишкина, д. 6: 2025"/>
    <n v="2"/>
    <s v=""/>
    <s v=""/>
    <s v=""/>
    <s v=""/>
    <s v=""/>
    <s v=""/>
    <s v=""/>
    <s v=""/>
    <s v=""/>
    <s v=""/>
    <n v="1"/>
    <s v=""/>
    <s v=""/>
    <n v="1"/>
    <s v=""/>
    <s v=""/>
    <s v=""/>
    <s v=""/>
    <s v=""/>
    <s v=""/>
    <s v=""/>
    <s v="Рфа РФ"/>
  </r>
  <r>
    <n v="174"/>
    <x v="26"/>
    <s v="г. Пермь, ул. Юрша, д. 60"/>
    <n v="1987"/>
    <m/>
    <s v="Панели"/>
    <n v="16"/>
    <n v="9"/>
    <n v="27738.47"/>
    <n v="26372.400000000001"/>
    <n v="26172.5"/>
    <n v="1300"/>
    <n v="43510275.439999998"/>
    <m/>
    <m/>
    <m/>
    <n v="43510275.439999998"/>
    <n v="1649.8413280550876"/>
    <n v="1649.8413280550876"/>
    <x v="2"/>
    <x v="2"/>
    <m/>
    <m/>
    <s v="г. Пермь, ул. Юрша, д. 60: 2025"/>
    <n v="1"/>
    <s v=""/>
    <s v=""/>
    <s v=""/>
    <s v=""/>
    <s v=""/>
    <s v=""/>
    <s v=""/>
    <n v="11"/>
    <n v="43510275.439999998"/>
    <s v=""/>
    <s v=""/>
    <s v=""/>
    <s v=""/>
    <s v=""/>
    <s v=""/>
    <s v=""/>
    <s v=""/>
    <s v=""/>
    <s v=""/>
    <s v=""/>
    <s v=""/>
    <s v="РЛ"/>
  </r>
  <r>
    <n v="175"/>
    <x v="26"/>
    <s v="г. Пермь, ул. Яблочкова, д. 33"/>
    <n v="1977"/>
    <m/>
    <s v="Панель"/>
    <n v="9"/>
    <n v="2"/>
    <n v="3875.4"/>
    <n v="3875.4"/>
    <n v="3875.4"/>
    <n v="185"/>
    <n v="5557017.8399999999"/>
    <m/>
    <m/>
    <m/>
    <n v="5557017.8399999999"/>
    <n v="1433.9211023378232"/>
    <n v="1433.9211023378232"/>
    <x v="2"/>
    <x v="2"/>
    <m/>
    <m/>
    <s v="г. Пермь, ул. Яблочкова, д. 33: 2025"/>
    <n v="1"/>
    <s v=""/>
    <s v=""/>
    <s v=""/>
    <s v=""/>
    <s v=""/>
    <s v=""/>
    <s v=""/>
    <n v="2"/>
    <n v="5557017.8399999999"/>
    <s v=""/>
    <s v=""/>
    <s v=""/>
    <s v=""/>
    <s v=""/>
    <s v=""/>
    <s v=""/>
    <s v=""/>
    <s v=""/>
    <s v=""/>
    <s v=""/>
    <s v=""/>
    <s v="РЛ"/>
  </r>
  <r>
    <n v="0"/>
    <x v="1"/>
    <s v="Пермский муниципальный район Пермского края"/>
    <s v=""/>
    <m/>
    <s v=""/>
    <s v=""/>
    <s v=""/>
    <n v="33850.799999999996"/>
    <n v="28824.699999999997"/>
    <n v="27769.4"/>
    <n v="1334"/>
    <n v="26153296.159999996"/>
    <n v="0"/>
    <n v="0"/>
    <n v="0"/>
    <n v="26153296.159999996"/>
    <m/>
    <m/>
    <x v="0"/>
    <x v="0"/>
    <m/>
    <m/>
    <s v=""/>
    <n v="0"/>
    <s v=""/>
    <s v=""/>
    <s v=""/>
    <s v=""/>
    <s v=""/>
    <s v=""/>
    <s v=""/>
    <s v=""/>
    <s v=""/>
    <s v=""/>
    <s v=""/>
    <s v=""/>
    <s v=""/>
    <s v=""/>
    <s v=""/>
    <s v=""/>
    <s v=""/>
    <s v=""/>
    <s v=""/>
    <s v=""/>
    <s v=""/>
    <s v=""/>
  </r>
  <r>
    <n v="1"/>
    <x v="27"/>
    <s v="п. Мулянка, ул. Воинская, д. 2"/>
    <n v="1963"/>
    <m/>
    <s v="Крупные блоки"/>
    <n v="2"/>
    <n v="3"/>
    <n v="547.5"/>
    <n v="482.5"/>
    <n v="482.5"/>
    <n v="12"/>
    <n v="206850.98"/>
    <m/>
    <m/>
    <m/>
    <n v="206850.98"/>
    <n v="428.70669430051817"/>
    <n v="428.70669430051817"/>
    <x v="2"/>
    <x v="1"/>
    <m/>
    <m/>
    <s v="п. Мулянка, ул. Воинская, д. 2: 2025"/>
    <n v="1"/>
    <s v=""/>
    <s v=""/>
    <s v=""/>
    <n v="1"/>
    <s v=""/>
    <s v=""/>
    <s v=""/>
    <s v=""/>
    <s v=""/>
    <s v=""/>
    <s v=""/>
    <s v=""/>
    <s v=""/>
    <s v=""/>
    <s v=""/>
    <s v=""/>
    <s v=""/>
    <s v=""/>
    <s v=""/>
    <s v=""/>
    <s v=""/>
    <s v="РВИС ( ХВС )"/>
  </r>
  <r>
    <n v="2"/>
    <x v="27"/>
    <s v="п. Ферма, ул. Строителей, д. 20"/>
    <n v="1965"/>
    <m/>
    <s v="Крупные блоки"/>
    <n v="2"/>
    <n v="2"/>
    <n v="539.6"/>
    <n v="477.6"/>
    <n v="477.6"/>
    <n v="34"/>
    <n v="3144330.14"/>
    <m/>
    <m/>
    <m/>
    <n v="3144330.14"/>
    <n v="6583.6058207705191"/>
    <n v="6583.6058207705191"/>
    <x v="2"/>
    <x v="1"/>
    <m/>
    <m/>
    <s v="п. Ферма, ул. Строителей, д. 20: 2025"/>
    <n v="1"/>
    <s v=""/>
    <s v=""/>
    <s v=""/>
    <s v=""/>
    <s v=""/>
    <s v=""/>
    <s v=""/>
    <s v=""/>
    <s v=""/>
    <s v=""/>
    <n v="1"/>
    <s v=""/>
    <s v=""/>
    <s v=""/>
    <s v=""/>
    <s v=""/>
    <s v=""/>
    <s v=""/>
    <s v=""/>
    <s v=""/>
    <s v=""/>
    <s v="Рфа"/>
  </r>
  <r>
    <n v="3"/>
    <x v="27"/>
    <s v="с. Бершеть, ул. Садовая, д. 5"/>
    <n v="1976"/>
    <m/>
    <s v="Кирпич"/>
    <n v="2"/>
    <n v="3"/>
    <n v="1011.8"/>
    <n v="923"/>
    <n v="923"/>
    <n v="56"/>
    <n v="8499241.4199999999"/>
    <m/>
    <m/>
    <m/>
    <n v="8499241.4199999999"/>
    <n v="9208.2788949079095"/>
    <n v="9208.2788949079095"/>
    <x v="2"/>
    <x v="1"/>
    <m/>
    <m/>
    <s v="с. Бершеть, ул. Садовая, д. 5: 2025"/>
    <n v="1"/>
    <s v=""/>
    <n v="1"/>
    <s v=""/>
    <s v=""/>
    <s v=""/>
    <s v=""/>
    <s v=""/>
    <s v=""/>
    <s v=""/>
    <s v=""/>
    <s v=""/>
    <s v=""/>
    <s v=""/>
    <s v=""/>
    <s v=""/>
    <s v=""/>
    <s v=""/>
    <s v=""/>
    <s v=""/>
    <s v=""/>
    <s v=""/>
    <s v="РВИС ( ТЕП )"/>
  </r>
  <r>
    <n v="4"/>
    <x v="27"/>
    <s v="с. Лобаново, ул. Советская, д. 10"/>
    <n v="1975"/>
    <m/>
    <s v="Крупные панели"/>
    <n v="5"/>
    <n v="4"/>
    <n v="2929.5"/>
    <n v="2683.5"/>
    <n v="2683.5"/>
    <n v="175"/>
    <n v="14302873.619999999"/>
    <m/>
    <m/>
    <m/>
    <n v="14302873.619999999"/>
    <n v="5329.9324091671324"/>
    <n v="5329.9324091671324"/>
    <x v="2"/>
    <x v="1"/>
    <m/>
    <m/>
    <s v="с. Лобаново, ул. Советская, д. 10: 2025"/>
    <n v="1"/>
    <s v=""/>
    <s v=""/>
    <s v=""/>
    <s v=""/>
    <s v=""/>
    <s v=""/>
    <s v=""/>
    <s v=""/>
    <s v=""/>
    <s v=""/>
    <n v="1"/>
    <s v=""/>
    <s v=""/>
    <s v=""/>
    <s v=""/>
    <s v=""/>
    <s v=""/>
    <s v=""/>
    <s v=""/>
    <s v=""/>
    <s v=""/>
    <s v="Рфа"/>
  </r>
  <r>
    <n v="0"/>
    <x v="1"/>
    <s v="Соликамский городской округ Пермского края"/>
    <s v=""/>
    <m/>
    <s v=""/>
    <s v=""/>
    <s v=""/>
    <n v="20585.3"/>
    <n v="17024.699999999997"/>
    <n v="16368.800000000001"/>
    <n v="745"/>
    <n v="115549460.10000001"/>
    <n v="0"/>
    <n v="0"/>
    <n v="0"/>
    <n v="115549460.10000001"/>
    <m/>
    <m/>
    <x v="0"/>
    <x v="0"/>
    <m/>
    <m/>
    <s v=""/>
    <n v="0"/>
    <s v=""/>
    <s v=""/>
    <s v=""/>
    <s v=""/>
    <s v=""/>
    <s v=""/>
    <s v=""/>
    <s v=""/>
    <s v=""/>
    <s v=""/>
    <s v=""/>
    <s v=""/>
    <s v=""/>
    <s v=""/>
    <s v=""/>
    <s v=""/>
    <s v=""/>
    <s v=""/>
    <s v=""/>
    <s v=""/>
    <s v=""/>
    <s v=""/>
  </r>
  <r>
    <n v="1"/>
    <x v="28"/>
    <s v="г. Соликамск, ул. Большевистская /Матросова, 27, д. 54"/>
    <n v="1974"/>
    <m/>
    <s v="кирпич"/>
    <n v="5"/>
    <n v="6"/>
    <n v="5059.2"/>
    <n v="4440"/>
    <n v="4208.6000000000004"/>
    <n v="195"/>
    <n v="14888972.639999999"/>
    <m/>
    <m/>
    <m/>
    <n v="14888972.639999999"/>
    <n v="3353.3722162162157"/>
    <n v="3353.3722162162157"/>
    <x v="2"/>
    <x v="1"/>
    <m/>
    <m/>
    <s v="г. Соликамск, ул. Большевистская /Матросова, 27, д. 54: 2025"/>
    <n v="2"/>
    <s v=""/>
    <n v="1"/>
    <s v=""/>
    <s v=""/>
    <s v=""/>
    <n v="1"/>
    <s v=""/>
    <s v=""/>
    <s v=""/>
    <s v=""/>
    <s v=""/>
    <s v=""/>
    <s v=""/>
    <s v=""/>
    <s v=""/>
    <s v=""/>
    <s v=""/>
    <s v=""/>
    <s v=""/>
    <s v=""/>
    <s v=""/>
    <s v="РВИС ( ТЕП ВОД )"/>
  </r>
  <r>
    <n v="2"/>
    <x v="28"/>
    <s v="г. Соликамск, ул. Культуры, д. 20"/>
    <n v="1990"/>
    <m/>
    <s v="Кирпич"/>
    <n v="5"/>
    <n v="4"/>
    <n v="3177.9"/>
    <n v="2793.4"/>
    <n v="2625.4"/>
    <n v="117"/>
    <n v="14311736.210000001"/>
    <m/>
    <m/>
    <m/>
    <n v="14311736.210000001"/>
    <n v="5123.4109722918311"/>
    <n v="5123.4109722918311"/>
    <x v="2"/>
    <x v="2"/>
    <m/>
    <m/>
    <s v="г. Соликамск, ул. Культуры, д. 20: 2025"/>
    <n v="1"/>
    <s v=""/>
    <s v=""/>
    <s v=""/>
    <s v=""/>
    <s v=""/>
    <s v=""/>
    <s v=""/>
    <s v=""/>
    <s v=""/>
    <n v="1"/>
    <s v=""/>
    <s v=""/>
    <s v=""/>
    <s v=""/>
    <s v=""/>
    <s v=""/>
    <s v=""/>
    <s v=""/>
    <s v=""/>
    <s v=""/>
    <s v=""/>
    <s v="РК"/>
  </r>
  <r>
    <n v="3"/>
    <x v="28"/>
    <s v="г. Соликамск, ул. Культуры, д. 40"/>
    <n v="1960"/>
    <m/>
    <s v="Камень"/>
    <n v="3"/>
    <n v="3"/>
    <n v="2057.9"/>
    <n v="1575.2"/>
    <n v="1489"/>
    <n v="77"/>
    <n v="24170241.289999999"/>
    <m/>
    <m/>
    <m/>
    <n v="24170241.289999999"/>
    <n v="15344.236471559167"/>
    <n v="15344.236471559167"/>
    <x v="2"/>
    <x v="1"/>
    <m/>
    <m/>
    <s v="г. Соликамск, ул. Культуры, д. 40: 2025"/>
    <n v="4"/>
    <s v=""/>
    <s v=""/>
    <s v=""/>
    <n v="1"/>
    <n v="1"/>
    <n v="1"/>
    <s v=""/>
    <s v=""/>
    <s v=""/>
    <n v="1"/>
    <s v=""/>
    <s v=""/>
    <s v=""/>
    <s v=""/>
    <s v=""/>
    <s v=""/>
    <s v=""/>
    <s v=""/>
    <s v=""/>
    <s v=""/>
    <s v=""/>
    <s v="РВИС ( ХВС ГВС ВОД ) РК"/>
  </r>
  <r>
    <n v="4"/>
    <x v="28"/>
    <s v="г. Соликамск, ул. Лесная, д. 38"/>
    <n v="1964"/>
    <m/>
    <s v="Кирпич"/>
    <n v="4"/>
    <n v="2"/>
    <n v="2963.7"/>
    <n v="1263.8"/>
    <n v="1177.5999999999999"/>
    <n v="57"/>
    <n v="13347082.220000001"/>
    <m/>
    <m/>
    <m/>
    <n v="13347082.220000001"/>
    <n v="10561.071546130717"/>
    <n v="10561.071546130717"/>
    <x v="2"/>
    <x v="1"/>
    <m/>
    <m/>
    <s v="г. Соликамск, ул. Лесная, д. 38: 2025"/>
    <n v="1"/>
    <s v=""/>
    <s v=""/>
    <s v=""/>
    <s v=""/>
    <s v=""/>
    <s v=""/>
    <s v=""/>
    <s v=""/>
    <s v=""/>
    <n v="1"/>
    <s v=""/>
    <s v=""/>
    <s v=""/>
    <s v=""/>
    <s v=""/>
    <s v=""/>
    <s v=""/>
    <s v=""/>
    <s v=""/>
    <s v=""/>
    <s v=""/>
    <s v="РК"/>
  </r>
  <r>
    <n v="5"/>
    <x v="28"/>
    <s v="г. Соликамск, ул. Матросова, д. 29"/>
    <n v="1962"/>
    <m/>
    <n v="0"/>
    <n v="5"/>
    <n v="8"/>
    <n v="5069.8999999999996"/>
    <n v="4967"/>
    <n v="4967"/>
    <n v="243"/>
    <n v="46377822.840000004"/>
    <m/>
    <m/>
    <m/>
    <n v="46377822.840000004"/>
    <n v="9337.1900221461656"/>
    <n v="9337.1900221461656"/>
    <x v="2"/>
    <x v="1"/>
    <m/>
    <m/>
    <s v="г. Соликамск, ул. Матросова, д. 29: 2025"/>
    <n v="6"/>
    <n v="1"/>
    <n v="1"/>
    <s v=""/>
    <n v="1"/>
    <n v="1"/>
    <n v="1"/>
    <s v=""/>
    <s v=""/>
    <s v=""/>
    <n v="1"/>
    <s v=""/>
    <s v=""/>
    <s v=""/>
    <s v=""/>
    <s v=""/>
    <s v=""/>
    <s v=""/>
    <s v=""/>
    <s v=""/>
    <s v=""/>
    <s v=""/>
    <s v="РВИС ( ЭЛ ТЕП ХВС ГВС ВОД ) РК"/>
  </r>
  <r>
    <n v="6"/>
    <x v="28"/>
    <s v="г. Соликамск, ул. Матросова, д. 37"/>
    <n v="1960"/>
    <m/>
    <s v="Камень"/>
    <n v="3"/>
    <n v="3"/>
    <n v="1726.3"/>
    <n v="1496.7"/>
    <n v="1412.6"/>
    <n v="56"/>
    <n v="1765124.48"/>
    <m/>
    <m/>
    <m/>
    <n v="1765124.48"/>
    <n v="1179.344210596646"/>
    <n v="1179.344210596646"/>
    <x v="2"/>
    <x v="1"/>
    <m/>
    <m/>
    <s v="г. Соликамск, ул. Матросова, д. 37: 2025"/>
    <n v="2"/>
    <s v=""/>
    <s v=""/>
    <s v=""/>
    <n v="1"/>
    <s v=""/>
    <n v="1"/>
    <s v=""/>
    <s v=""/>
    <s v=""/>
    <s v=""/>
    <s v=""/>
    <s v=""/>
    <s v=""/>
    <s v=""/>
    <s v=""/>
    <s v=""/>
    <s v=""/>
    <s v=""/>
    <s v=""/>
    <s v=""/>
    <s v=""/>
    <s v="РВИС ( ХВС ВОД )"/>
  </r>
  <r>
    <n v="7"/>
    <x v="28"/>
    <s v="г. Соликамск, ул. Розы Люксембург, д. 7"/>
    <n v="1954"/>
    <m/>
    <s v="Дерево"/>
    <n v="2"/>
    <n v="1"/>
    <n v="530.4"/>
    <n v="488.6"/>
    <n v="488.6"/>
    <n v="0"/>
    <n v="688480.42"/>
    <m/>
    <m/>
    <m/>
    <n v="688480.42"/>
    <n v="1409.0880474826033"/>
    <n v="1409.0880474826033"/>
    <x v="2"/>
    <x v="1"/>
    <m/>
    <m/>
    <s v="г. Соликамск, ул. Розы Люксембург, д. 7: 2025"/>
    <n v="1"/>
    <s v=""/>
    <s v=""/>
    <s v=""/>
    <s v=""/>
    <s v=""/>
    <s v=""/>
    <s v=""/>
    <s v=""/>
    <s v=""/>
    <s v=""/>
    <s v=""/>
    <s v=""/>
    <s v=""/>
    <n v="1"/>
    <s v=""/>
    <s v=""/>
    <s v=""/>
    <s v=""/>
    <s v=""/>
    <s v=""/>
    <s v=""/>
    <s v="РФ"/>
  </r>
  <r>
    <n v="0"/>
    <x v="1"/>
    <s v="Чайковский городской округ Пермского края"/>
    <s v=""/>
    <m/>
    <s v=""/>
    <s v=""/>
    <s v=""/>
    <n v="19712.800000000003"/>
    <n v="18015.099999999999"/>
    <n v="17358.5"/>
    <n v="804"/>
    <n v="231408281.24000001"/>
    <n v="0"/>
    <n v="0"/>
    <n v="0"/>
    <n v="231408281.24000001"/>
    <m/>
    <m/>
    <x v="0"/>
    <x v="0"/>
    <m/>
    <m/>
    <s v=""/>
    <n v="0"/>
    <s v=""/>
    <s v=""/>
    <s v=""/>
    <s v=""/>
    <s v=""/>
    <s v=""/>
    <s v=""/>
    <s v=""/>
    <s v=""/>
    <s v=""/>
    <s v=""/>
    <s v=""/>
    <s v=""/>
    <s v=""/>
    <s v=""/>
    <s v=""/>
    <s v=""/>
    <s v=""/>
    <s v=""/>
    <s v=""/>
    <s v=""/>
    <s v=""/>
  </r>
  <r>
    <n v="1"/>
    <x v="29"/>
    <s v="г. Чайковский, б-р Приморский, д. 25"/>
    <n v="1961"/>
    <m/>
    <s v="Кирпич"/>
    <n v="3"/>
    <n v="3"/>
    <n v="1654.7"/>
    <n v="1515.5"/>
    <n v="1469.7"/>
    <n v="59"/>
    <n v="17519682.299999997"/>
    <m/>
    <m/>
    <m/>
    <n v="17519682.299999997"/>
    <n v="11560.331441768391"/>
    <n v="11560.331441768391"/>
    <x v="2"/>
    <x v="2"/>
    <m/>
    <m/>
    <s v="г. Чайковский, б-р Приморский, д. 25: 2025"/>
    <n v="4"/>
    <s v=""/>
    <n v="1"/>
    <s v=""/>
    <n v="1"/>
    <n v="1"/>
    <n v="1"/>
    <s v=""/>
    <s v=""/>
    <s v=""/>
    <s v=""/>
    <s v=""/>
    <s v=""/>
    <s v=""/>
    <s v=""/>
    <s v=""/>
    <s v=""/>
    <s v=""/>
    <s v=""/>
    <s v=""/>
    <s v=""/>
    <s v=""/>
    <s v="РВИС ( ТЕП ХВС ГВС ВОД )"/>
  </r>
  <r>
    <n v="2"/>
    <x v="29"/>
    <s v="г. Чайковский, б-р Приморский, д. 39"/>
    <n v="1959"/>
    <m/>
    <s v="Кирпич"/>
    <n v="3"/>
    <n v="3"/>
    <n v="1669.2"/>
    <n v="1527.7"/>
    <n v="1473.2"/>
    <n v="67"/>
    <n v="32995760.770000003"/>
    <m/>
    <m/>
    <m/>
    <n v="32995760.770000003"/>
    <n v="21598.324782352556"/>
    <n v="21598.324782352556"/>
    <x v="2"/>
    <x v="2"/>
    <m/>
    <m/>
    <s v="г. Чайковский, б-р Приморский, д. 39: 2025"/>
    <n v="4"/>
    <s v=""/>
    <n v="1"/>
    <s v=""/>
    <s v=""/>
    <n v="1"/>
    <n v="1"/>
    <s v=""/>
    <s v=""/>
    <s v=""/>
    <n v="1"/>
    <s v=""/>
    <s v=""/>
    <s v=""/>
    <s v=""/>
    <s v=""/>
    <s v=""/>
    <s v=""/>
    <s v=""/>
    <s v=""/>
    <s v=""/>
    <s v=""/>
    <s v="РВИС ( ТЕП ГВС ВОД ) РК"/>
  </r>
  <r>
    <n v="3"/>
    <x v="29"/>
    <s v="г. Чайковский, ул. Горького, д. 10"/>
    <n v="1960"/>
    <m/>
    <s v="Крупные блоки"/>
    <n v="3"/>
    <n v="2"/>
    <n v="1049.5"/>
    <n v="976.9"/>
    <n v="966.5"/>
    <n v="41"/>
    <n v="10030480.810000001"/>
    <m/>
    <m/>
    <m/>
    <n v="10030480.810000001"/>
    <n v="10267.663844815233"/>
    <n v="10267.663844815233"/>
    <x v="2"/>
    <x v="1"/>
    <m/>
    <m/>
    <s v="г. Чайковский, ул. Горького, д. 10: 2025"/>
    <n v="1"/>
    <s v=""/>
    <s v=""/>
    <s v=""/>
    <s v=""/>
    <s v=""/>
    <s v=""/>
    <s v=""/>
    <s v=""/>
    <s v=""/>
    <n v="1"/>
    <s v=""/>
    <s v=""/>
    <s v=""/>
    <s v=""/>
    <s v=""/>
    <s v=""/>
    <s v=""/>
    <s v=""/>
    <s v=""/>
    <s v=""/>
    <s v=""/>
    <s v="РК"/>
  </r>
  <r>
    <n v="4"/>
    <x v="29"/>
    <s v="г. Чайковский, ул. Горького, д. 20"/>
    <n v="1960"/>
    <m/>
    <s v="Крупные блоки"/>
    <n v="3"/>
    <n v="2"/>
    <n v="1002.9"/>
    <n v="929.7"/>
    <n v="884.5"/>
    <n v="40"/>
    <n v="17204950.090000004"/>
    <m/>
    <m/>
    <m/>
    <n v="17204950.090000004"/>
    <n v="18505.915983650644"/>
    <n v="18505.915983650644"/>
    <x v="2"/>
    <x v="2"/>
    <m/>
    <m/>
    <s v="г. Чайковский, ул. Горького, д. 20: 2025"/>
    <n v="6"/>
    <n v="1"/>
    <n v="1"/>
    <s v=""/>
    <n v="1"/>
    <n v="1"/>
    <n v="1"/>
    <s v=""/>
    <s v=""/>
    <s v=""/>
    <s v=""/>
    <n v="1"/>
    <s v=""/>
    <s v=""/>
    <s v=""/>
    <s v=""/>
    <s v=""/>
    <s v=""/>
    <s v=""/>
    <s v=""/>
    <s v=""/>
    <s v=""/>
    <s v="РВИС ( ЭЛ ТЕП ХВС ГВС ВОД ) Рфа"/>
  </r>
  <r>
    <n v="5"/>
    <x v="29"/>
    <s v="г. Чайковский, ул. Кабалевского, д. 18А"/>
    <n v="1975"/>
    <m/>
    <s v="Кирпич"/>
    <n v="5"/>
    <n v="4"/>
    <n v="3174"/>
    <n v="2900"/>
    <n v="2900"/>
    <n v="156"/>
    <n v="13091321.699999999"/>
    <m/>
    <m/>
    <m/>
    <n v="13091321.699999999"/>
    <n v="4514.2488620689655"/>
    <n v="4514.2488620689655"/>
    <x v="2"/>
    <x v="2"/>
    <m/>
    <m/>
    <s v="г. Чайковский, ул. Кабалевского, д. 18А: 2025"/>
    <n v="4"/>
    <s v=""/>
    <n v="1"/>
    <s v=""/>
    <n v="1"/>
    <n v="1"/>
    <n v="1"/>
    <s v=""/>
    <s v=""/>
    <s v=""/>
    <s v=""/>
    <s v=""/>
    <s v=""/>
    <s v=""/>
    <s v=""/>
    <s v=""/>
    <s v=""/>
    <s v=""/>
    <s v=""/>
    <s v=""/>
    <s v=""/>
    <s v=""/>
    <s v="РВИС ( ТЕП ХВС ГВС ВОД )"/>
  </r>
  <r>
    <n v="6"/>
    <x v="29"/>
    <s v="г. Чайковский, ул. Кабалевского, д. 7"/>
    <n v="1965"/>
    <m/>
    <s v="Силикальцит"/>
    <n v="4"/>
    <n v="3"/>
    <n v="2225.6"/>
    <n v="2030"/>
    <n v="1827"/>
    <n v="91"/>
    <n v="9179598.4800000004"/>
    <m/>
    <m/>
    <m/>
    <n v="9179598.4800000004"/>
    <n v="4521.9696945812811"/>
    <n v="4521.9696945812811"/>
    <x v="2"/>
    <x v="2"/>
    <m/>
    <m/>
    <s v="г. Чайковский, ул. Кабалевского, д. 7: 2025"/>
    <n v="4"/>
    <s v=""/>
    <n v="1"/>
    <s v=""/>
    <n v="1"/>
    <n v="1"/>
    <n v="1"/>
    <s v=""/>
    <s v=""/>
    <s v=""/>
    <s v=""/>
    <s v=""/>
    <s v=""/>
    <s v=""/>
    <s v=""/>
    <s v=""/>
    <s v=""/>
    <s v=""/>
    <s v=""/>
    <s v=""/>
    <s v=""/>
    <s v=""/>
    <s v="РВИС ( ТЕП ХВС ГВС ВОД )"/>
  </r>
  <r>
    <n v="7"/>
    <x v="29"/>
    <s v="г. Чайковский, ул. Карла Маркса, д. 26"/>
    <n v="1960"/>
    <m/>
    <s v="Кирпич"/>
    <n v="3"/>
    <n v="3"/>
    <n v="1634"/>
    <n v="1444.4"/>
    <n v="1444.4"/>
    <n v="44"/>
    <n v="32299947.939999998"/>
    <m/>
    <m/>
    <m/>
    <n v="32299947.939999998"/>
    <n v="22362.19048739961"/>
    <n v="22362.19048739961"/>
    <x v="2"/>
    <x v="2"/>
    <m/>
    <m/>
    <s v="г. Чайковский, ул. Карла Маркса, д. 26: 2025"/>
    <n v="4"/>
    <s v=""/>
    <n v="1"/>
    <s v=""/>
    <s v=""/>
    <n v="1"/>
    <n v="1"/>
    <s v=""/>
    <s v=""/>
    <s v=""/>
    <n v="1"/>
    <s v=""/>
    <s v=""/>
    <s v=""/>
    <s v=""/>
    <s v=""/>
    <s v=""/>
    <s v=""/>
    <s v=""/>
    <s v=""/>
    <s v=""/>
    <s v=""/>
    <s v="РВИС ( ТЕП ГВС ВОД ) РК"/>
  </r>
  <r>
    <n v="8"/>
    <x v="29"/>
    <s v="г. Чайковский, ул. Карла Маркса, д. 31"/>
    <n v="1960"/>
    <m/>
    <s v="Силикальцит"/>
    <n v="3"/>
    <n v="2"/>
    <n v="1105.5999999999999"/>
    <n v="980.2"/>
    <n v="980.2"/>
    <n v="42"/>
    <n v="22272555.230000004"/>
    <m/>
    <m/>
    <m/>
    <n v="22272555.230000004"/>
    <n v="22722.459936747604"/>
    <n v="22722.459936747604"/>
    <x v="2"/>
    <x v="2"/>
    <m/>
    <m/>
    <s v="г. Чайковский, ул. Карла Маркса, д. 31: 2025"/>
    <n v="5"/>
    <s v=""/>
    <n v="1"/>
    <s v=""/>
    <n v="1"/>
    <n v="1"/>
    <n v="1"/>
    <s v=""/>
    <s v=""/>
    <s v=""/>
    <n v="1"/>
    <s v=""/>
    <s v=""/>
    <s v=""/>
    <s v=""/>
    <s v=""/>
    <s v=""/>
    <s v=""/>
    <s v=""/>
    <s v=""/>
    <s v=""/>
    <s v=""/>
    <s v="РВИС ( ТЕП ХВС ГВС ВОД ) РК"/>
  </r>
  <r>
    <n v="9"/>
    <x v="29"/>
    <s v="г. Чайковский, ул. Карла Маркса, д. 6"/>
    <n v="1967"/>
    <m/>
    <s v="силикальцитный"/>
    <n v="4"/>
    <n v="3"/>
    <n v="2202.1999999999998"/>
    <n v="2012.8"/>
    <n v="2012.8"/>
    <n v="91"/>
    <n v="16398616.23"/>
    <m/>
    <m/>
    <m/>
    <n v="16398616.23"/>
    <n v="8147.1662509936414"/>
    <n v="8147.1662509936414"/>
    <x v="2"/>
    <x v="2"/>
    <m/>
    <m/>
    <s v="г. Чайковский, ул. Карла Маркса, д. 6: 2025"/>
    <n v="3"/>
    <s v=""/>
    <n v="1"/>
    <s v=""/>
    <s v=""/>
    <s v=""/>
    <n v="1"/>
    <s v=""/>
    <s v=""/>
    <s v=""/>
    <n v="1"/>
    <s v=""/>
    <s v=""/>
    <s v=""/>
    <s v=""/>
    <s v=""/>
    <s v=""/>
    <s v=""/>
    <s v=""/>
    <s v=""/>
    <s v=""/>
    <s v=""/>
    <s v="РВИС ( ТЕП ВОД ) РК"/>
  </r>
  <r>
    <n v="10"/>
    <x v="29"/>
    <s v="г. Чайковский, ул. Ленина, д. 15"/>
    <n v="1961"/>
    <m/>
    <s v="Крупные блоки"/>
    <n v="3"/>
    <n v="2"/>
    <n v="1061.2"/>
    <n v="983.1"/>
    <n v="983.1"/>
    <n v="30"/>
    <n v="20977175.490000002"/>
    <m/>
    <m/>
    <m/>
    <n v="20977175.490000002"/>
    <n v="21337.784040280745"/>
    <n v="21337.784040280745"/>
    <x v="2"/>
    <x v="2"/>
    <m/>
    <m/>
    <s v="г. Чайковский, ул. Ленина, д. 15: 2025"/>
    <n v="4"/>
    <s v=""/>
    <n v="1"/>
    <s v=""/>
    <s v=""/>
    <n v="1"/>
    <n v="1"/>
    <s v=""/>
    <s v=""/>
    <s v=""/>
    <n v="1"/>
    <s v=""/>
    <s v=""/>
    <s v=""/>
    <s v=""/>
    <s v=""/>
    <s v=""/>
    <s v=""/>
    <s v=""/>
    <s v=""/>
    <s v=""/>
    <s v=""/>
    <s v="РВИС ( ТЕП ГВС ВОД ) РК"/>
  </r>
  <r>
    <n v="11"/>
    <x v="29"/>
    <s v="г. Чайковский, ул. Ленина, д. 23"/>
    <n v="1961"/>
    <m/>
    <s v="Крупные блоки"/>
    <n v="3"/>
    <n v="2"/>
    <n v="1051.5"/>
    <n v="971.5"/>
    <n v="895.6"/>
    <n v="49"/>
    <n v="18882321.77"/>
    <m/>
    <m/>
    <m/>
    <n v="18882321.77"/>
    <n v="19436.255038600102"/>
    <n v="19436.255038600102"/>
    <x v="2"/>
    <x v="2"/>
    <m/>
    <m/>
    <s v="г. Чайковский, ул. Ленина, д. 23: 2025"/>
    <n v="2"/>
    <s v=""/>
    <n v="1"/>
    <s v=""/>
    <s v=""/>
    <s v=""/>
    <s v=""/>
    <s v=""/>
    <s v=""/>
    <s v=""/>
    <n v="1"/>
    <s v=""/>
    <s v=""/>
    <s v=""/>
    <s v=""/>
    <s v=""/>
    <s v=""/>
    <s v=""/>
    <s v=""/>
    <s v=""/>
    <s v=""/>
    <s v=""/>
    <s v="РВИС ( ТЕП ) РК"/>
  </r>
  <r>
    <n v="12"/>
    <x v="29"/>
    <s v="г. Чайковский, ул. Ленина, д. 33"/>
    <n v="1961"/>
    <m/>
    <s v="Крупные блоки"/>
    <n v="3"/>
    <n v="2"/>
    <n v="1064.4000000000001"/>
    <n v="989.2"/>
    <n v="945.3"/>
    <n v="40"/>
    <n v="19113973.649999999"/>
    <m/>
    <m/>
    <m/>
    <n v="19113973.649999999"/>
    <n v="19322.658360291141"/>
    <n v="19322.658360291141"/>
    <x v="2"/>
    <x v="2"/>
    <m/>
    <m/>
    <s v="г. Чайковский, ул. Ленина, д. 33: 2025"/>
    <n v="2"/>
    <s v=""/>
    <n v="1"/>
    <s v=""/>
    <s v=""/>
    <s v=""/>
    <s v=""/>
    <s v=""/>
    <s v=""/>
    <s v=""/>
    <n v="1"/>
    <s v=""/>
    <s v=""/>
    <s v=""/>
    <s v=""/>
    <s v=""/>
    <s v=""/>
    <s v=""/>
    <s v=""/>
    <s v=""/>
    <s v=""/>
    <s v=""/>
    <s v="РВИС ( ТЕП ) РК"/>
  </r>
  <r>
    <n v="13"/>
    <x v="29"/>
    <s v="п. ст. Каучук, -, д. 5"/>
    <n v="1981"/>
    <m/>
    <s v="силикальцитный"/>
    <n v="2"/>
    <n v="2"/>
    <n v="818"/>
    <n v="754.1"/>
    <n v="576.20000000000005"/>
    <n v="54"/>
    <n v="1441896.78"/>
    <m/>
    <m/>
    <m/>
    <n v="1441896.78"/>
    <n v="1912.0763559209654"/>
    <n v="1912.0763559209654"/>
    <x v="2"/>
    <x v="1"/>
    <m/>
    <m/>
    <s v="п. ст. Каучук, -, д. 5: 2025"/>
    <n v="3"/>
    <n v="1"/>
    <s v=""/>
    <s v=""/>
    <n v="1"/>
    <s v=""/>
    <n v="1"/>
    <s v=""/>
    <s v=""/>
    <s v=""/>
    <s v=""/>
    <s v=""/>
    <s v=""/>
    <s v=""/>
    <s v=""/>
    <s v=""/>
    <s v=""/>
    <s v=""/>
    <s v=""/>
    <s v=""/>
    <s v=""/>
    <s v=""/>
    <s v="РВИС ( ЭЛ ХВС ВОД )"/>
  </r>
  <r>
    <n v="0"/>
    <x v="1"/>
    <s v="Частинский муниципальный округ Пермского края"/>
    <s v=""/>
    <m/>
    <s v=""/>
    <s v=""/>
    <s v=""/>
    <n v="1554.6000000000001"/>
    <n v="1387.5"/>
    <n v="1387.5"/>
    <n v="58"/>
    <n v="11649972.679999998"/>
    <n v="0"/>
    <n v="0"/>
    <n v="0"/>
    <n v="11649972.679999998"/>
    <m/>
    <m/>
    <x v="0"/>
    <x v="0"/>
    <m/>
    <m/>
    <s v=""/>
    <n v="0"/>
    <s v=""/>
    <s v=""/>
    <s v=""/>
    <s v=""/>
    <s v=""/>
    <s v=""/>
    <s v=""/>
    <s v=""/>
    <s v=""/>
    <s v=""/>
    <s v=""/>
    <s v=""/>
    <s v=""/>
    <s v=""/>
    <s v=""/>
    <s v=""/>
    <s v=""/>
    <s v=""/>
    <s v=""/>
    <s v=""/>
    <s v=""/>
    <s v=""/>
  </r>
  <r>
    <n v="1"/>
    <x v="30"/>
    <s v="с. Частые, ул. Ленина, д. 75"/>
    <n v="1966"/>
    <m/>
    <s v="Кирпич"/>
    <n v="2"/>
    <n v="2"/>
    <n v="389.7"/>
    <n v="330.8"/>
    <n v="330.8"/>
    <n v="18"/>
    <n v="3463614.6399999997"/>
    <m/>
    <m/>
    <m/>
    <n v="3463614.6399999997"/>
    <n v="10470.419105199515"/>
    <n v="10470.419105199515"/>
    <x v="2"/>
    <x v="1"/>
    <m/>
    <m/>
    <s v="с. Частые, ул. Ленина, д. 75: 2025"/>
    <n v="5"/>
    <n v="1"/>
    <s v=""/>
    <s v=""/>
    <n v="1"/>
    <s v=""/>
    <n v="1"/>
    <s v=""/>
    <s v=""/>
    <s v=""/>
    <s v=""/>
    <n v="1"/>
    <s v=""/>
    <s v=""/>
    <n v="1"/>
    <s v=""/>
    <s v=""/>
    <s v=""/>
    <s v=""/>
    <s v=""/>
    <s v=""/>
    <s v=""/>
    <s v="РВИС ( ЭЛ ХВС ВОД ) Рфа РФ"/>
  </r>
  <r>
    <n v="2"/>
    <x v="30"/>
    <s v="с. Частые, ул. Ленина, д. 80"/>
    <n v="1975"/>
    <m/>
    <s v="Кирпич"/>
    <n v="2"/>
    <n v="2"/>
    <n v="523.20000000000005"/>
    <n v="480.2"/>
    <n v="480.2"/>
    <n v="25"/>
    <n v="922249.87000000011"/>
    <m/>
    <m/>
    <m/>
    <n v="922249.87000000011"/>
    <n v="1920.5536651395255"/>
    <n v="1920.5536651395255"/>
    <x v="2"/>
    <x v="1"/>
    <m/>
    <m/>
    <s v="с. Частые, ул. Ленина, д. 80: 2025"/>
    <n v="3"/>
    <n v="1"/>
    <s v=""/>
    <s v=""/>
    <n v="1"/>
    <s v=""/>
    <n v="1"/>
    <s v=""/>
    <s v=""/>
    <s v=""/>
    <s v=""/>
    <s v=""/>
    <s v=""/>
    <s v=""/>
    <s v=""/>
    <s v=""/>
    <s v=""/>
    <s v=""/>
    <s v=""/>
    <s v=""/>
    <s v=""/>
    <s v=""/>
    <s v="РВИС ( ЭЛ ХВС ВОД )"/>
  </r>
  <r>
    <n v="3"/>
    <x v="30"/>
    <s v="с. Частые, ул. Ленина, д. 81"/>
    <n v="1976"/>
    <m/>
    <s v="Кирпич"/>
    <n v="2"/>
    <n v="2"/>
    <n v="641.70000000000005"/>
    <n v="576.5"/>
    <n v="576.5"/>
    <n v="15"/>
    <n v="7264108.1699999999"/>
    <m/>
    <m/>
    <m/>
    <n v="7264108.1699999999"/>
    <n v="12600.361092801388"/>
    <n v="12600.361092801388"/>
    <x v="2"/>
    <x v="1"/>
    <m/>
    <m/>
    <s v="с. Частые, ул. Ленина, д. 81: 2025"/>
    <n v="4"/>
    <n v="1"/>
    <s v=""/>
    <s v=""/>
    <n v="1"/>
    <s v=""/>
    <n v="1"/>
    <s v=""/>
    <s v=""/>
    <s v=""/>
    <n v="1"/>
    <s v=""/>
    <s v=""/>
    <s v=""/>
    <s v=""/>
    <s v=""/>
    <s v=""/>
    <s v=""/>
    <s v=""/>
    <s v=""/>
    <s v=""/>
    <s v=""/>
    <s v="РВИС ( ЭЛ ХВС ВОД ) РК"/>
  </r>
  <r>
    <n v="0"/>
    <x v="1"/>
    <s v="Чердынский городской округ Пермского края"/>
    <s v=""/>
    <m/>
    <s v=""/>
    <s v=""/>
    <s v=""/>
    <n v="1036.3"/>
    <n v="653.70000000000005"/>
    <n v="612.79999999999995"/>
    <n v="20"/>
    <n v="11071176.34"/>
    <n v="0"/>
    <n v="0"/>
    <n v="0"/>
    <n v="11071176.34"/>
    <m/>
    <m/>
    <x v="0"/>
    <x v="0"/>
    <m/>
    <m/>
    <s v=""/>
    <n v="0"/>
    <s v=""/>
    <s v=""/>
    <s v=""/>
    <s v=""/>
    <s v=""/>
    <s v=""/>
    <s v=""/>
    <s v=""/>
    <s v=""/>
    <s v=""/>
    <s v=""/>
    <s v=""/>
    <s v=""/>
    <s v=""/>
    <s v=""/>
    <s v=""/>
    <s v=""/>
    <s v=""/>
    <s v=""/>
    <s v=""/>
    <s v=""/>
    <s v=""/>
  </r>
  <r>
    <n v="1"/>
    <x v="31"/>
    <s v="пгт Ныроб, ул. Уждавиниса, д. 13"/>
    <n v="1960"/>
    <m/>
    <s v="Кирпич"/>
    <n v="2"/>
    <n v="2"/>
    <n v="1036.3"/>
    <n v="653.70000000000005"/>
    <n v="612.79999999999995"/>
    <n v="20"/>
    <n v="11071176.34"/>
    <m/>
    <m/>
    <m/>
    <n v="11071176.34"/>
    <n v="16936.173076334708"/>
    <n v="16936.173076334708"/>
    <x v="2"/>
    <x v="1"/>
    <m/>
    <m/>
    <s v="пгт Ныроб, ул. Уждавиниса, д. 13: 2025"/>
    <n v="4"/>
    <n v="1"/>
    <n v="1"/>
    <s v=""/>
    <n v="1"/>
    <n v="1"/>
    <s v=""/>
    <s v=""/>
    <s v=""/>
    <s v=""/>
    <s v=""/>
    <s v=""/>
    <s v=""/>
    <s v=""/>
    <s v=""/>
    <s v=""/>
    <s v=""/>
    <s v=""/>
    <s v=""/>
    <s v=""/>
    <s v=""/>
    <s v=""/>
    <s v="РВИС ( ЭЛ ТЕП ХВС ГВС )"/>
  </r>
  <r>
    <n v="0"/>
    <x v="1"/>
    <s v="Чусовской городской округ Пермского края"/>
    <s v=""/>
    <m/>
    <s v=""/>
    <s v=""/>
    <s v=""/>
    <n v="64931.27"/>
    <n v="59898.92"/>
    <n v="56274.179999999993"/>
    <n v="1267"/>
    <n v="277782427.62"/>
    <n v="0"/>
    <n v="0"/>
    <n v="0"/>
    <n v="277782427.62"/>
    <m/>
    <m/>
    <x v="0"/>
    <x v="0"/>
    <m/>
    <m/>
    <s v=""/>
    <n v="0"/>
    <s v=""/>
    <s v=""/>
    <s v=""/>
    <s v=""/>
    <s v=""/>
    <s v=""/>
    <s v=""/>
    <s v=""/>
    <s v=""/>
    <s v=""/>
    <s v=""/>
    <s v=""/>
    <s v=""/>
    <s v=""/>
    <s v=""/>
    <s v=""/>
    <s v=""/>
    <s v=""/>
    <s v=""/>
    <s v=""/>
    <s v=""/>
    <s v=""/>
  </r>
  <r>
    <n v="1"/>
    <x v="33"/>
    <s v="г. Чусовой, п. Лямино, ул. Молодежная, д. 3"/>
    <n v="1971"/>
    <m/>
    <s v="Крупные блоки"/>
    <n v="5"/>
    <n v="1"/>
    <n v="2260"/>
    <n v="1681.7"/>
    <n v="1513.53"/>
    <n v="0"/>
    <n v="20673756.799999997"/>
    <m/>
    <m/>
    <m/>
    <n v="20673756.799999997"/>
    <n v="12293.367901528214"/>
    <n v="12293.367901528214"/>
    <x v="2"/>
    <x v="1"/>
    <m/>
    <m/>
    <s v="г. Чусовой, п. Лямино, ул. Молодежная, д. 3: 2025"/>
    <n v="6"/>
    <n v="1"/>
    <n v="1"/>
    <s v=""/>
    <n v="1"/>
    <n v="1"/>
    <n v="1"/>
    <s v=""/>
    <s v=""/>
    <s v=""/>
    <n v="1"/>
    <s v=""/>
    <s v=""/>
    <s v=""/>
    <s v=""/>
    <s v=""/>
    <s v=""/>
    <s v=""/>
    <s v=""/>
    <s v=""/>
    <s v=""/>
    <s v=""/>
    <s v="РВИС ( ЭЛ ТЕП ХВС ГВС ВОД ) РК"/>
  </r>
  <r>
    <n v="2"/>
    <x v="33"/>
    <s v="г. Чусовой, ул. 50 лет ВЛКСМ, д. 11А"/>
    <n v="1969"/>
    <m/>
    <s v="кирпич"/>
    <n v="5"/>
    <n v="4"/>
    <n v="3336.7"/>
    <n v="3265.2"/>
    <n v="2945.6"/>
    <n v="161"/>
    <n v="15026895.18"/>
    <m/>
    <m/>
    <m/>
    <n v="15026895.18"/>
    <n v="4602.1362183020947"/>
    <n v="4602.1362183020947"/>
    <x v="2"/>
    <x v="2"/>
    <m/>
    <m/>
    <s v="г. Чусовой, ул. 50 лет ВЛКСМ, д. 11А: 2025"/>
    <n v="1"/>
    <s v=""/>
    <s v=""/>
    <s v=""/>
    <s v=""/>
    <s v=""/>
    <s v=""/>
    <s v=""/>
    <s v=""/>
    <s v=""/>
    <n v="1"/>
    <s v=""/>
    <s v=""/>
    <s v=""/>
    <s v=""/>
    <s v=""/>
    <s v=""/>
    <s v=""/>
    <s v=""/>
    <s v=""/>
    <s v=""/>
    <s v=""/>
    <s v="РК"/>
  </r>
  <r>
    <n v="3"/>
    <x v="33"/>
    <s v="г. Чусовой, ул. 50 лет ВЛКСМ, д. 17"/>
    <n v="1972"/>
    <m/>
    <s v="Крупные блоки"/>
    <n v="5"/>
    <n v="1"/>
    <n v="4862.8"/>
    <n v="2739.4"/>
    <n v="2739.4"/>
    <n v="253"/>
    <n v="23741940.210000001"/>
    <m/>
    <m/>
    <m/>
    <n v="23741940.210000001"/>
    <n v="8666.8395305541362"/>
    <n v="8666.8395305541362"/>
    <x v="2"/>
    <x v="1"/>
    <m/>
    <m/>
    <s v="г. Чусовой, ул. 50 лет ВЛКСМ, д. 17: 2025"/>
    <n v="1"/>
    <s v=""/>
    <s v=""/>
    <s v=""/>
    <s v=""/>
    <s v=""/>
    <s v=""/>
    <s v=""/>
    <s v=""/>
    <s v=""/>
    <s v=""/>
    <n v="1"/>
    <s v=""/>
    <s v=""/>
    <s v=""/>
    <s v=""/>
    <s v=""/>
    <s v=""/>
    <s v=""/>
    <s v=""/>
    <s v=""/>
    <s v=""/>
    <s v="Рфа"/>
  </r>
  <r>
    <n v="4"/>
    <x v="33"/>
    <s v="г. Чусовой, ул. 50 лет ВЛКСМ, д. 9Б"/>
    <n v="1970"/>
    <m/>
    <s v="Крупные блоки"/>
    <n v="5"/>
    <n v="4"/>
    <n v="3697.55"/>
    <n v="3429"/>
    <n v="3429"/>
    <n v="136"/>
    <n v="16651990.380000001"/>
    <m/>
    <m/>
    <m/>
    <n v="16651990.380000001"/>
    <n v="4856.2234995625549"/>
    <n v="4856.2234995625549"/>
    <x v="2"/>
    <x v="2"/>
    <m/>
    <m/>
    <s v="г. Чусовой, ул. 50 лет ВЛКСМ, д. 9Б: 2025"/>
    <n v="1"/>
    <s v=""/>
    <s v=""/>
    <s v=""/>
    <s v=""/>
    <s v=""/>
    <s v=""/>
    <s v=""/>
    <s v=""/>
    <s v=""/>
    <n v="1"/>
    <s v=""/>
    <s v=""/>
    <s v=""/>
    <s v=""/>
    <s v=""/>
    <s v=""/>
    <s v=""/>
    <s v=""/>
    <s v=""/>
    <s v=""/>
    <s v=""/>
    <s v="РК"/>
  </r>
  <r>
    <n v="5"/>
    <x v="33"/>
    <s v="г. Чусовой, ул. Высотная, д. 25"/>
    <n v="1960"/>
    <m/>
    <s v="Кирпич"/>
    <n v="2"/>
    <n v="2"/>
    <n v="628.29999999999995"/>
    <n v="628.29999999999995"/>
    <n v="565.47"/>
    <n v="0"/>
    <n v="6004908.1399999997"/>
    <m/>
    <m/>
    <m/>
    <n v="6004908.1399999997"/>
    <n v="9557.3900047747884"/>
    <n v="9557.3900047747884"/>
    <x v="2"/>
    <x v="1"/>
    <m/>
    <m/>
    <s v="г. Чусовой, ул. Высотная, д. 25: 2025"/>
    <n v="1"/>
    <s v=""/>
    <s v=""/>
    <s v=""/>
    <s v=""/>
    <s v=""/>
    <s v=""/>
    <s v=""/>
    <s v=""/>
    <s v=""/>
    <n v="1"/>
    <s v=""/>
    <s v=""/>
    <s v=""/>
    <s v=""/>
    <s v=""/>
    <s v=""/>
    <s v=""/>
    <s v=""/>
    <s v=""/>
    <s v=""/>
    <s v=""/>
    <s v="РК"/>
  </r>
  <r>
    <n v="6"/>
    <x v="33"/>
    <s v="г. Чусовой, ул. Калаповская, д. 5А"/>
    <n v="1962"/>
    <m/>
    <s v="Шлакоблок"/>
    <n v="2"/>
    <n v="1"/>
    <n v="295.7"/>
    <n v="261.60000000000002"/>
    <n v="235.44"/>
    <n v="0"/>
    <n v="2826120.22"/>
    <m/>
    <m/>
    <m/>
    <n v="2826120.22"/>
    <n v="10803.211850152906"/>
    <n v="10803.211850152906"/>
    <x v="2"/>
    <x v="1"/>
    <m/>
    <m/>
    <s v="г. Чусовой, ул. Калаповская, д. 5А: 2025"/>
    <n v="1"/>
    <s v=""/>
    <s v=""/>
    <s v=""/>
    <s v=""/>
    <s v=""/>
    <s v=""/>
    <s v=""/>
    <s v=""/>
    <s v=""/>
    <n v="1"/>
    <s v=""/>
    <s v=""/>
    <s v=""/>
    <s v=""/>
    <s v=""/>
    <s v=""/>
    <s v=""/>
    <s v=""/>
    <s v=""/>
    <s v=""/>
    <s v=""/>
    <s v="РК"/>
  </r>
  <r>
    <n v="7"/>
    <x v="33"/>
    <s v="г. Чусовой, ул. Ленина, д. 19"/>
    <n v="1956"/>
    <m/>
    <s v="Шлакоблок"/>
    <n v="3"/>
    <n v="2"/>
    <n v="1704.6"/>
    <n v="1465.7"/>
    <n v="1465.7"/>
    <n v="64"/>
    <n v="2167756.87"/>
    <m/>
    <m/>
    <m/>
    <n v="2167756.87"/>
    <n v="1478.9908371426623"/>
    <n v="1478.9908371426623"/>
    <x v="2"/>
    <x v="1"/>
    <m/>
    <m/>
    <s v="г. Чусовой, ул. Ленина, д. 19: 2025"/>
    <n v="1"/>
    <s v=""/>
    <s v=""/>
    <s v=""/>
    <s v=""/>
    <s v=""/>
    <s v=""/>
    <n v="1"/>
    <s v=""/>
    <s v=""/>
    <s v=""/>
    <s v=""/>
    <s v=""/>
    <s v=""/>
    <s v=""/>
    <s v=""/>
    <s v=""/>
    <s v=""/>
    <s v=""/>
    <s v=""/>
    <s v=""/>
    <s v=""/>
    <s v="РП"/>
  </r>
  <r>
    <n v="8"/>
    <x v="33"/>
    <s v="г. Чусовой, ул. Ленина, д. 24"/>
    <n v="1950"/>
    <m/>
    <s v="Шлакоблок"/>
    <n v="3"/>
    <n v="4"/>
    <n v="2242.6"/>
    <n v="2239.1"/>
    <n v="1942.7"/>
    <n v="73"/>
    <n v="4906158.45"/>
    <m/>
    <m/>
    <m/>
    <n v="4906158.45"/>
    <n v="2191.1296726363271"/>
    <n v="2191.1296726363271"/>
    <x v="2"/>
    <x v="1"/>
    <m/>
    <m/>
    <s v="г. Чусовой, ул. Ленина, д. 24: 2025"/>
    <n v="3"/>
    <s v=""/>
    <s v=""/>
    <s v=""/>
    <n v="1"/>
    <n v="1"/>
    <n v="1"/>
    <s v=""/>
    <s v=""/>
    <s v=""/>
    <s v=""/>
    <s v=""/>
    <s v=""/>
    <s v=""/>
    <s v=""/>
    <s v=""/>
    <s v=""/>
    <s v=""/>
    <s v=""/>
    <s v=""/>
    <s v=""/>
    <s v=""/>
    <s v="РВИС ( ХВС ГВС ВОД )"/>
  </r>
  <r>
    <n v="9"/>
    <x v="33"/>
    <s v="г. Чусовой, ул. Ленина, д. 35"/>
    <n v="1954"/>
    <m/>
    <s v="Шлакоблок"/>
    <n v="3"/>
    <n v="2"/>
    <n v="2190.61"/>
    <n v="1434.71"/>
    <n v="1434.71"/>
    <n v="58"/>
    <n v="5025697.45"/>
    <m/>
    <m/>
    <m/>
    <n v="5025697.45"/>
    <n v="3502.9360985843828"/>
    <n v="3502.9360985843828"/>
    <x v="2"/>
    <x v="1"/>
    <m/>
    <m/>
    <s v="г. Чусовой, ул. Ленина, д. 35: 2025"/>
    <n v="3"/>
    <s v=""/>
    <s v=""/>
    <s v=""/>
    <n v="1"/>
    <s v=""/>
    <n v="1"/>
    <n v="1"/>
    <s v=""/>
    <s v=""/>
    <s v=""/>
    <s v=""/>
    <s v=""/>
    <s v=""/>
    <s v=""/>
    <s v=""/>
    <s v=""/>
    <s v=""/>
    <s v=""/>
    <s v=""/>
    <s v=""/>
    <s v=""/>
    <s v="РВИС ( ХВС ВОД ) РП"/>
  </r>
  <r>
    <n v="10"/>
    <x v="33"/>
    <s v="г. Чусовой, ул. Ленина, д. 54"/>
    <n v="1954"/>
    <m/>
    <s v="Шлакоблок"/>
    <n v="2"/>
    <n v="2"/>
    <n v="812.3"/>
    <n v="741.5"/>
    <n v="485.86"/>
    <n v="19"/>
    <n v="830568.62"/>
    <m/>
    <m/>
    <m/>
    <n v="830568.62"/>
    <n v="1120.11951449764"/>
    <n v="1120.11951449764"/>
    <x v="2"/>
    <x v="1"/>
    <m/>
    <m/>
    <s v="г. Чусовой, ул. Ленина, д. 54: 2025"/>
    <n v="2"/>
    <s v=""/>
    <s v=""/>
    <s v=""/>
    <n v="1"/>
    <s v=""/>
    <n v="1"/>
    <s v=""/>
    <s v=""/>
    <s v=""/>
    <s v=""/>
    <s v=""/>
    <s v=""/>
    <s v=""/>
    <s v=""/>
    <s v=""/>
    <s v=""/>
    <s v=""/>
    <s v=""/>
    <s v=""/>
    <s v=""/>
    <s v=""/>
    <s v="РВИС ( ХВС ВОД )"/>
  </r>
  <r>
    <n v="11"/>
    <x v="33"/>
    <s v="г. Чусовой, ул. Мира, д. 14"/>
    <n v="1991"/>
    <m/>
    <s v="блочный"/>
    <n v="9"/>
    <n v="6"/>
    <n v="13076.34"/>
    <n v="13076.34"/>
    <n v="13036.74"/>
    <n v="0"/>
    <n v="16671053.52"/>
    <m/>
    <m/>
    <m/>
    <n v="16671053.52"/>
    <n v="1274.9021148119427"/>
    <n v="1274.9021148119427"/>
    <x v="2"/>
    <x v="2"/>
    <m/>
    <m/>
    <s v="г. Чусовой, ул. Мира, д. 14: 2025"/>
    <n v="1"/>
    <s v=""/>
    <s v=""/>
    <s v=""/>
    <s v=""/>
    <s v=""/>
    <s v=""/>
    <s v=""/>
    <n v="6"/>
    <n v="16671053.52"/>
    <s v=""/>
    <s v=""/>
    <s v=""/>
    <s v=""/>
    <s v=""/>
    <s v=""/>
    <s v=""/>
    <s v=""/>
    <s v=""/>
    <s v=""/>
    <s v=""/>
    <s v=""/>
    <s v="РЛ"/>
  </r>
  <r>
    <n v="12"/>
    <x v="33"/>
    <s v="г. Чусовой, ул. Октябрьская, д. 12"/>
    <n v="1946"/>
    <m/>
    <s v="Шлакоблок"/>
    <n v="2"/>
    <n v="1"/>
    <n v="461.5"/>
    <n v="286.7"/>
    <n v="258.02999999999997"/>
    <n v="0"/>
    <n v="4410735.49"/>
    <m/>
    <m/>
    <m/>
    <n v="4410735.49"/>
    <n v="15384.497697942101"/>
    <n v="15384.497697942101"/>
    <x v="2"/>
    <x v="1"/>
    <m/>
    <m/>
    <s v="г. Чусовой, ул. Октябрьская, д. 12: 2025"/>
    <n v="1"/>
    <s v=""/>
    <s v=""/>
    <s v=""/>
    <s v=""/>
    <s v=""/>
    <s v=""/>
    <s v=""/>
    <s v=""/>
    <s v=""/>
    <n v="1"/>
    <s v=""/>
    <s v=""/>
    <s v=""/>
    <s v=""/>
    <s v=""/>
    <s v=""/>
    <s v=""/>
    <s v=""/>
    <s v=""/>
    <s v=""/>
    <s v=""/>
    <s v="РК"/>
  </r>
  <r>
    <n v="13"/>
    <x v="33"/>
    <s v="г. Чусовой, ул. Орджоникидзе, д. 10"/>
    <n v="1951"/>
    <m/>
    <s v="Шлакоблок"/>
    <n v="2"/>
    <n v="2"/>
    <n v="526.5"/>
    <n v="487.1"/>
    <n v="487.1"/>
    <n v="33"/>
    <n v="4422663.18"/>
    <m/>
    <m/>
    <m/>
    <n v="4422663.18"/>
    <n v="9079.5795113939639"/>
    <n v="9079.5795113939639"/>
    <x v="2"/>
    <x v="1"/>
    <m/>
    <m/>
    <s v="г. Чусовой, ул. Орджоникидзе, д. 10: 2025"/>
    <n v="1"/>
    <s v=""/>
    <n v="1"/>
    <s v=""/>
    <s v=""/>
    <s v=""/>
    <s v=""/>
    <s v=""/>
    <s v=""/>
    <s v=""/>
    <s v=""/>
    <s v=""/>
    <s v=""/>
    <s v=""/>
    <s v=""/>
    <s v=""/>
    <s v=""/>
    <s v=""/>
    <s v=""/>
    <s v=""/>
    <s v=""/>
    <s v=""/>
    <s v="РВИС ( ТЕП )"/>
  </r>
  <r>
    <n v="14"/>
    <x v="33"/>
    <s v="г. Чусовой, ул. Орджоникидзе, д. 3"/>
    <n v="1946"/>
    <m/>
    <s v="Шлакоблок"/>
    <n v="2"/>
    <n v="2"/>
    <n v="567.4"/>
    <n v="519.6"/>
    <n v="467.64"/>
    <n v="0"/>
    <n v="8729188"/>
    <m/>
    <m/>
    <m/>
    <n v="8729188"/>
    <n v="16799.822940723632"/>
    <n v="16799.822940723632"/>
    <x v="2"/>
    <x v="1"/>
    <m/>
    <m/>
    <s v="г. Чусовой, ул. Орджоникидзе, д. 3: 2025"/>
    <n v="2"/>
    <s v=""/>
    <s v=""/>
    <s v=""/>
    <s v=""/>
    <s v=""/>
    <s v=""/>
    <s v=""/>
    <s v=""/>
    <s v=""/>
    <n v="1"/>
    <n v="1"/>
    <s v=""/>
    <s v=""/>
    <s v=""/>
    <s v=""/>
    <s v=""/>
    <s v=""/>
    <s v=""/>
    <s v=""/>
    <s v=""/>
    <s v=""/>
    <s v="РК Рфа"/>
  </r>
  <r>
    <n v="15"/>
    <x v="33"/>
    <s v="г. Чусовой, ул. Переездная, д. 19"/>
    <n v="1946"/>
    <m/>
    <s v="Шлакоблок"/>
    <n v="2"/>
    <n v="1"/>
    <n v="514.6"/>
    <n v="471.1"/>
    <n v="423.99"/>
    <n v="0"/>
    <n v="4918232.8899999997"/>
    <m/>
    <m/>
    <m/>
    <n v="4918232.8899999997"/>
    <n v="10439.891509233707"/>
    <n v="10439.891509233707"/>
    <x v="2"/>
    <x v="1"/>
    <m/>
    <m/>
    <s v="г. Чусовой, ул. Переездная, д. 19: 2025"/>
    <n v="1"/>
    <s v=""/>
    <s v=""/>
    <s v=""/>
    <s v=""/>
    <s v=""/>
    <s v=""/>
    <s v=""/>
    <s v=""/>
    <s v=""/>
    <n v="1"/>
    <s v=""/>
    <s v=""/>
    <s v=""/>
    <s v=""/>
    <s v=""/>
    <s v=""/>
    <s v=""/>
    <s v=""/>
    <s v=""/>
    <s v=""/>
    <s v=""/>
    <s v="РК"/>
  </r>
  <r>
    <n v="16"/>
    <x v="33"/>
    <s v="г. Чусовой, ул. Переездная, д. 5"/>
    <n v="1946"/>
    <m/>
    <s v="Шлакоблок"/>
    <n v="2"/>
    <n v="1"/>
    <n v="471.7"/>
    <n v="296.39999999999998"/>
    <n v="266.76"/>
    <n v="0"/>
    <n v="4857382.6300000008"/>
    <m/>
    <m/>
    <m/>
    <n v="4857382.6300000008"/>
    <n v="16387.930600539814"/>
    <n v="16387.930600539814"/>
    <x v="2"/>
    <x v="1"/>
    <m/>
    <m/>
    <s v="г. Чусовой, ул. Переездная, д. 5: 2025"/>
    <n v="2"/>
    <n v="1"/>
    <s v=""/>
    <s v=""/>
    <s v=""/>
    <s v=""/>
    <s v=""/>
    <s v=""/>
    <s v=""/>
    <s v=""/>
    <n v="1"/>
    <s v=""/>
    <s v=""/>
    <s v=""/>
    <s v=""/>
    <s v=""/>
    <s v=""/>
    <s v=""/>
    <s v=""/>
    <s v=""/>
    <s v=""/>
    <s v=""/>
    <s v="РВИС ( ЭЛ ) РК"/>
  </r>
  <r>
    <n v="17"/>
    <x v="33"/>
    <s v="г. Чусовой, ул. Севастопольская, д. 26А"/>
    <n v="1998"/>
    <m/>
    <s v="блоки"/>
    <n v="4"/>
    <n v="3"/>
    <n v="1919.6"/>
    <n v="1919.6"/>
    <n v="1182.5999999999999"/>
    <n v="86"/>
    <n v="624061.96"/>
    <m/>
    <m/>
    <m/>
    <n v="624061.96"/>
    <n v="325.10000000000002"/>
    <n v="325.10000000000002"/>
    <x v="2"/>
    <x v="2"/>
    <m/>
    <m/>
    <s v="г. Чусовой, ул. Севастопольская, д. 26А: 2025"/>
    <n v="1"/>
    <s v=""/>
    <s v=""/>
    <s v=""/>
    <n v="1"/>
    <s v=""/>
    <s v=""/>
    <s v=""/>
    <s v=""/>
    <s v=""/>
    <s v=""/>
    <s v=""/>
    <s v=""/>
    <s v=""/>
    <s v=""/>
    <s v=""/>
    <s v=""/>
    <s v=""/>
    <s v=""/>
    <s v=""/>
    <s v=""/>
    <s v=""/>
    <s v="РВИС ( ХВС )"/>
  </r>
  <r>
    <n v="18"/>
    <x v="33"/>
    <s v="г. Чусовой, ул. Севастопольская, д. 63"/>
    <n v="1960"/>
    <m/>
    <s v="Кирпич"/>
    <n v="2"/>
    <n v="2"/>
    <n v="635.1"/>
    <n v="635.1"/>
    <n v="635.1"/>
    <n v="0"/>
    <n v="6069898.3899999997"/>
    <m/>
    <m/>
    <m/>
    <n v="6069898.3899999997"/>
    <n v="9557.3900015745548"/>
    <n v="9557.3900015745548"/>
    <x v="2"/>
    <x v="2"/>
    <m/>
    <m/>
    <s v="г. Чусовой, ул. Севастопольская, д. 63: 2025"/>
    <n v="1"/>
    <s v=""/>
    <s v=""/>
    <s v=""/>
    <s v=""/>
    <s v=""/>
    <s v=""/>
    <s v=""/>
    <s v=""/>
    <s v=""/>
    <n v="1"/>
    <s v=""/>
    <s v=""/>
    <s v=""/>
    <s v=""/>
    <s v=""/>
    <s v=""/>
    <s v=""/>
    <s v=""/>
    <s v=""/>
    <s v=""/>
    <s v=""/>
    <s v="РК"/>
  </r>
  <r>
    <n v="19"/>
    <x v="33"/>
    <s v="г. Чусовой, ул. Сивкова, д. 14"/>
    <n v="1972"/>
    <m/>
    <s v="Крупные блоки"/>
    <n v="5"/>
    <n v="6"/>
    <n v="4519"/>
    <n v="4519"/>
    <n v="4067.1"/>
    <n v="0"/>
    <n v="22063384.84"/>
    <m/>
    <m/>
    <m/>
    <n v="22063384.84"/>
    <n v="4882.3599999999997"/>
    <n v="4882.3599999999997"/>
    <x v="2"/>
    <x v="2"/>
    <m/>
    <m/>
    <s v="г. Чусовой, ул. Сивкова, д. 14: 2025"/>
    <n v="1"/>
    <s v=""/>
    <s v=""/>
    <s v=""/>
    <s v=""/>
    <s v=""/>
    <s v=""/>
    <s v=""/>
    <s v=""/>
    <s v=""/>
    <s v=""/>
    <n v="1"/>
    <s v=""/>
    <s v=""/>
    <s v=""/>
    <s v=""/>
    <s v=""/>
    <s v=""/>
    <s v=""/>
    <s v=""/>
    <s v=""/>
    <s v=""/>
    <s v="Рфа"/>
  </r>
  <r>
    <n v="20"/>
    <x v="33"/>
    <s v="г. Чусовой, ул. Сивкова, д. 16"/>
    <n v="1973"/>
    <m/>
    <s v="блочный"/>
    <n v="5"/>
    <n v="6"/>
    <n v="4593.8999999999996"/>
    <n v="4593.8999999999996"/>
    <n v="4593.8999999999996"/>
    <n v="0"/>
    <n v="22429073.600000001"/>
    <m/>
    <m/>
    <m/>
    <n v="22429073.600000001"/>
    <n v="4882.3599991292813"/>
    <n v="4882.3599991292813"/>
    <x v="2"/>
    <x v="2"/>
    <m/>
    <m/>
    <s v="г. Чусовой, ул. Сивкова, д. 16: 2025"/>
    <n v="1"/>
    <s v=""/>
    <s v=""/>
    <s v=""/>
    <s v=""/>
    <s v=""/>
    <s v=""/>
    <s v=""/>
    <s v=""/>
    <s v=""/>
    <s v=""/>
    <n v="1"/>
    <s v=""/>
    <s v=""/>
    <s v=""/>
    <s v=""/>
    <s v=""/>
    <s v=""/>
    <s v=""/>
    <s v=""/>
    <s v=""/>
    <s v=""/>
    <s v="Рфа"/>
  </r>
  <r>
    <n v="21"/>
    <x v="33"/>
    <s v="г. Чусовой, ул. Сивкова, д. 4"/>
    <n v="1974"/>
    <m/>
    <s v="блочный"/>
    <n v="5"/>
    <n v="6"/>
    <n v="4574.75"/>
    <n v="4574.75"/>
    <n v="4532.45"/>
    <n v="0"/>
    <n v="22335576.41"/>
    <m/>
    <m/>
    <m/>
    <n v="22335576.41"/>
    <n v="4882.3599999999997"/>
    <n v="4882.3599999999997"/>
    <x v="2"/>
    <x v="2"/>
    <m/>
    <m/>
    <s v="г. Чусовой, ул. Сивкова, д. 4: 2025"/>
    <n v="1"/>
    <s v=""/>
    <s v=""/>
    <s v=""/>
    <s v=""/>
    <s v=""/>
    <s v=""/>
    <s v=""/>
    <s v=""/>
    <s v=""/>
    <s v=""/>
    <n v="1"/>
    <s v=""/>
    <s v=""/>
    <s v=""/>
    <s v=""/>
    <s v=""/>
    <s v=""/>
    <s v=""/>
    <s v=""/>
    <s v=""/>
    <s v=""/>
    <s v="Рфа"/>
  </r>
  <r>
    <n v="22"/>
    <x v="33"/>
    <s v="г. Чусовой, ул. Толбухина, д. 3"/>
    <n v="1985"/>
    <m/>
    <s v="Шлакоблок"/>
    <n v="2"/>
    <n v="1"/>
    <n v="430.4"/>
    <n v="430.4"/>
    <n v="387.36"/>
    <n v="0"/>
    <n v="4113500.66"/>
    <m/>
    <m/>
    <m/>
    <n v="4113500.66"/>
    <n v="9557.3900092936819"/>
    <n v="9557.3900092936819"/>
    <x v="2"/>
    <x v="1"/>
    <m/>
    <m/>
    <s v="г. Чусовой, ул. Толбухина, д. 3: 2025"/>
    <n v="1"/>
    <s v=""/>
    <s v=""/>
    <s v=""/>
    <s v=""/>
    <s v=""/>
    <s v=""/>
    <s v=""/>
    <s v=""/>
    <s v=""/>
    <n v="1"/>
    <s v=""/>
    <s v=""/>
    <s v=""/>
    <s v=""/>
    <s v=""/>
    <s v=""/>
    <s v=""/>
    <s v=""/>
    <s v=""/>
    <s v=""/>
    <s v=""/>
    <s v="РК"/>
  </r>
  <r>
    <n v="23"/>
    <x v="33"/>
    <s v="г. Чусовой, ул. Чайковского, д. 12"/>
    <n v="1963"/>
    <m/>
    <s v="кирпич"/>
    <n v="5"/>
    <n v="4"/>
    <n v="3238.9"/>
    <n v="3062.1"/>
    <n v="2768.2"/>
    <n v="130"/>
    <n v="14586450.93"/>
    <m/>
    <m/>
    <m/>
    <n v="14586450.93"/>
    <n v="4763.5449299500342"/>
    <n v="4763.5449299500342"/>
    <x v="2"/>
    <x v="2"/>
    <m/>
    <m/>
    <s v="г. Чусовой, ул. Чайковского, д. 12: 2025"/>
    <n v="1"/>
    <s v=""/>
    <s v=""/>
    <s v=""/>
    <s v=""/>
    <s v=""/>
    <s v=""/>
    <s v=""/>
    <s v=""/>
    <s v=""/>
    <n v="1"/>
    <s v=""/>
    <s v=""/>
    <s v=""/>
    <s v=""/>
    <s v=""/>
    <s v=""/>
    <s v=""/>
    <s v=""/>
    <s v=""/>
    <s v=""/>
    <s v=""/>
    <s v="РК"/>
  </r>
  <r>
    <n v="24"/>
    <x v="33"/>
    <s v="г. Чусовой, ул. Чайковского, д. 12А"/>
    <n v="1964"/>
    <m/>
    <s v="кирпич"/>
    <n v="5"/>
    <n v="2"/>
    <n v="1568.5"/>
    <n v="1568.5"/>
    <n v="1425.8"/>
    <n v="66"/>
    <n v="7063771.1200000001"/>
    <m/>
    <m/>
    <m/>
    <n v="7063771.1200000001"/>
    <n v="4503.5200000000004"/>
    <n v="4503.5200000000004"/>
    <x v="2"/>
    <x v="2"/>
    <m/>
    <m/>
    <s v="г. Чусовой, ул. Чайковского, д. 12А: 2025"/>
    <n v="1"/>
    <s v=""/>
    <s v=""/>
    <s v=""/>
    <s v=""/>
    <s v=""/>
    <s v=""/>
    <s v=""/>
    <s v=""/>
    <s v=""/>
    <n v="1"/>
    <s v=""/>
    <s v=""/>
    <s v=""/>
    <s v=""/>
    <s v=""/>
    <s v=""/>
    <s v=""/>
    <s v=""/>
    <s v=""/>
    <s v=""/>
    <s v=""/>
    <s v="РК"/>
  </r>
  <r>
    <n v="25"/>
    <x v="33"/>
    <s v="г. Чусовой, ул. Чайковского, д. 4А"/>
    <n v="1967"/>
    <m/>
    <s v="кирпич"/>
    <n v="5"/>
    <n v="4"/>
    <n v="3204.1"/>
    <n v="3204.1"/>
    <n v="2912"/>
    <n v="149"/>
    <n v="14429728.43"/>
    <m/>
    <m/>
    <m/>
    <n v="14429728.43"/>
    <n v="4503.5199993757997"/>
    <n v="4503.5199993757997"/>
    <x v="2"/>
    <x v="2"/>
    <m/>
    <m/>
    <s v="г. Чусовой, ул. Чайковского, д. 4А: 2025"/>
    <n v="1"/>
    <s v=""/>
    <s v=""/>
    <s v=""/>
    <s v=""/>
    <s v=""/>
    <s v=""/>
    <s v=""/>
    <s v=""/>
    <s v=""/>
    <n v="1"/>
    <s v=""/>
    <s v=""/>
    <s v=""/>
    <s v=""/>
    <s v=""/>
    <s v=""/>
    <s v=""/>
    <s v=""/>
    <s v=""/>
    <s v=""/>
    <s v=""/>
    <s v="РК"/>
  </r>
  <r>
    <n v="26"/>
    <x v="33"/>
    <s v="г. Чусовой, ул. Школьная, д. 13"/>
    <n v="1958"/>
    <m/>
    <s v="Крупные блоки"/>
    <n v="3"/>
    <n v="3"/>
    <n v="1625.52"/>
    <n v="1479.22"/>
    <n v="1331.3"/>
    <n v="0"/>
    <n v="15535728.59"/>
    <m/>
    <m/>
    <m/>
    <n v="15535728.59"/>
    <n v="10502.649092089074"/>
    <n v="10502.649092089074"/>
    <x v="2"/>
    <x v="1"/>
    <m/>
    <m/>
    <s v="г. Чусовой, ул. Школьная, д. 13: 2025"/>
    <n v="1"/>
    <s v=""/>
    <s v=""/>
    <s v=""/>
    <s v=""/>
    <s v=""/>
    <s v=""/>
    <s v=""/>
    <s v=""/>
    <s v=""/>
    <n v="1"/>
    <s v=""/>
    <s v=""/>
    <s v=""/>
    <s v=""/>
    <s v=""/>
    <s v=""/>
    <s v=""/>
    <s v=""/>
    <s v=""/>
    <s v=""/>
    <s v=""/>
    <s v="РК"/>
  </r>
  <r>
    <n v="27"/>
    <x v="33"/>
    <s v="п. Калино, ул. Железнодорожная, д. 9"/>
    <n v="1957"/>
    <m/>
    <s v="Шлакоблок"/>
    <n v="2"/>
    <n v="2"/>
    <n v="469"/>
    <n v="418.4"/>
    <n v="310.2"/>
    <n v="21"/>
    <n v="3080096.5300000003"/>
    <m/>
    <m/>
    <m/>
    <n v="3080096.5300000003"/>
    <n v="7361.6073852772479"/>
    <n v="7361.6073852772479"/>
    <x v="2"/>
    <x v="1"/>
    <m/>
    <m/>
    <s v="п. Калино, ул. Железнодорожная, д. 9: 2025"/>
    <n v="2"/>
    <n v="1"/>
    <s v=""/>
    <s v=""/>
    <s v=""/>
    <s v=""/>
    <s v=""/>
    <s v=""/>
    <s v=""/>
    <s v=""/>
    <s v=""/>
    <n v="1"/>
    <s v=""/>
    <s v=""/>
    <s v=""/>
    <s v=""/>
    <s v=""/>
    <s v=""/>
    <s v=""/>
    <s v=""/>
    <s v=""/>
    <s v=""/>
    <s v="РВИС ( ЭЛ ) Рфа"/>
  </r>
  <r>
    <n v="28"/>
    <x v="33"/>
    <s v="п. Калино, ул. Мира, д. 2"/>
    <n v="1966"/>
    <m/>
    <s v="Шлакоблок"/>
    <n v="2"/>
    <n v="3"/>
    <n v="503.3"/>
    <n v="470.4"/>
    <n v="430.5"/>
    <n v="18"/>
    <n v="3586108.13"/>
    <m/>
    <m/>
    <m/>
    <n v="3586108.13"/>
    <n v="7623.5291879251699"/>
    <n v="7623.5291879251699"/>
    <x v="2"/>
    <x v="1"/>
    <m/>
    <m/>
    <s v="п. Калино, ул. Мира, д. 2: 2025"/>
    <n v="2"/>
    <s v=""/>
    <s v=""/>
    <s v=""/>
    <s v=""/>
    <s v=""/>
    <s v=""/>
    <s v=""/>
    <s v=""/>
    <s v=""/>
    <s v=""/>
    <n v="1"/>
    <s v=""/>
    <s v=""/>
    <n v="1"/>
    <s v=""/>
    <s v=""/>
    <s v=""/>
    <s v=""/>
    <s v=""/>
    <s v=""/>
    <s v=""/>
    <s v="Рфа РФ"/>
  </r>
  <r>
    <n v="0"/>
    <x v="1"/>
    <s v="Итого на 2026 год"/>
    <s v=""/>
    <m/>
    <s v=""/>
    <s v=""/>
    <s v=""/>
    <n v="1004808.6800000002"/>
    <n v="862402.45999999985"/>
    <n v="820889.39499999967"/>
    <n v="33924"/>
    <n v="4451227587.79"/>
    <n v="0"/>
    <n v="0"/>
    <n v="0"/>
    <n v="4451227587.79"/>
    <m/>
    <m/>
    <x v="0"/>
    <x v="0"/>
    <m/>
    <m/>
    <s v="Итого на 2026 год: 1900"/>
    <n v="0"/>
    <s v=""/>
    <s v=""/>
    <s v=""/>
    <s v=""/>
    <s v=""/>
    <s v=""/>
    <s v=""/>
    <s v=""/>
    <s v=""/>
    <s v=""/>
    <s v=""/>
    <s v=""/>
    <s v=""/>
    <s v=""/>
    <s v=""/>
    <s v=""/>
    <s v=""/>
    <s v=""/>
    <s v=""/>
    <s v=""/>
    <s v=""/>
    <s v=""/>
  </r>
  <r>
    <n v="0"/>
    <x v="1"/>
    <s v="Александровский муниципальный округ Пермского края"/>
    <s v=""/>
    <m/>
    <s v=""/>
    <s v=""/>
    <s v=""/>
    <n v="10313.66"/>
    <n v="6902.7"/>
    <n v="6703.8099999999995"/>
    <n v="348"/>
    <n v="91949621.539999992"/>
    <n v="0"/>
    <n v="0"/>
    <n v="0"/>
    <n v="91949621.539999992"/>
    <m/>
    <m/>
    <x v="0"/>
    <x v="0"/>
    <m/>
    <m/>
    <s v=""/>
    <n v="0"/>
    <s v=""/>
    <s v=""/>
    <s v=""/>
    <s v=""/>
    <s v=""/>
    <s v=""/>
    <s v=""/>
    <s v=""/>
    <s v=""/>
    <s v=""/>
    <s v=""/>
    <s v=""/>
    <s v=""/>
    <s v=""/>
    <s v=""/>
    <s v=""/>
    <s v=""/>
    <s v=""/>
    <s v=""/>
    <s v=""/>
    <s v=""/>
    <s v=""/>
  </r>
  <r>
    <n v="1"/>
    <x v="2"/>
    <s v="г. Александровск, ул. Кирова, д. 18"/>
    <n v="1958"/>
    <m/>
    <s v="Кирпич"/>
    <n v="2"/>
    <n v="2"/>
    <n v="436.46"/>
    <n v="298.91000000000003"/>
    <n v="255.95"/>
    <n v="18"/>
    <n v="323076.42"/>
    <m/>
    <m/>
    <m/>
    <n v="323076.42"/>
    <n v="1080.8484828209159"/>
    <n v="1080.8484828209159"/>
    <x v="3"/>
    <x v="1"/>
    <m/>
    <m/>
    <s v="г. Александровск, ул. Кирова, д. 18: 2026"/>
    <n v="1"/>
    <n v="1"/>
    <s v=""/>
    <s v=""/>
    <s v=""/>
    <s v=""/>
    <s v=""/>
    <s v=""/>
    <s v=""/>
    <s v=""/>
    <s v=""/>
    <s v=""/>
    <s v=""/>
    <s v=""/>
    <s v=""/>
    <s v=""/>
    <s v=""/>
    <s v=""/>
    <s v=""/>
    <s v=""/>
    <s v=""/>
    <s v=""/>
    <s v="РВИС ( ЭЛ )"/>
  </r>
  <r>
    <n v="2"/>
    <x v="2"/>
    <s v="г. Александровск, ул. Ленина, д. 36"/>
    <n v="1960"/>
    <m/>
    <s v="Кирпич"/>
    <n v="3"/>
    <n v="2"/>
    <n v="1012.47"/>
    <n v="627.82000000000005"/>
    <n v="567.64"/>
    <n v="37"/>
    <n v="21319590.909999996"/>
    <m/>
    <m/>
    <m/>
    <n v="21319590.909999996"/>
    <n v="33958.126389729528"/>
    <n v="33958.126389729528"/>
    <x v="3"/>
    <x v="1"/>
    <m/>
    <m/>
    <s v="г. Александровск, ул. Ленина, д. 36: 2026"/>
    <n v="6"/>
    <n v="1"/>
    <n v="1"/>
    <n v="1"/>
    <n v="1"/>
    <s v=""/>
    <n v="1"/>
    <s v=""/>
    <s v=""/>
    <s v=""/>
    <n v="1"/>
    <s v=""/>
    <s v=""/>
    <s v=""/>
    <s v=""/>
    <s v=""/>
    <s v=""/>
    <s v=""/>
    <s v=""/>
    <s v=""/>
    <s v=""/>
    <s v=""/>
    <s v="РВИС ( ЭЛ ТЕП ГАЗ ХВС ВОД ) РК"/>
  </r>
  <r>
    <n v="3"/>
    <x v="2"/>
    <s v="г. Александровск, ул. Чернышевского, д. 5"/>
    <n v="1961"/>
    <m/>
    <s v="Кирпич"/>
    <n v="3"/>
    <n v="2"/>
    <n v="958.4"/>
    <n v="618.70000000000005"/>
    <n v="577.79999999999995"/>
    <n v="37"/>
    <n v="5584740.5599999996"/>
    <m/>
    <m/>
    <m/>
    <n v="5584740.5599999996"/>
    <n v="9026.5727493130744"/>
    <n v="9026.5727493130744"/>
    <x v="3"/>
    <x v="1"/>
    <m/>
    <m/>
    <s v="г. Александровск, ул. Чернышевского, д. 5: 2026"/>
    <n v="1"/>
    <s v=""/>
    <s v=""/>
    <s v=""/>
    <s v=""/>
    <s v=""/>
    <s v=""/>
    <s v=""/>
    <s v=""/>
    <s v=""/>
    <s v=""/>
    <n v="1"/>
    <s v=""/>
    <s v=""/>
    <s v=""/>
    <s v=""/>
    <s v=""/>
    <s v=""/>
    <s v=""/>
    <s v=""/>
    <s v=""/>
    <s v=""/>
    <s v="Рфа"/>
  </r>
  <r>
    <n v="4"/>
    <x v="2"/>
    <s v="п. Яйва, ул. 6-ой Пятилетки, д. 16"/>
    <n v="1982"/>
    <m/>
    <s v="Панель"/>
    <n v="5"/>
    <n v="6"/>
    <n v="5784.47"/>
    <n v="4357.37"/>
    <n v="4103.87"/>
    <n v="205"/>
    <n v="26050476.329999998"/>
    <m/>
    <m/>
    <m/>
    <n v="26050476.329999998"/>
    <n v="5978.4861808843407"/>
    <n v="5978.4861808843407"/>
    <x v="3"/>
    <x v="2"/>
    <m/>
    <m/>
    <s v="п. Яйва, ул. 6-ой Пятилетки, д. 16: 2026"/>
    <n v="1"/>
    <s v=""/>
    <s v=""/>
    <s v=""/>
    <s v=""/>
    <s v=""/>
    <s v=""/>
    <s v=""/>
    <s v=""/>
    <s v=""/>
    <n v="1"/>
    <s v=""/>
    <s v=""/>
    <s v=""/>
    <s v=""/>
    <s v=""/>
    <s v=""/>
    <s v=""/>
    <s v=""/>
    <s v=""/>
    <s v=""/>
    <s v=""/>
    <s v="РК"/>
  </r>
  <r>
    <n v="5"/>
    <x v="2"/>
    <s v="п. Яйва, ул. 6-ой Пятилетки, д. 7"/>
    <n v="1960"/>
    <m/>
    <s v="Шлакоблок"/>
    <n v="2"/>
    <n v="2"/>
    <n v="617.36"/>
    <n v="375.7"/>
    <n v="617.36"/>
    <n v="21"/>
    <n v="11086248.370000001"/>
    <m/>
    <m/>
    <m/>
    <n v="11086248.370000001"/>
    <n v="29508.246925738626"/>
    <n v="29508.246925738626"/>
    <x v="3"/>
    <x v="1"/>
    <m/>
    <m/>
    <s v="п. Яйва, ул. 6-ой Пятилетки, д. 7: 2026"/>
    <n v="2"/>
    <s v=""/>
    <n v="1"/>
    <s v=""/>
    <s v=""/>
    <s v=""/>
    <s v=""/>
    <s v=""/>
    <s v=""/>
    <s v=""/>
    <n v="1"/>
    <s v=""/>
    <s v=""/>
    <s v=""/>
    <s v=""/>
    <s v=""/>
    <s v=""/>
    <s v=""/>
    <s v=""/>
    <s v=""/>
    <s v=""/>
    <s v=""/>
    <s v="РВИС ( ТЕП ) РК"/>
  </r>
  <r>
    <n v="6"/>
    <x v="2"/>
    <s v="п. Яйва, ул. Коммунистическая, д. 14"/>
    <n v="1962"/>
    <m/>
    <s v="Кирпич"/>
    <n v="2"/>
    <n v="2"/>
    <n v="1504.5"/>
    <n v="624.20000000000005"/>
    <n v="581.19000000000005"/>
    <n v="30"/>
    <n v="27585488.949999999"/>
    <m/>
    <m/>
    <m/>
    <n v="27585488.949999999"/>
    <n v="44193.349807753919"/>
    <n v="44193.349807753919"/>
    <x v="3"/>
    <x v="1"/>
    <m/>
    <m/>
    <s v="п. Яйва, ул. Коммунистическая, д. 14: 2026"/>
    <n v="3"/>
    <s v=""/>
    <n v="1"/>
    <s v=""/>
    <n v="1"/>
    <s v=""/>
    <s v=""/>
    <s v=""/>
    <s v=""/>
    <s v=""/>
    <n v="1"/>
    <s v=""/>
    <s v=""/>
    <s v=""/>
    <s v=""/>
    <s v=""/>
    <s v=""/>
    <s v=""/>
    <s v=""/>
    <s v=""/>
    <s v=""/>
    <s v=""/>
    <s v="РВИС ( ТЕП ХВС ) РК"/>
  </r>
  <r>
    <n v="0"/>
    <x v="1"/>
    <s v="Верещагинский городской округ Пермского края"/>
    <s v=""/>
    <m/>
    <s v=""/>
    <s v=""/>
    <s v=""/>
    <n v="7004.3"/>
    <n v="6999.4000000000005"/>
    <n v="6491.02"/>
    <n v="0"/>
    <n v="81662393.099999994"/>
    <n v="0"/>
    <n v="0"/>
    <n v="0"/>
    <n v="81662393.099999994"/>
    <m/>
    <m/>
    <x v="0"/>
    <x v="0"/>
    <m/>
    <m/>
    <s v=""/>
    <n v="0"/>
    <s v=""/>
    <s v=""/>
    <s v=""/>
    <s v=""/>
    <s v=""/>
    <s v=""/>
    <s v=""/>
    <s v=""/>
    <s v=""/>
    <s v=""/>
    <s v=""/>
    <s v=""/>
    <s v=""/>
    <s v=""/>
    <s v=""/>
    <s v=""/>
    <s v=""/>
    <s v=""/>
    <s v=""/>
    <s v=""/>
    <s v=""/>
    <s v=""/>
  </r>
  <r>
    <n v="1"/>
    <x v="5"/>
    <s v="г. Верещагино, ул. Железнодорожная, д. 73"/>
    <n v="1971"/>
    <m/>
    <s v="Кирпич"/>
    <n v="2"/>
    <n v="2"/>
    <n v="451.3"/>
    <n v="451.3"/>
    <n v="406.17"/>
    <n v="0"/>
    <n v="2629792.7999999998"/>
    <m/>
    <m/>
    <m/>
    <n v="2629792.7999999998"/>
    <n v="5827.1500110791039"/>
    <n v="5827.1500110791039"/>
    <x v="3"/>
    <x v="2"/>
    <m/>
    <m/>
    <s v="г. Верещагино, ул. Железнодорожная, д. 73: 2026"/>
    <n v="1"/>
    <s v=""/>
    <s v=""/>
    <s v=""/>
    <s v=""/>
    <s v=""/>
    <s v=""/>
    <s v=""/>
    <s v=""/>
    <s v=""/>
    <s v=""/>
    <n v="1"/>
    <s v=""/>
    <s v=""/>
    <s v=""/>
    <s v=""/>
    <s v=""/>
    <s v=""/>
    <s v=""/>
    <s v=""/>
    <s v=""/>
    <s v=""/>
    <s v="Рфа"/>
  </r>
  <r>
    <n v="2"/>
    <x v="5"/>
    <s v="г. Верещагино, ул. Олега Кошевого, д. 16"/>
    <n v="1993"/>
    <m/>
    <s v="Панель"/>
    <n v="5"/>
    <n v="9"/>
    <n v="6553"/>
    <n v="6548.1"/>
    <n v="6084.85"/>
    <n v="0"/>
    <n v="31994105.079999998"/>
    <m/>
    <m/>
    <m/>
    <n v="31994105.079999998"/>
    <n v="4886.0135123165492"/>
    <n v="4886.0135123165492"/>
    <x v="3"/>
    <x v="2"/>
    <m/>
    <m/>
    <s v="г. Верещагино, ул. Олега Кошевого, д. 16: 2026"/>
    <n v="1"/>
    <s v=""/>
    <s v=""/>
    <s v=""/>
    <s v=""/>
    <s v=""/>
    <s v=""/>
    <s v=""/>
    <s v=""/>
    <s v=""/>
    <s v=""/>
    <n v="1"/>
    <s v=""/>
    <s v=""/>
    <s v=""/>
    <s v=""/>
    <s v=""/>
    <s v=""/>
    <s v=""/>
    <s v=""/>
    <s v=""/>
    <s v=""/>
    <s v="Рфа"/>
  </r>
  <r>
    <n v="3"/>
    <x v="5"/>
    <s v="г. Верещагино, ул. Свободы, д. 86"/>
    <n v="1981"/>
    <m/>
    <s v="Кирпич"/>
    <n v="5"/>
    <n v="6"/>
    <n v="4506"/>
    <n v="4506"/>
    <n v="4224"/>
    <n v="151"/>
    <n v="42744501.780000001"/>
    <m/>
    <m/>
    <m/>
    <n v="42744501.780000001"/>
    <n v="9486.130000000001"/>
    <n v="9486.130000000001"/>
    <x v="3"/>
    <x v="1"/>
    <m/>
    <m/>
    <s v="г. Верещагино, ул. Свободы, д. 86: 2026"/>
    <n v="6"/>
    <n v="1"/>
    <n v="1"/>
    <s v=""/>
    <n v="1"/>
    <s v=""/>
    <n v="1"/>
    <s v=""/>
    <s v=""/>
    <s v=""/>
    <s v=""/>
    <n v="1"/>
    <s v=""/>
    <s v=""/>
    <n v="1"/>
    <s v=""/>
    <s v=""/>
    <s v=""/>
    <s v=""/>
    <s v=""/>
    <s v=""/>
    <s v=""/>
    <s v="РВИС ( ЭЛ ТЕП ХВС ВОД ) Рфа РФ"/>
  </r>
  <r>
    <n v="4"/>
    <x v="5"/>
    <s v="г. Верещагино, ул. Строителей, д. 98"/>
    <n v="1969"/>
    <m/>
    <s v="кирпич"/>
    <n v="2"/>
    <n v="2"/>
    <n v="432.2"/>
    <n v="432.2"/>
    <n v="432.2"/>
    <n v="20"/>
    <n v="4293993.4400000004"/>
    <m/>
    <m/>
    <m/>
    <n v="4293993.4400000004"/>
    <n v="9935.2000000000007"/>
    <n v="9935.2000000000007"/>
    <x v="3"/>
    <x v="2"/>
    <m/>
    <m/>
    <s v="г. Верещагино, ул. Строителей, д. 98: 2026"/>
    <n v="2"/>
    <s v=""/>
    <s v=""/>
    <s v=""/>
    <n v="1"/>
    <s v=""/>
    <s v=""/>
    <s v=""/>
    <s v=""/>
    <s v=""/>
    <n v="1"/>
    <s v=""/>
    <s v=""/>
    <s v=""/>
    <s v=""/>
    <s v=""/>
    <s v=""/>
    <s v=""/>
    <s v=""/>
    <s v=""/>
    <s v=""/>
    <s v=""/>
    <s v="РВИС ( ХВС ) РК"/>
  </r>
  <r>
    <n v="0"/>
    <x v="1"/>
    <s v="Горнозаводской городской округ Пермского края"/>
    <s v=""/>
    <m/>
    <s v=""/>
    <s v=""/>
    <s v=""/>
    <n v="5149.7999999999993"/>
    <n v="4803.9000000000005"/>
    <n v="4221.32"/>
    <n v="20"/>
    <n v="36918723.119999997"/>
    <n v="0"/>
    <n v="0"/>
    <n v="0"/>
    <n v="36918723.119999997"/>
    <m/>
    <m/>
    <x v="0"/>
    <x v="0"/>
    <m/>
    <m/>
    <s v=""/>
    <n v="0"/>
    <s v=""/>
    <s v=""/>
    <s v=""/>
    <s v=""/>
    <s v=""/>
    <s v=""/>
    <s v=""/>
    <s v=""/>
    <s v=""/>
    <s v=""/>
    <s v=""/>
    <s v=""/>
    <s v=""/>
    <s v=""/>
    <s v=""/>
    <s v=""/>
    <s v=""/>
    <s v=""/>
    <s v=""/>
    <s v=""/>
    <s v=""/>
    <s v=""/>
  </r>
  <r>
    <n v="1"/>
    <x v="7"/>
    <s v="рп Пашия, ул. Ленина, д. 27"/>
    <n v="1968"/>
    <m/>
    <s v="Кирпич"/>
    <n v="2"/>
    <n v="2"/>
    <n v="509.4"/>
    <n v="448.1"/>
    <n v="301.10000000000002"/>
    <n v="20"/>
    <n v="2968350.21"/>
    <m/>
    <m/>
    <m/>
    <n v="2968350.21"/>
    <n v="6624.3030796697158"/>
    <n v="6624.3030796697158"/>
    <x v="3"/>
    <x v="1"/>
    <m/>
    <m/>
    <s v="рп Пашия, ул. Ленина, д. 27: 2026"/>
    <n v="1"/>
    <s v=""/>
    <s v=""/>
    <s v=""/>
    <s v=""/>
    <s v=""/>
    <s v=""/>
    <s v=""/>
    <s v=""/>
    <s v=""/>
    <s v=""/>
    <n v="1"/>
    <s v=""/>
    <s v=""/>
    <s v=""/>
    <s v=""/>
    <s v=""/>
    <s v=""/>
    <s v=""/>
    <s v=""/>
    <s v=""/>
    <s v=""/>
    <s v="Рфа"/>
  </r>
  <r>
    <n v="2"/>
    <x v="7"/>
    <s v="рп Пашия, ул. Свердловская, д. 27"/>
    <n v="1982"/>
    <m/>
    <s v="Крупные блоки"/>
    <n v="5"/>
    <n v="5"/>
    <n v="4640.3999999999996"/>
    <n v="4355.8"/>
    <n v="3920.22"/>
    <n v="0"/>
    <n v="33950372.909999996"/>
    <m/>
    <m/>
    <m/>
    <n v="33950372.909999996"/>
    <n v="7794.2910395334948"/>
    <n v="7794.2910395334948"/>
    <x v="3"/>
    <x v="1"/>
    <m/>
    <m/>
    <s v="рп Пашия, ул. Свердловская, д. 27: 2026"/>
    <n v="3"/>
    <s v=""/>
    <n v="1"/>
    <s v=""/>
    <n v="1"/>
    <s v=""/>
    <s v=""/>
    <s v=""/>
    <s v=""/>
    <s v=""/>
    <n v="1"/>
    <s v=""/>
    <s v=""/>
    <s v=""/>
    <s v=""/>
    <s v=""/>
    <s v=""/>
    <s v=""/>
    <s v=""/>
    <s v=""/>
    <s v=""/>
    <s v=""/>
    <s v="РВИС ( ТЕП ХВС ) РК"/>
  </r>
  <r>
    <n v="0"/>
    <x v="1"/>
    <s v="Губахинский муниципальный округ Пермского края"/>
    <s v=""/>
    <m/>
    <s v=""/>
    <s v=""/>
    <s v=""/>
    <n v="17785.5"/>
    <n v="16803.600000000002"/>
    <n v="15803.299999999997"/>
    <n v="492"/>
    <n v="103796873.52"/>
    <n v="0"/>
    <n v="0"/>
    <n v="0"/>
    <n v="103796873.52"/>
    <m/>
    <m/>
    <x v="0"/>
    <x v="0"/>
    <m/>
    <m/>
    <s v=""/>
    <n v="0"/>
    <s v=""/>
    <s v=""/>
    <s v=""/>
    <s v=""/>
    <s v=""/>
    <s v=""/>
    <s v=""/>
    <s v=""/>
    <s v=""/>
    <s v=""/>
    <s v=""/>
    <s v=""/>
    <s v=""/>
    <s v=""/>
    <s v=""/>
    <s v=""/>
    <s v=""/>
    <s v=""/>
    <s v=""/>
    <s v=""/>
    <s v=""/>
    <s v=""/>
  </r>
  <r>
    <n v="1"/>
    <x v="9"/>
    <s v="г. Губаха, пр-т Ленина, д. 36"/>
    <n v="1960"/>
    <m/>
    <s v="Блоки"/>
    <n v="3"/>
    <n v="5"/>
    <n v="3130"/>
    <n v="3001.6"/>
    <n v="2468.4"/>
    <n v="113"/>
    <n v="33438948.100000005"/>
    <m/>
    <m/>
    <m/>
    <n v="33438948.100000005"/>
    <n v="11140.374500266527"/>
    <n v="11140.374500266527"/>
    <x v="3"/>
    <x v="1"/>
    <m/>
    <m/>
    <s v="г. Губаха, пр-т Ленина, д. 36: 2026"/>
    <n v="4"/>
    <n v="1"/>
    <n v="1"/>
    <s v=""/>
    <n v="1"/>
    <n v="1"/>
    <s v=""/>
    <s v=""/>
    <s v=""/>
    <s v=""/>
    <s v=""/>
    <s v=""/>
    <s v=""/>
    <s v=""/>
    <s v=""/>
    <s v=""/>
    <s v=""/>
    <s v=""/>
    <s v=""/>
    <s v=""/>
    <s v=""/>
    <s v=""/>
    <s v="РВИС ( ЭЛ ТЕП ХВС ГВС )"/>
  </r>
  <r>
    <n v="2"/>
    <x v="9"/>
    <s v="г. Губаха, пр-т Октябрьский, д. 12"/>
    <n v="1974"/>
    <m/>
    <s v="Крупные блоки"/>
    <n v="5"/>
    <n v="6"/>
    <n v="4560"/>
    <n v="4477.1000000000004"/>
    <n v="4247.5"/>
    <n v="0"/>
    <n v="3905640"/>
    <m/>
    <m/>
    <m/>
    <n v="3905640"/>
    <n v="872.35933975117814"/>
    <n v="872.35933975117814"/>
    <x v="3"/>
    <x v="1"/>
    <m/>
    <m/>
    <s v="г. Губаха, пр-т Октябрьский, д. 12: 2026"/>
    <n v="1"/>
    <s v=""/>
    <s v=""/>
    <s v=""/>
    <s v=""/>
    <n v="1"/>
    <s v=""/>
    <s v=""/>
    <s v=""/>
    <s v=""/>
    <s v=""/>
    <s v=""/>
    <s v=""/>
    <s v=""/>
    <s v=""/>
    <s v=""/>
    <s v=""/>
    <s v=""/>
    <s v=""/>
    <s v=""/>
    <s v=""/>
    <s v=""/>
    <s v="РВИС ( ГВС )"/>
  </r>
  <r>
    <n v="3"/>
    <x v="9"/>
    <s v="г. Губаха, ул. 20 Партсъезда, д. 22"/>
    <n v="1953"/>
    <m/>
    <s v="Крупные блоки"/>
    <n v="2"/>
    <n v="1"/>
    <n v="443.4"/>
    <n v="406.7"/>
    <n v="406.7"/>
    <n v="7"/>
    <n v="4237746.7300000004"/>
    <m/>
    <m/>
    <m/>
    <n v="4237746.7300000004"/>
    <n v="10419.834595524959"/>
    <n v="10419.834595524959"/>
    <x v="3"/>
    <x v="1"/>
    <m/>
    <m/>
    <s v="г. Губаха, ул. 20 Партсъезда, д. 22: 2026"/>
    <n v="1"/>
    <s v=""/>
    <s v=""/>
    <s v=""/>
    <s v=""/>
    <s v=""/>
    <s v=""/>
    <s v=""/>
    <s v=""/>
    <s v=""/>
    <n v="1"/>
    <s v=""/>
    <s v=""/>
    <s v=""/>
    <s v=""/>
    <s v=""/>
    <s v=""/>
    <s v=""/>
    <s v=""/>
    <s v=""/>
    <s v=""/>
    <s v=""/>
    <s v="РК"/>
  </r>
  <r>
    <n v="4"/>
    <x v="9"/>
    <s v="г. Губаха, ул. Бутлерова, д. 3"/>
    <n v="1951"/>
    <m/>
    <s v="Крупные блоки"/>
    <n v="2"/>
    <n v="1"/>
    <n v="580.20000000000005"/>
    <n v="533.4"/>
    <n v="533.4"/>
    <n v="27"/>
    <n v="5545197.6799999997"/>
    <m/>
    <m/>
    <m/>
    <n v="5545197.6799999997"/>
    <n v="10395.946156730408"/>
    <n v="10395.946156730408"/>
    <x v="3"/>
    <x v="1"/>
    <m/>
    <m/>
    <s v="г. Губаха, ул. Бутлерова, д. 3: 2026"/>
    <n v="1"/>
    <s v=""/>
    <s v=""/>
    <s v=""/>
    <s v=""/>
    <s v=""/>
    <s v=""/>
    <s v=""/>
    <s v=""/>
    <s v=""/>
    <n v="1"/>
    <s v=""/>
    <s v=""/>
    <s v=""/>
    <s v=""/>
    <s v=""/>
    <s v=""/>
    <s v=""/>
    <s v=""/>
    <s v=""/>
    <s v=""/>
    <s v=""/>
    <s v="РК"/>
  </r>
  <r>
    <n v="5"/>
    <x v="9"/>
    <s v="г. Губаха, ул. Газеты Правда, д. 23"/>
    <n v="1953"/>
    <m/>
    <s v="Блоки"/>
    <n v="2"/>
    <n v="2"/>
    <n v="896.8"/>
    <n v="821.2"/>
    <n v="724.1"/>
    <n v="29"/>
    <n v="1140469.53"/>
    <m/>
    <m/>
    <m/>
    <n v="1140469.53"/>
    <n v="1388.7841329761325"/>
    <n v="1388.7841329761325"/>
    <x v="3"/>
    <x v="1"/>
    <m/>
    <m/>
    <s v="г. Губаха, ул. Газеты Правда, д. 23: 2026"/>
    <n v="1"/>
    <s v=""/>
    <s v=""/>
    <s v=""/>
    <s v=""/>
    <s v=""/>
    <s v=""/>
    <n v="1"/>
    <s v=""/>
    <s v=""/>
    <s v=""/>
    <s v=""/>
    <s v=""/>
    <s v=""/>
    <s v=""/>
    <s v=""/>
    <s v=""/>
    <s v=""/>
    <s v=""/>
    <s v=""/>
    <s v=""/>
    <s v=""/>
    <s v="РП"/>
  </r>
  <r>
    <n v="6"/>
    <x v="9"/>
    <s v="г. Губаха, ул. Газеты Правда, д. 28"/>
    <n v="1954"/>
    <m/>
    <s v="Блоки"/>
    <n v="2"/>
    <n v="2"/>
    <n v="424.3"/>
    <n v="380.1"/>
    <n v="380.1"/>
    <n v="11"/>
    <n v="2472459.75"/>
    <m/>
    <m/>
    <m/>
    <n v="2472459.75"/>
    <n v="6504.7612470402519"/>
    <n v="6504.7612470402519"/>
    <x v="3"/>
    <x v="1"/>
    <m/>
    <m/>
    <s v="г. Губаха, ул. Газеты Правда, д. 28: 2026"/>
    <n v="1"/>
    <s v=""/>
    <s v=""/>
    <s v=""/>
    <s v=""/>
    <s v=""/>
    <s v=""/>
    <s v=""/>
    <s v=""/>
    <s v=""/>
    <s v=""/>
    <n v="1"/>
    <s v=""/>
    <s v=""/>
    <s v=""/>
    <s v=""/>
    <s v=""/>
    <s v=""/>
    <s v=""/>
    <s v=""/>
    <s v=""/>
    <s v=""/>
    <s v="Рфа"/>
  </r>
  <r>
    <n v="7"/>
    <x v="9"/>
    <s v="г. Губаха, ул. Дзержинского, д. 8"/>
    <n v="1952"/>
    <m/>
    <s v="Кирпич"/>
    <n v="2"/>
    <n v="2"/>
    <n v="717.5"/>
    <n v="654.5"/>
    <n v="654.5"/>
    <n v="30"/>
    <n v="6489644"/>
    <m/>
    <m/>
    <m/>
    <n v="6489644"/>
    <n v="9915.4224598930487"/>
    <n v="9915.4224598930487"/>
    <x v="3"/>
    <x v="1"/>
    <m/>
    <m/>
    <s v="г. Губаха, ул. Дзержинского, д. 8: 2026"/>
    <n v="2"/>
    <s v=""/>
    <n v="1"/>
    <s v=""/>
    <s v=""/>
    <s v=""/>
    <n v="1"/>
    <s v=""/>
    <s v=""/>
    <s v=""/>
    <s v=""/>
    <s v=""/>
    <s v=""/>
    <s v=""/>
    <s v=""/>
    <s v=""/>
    <s v=""/>
    <s v=""/>
    <s v=""/>
    <s v=""/>
    <s v=""/>
    <s v=""/>
    <s v="РВИС ( ТЕП ВОД )"/>
  </r>
  <r>
    <n v="8"/>
    <x v="9"/>
    <s v="г. Губаха, ул. Мира, д. 22"/>
    <n v="1954"/>
    <m/>
    <s v="Крупные блоки"/>
    <n v="2"/>
    <n v="1"/>
    <n v="578.20000000000005"/>
    <n v="533.79999999999995"/>
    <n v="533.79999999999995"/>
    <n v="21"/>
    <n v="5526082.9000000004"/>
    <m/>
    <m/>
    <m/>
    <n v="5526082.9000000004"/>
    <n v="10352.347133757963"/>
    <n v="10352.347133757963"/>
    <x v="3"/>
    <x v="1"/>
    <m/>
    <m/>
    <s v="г. Губаха, ул. Мира, д. 22: 2026"/>
    <n v="1"/>
    <s v=""/>
    <s v=""/>
    <s v=""/>
    <s v=""/>
    <s v=""/>
    <s v=""/>
    <s v=""/>
    <s v=""/>
    <s v=""/>
    <n v="1"/>
    <s v=""/>
    <s v=""/>
    <s v=""/>
    <s v=""/>
    <s v=""/>
    <s v=""/>
    <s v=""/>
    <s v=""/>
    <s v=""/>
    <s v=""/>
    <s v=""/>
    <s v="РК"/>
  </r>
  <r>
    <n v="9"/>
    <x v="9"/>
    <s v="г. Губаха, ул. Мира, д. 27А"/>
    <n v="1958"/>
    <m/>
    <s v="Блоки"/>
    <n v="3"/>
    <n v="3"/>
    <n v="1564.8"/>
    <n v="1439.8"/>
    <n v="1439.8"/>
    <n v="65"/>
    <n v="14955403.869999999"/>
    <m/>
    <m/>
    <m/>
    <n v="14955403.869999999"/>
    <n v="10387.139790248646"/>
    <n v="10387.139790248646"/>
    <x v="3"/>
    <x v="1"/>
    <m/>
    <m/>
    <s v="г. Губаха, ул. Мира, д. 27А: 2026"/>
    <n v="1"/>
    <s v=""/>
    <s v=""/>
    <s v=""/>
    <s v=""/>
    <s v=""/>
    <s v=""/>
    <s v=""/>
    <s v=""/>
    <s v=""/>
    <n v="1"/>
    <s v=""/>
    <s v=""/>
    <s v=""/>
    <s v=""/>
    <s v=""/>
    <s v=""/>
    <s v=""/>
    <s v=""/>
    <s v=""/>
    <s v=""/>
    <s v=""/>
    <s v="РК"/>
  </r>
  <r>
    <n v="10"/>
    <x v="9"/>
    <s v="г. Губаха, ул. Орджоникидзе, д. 14"/>
    <n v="1962"/>
    <m/>
    <s v="Блоки"/>
    <n v="5"/>
    <n v="2"/>
    <n v="1722.8"/>
    <n v="1600.5"/>
    <n v="1560.3"/>
    <n v="77"/>
    <n v="7216550.7800000012"/>
    <m/>
    <m/>
    <m/>
    <n v="7216550.7800000012"/>
    <n v="4508.9351952514844"/>
    <n v="4508.9351952514844"/>
    <x v="3"/>
    <x v="1"/>
    <m/>
    <m/>
    <s v="г. Губаха, ул. Орджоникидзе, д. 14: 2026"/>
    <n v="4"/>
    <n v="1"/>
    <n v="1"/>
    <s v=""/>
    <n v="1"/>
    <n v="1"/>
    <s v=""/>
    <s v=""/>
    <s v=""/>
    <s v=""/>
    <s v=""/>
    <s v=""/>
    <s v=""/>
    <s v=""/>
    <s v=""/>
    <s v=""/>
    <s v=""/>
    <s v=""/>
    <s v=""/>
    <s v=""/>
    <s v=""/>
    <s v=""/>
    <s v="РВИС ( ЭЛ ТЕП ХВС ГВС )"/>
  </r>
  <r>
    <n v="11"/>
    <x v="9"/>
    <s v="г. Губаха, ул. Орджоникидзе, д. 6"/>
    <n v="1962"/>
    <m/>
    <s v="Кирпич"/>
    <n v="2"/>
    <n v="2"/>
    <n v="337"/>
    <n v="337"/>
    <n v="280.2"/>
    <n v="18"/>
    <n v="1963749.55"/>
    <m/>
    <m/>
    <m/>
    <n v="1963749.55"/>
    <n v="5827.1500000000005"/>
    <n v="5827.1500000000005"/>
    <x v="3"/>
    <x v="1"/>
    <m/>
    <m/>
    <s v="г. Губаха, ул. Орджоникидзе, д. 6: 2026"/>
    <n v="1"/>
    <s v=""/>
    <s v=""/>
    <s v=""/>
    <s v=""/>
    <s v=""/>
    <s v=""/>
    <s v=""/>
    <s v=""/>
    <s v=""/>
    <s v=""/>
    <n v="1"/>
    <s v=""/>
    <s v=""/>
    <s v=""/>
    <s v=""/>
    <s v=""/>
    <s v=""/>
    <s v=""/>
    <s v=""/>
    <s v=""/>
    <s v=""/>
    <s v="Рфа"/>
  </r>
  <r>
    <n v="12"/>
    <x v="9"/>
    <s v="г. Губаха, ул. Циолковского, д. 1"/>
    <n v="1967"/>
    <m/>
    <s v="Шлакоблок"/>
    <n v="2"/>
    <n v="2"/>
    <n v="634"/>
    <n v="634"/>
    <n v="634"/>
    <n v="24"/>
    <n v="6298916.7999999998"/>
    <m/>
    <m/>
    <m/>
    <n v="6298916.7999999998"/>
    <n v="9935.1999999999989"/>
    <n v="9935.1999999999989"/>
    <x v="3"/>
    <x v="1"/>
    <m/>
    <m/>
    <s v="г. Губаха, ул. Циолковского, д. 1: 2026"/>
    <n v="2"/>
    <s v=""/>
    <s v=""/>
    <s v=""/>
    <n v="1"/>
    <s v=""/>
    <s v=""/>
    <s v=""/>
    <s v=""/>
    <s v=""/>
    <n v="1"/>
    <s v=""/>
    <s v=""/>
    <s v=""/>
    <s v=""/>
    <s v=""/>
    <s v=""/>
    <s v=""/>
    <s v=""/>
    <s v=""/>
    <s v=""/>
    <s v=""/>
    <s v="РВИС ( ХВС ) РК"/>
  </r>
  <r>
    <n v="13"/>
    <x v="9"/>
    <s v="г. Губаха, ул. Чернигина, д. 2"/>
    <n v="1965"/>
    <m/>
    <s v="Крупные блоки"/>
    <n v="4"/>
    <n v="3"/>
    <n v="2196.5"/>
    <n v="1983.9"/>
    <n v="1940.5"/>
    <n v="70"/>
    <n v="10606063.83"/>
    <m/>
    <m/>
    <m/>
    <n v="10606063.83"/>
    <n v="5346.0677604717976"/>
    <n v="5346.0677604717976"/>
    <x v="3"/>
    <x v="1"/>
    <m/>
    <m/>
    <s v="г. Губаха, ул. Чернигина, д. 2: 2026"/>
    <n v="2"/>
    <s v=""/>
    <s v=""/>
    <s v=""/>
    <n v="1"/>
    <s v=""/>
    <s v=""/>
    <s v=""/>
    <s v=""/>
    <s v=""/>
    <n v="1"/>
    <s v=""/>
    <s v=""/>
    <s v=""/>
    <s v=""/>
    <s v=""/>
    <s v=""/>
    <s v=""/>
    <s v=""/>
    <s v=""/>
    <s v=""/>
    <s v=""/>
    <s v="РВИС ( ХВС ) РК"/>
  </r>
  <r>
    <n v="0"/>
    <x v="1"/>
    <s v="Добрянский городской округ Пермского края"/>
    <s v=""/>
    <m/>
    <s v=""/>
    <s v=""/>
    <s v=""/>
    <n v="6225.0000000000009"/>
    <n v="5238.9000000000005"/>
    <n v="1302.7"/>
    <n v="259"/>
    <n v="14598602.939999999"/>
    <n v="0"/>
    <n v="0"/>
    <n v="0"/>
    <n v="14598602.939999999"/>
    <m/>
    <m/>
    <x v="0"/>
    <x v="0"/>
    <m/>
    <m/>
    <s v=""/>
    <n v="0"/>
    <s v=""/>
    <s v=""/>
    <s v=""/>
    <s v=""/>
    <s v=""/>
    <s v=""/>
    <s v=""/>
    <s v=""/>
    <s v=""/>
    <s v=""/>
    <s v=""/>
    <s v=""/>
    <s v=""/>
    <s v=""/>
    <s v=""/>
    <s v=""/>
    <s v=""/>
    <s v=""/>
    <s v=""/>
    <s v=""/>
    <s v=""/>
    <s v=""/>
  </r>
  <r>
    <n v="1"/>
    <x v="10"/>
    <s v="п. Пальники, ул. Молодежная, д. 5"/>
    <n v="1968"/>
    <m/>
    <s v="Шлакоблок"/>
    <n v="2"/>
    <n v="2"/>
    <n v="446.6"/>
    <n v="446.6"/>
    <n v="446.6"/>
    <n v="42"/>
    <n v="7450440.2200000007"/>
    <m/>
    <m/>
    <m/>
    <n v="7450440.2200000007"/>
    <n v="16682.579982086878"/>
    <n v="16682.579982086878"/>
    <x v="3"/>
    <x v="1"/>
    <m/>
    <m/>
    <s v="п. Пальники, ул. Молодежная, д. 5: 2026"/>
    <n v="3"/>
    <s v=""/>
    <s v=""/>
    <s v=""/>
    <s v=""/>
    <s v=""/>
    <s v=""/>
    <s v=""/>
    <s v=""/>
    <s v=""/>
    <n v="1"/>
    <n v="1"/>
    <s v=""/>
    <s v=""/>
    <n v="1"/>
    <s v=""/>
    <s v=""/>
    <s v=""/>
    <s v=""/>
    <s v=""/>
    <s v=""/>
    <s v=""/>
    <s v="РК Рфа РФ"/>
  </r>
  <r>
    <n v="2"/>
    <x v="10"/>
    <s v="пгт Полазна, ул. 50 лет Октября, д. 5"/>
    <n v="1971"/>
    <m/>
    <s v="кирпич"/>
    <n v="5"/>
    <n v="6"/>
    <n v="5350.6"/>
    <n v="4404.5"/>
    <n v="468.3"/>
    <n v="192"/>
    <n v="2800504.04"/>
    <m/>
    <m/>
    <m/>
    <n v="2800504.04"/>
    <n v="635.82791236235664"/>
    <n v="635.82791236235664"/>
    <x v="3"/>
    <x v="2"/>
    <m/>
    <m/>
    <s v="пгт Полазна, ул. 50 лет Октября, д. 5: 2026"/>
    <n v="1"/>
    <s v=""/>
    <s v=""/>
    <n v="1"/>
    <s v=""/>
    <s v=""/>
    <s v=""/>
    <s v=""/>
    <s v=""/>
    <s v=""/>
    <s v=""/>
    <s v=""/>
    <s v=""/>
    <s v=""/>
    <s v=""/>
    <s v=""/>
    <s v=""/>
    <s v=""/>
    <s v=""/>
    <s v=""/>
    <s v=""/>
    <s v=""/>
    <s v="РВИС ( ГАЗ )"/>
  </r>
  <r>
    <n v="3"/>
    <x v="10"/>
    <s v="пгт Полазна, ул. Нефтяников, д. 8"/>
    <n v="1953"/>
    <m/>
    <s v="Кирпич"/>
    <n v="2"/>
    <n v="2"/>
    <n v="427.8"/>
    <n v="387.8"/>
    <n v="387.8"/>
    <n v="25"/>
    <n v="4347658.68"/>
    <m/>
    <m/>
    <m/>
    <n v="4347658.68"/>
    <n v="11211.084785972149"/>
    <n v="11211.084785972149"/>
    <x v="3"/>
    <x v="1"/>
    <m/>
    <m/>
    <s v="пгт Полазна, ул. Нефтяников, д. 8: 2026"/>
    <n v="4"/>
    <n v="1"/>
    <n v="1"/>
    <s v=""/>
    <n v="1"/>
    <s v=""/>
    <n v="1"/>
    <s v=""/>
    <s v=""/>
    <s v=""/>
    <s v=""/>
    <s v=""/>
    <s v=""/>
    <s v=""/>
    <s v=""/>
    <s v=""/>
    <s v=""/>
    <s v=""/>
    <s v=""/>
    <s v=""/>
    <s v=""/>
    <s v=""/>
    <s v="РВИС ( ЭЛ ТЕП ХВС ВОД )"/>
  </r>
  <r>
    <n v="0"/>
    <x v="1"/>
    <s v="Красновишерский городской округ Пермского края"/>
    <s v=""/>
    <m/>
    <s v=""/>
    <s v=""/>
    <s v=""/>
    <n v="8816.1999999999989"/>
    <n v="7980.3"/>
    <n v="7675.4000000000005"/>
    <n v="366"/>
    <n v="32950854.010000002"/>
    <n v="0"/>
    <n v="0"/>
    <n v="0"/>
    <n v="32950854.010000002"/>
    <m/>
    <m/>
    <x v="0"/>
    <x v="0"/>
    <m/>
    <m/>
    <s v=""/>
    <n v="0"/>
    <s v=""/>
    <s v=""/>
    <s v=""/>
    <s v=""/>
    <s v=""/>
    <s v=""/>
    <s v=""/>
    <s v=""/>
    <s v=""/>
    <s v=""/>
    <s v=""/>
    <s v=""/>
    <s v=""/>
    <s v=""/>
    <s v=""/>
    <s v=""/>
    <s v=""/>
    <s v=""/>
    <s v=""/>
    <s v=""/>
    <s v=""/>
    <s v=""/>
  </r>
  <r>
    <n v="1"/>
    <x v="14"/>
    <s v="г. Красновишерск, ул. Дзержинского, д. 24"/>
    <n v="1987"/>
    <m/>
    <s v="Панель"/>
    <n v="5"/>
    <n v="6"/>
    <n v="4436.3999999999996"/>
    <n v="3900.3"/>
    <n v="3816.7"/>
    <n v="189"/>
    <n v="18298153.620000001"/>
    <m/>
    <m/>
    <m/>
    <n v="18298153.620000001"/>
    <n v="4691.4733789708489"/>
    <n v="4691.4733789708489"/>
    <x v="3"/>
    <x v="1"/>
    <m/>
    <m/>
    <s v="г. Красновишерск, ул. Дзержинского, д. 24: 2026"/>
    <n v="4"/>
    <s v=""/>
    <n v="1"/>
    <s v=""/>
    <n v="1"/>
    <n v="1"/>
    <n v="1"/>
    <s v=""/>
    <s v=""/>
    <s v=""/>
    <s v=""/>
    <s v=""/>
    <s v=""/>
    <s v=""/>
    <s v=""/>
    <s v=""/>
    <s v=""/>
    <s v=""/>
    <s v=""/>
    <s v=""/>
    <s v=""/>
    <s v=""/>
    <s v="РВИС ( ТЕП ХВС ГВС ВОД )"/>
  </r>
  <r>
    <n v="2"/>
    <x v="14"/>
    <s v="г. Красновишерск, ул. Заводская, д. 16"/>
    <n v="1961"/>
    <m/>
    <s v="Кирпич"/>
    <n v="2"/>
    <n v="2"/>
    <n v="637.79999999999995"/>
    <n v="589.79999999999995"/>
    <n v="491.1"/>
    <n v="23"/>
    <n v="1124256.44"/>
    <m/>
    <m/>
    <m/>
    <n v="1124256.44"/>
    <n v="1906.1655476432691"/>
    <n v="1906.1655476432691"/>
    <x v="3"/>
    <x v="1"/>
    <m/>
    <m/>
    <s v="г. Красновишерск, ул. Заводская, д. 16: 2026"/>
    <n v="3"/>
    <n v="1"/>
    <s v=""/>
    <s v=""/>
    <n v="1"/>
    <s v=""/>
    <n v="1"/>
    <s v=""/>
    <s v=""/>
    <s v=""/>
    <s v=""/>
    <s v=""/>
    <s v=""/>
    <s v=""/>
    <s v=""/>
    <s v=""/>
    <s v=""/>
    <s v=""/>
    <s v=""/>
    <s v=""/>
    <s v=""/>
    <s v=""/>
    <s v="РВИС ( ЭЛ ХВС ВОД )"/>
  </r>
  <r>
    <n v="3"/>
    <x v="14"/>
    <s v="г. Красновишерск, ул. Лоскутова, д. 2"/>
    <n v="1978"/>
    <m/>
    <s v="Кирпич"/>
    <n v="5"/>
    <n v="4"/>
    <n v="3379.2"/>
    <n v="3156.2"/>
    <n v="3072.4"/>
    <n v="144"/>
    <n v="11043394.560000001"/>
    <m/>
    <m/>
    <m/>
    <n v="11043394.560000001"/>
    <n v="3498.9527152905398"/>
    <n v="3498.9527152905398"/>
    <x v="3"/>
    <x v="2"/>
    <m/>
    <m/>
    <s v="г. Красновишерск, ул. Лоскутова, д. 2: 2026"/>
    <n v="3"/>
    <s v=""/>
    <n v="1"/>
    <s v=""/>
    <n v="1"/>
    <s v=""/>
    <n v="1"/>
    <s v=""/>
    <s v=""/>
    <s v=""/>
    <s v=""/>
    <s v=""/>
    <s v=""/>
    <s v=""/>
    <s v=""/>
    <s v=""/>
    <s v=""/>
    <s v=""/>
    <s v=""/>
    <s v=""/>
    <s v=""/>
    <s v=""/>
    <s v="РВИС ( ТЕП ХВС ВОД )"/>
  </r>
  <r>
    <n v="4"/>
    <x v="14"/>
    <s v="г. Красновишерск, ул. Спортивная, д. 13"/>
    <n v="1960"/>
    <m/>
    <s v="Брус"/>
    <n v="2"/>
    <n v="1"/>
    <n v="362.8"/>
    <n v="334"/>
    <n v="295.2"/>
    <n v="10"/>
    <n v="2485049.39"/>
    <m/>
    <m/>
    <m/>
    <n v="2485049.39"/>
    <n v="7440.2676347305396"/>
    <n v="7440.2676347305396"/>
    <x v="3"/>
    <x v="1"/>
    <m/>
    <m/>
    <s v="г. Красновишерск, ул. Спортивная, д. 13: 2026"/>
    <n v="3"/>
    <s v=""/>
    <s v=""/>
    <s v=""/>
    <n v="1"/>
    <s v=""/>
    <n v="1"/>
    <s v=""/>
    <s v=""/>
    <s v=""/>
    <s v=""/>
    <n v="1"/>
    <s v=""/>
    <s v=""/>
    <s v=""/>
    <s v=""/>
    <s v=""/>
    <s v=""/>
    <s v=""/>
    <s v=""/>
    <s v=""/>
    <s v=""/>
    <s v="РВИС ( ХВС ВОД ) Рфа"/>
  </r>
  <r>
    <n v="0"/>
    <x v="1"/>
    <s v="Краснокамский городской округ Пермского края"/>
    <s v=""/>
    <m/>
    <s v=""/>
    <s v=""/>
    <s v=""/>
    <n v="49634.399999999987"/>
    <n v="42963.69999999999"/>
    <n v="41013.399999999994"/>
    <n v="1691"/>
    <n v="261553223.69999999"/>
    <n v="0"/>
    <n v="0"/>
    <n v="0"/>
    <n v="261553223.69999999"/>
    <m/>
    <m/>
    <x v="0"/>
    <x v="0"/>
    <m/>
    <m/>
    <s v=""/>
    <n v="0"/>
    <s v=""/>
    <s v=""/>
    <s v=""/>
    <s v=""/>
    <s v=""/>
    <s v=""/>
    <s v=""/>
    <s v=""/>
    <s v=""/>
    <s v=""/>
    <s v=""/>
    <s v=""/>
    <s v=""/>
    <s v=""/>
    <s v=""/>
    <s v=""/>
    <s v=""/>
    <s v=""/>
    <s v=""/>
    <s v=""/>
    <s v=""/>
    <s v=""/>
  </r>
  <r>
    <n v="1"/>
    <x v="15"/>
    <s v="г. Краснокамск, пер. Пальтинский, д. 4"/>
    <n v="1977"/>
    <m/>
    <s v="кирпич"/>
    <n v="5"/>
    <n v="4"/>
    <n v="3835"/>
    <n v="2891.9"/>
    <n v="2891.9"/>
    <n v="80"/>
    <n v="26811098.600000001"/>
    <m/>
    <m/>
    <m/>
    <n v="26811098.600000001"/>
    <n v="9271.1015595283388"/>
    <n v="9271.1015595283388"/>
    <x v="3"/>
    <x v="1"/>
    <m/>
    <m/>
    <s v="г. Краснокамск, пер. Пальтинский, д. 4: 2026"/>
    <n v="2"/>
    <s v=""/>
    <n v="1"/>
    <s v=""/>
    <s v=""/>
    <s v=""/>
    <s v=""/>
    <s v=""/>
    <s v=""/>
    <s v=""/>
    <n v="1"/>
    <s v=""/>
    <s v=""/>
    <s v=""/>
    <s v=""/>
    <s v=""/>
    <s v=""/>
    <s v=""/>
    <s v=""/>
    <s v=""/>
    <s v=""/>
    <s v=""/>
    <s v="РВИС ( ТЕП ) РК"/>
  </r>
  <r>
    <n v="2"/>
    <x v="15"/>
    <s v="г. Краснокамск, пр-д Рябиновый, д. 2"/>
    <n v="1990"/>
    <m/>
    <s v="Панель"/>
    <n v="5"/>
    <n v="6"/>
    <n v="4427"/>
    <n v="3898.7"/>
    <n v="3825.1"/>
    <n v="225"/>
    <n v="7246600.5700000003"/>
    <m/>
    <m/>
    <m/>
    <n v="7246600.5700000003"/>
    <n v="1858.722284351194"/>
    <n v="1858.722284351194"/>
    <x v="3"/>
    <x v="1"/>
    <m/>
    <m/>
    <s v="г. Краснокамск, пр-д Рябиновый, д. 2: 2026"/>
    <n v="3"/>
    <s v=""/>
    <s v=""/>
    <s v=""/>
    <n v="1"/>
    <n v="1"/>
    <n v="1"/>
    <s v=""/>
    <s v=""/>
    <s v=""/>
    <s v=""/>
    <s v=""/>
    <s v=""/>
    <s v=""/>
    <s v=""/>
    <s v=""/>
    <s v=""/>
    <s v=""/>
    <s v=""/>
    <s v=""/>
    <s v=""/>
    <s v=""/>
    <s v="РВИС ( ХВС ГВС ВОД )"/>
  </r>
  <r>
    <n v="3"/>
    <x v="15"/>
    <s v="г. Краснокамск, пр-т Комсомольский, д. 16"/>
    <n v="1959"/>
    <m/>
    <s v="Кирпич"/>
    <n v="5"/>
    <n v="4"/>
    <n v="5986"/>
    <n v="5458.6"/>
    <n v="5458.6"/>
    <n v="164"/>
    <n v="29225806.960000001"/>
    <m/>
    <m/>
    <m/>
    <n v="29225806.960000001"/>
    <n v="5354.0847396768404"/>
    <n v="5354.0847396768404"/>
    <x v="3"/>
    <x v="1"/>
    <m/>
    <m/>
    <s v="г. Краснокамск, пр-т Комсомольский, д. 16: 2026"/>
    <n v="1"/>
    <s v=""/>
    <s v=""/>
    <s v=""/>
    <s v=""/>
    <s v=""/>
    <s v=""/>
    <s v=""/>
    <s v=""/>
    <s v=""/>
    <s v=""/>
    <n v="1"/>
    <s v=""/>
    <s v=""/>
    <s v=""/>
    <s v=""/>
    <s v=""/>
    <s v=""/>
    <s v=""/>
    <s v=""/>
    <s v=""/>
    <s v=""/>
    <s v="Рфа"/>
  </r>
  <r>
    <n v="4"/>
    <x v="15"/>
    <s v="г. Краснокамск, пр-т Мира, д. 10"/>
    <n v="1938"/>
    <m/>
    <s v="Шлакоблок"/>
    <n v="4"/>
    <n v="4"/>
    <n v="4278.2"/>
    <n v="3363.6"/>
    <n v="3363.6"/>
    <n v="142"/>
    <n v="19266959.260000002"/>
    <m/>
    <m/>
    <m/>
    <n v="19266959.260000002"/>
    <n v="5728.0768402901658"/>
    <n v="5728.0768402901658"/>
    <x v="3"/>
    <x v="1"/>
    <m/>
    <m/>
    <s v="г. Краснокамск, пр-т Мира, д. 10: 2026"/>
    <n v="1"/>
    <s v=""/>
    <s v=""/>
    <s v=""/>
    <s v=""/>
    <s v=""/>
    <s v=""/>
    <s v=""/>
    <s v=""/>
    <s v=""/>
    <n v="1"/>
    <s v=""/>
    <s v=""/>
    <s v=""/>
    <s v=""/>
    <s v=""/>
    <s v=""/>
    <s v=""/>
    <s v=""/>
    <s v=""/>
    <s v=""/>
    <s v=""/>
    <s v="РК"/>
  </r>
  <r>
    <n v="5"/>
    <x v="15"/>
    <s v="г. Краснокамск, ул. Большевистская, д. 1"/>
    <n v="1955"/>
    <m/>
    <s v="Шлакоблок"/>
    <n v="3"/>
    <n v="4"/>
    <n v="2808.2"/>
    <n v="2608.6999999999998"/>
    <n v="1859.8"/>
    <n v="65"/>
    <n v="26839062.600000001"/>
    <m/>
    <m/>
    <m/>
    <n v="26839062.600000001"/>
    <n v="10288.290182849696"/>
    <n v="10288.290182849696"/>
    <x v="3"/>
    <x v="1"/>
    <m/>
    <m/>
    <s v="г. Краснокамск, ул. Большевистская, д. 1: 2026"/>
    <n v="1"/>
    <s v=""/>
    <s v=""/>
    <s v=""/>
    <s v=""/>
    <s v=""/>
    <s v=""/>
    <s v=""/>
    <s v=""/>
    <s v=""/>
    <n v="1"/>
    <s v=""/>
    <s v=""/>
    <s v=""/>
    <s v=""/>
    <s v=""/>
    <s v=""/>
    <s v=""/>
    <s v=""/>
    <s v=""/>
    <s v=""/>
    <s v=""/>
    <s v="РК"/>
  </r>
  <r>
    <n v="6"/>
    <x v="15"/>
    <s v="г. Краснокамск, ул. Большевистская, д. 16"/>
    <n v="1952"/>
    <m/>
    <s v="Шлакоблок"/>
    <n v="2"/>
    <n v="2"/>
    <n v="899.7"/>
    <n v="898.4"/>
    <n v="837.2"/>
    <n v="23"/>
    <n v="1628367.03"/>
    <m/>
    <m/>
    <m/>
    <n v="1628367.03"/>
    <n v="1812.5189559216385"/>
    <n v="1812.5189559216385"/>
    <x v="3"/>
    <x v="1"/>
    <m/>
    <m/>
    <s v="г. Краснокамск, ул. Большевистская, д. 16: 2026"/>
    <n v="2"/>
    <s v=""/>
    <s v=""/>
    <s v=""/>
    <s v=""/>
    <n v="1"/>
    <n v="1"/>
    <s v=""/>
    <s v=""/>
    <s v=""/>
    <s v=""/>
    <s v=""/>
    <s v=""/>
    <s v=""/>
    <s v=""/>
    <s v=""/>
    <s v=""/>
    <s v=""/>
    <s v=""/>
    <s v=""/>
    <s v=""/>
    <s v=""/>
    <s v="РВИС ( ГВС ВОД )"/>
  </r>
  <r>
    <n v="7"/>
    <x v="15"/>
    <s v="г. Краснокамск, ул. Большевистская, д. 17"/>
    <n v="1953"/>
    <m/>
    <s v="Кирпич"/>
    <n v="2"/>
    <n v="2"/>
    <n v="817.6"/>
    <n v="674.5"/>
    <n v="674.5"/>
    <n v="31"/>
    <n v="12546317.280000001"/>
    <m/>
    <m/>
    <m/>
    <n v="12546317.280000001"/>
    <n v="18600.915166790215"/>
    <n v="18600.915166790215"/>
    <x v="3"/>
    <x v="1"/>
    <m/>
    <m/>
    <s v="г. Краснокамск, ул. Большевистская, д. 17: 2026"/>
    <n v="4"/>
    <n v="1"/>
    <n v="1"/>
    <s v=""/>
    <n v="1"/>
    <s v=""/>
    <s v=""/>
    <s v=""/>
    <s v=""/>
    <s v=""/>
    <s v=""/>
    <n v="1"/>
    <s v=""/>
    <s v=""/>
    <s v=""/>
    <s v=""/>
    <s v=""/>
    <s v=""/>
    <s v=""/>
    <s v=""/>
    <s v=""/>
    <s v=""/>
    <s v="РВИС ( ЭЛ ТЕП ХВС ) Рфа"/>
  </r>
  <r>
    <n v="8"/>
    <x v="15"/>
    <s v="г. Краснокамск, ул. Большевистская, д. 25"/>
    <n v="1954"/>
    <m/>
    <s v="Шлакоблок"/>
    <n v="2"/>
    <n v="2"/>
    <n v="839.4"/>
    <n v="753.4"/>
    <n v="753.4"/>
    <n v="40"/>
    <n v="7051060.7300000004"/>
    <m/>
    <m/>
    <m/>
    <n v="7051060.7300000004"/>
    <n v="9358.9868993894361"/>
    <n v="9358.9868993894361"/>
    <x v="3"/>
    <x v="1"/>
    <m/>
    <m/>
    <s v="г. Краснокамск, ул. Большевистская, д. 25: 2026"/>
    <n v="1"/>
    <s v=""/>
    <n v="1"/>
    <s v=""/>
    <s v=""/>
    <s v=""/>
    <s v=""/>
    <s v=""/>
    <s v=""/>
    <s v=""/>
    <s v=""/>
    <s v=""/>
    <s v=""/>
    <s v=""/>
    <s v=""/>
    <s v=""/>
    <s v=""/>
    <s v=""/>
    <s v=""/>
    <s v=""/>
    <s v=""/>
    <s v=""/>
    <s v="РВИС ( ТЕП )"/>
  </r>
  <r>
    <n v="9"/>
    <x v="15"/>
    <s v="г. Краснокамск, ул. Большевистская, д. 32"/>
    <n v="1951"/>
    <m/>
    <s v="Шлакоблок"/>
    <n v="2"/>
    <n v="2"/>
    <n v="805.1"/>
    <n v="731.3"/>
    <n v="731.3"/>
    <n v="23"/>
    <n v="9120213.0499999989"/>
    <m/>
    <m/>
    <m/>
    <n v="9120213.0499999989"/>
    <n v="12471.233488308491"/>
    <n v="12471.233488308491"/>
    <x v="3"/>
    <x v="1"/>
    <m/>
    <m/>
    <s v="г. Краснокамск, ул. Большевистская, д. 32: 2026"/>
    <n v="5"/>
    <n v="1"/>
    <n v="1"/>
    <s v=""/>
    <n v="1"/>
    <n v="1"/>
    <n v="1"/>
    <s v=""/>
    <s v=""/>
    <s v=""/>
    <s v=""/>
    <s v=""/>
    <s v=""/>
    <s v=""/>
    <s v=""/>
    <s v=""/>
    <s v=""/>
    <s v=""/>
    <s v=""/>
    <s v=""/>
    <s v=""/>
    <s v=""/>
    <s v="РВИС ( ЭЛ ТЕП ХВС ГВС ВОД )"/>
  </r>
  <r>
    <n v="10"/>
    <x v="15"/>
    <s v="г. Краснокамск, ул. Большевистская, д. 34"/>
    <n v="1951"/>
    <m/>
    <s v="Шлакоблок"/>
    <n v="2"/>
    <n v="2"/>
    <n v="897.3"/>
    <n v="897.3"/>
    <n v="812.2"/>
    <n v="38"/>
    <n v="578471.36"/>
    <m/>
    <m/>
    <m/>
    <n v="578471.36"/>
    <n v="644.67999554218216"/>
    <n v="644.67999554218216"/>
    <x v="3"/>
    <x v="1"/>
    <m/>
    <m/>
    <s v="г. Краснокамск, ул. Большевистская, д. 34: 2026"/>
    <n v="1"/>
    <s v=""/>
    <s v=""/>
    <s v=""/>
    <s v=""/>
    <s v=""/>
    <n v="1"/>
    <s v=""/>
    <s v=""/>
    <s v=""/>
    <s v=""/>
    <s v=""/>
    <s v=""/>
    <s v=""/>
    <s v=""/>
    <s v=""/>
    <s v=""/>
    <s v=""/>
    <s v=""/>
    <s v=""/>
    <s v=""/>
    <s v=""/>
    <s v="РВИС ( ВОД )"/>
  </r>
  <r>
    <n v="11"/>
    <x v="15"/>
    <s v="г. Краснокамск, ул. Бумажников, д. 5"/>
    <n v="1950"/>
    <m/>
    <s v="Шлакоблок"/>
    <n v="2"/>
    <n v="2"/>
    <n v="729.1"/>
    <n v="729.1"/>
    <n v="688.7"/>
    <n v="31"/>
    <n v="6968293.0499999998"/>
    <m/>
    <m/>
    <m/>
    <n v="6968293.0499999998"/>
    <n v="9557.3900013715538"/>
    <n v="9557.3900013715538"/>
    <x v="3"/>
    <x v="1"/>
    <m/>
    <m/>
    <s v="г. Краснокамск, ул. Бумажников, д. 5: 2026"/>
    <n v="1"/>
    <s v=""/>
    <s v=""/>
    <s v=""/>
    <s v=""/>
    <s v=""/>
    <s v=""/>
    <s v=""/>
    <s v=""/>
    <s v=""/>
    <n v="1"/>
    <s v=""/>
    <s v=""/>
    <s v=""/>
    <s v=""/>
    <s v=""/>
    <s v=""/>
    <s v=""/>
    <s v=""/>
    <s v=""/>
    <s v=""/>
    <s v=""/>
    <s v="РК"/>
  </r>
  <r>
    <n v="12"/>
    <x v="15"/>
    <s v="г. Краснокамск, ул. Дзержинского, д. 11"/>
    <n v="1993"/>
    <m/>
    <s v="кирпич"/>
    <n v="4"/>
    <n v="3"/>
    <n v="2323.6"/>
    <n v="2323.6"/>
    <n v="2124.1"/>
    <n v="90"/>
    <n v="755402.36"/>
    <m/>
    <m/>
    <m/>
    <n v="755402.36"/>
    <n v="325.10000000000002"/>
    <n v="325.10000000000002"/>
    <x v="3"/>
    <x v="2"/>
    <m/>
    <m/>
    <s v="г. Краснокамск, ул. Дзержинского, д. 11: 2026"/>
    <n v="1"/>
    <s v=""/>
    <s v=""/>
    <s v=""/>
    <n v="1"/>
    <s v=""/>
    <s v=""/>
    <s v=""/>
    <s v=""/>
    <s v=""/>
    <s v=""/>
    <s v=""/>
    <s v=""/>
    <s v=""/>
    <s v=""/>
    <s v=""/>
    <s v=""/>
    <s v=""/>
    <s v=""/>
    <s v=""/>
    <s v=""/>
    <s v=""/>
    <s v="РВИС ( ХВС )"/>
  </r>
  <r>
    <n v="13"/>
    <x v="15"/>
    <s v="г. Краснокамск, ул. Карла Маркса, д. 13"/>
    <n v="1949"/>
    <m/>
    <s v="Шлакоблок"/>
    <n v="2"/>
    <n v="1"/>
    <n v="413.3"/>
    <n v="377.6"/>
    <n v="377.6"/>
    <n v="22"/>
    <n v="3894364.71"/>
    <m/>
    <m/>
    <m/>
    <n v="3894364.71"/>
    <n v="10313.465863347457"/>
    <n v="10313.465863347457"/>
    <x v="3"/>
    <x v="2"/>
    <m/>
    <m/>
    <s v="г. Краснокамск, ул. Карла Маркса, д. 13: 2026"/>
    <n v="3"/>
    <s v=""/>
    <n v="1"/>
    <s v=""/>
    <n v="1"/>
    <s v=""/>
    <n v="1"/>
    <s v=""/>
    <s v=""/>
    <s v=""/>
    <s v=""/>
    <s v=""/>
    <s v=""/>
    <s v=""/>
    <s v=""/>
    <s v=""/>
    <s v=""/>
    <s v=""/>
    <s v=""/>
    <s v=""/>
    <s v=""/>
    <s v=""/>
    <s v="РВИС ( ТЕП ХВС ВОД )"/>
  </r>
  <r>
    <n v="14"/>
    <x v="15"/>
    <s v="г. Краснокамск, ул. Карла Маркса, д. 4А"/>
    <n v="1958"/>
    <m/>
    <s v="Кирпич"/>
    <n v="4"/>
    <n v="2"/>
    <n v="1326.3"/>
    <n v="1312.3"/>
    <n v="1312.3"/>
    <n v="50"/>
    <n v="6576896.2300000004"/>
    <m/>
    <m/>
    <m/>
    <n v="6576896.2300000004"/>
    <n v="5011.7322487236152"/>
    <n v="5011.7322487236152"/>
    <x v="3"/>
    <x v="1"/>
    <m/>
    <m/>
    <s v="г. Краснокамск, ул. Карла Маркса, д. 4А: 2026"/>
    <n v="2"/>
    <s v=""/>
    <s v=""/>
    <s v=""/>
    <s v=""/>
    <s v=""/>
    <n v="1"/>
    <s v=""/>
    <s v=""/>
    <s v=""/>
    <n v="1"/>
    <s v=""/>
    <s v=""/>
    <s v=""/>
    <s v=""/>
    <s v=""/>
    <s v=""/>
    <s v=""/>
    <s v=""/>
    <s v=""/>
    <s v=""/>
    <s v=""/>
    <s v="РВИС ( ВОД ) РК"/>
  </r>
  <r>
    <n v="15"/>
    <x v="15"/>
    <s v="г. Краснокамск, ул. Карла Маркса, д. 9"/>
    <n v="1950"/>
    <m/>
    <s v="шлакоблок"/>
    <n v="2"/>
    <n v="3"/>
    <n v="1343.8"/>
    <n v="719.5"/>
    <n v="719.5"/>
    <n v="52"/>
    <n v="14227925.960000001"/>
    <m/>
    <m/>
    <m/>
    <n v="14227925.960000001"/>
    <n v="19774.740736622654"/>
    <n v="19774.740736622654"/>
    <x v="3"/>
    <x v="1"/>
    <m/>
    <m/>
    <s v="г. Краснокамск, ул. Карла Маркса, д. 9: 2026"/>
    <n v="4"/>
    <s v=""/>
    <n v="1"/>
    <s v=""/>
    <n v="1"/>
    <n v="1"/>
    <n v="1"/>
    <s v=""/>
    <s v=""/>
    <s v=""/>
    <s v=""/>
    <s v=""/>
    <s v=""/>
    <s v=""/>
    <s v=""/>
    <s v=""/>
    <s v=""/>
    <s v=""/>
    <s v=""/>
    <s v=""/>
    <s v=""/>
    <s v=""/>
    <s v="РВИС ( ТЕП ХВС ГВС ВОД )"/>
  </r>
  <r>
    <n v="16"/>
    <x v="15"/>
    <s v="г. Краснокамск, ул. Комарова, д. 9"/>
    <n v="1986"/>
    <m/>
    <s v="Кирпич"/>
    <n v="9"/>
    <n v="3"/>
    <n v="7375.8"/>
    <n v="5963.6"/>
    <n v="5963.6"/>
    <n v="291"/>
    <n v="15252490.58"/>
    <m/>
    <m/>
    <m/>
    <n v="15252490.58"/>
    <n v="2557.597856999128"/>
    <n v="2557.597856999128"/>
    <x v="3"/>
    <x v="2"/>
    <m/>
    <m/>
    <s v="г. Краснокамск, ул. Комарова, д. 9: 2026"/>
    <n v="1"/>
    <s v=""/>
    <s v=""/>
    <s v=""/>
    <s v=""/>
    <s v=""/>
    <s v=""/>
    <s v=""/>
    <s v=""/>
    <s v=""/>
    <n v="1"/>
    <s v=""/>
    <s v=""/>
    <s v=""/>
    <s v=""/>
    <s v=""/>
    <s v=""/>
    <s v=""/>
    <s v=""/>
    <s v=""/>
    <s v=""/>
    <s v=""/>
    <s v="РК"/>
  </r>
  <r>
    <n v="17"/>
    <x v="15"/>
    <s v="г. Краснокамск, ул. Культуры, д. 3"/>
    <n v="1959"/>
    <m/>
    <s v="Кирпич"/>
    <n v="4"/>
    <n v="4"/>
    <n v="2335.8000000000002"/>
    <n v="2084.8000000000002"/>
    <n v="1901.6"/>
    <n v="57"/>
    <n v="16329951.529999999"/>
    <m/>
    <m/>
    <m/>
    <n v="16329951.529999999"/>
    <n v="7832.8623992709126"/>
    <n v="7832.8623992709126"/>
    <x v="3"/>
    <x v="1"/>
    <m/>
    <m/>
    <s v="г. Краснокамск, ул. Культуры, д. 3: 2026"/>
    <n v="2"/>
    <s v=""/>
    <n v="1"/>
    <s v=""/>
    <s v=""/>
    <s v=""/>
    <s v=""/>
    <s v=""/>
    <s v=""/>
    <s v=""/>
    <n v="1"/>
    <s v=""/>
    <s v=""/>
    <s v=""/>
    <s v=""/>
    <s v=""/>
    <s v=""/>
    <s v=""/>
    <s v=""/>
    <s v=""/>
    <s v=""/>
    <s v=""/>
    <s v="РВИС ( ТЕП ) РК"/>
  </r>
  <r>
    <n v="18"/>
    <x v="15"/>
    <s v="г. Краснокамск, ул. Орджоникидзе, д. 4А"/>
    <n v="1992"/>
    <m/>
    <s v="Панель"/>
    <n v="5"/>
    <n v="4"/>
    <n v="2970.9"/>
    <n v="2630.2000000000003"/>
    <n v="2630.2"/>
    <n v="145"/>
    <n v="14505003.32"/>
    <m/>
    <m/>
    <m/>
    <n v="14505003.32"/>
    <n v="5514.7910120903352"/>
    <n v="5514.7910120903352"/>
    <x v="3"/>
    <x v="2"/>
    <m/>
    <m/>
    <s v="г. Краснокамск, ул. Орджоникидзе, д. 4А: 2026"/>
    <n v="1"/>
    <s v=""/>
    <s v=""/>
    <s v=""/>
    <s v=""/>
    <s v=""/>
    <s v=""/>
    <s v=""/>
    <s v=""/>
    <s v=""/>
    <s v=""/>
    <n v="1"/>
    <s v=""/>
    <s v=""/>
    <s v=""/>
    <s v=""/>
    <s v=""/>
    <s v=""/>
    <s v=""/>
    <s v=""/>
    <s v=""/>
    <s v=""/>
    <s v="Рфа"/>
  </r>
  <r>
    <n v="19"/>
    <x v="15"/>
    <s v="г. Краснокамск, ул. Свердлова, д. 18"/>
    <n v="1955"/>
    <m/>
    <s v="Шлакоблок"/>
    <n v="2"/>
    <n v="1"/>
    <n v="391.2"/>
    <n v="334.7"/>
    <n v="334.7"/>
    <n v="14"/>
    <n v="8170384.120000001"/>
    <m/>
    <m/>
    <m/>
    <n v="8170384.120000001"/>
    <n v="24411.066985360027"/>
    <n v="24411.066985360027"/>
    <x v="3"/>
    <x v="1"/>
    <m/>
    <m/>
    <s v="г. Краснокамск, ул. Свердлова, д. 18: 2026"/>
    <n v="6"/>
    <n v="1"/>
    <n v="1"/>
    <s v=""/>
    <n v="1"/>
    <n v="1"/>
    <n v="1"/>
    <s v=""/>
    <s v=""/>
    <s v=""/>
    <n v="1"/>
    <s v=""/>
    <s v=""/>
    <s v=""/>
    <s v=""/>
    <s v=""/>
    <s v=""/>
    <s v=""/>
    <s v=""/>
    <s v=""/>
    <s v=""/>
    <s v=""/>
    <s v="РВИС ( ЭЛ ТЕП ХВС ГВС ВОД ) РК"/>
  </r>
  <r>
    <n v="20"/>
    <x v="15"/>
    <s v="г. Краснокамск, ул. Чехова, д. 3"/>
    <n v="1954"/>
    <m/>
    <s v="Кирпич"/>
    <n v="2"/>
    <n v="1"/>
    <n v="393.7"/>
    <n v="358.4"/>
    <n v="358.4"/>
    <n v="18"/>
    <n v="3307127.24"/>
    <m/>
    <m/>
    <m/>
    <n v="3307127.24"/>
    <n v="9227.4755580357159"/>
    <n v="9227.4755580357159"/>
    <x v="3"/>
    <x v="1"/>
    <m/>
    <m/>
    <s v="г. Краснокамск, ул. Чехова, д. 3: 2026"/>
    <n v="1"/>
    <s v=""/>
    <n v="1"/>
    <s v=""/>
    <s v=""/>
    <s v=""/>
    <s v=""/>
    <s v=""/>
    <s v=""/>
    <s v=""/>
    <s v=""/>
    <s v=""/>
    <s v=""/>
    <s v=""/>
    <s v=""/>
    <s v=""/>
    <s v=""/>
    <s v=""/>
    <s v=""/>
    <s v=""/>
    <s v=""/>
    <s v=""/>
    <s v="РВИС ( ТЕП )"/>
  </r>
  <r>
    <n v="21"/>
    <x v="15"/>
    <s v="г. Краснокамск, ул. Школьная, д. 4"/>
    <n v="1951"/>
    <m/>
    <s v="Шлакоблок"/>
    <n v="2"/>
    <n v="1"/>
    <n v="450.6"/>
    <n v="406.6"/>
    <n v="406.6"/>
    <n v="15"/>
    <n v="4306559.93"/>
    <m/>
    <m/>
    <m/>
    <n v="4306559.93"/>
    <n v="10591.637801278897"/>
    <n v="10591.637801278897"/>
    <x v="3"/>
    <x v="1"/>
    <m/>
    <m/>
    <s v="г. Краснокамск, ул. Школьная, д. 4: 2026"/>
    <n v="1"/>
    <s v=""/>
    <s v=""/>
    <s v=""/>
    <s v=""/>
    <s v=""/>
    <s v=""/>
    <s v=""/>
    <s v=""/>
    <s v=""/>
    <n v="1"/>
    <s v=""/>
    <s v=""/>
    <s v=""/>
    <s v=""/>
    <s v=""/>
    <s v=""/>
    <s v=""/>
    <s v=""/>
    <s v=""/>
    <s v=""/>
    <s v=""/>
    <s v="РК"/>
  </r>
  <r>
    <n v="22"/>
    <x v="15"/>
    <s v="г. Краснокамск, ул. Шоссейная, д. 4"/>
    <n v="1956"/>
    <m/>
    <s v="Шлакоблок"/>
    <n v="3"/>
    <n v="3"/>
    <n v="1735.2"/>
    <n v="1487.1"/>
    <n v="1013.8"/>
    <n v="44"/>
    <n v="19656432.349999998"/>
    <m/>
    <m/>
    <m/>
    <n v="19656432.349999998"/>
    <n v="13217.962712662227"/>
    <n v="13217.962712662227"/>
    <x v="3"/>
    <x v="1"/>
    <m/>
    <m/>
    <s v="г. Краснокамск, ул. Шоссейная, д. 4: 2026"/>
    <n v="5"/>
    <n v="1"/>
    <n v="1"/>
    <s v=""/>
    <n v="1"/>
    <n v="1"/>
    <n v="1"/>
    <s v=""/>
    <s v=""/>
    <s v=""/>
    <s v=""/>
    <s v=""/>
    <s v=""/>
    <s v=""/>
    <s v=""/>
    <s v=""/>
    <s v=""/>
    <s v=""/>
    <s v=""/>
    <s v=""/>
    <s v=""/>
    <s v=""/>
    <s v="РВИС ( ЭЛ ТЕП ХВС ГВС ВОД )"/>
  </r>
  <r>
    <n v="23"/>
    <x v="15"/>
    <s v="п. Майский, ул. 9 Пятилетки, д. 26"/>
    <n v="1994"/>
    <m/>
    <n v="0"/>
    <n v="5"/>
    <n v="2"/>
    <n v="1560.4"/>
    <n v="1434.1"/>
    <n v="1434.1"/>
    <n v="0"/>
    <n v="7027292.6100000003"/>
    <m/>
    <m/>
    <m/>
    <n v="7027292.6100000003"/>
    <n v="4900.1412802454506"/>
    <n v="4900.1412802454506"/>
    <x v="3"/>
    <x v="2"/>
    <m/>
    <m/>
    <s v="п. Майский, ул. 9 Пятилетки, д. 26: 2026"/>
    <n v="1"/>
    <s v=""/>
    <s v=""/>
    <s v=""/>
    <s v=""/>
    <s v=""/>
    <s v=""/>
    <s v=""/>
    <s v=""/>
    <s v=""/>
    <n v="1"/>
    <s v=""/>
    <s v=""/>
    <s v=""/>
    <s v=""/>
    <s v=""/>
    <s v=""/>
    <s v=""/>
    <s v=""/>
    <s v=""/>
    <s v=""/>
    <s v=""/>
    <s v="РК"/>
  </r>
  <r>
    <n v="24"/>
    <x v="15"/>
    <s v="п. Оверята, ул. Заводская, д. 19"/>
    <n v="1964"/>
    <m/>
    <s v="Кирпич"/>
    <n v="2"/>
    <n v="2"/>
    <n v="691.2"/>
    <n v="625.70000000000005"/>
    <n v="540.6"/>
    <n v="31"/>
    <n v="261142.27"/>
    <m/>
    <m/>
    <m/>
    <n v="261142.27"/>
    <n v="417.36018858878055"/>
    <n v="417.36018858878055"/>
    <x v="3"/>
    <x v="1"/>
    <m/>
    <m/>
    <s v="п. Оверята, ул. Заводская, д. 19: 2026"/>
    <n v="1"/>
    <s v=""/>
    <s v=""/>
    <s v=""/>
    <n v="1"/>
    <s v=""/>
    <s v=""/>
    <s v=""/>
    <s v=""/>
    <s v=""/>
    <s v=""/>
    <s v=""/>
    <s v=""/>
    <s v=""/>
    <s v=""/>
    <s v=""/>
    <s v=""/>
    <s v=""/>
    <s v=""/>
    <s v=""/>
    <s v=""/>
    <s v=""/>
    <s v="РВИС ( ХВС )"/>
  </r>
  <r>
    <n v="0"/>
    <x v="1"/>
    <s v="Кудымкарский муниципальный округ Пермского края"/>
    <s v=""/>
    <m/>
    <s v=""/>
    <s v=""/>
    <s v=""/>
    <n v="3180.4000000000005"/>
    <n v="3102.6000000000004"/>
    <n v="2474"/>
    <n v="144"/>
    <n v="23739275.830000002"/>
    <n v="0"/>
    <n v="0"/>
    <n v="0"/>
    <n v="23739275.830000002"/>
    <m/>
    <m/>
    <x v="0"/>
    <x v="0"/>
    <m/>
    <m/>
    <s v=""/>
    <n v="0"/>
    <s v=""/>
    <s v=""/>
    <s v=""/>
    <s v=""/>
    <s v=""/>
    <s v=""/>
    <s v=""/>
    <s v=""/>
    <s v=""/>
    <s v=""/>
    <s v=""/>
    <s v=""/>
    <s v=""/>
    <s v=""/>
    <s v=""/>
    <s v=""/>
    <s v=""/>
    <s v=""/>
    <s v=""/>
    <s v=""/>
    <s v=""/>
    <s v=""/>
  </r>
  <r>
    <n v="1"/>
    <x v="16"/>
    <s v="г. Кудымкар, ул. 50 лет Октября, д. 32"/>
    <n v="1966"/>
    <m/>
    <s v="Кирпич"/>
    <n v="3"/>
    <n v="4"/>
    <n v="2115.8000000000002"/>
    <n v="2115.8000000000002"/>
    <n v="1544.8"/>
    <n v="80"/>
    <n v="19136987.84"/>
    <m/>
    <m/>
    <m/>
    <n v="19136987.84"/>
    <n v="9044.7999999999993"/>
    <n v="9044.7999999999993"/>
    <x v="3"/>
    <x v="1"/>
    <m/>
    <m/>
    <s v="г. Кудымкар, ул. 50 лет Октября, д. 32: 2026"/>
    <n v="2"/>
    <s v=""/>
    <n v="1"/>
    <s v=""/>
    <s v=""/>
    <s v=""/>
    <n v="1"/>
    <s v=""/>
    <s v=""/>
    <s v=""/>
    <s v=""/>
    <s v=""/>
    <s v=""/>
    <s v=""/>
    <s v=""/>
    <s v=""/>
    <s v=""/>
    <s v=""/>
    <s v=""/>
    <s v=""/>
    <s v=""/>
    <s v=""/>
    <s v="РВИС ( ТЕП ВОД )"/>
  </r>
  <r>
    <n v="2"/>
    <x v="16"/>
    <s v="г. Кудымкар, ул. 50 лет Октября, д. 38"/>
    <n v="1957"/>
    <m/>
    <s v="Кирпич"/>
    <n v="2"/>
    <n v="1"/>
    <n v="404.3"/>
    <n v="374.3"/>
    <n v="316.7"/>
    <n v="16"/>
    <n v="3864052.78"/>
    <m/>
    <m/>
    <m/>
    <n v="3864052.78"/>
    <n v="10323.411114079614"/>
    <n v="10323.411114079614"/>
    <x v="3"/>
    <x v="1"/>
    <m/>
    <m/>
    <s v="г. Кудымкар, ул. 50 лет Октября, д. 38: 2026"/>
    <n v="1"/>
    <s v=""/>
    <s v=""/>
    <s v=""/>
    <s v=""/>
    <s v=""/>
    <s v=""/>
    <s v=""/>
    <s v=""/>
    <s v=""/>
    <n v="1"/>
    <s v=""/>
    <s v=""/>
    <s v=""/>
    <s v=""/>
    <s v=""/>
    <s v=""/>
    <s v=""/>
    <s v=""/>
    <s v=""/>
    <s v=""/>
    <s v=""/>
    <s v="РК"/>
  </r>
  <r>
    <n v="3"/>
    <x v="16"/>
    <s v="г. Кудымкар, ул. Гагарина, д. 15"/>
    <n v="1960"/>
    <m/>
    <s v="Кирпич"/>
    <n v="2"/>
    <n v="2"/>
    <n v="660.3"/>
    <n v="612.5"/>
    <n v="612.5"/>
    <n v="48"/>
    <n v="738235.21"/>
    <m/>
    <m/>
    <m/>
    <n v="738235.21"/>
    <n v="1205.2819755102041"/>
    <n v="1205.2819755102041"/>
    <x v="3"/>
    <x v="1"/>
    <m/>
    <m/>
    <s v="г. Кудымкар, ул. Гагарина, д. 15: 2026"/>
    <n v="2"/>
    <n v="1"/>
    <s v=""/>
    <s v=""/>
    <n v="1"/>
    <s v=""/>
    <s v=""/>
    <s v=""/>
    <s v=""/>
    <s v=""/>
    <s v=""/>
    <s v=""/>
    <s v=""/>
    <s v=""/>
    <s v=""/>
    <s v=""/>
    <s v=""/>
    <s v=""/>
    <s v=""/>
    <s v=""/>
    <s v=""/>
    <s v=""/>
    <s v="РВИС ( ЭЛ ХВС )"/>
  </r>
  <r>
    <n v="0"/>
    <x v="1"/>
    <s v="Кунгурский муниципальный округ Пермского края"/>
    <s v=""/>
    <m/>
    <s v=""/>
    <s v=""/>
    <s v=""/>
    <n v="74805.070000000007"/>
    <n v="66801.350000000006"/>
    <n v="59924.65"/>
    <n v="2012"/>
    <n v="90975812.879999995"/>
    <n v="0"/>
    <n v="0"/>
    <n v="0"/>
    <n v="90975812.879999995"/>
    <m/>
    <m/>
    <x v="0"/>
    <x v="0"/>
    <m/>
    <m/>
    <s v=""/>
    <n v="0"/>
    <s v=""/>
    <s v=""/>
    <s v=""/>
    <s v=""/>
    <s v=""/>
    <s v=""/>
    <s v=""/>
    <s v=""/>
    <s v=""/>
    <s v=""/>
    <s v=""/>
    <s v=""/>
    <s v=""/>
    <s v=""/>
    <s v=""/>
    <s v=""/>
    <s v=""/>
    <s v=""/>
    <s v=""/>
    <s v=""/>
    <s v=""/>
    <s v=""/>
  </r>
  <r>
    <n v="1"/>
    <x v="17"/>
    <s v="г. Кунгур, ул. Бачурина, д. 13А"/>
    <n v="1973"/>
    <m/>
    <s v="Кирпич"/>
    <n v="5"/>
    <n v="3"/>
    <n v="3667.5"/>
    <n v="3334.1"/>
    <n v="3194.4"/>
    <n v="149"/>
    <n v="16516659.6"/>
    <m/>
    <m/>
    <m/>
    <n v="16516659.6"/>
    <n v="4953.8584925467139"/>
    <n v="4953.8584925467139"/>
    <x v="3"/>
    <x v="2"/>
    <m/>
    <m/>
    <s v="г. Кунгур, ул. Бачурина, д. 13А: 2026"/>
    <n v="1"/>
    <s v=""/>
    <s v=""/>
    <s v=""/>
    <s v=""/>
    <s v=""/>
    <s v=""/>
    <s v=""/>
    <s v=""/>
    <s v=""/>
    <n v="1"/>
    <s v=""/>
    <s v=""/>
    <s v=""/>
    <s v=""/>
    <s v=""/>
    <s v=""/>
    <s v=""/>
    <s v=""/>
    <s v=""/>
    <s v=""/>
    <s v=""/>
    <s v="РК"/>
  </r>
  <r>
    <n v="2"/>
    <x v="17"/>
    <s v="г. Кунгур, ул. Детская, д. 23"/>
    <n v="1976"/>
    <m/>
    <s v="Кирпич"/>
    <n v="5"/>
    <n v="6"/>
    <n v="4924.3"/>
    <n v="4476.6000000000004"/>
    <n v="4399.1000000000004"/>
    <n v="213"/>
    <n v="2577378.62"/>
    <m/>
    <m/>
    <m/>
    <n v="2577378.62"/>
    <n v="575.74467676361519"/>
    <n v="575.74467676361519"/>
    <x v="3"/>
    <x v="2"/>
    <m/>
    <m/>
    <s v="г. Кунгур, ул. Детская, д. 23: 2026"/>
    <n v="1"/>
    <s v=""/>
    <s v=""/>
    <n v="1"/>
    <s v=""/>
    <s v=""/>
    <s v=""/>
    <s v=""/>
    <s v=""/>
    <s v=""/>
    <s v=""/>
    <s v=""/>
    <s v=""/>
    <s v=""/>
    <s v=""/>
    <s v=""/>
    <s v=""/>
    <s v=""/>
    <s v=""/>
    <s v=""/>
    <s v=""/>
    <s v=""/>
    <s v="РВИС ( ГАЗ )"/>
  </r>
  <r>
    <n v="3"/>
    <x v="17"/>
    <s v="г. Кунгур, ул. Детская, д. 31"/>
    <n v="1984"/>
    <m/>
    <s v="Кирпич"/>
    <n v="5"/>
    <n v="4"/>
    <n v="2689.6"/>
    <n v="2689.6"/>
    <n v="2420.64"/>
    <n v="0"/>
    <n v="13520404.030000001"/>
    <m/>
    <m/>
    <m/>
    <n v="13520404.030000001"/>
    <n v="5026.9199992563954"/>
    <n v="5026.9199992563954"/>
    <x v="3"/>
    <x v="2"/>
    <m/>
    <m/>
    <s v="г. Кунгур, ул. Детская, д. 31: 2026"/>
    <n v="2"/>
    <s v=""/>
    <s v=""/>
    <n v="1"/>
    <s v=""/>
    <s v=""/>
    <s v=""/>
    <s v=""/>
    <s v=""/>
    <s v=""/>
    <n v="1"/>
    <s v=""/>
    <s v=""/>
    <s v=""/>
    <s v=""/>
    <s v=""/>
    <s v=""/>
    <s v=""/>
    <s v=""/>
    <s v=""/>
    <s v=""/>
    <s v=""/>
    <s v="РВИС ( ГАЗ ) РК"/>
  </r>
  <r>
    <n v="4"/>
    <x v="17"/>
    <s v="г. Кунгур, ул. Ильина, д. 29"/>
    <n v="1992"/>
    <m/>
    <s v="панели"/>
    <n v="5"/>
    <n v="4"/>
    <n v="2614"/>
    <n v="2614"/>
    <n v="2430.1"/>
    <n v="111"/>
    <n v="18475386.039999999"/>
    <m/>
    <m/>
    <m/>
    <n v="18475386.039999999"/>
    <n v="7067.86"/>
    <n v="7067.86"/>
    <x v="3"/>
    <x v="2"/>
    <m/>
    <m/>
    <s v="г. Кунгур, ул. Ильина, д. 29: 2026"/>
    <n v="1"/>
    <s v=""/>
    <s v=""/>
    <s v=""/>
    <s v=""/>
    <s v=""/>
    <s v=""/>
    <s v=""/>
    <s v=""/>
    <s v=""/>
    <s v=""/>
    <s v=""/>
    <n v="1"/>
    <s v=""/>
    <s v=""/>
    <s v=""/>
    <s v=""/>
    <s v=""/>
    <s v=""/>
    <s v=""/>
    <s v=""/>
    <s v=""/>
    <s v="УФ"/>
  </r>
  <r>
    <n v="5"/>
    <x v="17"/>
    <s v="г. Кунгур, ул. Карла Маркса, д. 31"/>
    <n v="1959"/>
    <m/>
    <s v="Кирпич"/>
    <n v="4"/>
    <n v="3"/>
    <n v="1642.3"/>
    <n v="1493"/>
    <n v="1466.3"/>
    <n v="64"/>
    <n v="1760217.14"/>
    <m/>
    <m/>
    <m/>
    <n v="1760217.14"/>
    <n v="1178.98"/>
    <n v="1178.98"/>
    <x v="3"/>
    <x v="1"/>
    <m/>
    <m/>
    <s v="г. Кунгур, ул. Карла Маркса, д. 31: 2026"/>
    <n v="1"/>
    <s v=""/>
    <s v=""/>
    <s v=""/>
    <s v=""/>
    <s v=""/>
    <s v=""/>
    <n v="1"/>
    <s v=""/>
    <s v=""/>
    <s v=""/>
    <s v=""/>
    <s v=""/>
    <s v=""/>
    <s v=""/>
    <s v=""/>
    <s v=""/>
    <s v=""/>
    <s v=""/>
    <s v=""/>
    <s v=""/>
    <s v=""/>
    <s v="РП"/>
  </r>
  <r>
    <n v="6"/>
    <x v="17"/>
    <s v="г. Кунгур, ул. Кирова, д. 36"/>
    <n v="1966"/>
    <m/>
    <s v="Кирпич"/>
    <n v="3"/>
    <n v="2"/>
    <n v="1563.02"/>
    <n v="1047.5"/>
    <n v="942.75"/>
    <n v="0"/>
    <n v="14938391.720000001"/>
    <m/>
    <m/>
    <m/>
    <n v="14938391.720000001"/>
    <n v="14260.994482100239"/>
    <n v="14260.994482100239"/>
    <x v="3"/>
    <x v="2"/>
    <m/>
    <m/>
    <s v="г. Кунгур, ул. Кирова, д. 36: 2026"/>
    <n v="1"/>
    <s v=""/>
    <s v=""/>
    <s v=""/>
    <s v=""/>
    <s v=""/>
    <s v=""/>
    <s v=""/>
    <s v=""/>
    <s v=""/>
    <n v="1"/>
    <s v=""/>
    <s v=""/>
    <s v=""/>
    <s v=""/>
    <s v=""/>
    <s v=""/>
    <s v=""/>
    <s v=""/>
    <s v=""/>
    <s v=""/>
    <s v=""/>
    <s v="РК"/>
  </r>
  <r>
    <n v="7"/>
    <x v="17"/>
    <s v="г. Кунгур, ул. Коммуны, д. 49"/>
    <n v="1973"/>
    <m/>
    <s v="Кирпич"/>
    <n v="5"/>
    <n v="4"/>
    <n v="2905.7"/>
    <n v="2641.5"/>
    <n v="2641.5"/>
    <n v="138"/>
    <n v="1520843.38"/>
    <m/>
    <m/>
    <m/>
    <n v="1520843.38"/>
    <n v="575.74990724966869"/>
    <n v="575.74990724966869"/>
    <x v="3"/>
    <x v="2"/>
    <m/>
    <m/>
    <s v="г. Кунгур, ул. Коммуны, д. 49: 2026"/>
    <n v="1"/>
    <s v=""/>
    <s v=""/>
    <n v="1"/>
    <s v=""/>
    <s v=""/>
    <s v=""/>
    <s v=""/>
    <s v=""/>
    <s v=""/>
    <s v=""/>
    <s v=""/>
    <s v=""/>
    <s v=""/>
    <s v=""/>
    <s v=""/>
    <s v=""/>
    <s v=""/>
    <s v=""/>
    <s v=""/>
    <s v=""/>
    <s v=""/>
    <s v="РВИС ( ГАЗ )"/>
  </r>
  <r>
    <n v="8"/>
    <x v="17"/>
    <s v="г. Кунгур, ул. Космонавтов, д. 24"/>
    <n v="1994"/>
    <m/>
    <s v="Кирпич"/>
    <n v="4"/>
    <n v="4"/>
    <n v="2695.3"/>
    <n v="2695.3"/>
    <n v="2425.77"/>
    <n v="0"/>
    <n v="13928124.459999997"/>
    <m/>
    <m/>
    <m/>
    <n v="13928124.459999997"/>
    <n v="5167.559997031869"/>
    <n v="5167.559997031869"/>
    <x v="3"/>
    <x v="2"/>
    <m/>
    <m/>
    <s v="г. Кунгур, ул. Космонавтов, д. 24: 2026"/>
    <n v="6"/>
    <n v="1"/>
    <n v="1"/>
    <n v="1"/>
    <n v="1"/>
    <n v="1"/>
    <n v="1"/>
    <s v=""/>
    <s v=""/>
    <s v=""/>
    <s v=""/>
    <s v=""/>
    <s v=""/>
    <s v=""/>
    <s v=""/>
    <s v=""/>
    <s v=""/>
    <s v=""/>
    <s v=""/>
    <s v=""/>
    <s v=""/>
    <s v=""/>
    <s v="РВИС ( ЭЛ ТЕП ГАЗ ХВС ГВС ВОД )"/>
  </r>
  <r>
    <n v="9"/>
    <x v="17"/>
    <s v="г. Кунгур, ул. Полетаевская, д. 16"/>
    <n v="1977"/>
    <m/>
    <s v="Кирпич"/>
    <n v="2"/>
    <n v="3"/>
    <n v="975.2"/>
    <n v="886.5"/>
    <n v="886.5"/>
    <n v="46"/>
    <n v="1303637.6100000001"/>
    <m/>
    <m/>
    <m/>
    <n v="1303637.6100000001"/>
    <n v="1470.5443993231811"/>
    <n v="1470.5443993231811"/>
    <x v="3"/>
    <x v="2"/>
    <m/>
    <m/>
    <s v="г. Кунгур, ул. Полетаевская, д. 16: 2026"/>
    <n v="1"/>
    <s v=""/>
    <s v=""/>
    <n v="1"/>
    <s v=""/>
    <s v=""/>
    <s v=""/>
    <s v=""/>
    <s v=""/>
    <s v=""/>
    <s v=""/>
    <s v=""/>
    <s v=""/>
    <s v=""/>
    <s v=""/>
    <s v=""/>
    <s v=""/>
    <s v=""/>
    <s v=""/>
    <s v=""/>
    <s v=""/>
    <s v=""/>
    <s v="РВИС ( ГАЗ )"/>
  </r>
  <r>
    <n v="10"/>
    <x v="17"/>
    <s v="г. Кунгур, ул. Полетаевская, д. 2В"/>
    <n v="1982"/>
    <m/>
    <s v="Кирпич"/>
    <n v="5"/>
    <n v="0"/>
    <n v="4747.5"/>
    <n v="4129.1000000000004"/>
    <n v="3716.1900000000005"/>
    <n v="0"/>
    <n v="5088370.5"/>
    <m/>
    <m/>
    <m/>
    <n v="5088370.5"/>
    <n v="1232.3195127267443"/>
    <n v="1232.3195127267443"/>
    <x v="3"/>
    <x v="2"/>
    <m/>
    <m/>
    <s v="г. Кунгур, ул. Полетаевская, д. 2В: 2026"/>
    <n v="1"/>
    <s v=""/>
    <s v=""/>
    <s v=""/>
    <s v=""/>
    <s v=""/>
    <s v=""/>
    <n v="1"/>
    <s v=""/>
    <s v=""/>
    <s v=""/>
    <s v=""/>
    <s v=""/>
    <s v=""/>
    <s v=""/>
    <s v=""/>
    <s v=""/>
    <s v=""/>
    <s v=""/>
    <s v=""/>
    <s v=""/>
    <s v=""/>
    <s v="РП"/>
  </r>
  <r>
    <n v="11"/>
    <x v="17"/>
    <s v="г. Кунгур, ул. Свободы, д. 171"/>
    <n v="1970"/>
    <m/>
    <s v="Кирпич"/>
    <n v="2"/>
    <n v="3"/>
    <n v="972.2"/>
    <n v="883.8"/>
    <n v="841"/>
    <n v="50"/>
    <n v="1346399.78"/>
    <m/>
    <m/>
    <m/>
    <n v="1346399.78"/>
    <n v="1523.4213396696086"/>
    <n v="1523.4213396696086"/>
    <x v="3"/>
    <x v="1"/>
    <m/>
    <m/>
    <s v="г. Кунгур, ул. Свободы, д. 171: 2026"/>
    <n v="2"/>
    <n v="1"/>
    <s v=""/>
    <s v=""/>
    <s v=""/>
    <s v=""/>
    <n v="1"/>
    <s v=""/>
    <s v=""/>
    <s v=""/>
    <s v=""/>
    <s v=""/>
    <s v=""/>
    <s v=""/>
    <s v=""/>
    <s v=""/>
    <s v=""/>
    <s v=""/>
    <s v=""/>
    <s v=""/>
    <s v=""/>
    <s v=""/>
    <s v="РВИС ( ЭЛ ВОД )"/>
  </r>
  <r>
    <n v="0"/>
    <x v="1"/>
    <s v="Лысьвенский городской округ Пермского края"/>
    <s v=""/>
    <m/>
    <s v=""/>
    <s v=""/>
    <s v=""/>
    <n v="34882.9"/>
    <n v="30298.300000000003"/>
    <n v="26182.449999999997"/>
    <n v="988"/>
    <n v="204889625.06999999"/>
    <n v="0"/>
    <n v="0"/>
    <n v="0"/>
    <n v="204889625.06999999"/>
    <m/>
    <m/>
    <x v="0"/>
    <x v="0"/>
    <m/>
    <m/>
    <s v=""/>
    <n v="0"/>
    <s v=""/>
    <s v=""/>
    <s v=""/>
    <s v=""/>
    <s v=""/>
    <s v=""/>
    <s v=""/>
    <s v=""/>
    <s v=""/>
    <s v=""/>
    <s v=""/>
    <s v=""/>
    <s v=""/>
    <s v=""/>
    <s v=""/>
    <s v=""/>
    <s v=""/>
    <s v=""/>
    <s v=""/>
    <s v=""/>
    <s v=""/>
    <s v=""/>
  </r>
  <r>
    <n v="1"/>
    <x v="18"/>
    <s v="г. Лысьва, ул. Белинского, д. 27"/>
    <n v="1963"/>
    <m/>
    <s v="Блоки"/>
    <n v="5"/>
    <n v="2"/>
    <n v="1803.5"/>
    <n v="1616.4"/>
    <n v="1616.4"/>
    <n v="85"/>
    <n v="937116.64"/>
    <m/>
    <m/>
    <m/>
    <n v="937116.64"/>
    <n v="579.75540707745608"/>
    <n v="579.75540707745608"/>
    <x v="3"/>
    <x v="2"/>
    <m/>
    <m/>
    <s v="г. Лысьва, ул. Белинского, д. 27: 2026"/>
    <n v="1"/>
    <n v="1"/>
    <s v=""/>
    <s v=""/>
    <s v=""/>
    <s v=""/>
    <s v=""/>
    <s v=""/>
    <s v=""/>
    <s v=""/>
    <s v=""/>
    <s v=""/>
    <s v=""/>
    <s v=""/>
    <s v=""/>
    <s v=""/>
    <s v=""/>
    <s v=""/>
    <s v=""/>
    <s v=""/>
    <s v=""/>
    <s v=""/>
    <s v="РВИС ( ЭЛ )"/>
  </r>
  <r>
    <n v="2"/>
    <x v="18"/>
    <s v="г. Лысьва, ул. Жданова, д. 13"/>
    <n v="1948"/>
    <m/>
    <s v="Шлакоблок"/>
    <n v="2"/>
    <n v="2"/>
    <n v="559.5"/>
    <n v="507.5"/>
    <n v="472.4"/>
    <n v="27"/>
    <n v="9333903.5200000014"/>
    <m/>
    <m/>
    <m/>
    <n v="9333903.5200000014"/>
    <n v="18391.928118226602"/>
    <n v="18391.928118226602"/>
    <x v="3"/>
    <x v="1"/>
    <m/>
    <m/>
    <s v="г. Лысьва, ул. Жданова, д. 13: 2026"/>
    <n v="3"/>
    <s v=""/>
    <s v=""/>
    <s v=""/>
    <s v=""/>
    <s v=""/>
    <s v=""/>
    <s v=""/>
    <s v=""/>
    <s v=""/>
    <n v="1"/>
    <n v="1"/>
    <s v=""/>
    <s v=""/>
    <n v="1"/>
    <s v=""/>
    <s v=""/>
    <s v=""/>
    <s v=""/>
    <s v=""/>
    <s v=""/>
    <s v=""/>
    <s v="РК Рфа РФ"/>
  </r>
  <r>
    <n v="3"/>
    <x v="18"/>
    <s v="г. Лысьва, ул. Кирова, д. 45"/>
    <n v="1937"/>
    <m/>
    <s v="Шлакоблок"/>
    <n v="3"/>
    <n v="4"/>
    <n v="1329"/>
    <n v="1329"/>
    <n v="783.1"/>
    <n v="40"/>
    <n v="1548577.38"/>
    <m/>
    <m/>
    <m/>
    <n v="1548577.38"/>
    <n v="1165.22"/>
    <n v="1165.22"/>
    <x v="3"/>
    <x v="1"/>
    <m/>
    <m/>
    <s v="г. Лысьва, ул. Кирова, д. 45: 2026"/>
    <n v="1"/>
    <s v=""/>
    <s v=""/>
    <s v=""/>
    <s v=""/>
    <n v="1"/>
    <s v=""/>
    <s v=""/>
    <s v=""/>
    <s v=""/>
    <s v=""/>
    <s v=""/>
    <s v=""/>
    <s v=""/>
    <s v=""/>
    <s v=""/>
    <s v=""/>
    <s v=""/>
    <s v=""/>
    <s v=""/>
    <s v=""/>
    <s v=""/>
    <s v="РВИС ( ГВС )"/>
  </r>
  <r>
    <n v="4"/>
    <x v="18"/>
    <s v="г. Лысьва, ул. Кирова, д. 69"/>
    <n v="1959"/>
    <m/>
    <s v="Кирпич"/>
    <n v="2"/>
    <n v="1"/>
    <n v="464.7"/>
    <n v="414.3"/>
    <n v="414.3"/>
    <n v="20"/>
    <n v="343980.23"/>
    <m/>
    <m/>
    <m/>
    <n v="343980.23"/>
    <n v="830.26847694907065"/>
    <n v="830.26847694907065"/>
    <x v="3"/>
    <x v="1"/>
    <m/>
    <m/>
    <s v="г. Лысьва, ул. Кирова, д. 69: 2026"/>
    <n v="1"/>
    <n v="1"/>
    <s v=""/>
    <s v=""/>
    <s v=""/>
    <s v=""/>
    <s v=""/>
    <s v=""/>
    <s v=""/>
    <s v=""/>
    <s v=""/>
    <s v=""/>
    <s v=""/>
    <s v=""/>
    <s v=""/>
    <s v=""/>
    <s v=""/>
    <s v=""/>
    <s v=""/>
    <s v=""/>
    <s v=""/>
    <s v=""/>
    <s v="РВИС ( ЭЛ )"/>
  </r>
  <r>
    <n v="5"/>
    <x v="18"/>
    <s v="г. Лысьва, ул. Кирова, д. 8"/>
    <n v="1956"/>
    <m/>
    <s v="Шлакоблок"/>
    <n v="3"/>
    <n v="3"/>
    <n v="2104.3000000000002"/>
    <n v="1851.7"/>
    <n v="1441.7"/>
    <n v="40"/>
    <n v="12262071.75"/>
    <m/>
    <m/>
    <m/>
    <n v="12262071.75"/>
    <n v="6622.0617540638332"/>
    <n v="6622.0617540638332"/>
    <x v="3"/>
    <x v="1"/>
    <m/>
    <m/>
    <s v="г. Лысьва, ул. Кирова, д. 8: 2026"/>
    <n v="1"/>
    <s v=""/>
    <s v=""/>
    <s v=""/>
    <s v=""/>
    <s v=""/>
    <s v=""/>
    <s v=""/>
    <s v=""/>
    <s v=""/>
    <s v=""/>
    <n v="1"/>
    <s v=""/>
    <s v=""/>
    <s v=""/>
    <s v=""/>
    <s v=""/>
    <s v=""/>
    <s v=""/>
    <s v=""/>
    <s v=""/>
    <s v=""/>
    <s v="Рфа"/>
  </r>
  <r>
    <n v="6"/>
    <x v="18"/>
    <s v="г. Лысьва, ул. Куйбышева, д. 6"/>
    <n v="2005"/>
    <m/>
    <s v="Кирпич"/>
    <n v="5"/>
    <n v="1"/>
    <n v="3309.15"/>
    <n v="3030.65"/>
    <n v="2787.55"/>
    <n v="0"/>
    <n v="18449570.18"/>
    <m/>
    <m/>
    <m/>
    <n v="18449570.18"/>
    <n v="6087.6611222015081"/>
    <n v="6087.6611222015081"/>
    <x v="3"/>
    <x v="1"/>
    <m/>
    <m/>
    <s v="г. Лысьва, ул. Куйбышева, д. 6: 2026"/>
    <n v="2"/>
    <s v=""/>
    <s v=""/>
    <s v=""/>
    <s v=""/>
    <s v=""/>
    <s v=""/>
    <n v="1"/>
    <s v=""/>
    <s v=""/>
    <n v="1"/>
    <s v=""/>
    <s v=""/>
    <s v=""/>
    <s v=""/>
    <s v=""/>
    <s v=""/>
    <s v=""/>
    <s v=""/>
    <s v=""/>
    <s v=""/>
    <s v=""/>
    <s v="РП РК"/>
  </r>
  <r>
    <n v="7"/>
    <x v="18"/>
    <s v="г. Лысьва, ул. Кутузова, д. 16"/>
    <n v="1946"/>
    <m/>
    <s v="Камень"/>
    <n v="2"/>
    <n v="1"/>
    <n v="518.6"/>
    <n v="470.7"/>
    <n v="470.7"/>
    <n v="25"/>
    <n v="530263.31999999995"/>
    <m/>
    <m/>
    <m/>
    <n v="530263.31999999995"/>
    <n v="1126.5420012746972"/>
    <n v="1126.5420012746972"/>
    <x v="3"/>
    <x v="1"/>
    <m/>
    <m/>
    <s v="г. Лысьва, ул. Кутузова, д. 16: 2026"/>
    <n v="2"/>
    <s v=""/>
    <s v=""/>
    <s v=""/>
    <n v="1"/>
    <s v=""/>
    <n v="1"/>
    <s v=""/>
    <s v=""/>
    <s v=""/>
    <s v=""/>
    <s v=""/>
    <s v=""/>
    <s v=""/>
    <s v=""/>
    <s v=""/>
    <s v=""/>
    <s v=""/>
    <s v=""/>
    <s v=""/>
    <s v=""/>
    <s v=""/>
    <s v="РВИС ( ХВС ВОД )"/>
  </r>
  <r>
    <n v="8"/>
    <x v="18"/>
    <s v="г. Лысьва, ул. Ленина, д. 28"/>
    <n v="1949"/>
    <m/>
    <s v="Шлакоблок"/>
    <n v="2"/>
    <n v="1"/>
    <n v="436.8"/>
    <n v="391.8"/>
    <n v="391.8"/>
    <n v="16"/>
    <n v="488355.51"/>
    <m/>
    <m/>
    <m/>
    <n v="488355.51"/>
    <n v="1246.4408116385912"/>
    <n v="1246.4408116385912"/>
    <x v="3"/>
    <x v="1"/>
    <m/>
    <m/>
    <s v="г. Лысьва, ул. Ленина, д. 28: 2026"/>
    <n v="2"/>
    <n v="1"/>
    <s v=""/>
    <s v=""/>
    <n v="1"/>
    <s v=""/>
    <s v=""/>
    <s v=""/>
    <s v=""/>
    <s v=""/>
    <s v=""/>
    <s v=""/>
    <s v=""/>
    <s v=""/>
    <s v=""/>
    <s v=""/>
    <s v=""/>
    <s v=""/>
    <s v=""/>
    <s v=""/>
    <s v=""/>
    <s v=""/>
    <s v="РВИС ( ЭЛ ХВС )"/>
  </r>
  <r>
    <n v="9"/>
    <x v="18"/>
    <s v="г. Лысьва, ул. Мира, д. 12"/>
    <n v="1955"/>
    <m/>
    <s v="Шлакоблок"/>
    <n v="4"/>
    <n v="5"/>
    <n v="4581.25"/>
    <n v="4087.45"/>
    <n v="3032.4"/>
    <n v="117"/>
    <n v="2380463.31"/>
    <m/>
    <m/>
    <m/>
    <n v="2380463.31"/>
    <n v="582.38346891093477"/>
    <n v="582.38346891093477"/>
    <x v="3"/>
    <x v="1"/>
    <m/>
    <m/>
    <s v="г. Лысьва, ул. Мира, д. 12: 2026"/>
    <n v="1"/>
    <n v="1"/>
    <s v=""/>
    <s v=""/>
    <s v=""/>
    <s v=""/>
    <s v=""/>
    <s v=""/>
    <s v=""/>
    <s v=""/>
    <s v=""/>
    <s v=""/>
    <s v=""/>
    <s v=""/>
    <s v=""/>
    <s v=""/>
    <s v=""/>
    <s v=""/>
    <s v=""/>
    <s v=""/>
    <s v=""/>
    <s v=""/>
    <s v="РВИС ( ЭЛ )"/>
  </r>
  <r>
    <n v="10"/>
    <x v="18"/>
    <s v="г. Лысьва, ул. Мира, д. 14"/>
    <n v="1956"/>
    <m/>
    <s v="Камень"/>
    <n v="4"/>
    <n v="5"/>
    <n v="4580.6000000000004"/>
    <n v="2833.2"/>
    <n v="2524.1"/>
    <n v="118"/>
    <n v="25011312.769999996"/>
    <m/>
    <m/>
    <m/>
    <n v="25011312.769999996"/>
    <n v="8827.9375864746562"/>
    <n v="8827.9375864746562"/>
    <x v="3"/>
    <x v="2"/>
    <m/>
    <m/>
    <s v="г. Лысьва, ул. Мира, д. 14: 2026"/>
    <n v="6"/>
    <n v="1"/>
    <n v="1"/>
    <s v=""/>
    <n v="1"/>
    <n v="1"/>
    <n v="1"/>
    <s v=""/>
    <s v=""/>
    <s v=""/>
    <s v=""/>
    <s v=""/>
    <s v=""/>
    <s v=""/>
    <n v="1"/>
    <s v=""/>
    <s v=""/>
    <s v=""/>
    <s v=""/>
    <s v=""/>
    <s v=""/>
    <s v=""/>
    <s v="РВИС ( ЭЛ ТЕП ХВС ГВС ВОД ) РФ"/>
  </r>
  <r>
    <n v="11"/>
    <x v="18"/>
    <s v="г. Лысьва, ул. Мира, д. 38"/>
    <n v="1952"/>
    <m/>
    <s v="Шлакоблок"/>
    <n v="2"/>
    <n v="1"/>
    <n v="385.8"/>
    <n v="356.9"/>
    <n v="312.8"/>
    <n v="12"/>
    <n v="10806501.060000001"/>
    <m/>
    <m/>
    <m/>
    <n v="10806501.060000001"/>
    <n v="30278.792546931916"/>
    <n v="30278.792546931916"/>
    <x v="3"/>
    <x v="1"/>
    <m/>
    <m/>
    <s v="г. Лысьва, ул. Мира, д. 38: 2026"/>
    <n v="8"/>
    <n v="1"/>
    <n v="1"/>
    <s v=""/>
    <n v="1"/>
    <n v="1"/>
    <n v="1"/>
    <s v=""/>
    <s v=""/>
    <s v=""/>
    <n v="1"/>
    <n v="1"/>
    <s v=""/>
    <s v=""/>
    <n v="1"/>
    <s v=""/>
    <s v=""/>
    <s v=""/>
    <s v=""/>
    <s v=""/>
    <s v=""/>
    <s v=""/>
    <s v="РВИС ( ЭЛ ТЕП ХВС ГВС ВОД ) РК Рфа РФ"/>
  </r>
  <r>
    <n v="12"/>
    <x v="18"/>
    <s v="г. Лысьва, ул. Мира, д. 39"/>
    <n v="1953"/>
    <m/>
    <s v="Шлакоблок"/>
    <n v="4"/>
    <n v="3"/>
    <n v="2263.6"/>
    <n v="2243.6999999999998"/>
    <n v="2243.6999999999998"/>
    <n v="85"/>
    <n v="11051710.1"/>
    <m/>
    <m/>
    <m/>
    <n v="11051710.1"/>
    <n v="4925.6630119891252"/>
    <n v="4925.6630119891252"/>
    <x v="3"/>
    <x v="1"/>
    <m/>
    <m/>
    <s v="г. Лысьва, ул. Мира, д. 39: 2026"/>
    <n v="1"/>
    <s v=""/>
    <s v=""/>
    <s v=""/>
    <s v=""/>
    <s v=""/>
    <s v=""/>
    <s v=""/>
    <s v=""/>
    <s v=""/>
    <s v=""/>
    <n v="1"/>
    <s v=""/>
    <s v=""/>
    <s v=""/>
    <s v=""/>
    <s v=""/>
    <s v=""/>
    <s v=""/>
    <s v=""/>
    <s v=""/>
    <s v=""/>
    <s v="Рфа"/>
  </r>
  <r>
    <n v="13"/>
    <x v="18"/>
    <s v="г. Лысьва, ул. Мира, д. 42"/>
    <n v="1958"/>
    <m/>
    <s v="Кирпич"/>
    <n v="3"/>
    <n v="2"/>
    <n v="1525"/>
    <n v="1199"/>
    <n v="1052"/>
    <n v="51"/>
    <n v="17275276.25"/>
    <m/>
    <m/>
    <m/>
    <n v="17275276.25"/>
    <n v="14408.070266889074"/>
    <n v="14408.070266889074"/>
    <x v="3"/>
    <x v="2"/>
    <m/>
    <m/>
    <s v="г. Лысьва, ул. Мира, д. 42: 2026"/>
    <n v="5"/>
    <n v="1"/>
    <n v="1"/>
    <s v=""/>
    <n v="1"/>
    <n v="1"/>
    <n v="1"/>
    <s v=""/>
    <s v=""/>
    <s v=""/>
    <s v=""/>
    <s v=""/>
    <s v=""/>
    <s v=""/>
    <s v=""/>
    <s v=""/>
    <s v=""/>
    <s v=""/>
    <s v=""/>
    <s v=""/>
    <s v=""/>
    <s v=""/>
    <s v="РВИС ( ЭЛ ТЕП ХВС ГВС ВОД )"/>
  </r>
  <r>
    <n v="14"/>
    <x v="18"/>
    <s v="г. Лысьва, ул. Мира, д. 77"/>
    <n v="1955"/>
    <m/>
    <s v="Кирпич"/>
    <n v="2"/>
    <n v="2"/>
    <n v="710.4"/>
    <n v="630"/>
    <n v="630"/>
    <n v="39"/>
    <n v="6693822.1399999997"/>
    <m/>
    <m/>
    <m/>
    <n v="6693822.1399999997"/>
    <n v="10625.114507936507"/>
    <n v="10625.114507936507"/>
    <x v="3"/>
    <x v="1"/>
    <m/>
    <m/>
    <s v="г. Лысьва, ул. Мира, д. 77: 2026"/>
    <n v="3"/>
    <s v=""/>
    <n v="1"/>
    <s v=""/>
    <n v="1"/>
    <s v=""/>
    <n v="1"/>
    <s v=""/>
    <s v=""/>
    <s v=""/>
    <s v=""/>
    <s v=""/>
    <s v=""/>
    <s v=""/>
    <s v=""/>
    <s v=""/>
    <s v=""/>
    <s v=""/>
    <s v=""/>
    <s v=""/>
    <s v=""/>
    <s v=""/>
    <s v="РВИС ( ТЕП ХВС ВОД )"/>
  </r>
  <r>
    <n v="15"/>
    <x v="18"/>
    <s v="г. Лысьва, ул. Мира, д. 9"/>
    <n v="1955"/>
    <m/>
    <s v="Шлакоблок"/>
    <n v="4"/>
    <n v="5"/>
    <n v="4498.8"/>
    <n v="4033.4"/>
    <n v="2958.8"/>
    <n v="106"/>
    <n v="2337621.4700000002"/>
    <m/>
    <m/>
    <m/>
    <n v="2337621.4700000002"/>
    <n v="579.5659914712154"/>
    <n v="579.5659914712154"/>
    <x v="3"/>
    <x v="1"/>
    <m/>
    <m/>
    <s v="г. Лысьва, ул. Мира, д. 9: 2026"/>
    <n v="1"/>
    <n v="1"/>
    <s v=""/>
    <s v=""/>
    <s v=""/>
    <s v=""/>
    <s v=""/>
    <s v=""/>
    <s v=""/>
    <s v=""/>
    <s v=""/>
    <s v=""/>
    <s v=""/>
    <s v=""/>
    <s v=""/>
    <s v=""/>
    <s v=""/>
    <s v=""/>
    <s v=""/>
    <s v=""/>
    <s v=""/>
    <s v=""/>
    <s v="РВИС ( ЭЛ )"/>
  </r>
  <r>
    <n v="16"/>
    <x v="18"/>
    <s v="г. Лысьва, ул. Орджоникидзе, д. 37"/>
    <n v="1952"/>
    <m/>
    <s v="Шлакоблок"/>
    <n v="2"/>
    <n v="3"/>
    <n v="1383.4"/>
    <n v="1231.5"/>
    <n v="1231.5"/>
    <n v="51"/>
    <n v="38749905.549999997"/>
    <m/>
    <m/>
    <m/>
    <n v="38749905.549999997"/>
    <n v="31465.615550142102"/>
    <n v="31465.615550142102"/>
    <x v="3"/>
    <x v="1"/>
    <m/>
    <m/>
    <s v="г. Лысьва, ул. Орджоникидзе, д. 37: 2026"/>
    <n v="8"/>
    <n v="1"/>
    <n v="1"/>
    <s v=""/>
    <n v="1"/>
    <n v="1"/>
    <n v="1"/>
    <s v=""/>
    <s v=""/>
    <s v=""/>
    <n v="1"/>
    <n v="1"/>
    <s v=""/>
    <s v=""/>
    <n v="1"/>
    <s v=""/>
    <s v=""/>
    <s v=""/>
    <s v=""/>
    <s v=""/>
    <s v=""/>
    <s v=""/>
    <s v="РВИС ( ЭЛ ТЕП ХВС ГВС ВОД ) РК Рфа РФ"/>
  </r>
  <r>
    <n v="17"/>
    <x v="18"/>
    <s v="г. Лысьва, ул. Суворова, д. 36"/>
    <n v="1949"/>
    <m/>
    <s v="Шлакоблок"/>
    <n v="2"/>
    <n v="1"/>
    <n v="451.9"/>
    <n v="402.1"/>
    <n v="402.1"/>
    <n v="17"/>
    <n v="10024714.619999999"/>
    <m/>
    <m/>
    <m/>
    <n v="10024714.619999999"/>
    <n v="24930.89932852524"/>
    <n v="24930.89932852524"/>
    <x v="3"/>
    <x v="1"/>
    <m/>
    <m/>
    <s v="г. Лысьва, ул. Суворова, д. 36: 2026"/>
    <n v="7"/>
    <n v="1"/>
    <n v="1"/>
    <s v=""/>
    <n v="1"/>
    <n v="1"/>
    <n v="1"/>
    <s v=""/>
    <s v=""/>
    <s v=""/>
    <n v="1"/>
    <s v=""/>
    <s v=""/>
    <s v=""/>
    <n v="1"/>
    <s v=""/>
    <s v=""/>
    <s v=""/>
    <s v=""/>
    <s v=""/>
    <s v=""/>
    <s v=""/>
    <s v="РВИС ( ЭЛ ТЕП ХВС ГВС ВОД ) РК РФ"/>
  </r>
  <r>
    <n v="18"/>
    <x v="18"/>
    <s v="г. Лысьва, ул. Суворова, д. 38"/>
    <n v="1950"/>
    <m/>
    <s v="Шлакоблок"/>
    <n v="2"/>
    <n v="2"/>
    <n v="736.2"/>
    <n v="735.2"/>
    <n v="735.2"/>
    <n v="26"/>
    <n v="18646245.369999997"/>
    <m/>
    <m/>
    <m/>
    <n v="18646245.369999997"/>
    <n v="25362.140057127308"/>
    <n v="25362.140057127308"/>
    <x v="3"/>
    <x v="1"/>
    <m/>
    <m/>
    <s v="г. Лысьва, ул. Суворова, д. 38: 2026"/>
    <n v="5"/>
    <s v=""/>
    <n v="1"/>
    <s v=""/>
    <n v="1"/>
    <n v="1"/>
    <s v=""/>
    <s v=""/>
    <s v=""/>
    <s v=""/>
    <n v="1"/>
    <n v="1"/>
    <s v=""/>
    <s v=""/>
    <s v=""/>
    <s v=""/>
    <s v=""/>
    <s v=""/>
    <s v=""/>
    <s v=""/>
    <s v=""/>
    <s v=""/>
    <s v="РВИС ( ТЕП ХВС ГВС ) РК Рфа"/>
  </r>
  <r>
    <n v="19"/>
    <x v="18"/>
    <s v="г. Лысьва, ул. Фестивальная, д. 2"/>
    <n v="1960"/>
    <m/>
    <s v="Блоки КСБ"/>
    <n v="5"/>
    <n v="3"/>
    <n v="2562.6999999999998"/>
    <n v="2302"/>
    <n v="2050.1"/>
    <n v="82"/>
    <n v="11541170.699999999"/>
    <m/>
    <m/>
    <m/>
    <n v="11541170.699999999"/>
    <n v="5013.5407037358818"/>
    <n v="5013.5407037358818"/>
    <x v="3"/>
    <x v="2"/>
    <m/>
    <m/>
    <s v="г. Лысьва, ул. Фестивальная, д. 2: 2026"/>
    <n v="1"/>
    <s v=""/>
    <s v=""/>
    <s v=""/>
    <s v=""/>
    <s v=""/>
    <s v=""/>
    <s v=""/>
    <s v=""/>
    <s v=""/>
    <n v="1"/>
    <s v=""/>
    <s v=""/>
    <s v=""/>
    <s v=""/>
    <s v=""/>
    <s v=""/>
    <s v=""/>
    <s v=""/>
    <s v=""/>
    <s v=""/>
    <s v=""/>
    <s v="РК"/>
  </r>
  <r>
    <n v="20"/>
    <x v="18"/>
    <s v="г. Лысьва, ул. Энгельса, д. 23"/>
    <n v="1960"/>
    <m/>
    <s v="Шлакоблок"/>
    <n v="2"/>
    <n v="2"/>
    <n v="677.7"/>
    <n v="631.79999999999995"/>
    <n v="631.79999999999995"/>
    <n v="31"/>
    <n v="6477043.2000000002"/>
    <m/>
    <m/>
    <m/>
    <n v="6477043.2000000002"/>
    <n v="10251.730294396963"/>
    <n v="10251.730294396963"/>
    <x v="3"/>
    <x v="1"/>
    <m/>
    <m/>
    <s v="г. Лысьва, ул. Энгельса, д. 23: 2026"/>
    <n v="1"/>
    <s v=""/>
    <s v=""/>
    <s v=""/>
    <s v=""/>
    <s v=""/>
    <s v=""/>
    <s v=""/>
    <s v=""/>
    <s v=""/>
    <n v="1"/>
    <s v=""/>
    <s v=""/>
    <s v=""/>
    <s v=""/>
    <s v=""/>
    <s v=""/>
    <s v=""/>
    <s v=""/>
    <s v=""/>
    <s v=""/>
    <s v=""/>
    <s v="РК"/>
  </r>
  <r>
    <n v="0"/>
    <x v="1"/>
    <s v="Муниципальное образование &quot;Город Березники&quot; Пермского края"/>
    <s v=""/>
    <m/>
    <s v=""/>
    <s v=""/>
    <s v=""/>
    <n v="96797.4"/>
    <n v="83285.499999999985"/>
    <n v="75833.579999999987"/>
    <n v="3380"/>
    <n v="393844002.68000001"/>
    <n v="0"/>
    <n v="0"/>
    <n v="0"/>
    <n v="393844002.68000001"/>
    <m/>
    <m/>
    <x v="0"/>
    <x v="0"/>
    <m/>
    <m/>
    <s v=""/>
    <n v="0"/>
    <s v=""/>
    <s v=""/>
    <s v=""/>
    <s v=""/>
    <s v=""/>
    <s v=""/>
    <s v=""/>
    <s v=""/>
    <s v=""/>
    <s v=""/>
    <s v=""/>
    <s v=""/>
    <s v=""/>
    <s v=""/>
    <s v=""/>
    <s v=""/>
    <s v=""/>
    <s v=""/>
    <s v=""/>
    <s v=""/>
    <s v=""/>
    <s v=""/>
  </r>
  <r>
    <n v="1"/>
    <x v="19"/>
    <s v="г. Березники, пр-т Ленина, д. 51"/>
    <n v="1958"/>
    <m/>
    <s v="Кирпич"/>
    <n v="5"/>
    <n v="4"/>
    <n v="5655.6"/>
    <n v="5008.3999999999996"/>
    <n v="4611.5"/>
    <n v="163"/>
    <n v="14069096.779999999"/>
    <m/>
    <m/>
    <m/>
    <n v="14069096.779999999"/>
    <n v="2809.1000678859518"/>
    <n v="2809.1000678859518"/>
    <x v="3"/>
    <x v="2"/>
    <m/>
    <m/>
    <s v="г. Березники, пр-т Ленина, д. 51: 2026"/>
    <n v="1"/>
    <s v=""/>
    <n v="1"/>
    <s v=""/>
    <s v=""/>
    <s v=""/>
    <s v=""/>
    <s v=""/>
    <s v=""/>
    <s v=""/>
    <s v=""/>
    <s v=""/>
    <s v=""/>
    <s v=""/>
    <s v=""/>
    <s v=""/>
    <s v=""/>
    <s v=""/>
    <s v=""/>
    <s v=""/>
    <s v=""/>
    <s v=""/>
    <s v="РВИС ( ТЕП )"/>
  </r>
  <r>
    <n v="2"/>
    <x v="19"/>
    <s v="г. Березники, пр-т Ленина, д. 59"/>
    <n v="1958"/>
    <m/>
    <s v="Кирпич"/>
    <n v="4"/>
    <n v="5"/>
    <n v="4744.3999999999996"/>
    <n v="4280.6000000000004"/>
    <n v="2860.1"/>
    <n v="76"/>
    <n v="22033752.700000003"/>
    <m/>
    <m/>
    <m/>
    <n v="22033752.700000003"/>
    <n v="5147.3514694201749"/>
    <n v="5147.3514694201749"/>
    <x v="3"/>
    <x v="1"/>
    <m/>
    <m/>
    <s v="г. Березники, пр-т Ленина, д. 59: 2026"/>
    <n v="5"/>
    <n v="1"/>
    <n v="1"/>
    <s v=""/>
    <n v="1"/>
    <n v="1"/>
    <n v="1"/>
    <s v=""/>
    <s v=""/>
    <s v=""/>
    <s v=""/>
    <s v=""/>
    <s v=""/>
    <s v=""/>
    <s v=""/>
    <s v=""/>
    <s v=""/>
    <s v=""/>
    <s v=""/>
    <s v=""/>
    <s v=""/>
    <s v=""/>
    <s v="РВИС ( ЭЛ ТЕП ХВС ГВС ВОД )"/>
  </r>
  <r>
    <n v="3"/>
    <x v="19"/>
    <s v="г. Березники, пр-т Советский, д. 30"/>
    <n v="1949"/>
    <m/>
    <s v="Кирпич"/>
    <n v="3"/>
    <n v="2"/>
    <n v="1437.2"/>
    <n v="1215.7"/>
    <n v="1215.7"/>
    <n v="46"/>
    <n v="12072652.460000001"/>
    <m/>
    <m/>
    <m/>
    <n v="12072652.460000001"/>
    <n v="9930.6181294727321"/>
    <n v="9930.6181294727321"/>
    <x v="3"/>
    <x v="1"/>
    <m/>
    <m/>
    <s v="г. Березники, пр-т Советский, д. 30: 2026"/>
    <n v="1"/>
    <s v=""/>
    <n v="1"/>
    <s v=""/>
    <s v=""/>
    <s v=""/>
    <s v=""/>
    <s v=""/>
    <s v=""/>
    <s v=""/>
    <s v=""/>
    <s v=""/>
    <s v=""/>
    <s v=""/>
    <s v=""/>
    <s v=""/>
    <s v=""/>
    <s v=""/>
    <s v=""/>
    <s v=""/>
    <s v=""/>
    <s v=""/>
    <s v="РВИС ( ТЕП )"/>
  </r>
  <r>
    <n v="4"/>
    <x v="19"/>
    <s v="г. Березники, пр-т Советский, д. 36"/>
    <n v="1947"/>
    <m/>
    <s v="Кирпич"/>
    <n v="3"/>
    <n v="2"/>
    <n v="1031.7"/>
    <n v="914.4"/>
    <n v="914.4"/>
    <n v="37"/>
    <n v="19038207.710000005"/>
    <m/>
    <m/>
    <m/>
    <n v="19038207.710000005"/>
    <n v="20820.437128171485"/>
    <n v="20820.437128171485"/>
    <x v="3"/>
    <x v="1"/>
    <m/>
    <m/>
    <s v="г. Березники, пр-т Советский, д. 36: 2026"/>
    <n v="7"/>
    <n v="1"/>
    <n v="1"/>
    <s v=""/>
    <n v="1"/>
    <n v="1"/>
    <n v="1"/>
    <s v=""/>
    <s v=""/>
    <s v=""/>
    <s v=""/>
    <n v="1"/>
    <s v=""/>
    <s v=""/>
    <n v="1"/>
    <s v=""/>
    <s v=""/>
    <s v=""/>
    <s v=""/>
    <s v=""/>
    <s v=""/>
    <s v=""/>
    <s v="РВИС ( ЭЛ ТЕП ХВС ГВС ВОД ) Рфа РФ"/>
  </r>
  <r>
    <n v="5"/>
    <x v="19"/>
    <s v="г. Березники, пр-т Советский, д. 38"/>
    <n v="1946"/>
    <m/>
    <s v="Кирпич"/>
    <n v="3"/>
    <n v="2"/>
    <n v="1338.9"/>
    <n v="932.6"/>
    <n v="932.6"/>
    <n v="34"/>
    <n v="11246920.67"/>
    <m/>
    <m/>
    <m/>
    <n v="11246920.67"/>
    <n v="12059.747662449066"/>
    <n v="12059.747662449066"/>
    <x v="3"/>
    <x v="1"/>
    <m/>
    <m/>
    <s v="г. Березники, пр-т Советский, д. 38: 2026"/>
    <n v="1"/>
    <s v=""/>
    <n v="1"/>
    <s v=""/>
    <s v=""/>
    <s v=""/>
    <s v=""/>
    <s v=""/>
    <s v=""/>
    <s v=""/>
    <s v=""/>
    <s v=""/>
    <s v=""/>
    <s v=""/>
    <s v=""/>
    <s v=""/>
    <s v=""/>
    <s v=""/>
    <s v=""/>
    <s v=""/>
    <s v=""/>
    <s v=""/>
    <s v="РВИС ( ТЕП )"/>
  </r>
  <r>
    <n v="6"/>
    <x v="19"/>
    <s v="г. Березники, пр-т Советский, д. 42"/>
    <n v="1949"/>
    <m/>
    <s v="Кирпич"/>
    <n v="3"/>
    <n v="2"/>
    <n v="1512.8"/>
    <n v="1242.3"/>
    <n v="1242.3"/>
    <n v="38"/>
    <n v="41254676.25"/>
    <m/>
    <m/>
    <m/>
    <n v="41254676.25"/>
    <n v="33208.30415358609"/>
    <n v="33208.30415358609"/>
    <x v="3"/>
    <x v="1"/>
    <m/>
    <m/>
    <s v="г. Березники, пр-т Советский, д. 42: 2026"/>
    <n v="7"/>
    <s v=""/>
    <n v="1"/>
    <s v=""/>
    <n v="1"/>
    <n v="1"/>
    <n v="1"/>
    <s v=""/>
    <s v=""/>
    <s v=""/>
    <n v="1"/>
    <n v="1"/>
    <s v=""/>
    <s v=""/>
    <n v="1"/>
    <s v=""/>
    <s v=""/>
    <s v=""/>
    <s v=""/>
    <s v=""/>
    <s v=""/>
    <s v=""/>
    <s v="РВИС ( ТЕП ХВС ГВС ВОД ) РК Рфа РФ"/>
  </r>
  <r>
    <n v="7"/>
    <x v="19"/>
    <s v="г. Березники, ул. 30 Лет Победы, д. 42"/>
    <n v="1975"/>
    <m/>
    <s v="кирпич/панели"/>
    <n v="5"/>
    <n v="10"/>
    <n v="7887.5"/>
    <n v="6587.4"/>
    <n v="6383"/>
    <n v="355"/>
    <n v="4128317.5"/>
    <m/>
    <m/>
    <m/>
    <n v="4128317.5"/>
    <n v="626.69907702583725"/>
    <n v="626.69907702583725"/>
    <x v="3"/>
    <x v="2"/>
    <m/>
    <m/>
    <s v="г. Березники, ул. 30 Лет Победы, д. 42: 2026"/>
    <n v="1"/>
    <s v=""/>
    <s v=""/>
    <n v="1"/>
    <s v=""/>
    <s v=""/>
    <s v=""/>
    <s v=""/>
    <s v=""/>
    <s v=""/>
    <s v=""/>
    <s v=""/>
    <s v=""/>
    <s v=""/>
    <s v=""/>
    <s v=""/>
    <s v=""/>
    <s v=""/>
    <s v=""/>
    <s v=""/>
    <s v=""/>
    <s v=""/>
    <s v="РВИС ( ГАЗ )"/>
  </r>
  <r>
    <n v="8"/>
    <x v="19"/>
    <s v="г. Березники, ул. Березниковская, д. 94"/>
    <n v="1956"/>
    <m/>
    <s v="Кирпич"/>
    <n v="4"/>
    <n v="3"/>
    <n v="2809.6"/>
    <n v="2537"/>
    <n v="2095.6"/>
    <n v="84"/>
    <n v="6989273.3399999999"/>
    <m/>
    <m/>
    <m/>
    <n v="6989273.3399999999"/>
    <n v="2754.9362790697674"/>
    <n v="2754.9362790697674"/>
    <x v="3"/>
    <x v="1"/>
    <m/>
    <m/>
    <s v="г. Березники, ул. Березниковская, д. 94: 2026"/>
    <n v="1"/>
    <s v=""/>
    <n v="1"/>
    <s v=""/>
    <s v=""/>
    <s v=""/>
    <s v=""/>
    <s v=""/>
    <s v=""/>
    <s v=""/>
    <s v=""/>
    <s v=""/>
    <s v=""/>
    <s v=""/>
    <s v=""/>
    <s v=""/>
    <s v=""/>
    <s v=""/>
    <s v=""/>
    <s v=""/>
    <s v=""/>
    <s v=""/>
    <s v="РВИС ( ТЕП )"/>
  </r>
  <r>
    <n v="9"/>
    <x v="19"/>
    <s v="г. Березники, ул. Гагарина, д. 16"/>
    <n v="1952"/>
    <m/>
    <s v="Шлакоблок"/>
    <n v="2"/>
    <n v="2"/>
    <n v="858.6"/>
    <n v="754.6"/>
    <n v="604.4"/>
    <n v="24"/>
    <n v="635552.89"/>
    <m/>
    <m/>
    <m/>
    <n v="635552.89"/>
    <n v="842.23812615955467"/>
    <n v="842.23812615955467"/>
    <x v="3"/>
    <x v="1"/>
    <m/>
    <m/>
    <s v="г. Березники, ул. Гагарина, д. 16: 2026"/>
    <n v="1"/>
    <n v="1"/>
    <s v=""/>
    <s v=""/>
    <s v=""/>
    <s v=""/>
    <s v=""/>
    <s v=""/>
    <s v=""/>
    <s v=""/>
    <s v=""/>
    <s v=""/>
    <s v=""/>
    <s v=""/>
    <s v=""/>
    <s v=""/>
    <s v=""/>
    <s v=""/>
    <s v=""/>
    <s v=""/>
    <s v=""/>
    <s v=""/>
    <s v="РВИС ( ЭЛ )"/>
  </r>
  <r>
    <n v="10"/>
    <x v="19"/>
    <s v="г. Березники, ул. Гагарина, д. 6"/>
    <n v="1950"/>
    <m/>
    <s v="Шлакоблок"/>
    <n v="2"/>
    <n v="2"/>
    <n v="792.2"/>
    <n v="709.6"/>
    <n v="709.6"/>
    <n v="27"/>
    <n v="16987350.57"/>
    <m/>
    <m/>
    <m/>
    <n v="16987350.57"/>
    <n v="23939.33282130778"/>
    <n v="23939.33282130778"/>
    <x v="3"/>
    <x v="1"/>
    <m/>
    <m/>
    <s v="г. Березники, ул. Гагарина, д. 6: 2026"/>
    <n v="6"/>
    <s v=""/>
    <n v="1"/>
    <s v=""/>
    <n v="1"/>
    <n v="1"/>
    <n v="1"/>
    <s v=""/>
    <s v=""/>
    <s v=""/>
    <n v="1"/>
    <s v=""/>
    <s v=""/>
    <s v=""/>
    <n v="1"/>
    <s v=""/>
    <s v=""/>
    <s v=""/>
    <s v=""/>
    <s v=""/>
    <s v=""/>
    <s v=""/>
    <s v="РВИС ( ТЕП ХВС ГВС ВОД ) РК РФ"/>
  </r>
  <r>
    <n v="11"/>
    <x v="19"/>
    <s v="г. Березники, ул. Клары Цеткин, д. 36"/>
    <n v="1955"/>
    <m/>
    <s v="Кирпич"/>
    <n v="2"/>
    <n v="1"/>
    <n v="565.79999999999995"/>
    <n v="515.79999999999995"/>
    <n v="515.79999999999995"/>
    <n v="22"/>
    <n v="11398165.48"/>
    <m/>
    <m/>
    <m/>
    <n v="11398165.48"/>
    <n v="22098.03311360993"/>
    <n v="22098.03311360993"/>
    <x v="3"/>
    <x v="1"/>
    <m/>
    <m/>
    <s v="г. Березники, ул. Клары Цеткин, д. 36: 2026"/>
    <n v="5"/>
    <s v=""/>
    <n v="1"/>
    <s v=""/>
    <n v="1"/>
    <n v="1"/>
    <n v="1"/>
    <s v=""/>
    <s v=""/>
    <s v=""/>
    <n v="1"/>
    <s v=""/>
    <s v=""/>
    <s v=""/>
    <s v=""/>
    <s v=""/>
    <s v=""/>
    <s v=""/>
    <s v=""/>
    <s v=""/>
    <s v=""/>
    <s v=""/>
    <s v="РВИС ( ТЕП ХВС ГВС ВОД ) РК"/>
  </r>
  <r>
    <n v="12"/>
    <x v="19"/>
    <s v="г. Березники, ул. Ломоносова, д. 77"/>
    <n v="1963"/>
    <m/>
    <s v="Кирпич"/>
    <n v="4"/>
    <n v="3"/>
    <n v="2421.5"/>
    <n v="2250.5"/>
    <n v="2250.5"/>
    <n v="70"/>
    <n v="10905273.68"/>
    <m/>
    <m/>
    <m/>
    <n v="10905273.68"/>
    <n v="4845.7114774494557"/>
    <n v="4845.7114774494557"/>
    <x v="3"/>
    <x v="1"/>
    <m/>
    <m/>
    <s v="г. Березники, ул. Ломоносова, д. 77: 2026"/>
    <n v="1"/>
    <s v=""/>
    <s v=""/>
    <s v=""/>
    <s v=""/>
    <s v=""/>
    <s v=""/>
    <s v=""/>
    <s v=""/>
    <s v=""/>
    <n v="1"/>
    <s v=""/>
    <s v=""/>
    <s v=""/>
    <s v=""/>
    <s v=""/>
    <s v=""/>
    <s v=""/>
    <s v=""/>
    <s v=""/>
    <s v=""/>
    <s v=""/>
    <s v="РК"/>
  </r>
  <r>
    <n v="13"/>
    <x v="19"/>
    <s v="г. Березники, ул. Льва Толстого, д. 11"/>
    <n v="1949"/>
    <m/>
    <s v="Кирпич"/>
    <n v="2"/>
    <n v="2"/>
    <n v="767.8"/>
    <n v="686.3"/>
    <n v="686.3"/>
    <n v="31"/>
    <n v="4474085.7699999996"/>
    <m/>
    <m/>
    <m/>
    <n v="4474085.7699999996"/>
    <n v="6519.1399825149347"/>
    <n v="6519.1399825149347"/>
    <x v="3"/>
    <x v="1"/>
    <m/>
    <m/>
    <s v="г. Березники, ул. Льва Толстого, д. 11: 2026"/>
    <n v="1"/>
    <s v=""/>
    <s v=""/>
    <s v=""/>
    <s v=""/>
    <s v=""/>
    <s v=""/>
    <s v=""/>
    <s v=""/>
    <s v=""/>
    <s v=""/>
    <n v="1"/>
    <s v=""/>
    <s v=""/>
    <s v=""/>
    <s v=""/>
    <s v=""/>
    <s v=""/>
    <s v=""/>
    <s v=""/>
    <s v=""/>
    <s v=""/>
    <s v="Рфа"/>
  </r>
  <r>
    <n v="14"/>
    <x v="19"/>
    <s v="г. Березники, ул. Менделеева, д. 23"/>
    <n v="1958"/>
    <m/>
    <s v="Кирпич"/>
    <n v="2"/>
    <n v="2"/>
    <n v="752.7"/>
    <n v="707.6"/>
    <n v="707.6"/>
    <n v="23"/>
    <n v="7193847.4500000002"/>
    <m/>
    <m/>
    <m/>
    <n v="7193847.4500000002"/>
    <n v="10166.545293951385"/>
    <n v="10166.545293951385"/>
    <x v="3"/>
    <x v="1"/>
    <m/>
    <m/>
    <s v="г. Березники, ул. Менделеева, д. 23: 2026"/>
    <n v="1"/>
    <s v=""/>
    <s v=""/>
    <s v=""/>
    <s v=""/>
    <s v=""/>
    <s v=""/>
    <s v=""/>
    <s v=""/>
    <s v=""/>
    <n v="1"/>
    <s v=""/>
    <s v=""/>
    <s v=""/>
    <s v=""/>
    <s v=""/>
    <s v=""/>
    <s v=""/>
    <s v=""/>
    <s v=""/>
    <s v=""/>
    <s v=""/>
    <s v="РК"/>
  </r>
  <r>
    <n v="15"/>
    <x v="19"/>
    <s v="г. Березники, ул. Мира, д. 52"/>
    <n v="1977"/>
    <m/>
    <s v="кирпич/панели"/>
    <n v="5"/>
    <n v="14"/>
    <n v="12510.1"/>
    <n v="11150.3"/>
    <n v="10068.9"/>
    <n v="578"/>
    <n v="6547786.3399999999"/>
    <m/>
    <m/>
    <m/>
    <n v="6547786.3399999999"/>
    <n v="587.22961175932494"/>
    <n v="587.22961175932494"/>
    <x v="3"/>
    <x v="2"/>
    <m/>
    <m/>
    <s v="г. Березники, ул. Мира, д. 52: 2026"/>
    <n v="1"/>
    <s v=""/>
    <s v=""/>
    <n v="1"/>
    <s v=""/>
    <s v=""/>
    <s v=""/>
    <s v=""/>
    <s v=""/>
    <s v=""/>
    <s v=""/>
    <s v=""/>
    <s v=""/>
    <s v=""/>
    <s v=""/>
    <s v=""/>
    <s v=""/>
    <s v=""/>
    <s v=""/>
    <s v=""/>
    <s v=""/>
    <s v=""/>
    <s v="РВИС ( ГАЗ )"/>
  </r>
  <r>
    <n v="16"/>
    <x v="19"/>
    <s v="г. Березники, ул. Парковая, д. 5"/>
    <n v="1947"/>
    <m/>
    <s v="Кирпич"/>
    <n v="3"/>
    <n v="2"/>
    <n v="986.1"/>
    <n v="848.1"/>
    <n v="848.1"/>
    <n v="26"/>
    <n v="12450587.339999998"/>
    <m/>
    <m/>
    <m/>
    <n v="12450587.339999998"/>
    <n v="14680.565192783866"/>
    <n v="14680.565192783866"/>
    <x v="3"/>
    <x v="1"/>
    <m/>
    <m/>
    <s v="г. Березники, ул. Парковая, д. 5: 2026"/>
    <n v="6"/>
    <n v="1"/>
    <n v="1"/>
    <s v=""/>
    <n v="1"/>
    <n v="1"/>
    <n v="1"/>
    <s v=""/>
    <s v=""/>
    <s v=""/>
    <s v=""/>
    <s v=""/>
    <s v=""/>
    <s v=""/>
    <n v="1"/>
    <s v=""/>
    <s v=""/>
    <s v=""/>
    <s v=""/>
    <s v=""/>
    <s v=""/>
    <s v=""/>
    <s v="РВИС ( ЭЛ ТЕП ХВС ГВС ВОД ) РФ"/>
  </r>
  <r>
    <n v="17"/>
    <x v="19"/>
    <s v="г. Березники, ул. Пятилетки, д. 103"/>
    <n v="1977"/>
    <m/>
    <s v="панели"/>
    <n v="9"/>
    <n v="4"/>
    <n v="8882.5"/>
    <n v="7754.1"/>
    <n v="7718.7"/>
    <n v="360"/>
    <n v="7096939.8499999996"/>
    <m/>
    <m/>
    <m/>
    <n v="7096939.8499999996"/>
    <n v="915.24997743129427"/>
    <n v="915.24997743129427"/>
    <x v="3"/>
    <x v="2"/>
    <m/>
    <m/>
    <s v="г. Березники, ул. Пятилетки, д. 103: 2026"/>
    <n v="1"/>
    <s v=""/>
    <s v=""/>
    <n v="1"/>
    <s v=""/>
    <s v=""/>
    <s v=""/>
    <s v=""/>
    <s v=""/>
    <s v=""/>
    <s v=""/>
    <s v=""/>
    <s v=""/>
    <s v=""/>
    <s v=""/>
    <s v=""/>
    <s v=""/>
    <s v=""/>
    <s v=""/>
    <s v=""/>
    <s v=""/>
    <s v=""/>
    <s v="РВИС ( ГАЗ )"/>
  </r>
  <r>
    <n v="18"/>
    <x v="19"/>
    <s v="г. Березники, ул. Пятилетки, д. 19"/>
    <n v="1945"/>
    <m/>
    <s v="Кирпич"/>
    <n v="3"/>
    <n v="2"/>
    <n v="1008"/>
    <n v="847.5"/>
    <n v="847.5"/>
    <n v="19"/>
    <n v="11418674.4"/>
    <m/>
    <m/>
    <m/>
    <n v="11418674.4"/>
    <n v="13473.362123893805"/>
    <n v="13473.362123893805"/>
    <x v="3"/>
    <x v="1"/>
    <m/>
    <m/>
    <s v="г. Березники, ул. Пятилетки, д. 19: 2026"/>
    <n v="5"/>
    <n v="1"/>
    <n v="1"/>
    <s v=""/>
    <n v="1"/>
    <n v="1"/>
    <n v="1"/>
    <s v=""/>
    <s v=""/>
    <s v=""/>
    <s v=""/>
    <s v=""/>
    <s v=""/>
    <s v=""/>
    <s v=""/>
    <s v=""/>
    <s v=""/>
    <s v=""/>
    <s v=""/>
    <s v=""/>
    <s v=""/>
    <s v=""/>
    <s v="РВИС ( ЭЛ ТЕП ХВС ГВС ВОД )"/>
  </r>
  <r>
    <n v="19"/>
    <x v="19"/>
    <s v="г. Березники, ул. Пятилетки, д. 32"/>
    <n v="1951"/>
    <m/>
    <s v="Кирпич"/>
    <n v="3"/>
    <n v="2"/>
    <n v="1953.7"/>
    <n v="1656.9"/>
    <n v="1496.7"/>
    <n v="33"/>
    <n v="38527393.810000002"/>
    <m/>
    <m/>
    <m/>
    <n v="38527393.810000002"/>
    <n v="23252.697090952985"/>
    <n v="23252.697090952985"/>
    <x v="3"/>
    <x v="1"/>
    <m/>
    <m/>
    <s v="г. Березники, ул. Пятилетки, д. 32: 2026"/>
    <n v="5"/>
    <n v="1"/>
    <n v="1"/>
    <s v=""/>
    <n v="1"/>
    <s v=""/>
    <n v="1"/>
    <s v=""/>
    <s v=""/>
    <s v=""/>
    <n v="1"/>
    <s v=""/>
    <s v=""/>
    <s v=""/>
    <s v=""/>
    <s v=""/>
    <s v=""/>
    <s v=""/>
    <s v=""/>
    <s v=""/>
    <s v=""/>
    <s v=""/>
    <s v="РВИС ( ЭЛ ТЕП ХВС ВОД ) РК"/>
  </r>
  <r>
    <n v="20"/>
    <x v="19"/>
    <s v="г. Березники, ул. Пятилетки, д. 38"/>
    <n v="1951"/>
    <m/>
    <s v="Кирпич"/>
    <n v="3"/>
    <n v="3"/>
    <n v="2055.4"/>
    <n v="1723"/>
    <n v="1476.4"/>
    <n v="42"/>
    <n v="2394993.19"/>
    <m/>
    <m/>
    <m/>
    <n v="2394993.19"/>
    <n v="1390.0134590829948"/>
    <n v="1390.0134590829948"/>
    <x v="3"/>
    <x v="1"/>
    <m/>
    <m/>
    <s v="г. Березники, ул. Пятилетки, д. 38: 2026"/>
    <n v="1"/>
    <s v=""/>
    <s v=""/>
    <s v=""/>
    <s v=""/>
    <n v="1"/>
    <s v=""/>
    <s v=""/>
    <s v=""/>
    <s v=""/>
    <s v=""/>
    <s v=""/>
    <s v=""/>
    <s v=""/>
    <s v=""/>
    <s v=""/>
    <s v=""/>
    <s v=""/>
    <s v=""/>
    <s v=""/>
    <s v=""/>
    <s v=""/>
    <s v="РВИС ( ГВС )"/>
  </r>
  <r>
    <n v="21"/>
    <x v="19"/>
    <s v="г. Березники, ул. Пятилетки, д. 80"/>
    <n v="1966"/>
    <m/>
    <s v="Кирпич"/>
    <n v="5"/>
    <n v="4"/>
    <n v="3595.9"/>
    <n v="3312.6"/>
    <n v="2550.6"/>
    <n v="120"/>
    <n v="1868465.6"/>
    <m/>
    <m/>
    <m/>
    <n v="1868465.6"/>
    <n v="564.04805892652303"/>
    <n v="564.04805892652303"/>
    <x v="3"/>
    <x v="1"/>
    <m/>
    <m/>
    <s v="г. Березники, ул. Пятилетки, д. 80: 2026"/>
    <n v="1"/>
    <n v="1"/>
    <s v=""/>
    <s v=""/>
    <s v=""/>
    <s v=""/>
    <s v=""/>
    <s v=""/>
    <s v=""/>
    <s v=""/>
    <s v=""/>
    <s v=""/>
    <s v=""/>
    <s v=""/>
    <s v=""/>
    <s v=""/>
    <s v=""/>
    <s v=""/>
    <s v=""/>
    <s v=""/>
    <s v=""/>
    <s v=""/>
    <s v="РВИС ( ЭЛ )"/>
  </r>
  <r>
    <n v="22"/>
    <x v="19"/>
    <s v="г. Березники, ул. Пятилетки, д. 89"/>
    <n v="1978"/>
    <m/>
    <s v="Панель"/>
    <n v="9"/>
    <n v="4"/>
    <n v="9019.6"/>
    <n v="7743.3"/>
    <n v="6968.97"/>
    <n v="360"/>
    <n v="39370373.609999999"/>
    <m/>
    <m/>
    <m/>
    <n v="39370373.609999999"/>
    <n v="5084.4437914067639"/>
    <n v="5084.4437914067639"/>
    <x v="3"/>
    <x v="2"/>
    <m/>
    <m/>
    <s v="г. Березники, ул. Пятилетки, д. 89: 2026"/>
    <n v="2"/>
    <s v=""/>
    <s v=""/>
    <n v="1"/>
    <s v=""/>
    <s v=""/>
    <s v=""/>
    <s v=""/>
    <s v=""/>
    <s v=""/>
    <s v=""/>
    <n v="1"/>
    <s v=""/>
    <s v=""/>
    <s v=""/>
    <s v=""/>
    <s v=""/>
    <s v=""/>
    <s v=""/>
    <s v=""/>
    <s v=""/>
    <s v=""/>
    <s v="РВИС ( ГАЗ ) Рфа"/>
  </r>
  <r>
    <n v="23"/>
    <x v="19"/>
    <s v="г. Березники, ул. Пятилетки, д. 9"/>
    <n v="1930"/>
    <m/>
    <s v="Кирпич"/>
    <n v="4"/>
    <n v="2"/>
    <n v="1367.4"/>
    <n v="954.1"/>
    <n v="954.1"/>
    <n v="46"/>
    <n v="4556655.3899999997"/>
    <m/>
    <m/>
    <m/>
    <n v="4556655.3899999997"/>
    <n v="4775.8677182685251"/>
    <n v="4775.8677182685251"/>
    <x v="3"/>
    <x v="1"/>
    <m/>
    <m/>
    <s v="г. Березники, ул. Пятилетки, д. 9: 2026"/>
    <n v="3"/>
    <n v="1"/>
    <n v="1"/>
    <s v=""/>
    <n v="1"/>
    <s v=""/>
    <s v=""/>
    <s v=""/>
    <s v=""/>
    <s v=""/>
    <s v=""/>
    <s v=""/>
    <s v=""/>
    <s v=""/>
    <s v=""/>
    <s v=""/>
    <s v=""/>
    <s v=""/>
    <s v=""/>
    <s v=""/>
    <s v=""/>
    <s v=""/>
    <s v="РВИС ( ЭЛ ТЕП ХВС )"/>
  </r>
  <r>
    <n v="24"/>
    <x v="19"/>
    <s v="г. Березники, ул. Суворова, д. 89"/>
    <n v="1991"/>
    <m/>
    <s v="Кирпич"/>
    <n v="5"/>
    <n v="3"/>
    <n v="3503.5"/>
    <n v="2376.3000000000002"/>
    <n v="2138.67"/>
    <n v="118"/>
    <n v="1833731.9"/>
    <m/>
    <m/>
    <m/>
    <n v="1833731.9"/>
    <n v="771.67525144131628"/>
    <n v="771.67525144131628"/>
    <x v="3"/>
    <x v="2"/>
    <m/>
    <m/>
    <s v="г. Березники, ул. Суворова, д. 89: 2026"/>
    <n v="1"/>
    <s v=""/>
    <s v=""/>
    <n v="1"/>
    <s v=""/>
    <s v=""/>
    <s v=""/>
    <s v=""/>
    <s v=""/>
    <s v=""/>
    <s v=""/>
    <s v=""/>
    <s v=""/>
    <s v=""/>
    <s v=""/>
    <s v=""/>
    <s v=""/>
    <s v=""/>
    <s v=""/>
    <s v=""/>
    <s v=""/>
    <s v=""/>
    <s v="РВИС ( ГАЗ )"/>
  </r>
  <r>
    <n v="25"/>
    <x v="19"/>
    <s v="г. Березники, ул. Труда, д. 6"/>
    <n v="1955"/>
    <m/>
    <s v="Кирпич"/>
    <n v="3"/>
    <n v="2"/>
    <n v="1313.3"/>
    <n v="982.8"/>
    <n v="982.8"/>
    <n v="31"/>
    <n v="20204516.390000001"/>
    <m/>
    <m/>
    <m/>
    <n v="20204516.390000001"/>
    <n v="20558.115984940985"/>
    <n v="20558.115984940985"/>
    <x v="3"/>
    <x v="1"/>
    <m/>
    <m/>
    <s v="г. Березники, ул. Труда, д. 6: 2026"/>
    <n v="2"/>
    <s v=""/>
    <s v=""/>
    <s v=""/>
    <s v=""/>
    <s v=""/>
    <s v=""/>
    <s v=""/>
    <s v=""/>
    <s v=""/>
    <n v="1"/>
    <n v="1"/>
    <s v=""/>
    <s v=""/>
    <s v=""/>
    <s v=""/>
    <s v=""/>
    <s v=""/>
    <s v=""/>
    <s v=""/>
    <s v=""/>
    <s v=""/>
    <s v="РК Рфа"/>
  </r>
  <r>
    <n v="26"/>
    <x v="19"/>
    <s v="г. Березники, ул. Циренщикова, д. 10"/>
    <n v="1957"/>
    <m/>
    <s v="Кирпич"/>
    <n v="4"/>
    <n v="7"/>
    <n v="8082.9"/>
    <n v="7234.5"/>
    <n v="6148.5"/>
    <n v="186"/>
    <n v="4230589.8600000003"/>
    <m/>
    <m/>
    <m/>
    <n v="4230589.8600000003"/>
    <n v="584.77985486211901"/>
    <n v="584.77985486211901"/>
    <x v="3"/>
    <x v="2"/>
    <m/>
    <m/>
    <s v="г. Березники, ул. Циренщикова, д. 10: 2026"/>
    <n v="1"/>
    <s v=""/>
    <s v=""/>
    <n v="1"/>
    <s v=""/>
    <s v=""/>
    <s v=""/>
    <s v=""/>
    <s v=""/>
    <s v=""/>
    <s v=""/>
    <s v=""/>
    <s v=""/>
    <s v=""/>
    <s v=""/>
    <s v=""/>
    <s v=""/>
    <s v=""/>
    <s v=""/>
    <s v=""/>
    <s v=""/>
    <s v=""/>
    <s v="РВИС ( ГАЗ )"/>
  </r>
  <r>
    <n v="27"/>
    <x v="19"/>
    <s v="г. Березники, ул. Челюскинцев, д. 17"/>
    <n v="1950"/>
    <m/>
    <s v="Шлакоблок"/>
    <n v="2"/>
    <n v="2"/>
    <n v="776.1"/>
    <n v="624.6"/>
    <n v="562.14"/>
    <n v="40"/>
    <n v="7417490.3799999999"/>
    <m/>
    <m/>
    <m/>
    <n v="7417490.3799999999"/>
    <n v="11875.584982388727"/>
    <n v="11875.584982388727"/>
    <x v="3"/>
    <x v="1"/>
    <m/>
    <m/>
    <s v="г. Березники, ул. Челюскинцев, д. 17: 2026"/>
    <n v="1"/>
    <s v=""/>
    <s v=""/>
    <s v=""/>
    <s v=""/>
    <s v=""/>
    <s v=""/>
    <s v=""/>
    <s v=""/>
    <s v=""/>
    <n v="1"/>
    <s v=""/>
    <s v=""/>
    <s v=""/>
    <s v=""/>
    <s v=""/>
    <s v=""/>
    <s v=""/>
    <s v=""/>
    <s v=""/>
    <s v=""/>
    <s v=""/>
    <s v="РК"/>
  </r>
  <r>
    <n v="28"/>
    <x v="19"/>
    <s v="г. Березники, ул. Челюскинцев, д. 43"/>
    <n v="1949"/>
    <m/>
    <s v="Кирпич"/>
    <n v="2"/>
    <n v="3"/>
    <n v="951.3"/>
    <n v="755.3"/>
    <n v="755.3"/>
    <n v="39"/>
    <n v="5543367.7999999998"/>
    <m/>
    <m/>
    <m/>
    <n v="5543367.7999999998"/>
    <n v="7339.2927313650207"/>
    <n v="7339.2927313650207"/>
    <x v="3"/>
    <x v="1"/>
    <m/>
    <m/>
    <s v="г. Березники, ул. Челюскинцев, д. 43: 2026"/>
    <n v="1"/>
    <s v=""/>
    <s v=""/>
    <s v=""/>
    <s v=""/>
    <s v=""/>
    <s v=""/>
    <s v=""/>
    <s v=""/>
    <s v=""/>
    <s v=""/>
    <n v="1"/>
    <s v=""/>
    <s v=""/>
    <s v=""/>
    <s v=""/>
    <s v=""/>
    <s v=""/>
    <s v=""/>
    <s v=""/>
    <s v=""/>
    <s v=""/>
    <s v="Рфа"/>
  </r>
  <r>
    <n v="29"/>
    <x v="19"/>
    <s v="г. Березники, ул. Черняховского, д. 51"/>
    <n v="1977"/>
    <m/>
    <s v="панели"/>
    <n v="5"/>
    <n v="8"/>
    <n v="6262.4"/>
    <n v="5206.3999999999996"/>
    <n v="5206.3999999999996"/>
    <n v="285"/>
    <n v="3277740.16"/>
    <m/>
    <m/>
    <m/>
    <n v="3277740.16"/>
    <n v="629.55980331899207"/>
    <n v="629.55980331899207"/>
    <x v="3"/>
    <x v="2"/>
    <m/>
    <m/>
    <s v="г. Березники, ул. Черняховского, д. 51: 2026"/>
    <n v="1"/>
    <s v=""/>
    <s v=""/>
    <n v="1"/>
    <s v=""/>
    <s v=""/>
    <s v=""/>
    <s v=""/>
    <s v=""/>
    <s v=""/>
    <s v=""/>
    <s v=""/>
    <s v=""/>
    <s v=""/>
    <s v=""/>
    <s v=""/>
    <s v=""/>
    <s v=""/>
    <s v=""/>
    <s v=""/>
    <s v=""/>
    <s v=""/>
    <s v="РВИС ( ГАЗ )"/>
  </r>
  <r>
    <n v="30"/>
    <x v="19"/>
    <s v="г. Березники, ул. Щорса, д. 37"/>
    <n v="1955"/>
    <m/>
    <s v="Кирпич"/>
    <n v="3"/>
    <n v="2"/>
    <n v="1465.6"/>
    <n v="1330.2"/>
    <n v="937.7"/>
    <n v="44"/>
    <n v="31388652.609999999"/>
    <m/>
    <m/>
    <m/>
    <n v="31388652.609999999"/>
    <n v="23596.94227183882"/>
    <n v="23596.94227183882"/>
    <x v="3"/>
    <x v="1"/>
    <m/>
    <m/>
    <s v="г. Березники, ул. Щорса, д. 37: 2026"/>
    <n v="6"/>
    <s v=""/>
    <n v="1"/>
    <s v=""/>
    <n v="1"/>
    <n v="1"/>
    <n v="1"/>
    <n v="1"/>
    <s v=""/>
    <s v=""/>
    <n v="1"/>
    <s v=""/>
    <s v=""/>
    <s v=""/>
    <s v=""/>
    <s v=""/>
    <s v=""/>
    <s v=""/>
    <s v=""/>
    <s v=""/>
    <s v=""/>
    <s v=""/>
    <s v="РВИС ( ТЕП ХВС ГВС ВОД ) РП РК"/>
  </r>
  <r>
    <n v="31"/>
    <x v="19"/>
    <s v="г. Березники, ул. Юбилейная, д. 5"/>
    <n v="1943"/>
    <m/>
    <s v="Каркасно-засыпной"/>
    <n v="2"/>
    <n v="1"/>
    <n v="487.3"/>
    <n v="442.7"/>
    <n v="442.7"/>
    <n v="23"/>
    <n v="13288870.800000001"/>
    <m/>
    <m/>
    <m/>
    <n v="13288870.800000001"/>
    <n v="30017.779082900386"/>
    <n v="30017.779082900386"/>
    <x v="3"/>
    <x v="1"/>
    <m/>
    <m/>
    <s v="г. Березники, ул. Юбилейная, д. 5: 2026"/>
    <n v="7"/>
    <s v=""/>
    <n v="1"/>
    <s v=""/>
    <n v="1"/>
    <n v="1"/>
    <n v="1"/>
    <s v=""/>
    <s v=""/>
    <s v=""/>
    <n v="1"/>
    <n v="1"/>
    <s v=""/>
    <s v=""/>
    <n v="1"/>
    <s v=""/>
    <s v=""/>
    <s v=""/>
    <s v=""/>
    <s v=""/>
    <s v=""/>
    <s v=""/>
    <s v="РВИС ( ТЕП ХВС ГВС ВОД ) РК Рфа РФ"/>
  </r>
  <r>
    <n v="0"/>
    <x v="1"/>
    <s v="Нытвенский городской округ Пермского края"/>
    <s v=""/>
    <m/>
    <s v=""/>
    <s v=""/>
    <s v=""/>
    <n v="14923.380000000001"/>
    <n v="11244.08"/>
    <n v="10550.22"/>
    <n v="321"/>
    <n v="86435018.069999993"/>
    <n v="0"/>
    <n v="0"/>
    <n v="0"/>
    <n v="86435018.069999993"/>
    <m/>
    <m/>
    <x v="0"/>
    <x v="0"/>
    <m/>
    <m/>
    <s v=""/>
    <n v="0"/>
    <s v=""/>
    <s v=""/>
    <s v=""/>
    <s v=""/>
    <s v=""/>
    <s v=""/>
    <s v=""/>
    <s v=""/>
    <s v=""/>
    <s v=""/>
    <s v=""/>
    <s v=""/>
    <s v=""/>
    <s v=""/>
    <s v=""/>
    <s v=""/>
    <s v=""/>
    <s v=""/>
    <s v=""/>
    <s v=""/>
    <s v=""/>
    <s v=""/>
  </r>
  <r>
    <n v="1"/>
    <x v="20"/>
    <s v="г. Нытва, пр-т Ленина, д. 33"/>
    <n v="1988"/>
    <m/>
    <s v="Панель"/>
    <n v="5"/>
    <n v="4"/>
    <n v="2639"/>
    <n v="1778"/>
    <n v="1778"/>
    <n v="0"/>
    <n v="12255938.24"/>
    <m/>
    <m/>
    <m/>
    <n v="12255938.24"/>
    <n v="6893.1036220472442"/>
    <n v="6893.1036220472442"/>
    <x v="3"/>
    <x v="2"/>
    <m/>
    <m/>
    <s v="г. Нытва, пр-т Ленина, д. 33: 2026"/>
    <n v="5"/>
    <n v="1"/>
    <n v="1"/>
    <s v=""/>
    <n v="1"/>
    <n v="1"/>
    <n v="1"/>
    <s v=""/>
    <s v=""/>
    <s v=""/>
    <s v=""/>
    <s v=""/>
    <s v=""/>
    <s v=""/>
    <s v=""/>
    <s v=""/>
    <s v=""/>
    <s v=""/>
    <s v=""/>
    <s v=""/>
    <s v=""/>
    <s v=""/>
    <s v="РВИС ( ЭЛ ТЕП ХВС ГВС ВОД )"/>
  </r>
  <r>
    <n v="2"/>
    <x v="20"/>
    <s v="г. Нытва, ул. Буденного, д. 16"/>
    <n v="1965"/>
    <m/>
    <s v="Кирпич"/>
    <n v="2"/>
    <n v="2"/>
    <n v="397.2"/>
    <n v="250.2"/>
    <n v="250.2"/>
    <n v="0"/>
    <n v="868958.41"/>
    <m/>
    <m/>
    <m/>
    <n v="868958.41"/>
    <n v="3473.0551958433257"/>
    <n v="3473.0551958433257"/>
    <x v="3"/>
    <x v="2"/>
    <m/>
    <m/>
    <s v="г. Нытва, ул. Буденного, д. 16: 2026"/>
    <n v="3"/>
    <s v=""/>
    <s v=""/>
    <s v=""/>
    <n v="1"/>
    <n v="1"/>
    <n v="1"/>
    <s v=""/>
    <s v=""/>
    <s v=""/>
    <s v=""/>
    <s v=""/>
    <s v=""/>
    <s v=""/>
    <s v=""/>
    <s v=""/>
    <s v=""/>
    <s v=""/>
    <s v=""/>
    <s v=""/>
    <s v=""/>
    <s v=""/>
    <s v="РВИС ( ХВС ГВС ВОД )"/>
  </r>
  <r>
    <n v="3"/>
    <x v="20"/>
    <s v="г. Нытва, ул. Карла Либкнехта, д. 118/3"/>
    <n v="1970"/>
    <m/>
    <s v="Кирпич"/>
    <n v="2"/>
    <n v="2"/>
    <n v="489"/>
    <n v="318.8"/>
    <n v="318.8"/>
    <n v="0"/>
    <n v="5539416.4499999993"/>
    <m/>
    <m/>
    <m/>
    <n v="5539416.4499999993"/>
    <n v="17375.835790464236"/>
    <n v="17375.835790464236"/>
    <x v="3"/>
    <x v="2"/>
    <m/>
    <m/>
    <s v="г. Нытва, ул. Карла Либкнехта, д. 118/3: 2026"/>
    <n v="5"/>
    <n v="1"/>
    <n v="1"/>
    <s v=""/>
    <n v="1"/>
    <n v="1"/>
    <n v="1"/>
    <s v=""/>
    <s v=""/>
    <s v=""/>
    <s v=""/>
    <s v=""/>
    <s v=""/>
    <s v=""/>
    <s v=""/>
    <s v=""/>
    <s v=""/>
    <s v=""/>
    <s v=""/>
    <s v=""/>
    <s v=""/>
    <s v=""/>
    <s v="РВИС ( ЭЛ ТЕП ХВС ГВС ВОД )"/>
  </r>
  <r>
    <n v="4"/>
    <x v="20"/>
    <s v="г. Нытва, ул. Карла Либкнехта, д. 118/4"/>
    <n v="1969"/>
    <m/>
    <s v="Кирпич"/>
    <n v="2"/>
    <n v="2"/>
    <n v="436"/>
    <n v="280"/>
    <n v="280"/>
    <n v="0"/>
    <n v="4939029.8000000007"/>
    <m/>
    <m/>
    <m/>
    <n v="4939029.8000000007"/>
    <n v="17639.392142857145"/>
    <n v="17639.392142857145"/>
    <x v="3"/>
    <x v="2"/>
    <m/>
    <m/>
    <s v="г. Нытва, ул. Карла Либкнехта, д. 118/4: 2026"/>
    <n v="5"/>
    <n v="1"/>
    <n v="1"/>
    <s v=""/>
    <n v="1"/>
    <n v="1"/>
    <n v="1"/>
    <s v=""/>
    <s v=""/>
    <s v=""/>
    <s v=""/>
    <s v=""/>
    <s v=""/>
    <s v=""/>
    <s v=""/>
    <s v=""/>
    <s v=""/>
    <s v=""/>
    <s v=""/>
    <s v=""/>
    <s v=""/>
    <s v=""/>
    <s v="РВИС ( ЭЛ ТЕП ХВС ГВС ВОД )"/>
  </r>
  <r>
    <n v="5"/>
    <x v="20"/>
    <s v="г. Нытва, ул. Карла Либкнехта, д. 15"/>
    <n v="1951"/>
    <m/>
    <s v="Кирпич"/>
    <n v="2"/>
    <n v="1"/>
    <n v="624.39"/>
    <n v="378.89"/>
    <n v="245.5"/>
    <n v="23"/>
    <n v="4601866.7"/>
    <m/>
    <m/>
    <m/>
    <n v="4601866.7"/>
    <n v="12145.653619784107"/>
    <n v="12145.653619784107"/>
    <x v="3"/>
    <x v="1"/>
    <m/>
    <m/>
    <s v="г. Нытва, ул. Карла Либкнехта, д. 15: 2026"/>
    <n v="3"/>
    <s v=""/>
    <s v=""/>
    <s v=""/>
    <n v="1"/>
    <n v="1"/>
    <s v=""/>
    <s v=""/>
    <s v=""/>
    <s v=""/>
    <s v=""/>
    <n v="1"/>
    <s v=""/>
    <s v=""/>
    <s v=""/>
    <s v=""/>
    <s v=""/>
    <s v=""/>
    <s v=""/>
    <s v=""/>
    <s v=""/>
    <s v=""/>
    <s v="РВИС ( ХВС ГВС ) Рфа"/>
  </r>
  <r>
    <n v="6"/>
    <x v="20"/>
    <s v="г. Нытва, ул. Карла Либкнехта, д. 25"/>
    <n v="1953"/>
    <m/>
    <s v="Кирпич"/>
    <n v="2"/>
    <n v="1"/>
    <n v="604.26"/>
    <n v="368.52"/>
    <n v="235.7"/>
    <n v="27"/>
    <n v="11402561.440000001"/>
    <m/>
    <m/>
    <m/>
    <n v="11402561.440000001"/>
    <n v="30941.499620102037"/>
    <n v="30941.499620102037"/>
    <x v="3"/>
    <x v="1"/>
    <m/>
    <m/>
    <s v="г. Нытва, ул. Карла Либкнехта, д. 25: 2026"/>
    <n v="6"/>
    <s v=""/>
    <s v=""/>
    <s v=""/>
    <n v="1"/>
    <n v="1"/>
    <n v="1"/>
    <s v=""/>
    <s v=""/>
    <s v=""/>
    <n v="1"/>
    <n v="1"/>
    <s v=""/>
    <s v=""/>
    <n v="1"/>
    <s v=""/>
    <s v=""/>
    <s v=""/>
    <s v=""/>
    <s v=""/>
    <s v=""/>
    <s v=""/>
    <s v="РВИС ( ХВС ГВС ВОД ) РК Рфа РФ"/>
  </r>
  <r>
    <n v="7"/>
    <x v="20"/>
    <s v="г. Нытва, ул. Константина Симонова, д. 16/1"/>
    <n v="1988"/>
    <m/>
    <s v="Панель"/>
    <n v="3"/>
    <n v="3"/>
    <n v="1348"/>
    <n v="798.9"/>
    <n v="798.9"/>
    <n v="0"/>
    <n v="7854998.2000000002"/>
    <m/>
    <m/>
    <m/>
    <n v="7854998.2000000002"/>
    <n v="9832.2671172862683"/>
    <n v="9832.2671172862683"/>
    <x v="3"/>
    <x v="1"/>
    <m/>
    <m/>
    <s v="г. Нытва, ул. Константина Симонова, д. 16/1: 2026"/>
    <n v="1"/>
    <s v=""/>
    <s v=""/>
    <s v=""/>
    <s v=""/>
    <s v=""/>
    <s v=""/>
    <s v=""/>
    <s v=""/>
    <s v=""/>
    <s v=""/>
    <n v="1"/>
    <s v=""/>
    <s v=""/>
    <s v=""/>
    <s v=""/>
    <s v=""/>
    <s v=""/>
    <s v=""/>
    <s v=""/>
    <s v=""/>
    <s v=""/>
    <s v="Рфа"/>
  </r>
  <r>
    <n v="8"/>
    <x v="20"/>
    <s v="г. Нытва, ул. Константина Симонова, д. 16/3"/>
    <n v="1991"/>
    <m/>
    <s v="Панель"/>
    <n v="3"/>
    <n v="3"/>
    <n v="1502"/>
    <n v="828.1"/>
    <n v="828.1"/>
    <n v="0"/>
    <n v="14355199.779999999"/>
    <m/>
    <m/>
    <m/>
    <n v="14355199.779999999"/>
    <n v="17335.104190315178"/>
    <n v="17335.104190315178"/>
    <x v="3"/>
    <x v="1"/>
    <m/>
    <m/>
    <s v="г. Нытва, ул. Константина Симонова, д. 16/3: 2026"/>
    <n v="1"/>
    <s v=""/>
    <s v=""/>
    <s v=""/>
    <s v=""/>
    <s v=""/>
    <s v=""/>
    <s v=""/>
    <s v=""/>
    <s v=""/>
    <n v="1"/>
    <s v=""/>
    <s v=""/>
    <s v=""/>
    <s v=""/>
    <s v=""/>
    <s v=""/>
    <s v=""/>
    <s v=""/>
    <s v=""/>
    <s v=""/>
    <s v=""/>
    <s v="РК"/>
  </r>
  <r>
    <n v="9"/>
    <x v="20"/>
    <s v="г. Нытва, ул. Константина Симонова, д. 16/6"/>
    <n v="1991"/>
    <m/>
    <s v="Панель"/>
    <n v="3"/>
    <n v="2"/>
    <n v="972.6"/>
    <n v="569.5"/>
    <n v="569.5"/>
    <n v="0"/>
    <n v="5667486.0899999999"/>
    <m/>
    <m/>
    <m/>
    <n v="5667486.0899999999"/>
    <n v="9951.6876031606662"/>
    <n v="9951.6876031606662"/>
    <x v="3"/>
    <x v="1"/>
    <m/>
    <m/>
    <s v="г. Нытва, ул. Константина Симонова, д. 16/6: 2026"/>
    <n v="1"/>
    <s v=""/>
    <s v=""/>
    <s v=""/>
    <s v=""/>
    <s v=""/>
    <s v=""/>
    <s v=""/>
    <s v=""/>
    <s v=""/>
    <s v=""/>
    <n v="1"/>
    <s v=""/>
    <s v=""/>
    <s v=""/>
    <s v=""/>
    <s v=""/>
    <s v=""/>
    <s v=""/>
    <s v=""/>
    <s v=""/>
    <s v=""/>
    <s v="Рфа"/>
  </r>
  <r>
    <n v="10"/>
    <x v="20"/>
    <s v="г. Нытва, ул. Мира, д. 6"/>
    <n v="1962"/>
    <m/>
    <s v="Кирпич"/>
    <n v="2"/>
    <n v="2"/>
    <n v="700.25"/>
    <n v="628.70000000000005"/>
    <n v="628.70000000000005"/>
    <n v="31"/>
    <n v="7932467.0199999996"/>
    <m/>
    <m/>
    <m/>
    <n v="7932467.0199999996"/>
    <n v="12617.25309368538"/>
    <n v="12617.25309368538"/>
    <x v="3"/>
    <x v="1"/>
    <m/>
    <m/>
    <s v="г. Нытва, ул. Мира, д. 6: 2026"/>
    <n v="5"/>
    <n v="1"/>
    <n v="1"/>
    <s v=""/>
    <n v="1"/>
    <n v="1"/>
    <n v="1"/>
    <s v=""/>
    <s v=""/>
    <s v=""/>
    <s v=""/>
    <s v=""/>
    <s v=""/>
    <s v=""/>
    <s v=""/>
    <s v=""/>
    <s v=""/>
    <s v=""/>
    <s v=""/>
    <s v=""/>
    <s v=""/>
    <s v=""/>
    <s v="РВИС ( ЭЛ ТЕП ХВС ГВС ВОД )"/>
  </r>
  <r>
    <n v="11"/>
    <x v="20"/>
    <s v="рп Новоильинский, ул. Ленина, д. 99"/>
    <n v="1953"/>
    <m/>
    <s v="Брус"/>
    <n v="2"/>
    <n v="2"/>
    <n v="478.18"/>
    <n v="311.97000000000003"/>
    <n v="193.41"/>
    <n v="18"/>
    <n v="2786426.59"/>
    <m/>
    <m/>
    <m/>
    <n v="2786426.59"/>
    <n v="8931.7132737122138"/>
    <n v="8931.7132737122138"/>
    <x v="3"/>
    <x v="1"/>
    <m/>
    <m/>
    <s v="рп Новоильинский, ул. Ленина, д. 99: 2026"/>
    <n v="1"/>
    <s v=""/>
    <s v=""/>
    <s v=""/>
    <s v=""/>
    <s v=""/>
    <s v=""/>
    <s v=""/>
    <s v=""/>
    <s v=""/>
    <s v=""/>
    <n v="1"/>
    <s v=""/>
    <s v=""/>
    <s v=""/>
    <s v=""/>
    <s v=""/>
    <s v=""/>
    <s v=""/>
    <s v=""/>
    <s v=""/>
    <s v=""/>
    <s v="Рфа"/>
  </r>
  <r>
    <n v="12"/>
    <x v="20"/>
    <s v="рп Уральский, ул. Московская, д. 24"/>
    <n v="1977"/>
    <m/>
    <s v="кирпич"/>
    <n v="5"/>
    <n v="6"/>
    <n v="4732.5"/>
    <n v="4732.5"/>
    <n v="4423.41"/>
    <n v="222"/>
    <n v="8230669.3499999996"/>
    <m/>
    <m/>
    <m/>
    <n v="8230669.3499999996"/>
    <n v="1739.1799999999998"/>
    <n v="1739.1799999999998"/>
    <x v="3"/>
    <x v="2"/>
    <m/>
    <m/>
    <s v="рп Уральский, ул. Московская, д. 24: 2026"/>
    <n v="1"/>
    <s v=""/>
    <s v=""/>
    <s v=""/>
    <s v=""/>
    <s v=""/>
    <s v=""/>
    <s v=""/>
    <s v=""/>
    <s v=""/>
    <s v=""/>
    <s v=""/>
    <s v=""/>
    <s v=""/>
    <s v=""/>
    <s v=""/>
    <s v=""/>
    <s v=""/>
    <s v=""/>
    <n v="1"/>
    <s v=""/>
    <s v=""/>
    <s v="РНК"/>
  </r>
  <r>
    <n v="0"/>
    <x v="1"/>
    <s v="Очерский городской округ Пермского края"/>
    <s v=""/>
    <m/>
    <s v=""/>
    <s v=""/>
    <s v=""/>
    <n v="3551.3999999999996"/>
    <n v="3225.2999999999997"/>
    <n v="3225.2999999999997"/>
    <n v="112"/>
    <n v="24181439.310000002"/>
    <n v="0"/>
    <n v="0"/>
    <n v="0"/>
    <n v="24181439.310000002"/>
    <m/>
    <m/>
    <x v="0"/>
    <x v="0"/>
    <m/>
    <m/>
    <s v=""/>
    <n v="0"/>
    <s v=""/>
    <s v=""/>
    <s v=""/>
    <s v=""/>
    <s v=""/>
    <s v=""/>
    <s v=""/>
    <s v=""/>
    <s v=""/>
    <s v=""/>
    <s v=""/>
    <s v=""/>
    <s v=""/>
    <s v=""/>
    <s v=""/>
    <s v=""/>
    <s v=""/>
    <s v=""/>
    <s v=""/>
    <s v=""/>
    <s v=""/>
    <s v=""/>
  </r>
  <r>
    <n v="1"/>
    <x v="25"/>
    <s v="г. Очер, ул. Ленина, д. 151"/>
    <n v="1992"/>
    <m/>
    <s v="панели "/>
    <n v="5"/>
    <n v="5"/>
    <n v="3028.1"/>
    <n v="2765.6"/>
    <n v="2765.6"/>
    <n v="98"/>
    <n v="14784274.32"/>
    <m/>
    <m/>
    <m/>
    <n v="14784274.32"/>
    <n v="5345.774631183107"/>
    <n v="5345.774631183107"/>
    <x v="3"/>
    <x v="1"/>
    <m/>
    <m/>
    <s v="г. Очер, ул. Ленина, д. 151: 2026"/>
    <n v="1"/>
    <s v=""/>
    <s v=""/>
    <s v=""/>
    <s v=""/>
    <s v=""/>
    <s v=""/>
    <s v=""/>
    <s v=""/>
    <s v=""/>
    <s v=""/>
    <n v="1"/>
    <s v=""/>
    <s v=""/>
    <s v=""/>
    <s v=""/>
    <s v=""/>
    <s v=""/>
    <s v=""/>
    <s v=""/>
    <s v=""/>
    <s v=""/>
    <s v="Рфа"/>
  </r>
  <r>
    <n v="2"/>
    <x v="25"/>
    <s v="пгт Павловский, ул. Жданова, д. 18"/>
    <n v="1966"/>
    <m/>
    <s v="Кирпич"/>
    <n v="2"/>
    <n v="3"/>
    <n v="523.29999999999995"/>
    <n v="459.7"/>
    <n v="459.7"/>
    <n v="14"/>
    <n v="9397164.9900000002"/>
    <m/>
    <m/>
    <m/>
    <n v="9397164.9900000002"/>
    <n v="20441.95125081575"/>
    <n v="20441.95125081575"/>
    <x v="3"/>
    <x v="1"/>
    <m/>
    <m/>
    <s v="пгт Павловский, ул. Жданова, д. 18: 2026"/>
    <n v="2"/>
    <s v=""/>
    <n v="1"/>
    <s v=""/>
    <s v=""/>
    <s v=""/>
    <s v=""/>
    <s v=""/>
    <s v=""/>
    <s v=""/>
    <n v="1"/>
    <s v=""/>
    <s v=""/>
    <s v=""/>
    <s v=""/>
    <s v=""/>
    <s v=""/>
    <s v=""/>
    <s v=""/>
    <s v=""/>
    <s v=""/>
    <s v=""/>
    <s v="РВИС ( ТЕП ) РК"/>
  </r>
  <r>
    <n v="0"/>
    <x v="1"/>
    <s v="Пермский городской округ, город Пермь"/>
    <s v=""/>
    <m/>
    <s v=""/>
    <s v=""/>
    <s v=""/>
    <n v="527727.34000000008"/>
    <n v="448092.36999999988"/>
    <n v="439681.47499999986"/>
    <n v="18724"/>
    <n v="2107463010.5600002"/>
    <n v="0"/>
    <n v="0"/>
    <n v="0"/>
    <n v="2107463010.5600002"/>
    <m/>
    <m/>
    <x v="0"/>
    <x v="0"/>
    <m/>
    <m/>
    <s v=""/>
    <n v="0"/>
    <s v=""/>
    <s v=""/>
    <s v=""/>
    <s v=""/>
    <s v=""/>
    <s v=""/>
    <s v=""/>
    <s v=""/>
    <s v=""/>
    <s v=""/>
    <s v=""/>
    <s v=""/>
    <s v=""/>
    <s v=""/>
    <s v=""/>
    <s v=""/>
    <s v=""/>
    <s v=""/>
    <s v=""/>
    <s v=""/>
    <s v=""/>
    <s v=""/>
  </r>
  <r>
    <n v="1"/>
    <x v="26"/>
    <s v="г. Пермь, пр-д Серебрянский, д. 5"/>
    <n v="1971"/>
    <m/>
    <s v="Кирпич"/>
    <n v="5"/>
    <n v="8"/>
    <n v="6007.9"/>
    <n v="6007.9"/>
    <n v="6007.9"/>
    <n v="331"/>
    <n v="27056697.809999999"/>
    <m/>
    <m/>
    <m/>
    <n v="27056697.809999999"/>
    <n v="4503.5200003328955"/>
    <n v="4503.5200003328955"/>
    <x v="3"/>
    <x v="1"/>
    <m/>
    <m/>
    <s v="г. Пермь, пр-д Серебрянский, д. 5: 2026"/>
    <n v="1"/>
    <s v=""/>
    <s v=""/>
    <s v=""/>
    <s v=""/>
    <s v=""/>
    <s v=""/>
    <s v=""/>
    <s v=""/>
    <s v=""/>
    <n v="1"/>
    <s v=""/>
    <s v=""/>
    <s v=""/>
    <s v=""/>
    <s v=""/>
    <s v=""/>
    <s v=""/>
    <s v=""/>
    <s v=""/>
    <s v=""/>
    <s v=""/>
    <s v="РК"/>
  </r>
  <r>
    <n v="2"/>
    <x v="26"/>
    <s v="г. Пермь, пр-д Якуба Коласа, д. 9"/>
    <n v="1984"/>
    <m/>
    <s v="Панель"/>
    <n v="9"/>
    <n v="1"/>
    <n v="9010.9"/>
    <n v="7583"/>
    <n v="7583"/>
    <n v="320"/>
    <n v="137338731.25999999"/>
    <m/>
    <m/>
    <m/>
    <n v="137338731.25999999"/>
    <n v="18111.398029803506"/>
    <n v="18111.398029803506"/>
    <x v="3"/>
    <x v="1"/>
    <m/>
    <m/>
    <s v="г. Пермь, пр-д Якуба Коласа, д. 9: 2026"/>
    <n v="1"/>
    <s v=""/>
    <s v=""/>
    <s v=""/>
    <s v=""/>
    <s v=""/>
    <s v=""/>
    <s v=""/>
    <s v=""/>
    <s v=""/>
    <s v=""/>
    <s v=""/>
    <n v="1"/>
    <s v=""/>
    <s v=""/>
    <s v=""/>
    <s v=""/>
    <s v=""/>
    <s v=""/>
    <s v=""/>
    <s v=""/>
    <s v=""/>
    <s v="УФ"/>
  </r>
  <r>
    <n v="3"/>
    <x v="26"/>
    <s v="г. Пермь, пр-т Комсомольский, д. 58"/>
    <n v="1953"/>
    <m/>
    <s v="Крупные блоки"/>
    <n v="5"/>
    <n v="5"/>
    <n v="6337.42"/>
    <n v="5510.25"/>
    <n v="5179.6350000000002"/>
    <n v="132"/>
    <n v="19058206.300000001"/>
    <m/>
    <m/>
    <m/>
    <n v="19058206.300000001"/>
    <n v="3458.6826913479426"/>
    <n v="3458.6826913479426"/>
    <x v="3"/>
    <x v="2"/>
    <m/>
    <m/>
    <s v="г. Пермь, пр-т Комсомольский, д. 58: 2026"/>
    <n v="2"/>
    <n v="1"/>
    <n v="1"/>
    <s v=""/>
    <s v=""/>
    <s v=""/>
    <s v=""/>
    <s v=""/>
    <s v=""/>
    <s v=""/>
    <s v=""/>
    <s v=""/>
    <s v=""/>
    <s v=""/>
    <s v=""/>
    <s v=""/>
    <s v=""/>
    <s v=""/>
    <s v=""/>
    <s v=""/>
    <s v=""/>
    <s v=""/>
    <s v="РВИС ( ЭЛ ТЕП )"/>
  </r>
  <r>
    <n v="4"/>
    <x v="26"/>
    <s v="г. Пермь, пр-т Комсомольский, д. 84"/>
    <n v="1952"/>
    <m/>
    <s v="Кирпич"/>
    <n v="5"/>
    <n v="5"/>
    <n v="5586"/>
    <n v="3876"/>
    <n v="3876"/>
    <n v="142"/>
    <n v="18680366.039999999"/>
    <m/>
    <m/>
    <m/>
    <n v="18680366.039999999"/>
    <n v="4819.4958823529405"/>
    <n v="4819.4958823529405"/>
    <x v="3"/>
    <x v="1"/>
    <m/>
    <m/>
    <s v="г. Пермь, пр-т Комсомольский, д. 84: 2026"/>
    <n v="2"/>
    <s v=""/>
    <n v="1"/>
    <s v=""/>
    <s v=""/>
    <n v="1"/>
    <s v=""/>
    <s v=""/>
    <s v=""/>
    <s v=""/>
    <s v=""/>
    <s v=""/>
    <s v=""/>
    <s v=""/>
    <s v=""/>
    <s v=""/>
    <s v=""/>
    <s v=""/>
    <s v=""/>
    <s v=""/>
    <s v=""/>
    <s v=""/>
    <s v="РВИС ( ТЕП ГВС )"/>
  </r>
  <r>
    <n v="5"/>
    <x v="26"/>
    <s v="г. Пермь, пр-т Комсомольский, д. 86"/>
    <n v="1952"/>
    <m/>
    <s v="Кирпич"/>
    <n v="5"/>
    <n v="5"/>
    <n v="13428.8"/>
    <n v="11966.5"/>
    <n v="5296.3"/>
    <n v="140"/>
    <n v="25352365.810000002"/>
    <m/>
    <m/>
    <m/>
    <n v="25352365.810000002"/>
    <n v="2118.6116082396693"/>
    <n v="2118.6116082396693"/>
    <x v="3"/>
    <x v="2"/>
    <m/>
    <m/>
    <s v="г. Пермь, пр-т Комсомольский, д. 86: 2026"/>
    <n v="2"/>
    <s v=""/>
    <s v=""/>
    <s v=""/>
    <s v=""/>
    <s v=""/>
    <s v=""/>
    <n v="1"/>
    <s v=""/>
    <s v=""/>
    <s v=""/>
    <s v=""/>
    <s v=""/>
    <s v=""/>
    <n v="1"/>
    <s v=""/>
    <s v=""/>
    <s v=""/>
    <s v=""/>
    <s v=""/>
    <s v=""/>
    <s v=""/>
    <s v="РП РФ"/>
  </r>
  <r>
    <n v="6"/>
    <x v="26"/>
    <s v="г. Пермь, ул. Адмирала Старикова, д. 1"/>
    <n v="1960"/>
    <m/>
    <s v="Шлакоблок"/>
    <n v="2"/>
    <n v="2"/>
    <n v="639.6"/>
    <n v="559"/>
    <n v="559"/>
    <n v="41"/>
    <n v="4612827.18"/>
    <m/>
    <m/>
    <m/>
    <n v="4612827.18"/>
    <n v="8251.9269767441856"/>
    <n v="8251.9269767441856"/>
    <x v="3"/>
    <x v="1"/>
    <m/>
    <m/>
    <s v="г. Пермь, ул. Адмирала Старикова, д. 1: 2026"/>
    <n v="3"/>
    <n v="1"/>
    <s v=""/>
    <s v=""/>
    <s v=""/>
    <s v=""/>
    <n v="1"/>
    <s v=""/>
    <s v=""/>
    <s v=""/>
    <s v=""/>
    <n v="1"/>
    <s v=""/>
    <s v=""/>
    <s v=""/>
    <s v=""/>
    <s v=""/>
    <s v=""/>
    <s v=""/>
    <s v=""/>
    <s v=""/>
    <s v=""/>
    <s v="РВИС ( ЭЛ ВОД ) Рфа"/>
  </r>
  <r>
    <n v="7"/>
    <x v="26"/>
    <s v="г. Пермь, ул. Адмирала Ушакова, д. 22"/>
    <n v="1951"/>
    <m/>
    <s v="Кирпич"/>
    <n v="3"/>
    <n v="3"/>
    <n v="954.7"/>
    <n v="768.5"/>
    <n v="768.5"/>
    <n v="29"/>
    <n v="9831128.2599999998"/>
    <m/>
    <m/>
    <m/>
    <n v="9831128.2599999998"/>
    <n v="12792.619726740402"/>
    <n v="12792.619726740402"/>
    <x v="3"/>
    <x v="1"/>
    <m/>
    <m/>
    <s v="г. Пермь, ул. Адмирала Ушакова, д. 22: 2026"/>
    <n v="2"/>
    <n v="1"/>
    <s v=""/>
    <s v=""/>
    <s v=""/>
    <s v=""/>
    <s v=""/>
    <s v=""/>
    <s v=""/>
    <s v=""/>
    <n v="1"/>
    <s v=""/>
    <s v=""/>
    <s v=""/>
    <s v=""/>
    <s v=""/>
    <s v=""/>
    <s v=""/>
    <s v=""/>
    <s v=""/>
    <s v=""/>
    <s v=""/>
    <s v="РВИС ( ЭЛ ) РК"/>
  </r>
  <r>
    <n v="8"/>
    <x v="26"/>
    <s v="г. Пермь, ул. Анвара Гатауллина, д. 3"/>
    <n v="1955"/>
    <m/>
    <s v="Кирпич"/>
    <n v="4"/>
    <n v="3"/>
    <n v="3406.7"/>
    <n v="3050.5"/>
    <n v="3050.5"/>
    <n v="100"/>
    <n v="15342141.58"/>
    <m/>
    <m/>
    <m/>
    <n v="15342141.58"/>
    <n v="5029.385864612359"/>
    <n v="5029.385864612359"/>
    <x v="3"/>
    <x v="1"/>
    <m/>
    <m/>
    <s v="г. Пермь, ул. Анвара Гатауллина, д. 3: 2026"/>
    <n v="1"/>
    <s v=""/>
    <s v=""/>
    <s v=""/>
    <s v=""/>
    <s v=""/>
    <s v=""/>
    <s v=""/>
    <s v=""/>
    <s v=""/>
    <n v="1"/>
    <s v=""/>
    <s v=""/>
    <s v=""/>
    <s v=""/>
    <s v=""/>
    <s v=""/>
    <s v=""/>
    <s v=""/>
    <s v=""/>
    <s v=""/>
    <s v=""/>
    <s v="РК"/>
  </r>
  <r>
    <n v="9"/>
    <x v="26"/>
    <s v="г. Пермь, ул. Баумана, д. 10"/>
    <n v="1959"/>
    <m/>
    <s v="Кирпич"/>
    <n v="5"/>
    <n v="4"/>
    <n v="3174.3"/>
    <n v="2998.4"/>
    <n v="2887.46"/>
    <n v="155"/>
    <n v="14295523.539999999"/>
    <m/>
    <m/>
    <m/>
    <n v="14295523.539999999"/>
    <n v="4767.7172958911415"/>
    <n v="4767.7172958911415"/>
    <x v="3"/>
    <x v="1"/>
    <m/>
    <m/>
    <s v="г. Пермь, ул. Баумана, д. 10: 2026"/>
    <n v="1"/>
    <s v=""/>
    <s v=""/>
    <s v=""/>
    <s v=""/>
    <s v=""/>
    <s v=""/>
    <s v=""/>
    <s v=""/>
    <s v=""/>
    <n v="1"/>
    <s v=""/>
    <s v=""/>
    <s v=""/>
    <s v=""/>
    <s v=""/>
    <s v=""/>
    <s v=""/>
    <s v=""/>
    <s v=""/>
    <s v=""/>
    <s v=""/>
    <s v="РК"/>
  </r>
  <r>
    <n v="10"/>
    <x v="26"/>
    <s v="г. Пермь, ул. Белинского, д. 59"/>
    <n v="1960"/>
    <m/>
    <s v="Кирпич"/>
    <n v="5"/>
    <n v="2"/>
    <n v="1769.2"/>
    <n v="1605.3"/>
    <n v="1605.3"/>
    <n v="72"/>
    <n v="805534.45"/>
    <m/>
    <m/>
    <m/>
    <n v="805534.45"/>
    <n v="501.79682925309908"/>
    <n v="501.79682925309908"/>
    <x v="3"/>
    <x v="1"/>
    <m/>
    <m/>
    <s v="г. Пермь, ул. Белинского, д. 59: 2026"/>
    <n v="1"/>
    <s v=""/>
    <s v=""/>
    <s v=""/>
    <s v=""/>
    <s v=""/>
    <n v="1"/>
    <s v=""/>
    <s v=""/>
    <s v=""/>
    <s v=""/>
    <s v=""/>
    <s v=""/>
    <s v=""/>
    <s v=""/>
    <s v=""/>
    <s v=""/>
    <s v=""/>
    <s v=""/>
    <s v=""/>
    <s v=""/>
    <s v=""/>
    <s v="РВИС ( ВОД )"/>
  </r>
  <r>
    <n v="11"/>
    <x v="26"/>
    <s v="г. Пермь, ул. Бородинская, д. 23"/>
    <n v="1957"/>
    <m/>
    <s v="Кирпич"/>
    <n v="2"/>
    <n v="10"/>
    <n v="687.9"/>
    <n v="645.70000000000005"/>
    <n v="645.70000000000005"/>
    <n v="44"/>
    <n v="1662014.56"/>
    <m/>
    <m/>
    <m/>
    <n v="1662014.56"/>
    <n v="2573.9733002942544"/>
    <n v="2573.9733002942544"/>
    <x v="3"/>
    <x v="1"/>
    <m/>
    <m/>
    <s v="г. Пермь, ул. Бородинская, д. 23: 2026"/>
    <n v="3"/>
    <n v="1"/>
    <s v=""/>
    <s v=""/>
    <n v="1"/>
    <s v=""/>
    <s v=""/>
    <s v=""/>
    <s v=""/>
    <s v=""/>
    <s v=""/>
    <s v=""/>
    <s v=""/>
    <s v=""/>
    <n v="1"/>
    <s v=""/>
    <s v=""/>
    <s v=""/>
    <s v=""/>
    <s v=""/>
    <s v=""/>
    <s v=""/>
    <s v="РВИС ( ЭЛ ХВС ) РФ"/>
  </r>
  <r>
    <n v="12"/>
    <x v="26"/>
    <s v="г. Пермь, ул. Бородинская, д. 31"/>
    <n v="1958"/>
    <m/>
    <s v="Кирпич"/>
    <n v="3"/>
    <n v="3"/>
    <n v="1823.6"/>
    <n v="1206.8"/>
    <n v="1206.8"/>
    <n v="78"/>
    <n v="17428856.399999999"/>
    <m/>
    <m/>
    <m/>
    <n v="17428856.399999999"/>
    <n v="14442.207822340073"/>
    <n v="14442.207822340073"/>
    <x v="3"/>
    <x v="1"/>
    <m/>
    <m/>
    <s v="г. Пермь, ул. Бородинская, д. 31: 2026"/>
    <n v="1"/>
    <s v=""/>
    <s v=""/>
    <s v=""/>
    <s v=""/>
    <s v=""/>
    <s v=""/>
    <s v=""/>
    <s v=""/>
    <s v=""/>
    <n v="1"/>
    <s v=""/>
    <s v=""/>
    <s v=""/>
    <s v=""/>
    <s v=""/>
    <s v=""/>
    <s v=""/>
    <s v=""/>
    <s v=""/>
    <s v=""/>
    <s v=""/>
    <s v="РК"/>
  </r>
  <r>
    <n v="13"/>
    <x v="26"/>
    <s v="г. Пермь, ул. Братьев Игнатовых, д. 21А"/>
    <n v="1964"/>
    <m/>
    <s v="Кирпич"/>
    <n v="5"/>
    <n v="4"/>
    <n v="3295.5"/>
    <n v="2216.73"/>
    <n v="2216.73"/>
    <n v="143"/>
    <n v="14841350.16"/>
    <m/>
    <m/>
    <m/>
    <n v="14841350.16"/>
    <n v="6695.1546467093422"/>
    <n v="6695.1546467093422"/>
    <x v="3"/>
    <x v="1"/>
    <m/>
    <m/>
    <s v="г. Пермь, ул. Братьев Игнатовых, д. 21А: 2026"/>
    <n v="1"/>
    <s v=""/>
    <s v=""/>
    <s v=""/>
    <s v=""/>
    <s v=""/>
    <s v=""/>
    <s v=""/>
    <s v=""/>
    <s v=""/>
    <n v="1"/>
    <s v=""/>
    <s v=""/>
    <s v=""/>
    <s v=""/>
    <s v=""/>
    <s v=""/>
    <s v=""/>
    <s v=""/>
    <s v=""/>
    <s v=""/>
    <s v=""/>
    <s v="РК"/>
  </r>
  <r>
    <n v="14"/>
    <x v="26"/>
    <s v="г. Пермь, ул. Васнецова, д. 13"/>
    <n v="1971"/>
    <m/>
    <s v="Кирпич"/>
    <n v="5"/>
    <n v="4"/>
    <n v="2923.9"/>
    <n v="2629.9"/>
    <n v="2561.4"/>
    <n v="109"/>
    <n v="2504320.35"/>
    <m/>
    <m/>
    <m/>
    <n v="2504320.35"/>
    <n v="952.24926803300502"/>
    <n v="952.24926803300502"/>
    <x v="3"/>
    <x v="1"/>
    <m/>
    <m/>
    <s v="г. Пермь, ул. Васнецова, д. 13: 2026"/>
    <n v="1"/>
    <s v=""/>
    <s v=""/>
    <s v=""/>
    <s v=""/>
    <n v="1"/>
    <s v=""/>
    <s v=""/>
    <s v=""/>
    <s v=""/>
    <s v=""/>
    <s v=""/>
    <s v=""/>
    <s v=""/>
    <s v=""/>
    <s v=""/>
    <s v=""/>
    <s v=""/>
    <s v=""/>
    <s v=""/>
    <s v=""/>
    <s v=""/>
    <s v="РВИС ( ГВС )"/>
  </r>
  <r>
    <n v="15"/>
    <x v="26"/>
    <s v="г. Пермь, ул. Весенняя, д. 17А"/>
    <n v="1960"/>
    <m/>
    <s v="Кирпич"/>
    <n v="2"/>
    <n v="8"/>
    <n v="645.70000000000005"/>
    <n v="586.79999999999995"/>
    <n v="586.79999999999995"/>
    <n v="35"/>
    <n v="12255386"/>
    <m/>
    <m/>
    <m/>
    <n v="12255386"/>
    <n v="20885.115882753922"/>
    <n v="20885.115882753922"/>
    <x v="3"/>
    <x v="1"/>
    <m/>
    <m/>
    <s v="г. Пермь, ул. Весенняя, д. 17А: 2026"/>
    <n v="4"/>
    <s v=""/>
    <n v="1"/>
    <s v=""/>
    <n v="1"/>
    <s v=""/>
    <n v="1"/>
    <s v=""/>
    <s v=""/>
    <s v=""/>
    <n v="1"/>
    <s v=""/>
    <s v=""/>
    <s v=""/>
    <s v=""/>
    <s v=""/>
    <s v=""/>
    <s v=""/>
    <s v=""/>
    <s v=""/>
    <s v=""/>
    <s v=""/>
    <s v="РВИС ( ТЕП ХВС ВОД ) РК"/>
  </r>
  <r>
    <n v="16"/>
    <x v="26"/>
    <s v="г. Пермь, ул. Ветлужская, д. 64"/>
    <n v="1991"/>
    <m/>
    <s v="кирпич"/>
    <n v="10"/>
    <n v="3"/>
    <n v="8300.9"/>
    <n v="6635.9"/>
    <n v="6635.9"/>
    <n v="334"/>
    <n v="8322150.2999999998"/>
    <m/>
    <m/>
    <m/>
    <n v="8322150.2999999998"/>
    <n v="1254.1102638677496"/>
    <n v="1254.1102638677496"/>
    <x v="3"/>
    <x v="2"/>
    <m/>
    <m/>
    <s v="г. Пермь, ул. Ветлужская, д. 64: 2026"/>
    <n v="1"/>
    <n v="1"/>
    <s v=""/>
    <s v=""/>
    <s v=""/>
    <s v=""/>
    <s v=""/>
    <s v=""/>
    <s v=""/>
    <s v=""/>
    <s v=""/>
    <s v=""/>
    <s v=""/>
    <s v=""/>
    <s v=""/>
    <s v=""/>
    <s v=""/>
    <s v=""/>
    <s v=""/>
    <s v=""/>
    <s v=""/>
    <s v=""/>
    <s v="РВИС ( ЭЛ )"/>
  </r>
  <r>
    <n v="17"/>
    <x v="26"/>
    <s v="г. Пермь, ул. Вижайская, д. 12"/>
    <n v="1964"/>
    <m/>
    <s v="Кирпич"/>
    <n v="5"/>
    <n v="4"/>
    <n v="3203.9"/>
    <n v="2040"/>
    <n v="2040"/>
    <n v="0"/>
    <n v="14428827.73"/>
    <m/>
    <m/>
    <m/>
    <n v="14428827.73"/>
    <n v="7072.9547696078434"/>
    <n v="7072.9547696078434"/>
    <x v="3"/>
    <x v="1"/>
    <m/>
    <m/>
    <s v="г. Пермь, ул. Вижайская, д. 12: 2026"/>
    <n v="1"/>
    <s v=""/>
    <s v=""/>
    <s v=""/>
    <s v=""/>
    <s v=""/>
    <s v=""/>
    <s v=""/>
    <s v=""/>
    <s v=""/>
    <n v="1"/>
    <s v=""/>
    <s v=""/>
    <s v=""/>
    <s v=""/>
    <s v=""/>
    <s v=""/>
    <s v=""/>
    <s v=""/>
    <s v=""/>
    <s v=""/>
    <s v=""/>
    <s v="РК"/>
  </r>
  <r>
    <n v="18"/>
    <x v="26"/>
    <s v="г. Пермь, ул. Волгодонская, д. 11"/>
    <n v="1985"/>
    <m/>
    <s v="Панель"/>
    <n v="5"/>
    <n v="4"/>
    <n v="3027"/>
    <n v="2645.8"/>
    <n v="2645.8"/>
    <n v="183"/>
    <n v="12485012.850000001"/>
    <m/>
    <m/>
    <m/>
    <n v="12485012.850000001"/>
    <n v="4718.8044636782824"/>
    <n v="4718.8044636782824"/>
    <x v="3"/>
    <x v="1"/>
    <m/>
    <m/>
    <s v="г. Пермь, ул. Волгодонская, д. 11: 2026"/>
    <n v="4"/>
    <s v=""/>
    <n v="1"/>
    <s v=""/>
    <n v="1"/>
    <n v="1"/>
    <n v="1"/>
    <s v=""/>
    <s v=""/>
    <s v=""/>
    <s v=""/>
    <s v=""/>
    <s v=""/>
    <s v=""/>
    <s v=""/>
    <s v=""/>
    <s v=""/>
    <s v=""/>
    <s v=""/>
    <s v=""/>
    <s v=""/>
    <s v=""/>
    <s v="РВИС ( ТЕП ХВС ГВС ВОД )"/>
  </r>
  <r>
    <n v="19"/>
    <x v="26"/>
    <s v="г. Пермь, ул. Газеты Звезда, д. 9"/>
    <n v="1959"/>
    <m/>
    <s v="Кирпич"/>
    <n v="5"/>
    <n v="3"/>
    <n v="4012.2"/>
    <n v="2422.8000000000002"/>
    <n v="2252.7199999999998"/>
    <n v="98"/>
    <n v="26280872.920000002"/>
    <m/>
    <m/>
    <m/>
    <n v="26280872.920000002"/>
    <n v="10847.314231467722"/>
    <n v="10847.314231467722"/>
    <x v="3"/>
    <x v="1"/>
    <m/>
    <m/>
    <s v="г. Пермь, ул. Газеты Звезда, д. 9: 2026"/>
    <n v="4"/>
    <n v="1"/>
    <s v=""/>
    <s v=""/>
    <s v=""/>
    <s v=""/>
    <n v="1"/>
    <n v="1"/>
    <s v=""/>
    <s v=""/>
    <n v="1"/>
    <s v=""/>
    <s v=""/>
    <s v=""/>
    <s v=""/>
    <s v=""/>
    <s v=""/>
    <s v=""/>
    <s v=""/>
    <s v=""/>
    <s v=""/>
    <s v=""/>
    <s v="РВИС ( ЭЛ ВОД ) РП РК"/>
  </r>
  <r>
    <n v="20"/>
    <x v="26"/>
    <s v="г. Пермь, ул. Гашкова, д. 30/3"/>
    <n v="1992"/>
    <m/>
    <s v="Панель"/>
    <n v="10"/>
    <n v="2"/>
    <n v="4610.3999999999996"/>
    <n v="4200"/>
    <n v="4200"/>
    <n v="170"/>
    <n v="82249.539999999994"/>
    <m/>
    <m/>
    <m/>
    <n v="82249.539999999994"/>
    <n v="19.583223809523808"/>
    <n v="19.583223809523808"/>
    <x v="3"/>
    <x v="2"/>
    <m/>
    <m/>
    <s v="г. Пермь, ул. Гашкова, д. 30/3: 2026"/>
    <n v="1"/>
    <s v=""/>
    <s v=""/>
    <s v=""/>
    <s v=""/>
    <s v=""/>
    <s v=""/>
    <s v=""/>
    <s v=""/>
    <s v=""/>
    <s v=""/>
    <s v=""/>
    <s v=""/>
    <s v=""/>
    <s v=""/>
    <s v=""/>
    <s v=""/>
    <s v=""/>
    <s v=""/>
    <s v=""/>
    <s v=""/>
    <n v="1"/>
    <s v="КО"/>
  </r>
  <r>
    <n v="21"/>
    <x v="26"/>
    <s v="г. Пермь, ул. Героев Хасана, д. 16"/>
    <n v="1956"/>
    <m/>
    <s v="Кирпич"/>
    <n v="5"/>
    <n v="4"/>
    <n v="5185.2"/>
    <n v="5072.6000000000004"/>
    <n v="5072.6000000000004"/>
    <n v="180"/>
    <n v="2694281.77"/>
    <m/>
    <m/>
    <m/>
    <n v="2694281.77"/>
    <n v="531.14414107163975"/>
    <n v="531.14414107163975"/>
    <x v="3"/>
    <x v="1"/>
    <m/>
    <m/>
    <s v="г. Пермь, ул. Героев Хасана, д. 16: 2026"/>
    <n v="1"/>
    <n v="1"/>
    <s v=""/>
    <s v=""/>
    <s v=""/>
    <s v=""/>
    <s v=""/>
    <s v=""/>
    <s v=""/>
    <s v=""/>
    <s v=""/>
    <s v=""/>
    <s v=""/>
    <s v=""/>
    <s v=""/>
    <s v=""/>
    <s v=""/>
    <s v=""/>
    <s v=""/>
    <s v=""/>
    <s v=""/>
    <s v=""/>
    <s v="РВИС ( ЭЛ )"/>
  </r>
  <r>
    <n v="22"/>
    <x v="26"/>
    <s v="г. Пермь, ул. Героев Хасана, д. 32"/>
    <n v="1936"/>
    <m/>
    <s v="Кирпич"/>
    <n v="5"/>
    <n v="6"/>
    <n v="4462.1000000000004"/>
    <n v="3277.7"/>
    <n v="4460.8"/>
    <n v="111"/>
    <n v="11100098.439999999"/>
    <m/>
    <m/>
    <m/>
    <n v="11100098.439999999"/>
    <n v="3386.5510693474084"/>
    <n v="3386.5510693474084"/>
    <x v="3"/>
    <x v="2"/>
    <m/>
    <m/>
    <s v="г. Пермь, ул. Героев Хасана, д. 32: 2026"/>
    <n v="1"/>
    <s v=""/>
    <n v="1"/>
    <s v=""/>
    <s v=""/>
    <s v=""/>
    <s v=""/>
    <s v=""/>
    <s v=""/>
    <s v=""/>
    <s v=""/>
    <s v=""/>
    <s v=""/>
    <s v=""/>
    <s v=""/>
    <s v=""/>
    <s v=""/>
    <s v=""/>
    <s v=""/>
    <s v=""/>
    <s v=""/>
    <s v=""/>
    <s v="РВИС ( ТЕП )"/>
  </r>
  <r>
    <n v="23"/>
    <x v="26"/>
    <s v="г. Пермь, ул. Глазовская, д. 3"/>
    <n v="1988"/>
    <m/>
    <s v="Железобетон"/>
    <n v="5"/>
    <n v="6"/>
    <n v="4659.8999999999996"/>
    <n v="3909.7"/>
    <n v="3909.7"/>
    <n v="260"/>
    <n v="7927468.4800000004"/>
    <m/>
    <m/>
    <m/>
    <n v="7927468.4800000004"/>
    <n v="2027.6411182443667"/>
    <n v="2027.6411182443667"/>
    <x v="3"/>
    <x v="2"/>
    <m/>
    <m/>
    <s v="г. Пермь, ул. Глазовская, д. 3: 2026"/>
    <n v="3"/>
    <n v="1"/>
    <s v=""/>
    <s v=""/>
    <n v="1"/>
    <n v="1"/>
    <s v=""/>
    <s v=""/>
    <s v=""/>
    <s v=""/>
    <s v=""/>
    <s v=""/>
    <s v=""/>
    <s v=""/>
    <s v=""/>
    <s v=""/>
    <s v=""/>
    <s v=""/>
    <s v=""/>
    <s v=""/>
    <s v=""/>
    <s v=""/>
    <s v="РВИС ( ЭЛ ХВС ГВС )"/>
  </r>
  <r>
    <n v="24"/>
    <x v="26"/>
    <s v="г. Пермь, ул. Глеба Успенского, д. 2А"/>
    <n v="1966"/>
    <m/>
    <s v="Кирпич"/>
    <n v="5"/>
    <n v="6"/>
    <n v="4795.8"/>
    <n v="4376.8"/>
    <n v="4376.8"/>
    <n v="260"/>
    <n v="21597981.219999999"/>
    <m/>
    <m/>
    <m/>
    <n v="21597981.219999999"/>
    <n v="4934.6511652348745"/>
    <n v="4934.6511652348745"/>
    <x v="3"/>
    <x v="2"/>
    <m/>
    <m/>
    <s v="г. Пермь, ул. Глеба Успенского, д. 2А: 2026"/>
    <n v="1"/>
    <s v=""/>
    <s v=""/>
    <s v=""/>
    <s v=""/>
    <s v=""/>
    <s v=""/>
    <s v=""/>
    <s v=""/>
    <s v=""/>
    <n v="1"/>
    <s v=""/>
    <s v=""/>
    <s v=""/>
    <s v=""/>
    <s v=""/>
    <s v=""/>
    <s v=""/>
    <s v=""/>
    <s v=""/>
    <s v=""/>
    <s v=""/>
    <s v="РК"/>
  </r>
  <r>
    <n v="25"/>
    <x v="26"/>
    <s v="г. Пермь, ул. Дениса Давыдова, д. 22"/>
    <n v="1963"/>
    <m/>
    <s v="Панель"/>
    <n v="5"/>
    <n v="3"/>
    <n v="4178.8"/>
    <n v="3240.3"/>
    <n v="2594.8000000000002"/>
    <n v="121"/>
    <n v="29535173.370000001"/>
    <m/>
    <m/>
    <m/>
    <n v="29535173.370000001"/>
    <n v="9114.9502731228586"/>
    <n v="9114.9502731228586"/>
    <x v="3"/>
    <x v="2"/>
    <m/>
    <m/>
    <s v="г. Пермь, ул. Дениса Давыдова, д. 22: 2026"/>
    <n v="1"/>
    <s v=""/>
    <s v=""/>
    <s v=""/>
    <s v=""/>
    <s v=""/>
    <s v=""/>
    <s v=""/>
    <s v=""/>
    <s v=""/>
    <s v=""/>
    <s v=""/>
    <n v="1"/>
    <s v=""/>
    <s v=""/>
    <s v=""/>
    <s v=""/>
    <s v=""/>
    <s v=""/>
    <s v=""/>
    <s v=""/>
    <s v=""/>
    <s v="УФ"/>
  </r>
  <r>
    <n v="26"/>
    <x v="26"/>
    <s v="г. Пермь, ул. Дениса Давыдова, д. 7"/>
    <n v="1966"/>
    <m/>
    <s v="Кирпич"/>
    <n v="5"/>
    <n v="3"/>
    <n v="2778.6"/>
    <n v="2556.4"/>
    <n v="2556.4"/>
    <n v="123"/>
    <n v="1454319.24"/>
    <m/>
    <m/>
    <m/>
    <n v="1454319.24"/>
    <n v="568.89345955249564"/>
    <n v="568.89345955249564"/>
    <x v="3"/>
    <x v="2"/>
    <m/>
    <m/>
    <s v="г. Пермь, ул. Дениса Давыдова, д. 7: 2026"/>
    <n v="1"/>
    <s v=""/>
    <s v=""/>
    <n v="1"/>
    <s v=""/>
    <s v=""/>
    <s v=""/>
    <s v=""/>
    <s v=""/>
    <s v=""/>
    <s v=""/>
    <s v=""/>
    <s v=""/>
    <s v=""/>
    <s v=""/>
    <s v=""/>
    <s v=""/>
    <s v=""/>
    <s v=""/>
    <s v=""/>
    <s v=""/>
    <s v=""/>
    <s v="РВИС ( ГАЗ )"/>
  </r>
  <r>
    <n v="27"/>
    <x v="26"/>
    <s v="г. Пермь, ул. Добролюбова, д. 16"/>
    <n v="1969"/>
    <m/>
    <s v="Кирпич"/>
    <n v="5"/>
    <n v="4"/>
    <n v="3198.3"/>
    <n v="2845.8"/>
    <n v="2845.8"/>
    <n v="146"/>
    <n v="1661868.66"/>
    <m/>
    <m/>
    <m/>
    <n v="1661868.66"/>
    <n v="583.97240143369174"/>
    <n v="583.97240143369174"/>
    <x v="3"/>
    <x v="2"/>
    <m/>
    <m/>
    <s v="г. Пермь, ул. Добролюбова, д. 16: 2026"/>
    <n v="1"/>
    <n v="1"/>
    <s v=""/>
    <s v=""/>
    <s v=""/>
    <s v=""/>
    <s v=""/>
    <s v=""/>
    <s v=""/>
    <s v=""/>
    <s v=""/>
    <s v=""/>
    <s v=""/>
    <s v=""/>
    <s v=""/>
    <s v=""/>
    <s v=""/>
    <s v=""/>
    <s v=""/>
    <s v=""/>
    <s v=""/>
    <s v=""/>
    <s v="РВИС ( ЭЛ )"/>
  </r>
  <r>
    <n v="28"/>
    <x v="26"/>
    <s v="г. Пермь, ул. Дружбы, д. 20"/>
    <n v="1960"/>
    <m/>
    <s v="Кирпич"/>
    <n v="5"/>
    <n v="4"/>
    <n v="2593.67"/>
    <n v="2570"/>
    <n v="2426.85"/>
    <n v="138"/>
    <n v="11202216.360000001"/>
    <m/>
    <m/>
    <m/>
    <n v="11202216.360000001"/>
    <n v="4358.8390505836578"/>
    <n v="4358.8390505836578"/>
    <x v="3"/>
    <x v="1"/>
    <m/>
    <m/>
    <s v="г. Пермь, ул. Дружбы, д. 20: 2026"/>
    <n v="4"/>
    <n v="1"/>
    <n v="1"/>
    <s v=""/>
    <s v=""/>
    <n v="1"/>
    <n v="1"/>
    <s v=""/>
    <s v=""/>
    <s v=""/>
    <s v=""/>
    <s v=""/>
    <s v=""/>
    <s v=""/>
    <s v=""/>
    <s v=""/>
    <s v=""/>
    <s v=""/>
    <s v=""/>
    <s v=""/>
    <s v=""/>
    <s v=""/>
    <s v="РВИС ( ЭЛ ТЕП ГВС ВОД )"/>
  </r>
  <r>
    <n v="29"/>
    <x v="26"/>
    <s v="г. Пермь, ул. Екатерининская, д. 134"/>
    <n v="1984"/>
    <m/>
    <s v="Кирпич"/>
    <n v="9"/>
    <n v="2"/>
    <n v="8240.1"/>
    <n v="4675.5999999999995"/>
    <n v="4056.7"/>
    <n v="192"/>
    <n v="5557017.8399999999"/>
    <m/>
    <m/>
    <m/>
    <n v="5557017.8399999999"/>
    <n v="1188.5143810420054"/>
    <n v="1188.5143810420054"/>
    <x v="3"/>
    <x v="2"/>
    <m/>
    <m/>
    <s v="г. Пермь, ул. Екатерининская, д. 134: 2026"/>
    <n v="1"/>
    <s v=""/>
    <s v=""/>
    <s v=""/>
    <s v=""/>
    <s v=""/>
    <s v=""/>
    <s v=""/>
    <n v="2"/>
    <n v="5557017.8399999999"/>
    <s v=""/>
    <s v=""/>
    <s v=""/>
    <s v=""/>
    <s v=""/>
    <s v=""/>
    <s v=""/>
    <s v=""/>
    <s v=""/>
    <s v=""/>
    <s v=""/>
    <s v=""/>
    <s v="РЛ"/>
  </r>
  <r>
    <n v="30"/>
    <x v="26"/>
    <s v="г. Пермь, ул. Екатерининская, д. 214"/>
    <n v="1959"/>
    <m/>
    <s v="Кирпич"/>
    <n v="5"/>
    <n v="2"/>
    <n v="2066.1"/>
    <n v="1540.6"/>
    <n v="1340.32"/>
    <n v="66"/>
    <n v="2214445.98"/>
    <m/>
    <m/>
    <m/>
    <n v="2214445.98"/>
    <n v="1437.3919122419836"/>
    <n v="1437.3919122419836"/>
    <x v="3"/>
    <x v="1"/>
    <m/>
    <m/>
    <s v="г. Пермь, ул. Екатерининская, д. 214: 2026"/>
    <n v="1"/>
    <s v=""/>
    <s v=""/>
    <s v=""/>
    <s v=""/>
    <s v=""/>
    <s v=""/>
    <n v="1"/>
    <s v=""/>
    <s v=""/>
    <s v=""/>
    <s v=""/>
    <s v=""/>
    <s v=""/>
    <s v=""/>
    <s v=""/>
    <s v=""/>
    <s v=""/>
    <s v=""/>
    <s v=""/>
    <s v=""/>
    <s v=""/>
    <s v="РП"/>
  </r>
  <r>
    <n v="31"/>
    <x v="26"/>
    <s v="г. Пермь, ул. Елькина, д. 49"/>
    <n v="1989"/>
    <m/>
    <s v="Кирпич"/>
    <n v="5"/>
    <n v="13"/>
    <n v="10149.4"/>
    <n v="9259.6"/>
    <n v="9259.6"/>
    <n v="416"/>
    <n v="5312195.96"/>
    <m/>
    <m/>
    <m/>
    <n v="5312195.96"/>
    <n v="573.69605166529868"/>
    <n v="573.69605166529868"/>
    <x v="3"/>
    <x v="2"/>
    <m/>
    <m/>
    <s v="г. Пермь, ул. Елькина, д. 49: 2026"/>
    <n v="1"/>
    <s v=""/>
    <s v=""/>
    <n v="1"/>
    <s v=""/>
    <s v=""/>
    <s v=""/>
    <s v=""/>
    <s v=""/>
    <s v=""/>
    <s v=""/>
    <s v=""/>
    <s v=""/>
    <s v=""/>
    <s v=""/>
    <s v=""/>
    <s v=""/>
    <s v=""/>
    <s v=""/>
    <s v=""/>
    <s v=""/>
    <s v=""/>
    <s v="РВИС ( ГАЗ )"/>
  </r>
  <r>
    <n v="32"/>
    <x v="26"/>
    <s v="г. Пермь, ул. Закамская, д. 29А"/>
    <n v="1958"/>
    <m/>
    <s v="Кирпич"/>
    <n v="3"/>
    <n v="2"/>
    <n v="1003.1"/>
    <n v="948.1"/>
    <n v="853.29"/>
    <n v="43"/>
    <n v="9973973.7599999998"/>
    <m/>
    <m/>
    <m/>
    <n v="9973973.7599999998"/>
    <n v="10519.959666701825"/>
    <n v="10519.959666701825"/>
    <x v="3"/>
    <x v="1"/>
    <m/>
    <m/>
    <s v="г. Пермь, ул. Закамская, д. 29А: 2026"/>
    <n v="3"/>
    <s v=""/>
    <n v="1"/>
    <s v=""/>
    <n v="1"/>
    <n v="1"/>
    <s v=""/>
    <s v=""/>
    <s v=""/>
    <s v=""/>
    <s v=""/>
    <s v=""/>
    <s v=""/>
    <s v=""/>
    <s v=""/>
    <s v=""/>
    <s v=""/>
    <s v=""/>
    <s v=""/>
    <s v=""/>
    <s v=""/>
    <s v=""/>
    <s v="РВИС ( ТЕП ХВС ГВС )"/>
  </r>
  <r>
    <n v="33"/>
    <x v="26"/>
    <s v="г. Пермь, ул. Закамская, д. 2В"/>
    <n v="1942"/>
    <m/>
    <s v="Крупные блоки"/>
    <n v="4"/>
    <n v="7"/>
    <n v="5547.7"/>
    <n v="3712.48"/>
    <n v="3604.82"/>
    <n v="120"/>
    <n v="38784858.329999998"/>
    <m/>
    <m/>
    <m/>
    <n v="38784858.329999998"/>
    <n v="10447.156167844674"/>
    <n v="10447.156167844674"/>
    <x v="3"/>
    <x v="1"/>
    <m/>
    <m/>
    <s v="г. Пермь, ул. Закамская, д. 2В: 2026"/>
    <n v="2"/>
    <s v=""/>
    <n v="1"/>
    <s v=""/>
    <s v=""/>
    <s v=""/>
    <s v=""/>
    <s v=""/>
    <s v=""/>
    <s v=""/>
    <n v="1"/>
    <s v=""/>
    <s v=""/>
    <s v=""/>
    <s v=""/>
    <s v=""/>
    <s v=""/>
    <s v=""/>
    <s v=""/>
    <s v=""/>
    <s v=""/>
    <s v=""/>
    <s v="РВИС ( ТЕП ) РК"/>
  </r>
  <r>
    <n v="34"/>
    <x v="26"/>
    <s v="г. Пермь, ул. Закамская, д. 54"/>
    <n v="1949"/>
    <m/>
    <s v="Крупные блоки"/>
    <n v="2"/>
    <n v="1"/>
    <n v="617.79999999999995"/>
    <n v="524.79999999999995"/>
    <n v="524.79999999999995"/>
    <n v="14"/>
    <n v="5904555.54"/>
    <m/>
    <m/>
    <m/>
    <n v="5904555.54"/>
    <n v="11251.058574695124"/>
    <n v="11251.058574695124"/>
    <x v="3"/>
    <x v="1"/>
    <m/>
    <m/>
    <s v="г. Пермь, ул. Закамская, д. 54: 2026"/>
    <n v="1"/>
    <s v=""/>
    <s v=""/>
    <s v=""/>
    <s v=""/>
    <s v=""/>
    <s v=""/>
    <s v=""/>
    <s v=""/>
    <s v=""/>
    <n v="1"/>
    <s v=""/>
    <s v=""/>
    <s v=""/>
    <s v=""/>
    <s v=""/>
    <s v=""/>
    <s v=""/>
    <s v=""/>
    <s v=""/>
    <s v=""/>
    <s v=""/>
    <s v="РК"/>
  </r>
  <r>
    <n v="35"/>
    <x v="26"/>
    <s v="г. Пермь, ул. Закамская, д. 58"/>
    <n v="1959"/>
    <m/>
    <s v="Панель"/>
    <n v="4"/>
    <n v="4"/>
    <n v="3164.2"/>
    <n v="3003.4"/>
    <n v="2339.6999999999998"/>
    <n v="99"/>
    <n v="20280844.969999999"/>
    <m/>
    <m/>
    <m/>
    <n v="20280844.969999999"/>
    <n v="6752.6286774988339"/>
    <n v="6752.6286774988339"/>
    <x v="3"/>
    <x v="1"/>
    <m/>
    <m/>
    <s v="г. Пермь, ул. Закамская, д. 58: 2026"/>
    <n v="3"/>
    <s v=""/>
    <s v=""/>
    <s v=""/>
    <s v=""/>
    <s v=""/>
    <n v="1"/>
    <n v="1"/>
    <s v=""/>
    <s v=""/>
    <s v=""/>
    <n v="1"/>
    <s v=""/>
    <s v=""/>
    <s v=""/>
    <s v=""/>
    <s v=""/>
    <s v=""/>
    <s v=""/>
    <s v=""/>
    <s v=""/>
    <s v=""/>
    <s v="РВИС ( ВОД ) РП Рфа"/>
  </r>
  <r>
    <n v="36"/>
    <x v="26"/>
    <s v="г. Пермь, ул. Зенкова, д. 8"/>
    <n v="1986"/>
    <m/>
    <s v="Панели"/>
    <n v="9"/>
    <n v="7"/>
    <n v="3999.8"/>
    <n v="3144.2"/>
    <n v="3126.1"/>
    <n v="657"/>
    <n v="19449562.439999998"/>
    <m/>
    <m/>
    <m/>
    <n v="19449562.439999998"/>
    <n v="6185.854093251065"/>
    <n v="6185.854093251065"/>
    <x v="3"/>
    <x v="2"/>
    <m/>
    <m/>
    <s v="г. Пермь, ул. Зенкова, д. 8: 2026"/>
    <n v="1"/>
    <s v=""/>
    <s v=""/>
    <s v=""/>
    <s v=""/>
    <s v=""/>
    <s v=""/>
    <s v=""/>
    <n v="7"/>
    <n v="19449562.439999998"/>
    <s v=""/>
    <s v=""/>
    <s v=""/>
    <s v=""/>
    <s v=""/>
    <s v=""/>
    <s v=""/>
    <s v=""/>
    <s v=""/>
    <s v=""/>
    <s v=""/>
    <s v=""/>
    <s v="РЛ"/>
  </r>
  <r>
    <n v="37"/>
    <x v="26"/>
    <s v="г. Пермь, ул. Качалова, д. 27"/>
    <n v="1959"/>
    <m/>
    <s v="Кирпич"/>
    <n v="5"/>
    <n v="4"/>
    <n v="3552.7"/>
    <n v="3143"/>
    <n v="3089.57"/>
    <n v="141"/>
    <n v="17345560.370000001"/>
    <m/>
    <m/>
    <m/>
    <n v="17345560.370000001"/>
    <n v="5518.7910817690108"/>
    <n v="5518.7910817690108"/>
    <x v="3"/>
    <x v="1"/>
    <m/>
    <m/>
    <s v="г. Пермь, ул. Качалова, д. 27: 2026"/>
    <n v="1"/>
    <s v=""/>
    <s v=""/>
    <s v=""/>
    <s v=""/>
    <s v=""/>
    <s v=""/>
    <s v=""/>
    <s v=""/>
    <s v=""/>
    <s v=""/>
    <n v="1"/>
    <s v=""/>
    <s v=""/>
    <s v=""/>
    <s v=""/>
    <s v=""/>
    <s v=""/>
    <s v=""/>
    <s v=""/>
    <s v=""/>
    <s v=""/>
    <s v="Рфа"/>
  </r>
  <r>
    <n v="38"/>
    <x v="26"/>
    <s v="г. Пермь, ул. КИМ, д. 88"/>
    <n v="1958"/>
    <m/>
    <s v="Кирпич"/>
    <n v="5"/>
    <n v="2"/>
    <n v="1834.89"/>
    <n v="1622"/>
    <n v="1622"/>
    <n v="74"/>
    <n v="8263463.8099999996"/>
    <m/>
    <m/>
    <m/>
    <n v="8263463.8099999996"/>
    <n v="5094.6139395807641"/>
    <n v="5094.6139395807641"/>
    <x v="3"/>
    <x v="1"/>
    <m/>
    <m/>
    <s v="г. Пермь, ул. КИМ, д. 88: 2026"/>
    <n v="1"/>
    <s v=""/>
    <s v=""/>
    <s v=""/>
    <s v=""/>
    <s v=""/>
    <s v=""/>
    <s v=""/>
    <s v=""/>
    <s v=""/>
    <n v="1"/>
    <s v=""/>
    <s v=""/>
    <s v=""/>
    <s v=""/>
    <s v=""/>
    <s v=""/>
    <s v=""/>
    <s v=""/>
    <s v=""/>
    <s v=""/>
    <s v=""/>
    <s v="РК"/>
  </r>
  <r>
    <n v="39"/>
    <x v="26"/>
    <s v="г. Пермь, ул. Кировоградская, д. 55"/>
    <n v="1955"/>
    <m/>
    <s v="Кирпич"/>
    <n v="3"/>
    <n v="4"/>
    <n v="2527.3000000000002"/>
    <n v="2018.9"/>
    <n v="1913.92"/>
    <n v="82"/>
    <n v="18007492.689999998"/>
    <m/>
    <m/>
    <m/>
    <n v="18007492.689999998"/>
    <n v="8919.4574718906315"/>
    <n v="8919.4574718906315"/>
    <x v="3"/>
    <x v="1"/>
    <m/>
    <m/>
    <s v="г. Пермь, ул. Кировоградская, д. 55: 2026"/>
    <n v="2"/>
    <s v=""/>
    <s v=""/>
    <s v=""/>
    <s v=""/>
    <s v=""/>
    <s v=""/>
    <s v=""/>
    <s v=""/>
    <s v=""/>
    <s v=""/>
    <n v="1"/>
    <s v=""/>
    <s v=""/>
    <n v="1"/>
    <s v=""/>
    <s v=""/>
    <s v=""/>
    <s v=""/>
    <s v=""/>
    <s v=""/>
    <s v=""/>
    <s v="Рфа РФ"/>
  </r>
  <r>
    <n v="40"/>
    <x v="26"/>
    <s v="г. Пермь, ул. Комбайнеров, д. 26"/>
    <n v="1962"/>
    <m/>
    <s v="Кирпич"/>
    <n v="5"/>
    <n v="3"/>
    <n v="5091.7"/>
    <n v="2579.6"/>
    <n v="2512.1"/>
    <n v="114"/>
    <n v="22930572.780000001"/>
    <m/>
    <m/>
    <m/>
    <n v="22930572.780000001"/>
    <n v="8889.1970770662119"/>
    <n v="8889.1970770662119"/>
    <x v="3"/>
    <x v="1"/>
    <m/>
    <m/>
    <s v="г. Пермь, ул. Комбайнеров, д. 26: 2026"/>
    <n v="1"/>
    <s v=""/>
    <s v=""/>
    <s v=""/>
    <s v=""/>
    <s v=""/>
    <s v=""/>
    <s v=""/>
    <s v=""/>
    <s v=""/>
    <n v="1"/>
    <s v=""/>
    <s v=""/>
    <s v=""/>
    <s v=""/>
    <s v=""/>
    <s v=""/>
    <s v=""/>
    <s v=""/>
    <s v=""/>
    <s v=""/>
    <s v=""/>
    <s v="РК"/>
  </r>
  <r>
    <n v="41"/>
    <x v="26"/>
    <s v="г. Пермь, ул. Корсуньская, д. 23"/>
    <n v="1963"/>
    <m/>
    <s v="Кирпич"/>
    <n v="5"/>
    <n v="3"/>
    <n v="2741.3"/>
    <n v="2545.1999999999998"/>
    <n v="2545.1999999999998"/>
    <n v="138"/>
    <n v="16623133.550000001"/>
    <m/>
    <m/>
    <m/>
    <n v="16623133.550000001"/>
    <n v="6531.1698687725921"/>
    <n v="6531.1698687725921"/>
    <x v="3"/>
    <x v="1"/>
    <m/>
    <m/>
    <s v="г. Пермь, ул. Корсуньская, д. 23: 2026"/>
    <n v="3"/>
    <s v=""/>
    <s v=""/>
    <s v=""/>
    <n v="1"/>
    <n v="1"/>
    <s v=""/>
    <s v=""/>
    <s v=""/>
    <s v=""/>
    <s v=""/>
    <n v="1"/>
    <s v=""/>
    <s v=""/>
    <s v=""/>
    <s v=""/>
    <s v=""/>
    <s v=""/>
    <s v=""/>
    <s v=""/>
    <s v=""/>
    <s v=""/>
    <s v="РВИС ( ХВС ГВС ) Рфа"/>
  </r>
  <r>
    <n v="42"/>
    <x v="26"/>
    <s v="г. Пермь, ул. Космонавта Беляева, д. 54А"/>
    <n v="1983"/>
    <m/>
    <s v="Кирпич"/>
    <n v="15"/>
    <n v="1"/>
    <n v="7538.3"/>
    <n v="5087.8"/>
    <n v="5087.8"/>
    <n v="168"/>
    <n v="7999028.9199999999"/>
    <m/>
    <m/>
    <m/>
    <n v="7999028.9199999999"/>
    <n v="1572.1979873422697"/>
    <n v="1572.1979873422697"/>
    <x v="3"/>
    <x v="2"/>
    <m/>
    <m/>
    <s v="г. Пермь, ул. Космонавта Беляева, д. 54А: 2026"/>
    <n v="1"/>
    <s v=""/>
    <s v=""/>
    <s v=""/>
    <s v=""/>
    <s v=""/>
    <s v=""/>
    <s v=""/>
    <n v="2"/>
    <n v="7999028.9199999999"/>
    <s v=""/>
    <s v=""/>
    <s v=""/>
    <s v=""/>
    <s v=""/>
    <s v=""/>
    <s v=""/>
    <s v=""/>
    <s v=""/>
    <s v=""/>
    <s v=""/>
    <s v=""/>
    <s v="РЛ"/>
  </r>
  <r>
    <n v="43"/>
    <x v="26"/>
    <s v="г. Пермь, ул. Краснополянская, д. 12"/>
    <n v="1963"/>
    <m/>
    <s v="Кирпич"/>
    <n v="5"/>
    <n v="6"/>
    <n v="5025.5"/>
    <n v="4845.25"/>
    <n v="4687.05"/>
    <n v="243"/>
    <n v="59670374.759999998"/>
    <m/>
    <m/>
    <m/>
    <n v="59670374.759999998"/>
    <n v="12315.231362674784"/>
    <n v="12315.231362674784"/>
    <x v="3"/>
    <x v="2"/>
    <m/>
    <m/>
    <s v="г. Пермь, ул. Краснополянская, д. 12: 2026"/>
    <n v="3"/>
    <s v=""/>
    <n v="1"/>
    <s v=""/>
    <s v=""/>
    <s v=""/>
    <s v=""/>
    <s v=""/>
    <s v=""/>
    <s v=""/>
    <n v="1"/>
    <n v="1"/>
    <s v=""/>
    <s v=""/>
    <s v=""/>
    <s v=""/>
    <s v=""/>
    <s v=""/>
    <s v=""/>
    <s v=""/>
    <s v=""/>
    <s v=""/>
    <s v="РВИС ( ТЕП ) РК Рфа"/>
  </r>
  <r>
    <n v="44"/>
    <x v="26"/>
    <s v="г. Пермь, ул. Красные Казармы, д. 7"/>
    <n v="1913"/>
    <m/>
    <s v="Крупные блоки"/>
    <n v="3"/>
    <n v="2"/>
    <n v="1248.4000000000001"/>
    <n v="1105.7"/>
    <n v="1026.0899999999999"/>
    <n v="34"/>
    <n v="17207146.629999999"/>
    <m/>
    <m/>
    <m/>
    <n v="17207146.629999999"/>
    <n v="15562.219978294292"/>
    <n v="15562.219978294292"/>
    <x v="3"/>
    <x v="1"/>
    <m/>
    <m/>
    <s v="г. Пермь, ул. Красные Казармы, д. 7: 2026"/>
    <n v="6"/>
    <n v="1"/>
    <s v=""/>
    <s v=""/>
    <n v="1"/>
    <n v="1"/>
    <n v="1"/>
    <s v=""/>
    <s v=""/>
    <s v=""/>
    <n v="1"/>
    <s v=""/>
    <s v=""/>
    <s v=""/>
    <n v="1"/>
    <s v=""/>
    <s v=""/>
    <s v=""/>
    <s v=""/>
    <s v=""/>
    <s v=""/>
    <s v=""/>
    <s v="РВИС ( ЭЛ ХВС ГВС ВОД ) РК РФ"/>
  </r>
  <r>
    <n v="45"/>
    <x v="26"/>
    <s v="г. Пермь, ул. Крисанова, д. 18А"/>
    <n v="1963"/>
    <m/>
    <s v="Кирпич"/>
    <n v="5"/>
    <n v="3"/>
    <n v="2685.1"/>
    <n v="2465.7000000000003"/>
    <n v="2223.4"/>
    <n v="110"/>
    <n v="12092401.550000001"/>
    <m/>
    <m/>
    <m/>
    <n v="12092401.550000001"/>
    <n v="4904.2468872936688"/>
    <n v="4904.2468872936688"/>
    <x v="3"/>
    <x v="1"/>
    <m/>
    <m/>
    <s v="г. Пермь, ул. Крисанова, д. 18А: 2026"/>
    <n v="1"/>
    <s v=""/>
    <s v=""/>
    <s v=""/>
    <s v=""/>
    <s v=""/>
    <s v=""/>
    <s v=""/>
    <s v=""/>
    <s v=""/>
    <n v="1"/>
    <s v=""/>
    <s v=""/>
    <s v=""/>
    <s v=""/>
    <s v=""/>
    <s v=""/>
    <s v=""/>
    <s v=""/>
    <s v=""/>
    <s v=""/>
    <s v=""/>
    <s v="РК"/>
  </r>
  <r>
    <n v="46"/>
    <x v="26"/>
    <s v="г. Пермь, ул. Крисанова, д. 18Б"/>
    <n v="1963"/>
    <m/>
    <s v="Кирпич"/>
    <n v="5"/>
    <n v="3"/>
    <n v="2740"/>
    <n v="2519.4"/>
    <n v="2519.4"/>
    <n v="113"/>
    <n v="12339644.800000001"/>
    <m/>
    <m/>
    <m/>
    <n v="12339644.800000001"/>
    <n v="4897.8505993490517"/>
    <n v="4897.8505993490517"/>
    <x v="3"/>
    <x v="1"/>
    <m/>
    <m/>
    <s v="г. Пермь, ул. Крисанова, д. 18Б: 2026"/>
    <n v="1"/>
    <s v=""/>
    <s v=""/>
    <s v=""/>
    <s v=""/>
    <s v=""/>
    <s v=""/>
    <s v=""/>
    <s v=""/>
    <s v=""/>
    <n v="1"/>
    <s v=""/>
    <s v=""/>
    <s v=""/>
    <s v=""/>
    <s v=""/>
    <s v=""/>
    <s v=""/>
    <s v=""/>
    <s v=""/>
    <s v=""/>
    <s v=""/>
    <s v="РК"/>
  </r>
  <r>
    <n v="47"/>
    <x v="26"/>
    <s v="г. Пермь, ул. Крисанова, д. 5"/>
    <n v="1969"/>
    <m/>
    <s v="Кирпич"/>
    <n v="5"/>
    <n v="4"/>
    <n v="3315.97"/>
    <n v="2375.1999999999998"/>
    <n v="2375.1999999999998"/>
    <n v="126"/>
    <n v="16189759.289999999"/>
    <m/>
    <m/>
    <m/>
    <n v="16189759.289999999"/>
    <n v="6816.1667606938363"/>
    <n v="6816.1667606938363"/>
    <x v="3"/>
    <x v="1"/>
    <m/>
    <m/>
    <s v="г. Пермь, ул. Крисанова, д. 5: 2026"/>
    <n v="1"/>
    <s v=""/>
    <s v=""/>
    <s v=""/>
    <s v=""/>
    <s v=""/>
    <s v=""/>
    <s v=""/>
    <s v=""/>
    <s v=""/>
    <s v=""/>
    <n v="1"/>
    <s v=""/>
    <s v=""/>
    <s v=""/>
    <s v=""/>
    <s v=""/>
    <s v=""/>
    <s v=""/>
    <s v=""/>
    <s v=""/>
    <s v=""/>
    <s v="Рфа"/>
  </r>
  <r>
    <n v="48"/>
    <x v="26"/>
    <s v="г. Пермь, ул. Крупской, д. 35"/>
    <n v="1959"/>
    <m/>
    <s v="Кирпич"/>
    <n v="5"/>
    <n v="2"/>
    <n v="1671.11"/>
    <n v="1280.3"/>
    <n v="1161.23"/>
    <n v="54"/>
    <n v="4157120.08"/>
    <m/>
    <m/>
    <m/>
    <n v="4157120.08"/>
    <n v="3246.9890494415372"/>
    <n v="3246.9890494415372"/>
    <x v="3"/>
    <x v="1"/>
    <m/>
    <m/>
    <s v="г. Пермь, ул. Крупской, д. 35: 2026"/>
    <n v="1"/>
    <s v=""/>
    <n v="1"/>
    <s v=""/>
    <s v=""/>
    <s v=""/>
    <s v=""/>
    <s v=""/>
    <s v=""/>
    <s v=""/>
    <s v=""/>
    <s v=""/>
    <s v=""/>
    <s v=""/>
    <s v=""/>
    <s v=""/>
    <s v=""/>
    <s v=""/>
    <s v=""/>
    <s v=""/>
    <s v=""/>
    <s v=""/>
    <s v="РВИС ( ТЕП )"/>
  </r>
  <r>
    <n v="49"/>
    <x v="26"/>
    <s v="г. Пермь, ул. Крупской, д. 38"/>
    <n v="1961"/>
    <m/>
    <s v="Кирпич"/>
    <n v="5"/>
    <n v="4"/>
    <n v="3373.4"/>
    <n v="3015.9"/>
    <n v="3015.9"/>
    <n v="113"/>
    <n v="2889317.1"/>
    <m/>
    <m/>
    <m/>
    <n v="2889317.1"/>
    <n v="958.02815080075595"/>
    <n v="958.02815080075595"/>
    <x v="3"/>
    <x v="1"/>
    <m/>
    <m/>
    <s v="г. Пермь, ул. Крупской, д. 38: 2026"/>
    <n v="1"/>
    <s v=""/>
    <s v=""/>
    <s v=""/>
    <s v=""/>
    <n v="1"/>
    <s v=""/>
    <s v=""/>
    <s v=""/>
    <s v=""/>
    <s v=""/>
    <s v=""/>
    <s v=""/>
    <s v=""/>
    <s v=""/>
    <s v=""/>
    <s v=""/>
    <s v=""/>
    <s v=""/>
    <s v=""/>
    <s v=""/>
    <s v=""/>
    <s v="РВИС ( ГВС )"/>
  </r>
  <r>
    <n v="50"/>
    <x v="26"/>
    <s v="г. Пермь, ул. Крупской, д. 75"/>
    <n v="1964"/>
    <m/>
    <s v="Кирпич"/>
    <n v="5"/>
    <n v="4"/>
    <n v="3244"/>
    <n v="2072.3000000000002"/>
    <n v="2072.3000000000002"/>
    <n v="185"/>
    <n v="14609418.880000001"/>
    <m/>
    <m/>
    <m/>
    <n v="14609418.880000001"/>
    <n v="7049.857105631424"/>
    <n v="7049.857105631424"/>
    <x v="3"/>
    <x v="1"/>
    <m/>
    <m/>
    <s v="г. Пермь, ул. Крупской, д. 75: 2026"/>
    <n v="1"/>
    <s v=""/>
    <s v=""/>
    <s v=""/>
    <s v=""/>
    <s v=""/>
    <s v=""/>
    <s v=""/>
    <s v=""/>
    <s v=""/>
    <n v="1"/>
    <s v=""/>
    <s v=""/>
    <s v=""/>
    <s v=""/>
    <s v=""/>
    <s v=""/>
    <s v=""/>
    <s v=""/>
    <s v=""/>
    <s v=""/>
    <s v=""/>
    <s v="РК"/>
  </r>
  <r>
    <n v="51"/>
    <x v="26"/>
    <s v="г. Пермь, ул. Крупской, д. 76"/>
    <n v="1965"/>
    <m/>
    <s v="кирпич"/>
    <n v="5"/>
    <n v="4"/>
    <n v="3207"/>
    <n v="2563.1999999999998"/>
    <n v="2563.1999999999998"/>
    <n v="110"/>
    <n v="14442788.640000001"/>
    <m/>
    <m/>
    <m/>
    <n v="14442788.640000001"/>
    <n v="5634.6709737827723"/>
    <n v="5634.6709737827723"/>
    <x v="3"/>
    <x v="2"/>
    <m/>
    <m/>
    <s v="г. Пермь, ул. Крупской, д. 76: 2026"/>
    <n v="1"/>
    <s v=""/>
    <s v=""/>
    <s v=""/>
    <s v=""/>
    <s v=""/>
    <s v=""/>
    <s v=""/>
    <s v=""/>
    <s v=""/>
    <n v="1"/>
    <s v=""/>
    <s v=""/>
    <s v=""/>
    <s v=""/>
    <s v=""/>
    <s v=""/>
    <s v=""/>
    <s v=""/>
    <s v=""/>
    <s v=""/>
    <s v=""/>
    <s v="РК"/>
  </r>
  <r>
    <n v="52"/>
    <x v="26"/>
    <s v="г. Пермь, ул. Крупской, д. 82"/>
    <n v="1965"/>
    <m/>
    <s v="Крупные панели"/>
    <n v="5"/>
    <n v="4"/>
    <n v="3913.4"/>
    <n v="3635"/>
    <n v="35899"/>
    <n v="180"/>
    <n v="1781810.15"/>
    <m/>
    <m/>
    <m/>
    <n v="1781810.15"/>
    <n v="490.18160935350755"/>
    <n v="490.18160935350755"/>
    <x v="3"/>
    <x v="1"/>
    <m/>
    <m/>
    <s v="г. Пермь, ул. Крупской, д. 82: 2026"/>
    <n v="1"/>
    <s v=""/>
    <s v=""/>
    <s v=""/>
    <s v=""/>
    <s v=""/>
    <n v="1"/>
    <s v=""/>
    <s v=""/>
    <s v=""/>
    <s v=""/>
    <s v=""/>
    <s v=""/>
    <s v=""/>
    <s v=""/>
    <s v=""/>
    <s v=""/>
    <s v=""/>
    <s v=""/>
    <s v=""/>
    <s v=""/>
    <s v=""/>
    <s v="РВИС ( ВОД )"/>
  </r>
  <r>
    <n v="53"/>
    <x v="26"/>
    <s v="г. Пермь, ул. Куйбышева, д. 58А"/>
    <n v="1963"/>
    <m/>
    <s v="Кирпич"/>
    <n v="5"/>
    <n v="2"/>
    <n v="1630.1"/>
    <n v="1596.8"/>
    <n v="1596.8"/>
    <n v="63"/>
    <n v="7341187.9500000002"/>
    <m/>
    <m/>
    <m/>
    <n v="7341187.9500000002"/>
    <n v="4597.4373434368736"/>
    <n v="4597.4373434368736"/>
    <x v="3"/>
    <x v="1"/>
    <m/>
    <m/>
    <s v="г. Пермь, ул. Куйбышева, д. 58А: 2026"/>
    <n v="1"/>
    <s v=""/>
    <s v=""/>
    <s v=""/>
    <s v=""/>
    <s v=""/>
    <s v=""/>
    <s v=""/>
    <s v=""/>
    <s v=""/>
    <n v="1"/>
    <s v=""/>
    <s v=""/>
    <s v=""/>
    <s v=""/>
    <s v=""/>
    <s v=""/>
    <s v=""/>
    <s v=""/>
    <s v=""/>
    <s v=""/>
    <s v=""/>
    <s v="РК"/>
  </r>
  <r>
    <n v="54"/>
    <x v="26"/>
    <s v="г. Пермь, ул. Куйбышева, д. 59"/>
    <n v="1959"/>
    <m/>
    <s v="Кирпич"/>
    <n v="2"/>
    <n v="3"/>
    <n v="895.2"/>
    <n v="564.20000000000005"/>
    <n v="528.09"/>
    <n v="30"/>
    <n v="5216464.68"/>
    <m/>
    <m/>
    <m/>
    <n v="5216464.68"/>
    <n v="9245.7722084367233"/>
    <n v="9245.7722084367233"/>
    <x v="3"/>
    <x v="1"/>
    <m/>
    <m/>
    <s v="г. Пермь, ул. Куйбышева, д. 59: 2026"/>
    <n v="1"/>
    <s v=""/>
    <s v=""/>
    <s v=""/>
    <s v=""/>
    <s v=""/>
    <s v=""/>
    <s v=""/>
    <s v=""/>
    <s v=""/>
    <s v=""/>
    <n v="1"/>
    <s v=""/>
    <s v=""/>
    <s v=""/>
    <s v=""/>
    <s v=""/>
    <s v=""/>
    <s v=""/>
    <s v=""/>
    <s v=""/>
    <s v=""/>
    <s v="Рфа"/>
  </r>
  <r>
    <n v="55"/>
    <x v="26"/>
    <s v="г. Пермь, ул. Куйбышева, д. 89"/>
    <n v="1949"/>
    <m/>
    <s v="Шлакоблок"/>
    <n v="3"/>
    <n v="3"/>
    <n v="1541.5"/>
    <n v="1149.3"/>
    <n v="1080.3399999999999"/>
    <n v="54"/>
    <n v="8982551.7300000004"/>
    <m/>
    <m/>
    <m/>
    <n v="8982551.7300000004"/>
    <n v="7815.671913338555"/>
    <n v="7815.671913338555"/>
    <x v="3"/>
    <x v="1"/>
    <m/>
    <m/>
    <s v="г. Пермь, ул. Куйбышева, д. 89: 2026"/>
    <n v="1"/>
    <s v=""/>
    <s v=""/>
    <s v=""/>
    <s v=""/>
    <s v=""/>
    <s v=""/>
    <s v=""/>
    <s v=""/>
    <s v=""/>
    <s v=""/>
    <n v="1"/>
    <s v=""/>
    <s v=""/>
    <s v=""/>
    <s v=""/>
    <s v=""/>
    <s v=""/>
    <s v=""/>
    <s v=""/>
    <s v=""/>
    <s v=""/>
    <s v="Рфа"/>
  </r>
  <r>
    <n v="56"/>
    <x v="26"/>
    <s v="г. Пермь, ул. Кустовая, д. 3"/>
    <n v="1959"/>
    <m/>
    <s v="Кирпич"/>
    <n v="3"/>
    <n v="3"/>
    <n v="1507.5"/>
    <n v="968.5"/>
    <n v="222.76"/>
    <n v="89"/>
    <n v="8784428.6300000008"/>
    <m/>
    <m/>
    <m/>
    <n v="8784428.6300000008"/>
    <n v="9070.1379762519373"/>
    <n v="9070.1379762519373"/>
    <x v="3"/>
    <x v="1"/>
    <m/>
    <m/>
    <s v="г. Пермь, ул. Кустовая, д. 3: 2026"/>
    <n v="1"/>
    <s v=""/>
    <s v=""/>
    <s v=""/>
    <s v=""/>
    <s v=""/>
    <s v=""/>
    <s v=""/>
    <s v=""/>
    <s v=""/>
    <s v=""/>
    <n v="1"/>
    <s v=""/>
    <s v=""/>
    <s v=""/>
    <s v=""/>
    <s v=""/>
    <s v=""/>
    <s v=""/>
    <s v=""/>
    <s v=""/>
    <s v=""/>
    <s v="Рфа"/>
  </r>
  <r>
    <n v="57"/>
    <x v="26"/>
    <s v="г. Пермь, ул. Ласьвинская, д. 70"/>
    <n v="1978"/>
    <m/>
    <s v="Панель"/>
    <n v="5"/>
    <n v="6"/>
    <n v="4453.6000000000004"/>
    <n v="3889.8"/>
    <n v="3889.8"/>
    <n v="224"/>
    <n v="13393088.6"/>
    <m/>
    <m/>
    <m/>
    <n v="13393088.6"/>
    <n v="3443.1303923080877"/>
    <n v="3443.1303923080877"/>
    <x v="3"/>
    <x v="2"/>
    <m/>
    <m/>
    <s v="г. Пермь, ул. Ласьвинская, д. 70: 2026"/>
    <n v="2"/>
    <n v="1"/>
    <n v="1"/>
    <s v=""/>
    <s v=""/>
    <s v=""/>
    <s v=""/>
    <s v=""/>
    <s v=""/>
    <s v=""/>
    <s v=""/>
    <s v=""/>
    <s v=""/>
    <s v=""/>
    <s v=""/>
    <s v=""/>
    <s v=""/>
    <s v=""/>
    <s v=""/>
    <s v=""/>
    <s v=""/>
    <s v=""/>
    <s v="РВИС ( ЭЛ ТЕП )"/>
  </r>
  <r>
    <n v="58"/>
    <x v="26"/>
    <s v="г. Пермь, ул. Ласьвинская, д. 72"/>
    <n v="1974"/>
    <m/>
    <n v="0"/>
    <n v="5"/>
    <n v="8"/>
    <n v="6410.5"/>
    <n v="5850.3"/>
    <n v="5850.3"/>
    <n v="0"/>
    <n v="10905606.710000001"/>
    <m/>
    <m/>
    <m/>
    <n v="10905606.710000001"/>
    <n v="1864.1106797941986"/>
    <n v="1864.1106797941986"/>
    <x v="3"/>
    <x v="2"/>
    <m/>
    <m/>
    <s v="г. Пермь, ул. Ласьвинская, д. 72: 2026"/>
    <n v="3"/>
    <n v="1"/>
    <s v=""/>
    <s v=""/>
    <n v="1"/>
    <n v="1"/>
    <s v=""/>
    <s v=""/>
    <s v=""/>
    <s v=""/>
    <s v=""/>
    <s v=""/>
    <s v=""/>
    <s v=""/>
    <s v=""/>
    <s v=""/>
    <s v=""/>
    <s v=""/>
    <s v=""/>
    <s v=""/>
    <s v=""/>
    <s v=""/>
    <s v="РВИС ( ЭЛ ХВС ГВС )"/>
  </r>
  <r>
    <n v="59"/>
    <x v="26"/>
    <s v="г. Пермь, ул. Лебедева, д. 42"/>
    <n v="1951"/>
    <m/>
    <s v="Крупные блоки"/>
    <n v="5"/>
    <n v="4"/>
    <n v="3815.66"/>
    <n v="3069.16"/>
    <n v="3020.05"/>
    <n v="136"/>
    <n v="7203622.6699999999"/>
    <m/>
    <m/>
    <m/>
    <n v="7203622.6699999999"/>
    <n v="2347.0990987762125"/>
    <n v="2347.0990987762125"/>
    <x v="3"/>
    <x v="1"/>
    <m/>
    <m/>
    <s v="г. Пермь, ул. Лебедева, д. 42: 2026"/>
    <n v="2"/>
    <s v=""/>
    <s v=""/>
    <s v=""/>
    <s v=""/>
    <s v=""/>
    <s v=""/>
    <n v="1"/>
    <s v=""/>
    <s v=""/>
    <s v=""/>
    <s v=""/>
    <s v=""/>
    <s v=""/>
    <n v="1"/>
    <s v=""/>
    <s v=""/>
    <s v=""/>
    <s v=""/>
    <s v=""/>
    <s v=""/>
    <s v=""/>
    <s v="РП РФ"/>
  </r>
  <r>
    <n v="60"/>
    <x v="26"/>
    <s v="г. Пермь, ул. Лебедева, д. 47"/>
    <n v="1959"/>
    <m/>
    <s v="Кирпич"/>
    <n v="5"/>
    <n v="2"/>
    <n v="1775.17"/>
    <n v="1283.8"/>
    <n v="1195.22"/>
    <n v="66"/>
    <n v="10569646.210000001"/>
    <m/>
    <m/>
    <m/>
    <n v="10569646.210000001"/>
    <n v="8233.0941034429052"/>
    <n v="8233.0941034429052"/>
    <x v="3"/>
    <x v="1"/>
    <m/>
    <m/>
    <s v="г. Пермь, ул. Лебедева, д. 47: 2026"/>
    <n v="2"/>
    <s v=""/>
    <s v=""/>
    <s v=""/>
    <s v=""/>
    <s v=""/>
    <s v=""/>
    <n v="1"/>
    <s v=""/>
    <s v=""/>
    <s v=""/>
    <n v="1"/>
    <s v=""/>
    <s v=""/>
    <s v=""/>
    <s v=""/>
    <s v=""/>
    <s v=""/>
    <s v=""/>
    <s v=""/>
    <s v=""/>
    <s v=""/>
    <s v="РП Рфа"/>
  </r>
  <r>
    <n v="61"/>
    <x v="26"/>
    <s v="г. Пермь, ул. Ленина, д. 90"/>
    <n v="1928"/>
    <m/>
    <s v="Крупные блоки"/>
    <n v="4"/>
    <n v="4"/>
    <n v="2738.7"/>
    <n v="2063.6"/>
    <n v="1836.6"/>
    <n v="73"/>
    <n v="2235080.46"/>
    <m/>
    <m/>
    <m/>
    <n v="2235080.46"/>
    <n v="1083.097722426827"/>
    <n v="1083.097722426827"/>
    <x v="3"/>
    <x v="1"/>
    <m/>
    <m/>
    <s v="г. Пермь, ул. Ленина, д. 90: 2026"/>
    <n v="1"/>
    <s v=""/>
    <s v=""/>
    <s v=""/>
    <s v=""/>
    <s v=""/>
    <s v=""/>
    <s v=""/>
    <s v=""/>
    <s v=""/>
    <s v=""/>
    <s v=""/>
    <s v=""/>
    <s v=""/>
    <n v="1"/>
    <s v=""/>
    <s v=""/>
    <s v=""/>
    <s v=""/>
    <s v=""/>
    <s v=""/>
    <s v=""/>
    <s v="РФ"/>
  </r>
  <r>
    <n v="62"/>
    <x v="26"/>
    <s v="г. Пермь, ул. Липатова, д. 13"/>
    <n v="1960"/>
    <m/>
    <s v="Кирпич"/>
    <n v="5"/>
    <n v="4"/>
    <n v="3731.1"/>
    <n v="3393.5"/>
    <n v="2853.8"/>
    <n v="160"/>
    <n v="16803083.469999999"/>
    <m/>
    <m/>
    <m/>
    <n v="16803083.469999999"/>
    <n v="4951.549571239133"/>
    <n v="4951.549571239133"/>
    <x v="3"/>
    <x v="2"/>
    <m/>
    <m/>
    <s v="г. Пермь, ул. Липатова, д. 13: 2026"/>
    <n v="1"/>
    <s v=""/>
    <s v=""/>
    <s v=""/>
    <s v=""/>
    <s v=""/>
    <s v=""/>
    <s v=""/>
    <s v=""/>
    <s v=""/>
    <n v="1"/>
    <s v=""/>
    <s v=""/>
    <s v=""/>
    <s v=""/>
    <s v=""/>
    <s v=""/>
    <s v=""/>
    <s v=""/>
    <s v=""/>
    <s v=""/>
    <s v=""/>
    <s v="РК"/>
  </r>
  <r>
    <n v="63"/>
    <x v="26"/>
    <s v="г. Пермь, ул. Лиственная, д. 2"/>
    <n v="1959"/>
    <m/>
    <s v="Кирпич"/>
    <n v="3"/>
    <n v="3"/>
    <n v="1525.3"/>
    <n v="947.9"/>
    <n v="947.9"/>
    <n v="74"/>
    <n v="10868052.310000001"/>
    <m/>
    <m/>
    <m/>
    <n v="10868052.310000001"/>
    <n v="11465.39963076274"/>
    <n v="11465.39963076274"/>
    <x v="3"/>
    <x v="1"/>
    <m/>
    <m/>
    <s v="г. Пермь, ул. Лиственная, д. 2: 2026"/>
    <n v="2"/>
    <s v=""/>
    <s v=""/>
    <s v=""/>
    <s v=""/>
    <s v=""/>
    <s v=""/>
    <s v=""/>
    <s v=""/>
    <s v=""/>
    <s v=""/>
    <n v="1"/>
    <s v=""/>
    <s v=""/>
    <n v="1"/>
    <s v=""/>
    <s v=""/>
    <s v=""/>
    <s v=""/>
    <s v=""/>
    <s v=""/>
    <s v=""/>
    <s v="Рфа РФ"/>
  </r>
  <r>
    <n v="64"/>
    <x v="26"/>
    <s v="г. Пермь, ул. Лодыгина, д. 26"/>
    <n v="1964"/>
    <m/>
    <s v="Кирпич"/>
    <n v="4"/>
    <n v="3"/>
    <n v="2051.6"/>
    <n v="1884.5"/>
    <n v="1884.5"/>
    <n v="78"/>
    <n v="9239421.6300000008"/>
    <m/>
    <m/>
    <m/>
    <n v="9239421.6300000008"/>
    <n v="4902.8504271690108"/>
    <n v="4902.8504271690108"/>
    <x v="3"/>
    <x v="1"/>
    <m/>
    <m/>
    <s v="г. Пермь, ул. Лодыгина, д. 26: 2026"/>
    <n v="1"/>
    <s v=""/>
    <s v=""/>
    <s v=""/>
    <s v=""/>
    <s v=""/>
    <s v=""/>
    <s v=""/>
    <s v=""/>
    <s v=""/>
    <n v="1"/>
    <s v=""/>
    <s v=""/>
    <s v=""/>
    <s v=""/>
    <s v=""/>
    <s v=""/>
    <s v=""/>
    <s v=""/>
    <s v=""/>
    <s v=""/>
    <s v=""/>
    <s v="РК"/>
  </r>
  <r>
    <n v="65"/>
    <x v="26"/>
    <s v="г. Пермь, ул. Лодыгина, д. 3А"/>
    <n v="1961"/>
    <m/>
    <s v="Кирпич"/>
    <n v="5"/>
    <n v="4"/>
    <n v="3168.3"/>
    <n v="3102.3"/>
    <n v="3102.3"/>
    <n v="143"/>
    <n v="14268502.42"/>
    <m/>
    <m/>
    <m/>
    <n v="14268502.42"/>
    <n v="4599.3303097701701"/>
    <n v="4599.3303097701701"/>
    <x v="3"/>
    <x v="1"/>
    <m/>
    <m/>
    <s v="г. Пермь, ул. Лодыгина, д. 3А: 2026"/>
    <n v="1"/>
    <s v=""/>
    <s v=""/>
    <s v=""/>
    <s v=""/>
    <s v=""/>
    <s v=""/>
    <s v=""/>
    <s v=""/>
    <s v=""/>
    <n v="1"/>
    <s v=""/>
    <s v=""/>
    <s v=""/>
    <s v=""/>
    <s v=""/>
    <s v=""/>
    <s v=""/>
    <s v=""/>
    <s v=""/>
    <s v=""/>
    <s v=""/>
    <s v="РК"/>
  </r>
  <r>
    <n v="66"/>
    <x v="26"/>
    <s v="г. Пермь, ул. Луначарского, д. 33"/>
    <n v="1942"/>
    <m/>
    <s v="Кирпич"/>
    <n v="5"/>
    <n v="3"/>
    <n v="2919.9"/>
    <n v="2193.1999999999998"/>
    <n v="2193.1999999999998"/>
    <n v="87"/>
    <n v="17929441.560000002"/>
    <m/>
    <m/>
    <m/>
    <n v="17929441.560000002"/>
    <n v="8175.0143899325203"/>
    <n v="8175.0143899325203"/>
    <x v="3"/>
    <x v="1"/>
    <m/>
    <m/>
    <s v="г. Пермь, ул. Луначарского, д. 33: 2026"/>
    <n v="4"/>
    <s v=""/>
    <s v=""/>
    <s v=""/>
    <n v="1"/>
    <n v="1"/>
    <n v="1"/>
    <s v=""/>
    <s v=""/>
    <s v=""/>
    <n v="1"/>
    <s v=""/>
    <s v=""/>
    <s v=""/>
    <s v=""/>
    <s v=""/>
    <s v=""/>
    <s v=""/>
    <s v=""/>
    <s v=""/>
    <s v=""/>
    <s v=""/>
    <s v="РВИС ( ХВС ГВС ВОД ) РК"/>
  </r>
  <r>
    <n v="67"/>
    <x v="26"/>
    <s v="г. Пермь, ул. Лядовская, д. 119"/>
    <n v="1961"/>
    <m/>
    <s v="Кирпич"/>
    <n v="3"/>
    <n v="2"/>
    <n v="966.7"/>
    <n v="644.5"/>
    <n v="644.5"/>
    <n v="61"/>
    <n v="9239128.9100000001"/>
    <m/>
    <m/>
    <m/>
    <n v="9239128.9100000001"/>
    <n v="14335.343537626068"/>
    <n v="14335.343537626068"/>
    <x v="3"/>
    <x v="1"/>
    <m/>
    <m/>
    <s v="г. Пермь, ул. Лядовская, д. 119: 2026"/>
    <n v="1"/>
    <s v=""/>
    <s v=""/>
    <s v=""/>
    <s v=""/>
    <s v=""/>
    <s v=""/>
    <s v=""/>
    <s v=""/>
    <s v=""/>
    <n v="1"/>
    <s v=""/>
    <s v=""/>
    <s v=""/>
    <s v=""/>
    <s v=""/>
    <s v=""/>
    <s v=""/>
    <s v=""/>
    <s v=""/>
    <s v=""/>
    <s v=""/>
    <s v="РК"/>
  </r>
  <r>
    <n v="68"/>
    <x v="26"/>
    <s v="г. Пермь, ул. Лякишева, д. 4"/>
    <n v="1959"/>
    <m/>
    <s v="Кирпич"/>
    <n v="2"/>
    <n v="2"/>
    <n v="660.46"/>
    <n v="408.6"/>
    <n v="408.6"/>
    <n v="37"/>
    <n v="3848599.49"/>
    <m/>
    <m/>
    <m/>
    <n v="3848599.49"/>
    <n v="9418.9904307391098"/>
    <n v="9418.9904307391098"/>
    <x v="3"/>
    <x v="1"/>
    <m/>
    <m/>
    <s v="г. Пермь, ул. Лякишева, д. 4: 2026"/>
    <n v="1"/>
    <s v=""/>
    <s v=""/>
    <s v=""/>
    <s v=""/>
    <s v=""/>
    <s v=""/>
    <s v=""/>
    <s v=""/>
    <s v=""/>
    <s v=""/>
    <n v="1"/>
    <s v=""/>
    <s v=""/>
    <s v=""/>
    <s v=""/>
    <s v=""/>
    <s v=""/>
    <s v=""/>
    <s v=""/>
    <s v=""/>
    <s v=""/>
    <s v="Рфа"/>
  </r>
  <r>
    <n v="69"/>
    <x v="26"/>
    <s v="г. Пермь, ул. Макаренко, д. 10"/>
    <n v="1972"/>
    <m/>
    <s v="Крупные блоки"/>
    <n v="5"/>
    <n v="8"/>
    <n v="6036.88"/>
    <n v="5900"/>
    <n v="5326.52"/>
    <n v="401"/>
    <n v="10270000.629999999"/>
    <m/>
    <m/>
    <m/>
    <n v="10270000.629999999"/>
    <n v="1740.6780728813558"/>
    <n v="1740.6780728813558"/>
    <x v="3"/>
    <x v="2"/>
    <m/>
    <m/>
    <s v="г. Пермь, ул. Макаренко, д. 10: 2026"/>
    <n v="3"/>
    <n v="1"/>
    <s v=""/>
    <s v=""/>
    <n v="1"/>
    <n v="1"/>
    <s v=""/>
    <s v=""/>
    <s v=""/>
    <s v=""/>
    <s v=""/>
    <s v=""/>
    <s v=""/>
    <s v=""/>
    <s v=""/>
    <s v=""/>
    <s v=""/>
    <s v=""/>
    <s v=""/>
    <s v=""/>
    <s v=""/>
    <s v=""/>
    <s v="РВИС ( ЭЛ ХВС ГВС )"/>
  </r>
  <r>
    <n v="70"/>
    <x v="26"/>
    <s v="г. Пермь, ул. Макаренко, д. 12"/>
    <n v="1971"/>
    <m/>
    <s v="Крупные блоки"/>
    <n v="5"/>
    <n v="8"/>
    <n v="6068.4"/>
    <n v="6008.3"/>
    <n v="5782.99"/>
    <n v="330"/>
    <n v="3176200.56"/>
    <m/>
    <m/>
    <m/>
    <n v="3176200.56"/>
    <n v="528.63548091806331"/>
    <n v="528.63548091806331"/>
    <x v="3"/>
    <x v="2"/>
    <m/>
    <m/>
    <s v="г. Пермь, ул. Макаренко, д. 12: 2026"/>
    <n v="1"/>
    <s v=""/>
    <s v=""/>
    <n v="1"/>
    <s v=""/>
    <s v=""/>
    <s v=""/>
    <s v=""/>
    <s v=""/>
    <s v=""/>
    <s v=""/>
    <s v=""/>
    <s v=""/>
    <s v=""/>
    <s v=""/>
    <s v=""/>
    <s v=""/>
    <s v=""/>
    <s v=""/>
    <s v=""/>
    <s v=""/>
    <s v=""/>
    <s v="РВИС ( ГАЗ )"/>
  </r>
  <r>
    <n v="71"/>
    <x v="26"/>
    <s v="г. Пермь, ул. Макаренко, д. 14"/>
    <n v="1971"/>
    <m/>
    <s v="Кирпич"/>
    <n v="5"/>
    <n v="8"/>
    <n v="5315.7"/>
    <n v="5000"/>
    <n v="5000"/>
    <n v="261"/>
    <n v="9043122"/>
    <m/>
    <m/>
    <m/>
    <n v="9043122"/>
    <n v="1808.6243999999999"/>
    <n v="1808.6243999999999"/>
    <x v="3"/>
    <x v="2"/>
    <m/>
    <m/>
    <s v="г. Пермь, ул. Макаренко, д. 14: 2026"/>
    <n v="3"/>
    <n v="1"/>
    <s v=""/>
    <s v=""/>
    <n v="1"/>
    <n v="1"/>
    <s v=""/>
    <s v=""/>
    <s v=""/>
    <s v=""/>
    <s v=""/>
    <s v=""/>
    <s v=""/>
    <s v=""/>
    <s v=""/>
    <s v=""/>
    <s v=""/>
    <s v=""/>
    <s v=""/>
    <s v=""/>
    <s v=""/>
    <s v=""/>
    <s v="РВИС ( ЭЛ ХВС ГВС )"/>
  </r>
  <r>
    <n v="72"/>
    <x v="26"/>
    <s v="г. Пермь, ул. Маршала Рыбалко, д. 42"/>
    <n v="1968"/>
    <m/>
    <s v="Кирпич"/>
    <n v="5"/>
    <n v="6"/>
    <n v="6531.4"/>
    <n v="3755.6"/>
    <n v="3681.61"/>
    <n v="188"/>
    <n v="29414290.530000001"/>
    <m/>
    <m/>
    <m/>
    <n v="29414290.530000001"/>
    <n v="7832.1148498242628"/>
    <n v="7832.1148498242628"/>
    <x v="3"/>
    <x v="1"/>
    <m/>
    <m/>
    <s v="г. Пермь, ул. Маршала Рыбалко, д. 42: 2026"/>
    <n v="1"/>
    <s v=""/>
    <s v=""/>
    <s v=""/>
    <s v=""/>
    <s v=""/>
    <s v=""/>
    <s v=""/>
    <s v=""/>
    <s v=""/>
    <n v="1"/>
    <s v=""/>
    <s v=""/>
    <s v=""/>
    <s v=""/>
    <s v=""/>
    <s v=""/>
    <s v=""/>
    <s v=""/>
    <s v=""/>
    <s v=""/>
    <s v=""/>
    <s v="РК"/>
  </r>
  <r>
    <n v="73"/>
    <x v="26"/>
    <s v="г. Пермь, ул. Маршала Рыбалко, д. 45"/>
    <n v="1971"/>
    <m/>
    <s v="Панель"/>
    <n v="5"/>
    <n v="4"/>
    <n v="2813.8999999999996"/>
    <n v="2177.6999999999998"/>
    <n v="2049.2199999999998"/>
    <n v="93"/>
    <n v="12672454.93"/>
    <m/>
    <m/>
    <m/>
    <n v="12672454.93"/>
    <n v="5819.1922349267579"/>
    <n v="5819.1922349267579"/>
    <x v="3"/>
    <x v="1"/>
    <m/>
    <m/>
    <s v="г. Пермь, ул. Маршала Рыбалко, д. 45: 2026"/>
    <n v="1"/>
    <s v=""/>
    <s v=""/>
    <s v=""/>
    <s v=""/>
    <s v=""/>
    <s v=""/>
    <s v=""/>
    <s v=""/>
    <s v=""/>
    <n v="1"/>
    <s v=""/>
    <s v=""/>
    <s v=""/>
    <s v=""/>
    <s v=""/>
    <s v=""/>
    <s v=""/>
    <s v=""/>
    <s v=""/>
    <s v=""/>
    <s v=""/>
    <s v="РК"/>
  </r>
  <r>
    <n v="74"/>
    <x v="26"/>
    <s v="г. Пермь, ул. Маршала Толбухина, д. 12"/>
    <n v="1976"/>
    <m/>
    <s v="Панель"/>
    <n v="9"/>
    <n v="6"/>
    <n v="11800.76"/>
    <n v="11282.16"/>
    <n v="10052.4"/>
    <n v="613"/>
    <n v="24402909.609999999"/>
    <m/>
    <m/>
    <m/>
    <n v="24402909.609999999"/>
    <n v="2162.9643268664863"/>
    <n v="2162.9643268664863"/>
    <x v="3"/>
    <x v="1"/>
    <m/>
    <m/>
    <s v="г. Пермь, ул. Маршала Толбухина, д. 12: 2026"/>
    <n v="1"/>
    <s v=""/>
    <s v=""/>
    <s v=""/>
    <s v=""/>
    <s v=""/>
    <s v=""/>
    <s v=""/>
    <s v=""/>
    <s v=""/>
    <n v="1"/>
    <s v=""/>
    <s v=""/>
    <s v=""/>
    <s v=""/>
    <s v=""/>
    <s v=""/>
    <s v=""/>
    <s v=""/>
    <s v=""/>
    <s v=""/>
    <s v=""/>
    <s v="РК"/>
  </r>
  <r>
    <n v="75"/>
    <x v="26"/>
    <s v="г. Пермь, ул. Маршала Толбухина, д. 2/5"/>
    <n v="1960"/>
    <m/>
    <s v="Кирпич"/>
    <n v="4"/>
    <n v="3"/>
    <n v="2218.3000000000002"/>
    <n v="2008.6000000000001"/>
    <n v="2008.6"/>
    <n v="113"/>
    <n v="5518331.8099999996"/>
    <m/>
    <m/>
    <m/>
    <n v="5518331.8099999996"/>
    <n v="2747.3522901523447"/>
    <n v="2747.3522901523447"/>
    <x v="3"/>
    <x v="1"/>
    <m/>
    <m/>
    <s v="г. Пермь, ул. Маршала Толбухина, д. 2/5: 2026"/>
    <n v="1"/>
    <s v=""/>
    <n v="1"/>
    <s v=""/>
    <s v=""/>
    <s v=""/>
    <s v=""/>
    <s v=""/>
    <s v=""/>
    <s v=""/>
    <s v=""/>
    <s v=""/>
    <s v=""/>
    <s v=""/>
    <s v=""/>
    <s v=""/>
    <s v=""/>
    <s v=""/>
    <s v=""/>
    <s v=""/>
    <s v=""/>
    <s v=""/>
    <s v="РВИС ( ТЕП )"/>
  </r>
  <r>
    <n v="76"/>
    <x v="26"/>
    <s v="г. Пермь, ул. Мира, д. 6"/>
    <n v="1965"/>
    <m/>
    <s v="кирпич"/>
    <n v="5"/>
    <n v="4"/>
    <n v="2712.9"/>
    <n v="2712.8"/>
    <n v="2628.8"/>
    <n v="146"/>
    <n v="18966317.969999999"/>
    <m/>
    <m/>
    <m/>
    <n v="18966317.969999999"/>
    <n v="6991.4177123267464"/>
    <n v="6991.4177123267464"/>
    <x v="3"/>
    <x v="2"/>
    <m/>
    <m/>
    <s v="г. Пермь, ул. Мира, д. 6: 2026"/>
    <n v="2"/>
    <s v=""/>
    <n v="1"/>
    <s v=""/>
    <s v=""/>
    <s v=""/>
    <s v=""/>
    <s v=""/>
    <s v=""/>
    <s v=""/>
    <n v="1"/>
    <s v=""/>
    <s v=""/>
    <s v=""/>
    <s v=""/>
    <s v=""/>
    <s v=""/>
    <s v=""/>
    <s v=""/>
    <s v=""/>
    <s v=""/>
    <s v=""/>
    <s v="РВИС ( ТЕП ) РК"/>
  </r>
  <r>
    <n v="77"/>
    <x v="26"/>
    <s v="г. Пермь, ул. Монастырская, д. 177"/>
    <n v="1949"/>
    <m/>
    <s v="Шлакоблок"/>
    <n v="2"/>
    <n v="1"/>
    <n v="562.45000000000005"/>
    <n v="512.75"/>
    <n v="512.75"/>
    <n v="25"/>
    <n v="8162218.1600000001"/>
    <m/>
    <m/>
    <m/>
    <n v="8162218.1600000001"/>
    <n v="15918.51420770356"/>
    <n v="15918.51420770356"/>
    <x v="3"/>
    <x v="1"/>
    <m/>
    <m/>
    <s v="г. Пермь, ул. Монастырская, д. 177: 2026"/>
    <n v="5"/>
    <n v="1"/>
    <s v=""/>
    <s v=""/>
    <n v="1"/>
    <n v="1"/>
    <s v=""/>
    <s v=""/>
    <s v=""/>
    <s v=""/>
    <n v="1"/>
    <s v=""/>
    <s v=""/>
    <s v=""/>
    <s v=""/>
    <s v=""/>
    <s v=""/>
    <s v=""/>
    <s v=""/>
    <n v="1"/>
    <s v=""/>
    <s v=""/>
    <s v="РВИС ( ЭЛ ХВС ГВС ) РК РНК"/>
  </r>
  <r>
    <n v="78"/>
    <x v="26"/>
    <s v="г. Пермь, ул. Нефтяников, д. 2"/>
    <n v="1956"/>
    <m/>
    <s v="Шлакоблок"/>
    <n v="2"/>
    <n v="2"/>
    <n v="793.3"/>
    <n v="717.6"/>
    <n v="628.9"/>
    <n v="52"/>
    <n v="1008847.54"/>
    <m/>
    <m/>
    <m/>
    <n v="1008847.54"/>
    <n v="1405.8633500557414"/>
    <n v="1405.8633500557414"/>
    <x v="3"/>
    <x v="1"/>
    <m/>
    <m/>
    <s v="г. Пермь, ул. Нефтяников, д. 2: 2026"/>
    <n v="1"/>
    <s v=""/>
    <s v=""/>
    <s v=""/>
    <s v=""/>
    <s v=""/>
    <s v=""/>
    <n v="1"/>
    <s v=""/>
    <s v=""/>
    <s v=""/>
    <s v=""/>
    <s v=""/>
    <s v=""/>
    <s v=""/>
    <s v=""/>
    <s v=""/>
    <s v=""/>
    <s v=""/>
    <s v=""/>
    <s v=""/>
    <s v=""/>
    <s v="РП"/>
  </r>
  <r>
    <n v="79"/>
    <x v="26"/>
    <s v="г. Пермь, ул. Николая Быстрых, д. 2"/>
    <n v="1959"/>
    <m/>
    <s v="Кирпич"/>
    <n v="2"/>
    <n v="2"/>
    <n v="662.78"/>
    <n v="622.1"/>
    <n v="594.11"/>
    <n v="34"/>
    <n v="13073302.35"/>
    <m/>
    <m/>
    <m/>
    <n v="13073302.35"/>
    <n v="21014.792396720783"/>
    <n v="21014.792396720783"/>
    <x v="3"/>
    <x v="1"/>
    <m/>
    <m/>
    <s v="г. Пермь, ул. Николая Быстрых, д. 2: 2026"/>
    <n v="8"/>
    <n v="1"/>
    <n v="1"/>
    <s v=""/>
    <n v="1"/>
    <n v="1"/>
    <n v="1"/>
    <n v="1"/>
    <s v=""/>
    <s v=""/>
    <s v=""/>
    <n v="1"/>
    <s v=""/>
    <s v=""/>
    <n v="1"/>
    <s v=""/>
    <s v=""/>
    <s v=""/>
    <s v=""/>
    <s v=""/>
    <s v=""/>
    <s v=""/>
    <s v="РВИС ( ЭЛ ТЕП ХВС ГВС ВОД ) РП Рфа РФ"/>
  </r>
  <r>
    <n v="80"/>
    <x v="26"/>
    <s v="г. Пермь, ул. Новоржевская, д. 36"/>
    <n v="1960"/>
    <m/>
    <s v="Кирпич"/>
    <n v="3"/>
    <n v="2"/>
    <n v="1067.7"/>
    <n v="953.2"/>
    <n v="908.4"/>
    <n v="54"/>
    <n v="10850853.59"/>
    <m/>
    <m/>
    <m/>
    <n v="10850853.59"/>
    <n v="11383.606368023498"/>
    <n v="11383.606368023498"/>
    <x v="3"/>
    <x v="1"/>
    <m/>
    <m/>
    <s v="г. Пермь, ул. Новоржевская, д. 36: 2026"/>
    <n v="4"/>
    <n v="1"/>
    <n v="1"/>
    <s v=""/>
    <n v="1"/>
    <s v=""/>
    <n v="1"/>
    <s v=""/>
    <s v=""/>
    <s v=""/>
    <s v=""/>
    <s v=""/>
    <s v=""/>
    <s v=""/>
    <s v=""/>
    <s v=""/>
    <s v=""/>
    <s v=""/>
    <s v=""/>
    <s v=""/>
    <s v=""/>
    <s v=""/>
    <s v="РВИС ( ЭЛ ТЕП ХВС ВОД )"/>
  </r>
  <r>
    <n v="81"/>
    <x v="26"/>
    <s v="г. Пермь, ул. Новосибирская, д. 18А"/>
    <n v="1962"/>
    <m/>
    <s v="Кирпич"/>
    <n v="3"/>
    <n v="2"/>
    <n v="912.9"/>
    <n v="604.9"/>
    <n v="604.9"/>
    <n v="51"/>
    <n v="8724941.3300000001"/>
    <m/>
    <m/>
    <m/>
    <n v="8724941.3300000001"/>
    <n v="14423.774723094728"/>
    <n v="14423.774723094728"/>
    <x v="3"/>
    <x v="1"/>
    <m/>
    <m/>
    <s v="г. Пермь, ул. Новосибирская, д. 18А: 2026"/>
    <n v="1"/>
    <s v=""/>
    <s v=""/>
    <s v=""/>
    <s v=""/>
    <s v=""/>
    <s v=""/>
    <s v=""/>
    <s v=""/>
    <s v=""/>
    <n v="1"/>
    <s v=""/>
    <s v=""/>
    <s v=""/>
    <s v=""/>
    <s v=""/>
    <s v=""/>
    <s v=""/>
    <s v=""/>
    <s v=""/>
    <s v=""/>
    <s v=""/>
    <s v="РК"/>
  </r>
  <r>
    <n v="82"/>
    <x v="26"/>
    <s v="г. Пермь, ул. Одоевского, д. 26"/>
    <n v="1961"/>
    <m/>
    <s v="Кирпич"/>
    <n v="5"/>
    <n v="4"/>
    <n v="3038"/>
    <n v="2303"/>
    <n v="2162.5"/>
    <n v="133"/>
    <n v="13681693.76"/>
    <m/>
    <m/>
    <m/>
    <n v="13681693.76"/>
    <n v="5940.8136170212765"/>
    <n v="5940.8136170212765"/>
    <x v="3"/>
    <x v="1"/>
    <m/>
    <m/>
    <s v="г. Пермь, ул. Одоевского, д. 26: 2026"/>
    <n v="1"/>
    <s v=""/>
    <s v=""/>
    <s v=""/>
    <s v=""/>
    <s v=""/>
    <s v=""/>
    <s v=""/>
    <s v=""/>
    <s v=""/>
    <n v="1"/>
    <s v=""/>
    <s v=""/>
    <s v=""/>
    <s v=""/>
    <s v=""/>
    <s v=""/>
    <s v=""/>
    <s v=""/>
    <s v=""/>
    <s v=""/>
    <s v=""/>
    <s v="РК"/>
  </r>
  <r>
    <n v="83"/>
    <x v="26"/>
    <s v="г. Пермь, ул. Оршанская, д. 13"/>
    <n v="1960"/>
    <m/>
    <n v="0"/>
    <n v="3"/>
    <n v="3"/>
    <n v="1668.1"/>
    <n v="1389.4"/>
    <n v="1389.4"/>
    <n v="63"/>
    <n v="41380806.920000002"/>
    <m/>
    <m/>
    <m/>
    <n v="41380806.920000002"/>
    <n v="29783.220757161365"/>
    <n v="29783.220757161365"/>
    <x v="3"/>
    <x v="2"/>
    <m/>
    <m/>
    <s v="г. Пермь, ул. Оршанская, д. 13: 2026"/>
    <n v="5"/>
    <s v=""/>
    <n v="1"/>
    <s v=""/>
    <n v="1"/>
    <s v=""/>
    <n v="1"/>
    <s v=""/>
    <s v=""/>
    <s v=""/>
    <n v="1"/>
    <n v="1"/>
    <s v=""/>
    <s v=""/>
    <s v=""/>
    <s v=""/>
    <s v=""/>
    <s v=""/>
    <s v=""/>
    <s v=""/>
    <s v=""/>
    <s v=""/>
    <s v="РВИС ( ТЕП ХВС ВОД ) РК Рфа"/>
  </r>
  <r>
    <n v="84"/>
    <x v="26"/>
    <s v="г. Пермь, ул. Охотников, д. 26"/>
    <n v="1963"/>
    <m/>
    <s v="Кирпич"/>
    <n v="5"/>
    <n v="2"/>
    <n v="1702"/>
    <n v="1568.9"/>
    <n v="1495.9"/>
    <n v="79"/>
    <n v="1389019.22"/>
    <m/>
    <m/>
    <m/>
    <n v="1389019.22"/>
    <n v="885.3459238957231"/>
    <n v="885.3459238957231"/>
    <x v="3"/>
    <x v="1"/>
    <m/>
    <m/>
    <s v="г. Пермь, ул. Охотников, д. 26: 2026"/>
    <n v="1"/>
    <s v=""/>
    <s v=""/>
    <s v=""/>
    <s v=""/>
    <s v=""/>
    <s v=""/>
    <s v=""/>
    <s v=""/>
    <s v=""/>
    <s v=""/>
    <s v=""/>
    <s v=""/>
    <s v=""/>
    <n v="1"/>
    <s v=""/>
    <s v=""/>
    <s v=""/>
    <s v=""/>
    <s v=""/>
    <s v=""/>
    <s v=""/>
    <s v="РФ"/>
  </r>
  <r>
    <n v="85"/>
    <x v="26"/>
    <s v="г. Пермь, ул. Петропавловская, д. 78"/>
    <n v="1964"/>
    <m/>
    <s v="Кирпич"/>
    <n v="5"/>
    <n v="2"/>
    <n v="2099.3000000000002"/>
    <n v="1503.1000000000001"/>
    <n v="1503.1"/>
    <n v="76"/>
    <n v="6313119.9199999999"/>
    <m/>
    <m/>
    <m/>
    <n v="6313119.9199999999"/>
    <n v="4200.0664759497031"/>
    <n v="4200.0664759497031"/>
    <x v="3"/>
    <x v="1"/>
    <m/>
    <m/>
    <s v="г. Пермь, ул. Петропавловская, д. 78: 2026"/>
    <n v="2"/>
    <n v="1"/>
    <n v="1"/>
    <s v=""/>
    <s v=""/>
    <s v=""/>
    <s v=""/>
    <s v=""/>
    <s v=""/>
    <s v=""/>
    <s v=""/>
    <s v=""/>
    <s v=""/>
    <s v=""/>
    <s v=""/>
    <s v=""/>
    <s v=""/>
    <s v=""/>
    <s v=""/>
    <s v=""/>
    <s v=""/>
    <s v=""/>
    <s v="РВИС ( ЭЛ ТЕП )"/>
  </r>
  <r>
    <n v="86"/>
    <x v="26"/>
    <s v="г. Пермь, ул. Петропавловская, д. 79"/>
    <n v="1971"/>
    <m/>
    <s v="Панель"/>
    <n v="9"/>
    <n v="6"/>
    <n v="11245.9"/>
    <n v="11200.3"/>
    <n v="10500.06"/>
    <n v="481"/>
    <n v="5460446.75"/>
    <m/>
    <m/>
    <m/>
    <n v="5460446.75"/>
    <n v="487.52682963849185"/>
    <n v="487.52682963849185"/>
    <x v="3"/>
    <x v="1"/>
    <m/>
    <m/>
    <s v="г. Пермь, ул. Петропавловская, д. 79: 2026"/>
    <n v="1"/>
    <s v=""/>
    <s v=""/>
    <s v=""/>
    <s v=""/>
    <s v=""/>
    <s v=""/>
    <s v=""/>
    <s v=""/>
    <s v=""/>
    <s v=""/>
    <s v=""/>
    <s v=""/>
    <s v=""/>
    <n v="1"/>
    <s v=""/>
    <s v=""/>
    <s v=""/>
    <s v=""/>
    <s v=""/>
    <s v=""/>
    <s v=""/>
    <s v="РФ"/>
  </r>
  <r>
    <n v="87"/>
    <x v="26"/>
    <s v="г. Пермь, ул. Плеханова, д. 33"/>
    <n v="1962"/>
    <m/>
    <s v="Кирпич"/>
    <n v="5"/>
    <n v="3"/>
    <n v="2262.3000000000002"/>
    <n v="1704.1"/>
    <n v="1704.1"/>
    <n v="88"/>
    <n v="10188313.300000001"/>
    <m/>
    <m/>
    <m/>
    <n v="10188313.300000001"/>
    <n v="5978.7062378968376"/>
    <n v="5978.7062378968376"/>
    <x v="3"/>
    <x v="1"/>
    <m/>
    <m/>
    <s v="г. Пермь, ул. Плеханова, д. 33: 2026"/>
    <n v="1"/>
    <s v=""/>
    <s v=""/>
    <s v=""/>
    <s v=""/>
    <s v=""/>
    <s v=""/>
    <s v=""/>
    <s v=""/>
    <s v=""/>
    <n v="1"/>
    <s v=""/>
    <s v=""/>
    <s v=""/>
    <s v=""/>
    <s v=""/>
    <s v=""/>
    <s v=""/>
    <s v=""/>
    <s v=""/>
    <s v=""/>
    <s v=""/>
    <s v="РК"/>
  </r>
  <r>
    <n v="88"/>
    <x v="26"/>
    <s v="г. Пермь, ул. Пономарева, д. 4"/>
    <n v="1985"/>
    <m/>
    <s v="Панель"/>
    <n v="10"/>
    <n v="1"/>
    <n v="2674"/>
    <n v="2202.5"/>
    <n v="2202.5"/>
    <n v="97"/>
    <n v="2680845.44"/>
    <m/>
    <m/>
    <m/>
    <n v="2680845.44"/>
    <n v="1217.1829466515323"/>
    <n v="1217.1829466515323"/>
    <x v="3"/>
    <x v="1"/>
    <m/>
    <m/>
    <s v="г. Пермь, ул. Пономарева, д. 4: 2026"/>
    <n v="1"/>
    <n v="1"/>
    <s v=""/>
    <s v=""/>
    <s v=""/>
    <s v=""/>
    <s v=""/>
    <s v=""/>
    <s v=""/>
    <s v=""/>
    <s v=""/>
    <s v=""/>
    <s v=""/>
    <s v=""/>
    <s v=""/>
    <s v=""/>
    <s v=""/>
    <s v=""/>
    <s v=""/>
    <s v=""/>
    <s v=""/>
    <s v=""/>
    <s v="РВИС ( ЭЛ )"/>
  </r>
  <r>
    <n v="89"/>
    <x v="26"/>
    <s v="г. Пермь, ул. Пушкарская, д. 130"/>
    <n v="1959"/>
    <m/>
    <s v="Кирпич"/>
    <n v="2"/>
    <n v="3"/>
    <n v="817.05"/>
    <n v="790.55"/>
    <n v="763.91"/>
    <n v="61"/>
    <n v="13411859.41"/>
    <m/>
    <m/>
    <m/>
    <n v="13411859.41"/>
    <n v="16965.225994560751"/>
    <n v="16965.225994560751"/>
    <x v="3"/>
    <x v="1"/>
    <m/>
    <m/>
    <s v="г. Пермь, ул. Пушкарская, д. 130: 2026"/>
    <n v="5"/>
    <s v=""/>
    <n v="1"/>
    <s v=""/>
    <n v="1"/>
    <n v="1"/>
    <n v="1"/>
    <s v=""/>
    <s v=""/>
    <s v=""/>
    <s v=""/>
    <n v="1"/>
    <s v=""/>
    <s v=""/>
    <s v=""/>
    <s v=""/>
    <s v=""/>
    <s v=""/>
    <s v=""/>
    <s v=""/>
    <s v=""/>
    <s v=""/>
    <s v="РВИС ( ТЕП ХВС ГВС ВОД ) Рфа"/>
  </r>
  <r>
    <n v="90"/>
    <x v="26"/>
    <s v="г. Пермь, ул. Пушкина, д. 29"/>
    <n v="1960"/>
    <m/>
    <s v="Кирпич"/>
    <n v="5"/>
    <n v="2"/>
    <n v="2066.6999999999998"/>
    <n v="1863.1999999999998"/>
    <n v="1362.8"/>
    <n v="48"/>
    <n v="5141205.59"/>
    <m/>
    <m/>
    <m/>
    <n v="5141205.59"/>
    <n v="2759.3417722198369"/>
    <n v="2759.3417722198369"/>
    <x v="3"/>
    <x v="1"/>
    <m/>
    <m/>
    <s v="г. Пермь, ул. Пушкина, д. 29: 2026"/>
    <n v="1"/>
    <s v=""/>
    <n v="1"/>
    <s v=""/>
    <s v=""/>
    <s v=""/>
    <s v=""/>
    <s v=""/>
    <s v=""/>
    <s v=""/>
    <s v=""/>
    <s v=""/>
    <s v=""/>
    <s v=""/>
    <s v=""/>
    <s v=""/>
    <s v=""/>
    <s v=""/>
    <s v=""/>
    <s v=""/>
    <s v=""/>
    <s v=""/>
    <s v="РВИС ( ТЕП )"/>
  </r>
  <r>
    <n v="91"/>
    <x v="26"/>
    <s v="г. Пермь, ул. Розалии Землячки, д. 12"/>
    <n v="1940"/>
    <m/>
    <s v="Кирпич"/>
    <n v="5"/>
    <n v="5"/>
    <n v="4360.17"/>
    <n v="3562.66"/>
    <n v="3359.59"/>
    <n v="129"/>
    <n v="26773318.68"/>
    <m/>
    <m/>
    <m/>
    <n v="26773318.68"/>
    <n v="7514.9800093188796"/>
    <n v="7514.9800093188796"/>
    <x v="3"/>
    <x v="1"/>
    <m/>
    <m/>
    <s v="г. Пермь, ул. Розалии Землячки, д. 12: 2026"/>
    <n v="4"/>
    <s v=""/>
    <s v=""/>
    <s v=""/>
    <n v="1"/>
    <n v="1"/>
    <n v="1"/>
    <s v=""/>
    <s v=""/>
    <s v=""/>
    <n v="1"/>
    <s v=""/>
    <s v=""/>
    <s v=""/>
    <s v=""/>
    <s v=""/>
    <s v=""/>
    <s v=""/>
    <s v=""/>
    <s v=""/>
    <s v=""/>
    <s v=""/>
    <s v="РВИС ( ХВС ГВС ВОД ) РК"/>
  </r>
  <r>
    <n v="92"/>
    <x v="26"/>
    <s v="г. Пермь, ул. Розалии Землячки, д. 8"/>
    <n v="1948"/>
    <m/>
    <s v="Кирпич"/>
    <n v="4"/>
    <n v="3"/>
    <n v="3288.7"/>
    <n v="2374.5"/>
    <n v="2152.84"/>
    <n v="115"/>
    <n v="10865042.629999999"/>
    <m/>
    <m/>
    <m/>
    <n v="10865042.629999999"/>
    <n v="4575.718100652769"/>
    <n v="4575.718100652769"/>
    <x v="3"/>
    <x v="1"/>
    <m/>
    <m/>
    <s v="г. Пермь, ул. Розалии Землячки, д. 8: 2026"/>
    <n v="2"/>
    <s v=""/>
    <n v="1"/>
    <s v=""/>
    <s v=""/>
    <s v=""/>
    <s v=""/>
    <s v=""/>
    <s v=""/>
    <s v=""/>
    <s v=""/>
    <s v=""/>
    <s v=""/>
    <s v=""/>
    <n v="1"/>
    <s v=""/>
    <s v=""/>
    <s v=""/>
    <s v=""/>
    <s v=""/>
    <s v=""/>
    <s v=""/>
    <s v="РВИС ( ТЕП ) РФ"/>
  </r>
  <r>
    <n v="93"/>
    <x v="26"/>
    <s v="г. Пермь, ул. Сергея Есенина, д. 11"/>
    <n v="1978"/>
    <m/>
    <s v="Кирпич"/>
    <n v="3"/>
    <n v="3"/>
    <n v="2896"/>
    <n v="1857.7"/>
    <n v="1881"/>
    <n v="83"/>
    <n v="22612199.68"/>
    <m/>
    <m/>
    <m/>
    <n v="22612199.68"/>
    <n v="12172.148183237336"/>
    <n v="12172.148183237336"/>
    <x v="3"/>
    <x v="1"/>
    <m/>
    <m/>
    <s v="г. Пермь, ул. Сергея Есенина, д. 11: 2026"/>
    <n v="2"/>
    <n v="1"/>
    <s v=""/>
    <s v=""/>
    <s v=""/>
    <s v=""/>
    <s v=""/>
    <s v=""/>
    <s v=""/>
    <s v=""/>
    <s v=""/>
    <s v=""/>
    <n v="1"/>
    <s v=""/>
    <s v=""/>
    <s v=""/>
    <s v=""/>
    <s v=""/>
    <s v=""/>
    <s v=""/>
    <s v=""/>
    <s v=""/>
    <s v="РВИС ( ЭЛ ) УФ"/>
  </r>
  <r>
    <n v="94"/>
    <x v="26"/>
    <s v="г. Пермь, ул. Сибирская, д. 4А"/>
    <n v="1948"/>
    <m/>
    <s v="Кирпич"/>
    <n v="4"/>
    <n v="2"/>
    <n v="2201.6999999999998"/>
    <n v="1540.8"/>
    <n v="1540.8"/>
    <n v="59"/>
    <n v="10233391.52"/>
    <m/>
    <m/>
    <m/>
    <n v="10233391.52"/>
    <n v="6641.6092419522329"/>
    <n v="6641.6092419522329"/>
    <x v="3"/>
    <x v="1"/>
    <m/>
    <m/>
    <s v="г. Пермь, ул. Сибирская, д. 4А: 2026"/>
    <n v="5"/>
    <s v=""/>
    <n v="1"/>
    <n v="1"/>
    <n v="1"/>
    <n v="1"/>
    <n v="1"/>
    <s v=""/>
    <s v=""/>
    <s v=""/>
    <s v=""/>
    <s v=""/>
    <s v=""/>
    <s v=""/>
    <s v=""/>
    <s v=""/>
    <s v=""/>
    <s v=""/>
    <s v=""/>
    <s v=""/>
    <s v=""/>
    <s v=""/>
    <s v="РВИС ( ТЕП ГАЗ ХВС ГВС ВОД )"/>
  </r>
  <r>
    <n v="95"/>
    <x v="26"/>
    <s v="г. Пермь, ул. Сибирская, д. 52"/>
    <n v="1996"/>
    <m/>
    <s v="Кирпич"/>
    <n v="11"/>
    <n v="3"/>
    <n v="7481.6"/>
    <n v="5395.3"/>
    <n v="5395.3"/>
    <n v="170"/>
    <n v="11790950.399999999"/>
    <m/>
    <m/>
    <m/>
    <n v="11790950.399999999"/>
    <n v="2185.4114507070967"/>
    <n v="2185.4114507070967"/>
    <x v="3"/>
    <x v="2"/>
    <m/>
    <m/>
    <s v="г. Пермь, ул. Сибирская, д. 52: 2026"/>
    <n v="1"/>
    <s v=""/>
    <s v=""/>
    <s v=""/>
    <s v=""/>
    <s v=""/>
    <s v=""/>
    <s v=""/>
    <n v="3"/>
    <n v="11790950.399999999"/>
    <s v=""/>
    <s v=""/>
    <s v=""/>
    <s v=""/>
    <s v=""/>
    <s v=""/>
    <s v=""/>
    <s v=""/>
    <s v=""/>
    <s v=""/>
    <s v=""/>
    <s v=""/>
    <s v="РЛ"/>
  </r>
  <r>
    <n v="96"/>
    <x v="26"/>
    <s v="г. Пермь, ул. Сибирская, д. 57"/>
    <n v="1961"/>
    <m/>
    <s v="Кирпич"/>
    <n v="5"/>
    <n v="4"/>
    <n v="3547.1"/>
    <n v="3178.9"/>
    <n v="3178.9"/>
    <n v="89"/>
    <n v="10438937.939999999"/>
    <m/>
    <m/>
    <m/>
    <n v="10438937.939999999"/>
    <n v="3283.8207996476767"/>
    <n v="3283.8207996476767"/>
    <x v="3"/>
    <x v="1"/>
    <m/>
    <m/>
    <s v="г. Пермь, ул. Сибирская, д. 57: 2026"/>
    <n v="2"/>
    <s v=""/>
    <n v="1"/>
    <s v=""/>
    <s v=""/>
    <s v=""/>
    <n v="1"/>
    <s v=""/>
    <s v=""/>
    <s v=""/>
    <s v=""/>
    <s v=""/>
    <s v=""/>
    <s v=""/>
    <s v=""/>
    <s v=""/>
    <s v=""/>
    <s v=""/>
    <s v=""/>
    <s v=""/>
    <s v=""/>
    <s v=""/>
    <s v="РВИС ( ТЕП ВОД )"/>
  </r>
  <r>
    <n v="97"/>
    <x v="26"/>
    <s v="г. Пермь, ул. Сибирская, д. 7А"/>
    <n v="1960"/>
    <m/>
    <s v="Кирпич"/>
    <n v="4"/>
    <n v="1"/>
    <n v="1160.7"/>
    <n v="1059.8"/>
    <n v="791.5"/>
    <n v="30"/>
    <n v="5227235.66"/>
    <m/>
    <m/>
    <m/>
    <n v="5227235.66"/>
    <n v="4932.2850160407625"/>
    <n v="4932.2850160407625"/>
    <x v="3"/>
    <x v="1"/>
    <m/>
    <m/>
    <s v="г. Пермь, ул. Сибирская, д. 7А: 2026"/>
    <n v="1"/>
    <s v=""/>
    <s v=""/>
    <s v=""/>
    <s v=""/>
    <s v=""/>
    <s v=""/>
    <s v=""/>
    <s v=""/>
    <s v=""/>
    <n v="1"/>
    <s v=""/>
    <s v=""/>
    <s v=""/>
    <s v=""/>
    <s v=""/>
    <s v=""/>
    <s v=""/>
    <s v=""/>
    <s v=""/>
    <s v=""/>
    <s v=""/>
    <s v="РК"/>
  </r>
  <r>
    <n v="98"/>
    <x v="26"/>
    <s v="г. Пермь, ул. Сивкова, д. 23"/>
    <n v="1958"/>
    <m/>
    <s v="Кирпич"/>
    <n v="3"/>
    <n v="2"/>
    <n v="1267.7"/>
    <n v="877.87"/>
    <n v="859.26"/>
    <n v="39"/>
    <n v="1645525.31"/>
    <m/>
    <m/>
    <m/>
    <n v="1645525.31"/>
    <n v="1874.452151229681"/>
    <n v="1874.452151229681"/>
    <x v="3"/>
    <x v="1"/>
    <m/>
    <m/>
    <s v="г. Пермь, ул. Сивкова, д. 23: 2026"/>
    <n v="1"/>
    <s v=""/>
    <s v=""/>
    <s v=""/>
    <s v=""/>
    <s v=""/>
    <s v=""/>
    <s v=""/>
    <s v=""/>
    <s v=""/>
    <s v=""/>
    <s v=""/>
    <s v=""/>
    <s v=""/>
    <n v="1"/>
    <s v=""/>
    <s v=""/>
    <s v=""/>
    <s v=""/>
    <s v=""/>
    <s v=""/>
    <s v=""/>
    <s v="РФ"/>
  </r>
  <r>
    <n v="99"/>
    <x v="26"/>
    <s v="г. Пермь, ул. Советской Армии, д. 5"/>
    <n v="1962"/>
    <m/>
    <s v="Кирпич"/>
    <n v="5"/>
    <n v="2"/>
    <n v="1627"/>
    <n v="1450.6"/>
    <n v="1450.6"/>
    <n v="71"/>
    <n v="7327227.04"/>
    <m/>
    <m/>
    <m/>
    <n v="7327227.04"/>
    <n v="5051.1698883220743"/>
    <n v="5051.1698883220743"/>
    <x v="3"/>
    <x v="1"/>
    <m/>
    <m/>
    <s v="г. Пермь, ул. Советской Армии, д. 5: 2026"/>
    <n v="1"/>
    <s v=""/>
    <s v=""/>
    <s v=""/>
    <s v=""/>
    <s v=""/>
    <s v=""/>
    <s v=""/>
    <s v=""/>
    <s v=""/>
    <n v="1"/>
    <s v=""/>
    <s v=""/>
    <s v=""/>
    <s v=""/>
    <s v=""/>
    <s v=""/>
    <s v=""/>
    <s v=""/>
    <s v=""/>
    <s v=""/>
    <s v=""/>
    <s v="РК"/>
  </r>
  <r>
    <n v="100"/>
    <x v="26"/>
    <s v="г. Пермь, ул. Советской Армии, д. 6"/>
    <n v="2004"/>
    <m/>
    <n v="0"/>
    <n v="16"/>
    <n v="3"/>
    <n v="20383.900000000001"/>
    <n v="15525.4"/>
    <n v="1252"/>
    <n v="489"/>
    <n v="54521365.489999995"/>
    <m/>
    <m/>
    <m/>
    <n v="54521365.489999995"/>
    <n v="3511.7527078207322"/>
    <n v="3511.7527078207322"/>
    <x v="3"/>
    <x v="2"/>
    <m/>
    <m/>
    <s v="г. Пермь, ул. Советской Армии, д. 6: 2026"/>
    <n v="3"/>
    <s v=""/>
    <s v=""/>
    <s v=""/>
    <n v="1"/>
    <n v="1"/>
    <s v=""/>
    <s v=""/>
    <n v="6"/>
    <n v="23997086.759999998"/>
    <s v=""/>
    <s v=""/>
    <s v=""/>
    <s v=""/>
    <s v=""/>
    <s v=""/>
    <s v=""/>
    <s v=""/>
    <s v=""/>
    <s v=""/>
    <s v=""/>
    <s v=""/>
    <s v="РВИС ( ХВС ГВС ) РЛ"/>
  </r>
  <r>
    <n v="101"/>
    <x v="26"/>
    <s v="г. Пермь, ул. Солдатова, д. 7"/>
    <n v="1976"/>
    <m/>
    <s v="Кирпич"/>
    <n v="9"/>
    <n v="2"/>
    <n v="3669.5"/>
    <n v="3669.5"/>
    <n v="3669.5"/>
    <n v="164"/>
    <n v="13085437"/>
    <m/>
    <m/>
    <m/>
    <n v="13085437"/>
    <n v="3566"/>
    <n v="3566"/>
    <x v="3"/>
    <x v="2"/>
    <m/>
    <m/>
    <s v="г. Пермь, ул. Солдатова, д. 7: 2026"/>
    <n v="1"/>
    <s v=""/>
    <s v=""/>
    <s v=""/>
    <s v=""/>
    <s v=""/>
    <s v=""/>
    <s v=""/>
    <s v=""/>
    <s v=""/>
    <s v=""/>
    <n v="1"/>
    <s v=""/>
    <s v=""/>
    <s v=""/>
    <s v=""/>
    <s v=""/>
    <s v=""/>
    <s v=""/>
    <s v=""/>
    <s v=""/>
    <s v=""/>
    <s v="Рфа"/>
  </r>
  <r>
    <n v="102"/>
    <x v="26"/>
    <s v="г. Пермь, ул. Соловьева, д. 11"/>
    <n v="1950"/>
    <m/>
    <s v="Кирпич"/>
    <n v="4"/>
    <n v="2"/>
    <n v="2516.9"/>
    <n v="1995.3"/>
    <n v="1995.3"/>
    <n v="72"/>
    <n v="11334909.49"/>
    <m/>
    <m/>
    <m/>
    <n v="11334909.49"/>
    <n v="5680.804635894352"/>
    <n v="5680.804635894352"/>
    <x v="3"/>
    <x v="1"/>
    <m/>
    <m/>
    <s v="г. Пермь, ул. Соловьева, д. 11: 2026"/>
    <n v="1"/>
    <s v=""/>
    <s v=""/>
    <s v=""/>
    <s v=""/>
    <s v=""/>
    <s v=""/>
    <s v=""/>
    <s v=""/>
    <s v=""/>
    <n v="1"/>
    <s v=""/>
    <s v=""/>
    <s v=""/>
    <s v=""/>
    <s v=""/>
    <s v=""/>
    <s v=""/>
    <s v=""/>
    <s v=""/>
    <s v=""/>
    <s v=""/>
    <s v="РК"/>
  </r>
  <r>
    <n v="103"/>
    <x v="26"/>
    <s v="г. Пермь, ул. Соловьева, д. 3"/>
    <n v="1954"/>
    <m/>
    <s v="Кирпич"/>
    <n v="5"/>
    <n v="4"/>
    <n v="5579.6"/>
    <n v="5046"/>
    <n v="3760.3"/>
    <n v="142"/>
    <n v="25912555.140000001"/>
    <m/>
    <m/>
    <m/>
    <n v="25912555.140000001"/>
    <n v="5135.2665755053513"/>
    <n v="5135.2665755053513"/>
    <x v="3"/>
    <x v="1"/>
    <m/>
    <m/>
    <s v="г. Пермь, ул. Соловьева, д. 3: 2026"/>
    <n v="5"/>
    <n v="1"/>
    <n v="1"/>
    <s v=""/>
    <n v="1"/>
    <n v="1"/>
    <n v="1"/>
    <s v=""/>
    <s v=""/>
    <s v=""/>
    <s v=""/>
    <s v=""/>
    <s v=""/>
    <s v=""/>
    <s v=""/>
    <s v=""/>
    <s v=""/>
    <s v=""/>
    <s v=""/>
    <s v=""/>
    <s v=""/>
    <s v=""/>
    <s v="РВИС ( ЭЛ ТЕП ХВС ГВС ВОД )"/>
  </r>
  <r>
    <n v="104"/>
    <x v="26"/>
    <s v="г. Пермь, ул. Сусанина, д. 9"/>
    <n v="1939"/>
    <m/>
    <s v="Кирпич"/>
    <n v="4"/>
    <n v="3"/>
    <n v="2768.6"/>
    <n v="2380.46"/>
    <n v="2306.67"/>
    <n v="137"/>
    <n v="37404976.5"/>
    <m/>
    <m/>
    <m/>
    <n v="37404976.5"/>
    <n v="15713.339648639338"/>
    <n v="15713.339648639338"/>
    <x v="3"/>
    <x v="1"/>
    <m/>
    <m/>
    <s v="г. Пермь, ул. Сусанина, д. 9: 2026"/>
    <n v="6"/>
    <s v=""/>
    <n v="1"/>
    <s v=""/>
    <n v="1"/>
    <n v="1"/>
    <n v="1"/>
    <s v=""/>
    <s v=""/>
    <s v=""/>
    <n v="1"/>
    <n v="1"/>
    <s v=""/>
    <s v=""/>
    <s v=""/>
    <s v=""/>
    <s v=""/>
    <s v=""/>
    <s v=""/>
    <s v=""/>
    <s v=""/>
    <s v=""/>
    <s v="РВИС ( ТЕП ХВС ГВС ВОД ) РК Рфа"/>
  </r>
  <r>
    <n v="105"/>
    <x v="26"/>
    <s v="г. Пермь, ул. Тбилисская, д. 11"/>
    <n v="1969"/>
    <m/>
    <s v="Панель"/>
    <n v="5"/>
    <n v="4"/>
    <n v="2714.7"/>
    <n v="2714.7"/>
    <n v="2714.7"/>
    <n v="118"/>
    <n v="1410585.27"/>
    <m/>
    <m/>
    <m/>
    <n v="1410585.27"/>
    <n v="519.61000110509451"/>
    <n v="519.61000110509451"/>
    <x v="3"/>
    <x v="1"/>
    <m/>
    <m/>
    <s v="г. Пермь, ул. Тбилисская, д. 11: 2026"/>
    <n v="1"/>
    <n v="1"/>
    <s v=""/>
    <s v=""/>
    <s v=""/>
    <s v=""/>
    <s v=""/>
    <s v=""/>
    <s v=""/>
    <s v=""/>
    <s v=""/>
    <s v=""/>
    <s v=""/>
    <s v=""/>
    <s v=""/>
    <s v=""/>
    <s v=""/>
    <s v=""/>
    <s v=""/>
    <s v=""/>
    <s v=""/>
    <s v=""/>
    <s v="РВИС ( ЭЛ )"/>
  </r>
  <r>
    <n v="106"/>
    <x v="26"/>
    <s v="г. Пермь, ул. Техническая, д. 14"/>
    <n v="1962"/>
    <m/>
    <s v="Кирпич"/>
    <n v="5"/>
    <n v="2"/>
    <n v="1591.3"/>
    <n v="1500"/>
    <n v="1500"/>
    <n v="75"/>
    <n v="7166451.3799999999"/>
    <m/>
    <m/>
    <m/>
    <n v="7166451.3799999999"/>
    <n v="4777.6342533333336"/>
    <n v="4777.6342533333336"/>
    <x v="3"/>
    <x v="1"/>
    <m/>
    <m/>
    <s v="г. Пермь, ул. Техническая, д. 14: 2026"/>
    <n v="1"/>
    <s v=""/>
    <s v=""/>
    <s v=""/>
    <s v=""/>
    <s v=""/>
    <s v=""/>
    <s v=""/>
    <s v=""/>
    <s v=""/>
    <n v="1"/>
    <s v=""/>
    <s v=""/>
    <s v=""/>
    <s v=""/>
    <s v=""/>
    <s v=""/>
    <s v=""/>
    <s v=""/>
    <s v=""/>
    <s v=""/>
    <s v=""/>
    <s v="РК"/>
  </r>
  <r>
    <n v="107"/>
    <x v="26"/>
    <s v="г. Пермь, ул. Техническая, д. 5/1"/>
    <n v="1964"/>
    <m/>
    <s v="Кирпич"/>
    <n v="5"/>
    <n v="4"/>
    <n v="3483.7"/>
    <n v="3158.9"/>
    <n v="3158.9"/>
    <n v="147"/>
    <n v="15688912.619999999"/>
    <m/>
    <m/>
    <m/>
    <n v="15688912.619999999"/>
    <n v="4966.5746367406373"/>
    <n v="4966.5746367406373"/>
    <x v="3"/>
    <x v="2"/>
    <m/>
    <m/>
    <s v="г. Пермь, ул. Техническая, д. 5/1: 2026"/>
    <n v="1"/>
    <s v=""/>
    <s v=""/>
    <s v=""/>
    <s v=""/>
    <s v=""/>
    <s v=""/>
    <s v=""/>
    <s v=""/>
    <s v=""/>
    <n v="1"/>
    <s v=""/>
    <s v=""/>
    <s v=""/>
    <s v=""/>
    <s v=""/>
    <s v=""/>
    <s v=""/>
    <s v=""/>
    <s v=""/>
    <s v=""/>
    <s v=""/>
    <s v="РК"/>
  </r>
  <r>
    <n v="108"/>
    <x v="26"/>
    <s v="г. Пермь, ул. Тургенева, д. 20"/>
    <n v="1965"/>
    <m/>
    <s v="Кирпич"/>
    <n v="5"/>
    <n v="4"/>
    <n v="3166.7"/>
    <n v="3100"/>
    <n v="3100"/>
    <n v="142"/>
    <n v="14261296.779999999"/>
    <m/>
    <m/>
    <m/>
    <n v="14261296.779999999"/>
    <n v="4600.4183161290321"/>
    <n v="4600.4183161290321"/>
    <x v="3"/>
    <x v="2"/>
    <m/>
    <m/>
    <s v="г. Пермь, ул. Тургенева, д. 20: 2026"/>
    <n v="1"/>
    <s v=""/>
    <s v=""/>
    <s v=""/>
    <s v=""/>
    <s v=""/>
    <s v=""/>
    <s v=""/>
    <s v=""/>
    <s v=""/>
    <n v="1"/>
    <s v=""/>
    <s v=""/>
    <s v=""/>
    <s v=""/>
    <s v=""/>
    <s v=""/>
    <s v=""/>
    <s v=""/>
    <s v=""/>
    <s v=""/>
    <s v=""/>
    <s v="РК"/>
  </r>
  <r>
    <n v="109"/>
    <x v="26"/>
    <s v="г. Пермь, ул. Тургенева, д. 23"/>
    <n v="2004"/>
    <m/>
    <s v="Кирпич"/>
    <n v="8"/>
    <n v="2"/>
    <n v="4012.6"/>
    <n v="2556.9"/>
    <n v="2556.9"/>
    <n v="77"/>
    <n v="8297695.6699999999"/>
    <m/>
    <m/>
    <m/>
    <n v="8297695.6699999999"/>
    <n v="3245.2171262075167"/>
    <n v="3245.2171262075167"/>
    <x v="3"/>
    <x v="2"/>
    <m/>
    <m/>
    <s v="г. Пермь, ул. Тургенева, д. 23: 2026"/>
    <n v="1"/>
    <s v=""/>
    <s v=""/>
    <s v=""/>
    <s v=""/>
    <s v=""/>
    <s v=""/>
    <s v=""/>
    <s v=""/>
    <s v=""/>
    <n v="1"/>
    <s v=""/>
    <s v=""/>
    <s v=""/>
    <s v=""/>
    <s v=""/>
    <s v=""/>
    <s v=""/>
    <s v=""/>
    <s v=""/>
    <s v=""/>
    <s v=""/>
    <s v="РК"/>
  </r>
  <r>
    <n v="110"/>
    <x v="26"/>
    <s v="г. Пермь, ул. Тургенева, д. 6"/>
    <n v="1956"/>
    <m/>
    <s v="Кирпич"/>
    <n v="3"/>
    <n v="3"/>
    <n v="1631.82"/>
    <n v="1259.81"/>
    <n v="768.48"/>
    <n v="56"/>
    <n v="29669620.690000001"/>
    <m/>
    <m/>
    <m/>
    <n v="29669620.690000001"/>
    <n v="23550.869329502071"/>
    <n v="23550.869329502071"/>
    <x v="3"/>
    <x v="1"/>
    <m/>
    <m/>
    <s v="г. Пермь, ул. Тургенева, д. 6: 2026"/>
    <n v="6"/>
    <n v="1"/>
    <n v="1"/>
    <s v=""/>
    <s v=""/>
    <s v=""/>
    <n v="1"/>
    <n v="1"/>
    <s v=""/>
    <s v=""/>
    <s v=""/>
    <n v="1"/>
    <s v=""/>
    <s v=""/>
    <n v="1"/>
    <s v=""/>
    <s v=""/>
    <s v=""/>
    <s v=""/>
    <s v=""/>
    <s v=""/>
    <s v=""/>
    <s v="РВИС ( ЭЛ ТЕП ВОД ) РП Рфа РФ"/>
  </r>
  <r>
    <n v="111"/>
    <x v="26"/>
    <s v="г. Пермь, ул. Уинская, д. 13"/>
    <n v="1999"/>
    <m/>
    <n v="0"/>
    <n v="11"/>
    <n v="5"/>
    <n v="9828.1"/>
    <n v="9626.1"/>
    <n v="9626.1"/>
    <n v="324"/>
    <n v="19651584"/>
    <m/>
    <m/>
    <m/>
    <n v="19651584"/>
    <n v="2041.4896998784554"/>
    <n v="2041.4896998784554"/>
    <x v="3"/>
    <x v="2"/>
    <m/>
    <m/>
    <s v="г. Пермь, ул. Уинская, д. 13: 2026"/>
    <n v="1"/>
    <s v=""/>
    <s v=""/>
    <s v=""/>
    <s v=""/>
    <s v=""/>
    <s v=""/>
    <s v=""/>
    <n v="5"/>
    <n v="19651584"/>
    <s v=""/>
    <s v=""/>
    <s v=""/>
    <s v=""/>
    <s v=""/>
    <s v=""/>
    <s v=""/>
    <s v=""/>
    <s v=""/>
    <s v=""/>
    <s v=""/>
    <s v=""/>
    <s v="РЛ"/>
  </r>
  <r>
    <n v="112"/>
    <x v="26"/>
    <s v="г. Пермь, ул. Уинская, д. 6"/>
    <n v="1993"/>
    <m/>
    <s v="Панели"/>
    <n v="16"/>
    <n v="5"/>
    <n v="17843.3"/>
    <n v="17843.3"/>
    <n v="14607.6"/>
    <n v="507"/>
    <n v="68607488.5"/>
    <m/>
    <m/>
    <m/>
    <n v="68607488.5"/>
    <n v="3845"/>
    <n v="3845"/>
    <x v="3"/>
    <x v="2"/>
    <m/>
    <m/>
    <s v="г. Пермь, ул. Уинская, д. 6: 2026"/>
    <n v="2"/>
    <s v=""/>
    <s v=""/>
    <s v=""/>
    <s v=""/>
    <s v=""/>
    <s v=""/>
    <s v=""/>
    <s v=""/>
    <s v=""/>
    <s v=""/>
    <n v="1"/>
    <s v=""/>
    <s v=""/>
    <n v="1"/>
    <s v=""/>
    <s v=""/>
    <s v=""/>
    <s v=""/>
    <s v=""/>
    <s v=""/>
    <s v=""/>
    <s v="Рфа РФ"/>
  </r>
  <r>
    <n v="113"/>
    <x v="26"/>
    <s v="г. Пермь, ул. Уральская, д. 111"/>
    <n v="1955"/>
    <m/>
    <s v="кирпич"/>
    <n v="5"/>
    <n v="5"/>
    <n v="5499.4"/>
    <n v="5499.4"/>
    <n v="3604"/>
    <n v="147"/>
    <n v="24766657.890000001"/>
    <m/>
    <m/>
    <m/>
    <n v="24766657.890000001"/>
    <n v="4503.5200003636764"/>
    <n v="4503.5200003636764"/>
    <x v="3"/>
    <x v="1"/>
    <m/>
    <m/>
    <s v="г. Пермь, ул. Уральская, д. 111: 2026"/>
    <n v="1"/>
    <s v=""/>
    <s v=""/>
    <s v=""/>
    <s v=""/>
    <s v=""/>
    <s v=""/>
    <s v=""/>
    <s v=""/>
    <s v=""/>
    <n v="1"/>
    <s v=""/>
    <s v=""/>
    <s v=""/>
    <s v=""/>
    <s v=""/>
    <s v=""/>
    <s v=""/>
    <s v=""/>
    <s v=""/>
    <s v=""/>
    <s v=""/>
    <s v="РК"/>
  </r>
  <r>
    <n v="114"/>
    <x v="26"/>
    <s v="г. Пермь, ул. Уральская, д. 45"/>
    <n v="1989"/>
    <m/>
    <s v="Панель"/>
    <n v="16"/>
    <n v="1"/>
    <n v="5958.2"/>
    <n v="5298.2"/>
    <n v="5298.2"/>
    <n v="244"/>
    <n v="3362212.26"/>
    <m/>
    <m/>
    <m/>
    <n v="3362212.26"/>
    <n v="634.59519459439048"/>
    <n v="634.59519459439048"/>
    <x v="3"/>
    <x v="2"/>
    <m/>
    <m/>
    <s v="г. Пермь, ул. Уральская, д. 45: 2026"/>
    <n v="1"/>
    <s v=""/>
    <s v=""/>
    <s v=""/>
    <s v=""/>
    <s v=""/>
    <s v=""/>
    <s v=""/>
    <s v=""/>
    <s v=""/>
    <s v=""/>
    <s v=""/>
    <s v=""/>
    <s v=""/>
    <s v=""/>
    <s v=""/>
    <s v=""/>
    <s v=""/>
    <s v=""/>
    <n v="1"/>
    <s v=""/>
    <s v=""/>
    <s v="РНК"/>
  </r>
  <r>
    <n v="115"/>
    <x v="26"/>
    <s v="г. Пермь, ул. Уральская, д. 53"/>
    <n v="1986"/>
    <m/>
    <s v="Кирпич"/>
    <n v="9"/>
    <n v="2"/>
    <n v="4735.8"/>
    <n v="3991.9"/>
    <n v="3991.9"/>
    <n v="212"/>
    <n v="72180222.120000005"/>
    <m/>
    <m/>
    <m/>
    <n v="72180222.120000005"/>
    <n v="18081.670913600039"/>
    <n v="18081.670913600039"/>
    <x v="3"/>
    <x v="2"/>
    <m/>
    <m/>
    <s v="г. Пермь, ул. Уральская, д. 53: 2026"/>
    <n v="1"/>
    <s v=""/>
    <s v=""/>
    <s v=""/>
    <s v=""/>
    <s v=""/>
    <s v=""/>
    <s v=""/>
    <s v=""/>
    <s v=""/>
    <s v=""/>
    <s v=""/>
    <n v="1"/>
    <s v=""/>
    <s v=""/>
    <s v=""/>
    <s v=""/>
    <s v=""/>
    <s v=""/>
    <s v=""/>
    <s v=""/>
    <s v=""/>
    <s v="УФ"/>
  </r>
  <r>
    <n v="116"/>
    <x v="26"/>
    <s v="г. Пермь, ул. Уральская, д. 83"/>
    <n v="1932"/>
    <m/>
    <s v="Кирпич"/>
    <n v="4"/>
    <n v="3"/>
    <n v="1745.79"/>
    <n v="1495.66"/>
    <n v="1253.3599999999999"/>
    <n v="102"/>
    <n v="13907102.800000001"/>
    <m/>
    <m/>
    <m/>
    <n v="13907102.800000001"/>
    <n v="9298.3049623577554"/>
    <n v="9298.3049623577554"/>
    <x v="3"/>
    <x v="1"/>
    <m/>
    <m/>
    <s v="г. Пермь, ул. Уральская, д. 83: 2026"/>
    <n v="4"/>
    <n v="1"/>
    <n v="1"/>
    <s v=""/>
    <s v=""/>
    <s v=""/>
    <n v="1"/>
    <s v=""/>
    <s v=""/>
    <s v=""/>
    <n v="1"/>
    <s v=""/>
    <s v=""/>
    <s v=""/>
    <s v=""/>
    <s v=""/>
    <s v=""/>
    <s v=""/>
    <s v=""/>
    <s v=""/>
    <s v=""/>
    <s v=""/>
    <s v="РВИС ( ЭЛ ТЕП ВОД ) РК"/>
  </r>
  <r>
    <n v="117"/>
    <x v="26"/>
    <s v="г. Пермь, ул. Уфимская, д. 14"/>
    <n v="1972"/>
    <m/>
    <s v="Панели"/>
    <n v="5"/>
    <n v="6"/>
    <n v="4341.8999999999996"/>
    <n v="3121.7999999999997"/>
    <n v="3014.7"/>
    <n v="193"/>
    <n v="3543468.01"/>
    <m/>
    <m/>
    <m/>
    <n v="3543468.01"/>
    <n v="1135.0720770068551"/>
    <n v="1135.0720770068551"/>
    <x v="3"/>
    <x v="2"/>
    <m/>
    <m/>
    <s v="г. Пермь, ул. Уфимская, д. 14: 2026"/>
    <n v="1"/>
    <s v=""/>
    <s v=""/>
    <s v=""/>
    <s v=""/>
    <s v=""/>
    <s v=""/>
    <s v=""/>
    <s v=""/>
    <s v=""/>
    <s v=""/>
    <s v=""/>
    <s v=""/>
    <s v=""/>
    <n v="1"/>
    <s v=""/>
    <s v=""/>
    <s v=""/>
    <s v=""/>
    <s v=""/>
    <s v=""/>
    <s v=""/>
    <s v="РФ"/>
  </r>
  <r>
    <n v="118"/>
    <x v="26"/>
    <s v="г. Пермь, ул. Федосеева, д. 10"/>
    <n v="1955"/>
    <m/>
    <s v="Блоки"/>
    <n v="3"/>
    <n v="4"/>
    <n v="2331.3000000000002"/>
    <n v="1579.4"/>
    <n v="1497.27"/>
    <n v="84"/>
    <n v="41856836.279999994"/>
    <m/>
    <m/>
    <m/>
    <n v="41856836.279999994"/>
    <n v="26501.732480688865"/>
    <n v="26501.732480688865"/>
    <x v="3"/>
    <x v="1"/>
    <m/>
    <m/>
    <s v="г. Пермь, ул. Федосеева, д. 10: 2026"/>
    <n v="4"/>
    <s v=""/>
    <s v=""/>
    <s v=""/>
    <s v=""/>
    <s v=""/>
    <s v=""/>
    <n v="1"/>
    <s v=""/>
    <s v=""/>
    <n v="1"/>
    <n v="1"/>
    <s v=""/>
    <s v=""/>
    <n v="1"/>
    <s v=""/>
    <s v=""/>
    <s v=""/>
    <s v=""/>
    <s v=""/>
    <s v=""/>
    <s v=""/>
    <s v="РП РК Рфа РФ"/>
  </r>
  <r>
    <n v="119"/>
    <x v="26"/>
    <s v="г. Пермь, ул. Федосеева, д. 9"/>
    <n v="1957"/>
    <m/>
    <s v="Шлакоблок"/>
    <n v="3"/>
    <n v="2"/>
    <n v="1377.6"/>
    <n v="1140.5999999999999"/>
    <n v="1140.5999999999999"/>
    <n v="68"/>
    <n v="12980587.540000001"/>
    <m/>
    <m/>
    <m/>
    <n v="12980587.540000001"/>
    <n v="11380.49056636858"/>
    <n v="11380.49056636858"/>
    <x v="3"/>
    <x v="1"/>
    <m/>
    <m/>
    <s v="г. Пермь, ул. Федосеева, д. 9: 2026"/>
    <n v="3"/>
    <s v=""/>
    <n v="1"/>
    <s v=""/>
    <n v="1"/>
    <s v=""/>
    <n v="1"/>
    <s v=""/>
    <s v=""/>
    <s v=""/>
    <s v=""/>
    <s v=""/>
    <s v=""/>
    <s v=""/>
    <s v=""/>
    <s v=""/>
    <s v=""/>
    <s v=""/>
    <s v=""/>
    <s v=""/>
    <s v=""/>
    <s v=""/>
    <s v="РВИС ( ТЕП ХВС ВОД )"/>
  </r>
  <r>
    <n v="120"/>
    <x v="26"/>
    <s v="г. Пермь, ул. Формовщиков, д. 38"/>
    <n v="1960"/>
    <m/>
    <s v="Кирпич"/>
    <n v="3"/>
    <n v="2"/>
    <n v="1248.5999999999999"/>
    <n v="1140.3"/>
    <n v="1140.3"/>
    <n v="50"/>
    <n v="11933357.15"/>
    <m/>
    <m/>
    <m/>
    <n v="11933357.15"/>
    <n v="10465.103174603175"/>
    <n v="10465.103174603175"/>
    <x v="3"/>
    <x v="2"/>
    <m/>
    <m/>
    <s v="г. Пермь, ул. Формовщиков, д. 38: 2026"/>
    <n v="1"/>
    <s v=""/>
    <s v=""/>
    <s v=""/>
    <s v=""/>
    <s v=""/>
    <s v=""/>
    <s v=""/>
    <s v=""/>
    <s v=""/>
    <n v="1"/>
    <s v=""/>
    <s v=""/>
    <s v=""/>
    <s v=""/>
    <s v=""/>
    <s v=""/>
    <s v=""/>
    <s v=""/>
    <s v=""/>
    <s v=""/>
    <s v=""/>
    <s v="РК"/>
  </r>
  <r>
    <n v="121"/>
    <x v="26"/>
    <s v="г. Пермь, ул. Худанина, д. 8"/>
    <n v="1955"/>
    <m/>
    <s v="блочный"/>
    <n v="3"/>
    <n v="2"/>
    <n v="2277.3000000000002"/>
    <n v="1593.79"/>
    <n v="1593.79"/>
    <n v="0"/>
    <n v="37041491.480000004"/>
    <m/>
    <m/>
    <m/>
    <n v="37041491.480000004"/>
    <n v="23241.136837349968"/>
    <n v="23241.136837349968"/>
    <x v="3"/>
    <x v="1"/>
    <m/>
    <m/>
    <s v="г. Пермь, ул. Худанина, д. 8: 2026"/>
    <n v="4"/>
    <n v="1"/>
    <n v="1"/>
    <s v=""/>
    <s v=""/>
    <s v=""/>
    <s v=""/>
    <s v=""/>
    <s v=""/>
    <s v=""/>
    <s v=""/>
    <n v="1"/>
    <s v=""/>
    <s v=""/>
    <n v="1"/>
    <s v=""/>
    <s v=""/>
    <s v=""/>
    <s v=""/>
    <s v=""/>
    <s v=""/>
    <s v=""/>
    <s v="РВИС ( ЭЛ ТЕП ) Рфа РФ"/>
  </r>
  <r>
    <n v="122"/>
    <x v="26"/>
    <s v="г. Пермь, ул. Чебоксарская, д. 12"/>
    <n v="1960"/>
    <m/>
    <s v="Кирпич"/>
    <n v="2"/>
    <n v="2"/>
    <n v="711.6"/>
    <n v="626.79999999999995"/>
    <n v="554.09"/>
    <n v="35"/>
    <n v="14032908.549999999"/>
    <m/>
    <m/>
    <m/>
    <n v="14032908.549999999"/>
    <n v="22388.175733886408"/>
    <n v="22388.175733886408"/>
    <x v="3"/>
    <x v="1"/>
    <m/>
    <m/>
    <s v="г. Пермь, ул. Чебоксарская, д. 12: 2026"/>
    <n v="5"/>
    <n v="1"/>
    <n v="1"/>
    <s v=""/>
    <n v="1"/>
    <s v=""/>
    <n v="1"/>
    <s v=""/>
    <s v=""/>
    <s v=""/>
    <n v="1"/>
    <s v=""/>
    <s v=""/>
    <s v=""/>
    <s v=""/>
    <s v=""/>
    <s v=""/>
    <s v=""/>
    <s v=""/>
    <s v=""/>
    <s v=""/>
    <s v=""/>
    <s v="РВИС ( ЭЛ ТЕП ХВС ВОД ) РК"/>
  </r>
  <r>
    <n v="123"/>
    <x v="26"/>
    <s v="г. Пермь, ул. Чехова, д. 8"/>
    <n v="1976"/>
    <m/>
    <s v="Панель"/>
    <n v="5"/>
    <n v="4"/>
    <n v="3046.76"/>
    <n v="3046.76"/>
    <n v="3046.76"/>
    <n v="154"/>
    <n v="14875379.15"/>
    <m/>
    <m/>
    <m/>
    <n v="14875379.15"/>
    <n v="4882.3599988184169"/>
    <n v="4882.3599988184169"/>
    <x v="3"/>
    <x v="2"/>
    <m/>
    <m/>
    <s v="г. Пермь, ул. Чехова, д. 8: 2026"/>
    <n v="1"/>
    <s v=""/>
    <s v=""/>
    <s v=""/>
    <s v=""/>
    <s v=""/>
    <s v=""/>
    <s v=""/>
    <s v=""/>
    <s v=""/>
    <s v=""/>
    <n v="1"/>
    <s v=""/>
    <s v=""/>
    <s v=""/>
    <s v=""/>
    <s v=""/>
    <s v=""/>
    <s v=""/>
    <s v=""/>
    <s v=""/>
    <s v=""/>
    <s v="Рфа"/>
  </r>
  <r>
    <n v="124"/>
    <x v="26"/>
    <s v="г. Пермь, ул. Шишкина, д. 4"/>
    <n v="1959"/>
    <m/>
    <s v="Панель"/>
    <n v="4"/>
    <n v="4"/>
    <n v="3089.2"/>
    <n v="2717.9"/>
    <n v="2717.9"/>
    <n v="109"/>
    <n v="13912273.98"/>
    <m/>
    <m/>
    <m/>
    <n v="13912273.98"/>
    <n v="5118.7585930313844"/>
    <n v="5118.7585930313844"/>
    <x v="3"/>
    <x v="2"/>
    <m/>
    <m/>
    <s v="г. Пермь, ул. Шишкина, д. 4: 2026"/>
    <n v="1"/>
    <s v=""/>
    <s v=""/>
    <s v=""/>
    <s v=""/>
    <s v=""/>
    <s v=""/>
    <s v=""/>
    <s v=""/>
    <s v=""/>
    <n v="1"/>
    <s v=""/>
    <s v=""/>
    <s v=""/>
    <s v=""/>
    <s v=""/>
    <s v=""/>
    <s v=""/>
    <s v=""/>
    <s v=""/>
    <s v=""/>
    <s v=""/>
    <s v="РК"/>
  </r>
  <r>
    <n v="125"/>
    <x v="26"/>
    <s v="г. Пермь, ул. Экскаваторная, д. 51"/>
    <n v="1985"/>
    <m/>
    <s v="кирпич"/>
    <n v="5"/>
    <n v="4"/>
    <n v="3294.5"/>
    <n v="2988.6"/>
    <n v="320.2"/>
    <n v="0"/>
    <n v="23285064.77"/>
    <m/>
    <m/>
    <m/>
    <n v="23285064.77"/>
    <n v="7791.295178344375"/>
    <n v="7791.295178344375"/>
    <x v="3"/>
    <x v="2"/>
    <m/>
    <m/>
    <s v="г. Пермь, ул. Экскаваторная, д. 51: 2026"/>
    <n v="1"/>
    <s v=""/>
    <s v=""/>
    <s v=""/>
    <s v=""/>
    <s v=""/>
    <s v=""/>
    <s v=""/>
    <s v=""/>
    <s v=""/>
    <s v=""/>
    <s v=""/>
    <n v="1"/>
    <s v=""/>
    <s v=""/>
    <s v=""/>
    <s v=""/>
    <s v=""/>
    <s v=""/>
    <s v=""/>
    <s v=""/>
    <s v=""/>
    <s v="УФ"/>
  </r>
  <r>
    <n v="126"/>
    <x v="26"/>
    <s v="г. Пермь, ул. Юрша, д. 82"/>
    <n v="2011"/>
    <m/>
    <n v="0"/>
    <n v="20"/>
    <n v="1"/>
    <n v="15389.1"/>
    <n v="9297.6"/>
    <n v="9297.6"/>
    <n v="184"/>
    <n v="54867989.359999999"/>
    <m/>
    <m/>
    <m/>
    <n v="54867989.359999999"/>
    <n v="5901.3067200137666"/>
    <n v="5901.3067200137666"/>
    <x v="3"/>
    <x v="2"/>
    <m/>
    <m/>
    <s v="г. Пермь, ул. Юрша, д. 82: 2026"/>
    <n v="3"/>
    <s v=""/>
    <s v=""/>
    <s v=""/>
    <n v="1"/>
    <n v="1"/>
    <s v=""/>
    <s v=""/>
    <s v=""/>
    <s v=""/>
    <n v="1"/>
    <s v=""/>
    <s v=""/>
    <s v=""/>
    <s v=""/>
    <s v=""/>
    <s v=""/>
    <s v=""/>
    <s v=""/>
    <s v=""/>
    <s v=""/>
    <s v=""/>
    <s v="РВИС ( ХВС ГВС ) РК"/>
  </r>
  <r>
    <n v="127"/>
    <x v="26"/>
    <s v="г. Пермь, ул. Юрша, д. 9"/>
    <n v="1990"/>
    <m/>
    <s v="Панели"/>
    <n v="10"/>
    <n v="14"/>
    <n v="30125.599999999999"/>
    <n v="30125.599999999999"/>
    <n v="30125.599999999999"/>
    <n v="840"/>
    <n v="55024435.199999996"/>
    <m/>
    <m/>
    <m/>
    <n v="55024435.199999996"/>
    <n v="1826.5008896088375"/>
    <n v="1826.5008896088375"/>
    <x v="3"/>
    <x v="2"/>
    <m/>
    <m/>
    <s v="г. Пермь, ул. Юрша, д. 9: 2026"/>
    <n v="1"/>
    <s v=""/>
    <s v=""/>
    <s v=""/>
    <s v=""/>
    <s v=""/>
    <s v=""/>
    <s v=""/>
    <n v="14"/>
    <n v="55024435.199999996"/>
    <s v=""/>
    <s v=""/>
    <s v=""/>
    <s v=""/>
    <s v=""/>
    <s v=""/>
    <s v=""/>
    <s v=""/>
    <s v=""/>
    <s v=""/>
    <s v=""/>
    <s v=""/>
    <s v="РЛ"/>
  </r>
  <r>
    <n v="128"/>
    <x v="26"/>
    <s v="г. Пермь, ул. Ялтинская, д. 10"/>
    <n v="1968"/>
    <m/>
    <s v="Кирпич"/>
    <n v="5"/>
    <n v="6"/>
    <n v="4541.3999999999996"/>
    <n v="4066.3"/>
    <n v="4066.3"/>
    <n v="297"/>
    <n v="15187077.4"/>
    <m/>
    <m/>
    <m/>
    <n v="15187077.4"/>
    <n v="3734.8639795391387"/>
    <n v="3734.8639795391387"/>
    <x v="3"/>
    <x v="2"/>
    <m/>
    <m/>
    <s v="г. Пермь, ул. Ялтинская, д. 10: 2026"/>
    <n v="2"/>
    <s v=""/>
    <n v="1"/>
    <s v=""/>
    <s v=""/>
    <n v="1"/>
    <s v=""/>
    <s v=""/>
    <s v=""/>
    <s v=""/>
    <s v=""/>
    <s v=""/>
    <s v=""/>
    <s v=""/>
    <s v=""/>
    <s v=""/>
    <s v=""/>
    <s v=""/>
    <s v=""/>
    <s v=""/>
    <s v=""/>
    <s v=""/>
    <s v="РВИС ( ТЕП ГВС )"/>
  </r>
  <r>
    <n v="129"/>
    <x v="26"/>
    <s v="г. Пермь, ул. Янаульская, д. 11"/>
    <n v="1958"/>
    <m/>
    <s v="Кирпич"/>
    <n v="2"/>
    <n v="2"/>
    <n v="443.03"/>
    <n v="378.93"/>
    <n v="304.13"/>
    <n v="31"/>
    <n v="2581602.2599999998"/>
    <m/>
    <m/>
    <m/>
    <n v="2581602.2599999998"/>
    <n v="6812.8737761591847"/>
    <n v="6812.8737761591847"/>
    <x v="3"/>
    <x v="1"/>
    <m/>
    <m/>
    <s v="г. Пермь, ул. Янаульская, д. 11: 2026"/>
    <n v="1"/>
    <s v=""/>
    <s v=""/>
    <s v=""/>
    <s v=""/>
    <s v=""/>
    <s v=""/>
    <s v=""/>
    <s v=""/>
    <s v=""/>
    <s v=""/>
    <n v="1"/>
    <s v=""/>
    <s v=""/>
    <s v=""/>
    <s v=""/>
    <s v=""/>
    <s v=""/>
    <s v=""/>
    <s v=""/>
    <s v=""/>
    <s v=""/>
    <s v="Рфа"/>
  </r>
  <r>
    <n v="130"/>
    <x v="26"/>
    <s v="г. Пермь, ул. Янаульская, д. 12"/>
    <n v="1989"/>
    <m/>
    <s v="Кирпич"/>
    <n v="5"/>
    <n v="4"/>
    <n v="2484.3000000000002"/>
    <n v="2125.6000000000004"/>
    <n v="2125.6"/>
    <n v="141"/>
    <n v="2835108"/>
    <m/>
    <m/>
    <m/>
    <n v="2835108"/>
    <n v="1333.7918705306736"/>
    <n v="1333.7918705306736"/>
    <x v="3"/>
    <x v="2"/>
    <m/>
    <m/>
    <s v="г. Пермь, ул. Янаульская, д. 12: 2026"/>
    <n v="2"/>
    <s v=""/>
    <s v=""/>
    <s v=""/>
    <n v="1"/>
    <s v=""/>
    <s v=""/>
    <s v=""/>
    <s v=""/>
    <s v=""/>
    <s v=""/>
    <s v=""/>
    <s v=""/>
    <s v=""/>
    <n v="1"/>
    <s v=""/>
    <s v=""/>
    <s v=""/>
    <s v=""/>
    <s v=""/>
    <s v=""/>
    <s v=""/>
    <s v="РВИС ( ХВС ) РФ"/>
  </r>
  <r>
    <n v="131"/>
    <x v="26"/>
    <s v="г. Пермь, ул. Янаульская, д. 19"/>
    <n v="1958"/>
    <m/>
    <s v="Кирпич"/>
    <n v="2"/>
    <n v="2"/>
    <n v="687.9"/>
    <n v="583.6"/>
    <n v="437.7"/>
    <n v="21"/>
    <n v="6574528.5800000001"/>
    <m/>
    <m/>
    <m/>
    <n v="6574528.5800000001"/>
    <n v="11265.47049348869"/>
    <n v="11265.47049348869"/>
    <x v="3"/>
    <x v="1"/>
    <m/>
    <m/>
    <s v="г. Пермь, ул. Янаульская, д. 19: 2026"/>
    <n v="1"/>
    <s v=""/>
    <s v=""/>
    <s v=""/>
    <s v=""/>
    <s v=""/>
    <s v=""/>
    <s v=""/>
    <s v=""/>
    <s v=""/>
    <n v="1"/>
    <s v=""/>
    <s v=""/>
    <s v=""/>
    <s v=""/>
    <s v=""/>
    <s v=""/>
    <s v=""/>
    <s v=""/>
    <s v=""/>
    <s v=""/>
    <s v=""/>
    <s v="РК"/>
  </r>
  <r>
    <n v="132"/>
    <x v="26"/>
    <s v="г. Пермь, ш. Космонавтов, д. 110"/>
    <n v="1976"/>
    <m/>
    <s v="кирпич"/>
    <n v="14"/>
    <n v="1"/>
    <n v="6399"/>
    <n v="6399"/>
    <n v="6267"/>
    <n v="0"/>
    <n v="29234215.440000001"/>
    <m/>
    <m/>
    <m/>
    <n v="29234215.440000001"/>
    <n v="4568.5600000000004"/>
    <n v="4568.5600000000004"/>
    <x v="3"/>
    <x v="1"/>
    <m/>
    <m/>
    <s v="г. Пермь, ш. Космонавтов, д. 110: 2026"/>
    <n v="2"/>
    <n v="1"/>
    <s v=""/>
    <s v=""/>
    <s v=""/>
    <s v=""/>
    <s v=""/>
    <s v=""/>
    <s v=""/>
    <s v=""/>
    <s v=""/>
    <n v="1"/>
    <s v=""/>
    <s v=""/>
    <s v=""/>
    <s v=""/>
    <s v=""/>
    <s v=""/>
    <s v=""/>
    <s v=""/>
    <s v=""/>
    <s v=""/>
    <s v="РВИС ( ЭЛ ) Рфа"/>
  </r>
  <r>
    <n v="133"/>
    <x v="26"/>
    <s v="г. Пермь, ш. Космонавтов, д. 127"/>
    <n v="1971"/>
    <m/>
    <s v="Кирпич"/>
    <n v="12"/>
    <n v="1"/>
    <n v="2918.5"/>
    <n v="2721.1"/>
    <n v="2672.12"/>
    <n v="128"/>
    <n v="3930316.7999999998"/>
    <m/>
    <m/>
    <m/>
    <n v="3930316.7999999998"/>
    <n v="1444.3852853625372"/>
    <n v="1444.3852853625372"/>
    <x v="3"/>
    <x v="2"/>
    <m/>
    <m/>
    <s v="г. Пермь, ш. Космонавтов, д. 127: 2026"/>
    <n v="1"/>
    <s v=""/>
    <s v=""/>
    <s v=""/>
    <s v=""/>
    <s v=""/>
    <s v=""/>
    <s v=""/>
    <n v="1"/>
    <n v="3930316.7999999998"/>
    <s v=""/>
    <s v=""/>
    <s v=""/>
    <s v=""/>
    <s v=""/>
    <s v=""/>
    <s v=""/>
    <s v=""/>
    <s v=""/>
    <s v=""/>
    <s v=""/>
    <s v=""/>
    <s v="РЛ"/>
  </r>
  <r>
    <n v="0"/>
    <x v="1"/>
    <s v="Пермский муниципальный район Пермского края"/>
    <s v=""/>
    <m/>
    <s v=""/>
    <s v=""/>
    <s v=""/>
    <n v="18709.200000000004"/>
    <n v="16996.399999999998"/>
    <n v="16774.8"/>
    <n v="1057"/>
    <n v="133313918.04999998"/>
    <n v="0"/>
    <n v="0"/>
    <n v="0"/>
    <n v="133313918.04999998"/>
    <m/>
    <m/>
    <x v="0"/>
    <x v="0"/>
    <m/>
    <m/>
    <s v=""/>
    <n v="0"/>
    <s v=""/>
    <s v=""/>
    <s v=""/>
    <s v=""/>
    <s v=""/>
    <s v=""/>
    <s v=""/>
    <s v=""/>
    <s v=""/>
    <s v=""/>
    <s v=""/>
    <s v=""/>
    <s v=""/>
    <s v=""/>
    <s v=""/>
    <s v=""/>
    <s v=""/>
    <s v=""/>
    <s v=""/>
    <s v=""/>
    <s v=""/>
    <s v=""/>
  </r>
  <r>
    <n v="1"/>
    <x v="27"/>
    <s v="д. Кондратово, ул. Камская, д. 13"/>
    <n v="1970"/>
    <m/>
    <s v="Кирпич"/>
    <n v="3"/>
    <n v="3"/>
    <n v="1626.4"/>
    <n v="1491.8"/>
    <n v="1491.8"/>
    <n v="91"/>
    <n v="2111132.2599999998"/>
    <m/>
    <m/>
    <m/>
    <n v="2111132.2599999998"/>
    <n v="1415.1577021048397"/>
    <n v="1415.1577021048397"/>
    <x v="3"/>
    <x v="2"/>
    <m/>
    <m/>
    <s v="д. Кондратово, ул. Камская, д. 13: 2026"/>
    <n v="1"/>
    <s v=""/>
    <s v=""/>
    <s v=""/>
    <s v=""/>
    <s v=""/>
    <s v=""/>
    <s v=""/>
    <s v=""/>
    <s v=""/>
    <s v=""/>
    <s v=""/>
    <s v=""/>
    <s v=""/>
    <n v="1"/>
    <s v=""/>
    <s v=""/>
    <s v=""/>
    <s v=""/>
    <s v=""/>
    <s v=""/>
    <s v=""/>
    <s v="РФ"/>
  </r>
  <r>
    <n v="2"/>
    <x v="27"/>
    <s v="д. Кондратово, ул. Камская, д. 21"/>
    <n v="1967"/>
    <m/>
    <s v="Кирпич"/>
    <n v="3"/>
    <n v="3"/>
    <n v="1515.9"/>
    <n v="1515.9"/>
    <n v="1515.9"/>
    <n v="113"/>
    <n v="5744184.71"/>
    <m/>
    <m/>
    <m/>
    <n v="5744184.71"/>
    <n v="3789.2899993403257"/>
    <n v="3789.2899993403257"/>
    <x v="3"/>
    <x v="2"/>
    <m/>
    <m/>
    <s v="д. Кондратово, ул. Камская, д. 21: 2026"/>
    <n v="3"/>
    <n v="1"/>
    <s v=""/>
    <s v=""/>
    <n v="1"/>
    <s v=""/>
    <s v=""/>
    <s v=""/>
    <s v=""/>
    <s v=""/>
    <s v=""/>
    <s v=""/>
    <s v=""/>
    <s v=""/>
    <s v=""/>
    <s v=""/>
    <s v=""/>
    <s v=""/>
    <s v=""/>
    <n v="1"/>
    <s v=""/>
    <s v=""/>
    <s v="РВИС ( ЭЛ ХВС ) РНК"/>
  </r>
  <r>
    <n v="3"/>
    <x v="27"/>
    <s v="п. Мулянка, ул. Строителей, д. 17/1"/>
    <n v="1967"/>
    <m/>
    <s v="Дерево"/>
    <n v="2"/>
    <n v="2"/>
    <n v="597.20000000000005"/>
    <n v="515"/>
    <n v="515"/>
    <n v="34"/>
    <n v="9629706.6699999999"/>
    <m/>
    <m/>
    <m/>
    <n v="9629706.6699999999"/>
    <n v="18698.459553398057"/>
    <n v="18698.459553398057"/>
    <x v="3"/>
    <x v="1"/>
    <m/>
    <m/>
    <s v="п. Мулянка, ул. Строителей, д. 17/1: 2026"/>
    <n v="3"/>
    <n v="1"/>
    <s v=""/>
    <s v=""/>
    <s v=""/>
    <s v=""/>
    <s v=""/>
    <s v=""/>
    <s v=""/>
    <s v=""/>
    <n v="1"/>
    <n v="1"/>
    <s v=""/>
    <s v=""/>
    <s v=""/>
    <s v=""/>
    <s v=""/>
    <s v=""/>
    <s v=""/>
    <s v=""/>
    <s v=""/>
    <s v=""/>
    <s v="РВИС ( ЭЛ ) РК Рфа"/>
  </r>
  <r>
    <n v="4"/>
    <x v="27"/>
    <s v="п. Сокол, -, д. 10"/>
    <n v="1961"/>
    <m/>
    <s v="Шлакоблок"/>
    <n v="4"/>
    <n v="2"/>
    <n v="1405.3"/>
    <n v="1133.0999999999999"/>
    <n v="1133.0999999999999"/>
    <n v="88"/>
    <n v="11438664.199999999"/>
    <m/>
    <m/>
    <m/>
    <n v="11438664.199999999"/>
    <n v="10095.017385932399"/>
    <n v="10095.017385932399"/>
    <x v="3"/>
    <x v="2"/>
    <m/>
    <m/>
    <s v="п. Сокол, -, д. 10: 2026"/>
    <n v="2"/>
    <s v=""/>
    <s v=""/>
    <s v=""/>
    <s v=""/>
    <s v=""/>
    <s v=""/>
    <n v="1"/>
    <s v=""/>
    <s v=""/>
    <s v=""/>
    <s v=""/>
    <n v="1"/>
    <s v=""/>
    <s v=""/>
    <s v=""/>
    <s v=""/>
    <s v=""/>
    <s v=""/>
    <s v=""/>
    <s v=""/>
    <s v=""/>
    <s v="РП УФ"/>
  </r>
  <r>
    <n v="5"/>
    <x v="27"/>
    <s v="п. Сокол, -, д. 12"/>
    <n v="1963"/>
    <m/>
    <s v="Шлакоблок"/>
    <n v="4"/>
    <n v="3"/>
    <n v="2172.5"/>
    <n v="2028.4"/>
    <n v="2028.4"/>
    <n v="132"/>
    <n v="3778368.55"/>
    <m/>
    <m/>
    <m/>
    <n v="3778368.55"/>
    <n v="1862.733459869848"/>
    <n v="1862.733459869848"/>
    <x v="3"/>
    <x v="2"/>
    <m/>
    <m/>
    <s v="п. Сокол, -, д. 12: 2026"/>
    <n v="1"/>
    <s v=""/>
    <s v=""/>
    <s v=""/>
    <s v=""/>
    <s v=""/>
    <s v=""/>
    <s v=""/>
    <s v=""/>
    <s v=""/>
    <s v=""/>
    <s v=""/>
    <s v=""/>
    <s v=""/>
    <s v=""/>
    <s v=""/>
    <s v=""/>
    <s v=""/>
    <s v=""/>
    <n v="1"/>
    <s v=""/>
    <s v=""/>
    <s v="РНК"/>
  </r>
  <r>
    <n v="6"/>
    <x v="27"/>
    <s v="п. Сокол, -, д. 14"/>
    <n v="1974"/>
    <m/>
    <s v="Шлакоблок"/>
    <n v="5"/>
    <n v="4"/>
    <n v="3008.2"/>
    <n v="2730.2"/>
    <n v="2730.2"/>
    <n v="168"/>
    <n v="34809025.310000002"/>
    <m/>
    <m/>
    <m/>
    <n v="34809025.310000002"/>
    <n v="12749.624683173395"/>
    <n v="12749.624683173395"/>
    <x v="3"/>
    <x v="2"/>
    <m/>
    <m/>
    <s v="п. Сокол, -, д. 14: 2026"/>
    <n v="2"/>
    <s v=""/>
    <s v=""/>
    <s v=""/>
    <s v=""/>
    <s v=""/>
    <s v=""/>
    <s v=""/>
    <s v=""/>
    <s v=""/>
    <n v="1"/>
    <s v=""/>
    <n v="1"/>
    <s v=""/>
    <s v=""/>
    <s v=""/>
    <s v=""/>
    <s v=""/>
    <s v=""/>
    <s v=""/>
    <s v=""/>
    <s v=""/>
    <s v="РК УФ"/>
  </r>
  <r>
    <n v="7"/>
    <x v="27"/>
    <s v="п. Сокол, -, д. 15"/>
    <n v="1976"/>
    <m/>
    <s v="Шлакоблок"/>
    <n v="5"/>
    <n v="4"/>
    <n v="3024"/>
    <n v="2752"/>
    <n v="2752"/>
    <n v="156"/>
    <n v="21373208.640000001"/>
    <m/>
    <m/>
    <m/>
    <n v="21373208.640000001"/>
    <n v="7766.427558139535"/>
    <n v="7766.427558139535"/>
    <x v="3"/>
    <x v="2"/>
    <m/>
    <m/>
    <s v="п. Сокол, -, д. 15: 2026"/>
    <n v="1"/>
    <s v=""/>
    <s v=""/>
    <s v=""/>
    <s v=""/>
    <s v=""/>
    <s v=""/>
    <s v=""/>
    <s v=""/>
    <s v=""/>
    <s v=""/>
    <s v=""/>
    <n v="1"/>
    <s v=""/>
    <s v=""/>
    <s v=""/>
    <s v=""/>
    <s v=""/>
    <s v=""/>
    <s v=""/>
    <s v=""/>
    <s v=""/>
    <s v="УФ"/>
  </r>
  <r>
    <n v="8"/>
    <x v="27"/>
    <s v="п. Сокол, -, д. 7"/>
    <n v="1958"/>
    <m/>
    <s v="Шлакоблок"/>
    <n v="3"/>
    <n v="4"/>
    <n v="1780"/>
    <n v="1598.6"/>
    <n v="1598.6"/>
    <n v="80"/>
    <n v="10372327"/>
    <m/>
    <m/>
    <m/>
    <n v="10372327"/>
    <n v="6488.3817089953709"/>
    <n v="6488.3817089953709"/>
    <x v="3"/>
    <x v="2"/>
    <m/>
    <m/>
    <s v="п. Сокол, -, д. 7: 2026"/>
    <n v="1"/>
    <s v=""/>
    <s v=""/>
    <s v=""/>
    <s v=""/>
    <s v=""/>
    <s v=""/>
    <s v=""/>
    <s v=""/>
    <s v=""/>
    <s v=""/>
    <n v="1"/>
    <s v=""/>
    <s v=""/>
    <s v=""/>
    <s v=""/>
    <s v=""/>
    <s v=""/>
    <s v=""/>
    <s v=""/>
    <s v=""/>
    <s v=""/>
    <s v="Рфа"/>
  </r>
  <r>
    <n v="9"/>
    <x v="27"/>
    <s v="п. Сокол, -, д. 8"/>
    <n v="1960"/>
    <m/>
    <s v="Шлакоблок"/>
    <n v="4"/>
    <n v="2"/>
    <n v="1402.4"/>
    <n v="1304.0999999999999"/>
    <n v="1304.0999999999999"/>
    <n v="79"/>
    <n v="9911966.8599999994"/>
    <m/>
    <m/>
    <m/>
    <n v="9911966.8599999994"/>
    <n v="7600.618710221609"/>
    <n v="7600.618710221609"/>
    <x v="3"/>
    <x v="2"/>
    <m/>
    <m/>
    <s v="п. Сокол, -, д. 8: 2026"/>
    <n v="1"/>
    <s v=""/>
    <s v=""/>
    <s v=""/>
    <s v=""/>
    <s v=""/>
    <s v=""/>
    <s v=""/>
    <s v=""/>
    <s v=""/>
    <s v=""/>
    <s v=""/>
    <n v="1"/>
    <s v=""/>
    <s v=""/>
    <s v=""/>
    <s v=""/>
    <s v=""/>
    <s v=""/>
    <s v=""/>
    <s v=""/>
    <s v=""/>
    <s v="УФ"/>
  </r>
  <r>
    <n v="10"/>
    <x v="27"/>
    <s v="п. Сылва, ул. Большевистская, д. 72"/>
    <n v="1963"/>
    <m/>
    <s v="Кирпич"/>
    <n v="2"/>
    <n v="2"/>
    <n v="501.7"/>
    <n v="442.8"/>
    <n v="442.8"/>
    <n v="35"/>
    <n v="5307925.8"/>
    <m/>
    <m/>
    <m/>
    <n v="5307925.8"/>
    <n v="11987.185636856368"/>
    <n v="11987.185636856368"/>
    <x v="3"/>
    <x v="1"/>
    <m/>
    <m/>
    <s v="п. Сылва, ул. Большевистская, д. 72: 2026"/>
    <n v="3"/>
    <s v=""/>
    <s v=""/>
    <s v=""/>
    <n v="1"/>
    <s v=""/>
    <n v="1"/>
    <s v=""/>
    <s v=""/>
    <s v=""/>
    <n v="1"/>
    <s v=""/>
    <s v=""/>
    <s v=""/>
    <s v=""/>
    <s v=""/>
    <s v=""/>
    <s v=""/>
    <s v=""/>
    <s v=""/>
    <s v=""/>
    <s v=""/>
    <s v="РВИС ( ХВС ВОД ) РК"/>
  </r>
  <r>
    <n v="11"/>
    <x v="27"/>
    <s v="п. Юго-Камский, ул. Ленина, д. 1"/>
    <n v="1965"/>
    <m/>
    <s v="Кирпич"/>
    <n v="2"/>
    <n v="2"/>
    <n v="682.7"/>
    <n v="626"/>
    <n v="626"/>
    <n v="27"/>
    <n v="1493549.62"/>
    <m/>
    <m/>
    <m/>
    <n v="1493549.62"/>
    <n v="2385.862012779553"/>
    <n v="2385.862012779553"/>
    <x v="3"/>
    <x v="1"/>
    <m/>
    <m/>
    <s v="п. Юго-Камский, ул. Ленина, д. 1: 2026"/>
    <n v="3"/>
    <s v=""/>
    <s v=""/>
    <s v=""/>
    <n v="1"/>
    <n v="1"/>
    <n v="1"/>
    <s v=""/>
    <s v=""/>
    <s v=""/>
    <s v=""/>
    <s v=""/>
    <s v=""/>
    <s v=""/>
    <s v=""/>
    <s v=""/>
    <s v=""/>
    <s v=""/>
    <s v=""/>
    <s v=""/>
    <s v=""/>
    <s v=""/>
    <s v="РВИС ( ХВС ГВС ВОД )"/>
  </r>
  <r>
    <n v="12"/>
    <x v="27"/>
    <s v="с. Платошино, ул. Владимирова, д. 4"/>
    <n v="1969"/>
    <m/>
    <s v="кирпич"/>
    <n v="2"/>
    <n v="2"/>
    <n v="605.5"/>
    <n v="545.6"/>
    <n v="324"/>
    <n v="27"/>
    <n v="6492540.3600000003"/>
    <m/>
    <m/>
    <m/>
    <n v="6492540.3600000003"/>
    <n v="11899.817375366569"/>
    <n v="11899.817375366569"/>
    <x v="3"/>
    <x v="1"/>
    <m/>
    <m/>
    <s v="с. Платошино, ул. Владимирова, д. 4: 2026"/>
    <n v="2"/>
    <s v=""/>
    <s v=""/>
    <s v=""/>
    <s v=""/>
    <n v="1"/>
    <s v=""/>
    <s v=""/>
    <s v=""/>
    <s v=""/>
    <n v="1"/>
    <s v=""/>
    <s v=""/>
    <s v=""/>
    <s v=""/>
    <s v=""/>
    <s v=""/>
    <s v=""/>
    <s v=""/>
    <s v=""/>
    <s v=""/>
    <s v=""/>
    <s v="РВИС ( ГВС ) РК"/>
  </r>
  <r>
    <n v="13"/>
    <x v="27"/>
    <s v="с. Усть-Качка, ул. Стройка, д. 1А"/>
    <n v="1963"/>
    <m/>
    <s v="Кирпич"/>
    <n v="1"/>
    <n v="1"/>
    <n v="387.4"/>
    <n v="312.89999999999998"/>
    <n v="312.89999999999998"/>
    <n v="27"/>
    <n v="10851318.07"/>
    <m/>
    <m/>
    <m/>
    <n v="10851318.07"/>
    <n v="34679.827644614896"/>
    <n v="34679.827644614896"/>
    <x v="3"/>
    <x v="1"/>
    <m/>
    <m/>
    <s v="с. Усть-Качка, ул. Стройка, д. 1А: 2026"/>
    <n v="8"/>
    <n v="1"/>
    <n v="1"/>
    <s v=""/>
    <n v="1"/>
    <n v="1"/>
    <n v="1"/>
    <s v=""/>
    <s v=""/>
    <s v=""/>
    <n v="1"/>
    <n v="1"/>
    <s v=""/>
    <s v=""/>
    <n v="1"/>
    <s v=""/>
    <s v=""/>
    <s v=""/>
    <s v=""/>
    <s v=""/>
    <s v=""/>
    <s v=""/>
    <s v="РВИС ( ЭЛ ТЕП ХВС ГВС ВОД ) РК Рфа РФ"/>
  </r>
  <r>
    <n v="0"/>
    <x v="1"/>
    <s v="Соликамский городской округ Пермского края"/>
    <s v=""/>
    <m/>
    <s v=""/>
    <s v=""/>
    <s v=""/>
    <n v="20444"/>
    <n v="16422.099999999999"/>
    <n v="16030.1"/>
    <n v="647"/>
    <n v="116575271.63"/>
    <n v="0"/>
    <n v="0"/>
    <n v="0"/>
    <n v="116575271.63"/>
    <m/>
    <m/>
    <x v="0"/>
    <x v="0"/>
    <m/>
    <m/>
    <s v=""/>
    <n v="0"/>
    <s v=""/>
    <s v=""/>
    <s v=""/>
    <s v=""/>
    <s v=""/>
    <s v=""/>
    <s v=""/>
    <s v=""/>
    <s v=""/>
    <s v=""/>
    <s v=""/>
    <s v=""/>
    <s v=""/>
    <s v=""/>
    <s v=""/>
    <s v=""/>
    <s v=""/>
    <s v=""/>
    <s v=""/>
    <s v=""/>
    <s v=""/>
    <s v=""/>
  </r>
  <r>
    <n v="1"/>
    <x v="28"/>
    <s v="г. Соликамск, ул. Большевистская, д. 30"/>
    <n v="2010"/>
    <m/>
    <s v="Кирпич"/>
    <n v="3"/>
    <n v="5"/>
    <n v="3475.9"/>
    <n v="2344.9"/>
    <n v="2246.9"/>
    <n v="102"/>
    <n v="33220531.899999999"/>
    <m/>
    <m/>
    <m/>
    <n v="33220531.899999999"/>
    <n v="14167.14226619472"/>
    <n v="14167.14226619472"/>
    <x v="3"/>
    <x v="1"/>
    <m/>
    <m/>
    <s v="г. Соликамск, ул. Большевистская, д. 30: 2026"/>
    <n v="1"/>
    <s v=""/>
    <s v=""/>
    <s v=""/>
    <s v=""/>
    <s v=""/>
    <s v=""/>
    <s v=""/>
    <s v=""/>
    <s v=""/>
    <n v="1"/>
    <s v=""/>
    <s v=""/>
    <s v=""/>
    <s v=""/>
    <s v=""/>
    <s v=""/>
    <s v=""/>
    <s v=""/>
    <s v=""/>
    <s v=""/>
    <s v=""/>
    <s v="РК"/>
  </r>
  <r>
    <n v="2"/>
    <x v="28"/>
    <s v="г. Соликамск, ул. Большевистская, д. 53"/>
    <n v="1961"/>
    <m/>
    <n v="0"/>
    <n v="5"/>
    <n v="4"/>
    <n v="2702.2"/>
    <n v="2589.4"/>
    <n v="2551.4"/>
    <n v="112"/>
    <n v="1404090.14"/>
    <m/>
    <m/>
    <m/>
    <n v="1404090.14"/>
    <n v="542.24536185989029"/>
    <n v="542.24536185989029"/>
    <x v="3"/>
    <x v="1"/>
    <m/>
    <m/>
    <s v="г. Соликамск, ул. Большевистская, д. 53: 2026"/>
    <n v="1"/>
    <n v="1"/>
    <s v=""/>
    <s v=""/>
    <s v=""/>
    <s v=""/>
    <s v=""/>
    <s v=""/>
    <s v=""/>
    <s v=""/>
    <s v=""/>
    <s v=""/>
    <s v=""/>
    <s v=""/>
    <s v=""/>
    <s v=""/>
    <s v=""/>
    <s v=""/>
    <s v=""/>
    <s v=""/>
    <s v=""/>
    <s v=""/>
    <s v="РВИС ( ЭЛ )"/>
  </r>
  <r>
    <n v="3"/>
    <x v="28"/>
    <s v="г. Соликамск, ул. Володарского, д. 24"/>
    <n v="1958"/>
    <m/>
    <s v="Кирпич"/>
    <n v="3"/>
    <n v="3"/>
    <n v="1966"/>
    <n v="1337.2"/>
    <n v="1282.2"/>
    <n v="55"/>
    <n v="18789828.739999998"/>
    <m/>
    <m/>
    <m/>
    <n v="18789828.739999998"/>
    <n v="14051.621851630271"/>
    <n v="14051.621851630271"/>
    <x v="3"/>
    <x v="1"/>
    <m/>
    <m/>
    <s v="г. Соликамск, ул. Володарского, д. 24: 2026"/>
    <n v="1"/>
    <s v=""/>
    <s v=""/>
    <s v=""/>
    <s v=""/>
    <s v=""/>
    <s v=""/>
    <s v=""/>
    <s v=""/>
    <s v=""/>
    <n v="1"/>
    <s v=""/>
    <s v=""/>
    <s v=""/>
    <s v=""/>
    <s v=""/>
    <s v=""/>
    <s v=""/>
    <s v=""/>
    <s v=""/>
    <s v=""/>
    <s v=""/>
    <s v="РК"/>
  </r>
  <r>
    <n v="4"/>
    <x v="28"/>
    <s v="г. Соликамск, ул. Культуры, д. 19"/>
    <n v="1962"/>
    <m/>
    <s v="Кирпич"/>
    <n v="3"/>
    <n v="3"/>
    <n v="2067.9"/>
    <n v="1542.1"/>
    <n v="1542.1"/>
    <n v="0"/>
    <n v="19763726.780000001"/>
    <m/>
    <m/>
    <m/>
    <n v="19763726.780000001"/>
    <n v="12816.112301407173"/>
    <n v="12816.112301407173"/>
    <x v="3"/>
    <x v="1"/>
    <m/>
    <m/>
    <s v="г. Соликамск, ул. Культуры, д. 19: 2026"/>
    <n v="1"/>
    <s v=""/>
    <s v=""/>
    <s v=""/>
    <s v=""/>
    <s v=""/>
    <s v=""/>
    <s v=""/>
    <s v=""/>
    <s v=""/>
    <n v="1"/>
    <s v=""/>
    <s v=""/>
    <s v=""/>
    <s v=""/>
    <s v=""/>
    <s v=""/>
    <s v=""/>
    <s v=""/>
    <s v=""/>
    <s v=""/>
    <s v=""/>
    <s v="РК"/>
  </r>
  <r>
    <n v="5"/>
    <x v="28"/>
    <s v="г. Соликамск, ул. Матросова, д. 36"/>
    <n v="1964"/>
    <m/>
    <s v="Кирпич"/>
    <n v="5"/>
    <n v="4"/>
    <n v="3706.6"/>
    <n v="2891.2"/>
    <n v="2690.2"/>
    <n v="128"/>
    <n v="12113354.130000001"/>
    <m/>
    <m/>
    <m/>
    <n v="12113354.130000001"/>
    <n v="4189.7323360542341"/>
    <n v="4189.7323360542341"/>
    <x v="3"/>
    <x v="1"/>
    <m/>
    <m/>
    <s v="г. Соликамск, ул. Матросова, д. 36: 2026"/>
    <n v="3"/>
    <s v=""/>
    <n v="1"/>
    <s v=""/>
    <n v="1"/>
    <s v=""/>
    <n v="1"/>
    <s v=""/>
    <s v=""/>
    <s v=""/>
    <s v=""/>
    <s v=""/>
    <s v=""/>
    <s v=""/>
    <s v=""/>
    <s v=""/>
    <s v=""/>
    <s v=""/>
    <s v=""/>
    <s v=""/>
    <s v=""/>
    <s v=""/>
    <s v="РВИС ( ТЕП ХВС ВОД )"/>
  </r>
  <r>
    <n v="6"/>
    <x v="28"/>
    <s v="г. Соликамск, ул. Молодежная, д. 1А"/>
    <n v="1968"/>
    <m/>
    <s v="Кирпич"/>
    <n v="5"/>
    <n v="4"/>
    <n v="3716.9"/>
    <n v="3017.1"/>
    <n v="3017.1"/>
    <n v="152"/>
    <n v="16739133.49"/>
    <m/>
    <m/>
    <m/>
    <n v="16739133.49"/>
    <n v="5548.0870670511422"/>
    <n v="5548.0870670511422"/>
    <x v="3"/>
    <x v="1"/>
    <m/>
    <m/>
    <s v="г. Соликамск, ул. Молодежная, д. 1А: 2026"/>
    <n v="1"/>
    <s v=""/>
    <s v=""/>
    <s v=""/>
    <s v=""/>
    <s v=""/>
    <s v=""/>
    <s v=""/>
    <s v=""/>
    <s v=""/>
    <n v="1"/>
    <s v=""/>
    <s v=""/>
    <s v=""/>
    <s v=""/>
    <s v=""/>
    <s v=""/>
    <s v=""/>
    <s v=""/>
    <s v=""/>
    <s v=""/>
    <s v=""/>
    <s v="РК"/>
  </r>
  <r>
    <n v="7"/>
    <x v="28"/>
    <s v="г. Соликамск, ул. Розалии Землячки, д. 6"/>
    <n v="1951"/>
    <m/>
    <s v="Дерево"/>
    <n v="2"/>
    <n v="1"/>
    <n v="305.60000000000002"/>
    <n v="276.2"/>
    <n v="276.2"/>
    <n v="0"/>
    <n v="2920738.38"/>
    <m/>
    <m/>
    <m/>
    <n v="2920738.38"/>
    <n v="10574.722592324402"/>
    <n v="10574.722592324402"/>
    <x v="3"/>
    <x v="1"/>
    <m/>
    <m/>
    <s v="г. Соликамск, ул. Розалии Землячки, д. 6: 2026"/>
    <n v="1"/>
    <s v=""/>
    <s v=""/>
    <s v=""/>
    <s v=""/>
    <s v=""/>
    <s v=""/>
    <s v=""/>
    <s v=""/>
    <s v=""/>
    <n v="1"/>
    <s v=""/>
    <s v=""/>
    <s v=""/>
    <s v=""/>
    <s v=""/>
    <s v=""/>
    <s v=""/>
    <s v=""/>
    <s v=""/>
    <s v=""/>
    <s v=""/>
    <s v="РК"/>
  </r>
  <r>
    <n v="8"/>
    <x v="28"/>
    <s v="г. Соликамск, ул. Черняховского /3-й Пятилетки, 34, д. 25"/>
    <n v="1959"/>
    <m/>
    <s v="кирпич"/>
    <n v="4"/>
    <n v="4"/>
    <n v="2502.9"/>
    <n v="2424"/>
    <n v="2424"/>
    <n v="98"/>
    <n v="11623868.07"/>
    <m/>
    <m/>
    <m/>
    <n v="11623868.07"/>
    <n v="4795.3251113861388"/>
    <n v="4795.3251113861388"/>
    <x v="3"/>
    <x v="1"/>
    <m/>
    <m/>
    <s v="г. Соликамск, ул. Черняховского /3-й Пятилетки, 34, д. 25: 2026"/>
    <n v="5"/>
    <n v="1"/>
    <n v="1"/>
    <s v=""/>
    <n v="1"/>
    <n v="1"/>
    <n v="1"/>
    <s v=""/>
    <s v=""/>
    <s v=""/>
    <s v=""/>
    <s v=""/>
    <s v=""/>
    <s v=""/>
    <s v=""/>
    <s v=""/>
    <s v=""/>
    <s v=""/>
    <s v=""/>
    <s v=""/>
    <s v=""/>
    <s v=""/>
    <s v="РВИС ( ЭЛ ТЕП ХВС ГВС ВОД )"/>
  </r>
  <r>
    <n v="0"/>
    <x v="1"/>
    <s v="Чайковский городской округ Пермского края"/>
    <s v=""/>
    <m/>
    <s v=""/>
    <s v=""/>
    <s v=""/>
    <n v="23721.800000000003"/>
    <n v="21335.300000000003"/>
    <n v="20882.699999999997"/>
    <n v="926"/>
    <n v="253192447.80000001"/>
    <n v="0"/>
    <n v="0"/>
    <n v="0"/>
    <n v="253192447.80000001"/>
    <m/>
    <m/>
    <x v="0"/>
    <x v="0"/>
    <m/>
    <m/>
    <s v=""/>
    <n v="0"/>
    <s v=""/>
    <s v=""/>
    <s v=""/>
    <s v=""/>
    <s v=""/>
    <s v=""/>
    <s v=""/>
    <s v=""/>
    <s v=""/>
    <s v=""/>
    <s v=""/>
    <s v=""/>
    <s v=""/>
    <s v=""/>
    <s v=""/>
    <s v=""/>
    <s v=""/>
    <s v=""/>
    <s v=""/>
    <s v=""/>
    <s v=""/>
    <s v=""/>
  </r>
  <r>
    <n v="1"/>
    <x v="29"/>
    <s v="г. Чайковский, б-р Приморский, д. 31"/>
    <n v="1960"/>
    <m/>
    <s v="Кирпич"/>
    <n v="3"/>
    <n v="3"/>
    <n v="1692"/>
    <n v="1583.6"/>
    <n v="1583.6"/>
    <n v="42"/>
    <n v="3701605.32"/>
    <m/>
    <m/>
    <m/>
    <n v="3701605.32"/>
    <n v="2337.462313715585"/>
    <n v="2337.462313715585"/>
    <x v="3"/>
    <x v="2"/>
    <m/>
    <m/>
    <s v="г. Чайковский, б-р Приморский, д. 31: 2026"/>
    <n v="3"/>
    <s v=""/>
    <s v=""/>
    <s v=""/>
    <n v="1"/>
    <n v="1"/>
    <n v="1"/>
    <s v=""/>
    <s v=""/>
    <s v=""/>
    <s v=""/>
    <s v=""/>
    <s v=""/>
    <s v=""/>
    <s v=""/>
    <s v=""/>
    <s v=""/>
    <s v=""/>
    <s v=""/>
    <s v=""/>
    <s v=""/>
    <s v=""/>
    <s v="РВИС ( ХВС ГВС ВОД )"/>
  </r>
  <r>
    <n v="2"/>
    <x v="29"/>
    <s v="г. Чайковский, б-р Приморский, д. 45"/>
    <n v="1959"/>
    <m/>
    <s v="Кирпич"/>
    <n v="3"/>
    <n v="3"/>
    <n v="1637.6"/>
    <n v="1503.7"/>
    <n v="1503.7"/>
    <n v="50"/>
    <n v="26262469.59"/>
    <m/>
    <m/>
    <m/>
    <n v="26262469.59"/>
    <n v="17465.232154020083"/>
    <n v="17465.232154020083"/>
    <x v="3"/>
    <x v="1"/>
    <m/>
    <m/>
    <s v="г. Чайковский, б-р Приморский, д. 45: 2026"/>
    <n v="4"/>
    <s v=""/>
    <n v="1"/>
    <s v=""/>
    <s v=""/>
    <n v="1"/>
    <n v="1"/>
    <s v=""/>
    <s v=""/>
    <s v=""/>
    <s v=""/>
    <n v="1"/>
    <s v=""/>
    <s v=""/>
    <s v=""/>
    <s v=""/>
    <s v=""/>
    <s v=""/>
    <s v=""/>
    <s v=""/>
    <s v=""/>
    <s v=""/>
    <s v="РВИС ( ТЕП ГВС ВОД ) Рфа"/>
  </r>
  <r>
    <n v="3"/>
    <x v="29"/>
    <s v="г. Чайковский, б-р Приморский, д. 61"/>
    <n v="1962"/>
    <m/>
    <s v="Кирпич"/>
    <n v="5"/>
    <n v="4"/>
    <n v="2454.5"/>
    <n v="2454.5"/>
    <n v="2454.5"/>
    <n v="122"/>
    <n v="11053889.84"/>
    <m/>
    <m/>
    <m/>
    <n v="11053889.84"/>
    <n v="4503.5199999999995"/>
    <n v="4503.5199999999995"/>
    <x v="3"/>
    <x v="2"/>
    <m/>
    <m/>
    <s v="г. Чайковский, б-р Приморский, д. 61: 2026"/>
    <n v="1"/>
    <s v=""/>
    <s v=""/>
    <s v=""/>
    <s v=""/>
    <s v=""/>
    <s v=""/>
    <s v=""/>
    <s v=""/>
    <s v=""/>
    <n v="1"/>
    <s v=""/>
    <s v=""/>
    <s v=""/>
    <s v=""/>
    <s v=""/>
    <s v=""/>
    <s v=""/>
    <s v=""/>
    <s v=""/>
    <s v=""/>
    <s v=""/>
    <s v="РК"/>
  </r>
  <r>
    <n v="4"/>
    <x v="29"/>
    <s v="г. Чайковский, ул. Горького, д. 10"/>
    <n v="1960"/>
    <m/>
    <s v="Крупные блоки"/>
    <n v="3"/>
    <n v="2"/>
    <n v="1049.5"/>
    <n v="976.9"/>
    <n v="966.5"/>
    <n v="41"/>
    <n v="18004382.41"/>
    <m/>
    <m/>
    <m/>
    <n v="18004382.41"/>
    <n v="18430.11813901116"/>
    <n v="18430.11813901116"/>
    <x v="3"/>
    <x v="1"/>
    <m/>
    <m/>
    <s v="г. Чайковский, ул. Горького, д. 10: 2026"/>
    <n v="6"/>
    <n v="1"/>
    <n v="1"/>
    <s v=""/>
    <n v="1"/>
    <n v="1"/>
    <n v="1"/>
    <s v=""/>
    <s v=""/>
    <s v=""/>
    <s v=""/>
    <n v="1"/>
    <s v=""/>
    <s v=""/>
    <s v=""/>
    <s v=""/>
    <s v=""/>
    <s v=""/>
    <s v=""/>
    <s v=""/>
    <s v=""/>
    <s v=""/>
    <s v="РВИС ( ЭЛ ТЕП ХВС ГВС ВОД ) Рфа"/>
  </r>
  <r>
    <n v="5"/>
    <x v="29"/>
    <s v="г. Чайковский, ул. Горького, д. 4"/>
    <n v="1960"/>
    <m/>
    <s v="Крупные блоки"/>
    <n v="3"/>
    <n v="2"/>
    <n v="1054.0999999999999"/>
    <n v="979.9"/>
    <n v="979.9"/>
    <n v="30"/>
    <n v="10762382.08"/>
    <m/>
    <m/>
    <m/>
    <n v="10762382.08"/>
    <n v="10983.143259516277"/>
    <n v="10983.143259516277"/>
    <x v="3"/>
    <x v="2"/>
    <m/>
    <m/>
    <s v="г. Чайковский, ул. Горького, д. 4: 2026"/>
    <n v="3"/>
    <s v=""/>
    <n v="1"/>
    <s v=""/>
    <s v=""/>
    <n v="1"/>
    <n v="1"/>
    <s v=""/>
    <s v=""/>
    <s v=""/>
    <s v=""/>
    <s v=""/>
    <s v=""/>
    <s v=""/>
    <s v=""/>
    <s v=""/>
    <s v=""/>
    <s v=""/>
    <s v=""/>
    <s v=""/>
    <s v=""/>
    <s v=""/>
    <s v="РВИС ( ТЕП ГВС ВОД )"/>
  </r>
  <r>
    <n v="6"/>
    <x v="29"/>
    <s v="г. Чайковский, ул. Кабалевского, д. 38"/>
    <n v="1968"/>
    <m/>
    <s v="Силикальцит"/>
    <n v="5"/>
    <n v="4"/>
    <n v="3010"/>
    <n v="2632"/>
    <n v="2368.8000000000002"/>
    <n v="130"/>
    <n v="25970490.699999999"/>
    <m/>
    <m/>
    <m/>
    <n v="25970490.699999999"/>
    <n v="9867.2077127659577"/>
    <n v="9867.2077127659577"/>
    <x v="3"/>
    <x v="2"/>
    <m/>
    <m/>
    <s v="г. Чайковский, ул. Кабалевского, д. 38: 2026"/>
    <n v="5"/>
    <s v=""/>
    <n v="1"/>
    <s v=""/>
    <n v="1"/>
    <n v="1"/>
    <n v="1"/>
    <s v=""/>
    <s v=""/>
    <s v=""/>
    <n v="1"/>
    <s v=""/>
    <s v=""/>
    <s v=""/>
    <s v=""/>
    <s v=""/>
    <s v=""/>
    <s v=""/>
    <s v=""/>
    <s v=""/>
    <s v=""/>
    <s v=""/>
    <s v="РВИС ( ТЕП ХВС ГВС ВОД ) РК"/>
  </r>
  <r>
    <n v="7"/>
    <x v="29"/>
    <s v="г. Чайковский, ул. Кабалевского, д. 8"/>
    <n v="1965"/>
    <m/>
    <s v="силикальцитный"/>
    <n v="4"/>
    <n v="3"/>
    <n v="2242.8000000000002"/>
    <n v="2053.4"/>
    <n v="2053.4"/>
    <n v="94"/>
    <n v="9250540.7400000002"/>
    <m/>
    <m/>
    <m/>
    <n v="9250540.7400000002"/>
    <n v="4504.9872114541731"/>
    <n v="4504.9872114541731"/>
    <x v="3"/>
    <x v="2"/>
    <m/>
    <m/>
    <s v="г. Чайковский, ул. Кабалевского, д. 8: 2026"/>
    <n v="4"/>
    <s v=""/>
    <n v="1"/>
    <s v=""/>
    <n v="1"/>
    <n v="1"/>
    <n v="1"/>
    <s v=""/>
    <s v=""/>
    <s v=""/>
    <s v=""/>
    <s v=""/>
    <s v=""/>
    <s v=""/>
    <s v=""/>
    <s v=""/>
    <s v=""/>
    <s v=""/>
    <s v=""/>
    <s v=""/>
    <s v=""/>
    <s v=""/>
    <s v="РВИС ( ТЕП ХВС ГВС ВОД )"/>
  </r>
  <r>
    <n v="8"/>
    <x v="29"/>
    <s v="г. Чайковский, ул. Карла Маркса, д. 27"/>
    <n v="1960"/>
    <m/>
    <s v="Крупные блоки"/>
    <n v="3"/>
    <n v="2"/>
    <n v="1039.8"/>
    <n v="969.6"/>
    <n v="969.6"/>
    <n v="30"/>
    <n v="20554152.919999998"/>
    <m/>
    <m/>
    <m/>
    <n v="20554152.919999998"/>
    <n v="21198.590057755773"/>
    <n v="21198.590057755773"/>
    <x v="3"/>
    <x v="2"/>
    <m/>
    <m/>
    <s v="г. Чайковский, ул. Карла Маркса, д. 27: 2026"/>
    <n v="4"/>
    <s v=""/>
    <n v="1"/>
    <s v=""/>
    <s v=""/>
    <n v="1"/>
    <n v="1"/>
    <s v=""/>
    <s v=""/>
    <s v=""/>
    <n v="1"/>
    <s v=""/>
    <s v=""/>
    <s v=""/>
    <s v=""/>
    <s v=""/>
    <s v=""/>
    <s v=""/>
    <s v=""/>
    <s v=""/>
    <s v=""/>
    <s v=""/>
    <s v="РВИС ( ТЕП ГВС ВОД ) РК"/>
  </r>
  <r>
    <n v="9"/>
    <x v="29"/>
    <s v="г. Чайковский, ул. Карла Маркса, д. 37"/>
    <n v="1960"/>
    <m/>
    <s v="Силикальцит"/>
    <n v="3"/>
    <n v="2"/>
    <n v="1066.7"/>
    <n v="938.1"/>
    <n v="938.1"/>
    <n v="43"/>
    <n v="21085896.240000002"/>
    <m/>
    <m/>
    <m/>
    <n v="21085896.240000002"/>
    <n v="22477.23722417653"/>
    <n v="22477.23722417653"/>
    <x v="3"/>
    <x v="2"/>
    <m/>
    <m/>
    <s v="г. Чайковский, ул. Карла Маркса, д. 37: 2026"/>
    <n v="4"/>
    <s v=""/>
    <n v="1"/>
    <s v=""/>
    <s v=""/>
    <n v="1"/>
    <n v="1"/>
    <s v=""/>
    <s v=""/>
    <s v=""/>
    <n v="1"/>
    <s v=""/>
    <s v=""/>
    <s v=""/>
    <s v=""/>
    <s v=""/>
    <s v=""/>
    <s v=""/>
    <s v=""/>
    <s v=""/>
    <s v=""/>
    <s v=""/>
    <s v="РВИС ( ТЕП ГВС ВОД ) РК"/>
  </r>
  <r>
    <n v="10"/>
    <x v="29"/>
    <s v="г. Чайковский, ул. Ленина, д. 11"/>
    <n v="1961"/>
    <m/>
    <s v="Крупные блоки"/>
    <n v="3"/>
    <n v="2"/>
    <n v="1070.3"/>
    <n v="983.7"/>
    <n v="940.3"/>
    <n v="34"/>
    <n v="18361210.57"/>
    <m/>
    <m/>
    <m/>
    <n v="18361210.57"/>
    <n v="18665.457527701536"/>
    <n v="18665.457527701536"/>
    <x v="3"/>
    <x v="1"/>
    <m/>
    <m/>
    <s v="г. Чайковский, ул. Ленина, д. 11: 2026"/>
    <n v="6"/>
    <n v="1"/>
    <n v="1"/>
    <s v=""/>
    <n v="1"/>
    <n v="1"/>
    <n v="1"/>
    <s v=""/>
    <s v=""/>
    <s v=""/>
    <s v=""/>
    <n v="1"/>
    <s v=""/>
    <s v=""/>
    <s v=""/>
    <s v=""/>
    <s v=""/>
    <s v=""/>
    <s v=""/>
    <s v=""/>
    <s v=""/>
    <s v=""/>
    <s v="РВИС ( ЭЛ ТЕП ХВС ГВС ВОД ) Рфа"/>
  </r>
  <r>
    <n v="11"/>
    <x v="29"/>
    <s v="г. Чайковский, ул. Ленина, д. 19"/>
    <n v="1961"/>
    <m/>
    <s v="Крупные блоки"/>
    <n v="3"/>
    <n v="2"/>
    <n v="1056.9000000000001"/>
    <n v="982.6"/>
    <n v="982.6"/>
    <n v="60"/>
    <n v="21291483.020000003"/>
    <m/>
    <m/>
    <m/>
    <n v="21291483.020000003"/>
    <n v="21668.515184205175"/>
    <n v="21668.515184205175"/>
    <x v="3"/>
    <x v="2"/>
    <m/>
    <m/>
    <s v="г. Чайковский, ул. Ленина, д. 19: 2026"/>
    <n v="5"/>
    <s v=""/>
    <n v="1"/>
    <s v=""/>
    <n v="1"/>
    <n v="1"/>
    <n v="1"/>
    <s v=""/>
    <s v=""/>
    <s v=""/>
    <n v="1"/>
    <s v=""/>
    <s v=""/>
    <s v=""/>
    <s v=""/>
    <s v=""/>
    <s v=""/>
    <s v=""/>
    <s v=""/>
    <s v=""/>
    <s v=""/>
    <s v=""/>
    <s v="РВИС ( ТЕП ХВС ГВС ВОД ) РК"/>
  </r>
  <r>
    <n v="12"/>
    <x v="29"/>
    <s v="г. Чайковский, ул. Ленина, д. 25"/>
    <n v="1961"/>
    <m/>
    <s v="Крупные блоки"/>
    <n v="3"/>
    <n v="2"/>
    <n v="1052.9000000000001"/>
    <n v="977.7"/>
    <n v="934.3"/>
    <n v="48"/>
    <n v="21210902.140000001"/>
    <m/>
    <m/>
    <m/>
    <n v="21210902.140000001"/>
    <n v="21694.693812007772"/>
    <n v="21694.693812007772"/>
    <x v="3"/>
    <x v="2"/>
    <m/>
    <m/>
    <s v="г. Чайковский, ул. Ленина, д. 25: 2026"/>
    <n v="5"/>
    <s v=""/>
    <n v="1"/>
    <s v=""/>
    <n v="1"/>
    <n v="1"/>
    <n v="1"/>
    <s v=""/>
    <s v=""/>
    <s v=""/>
    <n v="1"/>
    <s v=""/>
    <s v=""/>
    <s v=""/>
    <s v=""/>
    <s v=""/>
    <s v=""/>
    <s v=""/>
    <s v=""/>
    <s v=""/>
    <s v=""/>
    <s v=""/>
    <s v="РВИС ( ТЕП ХВС ГВС ВОД ) РК"/>
  </r>
  <r>
    <n v="13"/>
    <x v="29"/>
    <s v="г. Чайковский, ул. Ленина, д. 70"/>
    <n v="1974"/>
    <m/>
    <s v="силикальцитный"/>
    <n v="5"/>
    <n v="6"/>
    <n v="5294.7"/>
    <n v="4299.6000000000004"/>
    <n v="4207.3999999999996"/>
    <n v="202"/>
    <n v="45683042.230000004"/>
    <m/>
    <m/>
    <m/>
    <n v="45683042.230000004"/>
    <n v="10624.951676900177"/>
    <n v="10624.951676900177"/>
    <x v="3"/>
    <x v="2"/>
    <m/>
    <m/>
    <s v="г. Чайковский, ул. Ленина, д. 70: 2026"/>
    <n v="5"/>
    <s v=""/>
    <n v="1"/>
    <s v=""/>
    <n v="1"/>
    <n v="1"/>
    <n v="1"/>
    <s v=""/>
    <s v=""/>
    <s v=""/>
    <n v="1"/>
    <s v=""/>
    <s v=""/>
    <s v=""/>
    <s v=""/>
    <s v=""/>
    <s v=""/>
    <s v=""/>
    <s v=""/>
    <s v=""/>
    <s v=""/>
    <s v=""/>
    <s v="РВИС ( ТЕП ХВС ГВС ВОД ) РК"/>
  </r>
  <r>
    <n v="0"/>
    <x v="1"/>
    <s v="Чердынский городской округ Пермского края"/>
    <s v=""/>
    <m/>
    <s v=""/>
    <s v=""/>
    <s v=""/>
    <n v="2162.5"/>
    <n v="1547.2"/>
    <n v="667.6"/>
    <n v="81"/>
    <n v="21970156.640000001"/>
    <n v="0"/>
    <n v="0"/>
    <n v="0"/>
    <n v="21970156.640000001"/>
    <m/>
    <m/>
    <x v="0"/>
    <x v="0"/>
    <m/>
    <m/>
    <s v=""/>
    <n v="0"/>
    <s v=""/>
    <s v=""/>
    <s v=""/>
    <s v=""/>
    <s v=""/>
    <s v=""/>
    <s v=""/>
    <s v=""/>
    <s v=""/>
    <s v=""/>
    <s v=""/>
    <s v=""/>
    <s v=""/>
    <s v=""/>
    <s v=""/>
    <s v=""/>
    <s v=""/>
    <s v=""/>
    <s v=""/>
    <s v=""/>
    <s v=""/>
    <s v=""/>
  </r>
  <r>
    <n v="1"/>
    <x v="31"/>
    <s v="пгт Ныроб, ул. Уждавиниса, д. 20"/>
    <n v="1970"/>
    <m/>
    <s v="Кирпич"/>
    <n v="3"/>
    <n v="4"/>
    <n v="2162.5"/>
    <n v="1547.2"/>
    <n v="667.6"/>
    <n v="81"/>
    <n v="21970156.640000001"/>
    <m/>
    <m/>
    <m/>
    <n v="21970156.640000001"/>
    <n v="14199.946122026888"/>
    <n v="14199.946122026888"/>
    <x v="3"/>
    <x v="1"/>
    <m/>
    <m/>
    <s v="пгт Ныроб, ул. Уждавиниса, д. 20: 2026"/>
    <n v="6"/>
    <n v="1"/>
    <s v=""/>
    <s v=""/>
    <n v="1"/>
    <s v=""/>
    <n v="1"/>
    <n v="1"/>
    <s v=""/>
    <s v=""/>
    <s v=""/>
    <n v="1"/>
    <s v=""/>
    <s v=""/>
    <n v="1"/>
    <s v=""/>
    <s v=""/>
    <s v=""/>
    <s v=""/>
    <s v=""/>
    <s v=""/>
    <s v=""/>
    <s v="РВИС ( ЭЛ ХВС ВОД ) РП Рфа РФ"/>
  </r>
  <r>
    <n v="0"/>
    <x v="1"/>
    <s v="Чернушинский городской округ Пермского края"/>
    <s v=""/>
    <m/>
    <s v=""/>
    <s v=""/>
    <s v=""/>
    <n v="16774.88"/>
    <n v="13192.5"/>
    <n v="13192.5"/>
    <n v="638"/>
    <n v="25506142.700000003"/>
    <n v="0"/>
    <n v="0"/>
    <n v="0"/>
    <n v="25506142.700000003"/>
    <m/>
    <m/>
    <x v="0"/>
    <x v="0"/>
    <m/>
    <m/>
    <s v=""/>
    <n v="0"/>
    <s v=""/>
    <s v=""/>
    <s v=""/>
    <s v=""/>
    <s v=""/>
    <s v=""/>
    <s v=""/>
    <s v=""/>
    <s v=""/>
    <s v=""/>
    <s v=""/>
    <s v=""/>
    <s v=""/>
    <s v=""/>
    <s v=""/>
    <s v=""/>
    <s v=""/>
    <s v=""/>
    <s v=""/>
    <s v=""/>
    <s v=""/>
    <s v=""/>
  </r>
  <r>
    <n v="1"/>
    <x v="32"/>
    <s v="г. Чернушка, б-р 48 Стрелковой Бригады, д. 8"/>
    <n v="1994"/>
    <m/>
    <s v="Кирпич"/>
    <n v="5"/>
    <n v="4"/>
    <n v="3531"/>
    <n v="2669.2"/>
    <n v="2669.2"/>
    <n v="111"/>
    <n v="4172229.6"/>
    <m/>
    <m/>
    <m/>
    <n v="4172229.6"/>
    <n v="1563.1011539037916"/>
    <n v="1563.1011539037916"/>
    <x v="3"/>
    <x v="1"/>
    <m/>
    <m/>
    <s v="г. Чернушка, б-р 48 Стрелковой Бригады, д. 8: 2026"/>
    <n v="2"/>
    <s v=""/>
    <s v=""/>
    <s v=""/>
    <n v="1"/>
    <n v="1"/>
    <s v=""/>
    <s v=""/>
    <s v=""/>
    <s v=""/>
    <s v=""/>
    <s v=""/>
    <s v=""/>
    <s v=""/>
    <s v=""/>
    <s v=""/>
    <s v=""/>
    <s v=""/>
    <s v=""/>
    <s v=""/>
    <s v=""/>
    <s v=""/>
    <s v="РВИС ( ХВС ГВС )"/>
  </r>
  <r>
    <n v="2"/>
    <x v="32"/>
    <s v="г. Чернушка, б-р Генерала Куприянова, д. 3"/>
    <n v="1995"/>
    <m/>
    <s v="Кирпич"/>
    <n v="5"/>
    <n v="6"/>
    <n v="5567.58"/>
    <n v="4236.8999999999996"/>
    <n v="4236.8999999999996"/>
    <n v="189"/>
    <n v="13850134.710000001"/>
    <m/>
    <m/>
    <m/>
    <n v="13850134.710000001"/>
    <n v="3268.9312256602711"/>
    <n v="3268.9312256602711"/>
    <x v="3"/>
    <x v="1"/>
    <m/>
    <m/>
    <s v="г. Чернушка, б-р Генерала Куприянова, д. 3: 2026"/>
    <n v="1"/>
    <s v=""/>
    <n v="1"/>
    <s v=""/>
    <s v=""/>
    <s v=""/>
    <s v=""/>
    <s v=""/>
    <s v=""/>
    <s v=""/>
    <s v=""/>
    <s v=""/>
    <s v=""/>
    <s v=""/>
    <s v=""/>
    <s v=""/>
    <s v=""/>
    <s v=""/>
    <s v=""/>
    <s v=""/>
    <s v=""/>
    <s v=""/>
    <s v="РВИС ( ТЕП )"/>
  </r>
  <r>
    <n v="3"/>
    <x v="32"/>
    <s v="г. Чернушка, ул. Мира, д. 38"/>
    <n v="1987"/>
    <m/>
    <s v="Кирпич"/>
    <n v="5"/>
    <n v="9"/>
    <n v="7676.3"/>
    <n v="6286.4"/>
    <n v="6286.4"/>
    <n v="338"/>
    <n v="7483778.3900000006"/>
    <m/>
    <m/>
    <m/>
    <n v="7483778.3900000006"/>
    <n v="1190.4712379104099"/>
    <n v="1190.4712379104099"/>
    <x v="3"/>
    <x v="2"/>
    <m/>
    <m/>
    <s v="г. Чернушка, ул. Мира, д. 38: 2026"/>
    <n v="2"/>
    <n v="1"/>
    <s v=""/>
    <s v=""/>
    <s v=""/>
    <s v=""/>
    <n v="1"/>
    <s v=""/>
    <s v=""/>
    <s v=""/>
    <s v=""/>
    <s v=""/>
    <s v=""/>
    <s v=""/>
    <s v=""/>
    <s v=""/>
    <s v=""/>
    <s v=""/>
    <s v=""/>
    <s v=""/>
    <s v=""/>
    <s v=""/>
    <s v="РВИС ( ЭЛ ВОД )"/>
  </r>
  <r>
    <n v="0"/>
    <x v="1"/>
    <s v="Чусовской городской округ Пермского края"/>
    <s v=""/>
    <m/>
    <s v=""/>
    <s v=""/>
    <s v=""/>
    <n v="62199.549999999996"/>
    <n v="55166.959999999992"/>
    <n v="52259.069999999978"/>
    <n v="1718"/>
    <n v="345711174.63999999"/>
    <n v="0"/>
    <n v="0"/>
    <n v="0"/>
    <n v="345711174.63999999"/>
    <m/>
    <m/>
    <x v="0"/>
    <x v="0"/>
    <m/>
    <m/>
    <s v=""/>
    <n v="0"/>
    <s v=""/>
    <s v=""/>
    <s v=""/>
    <s v=""/>
    <s v=""/>
    <s v=""/>
    <s v=""/>
    <s v=""/>
    <s v=""/>
    <s v=""/>
    <s v=""/>
    <s v=""/>
    <s v=""/>
    <s v=""/>
    <s v=""/>
    <s v=""/>
    <s v=""/>
    <s v=""/>
    <s v=""/>
    <s v=""/>
    <s v=""/>
    <s v=""/>
  </r>
  <r>
    <n v="1"/>
    <x v="33"/>
    <s v="г. Чусовой, ул. 50 лет ВЛКСМ, д. 12"/>
    <n v="1977"/>
    <m/>
    <s v="крупноблочные"/>
    <n v="5"/>
    <n v="4"/>
    <n v="3438.62"/>
    <n v="3438.62"/>
    <n v="3438.62"/>
    <n v="70"/>
    <n v="15485893.939999999"/>
    <m/>
    <m/>
    <m/>
    <n v="15485893.939999999"/>
    <n v="4503.519999302046"/>
    <n v="4503.519999302046"/>
    <x v="3"/>
    <x v="2"/>
    <m/>
    <m/>
    <s v="г. Чусовой, ул. 50 лет ВЛКСМ, д. 12: 2026"/>
    <n v="1"/>
    <s v=""/>
    <s v=""/>
    <s v=""/>
    <s v=""/>
    <s v=""/>
    <s v=""/>
    <s v=""/>
    <s v=""/>
    <s v=""/>
    <n v="1"/>
    <s v=""/>
    <s v=""/>
    <s v=""/>
    <s v=""/>
    <s v=""/>
    <s v=""/>
    <s v=""/>
    <s v=""/>
    <s v=""/>
    <s v=""/>
    <s v=""/>
    <s v="РК"/>
  </r>
  <r>
    <n v="2"/>
    <x v="33"/>
    <s v="г. Чусовой, ул. 50 лет ВЛКСМ, д. 13"/>
    <n v="1972"/>
    <m/>
    <s v="Кирпич"/>
    <n v="5"/>
    <n v="6"/>
    <n v="4946.3"/>
    <n v="4485.55"/>
    <n v="4479.1000000000004"/>
    <n v="155"/>
    <n v="24149617.27"/>
    <m/>
    <m/>
    <m/>
    <n v="24149617.27"/>
    <n v="5383.8698197545446"/>
    <n v="5383.8698197545446"/>
    <x v="3"/>
    <x v="1"/>
    <m/>
    <m/>
    <s v="г. Чусовой, ул. 50 лет ВЛКСМ, д. 13: 2026"/>
    <n v="1"/>
    <s v=""/>
    <s v=""/>
    <s v=""/>
    <s v=""/>
    <s v=""/>
    <s v=""/>
    <s v=""/>
    <s v=""/>
    <s v=""/>
    <s v=""/>
    <n v="1"/>
    <s v=""/>
    <s v=""/>
    <s v=""/>
    <s v=""/>
    <s v=""/>
    <s v=""/>
    <s v=""/>
    <s v=""/>
    <s v=""/>
    <s v=""/>
    <s v="Рфа"/>
  </r>
  <r>
    <n v="3"/>
    <x v="33"/>
    <s v="г. Чусовой, ул. 50 лет ВЛКСМ, д. 15"/>
    <n v="1969"/>
    <m/>
    <s v="Крупные блоки"/>
    <n v="5"/>
    <n v="4"/>
    <n v="3734.8"/>
    <n v="3403.3"/>
    <n v="3403.3"/>
    <n v="116"/>
    <n v="18234638.129999999"/>
    <m/>
    <m/>
    <m/>
    <n v="18234638.129999999"/>
    <n v="5357.9285193782498"/>
    <n v="5357.9285193782498"/>
    <x v="3"/>
    <x v="2"/>
    <m/>
    <m/>
    <s v="г. Чусовой, ул. 50 лет ВЛКСМ, д. 15: 2026"/>
    <n v="1"/>
    <s v=""/>
    <s v=""/>
    <s v=""/>
    <s v=""/>
    <s v=""/>
    <s v=""/>
    <s v=""/>
    <s v=""/>
    <s v=""/>
    <s v=""/>
    <n v="1"/>
    <s v=""/>
    <s v=""/>
    <s v=""/>
    <s v=""/>
    <s v=""/>
    <s v=""/>
    <s v=""/>
    <s v=""/>
    <s v=""/>
    <s v=""/>
    <s v="Рфа"/>
  </r>
  <r>
    <n v="4"/>
    <x v="33"/>
    <s v="г. Чусовой, ул. 50 лет ВЛКСМ, д. 20"/>
    <n v="1977"/>
    <m/>
    <s v="ж/блоки"/>
    <n v="5"/>
    <n v="8"/>
    <n v="7396.7"/>
    <n v="6121"/>
    <n v="5508.9"/>
    <n v="253"/>
    <n v="44041135.270000003"/>
    <m/>
    <m/>
    <m/>
    <n v="44041135.270000003"/>
    <n v="7195.0882649893811"/>
    <n v="7195.0882649893811"/>
    <x v="3"/>
    <x v="2"/>
    <m/>
    <m/>
    <s v="г. Чусовой, ул. 50 лет ВЛКСМ, д. 20: 2026"/>
    <n v="2"/>
    <s v=""/>
    <s v=""/>
    <s v=""/>
    <s v=""/>
    <s v=""/>
    <s v=""/>
    <n v="1"/>
    <s v=""/>
    <s v=""/>
    <s v=""/>
    <n v="1"/>
    <s v=""/>
    <s v=""/>
    <s v=""/>
    <s v=""/>
    <s v=""/>
    <s v=""/>
    <s v=""/>
    <s v=""/>
    <s v=""/>
    <s v=""/>
    <s v="РП Рфа"/>
  </r>
  <r>
    <n v="5"/>
    <x v="33"/>
    <s v="г. Чусовой, ул. 50 лет ВЛКСМ, д. 3Б"/>
    <n v="1974"/>
    <m/>
    <s v="блочный"/>
    <n v="5"/>
    <n v="4"/>
    <n v="2935.8"/>
    <n v="2935.8"/>
    <n v="2935.8"/>
    <n v="0"/>
    <n v="14333632.49"/>
    <m/>
    <m/>
    <m/>
    <n v="14333632.49"/>
    <n v="4882.3600006812449"/>
    <n v="4882.3600006812449"/>
    <x v="3"/>
    <x v="2"/>
    <m/>
    <m/>
    <s v="г. Чусовой, ул. 50 лет ВЛКСМ, д. 3Б: 2026"/>
    <n v="1"/>
    <s v=""/>
    <s v=""/>
    <s v=""/>
    <s v=""/>
    <s v=""/>
    <s v=""/>
    <s v=""/>
    <s v=""/>
    <s v=""/>
    <s v=""/>
    <n v="1"/>
    <s v=""/>
    <s v=""/>
    <s v=""/>
    <s v=""/>
    <s v=""/>
    <s v=""/>
    <s v=""/>
    <s v=""/>
    <s v=""/>
    <s v=""/>
    <s v="Рфа"/>
  </r>
  <r>
    <n v="6"/>
    <x v="33"/>
    <s v="г. Чусовой, ул. 50 лет ВЛКСМ, д. 7В"/>
    <n v="1971"/>
    <m/>
    <s v="Крупные блоки"/>
    <n v="5"/>
    <n v="4"/>
    <n v="3724.11"/>
    <n v="3403.1"/>
    <n v="3403.1"/>
    <n v="155"/>
    <n v="16771603.869999999"/>
    <m/>
    <m/>
    <m/>
    <n v="16771603.869999999"/>
    <n v="4928.3311892098382"/>
    <n v="4928.3311892098382"/>
    <x v="3"/>
    <x v="2"/>
    <m/>
    <m/>
    <s v="г. Чусовой, ул. 50 лет ВЛКСМ, д. 7В: 2026"/>
    <n v="1"/>
    <s v=""/>
    <s v=""/>
    <s v=""/>
    <s v=""/>
    <s v=""/>
    <s v=""/>
    <s v=""/>
    <s v=""/>
    <s v=""/>
    <n v="1"/>
    <s v=""/>
    <s v=""/>
    <s v=""/>
    <s v=""/>
    <s v=""/>
    <s v=""/>
    <s v=""/>
    <s v=""/>
    <s v=""/>
    <s v=""/>
    <s v=""/>
    <s v="РК"/>
  </r>
  <r>
    <n v="7"/>
    <x v="33"/>
    <s v="г. Чусовой, ул. Железнодорожная, д. 41"/>
    <n v="1954"/>
    <m/>
    <s v="Шлакоблок"/>
    <n v="2"/>
    <n v="1"/>
    <n v="374.6"/>
    <n v="339.6"/>
    <n v="339.6"/>
    <n v="22"/>
    <n v="10056290.58"/>
    <m/>
    <m/>
    <m/>
    <n v="10056290.58"/>
    <n v="29612.163074204946"/>
    <n v="29612.163074204946"/>
    <x v="3"/>
    <x v="1"/>
    <m/>
    <m/>
    <s v="г. Чусовой, ул. Железнодорожная, д. 41: 2026"/>
    <n v="7"/>
    <n v="1"/>
    <n v="1"/>
    <s v=""/>
    <n v="1"/>
    <s v=""/>
    <n v="1"/>
    <s v=""/>
    <s v=""/>
    <s v=""/>
    <n v="1"/>
    <n v="1"/>
    <s v=""/>
    <s v=""/>
    <n v="1"/>
    <s v=""/>
    <s v=""/>
    <s v=""/>
    <s v=""/>
    <s v=""/>
    <s v=""/>
    <s v=""/>
    <s v="РВИС ( ЭЛ ТЕП ХВС ВОД ) РК Рфа РФ"/>
  </r>
  <r>
    <n v="8"/>
    <x v="33"/>
    <s v="г. Чусовой, ул. Космонавтов, д. 7"/>
    <n v="1996"/>
    <m/>
    <s v="ж/блоки"/>
    <n v="5"/>
    <n v="11"/>
    <n v="11216.8"/>
    <n v="9318.2999999999993"/>
    <n v="8386.4699999999993"/>
    <n v="316"/>
    <n v="50515083.140000001"/>
    <m/>
    <m/>
    <m/>
    <n v="50515083.140000001"/>
    <n v="5421.062118626789"/>
    <n v="5421.062118626789"/>
    <x v="3"/>
    <x v="2"/>
    <m/>
    <m/>
    <s v="г. Чусовой, ул. Космонавтов, д. 7: 2026"/>
    <n v="1"/>
    <s v=""/>
    <s v=""/>
    <s v=""/>
    <s v=""/>
    <s v=""/>
    <s v=""/>
    <s v=""/>
    <s v=""/>
    <s v=""/>
    <n v="1"/>
    <s v=""/>
    <s v=""/>
    <s v=""/>
    <s v=""/>
    <s v=""/>
    <s v=""/>
    <s v=""/>
    <s v=""/>
    <s v=""/>
    <s v=""/>
    <s v=""/>
    <s v="РК"/>
  </r>
  <r>
    <n v="9"/>
    <x v="33"/>
    <s v="г. Чусовой, ул. Ленина, д. 13"/>
    <n v="1955"/>
    <m/>
    <s v="Шлакоблок"/>
    <n v="3"/>
    <n v="4"/>
    <n v="2736.99"/>
    <n v="2597.41"/>
    <n v="2597.41"/>
    <n v="87"/>
    <n v="3480657.55"/>
    <m/>
    <m/>
    <m/>
    <n v="3480657.55"/>
    <n v="1340.0493376093877"/>
    <n v="1340.0493376093877"/>
    <x v="3"/>
    <x v="1"/>
    <m/>
    <m/>
    <s v="г. Чусовой, ул. Ленина, д. 13: 2026"/>
    <n v="1"/>
    <s v=""/>
    <s v=""/>
    <s v=""/>
    <s v=""/>
    <s v=""/>
    <s v=""/>
    <n v="1"/>
    <s v=""/>
    <s v=""/>
    <s v=""/>
    <s v=""/>
    <s v=""/>
    <s v=""/>
    <s v=""/>
    <s v=""/>
    <s v=""/>
    <s v=""/>
    <s v=""/>
    <s v=""/>
    <s v=""/>
    <s v=""/>
    <s v="РП"/>
  </r>
  <r>
    <n v="10"/>
    <x v="33"/>
    <s v="г. Чусовой, ул. Ленина, д. 2"/>
    <n v="1956"/>
    <m/>
    <s v="Шлакоблок"/>
    <n v="3"/>
    <n v="4"/>
    <n v="2977.89"/>
    <n v="2886.31"/>
    <n v="2886.31"/>
    <n v="121"/>
    <n v="37520699.320000008"/>
    <m/>
    <m/>
    <m/>
    <n v="37520699.320000008"/>
    <n v="12999.538968440676"/>
    <n v="12999.538968440676"/>
    <x v="3"/>
    <x v="1"/>
    <m/>
    <m/>
    <s v="г. Чусовой, ул. Ленина, д. 2: 2026"/>
    <n v="6"/>
    <n v="1"/>
    <n v="1"/>
    <s v=""/>
    <n v="1"/>
    <n v="1"/>
    <n v="1"/>
    <n v="1"/>
    <s v=""/>
    <s v=""/>
    <s v=""/>
    <s v=""/>
    <s v=""/>
    <s v=""/>
    <s v=""/>
    <s v=""/>
    <s v=""/>
    <s v=""/>
    <s v=""/>
    <s v=""/>
    <s v=""/>
    <s v=""/>
    <s v="РВИС ( ЭЛ ТЕП ХВС ГВС ВОД ) РП"/>
  </r>
  <r>
    <n v="11"/>
    <x v="33"/>
    <s v="г. Чусовой, ул. Ленина, д. 24"/>
    <n v="1950"/>
    <m/>
    <s v="Шлакоблок"/>
    <n v="3"/>
    <n v="4"/>
    <n v="2242.6"/>
    <n v="2239.1"/>
    <n v="1942.7"/>
    <n v="73"/>
    <n v="20498126.48"/>
    <m/>
    <m/>
    <m/>
    <n v="20498126.48"/>
    <n v="9154.62751998571"/>
    <n v="9154.62751998571"/>
    <x v="3"/>
    <x v="1"/>
    <m/>
    <m/>
    <s v="г. Чусовой, ул. Ленина, д. 24: 2026"/>
    <n v="2"/>
    <n v="1"/>
    <n v="1"/>
    <s v=""/>
    <s v=""/>
    <s v=""/>
    <s v=""/>
    <s v=""/>
    <s v=""/>
    <s v=""/>
    <s v=""/>
    <s v=""/>
    <s v=""/>
    <s v=""/>
    <s v=""/>
    <s v=""/>
    <s v=""/>
    <s v=""/>
    <s v=""/>
    <s v=""/>
    <s v=""/>
    <s v=""/>
    <s v="РВИС ( ЭЛ ТЕП )"/>
  </r>
  <r>
    <n v="12"/>
    <x v="33"/>
    <s v="г. Чусовой, ул. Ленина, д. 26"/>
    <n v="1951"/>
    <m/>
    <s v="Шлакоблок"/>
    <n v="3"/>
    <n v="2"/>
    <n v="1801.54"/>
    <n v="943.9"/>
    <n v="943.9"/>
    <n v="36"/>
    <n v="22816215.859999999"/>
    <m/>
    <m/>
    <m/>
    <n v="22816215.859999999"/>
    <n v="24172.280813645513"/>
    <n v="24172.280813645513"/>
    <x v="3"/>
    <x v="1"/>
    <m/>
    <m/>
    <s v="г. Чусовой, ул. Ленина, д. 26: 2026"/>
    <n v="6"/>
    <n v="1"/>
    <n v="1"/>
    <n v="1"/>
    <n v="1"/>
    <n v="1"/>
    <n v="1"/>
    <s v=""/>
    <s v=""/>
    <s v=""/>
    <s v=""/>
    <s v=""/>
    <s v=""/>
    <s v=""/>
    <s v=""/>
    <s v=""/>
    <s v=""/>
    <s v=""/>
    <s v=""/>
    <s v=""/>
    <s v=""/>
    <s v=""/>
    <s v="РВИС ( ЭЛ ТЕП ГАЗ ХВС ГВС ВОД )"/>
  </r>
  <r>
    <n v="13"/>
    <x v="33"/>
    <s v="г. Чусовой, ул. Ленина, д. 38"/>
    <n v="1931"/>
    <m/>
    <s v="Кирпич"/>
    <n v="3"/>
    <n v="2"/>
    <n v="1186.0999999999999"/>
    <n v="1022.57"/>
    <n v="920.31"/>
    <n v="0"/>
    <n v="8451187.8599999994"/>
    <m/>
    <m/>
    <m/>
    <n v="8451187.8599999994"/>
    <n v="8264.654605552676"/>
    <n v="8264.654605552676"/>
    <x v="3"/>
    <x v="1"/>
    <m/>
    <m/>
    <s v="г. Чусовой, ул. Ленина, д. 38: 2026"/>
    <n v="2"/>
    <s v=""/>
    <s v=""/>
    <s v=""/>
    <s v=""/>
    <s v=""/>
    <s v=""/>
    <s v=""/>
    <s v=""/>
    <s v=""/>
    <s v=""/>
    <n v="1"/>
    <s v=""/>
    <s v=""/>
    <n v="1"/>
    <s v=""/>
    <s v=""/>
    <s v=""/>
    <s v=""/>
    <s v=""/>
    <s v=""/>
    <s v=""/>
    <s v="Рфа РФ"/>
  </r>
  <r>
    <n v="14"/>
    <x v="33"/>
    <s v="г. Чусовой, ул. Ленина, д. 51"/>
    <n v="1947"/>
    <m/>
    <s v="Шлакоблок"/>
    <n v="2"/>
    <n v="2"/>
    <n v="745.8"/>
    <n v="471.1"/>
    <n v="423.99"/>
    <n v="0"/>
    <n v="968078.23"/>
    <m/>
    <m/>
    <m/>
    <n v="968078.23"/>
    <n v="2054.9315007429418"/>
    <n v="2054.9315007429418"/>
    <x v="3"/>
    <x v="1"/>
    <m/>
    <m/>
    <s v="г. Чусовой, ул. Ленина, д. 51: 2026"/>
    <n v="1"/>
    <s v=""/>
    <s v=""/>
    <s v=""/>
    <s v=""/>
    <s v=""/>
    <s v=""/>
    <s v=""/>
    <s v=""/>
    <s v=""/>
    <s v=""/>
    <s v=""/>
    <s v=""/>
    <s v=""/>
    <n v="1"/>
    <s v=""/>
    <s v=""/>
    <s v=""/>
    <s v=""/>
    <s v=""/>
    <s v=""/>
    <s v=""/>
    <s v="РФ"/>
  </r>
  <r>
    <n v="15"/>
    <x v="33"/>
    <s v="г. Чусовой, ул. Ленина, д. 59"/>
    <n v="1948"/>
    <m/>
    <s v="Крупные блоки"/>
    <n v="2"/>
    <n v="3"/>
    <n v="858.3"/>
    <n v="471"/>
    <n v="423.9"/>
    <n v="28"/>
    <n v="1114107.73"/>
    <m/>
    <m/>
    <m/>
    <n v="1114107.73"/>
    <n v="2365.4091932059446"/>
    <n v="2365.4091932059446"/>
    <x v="3"/>
    <x v="1"/>
    <m/>
    <m/>
    <s v="г. Чусовой, ул. Ленина, д. 59: 2026"/>
    <n v="1"/>
    <s v=""/>
    <s v=""/>
    <s v=""/>
    <s v=""/>
    <s v=""/>
    <s v=""/>
    <s v=""/>
    <s v=""/>
    <s v=""/>
    <s v=""/>
    <s v=""/>
    <s v=""/>
    <s v=""/>
    <n v="1"/>
    <s v=""/>
    <s v=""/>
    <s v=""/>
    <s v=""/>
    <s v=""/>
    <s v=""/>
    <s v=""/>
    <s v="РФ"/>
  </r>
  <r>
    <n v="16"/>
    <x v="33"/>
    <s v="г. Чусовой, ул. Лысьвенская, д. 80"/>
    <n v="1967"/>
    <m/>
    <n v="0"/>
    <n v="5"/>
    <n v="4"/>
    <n v="3189.3"/>
    <n v="3188.2"/>
    <n v="3188.2"/>
    <n v="0"/>
    <n v="1036841.43"/>
    <m/>
    <m/>
    <m/>
    <n v="1036841.43"/>
    <n v="325.21216673985322"/>
    <n v="325.21216673985322"/>
    <x v="3"/>
    <x v="2"/>
    <m/>
    <m/>
    <s v="г. Чусовой, ул. Лысьвенская, д. 80: 2026"/>
    <n v="1"/>
    <s v=""/>
    <s v=""/>
    <s v=""/>
    <n v="1"/>
    <s v=""/>
    <s v=""/>
    <s v=""/>
    <s v=""/>
    <s v=""/>
    <s v=""/>
    <s v=""/>
    <s v=""/>
    <s v=""/>
    <s v=""/>
    <s v=""/>
    <s v=""/>
    <s v=""/>
    <s v=""/>
    <s v=""/>
    <s v=""/>
    <s v=""/>
    <s v="РВИС ( ХВС )"/>
  </r>
  <r>
    <n v="17"/>
    <x v="33"/>
    <s v="г. Чусовой, ул. Мира, д. 7"/>
    <n v="1971"/>
    <m/>
    <s v="блочный"/>
    <n v="5"/>
    <n v="4"/>
    <n v="3225.6"/>
    <n v="2961.6"/>
    <n v="2718.9"/>
    <n v="126"/>
    <n v="14526554.109999999"/>
    <m/>
    <m/>
    <m/>
    <n v="14526554.109999999"/>
    <n v="4904.9682975418691"/>
    <n v="4904.9682975418691"/>
    <x v="3"/>
    <x v="2"/>
    <m/>
    <m/>
    <s v="г. Чусовой, ул. Мира, д. 7: 2026"/>
    <n v="1"/>
    <s v=""/>
    <s v=""/>
    <s v=""/>
    <s v=""/>
    <s v=""/>
    <s v=""/>
    <s v=""/>
    <s v=""/>
    <s v=""/>
    <n v="1"/>
    <s v=""/>
    <s v=""/>
    <s v=""/>
    <s v=""/>
    <s v=""/>
    <s v=""/>
    <s v=""/>
    <s v=""/>
    <s v=""/>
    <s v=""/>
    <s v=""/>
    <s v="РК"/>
  </r>
  <r>
    <n v="18"/>
    <x v="33"/>
    <s v="г. Чусовой, ул. Октябрьская, д. 19"/>
    <n v="1946"/>
    <m/>
    <s v="Шлакоблок"/>
    <n v="2"/>
    <n v="1"/>
    <n v="438.6"/>
    <n v="265"/>
    <n v="238.5"/>
    <n v="0"/>
    <n v="4191871.25"/>
    <m/>
    <m/>
    <m/>
    <n v="4191871.25"/>
    <n v="15818.382075471698"/>
    <n v="15818.382075471698"/>
    <x v="3"/>
    <x v="1"/>
    <m/>
    <m/>
    <s v="г. Чусовой, ул. Октябрьская, д. 19: 2026"/>
    <n v="1"/>
    <s v=""/>
    <s v=""/>
    <s v=""/>
    <s v=""/>
    <s v=""/>
    <s v=""/>
    <s v=""/>
    <s v=""/>
    <s v=""/>
    <n v="1"/>
    <s v=""/>
    <s v=""/>
    <s v=""/>
    <s v=""/>
    <s v=""/>
    <s v=""/>
    <s v=""/>
    <s v=""/>
    <s v=""/>
    <s v=""/>
    <s v=""/>
    <s v="РК"/>
  </r>
  <r>
    <n v="19"/>
    <x v="33"/>
    <s v="г. Чусовой, ул. Орджоникидзе, д. 10"/>
    <n v="1951"/>
    <m/>
    <s v="Шлакоблок"/>
    <n v="2"/>
    <n v="2"/>
    <n v="526.5"/>
    <n v="487.1"/>
    <n v="487.1"/>
    <n v="33"/>
    <n v="538340.99"/>
    <m/>
    <m/>
    <m/>
    <n v="538340.99"/>
    <n v="1105.1960377745843"/>
    <n v="1105.1960377745843"/>
    <x v="3"/>
    <x v="1"/>
    <m/>
    <m/>
    <s v="г. Чусовой, ул. Орджоникидзе, д. 10: 2026"/>
    <n v="2"/>
    <s v=""/>
    <s v=""/>
    <s v=""/>
    <n v="1"/>
    <s v=""/>
    <n v="1"/>
    <s v=""/>
    <s v=""/>
    <s v=""/>
    <s v=""/>
    <s v=""/>
    <s v=""/>
    <s v=""/>
    <s v=""/>
    <s v=""/>
    <s v=""/>
    <s v=""/>
    <s v=""/>
    <s v=""/>
    <s v=""/>
    <s v=""/>
    <s v="РВИС ( ХВС ВОД )"/>
  </r>
  <r>
    <n v="20"/>
    <x v="33"/>
    <s v="г. Чусовой, ул. Переездная, д. 22"/>
    <n v="1952"/>
    <m/>
    <s v="Шлакоблок"/>
    <n v="2"/>
    <n v="3"/>
    <n v="760.1"/>
    <n v="670"/>
    <n v="670"/>
    <n v="29"/>
    <n v="7264572.1399999997"/>
    <m/>
    <m/>
    <m/>
    <n v="7264572.1399999997"/>
    <n v="10842.644985074627"/>
    <n v="10842.644985074627"/>
    <x v="3"/>
    <x v="1"/>
    <m/>
    <m/>
    <s v="г. Чусовой, ул. Переездная, д. 22: 2026"/>
    <n v="1"/>
    <s v=""/>
    <s v=""/>
    <s v=""/>
    <s v=""/>
    <s v=""/>
    <s v=""/>
    <s v=""/>
    <s v=""/>
    <s v=""/>
    <n v="1"/>
    <s v=""/>
    <s v=""/>
    <s v=""/>
    <s v=""/>
    <s v=""/>
    <s v=""/>
    <s v=""/>
    <s v=""/>
    <s v=""/>
    <s v=""/>
    <s v=""/>
    <s v="РК"/>
  </r>
  <r>
    <n v="21"/>
    <x v="33"/>
    <s v="г. Чусовой, ул. Толбухина, д. 3А"/>
    <n v="1993"/>
    <m/>
    <s v="блоки"/>
    <n v="3"/>
    <n v="3"/>
    <n v="1071.5"/>
    <n v="1071.5"/>
    <n v="728.6"/>
    <n v="58"/>
    <n v="6243791.2300000004"/>
    <m/>
    <m/>
    <m/>
    <n v="6243791.2300000004"/>
    <n v="5827.1500046663559"/>
    <n v="5827.1500046663559"/>
    <x v="3"/>
    <x v="2"/>
    <m/>
    <m/>
    <s v="г. Чусовой, ул. Толбухина, д. 3А: 2026"/>
    <n v="1"/>
    <s v=""/>
    <s v=""/>
    <s v=""/>
    <s v=""/>
    <s v=""/>
    <s v=""/>
    <s v=""/>
    <s v=""/>
    <s v=""/>
    <s v=""/>
    <n v="1"/>
    <s v=""/>
    <s v=""/>
    <s v=""/>
    <s v=""/>
    <s v=""/>
    <s v=""/>
    <s v=""/>
    <s v=""/>
    <s v=""/>
    <s v=""/>
    <s v="Рфа"/>
  </r>
  <r>
    <n v="22"/>
    <x v="33"/>
    <s v="г. Чусовой, ул. Толбухина, д. 7"/>
    <n v="1972"/>
    <m/>
    <s v="Крупные блоки"/>
    <n v="2"/>
    <n v="1"/>
    <n v="448.7"/>
    <n v="409.4"/>
    <n v="409.4"/>
    <n v="17"/>
    <n v="4620537.5999999996"/>
    <m/>
    <m/>
    <m/>
    <n v="4620537.5999999996"/>
    <n v="11286.120175867123"/>
    <n v="11286.120175867123"/>
    <x v="3"/>
    <x v="1"/>
    <m/>
    <m/>
    <s v="г. Чусовой, ул. Толбухина, д. 7: 2026"/>
    <n v="2"/>
    <n v="1"/>
    <s v=""/>
    <s v=""/>
    <s v=""/>
    <s v=""/>
    <s v=""/>
    <s v=""/>
    <s v=""/>
    <s v=""/>
    <n v="1"/>
    <s v=""/>
    <s v=""/>
    <s v=""/>
    <s v=""/>
    <s v=""/>
    <s v=""/>
    <s v=""/>
    <s v=""/>
    <s v=""/>
    <s v=""/>
    <s v=""/>
    <s v="РВИС ( ЭЛ ) РК"/>
  </r>
  <r>
    <n v="23"/>
    <x v="33"/>
    <s v="г. Чусовой, ул. Школьная, д. 15"/>
    <n v="1957"/>
    <m/>
    <s v="Крупные блоки"/>
    <n v="3"/>
    <n v="3"/>
    <n v="1657.3"/>
    <n v="1519.4"/>
    <n v="1367.46"/>
    <n v="0"/>
    <n v="15839462.449999999"/>
    <m/>
    <m/>
    <m/>
    <n v="15839462.449999999"/>
    <n v="10424.814038436223"/>
    <n v="10424.814038436223"/>
    <x v="3"/>
    <x v="1"/>
    <m/>
    <m/>
    <s v="г. Чусовой, ул. Школьная, д. 15: 2026"/>
    <n v="1"/>
    <s v=""/>
    <s v=""/>
    <s v=""/>
    <s v=""/>
    <s v=""/>
    <s v=""/>
    <s v=""/>
    <s v=""/>
    <s v=""/>
    <n v="1"/>
    <s v=""/>
    <s v=""/>
    <s v=""/>
    <s v=""/>
    <s v=""/>
    <s v=""/>
    <s v=""/>
    <s v=""/>
    <s v=""/>
    <s v=""/>
    <s v=""/>
    <s v="РК"/>
  </r>
  <r>
    <n v="24"/>
    <x v="33"/>
    <s v="п. Калино, ул. Заводская, д. 1"/>
    <n v="1950"/>
    <m/>
    <s v="Кирпич"/>
    <n v="1"/>
    <n v="2"/>
    <n v="270.8"/>
    <n v="246.3"/>
    <n v="176.2"/>
    <n v="8"/>
    <n v="200451.58"/>
    <m/>
    <m/>
    <m/>
    <n v="200451.58"/>
    <n v="813.85131952902952"/>
    <n v="813.85131952902952"/>
    <x v="3"/>
    <x v="1"/>
    <m/>
    <m/>
    <s v="п. Калино, ул. Заводская, д. 1: 2026"/>
    <n v="1"/>
    <n v="1"/>
    <s v=""/>
    <s v=""/>
    <s v=""/>
    <s v=""/>
    <s v=""/>
    <s v=""/>
    <s v=""/>
    <s v=""/>
    <s v=""/>
    <s v=""/>
    <s v=""/>
    <s v=""/>
    <s v=""/>
    <s v=""/>
    <s v=""/>
    <s v=""/>
    <s v=""/>
    <s v=""/>
    <s v=""/>
    <s v=""/>
    <s v="РВИС ( ЭЛ )"/>
  </r>
  <r>
    <n v="25"/>
    <x v="33"/>
    <s v="п. Калино, ул. Первомайская, д. 8"/>
    <n v="1959"/>
    <m/>
    <s v="Кирпич"/>
    <n v="2"/>
    <n v="1"/>
    <n v="294.2"/>
    <n v="271.8"/>
    <n v="241.3"/>
    <n v="15"/>
    <n v="2811784.14"/>
    <m/>
    <m/>
    <m/>
    <n v="2811784.14"/>
    <n v="10345.048344370862"/>
    <n v="10345.048344370862"/>
    <x v="3"/>
    <x v="1"/>
    <m/>
    <m/>
    <s v="п. Калино, ул. Первомайская, д. 8: 2026"/>
    <n v="1"/>
    <s v=""/>
    <s v=""/>
    <s v=""/>
    <s v=""/>
    <s v=""/>
    <s v=""/>
    <s v=""/>
    <s v=""/>
    <s v=""/>
    <n v="1"/>
    <s v=""/>
    <s v=""/>
    <s v=""/>
    <s v=""/>
    <s v=""/>
    <s v=""/>
    <s v=""/>
    <s v=""/>
    <s v=""/>
    <s v=""/>
    <s v=""/>
    <s v="РК"/>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EF74AC-2477-49B9-B105-85E72E65972F}" name="Сводная таблица1" cacheId="53" applyNumberFormats="0" applyBorderFormats="0" applyFontFormats="0" applyPatternFormats="0" applyAlignmentFormats="0" applyWidthHeightFormats="1" dataCaption="Значения" updatedVersion="8" minRefreshableVersion="3" itemPrintTitles="1" createdVersion="8" indent="0" outline="1" outlineData="1" multipleFieldFilters="0" colHeaderCaption="">
  <location ref="A3:Y9" firstHeaderRow="1" firstDataRow="3" firstDataCol="1"/>
  <pivotFields count="47">
    <pivotField showAll="0"/>
    <pivotField showAll="0"/>
    <pivotField dataField="1"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axis="axisCol" showAll="0">
      <items count="6">
        <item n="2024" x="1"/>
        <item n="2025" x="2"/>
        <item n="2026" x="3"/>
        <item n="2023" m="1" x="4"/>
        <item x="0"/>
        <item t="default"/>
      </items>
    </pivotField>
    <pivotField axis="axisRow" showAll="0">
      <items count="6">
        <item x="1"/>
        <item x="2"/>
        <item x="3"/>
        <item h="1" m="1" x="4"/>
        <item h="1" x="0"/>
        <item t="default"/>
      </items>
    </pivotField>
    <pivotField showAll="0"/>
    <pivotField showAll="0"/>
    <pivotField showAll="0"/>
    <pivotField dataField="1" numFmtId="3"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4">
    <i>
      <x/>
    </i>
    <i>
      <x v="1"/>
    </i>
    <i>
      <x v="2"/>
    </i>
    <i t="grand">
      <x/>
    </i>
  </rowItems>
  <colFields count="2">
    <field x="19"/>
    <field x="-2"/>
  </colFields>
  <colItems count="24">
    <i>
      <x/>
      <x/>
    </i>
    <i r="1" i="1">
      <x v="1"/>
    </i>
    <i r="1" i="2">
      <x v="2"/>
    </i>
    <i r="1" i="3">
      <x v="3"/>
    </i>
    <i r="1" i="4">
      <x v="4"/>
    </i>
    <i r="1" i="5">
      <x v="5"/>
    </i>
    <i>
      <x v="1"/>
      <x/>
    </i>
    <i r="1" i="1">
      <x v="1"/>
    </i>
    <i r="1" i="2">
      <x v="2"/>
    </i>
    <i r="1" i="3">
      <x v="3"/>
    </i>
    <i r="1" i="4">
      <x v="4"/>
    </i>
    <i r="1" i="5">
      <x v="5"/>
    </i>
    <i>
      <x v="2"/>
      <x/>
    </i>
    <i r="1" i="1">
      <x v="1"/>
    </i>
    <i r="1" i="2">
      <x v="2"/>
    </i>
    <i r="1" i="3">
      <x v="3"/>
    </i>
    <i r="1" i="4">
      <x v="4"/>
    </i>
    <i r="1" i="5">
      <x v="5"/>
    </i>
    <i t="grand">
      <x/>
    </i>
    <i t="grand" i="1">
      <x/>
    </i>
    <i t="grand" i="2">
      <x/>
    </i>
    <i t="grand" i="3">
      <x/>
    </i>
    <i t="grand" i="4">
      <x/>
    </i>
    <i t="grand" i="5">
      <x/>
    </i>
  </colItems>
  <dataFields count="6">
    <dataField name="Кол-во МКД" fld="2" subtotal="count" baseField="20" baseItem="1" numFmtId="3"/>
    <dataField name="Кол-во видов работ" fld="24" baseField="0" baseItem="0"/>
    <dataField name="Кол-во РЛ" fld="32" baseField="20" baseItem="0"/>
    <dataField name="Стоимость РЛ" fld="33" baseField="20" baseItem="2"/>
    <dataField name="Кол-во жителей зарег." fld="11" baseField="20" baseItem="0"/>
    <dataField name="Стоимость кап ремонта" fld="12" baseField="20" baseItem="0"/>
  </dataFields>
  <formats count="92">
    <format dxfId="217">
      <pivotArea collapsedLevelsAreSubtotals="1" fieldPosition="0">
        <references count="3">
          <reference field="4294967294" count="1" selected="0">
            <x v="3"/>
          </reference>
          <reference field="19" count="1" selected="0">
            <x v="0"/>
          </reference>
          <reference field="20" count="3">
            <x v="0"/>
            <x v="1"/>
            <x v="2"/>
          </reference>
        </references>
      </pivotArea>
    </format>
    <format dxfId="216">
      <pivotArea field="19" grandRow="1" outline="0" collapsedLevelsAreSubtotals="1" axis="axisCol" fieldPosition="0">
        <references count="2">
          <reference field="4294967294" count="1" selected="0">
            <x v="3"/>
          </reference>
          <reference field="19" count="1" selected="0">
            <x v="0"/>
          </reference>
        </references>
      </pivotArea>
    </format>
    <format dxfId="215">
      <pivotArea dataOnly="0" labelOnly="1" fieldPosition="0">
        <references count="1">
          <reference field="20" count="0"/>
        </references>
      </pivotArea>
    </format>
    <format dxfId="214">
      <pivotArea dataOnly="0" labelOnly="1" fieldPosition="0">
        <references count="1">
          <reference field="20" count="0"/>
        </references>
      </pivotArea>
    </format>
    <format dxfId="213">
      <pivotArea dataOnly="0" labelOnly="1" fieldPosition="0">
        <references count="1">
          <reference field="20" count="0"/>
        </references>
      </pivotArea>
    </format>
    <format dxfId="212">
      <pivotArea dataOnly="0" outline="0" fieldPosition="0">
        <references count="1">
          <reference field="4294967294" count="1">
            <x v="4"/>
          </reference>
        </references>
      </pivotArea>
    </format>
    <format dxfId="211">
      <pivotArea field="20" type="button" dataOnly="0" labelOnly="1" outline="0" axis="axisRow" fieldPosition="0"/>
    </format>
    <format dxfId="210">
      <pivotArea field="19" dataOnly="0" labelOnly="1" outline="0" axis="axisCol" fieldPosition="0">
        <references count="1">
          <reference field="4294967294" count="1" selected="0">
            <x v="0"/>
          </reference>
        </references>
      </pivotArea>
    </format>
    <format dxfId="209">
      <pivotArea field="19" dataOnly="0" labelOnly="1" outline="0" axis="axisCol" fieldPosition="0">
        <references count="1">
          <reference field="4294967294" count="1" selected="0">
            <x v="1"/>
          </reference>
        </references>
      </pivotArea>
    </format>
    <format dxfId="208">
      <pivotArea field="19" dataOnly="0" labelOnly="1" outline="0" axis="axisCol" fieldPosition="0">
        <references count="1">
          <reference field="4294967294" count="1" selected="0">
            <x v="2"/>
          </reference>
        </references>
      </pivotArea>
    </format>
    <format dxfId="207">
      <pivotArea field="19" dataOnly="0" labelOnly="1" outline="0" axis="axisCol" fieldPosition="0">
        <references count="1">
          <reference field="4294967294" count="1" selected="0">
            <x v="3"/>
          </reference>
        </references>
      </pivotArea>
    </format>
    <format dxfId="206">
      <pivotArea field="19" dataOnly="0" labelOnly="1" outline="0" axis="axisCol" fieldPosition="0">
        <references count="1">
          <reference field="4294967294" count="1" selected="0">
            <x v="4"/>
          </reference>
        </references>
      </pivotArea>
    </format>
    <format dxfId="205">
      <pivotArea field="19" dataOnly="0" labelOnly="1" outline="0" axis="axisCol" fieldPosition="0">
        <references count="1">
          <reference field="4294967294" count="1" selected="0">
            <x v="5"/>
          </reference>
        </references>
      </pivotArea>
    </format>
    <format dxfId="204">
      <pivotArea dataOnly="0" labelOnly="1" outline="0" fieldPosition="0">
        <references count="2">
          <reference field="4294967294" count="6">
            <x v="0"/>
            <x v="1"/>
            <x v="2"/>
            <x v="3"/>
            <x v="4"/>
            <x v="5"/>
          </reference>
          <reference field="19" count="1" selected="0">
            <x v="0"/>
          </reference>
        </references>
      </pivotArea>
    </format>
    <format dxfId="203">
      <pivotArea dataOnly="0" labelOnly="1" outline="0" fieldPosition="0">
        <references count="2">
          <reference field="4294967294" count="6">
            <x v="0"/>
            <x v="1"/>
            <x v="2"/>
            <x v="3"/>
            <x v="4"/>
            <x v="5"/>
          </reference>
          <reference field="19" count="1" selected="0">
            <x v="1"/>
          </reference>
        </references>
      </pivotArea>
    </format>
    <format dxfId="202">
      <pivotArea dataOnly="0" labelOnly="1" outline="0" fieldPosition="0">
        <references count="2">
          <reference field="4294967294" count="6">
            <x v="0"/>
            <x v="1"/>
            <x v="2"/>
            <x v="3"/>
            <x v="4"/>
            <x v="5"/>
          </reference>
          <reference field="19" count="1" selected="0">
            <x v="2"/>
          </reference>
        </references>
      </pivotArea>
    </format>
    <format dxfId="201">
      <pivotArea field="20" type="button" dataOnly="0" labelOnly="1" outline="0" axis="axisRow" fieldPosition="0"/>
    </format>
    <format dxfId="200">
      <pivotArea field="19" dataOnly="0" labelOnly="1" outline="0" axis="axisCol" fieldPosition="0">
        <references count="1">
          <reference field="4294967294" count="1" selected="0">
            <x v="0"/>
          </reference>
        </references>
      </pivotArea>
    </format>
    <format dxfId="199">
      <pivotArea field="19" dataOnly="0" labelOnly="1" outline="0" axis="axisCol" fieldPosition="0">
        <references count="1">
          <reference field="4294967294" count="1" selected="0">
            <x v="1"/>
          </reference>
        </references>
      </pivotArea>
    </format>
    <format dxfId="198">
      <pivotArea field="19" dataOnly="0" labelOnly="1" outline="0" axis="axisCol" fieldPosition="0">
        <references count="1">
          <reference field="4294967294" count="1" selected="0">
            <x v="2"/>
          </reference>
        </references>
      </pivotArea>
    </format>
    <format dxfId="197">
      <pivotArea field="19" dataOnly="0" labelOnly="1" outline="0" axis="axisCol" fieldPosition="0">
        <references count="1">
          <reference field="4294967294" count="1" selected="0">
            <x v="3"/>
          </reference>
        </references>
      </pivotArea>
    </format>
    <format dxfId="196">
      <pivotArea field="19" dataOnly="0" labelOnly="1" outline="0" axis="axisCol" fieldPosition="0">
        <references count="1">
          <reference field="4294967294" count="1" selected="0">
            <x v="4"/>
          </reference>
        </references>
      </pivotArea>
    </format>
    <format dxfId="195">
      <pivotArea field="19" dataOnly="0" labelOnly="1" outline="0" axis="axisCol" fieldPosition="0">
        <references count="1">
          <reference field="4294967294" count="1" selected="0">
            <x v="5"/>
          </reference>
        </references>
      </pivotArea>
    </format>
    <format dxfId="194">
      <pivotArea dataOnly="0" labelOnly="1" outline="0" fieldPosition="0">
        <references count="2">
          <reference field="4294967294" count="6">
            <x v="0"/>
            <x v="1"/>
            <x v="2"/>
            <x v="3"/>
            <x v="4"/>
            <x v="5"/>
          </reference>
          <reference field="19" count="1" selected="0">
            <x v="0"/>
          </reference>
        </references>
      </pivotArea>
    </format>
    <format dxfId="193">
      <pivotArea dataOnly="0" labelOnly="1" outline="0" fieldPosition="0">
        <references count="2">
          <reference field="4294967294" count="6">
            <x v="0"/>
            <x v="1"/>
            <x v="2"/>
            <x v="3"/>
            <x v="4"/>
            <x v="5"/>
          </reference>
          <reference field="19" count="1" selected="0">
            <x v="1"/>
          </reference>
        </references>
      </pivotArea>
    </format>
    <format dxfId="192">
      <pivotArea dataOnly="0" labelOnly="1" outline="0" fieldPosition="0">
        <references count="2">
          <reference field="4294967294" count="6">
            <x v="0"/>
            <x v="1"/>
            <x v="2"/>
            <x v="3"/>
            <x v="4"/>
            <x v="5"/>
          </reference>
          <reference field="19" count="1" selected="0">
            <x v="2"/>
          </reference>
        </references>
      </pivotArea>
    </format>
    <format dxfId="191">
      <pivotArea field="20" type="button" dataOnly="0" labelOnly="1" outline="0" axis="axisRow" fieldPosition="0"/>
    </format>
    <format dxfId="190">
      <pivotArea field="19" dataOnly="0" labelOnly="1" outline="0" axis="axisCol" fieldPosition="0">
        <references count="1">
          <reference field="4294967294" count="1" selected="0">
            <x v="0"/>
          </reference>
        </references>
      </pivotArea>
    </format>
    <format dxfId="189">
      <pivotArea field="19" dataOnly="0" labelOnly="1" outline="0" axis="axisCol" fieldPosition="0">
        <references count="1">
          <reference field="4294967294" count="1" selected="0">
            <x v="1"/>
          </reference>
        </references>
      </pivotArea>
    </format>
    <format dxfId="188">
      <pivotArea field="19" dataOnly="0" labelOnly="1" outline="0" axis="axisCol" fieldPosition="0">
        <references count="1">
          <reference field="4294967294" count="1" selected="0">
            <x v="2"/>
          </reference>
        </references>
      </pivotArea>
    </format>
    <format dxfId="187">
      <pivotArea field="19" dataOnly="0" labelOnly="1" outline="0" axis="axisCol" fieldPosition="0">
        <references count="1">
          <reference field="4294967294" count="1" selected="0">
            <x v="3"/>
          </reference>
        </references>
      </pivotArea>
    </format>
    <format dxfId="186">
      <pivotArea field="19" dataOnly="0" labelOnly="1" outline="0" axis="axisCol" fieldPosition="0">
        <references count="1">
          <reference field="4294967294" count="1" selected="0">
            <x v="4"/>
          </reference>
        </references>
      </pivotArea>
    </format>
    <format dxfId="185">
      <pivotArea field="19" dataOnly="0" labelOnly="1" outline="0" axis="axisCol" fieldPosition="0">
        <references count="1">
          <reference field="4294967294" count="1" selected="0">
            <x v="5"/>
          </reference>
        </references>
      </pivotArea>
    </format>
    <format dxfId="184">
      <pivotArea dataOnly="0" labelOnly="1" outline="0" fieldPosition="0">
        <references count="2">
          <reference field="4294967294" count="6">
            <x v="0"/>
            <x v="1"/>
            <x v="2"/>
            <x v="3"/>
            <x v="4"/>
            <x v="5"/>
          </reference>
          <reference field="19" count="1" selected="0">
            <x v="0"/>
          </reference>
        </references>
      </pivotArea>
    </format>
    <format dxfId="183">
      <pivotArea dataOnly="0" labelOnly="1" outline="0" fieldPosition="0">
        <references count="2">
          <reference field="4294967294" count="6">
            <x v="0"/>
            <x v="1"/>
            <x v="2"/>
            <x v="3"/>
            <x v="4"/>
            <x v="5"/>
          </reference>
          <reference field="19" count="1" selected="0">
            <x v="1"/>
          </reference>
        </references>
      </pivotArea>
    </format>
    <format dxfId="182">
      <pivotArea dataOnly="0" labelOnly="1" outline="0" fieldPosition="0">
        <references count="2">
          <reference field="4294967294" count="6">
            <x v="0"/>
            <x v="1"/>
            <x v="2"/>
            <x v="3"/>
            <x v="4"/>
            <x v="5"/>
          </reference>
          <reference field="19" count="1" selected="0">
            <x v="2"/>
          </reference>
        </references>
      </pivotArea>
    </format>
    <format dxfId="181">
      <pivotArea dataOnly="0" labelOnly="1" fieldPosition="0">
        <references count="1">
          <reference field="19" count="1">
            <x v="0"/>
          </reference>
        </references>
      </pivotArea>
    </format>
    <format dxfId="180">
      <pivotArea outline="0" fieldPosition="0">
        <references count="1">
          <reference field="4294967294" count="1">
            <x v="0"/>
          </reference>
        </references>
      </pivotArea>
    </format>
    <format dxfId="179">
      <pivotArea outline="0" collapsedLevelsAreSubtotals="1" fieldPosition="0"/>
    </format>
    <format dxfId="178">
      <pivotArea dataOnly="0" labelOnly="1" fieldPosition="0">
        <references count="1">
          <reference field="20" count="0"/>
        </references>
      </pivotArea>
    </format>
    <format dxfId="177">
      <pivotArea dataOnly="0" labelOnly="1" grandRow="1" outline="0" fieldPosition="0"/>
    </format>
    <format dxfId="176">
      <pivotArea type="origin" dataOnly="0" labelOnly="1" outline="0" offset="A2" fieldPosition="0"/>
    </format>
    <format dxfId="175">
      <pivotArea field="20" type="button" dataOnly="0" labelOnly="1" outline="0" axis="axisRow" fieldPosition="0"/>
    </format>
    <format dxfId="174">
      <pivotArea dataOnly="0" labelOnly="1" fieldPosition="0">
        <references count="1">
          <reference field="19" count="3">
            <x v="0"/>
            <x v="1"/>
            <x v="2"/>
          </reference>
        </references>
      </pivotArea>
    </format>
    <format dxfId="173">
      <pivotArea field="19" dataOnly="0" labelOnly="1" outline="0" axis="axisCol" fieldPosition="0">
        <references count="1">
          <reference field="4294967294" count="1" selected="0">
            <x v="0"/>
          </reference>
        </references>
      </pivotArea>
    </format>
    <format dxfId="172">
      <pivotArea field="19" dataOnly="0" labelOnly="1" outline="0" axis="axisCol" fieldPosition="0">
        <references count="1">
          <reference field="4294967294" count="1" selected="0">
            <x v="1"/>
          </reference>
        </references>
      </pivotArea>
    </format>
    <format dxfId="171">
      <pivotArea field="19" dataOnly="0" labelOnly="1" outline="0" axis="axisCol" fieldPosition="0">
        <references count="1">
          <reference field="4294967294" count="1" selected="0">
            <x v="2"/>
          </reference>
        </references>
      </pivotArea>
    </format>
    <format dxfId="170">
      <pivotArea field="19" dataOnly="0" labelOnly="1" outline="0" axis="axisCol" fieldPosition="0">
        <references count="1">
          <reference field="4294967294" count="1" selected="0">
            <x v="3"/>
          </reference>
        </references>
      </pivotArea>
    </format>
    <format dxfId="169">
      <pivotArea field="19" dataOnly="0" labelOnly="1" outline="0" axis="axisCol" fieldPosition="0">
        <references count="1">
          <reference field="4294967294" count="1" selected="0">
            <x v="4"/>
          </reference>
        </references>
      </pivotArea>
    </format>
    <format dxfId="168">
      <pivotArea field="19" dataOnly="0" labelOnly="1" outline="0" axis="axisCol" fieldPosition="0">
        <references count="1">
          <reference field="4294967294" count="1" selected="0">
            <x v="5"/>
          </reference>
        </references>
      </pivotArea>
    </format>
    <format dxfId="167">
      <pivotArea dataOnly="0" labelOnly="1" outline="0" fieldPosition="0">
        <references count="2">
          <reference field="4294967294" count="6">
            <x v="0"/>
            <x v="1"/>
            <x v="2"/>
            <x v="3"/>
            <x v="4"/>
            <x v="5"/>
          </reference>
          <reference field="19" count="1" selected="0">
            <x v="0"/>
          </reference>
        </references>
      </pivotArea>
    </format>
    <format dxfId="166">
      <pivotArea dataOnly="0" labelOnly="1" outline="0" fieldPosition="0">
        <references count="2">
          <reference field="4294967294" count="6">
            <x v="0"/>
            <x v="1"/>
            <x v="2"/>
            <x v="3"/>
            <x v="4"/>
            <x v="5"/>
          </reference>
          <reference field="19" count="1" selected="0">
            <x v="1"/>
          </reference>
        </references>
      </pivotArea>
    </format>
    <format dxfId="165">
      <pivotArea dataOnly="0" labelOnly="1" outline="0" fieldPosition="0">
        <references count="2">
          <reference field="4294967294" count="6">
            <x v="0"/>
            <x v="1"/>
            <x v="2"/>
            <x v="3"/>
            <x v="4"/>
            <x v="5"/>
          </reference>
          <reference field="19" count="1" selected="0">
            <x v="2"/>
          </reference>
        </references>
      </pivotArea>
    </format>
    <format dxfId="164">
      <pivotArea dataOnly="0" labelOnly="1" fieldPosition="0">
        <references count="1">
          <reference field="19" count="1">
            <x v="0"/>
          </reference>
        </references>
      </pivotArea>
    </format>
    <format dxfId="163">
      <pivotArea dataOnly="0" labelOnly="1" fieldPosition="0">
        <references count="1">
          <reference field="19" count="1">
            <x v="0"/>
          </reference>
        </references>
      </pivotArea>
    </format>
    <format dxfId="162">
      <pivotArea dataOnly="0" labelOnly="1" fieldPosition="0">
        <references count="1">
          <reference field="19" count="1">
            <x v="0"/>
          </reference>
        </references>
      </pivotArea>
    </format>
    <format dxfId="161">
      <pivotArea dataOnly="0" labelOnly="1" fieldPosition="0">
        <references count="1">
          <reference field="19" count="1">
            <x v="1"/>
          </reference>
        </references>
      </pivotArea>
    </format>
    <format dxfId="160">
      <pivotArea dataOnly="0" labelOnly="1" fieldPosition="0">
        <references count="1">
          <reference field="19" count="1">
            <x v="1"/>
          </reference>
        </references>
      </pivotArea>
    </format>
    <format dxfId="159">
      <pivotArea dataOnly="0" labelOnly="1" fieldPosition="0">
        <references count="1">
          <reference field="19" count="1">
            <x v="1"/>
          </reference>
        </references>
      </pivotArea>
    </format>
    <format dxfId="158">
      <pivotArea dataOnly="0" labelOnly="1" fieldPosition="0">
        <references count="1">
          <reference field="19" count="1">
            <x v="2"/>
          </reference>
        </references>
      </pivotArea>
    </format>
    <format dxfId="157">
      <pivotArea dataOnly="0" labelOnly="1" fieldPosition="0">
        <references count="1">
          <reference field="19" count="1">
            <x v="2"/>
          </reference>
        </references>
      </pivotArea>
    </format>
    <format dxfId="156">
      <pivotArea dataOnly="0" labelOnly="1" fieldPosition="0">
        <references count="1">
          <reference field="19" count="1">
            <x v="2"/>
          </reference>
        </references>
      </pivotArea>
    </format>
    <format dxfId="155">
      <pivotArea field="19" dataOnly="0" labelOnly="1" outline="0" axis="axisCol" fieldPosition="0">
        <references count="1">
          <reference field="4294967294" count="1" selected="0">
            <x v="0"/>
          </reference>
        </references>
      </pivotArea>
    </format>
    <format dxfId="154">
      <pivotArea field="19" dataOnly="0" labelOnly="1" outline="0" axis="axisCol" fieldPosition="0">
        <references count="1">
          <reference field="4294967294" count="1" selected="0">
            <x v="1"/>
          </reference>
        </references>
      </pivotArea>
    </format>
    <format dxfId="153">
      <pivotArea field="19" dataOnly="0" labelOnly="1" outline="0" axis="axisCol" fieldPosition="0">
        <references count="1">
          <reference field="4294967294" count="1" selected="0">
            <x v="2"/>
          </reference>
        </references>
      </pivotArea>
    </format>
    <format dxfId="152">
      <pivotArea field="19" dataOnly="0" labelOnly="1" outline="0" axis="axisCol" fieldPosition="0">
        <references count="1">
          <reference field="4294967294" count="1" selected="0">
            <x v="3"/>
          </reference>
        </references>
      </pivotArea>
    </format>
    <format dxfId="151">
      <pivotArea field="19" dataOnly="0" labelOnly="1" outline="0" axis="axisCol" fieldPosition="0">
        <references count="1">
          <reference field="4294967294" count="1" selected="0">
            <x v="4"/>
          </reference>
        </references>
      </pivotArea>
    </format>
    <format dxfId="150">
      <pivotArea field="19" dataOnly="0" labelOnly="1" outline="0" axis="axisCol" fieldPosition="0">
        <references count="1">
          <reference field="4294967294" count="1" selected="0">
            <x v="5"/>
          </reference>
        </references>
      </pivotArea>
    </format>
    <format dxfId="149">
      <pivotArea dataOnly="0" outline="0" fieldPosition="0">
        <references count="1">
          <reference field="4294967294" count="1">
            <x v="3"/>
          </reference>
        </references>
      </pivotArea>
    </format>
    <format dxfId="148">
      <pivotArea dataOnly="0" grandRow="1" fieldPosition="0"/>
    </format>
    <format dxfId="147">
      <pivotArea dataOnly="0" outline="0" fieldPosition="0">
        <references count="1">
          <reference field="4294967294" count="1">
            <x v="0"/>
          </reference>
        </references>
      </pivotArea>
    </format>
    <format dxfId="146">
      <pivotArea dataOnly="0" outline="0" fieldPosition="0">
        <references count="1">
          <reference field="4294967294" count="1">
            <x v="0"/>
          </reference>
        </references>
      </pivotArea>
    </format>
    <format dxfId="145">
      <pivotArea dataOnly="0" outline="0" fieldPosition="0">
        <references count="1">
          <reference field="4294967294" count="1">
            <x v="1"/>
          </reference>
        </references>
      </pivotArea>
    </format>
    <format dxfId="144">
      <pivotArea dataOnly="0" outline="0" fieldPosition="0">
        <references count="1">
          <reference field="4294967294" count="1">
            <x v="1"/>
          </reference>
        </references>
      </pivotArea>
    </format>
    <format dxfId="143">
      <pivotArea dataOnly="0" outline="0" fieldPosition="0">
        <references count="1">
          <reference field="4294967294" count="1">
            <x v="2"/>
          </reference>
        </references>
      </pivotArea>
    </format>
    <format dxfId="142">
      <pivotArea dataOnly="0" outline="0" fieldPosition="0">
        <references count="1">
          <reference field="4294967294" count="1">
            <x v="2"/>
          </reference>
        </references>
      </pivotArea>
    </format>
    <format dxfId="141">
      <pivotArea dataOnly="0" outline="0" fieldPosition="0">
        <references count="1">
          <reference field="4294967294" count="1">
            <x v="4"/>
          </reference>
        </references>
      </pivotArea>
    </format>
    <format dxfId="140">
      <pivotArea dataOnly="0" outline="0" fieldPosition="0">
        <references count="1">
          <reference field="4294967294" count="1">
            <x v="5"/>
          </reference>
        </references>
      </pivotArea>
    </format>
    <format dxfId="139">
      <pivotArea grandRow="1" outline="0" collapsedLevelsAreSubtotals="1" fieldPosition="0"/>
    </format>
    <format dxfId="138">
      <pivotArea dataOnly="0" labelOnly="1" grandRow="1" outline="0" fieldPosition="0"/>
    </format>
    <format dxfId="137">
      <pivotArea dataOnly="0" labelOnly="1" fieldPosition="0">
        <references count="1">
          <reference field="19" count="1">
            <x v="2"/>
          </reference>
        </references>
      </pivotArea>
    </format>
    <format dxfId="136">
      <pivotArea dataOnly="0" labelOnly="1" fieldPosition="0">
        <references count="1">
          <reference field="19" count="1">
            <x v="1"/>
          </reference>
        </references>
      </pivotArea>
    </format>
    <format dxfId="135">
      <pivotArea dataOnly="0" labelOnly="1" fieldPosition="0">
        <references count="1">
          <reference field="19" count="1">
            <x v="0"/>
          </reference>
        </references>
      </pivotArea>
    </format>
    <format dxfId="134">
      <pivotArea dataOnly="0" outline="0" fieldPosition="0">
        <references count="1">
          <reference field="4294967294" count="1">
            <x v="2"/>
          </reference>
        </references>
      </pivotArea>
    </format>
    <format dxfId="133">
      <pivotArea dataOnly="0" labelOnly="1" fieldPosition="0">
        <references count="1">
          <reference field="19" count="1">
            <x v="3"/>
          </reference>
        </references>
      </pivotArea>
    </format>
    <format dxfId="132">
      <pivotArea field="19" dataOnly="0" labelOnly="1" grandCol="1" outline="0" axis="axisCol" fieldPosition="0">
        <references count="1">
          <reference field="4294967294" count="1" selected="0">
            <x v="0"/>
          </reference>
        </references>
      </pivotArea>
    </format>
    <format dxfId="131">
      <pivotArea field="19" dataOnly="0" labelOnly="1" grandCol="1" outline="0" axis="axisCol" fieldPosition="0">
        <references count="1">
          <reference field="4294967294" count="1" selected="0">
            <x v="1"/>
          </reference>
        </references>
      </pivotArea>
    </format>
    <format dxfId="130">
      <pivotArea field="19" dataOnly="0" labelOnly="1" grandCol="1" outline="0" axis="axisCol" fieldPosition="0">
        <references count="1">
          <reference field="4294967294" count="1" selected="0">
            <x v="2"/>
          </reference>
        </references>
      </pivotArea>
    </format>
    <format dxfId="129">
      <pivotArea field="19" dataOnly="0" labelOnly="1" grandCol="1" outline="0" axis="axisCol" fieldPosition="0">
        <references count="1">
          <reference field="4294967294" count="1" selected="0">
            <x v="3"/>
          </reference>
        </references>
      </pivotArea>
    </format>
    <format dxfId="128">
      <pivotArea field="19" dataOnly="0" labelOnly="1" grandCol="1" outline="0" axis="axisCol" fieldPosition="0">
        <references count="1">
          <reference field="4294967294" count="1" selected="0">
            <x v="4"/>
          </reference>
        </references>
      </pivotArea>
    </format>
    <format dxfId="127">
      <pivotArea field="19" dataOnly="0" labelOnly="1" grandCol="1" outline="0" axis="axisCol" fieldPosition="0">
        <references count="1">
          <reference field="4294967294" count="1" selected="0">
            <x v="5"/>
          </reference>
        </references>
      </pivotArea>
    </format>
    <format dxfId="126">
      <pivotArea field="19" grandCol="1" outline="0" collapsedLevelsAreSubtotals="1" axis="axisCol" fieldPosition="0">
        <references count="1">
          <reference field="4294967294" count="1" selected="0">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67E7762-59D3-4E6E-8DFA-BA2FD1426CA8}" name="Сводная таблица2" cacheId="53" applyNumberFormats="0" applyBorderFormats="0" applyFontFormats="0" applyPatternFormats="0" applyAlignmentFormats="0" applyWidthHeightFormats="1" dataCaption="Значения" updatedVersion="8" minRefreshableVersion="3" itemPrintTitles="1" createdVersion="8" indent="0" outline="1" outlineData="1" multipleFieldFilters="0" colHeaderCaption="">
  <location ref="A12:Y70" firstHeaderRow="1" firstDataRow="3" firstDataCol="1"/>
  <pivotFields count="47">
    <pivotField showAll="0"/>
    <pivotField axis="axisRow" showAll="0" sortType="ascending">
      <items count="37">
        <item x="1"/>
        <item x="2"/>
        <item x="3"/>
        <item x="4"/>
        <item x="5"/>
        <item x="6"/>
        <item x="7"/>
        <item m="1" x="34"/>
        <item x="8"/>
        <item m="1" x="35"/>
        <item x="9"/>
        <item x="10"/>
        <item x="11"/>
        <item x="12"/>
        <item x="13"/>
        <item x="14"/>
        <item x="15"/>
        <item x="16"/>
        <item x="17"/>
        <item x="18"/>
        <item x="19"/>
        <item x="20"/>
        <item x="21"/>
        <item x="22"/>
        <item x="23"/>
        <item x="24"/>
        <item x="25"/>
        <item x="26"/>
        <item x="27"/>
        <item x="28"/>
        <item x="29"/>
        <item x="30"/>
        <item x="31"/>
        <item x="32"/>
        <item x="33"/>
        <item x="0"/>
        <item t="default"/>
      </items>
    </pivotField>
    <pivotField dataField="1"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axis="axisCol" showAll="0">
      <items count="6">
        <item n="2024" x="1"/>
        <item n="2025" x="2"/>
        <item n="2026" x="3"/>
        <item n="2023" m="1" x="4"/>
        <item x="0"/>
        <item t="default"/>
      </items>
    </pivotField>
    <pivotField axis="axisRow" showAll="0" sortType="ascending">
      <items count="6">
        <item h="1" m="1" x="4"/>
        <item h="1" x="0"/>
        <item x="1"/>
        <item x="2"/>
        <item x="3"/>
        <item t="default"/>
      </items>
    </pivotField>
    <pivotField showAll="0"/>
    <pivotField showAll="0"/>
    <pivotField showAll="0"/>
    <pivotField dataField="1" numFmtId="3"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0"/>
    <field x="1"/>
  </rowFields>
  <rowItems count="56">
    <i>
      <x v="2"/>
    </i>
    <i r="1">
      <x v="1"/>
    </i>
    <i r="1">
      <x v="2"/>
    </i>
    <i r="1">
      <x v="3"/>
    </i>
    <i r="1">
      <x v="4"/>
    </i>
    <i r="1">
      <x v="5"/>
    </i>
    <i r="1">
      <x v="6"/>
    </i>
    <i r="1">
      <x v="8"/>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x v="3"/>
    </i>
    <i r="1">
      <x v="1"/>
    </i>
    <i r="1">
      <x v="4"/>
    </i>
    <i r="1">
      <x v="10"/>
    </i>
    <i r="1">
      <x v="11"/>
    </i>
    <i r="1">
      <x v="15"/>
    </i>
    <i r="1">
      <x v="16"/>
    </i>
    <i r="1">
      <x v="18"/>
    </i>
    <i r="1">
      <x v="19"/>
    </i>
    <i r="1">
      <x v="20"/>
    </i>
    <i r="1">
      <x v="21"/>
    </i>
    <i r="1">
      <x v="23"/>
    </i>
    <i r="1">
      <x v="24"/>
    </i>
    <i r="1">
      <x v="26"/>
    </i>
    <i r="1">
      <x v="27"/>
    </i>
    <i r="1">
      <x v="28"/>
    </i>
    <i r="1">
      <x v="29"/>
    </i>
    <i r="1">
      <x v="30"/>
    </i>
    <i r="1">
      <x v="33"/>
    </i>
    <i r="1">
      <x v="34"/>
    </i>
    <i>
      <x v="4"/>
    </i>
    <i r="1">
      <x v="27"/>
    </i>
    <i t="grand">
      <x/>
    </i>
  </rowItems>
  <colFields count="2">
    <field x="19"/>
    <field x="-2"/>
  </colFields>
  <colItems count="24">
    <i>
      <x/>
      <x/>
    </i>
    <i r="1" i="1">
      <x v="1"/>
    </i>
    <i r="1" i="2">
      <x v="2"/>
    </i>
    <i r="1" i="3">
      <x v="3"/>
    </i>
    <i r="1" i="4">
      <x v="4"/>
    </i>
    <i r="1" i="5">
      <x v="5"/>
    </i>
    <i>
      <x v="1"/>
      <x/>
    </i>
    <i r="1" i="1">
      <x v="1"/>
    </i>
    <i r="1" i="2">
      <x v="2"/>
    </i>
    <i r="1" i="3">
      <x v="3"/>
    </i>
    <i r="1" i="4">
      <x v="4"/>
    </i>
    <i r="1" i="5">
      <x v="5"/>
    </i>
    <i>
      <x v="2"/>
      <x/>
    </i>
    <i r="1" i="1">
      <x v="1"/>
    </i>
    <i r="1" i="2">
      <x v="2"/>
    </i>
    <i r="1" i="3">
      <x v="3"/>
    </i>
    <i r="1" i="4">
      <x v="4"/>
    </i>
    <i r="1" i="5">
      <x v="5"/>
    </i>
    <i t="grand">
      <x/>
    </i>
    <i t="grand" i="1">
      <x/>
    </i>
    <i t="grand" i="2">
      <x/>
    </i>
    <i t="grand" i="3">
      <x/>
    </i>
    <i t="grand" i="4">
      <x/>
    </i>
    <i t="grand" i="5">
      <x/>
    </i>
  </colItems>
  <dataFields count="6">
    <dataField name="Кол-во МКД" fld="2" subtotal="count" baseField="20" baseItem="1" numFmtId="3"/>
    <dataField name="Кол-во видов работ" fld="24" baseField="0" baseItem="0"/>
    <dataField name="Кол-во РЛ" fld="32" baseField="20" baseItem="0"/>
    <dataField name="Стоимость РЛ" fld="33" baseField="20" baseItem="2"/>
    <dataField name="Кол-во жителей зарег." fld="11" baseField="20" baseItem="0"/>
    <dataField name="Стоимость кап ремонта" fld="12" baseField="20" baseItem="0"/>
  </dataFields>
  <formats count="131">
    <format dxfId="348">
      <pivotArea collapsedLevelsAreSubtotals="1" fieldPosition="0">
        <references count="3">
          <reference field="4294967294" count="1" selected="0">
            <x v="3"/>
          </reference>
          <reference field="19" count="1" selected="0">
            <x v="0"/>
          </reference>
          <reference field="20" count="3">
            <x v="2"/>
            <x v="3"/>
            <x v="4"/>
          </reference>
        </references>
      </pivotArea>
    </format>
    <format dxfId="347">
      <pivotArea field="19" grandRow="1" outline="0" collapsedLevelsAreSubtotals="1" axis="axisCol" fieldPosition="0">
        <references count="2">
          <reference field="4294967294" count="1" selected="0">
            <x v="3"/>
          </reference>
          <reference field="19" count="1" selected="0">
            <x v="0"/>
          </reference>
        </references>
      </pivotArea>
    </format>
    <format dxfId="346">
      <pivotArea dataOnly="0" labelOnly="1" fieldPosition="0">
        <references count="1">
          <reference field="20" count="0"/>
        </references>
      </pivotArea>
    </format>
    <format dxfId="345">
      <pivotArea dataOnly="0" labelOnly="1" fieldPosition="0">
        <references count="1">
          <reference field="20" count="0"/>
        </references>
      </pivotArea>
    </format>
    <format dxfId="344">
      <pivotArea dataOnly="0" labelOnly="1" fieldPosition="0">
        <references count="1">
          <reference field="20" count="0"/>
        </references>
      </pivotArea>
    </format>
    <format dxfId="343">
      <pivotArea dataOnly="0" outline="0" fieldPosition="0">
        <references count="1">
          <reference field="4294967294" count="1">
            <x v="4"/>
          </reference>
        </references>
      </pivotArea>
    </format>
    <format dxfId="342">
      <pivotArea field="20" type="button" dataOnly="0" labelOnly="1" outline="0" axis="axisRow" fieldPosition="0"/>
    </format>
    <format dxfId="341">
      <pivotArea field="19" dataOnly="0" labelOnly="1" grandCol="1" outline="0" axis="axisCol" fieldPosition="0">
        <references count="1">
          <reference field="4294967294" count="1" selected="0">
            <x v="0"/>
          </reference>
        </references>
      </pivotArea>
    </format>
    <format dxfId="340">
      <pivotArea field="19" dataOnly="0" labelOnly="1" grandCol="1" outline="0" axis="axisCol" fieldPosition="0">
        <references count="1">
          <reference field="4294967294" count="1" selected="0">
            <x v="1"/>
          </reference>
        </references>
      </pivotArea>
    </format>
    <format dxfId="339">
      <pivotArea field="19" dataOnly="0" labelOnly="1" grandCol="1" outline="0" axis="axisCol" fieldPosition="0">
        <references count="1">
          <reference field="4294967294" count="1" selected="0">
            <x v="2"/>
          </reference>
        </references>
      </pivotArea>
    </format>
    <format dxfId="338">
      <pivotArea field="19" dataOnly="0" labelOnly="1" grandCol="1" outline="0" axis="axisCol" fieldPosition="0">
        <references count="1">
          <reference field="4294967294" count="1" selected="0">
            <x v="3"/>
          </reference>
        </references>
      </pivotArea>
    </format>
    <format dxfId="337">
      <pivotArea field="19" dataOnly="0" labelOnly="1" grandCol="1" outline="0" axis="axisCol" fieldPosition="0">
        <references count="1">
          <reference field="4294967294" count="1" selected="0">
            <x v="4"/>
          </reference>
        </references>
      </pivotArea>
    </format>
    <format dxfId="336">
      <pivotArea field="19" dataOnly="0" labelOnly="1" grandCol="1" outline="0" axis="axisCol" fieldPosition="0">
        <references count="1">
          <reference field="4294967294" count="1" selected="0">
            <x v="5"/>
          </reference>
        </references>
      </pivotArea>
    </format>
    <format dxfId="335">
      <pivotArea dataOnly="0" labelOnly="1" outline="0" fieldPosition="0">
        <references count="2">
          <reference field="4294967294" count="6">
            <x v="0"/>
            <x v="1"/>
            <x v="2"/>
            <x v="3"/>
            <x v="4"/>
            <x v="5"/>
          </reference>
          <reference field="19" count="1" selected="0">
            <x v="0"/>
          </reference>
        </references>
      </pivotArea>
    </format>
    <format dxfId="334">
      <pivotArea dataOnly="0" labelOnly="1" outline="0" fieldPosition="0">
        <references count="2">
          <reference field="4294967294" count="6">
            <x v="0"/>
            <x v="1"/>
            <x v="2"/>
            <x v="3"/>
            <x v="4"/>
            <x v="5"/>
          </reference>
          <reference field="19" count="1" selected="0">
            <x v="1"/>
          </reference>
        </references>
      </pivotArea>
    </format>
    <format dxfId="333">
      <pivotArea dataOnly="0" labelOnly="1" outline="0" fieldPosition="0">
        <references count="2">
          <reference field="4294967294" count="6">
            <x v="0"/>
            <x v="1"/>
            <x v="2"/>
            <x v="3"/>
            <x v="4"/>
            <x v="5"/>
          </reference>
          <reference field="19" count="1" selected="0">
            <x v="2"/>
          </reference>
        </references>
      </pivotArea>
    </format>
    <format dxfId="332">
      <pivotArea field="20" type="button" dataOnly="0" labelOnly="1" outline="0" axis="axisRow" fieldPosition="0"/>
    </format>
    <format dxfId="331">
      <pivotArea field="19" dataOnly="0" labelOnly="1" grandCol="1" outline="0" axis="axisCol" fieldPosition="0">
        <references count="1">
          <reference field="4294967294" count="1" selected="0">
            <x v="0"/>
          </reference>
        </references>
      </pivotArea>
    </format>
    <format dxfId="330">
      <pivotArea field="19" dataOnly="0" labelOnly="1" grandCol="1" outline="0" axis="axisCol" fieldPosition="0">
        <references count="1">
          <reference field="4294967294" count="1" selected="0">
            <x v="1"/>
          </reference>
        </references>
      </pivotArea>
    </format>
    <format dxfId="329">
      <pivotArea field="19" dataOnly="0" labelOnly="1" grandCol="1" outline="0" axis="axisCol" fieldPosition="0">
        <references count="1">
          <reference field="4294967294" count="1" selected="0">
            <x v="2"/>
          </reference>
        </references>
      </pivotArea>
    </format>
    <format dxfId="328">
      <pivotArea field="19" dataOnly="0" labelOnly="1" grandCol="1" outline="0" axis="axisCol" fieldPosition="0">
        <references count="1">
          <reference field="4294967294" count="1" selected="0">
            <x v="3"/>
          </reference>
        </references>
      </pivotArea>
    </format>
    <format dxfId="327">
      <pivotArea field="19" dataOnly="0" labelOnly="1" grandCol="1" outline="0" axis="axisCol" fieldPosition="0">
        <references count="1">
          <reference field="4294967294" count="1" selected="0">
            <x v="4"/>
          </reference>
        </references>
      </pivotArea>
    </format>
    <format dxfId="326">
      <pivotArea field="19" dataOnly="0" labelOnly="1" grandCol="1" outline="0" axis="axisCol" fieldPosition="0">
        <references count="1">
          <reference field="4294967294" count="1" selected="0">
            <x v="5"/>
          </reference>
        </references>
      </pivotArea>
    </format>
    <format dxfId="325">
      <pivotArea dataOnly="0" labelOnly="1" outline="0" fieldPosition="0">
        <references count="2">
          <reference field="4294967294" count="6">
            <x v="0"/>
            <x v="1"/>
            <x v="2"/>
            <x v="3"/>
            <x v="4"/>
            <x v="5"/>
          </reference>
          <reference field="19" count="1" selected="0">
            <x v="0"/>
          </reference>
        </references>
      </pivotArea>
    </format>
    <format dxfId="324">
      <pivotArea dataOnly="0" labelOnly="1" outline="0" fieldPosition="0">
        <references count="2">
          <reference field="4294967294" count="6">
            <x v="0"/>
            <x v="1"/>
            <x v="2"/>
            <x v="3"/>
            <x v="4"/>
            <x v="5"/>
          </reference>
          <reference field="19" count="1" selected="0">
            <x v="1"/>
          </reference>
        </references>
      </pivotArea>
    </format>
    <format dxfId="323">
      <pivotArea dataOnly="0" labelOnly="1" outline="0" fieldPosition="0">
        <references count="2">
          <reference field="4294967294" count="6">
            <x v="0"/>
            <x v="1"/>
            <x v="2"/>
            <x v="3"/>
            <x v="4"/>
            <x v="5"/>
          </reference>
          <reference field="19" count="1" selected="0">
            <x v="2"/>
          </reference>
        </references>
      </pivotArea>
    </format>
    <format dxfId="322">
      <pivotArea field="20" type="button" dataOnly="0" labelOnly="1" outline="0" axis="axisRow" fieldPosition="0"/>
    </format>
    <format dxfId="321">
      <pivotArea field="19" dataOnly="0" labelOnly="1" grandCol="1" outline="0" axis="axisCol" fieldPosition="0">
        <references count="1">
          <reference field="4294967294" count="1" selected="0">
            <x v="0"/>
          </reference>
        </references>
      </pivotArea>
    </format>
    <format dxfId="320">
      <pivotArea field="19" dataOnly="0" labelOnly="1" grandCol="1" outline="0" axis="axisCol" fieldPosition="0">
        <references count="1">
          <reference field="4294967294" count="1" selected="0">
            <x v="1"/>
          </reference>
        </references>
      </pivotArea>
    </format>
    <format dxfId="319">
      <pivotArea field="19" dataOnly="0" labelOnly="1" grandCol="1" outline="0" axis="axisCol" fieldPosition="0">
        <references count="1">
          <reference field="4294967294" count="1" selected="0">
            <x v="2"/>
          </reference>
        </references>
      </pivotArea>
    </format>
    <format dxfId="318">
      <pivotArea field="19" dataOnly="0" labelOnly="1" grandCol="1" outline="0" axis="axisCol" fieldPosition="0">
        <references count="1">
          <reference field="4294967294" count="1" selected="0">
            <x v="3"/>
          </reference>
        </references>
      </pivotArea>
    </format>
    <format dxfId="317">
      <pivotArea field="19" dataOnly="0" labelOnly="1" grandCol="1" outline="0" axis="axisCol" fieldPosition="0">
        <references count="1">
          <reference field="4294967294" count="1" selected="0">
            <x v="4"/>
          </reference>
        </references>
      </pivotArea>
    </format>
    <format dxfId="316">
      <pivotArea field="19" dataOnly="0" labelOnly="1" grandCol="1" outline="0" axis="axisCol" fieldPosition="0">
        <references count="1">
          <reference field="4294967294" count="1" selected="0">
            <x v="5"/>
          </reference>
        </references>
      </pivotArea>
    </format>
    <format dxfId="315">
      <pivotArea dataOnly="0" labelOnly="1" outline="0" fieldPosition="0">
        <references count="2">
          <reference field="4294967294" count="6">
            <x v="0"/>
            <x v="1"/>
            <x v="2"/>
            <x v="3"/>
            <x v="4"/>
            <x v="5"/>
          </reference>
          <reference field="19" count="1" selected="0">
            <x v="0"/>
          </reference>
        </references>
      </pivotArea>
    </format>
    <format dxfId="314">
      <pivotArea dataOnly="0" labelOnly="1" outline="0" fieldPosition="0">
        <references count="2">
          <reference field="4294967294" count="6">
            <x v="0"/>
            <x v="1"/>
            <x v="2"/>
            <x v="3"/>
            <x v="4"/>
            <x v="5"/>
          </reference>
          <reference field="19" count="1" selected="0">
            <x v="1"/>
          </reference>
        </references>
      </pivotArea>
    </format>
    <format dxfId="313">
      <pivotArea dataOnly="0" labelOnly="1" outline="0" fieldPosition="0">
        <references count="2">
          <reference field="4294967294" count="6">
            <x v="0"/>
            <x v="1"/>
            <x v="2"/>
            <x v="3"/>
            <x v="4"/>
            <x v="5"/>
          </reference>
          <reference field="19" count="1" selected="0">
            <x v="2"/>
          </reference>
        </references>
      </pivotArea>
    </format>
    <format dxfId="312">
      <pivotArea dataOnly="0" labelOnly="1" fieldPosition="0">
        <references count="1">
          <reference field="19" count="1">
            <x v="0"/>
          </reference>
        </references>
      </pivotArea>
    </format>
    <format dxfId="311">
      <pivotArea outline="0" fieldPosition="0">
        <references count="1">
          <reference field="4294967294" count="1">
            <x v="0"/>
          </reference>
        </references>
      </pivotArea>
    </format>
    <format dxfId="310">
      <pivotArea outline="0" collapsedLevelsAreSubtotals="1" fieldPosition="0"/>
    </format>
    <format dxfId="309">
      <pivotArea dataOnly="0" labelOnly="1" fieldPosition="0">
        <references count="1">
          <reference field="20" count="0"/>
        </references>
      </pivotArea>
    </format>
    <format dxfId="308">
      <pivotArea dataOnly="0" labelOnly="1" grandRow="1" outline="0" fieldPosition="0"/>
    </format>
    <format dxfId="307">
      <pivotArea type="origin" dataOnly="0" labelOnly="1" outline="0" offset="A2" fieldPosition="0"/>
    </format>
    <format dxfId="306">
      <pivotArea field="20" type="button" dataOnly="0" labelOnly="1" outline="0" axis="axisRow" fieldPosition="0"/>
    </format>
    <format dxfId="305">
      <pivotArea dataOnly="0" labelOnly="1" fieldPosition="0">
        <references count="1">
          <reference field="19" count="3">
            <x v="0"/>
            <x v="1"/>
            <x v="2"/>
          </reference>
        </references>
      </pivotArea>
    </format>
    <format dxfId="304">
      <pivotArea field="19" dataOnly="0" labelOnly="1" grandCol="1" outline="0" axis="axisCol" fieldPosition="0">
        <references count="1">
          <reference field="4294967294" count="1" selected="0">
            <x v="0"/>
          </reference>
        </references>
      </pivotArea>
    </format>
    <format dxfId="303">
      <pivotArea field="19" dataOnly="0" labelOnly="1" grandCol="1" outline="0" axis="axisCol" fieldPosition="0">
        <references count="1">
          <reference field="4294967294" count="1" selected="0">
            <x v="1"/>
          </reference>
        </references>
      </pivotArea>
    </format>
    <format dxfId="302">
      <pivotArea field="19" dataOnly="0" labelOnly="1" grandCol="1" outline="0" axis="axisCol" fieldPosition="0">
        <references count="1">
          <reference field="4294967294" count="1" selected="0">
            <x v="2"/>
          </reference>
        </references>
      </pivotArea>
    </format>
    <format dxfId="301">
      <pivotArea field="19" dataOnly="0" labelOnly="1" grandCol="1" outline="0" axis="axisCol" fieldPosition="0">
        <references count="1">
          <reference field="4294967294" count="1" selected="0">
            <x v="3"/>
          </reference>
        </references>
      </pivotArea>
    </format>
    <format dxfId="300">
      <pivotArea field="19" dataOnly="0" labelOnly="1" grandCol="1" outline="0" axis="axisCol" fieldPosition="0">
        <references count="1">
          <reference field="4294967294" count="1" selected="0">
            <x v="4"/>
          </reference>
        </references>
      </pivotArea>
    </format>
    <format dxfId="299">
      <pivotArea field="19" dataOnly="0" labelOnly="1" grandCol="1" outline="0" axis="axisCol" fieldPosition="0">
        <references count="1">
          <reference field="4294967294" count="1" selected="0">
            <x v="5"/>
          </reference>
        </references>
      </pivotArea>
    </format>
    <format dxfId="298">
      <pivotArea dataOnly="0" labelOnly="1" outline="0" fieldPosition="0">
        <references count="2">
          <reference field="4294967294" count="6">
            <x v="0"/>
            <x v="1"/>
            <x v="2"/>
            <x v="3"/>
            <x v="4"/>
            <x v="5"/>
          </reference>
          <reference field="19" count="1" selected="0">
            <x v="0"/>
          </reference>
        </references>
      </pivotArea>
    </format>
    <format dxfId="297">
      <pivotArea dataOnly="0" labelOnly="1" outline="0" fieldPosition="0">
        <references count="2">
          <reference field="4294967294" count="6">
            <x v="0"/>
            <x v="1"/>
            <x v="2"/>
            <x v="3"/>
            <x v="4"/>
            <x v="5"/>
          </reference>
          <reference field="19" count="1" selected="0">
            <x v="1"/>
          </reference>
        </references>
      </pivotArea>
    </format>
    <format dxfId="296">
      <pivotArea dataOnly="0" labelOnly="1" outline="0" fieldPosition="0">
        <references count="2">
          <reference field="4294967294" count="6">
            <x v="0"/>
            <x v="1"/>
            <x v="2"/>
            <x v="3"/>
            <x v="4"/>
            <x v="5"/>
          </reference>
          <reference field="19" count="1" selected="0">
            <x v="2"/>
          </reference>
        </references>
      </pivotArea>
    </format>
    <format dxfId="295">
      <pivotArea dataOnly="0" labelOnly="1" fieldPosition="0">
        <references count="1">
          <reference field="19" count="1">
            <x v="0"/>
          </reference>
        </references>
      </pivotArea>
    </format>
    <format dxfId="294">
      <pivotArea dataOnly="0" labelOnly="1" fieldPosition="0">
        <references count="1">
          <reference field="19" count="1">
            <x v="0"/>
          </reference>
        </references>
      </pivotArea>
    </format>
    <format dxfId="293">
      <pivotArea dataOnly="0" labelOnly="1" fieldPosition="0">
        <references count="1">
          <reference field="19" count="1">
            <x v="0"/>
          </reference>
        </references>
      </pivotArea>
    </format>
    <format dxfId="292">
      <pivotArea dataOnly="0" labelOnly="1" fieldPosition="0">
        <references count="1">
          <reference field="19" count="1">
            <x v="1"/>
          </reference>
        </references>
      </pivotArea>
    </format>
    <format dxfId="291">
      <pivotArea dataOnly="0" labelOnly="1" fieldPosition="0">
        <references count="1">
          <reference field="19" count="1">
            <x v="1"/>
          </reference>
        </references>
      </pivotArea>
    </format>
    <format dxfId="290">
      <pivotArea dataOnly="0" labelOnly="1" fieldPosition="0">
        <references count="1">
          <reference field="19" count="1">
            <x v="1"/>
          </reference>
        </references>
      </pivotArea>
    </format>
    <format dxfId="289">
      <pivotArea dataOnly="0" labelOnly="1" fieldPosition="0">
        <references count="1">
          <reference field="19" count="1">
            <x v="2"/>
          </reference>
        </references>
      </pivotArea>
    </format>
    <format dxfId="288">
      <pivotArea dataOnly="0" labelOnly="1" fieldPosition="0">
        <references count="1">
          <reference field="19" count="1">
            <x v="2"/>
          </reference>
        </references>
      </pivotArea>
    </format>
    <format dxfId="287">
      <pivotArea dataOnly="0" labelOnly="1" fieldPosition="0">
        <references count="1">
          <reference field="19" count="1">
            <x v="2"/>
          </reference>
        </references>
      </pivotArea>
    </format>
    <format dxfId="286">
      <pivotArea field="19" dataOnly="0" labelOnly="1" grandCol="1" outline="0" axis="axisCol" fieldPosition="0">
        <references count="1">
          <reference field="4294967294" count="1" selected="0">
            <x v="0"/>
          </reference>
        </references>
      </pivotArea>
    </format>
    <format dxfId="285">
      <pivotArea field="19" dataOnly="0" labelOnly="1" grandCol="1" outline="0" axis="axisCol" fieldPosition="0">
        <references count="1">
          <reference field="4294967294" count="1" selected="0">
            <x v="1"/>
          </reference>
        </references>
      </pivotArea>
    </format>
    <format dxfId="284">
      <pivotArea field="19" dataOnly="0" labelOnly="1" grandCol="1" outline="0" axis="axisCol" fieldPosition="0">
        <references count="1">
          <reference field="4294967294" count="1" selected="0">
            <x v="2"/>
          </reference>
        </references>
      </pivotArea>
    </format>
    <format dxfId="283">
      <pivotArea field="19" dataOnly="0" labelOnly="1" grandCol="1" outline="0" axis="axisCol" fieldPosition="0">
        <references count="1">
          <reference field="4294967294" count="1" selected="0">
            <x v="3"/>
          </reference>
        </references>
      </pivotArea>
    </format>
    <format dxfId="282">
      <pivotArea field="19" dataOnly="0" labelOnly="1" grandCol="1" outline="0" axis="axisCol" fieldPosition="0">
        <references count="1">
          <reference field="4294967294" count="1" selected="0">
            <x v="4"/>
          </reference>
        </references>
      </pivotArea>
    </format>
    <format dxfId="281">
      <pivotArea field="19" dataOnly="0" labelOnly="1" grandCol="1" outline="0" axis="axisCol" fieldPosition="0">
        <references count="1">
          <reference field="4294967294" count="1" selected="0">
            <x v="5"/>
          </reference>
        </references>
      </pivotArea>
    </format>
    <format dxfId="280">
      <pivotArea dataOnly="0" labelOnly="1" fieldPosition="0">
        <references count="1">
          <reference field="20" count="2">
            <x v="3"/>
            <x v="4"/>
          </reference>
        </references>
      </pivotArea>
    </format>
    <format dxfId="279">
      <pivotArea dataOnly="0" labelOnly="1" fieldPosition="0">
        <references count="2">
          <reference field="1" count="30">
            <x v="1"/>
            <x v="3"/>
            <x v="4"/>
            <x v="5"/>
            <x v="6"/>
            <x v="7"/>
            <x v="9"/>
            <x v="11"/>
            <x v="12"/>
            <x v="13"/>
            <x v="14"/>
            <x v="15"/>
            <x v="16"/>
            <x v="17"/>
            <x v="18"/>
            <x v="19"/>
            <x v="20"/>
            <x v="21"/>
            <x v="22"/>
            <x v="23"/>
            <x v="24"/>
            <x v="25"/>
            <x v="26"/>
            <x v="28"/>
            <x v="29"/>
            <x v="30"/>
            <x v="31"/>
            <x v="32"/>
            <x v="33"/>
            <x v="34"/>
          </reference>
          <reference field="20" count="1" selected="0">
            <x v="2"/>
          </reference>
        </references>
      </pivotArea>
    </format>
    <format dxfId="278">
      <pivotArea dataOnly="0" labelOnly="1" fieldPosition="0">
        <references count="2">
          <reference field="1" count="19">
            <x v="1"/>
            <x v="4"/>
            <x v="7"/>
            <x v="8"/>
            <x v="9"/>
            <x v="11"/>
            <x v="15"/>
            <x v="16"/>
            <x v="18"/>
            <x v="19"/>
            <x v="20"/>
            <x v="21"/>
            <x v="23"/>
            <x v="24"/>
            <x v="28"/>
            <x v="29"/>
            <x v="30"/>
            <x v="33"/>
            <x v="34"/>
          </reference>
          <reference field="20" count="1" selected="0">
            <x v="3"/>
          </reference>
        </references>
      </pivotArea>
    </format>
    <format dxfId="277">
      <pivotArea dataOnly="0" labelOnly="1" fieldPosition="0">
        <references count="2">
          <reference field="1" count="1">
            <x v="7"/>
          </reference>
          <reference field="20" count="1" selected="0">
            <x v="4"/>
          </reference>
        </references>
      </pivotArea>
    </format>
    <format dxfId="276">
      <pivotArea dataOnly="0" outline="0" fieldPosition="0">
        <references count="1">
          <reference field="4294967294" count="1">
            <x v="3"/>
          </reference>
        </references>
      </pivotArea>
    </format>
    <format dxfId="275">
      <pivotArea dataOnly="0" fieldPosition="0">
        <references count="1">
          <reference field="20" count="1">
            <x v="3"/>
          </reference>
        </references>
      </pivotArea>
    </format>
    <format dxfId="274">
      <pivotArea dataOnly="0" grandRow="1" fieldPosition="0"/>
    </format>
    <format dxfId="273">
      <pivotArea dataOnly="0" fieldPosition="0">
        <references count="1">
          <reference field="20" count="1">
            <x v="4"/>
          </reference>
        </references>
      </pivotArea>
    </format>
    <format dxfId="272">
      <pivotArea dataOnly="0" fieldPosition="0">
        <references count="1">
          <reference field="20" count="1">
            <x v="2"/>
          </reference>
        </references>
      </pivotArea>
    </format>
    <format dxfId="271">
      <pivotArea dataOnly="0" outline="0" fieldPosition="0">
        <references count="1">
          <reference field="4294967294" count="1">
            <x v="2"/>
          </reference>
        </references>
      </pivotArea>
    </format>
    <format dxfId="270">
      <pivotArea dataOnly="0" outline="0" fieldPosition="0">
        <references count="1">
          <reference field="4294967294" count="1">
            <x v="2"/>
          </reference>
        </references>
      </pivotArea>
    </format>
    <format dxfId="269">
      <pivotArea dataOnly="0" outline="0" fieldPosition="0">
        <references count="1">
          <reference field="4294967294" count="1">
            <x v="1"/>
          </reference>
        </references>
      </pivotArea>
    </format>
    <format dxfId="268">
      <pivotArea dataOnly="0" outline="0" fieldPosition="0">
        <references count="1">
          <reference field="4294967294" count="1">
            <x v="1"/>
          </reference>
        </references>
      </pivotArea>
    </format>
    <format dxfId="267">
      <pivotArea dataOnly="0" outline="0" fieldPosition="0">
        <references count="1">
          <reference field="4294967294" count="1">
            <x v="0"/>
          </reference>
        </references>
      </pivotArea>
    </format>
    <format dxfId="266">
      <pivotArea dataOnly="0" outline="0" fieldPosition="0">
        <references count="1">
          <reference field="4294967294" count="1">
            <x v="0"/>
          </reference>
        </references>
      </pivotArea>
    </format>
    <format dxfId="265">
      <pivotArea dataOnly="0" outline="0" fieldPosition="0">
        <references count="1">
          <reference field="4294967294" count="1">
            <x v="5"/>
          </reference>
        </references>
      </pivotArea>
    </format>
    <format dxfId="264">
      <pivotArea dataOnly="0" fieldPosition="0">
        <references count="1">
          <reference field="20" count="1">
            <x v="3"/>
          </reference>
        </references>
      </pivotArea>
    </format>
    <format dxfId="263">
      <pivotArea dataOnly="0" fieldPosition="0">
        <references count="1">
          <reference field="20" count="1">
            <x v="4"/>
          </reference>
        </references>
      </pivotArea>
    </format>
    <format dxfId="262">
      <pivotArea dataOnly="0" grandRow="1" fieldPosition="0"/>
    </format>
    <format dxfId="261">
      <pivotArea dataOnly="0" labelOnly="1" fieldPosition="0">
        <references count="1">
          <reference field="19" count="1">
            <x v="0"/>
          </reference>
        </references>
      </pivotArea>
    </format>
    <format dxfId="260">
      <pivotArea dataOnly="0" labelOnly="1" fieldPosition="0">
        <references count="1">
          <reference field="19" count="1">
            <x v="0"/>
          </reference>
        </references>
      </pivotArea>
    </format>
    <format dxfId="259">
      <pivotArea dataOnly="0" labelOnly="1" fieldPosition="0">
        <references count="1">
          <reference field="19" count="1">
            <x v="1"/>
          </reference>
        </references>
      </pivotArea>
    </format>
    <format dxfId="258">
      <pivotArea dataOnly="0" labelOnly="1" fieldPosition="0">
        <references count="1">
          <reference field="19" count="1">
            <x v="2"/>
          </reference>
        </references>
      </pivotArea>
    </format>
    <format dxfId="257">
      <pivotArea dataOnly="0" outline="0" fieldPosition="0">
        <references count="1">
          <reference field="4294967294" count="1">
            <x v="2"/>
          </reference>
        </references>
      </pivotArea>
    </format>
    <format dxfId="256">
      <pivotArea dataOnly="0" labelOnly="1" fieldPosition="0">
        <references count="1">
          <reference field="19" count="1">
            <x v="3"/>
          </reference>
        </references>
      </pivotArea>
    </format>
    <format dxfId="255">
      <pivotArea dataOnly="0" labelOnly="1" fieldPosition="0">
        <references count="2">
          <reference field="1" count="16">
            <x v="3"/>
            <x v="4"/>
            <x v="5"/>
            <x v="6"/>
            <x v="7"/>
            <x v="8"/>
            <x v="9"/>
            <x v="11"/>
            <x v="12"/>
            <x v="13"/>
            <x v="14"/>
            <x v="15"/>
            <x v="16"/>
            <x v="17"/>
            <x v="18"/>
            <x v="19"/>
          </reference>
          <reference field="20" count="1" selected="0">
            <x v="2"/>
          </reference>
        </references>
      </pivotArea>
    </format>
    <format dxfId="254">
      <pivotArea dataOnly="0" labelOnly="1" fieldPosition="0">
        <references count="2">
          <reference field="1" count="15">
            <x v="7"/>
            <x v="9"/>
            <x v="11"/>
            <x v="15"/>
            <x v="16"/>
            <x v="18"/>
            <x v="19"/>
            <x v="20"/>
            <x v="21"/>
            <x v="23"/>
            <x v="24"/>
            <x v="26"/>
            <x v="28"/>
            <x v="29"/>
            <x v="30"/>
          </reference>
          <reference field="20" count="1" selected="0">
            <x v="3"/>
          </reference>
        </references>
      </pivotArea>
    </format>
    <format dxfId="253">
      <pivotArea dataOnly="0" labelOnly="1" fieldPosition="0">
        <references count="2">
          <reference field="1" count="32">
            <x v="1"/>
            <x v="2"/>
            <x v="3"/>
            <x v="4"/>
            <x v="5"/>
            <x v="6"/>
            <x v="8"/>
            <x v="10"/>
            <x v="11"/>
            <x v="12"/>
            <x v="13"/>
            <x v="14"/>
            <x v="15"/>
            <x v="16"/>
            <x v="17"/>
            <x v="18"/>
            <x v="19"/>
            <x v="20"/>
            <x v="21"/>
            <x v="22"/>
            <x v="23"/>
            <x v="24"/>
            <x v="25"/>
            <x v="26"/>
            <x v="27"/>
            <x v="28"/>
            <x v="29"/>
            <x v="30"/>
            <x v="31"/>
            <x v="32"/>
            <x v="33"/>
            <x v="34"/>
          </reference>
          <reference field="20" count="1" selected="0">
            <x v="2"/>
          </reference>
        </references>
      </pivotArea>
    </format>
    <format dxfId="252">
      <pivotArea dataOnly="0" labelOnly="1" fieldPosition="0">
        <references count="2">
          <reference field="1" count="32">
            <x v="1"/>
            <x v="2"/>
            <x v="3"/>
            <x v="4"/>
            <x v="5"/>
            <x v="6"/>
            <x v="8"/>
            <x v="10"/>
            <x v="11"/>
            <x v="12"/>
            <x v="13"/>
            <x v="14"/>
            <x v="15"/>
            <x v="16"/>
            <x v="17"/>
            <x v="18"/>
            <x v="19"/>
            <x v="20"/>
            <x v="21"/>
            <x v="22"/>
            <x v="23"/>
            <x v="24"/>
            <x v="25"/>
            <x v="26"/>
            <x v="27"/>
            <x v="28"/>
            <x v="29"/>
            <x v="30"/>
            <x v="31"/>
            <x v="32"/>
            <x v="33"/>
            <x v="34"/>
          </reference>
          <reference field="20" count="1" selected="0">
            <x v="2"/>
          </reference>
        </references>
      </pivotArea>
    </format>
    <format dxfId="251">
      <pivotArea dataOnly="0" labelOnly="1" fieldPosition="0">
        <references count="1">
          <reference field="20" count="1">
            <x v="4"/>
          </reference>
        </references>
      </pivotArea>
    </format>
    <format dxfId="250">
      <pivotArea dataOnly="0" labelOnly="1" fieldPosition="0">
        <references count="2">
          <reference field="1" count="19">
            <x v="1"/>
            <x v="4"/>
            <x v="10"/>
            <x v="11"/>
            <x v="15"/>
            <x v="16"/>
            <x v="18"/>
            <x v="19"/>
            <x v="20"/>
            <x v="21"/>
            <x v="23"/>
            <x v="24"/>
            <x v="26"/>
            <x v="27"/>
            <x v="28"/>
            <x v="29"/>
            <x v="30"/>
            <x v="33"/>
            <x v="34"/>
          </reference>
          <reference field="20" count="1" selected="0">
            <x v="3"/>
          </reference>
        </references>
      </pivotArea>
    </format>
    <format dxfId="249">
      <pivotArea dataOnly="0" labelOnly="1" fieldPosition="0">
        <references count="2">
          <reference field="1" count="1">
            <x v="27"/>
          </reference>
          <reference field="20" count="1" selected="0">
            <x v="4"/>
          </reference>
        </references>
      </pivotArea>
    </format>
    <format dxfId="248">
      <pivotArea dataOnly="0" labelOnly="1" fieldPosition="0">
        <references count="1">
          <reference field="20" count="1">
            <x v="4"/>
          </reference>
        </references>
      </pivotArea>
    </format>
    <format dxfId="247">
      <pivotArea dataOnly="0" labelOnly="1" fieldPosition="0">
        <references count="2">
          <reference field="1" count="19">
            <x v="1"/>
            <x v="4"/>
            <x v="10"/>
            <x v="11"/>
            <x v="15"/>
            <x v="16"/>
            <x v="18"/>
            <x v="19"/>
            <x v="20"/>
            <x v="21"/>
            <x v="23"/>
            <x v="24"/>
            <x v="26"/>
            <x v="27"/>
            <x v="28"/>
            <x v="29"/>
            <x v="30"/>
            <x v="33"/>
            <x v="34"/>
          </reference>
          <reference field="20" count="1" selected="0">
            <x v="3"/>
          </reference>
        </references>
      </pivotArea>
    </format>
    <format dxfId="246">
      <pivotArea dataOnly="0" labelOnly="1" fieldPosition="0">
        <references count="2">
          <reference field="1" count="1">
            <x v="27"/>
          </reference>
          <reference field="20" count="1" selected="0">
            <x v="4"/>
          </reference>
        </references>
      </pivotArea>
    </format>
    <format dxfId="245">
      <pivotArea dataOnly="0" labelOnly="1" fieldPosition="0">
        <references count="1">
          <reference field="20" count="1">
            <x v="4"/>
          </reference>
        </references>
      </pivotArea>
    </format>
    <format dxfId="244">
      <pivotArea collapsedLevelsAreSubtotals="1" fieldPosition="0">
        <references count="4">
          <reference field="4294967294" count="6" selected="0">
            <x v="0"/>
            <x v="1"/>
            <x v="2"/>
            <x v="3"/>
            <x v="4"/>
            <x v="5"/>
          </reference>
          <reference field="1" count="1">
            <x v="27"/>
          </reference>
          <reference field="19" count="1" selected="0">
            <x v="0"/>
          </reference>
          <reference field="20" count="1" selected="0">
            <x v="4"/>
          </reference>
        </references>
      </pivotArea>
    </format>
    <format dxfId="243">
      <pivotArea dataOnly="0" labelOnly="1" fieldPosition="0">
        <references count="2">
          <reference field="1" count="1">
            <x v="27"/>
          </reference>
          <reference field="20" count="1" selected="0">
            <x v="4"/>
          </reference>
        </references>
      </pivotArea>
    </format>
    <format dxfId="242">
      <pivotArea collapsedLevelsAreSubtotals="1" fieldPosition="0">
        <references count="3">
          <reference field="4294967294" count="6" selected="0">
            <x v="0"/>
            <x v="1"/>
            <x v="2"/>
            <x v="3"/>
            <x v="4"/>
            <x v="5"/>
          </reference>
          <reference field="19" count="1" selected="0">
            <x v="0"/>
          </reference>
          <reference field="20" count="1">
            <x v="3"/>
          </reference>
        </references>
      </pivotArea>
    </format>
    <format dxfId="241">
      <pivotArea dataOnly="0" labelOnly="1" fieldPosition="0">
        <references count="1">
          <reference field="20" count="1">
            <x v="3"/>
          </reference>
        </references>
      </pivotArea>
    </format>
    <format dxfId="240">
      <pivotArea collapsedLevelsAreSubtotals="1" fieldPosition="0">
        <references count="3">
          <reference field="4294967294" count="6" selected="0">
            <x v="0"/>
            <x v="1"/>
            <x v="2"/>
            <x v="3"/>
            <x v="4"/>
            <x v="5"/>
          </reference>
          <reference field="19" count="1" selected="0">
            <x v="1"/>
          </reference>
          <reference field="20" count="1">
            <x v="2"/>
          </reference>
        </references>
      </pivotArea>
    </format>
    <format dxfId="239">
      <pivotArea collapsedLevelsAreSubtotals="1" fieldPosition="0">
        <references count="4">
          <reference field="4294967294" count="6" selected="0">
            <x v="0"/>
            <x v="1"/>
            <x v="2"/>
            <x v="3"/>
            <x v="4"/>
            <x v="5"/>
          </reference>
          <reference field="1" count="32">
            <x v="1"/>
            <x v="2"/>
            <x v="3"/>
            <x v="4"/>
            <x v="5"/>
            <x v="6"/>
            <x v="8"/>
            <x v="10"/>
            <x v="11"/>
            <x v="12"/>
            <x v="13"/>
            <x v="14"/>
            <x v="15"/>
            <x v="16"/>
            <x v="17"/>
            <x v="18"/>
            <x v="19"/>
            <x v="20"/>
            <x v="21"/>
            <x v="22"/>
            <x v="23"/>
            <x v="24"/>
            <x v="25"/>
            <x v="26"/>
            <x v="27"/>
            <x v="28"/>
            <x v="29"/>
            <x v="30"/>
            <x v="31"/>
            <x v="32"/>
            <x v="33"/>
            <x v="34"/>
          </reference>
          <reference field="19" count="1" selected="0">
            <x v="1"/>
          </reference>
          <reference field="20" count="1" selected="0">
            <x v="2"/>
          </reference>
        </references>
      </pivotArea>
    </format>
    <format dxfId="238">
      <pivotArea collapsedLevelsAreSubtotals="1" fieldPosition="0">
        <references count="3">
          <reference field="4294967294" count="6" selected="0">
            <x v="0"/>
            <x v="1"/>
            <x v="2"/>
            <x v="3"/>
            <x v="4"/>
            <x v="5"/>
          </reference>
          <reference field="19" count="1" selected="0">
            <x v="1"/>
          </reference>
          <reference field="20" count="1">
            <x v="3"/>
          </reference>
        </references>
      </pivotArea>
    </format>
    <format dxfId="237">
      <pivotArea collapsedLevelsAreSubtotals="1" fieldPosition="0">
        <references count="4">
          <reference field="4294967294" count="6" selected="0">
            <x v="0"/>
            <x v="1"/>
            <x v="2"/>
            <x v="3"/>
            <x v="4"/>
            <x v="5"/>
          </reference>
          <reference field="1" count="19">
            <x v="1"/>
            <x v="4"/>
            <x v="10"/>
            <x v="11"/>
            <x v="15"/>
            <x v="16"/>
            <x v="18"/>
            <x v="19"/>
            <x v="20"/>
            <x v="21"/>
            <x v="23"/>
            <x v="24"/>
            <x v="26"/>
            <x v="27"/>
            <x v="28"/>
            <x v="29"/>
            <x v="30"/>
            <x v="33"/>
            <x v="34"/>
          </reference>
          <reference field="19" count="1" selected="0">
            <x v="1"/>
          </reference>
          <reference field="20" count="1" selected="0">
            <x v="3"/>
          </reference>
        </references>
      </pivotArea>
    </format>
    <format dxfId="236">
      <pivotArea collapsedLevelsAreSubtotals="1" fieldPosition="0">
        <references count="3">
          <reference field="4294967294" count="6" selected="0">
            <x v="0"/>
            <x v="1"/>
            <x v="2"/>
            <x v="3"/>
            <x v="4"/>
            <x v="5"/>
          </reference>
          <reference field="19" count="1" selected="0">
            <x v="1"/>
          </reference>
          <reference field="20" count="1">
            <x v="4"/>
          </reference>
        </references>
      </pivotArea>
    </format>
    <format dxfId="235">
      <pivotArea collapsedLevelsAreSubtotals="1" fieldPosition="0">
        <references count="4">
          <reference field="4294967294" count="6" selected="0">
            <x v="0"/>
            <x v="1"/>
            <x v="2"/>
            <x v="3"/>
            <x v="4"/>
            <x v="5"/>
          </reference>
          <reference field="1" count="1">
            <x v="27"/>
          </reference>
          <reference field="19" count="1" selected="0">
            <x v="1"/>
          </reference>
          <reference field="20" count="1" selected="0">
            <x v="4"/>
          </reference>
        </references>
      </pivotArea>
    </format>
    <format dxfId="234">
      <pivotArea collapsedLevelsAreSubtotals="1" fieldPosition="0">
        <references count="3">
          <reference field="4294967294" count="6" selected="0">
            <x v="0"/>
            <x v="1"/>
            <x v="2"/>
            <x v="3"/>
            <x v="4"/>
            <x v="5"/>
          </reference>
          <reference field="19" count="1" selected="0">
            <x v="2"/>
          </reference>
          <reference field="20" count="1">
            <x v="2"/>
          </reference>
        </references>
      </pivotArea>
    </format>
    <format dxfId="233">
      <pivotArea collapsedLevelsAreSubtotals="1" fieldPosition="0">
        <references count="4">
          <reference field="4294967294" count="6" selected="0">
            <x v="0"/>
            <x v="1"/>
            <x v="2"/>
            <x v="3"/>
            <x v="4"/>
            <x v="5"/>
          </reference>
          <reference field="1" count="32">
            <x v="1"/>
            <x v="2"/>
            <x v="3"/>
            <x v="4"/>
            <x v="5"/>
            <x v="6"/>
            <x v="8"/>
            <x v="10"/>
            <x v="11"/>
            <x v="12"/>
            <x v="13"/>
            <x v="14"/>
            <x v="15"/>
            <x v="16"/>
            <x v="17"/>
            <x v="18"/>
            <x v="19"/>
            <x v="20"/>
            <x v="21"/>
            <x v="22"/>
            <x v="23"/>
            <x v="24"/>
            <x v="25"/>
            <x v="26"/>
            <x v="27"/>
            <x v="28"/>
            <x v="29"/>
            <x v="30"/>
            <x v="31"/>
            <x v="32"/>
            <x v="33"/>
            <x v="34"/>
          </reference>
          <reference field="19" count="1" selected="0">
            <x v="2"/>
          </reference>
          <reference field="20" count="1" selected="0">
            <x v="2"/>
          </reference>
        </references>
      </pivotArea>
    </format>
    <format dxfId="232">
      <pivotArea collapsedLevelsAreSubtotals="1" fieldPosition="0">
        <references count="3">
          <reference field="4294967294" count="6" selected="0">
            <x v="0"/>
            <x v="1"/>
            <x v="2"/>
            <x v="3"/>
            <x v="4"/>
            <x v="5"/>
          </reference>
          <reference field="19" count="1" selected="0">
            <x v="2"/>
          </reference>
          <reference field="20" count="1">
            <x v="3"/>
          </reference>
        </references>
      </pivotArea>
    </format>
    <format dxfId="231">
      <pivotArea collapsedLevelsAreSubtotals="1" fieldPosition="0">
        <references count="4">
          <reference field="4294967294" count="6" selected="0">
            <x v="0"/>
            <x v="1"/>
            <x v="2"/>
            <x v="3"/>
            <x v="4"/>
            <x v="5"/>
          </reference>
          <reference field="1" count="19">
            <x v="1"/>
            <x v="4"/>
            <x v="10"/>
            <x v="11"/>
            <x v="15"/>
            <x v="16"/>
            <x v="18"/>
            <x v="19"/>
            <x v="20"/>
            <x v="21"/>
            <x v="23"/>
            <x v="24"/>
            <x v="26"/>
            <x v="27"/>
            <x v="28"/>
            <x v="29"/>
            <x v="30"/>
            <x v="33"/>
            <x v="34"/>
          </reference>
          <reference field="19" count="1" selected="0">
            <x v="2"/>
          </reference>
          <reference field="20" count="1" selected="0">
            <x v="3"/>
          </reference>
        </references>
      </pivotArea>
    </format>
    <format dxfId="230">
      <pivotArea collapsedLevelsAreSubtotals="1" fieldPosition="0">
        <references count="3">
          <reference field="4294967294" count="6" selected="0">
            <x v="0"/>
            <x v="1"/>
            <x v="2"/>
            <x v="3"/>
            <x v="4"/>
            <x v="5"/>
          </reference>
          <reference field="19" count="1" selected="0">
            <x v="2"/>
          </reference>
          <reference field="20" count="1">
            <x v="4"/>
          </reference>
        </references>
      </pivotArea>
    </format>
    <format dxfId="229">
      <pivotArea collapsedLevelsAreSubtotals="1" fieldPosition="0">
        <references count="4">
          <reference field="4294967294" count="6" selected="0">
            <x v="0"/>
            <x v="1"/>
            <x v="2"/>
            <x v="3"/>
            <x v="4"/>
            <x v="5"/>
          </reference>
          <reference field="1" count="1">
            <x v="27"/>
          </reference>
          <reference field="19" count="1" selected="0">
            <x v="2"/>
          </reference>
          <reference field="20" count="1" selected="0">
            <x v="4"/>
          </reference>
        </references>
      </pivotArea>
    </format>
    <format dxfId="228">
      <pivotArea field="20" grandCol="1" collapsedLevelsAreSubtotals="1" axis="axisRow" fieldPosition="0">
        <references count="2">
          <reference field="4294967294" count="6" selected="0">
            <x v="0"/>
            <x v="1"/>
            <x v="2"/>
            <x v="3"/>
            <x v="4"/>
            <x v="5"/>
          </reference>
          <reference field="20" count="1">
            <x v="2"/>
          </reference>
        </references>
      </pivotArea>
    </format>
    <format dxfId="227">
      <pivotArea field="20" grandCol="1" collapsedLevelsAreSubtotals="1" axis="axisRow" fieldPosition="0">
        <references count="3">
          <reference field="4294967294" count="6" selected="0">
            <x v="0"/>
            <x v="1"/>
            <x v="2"/>
            <x v="3"/>
            <x v="4"/>
            <x v="5"/>
          </reference>
          <reference field="1" count="32">
            <x v="1"/>
            <x v="2"/>
            <x v="3"/>
            <x v="4"/>
            <x v="5"/>
            <x v="6"/>
            <x v="8"/>
            <x v="10"/>
            <x v="11"/>
            <x v="12"/>
            <x v="13"/>
            <x v="14"/>
            <x v="15"/>
            <x v="16"/>
            <x v="17"/>
            <x v="18"/>
            <x v="19"/>
            <x v="20"/>
            <x v="21"/>
            <x v="22"/>
            <x v="23"/>
            <x v="24"/>
            <x v="25"/>
            <x v="26"/>
            <x v="27"/>
            <x v="28"/>
            <x v="29"/>
            <x v="30"/>
            <x v="31"/>
            <x v="32"/>
            <x v="33"/>
            <x v="34"/>
          </reference>
          <reference field="20" count="1" selected="0">
            <x v="2"/>
          </reference>
        </references>
      </pivotArea>
    </format>
    <format dxfId="226">
      <pivotArea field="20" grandCol="1" collapsedLevelsAreSubtotals="1" axis="axisRow" fieldPosition="0">
        <references count="2">
          <reference field="4294967294" count="6" selected="0">
            <x v="0"/>
            <x v="1"/>
            <x v="2"/>
            <x v="3"/>
            <x v="4"/>
            <x v="5"/>
          </reference>
          <reference field="20" count="1">
            <x v="3"/>
          </reference>
        </references>
      </pivotArea>
    </format>
    <format dxfId="225">
      <pivotArea field="20" grandCol="1" collapsedLevelsAreSubtotals="1" axis="axisRow" fieldPosition="0">
        <references count="3">
          <reference field="4294967294" count="6" selected="0">
            <x v="0"/>
            <x v="1"/>
            <x v="2"/>
            <x v="3"/>
            <x v="4"/>
            <x v="5"/>
          </reference>
          <reference field="1" count="19">
            <x v="1"/>
            <x v="4"/>
            <x v="10"/>
            <x v="11"/>
            <x v="15"/>
            <x v="16"/>
            <x v="18"/>
            <x v="19"/>
            <x v="20"/>
            <x v="21"/>
            <x v="23"/>
            <x v="24"/>
            <x v="26"/>
            <x v="27"/>
            <x v="28"/>
            <x v="29"/>
            <x v="30"/>
            <x v="33"/>
            <x v="34"/>
          </reference>
          <reference field="20" count="1" selected="0">
            <x v="3"/>
          </reference>
        </references>
      </pivotArea>
    </format>
    <format dxfId="224">
      <pivotArea field="20" grandCol="1" collapsedLevelsAreSubtotals="1" axis="axisRow" fieldPosition="0">
        <references count="2">
          <reference field="4294967294" count="6" selected="0">
            <x v="0"/>
            <x v="1"/>
            <x v="2"/>
            <x v="3"/>
            <x v="4"/>
            <x v="5"/>
          </reference>
          <reference field="20" count="1">
            <x v="4"/>
          </reference>
        </references>
      </pivotArea>
    </format>
    <format dxfId="223">
      <pivotArea field="20" grandCol="1" collapsedLevelsAreSubtotals="1" axis="axisRow" fieldPosition="0">
        <references count="3">
          <reference field="4294967294" count="6" selected="0">
            <x v="0"/>
            <x v="1"/>
            <x v="2"/>
            <x v="3"/>
            <x v="4"/>
            <x v="5"/>
          </reference>
          <reference field="1" count="1">
            <x v="27"/>
          </reference>
          <reference field="20" count="1" selected="0">
            <x v="4"/>
          </reference>
        </references>
      </pivotArea>
    </format>
    <format dxfId="222">
      <pivotArea field="19" dataOnly="0" grandCol="1" outline="0" axis="axisCol" fieldPosition="0">
        <references count="1">
          <reference field="4294967294" count="1" selected="0">
            <x v="4"/>
          </reference>
        </references>
      </pivotArea>
    </format>
    <format dxfId="221">
      <pivotArea dataOnly="0" outline="0" fieldPosition="0">
        <references count="1">
          <reference field="4294967294" count="1">
            <x v="4"/>
          </reference>
        </references>
      </pivotArea>
    </format>
    <format dxfId="220">
      <pivotArea dataOnly="0" outline="0" fieldPosition="0">
        <references count="1">
          <reference field="4294967294" count="1">
            <x v="5"/>
          </reference>
        </references>
      </pivotArea>
    </format>
    <format dxfId="219">
      <pivotArea dataOnly="0" outline="0" fieldPosition="0">
        <references count="1">
          <reference field="4294967294" count="1">
            <x v="1"/>
          </reference>
        </references>
      </pivotArea>
    </format>
    <format dxfId="218">
      <pivotArea dataOnly="0" outline="0" fieldPosition="0">
        <references count="1">
          <reference field="4294967294" count="1">
            <x v="0"/>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80839D5-B49B-485C-ACE1-3D521A02698D}" name="Сводная таблица1" cacheId="52" applyNumberFormats="0" applyBorderFormats="0" applyFontFormats="0" applyPatternFormats="0" applyAlignmentFormats="0" applyWidthHeightFormats="1" dataCaption="Значения" updatedVersion="8" minRefreshableVersion="3" useAutoFormatting="1" rowGrandTotals="0" colGrandTotals="0" itemPrintTitles="1" createdVersion="8" indent="0" outline="1" outlineData="1" multipleFieldFilters="0" rowHeaderCaption="Перечень домов для Формы 1" customListSort="0">
  <location ref="B7:B1273" firstHeaderRow="1" firstDataRow="1" firstDataCol="1"/>
  <pivotFields count="14">
    <pivotField showAll="0"/>
    <pivotField showAll="0" sortType="ascending"/>
    <pivotField showAll="0"/>
    <pivotField showAll="0"/>
    <pivotField numFmtId="14" showAll="0"/>
    <pivotField showAll="0"/>
    <pivotField showAll="0"/>
    <pivotField showAll="0"/>
    <pivotField axis="axisRow" showAll="0" sortType="ascending">
      <items count="3456">
        <item m="1" x="1799"/>
        <item m="1" x="1836"/>
        <item x="0"/>
        <item x="129"/>
        <item x="130"/>
        <item x="131"/>
        <item x="132"/>
        <item x="1"/>
        <item x="133"/>
        <item x="134"/>
        <item x="135"/>
        <item x="136"/>
        <item x="137"/>
        <item x="2"/>
        <item x="138"/>
        <item x="3"/>
        <item x="139"/>
        <item x="140"/>
        <item x="141"/>
        <item x="142"/>
        <item m="1" x="2646"/>
        <item m="1" x="2647"/>
        <item m="1" x="2783"/>
        <item m="1" x="2784"/>
        <item m="1" x="2785"/>
        <item m="1" x="2786"/>
        <item m="1" x="2787"/>
        <item m="1" x="2788"/>
        <item m="1" x="2789"/>
        <item m="1" x="2790"/>
        <item m="1" x="2791"/>
        <item m="1" x="2792"/>
        <item m="1" x="2793"/>
        <item m="1" x="2794"/>
        <item m="1" x="2795"/>
        <item m="1" x="2796"/>
        <item m="1" x="2797"/>
        <item m="1" x="2798"/>
        <item m="1" x="2799"/>
        <item m="1" x="2800"/>
        <item m="1" x="2801"/>
        <item m="1" x="2802"/>
        <item m="1" x="2803"/>
        <item m="1" x="2804"/>
        <item m="1" x="2805"/>
        <item m="1" x="2651"/>
        <item m="1" x="2652"/>
        <item m="1" x="2653"/>
        <item m="1" x="2654"/>
        <item m="1" x="2656"/>
        <item m="1" x="2657"/>
        <item m="1" x="2658"/>
        <item m="1" x="2659"/>
        <item m="1" x="2740"/>
        <item m="1" x="2741"/>
        <item m="1" x="2742"/>
        <item m="1" x="2743"/>
        <item m="1" x="2744"/>
        <item m="1" x="2745"/>
        <item m="1" x="2746"/>
        <item m="1" x="2747"/>
        <item m="1" x="2752"/>
        <item m="1" x="2753"/>
        <item m="1" x="2754"/>
        <item m="1" x="2755"/>
        <item m="1" x="2756"/>
        <item m="1" x="2757"/>
        <item m="1" x="2758"/>
        <item m="1" x="2759"/>
        <item m="1" x="2760"/>
        <item m="1" x="2761"/>
        <item m="1" x="2762"/>
        <item m="1" x="2763"/>
        <item m="1" x="2764"/>
        <item m="1" x="2766"/>
        <item m="1" x="2767"/>
        <item m="1" x="2768"/>
        <item m="1" x="2769"/>
        <item m="1" x="2770"/>
        <item m="1" x="2771"/>
        <item m="1" x="2772"/>
        <item m="1" x="2773"/>
        <item m="1" x="2774"/>
        <item m="1" x="2775"/>
        <item m="1" x="2777"/>
        <item m="1" x="2778"/>
        <item m="1" x="2779"/>
        <item m="1" x="2780"/>
        <item m="1" x="2781"/>
        <item m="1" x="2782"/>
        <item m="1" x="2806"/>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812"/>
        <item m="1" x="2813"/>
        <item m="1" x="2814"/>
        <item m="1" x="2815"/>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7"/>
        <item m="1" x="2838"/>
        <item m="1" x="2839"/>
        <item m="1" x="2840"/>
        <item m="1" x="2841"/>
        <item m="1" x="2842"/>
        <item m="1" x="2843"/>
        <item m="1" x="2844"/>
        <item m="1" x="2845"/>
        <item m="1" x="2846"/>
        <item m="1" x="2847"/>
        <item m="1" x="2848"/>
        <item m="1" x="2849"/>
        <item m="1" x="2850"/>
        <item m="1" x="2851"/>
        <item m="1" x="2852"/>
        <item m="1" x="2853"/>
        <item m="1" x="2854"/>
        <item m="1" x="2855"/>
        <item m="1" x="2856"/>
        <item m="1" x="2857"/>
        <item m="1" x="2858"/>
        <item x="5"/>
        <item x="143"/>
        <item x="6"/>
        <item x="144"/>
        <item x="1048"/>
        <item x="145"/>
        <item x="146"/>
        <item x="147"/>
        <item x="1074"/>
        <item x="1075"/>
        <item x="1076"/>
        <item m="1" x="1266"/>
        <item m="1" x="1267"/>
        <item m="1" x="1268"/>
        <item m="1" x="1269"/>
        <item m="1" x="1722"/>
        <item m="1" x="1720"/>
        <item m="1" x="1270"/>
        <item m="1" x="1271"/>
        <item m="1" x="1272"/>
        <item m="1" x="1721"/>
        <item m="1" x="1273"/>
        <item m="1" x="1751"/>
        <item m="1" x="1750"/>
        <item m="1" x="1274"/>
        <item m="1" x="1275"/>
        <item m="1" x="1690"/>
        <item m="1" x="1276"/>
        <item m="1" x="1277"/>
        <item m="1" x="1691"/>
        <item m="1" x="1770"/>
        <item m="1" x="1692"/>
        <item m="1" x="1278"/>
        <item m="1" x="1279"/>
        <item m="1" x="1693"/>
        <item m="1" x="1694"/>
        <item m="1" x="1280"/>
        <item m="1" x="1281"/>
        <item m="1" x="1695"/>
        <item m="1" x="1696"/>
        <item m="1" x="1282"/>
        <item m="1" x="1283"/>
        <item m="1" x="1697"/>
        <item m="1" x="1284"/>
        <item m="1" x="1285"/>
        <item m="1" x="1698"/>
        <item m="1" x="1830"/>
        <item m="1" x="1699"/>
        <item m="1" x="1286"/>
        <item m="1" x="1287"/>
        <item m="1" x="1288"/>
        <item m="1" x="1700"/>
        <item m="1" x="1801"/>
        <item m="1" x="1289"/>
        <item m="1" x="1701"/>
        <item m="1" x="1703"/>
        <item m="1" x="1702"/>
        <item m="1" x="1704"/>
        <item m="1" x="1705"/>
        <item m="1" x="1706"/>
        <item m="1" x="1290"/>
        <item m="1" x="1291"/>
        <item m="1" x="1707"/>
        <item m="1" x="1292"/>
        <item m="1" x="1708"/>
        <item m="1" x="1293"/>
        <item m="1" x="1294"/>
        <item m="1" x="1295"/>
        <item m="1" x="1709"/>
        <item m="1" x="1772"/>
        <item m="1" x="1831"/>
        <item m="1" x="1296"/>
        <item m="1" x="1798"/>
        <item m="1" x="1710"/>
        <item m="1" x="1711"/>
        <item m="1" x="1712"/>
        <item m="1" x="1713"/>
        <item m="1" x="1714"/>
        <item m="1" x="1297"/>
        <item m="1" x="1715"/>
        <item m="1" x="1298"/>
        <item m="1" x="1299"/>
        <item m="1" x="1771"/>
        <item m="1" x="1716"/>
        <item m="1" x="1300"/>
        <item m="1" x="1717"/>
        <item m="1" x="1718"/>
        <item m="1" x="1301"/>
        <item m="1" x="1719"/>
        <item m="1" x="1302"/>
        <item m="1" x="1303"/>
        <item m="1" x="1304"/>
        <item m="1" x="1773"/>
        <item m="1" x="1305"/>
        <item m="1" x="1306"/>
        <item m="1" x="1307"/>
        <item m="1" x="1723"/>
        <item m="1" x="1308"/>
        <item m="1" x="1724"/>
        <item m="1" x="1309"/>
        <item m="1" x="1725"/>
        <item m="1" x="1726"/>
        <item m="1" x="1727"/>
        <item m="1" x="1728"/>
        <item m="1" x="1729"/>
        <item m="1" x="1730"/>
        <item m="1" x="1731"/>
        <item m="1" x="1310"/>
        <item m="1" x="1732"/>
        <item m="1" x="1733"/>
        <item m="1" x="1311"/>
        <item m="1" x="1312"/>
        <item m="1" x="1313"/>
        <item m="1" x="1314"/>
        <item m="1" x="1315"/>
        <item m="1" x="1316"/>
        <item m="1" x="1317"/>
        <item m="1" x="1318"/>
        <item m="1" x="1734"/>
        <item m="1" x="1735"/>
        <item m="1" x="1736"/>
        <item m="1" x="1737"/>
        <item m="1" x="1738"/>
        <item m="1" x="1319"/>
        <item m="1" x="1320"/>
        <item m="1" x="1741"/>
        <item m="1" x="1321"/>
        <item m="1" x="1322"/>
        <item m="1" x="1323"/>
        <item m="1" x="1739"/>
        <item m="1" x="1324"/>
        <item m="1" x="1325"/>
        <item m="1" x="1740"/>
        <item m="1" x="1326"/>
        <item m="1" x="1327"/>
        <item m="1" x="1744"/>
        <item m="1" x="1742"/>
        <item m="1" x="1743"/>
        <item m="1" x="1745"/>
        <item m="1" x="1746"/>
        <item m="1" x="1747"/>
        <item m="1" x="1328"/>
        <item m="1" x="1748"/>
        <item m="1" x="1749"/>
        <item m="1" x="1329"/>
        <item m="1" x="1330"/>
        <item m="1" x="1832"/>
        <item m="1" x="1331"/>
        <item m="1" x="1332"/>
        <item m="1" x="1833"/>
        <item m="1" x="1333"/>
        <item m="1" x="1334"/>
        <item m="1" x="1752"/>
        <item m="1" x="1797"/>
        <item m="1" x="1753"/>
        <item m="1" x="1335"/>
        <item m="1" x="1336"/>
        <item m="1" x="1754"/>
        <item m="1" x="1337"/>
        <item m="1" x="1338"/>
        <item m="1" x="1339"/>
        <item m="1" x="1340"/>
        <item m="1" x="1341"/>
        <item m="1" x="1342"/>
        <item m="1" x="1765"/>
        <item m="1" x="1766"/>
        <item m="1" x="1343"/>
        <item m="1" x="1344"/>
        <item m="1" x="1755"/>
        <item m="1" x="1756"/>
        <item m="1" x="1757"/>
        <item m="1" x="1345"/>
        <item m="1" x="1767"/>
        <item m="1" x="1346"/>
        <item m="1" x="1758"/>
        <item m="1" x="1347"/>
        <item m="1" x="1348"/>
        <item m="1" x="1349"/>
        <item m="1" x="1350"/>
        <item m="1" x="1759"/>
        <item m="1" x="1774"/>
        <item m="1" x="1351"/>
        <item m="1" x="1352"/>
        <item m="1" x="1353"/>
        <item m="1" x="1354"/>
        <item m="1" x="1355"/>
        <item m="1" x="1356"/>
        <item m="1" x="1760"/>
        <item m="1" x="1761"/>
        <item m="1" x="1357"/>
        <item m="1" x="1358"/>
        <item m="1" x="1762"/>
        <item m="1" x="1359"/>
        <item m="1" x="1360"/>
        <item m="1" x="1768"/>
        <item m="1" x="1764"/>
        <item m="1" x="1763"/>
        <item x="14"/>
        <item x="11"/>
        <item x="243"/>
        <item m="1" x="1688"/>
        <item m="1" x="1361"/>
        <item m="1" x="1362"/>
        <item m="1" x="1363"/>
        <item m="1" x="1364"/>
        <item m="1" x="1689"/>
        <item m="1" x="1365"/>
        <item m="1" x="1366"/>
        <item m="1" x="1769"/>
        <item m="1" x="1367"/>
        <item x="8"/>
        <item x="1049"/>
        <item x="244"/>
        <item x="245"/>
        <item x="246"/>
        <item x="247"/>
        <item x="1050"/>
        <item x="248"/>
        <item x="249"/>
        <item x="1189"/>
        <item x="250"/>
        <item x="9"/>
        <item x="1052"/>
        <item x="1053"/>
        <item x="1051"/>
        <item x="251"/>
        <item x="252"/>
        <item x="253"/>
        <item x="254"/>
        <item x="255"/>
        <item x="256"/>
        <item x="257"/>
        <item x="10"/>
        <item x="12"/>
        <item x="258"/>
        <item x="259"/>
        <item x="1190"/>
        <item x="15"/>
        <item x="16"/>
        <item x="17"/>
        <item x="18"/>
        <item m="1" x="1834"/>
        <item x="1054"/>
        <item m="1" x="1835"/>
        <item x="19"/>
        <item x="260"/>
        <item m="1" x="1827"/>
        <item x="261"/>
        <item x="1193"/>
        <item x="262"/>
        <item x="1055"/>
        <item x="1191"/>
        <item x="1056"/>
        <item x="263"/>
        <item x="1057"/>
        <item x="264"/>
        <item x="265"/>
        <item x="266"/>
        <item x="1058"/>
        <item x="267"/>
        <item x="1192"/>
        <item x="268"/>
        <item x="269"/>
        <item x="270"/>
        <item x="1072"/>
        <item x="1071"/>
        <item x="1069"/>
        <item x="1070"/>
        <item x="271"/>
        <item x="1163"/>
        <item x="20"/>
        <item x="272"/>
        <item x="273"/>
        <item x="274"/>
        <item x="1059"/>
        <item x="21"/>
        <item x="22"/>
        <item x="275"/>
        <item x="276"/>
        <item x="277"/>
        <item x="1060"/>
        <item x="1061"/>
        <item m="1" x="1828"/>
        <item m="1" x="1829"/>
        <item x="278"/>
        <item x="279"/>
        <item x="280"/>
        <item x="281"/>
        <item x="282"/>
        <item x="283"/>
        <item x="23"/>
        <item x="284"/>
        <item x="285"/>
        <item x="286"/>
        <item x="287"/>
        <item x="288"/>
        <item x="289"/>
        <item x="290"/>
        <item x="1063"/>
        <item x="291"/>
        <item x="7"/>
        <item x="1029"/>
        <item x="1182"/>
        <item x="1030"/>
        <item x="292"/>
        <item m="1" x="1803"/>
        <item x="1188"/>
        <item m="1" x="1804"/>
        <item x="293"/>
        <item x="294"/>
        <item x="295"/>
        <item x="296"/>
        <item x="1043"/>
        <item x="297"/>
        <item x="1028"/>
        <item x="298"/>
        <item x="1031"/>
        <item x="1032"/>
        <item x="299"/>
        <item x="300"/>
        <item x="301"/>
        <item x="1184"/>
        <item x="1183"/>
        <item x="1185"/>
        <item x="1186"/>
        <item x="302"/>
        <item x="1033"/>
        <item x="303"/>
        <item x="1264"/>
        <item x="1034"/>
        <item x="1035"/>
        <item x="1036"/>
        <item x="1187"/>
        <item x="304"/>
        <item x="1037"/>
        <item x="1038"/>
        <item x="305"/>
        <item x="306"/>
        <item m="1" x="1802"/>
        <item m="1" x="1805"/>
        <item x="307"/>
        <item x="1045"/>
        <item x="308"/>
        <item x="309"/>
        <item x="1046"/>
        <item m="1" x="1806"/>
        <item x="310"/>
        <item x="311"/>
        <item x="312"/>
        <item x="313"/>
        <item x="314"/>
        <item x="4"/>
        <item x="13"/>
        <item x="24"/>
        <item x="1067"/>
        <item x="315"/>
        <item x="1065"/>
        <item x="1066"/>
        <item x="25"/>
        <item x="1068"/>
        <item x="1156"/>
        <item m="1" x="1807"/>
        <item x="26"/>
        <item x="316"/>
        <item x="317"/>
        <item x="318"/>
        <item x="27"/>
        <item x="319"/>
        <item x="1073"/>
        <item x="320"/>
        <item x="28"/>
        <item x="321"/>
        <item x="29"/>
        <item x="322"/>
        <item m="1" x="2655"/>
        <item m="1" x="2750"/>
        <item m="1" x="2810"/>
        <item m="1" x="2648"/>
        <item m="1" x="2751"/>
        <item m="1" x="2765"/>
        <item m="1" x="2811"/>
        <item m="1" x="2649"/>
        <item m="1" x="2748"/>
        <item m="1" x="2749"/>
        <item x="31"/>
        <item x="148"/>
        <item x="149"/>
        <item x="150"/>
        <item x="151"/>
        <item x="1109"/>
        <item x="1107"/>
        <item x="152"/>
        <item x="153"/>
        <item x="154"/>
        <item x="1108"/>
        <item x="155"/>
        <item x="1138"/>
        <item x="1137"/>
        <item x="156"/>
        <item x="157"/>
        <item x="1077"/>
        <item x="158"/>
        <item x="159"/>
        <item x="1078"/>
        <item x="1194"/>
        <item x="1079"/>
        <item x="160"/>
        <item x="161"/>
        <item x="1080"/>
        <item x="1081"/>
        <item x="162"/>
        <item x="163"/>
        <item x="1082"/>
        <item x="1083"/>
        <item x="164"/>
        <item x="165"/>
        <item x="1084"/>
        <item x="166"/>
        <item x="167"/>
        <item x="1085"/>
        <item x="1086"/>
        <item x="168"/>
        <item x="169"/>
        <item x="170"/>
        <item x="1087"/>
        <item x="171"/>
        <item x="1088"/>
        <item x="1090"/>
        <item x="1089"/>
        <item x="1091"/>
        <item x="1092"/>
        <item x="1093"/>
        <item x="172"/>
        <item x="173"/>
        <item x="1094"/>
        <item x="174"/>
        <item x="1095"/>
        <item x="175"/>
        <item x="176"/>
        <item x="177"/>
        <item x="1096"/>
        <item x="1196"/>
        <item x="178"/>
        <item x="1097"/>
        <item x="1098"/>
        <item x="1099"/>
        <item x="1100"/>
        <item x="1101"/>
        <item x="179"/>
        <item x="1102"/>
        <item x="180"/>
        <item x="181"/>
        <item x="1195"/>
        <item x="1103"/>
        <item x="182"/>
        <item x="1104"/>
        <item x="1105"/>
        <item x="183"/>
        <item x="1106"/>
        <item x="184"/>
        <item x="185"/>
        <item x="186"/>
        <item x="1197"/>
        <item x="187"/>
        <item x="188"/>
        <item x="189"/>
        <item x="1110"/>
        <item x="190"/>
        <item x="1111"/>
        <item x="191"/>
        <item x="1112"/>
        <item x="1113"/>
        <item x="1114"/>
        <item x="1115"/>
        <item x="1116"/>
        <item x="1117"/>
        <item x="1118"/>
        <item x="192"/>
        <item x="1119"/>
        <item x="1120"/>
        <item x="193"/>
        <item x="194"/>
        <item x="195"/>
        <item x="196"/>
        <item x="197"/>
        <item x="198"/>
        <item x="199"/>
        <item x="200"/>
        <item x="1121"/>
        <item x="1122"/>
        <item x="1123"/>
        <item x="1124"/>
        <item x="1125"/>
        <item x="201"/>
        <item x="202"/>
        <item x="1128"/>
        <item x="203"/>
        <item x="204"/>
        <item x="205"/>
        <item x="1126"/>
        <item x="206"/>
        <item x="207"/>
        <item x="1127"/>
        <item x="208"/>
        <item x="209"/>
        <item x="1131"/>
        <item x="1129"/>
        <item x="1130"/>
        <item x="1132"/>
        <item x="1133"/>
        <item x="1134"/>
        <item x="210"/>
        <item x="1135"/>
        <item x="1136"/>
        <item x="211"/>
        <item x="212"/>
        <item x="213"/>
        <item x="214"/>
        <item x="215"/>
        <item x="216"/>
        <item x="1139"/>
        <item x="1265"/>
        <item x="1140"/>
        <item x="217"/>
        <item x="218"/>
        <item x="1141"/>
        <item x="219"/>
        <item x="220"/>
        <item x="221"/>
        <item x="222"/>
        <item x="223"/>
        <item x="224"/>
        <item x="1152"/>
        <item x="1153"/>
        <item x="225"/>
        <item x="226"/>
        <item x="1142"/>
        <item x="1143"/>
        <item x="1144"/>
        <item x="227"/>
        <item x="1154"/>
        <item x="228"/>
        <item x="1145"/>
        <item x="229"/>
        <item x="230"/>
        <item x="231"/>
        <item x="232"/>
        <item x="1146"/>
        <item x="1198"/>
        <item x="233"/>
        <item x="234"/>
        <item x="235"/>
        <item x="236"/>
        <item x="237"/>
        <item x="238"/>
        <item x="1147"/>
        <item x="1148"/>
        <item x="239"/>
        <item x="240"/>
        <item x="1149"/>
        <item x="241"/>
        <item x="242"/>
        <item x="1155"/>
        <item x="1151"/>
        <item x="1150"/>
        <item x="30"/>
        <item x="323"/>
        <item x="324"/>
        <item x="325"/>
        <item x="326"/>
        <item x="1062"/>
        <item x="1199"/>
        <item m="1" x="2660"/>
        <item m="1" x="2650"/>
        <item m="1" x="2776"/>
        <item m="1" x="2807"/>
        <item m="1" x="2808"/>
        <item m="1" x="2809"/>
        <item x="32"/>
        <item x="33"/>
        <item x="327"/>
        <item x="328"/>
        <item x="329"/>
        <item x="330"/>
        <item x="331"/>
        <item x="332"/>
        <item x="333"/>
        <item x="334"/>
        <item x="335"/>
        <item x="336"/>
        <item x="337"/>
        <item x="1158"/>
        <item x="1159"/>
        <item x="1160"/>
        <item x="338"/>
        <item x="339"/>
        <item x="1161"/>
        <item x="340"/>
        <item x="1162"/>
        <item x="34"/>
        <item x="35"/>
        <item x="36"/>
        <item x="341"/>
        <item x="342"/>
        <item x="1164"/>
        <item x="343"/>
        <item x="344"/>
        <item x="345"/>
        <item x="346"/>
        <item x="347"/>
        <item x="348"/>
        <item x="349"/>
        <item x="350"/>
        <item x="351"/>
        <item x="352"/>
        <item x="353"/>
        <item x="354"/>
        <item x="355"/>
        <item x="356"/>
        <item x="357"/>
        <item x="358"/>
        <item x="359"/>
        <item x="360"/>
        <item x="361"/>
        <item x="37"/>
        <item x="362"/>
        <item x="363"/>
        <item x="38"/>
        <item x="1064"/>
        <item x="39"/>
        <item x="364"/>
        <item x="1165"/>
        <item x="40"/>
        <item x="365"/>
        <item x="366"/>
        <item x="367"/>
        <item x="368"/>
        <item x="369"/>
        <item x="1168"/>
        <item x="370"/>
        <item x="1169"/>
        <item x="1166"/>
        <item x="1170"/>
        <item x="1171"/>
        <item x="371"/>
        <item x="1172"/>
        <item x="1173"/>
        <item x="1167"/>
        <item x="1174"/>
        <item x="372"/>
        <item x="1175"/>
        <item x="1176"/>
        <item x="1177"/>
        <item x="373"/>
        <item x="1178"/>
        <item x="374"/>
        <item x="375"/>
        <item x="376"/>
        <item x="1180"/>
        <item x="1181"/>
        <item x="1179"/>
        <item x="377"/>
        <item x="378"/>
        <item x="379"/>
        <item x="380"/>
        <item x="381"/>
        <item x="382"/>
        <item x="383"/>
        <item x="384"/>
        <item x="385"/>
        <item x="386"/>
        <item x="387"/>
        <item x="388"/>
        <item x="389"/>
        <item x="41"/>
        <item x="42"/>
        <item x="43"/>
        <item x="390"/>
        <item x="391"/>
        <item x="392"/>
        <item x="393"/>
        <item x="394"/>
        <item x="395"/>
        <item x="396"/>
        <item x="1233"/>
        <item x="397"/>
        <item x="44"/>
        <item x="45"/>
        <item x="398"/>
        <item x="46"/>
        <item x="399"/>
        <item x="400"/>
        <item x="401"/>
        <item x="402"/>
        <item m="1" x="2859"/>
        <item m="1" x="2860"/>
        <item m="1" x="2861"/>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2867"/>
        <item m="1" x="2868"/>
        <item m="1" x="2869"/>
        <item m="1" x="2870"/>
        <item m="1" x="2871"/>
        <item m="1" x="3028"/>
        <item m="1" x="3029"/>
        <item m="1" x="3030"/>
        <item m="1" x="3031"/>
        <item m="1" x="3032"/>
        <item m="1" x="3033"/>
        <item m="1" x="3034"/>
        <item m="1" x="3035"/>
        <item m="1" x="3036"/>
        <item m="1" x="3037"/>
        <item m="1" x="3038"/>
        <item m="1" x="3041"/>
        <item m="1" x="3042"/>
        <item m="1" x="3043"/>
        <item m="1" x="3044"/>
        <item m="1" x="3045"/>
        <item m="1" x="3046"/>
        <item m="1" x="3047"/>
        <item m="1" x="3048"/>
        <item m="1" x="3049"/>
        <item m="1" x="3050"/>
        <item m="1" x="3051"/>
        <item m="1" x="3052"/>
        <item m="1" x="3053"/>
        <item m="1" x="3054"/>
        <item m="1" x="3055"/>
        <item m="1" x="3056"/>
        <item m="1" x="3058"/>
        <item m="1" x="3059"/>
        <item m="1" x="3060"/>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104"/>
        <item m="1" x="3105"/>
        <item m="1" x="3106"/>
        <item m="1" x="3107"/>
        <item m="1" x="3108"/>
        <item m="1" x="3109"/>
        <item m="1" x="3110"/>
        <item m="1" x="3111"/>
        <item m="1" x="3112"/>
        <item m="1" x="3115"/>
        <item m="1" x="3116"/>
        <item m="1" x="3118"/>
        <item m="1" x="3119"/>
        <item m="1" x="2874"/>
        <item m="1" x="2875"/>
        <item m="1" x="2876"/>
        <item m="1" x="2877"/>
        <item m="1" x="2878"/>
        <item m="1" x="2879"/>
        <item m="1" x="2880"/>
        <item m="1" x="2881"/>
        <item m="1" x="2882"/>
        <item m="1" x="2883"/>
        <item m="1" x="2884"/>
        <item m="1" x="2885"/>
        <item m="1" x="2886"/>
        <item m="1" x="2887"/>
        <item m="1" x="2888"/>
        <item m="1" x="2889"/>
        <item m="1" x="2890"/>
        <item m="1" x="2891"/>
        <item m="1" x="2892"/>
        <item m="1" x="2893"/>
        <item m="1" x="2894"/>
        <item m="1" x="2895"/>
        <item m="1" x="2896"/>
        <item m="1" x="2897"/>
        <item m="1" x="2898"/>
        <item m="1" x="2899"/>
        <item m="1" x="2900"/>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1"/>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m="1" x="3020"/>
        <item m="1" x="3021"/>
        <item m="1" x="3022"/>
        <item m="1" x="3023"/>
        <item m="1" x="3024"/>
        <item m="1" x="3025"/>
        <item m="1" x="3026"/>
        <item m="1" x="3027"/>
        <item m="1" x="3124"/>
        <item m="1" x="3125"/>
        <item m="1" x="3126"/>
        <item m="1" x="3127"/>
        <item m="1" x="3128"/>
        <item m="1" x="3129"/>
        <item m="1" x="3130"/>
        <item m="1" x="3131"/>
        <item m="1" x="3103"/>
        <item m="1" x="3132"/>
        <item m="1" x="3133"/>
        <item m="1" x="3134"/>
        <item m="1" x="3135"/>
        <item m="1" x="3136"/>
        <item m="1" x="3137"/>
        <item m="1" x="3138"/>
        <item m="1" x="3139"/>
        <item m="1" x="3140"/>
        <item m="1" x="3141"/>
        <item m="1" x="3142"/>
        <item m="1" x="3148"/>
        <item m="1" x="3149"/>
        <item m="1" x="3150"/>
        <item m="1" x="3151"/>
        <item m="1" x="3152"/>
        <item m="1" x="3153"/>
        <item m="1" x="3154"/>
        <item m="1" x="3155"/>
        <item m="1" x="3156"/>
        <item m="1" x="3157"/>
        <item m="1" x="3158"/>
        <item m="1" x="3159"/>
        <item m="1" x="3160"/>
        <item m="1" x="3161"/>
        <item m="1" x="3162"/>
        <item m="1" x="3163"/>
        <item m="1" x="3164"/>
        <item m="1" x="3165"/>
        <item m="1" x="3166"/>
        <item x="48"/>
        <item x="403"/>
        <item x="49"/>
        <item x="1208"/>
        <item x="404"/>
        <item x="405"/>
        <item x="406"/>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780"/>
        <item m="1" x="1389"/>
        <item m="1" x="1390"/>
        <item m="1" x="1391"/>
        <item m="1" x="1392"/>
        <item m="1" x="1393"/>
        <item m="1" x="1394"/>
        <item m="1" x="1395"/>
        <item m="1" x="1396"/>
        <item m="1" x="1397"/>
        <item m="1" x="1398"/>
        <item m="1" x="1781"/>
        <item m="1" x="1399"/>
        <item m="1" x="1400"/>
        <item m="1" x="1401"/>
        <item m="1" x="1402"/>
        <item m="1" x="1403"/>
        <item m="1" x="1404"/>
        <item m="1" x="1405"/>
        <item m="1" x="1406"/>
        <item m="1" x="1407"/>
        <item m="1" x="1408"/>
        <item m="1" x="1782"/>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783"/>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784"/>
        <item m="1" x="1506"/>
        <item m="1" x="1785"/>
        <item m="1" x="1507"/>
        <item m="1" x="1786"/>
        <item m="1" x="1508"/>
        <item m="1" x="1509"/>
        <item m="1" x="1510"/>
        <item m="1" x="1511"/>
        <item m="1" x="1512"/>
        <item m="1" x="1513"/>
        <item m="1" x="1514"/>
        <item m="1" x="1515"/>
        <item m="1" x="1516"/>
        <item m="1" x="1517"/>
        <item m="1" x="1518"/>
        <item m="1" x="1519"/>
        <item m="1" x="1520"/>
        <item m="1" x="1521"/>
        <item m="1" x="1522"/>
        <item m="1" x="1523"/>
        <item m="1" x="1524"/>
        <item m="1" x="1525"/>
        <item m="1" x="1526"/>
        <item m="1" x="1787"/>
        <item m="1" x="1527"/>
        <item m="1" x="1528"/>
        <item m="1" x="1529"/>
        <item m="1" x="1530"/>
        <item m="1" x="1531"/>
        <item m="1" x="1532"/>
        <item m="1" x="1533"/>
        <item m="1" x="1534"/>
        <item x="57"/>
        <item x="54"/>
        <item m="1" x="1535"/>
        <item m="1" x="1536"/>
        <item m="1" x="1537"/>
        <item m="1" x="1538"/>
        <item m="1" x="1539"/>
        <item m="1" x="1540"/>
        <item m="1" x="1541"/>
        <item m="1" x="1776"/>
        <item m="1" x="1777"/>
        <item m="1" x="1778"/>
        <item m="1" x="1542"/>
        <item m="1" x="1543"/>
        <item m="1" x="1544"/>
        <item m="1" x="1545"/>
        <item m="1" x="1546"/>
        <item m="1" x="1547"/>
        <item m="1" x="1548"/>
        <item m="1" x="1549"/>
        <item m="1" x="1550"/>
        <item m="1" x="1779"/>
        <item m="1" x="1551"/>
        <item x="51"/>
        <item x="574"/>
        <item x="575"/>
        <item x="576"/>
        <item x="577"/>
        <item x="578"/>
        <item x="579"/>
        <item x="580"/>
        <item x="1209"/>
        <item x="1210"/>
        <item x="1211"/>
        <item x="581"/>
        <item x="582"/>
        <item x="583"/>
        <item x="584"/>
        <item x="585"/>
        <item x="586"/>
        <item x="587"/>
        <item x="588"/>
        <item x="589"/>
        <item x="1212"/>
        <item x="590"/>
        <item x="52"/>
        <item x="591"/>
        <item x="592"/>
        <item x="593"/>
        <item x="53"/>
        <item x="55"/>
        <item x="594"/>
        <item x="58"/>
        <item x="59"/>
        <item x="60"/>
        <item x="61"/>
        <item x="595"/>
        <item x="596"/>
        <item x="597"/>
        <item x="598"/>
        <item x="599"/>
        <item x="600"/>
        <item x="62"/>
        <item x="601"/>
        <item x="602"/>
        <item x="1213"/>
        <item x="1214"/>
        <item x="1215"/>
        <item x="603"/>
        <item x="604"/>
        <item x="605"/>
        <item x="606"/>
        <item x="607"/>
        <item x="608"/>
        <item x="609"/>
        <item x="610"/>
        <item x="611"/>
        <item x="612"/>
        <item x="63"/>
        <item x="613"/>
        <item x="64"/>
        <item x="65"/>
        <item x="614"/>
        <item x="615"/>
        <item x="616"/>
        <item x="617"/>
        <item x="618"/>
        <item x="619"/>
        <item x="620"/>
        <item x="621"/>
        <item x="622"/>
        <item x="623"/>
        <item x="624"/>
        <item x="66"/>
        <item x="625"/>
        <item x="626"/>
        <item x="627"/>
        <item x="628"/>
        <item x="629"/>
        <item x="630"/>
        <item x="1216"/>
        <item x="631"/>
        <item x="632"/>
        <item x="633"/>
        <item x="634"/>
        <item x="635"/>
        <item x="636"/>
        <item x="637"/>
        <item x="50"/>
        <item x="638"/>
        <item x="1040"/>
        <item x="1041"/>
        <item x="1042"/>
        <item x="1201"/>
        <item x="639"/>
        <item x="640"/>
        <item x="641"/>
        <item x="642"/>
        <item x="1202"/>
        <item x="643"/>
        <item x="644"/>
        <item x="645"/>
        <item x="646"/>
        <item x="647"/>
        <item x="648"/>
        <item x="1203"/>
        <item x="649"/>
        <item x="1204"/>
        <item x="650"/>
        <item x="651"/>
        <item x="652"/>
        <item x="1205"/>
        <item x="1039"/>
        <item x="653"/>
        <item x="1044"/>
        <item x="654"/>
        <item x="655"/>
        <item x="656"/>
        <item x="1206"/>
        <item x="657"/>
        <item x="658"/>
        <item x="659"/>
        <item x="660"/>
        <item x="1047"/>
        <item x="661"/>
        <item x="1207"/>
        <item x="662"/>
        <item x="47"/>
        <item x="56"/>
        <item x="67"/>
        <item x="663"/>
        <item x="664"/>
        <item x="665"/>
        <item x="666"/>
        <item x="1217"/>
        <item x="667"/>
        <item x="668"/>
        <item x="669"/>
        <item x="670"/>
        <item x="671"/>
        <item x="1234"/>
        <item x="68"/>
        <item x="672"/>
        <item x="1157"/>
        <item x="69"/>
        <item x="673"/>
        <item x="674"/>
        <item x="675"/>
        <item x="70"/>
        <item m="1" x="1818"/>
        <item x="676"/>
        <item m="1" x="1819"/>
        <item x="71"/>
        <item m="1" x="1820"/>
        <item x="72"/>
        <item x="677"/>
        <item m="1" x="3167"/>
        <item m="1" x="3168"/>
        <item m="1" x="3057"/>
        <item m="1" x="3120"/>
        <item m="1" x="3039"/>
        <item m="1" x="2872"/>
        <item m="1" x="3143"/>
        <item m="1" x="2873"/>
        <item m="1" x="3121"/>
        <item m="1" x="2862"/>
        <item m="1" x="2863"/>
        <item m="1" x="2864"/>
        <item m="1" x="2865"/>
        <item m="1" x="3147"/>
        <item m="1" x="3113"/>
        <item m="1" x="3040"/>
        <item x="74"/>
        <item x="407"/>
        <item x="408"/>
        <item x="409"/>
        <item x="410"/>
        <item x="411"/>
        <item x="412"/>
        <item x="413"/>
        <item x="414"/>
        <item x="415"/>
        <item x="416"/>
        <item x="417"/>
        <item x="418"/>
        <item x="419"/>
        <item x="420"/>
        <item x="421"/>
        <item x="422"/>
        <item x="423"/>
        <item x="424"/>
        <item x="425"/>
        <item x="426"/>
        <item x="427"/>
        <item x="1218"/>
        <item x="428"/>
        <item x="429"/>
        <item x="430"/>
        <item x="431"/>
        <item x="432"/>
        <item x="433"/>
        <item x="434"/>
        <item x="435"/>
        <item x="436"/>
        <item x="437"/>
        <item x="1219"/>
        <item x="438"/>
        <item x="439"/>
        <item x="440"/>
        <item x="441"/>
        <item x="442"/>
        <item x="443"/>
        <item x="444"/>
        <item x="445"/>
        <item x="446"/>
        <item x="447"/>
        <item x="1220"/>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1221"/>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1222"/>
        <item x="545"/>
        <item x="1223"/>
        <item x="546"/>
        <item x="1224"/>
        <item x="547"/>
        <item x="548"/>
        <item x="549"/>
        <item x="550"/>
        <item x="551"/>
        <item x="552"/>
        <item x="553"/>
        <item x="554"/>
        <item x="555"/>
        <item x="556"/>
        <item x="557"/>
        <item x="558"/>
        <item x="559"/>
        <item x="560"/>
        <item x="561"/>
        <item x="562"/>
        <item x="563"/>
        <item x="564"/>
        <item x="565"/>
        <item x="1225"/>
        <item x="566"/>
        <item x="567"/>
        <item x="568"/>
        <item x="569"/>
        <item x="570"/>
        <item x="571"/>
        <item x="572"/>
        <item x="573"/>
        <item x="73"/>
        <item x="678"/>
        <item x="1232"/>
        <item m="1" x="1821"/>
        <item x="679"/>
        <item x="680"/>
        <item m="1" x="2866"/>
        <item m="1" x="3122"/>
        <item m="1" x="3117"/>
        <item m="1" x="3123"/>
        <item m="1" x="3114"/>
        <item m="1" x="3144"/>
        <item m="1" x="3145"/>
        <item m="1" x="3146"/>
        <item x="75"/>
        <item x="76"/>
        <item x="681"/>
        <item m="1" x="1822"/>
        <item m="1" x="1823"/>
        <item x="682"/>
        <item x="1226"/>
        <item x="1227"/>
        <item x="683"/>
        <item x="1228"/>
        <item m="1" x="1824"/>
        <item m="1" x="1825"/>
        <item x="684"/>
        <item x="77"/>
        <item x="78"/>
        <item x="79"/>
        <item x="685"/>
        <item x="686"/>
        <item x="1229"/>
        <item x="687"/>
        <item x="688"/>
        <item x="689"/>
        <item x="690"/>
        <item x="691"/>
        <item x="692"/>
        <item x="693"/>
        <item x="694"/>
        <item x="695"/>
        <item x="696"/>
        <item x="80"/>
        <item x="697"/>
        <item x="698"/>
        <item x="699"/>
        <item x="81"/>
        <item x="700"/>
        <item x="82"/>
        <item x="83"/>
        <item x="701"/>
        <item x="702"/>
        <item x="703"/>
        <item x="704"/>
        <item m="1" x="1809"/>
        <item x="705"/>
        <item m="1" x="1810"/>
        <item x="706"/>
        <item x="707"/>
        <item x="1230"/>
        <item x="708"/>
        <item m="1" x="1811"/>
        <item x="709"/>
        <item m="1" x="1812"/>
        <item x="710"/>
        <item x="711"/>
        <item x="1231"/>
        <item x="712"/>
        <item x="713"/>
        <item x="714"/>
        <item x="715"/>
        <item x="716"/>
        <item x="717"/>
        <item x="718"/>
        <item x="719"/>
        <item x="720"/>
        <item x="721"/>
        <item x="722"/>
        <item x="723"/>
        <item x="724"/>
        <item x="725"/>
        <item x="726"/>
        <item x="84"/>
        <item x="85"/>
        <item x="86"/>
        <item x="1235"/>
        <item x="727"/>
        <item x="728"/>
        <item x="729"/>
        <item x="730"/>
        <item x="731"/>
        <item x="87"/>
        <item x="88"/>
        <item x="89"/>
        <item x="732"/>
        <item x="733"/>
        <item x="734"/>
        <item x="735"/>
        <item m="1" x="3169"/>
        <item m="1" x="317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174"/>
        <item m="1" x="3175"/>
        <item m="1" x="3176"/>
        <item m="1" x="3177"/>
        <item m="1" x="3301"/>
        <item m="1" x="3302"/>
        <item m="1" x="3303"/>
        <item m="1" x="3304"/>
        <item m="1" x="3305"/>
        <item m="1" x="3306"/>
        <item m="1" x="3307"/>
        <item m="1" x="3308"/>
        <item m="1" x="3309"/>
        <item m="1" x="3310"/>
        <item m="1" x="3314"/>
        <item m="1" x="3315"/>
        <item m="1" x="3316"/>
        <item m="1" x="3317"/>
        <item m="1" x="3318"/>
        <item m="1" x="3319"/>
        <item m="1" x="3320"/>
        <item m="1" x="3321"/>
        <item m="1" x="3322"/>
        <item m="1" x="3323"/>
        <item m="1" x="3324"/>
        <item m="1" x="3325"/>
        <item m="1" x="3326"/>
        <item m="1" x="3327"/>
        <item m="1" x="3328"/>
        <item m="1" x="3329"/>
        <item m="1" x="3332"/>
        <item m="1" x="3333"/>
        <item m="1" x="3334"/>
        <item m="1" x="3335"/>
        <item m="1" x="3336"/>
        <item m="1" x="3337"/>
        <item m="1" x="3338"/>
        <item m="1" x="3339"/>
        <item m="1" x="3340"/>
        <item m="1" x="3341"/>
        <item m="1" x="3342"/>
        <item m="1" x="3343"/>
        <item m="1" x="3344"/>
        <item m="1" x="3345"/>
        <item m="1" x="3346"/>
        <item m="1" x="3347"/>
        <item m="1" x="3348"/>
        <item m="1" x="3349"/>
        <item m="1" x="3350"/>
        <item m="1" x="3351"/>
        <item m="1" x="3352"/>
        <item m="1" x="3353"/>
        <item m="1" x="3354"/>
        <item m="1" x="3355"/>
        <item m="1" x="3356"/>
        <item m="1" x="3357"/>
        <item m="1" x="3358"/>
        <item m="1" x="3359"/>
        <item m="1" x="3360"/>
        <item m="1" x="3385"/>
        <item m="1" x="3386"/>
        <item m="1" x="3387"/>
        <item m="1" x="3388"/>
        <item m="1" x="3389"/>
        <item m="1" x="3390"/>
        <item m="1" x="3393"/>
        <item m="1" x="3180"/>
        <item m="1" x="3181"/>
        <item m="1" x="3182"/>
        <item m="1" x="3183"/>
        <item m="1" x="3184"/>
        <item m="1" x="3185"/>
        <item m="1" x="3186"/>
        <item m="1" x="3187"/>
        <item m="1" x="3188"/>
        <item m="1" x="3189"/>
        <item m="1" x="3190"/>
        <item m="1" x="3191"/>
        <item m="1" x="3192"/>
        <item m="1" x="3193"/>
        <item m="1" x="3194"/>
        <item m="1" x="3195"/>
        <item m="1" x="3196"/>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39"/>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3"/>
        <item m="1" x="3284"/>
        <item m="1" x="3285"/>
        <item m="1" x="3286"/>
        <item m="1" x="3287"/>
        <item m="1" x="3288"/>
        <item m="1" x="3289"/>
        <item m="1" x="3290"/>
        <item m="1" x="3291"/>
        <item m="1" x="3292"/>
        <item m="1" x="3293"/>
        <item m="1" x="3294"/>
        <item m="1" x="3295"/>
        <item m="1" x="3296"/>
        <item m="1" x="3297"/>
        <item m="1" x="3298"/>
        <item m="1" x="3299"/>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30"/>
        <item m="1" x="3431"/>
        <item m="1" x="3432"/>
        <item m="1" x="3433"/>
        <item m="1" x="3434"/>
        <item m="1" x="3435"/>
        <item m="1" x="3436"/>
        <item m="1" x="3437"/>
        <item m="1" x="3438"/>
        <item m="1" x="3439"/>
        <item m="1" x="3440"/>
        <item m="1" x="3441"/>
        <item m="1" x="3442"/>
        <item m="1" x="3443"/>
        <item m="1" x="3444"/>
        <item m="1" x="3445"/>
        <item m="1" x="3446"/>
        <item m="1" x="3447"/>
        <item m="1" x="3448"/>
        <item m="1" x="3449"/>
        <item m="1" x="3450"/>
        <item m="1" x="3451"/>
        <item m="1" x="3452"/>
        <item x="91"/>
        <item x="92"/>
        <item x="736"/>
        <item x="737"/>
        <item m="1" x="1552"/>
        <item m="1" x="1553"/>
        <item m="1" x="1554"/>
        <item m="1" x="1555"/>
        <item m="1" x="1556"/>
        <item m="1" x="1557"/>
        <item m="1" x="1791"/>
        <item m="1" x="1808"/>
        <item m="1" x="1792"/>
        <item m="1" x="1558"/>
        <item m="1" x="1559"/>
        <item m="1" x="1560"/>
        <item m="1" x="1793"/>
        <item m="1" x="1561"/>
        <item m="1" x="1562"/>
        <item m="1" x="1563"/>
        <item m="1" x="1564"/>
        <item m="1" x="1565"/>
        <item m="1" x="1566"/>
        <item m="1" x="1567"/>
        <item m="1" x="1568"/>
        <item m="1" x="1569"/>
        <item m="1" x="1570"/>
        <item m="1" x="1571"/>
        <item m="1" x="1572"/>
        <item m="1" x="1573"/>
        <item m="1" x="1775"/>
        <item m="1" x="1574"/>
        <item m="1" x="1575"/>
        <item m="1" x="1576"/>
        <item m="1" x="1577"/>
        <item m="1" x="1578"/>
        <item m="1" x="1579"/>
        <item m="1" x="1580"/>
        <item m="1" x="1794"/>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795"/>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796"/>
        <item m="1" x="1676"/>
        <item m="1" x="1677"/>
        <item x="100"/>
        <item x="97"/>
        <item m="1" x="1826"/>
        <item m="1" x="1678"/>
        <item m="1" x="1679"/>
        <item m="1" x="1788"/>
        <item m="1" x="1789"/>
        <item m="1" x="1680"/>
        <item m="1" x="1681"/>
        <item m="1" x="1682"/>
        <item m="1" x="1790"/>
        <item m="1" x="1683"/>
        <item m="1" x="1684"/>
        <item m="1" x="1685"/>
        <item m="1" x="1686"/>
        <item m="1" x="1687"/>
        <item x="94"/>
        <item x="864"/>
        <item x="865"/>
        <item x="1240"/>
        <item x="1241"/>
        <item x="866"/>
        <item x="867"/>
        <item x="868"/>
        <item x="1242"/>
        <item x="869"/>
        <item x="870"/>
        <item x="871"/>
        <item x="872"/>
        <item x="873"/>
        <item m="1" x="3395"/>
        <item m="1" x="3396"/>
        <item x="95"/>
        <item x="874"/>
        <item x="875"/>
        <item x="876"/>
        <item x="96"/>
        <item m="1" x="3300"/>
        <item x="98"/>
        <item x="101"/>
        <item x="102"/>
        <item x="103"/>
        <item x="104"/>
        <item x="877"/>
        <item x="878"/>
        <item x="879"/>
        <item x="880"/>
        <item x="105"/>
        <item x="881"/>
        <item x="882"/>
        <item x="883"/>
        <item x="884"/>
        <item x="1243"/>
        <item x="1244"/>
        <item x="1245"/>
        <item x="1246"/>
        <item x="1247"/>
        <item x="1248"/>
        <item x="885"/>
        <item x="886"/>
        <item x="887"/>
        <item x="888"/>
        <item x="889"/>
        <item x="890"/>
        <item x="891"/>
        <item x="892"/>
        <item x="893"/>
        <item x="894"/>
        <item x="895"/>
        <item x="1249"/>
        <item x="896"/>
        <item x="897"/>
        <item x="106"/>
        <item x="898"/>
        <item x="899"/>
        <item x="900"/>
        <item x="107"/>
        <item x="108"/>
        <item x="901"/>
        <item x="902"/>
        <item x="903"/>
        <item x="904"/>
        <item x="905"/>
        <item x="906"/>
        <item x="907"/>
        <item x="908"/>
        <item x="909"/>
        <item x="910"/>
        <item x="911"/>
        <item x="109"/>
        <item x="912"/>
        <item x="913"/>
        <item x="1250"/>
        <item x="914"/>
        <item x="1251"/>
        <item x="915"/>
        <item x="916"/>
        <item x="917"/>
        <item x="918"/>
        <item x="919"/>
        <item x="920"/>
        <item x="1252"/>
        <item x="921"/>
        <item x="1253"/>
        <item x="922"/>
        <item x="923"/>
        <item x="924"/>
        <item x="925"/>
        <item x="926"/>
        <item x="927"/>
        <item x="93"/>
        <item x="928"/>
        <item x="929"/>
        <item x="930"/>
        <item x="931"/>
        <item x="932"/>
        <item x="933"/>
        <item x="934"/>
        <item x="1236"/>
        <item x="1237"/>
        <item x="935"/>
        <item x="936"/>
        <item x="937"/>
        <item x="938"/>
        <item x="939"/>
        <item x="940"/>
        <item x="941"/>
        <item x="942"/>
        <item x="943"/>
        <item x="944"/>
        <item m="1" x="1800"/>
        <item x="1238"/>
        <item x="945"/>
        <item x="946"/>
        <item x="1239"/>
        <item x="947"/>
        <item x="948"/>
        <item x="949"/>
        <item x="950"/>
        <item x="951"/>
        <item x="952"/>
        <item x="953"/>
        <item x="954"/>
        <item x="90"/>
        <item x="99"/>
        <item x="110"/>
        <item x="955"/>
        <item x="956"/>
        <item x="957"/>
        <item x="958"/>
        <item x="959"/>
        <item x="960"/>
        <item x="961"/>
        <item x="962"/>
        <item x="963"/>
        <item x="1254"/>
        <item x="964"/>
        <item x="965"/>
        <item x="111"/>
        <item x="112"/>
        <item x="113"/>
        <item x="114"/>
        <item x="115"/>
        <item x="966"/>
        <item x="967"/>
        <item m="1" x="3453"/>
        <item m="1" x="3454"/>
        <item m="1" x="3330"/>
        <item m="1" x="3397"/>
        <item m="1" x="3331"/>
        <item m="1" x="3311"/>
        <item m="1" x="3398"/>
        <item m="1" x="3399"/>
        <item m="1" x="3400"/>
        <item m="1" x="3401"/>
        <item m="1" x="3402"/>
        <item m="1" x="3403"/>
        <item m="1" x="3404"/>
        <item m="1" x="3405"/>
        <item m="1" x="3171"/>
        <item m="1" x="3172"/>
        <item m="1" x="3173"/>
        <item m="1" x="3429"/>
        <item m="1" x="3394"/>
        <item m="1" x="3312"/>
        <item m="1" x="3313"/>
        <item x="117"/>
        <item x="738"/>
        <item x="739"/>
        <item x="740"/>
        <item x="741"/>
        <item x="742"/>
        <item x="743"/>
        <item x="1255"/>
        <item x="1256"/>
        <item x="744"/>
        <item x="745"/>
        <item x="746"/>
        <item x="1257"/>
        <item x="747"/>
        <item x="748"/>
        <item x="749"/>
        <item x="750"/>
        <item x="751"/>
        <item x="752"/>
        <item x="753"/>
        <item x="754"/>
        <item x="755"/>
        <item x="756"/>
        <item x="757"/>
        <item x="758"/>
        <item x="759"/>
        <item x="1200"/>
        <item x="760"/>
        <item x="761"/>
        <item x="762"/>
        <item x="763"/>
        <item x="764"/>
        <item x="765"/>
        <item x="766"/>
        <item x="1258"/>
        <item x="767"/>
        <item x="768"/>
        <item x="769"/>
        <item x="770"/>
        <item x="771"/>
        <item x="772"/>
        <item x="773"/>
        <item x="774"/>
        <item x="775"/>
        <item x="776"/>
        <item x="777"/>
        <item x="778"/>
        <item x="779"/>
        <item x="780"/>
        <item x="781"/>
        <item x="782"/>
        <item x="783"/>
        <item x="784"/>
        <item x="785"/>
        <item x="786"/>
        <item x="787"/>
        <item x="788"/>
        <item x="789"/>
        <item x="790"/>
        <item x="791"/>
        <item x="792"/>
        <item x="1259"/>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1260"/>
        <item x="862"/>
        <item x="863"/>
        <item x="116"/>
        <item x="968"/>
        <item x="969"/>
        <item x="970"/>
        <item x="971"/>
        <item x="972"/>
        <item x="973"/>
        <item x="974"/>
        <item x="975"/>
        <item x="976"/>
        <item x="977"/>
        <item x="978"/>
        <item x="979"/>
        <item x="980"/>
        <item m="1" x="3391"/>
        <item m="1" x="3178"/>
        <item m="1" x="3179"/>
        <item m="1" x="3392"/>
        <item m="1" x="3406"/>
        <item m="1" x="3407"/>
        <item x="118"/>
        <item x="119"/>
        <item x="981"/>
        <item x="982"/>
        <item x="983"/>
        <item x="984"/>
        <item x="985"/>
        <item x="986"/>
        <item x="987"/>
        <item x="988"/>
        <item x="120"/>
        <item x="121"/>
        <item x="122"/>
        <item x="989"/>
        <item x="990"/>
        <item x="991"/>
        <item x="992"/>
        <item x="993"/>
        <item x="994"/>
        <item x="995"/>
        <item x="996"/>
        <item x="997"/>
        <item x="998"/>
        <item x="999"/>
        <item x="1000"/>
        <item x="1001"/>
        <item x="123"/>
        <item x="124"/>
        <item x="1002"/>
        <item x="125"/>
        <item x="1003"/>
        <item x="1004"/>
        <item x="1005"/>
        <item x="126"/>
        <item x="1006"/>
        <item x="1007"/>
        <item x="1008"/>
        <item x="1009"/>
        <item x="1010"/>
        <item x="1011"/>
        <item x="1012"/>
        <item x="1013"/>
        <item x="1014"/>
        <item m="1" x="1813"/>
        <item x="1015"/>
        <item x="1261"/>
        <item x="1016"/>
        <item x="1017"/>
        <item m="1" x="1814"/>
        <item x="1018"/>
        <item x="1019"/>
        <item x="1020"/>
        <item x="1021"/>
        <item x="1022"/>
        <item x="1262"/>
        <item m="1" x="1815"/>
        <item x="1263"/>
        <item m="1" x="1816"/>
        <item x="1023"/>
        <item x="1024"/>
        <item x="1025"/>
        <item m="1" x="1817"/>
        <item x="1026"/>
        <item x="1027"/>
        <item x="127"/>
        <item x="128"/>
        <item m="1" x="1837"/>
        <item m="1" x="1838"/>
        <item m="1" x="1839"/>
        <item m="1" x="1840"/>
        <item m="1" x="2050"/>
        <item m="1" x="2051"/>
        <item m="1" x="2052"/>
        <item m="1" x="2053"/>
        <item m="1" x="2054"/>
        <item m="1" x="2055"/>
        <item m="1" x="2056"/>
        <item m="1" x="2360"/>
        <item m="1" x="2361"/>
        <item m="1" x="2362"/>
        <item m="1" x="2363"/>
        <item m="1" x="2364"/>
        <item m="1" x="1841"/>
        <item m="1" x="2057"/>
        <item m="1" x="1842"/>
        <item m="1" x="1843"/>
        <item m="1" x="1844"/>
        <item m="1" x="1845"/>
        <item m="1" x="2058"/>
        <item m="1" x="2059"/>
        <item m="1" x="2060"/>
        <item m="1" x="2061"/>
        <item m="1" x="2365"/>
        <item m="1" x="2366"/>
        <item m="1" x="2367"/>
        <item m="1" x="2368"/>
        <item m="1" x="1846"/>
        <item m="1" x="1847"/>
        <item m="1" x="1848"/>
        <item m="1" x="1849"/>
        <item m="1" x="1850"/>
        <item m="1" x="1851"/>
        <item m="1" x="2062"/>
        <item m="1" x="2063"/>
        <item m="1" x="2064"/>
        <item m="1" x="2369"/>
        <item m="1" x="2370"/>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m="1" x="2431"/>
        <item m="1" x="2432"/>
        <item m="1" x="2433"/>
        <item m="1" x="2434"/>
        <item m="1" x="2435"/>
        <item m="1" x="2436"/>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1931"/>
        <item m="1" x="1932"/>
        <item m="1" x="1933"/>
        <item m="1" x="1934"/>
        <item m="1" x="1935"/>
        <item m="1" x="1936"/>
        <item m="1" x="1937"/>
        <item m="1" x="2219"/>
        <item m="1" x="2220"/>
        <item m="1" x="2221"/>
        <item m="1" x="2222"/>
        <item m="1" x="2223"/>
        <item m="1" x="2224"/>
        <item m="1" x="2225"/>
        <item m="1" x="2226"/>
        <item m="1" x="2227"/>
        <item m="1" x="2228"/>
        <item m="1" x="2492"/>
        <item m="1" x="2493"/>
        <item m="1" x="2494"/>
        <item m="1" x="2495"/>
        <item m="1" x="2496"/>
        <item m="1" x="2497"/>
        <item m="1" x="2498"/>
        <item m="1" x="2499"/>
        <item m="1" x="2500"/>
        <item m="1" x="2501"/>
        <item m="1" x="1938"/>
        <item m="1" x="1939"/>
        <item m="1" x="1940"/>
        <item m="1" x="2229"/>
        <item m="1" x="2230"/>
        <item m="1" x="2231"/>
        <item m="1" x="2502"/>
        <item m="1" x="2503"/>
        <item m="1" x="2504"/>
        <item m="1" x="1941"/>
        <item m="1" x="1942"/>
        <item m="1" x="2232"/>
        <item m="1" x="1943"/>
        <item m="1" x="1944"/>
        <item m="1" x="2233"/>
        <item m="1" x="2234"/>
        <item m="1" x="2235"/>
        <item m="1" x="2236"/>
        <item m="1" x="2505"/>
        <item m="1" x="2506"/>
        <item m="1" x="2507"/>
        <item m="1" x="2508"/>
        <item m="1" x="1945"/>
        <item m="1" x="1946"/>
        <item m="1" x="1947"/>
        <item m="1" x="1948"/>
        <item m="1" x="1949"/>
        <item m="1" x="1950"/>
        <item m="1" x="1951"/>
        <item m="1" x="1952"/>
        <item m="1" x="1953"/>
        <item m="1" x="1954"/>
        <item m="1" x="1955"/>
        <item m="1" x="1956"/>
        <item m="1" x="2237"/>
        <item m="1" x="2238"/>
        <item m="1" x="2239"/>
        <item m="1" x="2240"/>
        <item m="1" x="2241"/>
        <item m="1" x="2242"/>
        <item m="1" x="2243"/>
        <item m="1" x="2244"/>
        <item m="1" x="2245"/>
        <item m="1" x="2246"/>
        <item m="1" x="2247"/>
        <item m="1" x="2248"/>
        <item m="1" x="2509"/>
        <item m="1" x="2510"/>
        <item m="1" x="2511"/>
        <item m="1" x="2512"/>
        <item m="1" x="2513"/>
        <item m="1" x="2514"/>
        <item m="1" x="2515"/>
        <item m="1" x="2516"/>
        <item m="1" x="2517"/>
        <item m="1" x="2518"/>
        <item m="1" x="2519"/>
        <item m="1" x="2520"/>
        <item m="1" x="2521"/>
        <item m="1" x="2522"/>
        <item m="1" x="1957"/>
        <item m="1" x="1958"/>
        <item m="1" x="2249"/>
        <item m="1" x="2523"/>
        <item m="1" x="2524"/>
        <item m="1" x="2525"/>
        <item m="1" x="1959"/>
        <item m="1" x="1960"/>
        <item m="1" x="1961"/>
        <item m="1" x="1962"/>
        <item m="1" x="1963"/>
        <item m="1" x="1964"/>
        <item m="1" x="1965"/>
        <item m="1" x="1966"/>
        <item m="1" x="1967"/>
        <item m="1" x="2250"/>
        <item m="1" x="2251"/>
        <item m="1" x="2252"/>
        <item m="1" x="2253"/>
        <item m="1" x="2254"/>
        <item m="1" x="2255"/>
        <item m="1" x="2256"/>
        <item m="1" x="2257"/>
        <item m="1" x="2258"/>
        <item m="1" x="2526"/>
        <item m="1" x="2527"/>
        <item m="1" x="2528"/>
        <item m="1" x="2529"/>
        <item m="1" x="2530"/>
        <item m="1" x="2531"/>
        <item m="1" x="2532"/>
        <item m="1" x="2533"/>
        <item m="1" x="2534"/>
        <item m="1" x="2535"/>
        <item m="1" x="2536"/>
        <item m="1" x="1968"/>
        <item m="1" x="1969"/>
        <item m="1" x="1970"/>
        <item m="1" x="1971"/>
        <item m="1" x="1972"/>
        <item m="1" x="1973"/>
        <item m="1" x="2259"/>
        <item m="1" x="2260"/>
        <item m="1" x="2261"/>
        <item m="1" x="2262"/>
        <item m="1" x="2263"/>
        <item m="1" x="2264"/>
        <item m="1" x="2265"/>
        <item m="1" x="2266"/>
        <item m="1" x="2267"/>
        <item m="1" x="2268"/>
        <item m="1" x="2269"/>
        <item m="1" x="2270"/>
        <item m="1" x="2271"/>
        <item m="1" x="2537"/>
        <item m="1" x="2538"/>
        <item m="1" x="2539"/>
        <item m="1" x="2540"/>
        <item m="1" x="2541"/>
        <item m="1" x="2542"/>
        <item m="1" x="2543"/>
        <item m="1" x="2544"/>
        <item m="1" x="2545"/>
        <item m="1" x="2546"/>
        <item m="1" x="2547"/>
        <item m="1" x="2548"/>
        <item m="1" x="2549"/>
        <item m="1" x="2550"/>
        <item m="1" x="2551"/>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1997"/>
        <item m="1" x="2295"/>
        <item m="1" x="2296"/>
        <item m="1" x="2297"/>
        <item m="1" x="2298"/>
        <item m="1" x="2299"/>
        <item m="1" x="2300"/>
        <item m="1" x="2301"/>
        <item m="1" x="2302"/>
        <item m="1" x="2303"/>
        <item m="1" x="2576"/>
        <item m="1" x="2577"/>
        <item m="1" x="2578"/>
        <item m="1" x="2579"/>
        <item m="1" x="2580"/>
        <item m="1" x="2581"/>
        <item m="1" x="2582"/>
        <item m="1" x="2583"/>
        <item m="1" x="2304"/>
        <item m="1" x="1998"/>
        <item m="1" x="1999"/>
        <item m="1" x="2000"/>
        <item m="1" x="2305"/>
        <item m="1" x="2306"/>
        <item m="1" x="2307"/>
        <item m="1" x="2308"/>
        <item m="1" x="2309"/>
        <item m="1" x="2310"/>
        <item m="1" x="2584"/>
        <item m="1" x="2585"/>
        <item m="1" x="2001"/>
        <item m="1" x="2002"/>
        <item m="1" x="2311"/>
        <item m="1" x="2312"/>
        <item m="1" x="2313"/>
        <item m="1" x="2314"/>
        <item m="1" x="2586"/>
        <item m="1" x="2587"/>
        <item m="1" x="2588"/>
        <item m="1" x="2589"/>
        <item m="1" x="2590"/>
        <item m="1" x="2591"/>
        <item m="1" x="2592"/>
        <item m="1" x="2593"/>
        <item m="1" x="2594"/>
        <item m="1" x="2595"/>
        <item m="1" x="2596"/>
        <item m="1" x="2597"/>
        <item m="1" x="2598"/>
        <item m="1" x="2003"/>
        <item m="1" x="2004"/>
        <item m="1" x="2005"/>
        <item m="1" x="2006"/>
        <item m="1" x="2007"/>
        <item m="1" x="2008"/>
        <item m="1" x="2009"/>
        <item m="1" x="2010"/>
        <item m="1" x="2011"/>
        <item m="1" x="2315"/>
        <item m="1" x="2316"/>
        <item m="1" x="2317"/>
        <item m="1" x="2318"/>
        <item m="1" x="2319"/>
        <item m="1" x="2320"/>
        <item m="1" x="2321"/>
        <item m="1" x="2322"/>
        <item m="1" x="2599"/>
        <item m="1" x="2600"/>
        <item m="1" x="2601"/>
        <item m="1" x="2602"/>
        <item m="1" x="2603"/>
        <item m="1" x="2604"/>
        <item m="1" x="2605"/>
        <item m="1" x="2606"/>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323"/>
        <item m="1" x="2324"/>
        <item m="1" x="2325"/>
        <item m="1" x="2326"/>
        <item m="1" x="2327"/>
        <item m="1" x="2328"/>
        <item m="1" x="2329"/>
        <item m="1" x="2330"/>
        <item m="1" x="2331"/>
        <item m="1" x="2332"/>
        <item m="1" x="2333"/>
        <item m="1" x="2334"/>
        <item m="1" x="2607"/>
        <item m="1" x="2608"/>
        <item m="1" x="2609"/>
        <item m="1" x="2610"/>
        <item m="1" x="2611"/>
        <item m="1" x="2612"/>
        <item m="1" x="2613"/>
        <item m="1" x="2614"/>
        <item m="1" x="2615"/>
        <item m="1" x="2616"/>
        <item m="1" x="2617"/>
        <item m="1" x="2618"/>
        <item m="1" x="2619"/>
        <item m="1" x="2335"/>
        <item m="1" x="2336"/>
        <item m="1" x="2337"/>
        <item m="1" x="2338"/>
        <item m="1" x="2620"/>
        <item m="1" x="2033"/>
        <item m="1" x="2621"/>
        <item m="1" x="2622"/>
        <item m="1" x="2623"/>
        <item m="1" x="2034"/>
        <item m="1" x="2035"/>
        <item m="1" x="2036"/>
        <item m="1" x="2037"/>
        <item m="1" x="2038"/>
        <item m="1" x="2039"/>
        <item m="1" x="2040"/>
        <item m="1" x="2041"/>
        <item m="1" x="2042"/>
        <item m="1" x="2043"/>
        <item m="1" x="2044"/>
        <item m="1" x="2045"/>
        <item m="1" x="2046"/>
        <item m="1" x="2047"/>
        <item m="1" x="2048"/>
        <item m="1" x="2049"/>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t="default"/>
      </items>
    </pivotField>
    <pivotField showAll="0"/>
    <pivotField showAll="0"/>
    <pivotField showAll="0"/>
    <pivotField showAll="0"/>
    <pivotField showAll="0"/>
  </pivotFields>
  <rowFields count="1">
    <field x="8"/>
  </rowFields>
  <rowItems count="1266">
    <i>
      <x v="2"/>
    </i>
    <i>
      <x v="3"/>
    </i>
    <i>
      <x v="4"/>
    </i>
    <i>
      <x v="5"/>
    </i>
    <i>
      <x v="6"/>
    </i>
    <i>
      <x v="7"/>
    </i>
    <i>
      <x v="8"/>
    </i>
    <i>
      <x v="9"/>
    </i>
    <i>
      <x v="10"/>
    </i>
    <i>
      <x v="11"/>
    </i>
    <i>
      <x v="12"/>
    </i>
    <i>
      <x v="13"/>
    </i>
    <i>
      <x v="14"/>
    </i>
    <i>
      <x v="15"/>
    </i>
    <i>
      <x v="16"/>
    </i>
    <i>
      <x v="17"/>
    </i>
    <i>
      <x v="18"/>
    </i>
    <i>
      <x v="19"/>
    </i>
    <i>
      <x v="217"/>
    </i>
    <i>
      <x v="218"/>
    </i>
    <i>
      <x v="219"/>
    </i>
    <i>
      <x v="220"/>
    </i>
    <i>
      <x v="221"/>
    </i>
    <i>
      <x v="222"/>
    </i>
    <i>
      <x v="223"/>
    </i>
    <i>
      <x v="224"/>
    </i>
    <i>
      <x v="225"/>
    </i>
    <i>
      <x v="226"/>
    </i>
    <i>
      <x v="227"/>
    </i>
    <i>
      <x v="414"/>
    </i>
    <i>
      <x v="415"/>
    </i>
    <i>
      <x v="41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9"/>
    </i>
    <i>
      <x v="461"/>
    </i>
    <i>
      <x v="462"/>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501"/>
    </i>
    <i>
      <x v="502"/>
    </i>
    <i>
      <x v="503"/>
    </i>
    <i>
      <x v="504"/>
    </i>
    <i>
      <x v="505"/>
    </i>
    <i>
      <x v="506"/>
    </i>
    <i>
      <x v="507"/>
    </i>
    <i>
      <x v="508"/>
    </i>
    <i>
      <x v="509"/>
    </i>
    <i>
      <x v="510"/>
    </i>
    <i>
      <x v="511"/>
    </i>
    <i>
      <x v="512"/>
    </i>
    <i>
      <x v="513"/>
    </i>
    <i>
      <x v="514"/>
    </i>
    <i>
      <x v="515"/>
    </i>
    <i>
      <x v="516"/>
    </i>
    <i>
      <x v="517"/>
    </i>
    <i>
      <x v="518"/>
    </i>
    <i>
      <x v="519"/>
    </i>
    <i>
      <x v="520"/>
    </i>
    <i>
      <x v="521"/>
    </i>
    <i>
      <x v="523"/>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7"/>
    </i>
    <i>
      <x v="558"/>
    </i>
    <i>
      <x v="559"/>
    </i>
    <i>
      <x v="560"/>
    </i>
    <i>
      <x v="561"/>
    </i>
    <i>
      <x v="563"/>
    </i>
    <i>
      <x v="564"/>
    </i>
    <i>
      <x v="565"/>
    </i>
    <i>
      <x v="566"/>
    </i>
    <i>
      <x v="567"/>
    </i>
    <i>
      <x v="568"/>
    </i>
    <i>
      <x v="569"/>
    </i>
    <i>
      <x v="570"/>
    </i>
    <i>
      <x v="571"/>
    </i>
    <i>
      <x v="572"/>
    </i>
    <i>
      <x v="573"/>
    </i>
    <i>
      <x v="574"/>
    </i>
    <i>
      <x v="575"/>
    </i>
    <i>
      <x v="576"/>
    </i>
    <i>
      <x v="577"/>
    </i>
    <i>
      <x v="579"/>
    </i>
    <i>
      <x v="580"/>
    </i>
    <i>
      <x v="581"/>
    </i>
    <i>
      <x v="582"/>
    </i>
    <i>
      <x v="583"/>
    </i>
    <i>
      <x v="584"/>
    </i>
    <i>
      <x v="585"/>
    </i>
    <i>
      <x v="586"/>
    </i>
    <i>
      <x v="587"/>
    </i>
    <i>
      <x v="588"/>
    </i>
    <i>
      <x v="589"/>
    </i>
    <i>
      <x v="59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1197"/>
    </i>
    <i>
      <x v="1198"/>
    </i>
    <i>
      <x v="1199"/>
    </i>
    <i>
      <x v="1200"/>
    </i>
    <i>
      <x v="1201"/>
    </i>
    <i>
      <x v="1202"/>
    </i>
    <i>
      <x v="1203"/>
    </i>
    <i>
      <x v="1379"/>
    </i>
    <i>
      <x v="1380"/>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9"/>
    </i>
    <i>
      <x v="1551"/>
    </i>
    <i>
      <x v="1553"/>
    </i>
    <i>
      <x v="1554"/>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1"/>
    </i>
    <i>
      <x v="1752"/>
    </i>
    <i>
      <x v="1761"/>
    </i>
    <i>
      <x v="1762"/>
    </i>
    <i>
      <x v="1763"/>
    </i>
    <i>
      <x v="1766"/>
    </i>
    <i>
      <x v="1767"/>
    </i>
    <i>
      <x v="1768"/>
    </i>
    <i>
      <x v="1769"/>
    </i>
    <i>
      <x v="1770"/>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3"/>
    </i>
    <i>
      <x v="1805"/>
    </i>
    <i>
      <x v="1806"/>
    </i>
    <i>
      <x v="1807"/>
    </i>
    <i>
      <x v="1808"/>
    </i>
    <i>
      <x v="1810"/>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2102"/>
    </i>
    <i>
      <x v="2103"/>
    </i>
    <i>
      <x v="2104"/>
    </i>
    <i>
      <x v="2105"/>
    </i>
    <i>
      <x v="2240"/>
    </i>
    <i>
      <x v="2241"/>
    </i>
    <i>
      <x v="2256"/>
    </i>
    <i>
      <x v="2257"/>
    </i>
    <i>
      <x v="2258"/>
    </i>
    <i>
      <x v="2259"/>
    </i>
    <i>
      <x v="2260"/>
    </i>
    <i>
      <x v="2261"/>
    </i>
    <i>
      <x v="2262"/>
    </i>
    <i>
      <x v="2263"/>
    </i>
    <i>
      <x v="2264"/>
    </i>
    <i>
      <x v="2265"/>
    </i>
    <i>
      <x v="2266"/>
    </i>
    <i>
      <x v="2267"/>
    </i>
    <i>
      <x v="2268"/>
    </i>
    <i>
      <x v="2269"/>
    </i>
    <i>
      <x v="2272"/>
    </i>
    <i>
      <x v="2273"/>
    </i>
    <i>
      <x v="2274"/>
    </i>
    <i>
      <x v="2275"/>
    </i>
    <i>
      <x v="2276"/>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4"/>
    </i>
    <i>
      <x v="2625"/>
    </i>
    <i>
      <x v="2626"/>
    </i>
    <i>
      <x v="2627"/>
    </i>
    <i>
      <x v="2629"/>
    </i>
    <i>
      <x v="2630"/>
    </i>
    <i>
      <x v="2631"/>
    </i>
    <i>
      <x v="2632"/>
    </i>
    <i>
      <x v="2633"/>
    </i>
    <i>
      <x v="2634"/>
    </i>
    <i>
      <x v="2636"/>
    </i>
    <i>
      <x v="2638"/>
    </i>
    <i>
      <x v="2639"/>
    </i>
    <i>
      <x v="2640"/>
    </i>
    <i>
      <x v="2642"/>
    </i>
    <i>
      <x v="2643"/>
    </i>
    <i>
      <x v="2644"/>
    </i>
    <i>
      <x v="2645"/>
    </i>
  </rowItems>
  <colItems count="1">
    <i/>
  </colItems>
  <formats count="3">
    <format dxfId="109">
      <pivotArea dataOnly="0" labelOnly="1" fieldPosition="0">
        <references count="1">
          <reference field="8" count="7">
            <x v="20"/>
            <x v="21"/>
            <x v="22"/>
            <x v="23"/>
            <x v="24"/>
            <x v="25"/>
            <x v="26"/>
          </reference>
        </references>
      </pivotArea>
    </format>
    <format dxfId="108">
      <pivotArea field="8" type="button" dataOnly="0" labelOnly="1" outline="0" axis="axisRow" fieldPosition="0"/>
    </format>
    <format dxfId="107">
      <pivotArea field="8" type="button" dataOnly="0" labelOnly="1" outline="0" axis="axisRow" fieldPosition="0"/>
    </format>
  </formats>
  <pivotTableStyleInfo name="PivotStyleDark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91635C-21BF-4B07-9570-721E04CBFD71}" name="Таблица2" displayName="Таблица2" ref="A1:N2343" totalsRowShown="0" headerRowDxfId="125" dataDxfId="124">
  <autoFilter ref="A1:N2343" xr:uid="{3591635C-21BF-4B07-9570-721E04CBFD71}"/>
  <sortState xmlns:xlrd2="http://schemas.microsoft.com/office/spreadsheetml/2017/richdata2" ref="A2:N1969">
    <sortCondition ref="E131:E1969"/>
    <sortCondition ref="B131:B1969"/>
    <sortCondition ref="C131:C1969"/>
  </sortState>
  <tableColumns count="14">
    <tableColumn id="1" xr3:uid="{86A09D71-FB65-45C0-A5DC-7A07A5D0AA72}" name="№" dataDxfId="123">
      <calculatedColumnFormula>ROW()-1</calculatedColumnFormula>
    </tableColumn>
    <tableColumn id="11" xr3:uid="{2DE64350-05EB-45C1-80E1-DE686455FCE2}" name="ОМС" dataDxfId="122"/>
    <tableColumn id="2" xr3:uid="{EDFCEB80-9E9B-4F41-8991-3A6F939D4B1E}" name="Адрес МКД" dataDxfId="121"/>
    <tableColumn id="3" xr3:uid="{E0DF8E43-596F-4524-848F-62D0098EA14C}" name="Вид работ" dataDxfId="120"/>
    <tableColumn id="4" xr3:uid="{7420F38E-D25C-4A97-93F1-0B1D9FF6926E}" name="План" dataDxfId="119"/>
    <tableColumn id="14" xr3:uid="{DFA8F58E-219C-4899-9688-32C58E9607C2}" name="289-п" dataDxfId="118"/>
    <tableColumn id="5" xr3:uid="{D81472D7-6632-492D-81B5-33ACF7D53E73}" name="РЛ 400 кг" dataDxfId="117"/>
    <tableColumn id="6" xr3:uid="{F844D9DE-7BA4-4F39-B83B-048CBA839529}" name="РЛ 630 кг" dataDxfId="116"/>
    <tableColumn id="7" xr3:uid="{C96A6AB6-7790-45F8-A380-4609631188E9}" name="ПДФ 1" dataDxfId="115">
      <calculatedColumnFormula>IF(ISBLANK(E2),"",CONCATENATE(YEAR(E2),": ",B2,": ",C2,))</calculatedColumnFormula>
    </tableColumn>
    <tableColumn id="8" xr3:uid="{22D1200F-5F46-4B22-A160-1B433677A2E8}" name="Столбец для формы 1" dataDxfId="114">
      <calculatedColumnFormula>IF(ISBLANK(E2),"",CONCATENATE(C2,": ",YEAR(E2),": ",D2))</calculatedColumnFormula>
    </tableColumn>
    <tableColumn id="9" xr3:uid="{5B2022A9-0DCB-44AF-9EFC-EFC16CAAE455}" name="Способы" dataDxfId="113"/>
    <tableColumn id="10" xr3:uid="{105E1B01-9E5E-4855-A6DB-FF4FE6C3265C}" name="Столбец6" dataDxfId="112"/>
    <tableColumn id="12" xr3:uid="{8C874047-66E1-4E3A-9F45-5B3DC9D509E1}" name="Столбец7" dataDxfId="111">
      <calculatedColumnFormula>IF(ISBLANK(D2),"",CONCATENATE(C2,": ",D2))</calculatedColumnFormula>
    </tableColumn>
    <tableColumn id="13" xr3:uid="{8D491623-C14D-4E24-A039-93ABFD147AE1}" name="Столбец8" dataDxfId="110">
      <calculatedColumnFormula>VLOOKUP(M2,#REF!,2,0)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47A81C3-D834-4F0E-B3C9-83896B7168FC}" name="Форма1" displayName="Форма1" ref="A7:AU1224" totalsRowShown="0" headerRowDxfId="106">
  <autoFilter ref="A7:AU1224" xr:uid="{447A81C3-D834-4F0E-B3C9-83896B7168FC}"/>
  <tableColumns count="47">
    <tableColumn id="1" xr3:uid="{89EDDC94-160B-4D91-9CFE-958D57552DBB}" name="0.1" dataDxfId="105">
      <calculatedColumnFormula>IF(NOT(ISERROR("Пермского края"=MID(C8,FIND("Пермского края",C8),14)))=$B$1,0,IF(NOT(ISERROR("город Пермь"=MID(C8,FIND("город Пермь",C8),11)))=$B$1,0,IF(NOT(ISERROR("Итого"=MID(C8,FIND("Итого",C8),5)))=$B$1,0,IF(NOT(ISERROR("Всего"=MID(C8,FIND("Всего",C8),5)))=$B$1,0,A7+1))))</calculatedColumnFormula>
    </tableColumn>
    <tableColumn id="2" xr3:uid="{73DEA64E-FA89-4447-A99D-A7B2EA59248B}" name="0.110" dataDxfId="104"/>
    <tableColumn id="3" xr3:uid="{00B9529E-6E8C-498E-979F-E141B936EEF3}" name="0.2" dataDxfId="103"/>
    <tableColumn id="4" xr3:uid="{E4478F27-214C-4F97-B208-BAFB89367DF3}" name="0.3" dataDxfId="102"/>
    <tableColumn id="5" xr3:uid="{4A9E9B27-E68B-4FC9-9055-0E0A0E6D5168}" name="0.4" dataDxfId="101"/>
    <tableColumn id="6" xr3:uid="{933D09F2-7C4E-40FC-A6DC-5EFBCBA0D7DC}" name="0.5" dataDxfId="100"/>
    <tableColumn id="7" xr3:uid="{51FB5B05-C064-4BB1-AC3C-D49B5D303DBE}" name="0.6" dataDxfId="99"/>
    <tableColumn id="8" xr3:uid="{063FC733-F3F1-44D3-B5F1-FD059B9C74A9}" name="0.7" dataDxfId="98"/>
    <tableColumn id="9" xr3:uid="{3B876E9F-13F1-4531-8AD3-A49F24D0DA37}" name="0.8" dataDxfId="97"/>
    <tableColumn id="10" xr3:uid="{E3158984-5B3B-45F9-A9D6-E51D631F0D41}" name="0.9" dataDxfId="96"/>
    <tableColumn id="11" xr3:uid="{F68F093C-2B37-4BA0-B84D-977050C541A7}" name="0.10" dataDxfId="95"/>
    <tableColumn id="12" xr3:uid="{F83D003E-AAF5-4970-8564-B3018210F90A}" name="0.11" dataDxfId="94"/>
    <tableColumn id="13" xr3:uid="{92142040-4CF4-464C-98D9-01B011A07858}" name="0.12" dataDxfId="93">
      <calculatedColumnFormula>IF(ISNUMBER(I8),SUM(N8:Q8),"")</calculatedColumnFormula>
    </tableColumn>
    <tableColumn id="14" xr3:uid="{3D6D9D0F-B28B-4FC3-B905-82C01C075874}" name="0.13" dataDxfId="92"/>
    <tableColumn id="15" xr3:uid="{0EBDD20F-28EE-462E-A364-3E705F81D08E}" name="0.14" dataDxfId="91"/>
    <tableColumn id="16" xr3:uid="{3262F3B0-EE32-41EA-8B2C-71E80E93C3AD}" name="0.15" dataDxfId="90"/>
    <tableColumn id="17" xr3:uid="{60FB7BA8-A002-4A05-87B2-EBAA9218D4D0}" name="0.16" dataDxfId="89">
      <calculatedColumnFormula>IF('Форма 2'!D8=0,"",'Форма 2'!D8-N8-O8-P8)</calculatedColumnFormula>
    </tableColumn>
    <tableColumn id="18" xr3:uid="{2B720E2F-EFB5-441A-AF1D-5A0D1FBC0137}" name="0.17" dataDxfId="88">
      <calculatedColumnFormula>IF(ISNUMBER(J8),M8/J8,"")</calculatedColumnFormula>
    </tableColumn>
    <tableColumn id="19" xr3:uid="{BBD95F85-E9E2-4117-A352-B12AE8F177D4}" name="0.18" dataDxfId="87">
      <calculatedColumnFormula>R8</calculatedColumnFormula>
    </tableColumn>
    <tableColumn id="20" xr3:uid="{AC0FB814-BA21-4FB1-88F4-2F8CF9CCCDE0}" name="0.19" dataDxfId="86">
      <calculatedColumnFormula>IF(B8=C8,"",
IF(ISERROR(
IF(_xlfn.TEXTBEFORE('ПДФ 1'!B8,": ",1)*1=YEAR($V$4),$V$4,
IF(_xlfn.TEXTBEFORE('ПДФ 1'!B8,": ",1)*1=YEAR($W$4),$W$4,
IF(_xlfn.TEXTBEFORE('ПДФ 1'!B8,": ",1)*1=YEAR($X$4),$X$4,$Y$4)))),"",
IF(_xlfn.TEXTBEFORE('ПДФ 1'!B8,": ",1)*1=YEAR($V$4),$V$4,
IF(_xlfn.TEXTBEFORE('ПДФ 1'!B8,": ",1)*1=YEAR($W$4),$W$4,
IF(_xlfn.TEXTBEFORE('ПДФ 1'!B8,": ",1)*1=YEAR($X$4),$X$4,$Y$4)))))</calculatedColumnFormula>
    </tableColumn>
    <tableColumn id="21" xr3:uid="{D5462F51-6E54-4B4B-A988-8CC130998634}" name="0.20" dataDxfId="85">
      <calculatedColumnFormula>IF(ISERROR(VLOOKUP(C8,Источник!$C$2:$K$2343,9,0)),"",VLOOKUP(C8,Источник!$C$2:$K$2343,9,0))</calculatedColumnFormula>
    </tableColumn>
    <tableColumn id="47" xr3:uid="{C1956261-4CBD-4589-BA42-7F281985D0C9}" name="0.204" dataDxfId="84"/>
    <tableColumn id="46" xr3:uid="{765D0D26-DF5D-42C8-A28E-7F57ACFCC59C}" name="0.203" dataDxfId="83"/>
    <tableColumn id="22" xr3:uid="{33D4DF27-B2F2-4608-8699-DFD294B5D925}" name="0.202" dataDxfId="82">
      <calculatedColumnFormula>IF(ISERROR(MID(C8,SEARCH("город Пермь",C8),)=""),
IF(ISERROR(MID(C8,SEARCH("края",C8),)=""),IF(ISERROR(CONCATENATE(C8,": ",YEAR(T8))),"",CONCATENATE(C8,": ",YEAR(T8))),""),
"")</calculatedColumnFormula>
    </tableColumn>
    <tableColumn id="23" xr3:uid="{9677E2E0-255F-41BA-A10B-D5EDA6723B32}" name="0.21" dataDxfId="81">
      <calculatedColumnFormula>SUM(Z8:AF8,AI8:AT8,)+IF(ISNUMBER(AG8),1,0)</calculatedColumnFormula>
    </tableColumn>
    <tableColumn id="24" xr3:uid="{36FA0D07-5E47-41EB-9223-F9086C3C8AB1}" name="2" dataDxfId="80">
      <calculatedColumnFormula>IF(ISERROR(IF(ISBLANK($C8),"",IF(CONCATENATE($C8,": ",YEAR($T8),": ",Z$6)=VLOOKUP(CONCATENATE($C8,": ",YEAR($T8),": ",Z$6),Источник!$J$2:$J$2343,1,0),1,))),"",
             IF(ISBLANK($C8),"",IF(CONCATENATE($C8,": ",YEAR($T8),": ",Z$6)=VLOOKUP(CONCATENATE($C8,": ",YEAR($T8),": ",Z$6),Источник!$J$2:$J$2343,1,0),1,)))</calculatedColumnFormula>
    </tableColumn>
    <tableColumn id="25" xr3:uid="{05EFE876-0AAE-49B6-A0D5-156DBAE687F2}" name="3" dataDxfId="79">
      <calculatedColumnFormula>IF(ISERROR(IF(ISBLANK($C8),"",IF(CONCATENATE($C8,": ",YEAR($T8),": ",AA$6)=VLOOKUP(CONCATENATE($C8,": ",YEAR($T8),": ",AA$6),Источник!$J$2:$J$2343,1,0),1,))),"",
             IF(ISBLANK($C8),"",IF(CONCATENATE($C8,": ",YEAR($T8),": ",AA$6)=VLOOKUP(CONCATENATE($C8,": ",YEAR($T8),": ",AA$6),Источник!$J$2:$J$2343,1,0),1,)))</calculatedColumnFormula>
    </tableColumn>
    <tableColumn id="26" xr3:uid="{2EEA037C-2FAE-40F2-800E-EFB49BCF336B}" name="4" dataDxfId="78">
      <calculatedColumnFormula>IF(ISERROR(IF(ISBLANK($C8),"",IF(CONCATENATE($C8,": ",YEAR($T8),": ",AB$6)=VLOOKUP(CONCATENATE($C8,": ",YEAR($T8),": ",AB$6),Источник!$J$2:$J$2343,1,0),1,))),"",
             IF(ISBLANK($C8),"",IF(CONCATENATE($C8,": ",YEAR($T8),": ",AB$6)=VLOOKUP(CONCATENATE($C8,": ",YEAR($T8),": ",AB$6),Источник!$J$2:$J$2343,1,0),1,)))</calculatedColumnFormula>
    </tableColumn>
    <tableColumn id="27" xr3:uid="{260C0655-34A9-4F57-BF0F-D293B5DB4D6D}" name="5" dataDxfId="77">
      <calculatedColumnFormula>IF(ISERROR(IF(ISBLANK($C8),"",IF(CONCATENATE($C8,": ",YEAR($T8),": ",AC$6)=VLOOKUP(CONCATENATE($C8,": ",YEAR($T8),": ",AC$6),Источник!$J$2:$J$2343,1,0),1,))),"",
             IF(ISBLANK($C8),"",IF(CONCATENATE($C8,": ",YEAR($T8),": ",AC$6)=VLOOKUP(CONCATENATE($C8,": ",YEAR($T8),": ",AC$6),Источник!$J$2:$J$2343,1,0),1,)))</calculatedColumnFormula>
    </tableColumn>
    <tableColumn id="28" xr3:uid="{EA5C5E1F-C150-4BD1-B94F-583A2ADDCABA}" name="6" dataDxfId="76">
      <calculatedColumnFormula>IF(ISERROR(IF(ISBLANK($C8),"",IF(CONCATENATE($C8,": ",YEAR($T8),": ",AD$6)=VLOOKUP(CONCATENATE($C8,": ",YEAR($T8),": ",AD$6),Источник!$J$2:$J$2343,1,0),1,))),"",
             IF(ISBLANK($C8),"",IF(CONCATENATE($C8,": ",YEAR($T8),": ",AD$6)=VLOOKUP(CONCATENATE($C8,": ",YEAR($T8),": ",AD$6),Источник!$J$2:$J$2343,1,0),1,)))</calculatedColumnFormula>
    </tableColumn>
    <tableColumn id="29" xr3:uid="{509BD635-EFB6-4620-85D2-ED2BBE08D8AB}" name="7" dataDxfId="75">
      <calculatedColumnFormula>IF(ISERROR(IF(ISBLANK($C8),"",IF(CONCATENATE($C8,": ",YEAR($T8),": ",AE$6)=VLOOKUP(CONCATENATE($C8,": ",YEAR($T8),": ",AE$6),Источник!$J$2:$J$2343,1,0),1,))),"",
             IF(ISBLANK($C8),"",IF(CONCATENATE($C8,": ",YEAR($T8),": ",AE$6)=VLOOKUP(CONCATENATE($C8,": ",YEAR($T8),": ",AE$6),Источник!$J$2:$J$2343,1,0),1,)))</calculatedColumnFormula>
    </tableColumn>
    <tableColumn id="30" xr3:uid="{16B39851-AB7B-4094-8A79-AB0AA4A8DD59}" name="8" dataDxfId="74">
      <calculatedColumnFormula>IF(ISERROR(IF(ISBLANK($C8),"",IF(CONCATENATE($C8,": ",YEAR($T8),": ",AF$6)=VLOOKUP(CONCATENATE($C8,": ",YEAR($T8),": ",AF$6),Источник!$J$2:$J$2343,1,0),1,))),"",
             IF(ISBLANK($C8),"",IF(CONCATENATE($C8,": ",YEAR($T8),": ",AF$6)=VLOOKUP(CONCATENATE($C8,": ",YEAR($T8),": ",AF$6),Источник!$J$2:$J$2343,1,0),1,)))</calculatedColumnFormula>
    </tableColumn>
    <tableColumn id="31" xr3:uid="{444C85CF-6601-490D-8CEF-495DE3DD72D8}" name="РЛ шт." dataDxfId="73">
      <calculatedColumnFormula>IF(ISERROR(_xlfn.XLOOKUP(CONCATENATE($C8,": ",YEAR($T8),": ",AG$6),Источник!$J$2:$J$2343,Источник!$G$2:$G$2343,,0)+_xlfn.XLOOKUP(CONCATENATE($C8,": ",YEAR($T8),": ",AG$6),Источник!$J$2:$J$2343,Источник!$H$2:$H$2343,,0)),"",_xlfn.XLOOKUP(CONCATENATE($C8,": ",YEAR($T8),": ",AG$6),Источник!$J$2:$J$2343,Источник!$G$2:$G$2343,,0)+_xlfn.XLOOKUP(CONCATENATE($C8,": ",YEAR($T8),": ",AG$6),Источник!$J$2:$J$2343,Источник!$H$2:$H$2343,,0))</calculatedColumnFormula>
    </tableColumn>
    <tableColumn id="32" xr3:uid="{31551B9E-6F70-4D3F-8672-19B688EDD67B}" name="Столбец10" dataDxfId="72">
      <calculatedColumnFormula>IF(ISERROR(_xlfn.XLOOKUP(CONCATENATE($C8,": ",YEAR($T8),": ",AH$6),Источник!$J$2:$J$2343,Источник!$G$2:$G$2343,,0)*(VLOOKUP(G8,'Предельники 2022'!$B$4:$K$28,9,0))+
_xlfn.XLOOKUP(CONCATENATE($C8,": ",YEAR($T8),": ",AH$6),Источник!$J$2:$J$2343,Источник!$H$2:$H$2343,,0)*(VLOOKUP(G8,'Предельники 2022'!$B$4:$K$28,10,0))),"",
_xlfn.XLOOKUP(CONCATENATE($C8,": ",YEAR($T8),": ",AH$6),Источник!$J$2:$J$2343,Источник!$G$2:$G$2343,,0)*(VLOOKUP(G8,'Предельники 2022'!$B$4:$K$28,9,0))+
_xlfn.XLOOKUP(CONCATENATE($C8,": ",YEAR($T8),": ",AH$6),Источник!$J$2:$J$2343,Источник!$H$2:$H$2343,,0)*(VLOOKUP(G8,'Предельники 2022'!$B$4:$K$28,10,0)))</calculatedColumnFormula>
    </tableColumn>
    <tableColumn id="33" xr3:uid="{C1F30206-55D1-453B-A87C-A61BF3896A3D}" name="11" dataDxfId="71">
      <calculatedColumnFormula>IF(ISERROR(IF(ISBLANK($C8),"",IF(CONCATENATE($C8,": ",YEAR($T8),": ",AI$6)=VLOOKUP(CONCATENATE($C8,": ",YEAR($T8),": ",AI$6),Источник!$J$2:$J$2343,1,0),1,))),"",
             IF(ISBLANK($C8),"",IF(CONCATENATE($C8,": ",YEAR($T8),": ",AI$6)=VLOOKUP(CONCATENATE($C8,": ",YEAR($T8),": ",AI$6),Источник!$J$2:$J$2343,1,0),1,)))</calculatedColumnFormula>
    </tableColumn>
    <tableColumn id="34" xr3:uid="{FBCC8DD3-9FD4-4EB6-ACAC-3D714F2E08CE}" name="14" dataDxfId="70">
      <calculatedColumnFormula>IF(ISERROR(IF(ISBLANK($C8),"",IF(CONCATENATE($C8,": ",YEAR($T8),": ",AJ$6)=VLOOKUP(CONCATENATE($C8,": ",YEAR($T8),": ",AJ$6),Источник!$J$2:$J$2343,1,0),1,))),"",
             IF(ISBLANK($C8),"",IF(CONCATENATE($C8,": ",YEAR($T8),": ",AJ$6)=VLOOKUP(CONCATENATE($C8,": ",YEAR($T8),": ",AJ$6),Источник!$J$2:$J$2343,1,0),1,)))</calculatedColumnFormula>
    </tableColumn>
    <tableColumn id="35" xr3:uid="{3500B126-B8AE-4590-B359-A610C6AB1306}" name="13" dataDxfId="69">
      <calculatedColumnFormula>IF(ISERROR(IF(ISBLANK($C8),"",IF(CONCATENATE($C8,": ",YEAR($T8),": ",AK$6)=VLOOKUP(CONCATENATE($C8,": ",YEAR($T8),": ",AK$6),Источник!$J$2:$J$2343,1,0),1,))),"",
             IF(ISBLANK($C8),"",IF(CONCATENATE($C8,": ",YEAR($T8),": ",AK$6)=VLOOKUP(CONCATENATE($C8,": ",YEAR($T8),": ",AK$6),Источник!$J$2:$J$2343,1,0),1,)))</calculatedColumnFormula>
    </tableColumn>
    <tableColumn id="36" xr3:uid="{DFF6974A-B7A0-43F3-99CA-53335F23E980}" name="12" dataDxfId="68">
      <calculatedColumnFormula>IF(ISERROR(IF(ISBLANK($C8),"",IF(CONCATENATE($C8,": ",YEAR($T8),": ",AL$6)=VLOOKUP(CONCATENATE($C8,": ",YEAR($T8),": ",AL$6),Источник!$J$2:$J$2343,1,0),1,))),"",
             IF(ISBLANK($C8),"",IF(CONCATENATE($C8,": ",YEAR($T8),": ",AL$6)=VLOOKUP(CONCATENATE($C8,": ",YEAR($T8),": ",AL$6),Источник!$J$2:$J$2343,1,0),1,)))</calculatedColumnFormula>
    </tableColumn>
    <tableColumn id="37" xr3:uid="{BFFD23E1-2B81-40D0-946E-026B1893AEC0}" name="15" dataDxfId="67">
      <calculatedColumnFormula>IF(ISERROR(IF(ISBLANK($C8),"",IF(CONCATENATE($C8,": ",YEAR($T8),": ",AM$6)=VLOOKUP(CONCATENATE($C8,": ",YEAR($T8),": ",AM$6),Источник!$J$2:$J$2343,1,0),1,))),"",
             IF(ISBLANK($C8),"",IF(CONCATENATE($C8,": ",YEAR($T8),": ",AM$6)=VLOOKUP(CONCATENATE($C8,": ",YEAR($T8),": ",AM$6),Источник!$J$2:$J$2343,1,0),1,)))</calculatedColumnFormula>
    </tableColumn>
    <tableColumn id="38" xr3:uid="{0BA3DE53-286A-4544-96F7-A36AD163B3F1}" name="ТЕП" dataDxfId="66">
      <calculatedColumnFormula>IF(ISERROR(IF(ISBLANK($C8),"",IF(CONCATENATE($C8,": ",YEAR($T8),": ",AN$6)=VLOOKUP(CONCATENATE($C8,": ",YEAR($T8),": ",AN$6),Источник!$J$2:$J$2343,1,0),1,))),"",
             IF(ISBLANK($C8),"",IF(CONCATENATE($C8,": ",YEAR($T8),": ",AN$6)=VLOOKUP(CONCATENATE($C8,": ",YEAR($T8),": ",AN$6),Источник!$J$2:$J$2343,1,0),1,)))</calculatedColumnFormula>
    </tableColumn>
    <tableColumn id="43" xr3:uid="{CBB7E7CB-EA21-4977-A1CF-7AD100CA21C9}" name="ХВС" dataDxfId="65">
      <calculatedColumnFormula>IF(ISERROR(IF(ISBLANK($C8),"",IF(CONCATENATE($C8,": ",YEAR($T8),": ",AO$6)=VLOOKUP(CONCATENATE($C8,": ",YEAR($T8),": ",AO$6),Источник!$J$2:$J$2343,1,0),1,))),"",
             IF(ISBLANK($C8),"",IF(CONCATENATE($C8,": ",YEAR($T8),": ",AO$6)=VLOOKUP(CONCATENATE($C8,": ",YEAR($T8),": ",AO$6),Источник!$J$2:$J$2343,1,0),1,)))</calculatedColumnFormula>
    </tableColumn>
    <tableColumn id="44" xr3:uid="{E312F722-DDDA-4014-A835-2F05542D8692}" name="ГВС" dataDxfId="64">
      <calculatedColumnFormula>IF(ISERROR(IF(ISBLANK($C8),"",IF(CONCATENATE($C8,": ",YEAR($T8),": ",AP$6)=VLOOKUP(CONCATENATE($C8,": ",YEAR($T8),": ",AP$6),Источник!$J$2:$J$2343,1,0),1,))),"",
             IF(ISBLANK($C8),"",IF(CONCATENATE($C8,": ",YEAR($T8),": ",AP$6)=VLOOKUP(CONCATENATE($C8,": ",YEAR($T8),": ",AP$6),Источник!$J$2:$J$2343,1,0),1,)))</calculatedColumnFormula>
    </tableColumn>
    <tableColumn id="42" xr3:uid="{1DB1B18B-708D-4D24-977F-6B1E0F41838F}" name="ГАЗ" dataDxfId="63">
      <calculatedColumnFormula>IF(ISERROR(IF(ISBLANK($C8),"",IF(CONCATENATE($C8,": ",YEAR($T8),": ",AQ$6)=VLOOKUP(CONCATENATE($C8,": ",YEAR($T8),": ",AQ$6),Источник!$J$2:$J$2343,1,0),1,))),"",
             IF(ISBLANK($C8),"",IF(CONCATENATE($C8,": ",YEAR($T8),": ",AQ$6)=VLOOKUP(CONCATENATE($C8,": ",YEAR($T8),": ",AQ$6),Источник!$J$2:$J$2343,1,0),1,)))</calculatedColumnFormula>
    </tableColumn>
    <tableColumn id="39" xr3:uid="{ED03FA13-0EBA-42F1-9045-E2ACD81A90F3}" name="16" dataDxfId="62">
      <calculatedColumnFormula>IF(ISERROR(IF(ISBLANK($C8),"",IF(CONCATENATE($C8,": ",YEAR($T8),": ",AR$6)=VLOOKUP(CONCATENATE($C8,": ",YEAR($T8),": ",AR$6),Источник!$J$2:$J$2343,1,0),1,))),"",
             IF(ISBLANK($C8),"",IF(CONCATENATE($C8,": ",YEAR($T8),": ",AR$6)=VLOOKUP(CONCATENATE($C8,": ",YEAR($T8),": ",AR$6),Источник!$J$2:$J$2343,1,0),1,)))</calculatedColumnFormula>
    </tableColumn>
    <tableColumn id="40" xr3:uid="{52EBD88A-EA51-4F98-AEA9-BF5FC5064BAE}" name="22" dataDxfId="61">
      <calculatedColumnFormula>IF(ISERROR(IF(ISBLANK($C8),"",IF(CONCATENATE($C8,": ",YEAR($T8),": ",AS$6)=VLOOKUP(CONCATENATE($C8,": ",YEAR($T8),": ",AS$6),Источник!$J$2:$J$2343,1,0),1,))),"",
             IF(ISBLANK($C8),"",IF(CONCATENATE($C8,": ",YEAR($T8),": ",AS$6)=VLOOKUP(CONCATENATE($C8,": ",YEAR($T8),": ",AS$6),Источник!$J$2:$J$2343,1,0),1,)))</calculatedColumnFormula>
    </tableColumn>
    <tableColumn id="41" xr3:uid="{9F436C0C-D0FD-4EEC-86BC-B8AD2F94F11E}" name="23" dataDxfId="60">
      <calculatedColumnFormula>IF(ISERROR(IF(ISBLANK($C8),"",IF(CONCATENATE($C8,": ",YEAR($T8),": ",AT$6)=VLOOKUP(CONCATENATE($C8,": ",YEAR($T8),": ",AT$6),Источник!$J$2:$J$2343,1,0),1,))),"",
             IF(ISBLANK($C8),"",IF(CONCATENATE($C8,": ",YEAR($T8),": ",AT$6)=VLOOKUP(CONCATENATE($C8,": ",YEAR($T8),": ",AT$6),Источник!$J$2:$J$2343,1,0),1,)))</calculatedColumnFormula>
    </tableColumn>
    <tableColumn id="45" xr3:uid="{BA837EE5-677A-41B3-BEA9-D65B89D664AE}" name="24" dataDxfId="59">
      <calculatedColumnFormula>TRIM(IF(COUNTBLANK(Z8:AE8)&lt;=5,CONCATENATE($AP$3,IF(ISNUMBER(Z8),Z$6,"")," ",IF(ISNUMBER(AA8),AA$6,"")," ",IF(ISNUMBER(AB8),AB$6,"")," ",IF(ISNUMBER(AC8),AC$6,"")," ",IF(ISNUMBER(AD8),AD$6,"")," ",IF(ISNUMBER(AE8),AE$6,""),$AQ$3," ",IF(ISNUMBER(AF8),AF$6,"")," ",IF(ISNUMBER(AH8),AH$6,"")," ",IF(ISNUMBER(AI8),AI$6,"")," ",IF(ISNUMBER(AJ8),AJ$6,"")," ",IF(ISNUMBER(AK8),AK$6,"")," ",IF(ISNUMBER(AL8),AL$6,"")," ",IF(ISNUMBER(AM8),AM$6,"")," ",IF(ISNUMBER(AR8),AR$6,"")," ",IF(ISNUMBER(AS8),AS$6,"")," ",IF(ISNUMBER(AT8),AT$6,""))&amp;IF(COUNTBLANK(AN8:AQ8)&lt;=3,CONCATENATE($AP$4,IF(ISNUMBER(AN8),AN$7,"")," ",IF(ISNUMBER(AO8),AO$7,"")," ",IF(ISNUMBER(AP8),AP$7,"")," ",IF(ISNUMBER(AQ8),AQ$7,"")," ",$AQ$4),""),
CONCATENATE(IF(ISNUMBER(AF8),AF$6,"")," ",IF(ISNUMBER(AH8),AH$6,"")," ",IF(ISNUMBER(AI8),AI$6,"")," ",IF(ISNUMBER(AJ8),AJ$6,"")," ",IF(ISNUMBER(AK8),AK$6,"")," ",IF(ISNUMBER(AL8),AL$6,"")," ",IF(ISNUMBER(AM8),AM$6,"")," ",IF(ISNUMBER(AR8),AR$6,"")," ",IF(ISNUMBER(AS8),AS$6,"")," ",IF(ISNUMBER(AT8),AT$6,""))&amp;IF(COUNTBLANK(AN8:AQ8)&lt;=3,CONCATENATE($AP$4,IF(ISNUMBER(AN8),AN$7,"")," ",IF(ISNUMBER(AO8),AO$7,"")," ",IF(ISNUMBER(AP8),AP$7,"")," ",IF(ISNUMBER(AQ8),AQ$7,"")," ",$AQ$4),"")
))</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AEDAEE-EE2F-4EBF-98A9-C2E2048DB82C}" name="Форма2" displayName="Форма2" ref="A7:AC1224" totalsRowShown="0" headerRowDxfId="58" headerRowBorderDxfId="57" tableBorderDxfId="56">
  <autoFilter ref="A7:AC1224" xr:uid="{CEAEDAEE-EE2F-4EBF-98A9-C2E2048DB82C}"/>
  <tableColumns count="29">
    <tableColumn id="1" xr3:uid="{A2522F41-C11C-4C48-9C26-7360B8C8C244}" name="1" dataDxfId="55">
      <calculatedColumnFormula>IF(NOT(ISERROR("Пермского края"=MID(C8,FIND("Пермского края",C8),14)))=$C$1,0,IF(NOT(ISERROR("город Пермь"=MID(C8,FIND("город Пермь",C8),11)))=$C$1,0,IF(NOT(ISERROR("Итого"=MID(C8,FIND("Итого",C8),5)))=$C$1,0,IF(NOT(ISERROR("Всего"=MID(C8,FIND("Всего",C8),5)))=$C$1,0,A7+1))))</calculatedColumnFormula>
    </tableColumn>
    <tableColumn id="23" xr3:uid="{EABFF647-BC3B-409E-B88A-D60B05038627}" name="110" dataDxfId="54">
      <calculatedColumnFormula>IF(ISBLANK('Форма 1'!B10),"",'Форма 1'!B10)</calculatedColumnFormula>
    </tableColumn>
    <tableColumn id="2" xr3:uid="{A46C0C47-F880-4D08-BF79-177C89E31E2C}" name="2" dataDxfId="53"/>
    <tableColumn id="3" xr3:uid="{6779215A-BF52-46DB-B1E1-0AB46E47BC9A}" name="3" dataDxfId="52">
      <calculatedColumnFormula>IF(ISBLANK(C8),"Введите адрес",IF(C8='Форма 1'!C8,SUM(E8:K8,M8:S8,Форма2[[#This Row],[19]:[22]]),"Ошибка в адресе!"))</calculatedColumnFormula>
    </tableColumn>
    <tableColumn id="4" xr3:uid="{6D623902-559F-43A7-8BDA-BD39AD3BB3EA}" name="4" dataDxfId="51">
      <calculatedColumnFormula>IF(ISNUMBER('Форма 1'!Z10),ROUND('Форма 1'!$I10*VLOOKUP('Форма 1'!$G10,'Предельники 2022'!$B$4:$X$28,'Форма 1'!Z$7),2),"")</calculatedColumnFormula>
    </tableColumn>
    <tableColumn id="5" xr3:uid="{AD542B50-1E69-42CE-A157-BD0CE5C0D6BD}" name="5" dataDxfId="50">
      <calculatedColumnFormula>IF(ISNUMBER('Форма 1'!AA10),ROUND('Форма 1'!$I10*VLOOKUP('Форма 1'!$G10,'Предельники 2022'!$B$4:$X$28,'Форма 1'!AA$7),2),"")</calculatedColumnFormula>
    </tableColumn>
    <tableColumn id="6" xr3:uid="{08565917-3032-44E5-995A-F81CDA7ACCF5}" name="6" dataDxfId="49">
      <calculatedColumnFormula>IF(ISNUMBER('Форма 1'!AB10),ROUND('Форма 1'!$I10*VLOOKUP('Форма 1'!$G10,'Предельники 2022'!$B$4:$X$28,'Форма 1'!AB$7),2),"")</calculatedColumnFormula>
    </tableColumn>
    <tableColumn id="7" xr3:uid="{A2F92F88-6A1E-4B11-A34C-D3DC4072B0C9}" name="7" dataDxfId="48">
      <calculatedColumnFormula>IF(ISNUMBER('Форма 1'!AC10),ROUND('Форма 1'!$I10*VLOOKUP('Форма 1'!$G10,'Предельники 2022'!$B$4:$X$28,'Форма 1'!AC$7),2),"")</calculatedColumnFormula>
    </tableColumn>
    <tableColumn id="8" xr3:uid="{A3199197-6D4B-4621-9BEB-E669FAB9C2E7}" name="8" dataDxfId="47">
      <calculatedColumnFormula>IF(ISNUMBER('Форма 1'!AD10),ROUND('Форма 1'!$I10*VLOOKUP('Форма 1'!$G10,'Предельники 2022'!$B$4:$X$28,'Форма 1'!AD$7),2),"")</calculatedColumnFormula>
    </tableColumn>
    <tableColumn id="9" xr3:uid="{37BC0944-418D-4D4E-9E10-BC2B215016DB}" name="9" dataDxfId="46">
      <calculatedColumnFormula>IF(ISNUMBER('Форма 1'!AE10),ROUND('Форма 1'!$I10*VLOOKUP('Форма 1'!$G10,'Предельники 2022'!$B$4:$X$28,'Форма 1'!AE$7),2),"")</calculatedColumnFormula>
    </tableColumn>
    <tableColumn id="10" xr3:uid="{7330973A-FBD4-4DA5-AA25-626066464344}" name="10" dataDxfId="45">
      <calculatedColumnFormula>IF(ISNUMBER('Форма 1'!AF10),ROUND('Форма 1'!$I10*VLOOKUP('Форма 1'!$G10,'Предельники 2022'!$B$4:$X$28,'Форма 1'!AF$7),2),"")</calculatedColumnFormula>
    </tableColumn>
    <tableColumn id="11" xr3:uid="{C98766CA-E7EA-43C4-9830-B54E38D698DB}" name="11" dataDxfId="44">
      <calculatedColumnFormula>IF(ISBLANK('Форма 1'!AG10),"",'Форма 1'!AG10)</calculatedColumnFormula>
    </tableColumn>
    <tableColumn id="12" xr3:uid="{82532D5A-145C-47B1-B130-B579B35A5854}" name="12" dataDxfId="43">
      <calculatedColumnFormula>IF(ISBLANK('Форма 1'!AH10),"",'Форма 1'!AH10)</calculatedColumnFormula>
    </tableColumn>
    <tableColumn id="13" xr3:uid="{75BE0723-614D-4522-9D43-CF7754D8A7AE}" name="13" dataDxfId="42">
      <calculatedColumnFormula>IF(ISNUMBER('Форма 1'!AI10),ROUND('Форма 1'!$I10*VLOOKUP('Форма 1'!$G10,'Предельники 2022'!$B$4:$X$28,'Форма 1'!AI$7),2),"")</calculatedColumnFormula>
    </tableColumn>
    <tableColumn id="14" xr3:uid="{34AB7CAD-4E1C-4E0E-9B83-E353EC0DD499}" name="14" dataDxfId="41">
      <calculatedColumnFormula>IF(ISNUMBER('Форма 1'!AJ10),ROUND('Форма 1'!$I10*VLOOKUP('Форма 1'!$G10,'Предельники 2022'!$B$4:$X$28,'Форма 1'!AJ$7),2),"")</calculatedColumnFormula>
    </tableColumn>
    <tableColumn id="15" xr3:uid="{131CC025-8B96-4DE1-A87B-1B69BB0B92F7}" name="15" dataDxfId="40">
      <calculatedColumnFormula>IF(ISNUMBER('Форма 1'!AK10),ROUND('Форма 1'!$I10*VLOOKUP('Форма 1'!$G10,'Предельники 2022'!$B$4:$X$28,'Форма 1'!AK$7),2),"")</calculatedColumnFormula>
    </tableColumn>
    <tableColumn id="16" xr3:uid="{A13AD64B-470D-42D2-A4D2-A3A72D29BE33}" name="16" dataDxfId="39">
      <calculatedColumnFormula>IF(ISNUMBER('Форма 1'!AL10),ROUND('Форма 1'!$I10*VLOOKUP('Форма 1'!$G10,'Предельники 2022'!$B$4:$X$28,'Форма 1'!AL$7),2),"")</calculatedColumnFormula>
    </tableColumn>
    <tableColumn id="17" xr3:uid="{8EB4BB9D-DB3F-459B-A6CB-7E8821520241}" name="17" dataDxfId="38">
      <calculatedColumnFormula>IF(ISNUMBER('Форма 1'!AM10),ROUND('Форма 1'!$I10*VLOOKUP('Форма 1'!$G10,'Предельники 2022'!$B$4:$X$28,'Форма 1'!AM$7),2),"")</calculatedColumnFormula>
    </tableColumn>
    <tableColumn id="18" xr3:uid="{46CFAF60-4905-493D-8D42-9266AB3ED329}" name="18" dataDxfId="37">
      <calculatedColumnFormula>IF(SUM(T8:W8)=0,"",SUM(T8:W8))</calculatedColumnFormula>
    </tableColumn>
    <tableColumn id="24" xr3:uid="{BA23C6AA-E474-4E04-906E-37C233F83E13}" name="181" dataDxfId="36">
      <calculatedColumnFormula>IF(ISNUMBER('Форма 1'!AN10),INDEX('Предельники 2022'!$C$4:$X$28,MATCH('Форма 1'!$G10,'Предельники 2022'!$B$4:$B$28,0),MATCH(T$5,'Предельники 2022'!$C$3:$X$3,0)),"")</calculatedColumnFormula>
    </tableColumn>
    <tableColumn id="25" xr3:uid="{6B3B9A1C-BBB0-43F6-899D-850A10CE0141}" name="182" dataDxfId="35">
      <calculatedColumnFormula>IF(ISNUMBER('Форма 1'!AO10),INDEX('Предельники 2022'!$C$4:$X$28,MATCH('Форма 1'!$G10,'Предельники 2022'!$B$4:$B$28,0),MATCH(U$5,'Предельники 2022'!$C$3:$X$3,0)),"")</calculatedColumnFormula>
    </tableColumn>
    <tableColumn id="27" xr3:uid="{56D4F287-4AC7-4913-B0FE-11C3288B3B82}" name="183" dataDxfId="34">
      <calculatedColumnFormula>IF(ISNUMBER('Форма 1'!AP10),INDEX('Предельники 2022'!$C$4:$X$28,MATCH('Форма 1'!$G10,'Предельники 2022'!$B$4:$B$28,0),MATCH(V$5,'Предельники 2022'!$C$3:$X$3,0)),"")</calculatedColumnFormula>
    </tableColumn>
    <tableColumn id="26" xr3:uid="{BADC2307-7020-4B35-BDFC-13BE12644B4A}" name="184" dataDxfId="33">
      <calculatedColumnFormula>IF(ISNUMBER('Форма 1'!AQ10),INDEX('Предельники 2022'!$C$4:$X$28,MATCH('Форма 1'!$G10,'Предельники 2022'!$B$4:$B$28,0),MATCH(W$5,'Предельники 2022'!$C$3:$X$3,0)),"")</calculatedColumnFormula>
    </tableColumn>
    <tableColumn id="19" xr3:uid="{B4A8159A-1886-48D2-AE74-C6362DE88261}" name="19" dataDxfId="32">
      <calculatedColumnFormula>IF(ISNUMBER('Форма 1'!AR10),ROUND('Форма 1'!$I10*VLOOKUP('Форма 1'!$G10,'Предельники 2022'!$B$4:$X$28,'Форма 1'!AR$7),2),"")</calculatedColumnFormula>
    </tableColumn>
    <tableColumn id="20" xr3:uid="{70D979F9-2E55-4544-BCAB-956E8B5952EF}" name="20" dataDxfId="31">
      <calculatedColumnFormula>IF(ISNUMBER('Форма 1'!AS10),ROUND('Форма 1'!$I10*VLOOKUP('Форма 1'!$G10,'Предельники 2022'!$B$4:$X$28,'Форма 1'!AS$7),2),"")</calculatedColumnFormula>
    </tableColumn>
    <tableColumn id="21" xr3:uid="{2C477FFA-77EB-44A4-80FF-832F3C379F7E}" name="21" dataDxfId="30">
      <calculatedColumnFormula>IF(ISNUMBER('Форма 1'!AT10),ROUND('Форма 1'!$I10*VLOOKUP('Форма 1'!$G10,'Предельники 2022'!$B$4:$X$28,'Форма 1'!AT$7),2),"")</calculatedColumnFormula>
    </tableColumn>
    <tableColumn id="22" xr3:uid="{3A87B169-CDAA-4C45-B336-7530D7A96B41}" name="22" dataDxfId="29"/>
    <tableColumn id="28" xr3:uid="{A408166A-8D60-4438-B3E6-EF633D2DF144}" name="23" dataDxfId="28">
      <calculatedColumnFormula>'Форма 1'!T10</calculatedColumnFormula>
    </tableColumn>
    <tableColumn id="29" xr3:uid="{1A948C8F-27FC-4C95-B3DE-56F1A86EA281}" name="24" dataDxfId="27">
      <calculatedColumnFormula>'Форма 1'!U10</calculatedColumnFormula>
    </tableColumn>
  </tableColumns>
  <tableStyleInfo name="TableStyleMedium2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BC1A653-EE48-400B-9FB5-2A65E284EAA0}" name="Предельники5" displayName="Предельники5" ref="B2:X28" totalsRowShown="0" headerRowDxfId="26" dataDxfId="25" tableBorderDxfId="24">
  <autoFilter ref="B2:X28" xr:uid="{FBC1A653-EE48-400B-9FB5-2A65E284EAA0}"/>
  <tableColumns count="23">
    <tableColumn id="1" xr3:uid="{A3A3FB8F-D470-4522-8329-FB6D324DCA3A}" name="1" dataDxfId="23"/>
    <tableColumn id="2" xr3:uid="{01217F99-7082-4F66-9B80-498D5187C4F8}" name="2" dataDxfId="22"/>
    <tableColumn id="3" xr3:uid="{798B2C40-F5E6-465C-A3FF-82BC2D4ECF0B}" name="3" dataDxfId="21"/>
    <tableColumn id="4" xr3:uid="{5993D337-2791-4290-91A8-C1298BAADA32}" name="4" dataDxfId="20"/>
    <tableColumn id="5" xr3:uid="{618C4F19-91A9-4A87-BA84-C54D5E33F156}" name="5" dataDxfId="19"/>
    <tableColumn id="6" xr3:uid="{B8D8A44A-E3A7-47E7-92B8-971A387F2497}" name="6" dataDxfId="18"/>
    <tableColumn id="7" xr3:uid="{FCDCEB59-EF3C-4C43-8403-29D92EAA5450}" name="7" dataDxfId="17"/>
    <tableColumn id="8" xr3:uid="{00C9AFB0-2CC6-4A41-9C8F-3A7B266F5A9F}" name="8" dataDxfId="16"/>
    <tableColumn id="9" xr3:uid="{8E0CD227-8AC1-4B6B-A197-C99906165A94}" name="9" dataDxfId="15"/>
    <tableColumn id="10" xr3:uid="{45C49A20-F8A8-48A7-A18E-3FE55CE1862F}" name="10" dataDxfId="14"/>
    <tableColumn id="11" xr3:uid="{1449C1E2-7BF6-44CE-A364-D3E9352690B5}" name="11" dataDxfId="13"/>
    <tableColumn id="12" xr3:uid="{99D81B69-A52E-4FDA-9AD7-5CF48ED322FA}" name="12" dataDxfId="12"/>
    <tableColumn id="13" xr3:uid="{4FD853D6-0DD4-460D-94F7-16305931C6D9}" name="13" dataDxfId="11"/>
    <tableColumn id="14" xr3:uid="{2E6940FA-2798-400F-BF20-A6BC19394C38}" name="14" dataDxfId="10"/>
    <tableColumn id="15" xr3:uid="{D1317F99-A4C9-4FFF-BAE6-A701D1D7EF8D}" name="15" dataDxfId="9"/>
    <tableColumn id="16" xr3:uid="{ECB31240-F5E2-4E81-B6CA-20480B683400}" name="16" dataDxfId="8"/>
    <tableColumn id="17" xr3:uid="{69A7E821-8142-47F2-9F83-22022E4B629F}" name="17" dataDxfId="7"/>
    <tableColumn id="18" xr3:uid="{494366C6-4D28-46FE-B5B3-06ADF4E23140}" name="18" dataDxfId="6"/>
    <tableColumn id="19" xr3:uid="{3E157A19-92B4-4064-A2AF-50C10F8F687F}" name="19" dataDxfId="5"/>
    <tableColumn id="20" xr3:uid="{60D7A302-5D8F-4DB1-A008-D15A6D83811F}" name="20" dataDxfId="4"/>
    <tableColumn id="21" xr3:uid="{AE0CA72B-1944-4E9D-92DE-7EE300410E79}" name="21" dataDxfId="3"/>
    <tableColumn id="22" xr3:uid="{D7EC827A-D103-485C-86B9-890B568248FF}" name="22" dataDxfId="2"/>
    <tableColumn id="23" xr3:uid="{22CEC366-D95F-42C7-A18F-F48109147AD3}" name="23" dataDxfId="1"/>
  </tableColumns>
  <tableStyleInfo name="TableStyleMedium1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1BDF467-BFB8-40B7-8EA8-BFE9BA858C76}">
  <we:reference id="wa200005271" version="2.4.3.0" store="ru-RU" storeType="OMEX"/>
  <we:alternateReferences>
    <we:reference id="wa200005271" version="2.4.3.0"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_xldudf_AI_TABLE</we:customFunctionIds>
        <we:customFunctionIds>_xldudf_AI_FILL</we:customFunctionIds>
        <we:customFunctionIds>_xldudf_AI_LIST</we:customFunctionIds>
        <we:customFunctionIds>_xldudf_AI_ASK</we:customFunctionIds>
        <we:customFunctionIds>_xldudf_AI_FORMAT</we:customFunctionIds>
        <we:customFunctionIds>_xldudf_AI_EXTRACT</we:customFunctionIds>
        <we:customFunctionIds>_xldudf_AI_TRANSLATE</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632F-CF04-418D-97FD-AC41F0FA8299}">
  <sheetPr>
    <pageSetUpPr fitToPage="1"/>
  </sheetPr>
  <dimension ref="A1:AK72"/>
  <sheetViews>
    <sheetView topLeftCell="F1" zoomScale="80" zoomScaleNormal="80" workbookViewId="0">
      <selection activeCell="P33" sqref="P33"/>
    </sheetView>
  </sheetViews>
  <sheetFormatPr defaultRowHeight="15" x14ac:dyDescent="0.25"/>
  <cols>
    <col min="1" max="1" width="58" style="82" customWidth="1"/>
    <col min="2" max="2" width="12.42578125" style="82" bestFit="1" customWidth="1"/>
    <col min="3" max="3" width="12.7109375" style="82" bestFit="1" customWidth="1"/>
    <col min="4" max="4" width="8" style="82" bestFit="1" customWidth="1"/>
    <col min="5" max="5" width="20.140625" style="82" bestFit="1" customWidth="1"/>
    <col min="6" max="6" width="16.42578125" style="82" bestFit="1" customWidth="1"/>
    <col min="7" max="7" width="22" style="82" bestFit="1" customWidth="1"/>
    <col min="8" max="8" width="8" style="82" bestFit="1" customWidth="1"/>
    <col min="9" max="9" width="12.7109375" style="82" bestFit="1" customWidth="1"/>
    <col min="10" max="10" width="11" style="82" bestFit="1" customWidth="1"/>
    <col min="11" max="11" width="20.140625" style="82" bestFit="1" customWidth="1"/>
    <col min="12" max="12" width="15.5703125" style="82" bestFit="1" customWidth="1"/>
    <col min="13" max="13" width="22" style="82" bestFit="1" customWidth="1"/>
    <col min="14" max="14" width="12.42578125" style="82" bestFit="1" customWidth="1"/>
    <col min="15" max="15" width="14.7109375" style="82" customWidth="1"/>
    <col min="16" max="16" width="11" style="82" bestFit="1" customWidth="1"/>
    <col min="17" max="17" width="20.140625" style="82" bestFit="1" customWidth="1"/>
    <col min="18" max="18" width="16.5703125" style="82" customWidth="1"/>
    <col min="19" max="19" width="22" style="82" bestFit="1" customWidth="1"/>
    <col min="20" max="20" width="12.85546875" style="82" customWidth="1"/>
    <col min="21" max="21" width="14.28515625" style="82" customWidth="1"/>
    <col min="22" max="22" width="13.28515625" style="170" customWidth="1"/>
    <col min="23" max="23" width="21.28515625" style="82" customWidth="1"/>
    <col min="24" max="24" width="18.28515625" style="82" customWidth="1"/>
    <col min="25" max="25" width="23.7109375" style="82" customWidth="1"/>
    <col min="26" max="26" width="17.28515625" style="82" bestFit="1" customWidth="1"/>
    <col min="27" max="27" width="24.5703125" style="82" bestFit="1" customWidth="1"/>
    <col min="28" max="28" width="15.28515625" style="82" bestFit="1" customWidth="1"/>
    <col min="29" max="29" width="20.140625" style="82" bestFit="1" customWidth="1"/>
    <col min="30" max="30" width="27.28515625" style="82" bestFit="1" customWidth="1"/>
    <col min="31" max="31" width="28.7109375" style="82" bestFit="1" customWidth="1"/>
    <col min="32" max="32" width="12.5703125" style="82" bestFit="1" customWidth="1"/>
    <col min="33" max="33" width="14" style="82" bestFit="1" customWidth="1"/>
    <col min="34" max="34" width="11.85546875" style="82" bestFit="1" customWidth="1"/>
    <col min="35" max="35" width="22" style="82" bestFit="1" customWidth="1"/>
    <col min="36" max="36" width="16.5703125" style="82" bestFit="1" customWidth="1"/>
    <col min="37" max="37" width="23.42578125" style="82" bestFit="1" customWidth="1"/>
    <col min="38" max="16384" width="9.140625" style="82"/>
  </cols>
  <sheetData>
    <row r="1" spans="1:37" ht="22.5" x14ac:dyDescent="0.25">
      <c r="A1"/>
      <c r="B1"/>
      <c r="F1" s="127"/>
      <c r="G1" s="127"/>
      <c r="H1" s="127"/>
      <c r="I1" s="127"/>
      <c r="J1" s="127"/>
      <c r="K1" s="127"/>
      <c r="L1" s="127"/>
      <c r="M1" s="127"/>
      <c r="N1" s="127"/>
      <c r="O1" s="127"/>
      <c r="P1" s="127"/>
      <c r="Q1" s="127"/>
      <c r="R1" s="127"/>
      <c r="U1" s="90"/>
      <c r="V1" s="169"/>
      <c r="W1" s="90"/>
    </row>
    <row r="2" spans="1:37" ht="15.75" x14ac:dyDescent="0.25">
      <c r="G2" s="86"/>
      <c r="H2" s="83"/>
      <c r="I2" s="83"/>
      <c r="J2" s="83"/>
      <c r="K2" s="83"/>
      <c r="L2" s="83"/>
      <c r="M2" s="86"/>
      <c r="N2" s="83"/>
      <c r="O2" s="83"/>
      <c r="P2" s="83"/>
      <c r="Q2" s="83"/>
      <c r="R2" s="83"/>
      <c r="S2" s="86"/>
    </row>
    <row r="3" spans="1:37" x14ac:dyDescent="0.25">
      <c r="A3"/>
      <c r="B3" s="76" t="s">
        <v>1076</v>
      </c>
      <c r="C3"/>
      <c r="D3"/>
      <c r="E3"/>
      <c r="F3"/>
      <c r="G3"/>
      <c r="H3"/>
      <c r="I3"/>
      <c r="J3"/>
      <c r="K3"/>
      <c r="L3"/>
      <c r="M3"/>
      <c r="N3"/>
      <c r="O3"/>
      <c r="P3"/>
      <c r="Q3"/>
      <c r="R3"/>
      <c r="S3"/>
      <c r="T3"/>
      <c r="U3"/>
      <c r="V3"/>
      <c r="W3"/>
      <c r="X3"/>
      <c r="Y3"/>
      <c r="Z3"/>
      <c r="AA3"/>
      <c r="AB3"/>
      <c r="AC3"/>
      <c r="AD3"/>
      <c r="AE3"/>
      <c r="AF3"/>
      <c r="AG3"/>
      <c r="AH3"/>
      <c r="AI3"/>
      <c r="AJ3"/>
      <c r="AK3"/>
    </row>
    <row r="4" spans="1:37" s="84" customFormat="1" ht="35.25" customHeight="1" x14ac:dyDescent="0.3">
      <c r="A4" s="72"/>
      <c r="B4" s="110" t="s">
        <v>1073</v>
      </c>
      <c r="C4" s="111"/>
      <c r="D4" s="111"/>
      <c r="E4" s="111"/>
      <c r="F4" s="111"/>
      <c r="G4" s="112"/>
      <c r="H4" s="110" t="s">
        <v>1074</v>
      </c>
      <c r="I4" s="111"/>
      <c r="J4" s="111"/>
      <c r="K4" s="111"/>
      <c r="L4" s="111"/>
      <c r="M4" s="112"/>
      <c r="N4" s="110" t="s">
        <v>1075</v>
      </c>
      <c r="O4" s="111"/>
      <c r="P4" s="111"/>
      <c r="Q4" s="111"/>
      <c r="R4" s="111"/>
      <c r="S4" s="112"/>
      <c r="T4" s="96" t="s">
        <v>1071</v>
      </c>
      <c r="U4" s="96" t="s">
        <v>1054</v>
      </c>
      <c r="V4" s="96" t="s">
        <v>1066</v>
      </c>
      <c r="W4" s="96" t="s">
        <v>1056</v>
      </c>
      <c r="X4" s="96" t="s">
        <v>1058</v>
      </c>
      <c r="Y4" s="96" t="s">
        <v>1060</v>
      </c>
      <c r="Z4"/>
      <c r="AA4"/>
      <c r="AB4"/>
      <c r="AC4"/>
      <c r="AD4"/>
      <c r="AE4"/>
      <c r="AF4"/>
      <c r="AG4"/>
      <c r="AH4"/>
      <c r="AI4"/>
      <c r="AJ4"/>
      <c r="AK4"/>
    </row>
    <row r="5" spans="1:37" s="97" customFormat="1" ht="37.5" customHeight="1" thickBot="1" x14ac:dyDescent="0.3">
      <c r="A5" s="99" t="s">
        <v>916</v>
      </c>
      <c r="B5" s="100" t="s">
        <v>1072</v>
      </c>
      <c r="C5" s="100" t="s">
        <v>1055</v>
      </c>
      <c r="D5" s="121" t="s">
        <v>1067</v>
      </c>
      <c r="E5" s="103" t="s">
        <v>1057</v>
      </c>
      <c r="F5" s="100" t="s">
        <v>1059</v>
      </c>
      <c r="G5" s="103" t="s">
        <v>1061</v>
      </c>
      <c r="H5" s="100" t="s">
        <v>1072</v>
      </c>
      <c r="I5" s="100" t="s">
        <v>1055</v>
      </c>
      <c r="J5" s="121" t="s">
        <v>1067</v>
      </c>
      <c r="K5" s="103" t="s">
        <v>1057</v>
      </c>
      <c r="L5" s="100" t="s">
        <v>1059</v>
      </c>
      <c r="M5" s="103" t="s">
        <v>1061</v>
      </c>
      <c r="N5" s="100" t="s">
        <v>1072</v>
      </c>
      <c r="O5" s="100" t="s">
        <v>1055</v>
      </c>
      <c r="P5" s="121" t="s">
        <v>1067</v>
      </c>
      <c r="Q5" s="103" t="s">
        <v>1057</v>
      </c>
      <c r="R5" s="100" t="s">
        <v>1059</v>
      </c>
      <c r="S5" s="103" t="s">
        <v>1061</v>
      </c>
      <c r="T5" s="96"/>
      <c r="U5" s="96"/>
      <c r="V5" s="96"/>
      <c r="W5" s="96"/>
      <c r="X5" s="96"/>
      <c r="Y5" s="96"/>
      <c r="Z5"/>
      <c r="AA5"/>
      <c r="AB5"/>
      <c r="AC5"/>
      <c r="AD5"/>
      <c r="AE5"/>
      <c r="AF5" s="96"/>
      <c r="AG5" s="96"/>
      <c r="AH5" s="96"/>
      <c r="AI5" s="96"/>
      <c r="AJ5" s="96"/>
      <c r="AK5" s="96"/>
    </row>
    <row r="6" spans="1:37" x14ac:dyDescent="0.25">
      <c r="A6" s="98" t="s">
        <v>1051</v>
      </c>
      <c r="B6" s="105">
        <v>278</v>
      </c>
      <c r="C6" s="105">
        <v>455</v>
      </c>
      <c r="D6" s="123">
        <v>58</v>
      </c>
      <c r="E6" s="104">
        <v>168479550.60000002</v>
      </c>
      <c r="F6" s="105">
        <v>29707</v>
      </c>
      <c r="G6" s="104">
        <v>4461962450.9200029</v>
      </c>
      <c r="H6" s="105">
        <v>254</v>
      </c>
      <c r="I6" s="105">
        <v>549</v>
      </c>
      <c r="J6" s="123">
        <v>16</v>
      </c>
      <c r="K6" s="104">
        <v>56389407.480000004</v>
      </c>
      <c r="L6" s="105">
        <v>19501</v>
      </c>
      <c r="M6" s="104">
        <v>2848271497.4499998</v>
      </c>
      <c r="N6" s="105">
        <v>222</v>
      </c>
      <c r="O6" s="105">
        <v>536</v>
      </c>
      <c r="P6" s="123">
        <v>0</v>
      </c>
      <c r="Q6" s="104">
        <v>0</v>
      </c>
      <c r="R6" s="105">
        <v>15245</v>
      </c>
      <c r="S6" s="104">
        <v>2753879181.1899996</v>
      </c>
      <c r="T6" s="105">
        <v>754</v>
      </c>
      <c r="U6" s="105">
        <v>1540</v>
      </c>
      <c r="V6" s="123">
        <v>74</v>
      </c>
      <c r="W6" s="104">
        <v>224868958.07999998</v>
      </c>
      <c r="X6" s="105">
        <v>64453</v>
      </c>
      <c r="Y6" s="104">
        <v>10064113129.560007</v>
      </c>
      <c r="Z6"/>
      <c r="AA6"/>
      <c r="AB6"/>
      <c r="AC6"/>
      <c r="AD6"/>
      <c r="AE6"/>
      <c r="AF6"/>
      <c r="AG6"/>
      <c r="AH6"/>
      <c r="AI6"/>
      <c r="AJ6"/>
      <c r="AK6"/>
    </row>
    <row r="7" spans="1:37" x14ac:dyDescent="0.25">
      <c r="A7" s="98" t="s">
        <v>1052</v>
      </c>
      <c r="B7" s="105">
        <v>150</v>
      </c>
      <c r="C7" s="105">
        <v>233</v>
      </c>
      <c r="D7" s="123">
        <v>58</v>
      </c>
      <c r="E7" s="104">
        <v>182439640.48000002</v>
      </c>
      <c r="F7" s="105">
        <v>22287</v>
      </c>
      <c r="G7" s="104">
        <v>2120268108.4399996</v>
      </c>
      <c r="H7" s="105">
        <v>123</v>
      </c>
      <c r="I7" s="105">
        <v>235</v>
      </c>
      <c r="J7" s="123">
        <v>184</v>
      </c>
      <c r="K7" s="104">
        <v>620118267.95999992</v>
      </c>
      <c r="L7" s="105">
        <v>20625</v>
      </c>
      <c r="M7" s="104">
        <v>1748602284.3700008</v>
      </c>
      <c r="N7" s="105">
        <v>109</v>
      </c>
      <c r="O7" s="105">
        <v>204</v>
      </c>
      <c r="P7" s="123">
        <v>40</v>
      </c>
      <c r="Q7" s="104">
        <v>147399982.35999998</v>
      </c>
      <c r="R7" s="105">
        <v>17609</v>
      </c>
      <c r="S7" s="104">
        <v>1697348406.6000006</v>
      </c>
      <c r="T7" s="105">
        <v>382</v>
      </c>
      <c r="U7" s="105">
        <v>672</v>
      </c>
      <c r="V7" s="123">
        <v>282</v>
      </c>
      <c r="W7" s="104">
        <v>949957890.79999971</v>
      </c>
      <c r="X7" s="105">
        <v>60521</v>
      </c>
      <c r="Y7" s="104">
        <v>5566218799.409997</v>
      </c>
      <c r="Z7"/>
      <c r="AA7"/>
      <c r="AB7"/>
      <c r="AC7"/>
      <c r="AD7"/>
      <c r="AE7"/>
      <c r="AF7"/>
      <c r="AG7"/>
      <c r="AH7"/>
      <c r="AI7"/>
      <c r="AJ7"/>
      <c r="AK7"/>
    </row>
    <row r="8" spans="1:37" ht="15.75" thickBot="1" x14ac:dyDescent="0.3">
      <c r="A8" s="98" t="s">
        <v>1053</v>
      </c>
      <c r="B8" s="105"/>
      <c r="C8" s="105"/>
      <c r="D8" s="123"/>
      <c r="E8" s="104"/>
      <c r="F8" s="105"/>
      <c r="G8" s="104"/>
      <c r="H8" s="105">
        <v>1</v>
      </c>
      <c r="I8" s="105">
        <v>1</v>
      </c>
      <c r="J8" s="123">
        <v>0</v>
      </c>
      <c r="K8" s="104">
        <v>0</v>
      </c>
      <c r="L8" s="105">
        <v>226</v>
      </c>
      <c r="M8" s="104">
        <v>2563495.94</v>
      </c>
      <c r="N8" s="105"/>
      <c r="O8" s="105"/>
      <c r="P8" s="123"/>
      <c r="Q8" s="104"/>
      <c r="R8" s="105"/>
      <c r="S8" s="104"/>
      <c r="T8" s="105">
        <v>1</v>
      </c>
      <c r="U8" s="105">
        <v>1</v>
      </c>
      <c r="V8" s="123">
        <v>0</v>
      </c>
      <c r="W8" s="104">
        <v>0</v>
      </c>
      <c r="X8" s="105">
        <v>226</v>
      </c>
      <c r="Y8" s="104">
        <v>2563495.94</v>
      </c>
      <c r="Z8"/>
      <c r="AA8"/>
      <c r="AB8"/>
      <c r="AC8"/>
      <c r="AD8"/>
      <c r="AE8"/>
      <c r="AF8"/>
      <c r="AG8"/>
      <c r="AH8"/>
      <c r="AI8"/>
      <c r="AJ8"/>
      <c r="AK8"/>
    </row>
    <row r="9" spans="1:37" ht="15.75" x14ac:dyDescent="0.25">
      <c r="A9" s="106" t="s">
        <v>917</v>
      </c>
      <c r="B9" s="107">
        <v>428</v>
      </c>
      <c r="C9" s="107">
        <v>688</v>
      </c>
      <c r="D9" s="124">
        <v>116</v>
      </c>
      <c r="E9" s="108">
        <v>350919191.08000004</v>
      </c>
      <c r="F9" s="107">
        <v>51994</v>
      </c>
      <c r="G9" s="108">
        <v>6582230559.3600063</v>
      </c>
      <c r="H9" s="107">
        <v>378</v>
      </c>
      <c r="I9" s="107">
        <v>785</v>
      </c>
      <c r="J9" s="124">
        <v>200</v>
      </c>
      <c r="K9" s="108">
        <v>676507675.43999994</v>
      </c>
      <c r="L9" s="107">
        <v>40352</v>
      </c>
      <c r="M9" s="108">
        <v>4599437277.7600002</v>
      </c>
      <c r="N9" s="107">
        <v>331</v>
      </c>
      <c r="O9" s="107">
        <v>740</v>
      </c>
      <c r="P9" s="124">
        <v>40</v>
      </c>
      <c r="Q9" s="108">
        <v>147399982.35999998</v>
      </c>
      <c r="R9" s="107">
        <v>32854</v>
      </c>
      <c r="S9" s="108">
        <v>4451227587.789999</v>
      </c>
      <c r="T9" s="107">
        <v>1137</v>
      </c>
      <c r="U9" s="107">
        <v>2213</v>
      </c>
      <c r="V9" s="124">
        <v>356</v>
      </c>
      <c r="W9" s="108">
        <v>1174826848.8799996</v>
      </c>
      <c r="X9" s="107">
        <v>125200</v>
      </c>
      <c r="Y9" s="108">
        <v>15632895424.910006</v>
      </c>
      <c r="Z9"/>
      <c r="AA9"/>
      <c r="AB9"/>
      <c r="AC9"/>
      <c r="AD9"/>
      <c r="AE9"/>
      <c r="AF9"/>
      <c r="AG9"/>
      <c r="AH9"/>
      <c r="AI9"/>
      <c r="AJ9"/>
      <c r="AK9"/>
    </row>
    <row r="10" spans="1:37" x14ac:dyDescent="0.25">
      <c r="A10"/>
      <c r="B10"/>
      <c r="C10"/>
      <c r="D10"/>
      <c r="E10"/>
      <c r="F10"/>
      <c r="G10"/>
      <c r="H10"/>
      <c r="I10"/>
      <c r="J10"/>
      <c r="K10"/>
      <c r="L10"/>
      <c r="M10"/>
      <c r="N10"/>
      <c r="O10"/>
      <c r="P10"/>
      <c r="Q10"/>
      <c r="R10"/>
      <c r="S10"/>
      <c r="T10"/>
      <c r="U10"/>
      <c r="V10" s="1"/>
      <c r="W10"/>
      <c r="X10"/>
      <c r="Y10"/>
      <c r="Z10"/>
      <c r="AA10"/>
      <c r="AB10"/>
      <c r="AC10"/>
      <c r="AD10"/>
      <c r="AE10"/>
    </row>
    <row r="11" spans="1:37" x14ac:dyDescent="0.25">
      <c r="A11"/>
      <c r="B11"/>
      <c r="C11"/>
    </row>
    <row r="12" spans="1:37" x14ac:dyDescent="0.25">
      <c r="A12"/>
      <c r="B12" s="76" t="s">
        <v>1076</v>
      </c>
      <c r="C12"/>
      <c r="D12"/>
      <c r="E12"/>
      <c r="F12"/>
      <c r="G12"/>
      <c r="H12"/>
      <c r="I12"/>
      <c r="J12"/>
      <c r="K12"/>
      <c r="L12"/>
      <c r="M12"/>
      <c r="N12"/>
      <c r="O12"/>
      <c r="P12"/>
      <c r="Q12"/>
      <c r="R12"/>
      <c r="S12"/>
      <c r="T12"/>
      <c r="U12"/>
      <c r="V12"/>
      <c r="W12"/>
      <c r="X12"/>
      <c r="Y12"/>
      <c r="Z12"/>
      <c r="AA12"/>
      <c r="AB12"/>
      <c r="AC12"/>
      <c r="AD12"/>
      <c r="AE12"/>
      <c r="AF12"/>
      <c r="AG12"/>
      <c r="AH12"/>
      <c r="AI12"/>
      <c r="AJ12"/>
      <c r="AK12"/>
    </row>
    <row r="13" spans="1:37" ht="33" customHeight="1" x14ac:dyDescent="0.25">
      <c r="A13" s="72"/>
      <c r="B13" s="110" t="s">
        <v>1073</v>
      </c>
      <c r="C13" s="111"/>
      <c r="D13" s="111"/>
      <c r="E13" s="111"/>
      <c r="F13" s="111"/>
      <c r="G13" s="112"/>
      <c r="H13" s="110" t="s">
        <v>1074</v>
      </c>
      <c r="I13" s="111"/>
      <c r="J13" s="111"/>
      <c r="K13" s="111"/>
      <c r="L13" s="111"/>
      <c r="M13" s="112"/>
      <c r="N13" s="110" t="s">
        <v>1075</v>
      </c>
      <c r="O13" s="111"/>
      <c r="P13" s="111"/>
      <c r="Q13" s="111"/>
      <c r="R13" s="111"/>
      <c r="S13" s="112"/>
      <c r="T13" s="101" t="s">
        <v>1071</v>
      </c>
      <c r="U13" s="101" t="s">
        <v>1054</v>
      </c>
      <c r="V13" s="101" t="s">
        <v>1066</v>
      </c>
      <c r="W13" s="101" t="s">
        <v>1056</v>
      </c>
      <c r="X13" s="101" t="s">
        <v>1058</v>
      </c>
      <c r="Y13" s="101" t="s">
        <v>1060</v>
      </c>
      <c r="Z13"/>
      <c r="AA13"/>
      <c r="AB13"/>
      <c r="AC13"/>
      <c r="AD13"/>
      <c r="AE13"/>
      <c r="AF13"/>
      <c r="AG13"/>
      <c r="AH13"/>
      <c r="AI13"/>
      <c r="AJ13"/>
      <c r="AK13"/>
    </row>
    <row r="14" spans="1:37" ht="30.75" thickBot="1" x14ac:dyDescent="0.3">
      <c r="A14" s="99" t="s">
        <v>916</v>
      </c>
      <c r="B14" s="100" t="s">
        <v>1072</v>
      </c>
      <c r="C14" s="100" t="s">
        <v>1055</v>
      </c>
      <c r="D14" s="121" t="s">
        <v>1067</v>
      </c>
      <c r="E14" s="103" t="s">
        <v>1057</v>
      </c>
      <c r="F14" s="100" t="s">
        <v>1059</v>
      </c>
      <c r="G14" s="103" t="s">
        <v>1061</v>
      </c>
      <c r="H14" s="100" t="s">
        <v>1072</v>
      </c>
      <c r="I14" s="100" t="s">
        <v>1055</v>
      </c>
      <c r="J14" s="121" t="s">
        <v>1067</v>
      </c>
      <c r="K14" s="103" t="s">
        <v>1057</v>
      </c>
      <c r="L14" s="100" t="s">
        <v>1059</v>
      </c>
      <c r="M14" s="103" t="s">
        <v>1061</v>
      </c>
      <c r="N14" s="100" t="s">
        <v>1072</v>
      </c>
      <c r="O14" s="100" t="s">
        <v>1055</v>
      </c>
      <c r="P14" s="121" t="s">
        <v>1067</v>
      </c>
      <c r="Q14" s="103" t="s">
        <v>1057</v>
      </c>
      <c r="R14" s="100" t="s">
        <v>1059</v>
      </c>
      <c r="S14" s="103" t="s">
        <v>1061</v>
      </c>
      <c r="T14" s="102"/>
      <c r="U14" s="102"/>
      <c r="V14" s="102"/>
      <c r="W14" s="102"/>
      <c r="X14" s="102"/>
      <c r="Y14" s="102"/>
      <c r="Z14"/>
      <c r="AA14"/>
      <c r="AB14"/>
      <c r="AC14"/>
      <c r="AD14"/>
      <c r="AE14"/>
      <c r="AF14"/>
      <c r="AG14"/>
      <c r="AH14"/>
      <c r="AI14"/>
      <c r="AJ14"/>
      <c r="AK14"/>
    </row>
    <row r="15" spans="1:37" ht="15.75" x14ac:dyDescent="0.25">
      <c r="A15" s="181" t="s">
        <v>1051</v>
      </c>
      <c r="B15" s="183">
        <v>278</v>
      </c>
      <c r="C15" s="183">
        <v>455</v>
      </c>
      <c r="D15" s="184">
        <v>58</v>
      </c>
      <c r="E15" s="182">
        <v>168479550.60000002</v>
      </c>
      <c r="F15" s="183">
        <v>29707</v>
      </c>
      <c r="G15" s="201">
        <v>4461962450.9200029</v>
      </c>
      <c r="H15" s="105">
        <v>254</v>
      </c>
      <c r="I15" s="105">
        <v>549</v>
      </c>
      <c r="J15" s="185">
        <v>16</v>
      </c>
      <c r="K15" s="104">
        <v>56389407.480000004</v>
      </c>
      <c r="L15" s="105">
        <v>19501</v>
      </c>
      <c r="M15" s="171">
        <v>2848271497.4499998</v>
      </c>
      <c r="N15" s="105">
        <v>222</v>
      </c>
      <c r="O15" s="105">
        <v>536</v>
      </c>
      <c r="P15" s="185">
        <v>0</v>
      </c>
      <c r="Q15" s="104">
        <v>0</v>
      </c>
      <c r="R15" s="105">
        <v>15245</v>
      </c>
      <c r="S15" s="171">
        <v>2753879181.1900015</v>
      </c>
      <c r="T15" s="105">
        <v>754</v>
      </c>
      <c r="U15" s="105">
        <v>1540</v>
      </c>
      <c r="V15" s="185">
        <v>74</v>
      </c>
      <c r="W15" s="104">
        <v>224868958.07999998</v>
      </c>
      <c r="X15" s="105">
        <v>64453</v>
      </c>
      <c r="Y15" s="171">
        <v>10064113129.560003</v>
      </c>
      <c r="Z15"/>
      <c r="AA15"/>
      <c r="AB15"/>
      <c r="AC15"/>
      <c r="AD15"/>
      <c r="AE15"/>
      <c r="AF15"/>
      <c r="AG15"/>
      <c r="AH15"/>
      <c r="AI15"/>
      <c r="AJ15"/>
      <c r="AK15"/>
    </row>
    <row r="16" spans="1:37" x14ac:dyDescent="0.25">
      <c r="A16" s="186" t="s">
        <v>1077</v>
      </c>
      <c r="B16" s="105">
        <v>4</v>
      </c>
      <c r="C16" s="105">
        <v>7</v>
      </c>
      <c r="D16" s="185">
        <v>0</v>
      </c>
      <c r="E16" s="104">
        <v>0</v>
      </c>
      <c r="F16" s="105">
        <v>82</v>
      </c>
      <c r="G16" s="171">
        <v>30925759.210000001</v>
      </c>
      <c r="H16" s="105">
        <v>9</v>
      </c>
      <c r="I16" s="105">
        <v>19</v>
      </c>
      <c r="J16" s="185">
        <v>0</v>
      </c>
      <c r="K16" s="104">
        <v>0</v>
      </c>
      <c r="L16" s="105">
        <v>270</v>
      </c>
      <c r="M16" s="171">
        <v>70663059.179999992</v>
      </c>
      <c r="N16" s="105">
        <v>5</v>
      </c>
      <c r="O16" s="105">
        <v>13</v>
      </c>
      <c r="P16" s="185">
        <v>0</v>
      </c>
      <c r="Q16" s="104">
        <v>0</v>
      </c>
      <c r="R16" s="105">
        <v>143</v>
      </c>
      <c r="S16" s="171">
        <v>65899145.209999993</v>
      </c>
      <c r="T16" s="105">
        <v>18</v>
      </c>
      <c r="U16" s="105">
        <v>39</v>
      </c>
      <c r="V16" s="185">
        <v>0</v>
      </c>
      <c r="W16" s="104">
        <v>0</v>
      </c>
      <c r="X16" s="105">
        <v>495</v>
      </c>
      <c r="Y16" s="171">
        <v>167487963.59999996</v>
      </c>
      <c r="Z16"/>
      <c r="AA16"/>
      <c r="AB16"/>
      <c r="AC16"/>
      <c r="AD16"/>
      <c r="AE16"/>
      <c r="AF16"/>
      <c r="AG16"/>
      <c r="AH16"/>
      <c r="AI16"/>
      <c r="AJ16"/>
      <c r="AK16"/>
    </row>
    <row r="17" spans="1:37" x14ac:dyDescent="0.25">
      <c r="A17" s="187" t="s">
        <v>1581</v>
      </c>
      <c r="B17" s="105">
        <v>5</v>
      </c>
      <c r="C17" s="105">
        <v>7</v>
      </c>
      <c r="D17" s="185">
        <v>0</v>
      </c>
      <c r="E17" s="104">
        <v>0</v>
      </c>
      <c r="F17" s="105">
        <v>317</v>
      </c>
      <c r="G17" s="171">
        <v>87055333.319999993</v>
      </c>
      <c r="H17" s="105"/>
      <c r="I17" s="105"/>
      <c r="J17" s="185"/>
      <c r="K17" s="104"/>
      <c r="L17" s="105"/>
      <c r="M17" s="171"/>
      <c r="N17" s="105"/>
      <c r="O17" s="105"/>
      <c r="P17" s="185"/>
      <c r="Q17" s="104"/>
      <c r="R17" s="105"/>
      <c r="S17" s="171"/>
      <c r="T17" s="105">
        <v>5</v>
      </c>
      <c r="U17" s="105">
        <v>7</v>
      </c>
      <c r="V17" s="185">
        <v>0</v>
      </c>
      <c r="W17" s="104">
        <v>0</v>
      </c>
      <c r="X17" s="105">
        <v>317</v>
      </c>
      <c r="Y17" s="171">
        <v>87055333.319999993</v>
      </c>
      <c r="Z17"/>
      <c r="AA17"/>
      <c r="AB17"/>
      <c r="AC17"/>
      <c r="AD17"/>
      <c r="AE17"/>
      <c r="AF17"/>
      <c r="AG17"/>
      <c r="AH17"/>
      <c r="AI17"/>
      <c r="AJ17"/>
      <c r="AK17"/>
    </row>
    <row r="18" spans="1:37" x14ac:dyDescent="0.25">
      <c r="A18" s="188" t="s">
        <v>1078</v>
      </c>
      <c r="B18" s="105">
        <v>1</v>
      </c>
      <c r="C18" s="105">
        <v>1</v>
      </c>
      <c r="D18" s="185">
        <v>0</v>
      </c>
      <c r="E18" s="104">
        <v>0</v>
      </c>
      <c r="F18" s="105">
        <v>18</v>
      </c>
      <c r="G18" s="171">
        <v>1819236.23</v>
      </c>
      <c r="H18" s="105">
        <v>1</v>
      </c>
      <c r="I18" s="105">
        <v>1</v>
      </c>
      <c r="J18" s="185">
        <v>0</v>
      </c>
      <c r="K18" s="104">
        <v>0</v>
      </c>
      <c r="L18" s="105">
        <v>18</v>
      </c>
      <c r="M18" s="171">
        <v>405248.09</v>
      </c>
      <c r="N18" s="105"/>
      <c r="O18" s="105"/>
      <c r="P18" s="185"/>
      <c r="Q18" s="104"/>
      <c r="R18" s="105"/>
      <c r="S18" s="171"/>
      <c r="T18" s="105">
        <v>2</v>
      </c>
      <c r="U18" s="105">
        <v>2</v>
      </c>
      <c r="V18" s="185">
        <v>0</v>
      </c>
      <c r="W18" s="104">
        <v>0</v>
      </c>
      <c r="X18" s="105">
        <v>36</v>
      </c>
      <c r="Y18" s="171">
        <v>2224484.3199999998</v>
      </c>
      <c r="Z18"/>
      <c r="AA18"/>
      <c r="AB18"/>
      <c r="AC18"/>
      <c r="AD18"/>
      <c r="AE18"/>
      <c r="AF18"/>
      <c r="AG18"/>
      <c r="AH18"/>
      <c r="AI18"/>
      <c r="AJ18"/>
      <c r="AK18"/>
    </row>
    <row r="19" spans="1:37" x14ac:dyDescent="0.25">
      <c r="A19" s="189" t="s">
        <v>1079</v>
      </c>
      <c r="B19" s="105">
        <v>1</v>
      </c>
      <c r="C19" s="105">
        <v>3</v>
      </c>
      <c r="D19" s="185">
        <v>0</v>
      </c>
      <c r="E19" s="104">
        <v>0</v>
      </c>
      <c r="F19" s="105">
        <v>80</v>
      </c>
      <c r="G19" s="171">
        <v>10300436.48</v>
      </c>
      <c r="H19" s="105">
        <v>1</v>
      </c>
      <c r="I19" s="105">
        <v>6</v>
      </c>
      <c r="J19" s="185">
        <v>0</v>
      </c>
      <c r="K19" s="104">
        <v>0</v>
      </c>
      <c r="L19" s="105">
        <v>80</v>
      </c>
      <c r="M19" s="171">
        <v>6002045.21</v>
      </c>
      <c r="N19" s="105">
        <v>1</v>
      </c>
      <c r="O19" s="105">
        <v>6</v>
      </c>
      <c r="P19" s="185">
        <v>0</v>
      </c>
      <c r="Q19" s="104">
        <v>0</v>
      </c>
      <c r="R19" s="105">
        <v>151</v>
      </c>
      <c r="S19" s="171">
        <v>42744501.780000001</v>
      </c>
      <c r="T19" s="105">
        <v>3</v>
      </c>
      <c r="U19" s="105">
        <v>15</v>
      </c>
      <c r="V19" s="185">
        <v>0</v>
      </c>
      <c r="W19" s="104">
        <v>0</v>
      </c>
      <c r="X19" s="105">
        <v>311</v>
      </c>
      <c r="Y19" s="171">
        <v>59046983.469999999</v>
      </c>
      <c r="Z19"/>
      <c r="AA19"/>
      <c r="AB19"/>
      <c r="AC19"/>
      <c r="AD19"/>
      <c r="AE19"/>
      <c r="AF19"/>
      <c r="AG19"/>
      <c r="AH19"/>
      <c r="AI19"/>
      <c r="AJ19"/>
      <c r="AK19"/>
    </row>
    <row r="20" spans="1:37" x14ac:dyDescent="0.25">
      <c r="A20" s="189" t="s">
        <v>1080</v>
      </c>
      <c r="B20" s="105">
        <v>1</v>
      </c>
      <c r="C20" s="105">
        <v>1</v>
      </c>
      <c r="D20" s="185">
        <v>0</v>
      </c>
      <c r="E20" s="104">
        <v>0</v>
      </c>
      <c r="F20" s="105">
        <v>26</v>
      </c>
      <c r="G20" s="171">
        <v>544657.57999999996</v>
      </c>
      <c r="H20" s="105">
        <v>1</v>
      </c>
      <c r="I20" s="105">
        <v>2</v>
      </c>
      <c r="J20" s="185">
        <v>0</v>
      </c>
      <c r="K20" s="104">
        <v>0</v>
      </c>
      <c r="L20" s="105">
        <v>26</v>
      </c>
      <c r="M20" s="171">
        <v>581104.04</v>
      </c>
      <c r="N20" s="105"/>
      <c r="O20" s="105"/>
      <c r="P20" s="185"/>
      <c r="Q20" s="104"/>
      <c r="R20" s="105"/>
      <c r="S20" s="171"/>
      <c r="T20" s="105">
        <v>2</v>
      </c>
      <c r="U20" s="105">
        <v>3</v>
      </c>
      <c r="V20" s="185">
        <v>0</v>
      </c>
      <c r="W20" s="104">
        <v>0</v>
      </c>
      <c r="X20" s="105">
        <v>52</v>
      </c>
      <c r="Y20" s="171">
        <v>1125761.6200000001</v>
      </c>
      <c r="Z20"/>
      <c r="AA20"/>
      <c r="AB20"/>
      <c r="AC20"/>
      <c r="AD20"/>
      <c r="AE20"/>
      <c r="AF20"/>
      <c r="AG20"/>
      <c r="AH20"/>
      <c r="AI20"/>
      <c r="AJ20"/>
      <c r="AK20"/>
    </row>
    <row r="21" spans="1:37" x14ac:dyDescent="0.25">
      <c r="A21" s="190" t="s">
        <v>1081</v>
      </c>
      <c r="B21" s="105">
        <v>8</v>
      </c>
      <c r="C21" s="105">
        <v>8</v>
      </c>
      <c r="D21" s="185">
        <v>0</v>
      </c>
      <c r="E21" s="104">
        <v>0</v>
      </c>
      <c r="F21" s="105">
        <v>300</v>
      </c>
      <c r="G21" s="171">
        <v>59421237.059999995</v>
      </c>
      <c r="H21" s="105">
        <v>4</v>
      </c>
      <c r="I21" s="105">
        <v>8</v>
      </c>
      <c r="J21" s="185">
        <v>0</v>
      </c>
      <c r="K21" s="104">
        <v>0</v>
      </c>
      <c r="L21" s="105">
        <v>137</v>
      </c>
      <c r="M21" s="171">
        <v>39673233.259999998</v>
      </c>
      <c r="N21" s="105">
        <v>2</v>
      </c>
      <c r="O21" s="105">
        <v>4</v>
      </c>
      <c r="P21" s="185">
        <v>0</v>
      </c>
      <c r="Q21" s="104">
        <v>0</v>
      </c>
      <c r="R21" s="105">
        <v>20</v>
      </c>
      <c r="S21" s="171">
        <v>36918723.119999997</v>
      </c>
      <c r="T21" s="105">
        <v>14</v>
      </c>
      <c r="U21" s="105">
        <v>20</v>
      </c>
      <c r="V21" s="185">
        <v>0</v>
      </c>
      <c r="W21" s="104">
        <v>0</v>
      </c>
      <c r="X21" s="105">
        <v>457</v>
      </c>
      <c r="Y21" s="171">
        <v>136013193.44</v>
      </c>
      <c r="Z21"/>
      <c r="AA21"/>
      <c r="AB21"/>
      <c r="AC21"/>
      <c r="AD21"/>
      <c r="AE21"/>
      <c r="AF21"/>
      <c r="AG21"/>
      <c r="AH21"/>
      <c r="AI21"/>
      <c r="AJ21"/>
      <c r="AK21"/>
    </row>
    <row r="22" spans="1:37" x14ac:dyDescent="0.25">
      <c r="A22" s="186" t="s">
        <v>1105</v>
      </c>
      <c r="B22" s="105">
        <v>1</v>
      </c>
      <c r="C22" s="105">
        <v>1</v>
      </c>
      <c r="D22" s="185">
        <v>0</v>
      </c>
      <c r="E22" s="104">
        <v>0</v>
      </c>
      <c r="F22" s="105">
        <v>148</v>
      </c>
      <c r="G22" s="171">
        <v>13411842.92</v>
      </c>
      <c r="H22" s="105"/>
      <c r="I22" s="105"/>
      <c r="J22" s="185"/>
      <c r="K22" s="104"/>
      <c r="L22" s="105"/>
      <c r="M22" s="171"/>
      <c r="N22" s="105"/>
      <c r="O22" s="105"/>
      <c r="P22" s="185"/>
      <c r="Q22" s="104"/>
      <c r="R22" s="105"/>
      <c r="S22" s="171"/>
      <c r="T22" s="105">
        <v>1</v>
      </c>
      <c r="U22" s="105">
        <v>1</v>
      </c>
      <c r="V22" s="185">
        <v>0</v>
      </c>
      <c r="W22" s="104">
        <v>0</v>
      </c>
      <c r="X22" s="105">
        <v>148</v>
      </c>
      <c r="Y22" s="171">
        <v>13411842.92</v>
      </c>
      <c r="Z22"/>
      <c r="AA22"/>
      <c r="AB22"/>
      <c r="AC22"/>
      <c r="AD22"/>
      <c r="AE22"/>
      <c r="AF22"/>
      <c r="AG22"/>
      <c r="AH22"/>
      <c r="AI22"/>
      <c r="AJ22"/>
      <c r="AK22"/>
    </row>
    <row r="23" spans="1:37" x14ac:dyDescent="0.25">
      <c r="A23" s="187" t="s">
        <v>1843</v>
      </c>
      <c r="B23" s="105">
        <v>10</v>
      </c>
      <c r="C23" s="105">
        <v>32</v>
      </c>
      <c r="D23" s="185">
        <v>0</v>
      </c>
      <c r="E23" s="104">
        <v>0</v>
      </c>
      <c r="F23" s="105">
        <v>860</v>
      </c>
      <c r="G23" s="171">
        <v>652119081.76999998</v>
      </c>
      <c r="H23" s="105">
        <v>20</v>
      </c>
      <c r="I23" s="105">
        <v>27</v>
      </c>
      <c r="J23" s="185">
        <v>0</v>
      </c>
      <c r="K23" s="104">
        <v>0</v>
      </c>
      <c r="L23" s="105">
        <v>918</v>
      </c>
      <c r="M23" s="171">
        <v>190109096.41999999</v>
      </c>
      <c r="N23" s="105">
        <v>13</v>
      </c>
      <c r="O23" s="105">
        <v>22</v>
      </c>
      <c r="P23" s="185">
        <v>0</v>
      </c>
      <c r="Q23" s="104">
        <v>0</v>
      </c>
      <c r="R23" s="105">
        <v>492</v>
      </c>
      <c r="S23" s="171">
        <v>103796873.52000001</v>
      </c>
      <c r="T23" s="105">
        <v>43</v>
      </c>
      <c r="U23" s="105">
        <v>81</v>
      </c>
      <c r="V23" s="185">
        <v>0</v>
      </c>
      <c r="W23" s="104">
        <v>0</v>
      </c>
      <c r="X23" s="105">
        <v>2270</v>
      </c>
      <c r="Y23" s="171">
        <v>946025051.70999992</v>
      </c>
      <c r="Z23"/>
      <c r="AA23"/>
      <c r="AB23"/>
      <c r="AC23"/>
      <c r="AD23"/>
      <c r="AE23"/>
      <c r="AF23"/>
      <c r="AG23"/>
      <c r="AH23"/>
      <c r="AI23"/>
      <c r="AJ23"/>
      <c r="AK23"/>
    </row>
    <row r="24" spans="1:37" x14ac:dyDescent="0.25">
      <c r="A24" s="188" t="s">
        <v>1082</v>
      </c>
      <c r="B24" s="105">
        <v>6</v>
      </c>
      <c r="C24" s="105">
        <v>7</v>
      </c>
      <c r="D24" s="185">
        <v>6</v>
      </c>
      <c r="E24" s="104">
        <v>16671053.52</v>
      </c>
      <c r="F24" s="105">
        <v>580</v>
      </c>
      <c r="G24" s="171">
        <v>116023474.81</v>
      </c>
      <c r="H24" s="105">
        <v>3</v>
      </c>
      <c r="I24" s="105">
        <v>5</v>
      </c>
      <c r="J24" s="185">
        <v>0</v>
      </c>
      <c r="K24" s="104">
        <v>0</v>
      </c>
      <c r="L24" s="105">
        <v>83</v>
      </c>
      <c r="M24" s="171">
        <v>13086736.120000001</v>
      </c>
      <c r="N24" s="105">
        <v>2</v>
      </c>
      <c r="O24" s="105">
        <v>7</v>
      </c>
      <c r="P24" s="185">
        <v>0</v>
      </c>
      <c r="Q24" s="104">
        <v>0</v>
      </c>
      <c r="R24" s="105">
        <v>67</v>
      </c>
      <c r="S24" s="171">
        <v>11798098.9</v>
      </c>
      <c r="T24" s="105">
        <v>11</v>
      </c>
      <c r="U24" s="105">
        <v>19</v>
      </c>
      <c r="V24" s="185">
        <v>6</v>
      </c>
      <c r="W24" s="104">
        <v>16671053.52</v>
      </c>
      <c r="X24" s="105">
        <v>730</v>
      </c>
      <c r="Y24" s="171">
        <v>140908309.83000001</v>
      </c>
      <c r="Z24"/>
      <c r="AA24"/>
      <c r="AB24"/>
      <c r="AC24"/>
      <c r="AD24"/>
      <c r="AE24"/>
      <c r="AF24"/>
      <c r="AG24"/>
      <c r="AH24"/>
      <c r="AI24"/>
      <c r="AJ24"/>
      <c r="AK24"/>
    </row>
    <row r="25" spans="1:37" x14ac:dyDescent="0.25">
      <c r="A25" s="189" t="s">
        <v>1083</v>
      </c>
      <c r="B25" s="105">
        <v>1</v>
      </c>
      <c r="C25" s="105">
        <v>1</v>
      </c>
      <c r="D25" s="185">
        <v>0</v>
      </c>
      <c r="E25" s="104">
        <v>0</v>
      </c>
      <c r="F25" s="105">
        <v>17</v>
      </c>
      <c r="G25" s="171">
        <v>408971.55</v>
      </c>
      <c r="H25" s="105"/>
      <c r="I25" s="105"/>
      <c r="J25" s="185"/>
      <c r="K25" s="104"/>
      <c r="L25" s="105"/>
      <c r="M25" s="171"/>
      <c r="N25" s="105"/>
      <c r="O25" s="105"/>
      <c r="P25" s="185"/>
      <c r="Q25" s="104"/>
      <c r="R25" s="105"/>
      <c r="S25" s="171"/>
      <c r="T25" s="105">
        <v>1</v>
      </c>
      <c r="U25" s="105">
        <v>1</v>
      </c>
      <c r="V25" s="185">
        <v>0</v>
      </c>
      <c r="W25" s="104">
        <v>0</v>
      </c>
      <c r="X25" s="105">
        <v>17</v>
      </c>
      <c r="Y25" s="171">
        <v>408971.55</v>
      </c>
      <c r="Z25"/>
      <c r="AA25"/>
      <c r="AB25"/>
      <c r="AC25"/>
      <c r="AD25"/>
      <c r="AE25"/>
      <c r="AF25"/>
      <c r="AG25"/>
      <c r="AH25"/>
      <c r="AI25"/>
      <c r="AJ25"/>
      <c r="AK25"/>
    </row>
    <row r="26" spans="1:37" x14ac:dyDescent="0.25">
      <c r="A26" s="189" t="s">
        <v>1084</v>
      </c>
      <c r="B26" s="105">
        <v>1</v>
      </c>
      <c r="C26" s="105">
        <v>2</v>
      </c>
      <c r="D26" s="185">
        <v>0</v>
      </c>
      <c r="E26" s="104">
        <v>0</v>
      </c>
      <c r="F26" s="105">
        <v>30</v>
      </c>
      <c r="G26" s="171">
        <v>2371975.7599999998</v>
      </c>
      <c r="H26" s="105"/>
      <c r="I26" s="105"/>
      <c r="J26" s="185"/>
      <c r="K26" s="104"/>
      <c r="L26" s="105"/>
      <c r="M26" s="171"/>
      <c r="N26" s="105"/>
      <c r="O26" s="105"/>
      <c r="P26" s="185"/>
      <c r="Q26" s="104"/>
      <c r="R26" s="105"/>
      <c r="S26" s="171"/>
      <c r="T26" s="105">
        <v>1</v>
      </c>
      <c r="U26" s="105">
        <v>2</v>
      </c>
      <c r="V26" s="185">
        <v>0</v>
      </c>
      <c r="W26" s="104">
        <v>0</v>
      </c>
      <c r="X26" s="105">
        <v>30</v>
      </c>
      <c r="Y26" s="171">
        <v>2371975.7599999998</v>
      </c>
      <c r="Z26"/>
      <c r="AA26"/>
      <c r="AB26"/>
      <c r="AC26"/>
      <c r="AD26"/>
      <c r="AE26"/>
      <c r="AF26"/>
      <c r="AG26"/>
      <c r="AH26"/>
      <c r="AI26"/>
      <c r="AJ26"/>
      <c r="AK26"/>
    </row>
    <row r="27" spans="1:37" x14ac:dyDescent="0.25">
      <c r="A27" s="189" t="s">
        <v>1085</v>
      </c>
      <c r="B27" s="105">
        <v>1</v>
      </c>
      <c r="C27" s="105">
        <v>1</v>
      </c>
      <c r="D27" s="185">
        <v>0</v>
      </c>
      <c r="E27" s="104">
        <v>0</v>
      </c>
      <c r="F27" s="105">
        <v>25</v>
      </c>
      <c r="G27" s="171">
        <v>23358261.16</v>
      </c>
      <c r="H27" s="105">
        <v>1</v>
      </c>
      <c r="I27" s="105">
        <v>6</v>
      </c>
      <c r="J27" s="185">
        <v>0</v>
      </c>
      <c r="K27" s="104">
        <v>0</v>
      </c>
      <c r="L27" s="105">
        <v>55</v>
      </c>
      <c r="M27" s="171">
        <v>19421532.150000002</v>
      </c>
      <c r="N27" s="105"/>
      <c r="O27" s="105"/>
      <c r="P27" s="185"/>
      <c r="Q27" s="104"/>
      <c r="R27" s="105"/>
      <c r="S27" s="171"/>
      <c r="T27" s="105">
        <v>2</v>
      </c>
      <c r="U27" s="105">
        <v>7</v>
      </c>
      <c r="V27" s="185">
        <v>0</v>
      </c>
      <c r="W27" s="104">
        <v>0</v>
      </c>
      <c r="X27" s="105">
        <v>80</v>
      </c>
      <c r="Y27" s="171">
        <v>42779793.310000002</v>
      </c>
      <c r="Z27"/>
      <c r="AA27"/>
      <c r="AB27"/>
      <c r="AC27"/>
      <c r="AD27"/>
      <c r="AE27"/>
      <c r="AF27"/>
      <c r="AG27"/>
      <c r="AH27"/>
      <c r="AI27"/>
      <c r="AJ27"/>
      <c r="AK27"/>
    </row>
    <row r="28" spans="1:37" x14ac:dyDescent="0.25">
      <c r="A28" s="189" t="s">
        <v>1086</v>
      </c>
      <c r="B28" s="105">
        <v>1</v>
      </c>
      <c r="C28" s="105">
        <v>2</v>
      </c>
      <c r="D28" s="185">
        <v>0</v>
      </c>
      <c r="E28" s="104">
        <v>0</v>
      </c>
      <c r="F28" s="105">
        <v>30</v>
      </c>
      <c r="G28" s="171">
        <v>11423020.960000001</v>
      </c>
      <c r="H28" s="105">
        <v>5</v>
      </c>
      <c r="I28" s="105">
        <v>13</v>
      </c>
      <c r="J28" s="185">
        <v>0</v>
      </c>
      <c r="K28" s="104">
        <v>0</v>
      </c>
      <c r="L28" s="105">
        <v>314</v>
      </c>
      <c r="M28" s="171">
        <v>58544578.829999998</v>
      </c>
      <c r="N28" s="105">
        <v>3</v>
      </c>
      <c r="O28" s="105">
        <v>10</v>
      </c>
      <c r="P28" s="185">
        <v>0</v>
      </c>
      <c r="Q28" s="104">
        <v>0</v>
      </c>
      <c r="R28" s="105">
        <v>222</v>
      </c>
      <c r="S28" s="171">
        <v>21907459.450000003</v>
      </c>
      <c r="T28" s="105">
        <v>9</v>
      </c>
      <c r="U28" s="105">
        <v>25</v>
      </c>
      <c r="V28" s="185">
        <v>0</v>
      </c>
      <c r="W28" s="104">
        <v>0</v>
      </c>
      <c r="X28" s="105">
        <v>566</v>
      </c>
      <c r="Y28" s="171">
        <v>91875059.239999995</v>
      </c>
      <c r="Z28"/>
      <c r="AA28"/>
      <c r="AB28"/>
      <c r="AC28"/>
      <c r="AD28"/>
      <c r="AE28"/>
      <c r="AF28"/>
      <c r="AG28"/>
      <c r="AH28"/>
      <c r="AI28"/>
      <c r="AJ28"/>
      <c r="AK28"/>
    </row>
    <row r="29" spans="1:37" x14ac:dyDescent="0.25">
      <c r="A29" s="189" t="s">
        <v>1087</v>
      </c>
      <c r="B29" s="105">
        <v>23</v>
      </c>
      <c r="C29" s="105">
        <v>39</v>
      </c>
      <c r="D29" s="185">
        <v>1</v>
      </c>
      <c r="E29" s="104">
        <v>2778508.92</v>
      </c>
      <c r="F29" s="105">
        <v>1879</v>
      </c>
      <c r="G29" s="171">
        <v>488748730.48000014</v>
      </c>
      <c r="H29" s="105">
        <v>11</v>
      </c>
      <c r="I29" s="105">
        <v>34</v>
      </c>
      <c r="J29" s="185">
        <v>0</v>
      </c>
      <c r="K29" s="104">
        <v>0</v>
      </c>
      <c r="L29" s="105">
        <v>396</v>
      </c>
      <c r="M29" s="171">
        <v>100979228.64999998</v>
      </c>
      <c r="N29" s="105">
        <v>19</v>
      </c>
      <c r="O29" s="105">
        <v>44</v>
      </c>
      <c r="P29" s="185">
        <v>0</v>
      </c>
      <c r="Q29" s="104">
        <v>0</v>
      </c>
      <c r="R29" s="105">
        <v>1143</v>
      </c>
      <c r="S29" s="171">
        <v>220118670.12000006</v>
      </c>
      <c r="T29" s="105">
        <v>53</v>
      </c>
      <c r="U29" s="105">
        <v>117</v>
      </c>
      <c r="V29" s="185">
        <v>1</v>
      </c>
      <c r="W29" s="104">
        <v>2778508.92</v>
      </c>
      <c r="X29" s="105">
        <v>3418</v>
      </c>
      <c r="Y29" s="171">
        <v>809846629.25000024</v>
      </c>
      <c r="Z29"/>
      <c r="AA29"/>
      <c r="AB29"/>
      <c r="AC29"/>
      <c r="AD29"/>
      <c r="AE29"/>
      <c r="AF29"/>
      <c r="AG29"/>
      <c r="AH29"/>
      <c r="AI29"/>
      <c r="AJ29"/>
      <c r="AK29"/>
    </row>
    <row r="30" spans="1:37" x14ac:dyDescent="0.25">
      <c r="A30" s="189" t="s">
        <v>1088</v>
      </c>
      <c r="B30" s="105">
        <v>4</v>
      </c>
      <c r="C30" s="105">
        <v>4</v>
      </c>
      <c r="D30" s="185">
        <v>0</v>
      </c>
      <c r="E30" s="104">
        <v>0</v>
      </c>
      <c r="F30" s="105">
        <v>166</v>
      </c>
      <c r="G30" s="171">
        <v>15990831.32</v>
      </c>
      <c r="H30" s="105">
        <v>1</v>
      </c>
      <c r="I30" s="105">
        <v>5</v>
      </c>
      <c r="J30" s="185">
        <v>0</v>
      </c>
      <c r="K30" s="104">
        <v>0</v>
      </c>
      <c r="L30" s="105">
        <v>16</v>
      </c>
      <c r="M30" s="171">
        <v>8187729.4400000004</v>
      </c>
      <c r="N30" s="105">
        <v>3</v>
      </c>
      <c r="O30" s="105">
        <v>5</v>
      </c>
      <c r="P30" s="185">
        <v>0</v>
      </c>
      <c r="Q30" s="104">
        <v>0</v>
      </c>
      <c r="R30" s="105">
        <v>144</v>
      </c>
      <c r="S30" s="171">
        <v>23739275.830000002</v>
      </c>
      <c r="T30" s="105">
        <v>8</v>
      </c>
      <c r="U30" s="105">
        <v>14</v>
      </c>
      <c r="V30" s="185">
        <v>0</v>
      </c>
      <c r="W30" s="104">
        <v>0</v>
      </c>
      <c r="X30" s="105">
        <v>326</v>
      </c>
      <c r="Y30" s="171">
        <v>47917836.590000004</v>
      </c>
      <c r="Z30"/>
      <c r="AA30"/>
      <c r="AB30"/>
      <c r="AC30"/>
      <c r="AD30"/>
      <c r="AE30"/>
      <c r="AF30"/>
      <c r="AG30"/>
      <c r="AH30"/>
      <c r="AI30"/>
      <c r="AJ30"/>
      <c r="AK30"/>
    </row>
    <row r="31" spans="1:37" x14ac:dyDescent="0.25">
      <c r="A31" s="189" t="s">
        <v>1089</v>
      </c>
      <c r="B31" s="105">
        <v>4</v>
      </c>
      <c r="C31" s="105">
        <v>5</v>
      </c>
      <c r="D31" s="185">
        <v>0</v>
      </c>
      <c r="E31" s="104">
        <v>0</v>
      </c>
      <c r="F31" s="105">
        <v>162</v>
      </c>
      <c r="G31" s="171">
        <v>42057589.310000002</v>
      </c>
      <c r="H31" s="105">
        <v>5</v>
      </c>
      <c r="I31" s="105">
        <v>8</v>
      </c>
      <c r="J31" s="185">
        <v>0</v>
      </c>
      <c r="K31" s="104">
        <v>0</v>
      </c>
      <c r="L31" s="105">
        <v>402</v>
      </c>
      <c r="M31" s="171">
        <v>16816448.91</v>
      </c>
      <c r="N31" s="105">
        <v>2</v>
      </c>
      <c r="O31" s="105">
        <v>3</v>
      </c>
      <c r="P31" s="185">
        <v>0</v>
      </c>
      <c r="Q31" s="104">
        <v>0</v>
      </c>
      <c r="R31" s="105">
        <v>114</v>
      </c>
      <c r="S31" s="171">
        <v>3106616.92</v>
      </c>
      <c r="T31" s="105">
        <v>11</v>
      </c>
      <c r="U31" s="105">
        <v>16</v>
      </c>
      <c r="V31" s="185">
        <v>0</v>
      </c>
      <c r="W31" s="104">
        <v>0</v>
      </c>
      <c r="X31" s="105">
        <v>678</v>
      </c>
      <c r="Y31" s="171">
        <v>61980655.140000008</v>
      </c>
      <c r="Z31"/>
      <c r="AA31"/>
      <c r="AB31"/>
      <c r="AC31"/>
      <c r="AD31"/>
      <c r="AE31"/>
      <c r="AF31"/>
      <c r="AG31"/>
      <c r="AH31"/>
      <c r="AI31"/>
      <c r="AJ31"/>
      <c r="AK31"/>
    </row>
    <row r="32" spans="1:37" x14ac:dyDescent="0.25">
      <c r="A32" s="189" t="s">
        <v>1090</v>
      </c>
      <c r="B32" s="105">
        <v>7</v>
      </c>
      <c r="C32" s="105">
        <v>11</v>
      </c>
      <c r="D32" s="185">
        <v>0</v>
      </c>
      <c r="E32" s="104">
        <v>0</v>
      </c>
      <c r="F32" s="105">
        <v>426</v>
      </c>
      <c r="G32" s="171">
        <v>59824680.81000001</v>
      </c>
      <c r="H32" s="105">
        <v>11</v>
      </c>
      <c r="I32" s="105">
        <v>35</v>
      </c>
      <c r="J32" s="185">
        <v>0</v>
      </c>
      <c r="K32" s="104">
        <v>0</v>
      </c>
      <c r="L32" s="105">
        <v>660</v>
      </c>
      <c r="M32" s="171">
        <v>177166235.71000001</v>
      </c>
      <c r="N32" s="105">
        <v>16</v>
      </c>
      <c r="O32" s="105">
        <v>47</v>
      </c>
      <c r="P32" s="185">
        <v>0</v>
      </c>
      <c r="Q32" s="104">
        <v>0</v>
      </c>
      <c r="R32" s="105">
        <v>652</v>
      </c>
      <c r="S32" s="171">
        <v>150124748.70999998</v>
      </c>
      <c r="T32" s="105">
        <v>34</v>
      </c>
      <c r="U32" s="105">
        <v>93</v>
      </c>
      <c r="V32" s="185">
        <v>0</v>
      </c>
      <c r="W32" s="104">
        <v>0</v>
      </c>
      <c r="X32" s="105">
        <v>1738</v>
      </c>
      <c r="Y32" s="171">
        <v>387115665.23000002</v>
      </c>
      <c r="Z32"/>
      <c r="AA32"/>
      <c r="AB32"/>
      <c r="AC32"/>
      <c r="AD32"/>
      <c r="AE32"/>
      <c r="AF32"/>
      <c r="AG32"/>
      <c r="AH32"/>
      <c r="AI32"/>
      <c r="AJ32"/>
      <c r="AK32"/>
    </row>
    <row r="33" spans="1:37" x14ac:dyDescent="0.25">
      <c r="A33" s="189" t="s">
        <v>1091</v>
      </c>
      <c r="B33" s="105">
        <v>42</v>
      </c>
      <c r="C33" s="105">
        <v>109</v>
      </c>
      <c r="D33" s="185">
        <v>0</v>
      </c>
      <c r="E33" s="104">
        <v>0</v>
      </c>
      <c r="F33" s="105">
        <v>4549</v>
      </c>
      <c r="G33" s="171">
        <v>852554319.59999979</v>
      </c>
      <c r="H33" s="105">
        <v>33</v>
      </c>
      <c r="I33" s="105">
        <v>85</v>
      </c>
      <c r="J33" s="185">
        <v>0</v>
      </c>
      <c r="K33" s="104">
        <v>0</v>
      </c>
      <c r="L33" s="105">
        <v>2242</v>
      </c>
      <c r="M33" s="171">
        <v>399020204</v>
      </c>
      <c r="N33" s="105">
        <v>23</v>
      </c>
      <c r="O33" s="105">
        <v>75</v>
      </c>
      <c r="P33" s="185">
        <v>0</v>
      </c>
      <c r="Q33" s="104">
        <v>0</v>
      </c>
      <c r="R33" s="105">
        <v>975</v>
      </c>
      <c r="S33" s="171">
        <v>313289426.68000001</v>
      </c>
      <c r="T33" s="105">
        <v>98</v>
      </c>
      <c r="U33" s="105">
        <v>269</v>
      </c>
      <c r="V33" s="185">
        <v>0</v>
      </c>
      <c r="W33" s="104">
        <v>0</v>
      </c>
      <c r="X33" s="105">
        <v>7766</v>
      </c>
      <c r="Y33" s="171">
        <v>1564863950.2800002</v>
      </c>
      <c r="Z33"/>
      <c r="AA33"/>
      <c r="AB33"/>
      <c r="AC33"/>
      <c r="AD33"/>
      <c r="AE33"/>
      <c r="AF33"/>
      <c r="AG33"/>
      <c r="AH33"/>
      <c r="AI33"/>
      <c r="AJ33"/>
      <c r="AK33"/>
    </row>
    <row r="34" spans="1:37" x14ac:dyDescent="0.25">
      <c r="A34" s="189" t="s">
        <v>1092</v>
      </c>
      <c r="B34" s="105">
        <v>4</v>
      </c>
      <c r="C34" s="105">
        <v>5</v>
      </c>
      <c r="D34" s="185">
        <v>0</v>
      </c>
      <c r="E34" s="104">
        <v>0</v>
      </c>
      <c r="F34" s="105">
        <v>233</v>
      </c>
      <c r="G34" s="171">
        <v>52884261.990000002</v>
      </c>
      <c r="H34" s="105">
        <v>8</v>
      </c>
      <c r="I34" s="105">
        <v>17</v>
      </c>
      <c r="J34" s="185">
        <v>0</v>
      </c>
      <c r="K34" s="104">
        <v>0</v>
      </c>
      <c r="L34" s="105">
        <v>160</v>
      </c>
      <c r="M34" s="171">
        <v>35465445.670000002</v>
      </c>
      <c r="N34" s="105">
        <v>7</v>
      </c>
      <c r="O34" s="105">
        <v>18</v>
      </c>
      <c r="P34" s="185">
        <v>0</v>
      </c>
      <c r="Q34" s="104">
        <v>0</v>
      </c>
      <c r="R34" s="105">
        <v>99</v>
      </c>
      <c r="S34" s="171">
        <v>54601005.819999993</v>
      </c>
      <c r="T34" s="105">
        <v>19</v>
      </c>
      <c r="U34" s="105">
        <v>40</v>
      </c>
      <c r="V34" s="185">
        <v>0</v>
      </c>
      <c r="W34" s="104">
        <v>0</v>
      </c>
      <c r="X34" s="105">
        <v>492</v>
      </c>
      <c r="Y34" s="171">
        <v>142950713.48000002</v>
      </c>
      <c r="Z34"/>
      <c r="AA34"/>
      <c r="AB34"/>
      <c r="AC34"/>
      <c r="AD34"/>
      <c r="AE34"/>
      <c r="AF34"/>
      <c r="AG34"/>
      <c r="AH34"/>
      <c r="AI34"/>
      <c r="AJ34"/>
      <c r="AK34"/>
    </row>
    <row r="35" spans="1:37" x14ac:dyDescent="0.25">
      <c r="A35" s="189" t="s">
        <v>1093</v>
      </c>
      <c r="B35" s="105">
        <v>2</v>
      </c>
      <c r="C35" s="105">
        <v>6</v>
      </c>
      <c r="D35" s="185">
        <v>0</v>
      </c>
      <c r="E35" s="104">
        <v>0</v>
      </c>
      <c r="F35" s="105">
        <v>54</v>
      </c>
      <c r="G35" s="171">
        <v>15030269.389999999</v>
      </c>
      <c r="H35" s="105">
        <v>2</v>
      </c>
      <c r="I35" s="105">
        <v>4</v>
      </c>
      <c r="J35" s="185">
        <v>0</v>
      </c>
      <c r="K35" s="104">
        <v>0</v>
      </c>
      <c r="L35" s="105">
        <v>85</v>
      </c>
      <c r="M35" s="171">
        <v>11481805.619999999</v>
      </c>
      <c r="N35" s="105"/>
      <c r="O35" s="105"/>
      <c r="P35" s="185"/>
      <c r="Q35" s="104"/>
      <c r="R35" s="105"/>
      <c r="S35" s="171"/>
      <c r="T35" s="105">
        <v>4</v>
      </c>
      <c r="U35" s="105">
        <v>10</v>
      </c>
      <c r="V35" s="185">
        <v>0</v>
      </c>
      <c r="W35" s="104">
        <v>0</v>
      </c>
      <c r="X35" s="105">
        <v>139</v>
      </c>
      <c r="Y35" s="171">
        <v>26512075.009999998</v>
      </c>
      <c r="Z35"/>
      <c r="AA35"/>
      <c r="AB35"/>
      <c r="AC35"/>
      <c r="AD35"/>
      <c r="AE35"/>
      <c r="AF35"/>
      <c r="AG35"/>
      <c r="AH35"/>
      <c r="AI35"/>
      <c r="AJ35"/>
      <c r="AK35"/>
    </row>
    <row r="36" spans="1:37" x14ac:dyDescent="0.25">
      <c r="A36" s="189" t="s">
        <v>1094</v>
      </c>
      <c r="B36" s="105">
        <v>2</v>
      </c>
      <c r="C36" s="105">
        <v>2</v>
      </c>
      <c r="D36" s="185">
        <v>0</v>
      </c>
      <c r="E36" s="104">
        <v>0</v>
      </c>
      <c r="F36" s="105">
        <v>51</v>
      </c>
      <c r="G36" s="171">
        <v>13275214.710000001</v>
      </c>
      <c r="H36" s="105">
        <v>3</v>
      </c>
      <c r="I36" s="105">
        <v>3</v>
      </c>
      <c r="J36" s="185">
        <v>0</v>
      </c>
      <c r="K36" s="104">
        <v>0</v>
      </c>
      <c r="L36" s="105">
        <v>61</v>
      </c>
      <c r="M36" s="171">
        <v>9953571.3899999987</v>
      </c>
      <c r="N36" s="105"/>
      <c r="O36" s="105"/>
      <c r="P36" s="185"/>
      <c r="Q36" s="104"/>
      <c r="R36" s="105"/>
      <c r="S36" s="171"/>
      <c r="T36" s="105">
        <v>5</v>
      </c>
      <c r="U36" s="105">
        <v>5</v>
      </c>
      <c r="V36" s="185">
        <v>0</v>
      </c>
      <c r="W36" s="104">
        <v>0</v>
      </c>
      <c r="X36" s="105">
        <v>112</v>
      </c>
      <c r="Y36" s="171">
        <v>23228786.100000001</v>
      </c>
      <c r="Z36"/>
      <c r="AA36"/>
      <c r="AB36"/>
      <c r="AC36"/>
      <c r="AD36"/>
      <c r="AE36"/>
      <c r="AF36"/>
      <c r="AG36"/>
      <c r="AH36"/>
      <c r="AI36"/>
      <c r="AJ36"/>
      <c r="AK36"/>
    </row>
    <row r="37" spans="1:37" x14ac:dyDescent="0.25">
      <c r="A37" s="189" t="s">
        <v>1095</v>
      </c>
      <c r="B37" s="105">
        <v>3</v>
      </c>
      <c r="C37" s="105">
        <v>5</v>
      </c>
      <c r="D37" s="185">
        <v>0</v>
      </c>
      <c r="E37" s="104">
        <v>0</v>
      </c>
      <c r="F37" s="105">
        <v>36</v>
      </c>
      <c r="G37" s="171">
        <v>23822106.109999999</v>
      </c>
      <c r="H37" s="105"/>
      <c r="I37" s="105"/>
      <c r="J37" s="185"/>
      <c r="K37" s="104"/>
      <c r="L37" s="105"/>
      <c r="M37" s="171"/>
      <c r="N37" s="105"/>
      <c r="O37" s="105"/>
      <c r="P37" s="185"/>
      <c r="Q37" s="104"/>
      <c r="R37" s="105"/>
      <c r="S37" s="171"/>
      <c r="T37" s="105">
        <v>3</v>
      </c>
      <c r="U37" s="105">
        <v>5</v>
      </c>
      <c r="V37" s="185">
        <v>0</v>
      </c>
      <c r="W37" s="104">
        <v>0</v>
      </c>
      <c r="X37" s="105">
        <v>36</v>
      </c>
      <c r="Y37" s="171">
        <v>23822106.109999999</v>
      </c>
      <c r="Z37"/>
      <c r="AA37"/>
      <c r="AB37"/>
      <c r="AC37"/>
      <c r="AD37"/>
      <c r="AE37"/>
      <c r="AF37"/>
      <c r="AG37"/>
      <c r="AH37"/>
      <c r="AI37"/>
      <c r="AJ37"/>
      <c r="AK37"/>
    </row>
    <row r="38" spans="1:37" x14ac:dyDescent="0.25">
      <c r="A38" s="189" t="s">
        <v>1096</v>
      </c>
      <c r="B38" s="105">
        <v>1</v>
      </c>
      <c r="C38" s="105">
        <v>1</v>
      </c>
      <c r="D38" s="185">
        <v>0</v>
      </c>
      <c r="E38" s="104">
        <v>0</v>
      </c>
      <c r="F38" s="105">
        <v>28</v>
      </c>
      <c r="G38" s="171">
        <v>4275976.29</v>
      </c>
      <c r="H38" s="105"/>
      <c r="I38" s="105"/>
      <c r="J38" s="185"/>
      <c r="K38" s="104"/>
      <c r="L38" s="105"/>
      <c r="M38" s="171"/>
      <c r="N38" s="105"/>
      <c r="O38" s="105"/>
      <c r="P38" s="185"/>
      <c r="Q38" s="104"/>
      <c r="R38" s="105"/>
      <c r="S38" s="171"/>
      <c r="T38" s="105">
        <v>1</v>
      </c>
      <c r="U38" s="105">
        <v>1</v>
      </c>
      <c r="V38" s="185">
        <v>0</v>
      </c>
      <c r="W38" s="104">
        <v>0</v>
      </c>
      <c r="X38" s="105">
        <v>28</v>
      </c>
      <c r="Y38" s="171">
        <v>4275976.29</v>
      </c>
      <c r="Z38"/>
      <c r="AA38"/>
      <c r="AB38"/>
      <c r="AC38"/>
      <c r="AD38"/>
      <c r="AE38"/>
      <c r="AF38"/>
      <c r="AG38"/>
      <c r="AH38"/>
      <c r="AI38"/>
      <c r="AJ38"/>
      <c r="AK38"/>
    </row>
    <row r="39" spans="1:37" x14ac:dyDescent="0.25">
      <c r="A39" s="190" t="s">
        <v>1097</v>
      </c>
      <c r="B39" s="105"/>
      <c r="C39" s="105"/>
      <c r="D39" s="185"/>
      <c r="E39" s="104"/>
      <c r="F39" s="105"/>
      <c r="G39" s="171"/>
      <c r="H39" s="105">
        <v>1</v>
      </c>
      <c r="I39" s="105">
        <v>5</v>
      </c>
      <c r="J39" s="185">
        <v>0</v>
      </c>
      <c r="K39" s="104">
        <v>0</v>
      </c>
      <c r="L39" s="105">
        <v>30</v>
      </c>
      <c r="M39" s="171">
        <v>7865065.120000001</v>
      </c>
      <c r="N39" s="105">
        <v>2</v>
      </c>
      <c r="O39" s="105">
        <v>3</v>
      </c>
      <c r="P39" s="185">
        <v>0</v>
      </c>
      <c r="Q39" s="104">
        <v>0</v>
      </c>
      <c r="R39" s="105">
        <v>112</v>
      </c>
      <c r="S39" s="171">
        <v>24181439.310000002</v>
      </c>
      <c r="T39" s="105">
        <v>3</v>
      </c>
      <c r="U39" s="105">
        <v>8</v>
      </c>
      <c r="V39" s="185">
        <v>0</v>
      </c>
      <c r="W39" s="104">
        <v>0</v>
      </c>
      <c r="X39" s="105">
        <v>142</v>
      </c>
      <c r="Y39" s="171">
        <v>32046504.43</v>
      </c>
      <c r="Z39"/>
      <c r="AA39"/>
      <c r="AB39"/>
      <c r="AC39"/>
      <c r="AD39"/>
      <c r="AE39"/>
      <c r="AF39"/>
      <c r="AG39"/>
      <c r="AH39"/>
      <c r="AI39"/>
      <c r="AJ39"/>
      <c r="AK39"/>
    </row>
    <row r="40" spans="1:37" x14ac:dyDescent="0.25">
      <c r="A40" s="187" t="s">
        <v>1852</v>
      </c>
      <c r="B40" s="105">
        <v>85</v>
      </c>
      <c r="C40" s="105">
        <v>101</v>
      </c>
      <c r="D40" s="185">
        <v>51</v>
      </c>
      <c r="E40" s="104">
        <v>149029988.16000003</v>
      </c>
      <c r="F40" s="105">
        <v>17257</v>
      </c>
      <c r="G40" s="171">
        <v>1322694531.5</v>
      </c>
      <c r="H40" s="105">
        <v>101</v>
      </c>
      <c r="I40" s="105">
        <v>195</v>
      </c>
      <c r="J40" s="185">
        <v>16</v>
      </c>
      <c r="K40" s="104">
        <v>56389407.480000004</v>
      </c>
      <c r="L40" s="105">
        <v>11931</v>
      </c>
      <c r="M40" s="171">
        <v>1401434040.1200001</v>
      </c>
      <c r="N40" s="105">
        <v>89</v>
      </c>
      <c r="O40" s="105">
        <v>185</v>
      </c>
      <c r="P40" s="185">
        <v>0</v>
      </c>
      <c r="Q40" s="104">
        <v>0</v>
      </c>
      <c r="R40" s="105">
        <v>8984</v>
      </c>
      <c r="S40" s="171">
        <v>1264160299.1199994</v>
      </c>
      <c r="T40" s="105">
        <v>275</v>
      </c>
      <c r="U40" s="105">
        <v>481</v>
      </c>
      <c r="V40" s="185">
        <v>67</v>
      </c>
      <c r="W40" s="104">
        <v>205419395.63999999</v>
      </c>
      <c r="X40" s="105">
        <v>38172</v>
      </c>
      <c r="Y40" s="171">
        <v>3988288870.7400012</v>
      </c>
      <c r="Z40"/>
      <c r="AA40"/>
      <c r="AB40"/>
      <c r="AC40"/>
      <c r="AD40"/>
      <c r="AE40"/>
      <c r="AF40"/>
      <c r="AG40"/>
      <c r="AH40"/>
      <c r="AI40"/>
      <c r="AJ40"/>
      <c r="AK40"/>
    </row>
    <row r="41" spans="1:37" x14ac:dyDescent="0.25">
      <c r="A41" s="188" t="s">
        <v>1098</v>
      </c>
      <c r="B41" s="105">
        <v>6</v>
      </c>
      <c r="C41" s="105">
        <v>11</v>
      </c>
      <c r="D41" s="185">
        <v>0</v>
      </c>
      <c r="E41" s="104">
        <v>0</v>
      </c>
      <c r="F41" s="105">
        <v>378</v>
      </c>
      <c r="G41" s="171">
        <v>69691410.599999994</v>
      </c>
      <c r="H41" s="105">
        <v>4</v>
      </c>
      <c r="I41" s="105">
        <v>4</v>
      </c>
      <c r="J41" s="185">
        <v>0</v>
      </c>
      <c r="K41" s="104">
        <v>0</v>
      </c>
      <c r="L41" s="105">
        <v>277</v>
      </c>
      <c r="M41" s="171">
        <v>26153296.159999996</v>
      </c>
      <c r="N41" s="105">
        <v>5</v>
      </c>
      <c r="O41" s="105">
        <v>19</v>
      </c>
      <c r="P41" s="185">
        <v>0</v>
      </c>
      <c r="Q41" s="104">
        <v>0</v>
      </c>
      <c r="R41" s="105">
        <v>150</v>
      </c>
      <c r="S41" s="171">
        <v>33775040.520000003</v>
      </c>
      <c r="T41" s="105">
        <v>15</v>
      </c>
      <c r="U41" s="105">
        <v>34</v>
      </c>
      <c r="V41" s="185">
        <v>0</v>
      </c>
      <c r="W41" s="104">
        <v>0</v>
      </c>
      <c r="X41" s="105">
        <v>805</v>
      </c>
      <c r="Y41" s="171">
        <v>129619747.28000002</v>
      </c>
      <c r="Z41"/>
      <c r="AA41"/>
      <c r="AB41"/>
      <c r="AC41"/>
      <c r="AD41"/>
      <c r="AE41"/>
      <c r="AF41"/>
      <c r="AG41"/>
      <c r="AH41"/>
      <c r="AI41"/>
      <c r="AJ41"/>
      <c r="AK41"/>
    </row>
    <row r="42" spans="1:37" x14ac:dyDescent="0.25">
      <c r="A42" s="189" t="s">
        <v>1099</v>
      </c>
      <c r="B42" s="105">
        <v>19</v>
      </c>
      <c r="C42" s="105">
        <v>34</v>
      </c>
      <c r="D42" s="185">
        <v>0</v>
      </c>
      <c r="E42" s="104">
        <v>0</v>
      </c>
      <c r="F42" s="105">
        <v>932</v>
      </c>
      <c r="G42" s="171">
        <v>194393132.90000001</v>
      </c>
      <c r="H42" s="105">
        <v>6</v>
      </c>
      <c r="I42" s="105">
        <v>16</v>
      </c>
      <c r="J42" s="185">
        <v>0</v>
      </c>
      <c r="K42" s="104">
        <v>0</v>
      </c>
      <c r="L42" s="105">
        <v>628</v>
      </c>
      <c r="M42" s="171">
        <v>101237723.89000002</v>
      </c>
      <c r="N42" s="105">
        <v>8</v>
      </c>
      <c r="O42" s="105">
        <v>14</v>
      </c>
      <c r="P42" s="185">
        <v>0</v>
      </c>
      <c r="Q42" s="104">
        <v>0</v>
      </c>
      <c r="R42" s="105">
        <v>647</v>
      </c>
      <c r="S42" s="171">
        <v>116575271.63</v>
      </c>
      <c r="T42" s="105">
        <v>33</v>
      </c>
      <c r="U42" s="105">
        <v>64</v>
      </c>
      <c r="V42" s="185">
        <v>0</v>
      </c>
      <c r="W42" s="104">
        <v>0</v>
      </c>
      <c r="X42" s="105">
        <v>2207</v>
      </c>
      <c r="Y42" s="171">
        <v>412206128.41999996</v>
      </c>
      <c r="Z42"/>
      <c r="AA42"/>
      <c r="AB42"/>
      <c r="AC42"/>
      <c r="AD42"/>
      <c r="AE42"/>
      <c r="AF42"/>
      <c r="AG42"/>
      <c r="AH42"/>
      <c r="AI42"/>
      <c r="AJ42"/>
      <c r="AK42"/>
    </row>
    <row r="43" spans="1:37" x14ac:dyDescent="0.25">
      <c r="A43" s="189" t="s">
        <v>1100</v>
      </c>
      <c r="B43" s="105">
        <v>2</v>
      </c>
      <c r="C43" s="105">
        <v>3</v>
      </c>
      <c r="D43" s="185">
        <v>0</v>
      </c>
      <c r="E43" s="104">
        <v>0</v>
      </c>
      <c r="F43" s="105">
        <v>145</v>
      </c>
      <c r="G43" s="171">
        <v>17492565.189999998</v>
      </c>
      <c r="H43" s="105">
        <v>2</v>
      </c>
      <c r="I43" s="105">
        <v>4</v>
      </c>
      <c r="J43" s="185">
        <v>0</v>
      </c>
      <c r="K43" s="104">
        <v>0</v>
      </c>
      <c r="L43" s="105">
        <v>95</v>
      </c>
      <c r="M43" s="171">
        <v>11472377.59</v>
      </c>
      <c r="N43" s="105">
        <v>3</v>
      </c>
      <c r="O43" s="105">
        <v>16</v>
      </c>
      <c r="P43" s="185">
        <v>0</v>
      </c>
      <c r="Q43" s="104">
        <v>0</v>
      </c>
      <c r="R43" s="105">
        <v>125</v>
      </c>
      <c r="S43" s="171">
        <v>62628062.570000008</v>
      </c>
      <c r="T43" s="105">
        <v>7</v>
      </c>
      <c r="U43" s="105">
        <v>23</v>
      </c>
      <c r="V43" s="185">
        <v>0</v>
      </c>
      <c r="W43" s="104">
        <v>0</v>
      </c>
      <c r="X43" s="105">
        <v>365</v>
      </c>
      <c r="Y43" s="171">
        <v>91593005.350000009</v>
      </c>
      <c r="Z43"/>
      <c r="AA43"/>
      <c r="AB43"/>
      <c r="AC43"/>
      <c r="AD43"/>
      <c r="AE43"/>
      <c r="AF43"/>
      <c r="AG43"/>
      <c r="AH43"/>
      <c r="AI43"/>
      <c r="AJ43"/>
      <c r="AK43"/>
    </row>
    <row r="44" spans="1:37" x14ac:dyDescent="0.25">
      <c r="A44" s="189" t="s">
        <v>1101</v>
      </c>
      <c r="B44" s="105">
        <v>2</v>
      </c>
      <c r="C44" s="105">
        <v>2</v>
      </c>
      <c r="D44" s="185">
        <v>0</v>
      </c>
      <c r="E44" s="104">
        <v>0</v>
      </c>
      <c r="F44" s="105">
        <v>43</v>
      </c>
      <c r="G44" s="171">
        <v>8724941.3300000001</v>
      </c>
      <c r="H44" s="105">
        <v>3</v>
      </c>
      <c r="I44" s="105">
        <v>12</v>
      </c>
      <c r="J44" s="185">
        <v>0</v>
      </c>
      <c r="K44" s="104">
        <v>0</v>
      </c>
      <c r="L44" s="105">
        <v>58</v>
      </c>
      <c r="M44" s="171">
        <v>11649972.68</v>
      </c>
      <c r="N44" s="105"/>
      <c r="O44" s="105"/>
      <c r="P44" s="185"/>
      <c r="Q44" s="104"/>
      <c r="R44" s="105"/>
      <c r="S44" s="171"/>
      <c r="T44" s="105">
        <v>5</v>
      </c>
      <c r="U44" s="105">
        <v>14</v>
      </c>
      <c r="V44" s="185">
        <v>0</v>
      </c>
      <c r="W44" s="104">
        <v>0</v>
      </c>
      <c r="X44" s="105">
        <v>101</v>
      </c>
      <c r="Y44" s="171">
        <v>20374914.009999998</v>
      </c>
      <c r="Z44"/>
      <c r="AA44"/>
      <c r="AB44"/>
      <c r="AC44"/>
      <c r="AD44"/>
      <c r="AE44"/>
      <c r="AF44"/>
      <c r="AG44"/>
      <c r="AH44"/>
      <c r="AI44"/>
      <c r="AJ44"/>
      <c r="AK44"/>
    </row>
    <row r="45" spans="1:37" ht="15.75" thickBot="1" x14ac:dyDescent="0.3">
      <c r="A45" s="189" t="s">
        <v>1102</v>
      </c>
      <c r="B45" s="105">
        <v>1</v>
      </c>
      <c r="C45" s="105">
        <v>1</v>
      </c>
      <c r="D45" s="185">
        <v>0</v>
      </c>
      <c r="E45" s="104">
        <v>0</v>
      </c>
      <c r="F45" s="105">
        <v>20</v>
      </c>
      <c r="G45" s="171">
        <v>9904323.2599999998</v>
      </c>
      <c r="H45" s="105">
        <v>1</v>
      </c>
      <c r="I45" s="105">
        <v>4</v>
      </c>
      <c r="J45" s="185">
        <v>0</v>
      </c>
      <c r="K45" s="104">
        <v>0</v>
      </c>
      <c r="L45" s="105">
        <v>20</v>
      </c>
      <c r="M45" s="171">
        <v>11071176.34</v>
      </c>
      <c r="N45" s="105">
        <v>1</v>
      </c>
      <c r="O45" s="105">
        <v>6</v>
      </c>
      <c r="P45" s="185">
        <v>0</v>
      </c>
      <c r="Q45" s="104">
        <v>0</v>
      </c>
      <c r="R45" s="105">
        <v>81</v>
      </c>
      <c r="S45" s="171">
        <v>21970156.640000001</v>
      </c>
      <c r="T45" s="105">
        <v>3</v>
      </c>
      <c r="U45" s="105">
        <v>11</v>
      </c>
      <c r="V45" s="185">
        <v>0</v>
      </c>
      <c r="W45" s="104">
        <v>0</v>
      </c>
      <c r="X45" s="105">
        <v>121</v>
      </c>
      <c r="Y45" s="171">
        <v>42945656.240000002</v>
      </c>
      <c r="Z45"/>
      <c r="AA45"/>
      <c r="AB45"/>
      <c r="AC45"/>
      <c r="AD45"/>
      <c r="AE45"/>
      <c r="AF45"/>
      <c r="AG45"/>
      <c r="AH45"/>
      <c r="AI45"/>
      <c r="AJ45"/>
      <c r="AK45"/>
    </row>
    <row r="46" spans="1:37" ht="15.75" thickBot="1" x14ac:dyDescent="0.3">
      <c r="A46" s="189" t="s">
        <v>1103</v>
      </c>
      <c r="B46" s="105">
        <v>2</v>
      </c>
      <c r="C46" s="105">
        <v>4</v>
      </c>
      <c r="D46" s="185">
        <v>0</v>
      </c>
      <c r="E46" s="104">
        <v>0</v>
      </c>
      <c r="F46" s="105">
        <v>268</v>
      </c>
      <c r="G46" s="171">
        <v>26692550.299999997</v>
      </c>
      <c r="H46" s="105"/>
      <c r="I46" s="105"/>
      <c r="J46" s="185"/>
      <c r="K46" s="104"/>
      <c r="L46" s="105"/>
      <c r="M46" s="171"/>
      <c r="N46" s="105">
        <v>2</v>
      </c>
      <c r="O46" s="105">
        <v>3</v>
      </c>
      <c r="P46" s="185">
        <v>0</v>
      </c>
      <c r="Q46" s="104">
        <v>0</v>
      </c>
      <c r="R46" s="105">
        <v>300</v>
      </c>
      <c r="S46" s="171">
        <v>18022364.310000002</v>
      </c>
      <c r="T46" s="105">
        <v>4</v>
      </c>
      <c r="U46" s="105">
        <v>7</v>
      </c>
      <c r="V46" s="185">
        <v>0</v>
      </c>
      <c r="W46" s="104">
        <v>0</v>
      </c>
      <c r="X46" s="105">
        <v>568</v>
      </c>
      <c r="Y46" s="171">
        <v>44714914.609999999</v>
      </c>
      <c r="Z46"/>
      <c r="AA46"/>
      <c r="AB46"/>
      <c r="AC46"/>
      <c r="AD46"/>
      <c r="AE46"/>
      <c r="AF46"/>
      <c r="AG46"/>
      <c r="AH46"/>
      <c r="AI46"/>
      <c r="AJ46"/>
      <c r="AK46"/>
    </row>
    <row r="47" spans="1:37" ht="15.75" thickBot="1" x14ac:dyDescent="0.3">
      <c r="A47" s="190" t="s">
        <v>1104</v>
      </c>
      <c r="B47" s="105">
        <v>28</v>
      </c>
      <c r="C47" s="105">
        <v>39</v>
      </c>
      <c r="D47" s="185">
        <v>0</v>
      </c>
      <c r="E47" s="104">
        <v>0</v>
      </c>
      <c r="F47" s="105">
        <v>567</v>
      </c>
      <c r="G47" s="171">
        <v>234721727.02000004</v>
      </c>
      <c r="H47" s="105">
        <v>17</v>
      </c>
      <c r="I47" s="105">
        <v>31</v>
      </c>
      <c r="J47" s="185">
        <v>0</v>
      </c>
      <c r="K47" s="104">
        <v>0</v>
      </c>
      <c r="L47" s="105">
        <v>539</v>
      </c>
      <c r="M47" s="171">
        <v>119830542.86</v>
      </c>
      <c r="N47" s="105">
        <v>16</v>
      </c>
      <c r="O47" s="105">
        <v>36</v>
      </c>
      <c r="P47" s="185">
        <v>0</v>
      </c>
      <c r="Q47" s="104">
        <v>0</v>
      </c>
      <c r="R47" s="105">
        <v>624</v>
      </c>
      <c r="S47" s="171">
        <v>164522001.03</v>
      </c>
      <c r="T47" s="105">
        <v>61</v>
      </c>
      <c r="U47" s="105">
        <v>106</v>
      </c>
      <c r="V47" s="185">
        <v>0</v>
      </c>
      <c r="W47" s="104">
        <v>0</v>
      </c>
      <c r="X47" s="105">
        <v>1730</v>
      </c>
      <c r="Y47" s="171">
        <v>519074270.91000003</v>
      </c>
      <c r="Z47"/>
      <c r="AA47"/>
      <c r="AB47"/>
      <c r="AC47"/>
      <c r="AD47"/>
      <c r="AE47"/>
      <c r="AF47"/>
      <c r="AG47"/>
      <c r="AH47"/>
      <c r="AI47"/>
      <c r="AJ47"/>
      <c r="AK47"/>
    </row>
    <row r="48" spans="1:37" ht="15.75" x14ac:dyDescent="0.25">
      <c r="A48" s="109" t="s">
        <v>1052</v>
      </c>
      <c r="B48" s="107">
        <v>150</v>
      </c>
      <c r="C48" s="107">
        <v>233</v>
      </c>
      <c r="D48" s="122">
        <v>58</v>
      </c>
      <c r="E48" s="108">
        <v>182439640.48000002</v>
      </c>
      <c r="F48" s="107">
        <v>22287</v>
      </c>
      <c r="G48" s="172">
        <v>2120268108.4399996</v>
      </c>
      <c r="H48" s="198">
        <v>123</v>
      </c>
      <c r="I48" s="198">
        <v>235</v>
      </c>
      <c r="J48" s="199">
        <v>184</v>
      </c>
      <c r="K48" s="200">
        <v>620118267.95999992</v>
      </c>
      <c r="L48" s="198">
        <v>20625</v>
      </c>
      <c r="M48" s="202">
        <v>1748602284.3700008</v>
      </c>
      <c r="N48" s="198">
        <v>109</v>
      </c>
      <c r="O48" s="198">
        <v>204</v>
      </c>
      <c r="P48" s="199">
        <v>40</v>
      </c>
      <c r="Q48" s="200">
        <v>147399982.35999998</v>
      </c>
      <c r="R48" s="198">
        <v>17609</v>
      </c>
      <c r="S48" s="202">
        <v>1697348406.6000001</v>
      </c>
      <c r="T48" s="198">
        <v>382</v>
      </c>
      <c r="U48" s="198">
        <v>672</v>
      </c>
      <c r="V48" s="199">
        <v>282</v>
      </c>
      <c r="W48" s="200">
        <v>949957890.79999995</v>
      </c>
      <c r="X48" s="198">
        <v>60521</v>
      </c>
      <c r="Y48" s="202">
        <v>5566218799.4100037</v>
      </c>
      <c r="Z48"/>
      <c r="AA48"/>
      <c r="AB48"/>
      <c r="AC48"/>
      <c r="AD48"/>
      <c r="AE48"/>
      <c r="AF48"/>
      <c r="AG48"/>
      <c r="AH48"/>
      <c r="AI48"/>
      <c r="AJ48"/>
      <c r="AK48"/>
    </row>
    <row r="49" spans="1:37" x14ac:dyDescent="0.25">
      <c r="A49" s="191" t="s">
        <v>1077</v>
      </c>
      <c r="B49" s="105"/>
      <c r="C49" s="105"/>
      <c r="D49" s="185"/>
      <c r="E49" s="104"/>
      <c r="F49" s="105"/>
      <c r="G49" s="171"/>
      <c r="H49" s="105"/>
      <c r="I49" s="105"/>
      <c r="J49" s="185"/>
      <c r="K49" s="104"/>
      <c r="L49" s="105"/>
      <c r="M49" s="171"/>
      <c r="N49" s="105">
        <v>1</v>
      </c>
      <c r="O49" s="105">
        <v>1</v>
      </c>
      <c r="P49" s="185">
        <v>0</v>
      </c>
      <c r="Q49" s="104">
        <v>0</v>
      </c>
      <c r="R49" s="105">
        <v>205</v>
      </c>
      <c r="S49" s="171">
        <v>26050476.329999998</v>
      </c>
      <c r="T49" s="105">
        <v>1</v>
      </c>
      <c r="U49" s="105">
        <v>1</v>
      </c>
      <c r="V49" s="185">
        <v>0</v>
      </c>
      <c r="W49" s="104">
        <v>0</v>
      </c>
      <c r="X49" s="105">
        <v>205</v>
      </c>
      <c r="Y49" s="171">
        <v>26050476.329999998</v>
      </c>
      <c r="Z49"/>
      <c r="AA49"/>
      <c r="AB49"/>
      <c r="AC49"/>
      <c r="AD49"/>
      <c r="AE49"/>
      <c r="AF49"/>
      <c r="AG49"/>
      <c r="AH49"/>
      <c r="AI49"/>
      <c r="AJ49"/>
      <c r="AK49"/>
    </row>
    <row r="50" spans="1:37" x14ac:dyDescent="0.25">
      <c r="A50" s="192" t="s">
        <v>1079</v>
      </c>
      <c r="B50" s="105">
        <v>3</v>
      </c>
      <c r="C50" s="105">
        <v>11</v>
      </c>
      <c r="D50" s="185">
        <v>0</v>
      </c>
      <c r="E50" s="104">
        <v>0</v>
      </c>
      <c r="F50" s="105">
        <v>145</v>
      </c>
      <c r="G50" s="171">
        <v>19774883.919999998</v>
      </c>
      <c r="H50" s="105">
        <v>3</v>
      </c>
      <c r="I50" s="105">
        <v>10</v>
      </c>
      <c r="J50" s="185">
        <v>0</v>
      </c>
      <c r="K50" s="104">
        <v>0</v>
      </c>
      <c r="L50" s="105">
        <v>197</v>
      </c>
      <c r="M50" s="171">
        <v>44133752.850000001</v>
      </c>
      <c r="N50" s="105">
        <v>3</v>
      </c>
      <c r="O50" s="105">
        <v>4</v>
      </c>
      <c r="P50" s="185">
        <v>0</v>
      </c>
      <c r="Q50" s="104">
        <v>0</v>
      </c>
      <c r="R50" s="105">
        <v>20</v>
      </c>
      <c r="S50" s="171">
        <v>38917891.319999993</v>
      </c>
      <c r="T50" s="105">
        <v>9</v>
      </c>
      <c r="U50" s="105">
        <v>25</v>
      </c>
      <c r="V50" s="185">
        <v>0</v>
      </c>
      <c r="W50" s="104">
        <v>0</v>
      </c>
      <c r="X50" s="105">
        <v>362</v>
      </c>
      <c r="Y50" s="171">
        <v>102826528.09</v>
      </c>
      <c r="Z50"/>
      <c r="AA50"/>
      <c r="AB50"/>
      <c r="AC50"/>
      <c r="AD50"/>
      <c r="AE50"/>
      <c r="AF50"/>
      <c r="AG50"/>
      <c r="AH50"/>
      <c r="AI50"/>
      <c r="AJ50"/>
      <c r="AK50"/>
    </row>
    <row r="51" spans="1:37" x14ac:dyDescent="0.25">
      <c r="A51" s="193" t="s">
        <v>1843</v>
      </c>
      <c r="B51" s="105"/>
      <c r="C51" s="105"/>
      <c r="D51" s="185"/>
      <c r="E51" s="104"/>
      <c r="F51" s="105"/>
      <c r="G51" s="171"/>
      <c r="H51" s="105">
        <v>1</v>
      </c>
      <c r="I51" s="105">
        <v>1</v>
      </c>
      <c r="J51" s="185">
        <v>0</v>
      </c>
      <c r="K51" s="104">
        <v>0</v>
      </c>
      <c r="L51" s="105">
        <v>144</v>
      </c>
      <c r="M51" s="171">
        <v>3428045.12</v>
      </c>
      <c r="N51" s="105"/>
      <c r="O51" s="105"/>
      <c r="P51" s="185"/>
      <c r="Q51" s="104"/>
      <c r="R51" s="105"/>
      <c r="S51" s="171"/>
      <c r="T51" s="105">
        <v>1</v>
      </c>
      <c r="U51" s="105">
        <v>1</v>
      </c>
      <c r="V51" s="185">
        <v>0</v>
      </c>
      <c r="W51" s="104">
        <v>0</v>
      </c>
      <c r="X51" s="105">
        <v>144</v>
      </c>
      <c r="Y51" s="171">
        <v>3428045.12</v>
      </c>
      <c r="Z51"/>
      <c r="AA51"/>
      <c r="AB51"/>
      <c r="AC51"/>
      <c r="AD51"/>
      <c r="AE51"/>
      <c r="AF51"/>
      <c r="AG51"/>
      <c r="AH51"/>
      <c r="AI51"/>
      <c r="AJ51"/>
      <c r="AK51"/>
    </row>
    <row r="52" spans="1:37" x14ac:dyDescent="0.25">
      <c r="A52" s="191" t="s">
        <v>1082</v>
      </c>
      <c r="B52" s="105">
        <v>4</v>
      </c>
      <c r="C52" s="105">
        <v>8</v>
      </c>
      <c r="D52" s="185">
        <v>0</v>
      </c>
      <c r="E52" s="104">
        <v>0</v>
      </c>
      <c r="F52" s="105">
        <v>347</v>
      </c>
      <c r="G52" s="171">
        <v>27057496.379999999</v>
      </c>
      <c r="H52" s="105"/>
      <c r="I52" s="105"/>
      <c r="J52" s="185"/>
      <c r="K52" s="104"/>
      <c r="L52" s="105"/>
      <c r="M52" s="171"/>
      <c r="N52" s="105">
        <v>1</v>
      </c>
      <c r="O52" s="105">
        <v>1</v>
      </c>
      <c r="P52" s="185">
        <v>0</v>
      </c>
      <c r="Q52" s="104">
        <v>0</v>
      </c>
      <c r="R52" s="105">
        <v>192</v>
      </c>
      <c r="S52" s="171">
        <v>2800504.04</v>
      </c>
      <c r="T52" s="105">
        <v>5</v>
      </c>
      <c r="U52" s="105">
        <v>9</v>
      </c>
      <c r="V52" s="185">
        <v>0</v>
      </c>
      <c r="W52" s="104">
        <v>0</v>
      </c>
      <c r="X52" s="105">
        <v>539</v>
      </c>
      <c r="Y52" s="171">
        <v>29858000.419999998</v>
      </c>
      <c r="Z52"/>
      <c r="AA52"/>
      <c r="AB52"/>
      <c r="AC52"/>
      <c r="AD52"/>
      <c r="AE52"/>
      <c r="AF52"/>
      <c r="AG52"/>
      <c r="AH52"/>
      <c r="AI52"/>
      <c r="AJ52"/>
      <c r="AK52"/>
    </row>
    <row r="53" spans="1:37" x14ac:dyDescent="0.25">
      <c r="A53" s="194" t="s">
        <v>1086</v>
      </c>
      <c r="B53" s="105"/>
      <c r="C53" s="105"/>
      <c r="D53" s="185"/>
      <c r="E53" s="104"/>
      <c r="F53" s="105"/>
      <c r="G53" s="171"/>
      <c r="H53" s="105">
        <v>1</v>
      </c>
      <c r="I53" s="105">
        <v>3</v>
      </c>
      <c r="J53" s="185">
        <v>0</v>
      </c>
      <c r="K53" s="104">
        <v>0</v>
      </c>
      <c r="L53" s="105">
        <v>75</v>
      </c>
      <c r="M53" s="171">
        <v>16360477.739999998</v>
      </c>
      <c r="N53" s="105">
        <v>1</v>
      </c>
      <c r="O53" s="105">
        <v>3</v>
      </c>
      <c r="P53" s="185">
        <v>0</v>
      </c>
      <c r="Q53" s="104">
        <v>0</v>
      </c>
      <c r="R53" s="105">
        <v>144</v>
      </c>
      <c r="S53" s="171">
        <v>11043394.560000001</v>
      </c>
      <c r="T53" s="105">
        <v>2</v>
      </c>
      <c r="U53" s="105">
        <v>6</v>
      </c>
      <c r="V53" s="185">
        <v>0</v>
      </c>
      <c r="W53" s="104">
        <v>0</v>
      </c>
      <c r="X53" s="105">
        <v>219</v>
      </c>
      <c r="Y53" s="171">
        <v>27403872.299999997</v>
      </c>
      <c r="Z53"/>
      <c r="AA53"/>
      <c r="AB53"/>
      <c r="AC53"/>
      <c r="AD53"/>
      <c r="AE53"/>
      <c r="AF53"/>
      <c r="AG53"/>
      <c r="AH53"/>
      <c r="AI53"/>
      <c r="AJ53"/>
      <c r="AK53"/>
    </row>
    <row r="54" spans="1:37" x14ac:dyDescent="0.25">
      <c r="A54" s="194" t="s">
        <v>1087</v>
      </c>
      <c r="B54" s="105">
        <v>1</v>
      </c>
      <c r="C54" s="105">
        <v>3</v>
      </c>
      <c r="D54" s="185">
        <v>0</v>
      </c>
      <c r="E54" s="104">
        <v>0</v>
      </c>
      <c r="F54" s="105">
        <v>25</v>
      </c>
      <c r="G54" s="171">
        <v>3906614.11</v>
      </c>
      <c r="H54" s="105">
        <v>4</v>
      </c>
      <c r="I54" s="105">
        <v>8</v>
      </c>
      <c r="J54" s="185">
        <v>0</v>
      </c>
      <c r="K54" s="104">
        <v>0</v>
      </c>
      <c r="L54" s="105">
        <v>158</v>
      </c>
      <c r="M54" s="171">
        <v>37296269.910000004</v>
      </c>
      <c r="N54" s="105">
        <v>5</v>
      </c>
      <c r="O54" s="105">
        <v>7</v>
      </c>
      <c r="P54" s="185">
        <v>0</v>
      </c>
      <c r="Q54" s="104">
        <v>0</v>
      </c>
      <c r="R54" s="105">
        <v>548</v>
      </c>
      <c r="S54" s="171">
        <v>41434553.579999998</v>
      </c>
      <c r="T54" s="105">
        <v>10</v>
      </c>
      <c r="U54" s="105">
        <v>18</v>
      </c>
      <c r="V54" s="185">
        <v>0</v>
      </c>
      <c r="W54" s="104">
        <v>0</v>
      </c>
      <c r="X54" s="105">
        <v>731</v>
      </c>
      <c r="Y54" s="171">
        <v>82637437.600000009</v>
      </c>
      <c r="Z54"/>
      <c r="AA54"/>
      <c r="AB54"/>
      <c r="AC54"/>
      <c r="AD54"/>
      <c r="AE54"/>
      <c r="AF54"/>
      <c r="AG54"/>
      <c r="AH54"/>
      <c r="AI54"/>
      <c r="AJ54"/>
      <c r="AK54"/>
    </row>
    <row r="55" spans="1:37" x14ac:dyDescent="0.25">
      <c r="A55" s="194" t="s">
        <v>1089</v>
      </c>
      <c r="B55" s="105">
        <v>7</v>
      </c>
      <c r="C55" s="105">
        <v>7</v>
      </c>
      <c r="D55" s="185">
        <v>0</v>
      </c>
      <c r="E55" s="104">
        <v>0</v>
      </c>
      <c r="F55" s="105">
        <v>520</v>
      </c>
      <c r="G55" s="171">
        <v>50673516.200000003</v>
      </c>
      <c r="H55" s="105">
        <v>6</v>
      </c>
      <c r="I55" s="105">
        <v>11</v>
      </c>
      <c r="J55" s="185">
        <v>0</v>
      </c>
      <c r="K55" s="104">
        <v>0</v>
      </c>
      <c r="L55" s="105">
        <v>578</v>
      </c>
      <c r="M55" s="171">
        <v>58005167.390000001</v>
      </c>
      <c r="N55" s="105">
        <v>9</v>
      </c>
      <c r="O55" s="105">
        <v>15</v>
      </c>
      <c r="P55" s="185">
        <v>0</v>
      </c>
      <c r="Q55" s="104">
        <v>0</v>
      </c>
      <c r="R55" s="105">
        <v>657</v>
      </c>
      <c r="S55" s="171">
        <v>87869195.959999993</v>
      </c>
      <c r="T55" s="105">
        <v>22</v>
      </c>
      <c r="U55" s="105">
        <v>33</v>
      </c>
      <c r="V55" s="185">
        <v>0</v>
      </c>
      <c r="W55" s="104">
        <v>0</v>
      </c>
      <c r="X55" s="105">
        <v>1755</v>
      </c>
      <c r="Y55" s="171">
        <v>196547879.54999998</v>
      </c>
      <c r="Z55"/>
      <c r="AA55"/>
      <c r="AB55"/>
      <c r="AC55"/>
      <c r="AD55"/>
      <c r="AE55"/>
      <c r="AF55"/>
      <c r="AG55"/>
      <c r="AH55"/>
      <c r="AI55"/>
      <c r="AJ55"/>
      <c r="AK55"/>
    </row>
    <row r="56" spans="1:37" x14ac:dyDescent="0.25">
      <c r="A56" s="194" t="s">
        <v>1090</v>
      </c>
      <c r="B56" s="105">
        <v>2</v>
      </c>
      <c r="C56" s="105">
        <v>3</v>
      </c>
      <c r="D56" s="185">
        <v>0</v>
      </c>
      <c r="E56" s="104">
        <v>0</v>
      </c>
      <c r="F56" s="105">
        <v>161</v>
      </c>
      <c r="G56" s="171">
        <v>26480205.43</v>
      </c>
      <c r="H56" s="105">
        <v>3</v>
      </c>
      <c r="I56" s="105">
        <v>7</v>
      </c>
      <c r="J56" s="185">
        <v>2</v>
      </c>
      <c r="K56" s="104">
        <v>5557017.8399999999</v>
      </c>
      <c r="L56" s="105">
        <v>137</v>
      </c>
      <c r="M56" s="171">
        <v>36246269.590000004</v>
      </c>
      <c r="N56" s="105">
        <v>4</v>
      </c>
      <c r="O56" s="105">
        <v>13</v>
      </c>
      <c r="P56" s="185">
        <v>0</v>
      </c>
      <c r="Q56" s="104">
        <v>0</v>
      </c>
      <c r="R56" s="105">
        <v>336</v>
      </c>
      <c r="S56" s="171">
        <v>54764876.359999999</v>
      </c>
      <c r="T56" s="105">
        <v>9</v>
      </c>
      <c r="U56" s="105">
        <v>23</v>
      </c>
      <c r="V56" s="185">
        <v>2</v>
      </c>
      <c r="W56" s="104">
        <v>5557017.8399999999</v>
      </c>
      <c r="X56" s="105">
        <v>634</v>
      </c>
      <c r="Y56" s="171">
        <v>117491351.38</v>
      </c>
      <c r="Z56"/>
      <c r="AA56"/>
      <c r="AB56"/>
      <c r="AC56"/>
      <c r="AD56"/>
      <c r="AE56"/>
      <c r="AF56"/>
      <c r="AG56"/>
      <c r="AH56"/>
      <c r="AI56"/>
      <c r="AJ56"/>
      <c r="AK56"/>
    </row>
    <row r="57" spans="1:37" x14ac:dyDescent="0.25">
      <c r="A57" s="194" t="s">
        <v>1091</v>
      </c>
      <c r="B57" s="105">
        <v>3</v>
      </c>
      <c r="C57" s="105">
        <v>3</v>
      </c>
      <c r="D57" s="185">
        <v>0</v>
      </c>
      <c r="E57" s="104">
        <v>0</v>
      </c>
      <c r="F57" s="105">
        <v>501</v>
      </c>
      <c r="G57" s="171">
        <v>20243520.380000003</v>
      </c>
      <c r="H57" s="105">
        <v>5</v>
      </c>
      <c r="I57" s="105">
        <v>17</v>
      </c>
      <c r="J57" s="185">
        <v>0</v>
      </c>
      <c r="K57" s="104">
        <v>0</v>
      </c>
      <c r="L57" s="105">
        <v>901</v>
      </c>
      <c r="M57" s="171">
        <v>69555202.049999997</v>
      </c>
      <c r="N57" s="105">
        <v>8</v>
      </c>
      <c r="O57" s="105">
        <v>9</v>
      </c>
      <c r="P57" s="185">
        <v>0</v>
      </c>
      <c r="Q57" s="104">
        <v>0</v>
      </c>
      <c r="R57" s="105">
        <v>2405</v>
      </c>
      <c r="S57" s="171">
        <v>80554576</v>
      </c>
      <c r="T57" s="105">
        <v>16</v>
      </c>
      <c r="U57" s="105">
        <v>29</v>
      </c>
      <c r="V57" s="185">
        <v>0</v>
      </c>
      <c r="W57" s="104">
        <v>0</v>
      </c>
      <c r="X57" s="105">
        <v>3807</v>
      </c>
      <c r="Y57" s="171">
        <v>170353298.43000001</v>
      </c>
      <c r="Z57"/>
      <c r="AA57"/>
      <c r="AB57"/>
      <c r="AC57"/>
      <c r="AD57"/>
      <c r="AE57"/>
      <c r="AF57"/>
      <c r="AG57"/>
      <c r="AH57"/>
      <c r="AI57"/>
      <c r="AJ57"/>
      <c r="AK57"/>
    </row>
    <row r="58" spans="1:37" x14ac:dyDescent="0.25">
      <c r="A58" s="194" t="s">
        <v>1092</v>
      </c>
      <c r="B58" s="105"/>
      <c r="C58" s="105"/>
      <c r="D58" s="185"/>
      <c r="E58" s="104"/>
      <c r="F58" s="105"/>
      <c r="G58" s="171"/>
      <c r="H58" s="105">
        <v>3</v>
      </c>
      <c r="I58" s="105">
        <v>8</v>
      </c>
      <c r="J58" s="185">
        <v>0</v>
      </c>
      <c r="K58" s="104">
        <v>0</v>
      </c>
      <c r="L58" s="105">
        <v>0</v>
      </c>
      <c r="M58" s="171">
        <v>10962627.740000002</v>
      </c>
      <c r="N58" s="105">
        <v>5</v>
      </c>
      <c r="O58" s="105">
        <v>19</v>
      </c>
      <c r="P58" s="185">
        <v>0</v>
      </c>
      <c r="Q58" s="104">
        <v>0</v>
      </c>
      <c r="R58" s="105">
        <v>222</v>
      </c>
      <c r="S58" s="171">
        <v>31834012.25</v>
      </c>
      <c r="T58" s="105">
        <v>8</v>
      </c>
      <c r="U58" s="105">
        <v>27</v>
      </c>
      <c r="V58" s="185">
        <v>0</v>
      </c>
      <c r="W58" s="104">
        <v>0</v>
      </c>
      <c r="X58" s="105">
        <v>222</v>
      </c>
      <c r="Y58" s="171">
        <v>42796639.990000002</v>
      </c>
      <c r="Z58"/>
      <c r="AA58"/>
      <c r="AB58"/>
      <c r="AC58"/>
      <c r="AD58"/>
      <c r="AE58"/>
      <c r="AF58"/>
      <c r="AG58"/>
      <c r="AH58"/>
      <c r="AI58"/>
      <c r="AJ58"/>
      <c r="AK58"/>
    </row>
    <row r="59" spans="1:37" x14ac:dyDescent="0.25">
      <c r="A59" s="194" t="s">
        <v>1094</v>
      </c>
      <c r="B59" s="105">
        <v>1</v>
      </c>
      <c r="C59" s="105">
        <v>2</v>
      </c>
      <c r="D59" s="185">
        <v>0</v>
      </c>
      <c r="E59" s="104">
        <v>0</v>
      </c>
      <c r="F59" s="105">
        <v>16</v>
      </c>
      <c r="G59" s="171">
        <v>3742151.48</v>
      </c>
      <c r="H59" s="105"/>
      <c r="I59" s="105"/>
      <c r="J59" s="185"/>
      <c r="K59" s="104"/>
      <c r="L59" s="105"/>
      <c r="M59" s="171"/>
      <c r="N59" s="105"/>
      <c r="O59" s="105"/>
      <c r="P59" s="185"/>
      <c r="Q59" s="104"/>
      <c r="R59" s="105"/>
      <c r="S59" s="171"/>
      <c r="T59" s="105">
        <v>1</v>
      </c>
      <c r="U59" s="105">
        <v>2</v>
      </c>
      <c r="V59" s="185">
        <v>0</v>
      </c>
      <c r="W59" s="104">
        <v>0</v>
      </c>
      <c r="X59" s="105">
        <v>16</v>
      </c>
      <c r="Y59" s="171">
        <v>3742151.48</v>
      </c>
      <c r="Z59"/>
      <c r="AA59"/>
      <c r="AB59"/>
      <c r="AC59"/>
      <c r="AD59"/>
      <c r="AE59"/>
      <c r="AF59"/>
      <c r="AG59"/>
      <c r="AH59"/>
      <c r="AI59"/>
      <c r="AJ59"/>
      <c r="AK59"/>
    </row>
    <row r="60" spans="1:37" x14ac:dyDescent="0.25">
      <c r="A60" s="192" t="s">
        <v>1095</v>
      </c>
      <c r="B60" s="105"/>
      <c r="C60" s="105"/>
      <c r="D60" s="185"/>
      <c r="E60" s="104"/>
      <c r="F60" s="105"/>
      <c r="G60" s="171"/>
      <c r="H60" s="105">
        <v>1</v>
      </c>
      <c r="I60" s="105">
        <v>1</v>
      </c>
      <c r="J60" s="185">
        <v>0</v>
      </c>
      <c r="K60" s="104">
        <v>0</v>
      </c>
      <c r="L60" s="105">
        <v>0</v>
      </c>
      <c r="M60" s="171">
        <v>7376597.6900000004</v>
      </c>
      <c r="N60" s="105"/>
      <c r="O60" s="105"/>
      <c r="P60" s="185"/>
      <c r="Q60" s="104"/>
      <c r="R60" s="105"/>
      <c r="S60" s="171"/>
      <c r="T60" s="105">
        <v>1</v>
      </c>
      <c r="U60" s="105">
        <v>1</v>
      </c>
      <c r="V60" s="185">
        <v>0</v>
      </c>
      <c r="W60" s="104">
        <v>0</v>
      </c>
      <c r="X60" s="105">
        <v>0</v>
      </c>
      <c r="Y60" s="171">
        <v>7376597.6900000004</v>
      </c>
      <c r="Z60"/>
      <c r="AA60"/>
      <c r="AB60"/>
      <c r="AC60"/>
      <c r="AD60"/>
      <c r="AE60"/>
      <c r="AF60"/>
      <c r="AG60"/>
      <c r="AH60"/>
      <c r="AI60"/>
      <c r="AJ60"/>
      <c r="AK60"/>
    </row>
    <row r="61" spans="1:37" x14ac:dyDescent="0.25">
      <c r="A61" s="195" t="s">
        <v>1097</v>
      </c>
      <c r="B61" s="105">
        <v>1</v>
      </c>
      <c r="C61" s="105">
        <v>1</v>
      </c>
      <c r="D61" s="185">
        <v>0</v>
      </c>
      <c r="E61" s="104">
        <v>0</v>
      </c>
      <c r="F61" s="105">
        <v>33</v>
      </c>
      <c r="G61" s="171">
        <v>1614891.56</v>
      </c>
      <c r="H61" s="105"/>
      <c r="I61" s="105"/>
      <c r="J61" s="185"/>
      <c r="K61" s="104"/>
      <c r="L61" s="105"/>
      <c r="M61" s="171"/>
      <c r="N61" s="105"/>
      <c r="O61" s="105"/>
      <c r="P61" s="185"/>
      <c r="Q61" s="104"/>
      <c r="R61" s="105"/>
      <c r="S61" s="171"/>
      <c r="T61" s="105">
        <v>1</v>
      </c>
      <c r="U61" s="105">
        <v>1</v>
      </c>
      <c r="V61" s="185">
        <v>0</v>
      </c>
      <c r="W61" s="104">
        <v>0</v>
      </c>
      <c r="X61" s="105">
        <v>33</v>
      </c>
      <c r="Y61" s="171">
        <v>1614891.56</v>
      </c>
      <c r="Z61"/>
      <c r="AA61"/>
      <c r="AB61"/>
      <c r="AC61"/>
      <c r="AD61"/>
      <c r="AE61"/>
      <c r="AF61"/>
      <c r="AG61"/>
      <c r="AH61"/>
      <c r="AI61"/>
      <c r="AJ61"/>
      <c r="AK61"/>
    </row>
    <row r="62" spans="1:37" x14ac:dyDescent="0.25">
      <c r="A62" s="193" t="s">
        <v>1852</v>
      </c>
      <c r="B62" s="105">
        <v>95</v>
      </c>
      <c r="C62" s="105">
        <v>127</v>
      </c>
      <c r="D62" s="185">
        <v>39</v>
      </c>
      <c r="E62" s="104">
        <v>122737123.72000001</v>
      </c>
      <c r="F62" s="105">
        <v>17340</v>
      </c>
      <c r="G62" s="171">
        <v>1500908629.8900006</v>
      </c>
      <c r="H62" s="105">
        <v>73</v>
      </c>
      <c r="I62" s="105">
        <v>115</v>
      </c>
      <c r="J62" s="185">
        <v>176</v>
      </c>
      <c r="K62" s="104">
        <v>597890196.60000002</v>
      </c>
      <c r="L62" s="105">
        <v>16881</v>
      </c>
      <c r="M62" s="171">
        <v>1073038349.6699997</v>
      </c>
      <c r="N62" s="105">
        <v>44</v>
      </c>
      <c r="O62" s="105">
        <v>69</v>
      </c>
      <c r="P62" s="185">
        <v>40</v>
      </c>
      <c r="Q62" s="104">
        <v>147399982.35999998</v>
      </c>
      <c r="R62" s="105">
        <v>9740</v>
      </c>
      <c r="S62" s="171">
        <v>843302711.43999982</v>
      </c>
      <c r="T62" s="105">
        <v>212</v>
      </c>
      <c r="U62" s="105">
        <v>311</v>
      </c>
      <c r="V62" s="185">
        <v>255</v>
      </c>
      <c r="W62" s="104">
        <v>868027302.67999983</v>
      </c>
      <c r="X62" s="105">
        <v>43961</v>
      </c>
      <c r="Y62" s="171">
        <v>3417249691.0000029</v>
      </c>
      <c r="Z62"/>
      <c r="AA62"/>
      <c r="AB62"/>
      <c r="AC62"/>
      <c r="AD62"/>
      <c r="AE62"/>
      <c r="AF62"/>
      <c r="AG62"/>
      <c r="AH62"/>
      <c r="AI62"/>
      <c r="AJ62"/>
      <c r="AK62"/>
    </row>
    <row r="63" spans="1:37" x14ac:dyDescent="0.25">
      <c r="A63" s="191" t="s">
        <v>1098</v>
      </c>
      <c r="B63" s="105"/>
      <c r="C63" s="105"/>
      <c r="D63" s="185"/>
      <c r="E63" s="104"/>
      <c r="F63" s="105"/>
      <c r="G63" s="171"/>
      <c r="H63" s="105"/>
      <c r="I63" s="105"/>
      <c r="J63" s="185"/>
      <c r="K63" s="104"/>
      <c r="L63" s="105"/>
      <c r="M63" s="171"/>
      <c r="N63" s="105">
        <v>8</v>
      </c>
      <c r="O63" s="105">
        <v>12</v>
      </c>
      <c r="P63" s="185">
        <v>0</v>
      </c>
      <c r="Q63" s="104">
        <v>0</v>
      </c>
      <c r="R63" s="105">
        <v>907</v>
      </c>
      <c r="S63" s="171">
        <v>99538877.530000001</v>
      </c>
      <c r="T63" s="105">
        <v>8</v>
      </c>
      <c r="U63" s="105">
        <v>12</v>
      </c>
      <c r="V63" s="185">
        <v>0</v>
      </c>
      <c r="W63" s="104">
        <v>0</v>
      </c>
      <c r="X63" s="105">
        <v>907</v>
      </c>
      <c r="Y63" s="171">
        <v>99538877.530000001</v>
      </c>
      <c r="Z63"/>
      <c r="AA63"/>
      <c r="AB63"/>
      <c r="AC63"/>
      <c r="AD63"/>
      <c r="AE63"/>
      <c r="AF63"/>
      <c r="AG63"/>
      <c r="AH63"/>
      <c r="AI63"/>
      <c r="AJ63"/>
      <c r="AK63"/>
    </row>
    <row r="64" spans="1:37" x14ac:dyDescent="0.25">
      <c r="A64" s="194" t="s">
        <v>1099</v>
      </c>
      <c r="B64" s="105"/>
      <c r="C64" s="105"/>
      <c r="D64" s="185"/>
      <c r="E64" s="104"/>
      <c r="F64" s="105"/>
      <c r="G64" s="171"/>
      <c r="H64" s="105">
        <v>1</v>
      </c>
      <c r="I64" s="105">
        <v>1</v>
      </c>
      <c r="J64" s="185">
        <v>0</v>
      </c>
      <c r="K64" s="104">
        <v>0</v>
      </c>
      <c r="L64" s="105">
        <v>117</v>
      </c>
      <c r="M64" s="171">
        <v>14311736.210000001</v>
      </c>
      <c r="N64" s="105"/>
      <c r="O64" s="105"/>
      <c r="P64" s="185"/>
      <c r="Q64" s="104"/>
      <c r="R64" s="105"/>
      <c r="S64" s="171"/>
      <c r="T64" s="105">
        <v>1</v>
      </c>
      <c r="U64" s="105">
        <v>1</v>
      </c>
      <c r="V64" s="185">
        <v>0</v>
      </c>
      <c r="W64" s="104">
        <v>0</v>
      </c>
      <c r="X64" s="105">
        <v>117</v>
      </c>
      <c r="Y64" s="171">
        <v>14311736.210000001</v>
      </c>
      <c r="Z64"/>
      <c r="AA64"/>
      <c r="AB64"/>
      <c r="AC64"/>
      <c r="AD64"/>
      <c r="AE64"/>
      <c r="AF64"/>
      <c r="AG64"/>
      <c r="AH64"/>
      <c r="AI64"/>
      <c r="AJ64"/>
      <c r="AK64"/>
    </row>
    <row r="65" spans="1:37" x14ac:dyDescent="0.25">
      <c r="A65" s="194" t="s">
        <v>1100</v>
      </c>
      <c r="B65" s="105">
        <v>20</v>
      </c>
      <c r="C65" s="105">
        <v>52</v>
      </c>
      <c r="D65" s="185">
        <v>13</v>
      </c>
      <c r="E65" s="104">
        <v>36120615.959999993</v>
      </c>
      <c r="F65" s="105">
        <v>1976</v>
      </c>
      <c r="G65" s="171">
        <v>271504745.41000003</v>
      </c>
      <c r="H65" s="105">
        <v>11</v>
      </c>
      <c r="I65" s="105">
        <v>42</v>
      </c>
      <c r="J65" s="185">
        <v>0</v>
      </c>
      <c r="K65" s="104">
        <v>0</v>
      </c>
      <c r="L65" s="105">
        <v>709</v>
      </c>
      <c r="M65" s="171">
        <v>219935903.65000001</v>
      </c>
      <c r="N65" s="105">
        <v>10</v>
      </c>
      <c r="O65" s="105">
        <v>39</v>
      </c>
      <c r="P65" s="185">
        <v>0</v>
      </c>
      <c r="Q65" s="104">
        <v>0</v>
      </c>
      <c r="R65" s="105">
        <v>801</v>
      </c>
      <c r="S65" s="171">
        <v>190564385.23000002</v>
      </c>
      <c r="T65" s="105">
        <v>41</v>
      </c>
      <c r="U65" s="105">
        <v>133</v>
      </c>
      <c r="V65" s="185">
        <v>13</v>
      </c>
      <c r="W65" s="104">
        <v>36120615.959999993</v>
      </c>
      <c r="X65" s="105">
        <v>3486</v>
      </c>
      <c r="Y65" s="171">
        <v>682005034.2900002</v>
      </c>
      <c r="Z65"/>
      <c r="AA65"/>
      <c r="AB65"/>
      <c r="AC65"/>
      <c r="AD65"/>
      <c r="AE65"/>
      <c r="AF65"/>
      <c r="AG65"/>
      <c r="AH65"/>
      <c r="AI65"/>
      <c r="AJ65"/>
      <c r="AK65"/>
    </row>
    <row r="66" spans="1:37" x14ac:dyDescent="0.25">
      <c r="A66" s="194" t="s">
        <v>1103</v>
      </c>
      <c r="B66" s="105"/>
      <c r="C66" s="105"/>
      <c r="D66" s="185"/>
      <c r="E66" s="104"/>
      <c r="F66" s="105"/>
      <c r="G66" s="171"/>
      <c r="H66" s="105"/>
      <c r="I66" s="105"/>
      <c r="J66" s="185"/>
      <c r="K66" s="104"/>
      <c r="L66" s="105"/>
      <c r="M66" s="171"/>
      <c r="N66" s="105">
        <v>1</v>
      </c>
      <c r="O66" s="105">
        <v>2</v>
      </c>
      <c r="P66" s="185">
        <v>0</v>
      </c>
      <c r="Q66" s="104">
        <v>0</v>
      </c>
      <c r="R66" s="105">
        <v>338</v>
      </c>
      <c r="S66" s="171">
        <v>7483778.3900000006</v>
      </c>
      <c r="T66" s="105">
        <v>1</v>
      </c>
      <c r="U66" s="105">
        <v>2</v>
      </c>
      <c r="V66" s="185">
        <v>0</v>
      </c>
      <c r="W66" s="104">
        <v>0</v>
      </c>
      <c r="X66" s="105">
        <v>338</v>
      </c>
      <c r="Y66" s="171">
        <v>7483778.3900000006</v>
      </c>
      <c r="Z66"/>
      <c r="AA66"/>
      <c r="AB66"/>
      <c r="AC66"/>
      <c r="AD66"/>
      <c r="AE66"/>
      <c r="AF66"/>
      <c r="AG66"/>
      <c r="AH66"/>
      <c r="AI66"/>
      <c r="AJ66"/>
      <c r="AK66"/>
    </row>
    <row r="67" spans="1:37" ht="15.75" thickBot="1" x14ac:dyDescent="0.3">
      <c r="A67" s="192" t="s">
        <v>1104</v>
      </c>
      <c r="B67" s="105">
        <v>13</v>
      </c>
      <c r="C67" s="105">
        <v>16</v>
      </c>
      <c r="D67" s="185">
        <v>6</v>
      </c>
      <c r="E67" s="104">
        <v>23581900.799999997</v>
      </c>
      <c r="F67" s="105">
        <v>1223</v>
      </c>
      <c r="G67" s="171">
        <v>194361453.67999998</v>
      </c>
      <c r="H67" s="105">
        <v>11</v>
      </c>
      <c r="I67" s="105">
        <v>11</v>
      </c>
      <c r="J67" s="185">
        <v>6</v>
      </c>
      <c r="K67" s="104">
        <v>16671053.52</v>
      </c>
      <c r="L67" s="105">
        <v>728</v>
      </c>
      <c r="M67" s="171">
        <v>157951884.76000002</v>
      </c>
      <c r="N67" s="105">
        <v>9</v>
      </c>
      <c r="O67" s="105">
        <v>10</v>
      </c>
      <c r="P67" s="185">
        <v>0</v>
      </c>
      <c r="Q67" s="104">
        <v>0</v>
      </c>
      <c r="R67" s="105">
        <v>1094</v>
      </c>
      <c r="S67" s="171">
        <v>181189173.60999998</v>
      </c>
      <c r="T67" s="105">
        <v>33</v>
      </c>
      <c r="U67" s="105">
        <v>37</v>
      </c>
      <c r="V67" s="185">
        <v>12</v>
      </c>
      <c r="W67" s="104">
        <v>40252954.319999993</v>
      </c>
      <c r="X67" s="105">
        <v>3045</v>
      </c>
      <c r="Y67" s="171">
        <v>533502512.05000007</v>
      </c>
      <c r="Z67"/>
      <c r="AA67"/>
      <c r="AB67"/>
      <c r="AC67"/>
      <c r="AD67"/>
      <c r="AE67"/>
      <c r="AF67"/>
      <c r="AG67"/>
      <c r="AH67"/>
      <c r="AI67"/>
      <c r="AJ67"/>
      <c r="AK67"/>
    </row>
    <row r="68" spans="1:37" s="85" customFormat="1" ht="15.75" x14ac:dyDescent="0.25">
      <c r="A68" s="109" t="s">
        <v>1053</v>
      </c>
      <c r="B68" s="107"/>
      <c r="C68" s="107"/>
      <c r="D68" s="122"/>
      <c r="E68" s="108"/>
      <c r="F68" s="107"/>
      <c r="G68" s="172"/>
      <c r="H68" s="198">
        <v>1</v>
      </c>
      <c r="I68" s="198">
        <v>1</v>
      </c>
      <c r="J68" s="199">
        <v>0</v>
      </c>
      <c r="K68" s="200">
        <v>0</v>
      </c>
      <c r="L68" s="198">
        <v>226</v>
      </c>
      <c r="M68" s="202">
        <v>2563495.94</v>
      </c>
      <c r="N68" s="198"/>
      <c r="O68" s="198"/>
      <c r="P68" s="199"/>
      <c r="Q68" s="200"/>
      <c r="R68" s="198"/>
      <c r="S68" s="202"/>
      <c r="T68" s="198">
        <v>1</v>
      </c>
      <c r="U68" s="198">
        <v>1</v>
      </c>
      <c r="V68" s="199">
        <v>0</v>
      </c>
      <c r="W68" s="200">
        <v>0</v>
      </c>
      <c r="X68" s="198">
        <v>226</v>
      </c>
      <c r="Y68" s="202">
        <v>2563495.94</v>
      </c>
      <c r="Z68"/>
      <c r="AA68"/>
      <c r="AB68"/>
      <c r="AC68"/>
      <c r="AD68"/>
      <c r="AE68"/>
      <c r="AF68"/>
      <c r="AG68"/>
      <c r="AH68"/>
      <c r="AI68"/>
      <c r="AJ68"/>
      <c r="AK68"/>
    </row>
    <row r="69" spans="1:37" ht="15.75" thickBot="1" x14ac:dyDescent="0.3">
      <c r="A69" s="81" t="s">
        <v>1852</v>
      </c>
      <c r="B69" s="105"/>
      <c r="C69" s="105"/>
      <c r="D69" s="196"/>
      <c r="E69" s="197"/>
      <c r="F69" s="105"/>
      <c r="G69" s="171"/>
      <c r="H69" s="105">
        <v>1</v>
      </c>
      <c r="I69" s="105">
        <v>1</v>
      </c>
      <c r="J69" s="185">
        <v>0</v>
      </c>
      <c r="K69" s="104">
        <v>0</v>
      </c>
      <c r="L69" s="105">
        <v>226</v>
      </c>
      <c r="M69" s="171">
        <v>2563495.94</v>
      </c>
      <c r="N69" s="105"/>
      <c r="O69" s="105"/>
      <c r="P69" s="185"/>
      <c r="Q69" s="104"/>
      <c r="R69" s="105"/>
      <c r="S69" s="171"/>
      <c r="T69" s="105">
        <v>1</v>
      </c>
      <c r="U69" s="105">
        <v>1</v>
      </c>
      <c r="V69" s="185">
        <v>0</v>
      </c>
      <c r="W69" s="104">
        <v>0</v>
      </c>
      <c r="X69" s="105">
        <v>226</v>
      </c>
      <c r="Y69" s="171">
        <v>2563495.94</v>
      </c>
      <c r="Z69"/>
      <c r="AA69"/>
      <c r="AB69"/>
      <c r="AC69"/>
      <c r="AD69"/>
      <c r="AE69"/>
    </row>
    <row r="70" spans="1:37" ht="15.75" x14ac:dyDescent="0.25">
      <c r="A70" s="106" t="s">
        <v>917</v>
      </c>
      <c r="B70" s="107">
        <v>428</v>
      </c>
      <c r="C70" s="107">
        <v>688</v>
      </c>
      <c r="D70" s="122">
        <v>116</v>
      </c>
      <c r="E70" s="108">
        <v>350919191.08000004</v>
      </c>
      <c r="F70" s="107">
        <v>51994</v>
      </c>
      <c r="G70" s="172">
        <v>6582230559.3600063</v>
      </c>
      <c r="H70" s="107">
        <v>378</v>
      </c>
      <c r="I70" s="107">
        <v>785</v>
      </c>
      <c r="J70" s="122">
        <v>200</v>
      </c>
      <c r="K70" s="108">
        <v>676507675.43999994</v>
      </c>
      <c r="L70" s="107">
        <v>40352</v>
      </c>
      <c r="M70" s="172">
        <v>4599437277.7600002</v>
      </c>
      <c r="N70" s="107">
        <v>331</v>
      </c>
      <c r="O70" s="107">
        <v>740</v>
      </c>
      <c r="P70" s="122">
        <v>40</v>
      </c>
      <c r="Q70" s="108">
        <v>147399982.35999998</v>
      </c>
      <c r="R70" s="107">
        <v>32854</v>
      </c>
      <c r="S70" s="172">
        <v>4451227587.7900019</v>
      </c>
      <c r="T70" s="107">
        <v>1137</v>
      </c>
      <c r="U70" s="107">
        <v>2213</v>
      </c>
      <c r="V70" s="122">
        <v>356</v>
      </c>
      <c r="W70" s="108">
        <v>1174826848.8799999</v>
      </c>
      <c r="X70" s="107">
        <v>125200</v>
      </c>
      <c r="Y70" s="172">
        <v>15632895424.910004</v>
      </c>
      <c r="Z70"/>
      <c r="AA70"/>
      <c r="AB70"/>
      <c r="AC70"/>
      <c r="AD70"/>
      <c r="AE70"/>
    </row>
    <row r="71" spans="1:37" x14ac:dyDescent="0.25">
      <c r="A71"/>
      <c r="B71"/>
      <c r="C71"/>
      <c r="D71"/>
      <c r="E71"/>
      <c r="F71"/>
      <c r="G71"/>
      <c r="H71"/>
      <c r="I71"/>
      <c r="J71"/>
      <c r="K71"/>
      <c r="L71"/>
      <c r="M71"/>
      <c r="N71"/>
      <c r="O71"/>
      <c r="P71"/>
      <c r="Q71"/>
      <c r="R71"/>
      <c r="S71"/>
      <c r="T71"/>
      <c r="U71"/>
      <c r="V71" s="1"/>
      <c r="W71"/>
      <c r="X71"/>
      <c r="Y71"/>
      <c r="Z71"/>
      <c r="AA71"/>
      <c r="AB71"/>
      <c r="AC71"/>
      <c r="AD71"/>
      <c r="AE71"/>
    </row>
    <row r="72" spans="1:37" x14ac:dyDescent="0.25">
      <c r="A72"/>
      <c r="B72"/>
      <c r="C72"/>
      <c r="D72"/>
      <c r="E72"/>
      <c r="F72"/>
      <c r="G72"/>
      <c r="H72"/>
      <c r="I72"/>
      <c r="J72"/>
      <c r="K72"/>
      <c r="L72"/>
      <c r="M72"/>
      <c r="N72"/>
      <c r="O72"/>
      <c r="P72"/>
      <c r="Q72"/>
      <c r="R72"/>
      <c r="S72"/>
      <c r="T72"/>
      <c r="U72"/>
      <c r="V72" s="1"/>
      <c r="W72"/>
      <c r="X72"/>
      <c r="Y72"/>
      <c r="Z72"/>
      <c r="AA72"/>
      <c r="AB72"/>
      <c r="AC72"/>
      <c r="AD72"/>
      <c r="AE72"/>
    </row>
  </sheetData>
  <conditionalFormatting sqref="G2 M2 S2">
    <cfRule type="containsText" dxfId="0" priority="1" operator="containsText" text="Ок">
      <formula>NOT(ISERROR(SEARCH("Ок",G2)))</formula>
    </cfRule>
  </conditionalFormatting>
  <conditionalFormatting sqref="S2 M2 G2">
    <cfRule type="colorScale" priority="2">
      <colorScale>
        <cfvo type="min"/>
        <cfvo type="max"/>
        <color theme="7" tint="0.59999389629810485"/>
        <color rgb="FFFF9900"/>
      </colorScale>
    </cfRule>
  </conditionalFormatting>
  <printOptions horizontalCentered="1"/>
  <pageMargins left="0.31496062992125984" right="0.31496062992125984" top="0.74803149606299213" bottom="0.35433070866141736" header="0.31496062992125984" footer="0.31496062992125984"/>
  <pageSetup paperSize="8" scale="41"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FA58F-A7B1-4BD8-8C24-EB78DE133BB7}">
  <dimension ref="A1:P2343"/>
  <sheetViews>
    <sheetView topLeftCell="P1" zoomScale="80" zoomScaleNormal="80" workbookViewId="0">
      <selection activeCell="Q3" sqref="Q3"/>
    </sheetView>
  </sheetViews>
  <sheetFormatPr defaultRowHeight="15" x14ac:dyDescent="0.25"/>
  <cols>
    <col min="1" max="2" width="0" hidden="1" customWidth="1"/>
    <col min="3" max="3" width="47.42578125" hidden="1" customWidth="1"/>
    <col min="4" max="4" width="12.42578125" hidden="1" customWidth="1"/>
    <col min="5" max="6" width="11.140625" hidden="1" customWidth="1"/>
    <col min="7" max="7" width="9.42578125" hidden="1" customWidth="1"/>
    <col min="8" max="8" width="8.85546875" hidden="1" customWidth="1"/>
    <col min="9" max="9" width="112" hidden="1" customWidth="1"/>
    <col min="10" max="10" width="47.42578125" hidden="1" customWidth="1"/>
    <col min="11" max="11" width="10.85546875" hidden="1" customWidth="1"/>
    <col min="12" max="12" width="11.5703125" hidden="1" customWidth="1"/>
    <col min="13" max="13" width="46.7109375" hidden="1" customWidth="1"/>
    <col min="14" max="14" width="11.85546875" hidden="1" customWidth="1"/>
    <col min="15" max="15" width="9.28515625" hidden="1" customWidth="1"/>
    <col min="16" max="16" width="10.140625" customWidth="1"/>
    <col min="17" max="17" width="13.140625" customWidth="1"/>
    <col min="18" max="18" width="10.140625" bestFit="1" customWidth="1"/>
    <col min="19" max="19" width="7.42578125" bestFit="1" customWidth="1"/>
    <col min="20" max="20" width="11.85546875" bestFit="1" customWidth="1"/>
  </cols>
  <sheetData>
    <row r="1" spans="1:14" x14ac:dyDescent="0.25">
      <c r="A1" s="2" t="s">
        <v>64</v>
      </c>
      <c r="B1" s="2" t="s">
        <v>915</v>
      </c>
      <c r="C1" s="2" t="s">
        <v>60</v>
      </c>
      <c r="D1" s="2" t="s">
        <v>61</v>
      </c>
      <c r="E1" s="2" t="s">
        <v>62</v>
      </c>
      <c r="F1" s="2" t="s">
        <v>1631</v>
      </c>
      <c r="G1" s="2" t="s">
        <v>1064</v>
      </c>
      <c r="H1" s="2" t="s">
        <v>1065</v>
      </c>
      <c r="I1" s="2" t="s">
        <v>1107</v>
      </c>
      <c r="J1" s="2" t="s">
        <v>918</v>
      </c>
      <c r="K1" s="2" t="s">
        <v>919</v>
      </c>
      <c r="L1" s="2" t="s">
        <v>812</v>
      </c>
      <c r="M1" s="2" t="s">
        <v>1062</v>
      </c>
      <c r="N1" s="2" t="s">
        <v>1528</v>
      </c>
    </row>
    <row r="2" spans="1:14" x14ac:dyDescent="0.25">
      <c r="A2" s="2">
        <f t="shared" ref="A2:A65" si="0">ROW()-1</f>
        <v>1</v>
      </c>
      <c r="B2" s="81" t="s">
        <v>1077</v>
      </c>
      <c r="C2" t="s">
        <v>1840</v>
      </c>
      <c r="D2" s="1"/>
      <c r="E2" s="166">
        <v>45657</v>
      </c>
      <c r="F2" s="166"/>
      <c r="G2" t="s">
        <v>1076</v>
      </c>
      <c r="H2" t="s">
        <v>1076</v>
      </c>
      <c r="I2" t="str">
        <f t="shared" ref="I2:I65" si="1">IF(ISBLANK(E2),"",CONCATENATE(YEAR(E2),": ",B2,": ",C2,))</f>
        <v>2024: Александровский муниципальный округ Пермского края: А</v>
      </c>
      <c r="J2" t="str">
        <f t="shared" ref="J2:J65" si="2">IF(ISBLANK(E2),"",CONCATENATE(C2,": ",YEAR(E2),": ",D2))</f>
        <v xml:space="preserve">А: 2024: </v>
      </c>
      <c r="K2" s="167"/>
      <c r="L2" s="166">
        <v>0</v>
      </c>
      <c r="M2" t="str">
        <f t="shared" ref="M2:M65" si="3">IF(ISBLANK(D2),"",CONCATENATE(C2,": ",D2))</f>
        <v/>
      </c>
      <c r="N2" s="166" t="e">
        <f>VLOOKUP(M2,#REF!,2,0)</f>
        <v>#REF!</v>
      </c>
    </row>
    <row r="3" spans="1:14" x14ac:dyDescent="0.25">
      <c r="A3" s="2">
        <f t="shared" si="0"/>
        <v>2</v>
      </c>
      <c r="B3" s="81" t="s">
        <v>1581</v>
      </c>
      <c r="C3" t="s">
        <v>1840</v>
      </c>
      <c r="D3" s="1"/>
      <c r="E3" s="166">
        <v>45657</v>
      </c>
      <c r="F3" s="166"/>
      <c r="G3" t="s">
        <v>1076</v>
      </c>
      <c r="H3" t="s">
        <v>1076</v>
      </c>
      <c r="I3" t="str">
        <f t="shared" si="1"/>
        <v>2024: Бардымский муниципальный округ Пермского края: А</v>
      </c>
      <c r="J3" t="str">
        <f t="shared" si="2"/>
        <v xml:space="preserve">А: 2024: </v>
      </c>
      <c r="K3" s="167"/>
      <c r="L3" s="166">
        <v>0</v>
      </c>
      <c r="M3" t="str">
        <f t="shared" si="3"/>
        <v/>
      </c>
      <c r="N3" s="166" t="e">
        <f>VLOOKUP(M3,#REF!,2,0)</f>
        <v>#REF!</v>
      </c>
    </row>
    <row r="4" spans="1:14" x14ac:dyDescent="0.25">
      <c r="A4" s="2">
        <f t="shared" si="0"/>
        <v>3</v>
      </c>
      <c r="B4" s="81" t="s">
        <v>1078</v>
      </c>
      <c r="C4" t="s">
        <v>1840</v>
      </c>
      <c r="D4" s="1"/>
      <c r="E4" s="166">
        <v>45657</v>
      </c>
      <c r="F4" s="166"/>
      <c r="G4" t="s">
        <v>1076</v>
      </c>
      <c r="H4" t="s">
        <v>1076</v>
      </c>
      <c r="I4" t="str">
        <f t="shared" si="1"/>
        <v>2024: Березовский муниципальный округ Пермского края: А</v>
      </c>
      <c r="J4" t="str">
        <f t="shared" si="2"/>
        <v xml:space="preserve">А: 2024: </v>
      </c>
      <c r="K4" s="167"/>
      <c r="L4" s="166">
        <v>0</v>
      </c>
      <c r="M4" t="str">
        <f t="shared" si="3"/>
        <v/>
      </c>
      <c r="N4" s="166" t="e">
        <f>VLOOKUP(M4,#REF!,2,0)</f>
        <v>#REF!</v>
      </c>
    </row>
    <row r="5" spans="1:14" x14ac:dyDescent="0.25">
      <c r="A5" s="2">
        <f t="shared" si="0"/>
        <v>4</v>
      </c>
      <c r="B5" s="81" t="s">
        <v>1841</v>
      </c>
      <c r="C5" t="s">
        <v>1840</v>
      </c>
      <c r="D5" s="1"/>
      <c r="E5" s="166">
        <v>45657</v>
      </c>
      <c r="F5" s="166"/>
      <c r="G5" t="s">
        <v>1076</v>
      </c>
      <c r="H5" t="s">
        <v>1076</v>
      </c>
      <c r="I5" t="str">
        <f t="shared" si="1"/>
        <v>2024: Большесосновский муниципальный округ Пермского края: А</v>
      </c>
      <c r="J5" t="str">
        <f t="shared" si="2"/>
        <v xml:space="preserve">А: 2024: </v>
      </c>
      <c r="K5" s="167"/>
      <c r="L5" s="166">
        <v>0</v>
      </c>
      <c r="M5" t="str">
        <f t="shared" si="3"/>
        <v/>
      </c>
      <c r="N5" s="166" t="e">
        <f>VLOOKUP(M5,#REF!,2,0)</f>
        <v>#REF!</v>
      </c>
    </row>
    <row r="6" spans="1:14" x14ac:dyDescent="0.25">
      <c r="A6" s="2">
        <f t="shared" si="0"/>
        <v>5</v>
      </c>
      <c r="B6" s="81" t="s">
        <v>1842</v>
      </c>
      <c r="C6" t="s">
        <v>1840</v>
      </c>
      <c r="D6" s="1"/>
      <c r="E6" s="166">
        <v>45657</v>
      </c>
      <c r="F6" s="166"/>
      <c r="G6" t="s">
        <v>1076</v>
      </c>
      <c r="H6" t="s">
        <v>1076</v>
      </c>
      <c r="I6" t="str">
        <f t="shared" si="1"/>
        <v>2024: Муниципальное образование Верещагинский городской округ Пермского края: А</v>
      </c>
      <c r="J6" t="str">
        <f t="shared" si="2"/>
        <v xml:space="preserve">А: 2024: </v>
      </c>
      <c r="K6" s="167"/>
      <c r="L6" s="166">
        <v>0</v>
      </c>
      <c r="M6" t="str">
        <f t="shared" si="3"/>
        <v/>
      </c>
      <c r="N6" s="166" t="e">
        <f>VLOOKUP(M6,#REF!,2,0)</f>
        <v>#REF!</v>
      </c>
    </row>
    <row r="7" spans="1:14" x14ac:dyDescent="0.25">
      <c r="A7" s="2">
        <f t="shared" si="0"/>
        <v>6</v>
      </c>
      <c r="B7" s="81" t="s">
        <v>1080</v>
      </c>
      <c r="C7" t="s">
        <v>1840</v>
      </c>
      <c r="D7" s="1"/>
      <c r="E7" s="166">
        <v>45657</v>
      </c>
      <c r="F7" s="166"/>
      <c r="G7" t="s">
        <v>1076</v>
      </c>
      <c r="H7" t="s">
        <v>1076</v>
      </c>
      <c r="I7" t="str">
        <f t="shared" si="1"/>
        <v>2024: Гайнский муниципальный округ Пермского края: А</v>
      </c>
      <c r="J7" t="str">
        <f t="shared" si="2"/>
        <v xml:space="preserve">А: 2024: </v>
      </c>
      <c r="K7" s="167"/>
      <c r="L7" s="166">
        <v>0</v>
      </c>
      <c r="M7" t="str">
        <f t="shared" si="3"/>
        <v/>
      </c>
      <c r="N7" s="166" t="e">
        <f>VLOOKUP(M7,#REF!,2,0)</f>
        <v>#REF!</v>
      </c>
    </row>
    <row r="8" spans="1:14" x14ac:dyDescent="0.25">
      <c r="A8" s="2">
        <f t="shared" si="0"/>
        <v>7</v>
      </c>
      <c r="B8" s="81" t="s">
        <v>1081</v>
      </c>
      <c r="C8" t="s">
        <v>1840</v>
      </c>
      <c r="D8" s="1"/>
      <c r="E8" s="166">
        <v>45657</v>
      </c>
      <c r="F8" s="166"/>
      <c r="G8" t="s">
        <v>1076</v>
      </c>
      <c r="H8" t="s">
        <v>1076</v>
      </c>
      <c r="I8" t="str">
        <f t="shared" si="1"/>
        <v>2024: Горнозаводской городской округ Пермского края: А</v>
      </c>
      <c r="J8" t="str">
        <f t="shared" si="2"/>
        <v xml:space="preserve">А: 2024: </v>
      </c>
      <c r="K8" s="167"/>
      <c r="L8" s="166">
        <v>0</v>
      </c>
      <c r="M8" t="str">
        <f t="shared" si="3"/>
        <v/>
      </c>
      <c r="N8" s="166" t="e">
        <f>VLOOKUP(M8,#REF!,2,0)</f>
        <v>#REF!</v>
      </c>
    </row>
    <row r="9" spans="1:14" x14ac:dyDescent="0.25">
      <c r="A9" s="2">
        <f t="shared" si="0"/>
        <v>8</v>
      </c>
      <c r="B9" s="81" t="s">
        <v>1091</v>
      </c>
      <c r="C9" t="s">
        <v>1840</v>
      </c>
      <c r="D9" s="1"/>
      <c r="E9" s="166">
        <v>45657</v>
      </c>
      <c r="F9" s="166"/>
      <c r="G9" t="s">
        <v>1076</v>
      </c>
      <c r="H9" t="s">
        <v>1076</v>
      </c>
      <c r="I9" t="str">
        <f t="shared" si="1"/>
        <v>2024: Муниципальное образование "Город Березники" Пермского края: А</v>
      </c>
      <c r="J9" t="str">
        <f t="shared" si="2"/>
        <v xml:space="preserve">А: 2024: </v>
      </c>
      <c r="K9" s="167"/>
      <c r="L9" s="166">
        <v>0</v>
      </c>
      <c r="M9" t="str">
        <f t="shared" si="3"/>
        <v/>
      </c>
      <c r="N9" s="166" t="e">
        <f>VLOOKUP(M9,#REF!,2,0)</f>
        <v>#REF!</v>
      </c>
    </row>
    <row r="10" spans="1:14" x14ac:dyDescent="0.25">
      <c r="A10" s="2">
        <f t="shared" si="0"/>
        <v>9</v>
      </c>
      <c r="B10" s="81" t="s">
        <v>1843</v>
      </c>
      <c r="C10" t="s">
        <v>1840</v>
      </c>
      <c r="D10" s="1"/>
      <c r="E10" s="166">
        <v>45657</v>
      </c>
      <c r="F10" s="166"/>
      <c r="G10" t="s">
        <v>1076</v>
      </c>
      <c r="H10" t="s">
        <v>1076</v>
      </c>
      <c r="I10" t="str">
        <f t="shared" si="1"/>
        <v>2024: Губахинский муниципальный округ Пермского края: А</v>
      </c>
      <c r="J10" t="str">
        <f t="shared" si="2"/>
        <v xml:space="preserve">А: 2024: </v>
      </c>
      <c r="K10" s="167"/>
      <c r="L10" s="166">
        <v>0</v>
      </c>
      <c r="M10" t="str">
        <f t="shared" si="3"/>
        <v/>
      </c>
      <c r="N10" s="166" t="e">
        <f>VLOOKUP(M10,#REF!,2,0)</f>
        <v>#REF!</v>
      </c>
    </row>
    <row r="11" spans="1:14" x14ac:dyDescent="0.25">
      <c r="A11" s="2">
        <f t="shared" si="0"/>
        <v>10</v>
      </c>
      <c r="B11" s="81" t="s">
        <v>1082</v>
      </c>
      <c r="C11" t="s">
        <v>1840</v>
      </c>
      <c r="D11" s="1"/>
      <c r="E11" s="166">
        <v>45657</v>
      </c>
      <c r="F11" s="166"/>
      <c r="G11" t="s">
        <v>1076</v>
      </c>
      <c r="H11" t="s">
        <v>1076</v>
      </c>
      <c r="I11" t="str">
        <f t="shared" si="1"/>
        <v>2024: Добрянский городской округ Пермского края: А</v>
      </c>
      <c r="J11" t="str">
        <f t="shared" si="2"/>
        <v xml:space="preserve">А: 2024: </v>
      </c>
      <c r="K11" s="167"/>
      <c r="L11" s="166">
        <v>0</v>
      </c>
      <c r="M11" t="str">
        <f t="shared" si="3"/>
        <v/>
      </c>
      <c r="N11" s="166" t="e">
        <f>VLOOKUP(M11,#REF!,2,0)</f>
        <v>#REF!</v>
      </c>
    </row>
    <row r="12" spans="1:14" x14ac:dyDescent="0.25">
      <c r="A12" s="2">
        <f t="shared" si="0"/>
        <v>11</v>
      </c>
      <c r="B12" s="81" t="s">
        <v>1844</v>
      </c>
      <c r="C12" t="s">
        <v>1840</v>
      </c>
      <c r="D12" s="1"/>
      <c r="E12" s="166">
        <v>45657</v>
      </c>
      <c r="F12" s="166"/>
      <c r="G12" t="s">
        <v>1076</v>
      </c>
      <c r="H12" t="s">
        <v>1076</v>
      </c>
      <c r="I12" t="str">
        <f t="shared" si="1"/>
        <v>2024: Еловский муниципальный округ Пермского края: А</v>
      </c>
      <c r="J12" t="str">
        <f t="shared" si="2"/>
        <v xml:space="preserve">А: 2024: </v>
      </c>
      <c r="K12" s="167"/>
      <c r="L12" s="166">
        <v>0</v>
      </c>
      <c r="M12" t="str">
        <f t="shared" si="3"/>
        <v/>
      </c>
      <c r="N12" s="166" t="e">
        <f>VLOOKUP(M12,#REF!,2,0)</f>
        <v>#REF!</v>
      </c>
    </row>
    <row r="13" spans="1:14" x14ac:dyDescent="0.25">
      <c r="A13" s="2">
        <f t="shared" si="0"/>
        <v>12</v>
      </c>
      <c r="B13" s="81" t="s">
        <v>1105</v>
      </c>
      <c r="C13" t="s">
        <v>1840</v>
      </c>
      <c r="D13" s="1"/>
      <c r="E13" s="166">
        <v>45657</v>
      </c>
      <c r="F13" s="166"/>
      <c r="G13" t="s">
        <v>1076</v>
      </c>
      <c r="H13" t="s">
        <v>1076</v>
      </c>
      <c r="I13" t="str">
        <f t="shared" si="1"/>
        <v>2024: Городской округ закрытое административно-территориальное образование Звездный Пермского края: А</v>
      </c>
      <c r="J13" t="str">
        <f t="shared" si="2"/>
        <v xml:space="preserve">А: 2024: </v>
      </c>
      <c r="K13" s="167"/>
      <c r="L13" s="166">
        <v>0</v>
      </c>
      <c r="M13" t="str">
        <f t="shared" si="3"/>
        <v/>
      </c>
      <c r="N13" s="166" t="e">
        <f>VLOOKUP(M13,#REF!,2,0)</f>
        <v>#REF!</v>
      </c>
    </row>
    <row r="14" spans="1:14" x14ac:dyDescent="0.25">
      <c r="A14" s="2">
        <f t="shared" si="0"/>
        <v>13</v>
      </c>
      <c r="B14" s="81" t="s">
        <v>1083</v>
      </c>
      <c r="C14" t="s">
        <v>1840</v>
      </c>
      <c r="D14" s="1"/>
      <c r="E14" s="166">
        <v>45657</v>
      </c>
      <c r="F14" s="166"/>
      <c r="G14" t="s">
        <v>1076</v>
      </c>
      <c r="H14" t="s">
        <v>1076</v>
      </c>
      <c r="I14" t="str">
        <f t="shared" si="1"/>
        <v>2024: Ильинский городской округ Пермского края: А</v>
      </c>
      <c r="J14" t="str">
        <f t="shared" si="2"/>
        <v xml:space="preserve">А: 2024: </v>
      </c>
      <c r="K14" s="167"/>
      <c r="L14" s="166">
        <v>0</v>
      </c>
      <c r="M14" t="str">
        <f t="shared" si="3"/>
        <v/>
      </c>
      <c r="N14" s="166" t="e">
        <f>VLOOKUP(M14,#REF!,2,0)</f>
        <v>#REF!</v>
      </c>
    </row>
    <row r="15" spans="1:14" x14ac:dyDescent="0.25">
      <c r="A15" s="2">
        <f t="shared" si="0"/>
        <v>14</v>
      </c>
      <c r="B15" s="81" t="s">
        <v>1845</v>
      </c>
      <c r="C15" t="s">
        <v>1840</v>
      </c>
      <c r="D15" s="1"/>
      <c r="E15" s="166">
        <v>45657</v>
      </c>
      <c r="F15" s="166"/>
      <c r="G15" t="s">
        <v>1076</v>
      </c>
      <c r="H15" t="s">
        <v>1076</v>
      </c>
      <c r="I15" t="str">
        <f t="shared" si="1"/>
        <v>2024: Муниципальное образование Карагайский муниципальный округ Пермского края: А</v>
      </c>
      <c r="J15" t="str">
        <f t="shared" si="2"/>
        <v xml:space="preserve">А: 2024: </v>
      </c>
      <c r="K15" s="167"/>
      <c r="L15" s="166">
        <v>0</v>
      </c>
      <c r="M15" t="str">
        <f t="shared" si="3"/>
        <v/>
      </c>
      <c r="N15" s="166" t="e">
        <f>VLOOKUP(M15,#REF!,2,0)</f>
        <v>#REF!</v>
      </c>
    </row>
    <row r="16" spans="1:14" x14ac:dyDescent="0.25">
      <c r="A16" s="2">
        <f t="shared" si="0"/>
        <v>15</v>
      </c>
      <c r="B16" s="81" t="s">
        <v>1846</v>
      </c>
      <c r="C16" t="s">
        <v>1840</v>
      </c>
      <c r="D16" s="1"/>
      <c r="E16" s="166">
        <v>45657</v>
      </c>
      <c r="F16" s="166"/>
      <c r="G16" t="s">
        <v>1076</v>
      </c>
      <c r="H16" t="s">
        <v>1076</v>
      </c>
      <c r="I16" t="str">
        <f t="shared" si="1"/>
        <v>2024: Городской округ "Город Кизел" Пермского края: А</v>
      </c>
      <c r="J16" t="str">
        <f t="shared" si="2"/>
        <v xml:space="preserve">А: 2024: </v>
      </c>
      <c r="K16" s="167"/>
      <c r="L16" s="166">
        <v>0</v>
      </c>
      <c r="M16" t="str">
        <f t="shared" si="3"/>
        <v/>
      </c>
      <c r="N16" s="166" t="e">
        <f>VLOOKUP(M16,#REF!,2,0)</f>
        <v>#REF!</v>
      </c>
    </row>
    <row r="17" spans="1:14" x14ac:dyDescent="0.25">
      <c r="A17" s="2">
        <f t="shared" si="0"/>
        <v>16</v>
      </c>
      <c r="B17" s="81" t="s">
        <v>1847</v>
      </c>
      <c r="C17" t="s">
        <v>1840</v>
      </c>
      <c r="D17" s="1"/>
      <c r="E17" s="166">
        <v>45657</v>
      </c>
      <c r="F17" s="166"/>
      <c r="G17" t="s">
        <v>1076</v>
      </c>
      <c r="H17" t="s">
        <v>1076</v>
      </c>
      <c r="I17" t="str">
        <f t="shared" si="1"/>
        <v>2024: Кишертский муниципальный округ Пермского края: А</v>
      </c>
      <c r="J17" t="str">
        <f t="shared" si="2"/>
        <v xml:space="preserve">А: 2024: </v>
      </c>
      <c r="K17" s="167"/>
      <c r="L17" s="166">
        <v>0</v>
      </c>
      <c r="M17" t="str">
        <f t="shared" si="3"/>
        <v/>
      </c>
      <c r="N17" s="166" t="e">
        <f>VLOOKUP(M17,#REF!,2,0)</f>
        <v>#REF!</v>
      </c>
    </row>
    <row r="18" spans="1:14" x14ac:dyDescent="0.25">
      <c r="A18" s="2">
        <f t="shared" si="0"/>
        <v>17</v>
      </c>
      <c r="B18" s="81" t="s">
        <v>1848</v>
      </c>
      <c r="C18" t="s">
        <v>1840</v>
      </c>
      <c r="D18" s="1"/>
      <c r="E18" s="166">
        <v>45657</v>
      </c>
      <c r="F18" s="166"/>
      <c r="G18" t="s">
        <v>1076</v>
      </c>
      <c r="H18" t="s">
        <v>1076</v>
      </c>
      <c r="I18" t="str">
        <f t="shared" si="1"/>
        <v>2024: Косинский муниципальный округ Пермского края: А</v>
      </c>
      <c r="J18" t="str">
        <f t="shared" si="2"/>
        <v xml:space="preserve">А: 2024: </v>
      </c>
      <c r="K18" s="167"/>
      <c r="L18" s="166">
        <v>0</v>
      </c>
      <c r="M18" t="str">
        <f t="shared" si="3"/>
        <v/>
      </c>
      <c r="N18" s="166" t="e">
        <f>VLOOKUP(M18,#REF!,2,0)</f>
        <v>#REF!</v>
      </c>
    </row>
    <row r="19" spans="1:14" x14ac:dyDescent="0.25">
      <c r="A19" s="2">
        <f t="shared" si="0"/>
        <v>18</v>
      </c>
      <c r="B19" s="81" t="s">
        <v>1849</v>
      </c>
      <c r="C19" t="s">
        <v>1840</v>
      </c>
      <c r="D19" s="1"/>
      <c r="E19" s="166">
        <v>45657</v>
      </c>
      <c r="F19" s="166"/>
      <c r="G19" t="s">
        <v>1076</v>
      </c>
      <c r="H19" t="s">
        <v>1076</v>
      </c>
      <c r="I19" t="str">
        <f t="shared" si="1"/>
        <v>2024: Кочевский муниципальный округ Пермского края: А</v>
      </c>
      <c r="J19" t="str">
        <f t="shared" si="2"/>
        <v xml:space="preserve">А: 2024: </v>
      </c>
      <c r="K19" s="167"/>
      <c r="L19" s="166">
        <v>0</v>
      </c>
      <c r="M19" t="str">
        <f t="shared" si="3"/>
        <v/>
      </c>
      <c r="N19" s="166" t="e">
        <f>VLOOKUP(M19,#REF!,2,0)</f>
        <v>#REF!</v>
      </c>
    </row>
    <row r="20" spans="1:14" x14ac:dyDescent="0.25">
      <c r="A20" s="2">
        <f t="shared" si="0"/>
        <v>19</v>
      </c>
      <c r="B20" s="81" t="s">
        <v>1086</v>
      </c>
      <c r="C20" t="s">
        <v>1840</v>
      </c>
      <c r="D20" s="1"/>
      <c r="E20" s="166">
        <v>45657</v>
      </c>
      <c r="F20" s="166"/>
      <c r="G20" t="s">
        <v>1076</v>
      </c>
      <c r="H20" t="s">
        <v>1076</v>
      </c>
      <c r="I20" t="str">
        <f t="shared" si="1"/>
        <v>2024: Красновишерский городской округ Пермского края: А</v>
      </c>
      <c r="J20" t="str">
        <f t="shared" si="2"/>
        <v xml:space="preserve">А: 2024: </v>
      </c>
      <c r="K20" s="167"/>
      <c r="L20" s="166">
        <v>0</v>
      </c>
      <c r="M20" t="str">
        <f t="shared" si="3"/>
        <v/>
      </c>
      <c r="N20" s="166" t="e">
        <f>VLOOKUP(M20,#REF!,2,0)</f>
        <v>#REF!</v>
      </c>
    </row>
    <row r="21" spans="1:14" x14ac:dyDescent="0.25">
      <c r="A21" s="2">
        <f t="shared" si="0"/>
        <v>20</v>
      </c>
      <c r="B21" s="81" t="s">
        <v>1087</v>
      </c>
      <c r="C21" t="s">
        <v>1840</v>
      </c>
      <c r="D21" s="1"/>
      <c r="E21" s="166">
        <v>45657</v>
      </c>
      <c r="F21" s="166"/>
      <c r="G21" t="s">
        <v>1076</v>
      </c>
      <c r="H21" t="s">
        <v>1076</v>
      </c>
      <c r="I21" t="str">
        <f t="shared" si="1"/>
        <v>2024: Краснокамский городской округ Пермского края: А</v>
      </c>
      <c r="J21" t="str">
        <f t="shared" si="2"/>
        <v xml:space="preserve">А: 2024: </v>
      </c>
      <c r="K21" s="167"/>
      <c r="L21" s="166">
        <v>0</v>
      </c>
      <c r="M21" t="str">
        <f t="shared" si="3"/>
        <v/>
      </c>
      <c r="N21" s="166" t="e">
        <f>VLOOKUP(M21,#REF!,2,0)</f>
        <v>#REF!</v>
      </c>
    </row>
    <row r="22" spans="1:14" x14ac:dyDescent="0.25">
      <c r="A22" s="2">
        <f t="shared" si="0"/>
        <v>21</v>
      </c>
      <c r="B22" s="81" t="s">
        <v>1088</v>
      </c>
      <c r="C22" t="s">
        <v>1840</v>
      </c>
      <c r="D22" s="1"/>
      <c r="E22" s="166">
        <v>45657</v>
      </c>
      <c r="F22" s="166"/>
      <c r="G22" t="s">
        <v>1076</v>
      </c>
      <c r="H22" t="s">
        <v>1076</v>
      </c>
      <c r="I22" t="str">
        <f t="shared" si="1"/>
        <v>2024: Кудымкарский муниципальный округ Пермского края: А</v>
      </c>
      <c r="J22" t="str">
        <f t="shared" si="2"/>
        <v xml:space="preserve">А: 2024: </v>
      </c>
      <c r="K22" s="167"/>
      <c r="L22" s="166">
        <v>0</v>
      </c>
      <c r="M22" t="str">
        <f t="shared" si="3"/>
        <v/>
      </c>
      <c r="N22" s="166" t="e">
        <f>VLOOKUP(M22,#REF!,2,0)</f>
        <v>#REF!</v>
      </c>
    </row>
    <row r="23" spans="1:14" x14ac:dyDescent="0.25">
      <c r="A23" s="2">
        <f t="shared" si="0"/>
        <v>22</v>
      </c>
      <c r="B23" s="81" t="s">
        <v>1850</v>
      </c>
      <c r="C23" t="s">
        <v>1840</v>
      </c>
      <c r="D23" s="1"/>
      <c r="E23" s="166">
        <v>45657</v>
      </c>
      <c r="F23" s="166"/>
      <c r="G23" t="s">
        <v>1076</v>
      </c>
      <c r="H23" t="s">
        <v>1076</v>
      </c>
      <c r="I23" t="str">
        <f t="shared" si="1"/>
        <v>2024: Куединский муниципальный округ Пермского края: А</v>
      </c>
      <c r="J23" t="str">
        <f t="shared" si="2"/>
        <v xml:space="preserve">А: 2024: </v>
      </c>
      <c r="K23" s="167"/>
      <c r="L23" s="166">
        <v>0</v>
      </c>
      <c r="M23" t="str">
        <f t="shared" si="3"/>
        <v/>
      </c>
      <c r="N23" s="166" t="e">
        <f>VLOOKUP(M23,#REF!,2,0)</f>
        <v>#REF!</v>
      </c>
    </row>
    <row r="24" spans="1:14" x14ac:dyDescent="0.25">
      <c r="A24" s="2">
        <f t="shared" si="0"/>
        <v>23</v>
      </c>
      <c r="B24" s="81" t="s">
        <v>1089</v>
      </c>
      <c r="C24" t="s">
        <v>1840</v>
      </c>
      <c r="D24" s="1"/>
      <c r="E24" s="166">
        <v>45657</v>
      </c>
      <c r="F24" s="166"/>
      <c r="G24" t="s">
        <v>1076</v>
      </c>
      <c r="H24" t="s">
        <v>1076</v>
      </c>
      <c r="I24" t="str">
        <f t="shared" si="1"/>
        <v>2024: Кунгурский муниципальный округ Пермского края: А</v>
      </c>
      <c r="J24" t="str">
        <f t="shared" si="2"/>
        <v xml:space="preserve">А: 2024: </v>
      </c>
      <c r="K24" s="167"/>
      <c r="L24" s="166">
        <v>0</v>
      </c>
      <c r="M24" t="str">
        <f t="shared" si="3"/>
        <v/>
      </c>
      <c r="N24" s="166" t="e">
        <f>VLOOKUP(M24,#REF!,2,0)</f>
        <v>#REF!</v>
      </c>
    </row>
    <row r="25" spans="1:14" x14ac:dyDescent="0.25">
      <c r="A25" s="2">
        <f t="shared" si="0"/>
        <v>24</v>
      </c>
      <c r="B25" s="81" t="s">
        <v>1090</v>
      </c>
      <c r="C25" t="s">
        <v>1840</v>
      </c>
      <c r="D25" s="1"/>
      <c r="E25" s="166">
        <v>45657</v>
      </c>
      <c r="F25" s="166"/>
      <c r="G25" t="s">
        <v>1076</v>
      </c>
      <c r="H25" t="s">
        <v>1076</v>
      </c>
      <c r="I25" t="str">
        <f t="shared" si="1"/>
        <v>2024: Лысьвенский городской округ Пермского края: А</v>
      </c>
      <c r="J25" t="str">
        <f t="shared" si="2"/>
        <v xml:space="preserve">А: 2024: </v>
      </c>
      <c r="K25" s="167"/>
      <c r="L25" s="166">
        <v>0</v>
      </c>
      <c r="M25" t="str">
        <f t="shared" si="3"/>
        <v/>
      </c>
      <c r="N25" s="166" t="e">
        <f>VLOOKUP(M25,#REF!,2,0)</f>
        <v>#REF!</v>
      </c>
    </row>
    <row r="26" spans="1:14" x14ac:dyDescent="0.25">
      <c r="A26" s="2">
        <f t="shared" si="0"/>
        <v>25</v>
      </c>
      <c r="B26" s="81" t="s">
        <v>1092</v>
      </c>
      <c r="C26" t="s">
        <v>1840</v>
      </c>
      <c r="D26" s="1"/>
      <c r="E26" s="166">
        <v>45657</v>
      </c>
      <c r="F26" s="166"/>
      <c r="G26" t="s">
        <v>1076</v>
      </c>
      <c r="H26" t="s">
        <v>1076</v>
      </c>
      <c r="I26" t="str">
        <f t="shared" si="1"/>
        <v>2024: Нытвенский городской округ Пермского края: А</v>
      </c>
      <c r="J26" t="str">
        <f t="shared" si="2"/>
        <v xml:space="preserve">А: 2024: </v>
      </c>
      <c r="K26" s="167"/>
      <c r="L26" s="166">
        <v>0</v>
      </c>
      <c r="M26" t="str">
        <f t="shared" si="3"/>
        <v/>
      </c>
      <c r="N26" s="166" t="e">
        <f>VLOOKUP(M26,#REF!,2,0)</f>
        <v>#REF!</v>
      </c>
    </row>
    <row r="27" spans="1:14" x14ac:dyDescent="0.25">
      <c r="A27" s="2">
        <f t="shared" si="0"/>
        <v>26</v>
      </c>
      <c r="B27" s="81" t="s">
        <v>1093</v>
      </c>
      <c r="C27" t="s">
        <v>1840</v>
      </c>
      <c r="D27" s="1"/>
      <c r="E27" s="166">
        <v>45657</v>
      </c>
      <c r="F27" s="166"/>
      <c r="G27" t="s">
        <v>1076</v>
      </c>
      <c r="H27" t="s">
        <v>1076</v>
      </c>
      <c r="I27" t="str">
        <f t="shared" si="1"/>
        <v>2024: Октябрьский городской округ Пермского края: А</v>
      </c>
      <c r="J27" t="str">
        <f t="shared" si="2"/>
        <v xml:space="preserve">А: 2024: </v>
      </c>
      <c r="K27" s="167"/>
      <c r="L27" s="166">
        <v>0</v>
      </c>
      <c r="M27" t="str">
        <f t="shared" si="3"/>
        <v/>
      </c>
      <c r="N27" s="166" t="e">
        <f>VLOOKUP(M27,#REF!,2,0)</f>
        <v>#REF!</v>
      </c>
    </row>
    <row r="28" spans="1:14" x14ac:dyDescent="0.25">
      <c r="A28" s="2">
        <f t="shared" si="0"/>
        <v>27</v>
      </c>
      <c r="B28" s="81" t="s">
        <v>1094</v>
      </c>
      <c r="C28" t="s">
        <v>1840</v>
      </c>
      <c r="D28" s="1"/>
      <c r="E28" s="166">
        <v>45657</v>
      </c>
      <c r="F28" s="166"/>
      <c r="G28" t="s">
        <v>1076</v>
      </c>
      <c r="H28" t="s">
        <v>1076</v>
      </c>
      <c r="I28" t="str">
        <f t="shared" si="1"/>
        <v>2024: Ординский муниципальный округ Пермского края: А</v>
      </c>
      <c r="J28" t="str">
        <f t="shared" si="2"/>
        <v xml:space="preserve">А: 2024: </v>
      </c>
      <c r="K28" s="167"/>
      <c r="L28" s="166">
        <v>0</v>
      </c>
      <c r="M28" t="str">
        <f t="shared" si="3"/>
        <v/>
      </c>
      <c r="N28" s="166" t="e">
        <f>VLOOKUP(M28,#REF!,2,0)</f>
        <v>#REF!</v>
      </c>
    </row>
    <row r="29" spans="1:14" x14ac:dyDescent="0.25">
      <c r="A29" s="2">
        <f t="shared" si="0"/>
        <v>28</v>
      </c>
      <c r="B29" s="81" t="s">
        <v>1095</v>
      </c>
      <c r="C29" t="s">
        <v>1840</v>
      </c>
      <c r="D29" s="1"/>
      <c r="E29" s="166">
        <v>45657</v>
      </c>
      <c r="F29" s="166"/>
      <c r="G29" t="s">
        <v>1076</v>
      </c>
      <c r="H29" t="s">
        <v>1076</v>
      </c>
      <c r="I29" t="str">
        <f t="shared" si="1"/>
        <v>2024: Осинский городской округ Пермского края: А</v>
      </c>
      <c r="J29" t="str">
        <f t="shared" si="2"/>
        <v xml:space="preserve">А: 2024: </v>
      </c>
      <c r="K29" s="167"/>
      <c r="L29" s="166">
        <v>0</v>
      </c>
      <c r="M29" t="str">
        <f t="shared" si="3"/>
        <v/>
      </c>
      <c r="N29" s="166" t="e">
        <f>VLOOKUP(M29,#REF!,2,0)</f>
        <v>#REF!</v>
      </c>
    </row>
    <row r="30" spans="1:14" x14ac:dyDescent="0.25">
      <c r="A30" s="2">
        <f t="shared" si="0"/>
        <v>29</v>
      </c>
      <c r="B30" s="81" t="s">
        <v>1096</v>
      </c>
      <c r="C30" t="s">
        <v>1840</v>
      </c>
      <c r="D30" s="1"/>
      <c r="E30" s="166">
        <v>45657</v>
      </c>
      <c r="F30" s="166"/>
      <c r="G30" t="s">
        <v>1076</v>
      </c>
      <c r="H30" t="s">
        <v>1076</v>
      </c>
      <c r="I30" t="str">
        <f t="shared" si="1"/>
        <v>2024: Оханский городской округ Пермского края: А</v>
      </c>
      <c r="J30" t="str">
        <f t="shared" si="2"/>
        <v xml:space="preserve">А: 2024: </v>
      </c>
      <c r="K30" s="167"/>
      <c r="L30" s="166">
        <v>0</v>
      </c>
      <c r="M30" t="str">
        <f t="shared" si="3"/>
        <v/>
      </c>
      <c r="N30" s="166" t="e">
        <f>VLOOKUP(M30,#REF!,2,0)</f>
        <v>#REF!</v>
      </c>
    </row>
    <row r="31" spans="1:14" x14ac:dyDescent="0.25">
      <c r="A31" s="2">
        <f t="shared" si="0"/>
        <v>30</v>
      </c>
      <c r="B31" s="81" t="s">
        <v>1097</v>
      </c>
      <c r="C31" t="s">
        <v>1840</v>
      </c>
      <c r="D31" s="1"/>
      <c r="E31" s="166">
        <v>45657</v>
      </c>
      <c r="F31" s="166"/>
      <c r="G31" t="s">
        <v>1076</v>
      </c>
      <c r="H31" t="s">
        <v>1076</v>
      </c>
      <c r="I31" t="str">
        <f t="shared" si="1"/>
        <v>2024: Очерский городской округ Пермского края: А</v>
      </c>
      <c r="J31" t="str">
        <f t="shared" si="2"/>
        <v xml:space="preserve">А: 2024: </v>
      </c>
      <c r="K31" s="167"/>
      <c r="L31" s="166">
        <v>0</v>
      </c>
      <c r="M31" t="str">
        <f t="shared" si="3"/>
        <v/>
      </c>
      <c r="N31" s="166" t="e">
        <f>VLOOKUP(M31,#REF!,2,0)</f>
        <v>#REF!</v>
      </c>
    </row>
    <row r="32" spans="1:14" x14ac:dyDescent="0.25">
      <c r="A32" s="2">
        <f t="shared" si="0"/>
        <v>31</v>
      </c>
      <c r="B32" s="81" t="s">
        <v>1851</v>
      </c>
      <c r="C32" t="s">
        <v>1840</v>
      </c>
      <c r="D32" s="1"/>
      <c r="E32" s="166">
        <v>45657</v>
      </c>
      <c r="F32" s="166"/>
      <c r="G32" t="s">
        <v>1076</v>
      </c>
      <c r="H32" t="s">
        <v>1076</v>
      </c>
      <c r="I32" t="str">
        <f t="shared" si="1"/>
        <v>2024: Пермский муниципальный округ Пермского края: А</v>
      </c>
      <c r="J32" t="str">
        <f t="shared" si="2"/>
        <v xml:space="preserve">А: 2024: </v>
      </c>
      <c r="K32" s="167"/>
      <c r="L32" s="166">
        <v>0</v>
      </c>
      <c r="M32" t="str">
        <f t="shared" si="3"/>
        <v/>
      </c>
      <c r="N32" s="166" t="e">
        <f>VLOOKUP(M32,#REF!,2,0)</f>
        <v>#REF!</v>
      </c>
    </row>
    <row r="33" spans="1:14" x14ac:dyDescent="0.25">
      <c r="A33" s="2">
        <f t="shared" si="0"/>
        <v>32</v>
      </c>
      <c r="B33" s="81" t="s">
        <v>1852</v>
      </c>
      <c r="C33" t="s">
        <v>1840</v>
      </c>
      <c r="D33" s="1"/>
      <c r="E33" s="166">
        <v>45657</v>
      </c>
      <c r="F33" s="166"/>
      <c r="G33" t="s">
        <v>1076</v>
      </c>
      <c r="H33" t="s">
        <v>1076</v>
      </c>
      <c r="I33" t="str">
        <f t="shared" si="1"/>
        <v>2024: Пермский городской округ, город Пермь: А</v>
      </c>
      <c r="J33" t="str">
        <f t="shared" si="2"/>
        <v xml:space="preserve">А: 2024: </v>
      </c>
      <c r="K33" s="167"/>
      <c r="L33" s="166">
        <v>0</v>
      </c>
      <c r="M33" t="str">
        <f t="shared" si="3"/>
        <v/>
      </c>
      <c r="N33" s="166" t="e">
        <f>VLOOKUP(M33,#REF!,2,0)</f>
        <v>#REF!</v>
      </c>
    </row>
    <row r="34" spans="1:14" x14ac:dyDescent="0.25">
      <c r="A34" s="2">
        <f t="shared" si="0"/>
        <v>33</v>
      </c>
      <c r="B34" s="81" t="s">
        <v>1853</v>
      </c>
      <c r="C34" t="s">
        <v>1840</v>
      </c>
      <c r="D34" s="1"/>
      <c r="E34" s="166">
        <v>45657</v>
      </c>
      <c r="F34" s="166"/>
      <c r="G34" t="s">
        <v>1076</v>
      </c>
      <c r="H34" t="s">
        <v>1076</v>
      </c>
      <c r="I34" t="str">
        <f t="shared" si="1"/>
        <v>2024: Сивинский муниципальный округ Пермского края: А</v>
      </c>
      <c r="J34" t="str">
        <f t="shared" si="2"/>
        <v xml:space="preserve">А: 2024: </v>
      </c>
      <c r="K34" s="167"/>
      <c r="L34" s="166">
        <v>0</v>
      </c>
      <c r="M34" t="str">
        <f t="shared" si="3"/>
        <v/>
      </c>
      <c r="N34" s="166" t="e">
        <f>VLOOKUP(M34,#REF!,2,0)</f>
        <v>#REF!</v>
      </c>
    </row>
    <row r="35" spans="1:14" x14ac:dyDescent="0.25">
      <c r="A35" s="2">
        <f t="shared" si="0"/>
        <v>34</v>
      </c>
      <c r="B35" s="81" t="s">
        <v>1099</v>
      </c>
      <c r="C35" t="s">
        <v>1840</v>
      </c>
      <c r="D35" s="1"/>
      <c r="E35" s="166">
        <v>45657</v>
      </c>
      <c r="F35" s="166"/>
      <c r="G35" t="s">
        <v>1076</v>
      </c>
      <c r="H35" t="s">
        <v>1076</v>
      </c>
      <c r="I35" t="str">
        <f t="shared" si="1"/>
        <v>2024: Соликамский городской округ Пермского края: А</v>
      </c>
      <c r="J35" t="str">
        <f t="shared" si="2"/>
        <v xml:space="preserve">А: 2024: </v>
      </c>
      <c r="K35" s="167"/>
      <c r="L35" s="166">
        <v>0</v>
      </c>
      <c r="M35" t="str">
        <f t="shared" si="3"/>
        <v/>
      </c>
      <c r="N35" s="166" t="e">
        <f>VLOOKUP(M35,#REF!,2,0)</f>
        <v>#REF!</v>
      </c>
    </row>
    <row r="36" spans="1:14" x14ac:dyDescent="0.25">
      <c r="A36" s="2">
        <f t="shared" si="0"/>
        <v>35</v>
      </c>
      <c r="B36" s="81" t="s">
        <v>1854</v>
      </c>
      <c r="C36" t="s">
        <v>1840</v>
      </c>
      <c r="D36" s="1"/>
      <c r="E36" s="166">
        <v>45657</v>
      </c>
      <c r="F36" s="166"/>
      <c r="G36" t="s">
        <v>1076</v>
      </c>
      <c r="H36" t="s">
        <v>1076</v>
      </c>
      <c r="I36" t="str">
        <f t="shared" si="1"/>
        <v>2024: Суксунский городской округ Пермского края: А</v>
      </c>
      <c r="J36" t="str">
        <f t="shared" si="2"/>
        <v xml:space="preserve">А: 2024: </v>
      </c>
      <c r="K36" s="167"/>
      <c r="L36" s="166">
        <v>0</v>
      </c>
      <c r="M36" t="str">
        <f t="shared" si="3"/>
        <v/>
      </c>
      <c r="N36" s="166" t="e">
        <f>VLOOKUP(M36,#REF!,2,0)</f>
        <v>#REF!</v>
      </c>
    </row>
    <row r="37" spans="1:14" x14ac:dyDescent="0.25">
      <c r="A37" s="2">
        <f t="shared" si="0"/>
        <v>36</v>
      </c>
      <c r="B37" s="81" t="s">
        <v>1855</v>
      </c>
      <c r="C37" t="s">
        <v>1840</v>
      </c>
      <c r="D37" s="1"/>
      <c r="E37" s="166">
        <v>45657</v>
      </c>
      <c r="F37" s="166"/>
      <c r="G37" t="s">
        <v>1076</v>
      </c>
      <c r="H37" t="s">
        <v>1076</v>
      </c>
      <c r="I37" t="str">
        <f t="shared" si="1"/>
        <v>2024: Уинский муниципальный округ Пермского края: А</v>
      </c>
      <c r="J37" t="str">
        <f t="shared" si="2"/>
        <v xml:space="preserve">А: 2024: </v>
      </c>
      <c r="K37" s="167"/>
      <c r="L37" s="166">
        <v>0</v>
      </c>
      <c r="M37" t="str">
        <f t="shared" si="3"/>
        <v/>
      </c>
      <c r="N37" s="166" t="e">
        <f>VLOOKUP(M37,#REF!,2,0)</f>
        <v>#REF!</v>
      </c>
    </row>
    <row r="38" spans="1:14" x14ac:dyDescent="0.25">
      <c r="A38" s="2">
        <f t="shared" si="0"/>
        <v>37</v>
      </c>
      <c r="B38" s="81" t="s">
        <v>1100</v>
      </c>
      <c r="C38" t="s">
        <v>1840</v>
      </c>
      <c r="D38" s="1"/>
      <c r="E38" s="166">
        <v>45657</v>
      </c>
      <c r="F38" s="166"/>
      <c r="G38" t="s">
        <v>1076</v>
      </c>
      <c r="H38" t="s">
        <v>1076</v>
      </c>
      <c r="I38" t="str">
        <f t="shared" si="1"/>
        <v>2024: Чайковский городской округ Пермского края: А</v>
      </c>
      <c r="J38" t="str">
        <f t="shared" si="2"/>
        <v xml:space="preserve">А: 2024: </v>
      </c>
      <c r="K38" s="167"/>
      <c r="L38" s="166">
        <v>0</v>
      </c>
      <c r="M38" t="str">
        <f t="shared" si="3"/>
        <v/>
      </c>
      <c r="N38" s="166" t="e">
        <f>VLOOKUP(M38,#REF!,2,0)</f>
        <v>#REF!</v>
      </c>
    </row>
    <row r="39" spans="1:14" x14ac:dyDescent="0.25">
      <c r="A39" s="2">
        <f t="shared" si="0"/>
        <v>38</v>
      </c>
      <c r="B39" s="81" t="s">
        <v>1101</v>
      </c>
      <c r="C39" t="s">
        <v>1840</v>
      </c>
      <c r="D39" s="1"/>
      <c r="E39" s="166">
        <v>45657</v>
      </c>
      <c r="F39" s="166"/>
      <c r="G39" t="s">
        <v>1076</v>
      </c>
      <c r="H39" t="s">
        <v>1076</v>
      </c>
      <c r="I39" t="str">
        <f t="shared" si="1"/>
        <v>2024: Частинский муниципальный округ Пермского края: А</v>
      </c>
      <c r="J39" t="str">
        <f t="shared" si="2"/>
        <v xml:space="preserve">А: 2024: </v>
      </c>
      <c r="K39" s="167"/>
      <c r="L39" s="166">
        <v>0</v>
      </c>
      <c r="M39" t="str">
        <f t="shared" si="3"/>
        <v/>
      </c>
      <c r="N39" s="166" t="e">
        <f>VLOOKUP(M39,#REF!,2,0)</f>
        <v>#REF!</v>
      </c>
    </row>
    <row r="40" spans="1:14" x14ac:dyDescent="0.25">
      <c r="A40" s="2">
        <f t="shared" si="0"/>
        <v>39</v>
      </c>
      <c r="B40" s="81" t="s">
        <v>1102</v>
      </c>
      <c r="C40" t="s">
        <v>1840</v>
      </c>
      <c r="D40" s="1"/>
      <c r="E40" s="166">
        <v>45657</v>
      </c>
      <c r="F40" s="166"/>
      <c r="G40" t="s">
        <v>1076</v>
      </c>
      <c r="H40" t="s">
        <v>1076</v>
      </c>
      <c r="I40" t="str">
        <f t="shared" si="1"/>
        <v>2024: Чердынский городской округ Пермского края: А</v>
      </c>
      <c r="J40" t="str">
        <f t="shared" si="2"/>
        <v xml:space="preserve">А: 2024: </v>
      </c>
      <c r="K40" s="167"/>
      <c r="L40" s="166">
        <v>0</v>
      </c>
      <c r="M40" t="str">
        <f t="shared" si="3"/>
        <v/>
      </c>
      <c r="N40" s="166" t="e">
        <f>VLOOKUP(M40,#REF!,2,0)</f>
        <v>#REF!</v>
      </c>
    </row>
    <row r="41" spans="1:14" x14ac:dyDescent="0.25">
      <c r="A41" s="2">
        <f t="shared" si="0"/>
        <v>40</v>
      </c>
      <c r="B41" s="81" t="s">
        <v>1103</v>
      </c>
      <c r="C41" t="s">
        <v>1840</v>
      </c>
      <c r="D41" s="1"/>
      <c r="E41" s="166">
        <v>45657</v>
      </c>
      <c r="F41" s="166"/>
      <c r="G41" t="s">
        <v>1076</v>
      </c>
      <c r="H41" t="s">
        <v>1076</v>
      </c>
      <c r="I41" t="str">
        <f t="shared" si="1"/>
        <v>2024: Чернушинский городской округ Пермского края: А</v>
      </c>
      <c r="J41" t="str">
        <f t="shared" si="2"/>
        <v xml:space="preserve">А: 2024: </v>
      </c>
      <c r="K41" s="167"/>
      <c r="L41" s="166">
        <v>0</v>
      </c>
      <c r="M41" t="str">
        <f t="shared" si="3"/>
        <v/>
      </c>
      <c r="N41" s="166" t="e">
        <f>VLOOKUP(M41,#REF!,2,0)</f>
        <v>#REF!</v>
      </c>
    </row>
    <row r="42" spans="1:14" x14ac:dyDescent="0.25">
      <c r="A42" s="2">
        <f t="shared" si="0"/>
        <v>41</v>
      </c>
      <c r="B42" s="81" t="s">
        <v>1104</v>
      </c>
      <c r="C42" t="s">
        <v>1840</v>
      </c>
      <c r="D42" s="1"/>
      <c r="E42" s="166">
        <v>45657</v>
      </c>
      <c r="F42" s="166"/>
      <c r="G42" t="s">
        <v>1076</v>
      </c>
      <c r="H42" t="s">
        <v>1076</v>
      </c>
      <c r="I42" t="str">
        <f t="shared" si="1"/>
        <v>2024: Чусовской городской округ Пермского края: А</v>
      </c>
      <c r="J42" t="str">
        <f t="shared" si="2"/>
        <v xml:space="preserve">А: 2024: </v>
      </c>
      <c r="K42" s="167"/>
      <c r="L42" s="166">
        <v>0</v>
      </c>
      <c r="M42" t="str">
        <f t="shared" si="3"/>
        <v/>
      </c>
      <c r="N42" s="166" t="e">
        <f>VLOOKUP(M42,#REF!,2,0)</f>
        <v>#REF!</v>
      </c>
    </row>
    <row r="43" spans="1:14" x14ac:dyDescent="0.25">
      <c r="A43" s="2">
        <f t="shared" si="0"/>
        <v>42</v>
      </c>
      <c r="B43" s="81" t="s">
        <v>1856</v>
      </c>
      <c r="C43" t="s">
        <v>1840</v>
      </c>
      <c r="D43" s="1"/>
      <c r="E43" s="166">
        <v>45657</v>
      </c>
      <c r="F43" s="166"/>
      <c r="G43" t="s">
        <v>1076</v>
      </c>
      <c r="H43" t="s">
        <v>1076</v>
      </c>
      <c r="I43" t="str">
        <f t="shared" si="1"/>
        <v>2024: Юрлинский муниципальный округ Пермского края: А</v>
      </c>
      <c r="J43" t="str">
        <f t="shared" si="2"/>
        <v xml:space="preserve">А: 2024: </v>
      </c>
      <c r="K43" s="167"/>
      <c r="L43" s="166">
        <v>0</v>
      </c>
      <c r="M43" t="str">
        <f t="shared" si="3"/>
        <v/>
      </c>
      <c r="N43" s="166" t="e">
        <f>VLOOKUP(M43,#REF!,2,0)</f>
        <v>#REF!</v>
      </c>
    </row>
    <row r="44" spans="1:14" x14ac:dyDescent="0.25">
      <c r="A44" s="2">
        <f t="shared" si="0"/>
        <v>43</v>
      </c>
      <c r="B44" s="81" t="s">
        <v>1857</v>
      </c>
      <c r="C44" t="s">
        <v>1840</v>
      </c>
      <c r="D44" s="1"/>
      <c r="E44" s="166">
        <v>45657</v>
      </c>
      <c r="F44" s="166"/>
      <c r="G44" t="s">
        <v>1076</v>
      </c>
      <c r="H44" t="s">
        <v>1076</v>
      </c>
      <c r="I44" t="str">
        <f t="shared" si="1"/>
        <v>2024: Юсьвинский муниципальный округ Пермского края: А</v>
      </c>
      <c r="J44" t="str">
        <f t="shared" si="2"/>
        <v xml:space="preserve">А: 2024: </v>
      </c>
      <c r="K44" s="167"/>
      <c r="L44" s="166">
        <v>0</v>
      </c>
      <c r="M44" t="str">
        <f t="shared" si="3"/>
        <v/>
      </c>
      <c r="N44" s="166" t="e">
        <f>VLOOKUP(M44,#REF!,2,0)</f>
        <v>#REF!</v>
      </c>
    </row>
    <row r="45" spans="1:14" x14ac:dyDescent="0.25">
      <c r="A45" s="2">
        <f t="shared" si="0"/>
        <v>44</v>
      </c>
      <c r="B45" s="81" t="s">
        <v>1077</v>
      </c>
      <c r="C45" t="s">
        <v>1840</v>
      </c>
      <c r="D45" s="1"/>
      <c r="E45" s="166">
        <v>46022</v>
      </c>
      <c r="F45" s="166"/>
      <c r="G45" t="s">
        <v>1076</v>
      </c>
      <c r="H45" t="s">
        <v>1076</v>
      </c>
      <c r="I45" t="str">
        <f t="shared" si="1"/>
        <v>2025: Александровский муниципальный округ Пермского края: А</v>
      </c>
      <c r="J45" t="str">
        <f t="shared" si="2"/>
        <v xml:space="preserve">А: 2025: </v>
      </c>
      <c r="K45" s="167"/>
      <c r="L45" s="166">
        <v>0</v>
      </c>
      <c r="M45" t="str">
        <f t="shared" si="3"/>
        <v/>
      </c>
      <c r="N45" s="166" t="e">
        <f>VLOOKUP(M45,#REF!,2,0)</f>
        <v>#REF!</v>
      </c>
    </row>
    <row r="46" spans="1:14" x14ac:dyDescent="0.25">
      <c r="A46" s="2">
        <f t="shared" si="0"/>
        <v>45</v>
      </c>
      <c r="B46" s="81" t="s">
        <v>1581</v>
      </c>
      <c r="C46" t="s">
        <v>1840</v>
      </c>
      <c r="D46" s="1"/>
      <c r="E46" s="166">
        <v>46022</v>
      </c>
      <c r="F46" s="166"/>
      <c r="G46" t="s">
        <v>1076</v>
      </c>
      <c r="H46" t="s">
        <v>1076</v>
      </c>
      <c r="I46" t="str">
        <f t="shared" si="1"/>
        <v>2025: Бардымский муниципальный округ Пермского края: А</v>
      </c>
      <c r="J46" t="str">
        <f t="shared" si="2"/>
        <v xml:space="preserve">А: 2025: </v>
      </c>
      <c r="K46" s="167"/>
      <c r="L46" s="166">
        <v>0</v>
      </c>
      <c r="M46" t="str">
        <f t="shared" si="3"/>
        <v/>
      </c>
      <c r="N46" s="166" t="e">
        <f>VLOOKUP(M46,#REF!,2,0)</f>
        <v>#REF!</v>
      </c>
    </row>
    <row r="47" spans="1:14" x14ac:dyDescent="0.25">
      <c r="A47" s="2">
        <f t="shared" si="0"/>
        <v>46</v>
      </c>
      <c r="B47" s="81" t="s">
        <v>1078</v>
      </c>
      <c r="C47" t="s">
        <v>1840</v>
      </c>
      <c r="D47" s="1"/>
      <c r="E47" s="166">
        <v>46022</v>
      </c>
      <c r="F47" s="166"/>
      <c r="G47" t="s">
        <v>1076</v>
      </c>
      <c r="H47" t="s">
        <v>1076</v>
      </c>
      <c r="I47" t="str">
        <f t="shared" si="1"/>
        <v>2025: Березовский муниципальный округ Пермского края: А</v>
      </c>
      <c r="J47" t="str">
        <f t="shared" si="2"/>
        <v xml:space="preserve">А: 2025: </v>
      </c>
      <c r="K47" s="167"/>
      <c r="L47" s="166">
        <v>0</v>
      </c>
      <c r="M47" t="str">
        <f t="shared" si="3"/>
        <v/>
      </c>
      <c r="N47" s="166" t="e">
        <f>VLOOKUP(M47,#REF!,2,0)</f>
        <v>#REF!</v>
      </c>
    </row>
    <row r="48" spans="1:14" x14ac:dyDescent="0.25">
      <c r="A48" s="2">
        <f t="shared" si="0"/>
        <v>47</v>
      </c>
      <c r="B48" s="81" t="s">
        <v>1841</v>
      </c>
      <c r="C48" t="s">
        <v>1840</v>
      </c>
      <c r="D48" s="1"/>
      <c r="E48" s="166">
        <v>46022</v>
      </c>
      <c r="F48" s="166"/>
      <c r="G48" t="s">
        <v>1076</v>
      </c>
      <c r="H48" t="s">
        <v>1076</v>
      </c>
      <c r="I48" t="str">
        <f t="shared" si="1"/>
        <v>2025: Большесосновский муниципальный округ Пермского края: А</v>
      </c>
      <c r="J48" t="str">
        <f t="shared" si="2"/>
        <v xml:space="preserve">А: 2025: </v>
      </c>
      <c r="K48" s="167"/>
      <c r="L48" s="166">
        <v>0</v>
      </c>
      <c r="M48" t="str">
        <f t="shared" si="3"/>
        <v/>
      </c>
      <c r="N48" s="166" t="e">
        <f>VLOOKUP(M48,#REF!,2,0)</f>
        <v>#REF!</v>
      </c>
    </row>
    <row r="49" spans="1:14" x14ac:dyDescent="0.25">
      <c r="A49" s="2">
        <f t="shared" si="0"/>
        <v>48</v>
      </c>
      <c r="B49" s="81" t="s">
        <v>1842</v>
      </c>
      <c r="C49" t="s">
        <v>1840</v>
      </c>
      <c r="D49" s="1"/>
      <c r="E49" s="166">
        <v>46022</v>
      </c>
      <c r="F49" s="166"/>
      <c r="G49" t="s">
        <v>1076</v>
      </c>
      <c r="H49" t="s">
        <v>1076</v>
      </c>
      <c r="I49" t="str">
        <f t="shared" si="1"/>
        <v>2025: Муниципальное образование Верещагинский городской округ Пермского края: А</v>
      </c>
      <c r="J49" t="str">
        <f t="shared" si="2"/>
        <v xml:space="preserve">А: 2025: </v>
      </c>
      <c r="K49" s="167"/>
      <c r="L49" s="166">
        <v>0</v>
      </c>
      <c r="M49" t="str">
        <f t="shared" si="3"/>
        <v/>
      </c>
      <c r="N49" s="166" t="e">
        <f>VLOOKUP(M49,#REF!,2,0)</f>
        <v>#REF!</v>
      </c>
    </row>
    <row r="50" spans="1:14" x14ac:dyDescent="0.25">
      <c r="A50" s="2">
        <f t="shared" si="0"/>
        <v>49</v>
      </c>
      <c r="B50" s="81" t="s">
        <v>1080</v>
      </c>
      <c r="C50" t="s">
        <v>1840</v>
      </c>
      <c r="D50" s="1"/>
      <c r="E50" s="166">
        <v>46022</v>
      </c>
      <c r="F50" s="166"/>
      <c r="G50" t="s">
        <v>1076</v>
      </c>
      <c r="H50" t="s">
        <v>1076</v>
      </c>
      <c r="I50" t="str">
        <f t="shared" si="1"/>
        <v>2025: Гайнский муниципальный округ Пермского края: А</v>
      </c>
      <c r="J50" t="str">
        <f t="shared" si="2"/>
        <v xml:space="preserve">А: 2025: </v>
      </c>
      <c r="K50" s="167"/>
      <c r="L50" s="166">
        <v>0</v>
      </c>
      <c r="M50" t="str">
        <f t="shared" si="3"/>
        <v/>
      </c>
      <c r="N50" s="166" t="e">
        <f>VLOOKUP(M50,#REF!,2,0)</f>
        <v>#REF!</v>
      </c>
    </row>
    <row r="51" spans="1:14" x14ac:dyDescent="0.25">
      <c r="A51" s="2">
        <f t="shared" si="0"/>
        <v>50</v>
      </c>
      <c r="B51" s="81" t="s">
        <v>1081</v>
      </c>
      <c r="C51" t="s">
        <v>1840</v>
      </c>
      <c r="D51" s="1"/>
      <c r="E51" s="166">
        <v>46022</v>
      </c>
      <c r="F51" s="166"/>
      <c r="G51" t="s">
        <v>1076</v>
      </c>
      <c r="H51" t="s">
        <v>1076</v>
      </c>
      <c r="I51" t="str">
        <f t="shared" si="1"/>
        <v>2025: Горнозаводской городской округ Пермского края: А</v>
      </c>
      <c r="J51" t="str">
        <f t="shared" si="2"/>
        <v xml:space="preserve">А: 2025: </v>
      </c>
      <c r="K51" s="167"/>
      <c r="L51" s="166">
        <v>0</v>
      </c>
      <c r="M51" t="str">
        <f t="shared" si="3"/>
        <v/>
      </c>
      <c r="N51" s="166" t="e">
        <f>VLOOKUP(M51,#REF!,2,0)</f>
        <v>#REF!</v>
      </c>
    </row>
    <row r="52" spans="1:14" x14ac:dyDescent="0.25">
      <c r="A52" s="2">
        <f t="shared" si="0"/>
        <v>51</v>
      </c>
      <c r="B52" s="81" t="s">
        <v>1091</v>
      </c>
      <c r="C52" t="s">
        <v>1840</v>
      </c>
      <c r="D52" s="1"/>
      <c r="E52" s="166">
        <v>46022</v>
      </c>
      <c r="F52" s="166"/>
      <c r="G52" t="s">
        <v>1076</v>
      </c>
      <c r="H52" t="s">
        <v>1076</v>
      </c>
      <c r="I52" t="str">
        <f t="shared" si="1"/>
        <v>2025: Муниципальное образование "Город Березники" Пермского края: А</v>
      </c>
      <c r="J52" t="str">
        <f t="shared" si="2"/>
        <v xml:space="preserve">А: 2025: </v>
      </c>
      <c r="K52" s="167"/>
      <c r="L52" s="166">
        <v>0</v>
      </c>
      <c r="M52" t="str">
        <f t="shared" si="3"/>
        <v/>
      </c>
      <c r="N52" s="166" t="e">
        <f>VLOOKUP(M52,#REF!,2,0)</f>
        <v>#REF!</v>
      </c>
    </row>
    <row r="53" spans="1:14" x14ac:dyDescent="0.25">
      <c r="A53" s="2">
        <f t="shared" si="0"/>
        <v>52</v>
      </c>
      <c r="B53" s="81" t="s">
        <v>1843</v>
      </c>
      <c r="C53" t="s">
        <v>1840</v>
      </c>
      <c r="D53" s="1"/>
      <c r="E53" s="166">
        <v>46022</v>
      </c>
      <c r="F53" s="166"/>
      <c r="G53" t="s">
        <v>1076</v>
      </c>
      <c r="H53" t="s">
        <v>1076</v>
      </c>
      <c r="I53" t="str">
        <f t="shared" si="1"/>
        <v>2025: Губахинский муниципальный округ Пермского края: А</v>
      </c>
      <c r="J53" t="str">
        <f t="shared" si="2"/>
        <v xml:space="preserve">А: 2025: </v>
      </c>
      <c r="K53" s="167"/>
      <c r="L53" s="166">
        <v>0</v>
      </c>
      <c r="M53" t="str">
        <f t="shared" si="3"/>
        <v/>
      </c>
      <c r="N53" s="166" t="e">
        <f>VLOOKUP(M53,#REF!,2,0)</f>
        <v>#REF!</v>
      </c>
    </row>
    <row r="54" spans="1:14" x14ac:dyDescent="0.25">
      <c r="A54" s="2">
        <f t="shared" si="0"/>
        <v>53</v>
      </c>
      <c r="B54" s="81" t="s">
        <v>1082</v>
      </c>
      <c r="C54" t="s">
        <v>1840</v>
      </c>
      <c r="D54" s="1"/>
      <c r="E54" s="166">
        <v>46022</v>
      </c>
      <c r="F54" s="166"/>
      <c r="G54" t="s">
        <v>1076</v>
      </c>
      <c r="H54" t="s">
        <v>1076</v>
      </c>
      <c r="I54" t="str">
        <f t="shared" si="1"/>
        <v>2025: Добрянский городской округ Пермского края: А</v>
      </c>
      <c r="J54" t="str">
        <f t="shared" si="2"/>
        <v xml:space="preserve">А: 2025: </v>
      </c>
      <c r="K54" s="167"/>
      <c r="L54" s="166">
        <v>0</v>
      </c>
      <c r="M54" t="str">
        <f t="shared" si="3"/>
        <v/>
      </c>
      <c r="N54" s="166" t="e">
        <f>VLOOKUP(M54,#REF!,2,0)</f>
        <v>#REF!</v>
      </c>
    </row>
    <row r="55" spans="1:14" x14ac:dyDescent="0.25">
      <c r="A55" s="2">
        <f t="shared" si="0"/>
        <v>54</v>
      </c>
      <c r="B55" s="81" t="s">
        <v>1844</v>
      </c>
      <c r="C55" t="s">
        <v>1840</v>
      </c>
      <c r="D55" s="1"/>
      <c r="E55" s="166">
        <v>46022</v>
      </c>
      <c r="F55" s="166"/>
      <c r="G55" t="s">
        <v>1076</v>
      </c>
      <c r="H55" t="s">
        <v>1076</v>
      </c>
      <c r="I55" t="str">
        <f t="shared" si="1"/>
        <v>2025: Еловский муниципальный округ Пермского края: А</v>
      </c>
      <c r="J55" t="str">
        <f t="shared" si="2"/>
        <v xml:space="preserve">А: 2025: </v>
      </c>
      <c r="K55" s="167"/>
      <c r="L55" s="166">
        <v>0</v>
      </c>
      <c r="M55" t="str">
        <f t="shared" si="3"/>
        <v/>
      </c>
      <c r="N55" s="166" t="e">
        <f>VLOOKUP(M55,#REF!,2,0)</f>
        <v>#REF!</v>
      </c>
    </row>
    <row r="56" spans="1:14" x14ac:dyDescent="0.25">
      <c r="A56" s="2">
        <f t="shared" si="0"/>
        <v>55</v>
      </c>
      <c r="B56" s="81" t="s">
        <v>1105</v>
      </c>
      <c r="C56" t="s">
        <v>1840</v>
      </c>
      <c r="D56" s="1"/>
      <c r="E56" s="166">
        <v>46022</v>
      </c>
      <c r="F56" s="166"/>
      <c r="G56" t="s">
        <v>1076</v>
      </c>
      <c r="H56" t="s">
        <v>1076</v>
      </c>
      <c r="I56" t="str">
        <f t="shared" si="1"/>
        <v>2025: Городской округ закрытое административно-территориальное образование Звездный Пермского края: А</v>
      </c>
      <c r="J56" t="str">
        <f t="shared" si="2"/>
        <v xml:space="preserve">А: 2025: </v>
      </c>
      <c r="K56" s="167"/>
      <c r="L56" s="166">
        <v>0</v>
      </c>
      <c r="M56" t="str">
        <f t="shared" si="3"/>
        <v/>
      </c>
      <c r="N56" s="166" t="e">
        <f>VLOOKUP(M56,#REF!,2,0)</f>
        <v>#REF!</v>
      </c>
    </row>
    <row r="57" spans="1:14" x14ac:dyDescent="0.25">
      <c r="A57" s="2">
        <f t="shared" si="0"/>
        <v>56</v>
      </c>
      <c r="B57" s="81" t="s">
        <v>1083</v>
      </c>
      <c r="C57" t="s">
        <v>1840</v>
      </c>
      <c r="D57" s="1"/>
      <c r="E57" s="166">
        <v>46022</v>
      </c>
      <c r="F57" s="166"/>
      <c r="G57" t="s">
        <v>1076</v>
      </c>
      <c r="H57" t="s">
        <v>1076</v>
      </c>
      <c r="I57" t="str">
        <f t="shared" si="1"/>
        <v>2025: Ильинский городской округ Пермского края: А</v>
      </c>
      <c r="J57" t="str">
        <f t="shared" si="2"/>
        <v xml:space="preserve">А: 2025: </v>
      </c>
      <c r="K57" s="167"/>
      <c r="L57" s="166">
        <v>0</v>
      </c>
      <c r="M57" t="str">
        <f t="shared" si="3"/>
        <v/>
      </c>
      <c r="N57" s="166" t="e">
        <f>VLOOKUP(M57,#REF!,2,0)</f>
        <v>#REF!</v>
      </c>
    </row>
    <row r="58" spans="1:14" x14ac:dyDescent="0.25">
      <c r="A58" s="2">
        <f t="shared" si="0"/>
        <v>57</v>
      </c>
      <c r="B58" s="81" t="s">
        <v>1845</v>
      </c>
      <c r="C58" t="s">
        <v>1840</v>
      </c>
      <c r="D58" s="1"/>
      <c r="E58" s="166">
        <v>46022</v>
      </c>
      <c r="F58" s="166"/>
      <c r="G58" t="s">
        <v>1076</v>
      </c>
      <c r="H58" t="s">
        <v>1076</v>
      </c>
      <c r="I58" t="str">
        <f t="shared" si="1"/>
        <v>2025: Муниципальное образование Карагайский муниципальный округ Пермского края: А</v>
      </c>
      <c r="J58" t="str">
        <f t="shared" si="2"/>
        <v xml:space="preserve">А: 2025: </v>
      </c>
      <c r="K58" s="167"/>
      <c r="L58" s="166">
        <v>0</v>
      </c>
      <c r="M58" t="str">
        <f t="shared" si="3"/>
        <v/>
      </c>
      <c r="N58" s="166" t="e">
        <f>VLOOKUP(M58,#REF!,2,0)</f>
        <v>#REF!</v>
      </c>
    </row>
    <row r="59" spans="1:14" x14ac:dyDescent="0.25">
      <c r="A59" s="2">
        <f t="shared" si="0"/>
        <v>58</v>
      </c>
      <c r="B59" s="81" t="s">
        <v>1846</v>
      </c>
      <c r="C59" t="s">
        <v>1840</v>
      </c>
      <c r="D59" s="1"/>
      <c r="E59" s="166">
        <v>46022</v>
      </c>
      <c r="F59" s="166"/>
      <c r="G59" t="s">
        <v>1076</v>
      </c>
      <c r="H59" t="s">
        <v>1076</v>
      </c>
      <c r="I59" t="str">
        <f t="shared" si="1"/>
        <v>2025: Городской округ "Город Кизел" Пермского края: А</v>
      </c>
      <c r="J59" t="str">
        <f t="shared" si="2"/>
        <v xml:space="preserve">А: 2025: </v>
      </c>
      <c r="K59" s="167"/>
      <c r="L59" s="166">
        <v>0</v>
      </c>
      <c r="M59" t="str">
        <f t="shared" si="3"/>
        <v/>
      </c>
      <c r="N59" s="166" t="e">
        <f>VLOOKUP(M59,#REF!,2,0)</f>
        <v>#REF!</v>
      </c>
    </row>
    <row r="60" spans="1:14" x14ac:dyDescent="0.25">
      <c r="A60" s="2">
        <f t="shared" si="0"/>
        <v>59</v>
      </c>
      <c r="B60" s="81" t="s">
        <v>1847</v>
      </c>
      <c r="C60" t="s">
        <v>1840</v>
      </c>
      <c r="D60" s="1"/>
      <c r="E60" s="166">
        <v>46022</v>
      </c>
      <c r="F60" s="166"/>
      <c r="G60" t="s">
        <v>1076</v>
      </c>
      <c r="H60" t="s">
        <v>1076</v>
      </c>
      <c r="I60" t="str">
        <f t="shared" si="1"/>
        <v>2025: Кишертский муниципальный округ Пермского края: А</v>
      </c>
      <c r="J60" t="str">
        <f t="shared" si="2"/>
        <v xml:space="preserve">А: 2025: </v>
      </c>
      <c r="K60" s="167"/>
      <c r="L60" s="166">
        <v>0</v>
      </c>
      <c r="M60" t="str">
        <f t="shared" si="3"/>
        <v/>
      </c>
      <c r="N60" s="166" t="e">
        <f>VLOOKUP(M60,#REF!,2,0)</f>
        <v>#REF!</v>
      </c>
    </row>
    <row r="61" spans="1:14" x14ac:dyDescent="0.25">
      <c r="A61" s="2">
        <f t="shared" si="0"/>
        <v>60</v>
      </c>
      <c r="B61" s="81" t="s">
        <v>1848</v>
      </c>
      <c r="C61" t="s">
        <v>1840</v>
      </c>
      <c r="D61" s="1"/>
      <c r="E61" s="166">
        <v>46022</v>
      </c>
      <c r="F61" s="166"/>
      <c r="G61" t="s">
        <v>1076</v>
      </c>
      <c r="H61" t="s">
        <v>1076</v>
      </c>
      <c r="I61" t="str">
        <f t="shared" si="1"/>
        <v>2025: Косинский муниципальный округ Пермского края: А</v>
      </c>
      <c r="J61" t="str">
        <f t="shared" si="2"/>
        <v xml:space="preserve">А: 2025: </v>
      </c>
      <c r="K61" s="167"/>
      <c r="L61" s="166">
        <v>0</v>
      </c>
      <c r="M61" t="str">
        <f t="shared" si="3"/>
        <v/>
      </c>
      <c r="N61" s="166" t="e">
        <f>VLOOKUP(M61,#REF!,2,0)</f>
        <v>#REF!</v>
      </c>
    </row>
    <row r="62" spans="1:14" x14ac:dyDescent="0.25">
      <c r="A62" s="2">
        <f t="shared" si="0"/>
        <v>61</v>
      </c>
      <c r="B62" s="81" t="s">
        <v>1849</v>
      </c>
      <c r="C62" t="s">
        <v>1840</v>
      </c>
      <c r="D62" s="1"/>
      <c r="E62" s="166">
        <v>46022</v>
      </c>
      <c r="F62" s="166"/>
      <c r="G62" t="s">
        <v>1076</v>
      </c>
      <c r="H62" t="s">
        <v>1076</v>
      </c>
      <c r="I62" t="str">
        <f t="shared" si="1"/>
        <v>2025: Кочевский муниципальный округ Пермского края: А</v>
      </c>
      <c r="J62" t="str">
        <f t="shared" si="2"/>
        <v xml:space="preserve">А: 2025: </v>
      </c>
      <c r="K62" s="167"/>
      <c r="L62" s="166">
        <v>0</v>
      </c>
      <c r="M62" t="str">
        <f t="shared" si="3"/>
        <v/>
      </c>
      <c r="N62" s="166" t="e">
        <f>VLOOKUP(M62,#REF!,2,0)</f>
        <v>#REF!</v>
      </c>
    </row>
    <row r="63" spans="1:14" x14ac:dyDescent="0.25">
      <c r="A63" s="2">
        <f t="shared" si="0"/>
        <v>62</v>
      </c>
      <c r="B63" s="81" t="s">
        <v>1086</v>
      </c>
      <c r="C63" t="s">
        <v>1840</v>
      </c>
      <c r="D63" s="1"/>
      <c r="E63" s="166">
        <v>46022</v>
      </c>
      <c r="F63" s="166"/>
      <c r="G63" t="s">
        <v>1076</v>
      </c>
      <c r="H63" t="s">
        <v>1076</v>
      </c>
      <c r="I63" t="str">
        <f t="shared" si="1"/>
        <v>2025: Красновишерский городской округ Пермского края: А</v>
      </c>
      <c r="J63" t="str">
        <f t="shared" si="2"/>
        <v xml:space="preserve">А: 2025: </v>
      </c>
      <c r="K63" s="167"/>
      <c r="L63" s="166">
        <v>0</v>
      </c>
      <c r="M63" t="str">
        <f t="shared" si="3"/>
        <v/>
      </c>
      <c r="N63" s="166" t="e">
        <f>VLOOKUP(M63,#REF!,2,0)</f>
        <v>#REF!</v>
      </c>
    </row>
    <row r="64" spans="1:14" x14ac:dyDescent="0.25">
      <c r="A64" s="2">
        <f t="shared" si="0"/>
        <v>63</v>
      </c>
      <c r="B64" s="81" t="s">
        <v>1087</v>
      </c>
      <c r="C64" t="s">
        <v>1840</v>
      </c>
      <c r="D64" s="1"/>
      <c r="E64" s="166">
        <v>46022</v>
      </c>
      <c r="F64" s="166"/>
      <c r="G64" t="s">
        <v>1076</v>
      </c>
      <c r="H64" t="s">
        <v>1076</v>
      </c>
      <c r="I64" t="str">
        <f t="shared" si="1"/>
        <v>2025: Краснокамский городской округ Пермского края: А</v>
      </c>
      <c r="J64" t="str">
        <f t="shared" si="2"/>
        <v xml:space="preserve">А: 2025: </v>
      </c>
      <c r="K64" s="167"/>
      <c r="L64" s="166">
        <v>0</v>
      </c>
      <c r="M64" t="str">
        <f t="shared" si="3"/>
        <v/>
      </c>
      <c r="N64" s="166" t="e">
        <f>VLOOKUP(M64,#REF!,2,0)</f>
        <v>#REF!</v>
      </c>
    </row>
    <row r="65" spans="1:14" x14ac:dyDescent="0.25">
      <c r="A65" s="2">
        <f t="shared" si="0"/>
        <v>64</v>
      </c>
      <c r="B65" s="81" t="s">
        <v>1088</v>
      </c>
      <c r="C65" t="s">
        <v>1840</v>
      </c>
      <c r="D65" s="1"/>
      <c r="E65" s="166">
        <v>46022</v>
      </c>
      <c r="F65" s="166"/>
      <c r="G65" t="s">
        <v>1076</v>
      </c>
      <c r="H65" t="s">
        <v>1076</v>
      </c>
      <c r="I65" t="str">
        <f t="shared" si="1"/>
        <v>2025: Кудымкарский муниципальный округ Пермского края: А</v>
      </c>
      <c r="J65" t="str">
        <f t="shared" si="2"/>
        <v xml:space="preserve">А: 2025: </v>
      </c>
      <c r="K65" s="167"/>
      <c r="L65" s="166">
        <v>0</v>
      </c>
      <c r="M65" t="str">
        <f t="shared" si="3"/>
        <v/>
      </c>
      <c r="N65" s="166" t="e">
        <f>VLOOKUP(M65,#REF!,2,0)</f>
        <v>#REF!</v>
      </c>
    </row>
    <row r="66" spans="1:14" x14ac:dyDescent="0.25">
      <c r="A66" s="2">
        <f t="shared" ref="A66:A129" si="4">ROW()-1</f>
        <v>65</v>
      </c>
      <c r="B66" s="81" t="s">
        <v>1850</v>
      </c>
      <c r="C66" t="s">
        <v>1840</v>
      </c>
      <c r="D66" s="1"/>
      <c r="E66" s="166">
        <v>46022</v>
      </c>
      <c r="F66" s="166"/>
      <c r="G66" t="s">
        <v>1076</v>
      </c>
      <c r="H66" t="s">
        <v>1076</v>
      </c>
      <c r="I66" t="str">
        <f t="shared" ref="I66:I129" si="5">IF(ISBLANK(E66),"",CONCATENATE(YEAR(E66),": ",B66,": ",C66,))</f>
        <v>2025: Куединский муниципальный округ Пермского края: А</v>
      </c>
      <c r="J66" t="str">
        <f t="shared" ref="J66:J129" si="6">IF(ISBLANK(E66),"",CONCATENATE(C66,": ",YEAR(E66),": ",D66))</f>
        <v xml:space="preserve">А: 2025: </v>
      </c>
      <c r="K66" s="167"/>
      <c r="L66" s="166">
        <v>0</v>
      </c>
      <c r="M66" t="str">
        <f t="shared" ref="M66:M129" si="7">IF(ISBLANK(D66),"",CONCATENATE(C66,": ",D66))</f>
        <v/>
      </c>
      <c r="N66" s="166" t="e">
        <f>VLOOKUP(M66,#REF!,2,0)</f>
        <v>#REF!</v>
      </c>
    </row>
    <row r="67" spans="1:14" x14ac:dyDescent="0.25">
      <c r="A67" s="2">
        <f t="shared" si="4"/>
        <v>66</v>
      </c>
      <c r="B67" s="81" t="s">
        <v>1089</v>
      </c>
      <c r="C67" t="s">
        <v>1840</v>
      </c>
      <c r="D67" s="1"/>
      <c r="E67" s="166">
        <v>46022</v>
      </c>
      <c r="F67" s="166"/>
      <c r="G67" t="s">
        <v>1076</v>
      </c>
      <c r="H67" t="s">
        <v>1076</v>
      </c>
      <c r="I67" t="str">
        <f t="shared" si="5"/>
        <v>2025: Кунгурский муниципальный округ Пермского края: А</v>
      </c>
      <c r="J67" t="str">
        <f t="shared" si="6"/>
        <v xml:space="preserve">А: 2025: </v>
      </c>
      <c r="K67" s="167"/>
      <c r="L67" s="166">
        <v>0</v>
      </c>
      <c r="M67" t="str">
        <f t="shared" si="7"/>
        <v/>
      </c>
      <c r="N67" s="166" t="e">
        <f>VLOOKUP(M67,#REF!,2,0)</f>
        <v>#REF!</v>
      </c>
    </row>
    <row r="68" spans="1:14" x14ac:dyDescent="0.25">
      <c r="A68" s="2">
        <f t="shared" si="4"/>
        <v>67</v>
      </c>
      <c r="B68" s="81" t="s">
        <v>1090</v>
      </c>
      <c r="C68" t="s">
        <v>1840</v>
      </c>
      <c r="D68" s="1"/>
      <c r="E68" s="166">
        <v>46022</v>
      </c>
      <c r="F68" s="166"/>
      <c r="G68" t="s">
        <v>1076</v>
      </c>
      <c r="H68" t="s">
        <v>1076</v>
      </c>
      <c r="I68" t="str">
        <f t="shared" si="5"/>
        <v>2025: Лысьвенский городской округ Пермского края: А</v>
      </c>
      <c r="J68" t="str">
        <f t="shared" si="6"/>
        <v xml:space="preserve">А: 2025: </v>
      </c>
      <c r="K68" s="167"/>
      <c r="L68" s="166">
        <v>0</v>
      </c>
      <c r="M68" t="str">
        <f t="shared" si="7"/>
        <v/>
      </c>
      <c r="N68" s="166" t="e">
        <f>VLOOKUP(M68,#REF!,2,0)</f>
        <v>#REF!</v>
      </c>
    </row>
    <row r="69" spans="1:14" x14ac:dyDescent="0.25">
      <c r="A69" s="2">
        <f t="shared" si="4"/>
        <v>68</v>
      </c>
      <c r="B69" s="81" t="s">
        <v>1092</v>
      </c>
      <c r="C69" t="s">
        <v>1840</v>
      </c>
      <c r="D69" s="1"/>
      <c r="E69" s="166">
        <v>46022</v>
      </c>
      <c r="F69" s="166"/>
      <c r="G69" t="s">
        <v>1076</v>
      </c>
      <c r="H69" t="s">
        <v>1076</v>
      </c>
      <c r="I69" t="str">
        <f t="shared" si="5"/>
        <v>2025: Нытвенский городской округ Пермского края: А</v>
      </c>
      <c r="J69" t="str">
        <f t="shared" si="6"/>
        <v xml:space="preserve">А: 2025: </v>
      </c>
      <c r="K69" s="167"/>
      <c r="L69" s="166">
        <v>0</v>
      </c>
      <c r="M69" t="str">
        <f t="shared" si="7"/>
        <v/>
      </c>
      <c r="N69" s="166" t="e">
        <f>VLOOKUP(M69,#REF!,2,0)</f>
        <v>#REF!</v>
      </c>
    </row>
    <row r="70" spans="1:14" x14ac:dyDescent="0.25">
      <c r="A70" s="2">
        <f t="shared" si="4"/>
        <v>69</v>
      </c>
      <c r="B70" s="81" t="s">
        <v>1093</v>
      </c>
      <c r="C70" t="s">
        <v>1840</v>
      </c>
      <c r="D70" s="1"/>
      <c r="E70" s="166">
        <v>46022</v>
      </c>
      <c r="F70" s="166"/>
      <c r="G70" t="s">
        <v>1076</v>
      </c>
      <c r="H70" t="s">
        <v>1076</v>
      </c>
      <c r="I70" t="str">
        <f t="shared" si="5"/>
        <v>2025: Октябрьский городской округ Пермского края: А</v>
      </c>
      <c r="J70" t="str">
        <f t="shared" si="6"/>
        <v xml:space="preserve">А: 2025: </v>
      </c>
      <c r="K70" s="167"/>
      <c r="L70" s="166">
        <v>0</v>
      </c>
      <c r="M70" t="str">
        <f t="shared" si="7"/>
        <v/>
      </c>
      <c r="N70" s="166" t="e">
        <f>VLOOKUP(M70,#REF!,2,0)</f>
        <v>#REF!</v>
      </c>
    </row>
    <row r="71" spans="1:14" x14ac:dyDescent="0.25">
      <c r="A71" s="2">
        <f t="shared" si="4"/>
        <v>70</v>
      </c>
      <c r="B71" s="81" t="s">
        <v>1094</v>
      </c>
      <c r="C71" t="s">
        <v>1840</v>
      </c>
      <c r="D71" s="1"/>
      <c r="E71" s="166">
        <v>46022</v>
      </c>
      <c r="F71" s="166"/>
      <c r="G71" t="s">
        <v>1076</v>
      </c>
      <c r="H71" t="s">
        <v>1076</v>
      </c>
      <c r="I71" t="str">
        <f t="shared" si="5"/>
        <v>2025: Ординский муниципальный округ Пермского края: А</v>
      </c>
      <c r="J71" t="str">
        <f t="shared" si="6"/>
        <v xml:space="preserve">А: 2025: </v>
      </c>
      <c r="K71" s="167"/>
      <c r="L71" s="166">
        <v>0</v>
      </c>
      <c r="M71" t="str">
        <f t="shared" si="7"/>
        <v/>
      </c>
      <c r="N71" s="166" t="e">
        <f>VLOOKUP(M71,#REF!,2,0)</f>
        <v>#REF!</v>
      </c>
    </row>
    <row r="72" spans="1:14" x14ac:dyDescent="0.25">
      <c r="A72" s="2">
        <f t="shared" si="4"/>
        <v>71</v>
      </c>
      <c r="B72" s="81" t="s">
        <v>1095</v>
      </c>
      <c r="C72" t="s">
        <v>1840</v>
      </c>
      <c r="D72" s="1"/>
      <c r="E72" s="166">
        <v>46022</v>
      </c>
      <c r="F72" s="166"/>
      <c r="G72" t="s">
        <v>1076</v>
      </c>
      <c r="H72" t="s">
        <v>1076</v>
      </c>
      <c r="I72" t="str">
        <f t="shared" si="5"/>
        <v>2025: Осинский городской округ Пермского края: А</v>
      </c>
      <c r="J72" t="str">
        <f t="shared" si="6"/>
        <v xml:space="preserve">А: 2025: </v>
      </c>
      <c r="K72" s="167"/>
      <c r="L72" s="166">
        <v>0</v>
      </c>
      <c r="M72" t="str">
        <f t="shared" si="7"/>
        <v/>
      </c>
      <c r="N72" s="166" t="e">
        <f>VLOOKUP(M72,#REF!,2,0)</f>
        <v>#REF!</v>
      </c>
    </row>
    <row r="73" spans="1:14" x14ac:dyDescent="0.25">
      <c r="A73" s="2">
        <f t="shared" si="4"/>
        <v>72</v>
      </c>
      <c r="B73" s="81" t="s">
        <v>1096</v>
      </c>
      <c r="C73" t="s">
        <v>1840</v>
      </c>
      <c r="D73" s="1"/>
      <c r="E73" s="166">
        <v>46022</v>
      </c>
      <c r="F73" s="166"/>
      <c r="G73" t="s">
        <v>1076</v>
      </c>
      <c r="H73" t="s">
        <v>1076</v>
      </c>
      <c r="I73" t="str">
        <f t="shared" si="5"/>
        <v>2025: Оханский городской округ Пермского края: А</v>
      </c>
      <c r="J73" t="str">
        <f t="shared" si="6"/>
        <v xml:space="preserve">А: 2025: </v>
      </c>
      <c r="K73" s="167"/>
      <c r="L73" s="166">
        <v>0</v>
      </c>
      <c r="M73" t="str">
        <f t="shared" si="7"/>
        <v/>
      </c>
      <c r="N73" s="166" t="e">
        <f>VLOOKUP(M73,#REF!,2,0)</f>
        <v>#REF!</v>
      </c>
    </row>
    <row r="74" spans="1:14" x14ac:dyDescent="0.25">
      <c r="A74" s="2">
        <f t="shared" si="4"/>
        <v>73</v>
      </c>
      <c r="B74" s="81" t="s">
        <v>1097</v>
      </c>
      <c r="C74" t="s">
        <v>1840</v>
      </c>
      <c r="D74" s="1"/>
      <c r="E74" s="166">
        <v>46022</v>
      </c>
      <c r="F74" s="166"/>
      <c r="G74" t="s">
        <v>1076</v>
      </c>
      <c r="H74" t="s">
        <v>1076</v>
      </c>
      <c r="I74" t="str">
        <f t="shared" si="5"/>
        <v>2025: Очерский городской округ Пермского края: А</v>
      </c>
      <c r="J74" t="str">
        <f t="shared" si="6"/>
        <v xml:space="preserve">А: 2025: </v>
      </c>
      <c r="K74" s="167"/>
      <c r="L74" s="166">
        <v>0</v>
      </c>
      <c r="M74" t="str">
        <f t="shared" si="7"/>
        <v/>
      </c>
      <c r="N74" s="166" t="e">
        <f>VLOOKUP(M74,#REF!,2,0)</f>
        <v>#REF!</v>
      </c>
    </row>
    <row r="75" spans="1:14" x14ac:dyDescent="0.25">
      <c r="A75" s="2">
        <f t="shared" si="4"/>
        <v>74</v>
      </c>
      <c r="B75" s="81" t="s">
        <v>1851</v>
      </c>
      <c r="C75" t="s">
        <v>1840</v>
      </c>
      <c r="D75" s="1"/>
      <c r="E75" s="166">
        <v>46022</v>
      </c>
      <c r="F75" s="166"/>
      <c r="G75" t="s">
        <v>1076</v>
      </c>
      <c r="H75" t="s">
        <v>1076</v>
      </c>
      <c r="I75" t="str">
        <f t="shared" si="5"/>
        <v>2025: Пермский муниципальный округ Пермского края: А</v>
      </c>
      <c r="J75" t="str">
        <f t="shared" si="6"/>
        <v xml:space="preserve">А: 2025: </v>
      </c>
      <c r="K75" s="167"/>
      <c r="L75" s="166">
        <v>0</v>
      </c>
      <c r="M75" t="str">
        <f t="shared" si="7"/>
        <v/>
      </c>
      <c r="N75" s="166" t="e">
        <f>VLOOKUP(M75,#REF!,2,0)</f>
        <v>#REF!</v>
      </c>
    </row>
    <row r="76" spans="1:14" x14ac:dyDescent="0.25">
      <c r="A76" s="2">
        <f t="shared" si="4"/>
        <v>75</v>
      </c>
      <c r="B76" s="81" t="s">
        <v>1852</v>
      </c>
      <c r="C76" t="s">
        <v>1840</v>
      </c>
      <c r="D76" s="1"/>
      <c r="E76" s="166">
        <v>46022</v>
      </c>
      <c r="F76" s="166"/>
      <c r="G76" t="s">
        <v>1076</v>
      </c>
      <c r="H76" t="s">
        <v>1076</v>
      </c>
      <c r="I76" t="str">
        <f t="shared" si="5"/>
        <v>2025: Пермский городской округ, город Пермь: А</v>
      </c>
      <c r="J76" t="str">
        <f t="shared" si="6"/>
        <v xml:space="preserve">А: 2025: </v>
      </c>
      <c r="K76" s="167"/>
      <c r="L76" s="166">
        <v>0</v>
      </c>
      <c r="M76" t="str">
        <f t="shared" si="7"/>
        <v/>
      </c>
      <c r="N76" s="166" t="e">
        <f>VLOOKUP(M76,#REF!,2,0)</f>
        <v>#REF!</v>
      </c>
    </row>
    <row r="77" spans="1:14" x14ac:dyDescent="0.25">
      <c r="A77" s="2">
        <f t="shared" si="4"/>
        <v>76</v>
      </c>
      <c r="B77" s="81" t="s">
        <v>1853</v>
      </c>
      <c r="C77" t="s">
        <v>1840</v>
      </c>
      <c r="D77" s="1"/>
      <c r="E77" s="166">
        <v>46022</v>
      </c>
      <c r="F77" s="166"/>
      <c r="G77" t="s">
        <v>1076</v>
      </c>
      <c r="H77" t="s">
        <v>1076</v>
      </c>
      <c r="I77" t="str">
        <f t="shared" si="5"/>
        <v>2025: Сивинский муниципальный округ Пермского края: А</v>
      </c>
      <c r="J77" t="str">
        <f t="shared" si="6"/>
        <v xml:space="preserve">А: 2025: </v>
      </c>
      <c r="K77" s="167"/>
      <c r="L77" s="166">
        <v>0</v>
      </c>
      <c r="M77" t="str">
        <f t="shared" si="7"/>
        <v/>
      </c>
      <c r="N77" s="166" t="e">
        <f>VLOOKUP(M77,#REF!,2,0)</f>
        <v>#REF!</v>
      </c>
    </row>
    <row r="78" spans="1:14" x14ac:dyDescent="0.25">
      <c r="A78" s="2">
        <f t="shared" si="4"/>
        <v>77</v>
      </c>
      <c r="B78" s="81" t="s">
        <v>1099</v>
      </c>
      <c r="C78" t="s">
        <v>1840</v>
      </c>
      <c r="D78" s="1"/>
      <c r="E78" s="166">
        <v>46022</v>
      </c>
      <c r="F78" s="166"/>
      <c r="G78" t="s">
        <v>1076</v>
      </c>
      <c r="H78" t="s">
        <v>1076</v>
      </c>
      <c r="I78" t="str">
        <f t="shared" si="5"/>
        <v>2025: Соликамский городской округ Пермского края: А</v>
      </c>
      <c r="J78" t="str">
        <f t="shared" si="6"/>
        <v xml:space="preserve">А: 2025: </v>
      </c>
      <c r="K78" s="167"/>
      <c r="L78" s="166">
        <v>0</v>
      </c>
      <c r="M78" t="str">
        <f t="shared" si="7"/>
        <v/>
      </c>
      <c r="N78" s="166" t="e">
        <f>VLOOKUP(M78,#REF!,2,0)</f>
        <v>#REF!</v>
      </c>
    </row>
    <row r="79" spans="1:14" x14ac:dyDescent="0.25">
      <c r="A79" s="2">
        <f t="shared" si="4"/>
        <v>78</v>
      </c>
      <c r="B79" s="81" t="s">
        <v>1854</v>
      </c>
      <c r="C79" t="s">
        <v>1840</v>
      </c>
      <c r="D79" s="1"/>
      <c r="E79" s="166">
        <v>46022</v>
      </c>
      <c r="F79" s="166"/>
      <c r="G79" t="s">
        <v>1076</v>
      </c>
      <c r="H79" t="s">
        <v>1076</v>
      </c>
      <c r="I79" t="str">
        <f t="shared" si="5"/>
        <v>2025: Суксунский городской округ Пермского края: А</v>
      </c>
      <c r="J79" t="str">
        <f t="shared" si="6"/>
        <v xml:space="preserve">А: 2025: </v>
      </c>
      <c r="K79" s="167"/>
      <c r="L79" s="166">
        <v>0</v>
      </c>
      <c r="M79" t="str">
        <f t="shared" si="7"/>
        <v/>
      </c>
      <c r="N79" s="166" t="e">
        <f>VLOOKUP(M79,#REF!,2,0)</f>
        <v>#REF!</v>
      </c>
    </row>
    <row r="80" spans="1:14" x14ac:dyDescent="0.25">
      <c r="A80" s="2">
        <f t="shared" si="4"/>
        <v>79</v>
      </c>
      <c r="B80" s="81" t="s">
        <v>1855</v>
      </c>
      <c r="C80" t="s">
        <v>1840</v>
      </c>
      <c r="D80" s="1"/>
      <c r="E80" s="166">
        <v>46022</v>
      </c>
      <c r="F80" s="166"/>
      <c r="G80" t="s">
        <v>1076</v>
      </c>
      <c r="H80" t="s">
        <v>1076</v>
      </c>
      <c r="I80" t="str">
        <f t="shared" si="5"/>
        <v>2025: Уинский муниципальный округ Пермского края: А</v>
      </c>
      <c r="J80" t="str">
        <f t="shared" si="6"/>
        <v xml:space="preserve">А: 2025: </v>
      </c>
      <c r="K80" s="167"/>
      <c r="L80" s="166">
        <v>0</v>
      </c>
      <c r="M80" t="str">
        <f t="shared" si="7"/>
        <v/>
      </c>
      <c r="N80" s="166" t="e">
        <f>VLOOKUP(M80,#REF!,2,0)</f>
        <v>#REF!</v>
      </c>
    </row>
    <row r="81" spans="1:14" x14ac:dyDescent="0.25">
      <c r="A81" s="2">
        <f t="shared" si="4"/>
        <v>80</v>
      </c>
      <c r="B81" s="81" t="s">
        <v>1100</v>
      </c>
      <c r="C81" t="s">
        <v>1840</v>
      </c>
      <c r="D81" s="1"/>
      <c r="E81" s="166">
        <v>46022</v>
      </c>
      <c r="F81" s="166"/>
      <c r="G81" t="s">
        <v>1076</v>
      </c>
      <c r="H81" t="s">
        <v>1076</v>
      </c>
      <c r="I81" t="str">
        <f t="shared" si="5"/>
        <v>2025: Чайковский городской округ Пермского края: А</v>
      </c>
      <c r="J81" t="str">
        <f t="shared" si="6"/>
        <v xml:space="preserve">А: 2025: </v>
      </c>
      <c r="K81" s="167"/>
      <c r="L81" s="166">
        <v>0</v>
      </c>
      <c r="M81" t="str">
        <f t="shared" si="7"/>
        <v/>
      </c>
      <c r="N81" s="166" t="e">
        <f>VLOOKUP(M81,#REF!,2,0)</f>
        <v>#REF!</v>
      </c>
    </row>
    <row r="82" spans="1:14" x14ac:dyDescent="0.25">
      <c r="A82" s="2">
        <f t="shared" si="4"/>
        <v>81</v>
      </c>
      <c r="B82" s="81" t="s">
        <v>1101</v>
      </c>
      <c r="C82" t="s">
        <v>1840</v>
      </c>
      <c r="D82" s="1"/>
      <c r="E82" s="166">
        <v>46022</v>
      </c>
      <c r="F82" s="166"/>
      <c r="G82" t="s">
        <v>1076</v>
      </c>
      <c r="H82" t="s">
        <v>1076</v>
      </c>
      <c r="I82" t="str">
        <f t="shared" si="5"/>
        <v>2025: Частинский муниципальный округ Пермского края: А</v>
      </c>
      <c r="J82" t="str">
        <f t="shared" si="6"/>
        <v xml:space="preserve">А: 2025: </v>
      </c>
      <c r="K82" s="167"/>
      <c r="L82" s="166">
        <v>0</v>
      </c>
      <c r="M82" t="str">
        <f t="shared" si="7"/>
        <v/>
      </c>
      <c r="N82" s="166" t="e">
        <f>VLOOKUP(M82,#REF!,2,0)</f>
        <v>#REF!</v>
      </c>
    </row>
    <row r="83" spans="1:14" x14ac:dyDescent="0.25">
      <c r="A83" s="2">
        <f t="shared" si="4"/>
        <v>82</v>
      </c>
      <c r="B83" s="81" t="s">
        <v>1102</v>
      </c>
      <c r="C83" t="s">
        <v>1840</v>
      </c>
      <c r="D83" s="1"/>
      <c r="E83" s="166">
        <v>46022</v>
      </c>
      <c r="F83" s="166"/>
      <c r="G83" t="s">
        <v>1076</v>
      </c>
      <c r="H83" t="s">
        <v>1076</v>
      </c>
      <c r="I83" t="str">
        <f t="shared" si="5"/>
        <v>2025: Чердынский городской округ Пермского края: А</v>
      </c>
      <c r="J83" t="str">
        <f t="shared" si="6"/>
        <v xml:space="preserve">А: 2025: </v>
      </c>
      <c r="K83" s="167"/>
      <c r="L83" s="166">
        <v>0</v>
      </c>
      <c r="M83" t="str">
        <f t="shared" si="7"/>
        <v/>
      </c>
      <c r="N83" s="166" t="e">
        <f>VLOOKUP(M83,#REF!,2,0)</f>
        <v>#REF!</v>
      </c>
    </row>
    <row r="84" spans="1:14" x14ac:dyDescent="0.25">
      <c r="A84" s="2">
        <f t="shared" si="4"/>
        <v>83</v>
      </c>
      <c r="B84" s="81" t="s">
        <v>1103</v>
      </c>
      <c r="C84" t="s">
        <v>1840</v>
      </c>
      <c r="D84" s="1"/>
      <c r="E84" s="166">
        <v>46022</v>
      </c>
      <c r="F84" s="166"/>
      <c r="G84" t="s">
        <v>1076</v>
      </c>
      <c r="H84" t="s">
        <v>1076</v>
      </c>
      <c r="I84" t="str">
        <f t="shared" si="5"/>
        <v>2025: Чернушинский городской округ Пермского края: А</v>
      </c>
      <c r="J84" t="str">
        <f t="shared" si="6"/>
        <v xml:space="preserve">А: 2025: </v>
      </c>
      <c r="K84" s="167"/>
      <c r="L84" s="166">
        <v>0</v>
      </c>
      <c r="M84" t="str">
        <f t="shared" si="7"/>
        <v/>
      </c>
      <c r="N84" s="166" t="e">
        <f>VLOOKUP(M84,#REF!,2,0)</f>
        <v>#REF!</v>
      </c>
    </row>
    <row r="85" spans="1:14" x14ac:dyDescent="0.25">
      <c r="A85" s="2">
        <f t="shared" si="4"/>
        <v>84</v>
      </c>
      <c r="B85" s="81" t="s">
        <v>1104</v>
      </c>
      <c r="C85" t="s">
        <v>1840</v>
      </c>
      <c r="D85" s="1"/>
      <c r="E85" s="166">
        <v>46022</v>
      </c>
      <c r="F85" s="166"/>
      <c r="G85" t="s">
        <v>1076</v>
      </c>
      <c r="H85" t="s">
        <v>1076</v>
      </c>
      <c r="I85" t="str">
        <f t="shared" si="5"/>
        <v>2025: Чусовской городской округ Пермского края: А</v>
      </c>
      <c r="J85" t="str">
        <f t="shared" si="6"/>
        <v xml:space="preserve">А: 2025: </v>
      </c>
      <c r="K85" s="167"/>
      <c r="L85" s="166">
        <v>0</v>
      </c>
      <c r="M85" t="str">
        <f t="shared" si="7"/>
        <v/>
      </c>
      <c r="N85" s="166" t="e">
        <f>VLOOKUP(M85,#REF!,2,0)</f>
        <v>#REF!</v>
      </c>
    </row>
    <row r="86" spans="1:14" x14ac:dyDescent="0.25">
      <c r="A86" s="2">
        <f t="shared" si="4"/>
        <v>85</v>
      </c>
      <c r="B86" s="81" t="s">
        <v>1856</v>
      </c>
      <c r="C86" t="s">
        <v>1840</v>
      </c>
      <c r="D86" s="1"/>
      <c r="E86" s="166">
        <v>46022</v>
      </c>
      <c r="F86" s="166"/>
      <c r="G86" t="s">
        <v>1076</v>
      </c>
      <c r="H86" t="s">
        <v>1076</v>
      </c>
      <c r="I86" t="str">
        <f t="shared" si="5"/>
        <v>2025: Юрлинский муниципальный округ Пермского края: А</v>
      </c>
      <c r="J86" t="str">
        <f t="shared" si="6"/>
        <v xml:space="preserve">А: 2025: </v>
      </c>
      <c r="K86" s="167"/>
      <c r="L86" s="166">
        <v>0</v>
      </c>
      <c r="M86" t="str">
        <f t="shared" si="7"/>
        <v/>
      </c>
      <c r="N86" s="166" t="e">
        <f>VLOOKUP(M86,#REF!,2,0)</f>
        <v>#REF!</v>
      </c>
    </row>
    <row r="87" spans="1:14" x14ac:dyDescent="0.25">
      <c r="A87" s="2">
        <f t="shared" si="4"/>
        <v>86</v>
      </c>
      <c r="B87" s="81" t="s">
        <v>1857</v>
      </c>
      <c r="C87" t="s">
        <v>1840</v>
      </c>
      <c r="D87" s="1"/>
      <c r="E87" s="166">
        <v>46022</v>
      </c>
      <c r="F87" s="166"/>
      <c r="G87" t="s">
        <v>1076</v>
      </c>
      <c r="H87" t="s">
        <v>1076</v>
      </c>
      <c r="I87" t="str">
        <f t="shared" si="5"/>
        <v>2025: Юсьвинский муниципальный округ Пермского края: А</v>
      </c>
      <c r="J87" t="str">
        <f t="shared" si="6"/>
        <v xml:space="preserve">А: 2025: </v>
      </c>
      <c r="K87" s="167"/>
      <c r="L87" s="166">
        <v>0</v>
      </c>
      <c r="M87" t="str">
        <f t="shared" si="7"/>
        <v/>
      </c>
      <c r="N87" s="166" t="e">
        <f>VLOOKUP(M87,#REF!,2,0)</f>
        <v>#REF!</v>
      </c>
    </row>
    <row r="88" spans="1:14" x14ac:dyDescent="0.25">
      <c r="A88" s="2">
        <f t="shared" si="4"/>
        <v>87</v>
      </c>
      <c r="B88" s="81" t="s">
        <v>1077</v>
      </c>
      <c r="C88" t="s">
        <v>1840</v>
      </c>
      <c r="D88" s="1"/>
      <c r="E88" s="166">
        <v>46387</v>
      </c>
      <c r="F88" s="166"/>
      <c r="G88" t="s">
        <v>1076</v>
      </c>
      <c r="H88" t="s">
        <v>1076</v>
      </c>
      <c r="I88" t="str">
        <f t="shared" si="5"/>
        <v>2026: Александровский муниципальный округ Пермского края: А</v>
      </c>
      <c r="J88" t="str">
        <f t="shared" si="6"/>
        <v xml:space="preserve">А: 2026: </v>
      </c>
      <c r="K88" s="167"/>
      <c r="L88" s="166">
        <v>0</v>
      </c>
      <c r="M88" t="str">
        <f t="shared" si="7"/>
        <v/>
      </c>
      <c r="N88" s="166" t="e">
        <f>VLOOKUP(M88,#REF!,2,0)</f>
        <v>#REF!</v>
      </c>
    </row>
    <row r="89" spans="1:14" x14ac:dyDescent="0.25">
      <c r="A89" s="2">
        <f t="shared" si="4"/>
        <v>88</v>
      </c>
      <c r="B89" s="81" t="s">
        <v>1581</v>
      </c>
      <c r="C89" t="s">
        <v>1840</v>
      </c>
      <c r="D89" s="1"/>
      <c r="E89" s="166">
        <v>46387</v>
      </c>
      <c r="F89" s="166"/>
      <c r="G89" t="s">
        <v>1076</v>
      </c>
      <c r="H89" t="s">
        <v>1076</v>
      </c>
      <c r="I89" t="str">
        <f t="shared" si="5"/>
        <v>2026: Бардымский муниципальный округ Пермского края: А</v>
      </c>
      <c r="J89" t="str">
        <f t="shared" si="6"/>
        <v xml:space="preserve">А: 2026: </v>
      </c>
      <c r="K89" s="167"/>
      <c r="L89" s="166">
        <v>0</v>
      </c>
      <c r="M89" t="str">
        <f t="shared" si="7"/>
        <v/>
      </c>
      <c r="N89" s="166" t="e">
        <f>VLOOKUP(M89,#REF!,2,0)</f>
        <v>#REF!</v>
      </c>
    </row>
    <row r="90" spans="1:14" x14ac:dyDescent="0.25">
      <c r="A90" s="2">
        <f t="shared" si="4"/>
        <v>89</v>
      </c>
      <c r="B90" s="81" t="s">
        <v>1078</v>
      </c>
      <c r="C90" t="s">
        <v>1840</v>
      </c>
      <c r="D90" s="1"/>
      <c r="E90" s="166">
        <v>46387</v>
      </c>
      <c r="F90" s="166"/>
      <c r="G90" t="s">
        <v>1076</v>
      </c>
      <c r="H90" t="s">
        <v>1076</v>
      </c>
      <c r="I90" t="str">
        <f t="shared" si="5"/>
        <v>2026: Березовский муниципальный округ Пермского края: А</v>
      </c>
      <c r="J90" t="str">
        <f t="shared" si="6"/>
        <v xml:space="preserve">А: 2026: </v>
      </c>
      <c r="K90" s="167"/>
      <c r="L90" s="166">
        <v>0</v>
      </c>
      <c r="M90" t="str">
        <f t="shared" si="7"/>
        <v/>
      </c>
      <c r="N90" s="166" t="e">
        <f>VLOOKUP(M90,#REF!,2,0)</f>
        <v>#REF!</v>
      </c>
    </row>
    <row r="91" spans="1:14" x14ac:dyDescent="0.25">
      <c r="A91" s="2">
        <f t="shared" si="4"/>
        <v>90</v>
      </c>
      <c r="B91" s="81" t="s">
        <v>1841</v>
      </c>
      <c r="C91" t="s">
        <v>1840</v>
      </c>
      <c r="D91" s="1"/>
      <c r="E91" s="166">
        <v>46387</v>
      </c>
      <c r="F91" s="166"/>
      <c r="G91" t="s">
        <v>1076</v>
      </c>
      <c r="H91" t="s">
        <v>1076</v>
      </c>
      <c r="I91" t="str">
        <f t="shared" si="5"/>
        <v>2026: Большесосновский муниципальный округ Пермского края: А</v>
      </c>
      <c r="J91" t="str">
        <f t="shared" si="6"/>
        <v xml:space="preserve">А: 2026: </v>
      </c>
      <c r="K91" s="167"/>
      <c r="L91" s="166">
        <v>0</v>
      </c>
      <c r="M91" t="str">
        <f t="shared" si="7"/>
        <v/>
      </c>
      <c r="N91" s="166" t="e">
        <f>VLOOKUP(M91,#REF!,2,0)</f>
        <v>#REF!</v>
      </c>
    </row>
    <row r="92" spans="1:14" x14ac:dyDescent="0.25">
      <c r="A92" s="2">
        <f t="shared" si="4"/>
        <v>91</v>
      </c>
      <c r="B92" s="81" t="s">
        <v>1842</v>
      </c>
      <c r="C92" t="s">
        <v>1840</v>
      </c>
      <c r="D92" s="1"/>
      <c r="E92" s="166">
        <v>46387</v>
      </c>
      <c r="F92" s="166"/>
      <c r="G92" t="s">
        <v>1076</v>
      </c>
      <c r="H92" t="s">
        <v>1076</v>
      </c>
      <c r="I92" t="str">
        <f t="shared" si="5"/>
        <v>2026: Муниципальное образование Верещагинский городской округ Пермского края: А</v>
      </c>
      <c r="J92" t="str">
        <f t="shared" si="6"/>
        <v xml:space="preserve">А: 2026: </v>
      </c>
      <c r="K92" s="167"/>
      <c r="L92" s="166">
        <v>0</v>
      </c>
      <c r="M92" t="str">
        <f t="shared" si="7"/>
        <v/>
      </c>
      <c r="N92" s="166" t="e">
        <f>VLOOKUP(M92,#REF!,2,0)</f>
        <v>#REF!</v>
      </c>
    </row>
    <row r="93" spans="1:14" x14ac:dyDescent="0.25">
      <c r="A93" s="2">
        <f t="shared" si="4"/>
        <v>92</v>
      </c>
      <c r="B93" s="81" t="s">
        <v>1080</v>
      </c>
      <c r="C93" t="s">
        <v>1840</v>
      </c>
      <c r="D93" s="1"/>
      <c r="E93" s="166">
        <v>46387</v>
      </c>
      <c r="F93" s="166"/>
      <c r="G93" t="s">
        <v>1076</v>
      </c>
      <c r="H93" t="s">
        <v>1076</v>
      </c>
      <c r="I93" t="str">
        <f t="shared" si="5"/>
        <v>2026: Гайнский муниципальный округ Пермского края: А</v>
      </c>
      <c r="J93" t="str">
        <f t="shared" si="6"/>
        <v xml:space="preserve">А: 2026: </v>
      </c>
      <c r="K93" s="167"/>
      <c r="L93" s="166">
        <v>0</v>
      </c>
      <c r="M93" t="str">
        <f t="shared" si="7"/>
        <v/>
      </c>
      <c r="N93" s="166" t="e">
        <f>VLOOKUP(M93,#REF!,2,0)</f>
        <v>#REF!</v>
      </c>
    </row>
    <row r="94" spans="1:14" x14ac:dyDescent="0.25">
      <c r="A94" s="2">
        <f t="shared" si="4"/>
        <v>93</v>
      </c>
      <c r="B94" s="81" t="s">
        <v>1081</v>
      </c>
      <c r="C94" t="s">
        <v>1840</v>
      </c>
      <c r="D94" s="1"/>
      <c r="E94" s="166">
        <v>46387</v>
      </c>
      <c r="F94" s="166"/>
      <c r="G94" t="s">
        <v>1076</v>
      </c>
      <c r="H94" t="s">
        <v>1076</v>
      </c>
      <c r="I94" t="str">
        <f t="shared" si="5"/>
        <v>2026: Горнозаводской городской округ Пермского края: А</v>
      </c>
      <c r="J94" t="str">
        <f t="shared" si="6"/>
        <v xml:space="preserve">А: 2026: </v>
      </c>
      <c r="K94" s="167"/>
      <c r="L94" s="166">
        <v>0</v>
      </c>
      <c r="M94" t="str">
        <f t="shared" si="7"/>
        <v/>
      </c>
      <c r="N94" s="166" t="e">
        <f>VLOOKUP(M94,#REF!,2,0)</f>
        <v>#REF!</v>
      </c>
    </row>
    <row r="95" spans="1:14" x14ac:dyDescent="0.25">
      <c r="A95" s="2">
        <f t="shared" si="4"/>
        <v>94</v>
      </c>
      <c r="B95" s="81" t="s">
        <v>1091</v>
      </c>
      <c r="C95" t="s">
        <v>1840</v>
      </c>
      <c r="D95" s="1"/>
      <c r="E95" s="166">
        <v>46387</v>
      </c>
      <c r="F95" s="166"/>
      <c r="G95" t="s">
        <v>1076</v>
      </c>
      <c r="H95" t="s">
        <v>1076</v>
      </c>
      <c r="I95" t="str">
        <f t="shared" si="5"/>
        <v>2026: Муниципальное образование "Город Березники" Пермского края: А</v>
      </c>
      <c r="J95" t="str">
        <f t="shared" si="6"/>
        <v xml:space="preserve">А: 2026: </v>
      </c>
      <c r="K95" s="167"/>
      <c r="L95" s="166">
        <v>0</v>
      </c>
      <c r="M95" t="str">
        <f t="shared" si="7"/>
        <v/>
      </c>
      <c r="N95" s="166" t="e">
        <f>VLOOKUP(M95,#REF!,2,0)</f>
        <v>#REF!</v>
      </c>
    </row>
    <row r="96" spans="1:14" x14ac:dyDescent="0.25">
      <c r="A96" s="2">
        <f t="shared" si="4"/>
        <v>95</v>
      </c>
      <c r="B96" s="81" t="s">
        <v>1843</v>
      </c>
      <c r="C96" t="s">
        <v>1840</v>
      </c>
      <c r="D96" s="1"/>
      <c r="E96" s="166">
        <v>46387</v>
      </c>
      <c r="F96" s="166"/>
      <c r="G96" t="s">
        <v>1076</v>
      </c>
      <c r="H96" t="s">
        <v>1076</v>
      </c>
      <c r="I96" t="str">
        <f t="shared" si="5"/>
        <v>2026: Губахинский муниципальный округ Пермского края: А</v>
      </c>
      <c r="J96" t="str">
        <f t="shared" si="6"/>
        <v xml:space="preserve">А: 2026: </v>
      </c>
      <c r="K96" s="167"/>
      <c r="L96" s="166">
        <v>0</v>
      </c>
      <c r="M96" t="str">
        <f t="shared" si="7"/>
        <v/>
      </c>
      <c r="N96" s="166" t="e">
        <f>VLOOKUP(M96,#REF!,2,0)</f>
        <v>#REF!</v>
      </c>
    </row>
    <row r="97" spans="1:14" x14ac:dyDescent="0.25">
      <c r="A97" s="2">
        <f t="shared" si="4"/>
        <v>96</v>
      </c>
      <c r="B97" s="81" t="s">
        <v>1082</v>
      </c>
      <c r="C97" t="s">
        <v>1840</v>
      </c>
      <c r="D97" s="1"/>
      <c r="E97" s="166">
        <v>46387</v>
      </c>
      <c r="F97" s="166"/>
      <c r="G97" t="s">
        <v>1076</v>
      </c>
      <c r="H97" t="s">
        <v>1076</v>
      </c>
      <c r="I97" t="str">
        <f t="shared" si="5"/>
        <v>2026: Добрянский городской округ Пермского края: А</v>
      </c>
      <c r="J97" t="str">
        <f t="shared" si="6"/>
        <v xml:space="preserve">А: 2026: </v>
      </c>
      <c r="K97" s="167"/>
      <c r="L97" s="166">
        <v>0</v>
      </c>
      <c r="M97" t="str">
        <f t="shared" si="7"/>
        <v/>
      </c>
      <c r="N97" s="166" t="e">
        <f>VLOOKUP(M97,#REF!,2,0)</f>
        <v>#REF!</v>
      </c>
    </row>
    <row r="98" spans="1:14" x14ac:dyDescent="0.25">
      <c r="A98" s="2">
        <f t="shared" si="4"/>
        <v>97</v>
      </c>
      <c r="B98" s="81" t="s">
        <v>1844</v>
      </c>
      <c r="C98" t="s">
        <v>1840</v>
      </c>
      <c r="D98" s="1"/>
      <c r="E98" s="166">
        <v>46387</v>
      </c>
      <c r="F98" s="166"/>
      <c r="G98" t="s">
        <v>1076</v>
      </c>
      <c r="H98" t="s">
        <v>1076</v>
      </c>
      <c r="I98" t="str">
        <f t="shared" si="5"/>
        <v>2026: Еловский муниципальный округ Пермского края: А</v>
      </c>
      <c r="J98" t="str">
        <f t="shared" si="6"/>
        <v xml:space="preserve">А: 2026: </v>
      </c>
      <c r="K98" s="167"/>
      <c r="L98" s="166">
        <v>0</v>
      </c>
      <c r="M98" t="str">
        <f t="shared" si="7"/>
        <v/>
      </c>
      <c r="N98" s="166" t="e">
        <f>VLOOKUP(M98,#REF!,2,0)</f>
        <v>#REF!</v>
      </c>
    </row>
    <row r="99" spans="1:14" x14ac:dyDescent="0.25">
      <c r="A99" s="2">
        <f t="shared" si="4"/>
        <v>98</v>
      </c>
      <c r="B99" s="81" t="s">
        <v>1105</v>
      </c>
      <c r="C99" t="s">
        <v>1840</v>
      </c>
      <c r="D99" s="1"/>
      <c r="E99" s="166">
        <v>46387</v>
      </c>
      <c r="F99" s="166"/>
      <c r="G99" t="s">
        <v>1076</v>
      </c>
      <c r="H99" t="s">
        <v>1076</v>
      </c>
      <c r="I99" t="str">
        <f t="shared" si="5"/>
        <v>2026: Городской округ закрытое административно-территориальное образование Звездный Пермского края: А</v>
      </c>
      <c r="J99" t="str">
        <f t="shared" si="6"/>
        <v xml:space="preserve">А: 2026: </v>
      </c>
      <c r="K99" s="167"/>
      <c r="L99" s="166">
        <v>0</v>
      </c>
      <c r="M99" t="str">
        <f t="shared" si="7"/>
        <v/>
      </c>
      <c r="N99" s="166" t="e">
        <f>VLOOKUP(M99,#REF!,2,0)</f>
        <v>#REF!</v>
      </c>
    </row>
    <row r="100" spans="1:14" x14ac:dyDescent="0.25">
      <c r="A100" s="2">
        <f t="shared" si="4"/>
        <v>99</v>
      </c>
      <c r="B100" s="81" t="s">
        <v>1083</v>
      </c>
      <c r="C100" t="s">
        <v>1840</v>
      </c>
      <c r="D100" s="1"/>
      <c r="E100" s="166">
        <v>46387</v>
      </c>
      <c r="F100" s="166"/>
      <c r="G100" t="s">
        <v>1076</v>
      </c>
      <c r="H100" t="s">
        <v>1076</v>
      </c>
      <c r="I100" t="str">
        <f t="shared" si="5"/>
        <v>2026: Ильинский городской округ Пермского края: А</v>
      </c>
      <c r="J100" t="str">
        <f t="shared" si="6"/>
        <v xml:space="preserve">А: 2026: </v>
      </c>
      <c r="K100" s="167"/>
      <c r="L100" s="166">
        <v>0</v>
      </c>
      <c r="M100" t="str">
        <f t="shared" si="7"/>
        <v/>
      </c>
      <c r="N100" s="166" t="e">
        <f>VLOOKUP(M100,#REF!,2,0)</f>
        <v>#REF!</v>
      </c>
    </row>
    <row r="101" spans="1:14" x14ac:dyDescent="0.25">
      <c r="A101" s="2">
        <f t="shared" si="4"/>
        <v>100</v>
      </c>
      <c r="B101" s="81" t="s">
        <v>1845</v>
      </c>
      <c r="C101" t="s">
        <v>1840</v>
      </c>
      <c r="D101" s="1"/>
      <c r="E101" s="166">
        <v>46387</v>
      </c>
      <c r="F101" s="166"/>
      <c r="G101" t="s">
        <v>1076</v>
      </c>
      <c r="H101" t="s">
        <v>1076</v>
      </c>
      <c r="I101" t="str">
        <f t="shared" si="5"/>
        <v>2026: Муниципальное образование Карагайский муниципальный округ Пермского края: А</v>
      </c>
      <c r="J101" t="str">
        <f t="shared" si="6"/>
        <v xml:space="preserve">А: 2026: </v>
      </c>
      <c r="K101" s="167"/>
      <c r="L101" s="166">
        <v>0</v>
      </c>
      <c r="M101" t="str">
        <f t="shared" si="7"/>
        <v/>
      </c>
      <c r="N101" s="166" t="e">
        <f>VLOOKUP(M101,#REF!,2,0)</f>
        <v>#REF!</v>
      </c>
    </row>
    <row r="102" spans="1:14" x14ac:dyDescent="0.25">
      <c r="A102" s="2">
        <f t="shared" si="4"/>
        <v>101</v>
      </c>
      <c r="B102" s="81" t="s">
        <v>1846</v>
      </c>
      <c r="C102" t="s">
        <v>1840</v>
      </c>
      <c r="D102" s="1"/>
      <c r="E102" s="166">
        <v>46387</v>
      </c>
      <c r="F102" s="166"/>
      <c r="G102" t="s">
        <v>1076</v>
      </c>
      <c r="H102" t="s">
        <v>1076</v>
      </c>
      <c r="I102" t="str">
        <f t="shared" si="5"/>
        <v>2026: Городской округ "Город Кизел" Пермского края: А</v>
      </c>
      <c r="J102" t="str">
        <f t="shared" si="6"/>
        <v xml:space="preserve">А: 2026: </v>
      </c>
      <c r="K102" s="167"/>
      <c r="L102" s="166">
        <v>0</v>
      </c>
      <c r="M102" t="str">
        <f t="shared" si="7"/>
        <v/>
      </c>
      <c r="N102" s="166" t="e">
        <f>VLOOKUP(M102,#REF!,2,0)</f>
        <v>#REF!</v>
      </c>
    </row>
    <row r="103" spans="1:14" x14ac:dyDescent="0.25">
      <c r="A103" s="2">
        <f t="shared" si="4"/>
        <v>102</v>
      </c>
      <c r="B103" s="81" t="s">
        <v>1847</v>
      </c>
      <c r="C103" t="s">
        <v>1840</v>
      </c>
      <c r="D103" s="1"/>
      <c r="E103" s="166">
        <v>46387</v>
      </c>
      <c r="F103" s="166"/>
      <c r="G103" t="s">
        <v>1076</v>
      </c>
      <c r="H103" t="s">
        <v>1076</v>
      </c>
      <c r="I103" t="str">
        <f t="shared" si="5"/>
        <v>2026: Кишертский муниципальный округ Пермского края: А</v>
      </c>
      <c r="J103" t="str">
        <f t="shared" si="6"/>
        <v xml:space="preserve">А: 2026: </v>
      </c>
      <c r="K103" s="167"/>
      <c r="L103" s="166">
        <v>0</v>
      </c>
      <c r="M103" t="str">
        <f t="shared" si="7"/>
        <v/>
      </c>
      <c r="N103" s="166" t="e">
        <f>VLOOKUP(M103,#REF!,2,0)</f>
        <v>#REF!</v>
      </c>
    </row>
    <row r="104" spans="1:14" x14ac:dyDescent="0.25">
      <c r="A104" s="2">
        <f t="shared" si="4"/>
        <v>103</v>
      </c>
      <c r="B104" s="81" t="s">
        <v>1848</v>
      </c>
      <c r="C104" t="s">
        <v>1840</v>
      </c>
      <c r="D104" s="1"/>
      <c r="E104" s="166">
        <v>46387</v>
      </c>
      <c r="F104" s="166"/>
      <c r="G104" t="s">
        <v>1076</v>
      </c>
      <c r="H104" t="s">
        <v>1076</v>
      </c>
      <c r="I104" t="str">
        <f t="shared" si="5"/>
        <v>2026: Косинский муниципальный округ Пермского края: А</v>
      </c>
      <c r="J104" t="str">
        <f t="shared" si="6"/>
        <v xml:space="preserve">А: 2026: </v>
      </c>
      <c r="K104" s="167"/>
      <c r="L104" s="166">
        <v>0</v>
      </c>
      <c r="M104" t="str">
        <f t="shared" si="7"/>
        <v/>
      </c>
      <c r="N104" s="166" t="e">
        <f>VLOOKUP(M104,#REF!,2,0)</f>
        <v>#REF!</v>
      </c>
    </row>
    <row r="105" spans="1:14" x14ac:dyDescent="0.25">
      <c r="A105" s="2">
        <f t="shared" si="4"/>
        <v>104</v>
      </c>
      <c r="B105" s="81" t="s">
        <v>1849</v>
      </c>
      <c r="C105" t="s">
        <v>1840</v>
      </c>
      <c r="D105" s="1"/>
      <c r="E105" s="166">
        <v>46387</v>
      </c>
      <c r="F105" s="166"/>
      <c r="G105" t="s">
        <v>1076</v>
      </c>
      <c r="H105" t="s">
        <v>1076</v>
      </c>
      <c r="I105" t="str">
        <f t="shared" si="5"/>
        <v>2026: Кочевский муниципальный округ Пермского края: А</v>
      </c>
      <c r="J105" t="str">
        <f t="shared" si="6"/>
        <v xml:space="preserve">А: 2026: </v>
      </c>
      <c r="K105" s="167"/>
      <c r="L105" s="166">
        <v>0</v>
      </c>
      <c r="M105" t="str">
        <f t="shared" si="7"/>
        <v/>
      </c>
      <c r="N105" s="166" t="e">
        <f>VLOOKUP(M105,#REF!,2,0)</f>
        <v>#REF!</v>
      </c>
    </row>
    <row r="106" spans="1:14" x14ac:dyDescent="0.25">
      <c r="A106" s="2">
        <f t="shared" si="4"/>
        <v>105</v>
      </c>
      <c r="B106" s="81" t="s">
        <v>1086</v>
      </c>
      <c r="C106" t="s">
        <v>1840</v>
      </c>
      <c r="D106" s="1"/>
      <c r="E106" s="166">
        <v>46387</v>
      </c>
      <c r="F106" s="166"/>
      <c r="G106" t="s">
        <v>1076</v>
      </c>
      <c r="H106" t="s">
        <v>1076</v>
      </c>
      <c r="I106" t="str">
        <f t="shared" si="5"/>
        <v>2026: Красновишерский городской округ Пермского края: А</v>
      </c>
      <c r="J106" t="str">
        <f t="shared" si="6"/>
        <v xml:space="preserve">А: 2026: </v>
      </c>
      <c r="K106" s="167"/>
      <c r="L106" s="166">
        <v>0</v>
      </c>
      <c r="M106" t="str">
        <f t="shared" si="7"/>
        <v/>
      </c>
      <c r="N106" s="166" t="e">
        <f>VLOOKUP(M106,#REF!,2,0)</f>
        <v>#REF!</v>
      </c>
    </row>
    <row r="107" spans="1:14" x14ac:dyDescent="0.25">
      <c r="A107" s="2">
        <f t="shared" si="4"/>
        <v>106</v>
      </c>
      <c r="B107" s="81" t="s">
        <v>1087</v>
      </c>
      <c r="C107" t="s">
        <v>1840</v>
      </c>
      <c r="D107" s="1"/>
      <c r="E107" s="166">
        <v>46387</v>
      </c>
      <c r="F107" s="166"/>
      <c r="G107" t="s">
        <v>1076</v>
      </c>
      <c r="H107" t="s">
        <v>1076</v>
      </c>
      <c r="I107" t="str">
        <f t="shared" si="5"/>
        <v>2026: Краснокамский городской округ Пермского края: А</v>
      </c>
      <c r="J107" t="str">
        <f t="shared" si="6"/>
        <v xml:space="preserve">А: 2026: </v>
      </c>
      <c r="K107" s="167"/>
      <c r="L107" s="166">
        <v>0</v>
      </c>
      <c r="M107" t="str">
        <f t="shared" si="7"/>
        <v/>
      </c>
      <c r="N107" s="166" t="e">
        <f>VLOOKUP(M107,#REF!,2,0)</f>
        <v>#REF!</v>
      </c>
    </row>
    <row r="108" spans="1:14" x14ac:dyDescent="0.25">
      <c r="A108" s="2">
        <f t="shared" si="4"/>
        <v>107</v>
      </c>
      <c r="B108" s="81" t="s">
        <v>1088</v>
      </c>
      <c r="C108" t="s">
        <v>1840</v>
      </c>
      <c r="D108" s="1"/>
      <c r="E108" s="166">
        <v>46387</v>
      </c>
      <c r="F108" s="166"/>
      <c r="G108" t="s">
        <v>1076</v>
      </c>
      <c r="H108" t="s">
        <v>1076</v>
      </c>
      <c r="I108" t="str">
        <f t="shared" si="5"/>
        <v>2026: Кудымкарский муниципальный округ Пермского края: А</v>
      </c>
      <c r="J108" t="str">
        <f t="shared" si="6"/>
        <v xml:space="preserve">А: 2026: </v>
      </c>
      <c r="K108" s="167"/>
      <c r="L108" s="166">
        <v>0</v>
      </c>
      <c r="M108" t="str">
        <f t="shared" si="7"/>
        <v/>
      </c>
      <c r="N108" s="166" t="e">
        <f>VLOOKUP(M108,#REF!,2,0)</f>
        <v>#REF!</v>
      </c>
    </row>
    <row r="109" spans="1:14" x14ac:dyDescent="0.25">
      <c r="A109" s="2">
        <f t="shared" si="4"/>
        <v>108</v>
      </c>
      <c r="B109" s="81" t="s">
        <v>1850</v>
      </c>
      <c r="C109" t="s">
        <v>1840</v>
      </c>
      <c r="D109" s="1"/>
      <c r="E109" s="166">
        <v>46387</v>
      </c>
      <c r="F109" s="166"/>
      <c r="G109" t="s">
        <v>1076</v>
      </c>
      <c r="H109" t="s">
        <v>1076</v>
      </c>
      <c r="I109" t="str">
        <f t="shared" si="5"/>
        <v>2026: Куединский муниципальный округ Пермского края: А</v>
      </c>
      <c r="J109" t="str">
        <f t="shared" si="6"/>
        <v xml:space="preserve">А: 2026: </v>
      </c>
      <c r="K109" s="167"/>
      <c r="L109" s="166">
        <v>0</v>
      </c>
      <c r="M109" t="str">
        <f t="shared" si="7"/>
        <v/>
      </c>
      <c r="N109" s="166" t="e">
        <f>VLOOKUP(M109,#REF!,2,0)</f>
        <v>#REF!</v>
      </c>
    </row>
    <row r="110" spans="1:14" x14ac:dyDescent="0.25">
      <c r="A110" s="2">
        <f t="shared" si="4"/>
        <v>109</v>
      </c>
      <c r="B110" s="81" t="s">
        <v>1089</v>
      </c>
      <c r="C110" t="s">
        <v>1840</v>
      </c>
      <c r="D110" s="1"/>
      <c r="E110" s="166">
        <v>46387</v>
      </c>
      <c r="F110" s="166"/>
      <c r="G110" t="s">
        <v>1076</v>
      </c>
      <c r="H110" t="s">
        <v>1076</v>
      </c>
      <c r="I110" t="str">
        <f t="shared" si="5"/>
        <v>2026: Кунгурский муниципальный округ Пермского края: А</v>
      </c>
      <c r="J110" t="str">
        <f t="shared" si="6"/>
        <v xml:space="preserve">А: 2026: </v>
      </c>
      <c r="K110" s="167"/>
      <c r="L110" s="166">
        <v>0</v>
      </c>
      <c r="M110" t="str">
        <f t="shared" si="7"/>
        <v/>
      </c>
      <c r="N110" s="166" t="e">
        <f>VLOOKUP(M110,#REF!,2,0)</f>
        <v>#REF!</v>
      </c>
    </row>
    <row r="111" spans="1:14" x14ac:dyDescent="0.25">
      <c r="A111" s="2">
        <f t="shared" si="4"/>
        <v>110</v>
      </c>
      <c r="B111" s="81" t="s">
        <v>1090</v>
      </c>
      <c r="C111" t="s">
        <v>1840</v>
      </c>
      <c r="D111" s="1"/>
      <c r="E111" s="166">
        <v>46387</v>
      </c>
      <c r="F111" s="166"/>
      <c r="G111" t="s">
        <v>1076</v>
      </c>
      <c r="H111" t="s">
        <v>1076</v>
      </c>
      <c r="I111" t="str">
        <f t="shared" si="5"/>
        <v>2026: Лысьвенский городской округ Пермского края: А</v>
      </c>
      <c r="J111" t="str">
        <f t="shared" si="6"/>
        <v xml:space="preserve">А: 2026: </v>
      </c>
      <c r="K111" s="167"/>
      <c r="L111" s="166">
        <v>0</v>
      </c>
      <c r="M111" t="str">
        <f t="shared" si="7"/>
        <v/>
      </c>
      <c r="N111" s="166" t="e">
        <f>VLOOKUP(M111,#REF!,2,0)</f>
        <v>#REF!</v>
      </c>
    </row>
    <row r="112" spans="1:14" x14ac:dyDescent="0.25">
      <c r="A112" s="2">
        <f t="shared" si="4"/>
        <v>111</v>
      </c>
      <c r="B112" s="81" t="s">
        <v>1092</v>
      </c>
      <c r="C112" t="s">
        <v>1840</v>
      </c>
      <c r="D112" s="1"/>
      <c r="E112" s="166">
        <v>46387</v>
      </c>
      <c r="F112" s="166"/>
      <c r="G112" t="s">
        <v>1076</v>
      </c>
      <c r="H112" t="s">
        <v>1076</v>
      </c>
      <c r="I112" t="str">
        <f t="shared" si="5"/>
        <v>2026: Нытвенский городской округ Пермского края: А</v>
      </c>
      <c r="J112" t="str">
        <f t="shared" si="6"/>
        <v xml:space="preserve">А: 2026: </v>
      </c>
      <c r="K112" s="167"/>
      <c r="L112" s="166">
        <v>0</v>
      </c>
      <c r="M112" t="str">
        <f t="shared" si="7"/>
        <v/>
      </c>
      <c r="N112" s="166" t="e">
        <f>VLOOKUP(M112,#REF!,2,0)</f>
        <v>#REF!</v>
      </c>
    </row>
    <row r="113" spans="1:14" x14ac:dyDescent="0.25">
      <c r="A113" s="2">
        <f t="shared" si="4"/>
        <v>112</v>
      </c>
      <c r="B113" s="81" t="s">
        <v>1093</v>
      </c>
      <c r="C113" t="s">
        <v>1840</v>
      </c>
      <c r="D113" s="1"/>
      <c r="E113" s="166">
        <v>46387</v>
      </c>
      <c r="F113" s="166"/>
      <c r="G113" t="s">
        <v>1076</v>
      </c>
      <c r="H113" t="s">
        <v>1076</v>
      </c>
      <c r="I113" t="str">
        <f t="shared" si="5"/>
        <v>2026: Октябрьский городской округ Пермского края: А</v>
      </c>
      <c r="J113" t="str">
        <f t="shared" si="6"/>
        <v xml:space="preserve">А: 2026: </v>
      </c>
      <c r="K113" s="167"/>
      <c r="L113" s="166">
        <v>0</v>
      </c>
      <c r="M113" t="str">
        <f t="shared" si="7"/>
        <v/>
      </c>
      <c r="N113" s="166" t="e">
        <f>VLOOKUP(M113,#REF!,2,0)</f>
        <v>#REF!</v>
      </c>
    </row>
    <row r="114" spans="1:14" x14ac:dyDescent="0.25">
      <c r="A114" s="2">
        <f t="shared" si="4"/>
        <v>113</v>
      </c>
      <c r="B114" s="81" t="s">
        <v>1094</v>
      </c>
      <c r="C114" t="s">
        <v>1840</v>
      </c>
      <c r="D114" s="1"/>
      <c r="E114" s="166">
        <v>46387</v>
      </c>
      <c r="F114" s="166"/>
      <c r="G114" t="s">
        <v>1076</v>
      </c>
      <c r="H114" t="s">
        <v>1076</v>
      </c>
      <c r="I114" t="str">
        <f t="shared" si="5"/>
        <v>2026: Ординский муниципальный округ Пермского края: А</v>
      </c>
      <c r="J114" t="str">
        <f t="shared" si="6"/>
        <v xml:space="preserve">А: 2026: </v>
      </c>
      <c r="K114" s="167"/>
      <c r="L114" s="166">
        <v>0</v>
      </c>
      <c r="M114" t="str">
        <f t="shared" si="7"/>
        <v/>
      </c>
      <c r="N114" s="166" t="e">
        <f>VLOOKUP(M114,#REF!,2,0)</f>
        <v>#REF!</v>
      </c>
    </row>
    <row r="115" spans="1:14" x14ac:dyDescent="0.25">
      <c r="A115" s="2">
        <f t="shared" si="4"/>
        <v>114</v>
      </c>
      <c r="B115" s="81" t="s">
        <v>1095</v>
      </c>
      <c r="C115" t="s">
        <v>1840</v>
      </c>
      <c r="D115" s="1"/>
      <c r="E115" s="166">
        <v>46387</v>
      </c>
      <c r="F115" s="166"/>
      <c r="G115" t="s">
        <v>1076</v>
      </c>
      <c r="H115" t="s">
        <v>1076</v>
      </c>
      <c r="I115" t="str">
        <f t="shared" si="5"/>
        <v>2026: Осинский городской округ Пермского края: А</v>
      </c>
      <c r="J115" t="str">
        <f t="shared" si="6"/>
        <v xml:space="preserve">А: 2026: </v>
      </c>
      <c r="K115" s="167"/>
      <c r="L115" s="166">
        <v>0</v>
      </c>
      <c r="M115" t="str">
        <f t="shared" si="7"/>
        <v/>
      </c>
      <c r="N115" s="166" t="e">
        <f>VLOOKUP(M115,#REF!,2,0)</f>
        <v>#REF!</v>
      </c>
    </row>
    <row r="116" spans="1:14" x14ac:dyDescent="0.25">
      <c r="A116" s="2">
        <f t="shared" si="4"/>
        <v>115</v>
      </c>
      <c r="B116" s="81" t="s">
        <v>1096</v>
      </c>
      <c r="C116" t="s">
        <v>1840</v>
      </c>
      <c r="D116" s="1"/>
      <c r="E116" s="166">
        <v>46387</v>
      </c>
      <c r="F116" s="166"/>
      <c r="G116" t="s">
        <v>1076</v>
      </c>
      <c r="H116" t="s">
        <v>1076</v>
      </c>
      <c r="I116" t="str">
        <f t="shared" si="5"/>
        <v>2026: Оханский городской округ Пермского края: А</v>
      </c>
      <c r="J116" t="str">
        <f t="shared" si="6"/>
        <v xml:space="preserve">А: 2026: </v>
      </c>
      <c r="K116" s="167"/>
      <c r="L116" s="166">
        <v>0</v>
      </c>
      <c r="M116" t="str">
        <f t="shared" si="7"/>
        <v/>
      </c>
      <c r="N116" s="166" t="e">
        <f>VLOOKUP(M116,#REF!,2,0)</f>
        <v>#REF!</v>
      </c>
    </row>
    <row r="117" spans="1:14" x14ac:dyDescent="0.25">
      <c r="A117" s="2">
        <f t="shared" si="4"/>
        <v>116</v>
      </c>
      <c r="B117" s="81" t="s">
        <v>1097</v>
      </c>
      <c r="C117" t="s">
        <v>1840</v>
      </c>
      <c r="D117" s="1"/>
      <c r="E117" s="166">
        <v>46387</v>
      </c>
      <c r="F117" s="166"/>
      <c r="G117" t="s">
        <v>1076</v>
      </c>
      <c r="H117" t="s">
        <v>1076</v>
      </c>
      <c r="I117" t="str">
        <f t="shared" si="5"/>
        <v>2026: Очерский городской округ Пермского края: А</v>
      </c>
      <c r="J117" t="str">
        <f t="shared" si="6"/>
        <v xml:space="preserve">А: 2026: </v>
      </c>
      <c r="K117" s="167"/>
      <c r="L117" s="166">
        <v>0</v>
      </c>
      <c r="M117" t="str">
        <f t="shared" si="7"/>
        <v/>
      </c>
      <c r="N117" s="166" t="e">
        <f>VLOOKUP(M117,#REF!,2,0)</f>
        <v>#REF!</v>
      </c>
    </row>
    <row r="118" spans="1:14" x14ac:dyDescent="0.25">
      <c r="A118" s="2">
        <f t="shared" si="4"/>
        <v>117</v>
      </c>
      <c r="B118" s="81" t="s">
        <v>1851</v>
      </c>
      <c r="C118" t="s">
        <v>1840</v>
      </c>
      <c r="D118" s="1"/>
      <c r="E118" s="166">
        <v>46387</v>
      </c>
      <c r="F118" s="166"/>
      <c r="G118" t="s">
        <v>1076</v>
      </c>
      <c r="H118" t="s">
        <v>1076</v>
      </c>
      <c r="I118" t="str">
        <f t="shared" si="5"/>
        <v>2026: Пермский муниципальный округ Пермского края: А</v>
      </c>
      <c r="J118" t="str">
        <f t="shared" si="6"/>
        <v xml:space="preserve">А: 2026: </v>
      </c>
      <c r="K118" s="167"/>
      <c r="L118" s="166">
        <v>0</v>
      </c>
      <c r="M118" t="str">
        <f t="shared" si="7"/>
        <v/>
      </c>
      <c r="N118" s="166" t="e">
        <f>VLOOKUP(M118,#REF!,2,0)</f>
        <v>#REF!</v>
      </c>
    </row>
    <row r="119" spans="1:14" x14ac:dyDescent="0.25">
      <c r="A119" s="2">
        <f t="shared" si="4"/>
        <v>118</v>
      </c>
      <c r="B119" s="81" t="s">
        <v>1852</v>
      </c>
      <c r="C119" t="s">
        <v>1840</v>
      </c>
      <c r="D119" s="1"/>
      <c r="E119" s="166">
        <v>46387</v>
      </c>
      <c r="F119" s="166"/>
      <c r="G119" t="s">
        <v>1076</v>
      </c>
      <c r="H119" t="s">
        <v>1076</v>
      </c>
      <c r="I119" t="str">
        <f t="shared" si="5"/>
        <v>2026: Пермский городской округ, город Пермь: А</v>
      </c>
      <c r="J119" t="str">
        <f t="shared" si="6"/>
        <v xml:space="preserve">А: 2026: </v>
      </c>
      <c r="K119" s="167"/>
      <c r="L119" s="166">
        <v>0</v>
      </c>
      <c r="M119" t="str">
        <f t="shared" si="7"/>
        <v/>
      </c>
      <c r="N119" s="166" t="e">
        <f>VLOOKUP(M119,#REF!,2,0)</f>
        <v>#REF!</v>
      </c>
    </row>
    <row r="120" spans="1:14" x14ac:dyDescent="0.25">
      <c r="A120" s="2">
        <f t="shared" si="4"/>
        <v>119</v>
      </c>
      <c r="B120" s="81" t="s">
        <v>1853</v>
      </c>
      <c r="C120" t="s">
        <v>1840</v>
      </c>
      <c r="D120" s="1"/>
      <c r="E120" s="166">
        <v>46387</v>
      </c>
      <c r="F120" s="166"/>
      <c r="G120" t="s">
        <v>1076</v>
      </c>
      <c r="H120" t="s">
        <v>1076</v>
      </c>
      <c r="I120" t="str">
        <f t="shared" si="5"/>
        <v>2026: Сивинский муниципальный округ Пермского края: А</v>
      </c>
      <c r="J120" t="str">
        <f t="shared" si="6"/>
        <v xml:space="preserve">А: 2026: </v>
      </c>
      <c r="K120" s="167"/>
      <c r="L120" s="166">
        <v>0</v>
      </c>
      <c r="M120" t="str">
        <f t="shared" si="7"/>
        <v/>
      </c>
      <c r="N120" s="166" t="e">
        <f>VLOOKUP(M120,#REF!,2,0)</f>
        <v>#REF!</v>
      </c>
    </row>
    <row r="121" spans="1:14" x14ac:dyDescent="0.25">
      <c r="A121" s="2">
        <f t="shared" si="4"/>
        <v>120</v>
      </c>
      <c r="B121" s="81" t="s">
        <v>1099</v>
      </c>
      <c r="C121" t="s">
        <v>1840</v>
      </c>
      <c r="D121" s="1"/>
      <c r="E121" s="166">
        <v>46387</v>
      </c>
      <c r="F121" s="166"/>
      <c r="G121" t="s">
        <v>1076</v>
      </c>
      <c r="H121" t="s">
        <v>1076</v>
      </c>
      <c r="I121" t="str">
        <f t="shared" si="5"/>
        <v>2026: Соликамский городской округ Пермского края: А</v>
      </c>
      <c r="J121" t="str">
        <f t="shared" si="6"/>
        <v xml:space="preserve">А: 2026: </v>
      </c>
      <c r="K121" s="167"/>
      <c r="L121" s="166">
        <v>0</v>
      </c>
      <c r="M121" t="str">
        <f t="shared" si="7"/>
        <v/>
      </c>
      <c r="N121" s="166" t="e">
        <f>VLOOKUP(M121,#REF!,2,0)</f>
        <v>#REF!</v>
      </c>
    </row>
    <row r="122" spans="1:14" x14ac:dyDescent="0.25">
      <c r="A122" s="2">
        <f t="shared" si="4"/>
        <v>121</v>
      </c>
      <c r="B122" s="81" t="s">
        <v>1854</v>
      </c>
      <c r="C122" t="s">
        <v>1840</v>
      </c>
      <c r="D122" s="1"/>
      <c r="E122" s="166">
        <v>46387</v>
      </c>
      <c r="F122" s="166"/>
      <c r="G122" t="s">
        <v>1076</v>
      </c>
      <c r="H122" t="s">
        <v>1076</v>
      </c>
      <c r="I122" t="str">
        <f t="shared" si="5"/>
        <v>2026: Суксунский городской округ Пермского края: А</v>
      </c>
      <c r="J122" t="str">
        <f t="shared" si="6"/>
        <v xml:space="preserve">А: 2026: </v>
      </c>
      <c r="K122" s="167"/>
      <c r="L122" s="166">
        <v>0</v>
      </c>
      <c r="M122" t="str">
        <f t="shared" si="7"/>
        <v/>
      </c>
      <c r="N122" s="166" t="e">
        <f>VLOOKUP(M122,#REF!,2,0)</f>
        <v>#REF!</v>
      </c>
    </row>
    <row r="123" spans="1:14" x14ac:dyDescent="0.25">
      <c r="A123" s="2">
        <f t="shared" si="4"/>
        <v>122</v>
      </c>
      <c r="B123" s="81" t="s">
        <v>1855</v>
      </c>
      <c r="C123" t="s">
        <v>1840</v>
      </c>
      <c r="D123" s="1"/>
      <c r="E123" s="166">
        <v>46387</v>
      </c>
      <c r="F123" s="166"/>
      <c r="G123" t="s">
        <v>1076</v>
      </c>
      <c r="H123" t="s">
        <v>1076</v>
      </c>
      <c r="I123" t="str">
        <f t="shared" si="5"/>
        <v>2026: Уинский муниципальный округ Пермского края: А</v>
      </c>
      <c r="J123" t="str">
        <f t="shared" si="6"/>
        <v xml:space="preserve">А: 2026: </v>
      </c>
      <c r="K123" s="167"/>
      <c r="L123" s="166">
        <v>0</v>
      </c>
      <c r="M123" t="str">
        <f t="shared" si="7"/>
        <v/>
      </c>
      <c r="N123" s="166" t="e">
        <f>VLOOKUP(M123,#REF!,2,0)</f>
        <v>#REF!</v>
      </c>
    </row>
    <row r="124" spans="1:14" x14ac:dyDescent="0.25">
      <c r="A124" s="2">
        <f t="shared" si="4"/>
        <v>123</v>
      </c>
      <c r="B124" s="81" t="s">
        <v>1100</v>
      </c>
      <c r="C124" t="s">
        <v>1840</v>
      </c>
      <c r="D124" s="1"/>
      <c r="E124" s="166">
        <v>46387</v>
      </c>
      <c r="F124" s="166"/>
      <c r="G124" t="s">
        <v>1076</v>
      </c>
      <c r="H124" t="s">
        <v>1076</v>
      </c>
      <c r="I124" t="str">
        <f t="shared" si="5"/>
        <v>2026: Чайковский городской округ Пермского края: А</v>
      </c>
      <c r="J124" t="str">
        <f t="shared" si="6"/>
        <v xml:space="preserve">А: 2026: </v>
      </c>
      <c r="K124" s="167"/>
      <c r="L124" s="166">
        <v>0</v>
      </c>
      <c r="M124" t="str">
        <f t="shared" si="7"/>
        <v/>
      </c>
      <c r="N124" s="166" t="e">
        <f>VLOOKUP(M124,#REF!,2,0)</f>
        <v>#REF!</v>
      </c>
    </row>
    <row r="125" spans="1:14" x14ac:dyDescent="0.25">
      <c r="A125" s="2">
        <f t="shared" si="4"/>
        <v>124</v>
      </c>
      <c r="B125" s="81" t="s">
        <v>1101</v>
      </c>
      <c r="C125" t="s">
        <v>1840</v>
      </c>
      <c r="D125" s="1"/>
      <c r="E125" s="166">
        <v>46387</v>
      </c>
      <c r="F125" s="166"/>
      <c r="G125" t="s">
        <v>1076</v>
      </c>
      <c r="H125" t="s">
        <v>1076</v>
      </c>
      <c r="I125" t="str">
        <f t="shared" si="5"/>
        <v>2026: Частинский муниципальный округ Пермского края: А</v>
      </c>
      <c r="J125" t="str">
        <f t="shared" si="6"/>
        <v xml:space="preserve">А: 2026: </v>
      </c>
      <c r="K125" s="167"/>
      <c r="L125" s="166">
        <v>0</v>
      </c>
      <c r="M125" t="str">
        <f t="shared" si="7"/>
        <v/>
      </c>
      <c r="N125" s="166" t="e">
        <f>VLOOKUP(M125,#REF!,2,0)</f>
        <v>#REF!</v>
      </c>
    </row>
    <row r="126" spans="1:14" x14ac:dyDescent="0.25">
      <c r="A126" s="2">
        <f t="shared" si="4"/>
        <v>125</v>
      </c>
      <c r="B126" s="81" t="s">
        <v>1102</v>
      </c>
      <c r="C126" t="s">
        <v>1840</v>
      </c>
      <c r="D126" s="1"/>
      <c r="E126" s="166">
        <v>46387</v>
      </c>
      <c r="F126" s="166"/>
      <c r="G126" t="s">
        <v>1076</v>
      </c>
      <c r="H126" t="s">
        <v>1076</v>
      </c>
      <c r="I126" t="str">
        <f t="shared" si="5"/>
        <v>2026: Чердынский городской округ Пермского края: А</v>
      </c>
      <c r="J126" t="str">
        <f t="shared" si="6"/>
        <v xml:space="preserve">А: 2026: </v>
      </c>
      <c r="K126" s="167"/>
      <c r="L126" s="166">
        <v>0</v>
      </c>
      <c r="M126" t="str">
        <f t="shared" si="7"/>
        <v/>
      </c>
      <c r="N126" s="166" t="e">
        <f>VLOOKUP(M126,#REF!,2,0)</f>
        <v>#REF!</v>
      </c>
    </row>
    <row r="127" spans="1:14" x14ac:dyDescent="0.25">
      <c r="A127" s="2">
        <f t="shared" si="4"/>
        <v>126</v>
      </c>
      <c r="B127" s="81" t="s">
        <v>1103</v>
      </c>
      <c r="C127" t="s">
        <v>1840</v>
      </c>
      <c r="D127" s="1"/>
      <c r="E127" s="166">
        <v>46387</v>
      </c>
      <c r="F127" s="166"/>
      <c r="G127" t="s">
        <v>1076</v>
      </c>
      <c r="H127" t="s">
        <v>1076</v>
      </c>
      <c r="I127" t="str">
        <f t="shared" si="5"/>
        <v>2026: Чернушинский городской округ Пермского края: А</v>
      </c>
      <c r="J127" t="str">
        <f t="shared" si="6"/>
        <v xml:space="preserve">А: 2026: </v>
      </c>
      <c r="K127" s="167"/>
      <c r="L127" s="166">
        <v>0</v>
      </c>
      <c r="M127" t="str">
        <f t="shared" si="7"/>
        <v/>
      </c>
      <c r="N127" s="166" t="e">
        <f>VLOOKUP(M127,#REF!,2,0)</f>
        <v>#REF!</v>
      </c>
    </row>
    <row r="128" spans="1:14" x14ac:dyDescent="0.25">
      <c r="A128" s="2">
        <f t="shared" si="4"/>
        <v>127</v>
      </c>
      <c r="B128" s="81" t="s">
        <v>1104</v>
      </c>
      <c r="C128" t="s">
        <v>1840</v>
      </c>
      <c r="D128" s="1"/>
      <c r="E128" s="166">
        <v>46387</v>
      </c>
      <c r="F128" s="166"/>
      <c r="G128" t="s">
        <v>1076</v>
      </c>
      <c r="H128" t="s">
        <v>1076</v>
      </c>
      <c r="I128" t="str">
        <f t="shared" si="5"/>
        <v>2026: Чусовской городской округ Пермского края: А</v>
      </c>
      <c r="J128" t="str">
        <f t="shared" si="6"/>
        <v xml:space="preserve">А: 2026: </v>
      </c>
      <c r="K128" s="167"/>
      <c r="L128" s="166">
        <v>0</v>
      </c>
      <c r="M128" t="str">
        <f t="shared" si="7"/>
        <v/>
      </c>
      <c r="N128" s="166" t="e">
        <f>VLOOKUP(M128,#REF!,2,0)</f>
        <v>#REF!</v>
      </c>
    </row>
    <row r="129" spans="1:16" x14ac:dyDescent="0.25">
      <c r="A129" s="2">
        <f t="shared" si="4"/>
        <v>128</v>
      </c>
      <c r="B129" s="81" t="s">
        <v>1856</v>
      </c>
      <c r="C129" t="s">
        <v>1840</v>
      </c>
      <c r="D129" s="1"/>
      <c r="E129" s="166">
        <v>46387</v>
      </c>
      <c r="F129" s="166"/>
      <c r="G129" t="s">
        <v>1076</v>
      </c>
      <c r="H129" t="s">
        <v>1076</v>
      </c>
      <c r="I129" t="str">
        <f t="shared" si="5"/>
        <v>2026: Юрлинский муниципальный округ Пермского края: А</v>
      </c>
      <c r="J129" t="str">
        <f t="shared" si="6"/>
        <v xml:space="preserve">А: 2026: </v>
      </c>
      <c r="K129" s="167"/>
      <c r="L129" s="166">
        <v>0</v>
      </c>
      <c r="M129" t="str">
        <f t="shared" si="7"/>
        <v/>
      </c>
      <c r="N129" s="166" t="e">
        <f>VLOOKUP(M129,#REF!,2,0)</f>
        <v>#REF!</v>
      </c>
    </row>
    <row r="130" spans="1:16" x14ac:dyDescent="0.25">
      <c r="A130" s="2">
        <f t="shared" ref="A130:A193" si="8">ROW()-1</f>
        <v>129</v>
      </c>
      <c r="B130" s="81" t="s">
        <v>1857</v>
      </c>
      <c r="C130" t="s">
        <v>1840</v>
      </c>
      <c r="D130" s="1"/>
      <c r="E130" s="166">
        <v>46387</v>
      </c>
      <c r="F130" s="166"/>
      <c r="G130" t="s">
        <v>1076</v>
      </c>
      <c r="H130" t="s">
        <v>1076</v>
      </c>
      <c r="I130" t="str">
        <f t="shared" ref="I130:I193" si="9">IF(ISBLANK(E130),"",CONCATENATE(YEAR(E130),": ",B130,": ",C130,))</f>
        <v>2026: Юсьвинский муниципальный округ Пермского края: А</v>
      </c>
      <c r="J130" t="str">
        <f t="shared" ref="J130:J193" si="10">IF(ISBLANK(E130),"",CONCATENATE(C130,": ",YEAR(E130),": ",D130))</f>
        <v xml:space="preserve">А: 2026: </v>
      </c>
      <c r="K130" s="167"/>
      <c r="L130" s="166">
        <v>0</v>
      </c>
      <c r="M130" t="str">
        <f t="shared" ref="M130:M193" si="11">IF(ISBLANK(D130),"",CONCATENATE(C130,": ",D130))</f>
        <v/>
      </c>
      <c r="N130" s="166" t="e">
        <f>VLOOKUP(M130,#REF!,2,0)</f>
        <v>#REF!</v>
      </c>
    </row>
    <row r="131" spans="1:16" x14ac:dyDescent="0.25">
      <c r="A131" s="2">
        <f t="shared" si="8"/>
        <v>130</v>
      </c>
      <c r="B131" s="81" t="s">
        <v>1077</v>
      </c>
      <c r="C131" t="s">
        <v>0</v>
      </c>
      <c r="D131" s="1" t="s">
        <v>63</v>
      </c>
      <c r="E131" s="166">
        <v>45657</v>
      </c>
      <c r="F131" s="166"/>
      <c r="G131" t="s">
        <v>1076</v>
      </c>
      <c r="H131" t="s">
        <v>1076</v>
      </c>
      <c r="I131" t="str">
        <f t="shared" si="9"/>
        <v>2024: Александровский муниципальный округ Пермского края: г. Александровск, ул. Жданова, д. 24</v>
      </c>
      <c r="J131" t="str">
        <f t="shared" si="10"/>
        <v>г. Александровск, ул. Жданова, д. 24: 2024: ЭЛ</v>
      </c>
      <c r="K131" s="167" t="s">
        <v>1051</v>
      </c>
      <c r="L131" s="166" t="s">
        <v>2561</v>
      </c>
      <c r="M131" t="str">
        <f t="shared" si="11"/>
        <v>г. Александровск, ул. Жданова, д. 24: ЭЛ</v>
      </c>
      <c r="N131" s="166" t="e">
        <f>VLOOKUP(M131,#REF!,2,0)</f>
        <v>#REF!</v>
      </c>
      <c r="O131" t="e">
        <f>E131=N131</f>
        <v>#REF!</v>
      </c>
    </row>
    <row r="132" spans="1:16" x14ac:dyDescent="0.25">
      <c r="A132" s="2">
        <f t="shared" si="8"/>
        <v>131</v>
      </c>
      <c r="B132" s="81" t="s">
        <v>1077</v>
      </c>
      <c r="C132" t="s">
        <v>0</v>
      </c>
      <c r="D132" s="1" t="s">
        <v>144</v>
      </c>
      <c r="E132" s="166">
        <v>45657</v>
      </c>
      <c r="F132" s="166"/>
      <c r="G132" t="s">
        <v>1076</v>
      </c>
      <c r="H132" t="s">
        <v>1076</v>
      </c>
      <c r="I132" t="str">
        <f t="shared" si="9"/>
        <v>2024: Александровский муниципальный округ Пермского края: г. Александровск, ул. Жданова, д. 24</v>
      </c>
      <c r="J132" t="str">
        <f t="shared" si="10"/>
        <v>г. Александровск, ул. Жданова, д. 24: 2024: ХВС</v>
      </c>
      <c r="K132" s="167" t="s">
        <v>1051</v>
      </c>
      <c r="L132" s="166" t="s">
        <v>2561</v>
      </c>
      <c r="M132" t="str">
        <f t="shared" si="11"/>
        <v>г. Александровск, ул. Жданова, д. 24: ХВС</v>
      </c>
      <c r="N132" s="166" t="e">
        <f>VLOOKUP(M132,#REF!,2,0)</f>
        <v>#REF!</v>
      </c>
      <c r="O132" t="e">
        <f t="shared" ref="O132:O193" si="12">E132=N132</f>
        <v>#REF!</v>
      </c>
      <c r="P132" t="e">
        <f>_xlfn.TEXTAFTER(O137,": ",1)</f>
        <v>#REF!</v>
      </c>
    </row>
    <row r="133" spans="1:16" x14ac:dyDescent="0.25">
      <c r="A133" s="2">
        <f t="shared" si="8"/>
        <v>132</v>
      </c>
      <c r="B133" s="81" t="s">
        <v>1077</v>
      </c>
      <c r="C133" t="s">
        <v>0</v>
      </c>
      <c r="D133" s="1" t="s">
        <v>159</v>
      </c>
      <c r="E133" s="166">
        <v>45657</v>
      </c>
      <c r="F133" s="166"/>
      <c r="G133" t="s">
        <v>1076</v>
      </c>
      <c r="H133" t="s">
        <v>1076</v>
      </c>
      <c r="I133" t="str">
        <f t="shared" si="9"/>
        <v>2024: Александровский муниципальный округ Пермского края: г. Александровск, ул. Жданова, д. 24</v>
      </c>
      <c r="J133" t="str">
        <f t="shared" si="10"/>
        <v>г. Александровск, ул. Жданова, д. 24: 2024: ВОД</v>
      </c>
      <c r="K133" s="167" t="s">
        <v>1051</v>
      </c>
      <c r="L133" s="166" t="s">
        <v>2561</v>
      </c>
      <c r="M133" t="str">
        <f t="shared" si="11"/>
        <v>г. Александровск, ул. Жданова, д. 24: ВОД</v>
      </c>
      <c r="N133" s="166" t="e">
        <f>VLOOKUP(M133,#REF!,2,0)</f>
        <v>#REF!</v>
      </c>
      <c r="O133" t="e">
        <f t="shared" si="12"/>
        <v>#REF!</v>
      </c>
    </row>
    <row r="134" spans="1:16" x14ac:dyDescent="0.25">
      <c r="A134" s="2">
        <f t="shared" si="8"/>
        <v>133</v>
      </c>
      <c r="B134" s="81" t="s">
        <v>1077</v>
      </c>
      <c r="C134" t="s">
        <v>0</v>
      </c>
      <c r="D134" s="1" t="s">
        <v>248</v>
      </c>
      <c r="E134" s="166">
        <v>45657</v>
      </c>
      <c r="F134" s="166"/>
      <c r="G134" t="s">
        <v>1076</v>
      </c>
      <c r="H134" t="s">
        <v>1076</v>
      </c>
      <c r="I134" t="str">
        <f t="shared" si="9"/>
        <v>2024: Александровский муниципальный округ Пермского края: г. Александровск, ул. Жданова, д. 24</v>
      </c>
      <c r="J134" t="str">
        <f t="shared" si="10"/>
        <v>г. Александровск, ул. Жданова, д. 24: 2024: РК</v>
      </c>
      <c r="K134" s="167" t="s">
        <v>1051</v>
      </c>
      <c r="L134" s="166" t="s">
        <v>2561</v>
      </c>
      <c r="M134" t="str">
        <f t="shared" si="11"/>
        <v>г. Александровск, ул. Жданова, д. 24: РК</v>
      </c>
      <c r="N134" s="166" t="e">
        <f>VLOOKUP(M134,#REF!,2,0)</f>
        <v>#REF!</v>
      </c>
      <c r="O134" t="e">
        <f t="shared" si="12"/>
        <v>#REF!</v>
      </c>
    </row>
    <row r="135" spans="1:16" x14ac:dyDescent="0.25">
      <c r="A135" s="2">
        <f t="shared" si="8"/>
        <v>134</v>
      </c>
      <c r="B135" s="81" t="s">
        <v>1077</v>
      </c>
      <c r="C135" t="s">
        <v>65</v>
      </c>
      <c r="D135" s="1" t="s">
        <v>248</v>
      </c>
      <c r="E135" s="166">
        <v>45657</v>
      </c>
      <c r="F135" s="166"/>
      <c r="G135" t="s">
        <v>1076</v>
      </c>
      <c r="H135" t="s">
        <v>1076</v>
      </c>
      <c r="I135" t="str">
        <f t="shared" si="9"/>
        <v>2024: Александровский муниципальный округ Пермского края: г. Александровск, ул. Ким, д. 22</v>
      </c>
      <c r="J135" t="str">
        <f t="shared" si="10"/>
        <v>г. Александровск, ул. Ким, д. 22: 2024: РК</v>
      </c>
      <c r="K135" s="167" t="s">
        <v>1051</v>
      </c>
      <c r="L135" s="166" t="s">
        <v>2561</v>
      </c>
      <c r="M135" t="str">
        <f t="shared" si="11"/>
        <v>г. Александровск, ул. Ким, д. 22: РК</v>
      </c>
      <c r="N135" s="166" t="e">
        <f>VLOOKUP(M135,#REF!,2,0)</f>
        <v>#REF!</v>
      </c>
      <c r="O135" t="e">
        <f t="shared" si="12"/>
        <v>#REF!</v>
      </c>
    </row>
    <row r="136" spans="1:16" x14ac:dyDescent="0.25">
      <c r="A136" s="2">
        <f t="shared" si="8"/>
        <v>135</v>
      </c>
      <c r="B136" s="81" t="s">
        <v>1077</v>
      </c>
      <c r="C136" t="s">
        <v>182</v>
      </c>
      <c r="D136" s="1" t="s">
        <v>248</v>
      </c>
      <c r="E136" s="166">
        <v>45657</v>
      </c>
      <c r="F136" s="166"/>
      <c r="G136" t="s">
        <v>1076</v>
      </c>
      <c r="H136" t="s">
        <v>1076</v>
      </c>
      <c r="I136" t="str">
        <f t="shared" si="9"/>
        <v>2024: Александровский муниципальный округ Пермского края: п. Лытвенский, ул. 9 Пятилетки, д. 3</v>
      </c>
      <c r="J136" t="str">
        <f t="shared" si="10"/>
        <v>п. Лытвенский, ул. 9 Пятилетки, д. 3: 2024: РК</v>
      </c>
      <c r="K136" s="167" t="s">
        <v>1051</v>
      </c>
      <c r="L136" s="166" t="s">
        <v>2561</v>
      </c>
      <c r="M136" t="str">
        <f t="shared" si="11"/>
        <v>п. Лытвенский, ул. 9 Пятилетки, д. 3: РК</v>
      </c>
      <c r="N136" s="166" t="e">
        <f>VLOOKUP(M136,#REF!,2,0)</f>
        <v>#REF!</v>
      </c>
      <c r="O136" t="e">
        <f t="shared" si="12"/>
        <v>#REF!</v>
      </c>
    </row>
    <row r="137" spans="1:16" x14ac:dyDescent="0.25">
      <c r="A137" s="2">
        <f t="shared" si="8"/>
        <v>136</v>
      </c>
      <c r="B137" s="81" t="s">
        <v>1077</v>
      </c>
      <c r="C137" t="s">
        <v>66</v>
      </c>
      <c r="D137" s="1" t="s">
        <v>248</v>
      </c>
      <c r="E137" s="166">
        <v>45657</v>
      </c>
      <c r="F137" s="166"/>
      <c r="G137" t="s">
        <v>1076</v>
      </c>
      <c r="H137" t="s">
        <v>1076</v>
      </c>
      <c r="I137" t="str">
        <f t="shared" si="9"/>
        <v>2024: Александровский муниципальный округ Пермского края: п. Яйва, ул. 6-ой Пятилетки, д. 13</v>
      </c>
      <c r="J137" t="str">
        <f t="shared" si="10"/>
        <v>п. Яйва, ул. 6-ой Пятилетки, д. 13: 2024: РК</v>
      </c>
      <c r="K137" s="167" t="s">
        <v>1051</v>
      </c>
      <c r="L137" s="166" t="s">
        <v>2561</v>
      </c>
      <c r="M137" t="str">
        <f t="shared" si="11"/>
        <v>п. Яйва, ул. 6-ой Пятилетки, д. 13: РК</v>
      </c>
      <c r="N137" s="166" t="e">
        <f>VLOOKUP(M137,#REF!,2,0)</f>
        <v>#REF!</v>
      </c>
      <c r="O137" t="e">
        <f t="shared" si="12"/>
        <v>#REF!</v>
      </c>
    </row>
    <row r="138" spans="1:16" x14ac:dyDescent="0.25">
      <c r="A138" s="2">
        <f t="shared" si="8"/>
        <v>137</v>
      </c>
      <c r="B138" s="81" t="s">
        <v>1581</v>
      </c>
      <c r="C138" t="s">
        <v>1538</v>
      </c>
      <c r="D138" s="1" t="s">
        <v>248</v>
      </c>
      <c r="E138" s="166">
        <v>45657</v>
      </c>
      <c r="F138" s="166">
        <v>45657</v>
      </c>
      <c r="G138" t="s">
        <v>1076</v>
      </c>
      <c r="H138" t="s">
        <v>1076</v>
      </c>
      <c r="I138" t="str">
        <f t="shared" si="9"/>
        <v>2024: Бардымский муниципальный округ Пермского края: с. Барда, ул. Газовиков, д. 12</v>
      </c>
      <c r="J138" t="str">
        <f t="shared" si="10"/>
        <v>с. Барда, ул. Газовиков, д. 12: 2024: РК</v>
      </c>
      <c r="K138" s="167" t="s">
        <v>1051</v>
      </c>
      <c r="L138" s="166" t="s">
        <v>2561</v>
      </c>
      <c r="M138" t="str">
        <f t="shared" si="11"/>
        <v>с. Барда, ул. Газовиков, д. 12: РК</v>
      </c>
      <c r="N138" s="166" t="e">
        <f>VLOOKUP(M138,#REF!,2,0)</f>
        <v>#REF!</v>
      </c>
      <c r="O138" t="e">
        <f t="shared" si="12"/>
        <v>#REF!</v>
      </c>
    </row>
    <row r="139" spans="1:16" x14ac:dyDescent="0.25">
      <c r="A139" s="2">
        <f t="shared" si="8"/>
        <v>138</v>
      </c>
      <c r="B139" s="81" t="s">
        <v>1581</v>
      </c>
      <c r="C139" t="s">
        <v>1538</v>
      </c>
      <c r="D139" s="1" t="s">
        <v>1050</v>
      </c>
      <c r="E139" s="166">
        <v>45657</v>
      </c>
      <c r="F139" s="166">
        <v>45657</v>
      </c>
      <c r="G139" t="s">
        <v>1076</v>
      </c>
      <c r="H139" t="s">
        <v>1076</v>
      </c>
      <c r="I139" t="str">
        <f t="shared" si="9"/>
        <v>2024: Бардымский муниципальный округ Пермского края: с. Барда, ул. Газовиков, д. 12</v>
      </c>
      <c r="J139" t="str">
        <f t="shared" si="10"/>
        <v>с. Барда, ул. Газовиков, д. 12: 2024: РФа</v>
      </c>
      <c r="K139" s="167" t="s">
        <v>1051</v>
      </c>
      <c r="L139" s="166" t="s">
        <v>2561</v>
      </c>
      <c r="M139" t="str">
        <f t="shared" si="11"/>
        <v>с. Барда, ул. Газовиков, д. 12: РФа</v>
      </c>
      <c r="N139" s="166" t="e">
        <f>VLOOKUP(M139,#REF!,2,0)</f>
        <v>#REF!</v>
      </c>
      <c r="O139" t="e">
        <f t="shared" si="12"/>
        <v>#REF!</v>
      </c>
    </row>
    <row r="140" spans="1:16" x14ac:dyDescent="0.25">
      <c r="A140" s="2">
        <f t="shared" si="8"/>
        <v>139</v>
      </c>
      <c r="B140" s="81" t="s">
        <v>1581</v>
      </c>
      <c r="C140" t="s">
        <v>1539</v>
      </c>
      <c r="D140" s="1" t="s">
        <v>1050</v>
      </c>
      <c r="E140" s="166">
        <v>45657</v>
      </c>
      <c r="F140" s="166">
        <v>45657</v>
      </c>
      <c r="G140" t="s">
        <v>1076</v>
      </c>
      <c r="H140" t="s">
        <v>1076</v>
      </c>
      <c r="I140" t="str">
        <f t="shared" si="9"/>
        <v>2024: Бардымский муниципальный округ Пермского края: с. Барда, ул. Газовиков, д. 17</v>
      </c>
      <c r="J140" t="str">
        <f t="shared" si="10"/>
        <v>с. Барда, ул. Газовиков, д. 17: 2024: РФа</v>
      </c>
      <c r="K140" s="167" t="s">
        <v>1051</v>
      </c>
      <c r="L140" s="166" t="s">
        <v>2561</v>
      </c>
      <c r="M140" t="str">
        <f t="shared" si="11"/>
        <v>с. Барда, ул. Газовиков, д. 17: РФа</v>
      </c>
      <c r="N140" s="166" t="e">
        <f>VLOOKUP(M140,#REF!,2,0)</f>
        <v>#REF!</v>
      </c>
      <c r="O140" t="e">
        <f t="shared" si="12"/>
        <v>#REF!</v>
      </c>
    </row>
    <row r="141" spans="1:16" x14ac:dyDescent="0.25">
      <c r="A141" s="2">
        <f t="shared" si="8"/>
        <v>140</v>
      </c>
      <c r="B141" s="81" t="s">
        <v>1581</v>
      </c>
      <c r="C141" t="s">
        <v>1540</v>
      </c>
      <c r="D141" s="1" t="s">
        <v>1050</v>
      </c>
      <c r="E141" s="166">
        <v>45657</v>
      </c>
      <c r="F141" s="166">
        <v>45657</v>
      </c>
      <c r="G141" t="s">
        <v>1076</v>
      </c>
      <c r="H141" t="s">
        <v>1076</v>
      </c>
      <c r="I141" t="str">
        <f t="shared" si="9"/>
        <v>2024: Бардымский муниципальный округ Пермского края: с. Барда, ул. Газовиков, д. 18</v>
      </c>
      <c r="J141" t="str">
        <f t="shared" si="10"/>
        <v>с. Барда, ул. Газовиков, д. 18: 2024: РФа</v>
      </c>
      <c r="K141" s="167" t="s">
        <v>1051</v>
      </c>
      <c r="L141" s="166" t="s">
        <v>2561</v>
      </c>
      <c r="M141" t="str">
        <f t="shared" si="11"/>
        <v>с. Барда, ул. Газовиков, д. 18: РФа</v>
      </c>
      <c r="N141" s="166" t="e">
        <f>VLOOKUP(M141,#REF!,2,0)</f>
        <v>#REF!</v>
      </c>
      <c r="O141" t="e">
        <f t="shared" si="12"/>
        <v>#REF!</v>
      </c>
    </row>
    <row r="142" spans="1:16" x14ac:dyDescent="0.25">
      <c r="A142" s="2">
        <f t="shared" si="8"/>
        <v>141</v>
      </c>
      <c r="B142" s="81" t="s">
        <v>1581</v>
      </c>
      <c r="C142" t="s">
        <v>1541</v>
      </c>
      <c r="D142" s="1" t="s">
        <v>248</v>
      </c>
      <c r="E142" s="166">
        <v>45657</v>
      </c>
      <c r="F142" s="166">
        <v>45657</v>
      </c>
      <c r="G142" t="s">
        <v>1076</v>
      </c>
      <c r="H142" t="s">
        <v>1076</v>
      </c>
      <c r="I142" t="str">
        <f t="shared" si="9"/>
        <v>2024: Бардымский муниципальный округ Пермского края: с. Барда, ул. Газовиков, д. 19</v>
      </c>
      <c r="J142" t="str">
        <f t="shared" si="10"/>
        <v>с. Барда, ул. Газовиков, д. 19: 2024: РК</v>
      </c>
      <c r="K142" s="167" t="s">
        <v>1051</v>
      </c>
      <c r="L142" s="166" t="s">
        <v>2561</v>
      </c>
      <c r="M142" t="str">
        <f t="shared" si="11"/>
        <v>с. Барда, ул. Газовиков, д. 19: РК</v>
      </c>
      <c r="N142" s="166" t="e">
        <f>VLOOKUP(M142,#REF!,2,0)</f>
        <v>#REF!</v>
      </c>
      <c r="O142" t="e">
        <f t="shared" si="12"/>
        <v>#REF!</v>
      </c>
    </row>
    <row r="143" spans="1:16" x14ac:dyDescent="0.25">
      <c r="A143" s="2">
        <f t="shared" si="8"/>
        <v>142</v>
      </c>
      <c r="B143" s="81" t="s">
        <v>1581</v>
      </c>
      <c r="C143" t="s">
        <v>1541</v>
      </c>
      <c r="D143" s="1" t="s">
        <v>1050</v>
      </c>
      <c r="E143" s="166">
        <v>45657</v>
      </c>
      <c r="F143" s="166">
        <v>45657</v>
      </c>
      <c r="G143" t="s">
        <v>1076</v>
      </c>
      <c r="H143" t="s">
        <v>1076</v>
      </c>
      <c r="I143" t="str">
        <f t="shared" si="9"/>
        <v>2024: Бардымский муниципальный округ Пермского края: с. Барда, ул. Газовиков, д. 19</v>
      </c>
      <c r="J143" t="str">
        <f t="shared" si="10"/>
        <v>с. Барда, ул. Газовиков, д. 19: 2024: РФа</v>
      </c>
      <c r="K143" s="167" t="s">
        <v>1051</v>
      </c>
      <c r="L143" s="166" t="s">
        <v>2561</v>
      </c>
      <c r="M143" t="str">
        <f t="shared" si="11"/>
        <v>с. Барда, ул. Газовиков, д. 19: РФа</v>
      </c>
      <c r="N143" s="166" t="e">
        <f>VLOOKUP(M143,#REF!,2,0)</f>
        <v>#REF!</v>
      </c>
      <c r="O143" t="e">
        <f t="shared" si="12"/>
        <v>#REF!</v>
      </c>
    </row>
    <row r="144" spans="1:16" x14ac:dyDescent="0.25">
      <c r="A144" s="2">
        <f t="shared" si="8"/>
        <v>143</v>
      </c>
      <c r="B144" s="81" t="s">
        <v>1581</v>
      </c>
      <c r="C144" t="s">
        <v>1613</v>
      </c>
      <c r="D144" s="1" t="s">
        <v>1050</v>
      </c>
      <c r="E144" s="166">
        <v>45657</v>
      </c>
      <c r="F144" s="166">
        <v>45657</v>
      </c>
      <c r="G144" t="s">
        <v>1076</v>
      </c>
      <c r="H144" t="s">
        <v>1076</v>
      </c>
      <c r="I144" t="str">
        <f t="shared" si="9"/>
        <v>2024: Бардымский муниципальный округ Пермского края: с. Барда, ул. Фрунзе, д. 9</v>
      </c>
      <c r="J144" t="str">
        <f t="shared" si="10"/>
        <v>с. Барда, ул. Фрунзе, д. 9: 2024: РФа</v>
      </c>
      <c r="K144" s="167" t="s">
        <v>1051</v>
      </c>
      <c r="L144" s="166" t="s">
        <v>2561</v>
      </c>
      <c r="M144" t="str">
        <f t="shared" si="11"/>
        <v>с. Барда, ул. Фрунзе, д. 9: РФа</v>
      </c>
      <c r="N144" s="166" t="e">
        <f>VLOOKUP(M144,#REF!,2,0)</f>
        <v>#REF!</v>
      </c>
      <c r="O144" t="e">
        <f t="shared" si="12"/>
        <v>#REF!</v>
      </c>
    </row>
    <row r="145" spans="1:15" x14ac:dyDescent="0.25">
      <c r="A145" s="2">
        <f t="shared" si="8"/>
        <v>144</v>
      </c>
      <c r="B145" s="81" t="s">
        <v>1078</v>
      </c>
      <c r="C145" t="s">
        <v>249</v>
      </c>
      <c r="D145" s="1" t="s">
        <v>280</v>
      </c>
      <c r="E145" s="166">
        <v>45657</v>
      </c>
      <c r="F145" s="166"/>
      <c r="G145" t="s">
        <v>1076</v>
      </c>
      <c r="H145" t="s">
        <v>1076</v>
      </c>
      <c r="I145" t="str">
        <f t="shared" si="9"/>
        <v>2024: Березовский муниципальный округ Пермского края: с. Березовка, ул. Советская, д. 48</v>
      </c>
      <c r="J145" t="str">
        <f t="shared" si="10"/>
        <v>с. Березовка, ул. Советская, д. 48: 2024: Рфа</v>
      </c>
      <c r="K145" s="167" t="s">
        <v>1051</v>
      </c>
      <c r="L145" s="166" t="s">
        <v>2561</v>
      </c>
      <c r="M145" t="str">
        <f t="shared" si="11"/>
        <v>с. Березовка, ул. Советская, д. 48: Рфа</v>
      </c>
      <c r="N145" s="166" t="e">
        <f>VLOOKUP(M145,#REF!,2,0)</f>
        <v>#REF!</v>
      </c>
      <c r="O145" t="e">
        <f t="shared" si="12"/>
        <v>#REF!</v>
      </c>
    </row>
    <row r="146" spans="1:15" x14ac:dyDescent="0.25">
      <c r="A146" s="2">
        <f t="shared" si="8"/>
        <v>145</v>
      </c>
      <c r="B146" s="81" t="s">
        <v>1079</v>
      </c>
      <c r="C146" t="s">
        <v>67</v>
      </c>
      <c r="D146" s="1" t="s">
        <v>117</v>
      </c>
      <c r="E146" s="166">
        <v>45657</v>
      </c>
      <c r="F146" s="166"/>
      <c r="G146" t="s">
        <v>1076</v>
      </c>
      <c r="H146" t="s">
        <v>1076</v>
      </c>
      <c r="I146" t="str">
        <f t="shared" si="9"/>
        <v>2024: Верещагинский городской округ Пермского края: г. Верещагино, ул. 12 Декабря, д. 93</v>
      </c>
      <c r="J146" t="str">
        <f t="shared" si="10"/>
        <v>г. Верещагино, ул. 12 Декабря, д. 93: 2024: ТЕП</v>
      </c>
      <c r="K146" s="167" t="s">
        <v>1052</v>
      </c>
      <c r="L146" s="166" t="s">
        <v>2561</v>
      </c>
      <c r="M146" t="str">
        <f t="shared" si="11"/>
        <v>г. Верещагино, ул. 12 Декабря, д. 93: ТЕП</v>
      </c>
      <c r="N146" s="166" t="e">
        <f>VLOOKUP(M146,#REF!,2,0)</f>
        <v>#REF!</v>
      </c>
      <c r="O146" t="e">
        <f t="shared" si="12"/>
        <v>#REF!</v>
      </c>
    </row>
    <row r="147" spans="1:15" x14ac:dyDescent="0.25">
      <c r="A147" s="2">
        <f t="shared" si="8"/>
        <v>146</v>
      </c>
      <c r="B147" s="81" t="s">
        <v>1079</v>
      </c>
      <c r="C147" t="s">
        <v>67</v>
      </c>
      <c r="D147" s="1" t="s">
        <v>296</v>
      </c>
      <c r="E147" s="166">
        <v>45657</v>
      </c>
      <c r="F147" s="166"/>
      <c r="G147" t="s">
        <v>1076</v>
      </c>
      <c r="H147" t="s">
        <v>1076</v>
      </c>
      <c r="I147" t="str">
        <f t="shared" si="9"/>
        <v>2024: Верещагинский городской округ Пермского края: г. Верещагино, ул. 12 Декабря, д. 93</v>
      </c>
      <c r="J147" t="str">
        <f t="shared" si="10"/>
        <v>г. Верещагино, ул. 12 Декабря, д. 93: 2024: РФ</v>
      </c>
      <c r="K147" s="167" t="s">
        <v>1052</v>
      </c>
      <c r="L147" s="166" t="s">
        <v>2561</v>
      </c>
      <c r="M147" t="str">
        <f t="shared" si="11"/>
        <v>г. Верещагино, ул. 12 Декабря, д. 93: РФ</v>
      </c>
      <c r="N147" s="166" t="e">
        <f>VLOOKUP(M147,#REF!,2,0)</f>
        <v>#REF!</v>
      </c>
      <c r="O147" t="e">
        <f t="shared" si="12"/>
        <v>#REF!</v>
      </c>
    </row>
    <row r="148" spans="1:15" x14ac:dyDescent="0.25">
      <c r="A148" s="2">
        <f t="shared" si="8"/>
        <v>147</v>
      </c>
      <c r="B148" s="81" t="s">
        <v>1079</v>
      </c>
      <c r="C148" t="s">
        <v>1</v>
      </c>
      <c r="D148" s="1" t="s">
        <v>63</v>
      </c>
      <c r="E148" s="166">
        <v>45657</v>
      </c>
      <c r="F148" s="166"/>
      <c r="G148" t="s">
        <v>1076</v>
      </c>
      <c r="H148" t="s">
        <v>1076</v>
      </c>
      <c r="I148" t="str">
        <f t="shared" si="9"/>
        <v>2024: Верещагинский городской округ Пермского края: г. Верещагино, ул. Железнодорожная, д. 71А</v>
      </c>
      <c r="J148" t="str">
        <f t="shared" si="10"/>
        <v>г. Верещагино, ул. Железнодорожная, д. 71А: 2024: ЭЛ</v>
      </c>
      <c r="K148" s="167" t="s">
        <v>1052</v>
      </c>
      <c r="L148" s="166" t="s">
        <v>2561</v>
      </c>
      <c r="M148" t="str">
        <f t="shared" si="11"/>
        <v>г. Верещагино, ул. Железнодорожная, д. 71А: ЭЛ</v>
      </c>
      <c r="N148" s="166" t="e">
        <f>VLOOKUP(M148,#REF!,2,0)</f>
        <v>#REF!</v>
      </c>
      <c r="O148" t="e">
        <f t="shared" si="12"/>
        <v>#REF!</v>
      </c>
    </row>
    <row r="149" spans="1:15" x14ac:dyDescent="0.25">
      <c r="A149" s="2">
        <f t="shared" si="8"/>
        <v>148</v>
      </c>
      <c r="B149" s="81" t="s">
        <v>1079</v>
      </c>
      <c r="C149" t="s">
        <v>1</v>
      </c>
      <c r="D149" s="1" t="s">
        <v>117</v>
      </c>
      <c r="E149" s="166">
        <v>45657</v>
      </c>
      <c r="F149" s="166"/>
      <c r="G149" t="s">
        <v>1076</v>
      </c>
      <c r="H149" t="s">
        <v>1076</v>
      </c>
      <c r="I149" t="str">
        <f t="shared" si="9"/>
        <v>2024: Верещагинский городской округ Пермского края: г. Верещагино, ул. Железнодорожная, д. 71А</v>
      </c>
      <c r="J149" t="str">
        <f t="shared" si="10"/>
        <v>г. Верещагино, ул. Железнодорожная, д. 71А: 2024: ТЕП</v>
      </c>
      <c r="K149" s="167" t="s">
        <v>1052</v>
      </c>
      <c r="L149" s="166" t="s">
        <v>2561</v>
      </c>
      <c r="M149" t="str">
        <f t="shared" si="11"/>
        <v>г. Верещагино, ул. Железнодорожная, д. 71А: ТЕП</v>
      </c>
      <c r="N149" s="166" t="e">
        <f>VLOOKUP(M149,#REF!,2,0)</f>
        <v>#REF!</v>
      </c>
      <c r="O149" t="e">
        <f t="shared" si="12"/>
        <v>#REF!</v>
      </c>
    </row>
    <row r="150" spans="1:15" x14ac:dyDescent="0.25">
      <c r="A150" s="2">
        <f t="shared" si="8"/>
        <v>149</v>
      </c>
      <c r="B150" s="81" t="s">
        <v>1079</v>
      </c>
      <c r="C150" t="s">
        <v>1</v>
      </c>
      <c r="D150" s="1" t="s">
        <v>144</v>
      </c>
      <c r="E150" s="166">
        <v>45657</v>
      </c>
      <c r="F150" s="166"/>
      <c r="G150" t="s">
        <v>1076</v>
      </c>
      <c r="H150" t="s">
        <v>1076</v>
      </c>
      <c r="I150" t="str">
        <f t="shared" si="9"/>
        <v>2024: Верещагинский городской округ Пермского края: г. Верещагино, ул. Железнодорожная, д. 71А</v>
      </c>
      <c r="J150" t="str">
        <f t="shared" si="10"/>
        <v>г. Верещагино, ул. Железнодорожная, д. 71А: 2024: ХВС</v>
      </c>
      <c r="K150" s="167" t="s">
        <v>1052</v>
      </c>
      <c r="L150" s="166" t="s">
        <v>2561</v>
      </c>
      <c r="M150" t="str">
        <f t="shared" si="11"/>
        <v>г. Верещагино, ул. Железнодорожная, д. 71А: ХВС</v>
      </c>
      <c r="N150" s="166" t="e">
        <f>VLOOKUP(M150,#REF!,2,0)</f>
        <v>#REF!</v>
      </c>
      <c r="O150" t="e">
        <f t="shared" si="12"/>
        <v>#REF!</v>
      </c>
    </row>
    <row r="151" spans="1:15" x14ac:dyDescent="0.25">
      <c r="A151" s="2">
        <f t="shared" si="8"/>
        <v>150</v>
      </c>
      <c r="B151" s="81" t="s">
        <v>1079</v>
      </c>
      <c r="C151" t="s">
        <v>1</v>
      </c>
      <c r="D151" s="1" t="s">
        <v>159</v>
      </c>
      <c r="E151" s="166">
        <v>45657</v>
      </c>
      <c r="F151" s="166"/>
      <c r="G151" t="s">
        <v>1076</v>
      </c>
      <c r="H151" t="s">
        <v>1076</v>
      </c>
      <c r="I151" t="str">
        <f t="shared" si="9"/>
        <v>2024: Верещагинский городской округ Пермского края: г. Верещагино, ул. Железнодорожная, д. 71А</v>
      </c>
      <c r="J151" t="str">
        <f t="shared" si="10"/>
        <v>г. Верещагино, ул. Железнодорожная, д. 71А: 2024: ВОД</v>
      </c>
      <c r="K151" s="167" t="s">
        <v>1052</v>
      </c>
      <c r="L151" s="166" t="s">
        <v>2561</v>
      </c>
      <c r="M151" t="str">
        <f t="shared" si="11"/>
        <v>г. Верещагино, ул. Железнодорожная, д. 71А: ВОД</v>
      </c>
      <c r="N151" s="166" t="e">
        <f>VLOOKUP(M151,#REF!,2,0)</f>
        <v>#REF!</v>
      </c>
      <c r="O151" t="e">
        <f t="shared" si="12"/>
        <v>#REF!</v>
      </c>
    </row>
    <row r="152" spans="1:15" x14ac:dyDescent="0.25">
      <c r="A152" s="2">
        <f t="shared" si="8"/>
        <v>151</v>
      </c>
      <c r="B152" s="81" t="s">
        <v>1079</v>
      </c>
      <c r="C152" t="s">
        <v>1</v>
      </c>
      <c r="D152" s="1" t="s">
        <v>166</v>
      </c>
      <c r="E152" s="166">
        <v>45657</v>
      </c>
      <c r="F152" s="166"/>
      <c r="G152" t="s">
        <v>1076</v>
      </c>
      <c r="H152" t="s">
        <v>1076</v>
      </c>
      <c r="I152" t="str">
        <f t="shared" si="9"/>
        <v>2024: Верещагинский городской округ Пермского края: г. Верещагино, ул. Железнодорожная, д. 71А</v>
      </c>
      <c r="J152" t="str">
        <f t="shared" si="10"/>
        <v>г. Верещагино, ул. Железнодорожная, д. 71А: 2024: РП</v>
      </c>
      <c r="K152" s="167" t="s">
        <v>1052</v>
      </c>
      <c r="L152" s="166" t="s">
        <v>2561</v>
      </c>
      <c r="M152" t="str">
        <f t="shared" si="11"/>
        <v>г. Верещагино, ул. Железнодорожная, д. 71А: РП</v>
      </c>
      <c r="N152" s="166" t="e">
        <f>VLOOKUP(M152,#REF!,2,0)</f>
        <v>#REF!</v>
      </c>
      <c r="O152" t="e">
        <f t="shared" si="12"/>
        <v>#REF!</v>
      </c>
    </row>
    <row r="153" spans="1:15" x14ac:dyDescent="0.25">
      <c r="A153" s="2">
        <f t="shared" si="8"/>
        <v>152</v>
      </c>
      <c r="B153" s="81" t="s">
        <v>1079</v>
      </c>
      <c r="C153" t="s">
        <v>1</v>
      </c>
      <c r="D153" s="1" t="s">
        <v>248</v>
      </c>
      <c r="E153" s="166">
        <v>45657</v>
      </c>
      <c r="F153" s="166"/>
      <c r="G153" t="s">
        <v>1076</v>
      </c>
      <c r="H153" t="s">
        <v>1076</v>
      </c>
      <c r="I153" t="str">
        <f t="shared" si="9"/>
        <v>2024: Верещагинский городской округ Пермского края: г. Верещагино, ул. Железнодорожная, д. 71А</v>
      </c>
      <c r="J153" t="str">
        <f t="shared" si="10"/>
        <v>г. Верещагино, ул. Железнодорожная, д. 71А: 2024: РК</v>
      </c>
      <c r="K153" s="167" t="s">
        <v>1052</v>
      </c>
      <c r="L153" s="166" t="s">
        <v>2561</v>
      </c>
      <c r="M153" t="str">
        <f t="shared" si="11"/>
        <v>г. Верещагино, ул. Железнодорожная, д. 71А: РК</v>
      </c>
      <c r="N153" s="166" t="e">
        <f>VLOOKUP(M153,#REF!,2,0)</f>
        <v>#REF!</v>
      </c>
      <c r="O153" t="e">
        <f t="shared" si="12"/>
        <v>#REF!</v>
      </c>
    </row>
    <row r="154" spans="1:15" x14ac:dyDescent="0.25">
      <c r="A154" s="2">
        <f t="shared" si="8"/>
        <v>153</v>
      </c>
      <c r="B154" s="81" t="s">
        <v>1079</v>
      </c>
      <c r="C154" t="s">
        <v>1</v>
      </c>
      <c r="D154" s="1" t="s">
        <v>280</v>
      </c>
      <c r="E154" s="166">
        <v>45657</v>
      </c>
      <c r="F154" s="166"/>
      <c r="G154" t="s">
        <v>1076</v>
      </c>
      <c r="H154" t="s">
        <v>1076</v>
      </c>
      <c r="I154" t="str">
        <f t="shared" si="9"/>
        <v>2024: Верещагинский городской округ Пермского края: г. Верещагино, ул. Железнодорожная, д. 71А</v>
      </c>
      <c r="J154" t="str">
        <f t="shared" si="10"/>
        <v>г. Верещагино, ул. Железнодорожная, д. 71А: 2024: Рфа</v>
      </c>
      <c r="K154" s="167" t="s">
        <v>1052</v>
      </c>
      <c r="L154" s="166" t="s">
        <v>2561</v>
      </c>
      <c r="M154" t="str">
        <f t="shared" si="11"/>
        <v>г. Верещагино, ул. Железнодорожная, д. 71А: Рфа</v>
      </c>
      <c r="N154" s="166" t="e">
        <f>VLOOKUP(M154,#REF!,2,0)</f>
        <v>#REF!</v>
      </c>
      <c r="O154" t="e">
        <f t="shared" si="12"/>
        <v>#REF!</v>
      </c>
    </row>
    <row r="155" spans="1:15" x14ac:dyDescent="0.25">
      <c r="A155" s="2">
        <f t="shared" si="8"/>
        <v>154</v>
      </c>
      <c r="B155" s="81" t="s">
        <v>1079</v>
      </c>
      <c r="C155" t="s">
        <v>1</v>
      </c>
      <c r="D155" s="1" t="s">
        <v>296</v>
      </c>
      <c r="E155" s="166">
        <v>45657</v>
      </c>
      <c r="F155" s="166"/>
      <c r="G155" t="s">
        <v>1076</v>
      </c>
      <c r="H155" t="s">
        <v>1076</v>
      </c>
      <c r="I155" t="str">
        <f t="shared" si="9"/>
        <v>2024: Верещагинский городской округ Пермского края: г. Верещагино, ул. Железнодорожная, д. 71А</v>
      </c>
      <c r="J155" t="str">
        <f t="shared" si="10"/>
        <v>г. Верещагино, ул. Железнодорожная, д. 71А: 2024: РФ</v>
      </c>
      <c r="K155" s="167" t="s">
        <v>1052</v>
      </c>
      <c r="L155" s="166" t="s">
        <v>2561</v>
      </c>
      <c r="M155" t="str">
        <f t="shared" si="11"/>
        <v>г. Верещагино, ул. Железнодорожная, д. 71А: РФ</v>
      </c>
      <c r="N155" s="166" t="e">
        <f>VLOOKUP(M155,#REF!,2,0)</f>
        <v>#REF!</v>
      </c>
      <c r="O155" t="e">
        <f t="shared" si="12"/>
        <v>#REF!</v>
      </c>
    </row>
    <row r="156" spans="1:15" x14ac:dyDescent="0.25">
      <c r="A156" s="2">
        <f t="shared" si="8"/>
        <v>155</v>
      </c>
      <c r="B156" s="81" t="s">
        <v>1079</v>
      </c>
      <c r="C156" t="s">
        <v>118</v>
      </c>
      <c r="D156" s="1" t="s">
        <v>134</v>
      </c>
      <c r="E156" s="166">
        <v>45657</v>
      </c>
      <c r="F156" s="166"/>
      <c r="G156" t="s">
        <v>1076</v>
      </c>
      <c r="H156" t="s">
        <v>1076</v>
      </c>
      <c r="I156" t="str">
        <f t="shared" si="9"/>
        <v>2024: Верещагинский городской округ Пермского края: г. Верещагино, ул. Карла Маркса, д. 58</v>
      </c>
      <c r="J156" t="str">
        <f t="shared" si="10"/>
        <v>г. Верещагино, ул. Карла Маркса, д. 58: 2024: ГАЗ</v>
      </c>
      <c r="K156" s="167" t="s">
        <v>1052</v>
      </c>
      <c r="L156" s="166" t="s">
        <v>2561</v>
      </c>
      <c r="M156" t="str">
        <f t="shared" si="11"/>
        <v>г. Верещагино, ул. Карла Маркса, д. 58: ГАЗ</v>
      </c>
      <c r="N156" s="166" t="e">
        <f>VLOOKUP(M156,#REF!,2,0)</f>
        <v>#REF!</v>
      </c>
      <c r="O156" t="e">
        <f t="shared" si="12"/>
        <v>#REF!</v>
      </c>
    </row>
    <row r="157" spans="1:15" x14ac:dyDescent="0.25">
      <c r="A157" s="2">
        <f t="shared" si="8"/>
        <v>156</v>
      </c>
      <c r="B157" s="81" t="s">
        <v>1079</v>
      </c>
      <c r="C157" t="s">
        <v>306</v>
      </c>
      <c r="D157" s="1" t="s">
        <v>144</v>
      </c>
      <c r="E157" s="166">
        <v>45657</v>
      </c>
      <c r="F157" s="166"/>
      <c r="G157" t="s">
        <v>1076</v>
      </c>
      <c r="H157" t="s">
        <v>1076</v>
      </c>
      <c r="I157" t="str">
        <f t="shared" si="9"/>
        <v>2024: Верещагинский городской округ Пермского края: г. Верещагино, ул. Пролетарская, д. 44</v>
      </c>
      <c r="J157" t="str">
        <f t="shared" si="10"/>
        <v>г. Верещагино, ул. Пролетарская, д. 44: 2024: ХВС</v>
      </c>
      <c r="K157" s="167" t="s">
        <v>1051</v>
      </c>
      <c r="L157" s="166" t="s">
        <v>2561</v>
      </c>
      <c r="M157" t="str">
        <f t="shared" si="11"/>
        <v>г. Верещагино, ул. Пролетарская, д. 44: ХВС</v>
      </c>
      <c r="N157" s="166" t="e">
        <f>VLOOKUP(M157,#REF!,2,0)</f>
        <v>#REF!</v>
      </c>
      <c r="O157" t="e">
        <f t="shared" si="12"/>
        <v>#REF!</v>
      </c>
    </row>
    <row r="158" spans="1:15" x14ac:dyDescent="0.25">
      <c r="A158" s="2">
        <f t="shared" si="8"/>
        <v>157</v>
      </c>
      <c r="B158" s="81" t="s">
        <v>1079</v>
      </c>
      <c r="C158" t="s">
        <v>306</v>
      </c>
      <c r="D158" s="1" t="s">
        <v>248</v>
      </c>
      <c r="E158" s="166">
        <v>45657</v>
      </c>
      <c r="F158" s="166"/>
      <c r="G158" t="s">
        <v>1076</v>
      </c>
      <c r="H158" t="s">
        <v>1076</v>
      </c>
      <c r="I158" t="str">
        <f t="shared" si="9"/>
        <v>2024: Верещагинский городской округ Пермского края: г. Верещагино, ул. Пролетарская, д. 44</v>
      </c>
      <c r="J158" t="str">
        <f t="shared" si="10"/>
        <v>г. Верещагино, ул. Пролетарская, д. 44: 2024: РК</v>
      </c>
      <c r="K158" s="167" t="s">
        <v>1051</v>
      </c>
      <c r="L158" s="166" t="s">
        <v>2561</v>
      </c>
      <c r="M158" t="str">
        <f t="shared" si="11"/>
        <v>г. Верещагино, ул. Пролетарская, д. 44: РК</v>
      </c>
      <c r="N158" s="166" t="e">
        <f>VLOOKUP(M158,#REF!,2,0)</f>
        <v>#REF!</v>
      </c>
      <c r="O158" t="e">
        <f t="shared" si="12"/>
        <v>#REF!</v>
      </c>
    </row>
    <row r="159" spans="1:15" x14ac:dyDescent="0.25">
      <c r="A159" s="2">
        <f t="shared" si="8"/>
        <v>158</v>
      </c>
      <c r="B159" s="81" t="s">
        <v>1079</v>
      </c>
      <c r="C159" t="s">
        <v>306</v>
      </c>
      <c r="D159" s="1" t="s">
        <v>280</v>
      </c>
      <c r="E159" s="166">
        <v>45657</v>
      </c>
      <c r="F159" s="166"/>
      <c r="G159" t="s">
        <v>1076</v>
      </c>
      <c r="H159" t="s">
        <v>1076</v>
      </c>
      <c r="I159" t="str">
        <f t="shared" si="9"/>
        <v>2024: Верещагинский городской округ Пермского края: г. Верещагино, ул. Пролетарская, д. 44</v>
      </c>
      <c r="J159" t="str">
        <f t="shared" si="10"/>
        <v>г. Верещагино, ул. Пролетарская, д. 44: 2024: Рфа</v>
      </c>
      <c r="K159" s="167" t="s">
        <v>1051</v>
      </c>
      <c r="L159" s="166" t="s">
        <v>2561</v>
      </c>
      <c r="M159" t="str">
        <f t="shared" si="11"/>
        <v>г. Верещагино, ул. Пролетарская, д. 44: Рфа</v>
      </c>
      <c r="N159" s="166" t="e">
        <f>VLOOKUP(M159,#REF!,2,0)</f>
        <v>#REF!</v>
      </c>
      <c r="O159" t="e">
        <f t="shared" si="12"/>
        <v>#REF!</v>
      </c>
    </row>
    <row r="160" spans="1:15" x14ac:dyDescent="0.25">
      <c r="A160" s="2">
        <f t="shared" si="8"/>
        <v>159</v>
      </c>
      <c r="B160" s="81" t="s">
        <v>1080</v>
      </c>
      <c r="C160" t="s">
        <v>2</v>
      </c>
      <c r="D160" s="1" t="s">
        <v>296</v>
      </c>
      <c r="E160" s="166">
        <v>45657</v>
      </c>
      <c r="F160" s="166"/>
      <c r="G160" t="s">
        <v>1076</v>
      </c>
      <c r="H160" t="s">
        <v>1076</v>
      </c>
      <c r="I160" t="str">
        <f t="shared" si="9"/>
        <v>2024: Гайнский муниципальный округ Пермского края: п. Гайны, ул. Советская, д. 15</v>
      </c>
      <c r="J160" t="str">
        <f t="shared" si="10"/>
        <v>п. Гайны, ул. Советская, д. 15: 2024: РФ</v>
      </c>
      <c r="K160" s="167" t="s">
        <v>1051</v>
      </c>
      <c r="L160" s="166" t="s">
        <v>2561</v>
      </c>
      <c r="M160" t="str">
        <f t="shared" si="11"/>
        <v>п. Гайны, ул. Советская, д. 15: РФ</v>
      </c>
      <c r="N160" s="166" t="e">
        <f>VLOOKUP(M160,#REF!,2,0)</f>
        <v>#REF!</v>
      </c>
      <c r="O160" t="e">
        <f t="shared" si="12"/>
        <v>#REF!</v>
      </c>
    </row>
    <row r="161" spans="1:15" x14ac:dyDescent="0.25">
      <c r="A161" s="2">
        <f t="shared" si="8"/>
        <v>160</v>
      </c>
      <c r="B161" s="81" t="s">
        <v>1081</v>
      </c>
      <c r="C161" t="s">
        <v>183</v>
      </c>
      <c r="D161" s="1" t="s">
        <v>248</v>
      </c>
      <c r="E161" s="166">
        <v>45657</v>
      </c>
      <c r="F161" s="166"/>
      <c r="G161" t="s">
        <v>1076</v>
      </c>
      <c r="H161" t="s">
        <v>1076</v>
      </c>
      <c r="I161" t="str">
        <f t="shared" si="9"/>
        <v>2024: Горнозаводской городской округ Пермского края: г. Горнозаводск, ул. Гипроцемента, д. 30</v>
      </c>
      <c r="J161" t="str">
        <f t="shared" si="10"/>
        <v>г. Горнозаводск, ул. Гипроцемента, д. 30: 2024: РК</v>
      </c>
      <c r="K161" s="167" t="s">
        <v>1051</v>
      </c>
      <c r="L161" s="166" t="s">
        <v>2561</v>
      </c>
      <c r="M161" t="str">
        <f t="shared" si="11"/>
        <v>г. Горнозаводск, ул. Гипроцемента, д. 30: РК</v>
      </c>
      <c r="N161" s="166" t="e">
        <f>VLOOKUP(M161,#REF!,2,0)</f>
        <v>#REF!</v>
      </c>
      <c r="O161" t="e">
        <f t="shared" si="12"/>
        <v>#REF!</v>
      </c>
    </row>
    <row r="162" spans="1:15" x14ac:dyDescent="0.25">
      <c r="A162" s="2">
        <f t="shared" si="8"/>
        <v>161</v>
      </c>
      <c r="B162" s="81" t="s">
        <v>1081</v>
      </c>
      <c r="C162" t="s">
        <v>284</v>
      </c>
      <c r="D162" s="1" t="s">
        <v>296</v>
      </c>
      <c r="E162" s="166">
        <v>45657</v>
      </c>
      <c r="F162" s="166"/>
      <c r="G162" t="s">
        <v>1076</v>
      </c>
      <c r="H162" t="s">
        <v>1076</v>
      </c>
      <c r="I162" t="str">
        <f t="shared" si="9"/>
        <v>2024: Горнозаводской городской округ Пермского края: г. Горнозаводск, ул. Свердлова, д. 66</v>
      </c>
      <c r="J162" t="str">
        <f t="shared" si="10"/>
        <v>г. Горнозаводск, ул. Свердлова, д. 66: 2024: РФ</v>
      </c>
      <c r="K162" s="167" t="s">
        <v>1051</v>
      </c>
      <c r="L162" s="166" t="s">
        <v>2561</v>
      </c>
      <c r="M162" t="str">
        <f t="shared" si="11"/>
        <v>г. Горнозаводск, ул. Свердлова, д. 66: РФ</v>
      </c>
      <c r="N162" s="166" t="e">
        <f>VLOOKUP(M162,#REF!,2,0)</f>
        <v>#REF!</v>
      </c>
      <c r="O162" t="e">
        <f t="shared" si="12"/>
        <v>#REF!</v>
      </c>
    </row>
    <row r="163" spans="1:15" x14ac:dyDescent="0.25">
      <c r="A163" s="2">
        <f t="shared" si="8"/>
        <v>162</v>
      </c>
      <c r="B163" s="81" t="s">
        <v>1081</v>
      </c>
      <c r="C163" t="s">
        <v>184</v>
      </c>
      <c r="D163" s="1" t="s">
        <v>248</v>
      </c>
      <c r="E163" s="166">
        <v>45657</v>
      </c>
      <c r="F163" s="166"/>
      <c r="G163" t="s">
        <v>1076</v>
      </c>
      <c r="H163" t="s">
        <v>1076</v>
      </c>
      <c r="I163" t="str">
        <f t="shared" si="9"/>
        <v>2024: Горнозаводской городской округ Пермского края: г. Горнозаводск, ул. Свердлова, д. 74</v>
      </c>
      <c r="J163" t="str">
        <f t="shared" si="10"/>
        <v>г. Горнозаводск, ул. Свердлова, д. 74: 2024: РК</v>
      </c>
      <c r="K163" s="167" t="s">
        <v>1051</v>
      </c>
      <c r="L163" s="166" t="s">
        <v>2561</v>
      </c>
      <c r="M163" t="str">
        <f t="shared" si="11"/>
        <v>г. Горнозаводск, ул. Свердлова, д. 74: РК</v>
      </c>
      <c r="N163" s="166" t="e">
        <f>VLOOKUP(M163,#REF!,2,0)</f>
        <v>#REF!</v>
      </c>
      <c r="O163" t="e">
        <f t="shared" si="12"/>
        <v>#REF!</v>
      </c>
    </row>
    <row r="164" spans="1:15" x14ac:dyDescent="0.25">
      <c r="A164" s="2">
        <f t="shared" si="8"/>
        <v>163</v>
      </c>
      <c r="B164" s="81" t="s">
        <v>1081</v>
      </c>
      <c r="C164" t="s">
        <v>185</v>
      </c>
      <c r="D164" s="1" t="s">
        <v>248</v>
      </c>
      <c r="E164" s="166">
        <v>45657</v>
      </c>
      <c r="F164" s="166"/>
      <c r="G164" t="s">
        <v>1076</v>
      </c>
      <c r="H164" t="s">
        <v>1076</v>
      </c>
      <c r="I164" t="str">
        <f t="shared" si="9"/>
        <v>2024: Горнозаводской городской округ Пермского края: г. Горнозаводск, ул. Свердлова, д. 76</v>
      </c>
      <c r="J164" t="str">
        <f t="shared" si="10"/>
        <v>г. Горнозаводск, ул. Свердлова, д. 76: 2024: РК</v>
      </c>
      <c r="K164" s="167" t="s">
        <v>1051</v>
      </c>
      <c r="L164" s="166" t="s">
        <v>2561</v>
      </c>
      <c r="M164" t="str">
        <f t="shared" si="11"/>
        <v>г. Горнозаводск, ул. Свердлова, д. 76: РК</v>
      </c>
      <c r="N164" s="166" t="e">
        <f>VLOOKUP(M164,#REF!,2,0)</f>
        <v>#REF!</v>
      </c>
      <c r="O164" t="e">
        <f t="shared" si="12"/>
        <v>#REF!</v>
      </c>
    </row>
    <row r="165" spans="1:15" x14ac:dyDescent="0.25">
      <c r="A165" s="2">
        <f t="shared" si="8"/>
        <v>164</v>
      </c>
      <c r="B165" s="81" t="s">
        <v>1852</v>
      </c>
      <c r="C165" t="s">
        <v>139</v>
      </c>
      <c r="D165" s="1" t="s">
        <v>144</v>
      </c>
      <c r="E165" s="166">
        <v>45657</v>
      </c>
      <c r="F165" s="166"/>
      <c r="G165" t="s">
        <v>1076</v>
      </c>
      <c r="H165" t="s">
        <v>1076</v>
      </c>
      <c r="I165" t="str">
        <f t="shared" si="9"/>
        <v>2024: Пермский городской округ, город Пермь: г. Пермь, б-р Гагарина, д. 66А</v>
      </c>
      <c r="J165" t="str">
        <f t="shared" si="10"/>
        <v>г. Пермь, б-р Гагарина, д. 66А: 2024: ХВС</v>
      </c>
      <c r="K165" s="167" t="s">
        <v>1052</v>
      </c>
      <c r="L165" s="166" t="s">
        <v>2561</v>
      </c>
      <c r="M165" t="str">
        <f t="shared" si="11"/>
        <v>г. Пермь, б-р Гагарина, д. 66А: ХВС</v>
      </c>
      <c r="N165" s="166" t="e">
        <f>VLOOKUP(M165,#REF!,2,0)</f>
        <v>#REF!</v>
      </c>
      <c r="O165" t="e">
        <f t="shared" si="12"/>
        <v>#REF!</v>
      </c>
    </row>
    <row r="166" spans="1:15" x14ac:dyDescent="0.25">
      <c r="A166" s="2">
        <f t="shared" si="8"/>
        <v>165</v>
      </c>
      <c r="B166" s="81" t="s">
        <v>1852</v>
      </c>
      <c r="C166" t="s">
        <v>207</v>
      </c>
      <c r="D166" s="1" t="s">
        <v>248</v>
      </c>
      <c r="E166" s="166">
        <v>45657</v>
      </c>
      <c r="F166" s="166"/>
      <c r="G166" t="s">
        <v>1076</v>
      </c>
      <c r="H166" t="s">
        <v>1076</v>
      </c>
      <c r="I166" t="str">
        <f t="shared" si="9"/>
        <v>2024: Пермский городской округ, город Пермь: г. Пермь, б-р Гагарина, д. 73</v>
      </c>
      <c r="J166" t="str">
        <f t="shared" si="10"/>
        <v>г. Пермь, б-р Гагарина, д. 73: 2024: РК</v>
      </c>
      <c r="K166" s="167" t="s">
        <v>1052</v>
      </c>
      <c r="L166" s="166" t="s">
        <v>2561</v>
      </c>
      <c r="M166" t="str">
        <f t="shared" si="11"/>
        <v>г. Пермь, б-р Гагарина, д. 73: РК</v>
      </c>
      <c r="N166" s="166" t="e">
        <f>VLOOKUP(M166,#REF!,2,0)</f>
        <v>#REF!</v>
      </c>
      <c r="O166" t="e">
        <f t="shared" si="12"/>
        <v>#REF!</v>
      </c>
    </row>
    <row r="167" spans="1:15" x14ac:dyDescent="0.25">
      <c r="A167" s="2">
        <f t="shared" si="8"/>
        <v>166</v>
      </c>
      <c r="B167" s="81" t="s">
        <v>1852</v>
      </c>
      <c r="C167" t="s">
        <v>86</v>
      </c>
      <c r="D167" s="1" t="s">
        <v>117</v>
      </c>
      <c r="E167" s="166">
        <v>45657</v>
      </c>
      <c r="F167" s="166"/>
      <c r="G167" t="s">
        <v>1076</v>
      </c>
      <c r="H167" t="s">
        <v>1076</v>
      </c>
      <c r="I167" t="str">
        <f t="shared" si="9"/>
        <v>2024: Пермский городской округ, город Пермь: г. Пермь, пр-т Комсомольский, д. 3</v>
      </c>
      <c r="J167" t="str">
        <f t="shared" si="10"/>
        <v>г. Пермь, пр-т Комсомольский, д. 3: 2024: ТЕП</v>
      </c>
      <c r="K167" s="167" t="s">
        <v>1052</v>
      </c>
      <c r="L167" s="166" t="s">
        <v>2561</v>
      </c>
      <c r="M167" t="str">
        <f t="shared" si="11"/>
        <v>г. Пермь, пр-т Комсомольский, д. 3: ТЕП</v>
      </c>
      <c r="N167" s="166" t="e">
        <f>VLOOKUP(M167,#REF!,2,0)</f>
        <v>#REF!</v>
      </c>
      <c r="O167" t="e">
        <f t="shared" si="12"/>
        <v>#REF!</v>
      </c>
    </row>
    <row r="168" spans="1:15" x14ac:dyDescent="0.25">
      <c r="A168" s="2">
        <f t="shared" si="8"/>
        <v>167</v>
      </c>
      <c r="B168" s="81" t="s">
        <v>1852</v>
      </c>
      <c r="C168" t="s">
        <v>208</v>
      </c>
      <c r="D168" s="1" t="s">
        <v>248</v>
      </c>
      <c r="E168" s="166">
        <v>45657</v>
      </c>
      <c r="F168" s="166"/>
      <c r="G168" t="s">
        <v>1076</v>
      </c>
      <c r="H168" t="s">
        <v>1076</v>
      </c>
      <c r="I168" t="str">
        <f t="shared" si="9"/>
        <v>2024: Пермский городской округ, город Пермь: г. Пермь, пр-т Комсомольский, д. 51</v>
      </c>
      <c r="J168" t="str">
        <f t="shared" si="10"/>
        <v>г. Пермь, пр-т Комсомольский, д. 51: 2024: РК</v>
      </c>
      <c r="K168" s="167" t="s">
        <v>1052</v>
      </c>
      <c r="L168" s="166" t="s">
        <v>2561</v>
      </c>
      <c r="M168" t="str">
        <f t="shared" si="11"/>
        <v>г. Пермь, пр-т Комсомольский, д. 51: РК</v>
      </c>
      <c r="N168" s="166" t="e">
        <f>VLOOKUP(M168,#REF!,2,0)</f>
        <v>#REF!</v>
      </c>
      <c r="O168" t="e">
        <f t="shared" si="12"/>
        <v>#REF!</v>
      </c>
    </row>
    <row r="169" spans="1:15" x14ac:dyDescent="0.25">
      <c r="A169" s="2">
        <f t="shared" si="8"/>
        <v>168</v>
      </c>
      <c r="B169" s="81" t="s">
        <v>1852</v>
      </c>
      <c r="C169" t="s">
        <v>208</v>
      </c>
      <c r="D169" s="1" t="s">
        <v>296</v>
      </c>
      <c r="E169" s="166">
        <v>45657</v>
      </c>
      <c r="F169" s="166"/>
      <c r="G169" t="s">
        <v>1076</v>
      </c>
      <c r="H169" t="s">
        <v>1076</v>
      </c>
      <c r="I169" t="str">
        <f t="shared" si="9"/>
        <v>2024: Пермский городской округ, город Пермь: г. Пермь, пр-т Комсомольский, д. 51</v>
      </c>
      <c r="J169" t="str">
        <f t="shared" si="10"/>
        <v>г. Пермь, пр-т Комсомольский, д. 51: 2024: РФ</v>
      </c>
      <c r="K169" s="167" t="s">
        <v>1052</v>
      </c>
      <c r="L169" s="166" t="s">
        <v>2561</v>
      </c>
      <c r="M169" t="str">
        <f t="shared" si="11"/>
        <v>г. Пермь, пр-т Комсомольский, д. 51: РФ</v>
      </c>
      <c r="N169" s="166" t="e">
        <f>VLOOKUP(M169,#REF!,2,0)</f>
        <v>#REF!</v>
      </c>
      <c r="O169" t="e">
        <f t="shared" si="12"/>
        <v>#REF!</v>
      </c>
    </row>
    <row r="170" spans="1:15" x14ac:dyDescent="0.25">
      <c r="A170" s="2">
        <f t="shared" si="8"/>
        <v>169</v>
      </c>
      <c r="B170" s="81" t="s">
        <v>1852</v>
      </c>
      <c r="C170" t="s">
        <v>168</v>
      </c>
      <c r="D170" s="1" t="s">
        <v>181</v>
      </c>
      <c r="E170" s="166">
        <v>45657</v>
      </c>
      <c r="F170" s="166"/>
      <c r="G170">
        <v>2</v>
      </c>
      <c r="H170">
        <v>2</v>
      </c>
      <c r="I170" t="str">
        <f t="shared" si="9"/>
        <v>2024: Пермский городской округ, город Пермь: г. Пермь, пр-т Парковый, д. 28А</v>
      </c>
      <c r="J170" t="str">
        <f t="shared" si="10"/>
        <v>г. Пермь, пр-т Парковый, д. 28А: 2024: РЛ</v>
      </c>
      <c r="K170" s="167" t="s">
        <v>1052</v>
      </c>
      <c r="L170" s="166" t="s">
        <v>2561</v>
      </c>
      <c r="M170" t="str">
        <f t="shared" si="11"/>
        <v>г. Пермь, пр-т Парковый, д. 28А: РЛ</v>
      </c>
      <c r="N170" s="166" t="e">
        <f>VLOOKUP(M170,#REF!,2,0)</f>
        <v>#REF!</v>
      </c>
      <c r="O170" t="e">
        <f t="shared" si="12"/>
        <v>#REF!</v>
      </c>
    </row>
    <row r="171" spans="1:15" x14ac:dyDescent="0.25">
      <c r="A171" s="2">
        <f t="shared" si="8"/>
        <v>170</v>
      </c>
      <c r="B171" s="81" t="s">
        <v>1852</v>
      </c>
      <c r="C171" t="s">
        <v>167</v>
      </c>
      <c r="D171" s="1" t="s">
        <v>181</v>
      </c>
      <c r="E171" s="166">
        <v>45657</v>
      </c>
      <c r="F171" s="166"/>
      <c r="G171">
        <v>8</v>
      </c>
      <c r="H171">
        <v>0</v>
      </c>
      <c r="I171" t="str">
        <f t="shared" si="9"/>
        <v>2024: Пермский городской округ, город Пермь: г. Пермь, пр-т Парковый, д. 4</v>
      </c>
      <c r="J171" t="str">
        <f t="shared" si="10"/>
        <v>г. Пермь, пр-т Парковый, д. 4: 2024: РЛ</v>
      </c>
      <c r="K171" s="167" t="s">
        <v>1052</v>
      </c>
      <c r="L171" s="166" t="s">
        <v>2561</v>
      </c>
      <c r="M171" t="str">
        <f t="shared" si="11"/>
        <v>г. Пермь, пр-т Парковый, д. 4: РЛ</v>
      </c>
      <c r="N171" s="166" t="e">
        <f>VLOOKUP(M171,#REF!,2,0)</f>
        <v>#REF!</v>
      </c>
      <c r="O171" t="e">
        <f t="shared" si="12"/>
        <v>#REF!</v>
      </c>
    </row>
    <row r="172" spans="1:15" x14ac:dyDescent="0.25">
      <c r="A172" s="2">
        <f t="shared" si="8"/>
        <v>171</v>
      </c>
      <c r="B172" s="81" t="s">
        <v>1852</v>
      </c>
      <c r="C172" t="s">
        <v>169</v>
      </c>
      <c r="D172" s="1" t="s">
        <v>181</v>
      </c>
      <c r="E172" s="166">
        <v>45657</v>
      </c>
      <c r="F172" s="166"/>
      <c r="G172">
        <v>2</v>
      </c>
      <c r="H172">
        <v>0</v>
      </c>
      <c r="I172" t="str">
        <f t="shared" si="9"/>
        <v>2024: Пермский городской округ, город Пермь: г. Пермь, пр-т Парковый, д. 41В</v>
      </c>
      <c r="J172" t="str">
        <f t="shared" si="10"/>
        <v>г. Пермь, пр-т Парковый, д. 41В: 2024: РЛ</v>
      </c>
      <c r="K172" s="167" t="s">
        <v>1052</v>
      </c>
      <c r="L172" s="166" t="s">
        <v>2561</v>
      </c>
      <c r="M172" t="str">
        <f t="shared" si="11"/>
        <v>г. Пермь, пр-т Парковый, д. 41В: РЛ</v>
      </c>
      <c r="N172" s="166" t="e">
        <f>VLOOKUP(M172,#REF!,2,0)</f>
        <v>#REF!</v>
      </c>
      <c r="O172" t="e">
        <f t="shared" si="12"/>
        <v>#REF!</v>
      </c>
    </row>
    <row r="173" spans="1:15" x14ac:dyDescent="0.25">
      <c r="A173" s="2">
        <f t="shared" si="8"/>
        <v>172</v>
      </c>
      <c r="B173" s="81" t="s">
        <v>1852</v>
      </c>
      <c r="C173" t="s">
        <v>209</v>
      </c>
      <c r="D173" s="1" t="s">
        <v>248</v>
      </c>
      <c r="E173" s="166">
        <v>45657</v>
      </c>
      <c r="F173" s="166"/>
      <c r="G173" t="s">
        <v>1076</v>
      </c>
      <c r="H173" t="s">
        <v>1076</v>
      </c>
      <c r="I173" t="str">
        <f t="shared" si="9"/>
        <v>2024: Пермский городской округ, город Пермь: г. Пермь, ул. 1-я Красноармейская, д. 44А</v>
      </c>
      <c r="J173" t="str">
        <f t="shared" si="10"/>
        <v>г. Пермь, ул. 1-я Красноармейская, д. 44А: 2024: РК</v>
      </c>
      <c r="K173" s="167" t="s">
        <v>1052</v>
      </c>
      <c r="L173" s="166" t="s">
        <v>2561</v>
      </c>
      <c r="M173" t="str">
        <f t="shared" si="11"/>
        <v>г. Пермь, ул. 1-я Красноармейская, д. 44А: РК</v>
      </c>
      <c r="N173" s="166" t="e">
        <f>VLOOKUP(M173,#REF!,2,0)</f>
        <v>#REF!</v>
      </c>
      <c r="O173" t="e">
        <f t="shared" si="12"/>
        <v>#REF!</v>
      </c>
    </row>
    <row r="174" spans="1:15" x14ac:dyDescent="0.25">
      <c r="A174" s="2">
        <f t="shared" si="8"/>
        <v>173</v>
      </c>
      <c r="B174" s="81" t="s">
        <v>1852</v>
      </c>
      <c r="C174" t="s">
        <v>170</v>
      </c>
      <c r="D174" s="1" t="s">
        <v>181</v>
      </c>
      <c r="E174" s="166">
        <v>45657</v>
      </c>
      <c r="F174" s="166"/>
      <c r="G174">
        <v>1</v>
      </c>
      <c r="H174">
        <v>0</v>
      </c>
      <c r="I174" t="str">
        <f t="shared" si="9"/>
        <v>2024: Пермский городской округ, город Пермь: г. Пермь, ул. 9-го Мая, д. 18/1</v>
      </c>
      <c r="J174" t="str">
        <f t="shared" si="10"/>
        <v>г. Пермь, ул. 9-го Мая, д. 18/1: 2024: РЛ</v>
      </c>
      <c r="K174" s="167" t="s">
        <v>1052</v>
      </c>
      <c r="L174" s="166" t="s">
        <v>2561</v>
      </c>
      <c r="M174" t="str">
        <f t="shared" si="11"/>
        <v>г. Пермь, ул. 9-го Мая, д. 18/1: РЛ</v>
      </c>
      <c r="N174" s="166" t="e">
        <f>VLOOKUP(M174,#REF!,2,0)</f>
        <v>#REF!</v>
      </c>
      <c r="O174" t="e">
        <f t="shared" si="12"/>
        <v>#REF!</v>
      </c>
    </row>
    <row r="175" spans="1:15" x14ac:dyDescent="0.25">
      <c r="A175" s="2">
        <f t="shared" si="8"/>
        <v>174</v>
      </c>
      <c r="B175" s="81" t="s">
        <v>1852</v>
      </c>
      <c r="C175" t="s">
        <v>212</v>
      </c>
      <c r="D175" s="1" t="s">
        <v>248</v>
      </c>
      <c r="E175" s="166">
        <v>45657</v>
      </c>
      <c r="F175" s="166"/>
      <c r="G175" t="s">
        <v>1076</v>
      </c>
      <c r="H175" t="s">
        <v>1076</v>
      </c>
      <c r="I175" t="str">
        <f t="shared" si="9"/>
        <v>2024: Пермский городской округ, город Пермь: г. Пермь, ул. Александра Невского, д. 10</v>
      </c>
      <c r="J175" t="str">
        <f t="shared" si="10"/>
        <v>г. Пермь, ул. Александра Невского, д. 10: 2024: РК</v>
      </c>
      <c r="K175" s="167" t="s">
        <v>1052</v>
      </c>
      <c r="L175" s="166" t="s">
        <v>2561</v>
      </c>
      <c r="M175" t="str">
        <f t="shared" si="11"/>
        <v>г. Пермь, ул. Александра Невского, д. 10: РК</v>
      </c>
      <c r="N175" s="166" t="e">
        <f>VLOOKUP(M175,#REF!,2,0)</f>
        <v>#REF!</v>
      </c>
      <c r="O175" t="e">
        <f t="shared" si="12"/>
        <v>#REF!</v>
      </c>
    </row>
    <row r="176" spans="1:15" x14ac:dyDescent="0.25">
      <c r="A176" s="2">
        <f t="shared" si="8"/>
        <v>175</v>
      </c>
      <c r="B176" s="81" t="s">
        <v>1852</v>
      </c>
      <c r="C176" t="s">
        <v>286</v>
      </c>
      <c r="D176" s="1" t="s">
        <v>296</v>
      </c>
      <c r="E176" s="166">
        <v>45657</v>
      </c>
      <c r="F176" s="166"/>
      <c r="G176" t="s">
        <v>1076</v>
      </c>
      <c r="H176" t="s">
        <v>1076</v>
      </c>
      <c r="I176" t="str">
        <f t="shared" si="9"/>
        <v>2024: Пермский городской округ, город Пермь: г. Пермь, ул. Аркадия Гайдара, д. 18</v>
      </c>
      <c r="J176" t="str">
        <f t="shared" si="10"/>
        <v>г. Пермь, ул. Аркадия Гайдара, д. 18: 2024: РФ</v>
      </c>
      <c r="K176" s="167" t="s">
        <v>1052</v>
      </c>
      <c r="L176" s="166" t="s">
        <v>2561</v>
      </c>
      <c r="M176" t="str">
        <f t="shared" si="11"/>
        <v>г. Пермь, ул. Аркадия Гайдара, д. 18: РФ</v>
      </c>
      <c r="N176" s="166" t="e">
        <f>VLOOKUP(M176,#REF!,2,0)</f>
        <v>#REF!</v>
      </c>
      <c r="O176" t="e">
        <f t="shared" si="12"/>
        <v>#REF!</v>
      </c>
    </row>
    <row r="177" spans="1:15" x14ac:dyDescent="0.25">
      <c r="A177" s="2">
        <f t="shared" si="8"/>
        <v>176</v>
      </c>
      <c r="B177" s="81" t="s">
        <v>1852</v>
      </c>
      <c r="C177" t="s">
        <v>213</v>
      </c>
      <c r="D177" s="1" t="s">
        <v>248</v>
      </c>
      <c r="E177" s="166">
        <v>45657</v>
      </c>
      <c r="F177" s="166"/>
      <c r="G177" t="s">
        <v>1076</v>
      </c>
      <c r="H177" t="s">
        <v>1076</v>
      </c>
      <c r="I177" t="str">
        <f t="shared" si="9"/>
        <v>2024: Пермский городской округ, город Пермь: г. Пермь, ул. Аркадия Гайдара, д. 8</v>
      </c>
      <c r="J177" t="str">
        <f t="shared" si="10"/>
        <v>г. Пермь, ул. Аркадия Гайдара, д. 8: 2024: РК</v>
      </c>
      <c r="K177" s="167" t="s">
        <v>1052</v>
      </c>
      <c r="L177" s="166" t="s">
        <v>2561</v>
      </c>
      <c r="M177" t="str">
        <f t="shared" si="11"/>
        <v>г. Пермь, ул. Аркадия Гайдара, д. 8: РК</v>
      </c>
      <c r="N177" s="166" t="e">
        <f>VLOOKUP(M177,#REF!,2,0)</f>
        <v>#REF!</v>
      </c>
      <c r="O177" t="e">
        <f t="shared" si="12"/>
        <v>#REF!</v>
      </c>
    </row>
    <row r="178" spans="1:15" x14ac:dyDescent="0.25">
      <c r="A178" s="2">
        <f t="shared" si="8"/>
        <v>177</v>
      </c>
      <c r="B178" s="81" t="s">
        <v>1852</v>
      </c>
      <c r="C178" t="s">
        <v>213</v>
      </c>
      <c r="D178" s="1" t="s">
        <v>305</v>
      </c>
      <c r="E178" s="166">
        <v>45657</v>
      </c>
      <c r="F178" s="166"/>
      <c r="G178" t="s">
        <v>1076</v>
      </c>
      <c r="H178" t="s">
        <v>1076</v>
      </c>
      <c r="I178" t="str">
        <f t="shared" si="9"/>
        <v>2024: Пермский городской округ, город Пермь: г. Пермь, ул. Аркадия Гайдара, д. 8</v>
      </c>
      <c r="J178" t="str">
        <f t="shared" si="10"/>
        <v>г. Пермь, ул. Аркадия Гайдара, д. 8: 2024: КО</v>
      </c>
      <c r="K178" s="167" t="s">
        <v>1052</v>
      </c>
      <c r="L178" s="166" t="s">
        <v>2561</v>
      </c>
      <c r="M178" t="str">
        <f t="shared" si="11"/>
        <v>г. Пермь, ул. Аркадия Гайдара, д. 8: КО</v>
      </c>
      <c r="N178" s="166" t="e">
        <f>VLOOKUP(M178,#REF!,2,0)</f>
        <v>#REF!</v>
      </c>
      <c r="O178" t="e">
        <f t="shared" si="12"/>
        <v>#REF!</v>
      </c>
    </row>
    <row r="179" spans="1:15" x14ac:dyDescent="0.25">
      <c r="A179" s="2">
        <f t="shared" si="8"/>
        <v>178</v>
      </c>
      <c r="B179" s="81" t="s">
        <v>1852</v>
      </c>
      <c r="C179" t="s">
        <v>215</v>
      </c>
      <c r="D179" s="1" t="s">
        <v>248</v>
      </c>
      <c r="E179" s="166">
        <v>45657</v>
      </c>
      <c r="F179" s="166"/>
      <c r="G179" t="s">
        <v>1076</v>
      </c>
      <c r="H179" t="s">
        <v>1076</v>
      </c>
      <c r="I179" t="str">
        <f t="shared" si="9"/>
        <v>2024: Пермский городской округ, город Пермь: г. Пермь, ул. Богдана Хмельницкого, д. 11</v>
      </c>
      <c r="J179" t="str">
        <f t="shared" si="10"/>
        <v>г. Пермь, ул. Богдана Хмельницкого, д. 11: 2024: РК</v>
      </c>
      <c r="K179" s="167" t="s">
        <v>1052</v>
      </c>
      <c r="L179" s="166" t="s">
        <v>2561</v>
      </c>
      <c r="M179" t="str">
        <f t="shared" si="11"/>
        <v>г. Пермь, ул. Богдана Хмельницкого, д. 11: РК</v>
      </c>
      <c r="N179" s="166" t="e">
        <f>VLOOKUP(M179,#REF!,2,0)</f>
        <v>#REF!</v>
      </c>
      <c r="O179" t="e">
        <f t="shared" si="12"/>
        <v>#REF!</v>
      </c>
    </row>
    <row r="180" spans="1:15" x14ac:dyDescent="0.25">
      <c r="A180" s="2">
        <f t="shared" si="8"/>
        <v>179</v>
      </c>
      <c r="B180" s="81" t="s">
        <v>1852</v>
      </c>
      <c r="C180" t="s">
        <v>262</v>
      </c>
      <c r="D180" s="1" t="s">
        <v>280</v>
      </c>
      <c r="E180" s="166">
        <v>45657</v>
      </c>
      <c r="F180" s="166"/>
      <c r="G180" t="s">
        <v>1076</v>
      </c>
      <c r="H180" t="s">
        <v>1076</v>
      </c>
      <c r="I180" t="str">
        <f t="shared" si="9"/>
        <v>2024: Пермский городской округ, город Пермь: г. Пермь, ул. Богдана Хмельницкого, д. 31</v>
      </c>
      <c r="J180" t="str">
        <f t="shared" si="10"/>
        <v>г. Пермь, ул. Богдана Хмельницкого, д. 31: 2024: Рфа</v>
      </c>
      <c r="K180" s="167" t="s">
        <v>1052</v>
      </c>
      <c r="L180" s="166" t="s">
        <v>2561</v>
      </c>
      <c r="M180" t="str">
        <f t="shared" si="11"/>
        <v>г. Пермь, ул. Богдана Хмельницкого, д. 31: Рфа</v>
      </c>
      <c r="N180" s="166" t="e">
        <f>VLOOKUP(M180,#REF!,2,0)</f>
        <v>#REF!</v>
      </c>
      <c r="O180" t="e">
        <f t="shared" si="12"/>
        <v>#REF!</v>
      </c>
    </row>
    <row r="181" spans="1:15" x14ac:dyDescent="0.25">
      <c r="A181" s="2">
        <f t="shared" si="8"/>
        <v>180</v>
      </c>
      <c r="B181" s="81" t="s">
        <v>1852</v>
      </c>
      <c r="C181" t="s">
        <v>171</v>
      </c>
      <c r="D181" s="1" t="s">
        <v>181</v>
      </c>
      <c r="E181" s="166">
        <v>45657</v>
      </c>
      <c r="F181" s="166"/>
      <c r="G181">
        <v>6</v>
      </c>
      <c r="H181">
        <v>0</v>
      </c>
      <c r="I181" t="str">
        <f t="shared" si="9"/>
        <v>2024: Пермский городской округ, город Пермь: г. Пермь, ул. Борчанинова, д. 15</v>
      </c>
      <c r="J181" t="str">
        <f t="shared" si="10"/>
        <v>г. Пермь, ул. Борчанинова, д. 15: 2024: РЛ</v>
      </c>
      <c r="K181" s="167" t="s">
        <v>1052</v>
      </c>
      <c r="L181" s="166" t="s">
        <v>2561</v>
      </c>
      <c r="M181" t="str">
        <f t="shared" si="11"/>
        <v>г. Пермь, ул. Борчанинова, д. 15: РЛ</v>
      </c>
      <c r="N181" s="166" t="e">
        <f>VLOOKUP(M181,#REF!,2,0)</f>
        <v>#REF!</v>
      </c>
      <c r="O181" t="e">
        <f t="shared" si="12"/>
        <v>#REF!</v>
      </c>
    </row>
    <row r="182" spans="1:15" x14ac:dyDescent="0.25">
      <c r="A182" s="2">
        <f t="shared" si="8"/>
        <v>181</v>
      </c>
      <c r="B182" s="81" t="s">
        <v>1852</v>
      </c>
      <c r="C182" t="s">
        <v>217</v>
      </c>
      <c r="D182" s="1" t="s">
        <v>248</v>
      </c>
      <c r="E182" s="166">
        <v>45657</v>
      </c>
      <c r="F182" s="166"/>
      <c r="G182" t="s">
        <v>1076</v>
      </c>
      <c r="H182" t="s">
        <v>1076</v>
      </c>
      <c r="I182" t="str">
        <f t="shared" si="9"/>
        <v>2024: Пермский городской округ, город Пермь: г. Пермь, ул. Братьев Вагановых, д. 8</v>
      </c>
      <c r="J182" t="str">
        <f t="shared" si="10"/>
        <v>г. Пермь, ул. Братьев Вагановых, д. 8: 2024: РК</v>
      </c>
      <c r="K182" s="167" t="s">
        <v>1052</v>
      </c>
      <c r="L182" s="166" t="s">
        <v>2561</v>
      </c>
      <c r="M182" t="str">
        <f t="shared" si="11"/>
        <v>г. Пермь, ул. Братьев Вагановых, д. 8: РК</v>
      </c>
      <c r="N182" s="166" t="e">
        <f>VLOOKUP(M182,#REF!,2,0)</f>
        <v>#REF!</v>
      </c>
      <c r="O182" t="e">
        <f t="shared" si="12"/>
        <v>#REF!</v>
      </c>
    </row>
    <row r="183" spans="1:15" x14ac:dyDescent="0.25">
      <c r="A183" s="2">
        <f t="shared" si="8"/>
        <v>182</v>
      </c>
      <c r="B183" s="81" t="s">
        <v>1852</v>
      </c>
      <c r="C183" t="s">
        <v>161</v>
      </c>
      <c r="D183" s="1" t="s">
        <v>166</v>
      </c>
      <c r="E183" s="166">
        <v>45657</v>
      </c>
      <c r="F183" s="166"/>
      <c r="G183" t="s">
        <v>1076</v>
      </c>
      <c r="H183" t="s">
        <v>1076</v>
      </c>
      <c r="I183" t="str">
        <f t="shared" si="9"/>
        <v>2024: Пермский городской округ, город Пермь: г. Пермь, ул. Вагонная, д. 25</v>
      </c>
      <c r="J183" t="str">
        <f t="shared" si="10"/>
        <v>г. Пермь, ул. Вагонная, д. 25: 2024: РП</v>
      </c>
      <c r="K183" s="167" t="s">
        <v>1052</v>
      </c>
      <c r="L183" s="166" t="s">
        <v>2561</v>
      </c>
      <c r="M183" t="str">
        <f t="shared" si="11"/>
        <v>г. Пермь, ул. Вагонная, д. 25: РП</v>
      </c>
      <c r="N183" s="166" t="e">
        <f>VLOOKUP(M183,#REF!,2,0)</f>
        <v>#REF!</v>
      </c>
      <c r="O183" t="e">
        <f t="shared" si="12"/>
        <v>#REF!</v>
      </c>
    </row>
    <row r="184" spans="1:15" x14ac:dyDescent="0.25">
      <c r="A184" s="2">
        <f t="shared" si="8"/>
        <v>183</v>
      </c>
      <c r="B184" s="81" t="s">
        <v>1852</v>
      </c>
      <c r="C184" t="s">
        <v>161</v>
      </c>
      <c r="D184" s="1" t="s">
        <v>296</v>
      </c>
      <c r="E184" s="166">
        <v>45657</v>
      </c>
      <c r="F184" s="166"/>
      <c r="G184" t="s">
        <v>1076</v>
      </c>
      <c r="H184" t="s">
        <v>1076</v>
      </c>
      <c r="I184" t="str">
        <f t="shared" si="9"/>
        <v>2024: Пермский городской округ, город Пермь: г. Пермь, ул. Вагонная, д. 25</v>
      </c>
      <c r="J184" t="str">
        <f t="shared" si="10"/>
        <v>г. Пермь, ул. Вагонная, д. 25: 2024: РФ</v>
      </c>
      <c r="K184" s="167" t="s">
        <v>1052</v>
      </c>
      <c r="L184" s="166" t="s">
        <v>2561</v>
      </c>
      <c r="M184" t="str">
        <f t="shared" si="11"/>
        <v>г. Пермь, ул. Вагонная, д. 25: РФ</v>
      </c>
      <c r="N184" s="166" t="e">
        <f>VLOOKUP(M184,#REF!,2,0)</f>
        <v>#REF!</v>
      </c>
      <c r="O184" t="e">
        <f t="shared" si="12"/>
        <v>#REF!</v>
      </c>
    </row>
    <row r="185" spans="1:15" x14ac:dyDescent="0.25">
      <c r="A185" s="2">
        <f t="shared" si="8"/>
        <v>184</v>
      </c>
      <c r="B185" s="81" t="s">
        <v>1852</v>
      </c>
      <c r="C185" t="s">
        <v>146</v>
      </c>
      <c r="D185" s="1" t="s">
        <v>149</v>
      </c>
      <c r="E185" s="166">
        <v>45657</v>
      </c>
      <c r="F185" s="166"/>
      <c r="G185" t="s">
        <v>1076</v>
      </c>
      <c r="H185" t="s">
        <v>1076</v>
      </c>
      <c r="I185" t="str">
        <f t="shared" si="9"/>
        <v>2024: Пермский городской округ, город Пермь: г. Пермь, ул. Васнецова, д. 3</v>
      </c>
      <c r="J185" t="str">
        <f t="shared" si="10"/>
        <v>г. Пермь, ул. Васнецова, д. 3: 2024: ГВС</v>
      </c>
      <c r="K185" s="167" t="s">
        <v>1052</v>
      </c>
      <c r="L185" s="166" t="s">
        <v>2561</v>
      </c>
      <c r="M185" t="str">
        <f t="shared" si="11"/>
        <v>г. Пермь, ул. Васнецова, д. 3: ГВС</v>
      </c>
      <c r="N185" s="166" t="e">
        <f>VLOOKUP(M185,#REF!,2,0)</f>
        <v>#REF!</v>
      </c>
      <c r="O185" t="e">
        <f t="shared" si="12"/>
        <v>#REF!</v>
      </c>
    </row>
    <row r="186" spans="1:15" x14ac:dyDescent="0.25">
      <c r="A186" s="2">
        <f t="shared" si="8"/>
        <v>185</v>
      </c>
      <c r="B186" s="81" t="s">
        <v>1852</v>
      </c>
      <c r="C186" t="s">
        <v>218</v>
      </c>
      <c r="D186" s="1" t="s">
        <v>248</v>
      </c>
      <c r="E186" s="166">
        <v>45657</v>
      </c>
      <c r="F186" s="166"/>
      <c r="G186" t="s">
        <v>1076</v>
      </c>
      <c r="H186" t="s">
        <v>1076</v>
      </c>
      <c r="I186" t="str">
        <f t="shared" si="9"/>
        <v>2024: Пермский городской округ, город Пермь: г. Пермь, ул. Весенняя, д. 19</v>
      </c>
      <c r="J186" t="str">
        <f t="shared" si="10"/>
        <v>г. Пермь, ул. Весенняя, д. 19: 2024: РК</v>
      </c>
      <c r="K186" s="167" t="s">
        <v>1052</v>
      </c>
      <c r="L186" s="166" t="s">
        <v>2561</v>
      </c>
      <c r="M186" t="str">
        <f t="shared" si="11"/>
        <v>г. Пермь, ул. Весенняя, д. 19: РК</v>
      </c>
      <c r="N186" s="166" t="e">
        <f>VLOOKUP(M186,#REF!,2,0)</f>
        <v>#REF!</v>
      </c>
      <c r="O186" t="e">
        <f t="shared" si="12"/>
        <v>#REF!</v>
      </c>
    </row>
    <row r="187" spans="1:15" x14ac:dyDescent="0.25">
      <c r="A187" s="2">
        <f t="shared" si="8"/>
        <v>186</v>
      </c>
      <c r="B187" s="81" t="s">
        <v>1852</v>
      </c>
      <c r="C187" t="s">
        <v>219</v>
      </c>
      <c r="D187" s="1" t="s">
        <v>248</v>
      </c>
      <c r="E187" s="166">
        <v>45657</v>
      </c>
      <c r="F187" s="166"/>
      <c r="G187" t="s">
        <v>1076</v>
      </c>
      <c r="H187" t="s">
        <v>1076</v>
      </c>
      <c r="I187" t="str">
        <f t="shared" si="9"/>
        <v>2024: Пермский городской округ, город Пермь: г. Пермь, ул. Весенняя, д. 30</v>
      </c>
      <c r="J187" t="str">
        <f t="shared" si="10"/>
        <v>г. Пермь, ул. Весенняя, д. 30: 2024: РК</v>
      </c>
      <c r="K187" s="167" t="s">
        <v>1052</v>
      </c>
      <c r="L187" s="166" t="s">
        <v>2561</v>
      </c>
      <c r="M187" t="str">
        <f t="shared" si="11"/>
        <v>г. Пермь, ул. Весенняя, д. 30: РК</v>
      </c>
      <c r="N187" s="166" t="e">
        <f>VLOOKUP(M187,#REF!,2,0)</f>
        <v>#REF!</v>
      </c>
      <c r="O187" t="e">
        <f t="shared" si="12"/>
        <v>#REF!</v>
      </c>
    </row>
    <row r="188" spans="1:15" x14ac:dyDescent="0.25">
      <c r="A188" s="2">
        <f t="shared" si="8"/>
        <v>187</v>
      </c>
      <c r="B188" s="81" t="s">
        <v>1852</v>
      </c>
      <c r="C188" t="s">
        <v>303</v>
      </c>
      <c r="D188" s="1" t="s">
        <v>305</v>
      </c>
      <c r="E188" s="166">
        <v>45657</v>
      </c>
      <c r="F188" s="166"/>
      <c r="G188" t="s">
        <v>1076</v>
      </c>
      <c r="H188" t="s">
        <v>1076</v>
      </c>
      <c r="I188" t="str">
        <f t="shared" si="9"/>
        <v>2024: Пермский городской округ, город Пермь: г. Пермь, ул. Вижайская, д. 20</v>
      </c>
      <c r="J188" t="str">
        <f t="shared" si="10"/>
        <v>г. Пермь, ул. Вижайская, д. 20: 2024: КО</v>
      </c>
      <c r="K188" s="167" t="s">
        <v>1052</v>
      </c>
      <c r="L188" s="166" t="s">
        <v>2561</v>
      </c>
      <c r="M188" t="str">
        <f t="shared" si="11"/>
        <v>г. Пермь, ул. Вижайская, д. 20: КО</v>
      </c>
      <c r="N188" s="166" t="e">
        <f>VLOOKUP(M188,#REF!,2,0)</f>
        <v>#REF!</v>
      </c>
      <c r="O188" t="e">
        <f t="shared" si="12"/>
        <v>#REF!</v>
      </c>
    </row>
    <row r="189" spans="1:15" x14ac:dyDescent="0.25">
      <c r="A189" s="2">
        <f t="shared" si="8"/>
        <v>188</v>
      </c>
      <c r="B189" s="81" t="s">
        <v>1852</v>
      </c>
      <c r="C189" t="s">
        <v>173</v>
      </c>
      <c r="D189" s="1" t="s">
        <v>181</v>
      </c>
      <c r="E189" s="166">
        <v>45657</v>
      </c>
      <c r="F189" s="166"/>
      <c r="G189">
        <v>4</v>
      </c>
      <c r="H189">
        <v>0</v>
      </c>
      <c r="I189" t="str">
        <f t="shared" si="9"/>
        <v>2024: Пермский городской округ, город Пермь: г. Пермь, ул. Вильямса, д. 24</v>
      </c>
      <c r="J189" t="str">
        <f t="shared" si="10"/>
        <v>г. Пермь, ул. Вильямса, д. 24: 2024: РЛ</v>
      </c>
      <c r="K189" s="167" t="s">
        <v>1052</v>
      </c>
      <c r="L189" s="166" t="s">
        <v>2561</v>
      </c>
      <c r="M189" t="str">
        <f t="shared" si="11"/>
        <v>г. Пермь, ул. Вильямса, д. 24: РЛ</v>
      </c>
      <c r="N189" s="166" t="e">
        <f>VLOOKUP(M189,#REF!,2,0)</f>
        <v>#REF!</v>
      </c>
      <c r="O189" t="e">
        <f t="shared" si="12"/>
        <v>#REF!</v>
      </c>
    </row>
    <row r="190" spans="1:15" x14ac:dyDescent="0.25">
      <c r="A190" s="2">
        <f t="shared" si="8"/>
        <v>189</v>
      </c>
      <c r="B190" s="81" t="s">
        <v>1852</v>
      </c>
      <c r="C190" t="s">
        <v>1535</v>
      </c>
      <c r="D190" s="1" t="s">
        <v>1050</v>
      </c>
      <c r="E190" s="166">
        <v>45657</v>
      </c>
      <c r="F190" s="166">
        <v>45657</v>
      </c>
      <c r="G190" t="s">
        <v>1076</v>
      </c>
      <c r="H190" t="s">
        <v>1076</v>
      </c>
      <c r="I190" t="str">
        <f t="shared" si="9"/>
        <v>2024: Пермский городской округ, город Пермь: г. Пермь, ул. Вильямса, д. 37Б</v>
      </c>
      <c r="J190" t="str">
        <f t="shared" si="10"/>
        <v>г. Пермь, ул. Вильямса, д. 37Б: 2024: РФа</v>
      </c>
      <c r="K190" s="167" t="s">
        <v>1052</v>
      </c>
      <c r="L190" s="166" t="s">
        <v>2561</v>
      </c>
      <c r="M190" t="str">
        <f t="shared" si="11"/>
        <v>г. Пермь, ул. Вильямса, д. 37Б: РФа</v>
      </c>
      <c r="N190" s="166" t="e">
        <f>VLOOKUP(M190,#REF!,2,0)</f>
        <v>#REF!</v>
      </c>
      <c r="O190" t="e">
        <f t="shared" si="12"/>
        <v>#REF!</v>
      </c>
    </row>
    <row r="191" spans="1:15" x14ac:dyDescent="0.25">
      <c r="A191" s="2">
        <f t="shared" si="8"/>
        <v>190</v>
      </c>
      <c r="B191" s="81" t="s">
        <v>1852</v>
      </c>
      <c r="C191" t="s">
        <v>89</v>
      </c>
      <c r="D191" s="1" t="s">
        <v>117</v>
      </c>
      <c r="E191" s="166">
        <v>45657</v>
      </c>
      <c r="F191" s="166"/>
      <c r="G191" t="s">
        <v>1076</v>
      </c>
      <c r="H191" t="s">
        <v>1076</v>
      </c>
      <c r="I191" t="str">
        <f t="shared" si="9"/>
        <v>2024: Пермский городской округ, город Пермь: г. Пермь, ул. Воронежская, д. 22</v>
      </c>
      <c r="J191" t="str">
        <f t="shared" si="10"/>
        <v>г. Пермь, ул. Воронежская, д. 22: 2024: ТЕП</v>
      </c>
      <c r="K191" s="167" t="s">
        <v>1052</v>
      </c>
      <c r="L191" s="166" t="s">
        <v>2561</v>
      </c>
      <c r="M191" t="str">
        <f t="shared" si="11"/>
        <v>г. Пермь, ул. Воронежская, д. 22: ТЕП</v>
      </c>
      <c r="N191" s="166" t="e">
        <f>VLOOKUP(M191,#REF!,2,0)</f>
        <v>#REF!</v>
      </c>
      <c r="O191" t="e">
        <f t="shared" si="12"/>
        <v>#REF!</v>
      </c>
    </row>
    <row r="192" spans="1:15" x14ac:dyDescent="0.25">
      <c r="A192" s="2">
        <f t="shared" si="8"/>
        <v>191</v>
      </c>
      <c r="B192" s="81" t="s">
        <v>1852</v>
      </c>
      <c r="C192" t="s">
        <v>89</v>
      </c>
      <c r="D192" s="1" t="s">
        <v>149</v>
      </c>
      <c r="E192" s="166">
        <v>45657</v>
      </c>
      <c r="F192" s="166"/>
      <c r="G192" t="s">
        <v>1076</v>
      </c>
      <c r="H192" t="s">
        <v>1076</v>
      </c>
      <c r="I192" t="str">
        <f t="shared" si="9"/>
        <v>2024: Пермский городской округ, город Пермь: г. Пермь, ул. Воронежская, д. 22</v>
      </c>
      <c r="J192" t="str">
        <f t="shared" si="10"/>
        <v>г. Пермь, ул. Воронежская, д. 22: 2024: ГВС</v>
      </c>
      <c r="K192" s="167" t="s">
        <v>1052</v>
      </c>
      <c r="L192" s="166" t="s">
        <v>2561</v>
      </c>
      <c r="M192" t="str">
        <f t="shared" si="11"/>
        <v>г. Пермь, ул. Воронежская, д. 22: ГВС</v>
      </c>
      <c r="N192" s="166" t="e">
        <f>VLOOKUP(M192,#REF!,2,0)</f>
        <v>#REF!</v>
      </c>
      <c r="O192" t="e">
        <f t="shared" si="12"/>
        <v>#REF!</v>
      </c>
    </row>
    <row r="193" spans="1:15" x14ac:dyDescent="0.25">
      <c r="A193" s="2">
        <f t="shared" si="8"/>
        <v>192</v>
      </c>
      <c r="B193" s="81" t="s">
        <v>1852</v>
      </c>
      <c r="C193" t="s">
        <v>288</v>
      </c>
      <c r="D193" s="1" t="s">
        <v>296</v>
      </c>
      <c r="E193" s="166">
        <v>45657</v>
      </c>
      <c r="F193" s="166"/>
      <c r="G193" t="s">
        <v>1076</v>
      </c>
      <c r="H193" t="s">
        <v>1076</v>
      </c>
      <c r="I193" t="str">
        <f t="shared" si="9"/>
        <v>2024: Пермский городской округ, город Пермь: г. Пермь, ул. Добролюбова, д. 12</v>
      </c>
      <c r="J193" t="str">
        <f t="shared" si="10"/>
        <v>г. Пермь, ул. Добролюбова, д. 12: 2024: РФ</v>
      </c>
      <c r="K193" s="167" t="s">
        <v>1052</v>
      </c>
      <c r="L193" s="166" t="s">
        <v>2561</v>
      </c>
      <c r="M193" t="str">
        <f t="shared" si="11"/>
        <v>г. Пермь, ул. Добролюбова, д. 12: РФ</v>
      </c>
      <c r="N193" s="166" t="e">
        <f>VLOOKUP(M193,#REF!,2,0)</f>
        <v>#REF!</v>
      </c>
      <c r="O193" t="e">
        <f t="shared" si="12"/>
        <v>#REF!</v>
      </c>
    </row>
    <row r="194" spans="1:15" x14ac:dyDescent="0.25">
      <c r="A194" s="2">
        <f t="shared" ref="A194:A257" si="13">ROW()-1</f>
        <v>193</v>
      </c>
      <c r="B194" s="81" t="s">
        <v>1852</v>
      </c>
      <c r="C194" t="s">
        <v>289</v>
      </c>
      <c r="D194" s="1" t="s">
        <v>296</v>
      </c>
      <c r="E194" s="166">
        <v>45657</v>
      </c>
      <c r="F194" s="166"/>
      <c r="G194" t="s">
        <v>1076</v>
      </c>
      <c r="H194" t="s">
        <v>1076</v>
      </c>
      <c r="I194" t="str">
        <f t="shared" ref="I194:I257" si="14">IF(ISBLANK(E194),"",CONCATENATE(YEAR(E194),": ",B194,": ",C194,))</f>
        <v>2024: Пермский городской округ, город Пермь: г. Пермь, ул. Добролюбова, д. 18</v>
      </c>
      <c r="J194" t="str">
        <f t="shared" ref="J194:J257" si="15">IF(ISBLANK(E194),"",CONCATENATE(C194,": ",YEAR(E194),": ",D194))</f>
        <v>г. Пермь, ул. Добролюбова, д. 18: 2024: РФ</v>
      </c>
      <c r="K194" s="167" t="s">
        <v>1052</v>
      </c>
      <c r="L194" s="166" t="s">
        <v>2561</v>
      </c>
      <c r="M194" t="str">
        <f t="shared" ref="M194:M257" si="16">IF(ISBLANK(D194),"",CONCATENATE(C194,": ",D194))</f>
        <v>г. Пермь, ул. Добролюбова, д. 18: РФ</v>
      </c>
      <c r="N194" s="166" t="e">
        <f>VLOOKUP(M194,#REF!,2,0)</f>
        <v>#REF!</v>
      </c>
      <c r="O194" t="e">
        <f t="shared" ref="O194:O257" si="17">E194=N194</f>
        <v>#REF!</v>
      </c>
    </row>
    <row r="195" spans="1:15" x14ac:dyDescent="0.25">
      <c r="A195" s="2">
        <f t="shared" si="13"/>
        <v>194</v>
      </c>
      <c r="B195" s="81" t="s">
        <v>1852</v>
      </c>
      <c r="C195" t="s">
        <v>1542</v>
      </c>
      <c r="D195" s="1" t="s">
        <v>248</v>
      </c>
      <c r="E195" s="166">
        <v>45657</v>
      </c>
      <c r="F195" s="166">
        <v>45657</v>
      </c>
      <c r="G195" t="s">
        <v>1076</v>
      </c>
      <c r="H195" t="s">
        <v>1076</v>
      </c>
      <c r="I195" t="str">
        <f t="shared" si="14"/>
        <v>2024: Пермский городской округ, город Пермь: г. Пермь, ул. Дружбы, д. 9</v>
      </c>
      <c r="J195" t="str">
        <f t="shared" si="15"/>
        <v>г. Пермь, ул. Дружбы, д. 9: 2024: РК</v>
      </c>
      <c r="K195" s="167" t="s">
        <v>1052</v>
      </c>
      <c r="L195" s="166" t="s">
        <v>2561</v>
      </c>
      <c r="M195" t="str">
        <f t="shared" si="16"/>
        <v>г. Пермь, ул. Дружбы, д. 9: РК</v>
      </c>
      <c r="N195" s="166" t="e">
        <f>VLOOKUP(M195,#REF!,2,0)</f>
        <v>#REF!</v>
      </c>
      <c r="O195" t="e">
        <f t="shared" si="17"/>
        <v>#REF!</v>
      </c>
    </row>
    <row r="196" spans="1:15" x14ac:dyDescent="0.25">
      <c r="A196" s="2">
        <f t="shared" si="13"/>
        <v>195</v>
      </c>
      <c r="B196" s="81" t="s">
        <v>1852</v>
      </c>
      <c r="C196" t="s">
        <v>33</v>
      </c>
      <c r="D196" s="1" t="s">
        <v>63</v>
      </c>
      <c r="E196" s="166">
        <v>45657</v>
      </c>
      <c r="F196" s="166"/>
      <c r="G196" t="s">
        <v>1076</v>
      </c>
      <c r="H196" t="s">
        <v>1076</v>
      </c>
      <c r="I196" t="str">
        <f t="shared" si="14"/>
        <v>2024: Пермский городской округ, город Пермь: г. Пермь, ул. Звонарева, д. 2/1</v>
      </c>
      <c r="J196" t="str">
        <f t="shared" si="15"/>
        <v>г. Пермь, ул. Звонарева, д. 2/1: 2024: ЭЛ</v>
      </c>
      <c r="K196" s="167" t="s">
        <v>1052</v>
      </c>
      <c r="L196" s="166" t="s">
        <v>2561</v>
      </c>
      <c r="M196" t="str">
        <f t="shared" si="16"/>
        <v>г. Пермь, ул. Звонарева, д. 2/1: ЭЛ</v>
      </c>
      <c r="N196" s="166" t="e">
        <f>VLOOKUP(M196,#REF!,2,0)</f>
        <v>#REF!</v>
      </c>
      <c r="O196" t="e">
        <f t="shared" si="17"/>
        <v>#REF!</v>
      </c>
    </row>
    <row r="197" spans="1:15" x14ac:dyDescent="0.25">
      <c r="A197" s="2">
        <f t="shared" si="13"/>
        <v>196</v>
      </c>
      <c r="B197" s="81" t="s">
        <v>1852</v>
      </c>
      <c r="C197" t="s">
        <v>223</v>
      </c>
      <c r="D197" s="1" t="s">
        <v>248</v>
      </c>
      <c r="E197" s="166">
        <v>45657</v>
      </c>
      <c r="F197" s="166"/>
      <c r="G197" t="s">
        <v>1076</v>
      </c>
      <c r="H197" t="s">
        <v>1076</v>
      </c>
      <c r="I197" t="str">
        <f t="shared" si="14"/>
        <v>2024: Пермский городской округ, город Пермь: г. Пермь, ул. Камышинская, д. 10</v>
      </c>
      <c r="J197" t="str">
        <f t="shared" si="15"/>
        <v>г. Пермь, ул. Камышинская, д. 10: 2024: РК</v>
      </c>
      <c r="K197" s="167" t="s">
        <v>1052</v>
      </c>
      <c r="L197" s="166" t="s">
        <v>2561</v>
      </c>
      <c r="M197" t="str">
        <f t="shared" si="16"/>
        <v>г. Пермь, ул. Камышинская, д. 10: РК</v>
      </c>
      <c r="N197" s="166" t="e">
        <f>VLOOKUP(M197,#REF!,2,0)</f>
        <v>#REF!</v>
      </c>
      <c r="O197" t="e">
        <f t="shared" si="17"/>
        <v>#REF!</v>
      </c>
    </row>
    <row r="198" spans="1:15" x14ac:dyDescent="0.25">
      <c r="A198" s="2">
        <f t="shared" si="13"/>
        <v>197</v>
      </c>
      <c r="B198" s="81" t="s">
        <v>1852</v>
      </c>
      <c r="C198" t="s">
        <v>224</v>
      </c>
      <c r="D198" s="1" t="s">
        <v>248</v>
      </c>
      <c r="E198" s="166">
        <v>45657</v>
      </c>
      <c r="F198" s="166"/>
      <c r="G198" t="s">
        <v>1076</v>
      </c>
      <c r="H198" t="s">
        <v>1076</v>
      </c>
      <c r="I198" t="str">
        <f t="shared" si="14"/>
        <v>2024: Пермский городской округ, город Пермь: г. Пермь, ул. Камышинская, д. 12</v>
      </c>
      <c r="J198" t="str">
        <f t="shared" si="15"/>
        <v>г. Пермь, ул. Камышинская, д. 12: 2024: РК</v>
      </c>
      <c r="K198" s="167" t="s">
        <v>1052</v>
      </c>
      <c r="L198" s="166" t="s">
        <v>2561</v>
      </c>
      <c r="M198" t="str">
        <f t="shared" si="16"/>
        <v>г. Пермь, ул. Камышинская, д. 12: РК</v>
      </c>
      <c r="N198" s="166" t="e">
        <f>VLOOKUP(M198,#REF!,2,0)</f>
        <v>#REF!</v>
      </c>
      <c r="O198" t="e">
        <f t="shared" si="17"/>
        <v>#REF!</v>
      </c>
    </row>
    <row r="199" spans="1:15" x14ac:dyDescent="0.25">
      <c r="A199" s="2">
        <f t="shared" si="13"/>
        <v>198</v>
      </c>
      <c r="B199" s="81" t="s">
        <v>1852</v>
      </c>
      <c r="C199" t="s">
        <v>1544</v>
      </c>
      <c r="D199" s="1" t="s">
        <v>1050</v>
      </c>
      <c r="E199" s="166">
        <v>45657</v>
      </c>
      <c r="F199" s="166">
        <v>45657</v>
      </c>
      <c r="G199" t="s">
        <v>1076</v>
      </c>
      <c r="H199" t="s">
        <v>1076</v>
      </c>
      <c r="I199" t="str">
        <f t="shared" si="14"/>
        <v>2024: Пермский городской округ, город Пермь: г. Пермь, ул. Коломенская, д. 3</v>
      </c>
      <c r="J199" t="str">
        <f t="shared" si="15"/>
        <v>г. Пермь, ул. Коломенская, д. 3: 2024: РФа</v>
      </c>
      <c r="K199" s="167" t="s">
        <v>1052</v>
      </c>
      <c r="L199" s="166" t="s">
        <v>2561</v>
      </c>
      <c r="M199" t="str">
        <f t="shared" si="16"/>
        <v>г. Пермь, ул. Коломенская, д. 3: РФа</v>
      </c>
      <c r="N199" s="166" t="e">
        <f>VLOOKUP(M199,#REF!,2,0)</f>
        <v>#REF!</v>
      </c>
      <c r="O199" t="e">
        <f t="shared" si="17"/>
        <v>#REF!</v>
      </c>
    </row>
    <row r="200" spans="1:15" x14ac:dyDescent="0.25">
      <c r="A200" s="2">
        <f t="shared" si="13"/>
        <v>199</v>
      </c>
      <c r="B200" s="81" t="s">
        <v>1852</v>
      </c>
      <c r="C200" t="s">
        <v>264</v>
      </c>
      <c r="D200" s="1" t="s">
        <v>280</v>
      </c>
      <c r="E200" s="166">
        <v>45657</v>
      </c>
      <c r="F200" s="166"/>
      <c r="G200" t="s">
        <v>1076</v>
      </c>
      <c r="H200" t="s">
        <v>1076</v>
      </c>
      <c r="I200" t="str">
        <f t="shared" si="14"/>
        <v>2024: Пермский городской округ, город Пермь: г. Пермь, ул. Кояновская, д. 6</v>
      </c>
      <c r="J200" t="str">
        <f t="shared" si="15"/>
        <v>г. Пермь, ул. Кояновская, д. 6: 2024: Рфа</v>
      </c>
      <c r="K200" s="167" t="s">
        <v>1052</v>
      </c>
      <c r="L200" s="166" t="s">
        <v>2561</v>
      </c>
      <c r="M200" t="str">
        <f t="shared" si="16"/>
        <v>г. Пермь, ул. Кояновская, д. 6: Рфа</v>
      </c>
      <c r="N200" s="166" t="e">
        <f>VLOOKUP(M200,#REF!,2,0)</f>
        <v>#REF!</v>
      </c>
      <c r="O200" t="e">
        <f t="shared" si="17"/>
        <v>#REF!</v>
      </c>
    </row>
    <row r="201" spans="1:15" x14ac:dyDescent="0.25">
      <c r="A201" s="2">
        <f t="shared" si="13"/>
        <v>200</v>
      </c>
      <c r="B201" s="81" t="s">
        <v>1852</v>
      </c>
      <c r="C201" t="s">
        <v>304</v>
      </c>
      <c r="D201" s="1" t="s">
        <v>305</v>
      </c>
      <c r="E201" s="166">
        <v>45657</v>
      </c>
      <c r="F201" s="166"/>
      <c r="G201" t="s">
        <v>1076</v>
      </c>
      <c r="H201" t="s">
        <v>1076</v>
      </c>
      <c r="I201" t="str">
        <f t="shared" si="14"/>
        <v>2024: Пермский городской округ, город Пермь: г. Пермь, ул. Красноводская, д. 6</v>
      </c>
      <c r="J201" t="str">
        <f t="shared" si="15"/>
        <v>г. Пермь, ул. Красноводская, д. 6: 2024: КО</v>
      </c>
      <c r="K201" s="167" t="s">
        <v>1052</v>
      </c>
      <c r="L201" s="166" t="s">
        <v>2561</v>
      </c>
      <c r="M201" t="str">
        <f t="shared" si="16"/>
        <v>г. Пермь, ул. Красноводская, д. 6: КО</v>
      </c>
      <c r="N201" s="166" t="e">
        <f>VLOOKUP(M201,#REF!,2,0)</f>
        <v>#REF!</v>
      </c>
      <c r="O201" t="e">
        <f t="shared" si="17"/>
        <v>#REF!</v>
      </c>
    </row>
    <row r="202" spans="1:15" x14ac:dyDescent="0.25">
      <c r="A202" s="2">
        <f t="shared" si="13"/>
        <v>201</v>
      </c>
      <c r="B202" s="81" t="s">
        <v>1852</v>
      </c>
      <c r="C202" t="s">
        <v>94</v>
      </c>
      <c r="D202" s="1" t="s">
        <v>117</v>
      </c>
      <c r="E202" s="166">
        <v>45657</v>
      </c>
      <c r="F202" s="166"/>
      <c r="G202" t="s">
        <v>1076</v>
      </c>
      <c r="H202" t="s">
        <v>1076</v>
      </c>
      <c r="I202" t="str">
        <f t="shared" si="14"/>
        <v>2024: Пермский городской округ, город Пермь: г. Пермь, ул. Краснополянская, д. 6</v>
      </c>
      <c r="J202" t="str">
        <f t="shared" si="15"/>
        <v>г. Пермь, ул. Краснополянская, д. 6: 2024: ТЕП</v>
      </c>
      <c r="K202" s="167" t="s">
        <v>1052</v>
      </c>
      <c r="L202" s="166" t="s">
        <v>2561</v>
      </c>
      <c r="M202" t="str">
        <f t="shared" si="16"/>
        <v>г. Пермь, ул. Краснополянская, д. 6: ТЕП</v>
      </c>
      <c r="N202" s="166" t="e">
        <f>VLOOKUP(M202,#REF!,2,0)</f>
        <v>#REF!</v>
      </c>
      <c r="O202" t="e">
        <f t="shared" si="17"/>
        <v>#REF!</v>
      </c>
    </row>
    <row r="203" spans="1:15" x14ac:dyDescent="0.25">
      <c r="A203" s="2">
        <f t="shared" si="13"/>
        <v>202</v>
      </c>
      <c r="B203" s="81" t="s">
        <v>1852</v>
      </c>
      <c r="C203" t="s">
        <v>35</v>
      </c>
      <c r="D203" s="1" t="s">
        <v>63</v>
      </c>
      <c r="E203" s="166">
        <v>45657</v>
      </c>
      <c r="F203" s="166"/>
      <c r="G203" t="s">
        <v>1076</v>
      </c>
      <c r="H203" t="s">
        <v>1076</v>
      </c>
      <c r="I203" t="str">
        <f t="shared" si="14"/>
        <v>2024: Пермский городской округ, город Пермь: г. Пермь, ул. Крисанова, д. 23</v>
      </c>
      <c r="J203" t="str">
        <f t="shared" si="15"/>
        <v>г. Пермь, ул. Крисанова, д. 23: 2024: ЭЛ</v>
      </c>
      <c r="K203" s="167" t="s">
        <v>1052</v>
      </c>
      <c r="L203" s="166" t="s">
        <v>2561</v>
      </c>
      <c r="M203" t="str">
        <f t="shared" si="16"/>
        <v>г. Пермь, ул. Крисанова, д. 23: ЭЛ</v>
      </c>
      <c r="N203" s="166" t="e">
        <f>VLOOKUP(M203,#REF!,2,0)</f>
        <v>#REF!</v>
      </c>
      <c r="O203" t="e">
        <f t="shared" si="17"/>
        <v>#REF!</v>
      </c>
    </row>
    <row r="204" spans="1:15" x14ac:dyDescent="0.25">
      <c r="A204" s="2">
        <f t="shared" si="13"/>
        <v>203</v>
      </c>
      <c r="B204" s="81" t="s">
        <v>1852</v>
      </c>
      <c r="C204" t="s">
        <v>36</v>
      </c>
      <c r="D204" s="1" t="s">
        <v>63</v>
      </c>
      <c r="E204" s="166">
        <v>45657</v>
      </c>
      <c r="F204" s="166"/>
      <c r="G204" t="s">
        <v>1076</v>
      </c>
      <c r="H204" t="s">
        <v>1076</v>
      </c>
      <c r="I204" t="str">
        <f t="shared" si="14"/>
        <v>2024: Пермский городской округ, город Пермь: г. Пермь, ул. Кронита, д. 6</v>
      </c>
      <c r="J204" t="str">
        <f t="shared" si="15"/>
        <v>г. Пермь, ул. Кронита, д. 6: 2024: ЭЛ</v>
      </c>
      <c r="K204" s="167" t="s">
        <v>1052</v>
      </c>
      <c r="L204" s="166" t="s">
        <v>2561</v>
      </c>
      <c r="M204" t="str">
        <f t="shared" si="16"/>
        <v>г. Пермь, ул. Кронита, д. 6: ЭЛ</v>
      </c>
      <c r="N204" s="166" t="e">
        <f>VLOOKUP(M204,#REF!,2,0)</f>
        <v>#REF!</v>
      </c>
      <c r="O204" t="e">
        <f t="shared" si="17"/>
        <v>#REF!</v>
      </c>
    </row>
    <row r="205" spans="1:15" x14ac:dyDescent="0.25">
      <c r="A205" s="2">
        <f t="shared" si="13"/>
        <v>204</v>
      </c>
      <c r="B205" s="81" t="s">
        <v>1852</v>
      </c>
      <c r="C205" t="s">
        <v>227</v>
      </c>
      <c r="D205" s="1" t="s">
        <v>248</v>
      </c>
      <c r="E205" s="166">
        <v>45657</v>
      </c>
      <c r="F205" s="166"/>
      <c r="G205" t="s">
        <v>1076</v>
      </c>
      <c r="H205" t="s">
        <v>1076</v>
      </c>
      <c r="I205" t="str">
        <f t="shared" si="14"/>
        <v>2024: Пермский городской округ, город Пермь: г. Пермь, ул. Крупской, д. 39</v>
      </c>
      <c r="J205" t="str">
        <f t="shared" si="15"/>
        <v>г. Пермь, ул. Крупской, д. 39: 2024: РК</v>
      </c>
      <c r="K205" s="167" t="s">
        <v>1052</v>
      </c>
      <c r="L205" s="166" t="s">
        <v>2561</v>
      </c>
      <c r="M205" t="str">
        <f t="shared" si="16"/>
        <v>г. Пермь, ул. Крупской, д. 39: РК</v>
      </c>
      <c r="N205" s="166" t="e">
        <f>VLOOKUP(M205,#REF!,2,0)</f>
        <v>#REF!</v>
      </c>
      <c r="O205" t="e">
        <f t="shared" si="17"/>
        <v>#REF!</v>
      </c>
    </row>
    <row r="206" spans="1:15" x14ac:dyDescent="0.25">
      <c r="A206" s="2">
        <f t="shared" si="13"/>
        <v>205</v>
      </c>
      <c r="B206" s="81" t="s">
        <v>1852</v>
      </c>
      <c r="C206" t="s">
        <v>140</v>
      </c>
      <c r="D206" s="1" t="s">
        <v>144</v>
      </c>
      <c r="E206" s="166">
        <v>45657</v>
      </c>
      <c r="F206" s="166"/>
      <c r="G206" t="s">
        <v>1076</v>
      </c>
      <c r="H206" t="s">
        <v>1076</v>
      </c>
      <c r="I206" t="str">
        <f t="shared" si="14"/>
        <v>2024: Пермский городской округ, город Пермь: г. Пермь, ул. Крупской, д. 73</v>
      </c>
      <c r="J206" t="str">
        <f t="shared" si="15"/>
        <v>г. Пермь, ул. Крупской, д. 73: 2024: ХВС</v>
      </c>
      <c r="K206" s="167" t="s">
        <v>1052</v>
      </c>
      <c r="L206" s="166" t="s">
        <v>2561</v>
      </c>
      <c r="M206" t="str">
        <f t="shared" si="16"/>
        <v>г. Пермь, ул. Крупской, д. 73: ХВС</v>
      </c>
      <c r="N206" s="166" t="e">
        <f>VLOOKUP(M206,#REF!,2,0)</f>
        <v>#REF!</v>
      </c>
      <c r="O206" t="e">
        <f t="shared" si="17"/>
        <v>#REF!</v>
      </c>
    </row>
    <row r="207" spans="1:15" x14ac:dyDescent="0.25">
      <c r="A207" s="2">
        <f t="shared" si="13"/>
        <v>206</v>
      </c>
      <c r="B207" s="81" t="s">
        <v>1852</v>
      </c>
      <c r="C207" t="s">
        <v>140</v>
      </c>
      <c r="D207" s="1" t="s">
        <v>149</v>
      </c>
      <c r="E207" s="166">
        <v>45657</v>
      </c>
      <c r="F207" s="166"/>
      <c r="G207" t="s">
        <v>1076</v>
      </c>
      <c r="H207" t="s">
        <v>1076</v>
      </c>
      <c r="I207" t="str">
        <f t="shared" si="14"/>
        <v>2024: Пермский городской округ, город Пермь: г. Пермь, ул. Крупской, д. 73</v>
      </c>
      <c r="J207" t="str">
        <f t="shared" si="15"/>
        <v>г. Пермь, ул. Крупской, д. 73: 2024: ГВС</v>
      </c>
      <c r="K207" s="167" t="s">
        <v>1052</v>
      </c>
      <c r="L207" s="166" t="s">
        <v>2561</v>
      </c>
      <c r="M207" t="str">
        <f t="shared" si="16"/>
        <v>г. Пермь, ул. Крупской, д. 73: ГВС</v>
      </c>
      <c r="N207" s="166" t="e">
        <f>VLOOKUP(M207,#REF!,2,0)</f>
        <v>#REF!</v>
      </c>
      <c r="O207" t="e">
        <f t="shared" si="17"/>
        <v>#REF!</v>
      </c>
    </row>
    <row r="208" spans="1:15" x14ac:dyDescent="0.25">
      <c r="A208" s="2">
        <f t="shared" si="13"/>
        <v>207</v>
      </c>
      <c r="B208" s="81" t="s">
        <v>1852</v>
      </c>
      <c r="C208" t="s">
        <v>140</v>
      </c>
      <c r="D208" s="1" t="s">
        <v>280</v>
      </c>
      <c r="E208" s="166">
        <v>45657</v>
      </c>
      <c r="F208" s="166"/>
      <c r="G208" t="s">
        <v>1076</v>
      </c>
      <c r="H208" t="s">
        <v>1076</v>
      </c>
      <c r="I208" t="str">
        <f t="shared" si="14"/>
        <v>2024: Пермский городской округ, город Пермь: г. Пермь, ул. Крупской, д. 73</v>
      </c>
      <c r="J208" t="str">
        <f t="shared" si="15"/>
        <v>г. Пермь, ул. Крупской, д. 73: 2024: Рфа</v>
      </c>
      <c r="K208" s="167" t="s">
        <v>1052</v>
      </c>
      <c r="L208" s="166" t="s">
        <v>2561</v>
      </c>
      <c r="M208" t="str">
        <f t="shared" si="16"/>
        <v>г. Пермь, ул. Крупской, д. 73: Рфа</v>
      </c>
      <c r="N208" s="166" t="e">
        <f>VLOOKUP(M208,#REF!,2,0)</f>
        <v>#REF!</v>
      </c>
      <c r="O208" t="e">
        <f t="shared" si="17"/>
        <v>#REF!</v>
      </c>
    </row>
    <row r="209" spans="1:15" x14ac:dyDescent="0.25">
      <c r="A209" s="2">
        <f t="shared" si="13"/>
        <v>208</v>
      </c>
      <c r="B209" s="81" t="s">
        <v>1852</v>
      </c>
      <c r="C209" t="s">
        <v>162</v>
      </c>
      <c r="D209" s="1" t="s">
        <v>166</v>
      </c>
      <c r="E209" s="166">
        <v>45657</v>
      </c>
      <c r="F209" s="166"/>
      <c r="G209" t="s">
        <v>1076</v>
      </c>
      <c r="H209" t="s">
        <v>1076</v>
      </c>
      <c r="I209" t="str">
        <f t="shared" si="14"/>
        <v>2024: Пермский городской округ, город Пермь: г. Пермь, ул. Крупской, д. 82А</v>
      </c>
      <c r="J209" t="str">
        <f t="shared" si="15"/>
        <v>г. Пермь, ул. Крупской, д. 82А: 2024: РП</v>
      </c>
      <c r="K209" s="167" t="s">
        <v>1052</v>
      </c>
      <c r="L209" s="166" t="s">
        <v>2561</v>
      </c>
      <c r="M209" t="str">
        <f t="shared" si="16"/>
        <v>г. Пермь, ул. Крупской, д. 82А: РП</v>
      </c>
      <c r="N209" s="166" t="e">
        <f>VLOOKUP(M209,#REF!,2,0)</f>
        <v>#REF!</v>
      </c>
      <c r="O209" t="e">
        <f t="shared" si="17"/>
        <v>#REF!</v>
      </c>
    </row>
    <row r="210" spans="1:15" x14ac:dyDescent="0.25">
      <c r="A210" s="2">
        <f t="shared" si="13"/>
        <v>209</v>
      </c>
      <c r="B210" s="81" t="s">
        <v>1852</v>
      </c>
      <c r="C210" t="s">
        <v>162</v>
      </c>
      <c r="D210" s="1" t="s">
        <v>280</v>
      </c>
      <c r="E210" s="166">
        <v>45657</v>
      </c>
      <c r="F210" s="166"/>
      <c r="G210" t="s">
        <v>1076</v>
      </c>
      <c r="H210" t="s">
        <v>1076</v>
      </c>
      <c r="I210" t="str">
        <f t="shared" si="14"/>
        <v>2024: Пермский городской округ, город Пермь: г. Пермь, ул. Крупской, д. 82А</v>
      </c>
      <c r="J210" t="str">
        <f t="shared" si="15"/>
        <v>г. Пермь, ул. Крупской, д. 82А: 2024: Рфа</v>
      </c>
      <c r="K210" s="167" t="s">
        <v>1052</v>
      </c>
      <c r="L210" s="166" t="s">
        <v>2561</v>
      </c>
      <c r="M210" t="str">
        <f t="shared" si="16"/>
        <v>г. Пермь, ул. Крупской, д. 82А: Рфа</v>
      </c>
      <c r="N210" s="166" t="e">
        <f>VLOOKUP(M210,#REF!,2,0)</f>
        <v>#REF!</v>
      </c>
      <c r="O210" t="e">
        <f t="shared" si="17"/>
        <v>#REF!</v>
      </c>
    </row>
    <row r="211" spans="1:15" x14ac:dyDescent="0.25">
      <c r="A211" s="2">
        <f t="shared" si="13"/>
        <v>210</v>
      </c>
      <c r="B211" s="81" t="s">
        <v>1852</v>
      </c>
      <c r="C211" t="s">
        <v>229</v>
      </c>
      <c r="D211" s="1" t="s">
        <v>248</v>
      </c>
      <c r="E211" s="166">
        <v>45657</v>
      </c>
      <c r="F211" s="166"/>
      <c r="G211" t="s">
        <v>1076</v>
      </c>
      <c r="H211" t="s">
        <v>1076</v>
      </c>
      <c r="I211" t="str">
        <f t="shared" si="14"/>
        <v>2024: Пермский городской округ, город Пермь: г. Пермь, ул. Куйбышева, д. 107</v>
      </c>
      <c r="J211" t="str">
        <f t="shared" si="15"/>
        <v>г. Пермь, ул. Куйбышева, д. 107: 2024: РК</v>
      </c>
      <c r="K211" s="167" t="s">
        <v>1052</v>
      </c>
      <c r="L211" s="166" t="s">
        <v>2561</v>
      </c>
      <c r="M211" t="str">
        <f t="shared" si="16"/>
        <v>г. Пермь, ул. Куйбышева, д. 107: РК</v>
      </c>
      <c r="N211" s="166" t="e">
        <f>VLOOKUP(M211,#REF!,2,0)</f>
        <v>#REF!</v>
      </c>
      <c r="O211" t="e">
        <f t="shared" si="17"/>
        <v>#REF!</v>
      </c>
    </row>
    <row r="212" spans="1:15" x14ac:dyDescent="0.25">
      <c r="A212" s="2">
        <f t="shared" si="13"/>
        <v>211</v>
      </c>
      <c r="B212" s="81" t="s">
        <v>1852</v>
      </c>
      <c r="C212" t="s">
        <v>228</v>
      </c>
      <c r="D212" s="1" t="s">
        <v>248</v>
      </c>
      <c r="E212" s="166">
        <v>45657</v>
      </c>
      <c r="F212" s="166"/>
      <c r="G212" t="s">
        <v>1076</v>
      </c>
      <c r="H212" t="s">
        <v>1076</v>
      </c>
      <c r="I212" t="str">
        <f t="shared" si="14"/>
        <v>2024: Пермский городской округ, город Пермь: г. Пермь, ул. Куйбышева, д. 86</v>
      </c>
      <c r="J212" t="str">
        <f t="shared" si="15"/>
        <v>г. Пермь, ул. Куйбышева, д. 86: 2024: РК</v>
      </c>
      <c r="K212" s="167" t="s">
        <v>1052</v>
      </c>
      <c r="L212" s="166" t="s">
        <v>2561</v>
      </c>
      <c r="M212" t="str">
        <f t="shared" si="16"/>
        <v>г. Пермь, ул. Куйбышева, д. 86: РК</v>
      </c>
      <c r="N212" s="166" t="e">
        <f>VLOOKUP(M212,#REF!,2,0)</f>
        <v>#REF!</v>
      </c>
      <c r="O212" t="e">
        <f t="shared" si="17"/>
        <v>#REF!</v>
      </c>
    </row>
    <row r="213" spans="1:15" x14ac:dyDescent="0.25">
      <c r="A213" s="2">
        <f t="shared" si="13"/>
        <v>212</v>
      </c>
      <c r="B213" s="81" t="s">
        <v>1852</v>
      </c>
      <c r="C213" t="s">
        <v>1550</v>
      </c>
      <c r="D213" s="1" t="s">
        <v>248</v>
      </c>
      <c r="E213" s="166">
        <v>45657</v>
      </c>
      <c r="F213" s="166">
        <v>45657</v>
      </c>
      <c r="G213" t="s">
        <v>1076</v>
      </c>
      <c r="H213" t="s">
        <v>1076</v>
      </c>
      <c r="I213" t="str">
        <f t="shared" si="14"/>
        <v>2024: Пермский городской округ, город Пермь: г. Пермь, ул. Куйбышева, д. 97</v>
      </c>
      <c r="J213" t="str">
        <f t="shared" si="15"/>
        <v>г. Пермь, ул. Куйбышева, д. 97: 2024: РК</v>
      </c>
      <c r="K213" s="167" t="s">
        <v>1052</v>
      </c>
      <c r="L213" s="166" t="s">
        <v>2561</v>
      </c>
      <c r="M213" t="str">
        <f t="shared" si="16"/>
        <v>г. Пермь, ул. Куйбышева, д. 97: РК</v>
      </c>
      <c r="N213" s="166" t="e">
        <f>VLOOKUP(M213,#REF!,2,0)</f>
        <v>#REF!</v>
      </c>
      <c r="O213" t="e">
        <f t="shared" si="17"/>
        <v>#REF!</v>
      </c>
    </row>
    <row r="214" spans="1:15" x14ac:dyDescent="0.25">
      <c r="A214" s="2">
        <f t="shared" si="13"/>
        <v>213</v>
      </c>
      <c r="B214" s="81" t="s">
        <v>1852</v>
      </c>
      <c r="C214" t="s">
        <v>1553</v>
      </c>
      <c r="D214" s="1" t="s">
        <v>248</v>
      </c>
      <c r="E214" s="166">
        <v>45657</v>
      </c>
      <c r="F214" s="166">
        <v>45657</v>
      </c>
      <c r="G214" t="s">
        <v>1076</v>
      </c>
      <c r="H214" t="s">
        <v>1076</v>
      </c>
      <c r="I214" t="str">
        <f t="shared" si="14"/>
        <v>2024: Пермский городской округ, город Пермь: г. Пермь, ул. Ласьвинская, д. 39</v>
      </c>
      <c r="J214" t="str">
        <f t="shared" si="15"/>
        <v>г. Пермь, ул. Ласьвинская, д. 39: 2024: РК</v>
      </c>
      <c r="K214" s="167" t="s">
        <v>1052</v>
      </c>
      <c r="L214" s="166" t="s">
        <v>2561</v>
      </c>
      <c r="M214" t="str">
        <f t="shared" si="16"/>
        <v>г. Пермь, ул. Ласьвинская, д. 39: РК</v>
      </c>
      <c r="N214" s="166" t="e">
        <f>VLOOKUP(M214,#REF!,2,0)</f>
        <v>#REF!</v>
      </c>
      <c r="O214" t="e">
        <f t="shared" si="17"/>
        <v>#REF!</v>
      </c>
    </row>
    <row r="215" spans="1:15" x14ac:dyDescent="0.25">
      <c r="A215" s="2">
        <f t="shared" si="13"/>
        <v>214</v>
      </c>
      <c r="B215" s="81" t="s">
        <v>1852</v>
      </c>
      <c r="C215" t="s">
        <v>267</v>
      </c>
      <c r="D215" s="1" t="s">
        <v>280</v>
      </c>
      <c r="E215" s="166">
        <v>45657</v>
      </c>
      <c r="F215" s="166"/>
      <c r="G215" t="s">
        <v>1076</v>
      </c>
      <c r="H215" t="s">
        <v>1076</v>
      </c>
      <c r="I215" t="str">
        <f t="shared" si="14"/>
        <v>2024: Пермский городской округ, город Пермь: г. Пермь, ул. Левченко, д. 6</v>
      </c>
      <c r="J215" t="str">
        <f t="shared" si="15"/>
        <v>г. Пермь, ул. Левченко, д. 6: 2024: Рфа</v>
      </c>
      <c r="K215" s="167" t="s">
        <v>1052</v>
      </c>
      <c r="L215" s="166" t="s">
        <v>2561</v>
      </c>
      <c r="M215" t="str">
        <f t="shared" si="16"/>
        <v>г. Пермь, ул. Левченко, д. 6: Рфа</v>
      </c>
      <c r="N215" s="166" t="e">
        <f>VLOOKUP(M215,#REF!,2,0)</f>
        <v>#REF!</v>
      </c>
      <c r="O215" t="e">
        <f t="shared" si="17"/>
        <v>#REF!</v>
      </c>
    </row>
    <row r="216" spans="1:15" x14ac:dyDescent="0.25">
      <c r="A216" s="2">
        <f t="shared" si="13"/>
        <v>215</v>
      </c>
      <c r="B216" s="81" t="s">
        <v>1852</v>
      </c>
      <c r="C216" t="s">
        <v>299</v>
      </c>
      <c r="D216" s="1" t="s">
        <v>300</v>
      </c>
      <c r="E216" s="166">
        <v>45657</v>
      </c>
      <c r="F216" s="166"/>
      <c r="G216" t="s">
        <v>1076</v>
      </c>
      <c r="H216" t="s">
        <v>1076</v>
      </c>
      <c r="I216" t="str">
        <f t="shared" si="14"/>
        <v>2024: Пермский городской округ, город Пермь: г. Пермь, ул. Луговского, д. 3</v>
      </c>
      <c r="J216" t="str">
        <f t="shared" si="15"/>
        <v>г. Пермь, ул. Луговского, д. 3: 2024: УП (ТЕП)</v>
      </c>
      <c r="K216" s="167" t="s">
        <v>1052</v>
      </c>
      <c r="L216" s="166" t="s">
        <v>2561</v>
      </c>
      <c r="M216" t="str">
        <f t="shared" si="16"/>
        <v>г. Пермь, ул. Луговского, д. 3: УП (ТЕП)</v>
      </c>
      <c r="N216" s="166" t="e">
        <f>VLOOKUP(M216,#REF!,2,0)</f>
        <v>#REF!</v>
      </c>
      <c r="O216" t="e">
        <f t="shared" si="17"/>
        <v>#REF!</v>
      </c>
    </row>
    <row r="217" spans="1:15" x14ac:dyDescent="0.25">
      <c r="A217" s="2">
        <f t="shared" si="13"/>
        <v>216</v>
      </c>
      <c r="B217" s="81" t="s">
        <v>1852</v>
      </c>
      <c r="C217" t="s">
        <v>299</v>
      </c>
      <c r="D217" s="1" t="s">
        <v>301</v>
      </c>
      <c r="E217" s="166">
        <v>45657</v>
      </c>
      <c r="F217" s="166"/>
      <c r="G217" t="s">
        <v>1076</v>
      </c>
      <c r="H217" t="s">
        <v>1076</v>
      </c>
      <c r="I217" t="str">
        <f t="shared" si="14"/>
        <v>2024: Пермский городской округ, город Пермь: г. Пермь, ул. Луговского, д. 3</v>
      </c>
      <c r="J217" t="str">
        <f t="shared" si="15"/>
        <v>г. Пермь, ул. Луговского, д. 3: 2024: УП (ГВС)</v>
      </c>
      <c r="K217" s="167" t="s">
        <v>1052</v>
      </c>
      <c r="L217" s="166" t="s">
        <v>2561</v>
      </c>
      <c r="M217" t="str">
        <f t="shared" si="16"/>
        <v>г. Пермь, ул. Луговского, д. 3: УП (ГВС)</v>
      </c>
      <c r="N217" s="166" t="e">
        <f>VLOOKUP(M217,#REF!,2,0)</f>
        <v>#REF!</v>
      </c>
      <c r="O217" t="e">
        <f t="shared" si="17"/>
        <v>#REF!</v>
      </c>
    </row>
    <row r="218" spans="1:15" x14ac:dyDescent="0.25">
      <c r="A218" s="2">
        <f t="shared" si="13"/>
        <v>217</v>
      </c>
      <c r="B218" s="81" t="s">
        <v>1852</v>
      </c>
      <c r="C218" t="s">
        <v>299</v>
      </c>
      <c r="D218" s="1" t="s">
        <v>302</v>
      </c>
      <c r="E218" s="166">
        <v>45657</v>
      </c>
      <c r="F218" s="166"/>
      <c r="G218" t="s">
        <v>1076</v>
      </c>
      <c r="H218" t="s">
        <v>1076</v>
      </c>
      <c r="I218" t="str">
        <f t="shared" si="14"/>
        <v>2024: Пермский городской округ, город Пермь: г. Пермь, ул. Луговского, д. 3</v>
      </c>
      <c r="J218" t="str">
        <f t="shared" si="15"/>
        <v>г. Пермь, ул. Луговского, д. 3: 2024: УП (ХВС)</v>
      </c>
      <c r="K218" s="167" t="s">
        <v>1052</v>
      </c>
      <c r="L218" s="166" t="s">
        <v>2561</v>
      </c>
      <c r="M218" t="str">
        <f t="shared" si="16"/>
        <v>г. Пермь, ул. Луговского, д. 3: УП (ХВС)</v>
      </c>
      <c r="N218" s="166" t="e">
        <f>VLOOKUP(M218,#REF!,2,0)</f>
        <v>#REF!</v>
      </c>
      <c r="O218" t="e">
        <f t="shared" si="17"/>
        <v>#REF!</v>
      </c>
    </row>
    <row r="219" spans="1:15" x14ac:dyDescent="0.25">
      <c r="A219" s="2">
        <f t="shared" si="13"/>
        <v>218</v>
      </c>
      <c r="B219" s="81" t="s">
        <v>1852</v>
      </c>
      <c r="C219" t="s">
        <v>232</v>
      </c>
      <c r="D219" s="1" t="s">
        <v>248</v>
      </c>
      <c r="E219" s="166">
        <v>45657</v>
      </c>
      <c r="F219" s="166"/>
      <c r="G219" t="s">
        <v>1076</v>
      </c>
      <c r="H219" t="s">
        <v>1076</v>
      </c>
      <c r="I219" t="str">
        <f t="shared" si="14"/>
        <v>2024: Пермский городской округ, город Пермь: г. Пермь, ул. Магистральная, д. 12А</v>
      </c>
      <c r="J219" t="str">
        <f t="shared" si="15"/>
        <v>г. Пермь, ул. Магистральная, д. 12А: 2024: РК</v>
      </c>
      <c r="K219" s="167" t="s">
        <v>1052</v>
      </c>
      <c r="L219" s="166" t="s">
        <v>2561</v>
      </c>
      <c r="M219" t="str">
        <f t="shared" si="16"/>
        <v>г. Пермь, ул. Магистральная, д. 12А: РК</v>
      </c>
      <c r="N219" s="166" t="e">
        <f>VLOOKUP(M219,#REF!,2,0)</f>
        <v>#REF!</v>
      </c>
      <c r="O219" t="e">
        <f t="shared" si="17"/>
        <v>#REF!</v>
      </c>
    </row>
    <row r="220" spans="1:15" x14ac:dyDescent="0.25">
      <c r="A220" s="2">
        <f t="shared" si="13"/>
        <v>219</v>
      </c>
      <c r="B220" s="81" t="s">
        <v>1852</v>
      </c>
      <c r="C220" t="s">
        <v>1555</v>
      </c>
      <c r="D220" s="1" t="s">
        <v>283</v>
      </c>
      <c r="E220" s="166">
        <v>45657</v>
      </c>
      <c r="F220" s="166">
        <v>45657</v>
      </c>
      <c r="G220" t="s">
        <v>1076</v>
      </c>
      <c r="H220" t="s">
        <v>1076</v>
      </c>
      <c r="I220" t="str">
        <f t="shared" si="14"/>
        <v>2024: Пермский городской округ, город Пермь: г. Пермь, ул. Магистральная, д. 96/2</v>
      </c>
      <c r="J220" t="str">
        <f t="shared" si="15"/>
        <v>г. Пермь, ул. Магистральная, д. 96/2: 2024: УФ</v>
      </c>
      <c r="K220" s="167" t="s">
        <v>1052</v>
      </c>
      <c r="L220" s="166" t="s">
        <v>2561</v>
      </c>
      <c r="M220" t="str">
        <f t="shared" si="16"/>
        <v>г. Пермь, ул. Магистральная, д. 96/2: УФ</v>
      </c>
      <c r="N220" s="166" t="e">
        <f>VLOOKUP(M220,#REF!,2,0)</f>
        <v>#REF!</v>
      </c>
      <c r="O220" t="e">
        <f t="shared" si="17"/>
        <v>#REF!</v>
      </c>
    </row>
    <row r="221" spans="1:15" x14ac:dyDescent="0.25">
      <c r="A221" s="2">
        <f t="shared" si="13"/>
        <v>220</v>
      </c>
      <c r="B221" s="81" t="s">
        <v>1852</v>
      </c>
      <c r="C221" t="s">
        <v>1556</v>
      </c>
      <c r="D221" s="1" t="s">
        <v>283</v>
      </c>
      <c r="E221" s="166">
        <v>45657</v>
      </c>
      <c r="F221" s="166">
        <v>45657</v>
      </c>
      <c r="G221" t="s">
        <v>1076</v>
      </c>
      <c r="H221" t="s">
        <v>1076</v>
      </c>
      <c r="I221" t="str">
        <f t="shared" si="14"/>
        <v>2024: Пермский городской округ, город Пермь: г. Пермь, ул. Магистральная, д. 96/3</v>
      </c>
      <c r="J221" t="str">
        <f t="shared" si="15"/>
        <v>г. Пермь, ул. Магистральная, д. 96/3: 2024: УФ</v>
      </c>
      <c r="K221" s="167" t="s">
        <v>1052</v>
      </c>
      <c r="L221" s="166" t="s">
        <v>2561</v>
      </c>
      <c r="M221" t="str">
        <f t="shared" si="16"/>
        <v>г. Пермь, ул. Магистральная, д. 96/3: УФ</v>
      </c>
      <c r="N221" s="166" t="e">
        <f>VLOOKUP(M221,#REF!,2,0)</f>
        <v>#REF!</v>
      </c>
      <c r="O221" t="e">
        <f t="shared" si="17"/>
        <v>#REF!</v>
      </c>
    </row>
    <row r="222" spans="1:15" x14ac:dyDescent="0.25">
      <c r="A222" s="2">
        <f t="shared" si="13"/>
        <v>221</v>
      </c>
      <c r="B222" s="81" t="s">
        <v>1852</v>
      </c>
      <c r="C222" t="s">
        <v>1557</v>
      </c>
      <c r="D222" s="1" t="s">
        <v>283</v>
      </c>
      <c r="E222" s="166">
        <v>45657</v>
      </c>
      <c r="F222" s="166">
        <v>45657</v>
      </c>
      <c r="G222" t="s">
        <v>1076</v>
      </c>
      <c r="H222" t="s">
        <v>1076</v>
      </c>
      <c r="I222" t="str">
        <f t="shared" si="14"/>
        <v>2024: Пермский городской округ, город Пермь: г. Пермь, ул. Магистральная, д. 96/4</v>
      </c>
      <c r="J222" t="str">
        <f t="shared" si="15"/>
        <v>г. Пермь, ул. Магистральная, д. 96/4: 2024: УФ</v>
      </c>
      <c r="K222" s="167" t="s">
        <v>1052</v>
      </c>
      <c r="L222" s="166" t="s">
        <v>2561</v>
      </c>
      <c r="M222" t="str">
        <f t="shared" si="16"/>
        <v>г. Пермь, ул. Магистральная, д. 96/4: УФ</v>
      </c>
      <c r="N222" s="166" t="e">
        <f>VLOOKUP(M222,#REF!,2,0)</f>
        <v>#REF!</v>
      </c>
      <c r="O222" t="e">
        <f t="shared" si="17"/>
        <v>#REF!</v>
      </c>
    </row>
    <row r="223" spans="1:15" x14ac:dyDescent="0.25">
      <c r="A223" s="2">
        <f t="shared" si="13"/>
        <v>222</v>
      </c>
      <c r="B223" s="81" t="s">
        <v>1852</v>
      </c>
      <c r="C223" t="s">
        <v>1558</v>
      </c>
      <c r="D223" s="1" t="s">
        <v>301</v>
      </c>
      <c r="E223" s="166">
        <v>45657</v>
      </c>
      <c r="F223" s="166">
        <v>45657</v>
      </c>
      <c r="G223" t="s">
        <v>1076</v>
      </c>
      <c r="H223" t="s">
        <v>1076</v>
      </c>
      <c r="I223" t="str">
        <f t="shared" si="14"/>
        <v>2024: Пермский городской округ, город Пермь: г. Пермь, ул. Магистральная, д. 98А</v>
      </c>
      <c r="J223" t="str">
        <f t="shared" si="15"/>
        <v>г. Пермь, ул. Магистральная, д. 98А: 2024: УП (ГВС)</v>
      </c>
      <c r="K223" s="167" t="s">
        <v>1052</v>
      </c>
      <c r="L223" s="166" t="s">
        <v>2561</v>
      </c>
      <c r="M223" t="str">
        <f t="shared" si="16"/>
        <v>г. Пермь, ул. Магистральная, д. 98А: УП (ГВС)</v>
      </c>
      <c r="N223" s="166" t="e">
        <f>VLOOKUP(M223,#REF!,2,0)</f>
        <v>#REF!</v>
      </c>
      <c r="O223" t="e">
        <f t="shared" si="17"/>
        <v>#REF!</v>
      </c>
    </row>
    <row r="224" spans="1:15" x14ac:dyDescent="0.25">
      <c r="A224" s="2">
        <f t="shared" si="13"/>
        <v>223</v>
      </c>
      <c r="B224" s="81" t="s">
        <v>1852</v>
      </c>
      <c r="C224" t="s">
        <v>37</v>
      </c>
      <c r="D224" s="1" t="s">
        <v>63</v>
      </c>
      <c r="E224" s="166">
        <v>45657</v>
      </c>
      <c r="F224" s="166"/>
      <c r="G224" t="s">
        <v>1076</v>
      </c>
      <c r="H224" t="s">
        <v>1076</v>
      </c>
      <c r="I224" t="str">
        <f t="shared" si="14"/>
        <v>2024: Пермский городской округ, город Пермь: г. Пермь, ул. Макаренко, д. 14А</v>
      </c>
      <c r="J224" t="str">
        <f t="shared" si="15"/>
        <v>г. Пермь, ул. Макаренко, д. 14А: 2024: ЭЛ</v>
      </c>
      <c r="K224" s="167" t="s">
        <v>1052</v>
      </c>
      <c r="L224" s="166" t="s">
        <v>2561</v>
      </c>
      <c r="M224" t="str">
        <f t="shared" si="16"/>
        <v>г. Пермь, ул. Макаренко, д. 14А: ЭЛ</v>
      </c>
      <c r="N224" s="166" t="e">
        <f>VLOOKUP(M224,#REF!,2,0)</f>
        <v>#REF!</v>
      </c>
      <c r="O224" t="e">
        <f t="shared" si="17"/>
        <v>#REF!</v>
      </c>
    </row>
    <row r="225" spans="1:15" x14ac:dyDescent="0.25">
      <c r="A225" s="2">
        <f t="shared" si="13"/>
        <v>224</v>
      </c>
      <c r="B225" s="81" t="s">
        <v>1852</v>
      </c>
      <c r="C225" t="s">
        <v>37</v>
      </c>
      <c r="D225" s="1" t="s">
        <v>144</v>
      </c>
      <c r="E225" s="166">
        <v>45657</v>
      </c>
      <c r="F225" s="166"/>
      <c r="G225" t="s">
        <v>1076</v>
      </c>
      <c r="H225" t="s">
        <v>1076</v>
      </c>
      <c r="I225" t="str">
        <f t="shared" si="14"/>
        <v>2024: Пермский городской округ, город Пермь: г. Пермь, ул. Макаренко, д. 14А</v>
      </c>
      <c r="J225" t="str">
        <f t="shared" si="15"/>
        <v>г. Пермь, ул. Макаренко, д. 14А: 2024: ХВС</v>
      </c>
      <c r="K225" s="167" t="s">
        <v>1052</v>
      </c>
      <c r="L225" s="166" t="s">
        <v>2561</v>
      </c>
      <c r="M225" t="str">
        <f t="shared" si="16"/>
        <v>г. Пермь, ул. Макаренко, д. 14А: ХВС</v>
      </c>
      <c r="N225" s="166" t="e">
        <f>VLOOKUP(M225,#REF!,2,0)</f>
        <v>#REF!</v>
      </c>
      <c r="O225" t="e">
        <f t="shared" si="17"/>
        <v>#REF!</v>
      </c>
    </row>
    <row r="226" spans="1:15" x14ac:dyDescent="0.25">
      <c r="A226" s="2">
        <f t="shared" si="13"/>
        <v>225</v>
      </c>
      <c r="B226" s="81" t="s">
        <v>1852</v>
      </c>
      <c r="C226" t="s">
        <v>37</v>
      </c>
      <c r="D226" s="1" t="s">
        <v>149</v>
      </c>
      <c r="E226" s="166">
        <v>45657</v>
      </c>
      <c r="F226" s="166"/>
      <c r="G226" t="s">
        <v>1076</v>
      </c>
      <c r="H226" t="s">
        <v>1076</v>
      </c>
      <c r="I226" t="str">
        <f t="shared" si="14"/>
        <v>2024: Пермский городской округ, город Пермь: г. Пермь, ул. Макаренко, д. 14А</v>
      </c>
      <c r="J226" t="str">
        <f t="shared" si="15"/>
        <v>г. Пермь, ул. Макаренко, д. 14А: 2024: ГВС</v>
      </c>
      <c r="K226" s="167" t="s">
        <v>1052</v>
      </c>
      <c r="L226" s="166" t="s">
        <v>2561</v>
      </c>
      <c r="M226" t="str">
        <f t="shared" si="16"/>
        <v>г. Пермь, ул. Макаренко, д. 14А: ГВС</v>
      </c>
      <c r="N226" s="166" t="e">
        <f>VLOOKUP(M226,#REF!,2,0)</f>
        <v>#REF!</v>
      </c>
      <c r="O226" t="e">
        <f t="shared" si="17"/>
        <v>#REF!</v>
      </c>
    </row>
    <row r="227" spans="1:15" x14ac:dyDescent="0.25">
      <c r="A227" s="2">
        <f t="shared" si="13"/>
        <v>226</v>
      </c>
      <c r="B227" s="81" t="s">
        <v>1852</v>
      </c>
      <c r="C227" t="s">
        <v>1559</v>
      </c>
      <c r="D227" s="1" t="s">
        <v>181</v>
      </c>
      <c r="E227" s="166">
        <v>45657</v>
      </c>
      <c r="F227" s="166">
        <v>45657</v>
      </c>
      <c r="G227">
        <v>1</v>
      </c>
      <c r="H227">
        <v>0</v>
      </c>
      <c r="I227" t="str">
        <f t="shared" si="14"/>
        <v>2024: Пермский городской округ, город Пермь: г. Пермь, ул. Макаренко, д. 28/3</v>
      </c>
      <c r="J227" t="str">
        <f t="shared" si="15"/>
        <v>г. Пермь, ул. Макаренко, д. 28/3: 2024: РЛ</v>
      </c>
      <c r="K227" s="167" t="s">
        <v>1052</v>
      </c>
      <c r="L227" s="166" t="s">
        <v>2561</v>
      </c>
      <c r="M227" t="str">
        <f t="shared" si="16"/>
        <v>г. Пермь, ул. Макаренко, д. 28/3: РЛ</v>
      </c>
      <c r="N227" s="166" t="e">
        <f>VLOOKUP(M227,#REF!,2,0)</f>
        <v>#REF!</v>
      </c>
      <c r="O227" t="e">
        <f t="shared" si="17"/>
        <v>#REF!</v>
      </c>
    </row>
    <row r="228" spans="1:15" x14ac:dyDescent="0.25">
      <c r="A228" s="2">
        <f t="shared" si="13"/>
        <v>227</v>
      </c>
      <c r="B228" s="81" t="s">
        <v>1852</v>
      </c>
      <c r="C228" t="s">
        <v>233</v>
      </c>
      <c r="D228" s="1" t="s">
        <v>248</v>
      </c>
      <c r="E228" s="166">
        <v>45657</v>
      </c>
      <c r="F228" s="166"/>
      <c r="G228" t="s">
        <v>1076</v>
      </c>
      <c r="H228" t="s">
        <v>1076</v>
      </c>
      <c r="I228" t="str">
        <f t="shared" si="14"/>
        <v>2024: Пермский городской округ, город Пермь: г. Пермь, ул. Макаренко, д. 36</v>
      </c>
      <c r="J228" t="str">
        <f t="shared" si="15"/>
        <v>г. Пермь, ул. Макаренко, д. 36: 2024: РК</v>
      </c>
      <c r="K228" s="167" t="s">
        <v>1052</v>
      </c>
      <c r="L228" s="166" t="s">
        <v>2561</v>
      </c>
      <c r="M228" t="str">
        <f t="shared" si="16"/>
        <v>г. Пермь, ул. Макаренко, д. 36: РК</v>
      </c>
      <c r="N228" s="166" t="e">
        <f>VLOOKUP(M228,#REF!,2,0)</f>
        <v>#REF!</v>
      </c>
      <c r="O228" t="e">
        <f t="shared" si="17"/>
        <v>#REF!</v>
      </c>
    </row>
    <row r="229" spans="1:15" x14ac:dyDescent="0.25">
      <c r="A229" s="2">
        <f t="shared" si="13"/>
        <v>228</v>
      </c>
      <c r="B229" s="81" t="s">
        <v>1852</v>
      </c>
      <c r="C229" t="s">
        <v>233</v>
      </c>
      <c r="D229" s="1" t="s">
        <v>296</v>
      </c>
      <c r="E229" s="166">
        <v>45657</v>
      </c>
      <c r="F229" s="166"/>
      <c r="G229" t="s">
        <v>1076</v>
      </c>
      <c r="H229" t="s">
        <v>1076</v>
      </c>
      <c r="I229" t="str">
        <f t="shared" si="14"/>
        <v>2024: Пермский городской округ, город Пермь: г. Пермь, ул. Макаренко, д. 36</v>
      </c>
      <c r="J229" t="str">
        <f t="shared" si="15"/>
        <v>г. Пермь, ул. Макаренко, д. 36: 2024: РФ</v>
      </c>
      <c r="K229" s="167" t="s">
        <v>1052</v>
      </c>
      <c r="L229" s="166" t="s">
        <v>2561</v>
      </c>
      <c r="M229" t="str">
        <f t="shared" si="16"/>
        <v>г. Пермь, ул. Макаренко, д. 36: РФ</v>
      </c>
      <c r="N229" s="166" t="e">
        <f>VLOOKUP(M229,#REF!,2,0)</f>
        <v>#REF!</v>
      </c>
      <c r="O229" t="e">
        <f t="shared" si="17"/>
        <v>#REF!</v>
      </c>
    </row>
    <row r="230" spans="1:15" x14ac:dyDescent="0.25">
      <c r="A230" s="2">
        <f t="shared" si="13"/>
        <v>229</v>
      </c>
      <c r="B230" s="81" t="s">
        <v>1852</v>
      </c>
      <c r="C230" t="s">
        <v>141</v>
      </c>
      <c r="D230" s="1" t="s">
        <v>144</v>
      </c>
      <c r="E230" s="166">
        <v>45657</v>
      </c>
      <c r="F230" s="166"/>
      <c r="G230" t="s">
        <v>1076</v>
      </c>
      <c r="H230" t="s">
        <v>1076</v>
      </c>
      <c r="I230" t="str">
        <f t="shared" si="14"/>
        <v>2024: Пермский городской округ, город Пермь: г. Пермь, ул. Малкова, д. 22</v>
      </c>
      <c r="J230" t="str">
        <f t="shared" si="15"/>
        <v>г. Пермь, ул. Малкова, д. 22: 2024: ХВС</v>
      </c>
      <c r="K230" s="167" t="s">
        <v>1052</v>
      </c>
      <c r="L230" s="166" t="s">
        <v>2561</v>
      </c>
      <c r="M230" t="str">
        <f t="shared" si="16"/>
        <v>г. Пермь, ул. Малкова, д. 22: ХВС</v>
      </c>
      <c r="N230" s="166" t="e">
        <f>VLOOKUP(M230,#REF!,2,0)</f>
        <v>#REF!</v>
      </c>
      <c r="O230" t="e">
        <f t="shared" si="17"/>
        <v>#REF!</v>
      </c>
    </row>
    <row r="231" spans="1:15" x14ac:dyDescent="0.25">
      <c r="A231" s="2">
        <f t="shared" si="13"/>
        <v>230</v>
      </c>
      <c r="B231" s="81" t="s">
        <v>1852</v>
      </c>
      <c r="C231" t="s">
        <v>141</v>
      </c>
      <c r="D231" s="1" t="s">
        <v>149</v>
      </c>
      <c r="E231" s="166">
        <v>45657</v>
      </c>
      <c r="F231" s="166"/>
      <c r="G231" t="s">
        <v>1076</v>
      </c>
      <c r="H231" t="s">
        <v>1076</v>
      </c>
      <c r="I231" t="str">
        <f t="shared" si="14"/>
        <v>2024: Пермский городской округ, город Пермь: г. Пермь, ул. Малкова, д. 22</v>
      </c>
      <c r="J231" t="str">
        <f t="shared" si="15"/>
        <v>г. Пермь, ул. Малкова, д. 22: 2024: ГВС</v>
      </c>
      <c r="K231" s="167" t="s">
        <v>1052</v>
      </c>
      <c r="L231" s="166" t="s">
        <v>2561</v>
      </c>
      <c r="M231" t="str">
        <f t="shared" si="16"/>
        <v>г. Пермь, ул. Малкова, д. 22: ГВС</v>
      </c>
      <c r="N231" s="166" t="e">
        <f>VLOOKUP(M231,#REF!,2,0)</f>
        <v>#REF!</v>
      </c>
      <c r="O231" t="e">
        <f t="shared" si="17"/>
        <v>#REF!</v>
      </c>
    </row>
    <row r="232" spans="1:15" x14ac:dyDescent="0.25">
      <c r="A232" s="2">
        <f t="shared" si="13"/>
        <v>231</v>
      </c>
      <c r="B232" s="81" t="s">
        <v>1852</v>
      </c>
      <c r="C232" t="s">
        <v>141</v>
      </c>
      <c r="D232" s="1" t="s">
        <v>1050</v>
      </c>
      <c r="E232" s="166">
        <v>45657</v>
      </c>
      <c r="F232" s="166">
        <v>45657</v>
      </c>
      <c r="G232" t="s">
        <v>1076</v>
      </c>
      <c r="H232" t="s">
        <v>1076</v>
      </c>
      <c r="I232" t="str">
        <f t="shared" si="14"/>
        <v>2024: Пермский городской округ, город Пермь: г. Пермь, ул. Малкова, д. 22</v>
      </c>
      <c r="J232" t="str">
        <f t="shared" si="15"/>
        <v>г. Пермь, ул. Малкова, д. 22: 2024: РФа</v>
      </c>
      <c r="K232" s="167" t="s">
        <v>1052</v>
      </c>
      <c r="L232" s="166" t="s">
        <v>2561</v>
      </c>
      <c r="M232" t="str">
        <f t="shared" si="16"/>
        <v>г. Пермь, ул. Малкова, д. 22: РФа</v>
      </c>
      <c r="N232" s="166" t="e">
        <f>VLOOKUP(M232,#REF!,2,0)</f>
        <v>#REF!</v>
      </c>
      <c r="O232" t="e">
        <f t="shared" si="17"/>
        <v>#REF!</v>
      </c>
    </row>
    <row r="233" spans="1:15" x14ac:dyDescent="0.25">
      <c r="A233" s="2">
        <f t="shared" si="13"/>
        <v>232</v>
      </c>
      <c r="B233" s="81" t="s">
        <v>1852</v>
      </c>
      <c r="C233" t="s">
        <v>1560</v>
      </c>
      <c r="D233" s="1" t="s">
        <v>144</v>
      </c>
      <c r="E233" s="166">
        <v>45657</v>
      </c>
      <c r="F233" s="166">
        <v>45657</v>
      </c>
      <c r="G233" t="s">
        <v>1076</v>
      </c>
      <c r="H233" t="s">
        <v>1076</v>
      </c>
      <c r="I233" t="str">
        <f t="shared" si="14"/>
        <v>2024: Пермский городской округ, город Пермь: г. Пермь, ул. Малкова, д. 28</v>
      </c>
      <c r="J233" t="str">
        <f t="shared" si="15"/>
        <v>г. Пермь, ул. Малкова, д. 28: 2024: ХВС</v>
      </c>
      <c r="K233" s="167" t="s">
        <v>1052</v>
      </c>
      <c r="L233" s="166" t="s">
        <v>2561</v>
      </c>
      <c r="M233" t="str">
        <f t="shared" si="16"/>
        <v>г. Пермь, ул. Малкова, д. 28: ХВС</v>
      </c>
      <c r="N233" s="166" t="e">
        <f>VLOOKUP(M233,#REF!,2,0)</f>
        <v>#REF!</v>
      </c>
      <c r="O233" t="e">
        <f t="shared" si="17"/>
        <v>#REF!</v>
      </c>
    </row>
    <row r="234" spans="1:15" x14ac:dyDescent="0.25">
      <c r="A234" s="2">
        <f t="shared" si="13"/>
        <v>233</v>
      </c>
      <c r="B234" s="81" t="s">
        <v>1852</v>
      </c>
      <c r="C234" t="s">
        <v>40</v>
      </c>
      <c r="D234" s="1" t="s">
        <v>63</v>
      </c>
      <c r="E234" s="166">
        <v>45657</v>
      </c>
      <c r="F234" s="166"/>
      <c r="G234" t="s">
        <v>1076</v>
      </c>
      <c r="H234" t="s">
        <v>1076</v>
      </c>
      <c r="I234" t="str">
        <f t="shared" si="14"/>
        <v>2024: Пермский городской округ, город Пермь: г. Пермь, ул. Маршала Рыбалко, д. 107</v>
      </c>
      <c r="J234" t="str">
        <f t="shared" si="15"/>
        <v>г. Пермь, ул. Маршала Рыбалко, д. 107: 2024: ЭЛ</v>
      </c>
      <c r="K234" s="167" t="s">
        <v>1052</v>
      </c>
      <c r="L234" s="166" t="s">
        <v>2561</v>
      </c>
      <c r="M234" t="str">
        <f t="shared" si="16"/>
        <v>г. Пермь, ул. Маршала Рыбалко, д. 107: ЭЛ</v>
      </c>
      <c r="N234" s="166" t="e">
        <f>VLOOKUP(M234,#REF!,2,0)</f>
        <v>#REF!</v>
      </c>
      <c r="O234" t="e">
        <f t="shared" si="17"/>
        <v>#REF!</v>
      </c>
    </row>
    <row r="235" spans="1:15" x14ac:dyDescent="0.25">
      <c r="A235" s="2">
        <f t="shared" si="13"/>
        <v>234</v>
      </c>
      <c r="B235" s="81" t="s">
        <v>1852</v>
      </c>
      <c r="C235" t="s">
        <v>40</v>
      </c>
      <c r="D235" s="1" t="s">
        <v>144</v>
      </c>
      <c r="E235" s="166">
        <v>45657</v>
      </c>
      <c r="F235" s="166"/>
      <c r="G235" t="s">
        <v>1076</v>
      </c>
      <c r="H235" t="s">
        <v>1076</v>
      </c>
      <c r="I235" t="str">
        <f t="shared" si="14"/>
        <v>2024: Пермский городской округ, город Пермь: г. Пермь, ул. Маршала Рыбалко, д. 107</v>
      </c>
      <c r="J235" t="str">
        <f t="shared" si="15"/>
        <v>г. Пермь, ул. Маршала Рыбалко, д. 107: 2024: ХВС</v>
      </c>
      <c r="K235" s="167" t="s">
        <v>1052</v>
      </c>
      <c r="L235" s="166" t="s">
        <v>2561</v>
      </c>
      <c r="M235" t="str">
        <f t="shared" si="16"/>
        <v>г. Пермь, ул. Маршала Рыбалко, д. 107: ХВС</v>
      </c>
      <c r="N235" s="166" t="e">
        <f>VLOOKUP(M235,#REF!,2,0)</f>
        <v>#REF!</v>
      </c>
      <c r="O235" t="e">
        <f t="shared" si="17"/>
        <v>#REF!</v>
      </c>
    </row>
    <row r="236" spans="1:15" x14ac:dyDescent="0.25">
      <c r="A236" s="2">
        <f t="shared" si="13"/>
        <v>235</v>
      </c>
      <c r="B236" s="81" t="s">
        <v>1852</v>
      </c>
      <c r="C236" t="s">
        <v>40</v>
      </c>
      <c r="D236" s="1" t="s">
        <v>149</v>
      </c>
      <c r="E236" s="166">
        <v>45657</v>
      </c>
      <c r="F236" s="166"/>
      <c r="G236" t="s">
        <v>1076</v>
      </c>
      <c r="H236" t="s">
        <v>1076</v>
      </c>
      <c r="I236" t="str">
        <f t="shared" si="14"/>
        <v>2024: Пермский городской округ, город Пермь: г. Пермь, ул. Маршала Рыбалко, д. 107</v>
      </c>
      <c r="J236" t="str">
        <f t="shared" si="15"/>
        <v>г. Пермь, ул. Маршала Рыбалко, д. 107: 2024: ГВС</v>
      </c>
      <c r="K236" s="167" t="s">
        <v>1052</v>
      </c>
      <c r="L236" s="166" t="s">
        <v>2561</v>
      </c>
      <c r="M236" t="str">
        <f t="shared" si="16"/>
        <v>г. Пермь, ул. Маршала Рыбалко, д. 107: ГВС</v>
      </c>
      <c r="N236" s="166" t="e">
        <f>VLOOKUP(M236,#REF!,2,0)</f>
        <v>#REF!</v>
      </c>
      <c r="O236" t="e">
        <f t="shared" si="17"/>
        <v>#REF!</v>
      </c>
    </row>
    <row r="237" spans="1:15" x14ac:dyDescent="0.25">
      <c r="A237" s="2">
        <f t="shared" si="13"/>
        <v>236</v>
      </c>
      <c r="B237" s="81" t="s">
        <v>1852</v>
      </c>
      <c r="C237" t="s">
        <v>41</v>
      </c>
      <c r="D237" s="1" t="s">
        <v>63</v>
      </c>
      <c r="E237" s="166">
        <v>45657</v>
      </c>
      <c r="F237" s="166"/>
      <c r="G237" t="s">
        <v>1076</v>
      </c>
      <c r="H237" t="s">
        <v>1076</v>
      </c>
      <c r="I237" t="str">
        <f t="shared" si="14"/>
        <v>2024: Пермский городской округ, город Пермь: г. Пермь, ул. Маршала Рыбалко, д. 109</v>
      </c>
      <c r="J237" t="str">
        <f t="shared" si="15"/>
        <v>г. Пермь, ул. Маршала Рыбалко, д. 109: 2024: ЭЛ</v>
      </c>
      <c r="K237" s="167" t="s">
        <v>1052</v>
      </c>
      <c r="L237" s="166" t="s">
        <v>2561</v>
      </c>
      <c r="M237" t="str">
        <f t="shared" si="16"/>
        <v>г. Пермь, ул. Маршала Рыбалко, д. 109: ЭЛ</v>
      </c>
      <c r="N237" s="166" t="e">
        <f>VLOOKUP(M237,#REF!,2,0)</f>
        <v>#REF!</v>
      </c>
      <c r="O237" t="e">
        <f t="shared" si="17"/>
        <v>#REF!</v>
      </c>
    </row>
    <row r="238" spans="1:15" x14ac:dyDescent="0.25">
      <c r="A238" s="2">
        <f t="shared" si="13"/>
        <v>237</v>
      </c>
      <c r="B238" s="81" t="s">
        <v>1852</v>
      </c>
      <c r="C238" t="s">
        <v>41</v>
      </c>
      <c r="D238" s="1" t="s">
        <v>144</v>
      </c>
      <c r="E238" s="166">
        <v>45657</v>
      </c>
      <c r="F238" s="166"/>
      <c r="G238" t="s">
        <v>1076</v>
      </c>
      <c r="H238" t="s">
        <v>1076</v>
      </c>
      <c r="I238" t="str">
        <f t="shared" si="14"/>
        <v>2024: Пермский городской округ, город Пермь: г. Пермь, ул. Маршала Рыбалко, д. 109</v>
      </c>
      <c r="J238" t="str">
        <f t="shared" si="15"/>
        <v>г. Пермь, ул. Маршала Рыбалко, д. 109: 2024: ХВС</v>
      </c>
      <c r="K238" s="167" t="s">
        <v>1052</v>
      </c>
      <c r="L238" s="166" t="s">
        <v>2561</v>
      </c>
      <c r="M238" t="str">
        <f t="shared" si="16"/>
        <v>г. Пермь, ул. Маршала Рыбалко, д. 109: ХВС</v>
      </c>
      <c r="N238" s="166" t="e">
        <f>VLOOKUP(M238,#REF!,2,0)</f>
        <v>#REF!</v>
      </c>
      <c r="O238" t="e">
        <f t="shared" si="17"/>
        <v>#REF!</v>
      </c>
    </row>
    <row r="239" spans="1:15" x14ac:dyDescent="0.25">
      <c r="A239" s="2">
        <f t="shared" si="13"/>
        <v>238</v>
      </c>
      <c r="B239" s="81" t="s">
        <v>1852</v>
      </c>
      <c r="C239" t="s">
        <v>41</v>
      </c>
      <c r="D239" s="1" t="s">
        <v>149</v>
      </c>
      <c r="E239" s="166">
        <v>45657</v>
      </c>
      <c r="F239" s="166"/>
      <c r="G239" t="s">
        <v>1076</v>
      </c>
      <c r="H239" t="s">
        <v>1076</v>
      </c>
      <c r="I239" t="str">
        <f t="shared" si="14"/>
        <v>2024: Пермский городской округ, город Пермь: г. Пермь, ул. Маршала Рыбалко, д. 109</v>
      </c>
      <c r="J239" t="str">
        <f t="shared" si="15"/>
        <v>г. Пермь, ул. Маршала Рыбалко, д. 109: 2024: ГВС</v>
      </c>
      <c r="K239" s="167" t="s">
        <v>1052</v>
      </c>
      <c r="L239" s="166" t="s">
        <v>2561</v>
      </c>
      <c r="M239" t="str">
        <f t="shared" si="16"/>
        <v>г. Пермь, ул. Маршала Рыбалко, д. 109: ГВС</v>
      </c>
      <c r="N239" s="166" t="e">
        <f>VLOOKUP(M239,#REF!,2,0)</f>
        <v>#REF!</v>
      </c>
      <c r="O239" t="e">
        <f t="shared" si="17"/>
        <v>#REF!</v>
      </c>
    </row>
    <row r="240" spans="1:15" x14ac:dyDescent="0.25">
      <c r="A240" s="2">
        <f t="shared" si="13"/>
        <v>239</v>
      </c>
      <c r="B240" s="81" t="s">
        <v>1852</v>
      </c>
      <c r="C240" t="s">
        <v>42</v>
      </c>
      <c r="D240" s="1" t="s">
        <v>63</v>
      </c>
      <c r="E240" s="166">
        <v>45657</v>
      </c>
      <c r="F240" s="166"/>
      <c r="G240" t="s">
        <v>1076</v>
      </c>
      <c r="H240" t="s">
        <v>1076</v>
      </c>
      <c r="I240" t="str">
        <f t="shared" si="14"/>
        <v>2024: Пермский городской округ, город Пермь: г. Пермь, ул. Маршала Рыбалко, д. 109А</v>
      </c>
      <c r="J240" t="str">
        <f t="shared" si="15"/>
        <v>г. Пермь, ул. Маршала Рыбалко, д. 109А: 2024: ЭЛ</v>
      </c>
      <c r="K240" s="167" t="s">
        <v>1052</v>
      </c>
      <c r="L240" s="166" t="s">
        <v>2561</v>
      </c>
      <c r="M240" t="str">
        <f t="shared" si="16"/>
        <v>г. Пермь, ул. Маршала Рыбалко, д. 109А: ЭЛ</v>
      </c>
      <c r="N240" s="166" t="e">
        <f>VLOOKUP(M240,#REF!,2,0)</f>
        <v>#REF!</v>
      </c>
      <c r="O240" t="e">
        <f t="shared" si="17"/>
        <v>#REF!</v>
      </c>
    </row>
    <row r="241" spans="1:15" x14ac:dyDescent="0.25">
      <c r="A241" s="2">
        <f t="shared" si="13"/>
        <v>240</v>
      </c>
      <c r="B241" s="81" t="s">
        <v>1852</v>
      </c>
      <c r="C241" t="s">
        <v>42</v>
      </c>
      <c r="D241" s="1" t="s">
        <v>144</v>
      </c>
      <c r="E241" s="166">
        <v>45657</v>
      </c>
      <c r="F241" s="166"/>
      <c r="G241" t="s">
        <v>1076</v>
      </c>
      <c r="H241" t="s">
        <v>1076</v>
      </c>
      <c r="I241" t="str">
        <f t="shared" si="14"/>
        <v>2024: Пермский городской округ, город Пермь: г. Пермь, ул. Маршала Рыбалко, д. 109А</v>
      </c>
      <c r="J241" t="str">
        <f t="shared" si="15"/>
        <v>г. Пермь, ул. Маршала Рыбалко, д. 109А: 2024: ХВС</v>
      </c>
      <c r="K241" s="167" t="s">
        <v>1052</v>
      </c>
      <c r="L241" s="166" t="s">
        <v>2561</v>
      </c>
      <c r="M241" t="str">
        <f t="shared" si="16"/>
        <v>г. Пермь, ул. Маршала Рыбалко, д. 109А: ХВС</v>
      </c>
      <c r="N241" s="166" t="e">
        <f>VLOOKUP(M241,#REF!,2,0)</f>
        <v>#REF!</v>
      </c>
      <c r="O241" t="e">
        <f t="shared" si="17"/>
        <v>#REF!</v>
      </c>
    </row>
    <row r="242" spans="1:15" x14ac:dyDescent="0.25">
      <c r="A242" s="2">
        <f t="shared" si="13"/>
        <v>241</v>
      </c>
      <c r="B242" s="81" t="s">
        <v>1852</v>
      </c>
      <c r="C242" t="s">
        <v>42</v>
      </c>
      <c r="D242" s="1" t="s">
        <v>149</v>
      </c>
      <c r="E242" s="166">
        <v>45657</v>
      </c>
      <c r="F242" s="166"/>
      <c r="G242" t="s">
        <v>1076</v>
      </c>
      <c r="H242" t="s">
        <v>1076</v>
      </c>
      <c r="I242" t="str">
        <f t="shared" si="14"/>
        <v>2024: Пермский городской округ, город Пермь: г. Пермь, ул. Маршала Рыбалко, д. 109А</v>
      </c>
      <c r="J242" t="str">
        <f t="shared" si="15"/>
        <v>г. Пермь, ул. Маршала Рыбалко, д. 109А: 2024: ГВС</v>
      </c>
      <c r="K242" s="167" t="s">
        <v>1052</v>
      </c>
      <c r="L242" s="166" t="s">
        <v>2561</v>
      </c>
      <c r="M242" t="str">
        <f t="shared" si="16"/>
        <v>г. Пермь, ул. Маршала Рыбалко, д. 109А: ГВС</v>
      </c>
      <c r="N242" s="166" t="e">
        <f>VLOOKUP(M242,#REF!,2,0)</f>
        <v>#REF!</v>
      </c>
      <c r="O242" t="e">
        <f t="shared" si="17"/>
        <v>#REF!</v>
      </c>
    </row>
    <row r="243" spans="1:15" x14ac:dyDescent="0.25">
      <c r="A243" s="2">
        <f t="shared" si="13"/>
        <v>242</v>
      </c>
      <c r="B243" s="81" t="s">
        <v>1852</v>
      </c>
      <c r="C243" t="s">
        <v>38</v>
      </c>
      <c r="D243" s="1" t="s">
        <v>63</v>
      </c>
      <c r="E243" s="166">
        <v>45657</v>
      </c>
      <c r="F243" s="166"/>
      <c r="G243" t="s">
        <v>1076</v>
      </c>
      <c r="H243" t="s">
        <v>1076</v>
      </c>
      <c r="I243" t="str">
        <f t="shared" si="14"/>
        <v>2024: Пермский городской округ, город Пермь: г. Пермь, ул. Маршала Рыбалко, д. 49</v>
      </c>
      <c r="J243" t="str">
        <f t="shared" si="15"/>
        <v>г. Пермь, ул. Маршала Рыбалко, д. 49: 2024: ЭЛ</v>
      </c>
      <c r="K243" s="167" t="s">
        <v>1052</v>
      </c>
      <c r="L243" s="166" t="s">
        <v>2561</v>
      </c>
      <c r="M243" t="str">
        <f t="shared" si="16"/>
        <v>г. Пермь, ул. Маршала Рыбалко, д. 49: ЭЛ</v>
      </c>
      <c r="N243" s="166" t="e">
        <f>VLOOKUP(M243,#REF!,2,0)</f>
        <v>#REF!</v>
      </c>
      <c r="O243" t="e">
        <f t="shared" si="17"/>
        <v>#REF!</v>
      </c>
    </row>
    <row r="244" spans="1:15" x14ac:dyDescent="0.25">
      <c r="A244" s="2">
        <f t="shared" si="13"/>
        <v>243</v>
      </c>
      <c r="B244" s="81" t="s">
        <v>1852</v>
      </c>
      <c r="C244" t="s">
        <v>38</v>
      </c>
      <c r="D244" s="1" t="s">
        <v>144</v>
      </c>
      <c r="E244" s="166">
        <v>45657</v>
      </c>
      <c r="F244" s="166"/>
      <c r="G244" t="s">
        <v>1076</v>
      </c>
      <c r="H244" t="s">
        <v>1076</v>
      </c>
      <c r="I244" t="str">
        <f t="shared" si="14"/>
        <v>2024: Пермский городской округ, город Пермь: г. Пермь, ул. Маршала Рыбалко, д. 49</v>
      </c>
      <c r="J244" t="str">
        <f t="shared" si="15"/>
        <v>г. Пермь, ул. Маршала Рыбалко, д. 49: 2024: ХВС</v>
      </c>
      <c r="K244" s="167" t="s">
        <v>1052</v>
      </c>
      <c r="L244" s="166" t="s">
        <v>2561</v>
      </c>
      <c r="M244" t="str">
        <f t="shared" si="16"/>
        <v>г. Пермь, ул. Маршала Рыбалко, д. 49: ХВС</v>
      </c>
      <c r="N244" s="166" t="e">
        <f>VLOOKUP(M244,#REF!,2,0)</f>
        <v>#REF!</v>
      </c>
      <c r="O244" t="e">
        <f t="shared" si="17"/>
        <v>#REF!</v>
      </c>
    </row>
    <row r="245" spans="1:15" x14ac:dyDescent="0.25">
      <c r="A245" s="2">
        <f t="shared" si="13"/>
        <v>244</v>
      </c>
      <c r="B245" s="81" t="s">
        <v>1852</v>
      </c>
      <c r="C245" t="s">
        <v>38</v>
      </c>
      <c r="D245" s="1" t="s">
        <v>149</v>
      </c>
      <c r="E245" s="166">
        <v>45657</v>
      </c>
      <c r="F245" s="166"/>
      <c r="G245" t="s">
        <v>1076</v>
      </c>
      <c r="H245" t="s">
        <v>1076</v>
      </c>
      <c r="I245" t="str">
        <f t="shared" si="14"/>
        <v>2024: Пермский городской округ, город Пермь: г. Пермь, ул. Маршала Рыбалко, д. 49</v>
      </c>
      <c r="J245" t="str">
        <f t="shared" si="15"/>
        <v>г. Пермь, ул. Маршала Рыбалко, д. 49: 2024: ГВС</v>
      </c>
      <c r="K245" s="167" t="s">
        <v>1052</v>
      </c>
      <c r="L245" s="166" t="s">
        <v>2561</v>
      </c>
      <c r="M245" t="str">
        <f t="shared" si="16"/>
        <v>г. Пермь, ул. Маршала Рыбалко, д. 49: ГВС</v>
      </c>
      <c r="N245" s="166" t="e">
        <f>VLOOKUP(M245,#REF!,2,0)</f>
        <v>#REF!</v>
      </c>
      <c r="O245" t="e">
        <f t="shared" si="17"/>
        <v>#REF!</v>
      </c>
    </row>
    <row r="246" spans="1:15" x14ac:dyDescent="0.25">
      <c r="A246" s="2">
        <f t="shared" si="13"/>
        <v>245</v>
      </c>
      <c r="B246" s="81" t="s">
        <v>1852</v>
      </c>
      <c r="C246" t="s">
        <v>38</v>
      </c>
      <c r="D246" s="1" t="s">
        <v>297</v>
      </c>
      <c r="E246" s="166">
        <v>45657</v>
      </c>
      <c r="F246" s="166"/>
      <c r="G246" t="s">
        <v>1076</v>
      </c>
      <c r="H246" t="s">
        <v>1076</v>
      </c>
      <c r="I246" t="str">
        <f t="shared" si="14"/>
        <v>2024: Пермский городской округ, город Пермь: г. Пермь, ул. Маршала Рыбалко, д. 49</v>
      </c>
      <c r="J246" t="str">
        <f t="shared" si="15"/>
        <v>г. Пермь, ул. Маршала Рыбалко, д. 49: 2024: РНК</v>
      </c>
      <c r="K246" s="167" t="s">
        <v>1052</v>
      </c>
      <c r="L246" s="166" t="s">
        <v>2561</v>
      </c>
      <c r="M246" t="str">
        <f t="shared" si="16"/>
        <v>г. Пермь, ул. Маршала Рыбалко, д. 49: РНК</v>
      </c>
      <c r="N246" s="166" t="e">
        <f>VLOOKUP(M246,#REF!,2,0)</f>
        <v>#REF!</v>
      </c>
      <c r="O246" t="e">
        <f t="shared" si="17"/>
        <v>#REF!</v>
      </c>
    </row>
    <row r="247" spans="1:15" x14ac:dyDescent="0.25">
      <c r="A247" s="2">
        <f t="shared" si="13"/>
        <v>246</v>
      </c>
      <c r="B247" s="81" t="s">
        <v>1852</v>
      </c>
      <c r="C247" t="s">
        <v>39</v>
      </c>
      <c r="D247" s="1" t="s">
        <v>63</v>
      </c>
      <c r="E247" s="166">
        <v>45657</v>
      </c>
      <c r="F247" s="166"/>
      <c r="G247" t="s">
        <v>1076</v>
      </c>
      <c r="H247" t="s">
        <v>1076</v>
      </c>
      <c r="I247" t="str">
        <f t="shared" si="14"/>
        <v>2024: Пермский городской округ, город Пермь: г. Пермь, ул. Маршала Рыбалко, д. 93</v>
      </c>
      <c r="J247" t="str">
        <f t="shared" si="15"/>
        <v>г. Пермь, ул. Маршала Рыбалко, д. 93: 2024: ЭЛ</v>
      </c>
      <c r="K247" s="167" t="s">
        <v>1052</v>
      </c>
      <c r="L247" s="166" t="s">
        <v>2561</v>
      </c>
      <c r="M247" t="str">
        <f t="shared" si="16"/>
        <v>г. Пермь, ул. Маршала Рыбалко, д. 93: ЭЛ</v>
      </c>
      <c r="N247" s="166" t="e">
        <f>VLOOKUP(M247,#REF!,2,0)</f>
        <v>#REF!</v>
      </c>
      <c r="O247" t="e">
        <f t="shared" si="17"/>
        <v>#REF!</v>
      </c>
    </row>
    <row r="248" spans="1:15" x14ac:dyDescent="0.25">
      <c r="A248" s="2">
        <f t="shared" si="13"/>
        <v>247</v>
      </c>
      <c r="B248" s="81" t="s">
        <v>1852</v>
      </c>
      <c r="C248" t="s">
        <v>39</v>
      </c>
      <c r="D248" s="1" t="s">
        <v>144</v>
      </c>
      <c r="E248" s="166">
        <v>45657</v>
      </c>
      <c r="F248" s="166"/>
      <c r="G248" t="s">
        <v>1076</v>
      </c>
      <c r="H248" t="s">
        <v>1076</v>
      </c>
      <c r="I248" t="str">
        <f t="shared" si="14"/>
        <v>2024: Пермский городской округ, город Пермь: г. Пермь, ул. Маршала Рыбалко, д. 93</v>
      </c>
      <c r="J248" t="str">
        <f t="shared" si="15"/>
        <v>г. Пермь, ул. Маршала Рыбалко, д. 93: 2024: ХВС</v>
      </c>
      <c r="K248" s="167" t="s">
        <v>1052</v>
      </c>
      <c r="L248" s="166" t="s">
        <v>2561</v>
      </c>
      <c r="M248" t="str">
        <f t="shared" si="16"/>
        <v>г. Пермь, ул. Маршала Рыбалко, д. 93: ХВС</v>
      </c>
      <c r="N248" s="166" t="e">
        <f>VLOOKUP(M248,#REF!,2,0)</f>
        <v>#REF!</v>
      </c>
      <c r="O248" t="e">
        <f t="shared" si="17"/>
        <v>#REF!</v>
      </c>
    </row>
    <row r="249" spans="1:15" x14ac:dyDescent="0.25">
      <c r="A249" s="2">
        <f t="shared" si="13"/>
        <v>248</v>
      </c>
      <c r="B249" s="81" t="s">
        <v>1852</v>
      </c>
      <c r="C249" t="s">
        <v>39</v>
      </c>
      <c r="D249" s="1" t="s">
        <v>149</v>
      </c>
      <c r="E249" s="166">
        <v>45657</v>
      </c>
      <c r="F249" s="166"/>
      <c r="G249" t="s">
        <v>1076</v>
      </c>
      <c r="H249" t="s">
        <v>1076</v>
      </c>
      <c r="I249" t="str">
        <f t="shared" si="14"/>
        <v>2024: Пермский городской округ, город Пермь: г. Пермь, ул. Маршала Рыбалко, д. 93</v>
      </c>
      <c r="J249" t="str">
        <f t="shared" si="15"/>
        <v>г. Пермь, ул. Маршала Рыбалко, д. 93: 2024: ГВС</v>
      </c>
      <c r="K249" s="167" t="s">
        <v>1052</v>
      </c>
      <c r="L249" s="166" t="s">
        <v>2561</v>
      </c>
      <c r="M249" t="str">
        <f t="shared" si="16"/>
        <v>г. Пермь, ул. Маршала Рыбалко, д. 93: ГВС</v>
      </c>
      <c r="N249" s="166" t="e">
        <f>VLOOKUP(M249,#REF!,2,0)</f>
        <v>#REF!</v>
      </c>
      <c r="O249" t="e">
        <f t="shared" si="17"/>
        <v>#REF!</v>
      </c>
    </row>
    <row r="250" spans="1:15" x14ac:dyDescent="0.25">
      <c r="A250" s="2">
        <f t="shared" si="13"/>
        <v>249</v>
      </c>
      <c r="B250" s="81" t="s">
        <v>1852</v>
      </c>
      <c r="C250" t="s">
        <v>235</v>
      </c>
      <c r="D250" s="1" t="s">
        <v>248</v>
      </c>
      <c r="E250" s="166">
        <v>45657</v>
      </c>
      <c r="F250" s="166"/>
      <c r="G250" t="s">
        <v>1076</v>
      </c>
      <c r="H250" t="s">
        <v>1076</v>
      </c>
      <c r="I250" t="str">
        <f t="shared" si="14"/>
        <v>2024: Пермский городской округ, город Пермь: г. Пермь, ул. Маршала Толбухина, д. 40</v>
      </c>
      <c r="J250" t="str">
        <f t="shared" si="15"/>
        <v>г. Пермь, ул. Маршала Толбухина, д. 40: 2024: РК</v>
      </c>
      <c r="K250" s="167" t="s">
        <v>1052</v>
      </c>
      <c r="L250" s="166" t="s">
        <v>2561</v>
      </c>
      <c r="M250" t="str">
        <f t="shared" si="16"/>
        <v>г. Пермь, ул. Маршала Толбухина, д. 40: РК</v>
      </c>
      <c r="N250" s="166" t="e">
        <f>VLOOKUP(M250,#REF!,2,0)</f>
        <v>#REF!</v>
      </c>
      <c r="O250" t="e">
        <f t="shared" si="17"/>
        <v>#REF!</v>
      </c>
    </row>
    <row r="251" spans="1:15" x14ac:dyDescent="0.25">
      <c r="A251" s="2">
        <f t="shared" si="13"/>
        <v>250</v>
      </c>
      <c r="B251" s="81" t="s">
        <v>1852</v>
      </c>
      <c r="C251" t="s">
        <v>174</v>
      </c>
      <c r="D251" s="1" t="s">
        <v>181</v>
      </c>
      <c r="E251" s="166">
        <v>45657</v>
      </c>
      <c r="F251" s="166"/>
      <c r="G251">
        <v>9</v>
      </c>
      <c r="H251">
        <v>0</v>
      </c>
      <c r="I251" t="str">
        <f t="shared" si="14"/>
        <v>2024: Пермский городской округ, город Пермь: г. Пермь, ул. Мильчакова, д. 19</v>
      </c>
      <c r="J251" t="str">
        <f t="shared" si="15"/>
        <v>г. Пермь, ул. Мильчакова, д. 19: 2024: РЛ</v>
      </c>
      <c r="K251" s="167" t="s">
        <v>1052</v>
      </c>
      <c r="L251" s="166" t="s">
        <v>2561</v>
      </c>
      <c r="M251" t="str">
        <f t="shared" si="16"/>
        <v>г. Пермь, ул. Мильчакова, д. 19: РЛ</v>
      </c>
      <c r="N251" s="166" t="e">
        <f>VLOOKUP(M251,#REF!,2,0)</f>
        <v>#REF!</v>
      </c>
      <c r="O251" t="e">
        <f t="shared" si="17"/>
        <v>#REF!</v>
      </c>
    </row>
    <row r="252" spans="1:15" x14ac:dyDescent="0.25">
      <c r="A252" s="2">
        <f t="shared" si="13"/>
        <v>251</v>
      </c>
      <c r="B252" s="81" t="s">
        <v>1852</v>
      </c>
      <c r="C252" t="s">
        <v>44</v>
      </c>
      <c r="D252" s="1" t="s">
        <v>63</v>
      </c>
      <c r="E252" s="166">
        <v>45657</v>
      </c>
      <c r="F252" s="166"/>
      <c r="G252" t="s">
        <v>1076</v>
      </c>
      <c r="H252" t="s">
        <v>1076</v>
      </c>
      <c r="I252" t="str">
        <f t="shared" si="14"/>
        <v>2024: Пермский городской округ, город Пермь: г. Пермь, ул. Моторостроителей, д. 11</v>
      </c>
      <c r="J252" t="str">
        <f t="shared" si="15"/>
        <v>г. Пермь, ул. Моторостроителей, д. 11: 2024: ЭЛ</v>
      </c>
      <c r="K252" s="167" t="s">
        <v>1052</v>
      </c>
      <c r="L252" s="166" t="s">
        <v>2561</v>
      </c>
      <c r="M252" t="str">
        <f t="shared" si="16"/>
        <v>г. Пермь, ул. Моторостроителей, д. 11: ЭЛ</v>
      </c>
      <c r="N252" s="166" t="e">
        <f>VLOOKUP(M252,#REF!,2,0)</f>
        <v>#REF!</v>
      </c>
      <c r="O252" t="e">
        <f t="shared" si="17"/>
        <v>#REF!</v>
      </c>
    </row>
    <row r="253" spans="1:15" x14ac:dyDescent="0.25">
      <c r="A253" s="2">
        <f t="shared" si="13"/>
        <v>252</v>
      </c>
      <c r="B253" s="81" t="s">
        <v>1852</v>
      </c>
      <c r="C253" t="s">
        <v>290</v>
      </c>
      <c r="D253" s="1" t="s">
        <v>296</v>
      </c>
      <c r="E253" s="166">
        <v>45657</v>
      </c>
      <c r="F253" s="166"/>
      <c r="G253" t="s">
        <v>1076</v>
      </c>
      <c r="H253" t="s">
        <v>1076</v>
      </c>
      <c r="I253" t="str">
        <f t="shared" si="14"/>
        <v>2024: Пермский городской округ, город Пермь: г. Пермь, ул. Николая Островского, д. 29</v>
      </c>
      <c r="J253" t="str">
        <f t="shared" si="15"/>
        <v>г. Пермь, ул. Николая Островского, д. 29: 2024: РФ</v>
      </c>
      <c r="K253" s="167" t="s">
        <v>1052</v>
      </c>
      <c r="L253" s="166" t="s">
        <v>2561</v>
      </c>
      <c r="M253" t="str">
        <f t="shared" si="16"/>
        <v>г. Пермь, ул. Николая Островского, д. 29: РФ</v>
      </c>
      <c r="N253" s="166" t="e">
        <f>VLOOKUP(M253,#REF!,2,0)</f>
        <v>#REF!</v>
      </c>
      <c r="O253" t="e">
        <f t="shared" si="17"/>
        <v>#REF!</v>
      </c>
    </row>
    <row r="254" spans="1:15" x14ac:dyDescent="0.25">
      <c r="A254" s="2">
        <f t="shared" si="13"/>
        <v>253</v>
      </c>
      <c r="B254" s="81" t="s">
        <v>1852</v>
      </c>
      <c r="C254" t="s">
        <v>291</v>
      </c>
      <c r="D254" s="1" t="s">
        <v>296</v>
      </c>
      <c r="E254" s="166">
        <v>45657</v>
      </c>
      <c r="F254" s="166"/>
      <c r="G254" t="s">
        <v>1076</v>
      </c>
      <c r="H254" t="s">
        <v>1076</v>
      </c>
      <c r="I254" t="str">
        <f t="shared" si="14"/>
        <v>2024: Пермский городской округ, город Пермь: г. Пермь, ул. Новосибирская, д. 13</v>
      </c>
      <c r="J254" t="str">
        <f t="shared" si="15"/>
        <v>г. Пермь, ул. Новосибирская, д. 13: 2024: РФ</v>
      </c>
      <c r="K254" s="167" t="s">
        <v>1052</v>
      </c>
      <c r="L254" s="166" t="s">
        <v>2561</v>
      </c>
      <c r="M254" t="str">
        <f t="shared" si="16"/>
        <v>г. Пермь, ул. Новосибирская, д. 13: РФ</v>
      </c>
      <c r="N254" s="166" t="e">
        <f>VLOOKUP(M254,#REF!,2,0)</f>
        <v>#REF!</v>
      </c>
      <c r="O254" t="e">
        <f t="shared" si="17"/>
        <v>#REF!</v>
      </c>
    </row>
    <row r="255" spans="1:15" x14ac:dyDescent="0.25">
      <c r="A255" s="2">
        <f t="shared" si="13"/>
        <v>254</v>
      </c>
      <c r="B255" s="81" t="s">
        <v>1852</v>
      </c>
      <c r="C255" t="s">
        <v>1585</v>
      </c>
      <c r="D255" s="1" t="s">
        <v>63</v>
      </c>
      <c r="E255" s="166">
        <v>45657</v>
      </c>
      <c r="F255" s="166">
        <v>45657</v>
      </c>
      <c r="G255" t="s">
        <v>1076</v>
      </c>
      <c r="H255" t="s">
        <v>1076</v>
      </c>
      <c r="I255" t="str">
        <f t="shared" si="14"/>
        <v>2024: Пермский городской округ, город Пермь: г. Пермь, ул. Овчинникова, д. 7</v>
      </c>
      <c r="J255" t="str">
        <f t="shared" si="15"/>
        <v>г. Пермь, ул. Овчинникова, д. 7: 2024: ЭЛ</v>
      </c>
      <c r="K255" s="167" t="s">
        <v>1052</v>
      </c>
      <c r="L255" s="166" t="s">
        <v>2561</v>
      </c>
      <c r="M255" t="str">
        <f t="shared" si="16"/>
        <v>г. Пермь, ул. Овчинникова, д. 7: ЭЛ</v>
      </c>
      <c r="N255" s="166" t="e">
        <f>VLOOKUP(M255,#REF!,2,0)</f>
        <v>#REF!</v>
      </c>
      <c r="O255" t="e">
        <f t="shared" si="17"/>
        <v>#REF!</v>
      </c>
    </row>
    <row r="256" spans="1:15" x14ac:dyDescent="0.25">
      <c r="A256" s="2">
        <f t="shared" si="13"/>
        <v>255</v>
      </c>
      <c r="B256" s="81" t="s">
        <v>1852</v>
      </c>
      <c r="C256" t="s">
        <v>237</v>
      </c>
      <c r="D256" s="1" t="s">
        <v>248</v>
      </c>
      <c r="E256" s="166">
        <v>45657</v>
      </c>
      <c r="F256" s="166"/>
      <c r="G256" t="s">
        <v>1076</v>
      </c>
      <c r="H256" t="s">
        <v>1076</v>
      </c>
      <c r="I256" t="str">
        <f t="shared" si="14"/>
        <v>2024: Пермский городской округ, город Пермь: г. Пермь, ул. Одоевского, д. 34</v>
      </c>
      <c r="J256" t="str">
        <f t="shared" si="15"/>
        <v>г. Пермь, ул. Одоевского, д. 34: 2024: РК</v>
      </c>
      <c r="K256" s="167" t="s">
        <v>1052</v>
      </c>
      <c r="L256" s="166" t="s">
        <v>2561</v>
      </c>
      <c r="M256" t="str">
        <f t="shared" si="16"/>
        <v>г. Пермь, ул. Одоевского, д. 34: РК</v>
      </c>
      <c r="N256" s="166" t="e">
        <f>VLOOKUP(M256,#REF!,2,0)</f>
        <v>#REF!</v>
      </c>
      <c r="O256" t="e">
        <f t="shared" si="17"/>
        <v>#REF!</v>
      </c>
    </row>
    <row r="257" spans="1:15" x14ac:dyDescent="0.25">
      <c r="A257" s="2">
        <f t="shared" si="13"/>
        <v>256</v>
      </c>
      <c r="B257" s="81" t="s">
        <v>1852</v>
      </c>
      <c r="C257" t="s">
        <v>155</v>
      </c>
      <c r="D257" s="1" t="s">
        <v>159</v>
      </c>
      <c r="E257" s="166">
        <v>45657</v>
      </c>
      <c r="F257" s="166"/>
      <c r="G257" t="s">
        <v>1076</v>
      </c>
      <c r="H257" t="s">
        <v>1076</v>
      </c>
      <c r="I257" t="str">
        <f t="shared" si="14"/>
        <v>2024: Пермский городской округ, город Пермь: г. Пермь, ул. Осинская, д. 12</v>
      </c>
      <c r="J257" t="str">
        <f t="shared" si="15"/>
        <v>г. Пермь, ул. Осинская, д. 12: 2024: ВОД</v>
      </c>
      <c r="K257" s="167" t="s">
        <v>1052</v>
      </c>
      <c r="L257" s="166" t="s">
        <v>2561</v>
      </c>
      <c r="M257" t="str">
        <f t="shared" si="16"/>
        <v>г. Пермь, ул. Осинская, д. 12: ВОД</v>
      </c>
      <c r="N257" s="166" t="e">
        <f>VLOOKUP(M257,#REF!,2,0)</f>
        <v>#REF!</v>
      </c>
      <c r="O257" t="e">
        <f t="shared" si="17"/>
        <v>#REF!</v>
      </c>
    </row>
    <row r="258" spans="1:15" x14ac:dyDescent="0.25">
      <c r="A258" s="2">
        <f t="shared" ref="A258:A321" si="18">ROW()-1</f>
        <v>257</v>
      </c>
      <c r="B258" s="81" t="s">
        <v>1852</v>
      </c>
      <c r="C258" t="s">
        <v>1586</v>
      </c>
      <c r="D258" s="1" t="s">
        <v>1050</v>
      </c>
      <c r="E258" s="166">
        <v>45657</v>
      </c>
      <c r="F258" s="166">
        <v>45657</v>
      </c>
      <c r="G258" t="s">
        <v>1076</v>
      </c>
      <c r="H258" t="s">
        <v>1076</v>
      </c>
      <c r="I258" t="str">
        <f t="shared" ref="I258:I321" si="19">IF(ISBLANK(E258),"",CONCATENATE(YEAR(E258),": ",B258,": ",C258,))</f>
        <v>2024: Пермский городской округ, город Пермь: г. Пермь, ул. Охотников, д. 12А</v>
      </c>
      <c r="J258" t="str">
        <f t="shared" ref="J258:J321" si="20">IF(ISBLANK(E258),"",CONCATENATE(C258,": ",YEAR(E258),": ",D258))</f>
        <v>г. Пермь, ул. Охотников, д. 12А: 2024: РФа</v>
      </c>
      <c r="K258" s="167" t="s">
        <v>1052</v>
      </c>
      <c r="L258" s="166" t="s">
        <v>2561</v>
      </c>
      <c r="M258" t="str">
        <f t="shared" ref="M258:M321" si="21">IF(ISBLANK(D258),"",CONCATENATE(C258,": ",D258))</f>
        <v>г. Пермь, ул. Охотников, д. 12А: РФа</v>
      </c>
      <c r="N258" s="166" t="e">
        <f>VLOOKUP(M258,#REF!,2,0)</f>
        <v>#REF!</v>
      </c>
      <c r="O258" t="e">
        <f t="shared" ref="O258:O316" si="22">E258=N258</f>
        <v>#REF!</v>
      </c>
    </row>
    <row r="259" spans="1:15" x14ac:dyDescent="0.25">
      <c r="A259" s="2">
        <f t="shared" si="18"/>
        <v>258</v>
      </c>
      <c r="B259" s="81" t="s">
        <v>1852</v>
      </c>
      <c r="C259" t="s">
        <v>281</v>
      </c>
      <c r="D259" s="1" t="s">
        <v>283</v>
      </c>
      <c r="E259" s="166">
        <v>45657</v>
      </c>
      <c r="F259" s="166"/>
      <c r="G259" t="s">
        <v>1076</v>
      </c>
      <c r="H259" t="s">
        <v>1076</v>
      </c>
      <c r="I259" t="str">
        <f t="shared" si="19"/>
        <v>2024: Пермский городской округ, город Пермь: г. Пермь, ул. Подлесная, д. 23/2</v>
      </c>
      <c r="J259" t="str">
        <f t="shared" si="20"/>
        <v>г. Пермь, ул. Подлесная, д. 23/2: 2024: УФ</v>
      </c>
      <c r="K259" s="167" t="s">
        <v>1052</v>
      </c>
      <c r="L259" s="166" t="s">
        <v>2561</v>
      </c>
      <c r="M259" t="str">
        <f t="shared" si="21"/>
        <v>г. Пермь, ул. Подлесная, д. 23/2: УФ</v>
      </c>
      <c r="N259" s="166" t="e">
        <f>VLOOKUP(M259,#REF!,2,0)</f>
        <v>#REF!</v>
      </c>
      <c r="O259" t="e">
        <f t="shared" si="22"/>
        <v>#REF!</v>
      </c>
    </row>
    <row r="260" spans="1:15" x14ac:dyDescent="0.25">
      <c r="A260" s="2">
        <f t="shared" si="18"/>
        <v>259</v>
      </c>
      <c r="B260" s="81" t="s">
        <v>1852</v>
      </c>
      <c r="C260" t="s">
        <v>282</v>
      </c>
      <c r="D260" s="1" t="s">
        <v>283</v>
      </c>
      <c r="E260" s="166">
        <v>45657</v>
      </c>
      <c r="F260" s="166"/>
      <c r="G260" t="s">
        <v>1076</v>
      </c>
      <c r="H260" t="s">
        <v>1076</v>
      </c>
      <c r="I260" t="str">
        <f t="shared" si="19"/>
        <v>2024: Пермский городской округ, город Пермь: г. Пермь, ул. Подлесная, д. 33</v>
      </c>
      <c r="J260" t="str">
        <f t="shared" si="20"/>
        <v>г. Пермь, ул. Подлесная, д. 33: 2024: УФ</v>
      </c>
      <c r="K260" s="167" t="s">
        <v>1052</v>
      </c>
      <c r="L260" s="166" t="s">
        <v>2561</v>
      </c>
      <c r="M260" t="str">
        <f t="shared" si="21"/>
        <v>г. Пермь, ул. Подлесная, д. 33: УФ</v>
      </c>
      <c r="N260" s="166" t="e">
        <f>VLOOKUP(M260,#REF!,2,0)</f>
        <v>#REF!</v>
      </c>
      <c r="O260" t="e">
        <f t="shared" si="22"/>
        <v>#REF!</v>
      </c>
    </row>
    <row r="261" spans="1:15" x14ac:dyDescent="0.25">
      <c r="A261" s="2">
        <f t="shared" si="18"/>
        <v>260</v>
      </c>
      <c r="B261" s="81" t="s">
        <v>1852</v>
      </c>
      <c r="C261" t="s">
        <v>97</v>
      </c>
      <c r="D261" s="1" t="s">
        <v>117</v>
      </c>
      <c r="E261" s="166">
        <v>45657</v>
      </c>
      <c r="F261" s="166"/>
      <c r="G261" t="s">
        <v>1076</v>
      </c>
      <c r="H261" t="s">
        <v>1076</v>
      </c>
      <c r="I261" t="str">
        <f t="shared" si="19"/>
        <v>2024: Пермский городской округ, город Пермь: г. Пермь, ул. Пушкарская, д. 94</v>
      </c>
      <c r="J261" t="str">
        <f t="shared" si="20"/>
        <v>г. Пермь, ул. Пушкарская, д. 94: 2024: ТЕП</v>
      </c>
      <c r="K261" s="167" t="s">
        <v>1052</v>
      </c>
      <c r="L261" s="166" t="s">
        <v>2561</v>
      </c>
      <c r="M261" t="str">
        <f t="shared" si="21"/>
        <v>г. Пермь, ул. Пушкарская, д. 94: ТЕП</v>
      </c>
      <c r="N261" s="166" t="e">
        <f>VLOOKUP(M261,#REF!,2,0)</f>
        <v>#REF!</v>
      </c>
      <c r="O261" t="e">
        <f t="shared" si="22"/>
        <v>#REF!</v>
      </c>
    </row>
    <row r="262" spans="1:15" x14ac:dyDescent="0.25">
      <c r="A262" s="2">
        <f t="shared" si="18"/>
        <v>261</v>
      </c>
      <c r="B262" s="81" t="s">
        <v>1852</v>
      </c>
      <c r="C262" t="s">
        <v>1589</v>
      </c>
      <c r="D262" s="1" t="s">
        <v>144</v>
      </c>
      <c r="E262" s="166">
        <v>45657</v>
      </c>
      <c r="F262" s="166">
        <v>45657</v>
      </c>
      <c r="G262" t="s">
        <v>1076</v>
      </c>
      <c r="H262" t="s">
        <v>1076</v>
      </c>
      <c r="I262" t="str">
        <f t="shared" si="19"/>
        <v>2024: Пермский городской округ, город Пермь: г. Пермь, ул. Пушкина, д. 109</v>
      </c>
      <c r="J262" t="str">
        <f t="shared" si="20"/>
        <v>г. Пермь, ул. Пушкина, д. 109: 2024: ХВС</v>
      </c>
      <c r="K262" s="167" t="s">
        <v>1052</v>
      </c>
      <c r="L262" s="166" t="s">
        <v>2561</v>
      </c>
      <c r="M262" t="str">
        <f t="shared" si="21"/>
        <v>г. Пермь, ул. Пушкина, д. 109: ХВС</v>
      </c>
      <c r="N262" s="166" t="e">
        <f>VLOOKUP(M262,#REF!,2,0)</f>
        <v>#REF!</v>
      </c>
      <c r="O262" t="e">
        <f t="shared" si="22"/>
        <v>#REF!</v>
      </c>
    </row>
    <row r="263" spans="1:15" x14ac:dyDescent="0.25">
      <c r="A263" s="2">
        <f t="shared" si="18"/>
        <v>262</v>
      </c>
      <c r="B263" s="81" t="s">
        <v>1852</v>
      </c>
      <c r="C263" t="s">
        <v>48</v>
      </c>
      <c r="D263" s="1" t="s">
        <v>63</v>
      </c>
      <c r="E263" s="166">
        <v>45657</v>
      </c>
      <c r="F263" s="166"/>
      <c r="G263" t="s">
        <v>1076</v>
      </c>
      <c r="H263" t="s">
        <v>1076</v>
      </c>
      <c r="I263" t="str">
        <f t="shared" si="19"/>
        <v>2024: Пермский городской округ, город Пермь: г. Пермь, ул. Пушкина, д. 23</v>
      </c>
      <c r="J263" t="str">
        <f t="shared" si="20"/>
        <v>г. Пермь, ул. Пушкина, д. 23: 2024: ЭЛ</v>
      </c>
      <c r="K263" s="167" t="s">
        <v>1052</v>
      </c>
      <c r="L263" s="166" t="s">
        <v>2561</v>
      </c>
      <c r="M263" t="str">
        <f t="shared" si="21"/>
        <v>г. Пермь, ул. Пушкина, д. 23: ЭЛ</v>
      </c>
      <c r="N263" s="166" t="e">
        <f>VLOOKUP(M263,#REF!,2,0)</f>
        <v>#REF!</v>
      </c>
      <c r="O263" t="e">
        <f t="shared" si="22"/>
        <v>#REF!</v>
      </c>
    </row>
    <row r="264" spans="1:15" x14ac:dyDescent="0.25">
      <c r="A264" s="2">
        <f t="shared" si="18"/>
        <v>263</v>
      </c>
      <c r="B264" s="81" t="s">
        <v>1852</v>
      </c>
      <c r="C264" t="s">
        <v>148</v>
      </c>
      <c r="D264" s="1" t="s">
        <v>149</v>
      </c>
      <c r="E264" s="166">
        <v>45657</v>
      </c>
      <c r="F264" s="166"/>
      <c r="G264" t="s">
        <v>1076</v>
      </c>
      <c r="H264" t="s">
        <v>1076</v>
      </c>
      <c r="I264" t="str">
        <f t="shared" si="19"/>
        <v>2024: Пермский городской округ, город Пермь: г. Пермь, ул. Репина, д. 31</v>
      </c>
      <c r="J264" t="str">
        <f t="shared" si="20"/>
        <v>г. Пермь, ул. Репина, д. 31: 2024: ГВС</v>
      </c>
      <c r="K264" s="167" t="s">
        <v>1052</v>
      </c>
      <c r="L264" s="166" t="s">
        <v>2561</v>
      </c>
      <c r="M264" t="str">
        <f t="shared" si="21"/>
        <v>г. Пермь, ул. Репина, д. 31: ГВС</v>
      </c>
      <c r="N264" s="166" t="e">
        <f>VLOOKUP(M264,#REF!,2,0)</f>
        <v>#REF!</v>
      </c>
      <c r="O264" t="e">
        <f t="shared" si="22"/>
        <v>#REF!</v>
      </c>
    </row>
    <row r="265" spans="1:15" x14ac:dyDescent="0.25">
      <c r="A265" s="2">
        <f t="shared" si="18"/>
        <v>264</v>
      </c>
      <c r="B265" s="81" t="s">
        <v>1852</v>
      </c>
      <c r="C265" t="s">
        <v>1590</v>
      </c>
      <c r="D265" s="1" t="s">
        <v>63</v>
      </c>
      <c r="E265" s="166">
        <v>45657</v>
      </c>
      <c r="F265" s="166">
        <v>45657</v>
      </c>
      <c r="G265" t="s">
        <v>1076</v>
      </c>
      <c r="H265" t="s">
        <v>1076</v>
      </c>
      <c r="I265" t="str">
        <f t="shared" si="19"/>
        <v>2024: Пермский городской округ, город Пермь: г. Пермь, ул. Репина, д. 70</v>
      </c>
      <c r="J265" t="str">
        <f t="shared" si="20"/>
        <v>г. Пермь, ул. Репина, д. 70: 2024: ЭЛ</v>
      </c>
      <c r="K265" s="167" t="s">
        <v>1052</v>
      </c>
      <c r="L265" s="166" t="s">
        <v>2561</v>
      </c>
      <c r="M265" t="str">
        <f t="shared" si="21"/>
        <v>г. Пермь, ул. Репина, д. 70: ЭЛ</v>
      </c>
      <c r="N265" s="166" t="e">
        <f>VLOOKUP(M265,#REF!,2,0)</f>
        <v>#REF!</v>
      </c>
      <c r="O265" t="e">
        <f t="shared" si="22"/>
        <v>#REF!</v>
      </c>
    </row>
    <row r="266" spans="1:15" x14ac:dyDescent="0.25">
      <c r="A266" s="2">
        <f t="shared" si="18"/>
        <v>265</v>
      </c>
      <c r="B266" s="81" t="s">
        <v>1852</v>
      </c>
      <c r="C266" t="s">
        <v>49</v>
      </c>
      <c r="D266" s="1" t="s">
        <v>63</v>
      </c>
      <c r="E266" s="166">
        <v>45657</v>
      </c>
      <c r="F266" s="166"/>
      <c r="G266" t="s">
        <v>1076</v>
      </c>
      <c r="H266" t="s">
        <v>1076</v>
      </c>
      <c r="I266" t="str">
        <f t="shared" si="19"/>
        <v>2024: Пермский городской округ, город Пермь: г. Пермь, ул. Самолетная, д. 36</v>
      </c>
      <c r="J266" t="str">
        <f t="shared" si="20"/>
        <v>г. Пермь, ул. Самолетная, д. 36: 2024: ЭЛ</v>
      </c>
      <c r="K266" s="167" t="s">
        <v>1052</v>
      </c>
      <c r="L266" s="166" t="s">
        <v>2561</v>
      </c>
      <c r="M266" t="str">
        <f t="shared" si="21"/>
        <v>г. Пермь, ул. Самолетная, д. 36: ЭЛ</v>
      </c>
      <c r="N266" s="166" t="e">
        <f>VLOOKUP(M266,#REF!,2,0)</f>
        <v>#REF!</v>
      </c>
      <c r="O266" t="e">
        <f t="shared" si="22"/>
        <v>#REF!</v>
      </c>
    </row>
    <row r="267" spans="1:15" x14ac:dyDescent="0.25">
      <c r="A267" s="2">
        <f t="shared" si="18"/>
        <v>266</v>
      </c>
      <c r="B267" s="81" t="s">
        <v>1852</v>
      </c>
      <c r="C267" t="s">
        <v>49</v>
      </c>
      <c r="D267" s="1" t="s">
        <v>144</v>
      </c>
      <c r="E267" s="166">
        <v>45657</v>
      </c>
      <c r="F267" s="166"/>
      <c r="G267" t="s">
        <v>1076</v>
      </c>
      <c r="H267" t="s">
        <v>1076</v>
      </c>
      <c r="I267" t="str">
        <f t="shared" si="19"/>
        <v>2024: Пермский городской округ, город Пермь: г. Пермь, ул. Самолетная, д. 36</v>
      </c>
      <c r="J267" t="str">
        <f t="shared" si="20"/>
        <v>г. Пермь, ул. Самолетная, д. 36: 2024: ХВС</v>
      </c>
      <c r="K267" s="167" t="s">
        <v>1052</v>
      </c>
      <c r="L267" s="166" t="s">
        <v>2561</v>
      </c>
      <c r="M267" t="str">
        <f t="shared" si="21"/>
        <v>г. Пермь, ул. Самолетная, д. 36: ХВС</v>
      </c>
      <c r="N267" s="166" t="e">
        <f>VLOOKUP(M267,#REF!,2,0)</f>
        <v>#REF!</v>
      </c>
      <c r="O267" t="e">
        <f t="shared" si="22"/>
        <v>#REF!</v>
      </c>
    </row>
    <row r="268" spans="1:15" x14ac:dyDescent="0.25">
      <c r="A268" s="2">
        <f t="shared" si="18"/>
        <v>267</v>
      </c>
      <c r="B268" s="81" t="s">
        <v>1852</v>
      </c>
      <c r="C268" t="s">
        <v>49</v>
      </c>
      <c r="D268" s="1" t="s">
        <v>166</v>
      </c>
      <c r="E268" s="166">
        <v>45657</v>
      </c>
      <c r="F268" s="166"/>
      <c r="G268" t="s">
        <v>1076</v>
      </c>
      <c r="H268" t="s">
        <v>1076</v>
      </c>
      <c r="I268" t="str">
        <f t="shared" si="19"/>
        <v>2024: Пермский городской округ, город Пермь: г. Пермь, ул. Самолетная, д. 36</v>
      </c>
      <c r="J268" t="str">
        <f t="shared" si="20"/>
        <v>г. Пермь, ул. Самолетная, д. 36: 2024: РП</v>
      </c>
      <c r="K268" s="167" t="s">
        <v>1052</v>
      </c>
      <c r="L268" s="166" t="s">
        <v>2561</v>
      </c>
      <c r="M268" t="str">
        <f t="shared" si="21"/>
        <v>г. Пермь, ул. Самолетная, д. 36: РП</v>
      </c>
      <c r="N268" s="166" t="e">
        <f>VLOOKUP(M268,#REF!,2,0)</f>
        <v>#REF!</v>
      </c>
      <c r="O268" t="e">
        <f t="shared" si="22"/>
        <v>#REF!</v>
      </c>
    </row>
    <row r="269" spans="1:15" x14ac:dyDescent="0.25">
      <c r="A269" s="2">
        <f t="shared" si="18"/>
        <v>268</v>
      </c>
      <c r="B269" s="81" t="s">
        <v>1852</v>
      </c>
      <c r="C269" t="s">
        <v>175</v>
      </c>
      <c r="D269" s="1" t="s">
        <v>181</v>
      </c>
      <c r="E269" s="166">
        <v>45657</v>
      </c>
      <c r="F269" s="166"/>
      <c r="G269">
        <v>1</v>
      </c>
      <c r="H269">
        <v>1</v>
      </c>
      <c r="I269" t="str">
        <f t="shared" si="19"/>
        <v>2024: Пермский городской округ, город Пермь: г. Пермь, ул. Советской Армии, д. 33</v>
      </c>
      <c r="J269" t="str">
        <f t="shared" si="20"/>
        <v>г. Пермь, ул. Советской Армии, д. 33: 2024: РЛ</v>
      </c>
      <c r="K269" s="167" t="s">
        <v>1052</v>
      </c>
      <c r="L269" s="166" t="s">
        <v>2561</v>
      </c>
      <c r="M269" t="str">
        <f t="shared" si="21"/>
        <v>г. Пермь, ул. Советской Армии, д. 33: РЛ</v>
      </c>
      <c r="N269" s="166" t="e">
        <f>VLOOKUP(M269,#REF!,2,0)</f>
        <v>#REF!</v>
      </c>
      <c r="O269" t="e">
        <f t="shared" si="22"/>
        <v>#REF!</v>
      </c>
    </row>
    <row r="270" spans="1:15" x14ac:dyDescent="0.25">
      <c r="A270" s="2">
        <f t="shared" si="18"/>
        <v>269</v>
      </c>
      <c r="B270" s="81" t="s">
        <v>1852</v>
      </c>
      <c r="C270" t="s">
        <v>1598</v>
      </c>
      <c r="D270" s="1" t="s">
        <v>181</v>
      </c>
      <c r="E270" s="166">
        <v>45657</v>
      </c>
      <c r="F270" s="166">
        <v>45657</v>
      </c>
      <c r="G270">
        <v>1</v>
      </c>
      <c r="H270">
        <v>1</v>
      </c>
      <c r="I270" t="str">
        <f t="shared" si="19"/>
        <v>2024: Пермский городской округ, город Пермь: г. Пермь, ул. Советской Армии, д. 33/2</v>
      </c>
      <c r="J270" t="str">
        <f t="shared" si="20"/>
        <v>г. Пермь, ул. Советской Армии, д. 33/2: 2024: РЛ</v>
      </c>
      <c r="K270" s="167" t="s">
        <v>1052</v>
      </c>
      <c r="L270" s="166" t="s">
        <v>2561</v>
      </c>
      <c r="M270" t="str">
        <f t="shared" si="21"/>
        <v>г. Пермь, ул. Советской Армии, д. 33/2: РЛ</v>
      </c>
      <c r="N270" s="166" t="e">
        <f>VLOOKUP(M270,#REF!,2,0)</f>
        <v>#REF!</v>
      </c>
      <c r="O270" t="e">
        <f t="shared" si="22"/>
        <v>#REF!</v>
      </c>
    </row>
    <row r="271" spans="1:15" x14ac:dyDescent="0.25">
      <c r="A271" s="2">
        <f t="shared" si="18"/>
        <v>270</v>
      </c>
      <c r="B271" s="81" t="s">
        <v>1852</v>
      </c>
      <c r="C271" t="s">
        <v>269</v>
      </c>
      <c r="D271" s="1" t="s">
        <v>280</v>
      </c>
      <c r="E271" s="166">
        <v>45657</v>
      </c>
      <c r="F271" s="166"/>
      <c r="G271" t="s">
        <v>1076</v>
      </c>
      <c r="H271" t="s">
        <v>1076</v>
      </c>
      <c r="I271" t="str">
        <f t="shared" si="19"/>
        <v>2024: Пермский городской округ, город Пермь: г. Пермь, ул. Строителей, д. 46</v>
      </c>
      <c r="J271" t="str">
        <f t="shared" si="20"/>
        <v>г. Пермь, ул. Строителей, д. 46: 2024: Рфа</v>
      </c>
      <c r="K271" s="167" t="s">
        <v>1052</v>
      </c>
      <c r="L271" s="166" t="s">
        <v>2561</v>
      </c>
      <c r="M271" t="str">
        <f t="shared" si="21"/>
        <v>г. Пермь, ул. Строителей, д. 46: Рфа</v>
      </c>
      <c r="N271" s="166" t="e">
        <f>VLOOKUP(M271,#REF!,2,0)</f>
        <v>#REF!</v>
      </c>
      <c r="O271" t="e">
        <f t="shared" si="22"/>
        <v>#REF!</v>
      </c>
    </row>
    <row r="272" spans="1:15" x14ac:dyDescent="0.25">
      <c r="A272" s="2">
        <f t="shared" si="18"/>
        <v>271</v>
      </c>
      <c r="B272" s="81" t="s">
        <v>1852</v>
      </c>
      <c r="C272" t="s">
        <v>294</v>
      </c>
      <c r="D272" s="1" t="s">
        <v>296</v>
      </c>
      <c r="E272" s="166">
        <v>45657</v>
      </c>
      <c r="F272" s="166"/>
      <c r="G272" t="s">
        <v>1076</v>
      </c>
      <c r="H272" t="s">
        <v>1076</v>
      </c>
      <c r="I272" t="str">
        <f t="shared" si="19"/>
        <v>2024: Пермский городской округ, город Пермь: г. Пермь, ул. Таборская, д. 14</v>
      </c>
      <c r="J272" t="str">
        <f t="shared" si="20"/>
        <v>г. Пермь, ул. Таборская, д. 14: 2024: РФ</v>
      </c>
      <c r="K272" s="167" t="s">
        <v>1052</v>
      </c>
      <c r="L272" s="166" t="s">
        <v>2561</v>
      </c>
      <c r="M272" t="str">
        <f t="shared" si="21"/>
        <v>г. Пермь, ул. Таборская, д. 14: РФ</v>
      </c>
      <c r="N272" s="166" t="e">
        <f>VLOOKUP(M272,#REF!,2,0)</f>
        <v>#REF!</v>
      </c>
      <c r="O272" t="e">
        <f t="shared" si="22"/>
        <v>#REF!</v>
      </c>
    </row>
    <row r="273" spans="1:15" x14ac:dyDescent="0.25">
      <c r="A273" s="2">
        <f t="shared" si="18"/>
        <v>272</v>
      </c>
      <c r="B273" s="81" t="s">
        <v>1852</v>
      </c>
      <c r="C273" t="s">
        <v>1602</v>
      </c>
      <c r="D273" s="1" t="s">
        <v>63</v>
      </c>
      <c r="E273" s="166">
        <v>45657</v>
      </c>
      <c r="F273" s="166">
        <v>45657</v>
      </c>
      <c r="G273" t="s">
        <v>1076</v>
      </c>
      <c r="H273" t="s">
        <v>1076</v>
      </c>
      <c r="I273" t="str">
        <f t="shared" si="19"/>
        <v>2024: Пермский городской округ, город Пермь: г. Пермь, ул. Тимирязева, д. 11</v>
      </c>
      <c r="J273" t="str">
        <f t="shared" si="20"/>
        <v>г. Пермь, ул. Тимирязева, д. 11: 2024: ЭЛ</v>
      </c>
      <c r="K273" s="167" t="s">
        <v>1052</v>
      </c>
      <c r="L273" s="166" t="s">
        <v>2561</v>
      </c>
      <c r="M273" t="str">
        <f t="shared" si="21"/>
        <v>г. Пермь, ул. Тимирязева, д. 11: ЭЛ</v>
      </c>
      <c r="N273" s="166" t="e">
        <f>VLOOKUP(M273,#REF!,2,0)</f>
        <v>#REF!</v>
      </c>
      <c r="O273" t="e">
        <f t="shared" si="22"/>
        <v>#REF!</v>
      </c>
    </row>
    <row r="274" spans="1:15" x14ac:dyDescent="0.25">
      <c r="A274" s="2">
        <f t="shared" si="18"/>
        <v>273</v>
      </c>
      <c r="B274" s="81" t="s">
        <v>1852</v>
      </c>
      <c r="C274" t="s">
        <v>102</v>
      </c>
      <c r="D274" s="1" t="s">
        <v>117</v>
      </c>
      <c r="E274" s="166">
        <v>45657</v>
      </c>
      <c r="F274" s="166"/>
      <c r="G274" t="s">
        <v>1076</v>
      </c>
      <c r="H274" t="s">
        <v>1076</v>
      </c>
      <c r="I274" t="str">
        <f t="shared" si="19"/>
        <v>2024: Пермский городской округ, город Пермь: г. Пермь, ул. Тургенева, д. 18/3</v>
      </c>
      <c r="J274" t="str">
        <f t="shared" si="20"/>
        <v>г. Пермь, ул. Тургенева, д. 18/3: 2024: ТЕП</v>
      </c>
      <c r="K274" s="167" t="s">
        <v>1052</v>
      </c>
      <c r="L274" s="166" t="s">
        <v>2561</v>
      </c>
      <c r="M274" t="str">
        <f t="shared" si="21"/>
        <v>г. Пермь, ул. Тургенева, д. 18/3: ТЕП</v>
      </c>
      <c r="N274" s="166" t="e">
        <f>VLOOKUP(M274,#REF!,2,0)</f>
        <v>#REF!</v>
      </c>
      <c r="O274" t="e">
        <f t="shared" si="22"/>
        <v>#REF!</v>
      </c>
    </row>
    <row r="275" spans="1:15" x14ac:dyDescent="0.25">
      <c r="A275" s="2">
        <f t="shared" si="18"/>
        <v>274</v>
      </c>
      <c r="B275" s="81" t="s">
        <v>1852</v>
      </c>
      <c r="C275" t="s">
        <v>102</v>
      </c>
      <c r="D275" s="1" t="s">
        <v>144</v>
      </c>
      <c r="E275" s="166">
        <v>45657</v>
      </c>
      <c r="F275" s="166"/>
      <c r="G275" t="s">
        <v>1076</v>
      </c>
      <c r="H275" t="s">
        <v>1076</v>
      </c>
      <c r="I275" t="str">
        <f t="shared" si="19"/>
        <v>2024: Пермский городской округ, город Пермь: г. Пермь, ул. Тургенева, д. 18/3</v>
      </c>
      <c r="J275" t="str">
        <f t="shared" si="20"/>
        <v>г. Пермь, ул. Тургенева, д. 18/3: 2024: ХВС</v>
      </c>
      <c r="K275" s="167" t="s">
        <v>1052</v>
      </c>
      <c r="L275" s="166" t="s">
        <v>2561</v>
      </c>
      <c r="M275" t="str">
        <f t="shared" si="21"/>
        <v>г. Пермь, ул. Тургенева, д. 18/3: ХВС</v>
      </c>
      <c r="N275" s="166" t="e">
        <f>VLOOKUP(M275,#REF!,2,0)</f>
        <v>#REF!</v>
      </c>
      <c r="O275" t="e">
        <f t="shared" si="22"/>
        <v>#REF!</v>
      </c>
    </row>
    <row r="276" spans="1:15" x14ac:dyDescent="0.25">
      <c r="A276" s="2">
        <f t="shared" si="18"/>
        <v>275</v>
      </c>
      <c r="B276" s="81" t="s">
        <v>1852</v>
      </c>
      <c r="C276" t="s">
        <v>102</v>
      </c>
      <c r="D276" s="1" t="s">
        <v>149</v>
      </c>
      <c r="E276" s="166">
        <v>45657</v>
      </c>
      <c r="F276" s="166"/>
      <c r="G276" t="s">
        <v>1076</v>
      </c>
      <c r="H276" t="s">
        <v>1076</v>
      </c>
      <c r="I276" t="str">
        <f t="shared" si="19"/>
        <v>2024: Пермский городской округ, город Пермь: г. Пермь, ул. Тургенева, д. 18/3</v>
      </c>
      <c r="J276" t="str">
        <f t="shared" si="20"/>
        <v>г. Пермь, ул. Тургенева, д. 18/3: 2024: ГВС</v>
      </c>
      <c r="K276" s="167" t="s">
        <v>1052</v>
      </c>
      <c r="L276" s="166" t="s">
        <v>2561</v>
      </c>
      <c r="M276" t="str">
        <f t="shared" si="21"/>
        <v>г. Пермь, ул. Тургенева, д. 18/3: ГВС</v>
      </c>
      <c r="N276" s="166" t="e">
        <f>VLOOKUP(M276,#REF!,2,0)</f>
        <v>#REF!</v>
      </c>
      <c r="O276" t="e">
        <f t="shared" si="22"/>
        <v>#REF!</v>
      </c>
    </row>
    <row r="277" spans="1:15" x14ac:dyDescent="0.25">
      <c r="A277" s="2">
        <f t="shared" si="18"/>
        <v>276</v>
      </c>
      <c r="B277" s="81" t="s">
        <v>1852</v>
      </c>
      <c r="C277" t="s">
        <v>102</v>
      </c>
      <c r="D277" s="1" t="s">
        <v>296</v>
      </c>
      <c r="E277" s="166">
        <v>45657</v>
      </c>
      <c r="F277" s="166"/>
      <c r="G277" t="s">
        <v>1076</v>
      </c>
      <c r="H277" t="s">
        <v>1076</v>
      </c>
      <c r="I277" t="str">
        <f t="shared" si="19"/>
        <v>2024: Пермский городской округ, город Пермь: г. Пермь, ул. Тургенева, д. 18/3</v>
      </c>
      <c r="J277" t="str">
        <f t="shared" si="20"/>
        <v>г. Пермь, ул. Тургенева, д. 18/3: 2024: РФ</v>
      </c>
      <c r="K277" s="167" t="s">
        <v>1052</v>
      </c>
      <c r="L277" s="166" t="s">
        <v>2561</v>
      </c>
      <c r="M277" t="str">
        <f t="shared" si="21"/>
        <v>г. Пермь, ул. Тургенева, д. 18/3: РФ</v>
      </c>
      <c r="N277" s="166" t="e">
        <f>VLOOKUP(M277,#REF!,2,0)</f>
        <v>#REF!</v>
      </c>
      <c r="O277" t="e">
        <f t="shared" si="22"/>
        <v>#REF!</v>
      </c>
    </row>
    <row r="278" spans="1:15" x14ac:dyDescent="0.25">
      <c r="A278" s="2">
        <f t="shared" si="18"/>
        <v>277</v>
      </c>
      <c r="B278" s="81" t="s">
        <v>1852</v>
      </c>
      <c r="C278" t="s">
        <v>1604</v>
      </c>
      <c r="D278" s="1" t="s">
        <v>248</v>
      </c>
      <c r="E278" s="166">
        <v>45657</v>
      </c>
      <c r="F278" s="166">
        <v>45657</v>
      </c>
      <c r="G278" t="s">
        <v>1076</v>
      </c>
      <c r="H278" t="s">
        <v>1076</v>
      </c>
      <c r="I278" t="str">
        <f t="shared" si="19"/>
        <v>2024: Пермский городской округ, город Пермь: г. Пермь, ул. Уинская, д. 42</v>
      </c>
      <c r="J278" t="str">
        <f t="shared" si="20"/>
        <v>г. Пермь, ул. Уинская, д. 42: 2024: РК</v>
      </c>
      <c r="K278" s="167" t="s">
        <v>1052</v>
      </c>
      <c r="L278" s="166" t="s">
        <v>2561</v>
      </c>
      <c r="M278" t="str">
        <f t="shared" si="21"/>
        <v>г. Пермь, ул. Уинская, д. 42: РК</v>
      </c>
      <c r="N278" s="166" t="e">
        <f>VLOOKUP(M278,#REF!,2,0)</f>
        <v>#REF!</v>
      </c>
      <c r="O278" t="e">
        <f t="shared" si="22"/>
        <v>#REF!</v>
      </c>
    </row>
    <row r="279" spans="1:15" x14ac:dyDescent="0.25">
      <c r="A279" s="2">
        <f t="shared" si="18"/>
        <v>278</v>
      </c>
      <c r="B279" s="81" t="s">
        <v>1852</v>
      </c>
      <c r="C279" t="s">
        <v>1609</v>
      </c>
      <c r="D279" s="1" t="s">
        <v>248</v>
      </c>
      <c r="E279" s="166">
        <v>45657</v>
      </c>
      <c r="F279" s="166">
        <v>45657</v>
      </c>
      <c r="G279" t="s">
        <v>1076</v>
      </c>
      <c r="H279" t="s">
        <v>1076</v>
      </c>
      <c r="I279" t="str">
        <f t="shared" si="19"/>
        <v>2024: Пермский городской округ, город Пермь: г. Пермь, ул. Уинская, д. 42А</v>
      </c>
      <c r="J279" t="str">
        <f t="shared" si="20"/>
        <v>г. Пермь, ул. Уинская, д. 42А: 2024: РК</v>
      </c>
      <c r="K279" s="167" t="s">
        <v>1052</v>
      </c>
      <c r="L279" s="166" t="s">
        <v>2561</v>
      </c>
      <c r="M279" t="str">
        <f t="shared" si="21"/>
        <v>г. Пермь, ул. Уинская, д. 42А: РК</v>
      </c>
      <c r="N279" s="166" t="e">
        <f>VLOOKUP(M279,#REF!,2,0)</f>
        <v>#REF!</v>
      </c>
      <c r="O279" t="e">
        <f t="shared" si="22"/>
        <v>#REF!</v>
      </c>
    </row>
    <row r="280" spans="1:15" x14ac:dyDescent="0.25">
      <c r="A280" s="2">
        <f t="shared" si="18"/>
        <v>279</v>
      </c>
      <c r="B280" s="81" t="s">
        <v>1852</v>
      </c>
      <c r="C280" t="s">
        <v>270</v>
      </c>
      <c r="D280" s="1" t="s">
        <v>280</v>
      </c>
      <c r="E280" s="166">
        <v>45657</v>
      </c>
      <c r="F280" s="166"/>
      <c r="G280" t="s">
        <v>1076</v>
      </c>
      <c r="H280" t="s">
        <v>1076</v>
      </c>
      <c r="I280" t="str">
        <f t="shared" si="19"/>
        <v>2024: Пермский городской округ, город Пермь: г. Пермь, ул. Уральская, д. 61</v>
      </c>
      <c r="J280" t="str">
        <f t="shared" si="20"/>
        <v>г. Пермь, ул. Уральская, д. 61: 2024: Рфа</v>
      </c>
      <c r="K280" s="167" t="s">
        <v>1052</v>
      </c>
      <c r="L280" s="166" t="s">
        <v>2561</v>
      </c>
      <c r="M280" t="str">
        <f t="shared" si="21"/>
        <v>г. Пермь, ул. Уральская, д. 61: Рфа</v>
      </c>
      <c r="N280" s="166" t="e">
        <f>VLOOKUP(M280,#REF!,2,0)</f>
        <v>#REF!</v>
      </c>
      <c r="O280" t="e">
        <f t="shared" si="22"/>
        <v>#REF!</v>
      </c>
    </row>
    <row r="281" spans="1:15" x14ac:dyDescent="0.25">
      <c r="A281" s="2">
        <f t="shared" si="18"/>
        <v>280</v>
      </c>
      <c r="B281" s="81" t="s">
        <v>1852</v>
      </c>
      <c r="C281" t="s">
        <v>1615</v>
      </c>
      <c r="D281" s="1" t="s">
        <v>248</v>
      </c>
      <c r="E281" s="166">
        <v>45657</v>
      </c>
      <c r="F281" s="166">
        <v>45657</v>
      </c>
      <c r="G281" t="s">
        <v>1076</v>
      </c>
      <c r="H281" t="s">
        <v>1076</v>
      </c>
      <c r="I281" t="str">
        <f t="shared" si="19"/>
        <v>2024: Пермский городской округ, город Пермь: г. Пермь, ул. Хабаровская, д. 149</v>
      </c>
      <c r="J281" t="str">
        <f t="shared" si="20"/>
        <v>г. Пермь, ул. Хабаровская, д. 149: 2024: РК</v>
      </c>
      <c r="K281" s="167" t="s">
        <v>1052</v>
      </c>
      <c r="L281" s="166" t="s">
        <v>2561</v>
      </c>
      <c r="M281" t="str">
        <f t="shared" si="21"/>
        <v>г. Пермь, ул. Хабаровская, д. 149: РК</v>
      </c>
      <c r="N281" s="166" t="e">
        <f>VLOOKUP(M281,#REF!,2,0)</f>
        <v>#REF!</v>
      </c>
      <c r="O281" t="e">
        <f t="shared" si="22"/>
        <v>#REF!</v>
      </c>
    </row>
    <row r="282" spans="1:15" x14ac:dyDescent="0.25">
      <c r="A282" s="2">
        <f t="shared" si="18"/>
        <v>281</v>
      </c>
      <c r="B282" s="81" t="s">
        <v>1852</v>
      </c>
      <c r="C282" t="s">
        <v>271</v>
      </c>
      <c r="D282" s="1" t="s">
        <v>280</v>
      </c>
      <c r="E282" s="166">
        <v>45657</v>
      </c>
      <c r="F282" s="166"/>
      <c r="G282" t="s">
        <v>1076</v>
      </c>
      <c r="H282" t="s">
        <v>1076</v>
      </c>
      <c r="I282" t="str">
        <f t="shared" si="19"/>
        <v>2024: Пермский городской округ, город Пермь: г. Пермь, ул. Химградская, д. 45</v>
      </c>
      <c r="J282" t="str">
        <f t="shared" si="20"/>
        <v>г. Пермь, ул. Химградская, д. 45: 2024: Рфа</v>
      </c>
      <c r="K282" s="167" t="s">
        <v>1052</v>
      </c>
      <c r="L282" s="166" t="s">
        <v>2561</v>
      </c>
      <c r="M282" t="str">
        <f t="shared" si="21"/>
        <v>г. Пермь, ул. Химградская, д. 45: Рфа</v>
      </c>
      <c r="N282" s="166" t="e">
        <f>VLOOKUP(M282,#REF!,2,0)</f>
        <v>#REF!</v>
      </c>
      <c r="O282" t="e">
        <f t="shared" si="22"/>
        <v>#REF!</v>
      </c>
    </row>
    <row r="283" spans="1:15" x14ac:dyDescent="0.25">
      <c r="A283" s="2">
        <f t="shared" si="18"/>
        <v>282</v>
      </c>
      <c r="B283" s="81" t="s">
        <v>1852</v>
      </c>
      <c r="C283" t="s">
        <v>272</v>
      </c>
      <c r="D283" s="1" t="s">
        <v>280</v>
      </c>
      <c r="E283" s="166">
        <v>45657</v>
      </c>
      <c r="F283" s="166"/>
      <c r="G283" t="s">
        <v>1076</v>
      </c>
      <c r="H283" t="s">
        <v>1076</v>
      </c>
      <c r="I283" t="str">
        <f t="shared" si="19"/>
        <v>2024: Пермский городской округ, город Пермь: г. Пермь, ул. Химградская, д. 45А</v>
      </c>
      <c r="J283" t="str">
        <f t="shared" si="20"/>
        <v>г. Пермь, ул. Химградская, д. 45А: 2024: Рфа</v>
      </c>
      <c r="K283" s="167" t="s">
        <v>1052</v>
      </c>
      <c r="L283" s="166" t="s">
        <v>2561</v>
      </c>
      <c r="M283" t="str">
        <f t="shared" si="21"/>
        <v>г. Пермь, ул. Химградская, д. 45А: Рфа</v>
      </c>
      <c r="N283" s="166" t="e">
        <f>VLOOKUP(M283,#REF!,2,0)</f>
        <v>#REF!</v>
      </c>
      <c r="O283" t="e">
        <f t="shared" si="22"/>
        <v>#REF!</v>
      </c>
    </row>
    <row r="284" spans="1:15" x14ac:dyDescent="0.25">
      <c r="A284" s="2">
        <f t="shared" si="18"/>
        <v>283</v>
      </c>
      <c r="B284" s="81" t="s">
        <v>1852</v>
      </c>
      <c r="C284" t="s">
        <v>273</v>
      </c>
      <c r="D284" s="1" t="s">
        <v>280</v>
      </c>
      <c r="E284" s="166">
        <v>45657</v>
      </c>
      <c r="F284" s="166"/>
      <c r="G284" t="s">
        <v>1076</v>
      </c>
      <c r="H284" t="s">
        <v>1076</v>
      </c>
      <c r="I284" t="str">
        <f t="shared" si="19"/>
        <v>2024: Пермский городской округ, город Пермь: г. Пермь, ул. Химградская, д. 51</v>
      </c>
      <c r="J284" t="str">
        <f t="shared" si="20"/>
        <v>г. Пермь, ул. Химградская, д. 51: 2024: Рфа</v>
      </c>
      <c r="K284" s="167" t="s">
        <v>1052</v>
      </c>
      <c r="L284" s="166" t="s">
        <v>2561</v>
      </c>
      <c r="M284" t="str">
        <f t="shared" si="21"/>
        <v>г. Пермь, ул. Химградская, д. 51: Рфа</v>
      </c>
      <c r="N284" s="166" t="e">
        <f>VLOOKUP(M284,#REF!,2,0)</f>
        <v>#REF!</v>
      </c>
      <c r="O284" t="e">
        <f t="shared" si="22"/>
        <v>#REF!</v>
      </c>
    </row>
    <row r="285" spans="1:15" x14ac:dyDescent="0.25">
      <c r="A285" s="2">
        <f t="shared" si="18"/>
        <v>284</v>
      </c>
      <c r="B285" s="81" t="s">
        <v>1852</v>
      </c>
      <c r="C285" t="s">
        <v>274</v>
      </c>
      <c r="D285" s="1" t="s">
        <v>280</v>
      </c>
      <c r="E285" s="166">
        <v>45657</v>
      </c>
      <c r="F285" s="166"/>
      <c r="G285" t="s">
        <v>1076</v>
      </c>
      <c r="H285" t="s">
        <v>1076</v>
      </c>
      <c r="I285" t="str">
        <f t="shared" si="19"/>
        <v>2024: Пермский городской округ, город Пермь: г. Пермь, ул. Холмогорская, д. 23</v>
      </c>
      <c r="J285" t="str">
        <f t="shared" si="20"/>
        <v>г. Пермь, ул. Холмогорская, д. 23: 2024: Рфа</v>
      </c>
      <c r="K285" s="167" t="s">
        <v>1052</v>
      </c>
      <c r="L285" s="166" t="s">
        <v>2561</v>
      </c>
      <c r="M285" t="str">
        <f t="shared" si="21"/>
        <v>г. Пермь, ул. Холмогорская, д. 23: Рфа</v>
      </c>
      <c r="N285" s="166" t="e">
        <f>VLOOKUP(M285,#REF!,2,0)</f>
        <v>#REF!</v>
      </c>
      <c r="O285" t="e">
        <f t="shared" si="22"/>
        <v>#REF!</v>
      </c>
    </row>
    <row r="286" spans="1:15" x14ac:dyDescent="0.25">
      <c r="A286" s="2">
        <f t="shared" si="18"/>
        <v>285</v>
      </c>
      <c r="B286" s="81" t="s">
        <v>1852</v>
      </c>
      <c r="C286" t="s">
        <v>1626</v>
      </c>
      <c r="D286" s="1" t="s">
        <v>144</v>
      </c>
      <c r="E286" s="166">
        <v>45657</v>
      </c>
      <c r="F286" s="166">
        <v>45657</v>
      </c>
      <c r="G286" t="s">
        <v>1076</v>
      </c>
      <c r="H286" t="s">
        <v>1076</v>
      </c>
      <c r="I286" t="str">
        <f t="shared" si="19"/>
        <v>2024: Пермский городской округ, город Пермь: г. Пермь, ул. Чернышевского, д. 15А</v>
      </c>
      <c r="J286" t="str">
        <f t="shared" si="20"/>
        <v>г. Пермь, ул. Чернышевского, д. 15А: 2024: ХВС</v>
      </c>
      <c r="K286" s="167" t="s">
        <v>1052</v>
      </c>
      <c r="L286" s="166" t="s">
        <v>2561</v>
      </c>
      <c r="M286" t="str">
        <f t="shared" si="21"/>
        <v>г. Пермь, ул. Чернышевского, д. 15А: ХВС</v>
      </c>
      <c r="N286" s="166" t="e">
        <f>VLOOKUP(M286,#REF!,2,0)</f>
        <v>#REF!</v>
      </c>
      <c r="O286" t="e">
        <f t="shared" si="22"/>
        <v>#REF!</v>
      </c>
    </row>
    <row r="287" spans="1:15" x14ac:dyDescent="0.25">
      <c r="A287" s="2">
        <f t="shared" si="18"/>
        <v>286</v>
      </c>
      <c r="B287" s="81" t="s">
        <v>1852</v>
      </c>
      <c r="C287" t="s">
        <v>1626</v>
      </c>
      <c r="D287" s="1" t="s">
        <v>149</v>
      </c>
      <c r="E287" s="166">
        <v>45657</v>
      </c>
      <c r="F287" s="166">
        <v>45657</v>
      </c>
      <c r="G287" t="s">
        <v>1076</v>
      </c>
      <c r="H287" t="s">
        <v>1076</v>
      </c>
      <c r="I287" t="str">
        <f t="shared" si="19"/>
        <v>2024: Пермский городской округ, город Пермь: г. Пермь, ул. Чернышевского, д. 15А</v>
      </c>
      <c r="J287" t="str">
        <f t="shared" si="20"/>
        <v>г. Пермь, ул. Чернышевского, д. 15А: 2024: ГВС</v>
      </c>
      <c r="K287" s="167" t="s">
        <v>1052</v>
      </c>
      <c r="L287" s="166" t="s">
        <v>2561</v>
      </c>
      <c r="M287" t="str">
        <f t="shared" si="21"/>
        <v>г. Пермь, ул. Чернышевского, д. 15А: ГВС</v>
      </c>
      <c r="N287" s="166" t="e">
        <f>VLOOKUP(M287,#REF!,2,0)</f>
        <v>#REF!</v>
      </c>
      <c r="O287" t="e">
        <f t="shared" si="22"/>
        <v>#REF!</v>
      </c>
    </row>
    <row r="288" spans="1:15" x14ac:dyDescent="0.25">
      <c r="A288" s="2">
        <f t="shared" si="18"/>
        <v>287</v>
      </c>
      <c r="B288" s="81" t="s">
        <v>1852</v>
      </c>
      <c r="C288" t="s">
        <v>142</v>
      </c>
      <c r="D288" s="1" t="s">
        <v>144</v>
      </c>
      <c r="E288" s="166">
        <v>45657</v>
      </c>
      <c r="F288" s="166"/>
      <c r="G288" t="s">
        <v>1076</v>
      </c>
      <c r="H288" t="s">
        <v>1076</v>
      </c>
      <c r="I288" t="str">
        <f t="shared" si="19"/>
        <v>2024: Пермский городской округ, город Пермь: г. Пермь, ул. Чернышевского, д. 15В</v>
      </c>
      <c r="J288" t="str">
        <f t="shared" si="20"/>
        <v>г. Пермь, ул. Чернышевского, д. 15В: 2024: ХВС</v>
      </c>
      <c r="K288" s="167" t="s">
        <v>1052</v>
      </c>
      <c r="L288" s="166" t="s">
        <v>2561</v>
      </c>
      <c r="M288" t="str">
        <f t="shared" si="21"/>
        <v>г. Пермь, ул. Чернышевского, д. 15В: ХВС</v>
      </c>
      <c r="N288" s="166" t="e">
        <f>VLOOKUP(M288,#REF!,2,0)</f>
        <v>#REF!</v>
      </c>
      <c r="O288" t="e">
        <f t="shared" si="22"/>
        <v>#REF!</v>
      </c>
    </row>
    <row r="289" spans="1:15" x14ac:dyDescent="0.25">
      <c r="A289" s="2">
        <f t="shared" si="18"/>
        <v>288</v>
      </c>
      <c r="B289" s="81" t="s">
        <v>1852</v>
      </c>
      <c r="C289" t="s">
        <v>142</v>
      </c>
      <c r="D289" s="1" t="s">
        <v>149</v>
      </c>
      <c r="E289" s="166">
        <v>45657</v>
      </c>
      <c r="F289" s="166"/>
      <c r="G289" t="s">
        <v>1076</v>
      </c>
      <c r="H289" t="s">
        <v>1076</v>
      </c>
      <c r="I289" t="str">
        <f t="shared" si="19"/>
        <v>2024: Пермский городской округ, город Пермь: г. Пермь, ул. Чернышевского, д. 15В</v>
      </c>
      <c r="J289" t="str">
        <f t="shared" si="20"/>
        <v>г. Пермь, ул. Чернышевского, д. 15В: 2024: ГВС</v>
      </c>
      <c r="K289" s="167" t="s">
        <v>1052</v>
      </c>
      <c r="L289" s="166" t="s">
        <v>2561</v>
      </c>
      <c r="M289" t="str">
        <f t="shared" si="21"/>
        <v>г. Пермь, ул. Чернышевского, д. 15В: ГВС</v>
      </c>
      <c r="N289" s="166" t="e">
        <f>VLOOKUP(M289,#REF!,2,0)</f>
        <v>#REF!</v>
      </c>
      <c r="O289" t="e">
        <f t="shared" si="22"/>
        <v>#REF!</v>
      </c>
    </row>
    <row r="290" spans="1:15" x14ac:dyDescent="0.25">
      <c r="A290" s="2">
        <f t="shared" si="18"/>
        <v>289</v>
      </c>
      <c r="B290" s="81" t="s">
        <v>1852</v>
      </c>
      <c r="C290" t="s">
        <v>275</v>
      </c>
      <c r="D290" s="1" t="s">
        <v>280</v>
      </c>
      <c r="E290" s="166">
        <v>45657</v>
      </c>
      <c r="F290" s="166"/>
      <c r="G290" t="s">
        <v>1076</v>
      </c>
      <c r="H290" t="s">
        <v>1076</v>
      </c>
      <c r="I290" t="str">
        <f t="shared" si="19"/>
        <v>2024: Пермский городской округ, город Пермь: г. Пермь, ул. Шишкина, д. 10</v>
      </c>
      <c r="J290" t="str">
        <f t="shared" si="20"/>
        <v>г. Пермь, ул. Шишкина, д. 10: 2024: Рфа</v>
      </c>
      <c r="K290" s="167" t="s">
        <v>1052</v>
      </c>
      <c r="L290" s="166" t="s">
        <v>2561</v>
      </c>
      <c r="M290" t="str">
        <f t="shared" si="21"/>
        <v>г. Пермь, ул. Шишкина, д. 10: Рфа</v>
      </c>
      <c r="N290" s="166" t="e">
        <f>VLOOKUP(M290,#REF!,2,0)</f>
        <v>#REF!</v>
      </c>
      <c r="O290" t="e">
        <f t="shared" si="22"/>
        <v>#REF!</v>
      </c>
    </row>
    <row r="291" spans="1:15" x14ac:dyDescent="0.25">
      <c r="A291" s="2">
        <f t="shared" si="18"/>
        <v>290</v>
      </c>
      <c r="B291" s="81" t="s">
        <v>1852</v>
      </c>
      <c r="C291" t="s">
        <v>129</v>
      </c>
      <c r="D291" s="1" t="s">
        <v>134</v>
      </c>
      <c r="E291" s="166">
        <v>45657</v>
      </c>
      <c r="F291" s="166"/>
      <c r="G291" t="s">
        <v>1076</v>
      </c>
      <c r="H291" t="s">
        <v>1076</v>
      </c>
      <c r="I291" t="str">
        <f t="shared" si="19"/>
        <v>2024: Пермский городской округ, город Пермь: г. Пермь, ул. Юрша, д. 3А</v>
      </c>
      <c r="J291" t="str">
        <f t="shared" si="20"/>
        <v>г. Пермь, ул. Юрша, д. 3А: 2024: ГАЗ</v>
      </c>
      <c r="K291" s="167" t="s">
        <v>1052</v>
      </c>
      <c r="L291" s="166" t="s">
        <v>2561</v>
      </c>
      <c r="M291" t="str">
        <f t="shared" si="21"/>
        <v>г. Пермь, ул. Юрша, д. 3А: ГАЗ</v>
      </c>
      <c r="N291" s="166" t="e">
        <f>VLOOKUP(M291,#REF!,2,0)</f>
        <v>#REF!</v>
      </c>
      <c r="O291" t="e">
        <f t="shared" si="22"/>
        <v>#REF!</v>
      </c>
    </row>
    <row r="292" spans="1:15" x14ac:dyDescent="0.25">
      <c r="A292" s="2">
        <f t="shared" si="18"/>
        <v>291</v>
      </c>
      <c r="B292" s="81" t="s">
        <v>1105</v>
      </c>
      <c r="C292" t="s">
        <v>776</v>
      </c>
      <c r="D292" s="1" t="s">
        <v>280</v>
      </c>
      <c r="E292" s="166">
        <v>45657</v>
      </c>
      <c r="F292" s="166"/>
      <c r="G292" t="s">
        <v>1076</v>
      </c>
      <c r="H292" t="s">
        <v>1076</v>
      </c>
      <c r="I292" t="str">
        <f t="shared" si="19"/>
        <v>2024: Городской округ закрытое административно-территориальное образование Звездный Пермского края: ЗАТО Звёздный, ул. Коммунистическая, д. 4</v>
      </c>
      <c r="J292" t="str">
        <f t="shared" si="20"/>
        <v>ЗАТО Звёздный, ул. Коммунистическая, д. 4: 2024: Рфа</v>
      </c>
      <c r="K292" s="167" t="s">
        <v>1051</v>
      </c>
      <c r="L292" s="166" t="s">
        <v>2561</v>
      </c>
      <c r="M292" t="str">
        <f t="shared" si="21"/>
        <v>ЗАТО Звёздный, ул. Коммунистическая, д. 4: Рфа</v>
      </c>
      <c r="N292" s="166" t="e">
        <f>VLOOKUP(M292,#REF!,2,0)</f>
        <v>#REF!</v>
      </c>
      <c r="O292" t="e">
        <f t="shared" si="22"/>
        <v>#REF!</v>
      </c>
    </row>
    <row r="293" spans="1:15" x14ac:dyDescent="0.25">
      <c r="A293" s="2">
        <f t="shared" si="18"/>
        <v>292</v>
      </c>
      <c r="B293" s="81" t="s">
        <v>1843</v>
      </c>
      <c r="C293" t="s">
        <v>73</v>
      </c>
      <c r="D293" s="1" t="s">
        <v>300</v>
      </c>
      <c r="E293" s="166">
        <v>45657</v>
      </c>
      <c r="F293" s="166">
        <v>45657</v>
      </c>
      <c r="G293" t="s">
        <v>1076</v>
      </c>
      <c r="H293" t="s">
        <v>1076</v>
      </c>
      <c r="I293" t="str">
        <f t="shared" si="19"/>
        <v>2024: Губахинский муниципальный округ Пермского края: г. Губаха, пр-т Ленина, д. 19</v>
      </c>
      <c r="J293" t="str">
        <f t="shared" si="20"/>
        <v>г. Губаха, пр-т Ленина, д. 19: 2024: УП (ТЕП)</v>
      </c>
      <c r="K293" s="167" t="s">
        <v>1051</v>
      </c>
      <c r="L293" s="166" t="s">
        <v>2561</v>
      </c>
      <c r="M293" t="str">
        <f t="shared" si="21"/>
        <v>г. Губаха, пр-т Ленина, д. 19: УП (ТЕП)</v>
      </c>
      <c r="N293" s="166" t="e">
        <f>VLOOKUP(M293,#REF!,2,0)</f>
        <v>#REF!</v>
      </c>
      <c r="O293" t="e">
        <f t="shared" si="22"/>
        <v>#REF!</v>
      </c>
    </row>
    <row r="294" spans="1:15" x14ac:dyDescent="0.25">
      <c r="A294" s="2">
        <f t="shared" si="18"/>
        <v>293</v>
      </c>
      <c r="B294" s="81" t="s">
        <v>1843</v>
      </c>
      <c r="C294" t="s">
        <v>74</v>
      </c>
      <c r="D294" s="1" t="s">
        <v>248</v>
      </c>
      <c r="E294" s="166">
        <v>45657</v>
      </c>
      <c r="F294" s="166">
        <v>45657</v>
      </c>
      <c r="G294" t="s">
        <v>1076</v>
      </c>
      <c r="H294" t="s">
        <v>1076</v>
      </c>
      <c r="I294" t="str">
        <f t="shared" si="19"/>
        <v>2024: Губахинский муниципальный округ Пермского края: г. Губаха, пр-т Ленина, д. 25</v>
      </c>
      <c r="J294" t="str">
        <f t="shared" si="20"/>
        <v>г. Губаха, пр-т Ленина, д. 25: 2024: РК</v>
      </c>
      <c r="K294" s="167" t="s">
        <v>1051</v>
      </c>
      <c r="L294" s="166" t="s">
        <v>2561</v>
      </c>
      <c r="M294" t="str">
        <f t="shared" si="21"/>
        <v>г. Губаха, пр-т Ленина, д. 25: РК</v>
      </c>
      <c r="N294" s="166" t="e">
        <f>VLOOKUP(M294,#REF!,2,0)</f>
        <v>#REF!</v>
      </c>
      <c r="O294" t="e">
        <f t="shared" si="22"/>
        <v>#REF!</v>
      </c>
    </row>
    <row r="295" spans="1:15" x14ac:dyDescent="0.25">
      <c r="A295" s="2">
        <f t="shared" si="18"/>
        <v>294</v>
      </c>
      <c r="B295" s="81" t="s">
        <v>1843</v>
      </c>
      <c r="C295" t="s">
        <v>74</v>
      </c>
      <c r="D295" s="1" t="s">
        <v>296</v>
      </c>
      <c r="E295" s="166">
        <v>45657</v>
      </c>
      <c r="F295" s="166">
        <v>45657</v>
      </c>
      <c r="G295" t="s">
        <v>1076</v>
      </c>
      <c r="H295" t="s">
        <v>1076</v>
      </c>
      <c r="I295" t="str">
        <f t="shared" si="19"/>
        <v>2024: Губахинский муниципальный округ Пермского края: г. Губаха, пр-т Ленина, д. 25</v>
      </c>
      <c r="J295" t="str">
        <f t="shared" si="20"/>
        <v>г. Губаха, пр-т Ленина, д. 25: 2024: РФ</v>
      </c>
      <c r="K295" s="167" t="s">
        <v>1051</v>
      </c>
      <c r="L295" s="166" t="s">
        <v>2561</v>
      </c>
      <c r="M295" t="str">
        <f t="shared" si="21"/>
        <v>г. Губаха, пр-т Ленина, д. 25: РФ</v>
      </c>
      <c r="N295" s="166" t="e">
        <f>VLOOKUP(M295,#REF!,2,0)</f>
        <v>#REF!</v>
      </c>
      <c r="O295" t="e">
        <f t="shared" si="22"/>
        <v>#REF!</v>
      </c>
    </row>
    <row r="296" spans="1:15" x14ac:dyDescent="0.25">
      <c r="A296" s="2">
        <f t="shared" si="18"/>
        <v>295</v>
      </c>
      <c r="B296" s="81" t="s">
        <v>1843</v>
      </c>
      <c r="C296" t="s">
        <v>74</v>
      </c>
      <c r="D296" s="1" t="s">
        <v>300</v>
      </c>
      <c r="E296" s="166">
        <v>45657</v>
      </c>
      <c r="F296" s="166">
        <v>45657</v>
      </c>
      <c r="G296" t="s">
        <v>1076</v>
      </c>
      <c r="H296" t="s">
        <v>1076</v>
      </c>
      <c r="I296" t="str">
        <f t="shared" si="19"/>
        <v>2024: Губахинский муниципальный округ Пермского края: г. Губаха, пр-т Ленина, д. 25</v>
      </c>
      <c r="J296" t="str">
        <f t="shared" si="20"/>
        <v>г. Губаха, пр-т Ленина, д. 25: 2024: УП (ТЕП)</v>
      </c>
      <c r="K296" s="167" t="s">
        <v>1051</v>
      </c>
      <c r="L296" s="166" t="s">
        <v>2561</v>
      </c>
      <c r="M296" t="str">
        <f t="shared" si="21"/>
        <v>г. Губаха, пр-т Ленина, д. 25: УП (ТЕП)</v>
      </c>
      <c r="N296" s="166" t="e">
        <f>VLOOKUP(M296,#REF!,2,0)</f>
        <v>#REF!</v>
      </c>
      <c r="O296" t="e">
        <f t="shared" si="22"/>
        <v>#REF!</v>
      </c>
    </row>
    <row r="297" spans="1:15" x14ac:dyDescent="0.25">
      <c r="A297" s="2">
        <f t="shared" si="18"/>
        <v>296</v>
      </c>
      <c r="B297" s="81" t="s">
        <v>1843</v>
      </c>
      <c r="C297" t="s">
        <v>75</v>
      </c>
      <c r="D297" s="1" t="s">
        <v>248</v>
      </c>
      <c r="E297" s="166">
        <v>45657</v>
      </c>
      <c r="F297" s="166">
        <v>45657</v>
      </c>
      <c r="G297" t="s">
        <v>1076</v>
      </c>
      <c r="H297" t="s">
        <v>1076</v>
      </c>
      <c r="I297" t="str">
        <f t="shared" si="19"/>
        <v>2024: Губахинский муниципальный округ Пермского края: г. Губаха, пр-т Ленина, д. 35</v>
      </c>
      <c r="J297" t="str">
        <f t="shared" si="20"/>
        <v>г. Губаха, пр-т Ленина, д. 35: 2024: РК</v>
      </c>
      <c r="K297" s="167" t="s">
        <v>1051</v>
      </c>
      <c r="L297" s="166" t="s">
        <v>2561</v>
      </c>
      <c r="M297" t="str">
        <f t="shared" si="21"/>
        <v>г. Губаха, пр-т Ленина, д. 35: РК</v>
      </c>
      <c r="N297" s="166" t="e">
        <f>VLOOKUP(M297,#REF!,2,0)</f>
        <v>#REF!</v>
      </c>
      <c r="O297" t="e">
        <f t="shared" si="22"/>
        <v>#REF!</v>
      </c>
    </row>
    <row r="298" spans="1:15" x14ac:dyDescent="0.25">
      <c r="A298" s="2">
        <f t="shared" si="18"/>
        <v>297</v>
      </c>
      <c r="B298" s="81" t="s">
        <v>1843</v>
      </c>
      <c r="C298" t="s">
        <v>75</v>
      </c>
      <c r="D298" s="1" t="s">
        <v>296</v>
      </c>
      <c r="E298" s="166">
        <v>45657</v>
      </c>
      <c r="F298" s="166">
        <v>45657</v>
      </c>
      <c r="G298" t="s">
        <v>1076</v>
      </c>
      <c r="H298" t="s">
        <v>1076</v>
      </c>
      <c r="I298" t="str">
        <f t="shared" si="19"/>
        <v>2024: Губахинский муниципальный округ Пермского края: г. Губаха, пр-т Ленина, д. 35</v>
      </c>
      <c r="J298" t="str">
        <f t="shared" si="20"/>
        <v>г. Губаха, пр-т Ленина, д. 35: 2024: РФ</v>
      </c>
      <c r="K298" s="167" t="s">
        <v>1051</v>
      </c>
      <c r="L298" s="166" t="s">
        <v>2561</v>
      </c>
      <c r="M298" t="str">
        <f t="shared" si="21"/>
        <v>г. Губаха, пр-т Ленина, д. 35: РФ</v>
      </c>
      <c r="N298" s="166" t="e">
        <f>VLOOKUP(M298,#REF!,2,0)</f>
        <v>#REF!</v>
      </c>
      <c r="O298" t="e">
        <f t="shared" si="22"/>
        <v>#REF!</v>
      </c>
    </row>
    <row r="299" spans="1:15" x14ac:dyDescent="0.25">
      <c r="A299" s="2">
        <f t="shared" si="18"/>
        <v>298</v>
      </c>
      <c r="B299" s="81" t="s">
        <v>1843</v>
      </c>
      <c r="C299" t="s">
        <v>75</v>
      </c>
      <c r="D299" s="1" t="s">
        <v>300</v>
      </c>
      <c r="E299" s="166">
        <v>45657</v>
      </c>
      <c r="F299" s="166">
        <v>45657</v>
      </c>
      <c r="G299" t="s">
        <v>1076</v>
      </c>
      <c r="H299" t="s">
        <v>1076</v>
      </c>
      <c r="I299" t="str">
        <f t="shared" si="19"/>
        <v>2024: Губахинский муниципальный округ Пермского края: г. Губаха, пр-т Ленина, д. 35</v>
      </c>
      <c r="J299" t="str">
        <f t="shared" si="20"/>
        <v>г. Губаха, пр-т Ленина, д. 35: 2024: УП (ТЕП)</v>
      </c>
      <c r="K299" s="167" t="s">
        <v>1051</v>
      </c>
      <c r="L299" s="166" t="s">
        <v>2561</v>
      </c>
      <c r="M299" t="str">
        <f t="shared" si="21"/>
        <v>г. Губаха, пр-т Ленина, д. 35: УП (ТЕП)</v>
      </c>
      <c r="N299" s="166" t="e">
        <f>VLOOKUP(M299,#REF!,2,0)</f>
        <v>#REF!</v>
      </c>
      <c r="O299" t="e">
        <f t="shared" si="22"/>
        <v>#REF!</v>
      </c>
    </row>
    <row r="300" spans="1:15" x14ac:dyDescent="0.25">
      <c r="A300" s="2">
        <f t="shared" si="18"/>
        <v>299</v>
      </c>
      <c r="B300" s="81" t="s">
        <v>1843</v>
      </c>
      <c r="C300" t="s">
        <v>76</v>
      </c>
      <c r="D300" s="1" t="s">
        <v>248</v>
      </c>
      <c r="E300" s="166">
        <v>45657</v>
      </c>
      <c r="F300" s="166">
        <v>45657</v>
      </c>
      <c r="G300" t="s">
        <v>1076</v>
      </c>
      <c r="H300" t="s">
        <v>1076</v>
      </c>
      <c r="I300" t="str">
        <f t="shared" si="19"/>
        <v>2024: Губахинский муниципальный округ Пермского края: г. Губаха, пр-т Ленина, д. 41</v>
      </c>
      <c r="J300" t="str">
        <f t="shared" si="20"/>
        <v>г. Губаха, пр-т Ленина, д. 41: 2024: РК</v>
      </c>
      <c r="K300" s="167" t="s">
        <v>1051</v>
      </c>
      <c r="L300" s="166" t="s">
        <v>2561</v>
      </c>
      <c r="M300" t="str">
        <f t="shared" si="21"/>
        <v>г. Губаха, пр-т Ленина, д. 41: РК</v>
      </c>
      <c r="N300" s="166" t="e">
        <f>VLOOKUP(M300,#REF!,2,0)</f>
        <v>#REF!</v>
      </c>
      <c r="O300" t="e">
        <f t="shared" si="22"/>
        <v>#REF!</v>
      </c>
    </row>
    <row r="301" spans="1:15" x14ac:dyDescent="0.25">
      <c r="A301" s="2">
        <f t="shared" si="18"/>
        <v>300</v>
      </c>
      <c r="B301" s="81" t="s">
        <v>1843</v>
      </c>
      <c r="C301" t="s">
        <v>76</v>
      </c>
      <c r="D301" s="1" t="s">
        <v>296</v>
      </c>
      <c r="E301" s="166">
        <v>45657</v>
      </c>
      <c r="F301" s="166">
        <v>45657</v>
      </c>
      <c r="G301" t="s">
        <v>1076</v>
      </c>
      <c r="H301" t="s">
        <v>1076</v>
      </c>
      <c r="I301" t="str">
        <f t="shared" si="19"/>
        <v>2024: Губахинский муниципальный округ Пермского края: г. Губаха, пр-т Ленина, д. 41</v>
      </c>
      <c r="J301" t="str">
        <f t="shared" si="20"/>
        <v>г. Губаха, пр-т Ленина, д. 41: 2024: РФ</v>
      </c>
      <c r="K301" s="167" t="s">
        <v>1051</v>
      </c>
      <c r="L301" s="166" t="s">
        <v>2561</v>
      </c>
      <c r="M301" t="str">
        <f t="shared" si="21"/>
        <v>г. Губаха, пр-т Ленина, д. 41: РФ</v>
      </c>
      <c r="N301" s="166" t="e">
        <f>VLOOKUP(M301,#REF!,2,0)</f>
        <v>#REF!</v>
      </c>
      <c r="O301" t="e">
        <f t="shared" si="22"/>
        <v>#REF!</v>
      </c>
    </row>
    <row r="302" spans="1:15" x14ac:dyDescent="0.25">
      <c r="A302" s="2">
        <f t="shared" si="18"/>
        <v>301</v>
      </c>
      <c r="B302" s="81" t="s">
        <v>1843</v>
      </c>
      <c r="C302" t="s">
        <v>76</v>
      </c>
      <c r="D302" s="1" t="s">
        <v>300</v>
      </c>
      <c r="E302" s="166">
        <v>45657</v>
      </c>
      <c r="F302" s="166">
        <v>45657</v>
      </c>
      <c r="G302" t="s">
        <v>1076</v>
      </c>
      <c r="H302" t="s">
        <v>1076</v>
      </c>
      <c r="I302" t="str">
        <f t="shared" si="19"/>
        <v>2024: Губахинский муниципальный округ Пермского края: г. Губаха, пр-т Ленина, д. 41</v>
      </c>
      <c r="J302" t="str">
        <f t="shared" si="20"/>
        <v>г. Губаха, пр-т Ленина, д. 41: 2024: УП (ТЕП)</v>
      </c>
      <c r="K302" s="167" t="s">
        <v>1051</v>
      </c>
      <c r="L302" s="166" t="s">
        <v>2561</v>
      </c>
      <c r="M302" t="str">
        <f t="shared" si="21"/>
        <v>г. Губаха, пр-т Ленина, д. 41: УП (ТЕП)</v>
      </c>
      <c r="N302" s="166" t="e">
        <f>VLOOKUP(M302,#REF!,2,0)</f>
        <v>#REF!</v>
      </c>
      <c r="O302" t="e">
        <f t="shared" si="22"/>
        <v>#REF!</v>
      </c>
    </row>
    <row r="303" spans="1:15" x14ac:dyDescent="0.25">
      <c r="A303" s="2">
        <f t="shared" si="18"/>
        <v>302</v>
      </c>
      <c r="B303" s="81" t="s">
        <v>1843</v>
      </c>
      <c r="C303" t="s">
        <v>78</v>
      </c>
      <c r="D303" s="1" t="s">
        <v>248</v>
      </c>
      <c r="E303" s="166">
        <v>45657</v>
      </c>
      <c r="F303" s="166">
        <v>45657</v>
      </c>
      <c r="G303" t="s">
        <v>1076</v>
      </c>
      <c r="H303" t="s">
        <v>1076</v>
      </c>
      <c r="I303" t="str">
        <f t="shared" si="19"/>
        <v>2024: Губахинский муниципальный округ Пермского края: г. Губаха, ул. Дегтярева, д. 9</v>
      </c>
      <c r="J303" t="str">
        <f t="shared" si="20"/>
        <v>г. Губаха, ул. Дегтярева, д. 9: 2024: РК</v>
      </c>
      <c r="K303" s="167" t="s">
        <v>1051</v>
      </c>
      <c r="L303" s="166" t="s">
        <v>2561</v>
      </c>
      <c r="M303" t="str">
        <f t="shared" si="21"/>
        <v>г. Губаха, ул. Дегтярева, д. 9: РК</v>
      </c>
      <c r="N303" s="166" t="e">
        <f>VLOOKUP(M303,#REF!,2,0)</f>
        <v>#REF!</v>
      </c>
      <c r="O303" t="e">
        <f t="shared" si="22"/>
        <v>#REF!</v>
      </c>
    </row>
    <row r="304" spans="1:15" x14ac:dyDescent="0.25">
      <c r="A304" s="2">
        <f t="shared" si="18"/>
        <v>303</v>
      </c>
      <c r="B304" s="81" t="s">
        <v>1843</v>
      </c>
      <c r="C304" t="s">
        <v>78</v>
      </c>
      <c r="D304" s="1" t="s">
        <v>296</v>
      </c>
      <c r="E304" s="166">
        <v>45657</v>
      </c>
      <c r="F304" s="166">
        <v>45657</v>
      </c>
      <c r="G304" t="s">
        <v>1076</v>
      </c>
      <c r="H304" t="s">
        <v>1076</v>
      </c>
      <c r="I304" t="str">
        <f t="shared" si="19"/>
        <v>2024: Губахинский муниципальный округ Пермского края: г. Губаха, ул. Дегтярева, д. 9</v>
      </c>
      <c r="J304" t="str">
        <f t="shared" si="20"/>
        <v>г. Губаха, ул. Дегтярева, д. 9: 2024: РФ</v>
      </c>
      <c r="K304" s="167" t="s">
        <v>1051</v>
      </c>
      <c r="L304" s="166" t="s">
        <v>2561</v>
      </c>
      <c r="M304" t="str">
        <f t="shared" si="21"/>
        <v>г. Губаха, ул. Дегтярева, д. 9: РФ</v>
      </c>
      <c r="N304" s="166" t="e">
        <f>VLOOKUP(M304,#REF!,2,0)</f>
        <v>#REF!</v>
      </c>
      <c r="O304" t="e">
        <f t="shared" si="22"/>
        <v>#REF!</v>
      </c>
    </row>
    <row r="305" spans="1:15" x14ac:dyDescent="0.25">
      <c r="A305" s="2">
        <f t="shared" si="18"/>
        <v>304</v>
      </c>
      <c r="B305" s="81" t="s">
        <v>1843</v>
      </c>
      <c r="C305" t="s">
        <v>78</v>
      </c>
      <c r="D305" s="1" t="s">
        <v>300</v>
      </c>
      <c r="E305" s="166">
        <v>45657</v>
      </c>
      <c r="F305" s="166">
        <v>45657</v>
      </c>
      <c r="G305" t="s">
        <v>1076</v>
      </c>
      <c r="H305" t="s">
        <v>1076</v>
      </c>
      <c r="I305" t="str">
        <f t="shared" si="19"/>
        <v>2024: Губахинский муниципальный округ Пермского края: г. Губаха, ул. Дегтярева, д. 9</v>
      </c>
      <c r="J305" t="str">
        <f t="shared" si="20"/>
        <v>г. Губаха, ул. Дегтярева, д. 9: 2024: УП (ТЕП)</v>
      </c>
      <c r="K305" s="167" t="s">
        <v>1051</v>
      </c>
      <c r="L305" s="166" t="s">
        <v>2561</v>
      </c>
      <c r="M305" t="str">
        <f t="shared" si="21"/>
        <v>г. Губаха, ул. Дегтярева, д. 9: УП (ТЕП)</v>
      </c>
      <c r="N305" s="166" t="e">
        <f>VLOOKUP(M305,#REF!,2,0)</f>
        <v>#REF!</v>
      </c>
      <c r="O305" t="e">
        <f t="shared" si="22"/>
        <v>#REF!</v>
      </c>
    </row>
    <row r="306" spans="1:15" x14ac:dyDescent="0.25">
      <c r="A306" s="2">
        <f t="shared" si="18"/>
        <v>305</v>
      </c>
      <c r="B306" s="81" t="s">
        <v>1843</v>
      </c>
      <c r="C306" t="s">
        <v>79</v>
      </c>
      <c r="D306" s="1" t="s">
        <v>300</v>
      </c>
      <c r="E306" s="166">
        <v>45657</v>
      </c>
      <c r="F306" s="166">
        <v>45657</v>
      </c>
      <c r="G306" t="s">
        <v>1076</v>
      </c>
      <c r="H306" t="s">
        <v>1076</v>
      </c>
      <c r="I306" t="str">
        <f t="shared" si="19"/>
        <v>2024: Губахинский муниципальный округ Пермского края: г. Губаха, ул. Мичурина, д. 2</v>
      </c>
      <c r="J306" t="str">
        <f t="shared" si="20"/>
        <v>г. Губаха, ул. Мичурина, д. 2: 2024: УП (ТЕП)</v>
      </c>
      <c r="K306" s="167" t="s">
        <v>1051</v>
      </c>
      <c r="L306" s="166" t="s">
        <v>2561</v>
      </c>
      <c r="M306" t="str">
        <f t="shared" si="21"/>
        <v>г. Губаха, ул. Мичурина, д. 2: УП (ТЕП)</v>
      </c>
      <c r="N306" s="166" t="e">
        <f>VLOOKUP(M306,#REF!,2,0)</f>
        <v>#REF!</v>
      </c>
      <c r="O306" t="e">
        <f t="shared" si="22"/>
        <v>#REF!</v>
      </c>
    </row>
    <row r="307" spans="1:15" x14ac:dyDescent="0.25">
      <c r="A307" s="2">
        <f t="shared" si="18"/>
        <v>306</v>
      </c>
      <c r="B307" s="81" t="s">
        <v>1843</v>
      </c>
      <c r="C307" t="s">
        <v>80</v>
      </c>
      <c r="D307" s="1" t="s">
        <v>248</v>
      </c>
      <c r="E307" s="166">
        <v>45657</v>
      </c>
      <c r="F307" s="166">
        <v>45657</v>
      </c>
      <c r="G307" t="s">
        <v>1076</v>
      </c>
      <c r="H307" t="s">
        <v>1076</v>
      </c>
      <c r="I307" t="str">
        <f t="shared" si="19"/>
        <v>2024: Губахинский муниципальный округ Пермского края: г. Губаха, ул. Циолковского, д. 4</v>
      </c>
      <c r="J307" t="str">
        <f t="shared" si="20"/>
        <v>г. Губаха, ул. Циолковского, д. 4: 2024: РК</v>
      </c>
      <c r="K307" s="167" t="s">
        <v>1051</v>
      </c>
      <c r="L307" s="166" t="s">
        <v>2561</v>
      </c>
      <c r="M307" t="str">
        <f t="shared" si="21"/>
        <v>г. Губаха, ул. Циолковского, д. 4: РК</v>
      </c>
      <c r="N307" s="166" t="e">
        <f>VLOOKUP(M307,#REF!,2,0)</f>
        <v>#REF!</v>
      </c>
      <c r="O307" t="e">
        <f t="shared" si="22"/>
        <v>#REF!</v>
      </c>
    </row>
    <row r="308" spans="1:15" x14ac:dyDescent="0.25">
      <c r="A308" s="2">
        <f t="shared" si="18"/>
        <v>307</v>
      </c>
      <c r="B308" s="81" t="s">
        <v>1843</v>
      </c>
      <c r="C308" t="s">
        <v>80</v>
      </c>
      <c r="D308" s="1" t="s">
        <v>296</v>
      </c>
      <c r="E308" s="166">
        <v>45657</v>
      </c>
      <c r="F308" s="166">
        <v>45657</v>
      </c>
      <c r="G308" t="s">
        <v>1076</v>
      </c>
      <c r="H308" t="s">
        <v>1076</v>
      </c>
      <c r="I308" t="str">
        <f t="shared" si="19"/>
        <v>2024: Губахинский муниципальный округ Пермского края: г. Губаха, ул. Циолковского, д. 4</v>
      </c>
      <c r="J308" t="str">
        <f t="shared" si="20"/>
        <v>г. Губаха, ул. Циолковского, д. 4: 2024: РФ</v>
      </c>
      <c r="K308" s="167" t="s">
        <v>1051</v>
      </c>
      <c r="L308" s="166" t="s">
        <v>2561</v>
      </c>
      <c r="M308" t="str">
        <f t="shared" si="21"/>
        <v>г. Губаха, ул. Циолковского, д. 4: РФ</v>
      </c>
      <c r="N308" s="166" t="e">
        <f>VLOOKUP(M308,#REF!,2,0)</f>
        <v>#REF!</v>
      </c>
      <c r="O308" t="e">
        <f t="shared" si="22"/>
        <v>#REF!</v>
      </c>
    </row>
    <row r="309" spans="1:15" x14ac:dyDescent="0.25">
      <c r="A309" s="2">
        <f t="shared" si="18"/>
        <v>308</v>
      </c>
      <c r="B309" s="81" t="s">
        <v>1843</v>
      </c>
      <c r="C309" t="s">
        <v>80</v>
      </c>
      <c r="D309" s="1" t="s">
        <v>300</v>
      </c>
      <c r="E309" s="166">
        <v>45657</v>
      </c>
      <c r="F309" s="166">
        <v>45657</v>
      </c>
      <c r="G309" t="s">
        <v>1076</v>
      </c>
      <c r="H309" t="s">
        <v>1076</v>
      </c>
      <c r="I309" t="str">
        <f t="shared" si="19"/>
        <v>2024: Губахинский муниципальный округ Пермского края: г. Губаха, ул. Циолковского, д. 4</v>
      </c>
      <c r="J309" t="str">
        <f t="shared" si="20"/>
        <v>г. Губаха, ул. Циолковского, д. 4: 2024: УП (ТЕП)</v>
      </c>
      <c r="K309" s="167" t="s">
        <v>1051</v>
      </c>
      <c r="L309" s="166" t="s">
        <v>2561</v>
      </c>
      <c r="M309" t="str">
        <f t="shared" si="21"/>
        <v>г. Губаха, ул. Циолковского, д. 4: УП (ТЕП)</v>
      </c>
      <c r="N309" s="166" t="e">
        <f>VLOOKUP(M309,#REF!,2,0)</f>
        <v>#REF!</v>
      </c>
      <c r="O309" t="e">
        <f t="shared" si="22"/>
        <v>#REF!</v>
      </c>
    </row>
    <row r="310" spans="1:15" x14ac:dyDescent="0.25">
      <c r="A310" s="2">
        <f t="shared" si="18"/>
        <v>309</v>
      </c>
      <c r="B310" s="81" t="s">
        <v>1082</v>
      </c>
      <c r="C310" t="s">
        <v>190</v>
      </c>
      <c r="D310" s="1" t="s">
        <v>248</v>
      </c>
      <c r="E310" s="166">
        <v>45657</v>
      </c>
      <c r="F310" s="166"/>
      <c r="G310" t="s">
        <v>1076</v>
      </c>
      <c r="H310" t="s">
        <v>1076</v>
      </c>
      <c r="I310" t="str">
        <f t="shared" si="19"/>
        <v>2024: Добрянский городской округ Пермского края: г. Добрянка, ул. Копылова, д. 71</v>
      </c>
      <c r="J310" t="str">
        <f t="shared" si="20"/>
        <v>г. Добрянка, ул. Копылова, д. 71: 2024: РК</v>
      </c>
      <c r="K310" s="167" t="s">
        <v>1051</v>
      </c>
      <c r="L310" s="166" t="s">
        <v>2561</v>
      </c>
      <c r="M310" t="str">
        <f t="shared" si="21"/>
        <v>г. Добрянка, ул. Копылова, д. 71: РК</v>
      </c>
      <c r="N310" s="166" t="e">
        <f>VLOOKUP(M310,#REF!,2,0)</f>
        <v>#REF!</v>
      </c>
      <c r="O310" t="e">
        <f t="shared" si="22"/>
        <v>#REF!</v>
      </c>
    </row>
    <row r="311" spans="1:15" x14ac:dyDescent="0.25">
      <c r="A311" s="2">
        <f t="shared" si="18"/>
        <v>310</v>
      </c>
      <c r="B311" s="81" t="s">
        <v>1082</v>
      </c>
      <c r="C311" t="s">
        <v>944</v>
      </c>
      <c r="D311" s="1" t="s">
        <v>1050</v>
      </c>
      <c r="E311" s="166">
        <v>45657</v>
      </c>
      <c r="F311" s="166">
        <v>45657</v>
      </c>
      <c r="G311" t="s">
        <v>1076</v>
      </c>
      <c r="H311" t="s">
        <v>1076</v>
      </c>
      <c r="I311" t="str">
        <f t="shared" si="19"/>
        <v>2024: Добрянский городской округ Пермского края: г. Добрянка, ул. Советская, д. 66</v>
      </c>
      <c r="J311" t="str">
        <f t="shared" si="20"/>
        <v>г. Добрянка, ул. Советская, д. 66: 2024: РФа</v>
      </c>
      <c r="K311" s="167" t="s">
        <v>1051</v>
      </c>
      <c r="L311" s="166" t="s">
        <v>2561</v>
      </c>
      <c r="M311" t="str">
        <f t="shared" si="21"/>
        <v>г. Добрянка, ул. Советская, д. 66: РФа</v>
      </c>
      <c r="N311" s="166" t="e">
        <f>VLOOKUP(M311,#REF!,2,0)</f>
        <v>#REF!</v>
      </c>
      <c r="O311" t="e">
        <f t="shared" si="22"/>
        <v>#REF!</v>
      </c>
    </row>
    <row r="312" spans="1:15" x14ac:dyDescent="0.25">
      <c r="A312" s="2">
        <f t="shared" si="18"/>
        <v>311</v>
      </c>
      <c r="B312" s="81" t="s">
        <v>1082</v>
      </c>
      <c r="C312" t="s">
        <v>1596</v>
      </c>
      <c r="D312" s="1" t="s">
        <v>117</v>
      </c>
      <c r="E312" s="166">
        <v>45657</v>
      </c>
      <c r="F312" s="166">
        <v>45657</v>
      </c>
      <c r="G312" t="s">
        <v>1076</v>
      </c>
      <c r="H312" t="s">
        <v>1076</v>
      </c>
      <c r="I312" t="str">
        <f t="shared" si="19"/>
        <v>2024: Добрянский городской округ Пермского края: г. Добрянка, ул. Советская, д. 87/3</v>
      </c>
      <c r="J312" t="str">
        <f t="shared" si="20"/>
        <v>г. Добрянка, ул. Советская, д. 87/3: 2024: ТЕП</v>
      </c>
      <c r="K312" s="167" t="s">
        <v>1052</v>
      </c>
      <c r="L312" s="166" t="s">
        <v>2561</v>
      </c>
      <c r="M312" t="str">
        <f t="shared" si="21"/>
        <v>г. Добрянка, ул. Советская, д. 87/3: ТЕП</v>
      </c>
      <c r="N312" s="166" t="e">
        <f>VLOOKUP(M312,#REF!,2,0)</f>
        <v>#REF!</v>
      </c>
      <c r="O312" t="e">
        <f t="shared" si="22"/>
        <v>#REF!</v>
      </c>
    </row>
    <row r="313" spans="1:15" x14ac:dyDescent="0.25">
      <c r="A313" s="2">
        <f t="shared" si="18"/>
        <v>312</v>
      </c>
      <c r="B313" s="81" t="s">
        <v>1082</v>
      </c>
      <c r="C313" t="s">
        <v>1596</v>
      </c>
      <c r="D313" s="1" t="s">
        <v>144</v>
      </c>
      <c r="E313" s="166">
        <v>45657</v>
      </c>
      <c r="F313" s="166">
        <v>45657</v>
      </c>
      <c r="G313" t="s">
        <v>1076</v>
      </c>
      <c r="H313" t="s">
        <v>1076</v>
      </c>
      <c r="I313" t="str">
        <f t="shared" si="19"/>
        <v>2024: Добрянский городской округ Пермского края: г. Добрянка, ул. Советская, д. 87/3</v>
      </c>
      <c r="J313" t="str">
        <f t="shared" si="20"/>
        <v>г. Добрянка, ул. Советская, д. 87/3: 2024: ХВС</v>
      </c>
      <c r="K313" s="167" t="s">
        <v>1052</v>
      </c>
      <c r="L313" s="166" t="s">
        <v>2561</v>
      </c>
      <c r="M313" t="str">
        <f t="shared" si="21"/>
        <v>г. Добрянка, ул. Советская, д. 87/3: ХВС</v>
      </c>
      <c r="N313" s="166" t="e">
        <f>VLOOKUP(M313,#REF!,2,0)</f>
        <v>#REF!</v>
      </c>
      <c r="O313" t="e">
        <f t="shared" si="22"/>
        <v>#REF!</v>
      </c>
    </row>
    <row r="314" spans="1:15" x14ac:dyDescent="0.25">
      <c r="A314" s="2">
        <f t="shared" si="18"/>
        <v>313</v>
      </c>
      <c r="B314" s="81" t="s">
        <v>1082</v>
      </c>
      <c r="C314" t="s">
        <v>1596</v>
      </c>
      <c r="D314" s="1" t="s">
        <v>149</v>
      </c>
      <c r="E314" s="166">
        <v>45657</v>
      </c>
      <c r="F314" s="166">
        <v>45657</v>
      </c>
      <c r="G314" t="s">
        <v>1076</v>
      </c>
      <c r="H314" t="s">
        <v>1076</v>
      </c>
      <c r="I314" t="str">
        <f t="shared" si="19"/>
        <v>2024: Добрянский городской округ Пермского края: г. Добрянка, ул. Советская, д. 87/3</v>
      </c>
      <c r="J314" t="str">
        <f t="shared" si="20"/>
        <v>г. Добрянка, ул. Советская, д. 87/3: 2024: ГВС</v>
      </c>
      <c r="K314" s="167" t="s">
        <v>1052</v>
      </c>
      <c r="L314" s="166" t="s">
        <v>2561</v>
      </c>
      <c r="M314" t="str">
        <f t="shared" si="21"/>
        <v>г. Добрянка, ул. Советская, д. 87/3: ГВС</v>
      </c>
      <c r="N314" s="166" t="e">
        <f>VLOOKUP(M314,#REF!,2,0)</f>
        <v>#REF!</v>
      </c>
      <c r="O314" t="e">
        <f t="shared" si="22"/>
        <v>#REF!</v>
      </c>
    </row>
    <row r="315" spans="1:15" x14ac:dyDescent="0.25">
      <c r="A315" s="2">
        <f t="shared" si="18"/>
        <v>314</v>
      </c>
      <c r="B315" s="81" t="s">
        <v>1082</v>
      </c>
      <c r="C315" t="s">
        <v>1628</v>
      </c>
      <c r="D315" s="1" t="s">
        <v>117</v>
      </c>
      <c r="E315" s="166">
        <v>45657</v>
      </c>
      <c r="F315" s="166">
        <v>45657</v>
      </c>
      <c r="G315" t="s">
        <v>1076</v>
      </c>
      <c r="H315" t="s">
        <v>1076</v>
      </c>
      <c r="I315" t="str">
        <f t="shared" si="19"/>
        <v>2024: Добрянский городской округ Пермского края: г. Добрянка, ул. Энергетиков, д. 15А</v>
      </c>
      <c r="J315" t="str">
        <f t="shared" si="20"/>
        <v>г. Добрянка, ул. Энергетиков, д. 15А: 2024: ТЕП</v>
      </c>
      <c r="K315" s="167" t="s">
        <v>1052</v>
      </c>
      <c r="L315" s="166" t="s">
        <v>2561</v>
      </c>
      <c r="M315" t="str">
        <f t="shared" si="21"/>
        <v>г. Добрянка, ул. Энергетиков, д. 15А: ТЕП</v>
      </c>
      <c r="N315" s="166" t="e">
        <f>VLOOKUP(M315,#REF!,2,0)</f>
        <v>#REF!</v>
      </c>
      <c r="O315" t="e">
        <f t="shared" si="22"/>
        <v>#REF!</v>
      </c>
    </row>
    <row r="316" spans="1:15" x14ac:dyDescent="0.25">
      <c r="A316" s="2">
        <f t="shared" si="18"/>
        <v>315</v>
      </c>
      <c r="B316" s="81" t="s">
        <v>1082</v>
      </c>
      <c r="C316" t="s">
        <v>1628</v>
      </c>
      <c r="D316" s="1" t="s">
        <v>144</v>
      </c>
      <c r="E316" s="166">
        <v>45657</v>
      </c>
      <c r="F316" s="166">
        <v>45657</v>
      </c>
      <c r="G316" t="s">
        <v>1076</v>
      </c>
      <c r="H316" t="s">
        <v>1076</v>
      </c>
      <c r="I316" t="str">
        <f t="shared" si="19"/>
        <v>2024: Добрянский городской округ Пермского края: г. Добрянка, ул. Энергетиков, д. 15А</v>
      </c>
      <c r="J316" t="str">
        <f t="shared" si="20"/>
        <v>г. Добрянка, ул. Энергетиков, д. 15А: 2024: ХВС</v>
      </c>
      <c r="K316" s="167" t="s">
        <v>1052</v>
      </c>
      <c r="L316" s="166" t="s">
        <v>2561</v>
      </c>
      <c r="M316" t="str">
        <f t="shared" si="21"/>
        <v>г. Добрянка, ул. Энергетиков, д. 15А: ХВС</v>
      </c>
      <c r="N316" s="166" t="e">
        <f>VLOOKUP(M316,#REF!,2,0)</f>
        <v>#REF!</v>
      </c>
      <c r="O316" t="e">
        <f t="shared" si="22"/>
        <v>#REF!</v>
      </c>
    </row>
    <row r="317" spans="1:15" x14ac:dyDescent="0.25">
      <c r="A317" s="2">
        <f t="shared" si="18"/>
        <v>316</v>
      </c>
      <c r="B317" s="81" t="s">
        <v>1082</v>
      </c>
      <c r="C317" t="s">
        <v>1628</v>
      </c>
      <c r="D317" s="1" t="s">
        <v>149</v>
      </c>
      <c r="E317" s="166">
        <v>45657</v>
      </c>
      <c r="F317" s="166">
        <v>45657</v>
      </c>
      <c r="G317" t="s">
        <v>1076</v>
      </c>
      <c r="H317" t="s">
        <v>1076</v>
      </c>
      <c r="I317" t="str">
        <f t="shared" si="19"/>
        <v>2024: Добрянский городской округ Пермского края: г. Добрянка, ул. Энергетиков, д. 15А</v>
      </c>
      <c r="J317" t="str">
        <f t="shared" si="20"/>
        <v>г. Добрянка, ул. Энергетиков, д. 15А: 2024: ГВС</v>
      </c>
      <c r="K317" s="167" t="s">
        <v>1052</v>
      </c>
      <c r="L317" s="166" t="s">
        <v>2561</v>
      </c>
      <c r="M317" t="str">
        <f t="shared" si="21"/>
        <v>г. Добрянка, ул. Энергетиков, д. 15А: ГВС</v>
      </c>
      <c r="N317" s="166" t="e">
        <f>VLOOKUP(M317,#REF!,2,0)</f>
        <v>#REF!</v>
      </c>
      <c r="O317" t="e">
        <f t="shared" ref="O317:O380" si="23">E317=N317</f>
        <v>#REF!</v>
      </c>
    </row>
    <row r="318" spans="1:15" x14ac:dyDescent="0.25">
      <c r="A318" s="2">
        <f t="shared" si="18"/>
        <v>317</v>
      </c>
      <c r="B318" s="81" t="s">
        <v>1082</v>
      </c>
      <c r="C318" t="s">
        <v>119</v>
      </c>
      <c r="D318" s="1" t="s">
        <v>134</v>
      </c>
      <c r="E318" s="166">
        <v>45657</v>
      </c>
      <c r="F318" s="166"/>
      <c r="G318" t="s">
        <v>1076</v>
      </c>
      <c r="H318" t="s">
        <v>1076</v>
      </c>
      <c r="I318" t="str">
        <f t="shared" si="19"/>
        <v>2024: Добрянский городской округ Пермского края: пгт Полазна, ул. 50 лет Октября, д. 15</v>
      </c>
      <c r="J318" t="str">
        <f t="shared" si="20"/>
        <v>пгт Полазна, ул. 50 лет Октября, д. 15: 2024: ГАЗ</v>
      </c>
      <c r="K318" s="167" t="s">
        <v>1052</v>
      </c>
      <c r="L318" s="166" t="s">
        <v>2561</v>
      </c>
      <c r="M318" t="str">
        <f t="shared" si="21"/>
        <v>пгт Полазна, ул. 50 лет Октября, д. 15: ГАЗ</v>
      </c>
      <c r="N318" s="166" t="e">
        <f>VLOOKUP(M318,#REF!,2,0)</f>
        <v>#REF!</v>
      </c>
      <c r="O318" t="e">
        <f t="shared" si="23"/>
        <v>#REF!</v>
      </c>
    </row>
    <row r="319" spans="1:15" x14ac:dyDescent="0.25">
      <c r="A319" s="2">
        <f t="shared" si="18"/>
        <v>318</v>
      </c>
      <c r="B319" s="81" t="s">
        <v>1082</v>
      </c>
      <c r="C319" t="s">
        <v>191</v>
      </c>
      <c r="D319" s="1" t="s">
        <v>248</v>
      </c>
      <c r="E319" s="166">
        <v>45657</v>
      </c>
      <c r="F319" s="166"/>
      <c r="G319" t="s">
        <v>1076</v>
      </c>
      <c r="H319" t="s">
        <v>1076</v>
      </c>
      <c r="I319" t="str">
        <f t="shared" si="19"/>
        <v>2024: Добрянский городской округ Пермского края: пгт Полазна, ул. Дружбы, д. 12</v>
      </c>
      <c r="J319" t="str">
        <f t="shared" si="20"/>
        <v>пгт Полазна, ул. Дружбы, д. 12: 2024: РК</v>
      </c>
      <c r="K319" s="167" t="s">
        <v>1051</v>
      </c>
      <c r="L319" s="166" t="s">
        <v>2561</v>
      </c>
      <c r="M319" t="str">
        <f t="shared" si="21"/>
        <v>пгт Полазна, ул. Дружбы, д. 12: РК</v>
      </c>
      <c r="N319" s="166" t="e">
        <f>VLOOKUP(M319,#REF!,2,0)</f>
        <v>#REF!</v>
      </c>
      <c r="O319" t="e">
        <f t="shared" si="23"/>
        <v>#REF!</v>
      </c>
    </row>
    <row r="320" spans="1:15" x14ac:dyDescent="0.25">
      <c r="A320" s="2">
        <f t="shared" si="18"/>
        <v>319</v>
      </c>
      <c r="B320" s="81" t="s">
        <v>1082</v>
      </c>
      <c r="C320" t="s">
        <v>1543</v>
      </c>
      <c r="D320" s="1" t="s">
        <v>842</v>
      </c>
      <c r="E320" s="166">
        <v>45657</v>
      </c>
      <c r="F320" s="166">
        <v>45657</v>
      </c>
      <c r="G320" t="s">
        <v>1076</v>
      </c>
      <c r="H320" t="s">
        <v>1076</v>
      </c>
      <c r="I320" t="str">
        <f t="shared" si="19"/>
        <v>2024: Добрянский городской округ Пермского края: пгт Полазна, ул. Дружбы, д. 7</v>
      </c>
      <c r="J320" t="str">
        <f t="shared" si="20"/>
        <v>пгт Полазна, ул. Дружбы, д. 7: 2024: ИО</v>
      </c>
      <c r="K320" s="167" t="s">
        <v>1052</v>
      </c>
      <c r="L320" s="166" t="s">
        <v>2561</v>
      </c>
      <c r="M320" t="str">
        <f t="shared" si="21"/>
        <v>пгт Полазна, ул. Дружбы, д. 7: ИО</v>
      </c>
      <c r="N320" s="166" t="e">
        <f>VLOOKUP(M320,#REF!,2,0)</f>
        <v>#REF!</v>
      </c>
      <c r="O320" t="e">
        <f t="shared" si="23"/>
        <v>#REF!</v>
      </c>
    </row>
    <row r="321" spans="1:15" x14ac:dyDescent="0.25">
      <c r="A321" s="2">
        <f t="shared" si="18"/>
        <v>320</v>
      </c>
      <c r="B321" s="81" t="s">
        <v>1083</v>
      </c>
      <c r="C321" t="s">
        <v>12</v>
      </c>
      <c r="D321" s="1" t="s">
        <v>63</v>
      </c>
      <c r="E321" s="166">
        <v>45657</v>
      </c>
      <c r="F321" s="166"/>
      <c r="G321" t="s">
        <v>1076</v>
      </c>
      <c r="H321" t="s">
        <v>1076</v>
      </c>
      <c r="I321" t="str">
        <f t="shared" si="19"/>
        <v>2024: Ильинский городской округ Пермского края: п. Ильинский, ул. Бутырина, д. 5</v>
      </c>
      <c r="J321" t="str">
        <f t="shared" si="20"/>
        <v>п. Ильинский, ул. Бутырина, д. 5: 2024: ЭЛ</v>
      </c>
      <c r="K321" s="167" t="s">
        <v>1051</v>
      </c>
      <c r="L321" s="166" t="s">
        <v>2561</v>
      </c>
      <c r="M321" t="str">
        <f t="shared" si="21"/>
        <v>п. Ильинский, ул. Бутырина, д. 5: ЭЛ</v>
      </c>
      <c r="N321" s="166" t="e">
        <f>VLOOKUP(M321,#REF!,2,0)</f>
        <v>#REF!</v>
      </c>
      <c r="O321" t="e">
        <f t="shared" si="23"/>
        <v>#REF!</v>
      </c>
    </row>
    <row r="322" spans="1:15" x14ac:dyDescent="0.25">
      <c r="A322" s="2">
        <f t="shared" ref="A322:A385" si="24">ROW()-1</f>
        <v>321</v>
      </c>
      <c r="B322" s="81" t="s">
        <v>1084</v>
      </c>
      <c r="C322" t="s">
        <v>255</v>
      </c>
      <c r="D322" s="1" t="s">
        <v>280</v>
      </c>
      <c r="E322" s="166">
        <v>45657</v>
      </c>
      <c r="F322" s="166"/>
      <c r="G322" t="s">
        <v>1076</v>
      </c>
      <c r="H322" t="s">
        <v>1076</v>
      </c>
      <c r="I322" t="str">
        <f t="shared" ref="I322:I385" si="25">IF(ISBLANK(E322),"",CONCATENATE(YEAR(E322),": ",B322,": ",C322,))</f>
        <v>2024: Карагайский муниципальный округ Пермского края: п. Менделеево, ул. Ленина, д. 31</v>
      </c>
      <c r="J322" t="str">
        <f t="shared" ref="J322:J385" si="26">IF(ISBLANK(E322),"",CONCATENATE(C322,": ",YEAR(E322),": ",D322))</f>
        <v>п. Менделеево, ул. Ленина, д. 31: 2024: Рфа</v>
      </c>
      <c r="K322" s="167" t="s">
        <v>1051</v>
      </c>
      <c r="L322" s="166" t="s">
        <v>2561</v>
      </c>
      <c r="M322" t="str">
        <f t="shared" ref="M322:M385" si="27">IF(ISBLANK(D322),"",CONCATENATE(C322,": ",D322))</f>
        <v>п. Менделеево, ул. Ленина, д. 31: Рфа</v>
      </c>
      <c r="N322" s="166" t="e">
        <f>VLOOKUP(M322,#REF!,2,0)</f>
        <v>#REF!</v>
      </c>
      <c r="O322" t="e">
        <f t="shared" si="23"/>
        <v>#REF!</v>
      </c>
    </row>
    <row r="323" spans="1:15" x14ac:dyDescent="0.25">
      <c r="A323" s="2">
        <f t="shared" si="24"/>
        <v>322</v>
      </c>
      <c r="B323" s="81" t="s">
        <v>1084</v>
      </c>
      <c r="C323" t="s">
        <v>255</v>
      </c>
      <c r="D323" s="1" t="s">
        <v>296</v>
      </c>
      <c r="E323" s="166">
        <v>45657</v>
      </c>
      <c r="F323" s="166"/>
      <c r="G323" t="s">
        <v>1076</v>
      </c>
      <c r="H323" t="s">
        <v>1076</v>
      </c>
      <c r="I323" t="str">
        <f t="shared" si="25"/>
        <v>2024: Карагайский муниципальный округ Пермского края: п. Менделеево, ул. Ленина, д. 31</v>
      </c>
      <c r="J323" t="str">
        <f t="shared" si="26"/>
        <v>п. Менделеево, ул. Ленина, д. 31: 2024: РФ</v>
      </c>
      <c r="K323" s="167" t="s">
        <v>1051</v>
      </c>
      <c r="L323" s="166" t="s">
        <v>2561</v>
      </c>
      <c r="M323" t="str">
        <f t="shared" si="27"/>
        <v>п. Менделеево, ул. Ленина, д. 31: РФ</v>
      </c>
      <c r="N323" s="166" t="e">
        <f>VLOOKUP(M323,#REF!,2,0)</f>
        <v>#REF!</v>
      </c>
      <c r="O323" t="e">
        <f t="shared" si="23"/>
        <v>#REF!</v>
      </c>
    </row>
    <row r="324" spans="1:15" x14ac:dyDescent="0.25">
      <c r="A324" s="2">
        <f t="shared" si="24"/>
        <v>323</v>
      </c>
      <c r="B324" s="81" t="s">
        <v>1087</v>
      </c>
      <c r="C324" t="s">
        <v>192</v>
      </c>
      <c r="D324" s="1" t="s">
        <v>248</v>
      </c>
      <c r="E324" s="166">
        <v>45657</v>
      </c>
      <c r="F324" s="166"/>
      <c r="G324" t="s">
        <v>1076</v>
      </c>
      <c r="H324" t="s">
        <v>1076</v>
      </c>
      <c r="I324" t="str">
        <f t="shared" si="25"/>
        <v>2024: Краснокамский городской округ Пермского края: г. Краснокамск, пер. Василия Шваи, д. 2</v>
      </c>
      <c r="J324" t="str">
        <f t="shared" si="26"/>
        <v>г. Краснокамск, пер. Василия Шваи, д. 2: 2024: РК</v>
      </c>
      <c r="K324" s="167" t="s">
        <v>1051</v>
      </c>
      <c r="L324" s="166" t="s">
        <v>2561</v>
      </c>
      <c r="M324" t="str">
        <f t="shared" si="27"/>
        <v>г. Краснокамск, пер. Василия Шваи, д. 2: РК</v>
      </c>
      <c r="N324" s="166" t="e">
        <f>VLOOKUP(M324,#REF!,2,0)</f>
        <v>#REF!</v>
      </c>
      <c r="O324" t="e">
        <f t="shared" si="23"/>
        <v>#REF!</v>
      </c>
    </row>
    <row r="325" spans="1:15" x14ac:dyDescent="0.25">
      <c r="A325" s="2">
        <f t="shared" si="24"/>
        <v>324</v>
      </c>
      <c r="B325" s="81" t="s">
        <v>1087</v>
      </c>
      <c r="C325" t="s">
        <v>193</v>
      </c>
      <c r="D325" s="1" t="s">
        <v>248</v>
      </c>
      <c r="E325" s="166">
        <v>45657</v>
      </c>
      <c r="F325" s="166"/>
      <c r="G325" t="s">
        <v>1076</v>
      </c>
      <c r="H325" t="s">
        <v>1076</v>
      </c>
      <c r="I325" t="str">
        <f t="shared" si="25"/>
        <v>2024: Краснокамский городской округ Пермского края: г. Краснокамск, пр-т Мира, д. 7</v>
      </c>
      <c r="J325" t="str">
        <f t="shared" si="26"/>
        <v>г. Краснокамск, пр-т Мира, д. 7: 2024: РК</v>
      </c>
      <c r="K325" s="167" t="s">
        <v>1051</v>
      </c>
      <c r="L325" s="166" t="s">
        <v>2561</v>
      </c>
      <c r="M325" t="str">
        <f t="shared" si="27"/>
        <v>г. Краснокамск, пр-т Мира, д. 7: РК</v>
      </c>
      <c r="N325" s="166" t="e">
        <f>VLOOKUP(M325,#REF!,2,0)</f>
        <v>#REF!</v>
      </c>
      <c r="O325" t="e">
        <f t="shared" si="23"/>
        <v>#REF!</v>
      </c>
    </row>
    <row r="326" spans="1:15" x14ac:dyDescent="0.25">
      <c r="A326" s="2">
        <f t="shared" si="24"/>
        <v>325</v>
      </c>
      <c r="B326" s="81" t="s">
        <v>1087</v>
      </c>
      <c r="C326" t="s">
        <v>1533</v>
      </c>
      <c r="D326" s="1" t="s">
        <v>1050</v>
      </c>
      <c r="E326" s="166">
        <v>45657</v>
      </c>
      <c r="F326" s="166">
        <v>45657</v>
      </c>
      <c r="G326" t="s">
        <v>1076</v>
      </c>
      <c r="H326" t="s">
        <v>1076</v>
      </c>
      <c r="I326" t="str">
        <f t="shared" si="25"/>
        <v>2024: Краснокамский городской округ Пермского края: г. Краснокамск, ул. 50 лет Октября, д. 11</v>
      </c>
      <c r="J326" t="str">
        <f t="shared" si="26"/>
        <v>г. Краснокамск, ул. 50 лет Октября, д. 11: 2024: РФа</v>
      </c>
      <c r="K326" s="167" t="s">
        <v>1051</v>
      </c>
      <c r="L326" s="166" t="s">
        <v>2561</v>
      </c>
      <c r="M326" t="str">
        <f t="shared" si="27"/>
        <v>г. Краснокамск, ул. 50 лет Октября, д. 11: РФа</v>
      </c>
      <c r="N326" s="166" t="e">
        <f>VLOOKUP(M326,#REF!,2,0)</f>
        <v>#REF!</v>
      </c>
      <c r="O326" t="e">
        <f t="shared" si="23"/>
        <v>#REF!</v>
      </c>
    </row>
    <row r="327" spans="1:15" x14ac:dyDescent="0.25">
      <c r="A327" s="2">
        <f t="shared" si="24"/>
        <v>326</v>
      </c>
      <c r="B327" s="81" t="s">
        <v>1087</v>
      </c>
      <c r="C327" t="s">
        <v>1533</v>
      </c>
      <c r="D327" s="1" t="s">
        <v>181</v>
      </c>
      <c r="E327" s="166">
        <v>45657</v>
      </c>
      <c r="F327" s="166">
        <v>45657</v>
      </c>
      <c r="G327">
        <v>1</v>
      </c>
      <c r="H327">
        <v>0</v>
      </c>
      <c r="I327" t="str">
        <f t="shared" si="25"/>
        <v>2024: Краснокамский городской округ Пермского края: г. Краснокамск, ул. 50 лет Октября, д. 11</v>
      </c>
      <c r="J327" t="str">
        <f t="shared" si="26"/>
        <v>г. Краснокамск, ул. 50 лет Октября, д. 11: 2024: РЛ</v>
      </c>
      <c r="K327" s="167" t="s">
        <v>1051</v>
      </c>
      <c r="L327" s="166" t="s">
        <v>2561</v>
      </c>
      <c r="M327" t="str">
        <f t="shared" si="27"/>
        <v>г. Краснокамск, ул. 50 лет Октября, д. 11: РЛ</v>
      </c>
      <c r="N327" s="166" t="e">
        <f>VLOOKUP(M327,#REF!,2,0)</f>
        <v>#REF!</v>
      </c>
      <c r="O327" t="e">
        <f t="shared" si="23"/>
        <v>#REF!</v>
      </c>
    </row>
    <row r="328" spans="1:15" x14ac:dyDescent="0.25">
      <c r="A328" s="2">
        <f t="shared" si="24"/>
        <v>327</v>
      </c>
      <c r="B328" s="81" t="s">
        <v>1087</v>
      </c>
      <c r="C328" t="s">
        <v>15</v>
      </c>
      <c r="D328" s="1" t="s">
        <v>63</v>
      </c>
      <c r="E328" s="166">
        <v>45657</v>
      </c>
      <c r="F328" s="166"/>
      <c r="G328" t="s">
        <v>1076</v>
      </c>
      <c r="H328" t="s">
        <v>1076</v>
      </c>
      <c r="I328" t="str">
        <f t="shared" si="25"/>
        <v>2024: Краснокамский городской округ Пермского края: г. Краснокамск, ул. Большевистская, д. 27</v>
      </c>
      <c r="J328" t="str">
        <f t="shared" si="26"/>
        <v>г. Краснокамск, ул. Большевистская, д. 27: 2024: ЭЛ</v>
      </c>
      <c r="K328" s="167" t="s">
        <v>1051</v>
      </c>
      <c r="L328" s="166" t="s">
        <v>2561</v>
      </c>
      <c r="M328" t="str">
        <f t="shared" si="27"/>
        <v>г. Краснокамск, ул. Большевистская, д. 27: ЭЛ</v>
      </c>
      <c r="N328" s="166" t="e">
        <f>VLOOKUP(M328,#REF!,2,0)</f>
        <v>#REF!</v>
      </c>
      <c r="O328" t="e">
        <f t="shared" si="23"/>
        <v>#REF!</v>
      </c>
    </row>
    <row r="329" spans="1:15" x14ac:dyDescent="0.25">
      <c r="A329" s="2">
        <f t="shared" si="24"/>
        <v>328</v>
      </c>
      <c r="B329" s="81" t="s">
        <v>1087</v>
      </c>
      <c r="C329" t="s">
        <v>16</v>
      </c>
      <c r="D329" s="1" t="s">
        <v>63</v>
      </c>
      <c r="E329" s="166">
        <v>45657</v>
      </c>
      <c r="F329" s="166"/>
      <c r="G329" t="s">
        <v>1076</v>
      </c>
      <c r="H329" t="s">
        <v>1076</v>
      </c>
      <c r="I329" t="str">
        <f t="shared" si="25"/>
        <v>2024: Краснокамский городской округ Пермского края: г. Краснокамск, ул. Дзержинского, д. 2А</v>
      </c>
      <c r="J329" t="str">
        <f t="shared" si="26"/>
        <v>г. Краснокамск, ул. Дзержинского, д. 2А: 2024: ЭЛ</v>
      </c>
      <c r="K329" s="167" t="s">
        <v>1051</v>
      </c>
      <c r="L329" s="166" t="s">
        <v>2561</v>
      </c>
      <c r="M329" t="str">
        <f t="shared" si="27"/>
        <v>г. Краснокамск, ул. Дзержинского, д. 2А: ЭЛ</v>
      </c>
      <c r="N329" s="166" t="e">
        <f>VLOOKUP(M329,#REF!,2,0)</f>
        <v>#REF!</v>
      </c>
      <c r="O329" t="e">
        <f t="shared" si="23"/>
        <v>#REF!</v>
      </c>
    </row>
    <row r="330" spans="1:15" x14ac:dyDescent="0.25">
      <c r="A330" s="2">
        <f t="shared" si="24"/>
        <v>329</v>
      </c>
      <c r="B330" s="81" t="s">
        <v>1087</v>
      </c>
      <c r="C330" t="s">
        <v>16</v>
      </c>
      <c r="D330" s="1" t="s">
        <v>117</v>
      </c>
      <c r="E330" s="166">
        <v>45657</v>
      </c>
      <c r="F330" s="166"/>
      <c r="G330" t="s">
        <v>1076</v>
      </c>
      <c r="H330" t="s">
        <v>1076</v>
      </c>
      <c r="I330" t="str">
        <f t="shared" si="25"/>
        <v>2024: Краснокамский городской округ Пермского края: г. Краснокамск, ул. Дзержинского, д. 2А</v>
      </c>
      <c r="J330" t="str">
        <f t="shared" si="26"/>
        <v>г. Краснокамск, ул. Дзержинского, д. 2А: 2024: ТЕП</v>
      </c>
      <c r="K330" s="167" t="s">
        <v>1051</v>
      </c>
      <c r="L330" s="166" t="s">
        <v>2561</v>
      </c>
      <c r="M330" t="str">
        <f t="shared" si="27"/>
        <v>г. Краснокамск, ул. Дзержинского, д. 2А: ТЕП</v>
      </c>
      <c r="N330" s="166" t="e">
        <f>VLOOKUP(M330,#REF!,2,0)</f>
        <v>#REF!</v>
      </c>
      <c r="O330" t="e">
        <f t="shared" si="23"/>
        <v>#REF!</v>
      </c>
    </row>
    <row r="331" spans="1:15" x14ac:dyDescent="0.25">
      <c r="A331" s="2">
        <f t="shared" si="24"/>
        <v>330</v>
      </c>
      <c r="B331" s="81" t="s">
        <v>1087</v>
      </c>
      <c r="C331" t="s">
        <v>16</v>
      </c>
      <c r="D331" s="1" t="s">
        <v>144</v>
      </c>
      <c r="E331" s="166">
        <v>45657</v>
      </c>
      <c r="F331" s="166"/>
      <c r="G331" t="s">
        <v>1076</v>
      </c>
      <c r="H331" t="s">
        <v>1076</v>
      </c>
      <c r="I331" t="str">
        <f t="shared" si="25"/>
        <v>2024: Краснокамский городской округ Пермского края: г. Краснокамск, ул. Дзержинского, д. 2А</v>
      </c>
      <c r="J331" t="str">
        <f t="shared" si="26"/>
        <v>г. Краснокамск, ул. Дзержинского, д. 2А: 2024: ХВС</v>
      </c>
      <c r="K331" s="167" t="s">
        <v>1051</v>
      </c>
      <c r="L331" s="166" t="s">
        <v>2561</v>
      </c>
      <c r="M331" t="str">
        <f t="shared" si="27"/>
        <v>г. Краснокамск, ул. Дзержинского, д. 2А: ХВС</v>
      </c>
      <c r="N331" s="166" t="e">
        <f>VLOOKUP(M331,#REF!,2,0)</f>
        <v>#REF!</v>
      </c>
      <c r="O331" t="e">
        <f t="shared" si="23"/>
        <v>#REF!</v>
      </c>
    </row>
    <row r="332" spans="1:15" x14ac:dyDescent="0.25">
      <c r="A332" s="2">
        <f t="shared" si="24"/>
        <v>331</v>
      </c>
      <c r="B332" s="81" t="s">
        <v>1087</v>
      </c>
      <c r="C332" t="s">
        <v>16</v>
      </c>
      <c r="D332" s="1" t="s">
        <v>248</v>
      </c>
      <c r="E332" s="166">
        <v>45657</v>
      </c>
      <c r="F332" s="166"/>
      <c r="G332" t="s">
        <v>1076</v>
      </c>
      <c r="H332" t="s">
        <v>1076</v>
      </c>
      <c r="I332" t="str">
        <f t="shared" si="25"/>
        <v>2024: Краснокамский городской округ Пермского края: г. Краснокамск, ул. Дзержинского, д. 2А</v>
      </c>
      <c r="J332" t="str">
        <f t="shared" si="26"/>
        <v>г. Краснокамск, ул. Дзержинского, д. 2А: 2024: РК</v>
      </c>
      <c r="K332" s="167" t="s">
        <v>1051</v>
      </c>
      <c r="L332" s="166" t="s">
        <v>2561</v>
      </c>
      <c r="M332" t="str">
        <f t="shared" si="27"/>
        <v>г. Краснокамск, ул. Дзержинского, д. 2А: РК</v>
      </c>
      <c r="N332" s="166" t="e">
        <f>VLOOKUP(M332,#REF!,2,0)</f>
        <v>#REF!</v>
      </c>
      <c r="O332" t="e">
        <f t="shared" si="23"/>
        <v>#REF!</v>
      </c>
    </row>
    <row r="333" spans="1:15" x14ac:dyDescent="0.25">
      <c r="A333" s="2">
        <f t="shared" si="24"/>
        <v>332</v>
      </c>
      <c r="B333" s="81" t="s">
        <v>1087</v>
      </c>
      <c r="C333" t="s">
        <v>82</v>
      </c>
      <c r="D333" s="1" t="s">
        <v>117</v>
      </c>
      <c r="E333" s="166">
        <v>45657</v>
      </c>
      <c r="F333" s="166"/>
      <c r="G333" t="s">
        <v>1076</v>
      </c>
      <c r="H333" t="s">
        <v>1076</v>
      </c>
      <c r="I333" t="str">
        <f t="shared" si="25"/>
        <v>2024: Краснокамский городской округ Пермского края: г. Краснокамск, ул. Карла Маркса, д. 15</v>
      </c>
      <c r="J333" t="str">
        <f t="shared" si="26"/>
        <v>г. Краснокамск, ул. Карла Маркса, д. 15: 2024: ТЕП</v>
      </c>
      <c r="K333" s="167" t="s">
        <v>1052</v>
      </c>
      <c r="L333" s="166" t="s">
        <v>2561</v>
      </c>
      <c r="M333" t="str">
        <f t="shared" si="27"/>
        <v>г. Краснокамск, ул. Карла Маркса, д. 15: ТЕП</v>
      </c>
      <c r="N333" s="166" t="e">
        <f>VLOOKUP(M333,#REF!,2,0)</f>
        <v>#REF!</v>
      </c>
      <c r="O333" t="e">
        <f t="shared" si="23"/>
        <v>#REF!</v>
      </c>
    </row>
    <row r="334" spans="1:15" x14ac:dyDescent="0.25">
      <c r="A334" s="2">
        <f t="shared" si="24"/>
        <v>333</v>
      </c>
      <c r="B334" s="81" t="s">
        <v>1087</v>
      </c>
      <c r="C334" t="s">
        <v>82</v>
      </c>
      <c r="D334" s="1" t="s">
        <v>144</v>
      </c>
      <c r="E334" s="166">
        <v>45657</v>
      </c>
      <c r="F334" s="166"/>
      <c r="G334" t="s">
        <v>1076</v>
      </c>
      <c r="H334" t="s">
        <v>1076</v>
      </c>
      <c r="I334" t="str">
        <f t="shared" si="25"/>
        <v>2024: Краснокамский городской округ Пермского края: г. Краснокамск, ул. Карла Маркса, д. 15</v>
      </c>
      <c r="J334" t="str">
        <f t="shared" si="26"/>
        <v>г. Краснокамск, ул. Карла Маркса, д. 15: 2024: ХВС</v>
      </c>
      <c r="K334" s="167" t="s">
        <v>1052</v>
      </c>
      <c r="L334" s="166" t="s">
        <v>2561</v>
      </c>
      <c r="M334" t="str">
        <f t="shared" si="27"/>
        <v>г. Краснокамск, ул. Карла Маркса, д. 15: ХВС</v>
      </c>
      <c r="N334" s="166" t="e">
        <f>VLOOKUP(M334,#REF!,2,0)</f>
        <v>#REF!</v>
      </c>
      <c r="O334" t="e">
        <f t="shared" si="23"/>
        <v>#REF!</v>
      </c>
    </row>
    <row r="335" spans="1:15" x14ac:dyDescent="0.25">
      <c r="A335" s="2">
        <f t="shared" si="24"/>
        <v>334</v>
      </c>
      <c r="B335" s="81" t="s">
        <v>1087</v>
      </c>
      <c r="C335" t="s">
        <v>82</v>
      </c>
      <c r="D335" s="1" t="s">
        <v>159</v>
      </c>
      <c r="E335" s="166">
        <v>45657</v>
      </c>
      <c r="F335" s="166"/>
      <c r="G335" t="s">
        <v>1076</v>
      </c>
      <c r="H335" t="s">
        <v>1076</v>
      </c>
      <c r="I335" t="str">
        <f t="shared" si="25"/>
        <v>2024: Краснокамский городской округ Пермского края: г. Краснокамск, ул. Карла Маркса, д. 15</v>
      </c>
      <c r="J335" t="str">
        <f t="shared" si="26"/>
        <v>г. Краснокамск, ул. Карла Маркса, д. 15: 2024: ВОД</v>
      </c>
      <c r="K335" s="167" t="s">
        <v>1052</v>
      </c>
      <c r="L335" s="166" t="s">
        <v>2561</v>
      </c>
      <c r="M335" t="str">
        <f t="shared" si="27"/>
        <v>г. Краснокамск, ул. Карла Маркса, д. 15: ВОД</v>
      </c>
      <c r="N335" s="166" t="e">
        <f>VLOOKUP(M335,#REF!,2,0)</f>
        <v>#REF!</v>
      </c>
      <c r="O335" t="e">
        <f t="shared" si="23"/>
        <v>#REF!</v>
      </c>
    </row>
    <row r="336" spans="1:15" x14ac:dyDescent="0.25">
      <c r="A336" s="2">
        <f t="shared" si="24"/>
        <v>335</v>
      </c>
      <c r="B336" s="81" t="s">
        <v>1087</v>
      </c>
      <c r="C336" t="s">
        <v>17</v>
      </c>
      <c r="D336" s="1" t="s">
        <v>63</v>
      </c>
      <c r="E336" s="166">
        <v>45657</v>
      </c>
      <c r="F336" s="166"/>
      <c r="G336" t="s">
        <v>1076</v>
      </c>
      <c r="H336" t="s">
        <v>1076</v>
      </c>
      <c r="I336" t="str">
        <f t="shared" si="25"/>
        <v>2024: Краснокамский городской округ Пермского края: г. Краснокамск, ул. Карла Маркса, д. 9</v>
      </c>
      <c r="J336" t="str">
        <f t="shared" si="26"/>
        <v>г. Краснокамск, ул. Карла Маркса, д. 9: 2024: ЭЛ</v>
      </c>
      <c r="K336" s="167" t="s">
        <v>1051</v>
      </c>
      <c r="L336" s="166" t="s">
        <v>2561</v>
      </c>
      <c r="M336" t="str">
        <f t="shared" si="27"/>
        <v>г. Краснокамск, ул. Карла Маркса, д. 9: ЭЛ</v>
      </c>
      <c r="N336" s="166" t="e">
        <f>VLOOKUP(M336,#REF!,2,0)</f>
        <v>#REF!</v>
      </c>
      <c r="O336" t="e">
        <f t="shared" si="23"/>
        <v>#REF!</v>
      </c>
    </row>
    <row r="337" spans="1:15" x14ac:dyDescent="0.25">
      <c r="A337" s="2">
        <f t="shared" si="24"/>
        <v>336</v>
      </c>
      <c r="B337" s="81" t="s">
        <v>1087</v>
      </c>
      <c r="C337" t="s">
        <v>17</v>
      </c>
      <c r="D337" s="1" t="s">
        <v>248</v>
      </c>
      <c r="E337" s="166">
        <v>45657</v>
      </c>
      <c r="F337" s="166"/>
      <c r="G337" t="s">
        <v>1076</v>
      </c>
      <c r="H337" t="s">
        <v>1076</v>
      </c>
      <c r="I337" t="str">
        <f t="shared" si="25"/>
        <v>2024: Краснокамский городской округ Пермского края: г. Краснокамск, ул. Карла Маркса, д. 9</v>
      </c>
      <c r="J337" t="str">
        <f t="shared" si="26"/>
        <v>г. Краснокамск, ул. Карла Маркса, д. 9: 2024: РК</v>
      </c>
      <c r="K337" s="167" t="s">
        <v>1051</v>
      </c>
      <c r="L337" s="166" t="s">
        <v>2561</v>
      </c>
      <c r="M337" t="str">
        <f t="shared" si="27"/>
        <v>г. Краснокамск, ул. Карла Маркса, д. 9: РК</v>
      </c>
      <c r="N337" s="166" t="e">
        <f>VLOOKUP(M337,#REF!,2,0)</f>
        <v>#REF!</v>
      </c>
      <c r="O337" t="e">
        <f t="shared" si="23"/>
        <v>#REF!</v>
      </c>
    </row>
    <row r="338" spans="1:15" x14ac:dyDescent="0.25">
      <c r="A338" s="2">
        <f t="shared" si="24"/>
        <v>337</v>
      </c>
      <c r="B338" s="81" t="s">
        <v>1087</v>
      </c>
      <c r="C338" t="s">
        <v>194</v>
      </c>
      <c r="D338" s="1" t="s">
        <v>248</v>
      </c>
      <c r="E338" s="166">
        <v>45657</v>
      </c>
      <c r="F338" s="166"/>
      <c r="G338" t="s">
        <v>1076</v>
      </c>
      <c r="H338" t="s">
        <v>1076</v>
      </c>
      <c r="I338" t="str">
        <f t="shared" si="25"/>
        <v>2024: Краснокамский городской округ Пермского края: г. Краснокамск, ул. Ленина, д. 13</v>
      </c>
      <c r="J338" t="str">
        <f t="shared" si="26"/>
        <v>г. Краснокамск, ул. Ленина, д. 13: 2024: РК</v>
      </c>
      <c r="K338" s="167" t="s">
        <v>1051</v>
      </c>
      <c r="L338" s="166" t="s">
        <v>2561</v>
      </c>
      <c r="M338" t="str">
        <f t="shared" si="27"/>
        <v>г. Краснокамск, ул. Ленина, д. 13: РК</v>
      </c>
      <c r="N338" s="166" t="e">
        <f>VLOOKUP(M338,#REF!,2,0)</f>
        <v>#REF!</v>
      </c>
      <c r="O338" t="e">
        <f t="shared" si="23"/>
        <v>#REF!</v>
      </c>
    </row>
    <row r="339" spans="1:15" x14ac:dyDescent="0.25">
      <c r="A339" s="2">
        <f t="shared" si="24"/>
        <v>338</v>
      </c>
      <c r="B339" s="81" t="s">
        <v>1087</v>
      </c>
      <c r="C339" t="s">
        <v>18</v>
      </c>
      <c r="D339" s="1" t="s">
        <v>63</v>
      </c>
      <c r="E339" s="166">
        <v>45657</v>
      </c>
      <c r="F339" s="166"/>
      <c r="G339" t="s">
        <v>1076</v>
      </c>
      <c r="H339" t="s">
        <v>1076</v>
      </c>
      <c r="I339" t="str">
        <f t="shared" si="25"/>
        <v>2024: Краснокамский городской округ Пермского края: г. Краснокамск, ул. Чапаева, д. 2</v>
      </c>
      <c r="J339" t="str">
        <f t="shared" si="26"/>
        <v>г. Краснокамск, ул. Чапаева, д. 2: 2024: ЭЛ</v>
      </c>
      <c r="K339" s="167" t="s">
        <v>1051</v>
      </c>
      <c r="L339" s="166" t="s">
        <v>2561</v>
      </c>
      <c r="M339" t="str">
        <f t="shared" si="27"/>
        <v>г. Краснокамск, ул. Чапаева, д. 2: ЭЛ</v>
      </c>
      <c r="N339" s="166" t="e">
        <f>VLOOKUP(M339,#REF!,2,0)</f>
        <v>#REF!</v>
      </c>
      <c r="O339" t="e">
        <f t="shared" si="23"/>
        <v>#REF!</v>
      </c>
    </row>
    <row r="340" spans="1:15" x14ac:dyDescent="0.25">
      <c r="A340" s="2">
        <f t="shared" si="24"/>
        <v>339</v>
      </c>
      <c r="B340" s="81" t="s">
        <v>1087</v>
      </c>
      <c r="C340" t="s">
        <v>18</v>
      </c>
      <c r="D340" s="1" t="s">
        <v>248</v>
      </c>
      <c r="E340" s="166">
        <v>45657</v>
      </c>
      <c r="F340" s="166"/>
      <c r="G340" t="s">
        <v>1076</v>
      </c>
      <c r="H340" t="s">
        <v>1076</v>
      </c>
      <c r="I340" t="str">
        <f t="shared" si="25"/>
        <v>2024: Краснокамский городской округ Пермского края: г. Краснокамск, ул. Чапаева, д. 2</v>
      </c>
      <c r="J340" t="str">
        <f t="shared" si="26"/>
        <v>г. Краснокамск, ул. Чапаева, д. 2: 2024: РК</v>
      </c>
      <c r="K340" s="167" t="s">
        <v>1051</v>
      </c>
      <c r="L340" s="166" t="s">
        <v>2561</v>
      </c>
      <c r="M340" t="str">
        <f t="shared" si="27"/>
        <v>г. Краснокамск, ул. Чапаева, д. 2: РК</v>
      </c>
      <c r="N340" s="166" t="e">
        <f>VLOOKUP(M340,#REF!,2,0)</f>
        <v>#REF!</v>
      </c>
      <c r="O340" t="e">
        <f t="shared" si="23"/>
        <v>#REF!</v>
      </c>
    </row>
    <row r="341" spans="1:15" x14ac:dyDescent="0.25">
      <c r="A341" s="2">
        <f t="shared" si="24"/>
        <v>340</v>
      </c>
      <c r="B341" s="81" t="s">
        <v>1087</v>
      </c>
      <c r="C341" t="s">
        <v>19</v>
      </c>
      <c r="D341" s="1" t="s">
        <v>63</v>
      </c>
      <c r="E341" s="166">
        <v>45657</v>
      </c>
      <c r="F341" s="166"/>
      <c r="G341" t="s">
        <v>1076</v>
      </c>
      <c r="H341" t="s">
        <v>1076</v>
      </c>
      <c r="I341" t="str">
        <f t="shared" si="25"/>
        <v>2024: Краснокамский городской округ Пермского края: г. Краснокамск, ул. Чехова, д. 3</v>
      </c>
      <c r="J341" t="str">
        <f t="shared" si="26"/>
        <v>г. Краснокамск, ул. Чехова, д. 3: 2024: ЭЛ</v>
      </c>
      <c r="K341" s="167" t="s">
        <v>1051</v>
      </c>
      <c r="L341" s="166" t="s">
        <v>2561</v>
      </c>
      <c r="M341" t="str">
        <f t="shared" si="27"/>
        <v>г. Краснокамск, ул. Чехова, д. 3: ЭЛ</v>
      </c>
      <c r="N341" s="166" t="e">
        <f>VLOOKUP(M341,#REF!,2,0)</f>
        <v>#REF!</v>
      </c>
      <c r="O341" t="e">
        <f t="shared" si="23"/>
        <v>#REF!</v>
      </c>
    </row>
    <row r="342" spans="1:15" x14ac:dyDescent="0.25">
      <c r="A342" s="2">
        <f t="shared" si="24"/>
        <v>341</v>
      </c>
      <c r="B342" s="81" t="s">
        <v>1087</v>
      </c>
      <c r="C342" t="s">
        <v>19</v>
      </c>
      <c r="D342" s="1" t="s">
        <v>144</v>
      </c>
      <c r="E342" s="166">
        <v>45657</v>
      </c>
      <c r="F342" s="166"/>
      <c r="G342" t="s">
        <v>1076</v>
      </c>
      <c r="H342" t="s">
        <v>1076</v>
      </c>
      <c r="I342" t="str">
        <f t="shared" si="25"/>
        <v>2024: Краснокамский городской округ Пермского края: г. Краснокамск, ул. Чехова, д. 3</v>
      </c>
      <c r="J342" t="str">
        <f t="shared" si="26"/>
        <v>г. Краснокамск, ул. Чехова, д. 3: 2024: ХВС</v>
      </c>
      <c r="K342" s="167" t="s">
        <v>1051</v>
      </c>
      <c r="L342" s="166" t="s">
        <v>2561</v>
      </c>
      <c r="M342" t="str">
        <f t="shared" si="27"/>
        <v>г. Краснокамск, ул. Чехова, д. 3: ХВС</v>
      </c>
      <c r="N342" s="166" t="e">
        <f>VLOOKUP(M342,#REF!,2,0)</f>
        <v>#REF!</v>
      </c>
      <c r="O342" t="e">
        <f t="shared" si="23"/>
        <v>#REF!</v>
      </c>
    </row>
    <row r="343" spans="1:15" x14ac:dyDescent="0.25">
      <c r="A343" s="2">
        <f t="shared" si="24"/>
        <v>342</v>
      </c>
      <c r="B343" s="81" t="s">
        <v>1087</v>
      </c>
      <c r="C343" t="s">
        <v>19</v>
      </c>
      <c r="D343" s="1" t="s">
        <v>159</v>
      </c>
      <c r="E343" s="166">
        <v>45657</v>
      </c>
      <c r="F343" s="166"/>
      <c r="G343" t="s">
        <v>1076</v>
      </c>
      <c r="H343" t="s">
        <v>1076</v>
      </c>
      <c r="I343" t="str">
        <f t="shared" si="25"/>
        <v>2024: Краснокамский городской округ Пермского края: г. Краснокамск, ул. Чехова, д. 3</v>
      </c>
      <c r="J343" t="str">
        <f t="shared" si="26"/>
        <v>г. Краснокамск, ул. Чехова, д. 3: 2024: ВОД</v>
      </c>
      <c r="K343" s="167" t="s">
        <v>1051</v>
      </c>
      <c r="L343" s="166" t="s">
        <v>2561</v>
      </c>
      <c r="M343" t="str">
        <f t="shared" si="27"/>
        <v>г. Краснокамск, ул. Чехова, д. 3: ВОД</v>
      </c>
      <c r="N343" s="166" t="e">
        <f>VLOOKUP(M343,#REF!,2,0)</f>
        <v>#REF!</v>
      </c>
      <c r="O343" t="e">
        <f t="shared" si="23"/>
        <v>#REF!</v>
      </c>
    </row>
    <row r="344" spans="1:15" x14ac:dyDescent="0.25">
      <c r="A344" s="2">
        <f t="shared" si="24"/>
        <v>343</v>
      </c>
      <c r="B344" s="81" t="s">
        <v>1087</v>
      </c>
      <c r="C344" t="s">
        <v>195</v>
      </c>
      <c r="D344" s="1" t="s">
        <v>248</v>
      </c>
      <c r="E344" s="166">
        <v>45657</v>
      </c>
      <c r="F344" s="166"/>
      <c r="G344" t="s">
        <v>1076</v>
      </c>
      <c r="H344" t="s">
        <v>1076</v>
      </c>
      <c r="I344" t="str">
        <f t="shared" si="25"/>
        <v>2024: Краснокамский городской округ Пермского края: г. Краснокамск, ул. Шоссейная, д. 4</v>
      </c>
      <c r="J344" t="str">
        <f t="shared" si="26"/>
        <v>г. Краснокамск, ул. Шоссейная, д. 4: 2024: РК</v>
      </c>
      <c r="K344" s="167" t="s">
        <v>1051</v>
      </c>
      <c r="L344" s="166" t="s">
        <v>2561</v>
      </c>
      <c r="M344" t="str">
        <f t="shared" si="27"/>
        <v>г. Краснокамск, ул. Шоссейная, д. 4: РК</v>
      </c>
      <c r="N344" s="166" t="e">
        <f>VLOOKUP(M344,#REF!,2,0)</f>
        <v>#REF!</v>
      </c>
      <c r="O344" t="e">
        <f t="shared" si="23"/>
        <v>#REF!</v>
      </c>
    </row>
    <row r="345" spans="1:15" x14ac:dyDescent="0.25">
      <c r="A345" s="2">
        <f t="shared" si="24"/>
        <v>344</v>
      </c>
      <c r="B345" s="81" t="s">
        <v>1087</v>
      </c>
      <c r="C345" t="s">
        <v>20</v>
      </c>
      <c r="D345" s="1" t="s">
        <v>63</v>
      </c>
      <c r="E345" s="166">
        <v>45657</v>
      </c>
      <c r="F345" s="166"/>
      <c r="G345" t="s">
        <v>1076</v>
      </c>
      <c r="H345" t="s">
        <v>1076</v>
      </c>
      <c r="I345" t="str">
        <f t="shared" si="25"/>
        <v>2024: Краснокамский городской округ Пермского края: п. Оверята, ул. Линейная, д. 5</v>
      </c>
      <c r="J345" t="str">
        <f t="shared" si="26"/>
        <v>п. Оверята, ул. Линейная, д. 5: 2024: ЭЛ</v>
      </c>
      <c r="K345" s="167" t="s">
        <v>1051</v>
      </c>
      <c r="L345" s="166" t="s">
        <v>2561</v>
      </c>
      <c r="M345" t="str">
        <f t="shared" si="27"/>
        <v>п. Оверята, ул. Линейная, д. 5: ЭЛ</v>
      </c>
      <c r="N345" s="166" t="e">
        <f>VLOOKUP(M345,#REF!,2,0)</f>
        <v>#REF!</v>
      </c>
      <c r="O345" t="e">
        <f t="shared" si="23"/>
        <v>#REF!</v>
      </c>
    </row>
    <row r="346" spans="1:15" x14ac:dyDescent="0.25">
      <c r="A346" s="2">
        <f t="shared" si="24"/>
        <v>345</v>
      </c>
      <c r="B346" s="81" t="s">
        <v>1087</v>
      </c>
      <c r="C346" t="s">
        <v>20</v>
      </c>
      <c r="D346" s="1" t="s">
        <v>144</v>
      </c>
      <c r="E346" s="166">
        <v>45657</v>
      </c>
      <c r="F346" s="166"/>
      <c r="G346" t="s">
        <v>1076</v>
      </c>
      <c r="H346" t="s">
        <v>1076</v>
      </c>
      <c r="I346" t="str">
        <f t="shared" si="25"/>
        <v>2024: Краснокамский городской округ Пермского края: п. Оверята, ул. Линейная, д. 5</v>
      </c>
      <c r="J346" t="str">
        <f t="shared" si="26"/>
        <v>п. Оверята, ул. Линейная, д. 5: 2024: ХВС</v>
      </c>
      <c r="K346" s="167" t="s">
        <v>1051</v>
      </c>
      <c r="L346" s="166" t="s">
        <v>2561</v>
      </c>
      <c r="M346" t="str">
        <f t="shared" si="27"/>
        <v>п. Оверята, ул. Линейная, д. 5: ХВС</v>
      </c>
      <c r="N346" s="166" t="e">
        <f>VLOOKUP(M346,#REF!,2,0)</f>
        <v>#REF!</v>
      </c>
      <c r="O346" t="e">
        <f t="shared" si="23"/>
        <v>#REF!</v>
      </c>
    </row>
    <row r="347" spans="1:15" x14ac:dyDescent="0.25">
      <c r="A347" s="2">
        <f t="shared" si="24"/>
        <v>346</v>
      </c>
      <c r="B347" s="81" t="s">
        <v>1087</v>
      </c>
      <c r="C347" t="s">
        <v>20</v>
      </c>
      <c r="D347" s="1" t="s">
        <v>159</v>
      </c>
      <c r="E347" s="166">
        <v>45657</v>
      </c>
      <c r="F347" s="166"/>
      <c r="G347" t="s">
        <v>1076</v>
      </c>
      <c r="H347" t="s">
        <v>1076</v>
      </c>
      <c r="I347" t="str">
        <f t="shared" si="25"/>
        <v>2024: Краснокамский городской округ Пермского края: п. Оверята, ул. Линейная, д. 5</v>
      </c>
      <c r="J347" t="str">
        <f t="shared" si="26"/>
        <v>п. Оверята, ул. Линейная, д. 5: 2024: ВОД</v>
      </c>
      <c r="K347" s="167" t="s">
        <v>1051</v>
      </c>
      <c r="L347" s="166" t="s">
        <v>2561</v>
      </c>
      <c r="M347" t="str">
        <f t="shared" si="27"/>
        <v>п. Оверята, ул. Линейная, д. 5: ВОД</v>
      </c>
      <c r="N347" s="166" t="e">
        <f>VLOOKUP(M347,#REF!,2,0)</f>
        <v>#REF!</v>
      </c>
      <c r="O347" t="e">
        <f t="shared" si="23"/>
        <v>#REF!</v>
      </c>
    </row>
    <row r="348" spans="1:15" x14ac:dyDescent="0.25">
      <c r="A348" s="2">
        <f t="shared" si="24"/>
        <v>347</v>
      </c>
      <c r="B348" s="81" t="s">
        <v>1087</v>
      </c>
      <c r="C348" t="s">
        <v>20</v>
      </c>
      <c r="D348" s="1" t="s">
        <v>248</v>
      </c>
      <c r="E348" s="166">
        <v>45657</v>
      </c>
      <c r="F348" s="166"/>
      <c r="G348" t="s">
        <v>1076</v>
      </c>
      <c r="H348" t="s">
        <v>1076</v>
      </c>
      <c r="I348" t="str">
        <f t="shared" si="25"/>
        <v>2024: Краснокамский городской округ Пермского края: п. Оверята, ул. Линейная, д. 5</v>
      </c>
      <c r="J348" t="str">
        <f t="shared" si="26"/>
        <v>п. Оверята, ул. Линейная, д. 5: 2024: РК</v>
      </c>
      <c r="K348" s="167" t="s">
        <v>1051</v>
      </c>
      <c r="L348" s="166" t="s">
        <v>2561</v>
      </c>
      <c r="M348" t="str">
        <f t="shared" si="27"/>
        <v>п. Оверята, ул. Линейная, д. 5: РК</v>
      </c>
      <c r="N348" s="166" t="e">
        <f>VLOOKUP(M348,#REF!,2,0)</f>
        <v>#REF!</v>
      </c>
      <c r="O348" t="e">
        <f t="shared" si="23"/>
        <v>#REF!</v>
      </c>
    </row>
    <row r="349" spans="1:15" x14ac:dyDescent="0.25">
      <c r="A349" s="2">
        <f t="shared" si="24"/>
        <v>348</v>
      </c>
      <c r="B349" s="81" t="s">
        <v>1088</v>
      </c>
      <c r="C349" t="s">
        <v>83</v>
      </c>
      <c r="D349" s="1" t="s">
        <v>144</v>
      </c>
      <c r="E349" s="166">
        <v>45657</v>
      </c>
      <c r="F349" s="166"/>
      <c r="G349" t="s">
        <v>1076</v>
      </c>
      <c r="H349" t="s">
        <v>1076</v>
      </c>
      <c r="I349" t="str">
        <f t="shared" si="25"/>
        <v>2024: Кудымкарский муниципальный округ Пермского края: г. Кудымкар, ул. 50 лет Октября, д. 32</v>
      </c>
      <c r="J349" t="str">
        <f t="shared" si="26"/>
        <v>г. Кудымкар, ул. 50 лет Октября, д. 32: 2024: ХВС</v>
      </c>
      <c r="K349" s="167" t="s">
        <v>1051</v>
      </c>
      <c r="L349" s="166" t="s">
        <v>2561</v>
      </c>
      <c r="M349" t="str">
        <f t="shared" si="27"/>
        <v>г. Кудымкар, ул. 50 лет Октября, д. 32: ХВС</v>
      </c>
      <c r="N349" s="166" t="e">
        <f>VLOOKUP(M349,#REF!,2,0)</f>
        <v>#REF!</v>
      </c>
      <c r="O349" t="e">
        <f t="shared" si="23"/>
        <v>#REF!</v>
      </c>
    </row>
    <row r="350" spans="1:15" x14ac:dyDescent="0.25">
      <c r="A350" s="2">
        <f t="shared" si="24"/>
        <v>349</v>
      </c>
      <c r="B350" s="81" t="s">
        <v>1088</v>
      </c>
      <c r="C350" t="s">
        <v>326</v>
      </c>
      <c r="D350" s="1" t="s">
        <v>248</v>
      </c>
      <c r="E350" s="166">
        <v>45657</v>
      </c>
      <c r="F350" s="166"/>
      <c r="G350" t="s">
        <v>1076</v>
      </c>
      <c r="H350" t="s">
        <v>1076</v>
      </c>
      <c r="I350" t="str">
        <f t="shared" si="25"/>
        <v>2024: Кудымкарский муниципальный округ Пермского края: г. Кудымкар, ул. 50 лет Октября, д. 34</v>
      </c>
      <c r="J350" t="str">
        <f t="shared" si="26"/>
        <v>г. Кудымкар, ул. 50 лет Октября, д. 34: 2024: РК</v>
      </c>
      <c r="K350" s="167" t="s">
        <v>1051</v>
      </c>
      <c r="L350" s="166" t="s">
        <v>2561</v>
      </c>
      <c r="M350" t="str">
        <f t="shared" si="27"/>
        <v>г. Кудымкар, ул. 50 лет Октября, д. 34: РК</v>
      </c>
      <c r="N350" s="166" t="e">
        <f>VLOOKUP(M350,#REF!,2,0)</f>
        <v>#REF!</v>
      </c>
      <c r="O350" t="e">
        <f t="shared" si="23"/>
        <v>#REF!</v>
      </c>
    </row>
    <row r="351" spans="1:15" x14ac:dyDescent="0.25">
      <c r="A351" s="2">
        <f t="shared" si="24"/>
        <v>350</v>
      </c>
      <c r="B351" s="81" t="s">
        <v>1088</v>
      </c>
      <c r="C351" t="s">
        <v>196</v>
      </c>
      <c r="D351" s="1" t="s">
        <v>248</v>
      </c>
      <c r="E351" s="166">
        <v>45657</v>
      </c>
      <c r="F351" s="166"/>
      <c r="G351" t="s">
        <v>1076</v>
      </c>
      <c r="H351" t="s">
        <v>1076</v>
      </c>
      <c r="I351" t="str">
        <f t="shared" si="25"/>
        <v>2024: Кудымкарский муниципальный округ Пермского края: г. Кудымкар, ул. Загородная, д. 14</v>
      </c>
      <c r="J351" t="str">
        <f t="shared" si="26"/>
        <v>г. Кудымкар, ул. Загородная, д. 14: 2024: РК</v>
      </c>
      <c r="K351" s="167" t="s">
        <v>1051</v>
      </c>
      <c r="L351" s="166" t="s">
        <v>2561</v>
      </c>
      <c r="M351" t="str">
        <f t="shared" si="27"/>
        <v>г. Кудымкар, ул. Загородная, д. 14: РК</v>
      </c>
      <c r="N351" s="166" t="e">
        <f>VLOOKUP(M351,#REF!,2,0)</f>
        <v>#REF!</v>
      </c>
      <c r="O351" t="e">
        <f t="shared" si="23"/>
        <v>#REF!</v>
      </c>
    </row>
    <row r="352" spans="1:15" x14ac:dyDescent="0.25">
      <c r="A352" s="2">
        <f t="shared" si="24"/>
        <v>351</v>
      </c>
      <c r="B352" s="81" t="s">
        <v>1089</v>
      </c>
      <c r="C352" t="s">
        <v>257</v>
      </c>
      <c r="D352" s="1" t="s">
        <v>280</v>
      </c>
      <c r="E352" s="166">
        <v>45657</v>
      </c>
      <c r="F352" s="166"/>
      <c r="G352" t="s">
        <v>1076</v>
      </c>
      <c r="H352" t="s">
        <v>1076</v>
      </c>
      <c r="I352" t="str">
        <f t="shared" si="25"/>
        <v>2024: Кунгурский муниципальный округ Пермского края: г. Кунгур, ул. 8 Марта, д. 2</v>
      </c>
      <c r="J352" t="str">
        <f t="shared" si="26"/>
        <v>г. Кунгур, ул. 8 Марта, д. 2: 2024: Рфа</v>
      </c>
      <c r="K352" s="167" t="s">
        <v>1051</v>
      </c>
      <c r="L352" s="166" t="s">
        <v>2561</v>
      </c>
      <c r="M352" t="str">
        <f t="shared" si="27"/>
        <v>г. Кунгур, ул. 8 Марта, д. 2: Рфа</v>
      </c>
      <c r="N352" s="166" t="e">
        <f>VLOOKUP(M352,#REF!,2,0)</f>
        <v>#REF!</v>
      </c>
      <c r="O352" t="e">
        <f t="shared" si="23"/>
        <v>#REF!</v>
      </c>
    </row>
    <row r="353" spans="1:15" x14ac:dyDescent="0.25">
      <c r="A353" s="2">
        <f t="shared" si="24"/>
        <v>352</v>
      </c>
      <c r="B353" s="81" t="s">
        <v>1089</v>
      </c>
      <c r="C353" t="s">
        <v>1522</v>
      </c>
      <c r="D353" s="1" t="s">
        <v>1050</v>
      </c>
      <c r="E353" s="166">
        <v>45657</v>
      </c>
      <c r="F353" s="166">
        <v>45657</v>
      </c>
      <c r="G353" t="s">
        <v>1076</v>
      </c>
      <c r="H353" t="s">
        <v>1076</v>
      </c>
      <c r="I353" t="str">
        <f t="shared" si="25"/>
        <v>2024: Кунгурский муниципальный округ Пермского края: г. Кунгур, ул. Бачурина, д. 13Б</v>
      </c>
      <c r="J353" t="str">
        <f t="shared" si="26"/>
        <v>г. Кунгур, ул. Бачурина, д. 13Б: 2024: РФа</v>
      </c>
      <c r="K353" s="167" t="s">
        <v>1052</v>
      </c>
      <c r="L353" s="166" t="s">
        <v>2561</v>
      </c>
      <c r="M353" t="str">
        <f t="shared" si="27"/>
        <v>г. Кунгур, ул. Бачурина, д. 13Б: РФа</v>
      </c>
      <c r="N353" s="166" t="e">
        <f>VLOOKUP(M353,#REF!,2,0)</f>
        <v>#REF!</v>
      </c>
      <c r="O353" t="e">
        <f t="shared" si="23"/>
        <v>#REF!</v>
      </c>
    </row>
    <row r="354" spans="1:15" x14ac:dyDescent="0.25">
      <c r="A354" s="2">
        <f t="shared" si="24"/>
        <v>353</v>
      </c>
      <c r="B354" s="81" t="s">
        <v>1089</v>
      </c>
      <c r="C354" t="s">
        <v>1537</v>
      </c>
      <c r="D354" s="1" t="s">
        <v>117</v>
      </c>
      <c r="E354" s="166">
        <v>45657</v>
      </c>
      <c r="F354" s="166">
        <v>45657</v>
      </c>
      <c r="G354" t="s">
        <v>1076</v>
      </c>
      <c r="H354" t="s">
        <v>1076</v>
      </c>
      <c r="I354" t="str">
        <f t="shared" si="25"/>
        <v>2024: Кунгурский муниципальный округ Пермского края: г. Кунгур, ул. Вострикова, д. 20</v>
      </c>
      <c r="J354" t="str">
        <f t="shared" si="26"/>
        <v>г. Кунгур, ул. Вострикова, д. 20: 2024: ТЕП</v>
      </c>
      <c r="K354" s="167" t="s">
        <v>1052</v>
      </c>
      <c r="L354" s="166" t="s">
        <v>2561</v>
      </c>
      <c r="M354" t="str">
        <f t="shared" si="27"/>
        <v>г. Кунгур, ул. Вострикова, д. 20: ТЕП</v>
      </c>
      <c r="N354" s="166" t="e">
        <f>VLOOKUP(M354,#REF!,2,0)</f>
        <v>#REF!</v>
      </c>
      <c r="O354" t="e">
        <f t="shared" si="23"/>
        <v>#REF!</v>
      </c>
    </row>
    <row r="355" spans="1:15" x14ac:dyDescent="0.25">
      <c r="A355" s="2">
        <f t="shared" si="24"/>
        <v>354</v>
      </c>
      <c r="B355" s="81" t="s">
        <v>1089</v>
      </c>
      <c r="C355" t="s">
        <v>298</v>
      </c>
      <c r="D355" s="1" t="s">
        <v>301</v>
      </c>
      <c r="E355" s="166">
        <v>45657</v>
      </c>
      <c r="F355" s="166"/>
      <c r="G355" t="s">
        <v>1076</v>
      </c>
      <c r="H355" t="s">
        <v>1076</v>
      </c>
      <c r="I355" t="str">
        <f t="shared" si="25"/>
        <v>2024: Кунгурский муниципальный округ Пермского края: г. Кунгур, ул. Нефтяников, д. 35</v>
      </c>
      <c r="J355" t="str">
        <f t="shared" si="26"/>
        <v>г. Кунгур, ул. Нефтяников, д. 35: 2024: УП (ГВС)</v>
      </c>
      <c r="K355" s="167" t="s">
        <v>1052</v>
      </c>
      <c r="L355" s="166" t="s">
        <v>2561</v>
      </c>
      <c r="M355" t="str">
        <f t="shared" si="27"/>
        <v>г. Кунгур, ул. Нефтяников, д. 35: УП (ГВС)</v>
      </c>
      <c r="N355" s="166" t="e">
        <f>VLOOKUP(M355,#REF!,2,0)</f>
        <v>#REF!</v>
      </c>
      <c r="O355" t="e">
        <f t="shared" si="23"/>
        <v>#REF!</v>
      </c>
    </row>
    <row r="356" spans="1:15" x14ac:dyDescent="0.25">
      <c r="A356" s="2">
        <f t="shared" si="24"/>
        <v>355</v>
      </c>
      <c r="B356" s="81" t="s">
        <v>1089</v>
      </c>
      <c r="C356" t="s">
        <v>125</v>
      </c>
      <c r="D356" s="1" t="s">
        <v>134</v>
      </c>
      <c r="E356" s="166">
        <v>45657</v>
      </c>
      <c r="F356" s="166"/>
      <c r="G356" t="s">
        <v>1076</v>
      </c>
      <c r="H356" t="s">
        <v>1076</v>
      </c>
      <c r="I356" t="str">
        <f t="shared" si="25"/>
        <v>2024: Кунгурский муниципальный округ Пермского края: г. Кунгур, ул. Пролетарская, д. 119</v>
      </c>
      <c r="J356" t="str">
        <f t="shared" si="26"/>
        <v>г. Кунгур, ул. Пролетарская, д. 119: 2024: ГАЗ</v>
      </c>
      <c r="K356" s="167" t="s">
        <v>1052</v>
      </c>
      <c r="L356" s="166" t="s">
        <v>2561</v>
      </c>
      <c r="M356" t="str">
        <f t="shared" si="27"/>
        <v>г. Кунгур, ул. Пролетарская, д. 119: ГАЗ</v>
      </c>
      <c r="N356" s="166" t="e">
        <f>VLOOKUP(M356,#REF!,2,0)</f>
        <v>#REF!</v>
      </c>
      <c r="O356" t="e">
        <f t="shared" si="23"/>
        <v>#REF!</v>
      </c>
    </row>
    <row r="357" spans="1:15" x14ac:dyDescent="0.25">
      <c r="A357" s="2">
        <f t="shared" si="24"/>
        <v>356</v>
      </c>
      <c r="B357" s="81" t="s">
        <v>1089</v>
      </c>
      <c r="C357" t="s">
        <v>258</v>
      </c>
      <c r="D357" s="1" t="s">
        <v>280</v>
      </c>
      <c r="E357" s="166">
        <v>45657</v>
      </c>
      <c r="F357" s="166">
        <v>45657</v>
      </c>
      <c r="G357" t="s">
        <v>1076</v>
      </c>
      <c r="H357" t="s">
        <v>1076</v>
      </c>
      <c r="I357" t="str">
        <f t="shared" si="25"/>
        <v>2024: Кунгурский муниципальный округ Пермского края: г. Кунгур, ул. Пролетарская, д. 135</v>
      </c>
      <c r="J357" t="str">
        <f t="shared" si="26"/>
        <v>г. Кунгур, ул. Пролетарская, д. 135: 2024: Рфа</v>
      </c>
      <c r="K357" s="167" t="s">
        <v>1051</v>
      </c>
      <c r="L357" s="166" t="s">
        <v>2561</v>
      </c>
      <c r="M357" t="str">
        <f t="shared" si="27"/>
        <v>г. Кунгур, ул. Пролетарская, д. 135: Рфа</v>
      </c>
      <c r="N357" s="166" t="e">
        <f>VLOOKUP(M357,#REF!,2,0)</f>
        <v>#REF!</v>
      </c>
      <c r="O357" t="e">
        <f t="shared" si="23"/>
        <v>#REF!</v>
      </c>
    </row>
    <row r="358" spans="1:15" x14ac:dyDescent="0.25">
      <c r="A358" s="2">
        <f t="shared" si="24"/>
        <v>357</v>
      </c>
      <c r="B358" s="81" t="s">
        <v>1089</v>
      </c>
      <c r="C358" t="s">
        <v>126</v>
      </c>
      <c r="D358" s="1" t="s">
        <v>134</v>
      </c>
      <c r="E358" s="166">
        <v>45657</v>
      </c>
      <c r="F358" s="166"/>
      <c r="G358" t="s">
        <v>1076</v>
      </c>
      <c r="H358" t="s">
        <v>1076</v>
      </c>
      <c r="I358" t="str">
        <f t="shared" si="25"/>
        <v>2024: Кунгурский муниципальный округ Пермского края: г. Кунгур, ул. Свердлова, д. 25А</v>
      </c>
      <c r="J358" t="str">
        <f t="shared" si="26"/>
        <v>г. Кунгур, ул. Свердлова, д. 25А: 2024: ГАЗ</v>
      </c>
      <c r="K358" s="167" t="s">
        <v>1052</v>
      </c>
      <c r="L358" s="166" t="s">
        <v>2561</v>
      </c>
      <c r="M358" t="str">
        <f t="shared" si="27"/>
        <v>г. Кунгур, ул. Свердлова, д. 25А: ГАЗ</v>
      </c>
      <c r="N358" s="166" t="e">
        <f>VLOOKUP(M358,#REF!,2,0)</f>
        <v>#REF!</v>
      </c>
      <c r="O358" t="e">
        <f t="shared" si="23"/>
        <v>#REF!</v>
      </c>
    </row>
    <row r="359" spans="1:15" x14ac:dyDescent="0.25">
      <c r="A359" s="2">
        <f t="shared" si="24"/>
        <v>358</v>
      </c>
      <c r="B359" s="81" t="s">
        <v>1089</v>
      </c>
      <c r="C359" t="s">
        <v>127</v>
      </c>
      <c r="D359" s="1" t="s">
        <v>134</v>
      </c>
      <c r="E359" s="166">
        <v>45657</v>
      </c>
      <c r="F359" s="166"/>
      <c r="G359" t="s">
        <v>1076</v>
      </c>
      <c r="H359" t="s">
        <v>1076</v>
      </c>
      <c r="I359" t="str">
        <f t="shared" si="25"/>
        <v>2024: Кунгурский муниципальный округ Пермского края: г. Кунгур, ул. Свободы, д. 12</v>
      </c>
      <c r="J359" t="str">
        <f t="shared" si="26"/>
        <v>г. Кунгур, ул. Свободы, д. 12: 2024: ГАЗ</v>
      </c>
      <c r="K359" s="167" t="s">
        <v>1052</v>
      </c>
      <c r="L359" s="166" t="s">
        <v>2561</v>
      </c>
      <c r="M359" t="str">
        <f t="shared" si="27"/>
        <v>г. Кунгур, ул. Свободы, д. 12: ГАЗ</v>
      </c>
      <c r="N359" s="166" t="e">
        <f>VLOOKUP(M359,#REF!,2,0)</f>
        <v>#REF!</v>
      </c>
      <c r="O359" t="e">
        <f t="shared" si="23"/>
        <v>#REF!</v>
      </c>
    </row>
    <row r="360" spans="1:15" x14ac:dyDescent="0.25">
      <c r="A360" s="2">
        <f t="shared" si="24"/>
        <v>359</v>
      </c>
      <c r="B360" s="81" t="s">
        <v>1089</v>
      </c>
      <c r="C360" t="s">
        <v>199</v>
      </c>
      <c r="D360" s="1" t="s">
        <v>248</v>
      </c>
      <c r="E360" s="166">
        <v>45657</v>
      </c>
      <c r="F360" s="166"/>
      <c r="G360" t="s">
        <v>1076</v>
      </c>
      <c r="H360" t="s">
        <v>1076</v>
      </c>
      <c r="I360" t="str">
        <f t="shared" si="25"/>
        <v>2024: Кунгурский муниципальный округ Пермского края: с. Моховое, ул. Мира, д. 14</v>
      </c>
      <c r="J360" t="str">
        <f t="shared" si="26"/>
        <v>с. Моховое, ул. Мира, д. 14: 2024: РК</v>
      </c>
      <c r="K360" s="167" t="s">
        <v>1052</v>
      </c>
      <c r="L360" s="166" t="s">
        <v>2561</v>
      </c>
      <c r="M360" t="str">
        <f t="shared" si="27"/>
        <v>с. Моховое, ул. Мира, д. 14: РК</v>
      </c>
      <c r="N360" s="166" t="e">
        <f>VLOOKUP(M360,#REF!,2,0)</f>
        <v>#REF!</v>
      </c>
      <c r="O360" t="e">
        <f t="shared" si="23"/>
        <v>#REF!</v>
      </c>
    </row>
    <row r="361" spans="1:15" x14ac:dyDescent="0.25">
      <c r="A361" s="2">
        <f t="shared" si="24"/>
        <v>360</v>
      </c>
      <c r="B361" s="81" t="s">
        <v>1090</v>
      </c>
      <c r="C361" t="s">
        <v>21</v>
      </c>
      <c r="D361" s="1" t="s">
        <v>63</v>
      </c>
      <c r="E361" s="166">
        <v>45657</v>
      </c>
      <c r="F361" s="166"/>
      <c r="G361" t="s">
        <v>1076</v>
      </c>
      <c r="H361" t="s">
        <v>1076</v>
      </c>
      <c r="I361" t="str">
        <f t="shared" si="25"/>
        <v>2024: Лысьвенский городской округ Пермского края: г. Лысьва, ул. Белинского, д. 32</v>
      </c>
      <c r="J361" t="str">
        <f t="shared" si="26"/>
        <v>г. Лысьва, ул. Белинского, д. 32: 2024: ЭЛ</v>
      </c>
      <c r="K361" s="167" t="s">
        <v>1051</v>
      </c>
      <c r="L361" s="166" t="s">
        <v>2561</v>
      </c>
      <c r="M361" t="str">
        <f t="shared" si="27"/>
        <v>г. Лысьва, ул. Белинского, д. 32: ЭЛ</v>
      </c>
      <c r="N361" s="166" t="e">
        <f>VLOOKUP(M361,#REF!,2,0)</f>
        <v>#REF!</v>
      </c>
      <c r="O361" t="e">
        <f t="shared" si="23"/>
        <v>#REF!</v>
      </c>
    </row>
    <row r="362" spans="1:15" x14ac:dyDescent="0.25">
      <c r="A362" s="2">
        <f t="shared" si="24"/>
        <v>361</v>
      </c>
      <c r="B362" s="81" t="s">
        <v>1090</v>
      </c>
      <c r="C362" t="s">
        <v>200</v>
      </c>
      <c r="D362" s="1" t="s">
        <v>248</v>
      </c>
      <c r="E362" s="166">
        <v>45657</v>
      </c>
      <c r="F362" s="166"/>
      <c r="G362" t="s">
        <v>1076</v>
      </c>
      <c r="H362" t="s">
        <v>1076</v>
      </c>
      <c r="I362" t="str">
        <f t="shared" si="25"/>
        <v>2024: Лысьвенский городской округ Пермского края: г. Лысьва, ул. Кирова, д. 27</v>
      </c>
      <c r="J362" t="str">
        <f t="shared" si="26"/>
        <v>г. Лысьва, ул. Кирова, д. 27: 2024: РК</v>
      </c>
      <c r="K362" s="167" t="s">
        <v>1052</v>
      </c>
      <c r="L362" s="166" t="s">
        <v>2561</v>
      </c>
      <c r="M362" t="str">
        <f t="shared" si="27"/>
        <v>г. Лысьва, ул. Кирова, д. 27: РК</v>
      </c>
      <c r="N362" s="166" t="e">
        <f>VLOOKUP(M362,#REF!,2,0)</f>
        <v>#REF!</v>
      </c>
      <c r="O362" t="e">
        <f t="shared" si="23"/>
        <v>#REF!</v>
      </c>
    </row>
    <row r="363" spans="1:15" x14ac:dyDescent="0.25">
      <c r="A363" s="2">
        <f t="shared" si="24"/>
        <v>362</v>
      </c>
      <c r="B363" s="81" t="s">
        <v>1090</v>
      </c>
      <c r="C363" t="s">
        <v>200</v>
      </c>
      <c r="D363" s="1" t="s">
        <v>296</v>
      </c>
      <c r="E363" s="166">
        <v>45657</v>
      </c>
      <c r="F363" s="166"/>
      <c r="G363" t="s">
        <v>1076</v>
      </c>
      <c r="H363" t="s">
        <v>1076</v>
      </c>
      <c r="I363" t="str">
        <f t="shared" si="25"/>
        <v>2024: Лысьвенский городской округ Пермского края: г. Лысьва, ул. Кирова, д. 27</v>
      </c>
      <c r="J363" t="str">
        <f t="shared" si="26"/>
        <v>г. Лысьва, ул. Кирова, д. 27: 2024: РФ</v>
      </c>
      <c r="K363" s="167" t="s">
        <v>1052</v>
      </c>
      <c r="L363" s="166" t="s">
        <v>2561</v>
      </c>
      <c r="M363" t="str">
        <f t="shared" si="27"/>
        <v>г. Лысьва, ул. Кирова, д. 27: РФ</v>
      </c>
      <c r="N363" s="166" t="e">
        <f>VLOOKUP(M363,#REF!,2,0)</f>
        <v>#REF!</v>
      </c>
      <c r="O363" t="e">
        <f t="shared" si="23"/>
        <v>#REF!</v>
      </c>
    </row>
    <row r="364" spans="1:15" x14ac:dyDescent="0.25">
      <c r="A364" s="2">
        <f t="shared" si="24"/>
        <v>363</v>
      </c>
      <c r="B364" s="81" t="s">
        <v>1090</v>
      </c>
      <c r="C364" t="s">
        <v>22</v>
      </c>
      <c r="D364" s="1" t="s">
        <v>248</v>
      </c>
      <c r="E364" s="166">
        <v>45657</v>
      </c>
      <c r="F364" s="166"/>
      <c r="G364" t="s">
        <v>1076</v>
      </c>
      <c r="H364" t="s">
        <v>1076</v>
      </c>
      <c r="I364" t="str">
        <f t="shared" si="25"/>
        <v>2024: Лысьвенский городской округ Пермского края: г. Лысьва, ул. Кирова, д. 8</v>
      </c>
      <c r="J364" t="str">
        <f t="shared" si="26"/>
        <v>г. Лысьва, ул. Кирова, д. 8: 2024: РК</v>
      </c>
      <c r="K364" s="167" t="s">
        <v>1051</v>
      </c>
      <c r="L364" s="166" t="s">
        <v>2561</v>
      </c>
      <c r="M364" t="str">
        <f t="shared" si="27"/>
        <v>г. Лысьва, ул. Кирова, д. 8: РК</v>
      </c>
      <c r="N364" s="166" t="e">
        <f>VLOOKUP(M364,#REF!,2,0)</f>
        <v>#REF!</v>
      </c>
      <c r="O364" t="e">
        <f t="shared" si="23"/>
        <v>#REF!</v>
      </c>
    </row>
    <row r="365" spans="1:15" x14ac:dyDescent="0.25">
      <c r="A365" s="2">
        <f t="shared" si="24"/>
        <v>364</v>
      </c>
      <c r="B365" s="81" t="s">
        <v>1090</v>
      </c>
      <c r="C365" t="s">
        <v>1552</v>
      </c>
      <c r="D365" s="1" t="s">
        <v>248</v>
      </c>
      <c r="E365" s="166">
        <v>45657</v>
      </c>
      <c r="F365" s="166">
        <v>45657</v>
      </c>
      <c r="G365" t="s">
        <v>1076</v>
      </c>
      <c r="H365" t="s">
        <v>1076</v>
      </c>
      <c r="I365" t="str">
        <f t="shared" si="25"/>
        <v>2024: Лысьвенский городской округ Пермского края: г. Лысьва, ул. Куйбышева, д. 7</v>
      </c>
      <c r="J365" t="str">
        <f t="shared" si="26"/>
        <v>г. Лысьва, ул. Куйбышева, д. 7: 2024: РК</v>
      </c>
      <c r="K365" s="167" t="s">
        <v>1052</v>
      </c>
      <c r="L365" s="166" t="s">
        <v>2561</v>
      </c>
      <c r="M365" t="str">
        <f t="shared" si="27"/>
        <v>г. Лысьва, ул. Куйбышева, д. 7: РК</v>
      </c>
      <c r="N365" s="166" t="e">
        <f>VLOOKUP(M365,#REF!,2,0)</f>
        <v>#REF!</v>
      </c>
      <c r="O365" t="e">
        <f t="shared" si="23"/>
        <v>#REF!</v>
      </c>
    </row>
    <row r="366" spans="1:15" x14ac:dyDescent="0.25">
      <c r="A366" s="2">
        <f t="shared" si="24"/>
        <v>365</v>
      </c>
      <c r="B366" s="81" t="s">
        <v>1090</v>
      </c>
      <c r="C366" t="s">
        <v>23</v>
      </c>
      <c r="D366" s="1" t="s">
        <v>63</v>
      </c>
      <c r="E366" s="166">
        <v>45657</v>
      </c>
      <c r="F366" s="166"/>
      <c r="G366" t="s">
        <v>1076</v>
      </c>
      <c r="H366" t="s">
        <v>1076</v>
      </c>
      <c r="I366" t="str">
        <f t="shared" si="25"/>
        <v>2024: Лысьвенский городской округ Пермского края: г. Лысьва, ул. Ленина, д. 38</v>
      </c>
      <c r="J366" t="str">
        <f t="shared" si="26"/>
        <v>г. Лысьва, ул. Ленина, д. 38: 2024: ЭЛ</v>
      </c>
      <c r="K366" s="167" t="s">
        <v>1051</v>
      </c>
      <c r="L366" s="166" t="s">
        <v>2561</v>
      </c>
      <c r="M366" t="str">
        <f t="shared" si="27"/>
        <v>г. Лысьва, ул. Ленина, д. 38: ЭЛ</v>
      </c>
      <c r="N366" s="166" t="e">
        <f>VLOOKUP(M366,#REF!,2,0)</f>
        <v>#REF!</v>
      </c>
      <c r="O366" t="e">
        <f t="shared" si="23"/>
        <v>#REF!</v>
      </c>
    </row>
    <row r="367" spans="1:15" x14ac:dyDescent="0.25">
      <c r="A367" s="2">
        <f t="shared" si="24"/>
        <v>366</v>
      </c>
      <c r="B367" s="81" t="s">
        <v>1090</v>
      </c>
      <c r="C367" t="s">
        <v>23</v>
      </c>
      <c r="D367" s="1" t="s">
        <v>296</v>
      </c>
      <c r="E367" s="166">
        <v>45657</v>
      </c>
      <c r="F367" s="166"/>
      <c r="G367" t="s">
        <v>1076</v>
      </c>
      <c r="H367" t="s">
        <v>1076</v>
      </c>
      <c r="I367" t="str">
        <f t="shared" si="25"/>
        <v>2024: Лысьвенский городской округ Пермского края: г. Лысьва, ул. Ленина, д. 38</v>
      </c>
      <c r="J367" t="str">
        <f t="shared" si="26"/>
        <v>г. Лысьва, ул. Ленина, д. 38: 2024: РФ</v>
      </c>
      <c r="K367" s="167" t="s">
        <v>1051</v>
      </c>
      <c r="L367" s="166" t="s">
        <v>2561</v>
      </c>
      <c r="M367" t="str">
        <f t="shared" si="27"/>
        <v>г. Лысьва, ул. Ленина, д. 38: РФ</v>
      </c>
      <c r="N367" s="166" t="e">
        <f>VLOOKUP(M367,#REF!,2,0)</f>
        <v>#REF!</v>
      </c>
      <c r="O367" t="e">
        <f t="shared" si="23"/>
        <v>#REF!</v>
      </c>
    </row>
    <row r="368" spans="1:15" x14ac:dyDescent="0.25">
      <c r="A368" s="2">
        <f t="shared" si="24"/>
        <v>367</v>
      </c>
      <c r="B368" s="81" t="s">
        <v>1090</v>
      </c>
      <c r="C368" t="s">
        <v>85</v>
      </c>
      <c r="D368" s="1" t="s">
        <v>117</v>
      </c>
      <c r="E368" s="166">
        <v>45657</v>
      </c>
      <c r="F368" s="166"/>
      <c r="G368" t="s">
        <v>1076</v>
      </c>
      <c r="H368" t="s">
        <v>1076</v>
      </c>
      <c r="I368" t="str">
        <f t="shared" si="25"/>
        <v>2024: Лысьвенский городской округ Пермского края: г. Лысьва, ул. Мира, д. 20</v>
      </c>
      <c r="J368" t="str">
        <f t="shared" si="26"/>
        <v>г. Лысьва, ул. Мира, д. 20: 2024: ТЕП</v>
      </c>
      <c r="K368" s="167" t="s">
        <v>1051</v>
      </c>
      <c r="L368" s="166" t="s">
        <v>2561</v>
      </c>
      <c r="M368" t="str">
        <f t="shared" si="27"/>
        <v>г. Лысьва, ул. Мира, д. 20: ТЕП</v>
      </c>
      <c r="N368" s="166" t="e">
        <f>VLOOKUP(M368,#REF!,2,0)</f>
        <v>#REF!</v>
      </c>
      <c r="O368" t="e">
        <f t="shared" si="23"/>
        <v>#REF!</v>
      </c>
    </row>
    <row r="369" spans="1:15" x14ac:dyDescent="0.25">
      <c r="A369" s="2">
        <f t="shared" si="24"/>
        <v>368</v>
      </c>
      <c r="B369" s="81" t="s">
        <v>1090</v>
      </c>
      <c r="C369" t="s">
        <v>85</v>
      </c>
      <c r="D369" s="1" t="s">
        <v>149</v>
      </c>
      <c r="E369" s="166">
        <v>45657</v>
      </c>
      <c r="F369" s="166"/>
      <c r="G369" t="s">
        <v>1076</v>
      </c>
      <c r="H369" t="s">
        <v>1076</v>
      </c>
      <c r="I369" t="str">
        <f t="shared" si="25"/>
        <v>2024: Лысьвенский городской округ Пермского края: г. Лысьва, ул. Мира, д. 20</v>
      </c>
      <c r="J369" t="str">
        <f t="shared" si="26"/>
        <v>г. Лысьва, ул. Мира, д. 20: 2024: ГВС</v>
      </c>
      <c r="K369" s="167" t="s">
        <v>1051</v>
      </c>
      <c r="L369" s="166" t="s">
        <v>2561</v>
      </c>
      <c r="M369" t="str">
        <f t="shared" si="27"/>
        <v>г. Лысьва, ул. Мира, д. 20: ГВС</v>
      </c>
      <c r="N369" s="166" t="e">
        <f>VLOOKUP(M369,#REF!,2,0)</f>
        <v>#REF!</v>
      </c>
      <c r="O369" t="e">
        <f t="shared" si="23"/>
        <v>#REF!</v>
      </c>
    </row>
    <row r="370" spans="1:15" x14ac:dyDescent="0.25">
      <c r="A370" s="2">
        <f t="shared" si="24"/>
        <v>369</v>
      </c>
      <c r="B370" s="81" t="s">
        <v>1090</v>
      </c>
      <c r="C370" t="s">
        <v>24</v>
      </c>
      <c r="D370" s="1" t="s">
        <v>63</v>
      </c>
      <c r="E370" s="166">
        <v>45657</v>
      </c>
      <c r="F370" s="166"/>
      <c r="G370" t="s">
        <v>1076</v>
      </c>
      <c r="H370" t="s">
        <v>1076</v>
      </c>
      <c r="I370" t="str">
        <f t="shared" si="25"/>
        <v>2024: Лысьвенский городской округ Пермского края: г. Лысьва, ул. Невского, д. 6</v>
      </c>
      <c r="J370" t="str">
        <f t="shared" si="26"/>
        <v>г. Лысьва, ул. Невского, д. 6: 2024: ЭЛ</v>
      </c>
      <c r="K370" s="167" t="s">
        <v>1051</v>
      </c>
      <c r="L370" s="166" t="s">
        <v>2561</v>
      </c>
      <c r="M370" t="str">
        <f t="shared" si="27"/>
        <v>г. Лысьва, ул. Невского, д. 6: ЭЛ</v>
      </c>
      <c r="N370" s="166" t="e">
        <f>VLOOKUP(M370,#REF!,2,0)</f>
        <v>#REF!</v>
      </c>
      <c r="O370" t="e">
        <f t="shared" si="23"/>
        <v>#REF!</v>
      </c>
    </row>
    <row r="371" spans="1:15" x14ac:dyDescent="0.25">
      <c r="A371" s="2">
        <f t="shared" si="24"/>
        <v>370</v>
      </c>
      <c r="B371" s="81" t="s">
        <v>1090</v>
      </c>
      <c r="C371" t="s">
        <v>24</v>
      </c>
      <c r="D371" s="1" t="s">
        <v>248</v>
      </c>
      <c r="E371" s="166">
        <v>45657</v>
      </c>
      <c r="F371" s="166"/>
      <c r="G371" t="s">
        <v>1076</v>
      </c>
      <c r="H371" t="s">
        <v>1076</v>
      </c>
      <c r="I371" t="str">
        <f t="shared" si="25"/>
        <v>2024: Лысьвенский городской округ Пермского края: г. Лысьва, ул. Невского, д. 6</v>
      </c>
      <c r="J371" t="str">
        <f t="shared" si="26"/>
        <v>г. Лысьва, ул. Невского, д. 6: 2024: РК</v>
      </c>
      <c r="K371" s="167" t="s">
        <v>1051</v>
      </c>
      <c r="L371" s="166" t="s">
        <v>2561</v>
      </c>
      <c r="M371" t="str">
        <f t="shared" si="27"/>
        <v>г. Лысьва, ул. Невского, д. 6: РК</v>
      </c>
      <c r="N371" s="166" t="e">
        <f>VLOOKUP(M371,#REF!,2,0)</f>
        <v>#REF!</v>
      </c>
      <c r="O371" t="e">
        <f t="shared" si="23"/>
        <v>#REF!</v>
      </c>
    </row>
    <row r="372" spans="1:15" x14ac:dyDescent="0.25">
      <c r="A372" s="2">
        <f t="shared" si="24"/>
        <v>371</v>
      </c>
      <c r="B372" s="81" t="s">
        <v>1090</v>
      </c>
      <c r="C372" t="s">
        <v>25</v>
      </c>
      <c r="D372" s="1" t="s">
        <v>63</v>
      </c>
      <c r="E372" s="166">
        <v>45657</v>
      </c>
      <c r="F372" s="166"/>
      <c r="G372" t="s">
        <v>1076</v>
      </c>
      <c r="H372" t="s">
        <v>1076</v>
      </c>
      <c r="I372" t="str">
        <f t="shared" si="25"/>
        <v>2024: Лысьвенский городской округ Пермского края: г. Лысьва, ул. Суворова, д. 38</v>
      </c>
      <c r="J372" t="str">
        <f t="shared" si="26"/>
        <v>г. Лысьва, ул. Суворова, д. 38: 2024: ЭЛ</v>
      </c>
      <c r="K372" s="167" t="s">
        <v>1051</v>
      </c>
      <c r="L372" s="166" t="s">
        <v>2561</v>
      </c>
      <c r="M372" t="str">
        <f t="shared" si="27"/>
        <v>г. Лысьва, ул. Суворова, д. 38: ЭЛ</v>
      </c>
      <c r="N372" s="166" t="e">
        <f>VLOOKUP(M372,#REF!,2,0)</f>
        <v>#REF!</v>
      </c>
      <c r="O372" t="e">
        <f t="shared" si="23"/>
        <v>#REF!</v>
      </c>
    </row>
    <row r="373" spans="1:15" x14ac:dyDescent="0.25">
      <c r="A373" s="2">
        <f t="shared" si="24"/>
        <v>372</v>
      </c>
      <c r="B373" s="81" t="s">
        <v>1090</v>
      </c>
      <c r="C373" t="s">
        <v>25</v>
      </c>
      <c r="D373" s="1" t="s">
        <v>159</v>
      </c>
      <c r="E373" s="166">
        <v>45657</v>
      </c>
      <c r="F373" s="166"/>
      <c r="G373" t="s">
        <v>1076</v>
      </c>
      <c r="H373" t="s">
        <v>1076</v>
      </c>
      <c r="I373" t="str">
        <f t="shared" si="25"/>
        <v>2024: Лысьвенский городской округ Пермского края: г. Лысьва, ул. Суворова, д. 38</v>
      </c>
      <c r="J373" t="str">
        <f t="shared" si="26"/>
        <v>г. Лысьва, ул. Суворова, д. 38: 2024: ВОД</v>
      </c>
      <c r="K373" s="167" t="s">
        <v>1051</v>
      </c>
      <c r="L373" s="166" t="s">
        <v>2561</v>
      </c>
      <c r="M373" t="str">
        <f t="shared" si="27"/>
        <v>г. Лысьва, ул. Суворова, д. 38: ВОД</v>
      </c>
      <c r="N373" s="166" t="e">
        <f>VLOOKUP(M373,#REF!,2,0)</f>
        <v>#REF!</v>
      </c>
      <c r="O373" t="e">
        <f t="shared" si="23"/>
        <v>#REF!</v>
      </c>
    </row>
    <row r="374" spans="1:15" x14ac:dyDescent="0.25">
      <c r="A374" s="2">
        <f t="shared" si="24"/>
        <v>373</v>
      </c>
      <c r="B374" s="81" t="s">
        <v>1091</v>
      </c>
      <c r="C374" t="s">
        <v>3</v>
      </c>
      <c r="D374" s="1" t="s">
        <v>63</v>
      </c>
      <c r="E374" s="166">
        <v>45657</v>
      </c>
      <c r="F374" s="166"/>
      <c r="G374" t="s">
        <v>1076</v>
      </c>
      <c r="H374" t="s">
        <v>1076</v>
      </c>
      <c r="I374" t="str">
        <f t="shared" si="25"/>
        <v>2024: Муниципальное образование "Город Березники" Пермского края: г. Березники, пр-т Ленина, д. 55</v>
      </c>
      <c r="J374" t="str">
        <f t="shared" si="26"/>
        <v>г. Березники, пр-т Ленина, д. 55: 2024: ЭЛ</v>
      </c>
      <c r="K374" s="167" t="s">
        <v>1051</v>
      </c>
      <c r="L374" s="166" t="s">
        <v>2561</v>
      </c>
      <c r="M374" t="str">
        <f t="shared" si="27"/>
        <v>г. Березники, пр-т Ленина, д. 55: ЭЛ</v>
      </c>
      <c r="N374" s="166" t="e">
        <f>VLOOKUP(M374,#REF!,2,0)</f>
        <v>#REF!</v>
      </c>
      <c r="O374" t="e">
        <f t="shared" si="23"/>
        <v>#REF!</v>
      </c>
    </row>
    <row r="375" spans="1:15" x14ac:dyDescent="0.25">
      <c r="A375" s="2">
        <f t="shared" si="24"/>
        <v>374</v>
      </c>
      <c r="B375" s="81" t="s">
        <v>1091</v>
      </c>
      <c r="C375" t="s">
        <v>3</v>
      </c>
      <c r="D375" s="1" t="s">
        <v>149</v>
      </c>
      <c r="E375" s="166">
        <v>45657</v>
      </c>
      <c r="F375" s="166"/>
      <c r="G375" t="s">
        <v>1076</v>
      </c>
      <c r="H375" t="s">
        <v>1076</v>
      </c>
      <c r="I375" t="str">
        <f t="shared" si="25"/>
        <v>2024: Муниципальное образование "Город Березники" Пермского края: г. Березники, пр-т Ленина, д. 55</v>
      </c>
      <c r="J375" t="str">
        <f t="shared" si="26"/>
        <v>г. Березники, пр-т Ленина, д. 55: 2024: ГВС</v>
      </c>
      <c r="K375" s="167" t="s">
        <v>1051</v>
      </c>
      <c r="L375" s="166" t="s">
        <v>2561</v>
      </c>
      <c r="M375" t="str">
        <f t="shared" si="27"/>
        <v>г. Березники, пр-т Ленина, д. 55: ГВС</v>
      </c>
      <c r="N375" s="166" t="e">
        <f>VLOOKUP(M375,#REF!,2,0)</f>
        <v>#REF!</v>
      </c>
      <c r="O375" t="e">
        <f t="shared" si="23"/>
        <v>#REF!</v>
      </c>
    </row>
    <row r="376" spans="1:15" x14ac:dyDescent="0.25">
      <c r="A376" s="2">
        <f t="shared" si="24"/>
        <v>375</v>
      </c>
      <c r="B376" s="81" t="s">
        <v>1091</v>
      </c>
      <c r="C376" t="s">
        <v>250</v>
      </c>
      <c r="D376" s="1" t="s">
        <v>280</v>
      </c>
      <c r="E376" s="166">
        <v>45657</v>
      </c>
      <c r="F376" s="166">
        <v>45657</v>
      </c>
      <c r="G376" t="s">
        <v>1076</v>
      </c>
      <c r="H376" t="s">
        <v>1076</v>
      </c>
      <c r="I376" t="str">
        <f t="shared" si="25"/>
        <v>2024: Муниципальное образование "Город Березники" Пермского края: г. Березники, пр-т Советский, д. 28</v>
      </c>
      <c r="J376" t="str">
        <f t="shared" si="26"/>
        <v>г. Березники, пр-т Советский, д. 28: 2024: Рфа</v>
      </c>
      <c r="K376" s="167" t="s">
        <v>1051</v>
      </c>
      <c r="L376" s="166" t="s">
        <v>2561</v>
      </c>
      <c r="M376" t="str">
        <f t="shared" si="27"/>
        <v>г. Березники, пр-т Советский, д. 28: Рфа</v>
      </c>
      <c r="N376" s="166" t="e">
        <f>VLOOKUP(M376,#REF!,2,0)</f>
        <v>#REF!</v>
      </c>
      <c r="O376" t="e">
        <f t="shared" si="23"/>
        <v>#REF!</v>
      </c>
    </row>
    <row r="377" spans="1:15" x14ac:dyDescent="0.25">
      <c r="A377" s="2">
        <f t="shared" si="24"/>
        <v>376</v>
      </c>
      <c r="B377" s="81" t="s">
        <v>1091</v>
      </c>
      <c r="C377" t="s">
        <v>4</v>
      </c>
      <c r="D377" s="1" t="s">
        <v>63</v>
      </c>
      <c r="E377" s="166">
        <v>45657</v>
      </c>
      <c r="F377" s="166"/>
      <c r="G377" t="s">
        <v>1076</v>
      </c>
      <c r="H377" t="s">
        <v>1076</v>
      </c>
      <c r="I377" t="str">
        <f t="shared" si="25"/>
        <v>2024: Муниципальное образование "Город Березники" Пермского края: г. Березники, пр-т Советский, д. 30</v>
      </c>
      <c r="J377" t="str">
        <f t="shared" si="26"/>
        <v>г. Березники, пр-т Советский, д. 30: 2024: ЭЛ</v>
      </c>
      <c r="K377" s="167" t="s">
        <v>1051</v>
      </c>
      <c r="L377" s="166" t="s">
        <v>2561</v>
      </c>
      <c r="M377" t="str">
        <f t="shared" si="27"/>
        <v>г. Березники, пр-т Советский, д. 30: ЭЛ</v>
      </c>
      <c r="N377" s="166" t="e">
        <f>VLOOKUP(M377,#REF!,2,0)</f>
        <v>#REF!</v>
      </c>
      <c r="O377" t="e">
        <f t="shared" si="23"/>
        <v>#REF!</v>
      </c>
    </row>
    <row r="378" spans="1:15" x14ac:dyDescent="0.25">
      <c r="A378" s="2">
        <f t="shared" si="24"/>
        <v>377</v>
      </c>
      <c r="B378" s="81" t="s">
        <v>1091</v>
      </c>
      <c r="C378" t="s">
        <v>4</v>
      </c>
      <c r="D378" s="1" t="s">
        <v>144</v>
      </c>
      <c r="E378" s="166">
        <v>45657</v>
      </c>
      <c r="F378" s="166"/>
      <c r="G378" t="s">
        <v>1076</v>
      </c>
      <c r="H378" t="s">
        <v>1076</v>
      </c>
      <c r="I378" t="str">
        <f t="shared" si="25"/>
        <v>2024: Муниципальное образование "Город Березники" Пермского края: г. Березники, пр-т Советский, д. 30</v>
      </c>
      <c r="J378" t="str">
        <f t="shared" si="26"/>
        <v>г. Березники, пр-т Советский, д. 30: 2024: ХВС</v>
      </c>
      <c r="K378" s="167" t="s">
        <v>1051</v>
      </c>
      <c r="L378" s="166" t="s">
        <v>2561</v>
      </c>
      <c r="M378" t="str">
        <f t="shared" si="27"/>
        <v>г. Березники, пр-т Советский, д. 30: ХВС</v>
      </c>
      <c r="N378" s="166" t="e">
        <f>VLOOKUP(M378,#REF!,2,0)</f>
        <v>#REF!</v>
      </c>
      <c r="O378" t="e">
        <f t="shared" si="23"/>
        <v>#REF!</v>
      </c>
    </row>
    <row r="379" spans="1:15" x14ac:dyDescent="0.25">
      <c r="A379" s="2">
        <f t="shared" si="24"/>
        <v>378</v>
      </c>
      <c r="B379" s="81" t="s">
        <v>1091</v>
      </c>
      <c r="C379" t="s">
        <v>4</v>
      </c>
      <c r="D379" s="1" t="s">
        <v>149</v>
      </c>
      <c r="E379" s="166">
        <v>45657</v>
      </c>
      <c r="F379" s="166"/>
      <c r="G379" t="s">
        <v>1076</v>
      </c>
      <c r="H379" t="s">
        <v>1076</v>
      </c>
      <c r="I379" t="str">
        <f t="shared" si="25"/>
        <v>2024: Муниципальное образование "Город Березники" Пермского края: г. Березники, пр-т Советский, д. 30</v>
      </c>
      <c r="J379" t="str">
        <f t="shared" si="26"/>
        <v>г. Березники, пр-т Советский, д. 30: 2024: ГВС</v>
      </c>
      <c r="K379" s="167" t="s">
        <v>1051</v>
      </c>
      <c r="L379" s="166" t="s">
        <v>2561</v>
      </c>
      <c r="M379" t="str">
        <f t="shared" si="27"/>
        <v>г. Березники, пр-т Советский, д. 30: ГВС</v>
      </c>
      <c r="N379" s="166" t="e">
        <f>VLOOKUP(M379,#REF!,2,0)</f>
        <v>#REF!</v>
      </c>
      <c r="O379" t="e">
        <f t="shared" si="23"/>
        <v>#REF!</v>
      </c>
    </row>
    <row r="380" spans="1:15" x14ac:dyDescent="0.25">
      <c r="A380" s="2">
        <f t="shared" si="24"/>
        <v>379</v>
      </c>
      <c r="B380" s="81" t="s">
        <v>1091</v>
      </c>
      <c r="C380" t="s">
        <v>4</v>
      </c>
      <c r="D380" s="1" t="s">
        <v>159</v>
      </c>
      <c r="E380" s="166">
        <v>45657</v>
      </c>
      <c r="F380" s="166"/>
      <c r="G380" t="s">
        <v>1076</v>
      </c>
      <c r="H380" t="s">
        <v>1076</v>
      </c>
      <c r="I380" t="str">
        <f t="shared" si="25"/>
        <v>2024: Муниципальное образование "Город Березники" Пермского края: г. Березники, пр-т Советский, д. 30</v>
      </c>
      <c r="J380" t="str">
        <f t="shared" si="26"/>
        <v>г. Березники, пр-т Советский, д. 30: 2024: ВОД</v>
      </c>
      <c r="K380" s="167" t="s">
        <v>1051</v>
      </c>
      <c r="L380" s="166" t="s">
        <v>2561</v>
      </c>
      <c r="M380" t="str">
        <f t="shared" si="27"/>
        <v>г. Березники, пр-т Советский, д. 30: ВОД</v>
      </c>
      <c r="N380" s="166" t="e">
        <f>VLOOKUP(M380,#REF!,2,0)</f>
        <v>#REF!</v>
      </c>
      <c r="O380" t="e">
        <f t="shared" si="23"/>
        <v>#REF!</v>
      </c>
    </row>
    <row r="381" spans="1:15" x14ac:dyDescent="0.25">
      <c r="A381" s="2">
        <f t="shared" si="24"/>
        <v>380</v>
      </c>
      <c r="B381" s="81" t="s">
        <v>1091</v>
      </c>
      <c r="C381" t="s">
        <v>4</v>
      </c>
      <c r="D381" s="1" t="s">
        <v>280</v>
      </c>
      <c r="E381" s="166">
        <v>45657</v>
      </c>
      <c r="F381" s="166"/>
      <c r="G381" t="s">
        <v>1076</v>
      </c>
      <c r="H381" t="s">
        <v>1076</v>
      </c>
      <c r="I381" t="str">
        <f t="shared" si="25"/>
        <v>2024: Муниципальное образование "Город Березники" Пермского края: г. Березники, пр-т Советский, д. 30</v>
      </c>
      <c r="J381" t="str">
        <f t="shared" si="26"/>
        <v>г. Березники, пр-т Советский, д. 30: 2024: Рфа</v>
      </c>
      <c r="K381" s="167" t="s">
        <v>1051</v>
      </c>
      <c r="L381" s="166" t="s">
        <v>2561</v>
      </c>
      <c r="M381" t="str">
        <f t="shared" si="27"/>
        <v>г. Березники, пр-т Советский, д. 30: Рфа</v>
      </c>
      <c r="N381" s="166" t="e">
        <f>VLOOKUP(M381,#REF!,2,0)</f>
        <v>#REF!</v>
      </c>
      <c r="O381" t="e">
        <f t="shared" ref="O381:O444" si="28">E381=N381</f>
        <v>#REF!</v>
      </c>
    </row>
    <row r="382" spans="1:15" x14ac:dyDescent="0.25">
      <c r="A382" s="2">
        <f t="shared" si="24"/>
        <v>381</v>
      </c>
      <c r="B382" s="81" t="s">
        <v>1091</v>
      </c>
      <c r="C382" t="s">
        <v>4</v>
      </c>
      <c r="D382" s="1" t="s">
        <v>296</v>
      </c>
      <c r="E382" s="166">
        <v>45657</v>
      </c>
      <c r="F382" s="166"/>
      <c r="G382" t="s">
        <v>1076</v>
      </c>
      <c r="H382" t="s">
        <v>1076</v>
      </c>
      <c r="I382" t="str">
        <f t="shared" si="25"/>
        <v>2024: Муниципальное образование "Город Березники" Пермского края: г. Березники, пр-т Советский, д. 30</v>
      </c>
      <c r="J382" t="str">
        <f t="shared" si="26"/>
        <v>г. Березники, пр-т Советский, д. 30: 2024: РФ</v>
      </c>
      <c r="K382" s="167" t="s">
        <v>1051</v>
      </c>
      <c r="L382" s="166" t="s">
        <v>2561</v>
      </c>
      <c r="M382" t="str">
        <f t="shared" si="27"/>
        <v>г. Березники, пр-т Советский, д. 30: РФ</v>
      </c>
      <c r="N382" s="166" t="e">
        <f>VLOOKUP(M382,#REF!,2,0)</f>
        <v>#REF!</v>
      </c>
      <c r="O382" t="e">
        <f t="shared" si="28"/>
        <v>#REF!</v>
      </c>
    </row>
    <row r="383" spans="1:15" x14ac:dyDescent="0.25">
      <c r="A383" s="2">
        <f t="shared" si="24"/>
        <v>382</v>
      </c>
      <c r="B383" s="81" t="s">
        <v>1091</v>
      </c>
      <c r="C383" t="s">
        <v>68</v>
      </c>
      <c r="D383" s="1" t="s">
        <v>144</v>
      </c>
      <c r="E383" s="166">
        <v>45657</v>
      </c>
      <c r="F383" s="166"/>
      <c r="G383" t="s">
        <v>1076</v>
      </c>
      <c r="H383" t="s">
        <v>1076</v>
      </c>
      <c r="I383" t="str">
        <f t="shared" si="25"/>
        <v>2024: Муниципальное образование "Город Березники" Пермского края: г. Березники, пр-т Советский, д. 38</v>
      </c>
      <c r="J383" t="str">
        <f t="shared" si="26"/>
        <v>г. Березники, пр-т Советский, д. 38: 2024: ХВС</v>
      </c>
      <c r="K383" s="167" t="s">
        <v>1051</v>
      </c>
      <c r="L383" s="166" t="s">
        <v>2561</v>
      </c>
      <c r="M383" t="str">
        <f t="shared" si="27"/>
        <v>г. Березники, пр-т Советский, д. 38: ХВС</v>
      </c>
      <c r="N383" s="166" t="e">
        <f>VLOOKUP(M383,#REF!,2,0)</f>
        <v>#REF!</v>
      </c>
      <c r="O383" t="e">
        <f t="shared" si="28"/>
        <v>#REF!</v>
      </c>
    </row>
    <row r="384" spans="1:15" x14ac:dyDescent="0.25">
      <c r="A384" s="2">
        <f t="shared" si="24"/>
        <v>383</v>
      </c>
      <c r="B384" s="81" t="s">
        <v>1091</v>
      </c>
      <c r="C384" t="s">
        <v>68</v>
      </c>
      <c r="D384" s="1" t="s">
        <v>149</v>
      </c>
      <c r="E384" s="166">
        <v>45657</v>
      </c>
      <c r="F384" s="166"/>
      <c r="G384" t="s">
        <v>1076</v>
      </c>
      <c r="H384" t="s">
        <v>1076</v>
      </c>
      <c r="I384" t="str">
        <f t="shared" si="25"/>
        <v>2024: Муниципальное образование "Город Березники" Пермского края: г. Березники, пр-т Советский, д. 38</v>
      </c>
      <c r="J384" t="str">
        <f t="shared" si="26"/>
        <v>г. Березники, пр-т Советский, д. 38: 2024: ГВС</v>
      </c>
      <c r="K384" s="167" t="s">
        <v>1051</v>
      </c>
      <c r="L384" s="166" t="s">
        <v>2561</v>
      </c>
      <c r="M384" t="str">
        <f t="shared" si="27"/>
        <v>г. Березники, пр-т Советский, д. 38: ГВС</v>
      </c>
      <c r="N384" s="166" t="e">
        <f>VLOOKUP(M384,#REF!,2,0)</f>
        <v>#REF!</v>
      </c>
      <c r="O384" t="e">
        <f t="shared" si="28"/>
        <v>#REF!</v>
      </c>
    </row>
    <row r="385" spans="1:15" x14ac:dyDescent="0.25">
      <c r="A385" s="2">
        <f t="shared" si="24"/>
        <v>384</v>
      </c>
      <c r="B385" s="81" t="s">
        <v>1091</v>
      </c>
      <c r="C385" t="s">
        <v>68</v>
      </c>
      <c r="D385" s="1" t="s">
        <v>159</v>
      </c>
      <c r="E385" s="166">
        <v>45657</v>
      </c>
      <c r="F385" s="166"/>
      <c r="G385" t="s">
        <v>1076</v>
      </c>
      <c r="H385" t="s">
        <v>1076</v>
      </c>
      <c r="I385" t="str">
        <f t="shared" si="25"/>
        <v>2024: Муниципальное образование "Город Березники" Пермского края: г. Березники, пр-т Советский, д. 38</v>
      </c>
      <c r="J385" t="str">
        <f t="shared" si="26"/>
        <v>г. Березники, пр-т Советский, д. 38: 2024: ВОД</v>
      </c>
      <c r="K385" s="167" t="s">
        <v>1051</v>
      </c>
      <c r="L385" s="166" t="s">
        <v>2561</v>
      </c>
      <c r="M385" t="str">
        <f t="shared" si="27"/>
        <v>г. Березники, пр-т Советский, д. 38: ВОД</v>
      </c>
      <c r="N385" s="166" t="e">
        <f>VLOOKUP(M385,#REF!,2,0)</f>
        <v>#REF!</v>
      </c>
      <c r="O385" t="e">
        <f t="shared" si="28"/>
        <v>#REF!</v>
      </c>
    </row>
    <row r="386" spans="1:15" x14ac:dyDescent="0.25">
      <c r="A386" s="2">
        <f t="shared" ref="A386:A449" si="29">ROW()-1</f>
        <v>385</v>
      </c>
      <c r="B386" s="81" t="s">
        <v>1091</v>
      </c>
      <c r="C386" t="s">
        <v>68</v>
      </c>
      <c r="D386" s="1" t="s">
        <v>248</v>
      </c>
      <c r="E386" s="166">
        <v>45657</v>
      </c>
      <c r="F386" s="166"/>
      <c r="G386" t="s">
        <v>1076</v>
      </c>
      <c r="H386" t="s">
        <v>1076</v>
      </c>
      <c r="I386" t="str">
        <f t="shared" ref="I386:I449" si="30">IF(ISBLANK(E386),"",CONCATENATE(YEAR(E386),": ",B386,": ",C386,))</f>
        <v>2024: Муниципальное образование "Город Березники" Пермского края: г. Березники, пр-т Советский, д. 38</v>
      </c>
      <c r="J386" t="str">
        <f t="shared" ref="J386:J449" si="31">IF(ISBLANK(E386),"",CONCATENATE(C386,": ",YEAR(E386),": ",D386))</f>
        <v>г. Березники, пр-т Советский, д. 38: 2024: РК</v>
      </c>
      <c r="K386" s="167" t="s">
        <v>1051</v>
      </c>
      <c r="L386" s="166" t="s">
        <v>2561</v>
      </c>
      <c r="M386" t="str">
        <f t="shared" ref="M386:M449" si="32">IF(ISBLANK(D386),"",CONCATENATE(C386,": ",D386))</f>
        <v>г. Березники, пр-т Советский, д. 38: РК</v>
      </c>
      <c r="N386" s="166" t="e">
        <f>VLOOKUP(M386,#REF!,2,0)</f>
        <v>#REF!</v>
      </c>
      <c r="O386" t="e">
        <f t="shared" si="28"/>
        <v>#REF!</v>
      </c>
    </row>
    <row r="387" spans="1:15" x14ac:dyDescent="0.25">
      <c r="A387" s="2">
        <f t="shared" si="29"/>
        <v>386</v>
      </c>
      <c r="B387" s="81" t="s">
        <v>1091</v>
      </c>
      <c r="C387" t="s">
        <v>69</v>
      </c>
      <c r="D387" s="1" t="s">
        <v>117</v>
      </c>
      <c r="E387" s="166">
        <v>45657</v>
      </c>
      <c r="F387" s="166"/>
      <c r="G387" t="s">
        <v>1076</v>
      </c>
      <c r="H387" t="s">
        <v>1076</v>
      </c>
      <c r="I387" t="str">
        <f t="shared" si="30"/>
        <v>2024: Муниципальное образование "Город Березники" Пермского края: г. Березники, пр-т Советский, д. 44</v>
      </c>
      <c r="J387" t="str">
        <f t="shared" si="31"/>
        <v>г. Березники, пр-т Советский, д. 44: 2024: ТЕП</v>
      </c>
      <c r="K387" s="167" t="s">
        <v>1051</v>
      </c>
      <c r="L387" s="166" t="s">
        <v>2561</v>
      </c>
      <c r="M387" t="str">
        <f t="shared" si="32"/>
        <v>г. Березники, пр-т Советский, д. 44: ТЕП</v>
      </c>
      <c r="N387" s="166" t="e">
        <f>VLOOKUP(M387,#REF!,2,0)</f>
        <v>#REF!</v>
      </c>
      <c r="O387" t="e">
        <f t="shared" si="28"/>
        <v>#REF!</v>
      </c>
    </row>
    <row r="388" spans="1:15" x14ac:dyDescent="0.25">
      <c r="A388" s="2">
        <f t="shared" si="29"/>
        <v>387</v>
      </c>
      <c r="B388" s="81" t="s">
        <v>1091</v>
      </c>
      <c r="C388" t="s">
        <v>69</v>
      </c>
      <c r="D388" s="1" t="s">
        <v>144</v>
      </c>
      <c r="E388" s="166">
        <v>45657</v>
      </c>
      <c r="F388" s="166"/>
      <c r="G388" t="s">
        <v>1076</v>
      </c>
      <c r="H388" t="s">
        <v>1076</v>
      </c>
      <c r="I388" t="str">
        <f t="shared" si="30"/>
        <v>2024: Муниципальное образование "Город Березники" Пермского края: г. Березники, пр-т Советский, д. 44</v>
      </c>
      <c r="J388" t="str">
        <f t="shared" si="31"/>
        <v>г. Березники, пр-т Советский, д. 44: 2024: ХВС</v>
      </c>
      <c r="K388" s="167" t="s">
        <v>1051</v>
      </c>
      <c r="L388" s="166" t="s">
        <v>2561</v>
      </c>
      <c r="M388" t="str">
        <f t="shared" si="32"/>
        <v>г. Березники, пр-т Советский, д. 44: ХВС</v>
      </c>
      <c r="N388" s="166" t="e">
        <f>VLOOKUP(M388,#REF!,2,0)</f>
        <v>#REF!</v>
      </c>
      <c r="O388" t="e">
        <f t="shared" si="28"/>
        <v>#REF!</v>
      </c>
    </row>
    <row r="389" spans="1:15" x14ac:dyDescent="0.25">
      <c r="A389" s="2">
        <f t="shared" si="29"/>
        <v>388</v>
      </c>
      <c r="B389" s="81" t="s">
        <v>1091</v>
      </c>
      <c r="C389" t="s">
        <v>69</v>
      </c>
      <c r="D389" s="1" t="s">
        <v>149</v>
      </c>
      <c r="E389" s="166">
        <v>45657</v>
      </c>
      <c r="F389" s="166"/>
      <c r="G389" t="s">
        <v>1076</v>
      </c>
      <c r="H389" t="s">
        <v>1076</v>
      </c>
      <c r="I389" t="str">
        <f t="shared" si="30"/>
        <v>2024: Муниципальное образование "Город Березники" Пермского края: г. Березники, пр-т Советский, д. 44</v>
      </c>
      <c r="J389" t="str">
        <f t="shared" si="31"/>
        <v>г. Березники, пр-т Советский, д. 44: 2024: ГВС</v>
      </c>
      <c r="K389" s="167" t="s">
        <v>1051</v>
      </c>
      <c r="L389" s="166" t="s">
        <v>2561</v>
      </c>
      <c r="M389" t="str">
        <f t="shared" si="32"/>
        <v>г. Березники, пр-т Советский, д. 44: ГВС</v>
      </c>
      <c r="N389" s="166" t="e">
        <f>VLOOKUP(M389,#REF!,2,0)</f>
        <v>#REF!</v>
      </c>
      <c r="O389" t="e">
        <f t="shared" si="28"/>
        <v>#REF!</v>
      </c>
    </row>
    <row r="390" spans="1:15" x14ac:dyDescent="0.25">
      <c r="A390" s="2">
        <f t="shared" si="29"/>
        <v>389</v>
      </c>
      <c r="B390" s="81" t="s">
        <v>1091</v>
      </c>
      <c r="C390" t="s">
        <v>69</v>
      </c>
      <c r="D390" s="1" t="s">
        <v>159</v>
      </c>
      <c r="E390" s="166">
        <v>45657</v>
      </c>
      <c r="F390" s="166"/>
      <c r="G390" t="s">
        <v>1076</v>
      </c>
      <c r="H390" t="s">
        <v>1076</v>
      </c>
      <c r="I390" t="str">
        <f t="shared" si="30"/>
        <v>2024: Муниципальное образование "Город Березники" Пермского края: г. Березники, пр-т Советский, д. 44</v>
      </c>
      <c r="J390" t="str">
        <f t="shared" si="31"/>
        <v>г. Березники, пр-т Советский, д. 44: 2024: ВОД</v>
      </c>
      <c r="K390" s="167" t="s">
        <v>1051</v>
      </c>
      <c r="L390" s="166" t="s">
        <v>2561</v>
      </c>
      <c r="M390" t="str">
        <f t="shared" si="32"/>
        <v>г. Березники, пр-т Советский, д. 44: ВОД</v>
      </c>
      <c r="N390" s="166" t="e">
        <f>VLOOKUP(M390,#REF!,2,0)</f>
        <v>#REF!</v>
      </c>
      <c r="O390" t="e">
        <f t="shared" si="28"/>
        <v>#REF!</v>
      </c>
    </row>
    <row r="391" spans="1:15" x14ac:dyDescent="0.25">
      <c r="A391" s="2">
        <f t="shared" si="29"/>
        <v>390</v>
      </c>
      <c r="B391" s="81" t="s">
        <v>1091</v>
      </c>
      <c r="C391" t="s">
        <v>69</v>
      </c>
      <c r="D391" s="1" t="s">
        <v>248</v>
      </c>
      <c r="E391" s="166">
        <v>45657</v>
      </c>
      <c r="F391" s="166"/>
      <c r="G391" t="s">
        <v>1076</v>
      </c>
      <c r="H391" t="s">
        <v>1076</v>
      </c>
      <c r="I391" t="str">
        <f t="shared" si="30"/>
        <v>2024: Муниципальное образование "Город Березники" Пермского края: г. Березники, пр-т Советский, д. 44</v>
      </c>
      <c r="J391" t="str">
        <f t="shared" si="31"/>
        <v>г. Березники, пр-т Советский, д. 44: 2024: РК</v>
      </c>
      <c r="K391" s="167" t="s">
        <v>1051</v>
      </c>
      <c r="L391" s="166" t="s">
        <v>2561</v>
      </c>
      <c r="M391" t="str">
        <f t="shared" si="32"/>
        <v>г. Березники, пр-т Советский, д. 44: РК</v>
      </c>
      <c r="N391" s="166" t="e">
        <f>VLOOKUP(M391,#REF!,2,0)</f>
        <v>#REF!</v>
      </c>
      <c r="O391" t="e">
        <f t="shared" si="28"/>
        <v>#REF!</v>
      </c>
    </row>
    <row r="392" spans="1:15" x14ac:dyDescent="0.25">
      <c r="A392" s="2">
        <f t="shared" si="29"/>
        <v>391</v>
      </c>
      <c r="B392" s="81" t="s">
        <v>1091</v>
      </c>
      <c r="C392" t="s">
        <v>69</v>
      </c>
      <c r="D392" s="1" t="s">
        <v>280</v>
      </c>
      <c r="E392" s="166">
        <v>45657</v>
      </c>
      <c r="F392" s="166"/>
      <c r="G392" t="s">
        <v>1076</v>
      </c>
      <c r="H392" t="s">
        <v>1076</v>
      </c>
      <c r="I392" t="str">
        <f t="shared" si="30"/>
        <v>2024: Муниципальное образование "Город Березники" Пермского края: г. Березники, пр-т Советский, д. 44</v>
      </c>
      <c r="J392" t="str">
        <f t="shared" si="31"/>
        <v>г. Березники, пр-т Советский, д. 44: 2024: Рфа</v>
      </c>
      <c r="K392" s="167" t="s">
        <v>1051</v>
      </c>
      <c r="L392" s="166" t="s">
        <v>2561</v>
      </c>
      <c r="M392" t="str">
        <f t="shared" si="32"/>
        <v>г. Березники, пр-т Советский, д. 44: Рфа</v>
      </c>
      <c r="N392" s="166" t="e">
        <f>VLOOKUP(M392,#REF!,2,0)</f>
        <v>#REF!</v>
      </c>
      <c r="O392" t="e">
        <f t="shared" si="28"/>
        <v>#REF!</v>
      </c>
    </row>
    <row r="393" spans="1:15" x14ac:dyDescent="0.25">
      <c r="A393" s="2">
        <f t="shared" si="29"/>
        <v>392</v>
      </c>
      <c r="B393" s="81" t="s">
        <v>1091</v>
      </c>
      <c r="C393" t="s">
        <v>69</v>
      </c>
      <c r="D393" s="1" t="s">
        <v>296</v>
      </c>
      <c r="E393" s="166">
        <v>45657</v>
      </c>
      <c r="F393" s="166"/>
      <c r="G393" t="s">
        <v>1076</v>
      </c>
      <c r="H393" t="s">
        <v>1076</v>
      </c>
      <c r="I393" t="str">
        <f t="shared" si="30"/>
        <v>2024: Муниципальное образование "Город Березники" Пермского края: г. Березники, пр-т Советский, д. 44</v>
      </c>
      <c r="J393" t="str">
        <f t="shared" si="31"/>
        <v>г. Березники, пр-т Советский, д. 44: 2024: РФ</v>
      </c>
      <c r="K393" s="167" t="s">
        <v>1051</v>
      </c>
      <c r="L393" s="166" t="s">
        <v>2561</v>
      </c>
      <c r="M393" t="str">
        <f t="shared" si="32"/>
        <v>г. Березники, пр-т Советский, д. 44: РФ</v>
      </c>
      <c r="N393" s="166" t="e">
        <f>VLOOKUP(M393,#REF!,2,0)</f>
        <v>#REF!</v>
      </c>
      <c r="O393" t="e">
        <f t="shared" si="28"/>
        <v>#REF!</v>
      </c>
    </row>
    <row r="394" spans="1:15" x14ac:dyDescent="0.25">
      <c r="A394" s="2">
        <f t="shared" si="29"/>
        <v>393</v>
      </c>
      <c r="B394" s="81" t="s">
        <v>1091</v>
      </c>
      <c r="C394" t="s">
        <v>5</v>
      </c>
      <c r="D394" s="1" t="s">
        <v>63</v>
      </c>
      <c r="E394" s="166">
        <v>45657</v>
      </c>
      <c r="F394" s="166"/>
      <c r="G394" t="s">
        <v>1076</v>
      </c>
      <c r="H394" t="s">
        <v>1076</v>
      </c>
      <c r="I394" t="str">
        <f t="shared" si="30"/>
        <v>2024: Муниципальное образование "Город Березники" Пермского края: г. Березники, ул. Деменева, д. 9</v>
      </c>
      <c r="J394" t="str">
        <f t="shared" si="31"/>
        <v>г. Березники, ул. Деменева, д. 9: 2024: ЭЛ</v>
      </c>
      <c r="K394" s="167" t="s">
        <v>1051</v>
      </c>
      <c r="L394" s="166" t="s">
        <v>2561</v>
      </c>
      <c r="M394" t="str">
        <f t="shared" si="32"/>
        <v>г. Березники, ул. Деменева, д. 9: ЭЛ</v>
      </c>
      <c r="N394" s="166" t="e">
        <f>VLOOKUP(M394,#REF!,2,0)</f>
        <v>#REF!</v>
      </c>
      <c r="O394" t="e">
        <f t="shared" si="28"/>
        <v>#REF!</v>
      </c>
    </row>
    <row r="395" spans="1:15" x14ac:dyDescent="0.25">
      <c r="A395" s="2">
        <f t="shared" si="29"/>
        <v>394</v>
      </c>
      <c r="B395" s="81" t="s">
        <v>1091</v>
      </c>
      <c r="C395" t="s">
        <v>5</v>
      </c>
      <c r="D395" s="1" t="s">
        <v>117</v>
      </c>
      <c r="E395" s="166">
        <v>45657</v>
      </c>
      <c r="F395" s="166"/>
      <c r="G395" t="s">
        <v>1076</v>
      </c>
      <c r="H395" t="s">
        <v>1076</v>
      </c>
      <c r="I395" t="str">
        <f t="shared" si="30"/>
        <v>2024: Муниципальное образование "Город Березники" Пермского края: г. Березники, ул. Деменева, д. 9</v>
      </c>
      <c r="J395" t="str">
        <f t="shared" si="31"/>
        <v>г. Березники, ул. Деменева, д. 9: 2024: ТЕП</v>
      </c>
      <c r="K395" s="167" t="s">
        <v>1051</v>
      </c>
      <c r="L395" s="166" t="s">
        <v>2561</v>
      </c>
      <c r="M395" t="str">
        <f t="shared" si="32"/>
        <v>г. Березники, ул. Деменева, д. 9: ТЕП</v>
      </c>
      <c r="N395" s="166" t="e">
        <f>VLOOKUP(M395,#REF!,2,0)</f>
        <v>#REF!</v>
      </c>
      <c r="O395" t="e">
        <f t="shared" si="28"/>
        <v>#REF!</v>
      </c>
    </row>
    <row r="396" spans="1:15" x14ac:dyDescent="0.25">
      <c r="A396" s="2">
        <f t="shared" si="29"/>
        <v>395</v>
      </c>
      <c r="B396" s="81" t="s">
        <v>1091</v>
      </c>
      <c r="C396" t="s">
        <v>5</v>
      </c>
      <c r="D396" s="1" t="s">
        <v>144</v>
      </c>
      <c r="E396" s="166">
        <v>45657</v>
      </c>
      <c r="F396" s="166"/>
      <c r="G396" t="s">
        <v>1076</v>
      </c>
      <c r="H396" t="s">
        <v>1076</v>
      </c>
      <c r="I396" t="str">
        <f t="shared" si="30"/>
        <v>2024: Муниципальное образование "Город Березники" Пермского края: г. Березники, ул. Деменева, д. 9</v>
      </c>
      <c r="J396" t="str">
        <f t="shared" si="31"/>
        <v>г. Березники, ул. Деменева, д. 9: 2024: ХВС</v>
      </c>
      <c r="K396" s="167" t="s">
        <v>1051</v>
      </c>
      <c r="L396" s="166" t="s">
        <v>2561</v>
      </c>
      <c r="M396" t="str">
        <f t="shared" si="32"/>
        <v>г. Березники, ул. Деменева, д. 9: ХВС</v>
      </c>
      <c r="N396" s="166" t="e">
        <f>VLOOKUP(M396,#REF!,2,0)</f>
        <v>#REF!</v>
      </c>
      <c r="O396" t="e">
        <f t="shared" si="28"/>
        <v>#REF!</v>
      </c>
    </row>
    <row r="397" spans="1:15" x14ac:dyDescent="0.25">
      <c r="A397" s="2">
        <f t="shared" si="29"/>
        <v>396</v>
      </c>
      <c r="B397" s="81" t="s">
        <v>1091</v>
      </c>
      <c r="C397" t="s">
        <v>5</v>
      </c>
      <c r="D397" s="1" t="s">
        <v>149</v>
      </c>
      <c r="E397" s="166">
        <v>45657</v>
      </c>
      <c r="F397" s="166"/>
      <c r="G397" t="s">
        <v>1076</v>
      </c>
      <c r="H397" t="s">
        <v>1076</v>
      </c>
      <c r="I397" t="str">
        <f t="shared" si="30"/>
        <v>2024: Муниципальное образование "Город Березники" Пермского края: г. Березники, ул. Деменева, д. 9</v>
      </c>
      <c r="J397" t="str">
        <f t="shared" si="31"/>
        <v>г. Березники, ул. Деменева, д. 9: 2024: ГВС</v>
      </c>
      <c r="K397" s="167" t="s">
        <v>1051</v>
      </c>
      <c r="L397" s="166" t="s">
        <v>2561</v>
      </c>
      <c r="M397" t="str">
        <f t="shared" si="32"/>
        <v>г. Березники, ул. Деменева, д. 9: ГВС</v>
      </c>
      <c r="N397" s="166" t="e">
        <f>VLOOKUP(M397,#REF!,2,0)</f>
        <v>#REF!</v>
      </c>
      <c r="O397" t="e">
        <f t="shared" si="28"/>
        <v>#REF!</v>
      </c>
    </row>
    <row r="398" spans="1:15" x14ac:dyDescent="0.25">
      <c r="A398" s="2">
        <f t="shared" si="29"/>
        <v>397</v>
      </c>
      <c r="B398" s="81" t="s">
        <v>1091</v>
      </c>
      <c r="C398" t="s">
        <v>5</v>
      </c>
      <c r="D398" s="1" t="s">
        <v>159</v>
      </c>
      <c r="E398" s="166">
        <v>45657</v>
      </c>
      <c r="F398" s="166"/>
      <c r="G398" t="s">
        <v>1076</v>
      </c>
      <c r="H398" t="s">
        <v>1076</v>
      </c>
      <c r="I398" t="str">
        <f t="shared" si="30"/>
        <v>2024: Муниципальное образование "Город Березники" Пермского края: г. Березники, ул. Деменева, д. 9</v>
      </c>
      <c r="J398" t="str">
        <f t="shared" si="31"/>
        <v>г. Березники, ул. Деменева, д. 9: 2024: ВОД</v>
      </c>
      <c r="K398" s="167" t="s">
        <v>1051</v>
      </c>
      <c r="L398" s="166" t="s">
        <v>2561</v>
      </c>
      <c r="M398" t="str">
        <f t="shared" si="32"/>
        <v>г. Березники, ул. Деменева, д. 9: ВОД</v>
      </c>
      <c r="N398" s="166" t="e">
        <f>VLOOKUP(M398,#REF!,2,0)</f>
        <v>#REF!</v>
      </c>
      <c r="O398" t="e">
        <f t="shared" si="28"/>
        <v>#REF!</v>
      </c>
    </row>
    <row r="399" spans="1:15" x14ac:dyDescent="0.25">
      <c r="A399" s="2">
        <f t="shared" si="29"/>
        <v>398</v>
      </c>
      <c r="B399" s="81" t="s">
        <v>1091</v>
      </c>
      <c r="C399" t="s">
        <v>6</v>
      </c>
      <c r="D399" s="1" t="s">
        <v>63</v>
      </c>
      <c r="E399" s="166">
        <v>45657</v>
      </c>
      <c r="F399" s="166"/>
      <c r="G399" t="s">
        <v>1076</v>
      </c>
      <c r="H399" t="s">
        <v>1076</v>
      </c>
      <c r="I399" t="str">
        <f t="shared" si="30"/>
        <v>2024: Муниципальное образование "Город Березники" Пермского края: г. Березники, ул. Клары Цеткин, д. 38</v>
      </c>
      <c r="J399" t="str">
        <f t="shared" si="31"/>
        <v>г. Березники, ул. Клары Цеткин, д. 38: 2024: ЭЛ</v>
      </c>
      <c r="K399" s="167" t="s">
        <v>1051</v>
      </c>
      <c r="L399" s="166" t="s">
        <v>2561</v>
      </c>
      <c r="M399" t="str">
        <f t="shared" si="32"/>
        <v>г. Березники, ул. Клары Цеткин, д. 38: ЭЛ</v>
      </c>
      <c r="N399" s="166" t="e">
        <f>VLOOKUP(M399,#REF!,2,0)</f>
        <v>#REF!</v>
      </c>
      <c r="O399" t="e">
        <f t="shared" si="28"/>
        <v>#REF!</v>
      </c>
    </row>
    <row r="400" spans="1:15" x14ac:dyDescent="0.25">
      <c r="A400" s="2">
        <f t="shared" si="29"/>
        <v>399</v>
      </c>
      <c r="B400" s="81" t="s">
        <v>1091</v>
      </c>
      <c r="C400" t="s">
        <v>6</v>
      </c>
      <c r="D400" s="1" t="s">
        <v>144</v>
      </c>
      <c r="E400" s="166">
        <v>45657</v>
      </c>
      <c r="F400" s="166"/>
      <c r="G400" t="s">
        <v>1076</v>
      </c>
      <c r="H400" t="s">
        <v>1076</v>
      </c>
      <c r="I400" t="str">
        <f t="shared" si="30"/>
        <v>2024: Муниципальное образование "Город Березники" Пермского края: г. Березники, ул. Клары Цеткин, д. 38</v>
      </c>
      <c r="J400" t="str">
        <f t="shared" si="31"/>
        <v>г. Березники, ул. Клары Цеткин, д. 38: 2024: ХВС</v>
      </c>
      <c r="K400" s="167" t="s">
        <v>1051</v>
      </c>
      <c r="L400" s="166" t="s">
        <v>2561</v>
      </c>
      <c r="M400" t="str">
        <f t="shared" si="32"/>
        <v>г. Березники, ул. Клары Цеткин, д. 38: ХВС</v>
      </c>
      <c r="N400" s="166" t="e">
        <f>VLOOKUP(M400,#REF!,2,0)</f>
        <v>#REF!</v>
      </c>
      <c r="O400" t="e">
        <f t="shared" si="28"/>
        <v>#REF!</v>
      </c>
    </row>
    <row r="401" spans="1:15" x14ac:dyDescent="0.25">
      <c r="A401" s="2">
        <f t="shared" si="29"/>
        <v>400</v>
      </c>
      <c r="B401" s="81" t="s">
        <v>1091</v>
      </c>
      <c r="C401" t="s">
        <v>6</v>
      </c>
      <c r="D401" s="1" t="s">
        <v>149</v>
      </c>
      <c r="E401" s="166">
        <v>45657</v>
      </c>
      <c r="F401" s="166"/>
      <c r="G401" t="s">
        <v>1076</v>
      </c>
      <c r="H401" t="s">
        <v>1076</v>
      </c>
      <c r="I401" t="str">
        <f t="shared" si="30"/>
        <v>2024: Муниципальное образование "Город Березники" Пермского края: г. Березники, ул. Клары Цеткин, д. 38</v>
      </c>
      <c r="J401" t="str">
        <f t="shared" si="31"/>
        <v>г. Березники, ул. Клары Цеткин, д. 38: 2024: ГВС</v>
      </c>
      <c r="K401" s="167" t="s">
        <v>1051</v>
      </c>
      <c r="L401" s="166" t="s">
        <v>2561</v>
      </c>
      <c r="M401" t="str">
        <f t="shared" si="32"/>
        <v>г. Березники, ул. Клары Цеткин, д. 38: ГВС</v>
      </c>
      <c r="N401" s="166" t="e">
        <f>VLOOKUP(M401,#REF!,2,0)</f>
        <v>#REF!</v>
      </c>
      <c r="O401" t="e">
        <f t="shared" si="28"/>
        <v>#REF!</v>
      </c>
    </row>
    <row r="402" spans="1:15" x14ac:dyDescent="0.25">
      <c r="A402" s="2">
        <f t="shared" si="29"/>
        <v>401</v>
      </c>
      <c r="B402" s="81" t="s">
        <v>1091</v>
      </c>
      <c r="C402" t="s">
        <v>6</v>
      </c>
      <c r="D402" s="1" t="s">
        <v>159</v>
      </c>
      <c r="E402" s="166">
        <v>45657</v>
      </c>
      <c r="F402" s="166"/>
      <c r="G402" t="s">
        <v>1076</v>
      </c>
      <c r="H402" t="s">
        <v>1076</v>
      </c>
      <c r="I402" t="str">
        <f t="shared" si="30"/>
        <v>2024: Муниципальное образование "Город Березники" Пермского края: г. Березники, ул. Клары Цеткин, д. 38</v>
      </c>
      <c r="J402" t="str">
        <f t="shared" si="31"/>
        <v>г. Березники, ул. Клары Цеткин, д. 38: 2024: ВОД</v>
      </c>
      <c r="K402" s="167" t="s">
        <v>1051</v>
      </c>
      <c r="L402" s="166" t="s">
        <v>2561</v>
      </c>
      <c r="M402" t="str">
        <f t="shared" si="32"/>
        <v>г. Березники, ул. Клары Цеткин, д. 38: ВОД</v>
      </c>
      <c r="N402" s="166" t="e">
        <f>VLOOKUP(M402,#REF!,2,0)</f>
        <v>#REF!</v>
      </c>
      <c r="O402" t="e">
        <f t="shared" si="28"/>
        <v>#REF!</v>
      </c>
    </row>
    <row r="403" spans="1:15" x14ac:dyDescent="0.25">
      <c r="A403" s="2">
        <f t="shared" si="29"/>
        <v>402</v>
      </c>
      <c r="B403" s="81" t="s">
        <v>1091</v>
      </c>
      <c r="C403" t="s">
        <v>6</v>
      </c>
      <c r="D403" s="1" t="s">
        <v>248</v>
      </c>
      <c r="E403" s="166">
        <v>45657</v>
      </c>
      <c r="F403" s="166"/>
      <c r="G403" t="s">
        <v>1076</v>
      </c>
      <c r="H403" t="s">
        <v>1076</v>
      </c>
      <c r="I403" t="str">
        <f t="shared" si="30"/>
        <v>2024: Муниципальное образование "Город Березники" Пермского края: г. Березники, ул. Клары Цеткин, д. 38</v>
      </c>
      <c r="J403" t="str">
        <f t="shared" si="31"/>
        <v>г. Березники, ул. Клары Цеткин, д. 38: 2024: РК</v>
      </c>
      <c r="K403" s="167" t="s">
        <v>1051</v>
      </c>
      <c r="L403" s="166" t="s">
        <v>2561</v>
      </c>
      <c r="M403" t="str">
        <f t="shared" si="32"/>
        <v>г. Березники, ул. Клары Цеткин, д. 38: РК</v>
      </c>
      <c r="N403" s="166" t="e">
        <f>VLOOKUP(M403,#REF!,2,0)</f>
        <v>#REF!</v>
      </c>
      <c r="O403" t="e">
        <f t="shared" si="28"/>
        <v>#REF!</v>
      </c>
    </row>
    <row r="404" spans="1:15" x14ac:dyDescent="0.25">
      <c r="A404" s="2">
        <f t="shared" si="29"/>
        <v>403</v>
      </c>
      <c r="B404" s="81" t="s">
        <v>1091</v>
      </c>
      <c r="C404" t="s">
        <v>7</v>
      </c>
      <c r="D404" s="1" t="s">
        <v>63</v>
      </c>
      <c r="E404" s="166">
        <v>45657</v>
      </c>
      <c r="F404" s="166"/>
      <c r="G404" t="s">
        <v>1076</v>
      </c>
      <c r="H404" t="s">
        <v>1076</v>
      </c>
      <c r="I404" t="str">
        <f t="shared" si="30"/>
        <v>2024: Муниципальное образование "Город Березники" Пермского края: г. Березники, ул. Ломоносова, д. 78</v>
      </c>
      <c r="J404" t="str">
        <f t="shared" si="31"/>
        <v>г. Березники, ул. Ломоносова, д. 78: 2024: ЭЛ</v>
      </c>
      <c r="K404" s="167" t="s">
        <v>1051</v>
      </c>
      <c r="L404" s="166" t="s">
        <v>2561</v>
      </c>
      <c r="M404" t="str">
        <f t="shared" si="32"/>
        <v>г. Березники, ул. Ломоносова, д. 78: ЭЛ</v>
      </c>
      <c r="N404" s="166" t="e">
        <f>VLOOKUP(M404,#REF!,2,0)</f>
        <v>#REF!</v>
      </c>
      <c r="O404" t="e">
        <f t="shared" si="28"/>
        <v>#REF!</v>
      </c>
    </row>
    <row r="405" spans="1:15" x14ac:dyDescent="0.25">
      <c r="A405" s="2">
        <f t="shared" si="29"/>
        <v>404</v>
      </c>
      <c r="B405" s="81" t="s">
        <v>1091</v>
      </c>
      <c r="C405" t="s">
        <v>7</v>
      </c>
      <c r="D405" s="1" t="s">
        <v>117</v>
      </c>
      <c r="E405" s="166">
        <v>45657</v>
      </c>
      <c r="F405" s="166"/>
      <c r="G405" t="s">
        <v>1076</v>
      </c>
      <c r="H405" t="s">
        <v>1076</v>
      </c>
      <c r="I405" t="str">
        <f t="shared" si="30"/>
        <v>2024: Муниципальное образование "Город Березники" Пермского края: г. Березники, ул. Ломоносова, д. 78</v>
      </c>
      <c r="J405" t="str">
        <f t="shared" si="31"/>
        <v>г. Березники, ул. Ломоносова, д. 78: 2024: ТЕП</v>
      </c>
      <c r="K405" s="167" t="s">
        <v>1051</v>
      </c>
      <c r="L405" s="166" t="s">
        <v>2561</v>
      </c>
      <c r="M405" t="str">
        <f t="shared" si="32"/>
        <v>г. Березники, ул. Ломоносова, д. 78: ТЕП</v>
      </c>
      <c r="N405" s="166" t="e">
        <f>VLOOKUP(M405,#REF!,2,0)</f>
        <v>#REF!</v>
      </c>
      <c r="O405" t="e">
        <f t="shared" si="28"/>
        <v>#REF!</v>
      </c>
    </row>
    <row r="406" spans="1:15" x14ac:dyDescent="0.25">
      <c r="A406" s="2">
        <f t="shared" si="29"/>
        <v>405</v>
      </c>
      <c r="B406" s="81" t="s">
        <v>1091</v>
      </c>
      <c r="C406" t="s">
        <v>70</v>
      </c>
      <c r="D406" s="1" t="s">
        <v>117</v>
      </c>
      <c r="E406" s="166">
        <v>45657</v>
      </c>
      <c r="F406" s="166"/>
      <c r="G406" t="s">
        <v>1076</v>
      </c>
      <c r="H406" t="s">
        <v>1076</v>
      </c>
      <c r="I406" t="str">
        <f t="shared" si="30"/>
        <v>2024: Муниципальное образование "Город Березники" Пермского края: г. Березники, ул. Менделеева, д. 18</v>
      </c>
      <c r="J406" t="str">
        <f t="shared" si="31"/>
        <v>г. Березники, ул. Менделеева, д. 18: 2024: ТЕП</v>
      </c>
      <c r="K406" s="167" t="s">
        <v>1051</v>
      </c>
      <c r="L406" s="166" t="s">
        <v>2561</v>
      </c>
      <c r="M406" t="str">
        <f t="shared" si="32"/>
        <v>г. Березники, ул. Менделеева, д. 18: ТЕП</v>
      </c>
      <c r="N406" s="166" t="e">
        <f>VLOOKUP(M406,#REF!,2,0)</f>
        <v>#REF!</v>
      </c>
      <c r="O406" t="e">
        <f t="shared" si="28"/>
        <v>#REF!</v>
      </c>
    </row>
    <row r="407" spans="1:15" x14ac:dyDescent="0.25">
      <c r="A407" s="2">
        <f t="shared" si="29"/>
        <v>406</v>
      </c>
      <c r="B407" s="81" t="s">
        <v>1091</v>
      </c>
      <c r="C407" t="s">
        <v>70</v>
      </c>
      <c r="D407" s="1" t="s">
        <v>144</v>
      </c>
      <c r="E407" s="166">
        <v>45657</v>
      </c>
      <c r="F407" s="166"/>
      <c r="G407" t="s">
        <v>1076</v>
      </c>
      <c r="H407" t="s">
        <v>1076</v>
      </c>
      <c r="I407" t="str">
        <f t="shared" si="30"/>
        <v>2024: Муниципальное образование "Город Березники" Пермского края: г. Березники, ул. Менделеева, д. 18</v>
      </c>
      <c r="J407" t="str">
        <f t="shared" si="31"/>
        <v>г. Березники, ул. Менделеева, д. 18: 2024: ХВС</v>
      </c>
      <c r="K407" s="167" t="s">
        <v>1051</v>
      </c>
      <c r="L407" s="166" t="s">
        <v>2561</v>
      </c>
      <c r="M407" t="str">
        <f t="shared" si="32"/>
        <v>г. Березники, ул. Менделеева, д. 18: ХВС</v>
      </c>
      <c r="N407" s="166" t="e">
        <f>VLOOKUP(M407,#REF!,2,0)</f>
        <v>#REF!</v>
      </c>
      <c r="O407" t="e">
        <f t="shared" si="28"/>
        <v>#REF!</v>
      </c>
    </row>
    <row r="408" spans="1:15" x14ac:dyDescent="0.25">
      <c r="A408" s="2">
        <f t="shared" si="29"/>
        <v>407</v>
      </c>
      <c r="B408" s="81" t="s">
        <v>1091</v>
      </c>
      <c r="C408" t="s">
        <v>70</v>
      </c>
      <c r="D408" s="1" t="s">
        <v>159</v>
      </c>
      <c r="E408" s="166">
        <v>45657</v>
      </c>
      <c r="F408" s="166"/>
      <c r="G408" t="s">
        <v>1076</v>
      </c>
      <c r="H408" t="s">
        <v>1076</v>
      </c>
      <c r="I408" t="str">
        <f t="shared" si="30"/>
        <v>2024: Муниципальное образование "Город Березники" Пермского края: г. Березники, ул. Менделеева, д. 18</v>
      </c>
      <c r="J408" t="str">
        <f t="shared" si="31"/>
        <v>г. Березники, ул. Менделеева, д. 18: 2024: ВОД</v>
      </c>
      <c r="K408" s="167" t="s">
        <v>1051</v>
      </c>
      <c r="L408" s="166" t="s">
        <v>2561</v>
      </c>
      <c r="M408" t="str">
        <f t="shared" si="32"/>
        <v>г. Березники, ул. Менделеева, д. 18: ВОД</v>
      </c>
      <c r="N408" s="166" t="e">
        <f>VLOOKUP(M408,#REF!,2,0)</f>
        <v>#REF!</v>
      </c>
      <c r="O408" t="e">
        <f t="shared" si="28"/>
        <v>#REF!</v>
      </c>
    </row>
    <row r="409" spans="1:15" x14ac:dyDescent="0.25">
      <c r="A409" s="2">
        <f t="shared" si="29"/>
        <v>408</v>
      </c>
      <c r="B409" s="81" t="s">
        <v>1091</v>
      </c>
      <c r="C409" t="s">
        <v>186</v>
      </c>
      <c r="D409" s="1" t="s">
        <v>248</v>
      </c>
      <c r="E409" s="166">
        <v>45657</v>
      </c>
      <c r="F409" s="166"/>
      <c r="G409" t="s">
        <v>1076</v>
      </c>
      <c r="H409" t="s">
        <v>1076</v>
      </c>
      <c r="I409" t="str">
        <f t="shared" si="30"/>
        <v>2024: Муниципальное образование "Город Березники" Пермского края: г. Березники, ул. Менделеева, д. 24</v>
      </c>
      <c r="J409" t="str">
        <f t="shared" si="31"/>
        <v>г. Березники, ул. Менделеева, д. 24: 2024: РК</v>
      </c>
      <c r="K409" s="167" t="s">
        <v>1051</v>
      </c>
      <c r="L409" s="166" t="s">
        <v>2561</v>
      </c>
      <c r="M409" t="str">
        <f t="shared" si="32"/>
        <v>г. Березники, ул. Менделеева, д. 24: РК</v>
      </c>
      <c r="N409" s="166" t="e">
        <f>VLOOKUP(M409,#REF!,2,0)</f>
        <v>#REF!</v>
      </c>
      <c r="O409" t="e">
        <f t="shared" si="28"/>
        <v>#REF!</v>
      </c>
    </row>
    <row r="410" spans="1:15" x14ac:dyDescent="0.25">
      <c r="A410" s="2">
        <f t="shared" si="29"/>
        <v>409</v>
      </c>
      <c r="B410" s="81" t="s">
        <v>1091</v>
      </c>
      <c r="C410" t="s">
        <v>8</v>
      </c>
      <c r="D410" s="1" t="s">
        <v>63</v>
      </c>
      <c r="E410" s="166">
        <v>45657</v>
      </c>
      <c r="F410" s="166"/>
      <c r="G410" t="s">
        <v>1076</v>
      </c>
      <c r="H410" t="s">
        <v>1076</v>
      </c>
      <c r="I410" t="str">
        <f t="shared" si="30"/>
        <v>2024: Муниципальное образование "Город Березники" Пермского края: г. Березники, ул. Парковая, д. 6</v>
      </c>
      <c r="J410" t="str">
        <f t="shared" si="31"/>
        <v>г. Березники, ул. Парковая, д. 6: 2024: ЭЛ</v>
      </c>
      <c r="K410" s="167" t="s">
        <v>1051</v>
      </c>
      <c r="L410" s="166" t="s">
        <v>2561</v>
      </c>
      <c r="M410" t="str">
        <f t="shared" si="32"/>
        <v>г. Березники, ул. Парковая, д. 6: ЭЛ</v>
      </c>
      <c r="N410" s="166" t="e">
        <f>VLOOKUP(M410,#REF!,2,0)</f>
        <v>#REF!</v>
      </c>
      <c r="O410" t="e">
        <f t="shared" si="28"/>
        <v>#REF!</v>
      </c>
    </row>
    <row r="411" spans="1:15" x14ac:dyDescent="0.25">
      <c r="A411" s="2">
        <f t="shared" si="29"/>
        <v>410</v>
      </c>
      <c r="B411" s="81" t="s">
        <v>1091</v>
      </c>
      <c r="C411" t="s">
        <v>8</v>
      </c>
      <c r="D411" s="1" t="s">
        <v>117</v>
      </c>
      <c r="E411" s="166">
        <v>45657</v>
      </c>
      <c r="F411" s="166"/>
      <c r="G411" t="s">
        <v>1076</v>
      </c>
      <c r="H411" t="s">
        <v>1076</v>
      </c>
      <c r="I411" t="str">
        <f t="shared" si="30"/>
        <v>2024: Муниципальное образование "Город Березники" Пермского края: г. Березники, ул. Парковая, д. 6</v>
      </c>
      <c r="J411" t="str">
        <f t="shared" si="31"/>
        <v>г. Березники, ул. Парковая, д. 6: 2024: ТЕП</v>
      </c>
      <c r="K411" s="167" t="s">
        <v>1051</v>
      </c>
      <c r="L411" s="166" t="s">
        <v>2561</v>
      </c>
      <c r="M411" t="str">
        <f t="shared" si="32"/>
        <v>г. Березники, ул. Парковая, д. 6: ТЕП</v>
      </c>
      <c r="N411" s="166" t="e">
        <f>VLOOKUP(M411,#REF!,2,0)</f>
        <v>#REF!</v>
      </c>
      <c r="O411" t="e">
        <f t="shared" si="28"/>
        <v>#REF!</v>
      </c>
    </row>
    <row r="412" spans="1:15" x14ac:dyDescent="0.25">
      <c r="A412" s="2">
        <f t="shared" si="29"/>
        <v>411</v>
      </c>
      <c r="B412" s="81" t="s">
        <v>1091</v>
      </c>
      <c r="C412" t="s">
        <v>8</v>
      </c>
      <c r="D412" s="1" t="s">
        <v>144</v>
      </c>
      <c r="E412" s="166">
        <v>45657</v>
      </c>
      <c r="F412" s="166"/>
      <c r="G412" t="s">
        <v>1076</v>
      </c>
      <c r="H412" t="s">
        <v>1076</v>
      </c>
      <c r="I412" t="str">
        <f t="shared" si="30"/>
        <v>2024: Муниципальное образование "Город Березники" Пермского края: г. Березники, ул. Парковая, д. 6</v>
      </c>
      <c r="J412" t="str">
        <f t="shared" si="31"/>
        <v>г. Березники, ул. Парковая, д. 6: 2024: ХВС</v>
      </c>
      <c r="K412" s="167" t="s">
        <v>1051</v>
      </c>
      <c r="L412" s="166" t="s">
        <v>2561</v>
      </c>
      <c r="M412" t="str">
        <f t="shared" si="32"/>
        <v>г. Березники, ул. Парковая, д. 6: ХВС</v>
      </c>
      <c r="N412" s="166" t="e">
        <f>VLOOKUP(M412,#REF!,2,0)</f>
        <v>#REF!</v>
      </c>
      <c r="O412" t="e">
        <f t="shared" si="28"/>
        <v>#REF!</v>
      </c>
    </row>
    <row r="413" spans="1:15" x14ac:dyDescent="0.25">
      <c r="A413" s="2">
        <f t="shared" si="29"/>
        <v>412</v>
      </c>
      <c r="B413" s="81" t="s">
        <v>1091</v>
      </c>
      <c r="C413" t="s">
        <v>8</v>
      </c>
      <c r="D413" s="1" t="s">
        <v>149</v>
      </c>
      <c r="E413" s="166">
        <v>45657</v>
      </c>
      <c r="F413" s="166"/>
      <c r="G413" t="s">
        <v>1076</v>
      </c>
      <c r="H413" t="s">
        <v>1076</v>
      </c>
      <c r="I413" t="str">
        <f t="shared" si="30"/>
        <v>2024: Муниципальное образование "Город Березники" Пермского края: г. Березники, ул. Парковая, д. 6</v>
      </c>
      <c r="J413" t="str">
        <f t="shared" si="31"/>
        <v>г. Березники, ул. Парковая, д. 6: 2024: ГВС</v>
      </c>
      <c r="K413" s="167" t="s">
        <v>1051</v>
      </c>
      <c r="L413" s="166" t="s">
        <v>2561</v>
      </c>
      <c r="M413" t="str">
        <f t="shared" si="32"/>
        <v>г. Березники, ул. Парковая, д. 6: ГВС</v>
      </c>
      <c r="N413" s="166" t="e">
        <f>VLOOKUP(M413,#REF!,2,0)</f>
        <v>#REF!</v>
      </c>
      <c r="O413" t="e">
        <f t="shared" si="28"/>
        <v>#REF!</v>
      </c>
    </row>
    <row r="414" spans="1:15" x14ac:dyDescent="0.25">
      <c r="A414" s="2">
        <f t="shared" si="29"/>
        <v>413</v>
      </c>
      <c r="B414" s="81" t="s">
        <v>1091</v>
      </c>
      <c r="C414" t="s">
        <v>8</v>
      </c>
      <c r="D414" s="1" t="s">
        <v>248</v>
      </c>
      <c r="E414" s="166">
        <v>45657</v>
      </c>
      <c r="F414" s="166"/>
      <c r="G414" t="s">
        <v>1076</v>
      </c>
      <c r="H414" t="s">
        <v>1076</v>
      </c>
      <c r="I414" t="str">
        <f t="shared" si="30"/>
        <v>2024: Муниципальное образование "Город Березники" Пермского края: г. Березники, ул. Парковая, д. 6</v>
      </c>
      <c r="J414" t="str">
        <f t="shared" si="31"/>
        <v>г. Березники, ул. Парковая, д. 6: 2024: РК</v>
      </c>
      <c r="K414" s="167" t="s">
        <v>1051</v>
      </c>
      <c r="L414" s="166" t="s">
        <v>2561</v>
      </c>
      <c r="M414" t="str">
        <f t="shared" si="32"/>
        <v>г. Березники, ул. Парковая, д. 6: РК</v>
      </c>
      <c r="N414" s="166" t="e">
        <f>VLOOKUP(M414,#REF!,2,0)</f>
        <v>#REF!</v>
      </c>
      <c r="O414" t="e">
        <f t="shared" si="28"/>
        <v>#REF!</v>
      </c>
    </row>
    <row r="415" spans="1:15" x14ac:dyDescent="0.25">
      <c r="A415" s="2">
        <f t="shared" si="29"/>
        <v>414</v>
      </c>
      <c r="B415" s="81" t="s">
        <v>1091</v>
      </c>
      <c r="C415" t="s">
        <v>9</v>
      </c>
      <c r="D415" s="1" t="s">
        <v>63</v>
      </c>
      <c r="E415" s="166">
        <v>45657</v>
      </c>
      <c r="F415" s="166"/>
      <c r="G415" t="s">
        <v>1076</v>
      </c>
      <c r="H415" t="s">
        <v>1076</v>
      </c>
      <c r="I415" t="str">
        <f t="shared" si="30"/>
        <v>2024: Муниципальное образование "Город Березники" Пермского края: г. Березники, ул. Пятилетки, д. 23</v>
      </c>
      <c r="J415" t="str">
        <f t="shared" si="31"/>
        <v>г. Березники, ул. Пятилетки, д. 23: 2024: ЭЛ</v>
      </c>
      <c r="K415" s="167" t="s">
        <v>1051</v>
      </c>
      <c r="L415" s="166" t="s">
        <v>2561</v>
      </c>
      <c r="M415" t="str">
        <f t="shared" si="32"/>
        <v>г. Березники, ул. Пятилетки, д. 23: ЭЛ</v>
      </c>
      <c r="N415" s="166" t="e">
        <f>VLOOKUP(M415,#REF!,2,0)</f>
        <v>#REF!</v>
      </c>
      <c r="O415" t="e">
        <f t="shared" si="28"/>
        <v>#REF!</v>
      </c>
    </row>
    <row r="416" spans="1:15" x14ac:dyDescent="0.25">
      <c r="A416" s="2">
        <f t="shared" si="29"/>
        <v>415</v>
      </c>
      <c r="B416" s="81" t="s">
        <v>1091</v>
      </c>
      <c r="C416" t="s">
        <v>9</v>
      </c>
      <c r="D416" s="1" t="s">
        <v>117</v>
      </c>
      <c r="E416" s="166">
        <v>45657</v>
      </c>
      <c r="F416" s="166"/>
      <c r="G416" t="s">
        <v>1076</v>
      </c>
      <c r="H416" t="s">
        <v>1076</v>
      </c>
      <c r="I416" t="str">
        <f t="shared" si="30"/>
        <v>2024: Муниципальное образование "Город Березники" Пермского края: г. Березники, ул. Пятилетки, д. 23</v>
      </c>
      <c r="J416" t="str">
        <f t="shared" si="31"/>
        <v>г. Березники, ул. Пятилетки, д. 23: 2024: ТЕП</v>
      </c>
      <c r="K416" s="167" t="s">
        <v>1051</v>
      </c>
      <c r="L416" s="166" t="s">
        <v>2561</v>
      </c>
      <c r="M416" t="str">
        <f t="shared" si="32"/>
        <v>г. Березники, ул. Пятилетки, д. 23: ТЕП</v>
      </c>
      <c r="N416" s="166" t="e">
        <f>VLOOKUP(M416,#REF!,2,0)</f>
        <v>#REF!</v>
      </c>
      <c r="O416" t="e">
        <f t="shared" si="28"/>
        <v>#REF!</v>
      </c>
    </row>
    <row r="417" spans="1:15" x14ac:dyDescent="0.25">
      <c r="A417" s="2">
        <f t="shared" si="29"/>
        <v>416</v>
      </c>
      <c r="B417" s="81" t="s">
        <v>1091</v>
      </c>
      <c r="C417" t="s">
        <v>9</v>
      </c>
      <c r="D417" s="1" t="s">
        <v>144</v>
      </c>
      <c r="E417" s="166">
        <v>45657</v>
      </c>
      <c r="F417" s="166"/>
      <c r="G417" t="s">
        <v>1076</v>
      </c>
      <c r="H417" t="s">
        <v>1076</v>
      </c>
      <c r="I417" t="str">
        <f t="shared" si="30"/>
        <v>2024: Муниципальное образование "Город Березники" Пермского края: г. Березники, ул. Пятилетки, д. 23</v>
      </c>
      <c r="J417" t="str">
        <f t="shared" si="31"/>
        <v>г. Березники, ул. Пятилетки, д. 23: 2024: ХВС</v>
      </c>
      <c r="K417" s="167" t="s">
        <v>1051</v>
      </c>
      <c r="L417" s="166" t="s">
        <v>2561</v>
      </c>
      <c r="M417" t="str">
        <f t="shared" si="32"/>
        <v>г. Березники, ул. Пятилетки, д. 23: ХВС</v>
      </c>
      <c r="N417" s="166" t="e">
        <f>VLOOKUP(M417,#REF!,2,0)</f>
        <v>#REF!</v>
      </c>
      <c r="O417" t="e">
        <f t="shared" si="28"/>
        <v>#REF!</v>
      </c>
    </row>
    <row r="418" spans="1:15" x14ac:dyDescent="0.25">
      <c r="A418" s="2">
        <f t="shared" si="29"/>
        <v>417</v>
      </c>
      <c r="B418" s="81" t="s">
        <v>1091</v>
      </c>
      <c r="C418" t="s">
        <v>9</v>
      </c>
      <c r="D418" s="1" t="s">
        <v>149</v>
      </c>
      <c r="E418" s="166">
        <v>45657</v>
      </c>
      <c r="F418" s="166"/>
      <c r="G418" t="s">
        <v>1076</v>
      </c>
      <c r="H418" t="s">
        <v>1076</v>
      </c>
      <c r="I418" t="str">
        <f t="shared" si="30"/>
        <v>2024: Муниципальное образование "Город Березники" Пермского края: г. Березники, ул. Пятилетки, д. 23</v>
      </c>
      <c r="J418" t="str">
        <f t="shared" si="31"/>
        <v>г. Березники, ул. Пятилетки, д. 23: 2024: ГВС</v>
      </c>
      <c r="K418" s="167" t="s">
        <v>1051</v>
      </c>
      <c r="L418" s="166" t="s">
        <v>2561</v>
      </c>
      <c r="M418" t="str">
        <f t="shared" si="32"/>
        <v>г. Березники, ул. Пятилетки, д. 23: ГВС</v>
      </c>
      <c r="N418" s="166" t="e">
        <f>VLOOKUP(M418,#REF!,2,0)</f>
        <v>#REF!</v>
      </c>
      <c r="O418" t="e">
        <f t="shared" si="28"/>
        <v>#REF!</v>
      </c>
    </row>
    <row r="419" spans="1:15" x14ac:dyDescent="0.25">
      <c r="A419" s="2">
        <f t="shared" si="29"/>
        <v>418</v>
      </c>
      <c r="B419" s="81" t="s">
        <v>1091</v>
      </c>
      <c r="C419" t="s">
        <v>9</v>
      </c>
      <c r="D419" s="1" t="s">
        <v>159</v>
      </c>
      <c r="E419" s="166">
        <v>45657</v>
      </c>
      <c r="F419" s="166"/>
      <c r="G419" t="s">
        <v>1076</v>
      </c>
      <c r="H419" t="s">
        <v>1076</v>
      </c>
      <c r="I419" t="str">
        <f t="shared" si="30"/>
        <v>2024: Муниципальное образование "Город Березники" Пермского края: г. Березники, ул. Пятилетки, д. 23</v>
      </c>
      <c r="J419" t="str">
        <f t="shared" si="31"/>
        <v>г. Березники, ул. Пятилетки, д. 23: 2024: ВОД</v>
      </c>
      <c r="K419" s="167" t="s">
        <v>1051</v>
      </c>
      <c r="L419" s="166" t="s">
        <v>2561</v>
      </c>
      <c r="M419" t="str">
        <f t="shared" si="32"/>
        <v>г. Березники, ул. Пятилетки, д. 23: ВОД</v>
      </c>
      <c r="N419" s="166" t="e">
        <f>VLOOKUP(M419,#REF!,2,0)</f>
        <v>#REF!</v>
      </c>
      <c r="O419" t="e">
        <f t="shared" si="28"/>
        <v>#REF!</v>
      </c>
    </row>
    <row r="420" spans="1:15" x14ac:dyDescent="0.25">
      <c r="A420" s="2">
        <f t="shared" si="29"/>
        <v>419</v>
      </c>
      <c r="B420" s="81" t="s">
        <v>1091</v>
      </c>
      <c r="C420" t="s">
        <v>10</v>
      </c>
      <c r="D420" s="1" t="s">
        <v>63</v>
      </c>
      <c r="E420" s="166">
        <v>45657</v>
      </c>
      <c r="F420" s="166"/>
      <c r="G420" t="s">
        <v>1076</v>
      </c>
      <c r="H420" t="s">
        <v>1076</v>
      </c>
      <c r="I420" t="str">
        <f t="shared" si="30"/>
        <v>2024: Муниципальное образование "Город Березники" Пермского края: г. Березники, ул. Пятилетки, д. 35</v>
      </c>
      <c r="J420" t="str">
        <f t="shared" si="31"/>
        <v>г. Березники, ул. Пятилетки, д. 35: 2024: ЭЛ</v>
      </c>
      <c r="K420" s="167" t="s">
        <v>1051</v>
      </c>
      <c r="L420" s="166" t="s">
        <v>2561</v>
      </c>
      <c r="M420" t="str">
        <f t="shared" si="32"/>
        <v>г. Березники, ул. Пятилетки, д. 35: ЭЛ</v>
      </c>
      <c r="N420" s="166" t="e">
        <f>VLOOKUP(M420,#REF!,2,0)</f>
        <v>#REF!</v>
      </c>
      <c r="O420" t="e">
        <f t="shared" si="28"/>
        <v>#REF!</v>
      </c>
    </row>
    <row r="421" spans="1:15" x14ac:dyDescent="0.25">
      <c r="A421" s="2">
        <f t="shared" si="29"/>
        <v>420</v>
      </c>
      <c r="B421" s="81" t="s">
        <v>1091</v>
      </c>
      <c r="C421" t="s">
        <v>10</v>
      </c>
      <c r="D421" s="1" t="s">
        <v>144</v>
      </c>
      <c r="E421" s="166">
        <v>45657</v>
      </c>
      <c r="F421" s="166"/>
      <c r="G421" t="s">
        <v>1076</v>
      </c>
      <c r="H421" t="s">
        <v>1076</v>
      </c>
      <c r="I421" t="str">
        <f t="shared" si="30"/>
        <v>2024: Муниципальное образование "Город Березники" Пермского края: г. Березники, ул. Пятилетки, д. 35</v>
      </c>
      <c r="J421" t="str">
        <f t="shared" si="31"/>
        <v>г. Березники, ул. Пятилетки, д. 35: 2024: ХВС</v>
      </c>
      <c r="K421" s="167" t="s">
        <v>1051</v>
      </c>
      <c r="L421" s="166" t="s">
        <v>2561</v>
      </c>
      <c r="M421" t="str">
        <f t="shared" si="32"/>
        <v>г. Березники, ул. Пятилетки, д. 35: ХВС</v>
      </c>
      <c r="N421" s="166" t="e">
        <f>VLOOKUP(M421,#REF!,2,0)</f>
        <v>#REF!</v>
      </c>
      <c r="O421" t="e">
        <f t="shared" si="28"/>
        <v>#REF!</v>
      </c>
    </row>
    <row r="422" spans="1:15" x14ac:dyDescent="0.25">
      <c r="A422" s="2">
        <f t="shared" si="29"/>
        <v>421</v>
      </c>
      <c r="B422" s="81" t="s">
        <v>1091</v>
      </c>
      <c r="C422" t="s">
        <v>10</v>
      </c>
      <c r="D422" s="1" t="s">
        <v>149</v>
      </c>
      <c r="E422" s="166">
        <v>45657</v>
      </c>
      <c r="F422" s="166"/>
      <c r="G422" t="s">
        <v>1076</v>
      </c>
      <c r="H422" t="s">
        <v>1076</v>
      </c>
      <c r="I422" t="str">
        <f t="shared" si="30"/>
        <v>2024: Муниципальное образование "Город Березники" Пермского края: г. Березники, ул. Пятилетки, д. 35</v>
      </c>
      <c r="J422" t="str">
        <f t="shared" si="31"/>
        <v>г. Березники, ул. Пятилетки, д. 35: 2024: ГВС</v>
      </c>
      <c r="K422" s="167" t="s">
        <v>1051</v>
      </c>
      <c r="L422" s="166" t="s">
        <v>2561</v>
      </c>
      <c r="M422" t="str">
        <f t="shared" si="32"/>
        <v>г. Березники, ул. Пятилетки, д. 35: ГВС</v>
      </c>
      <c r="N422" s="166" t="e">
        <f>VLOOKUP(M422,#REF!,2,0)</f>
        <v>#REF!</v>
      </c>
      <c r="O422" t="e">
        <f t="shared" si="28"/>
        <v>#REF!</v>
      </c>
    </row>
    <row r="423" spans="1:15" x14ac:dyDescent="0.25">
      <c r="A423" s="2">
        <f t="shared" si="29"/>
        <v>422</v>
      </c>
      <c r="B423" s="81" t="s">
        <v>1091</v>
      </c>
      <c r="C423" t="s">
        <v>10</v>
      </c>
      <c r="D423" s="1" t="s">
        <v>159</v>
      </c>
      <c r="E423" s="166">
        <v>45657</v>
      </c>
      <c r="F423" s="166"/>
      <c r="G423" t="s">
        <v>1076</v>
      </c>
      <c r="H423" t="s">
        <v>1076</v>
      </c>
      <c r="I423" t="str">
        <f t="shared" si="30"/>
        <v>2024: Муниципальное образование "Город Березники" Пермского края: г. Березники, ул. Пятилетки, д. 35</v>
      </c>
      <c r="J423" t="str">
        <f t="shared" si="31"/>
        <v>г. Березники, ул. Пятилетки, д. 35: 2024: ВОД</v>
      </c>
      <c r="K423" s="167" t="s">
        <v>1051</v>
      </c>
      <c r="L423" s="166" t="s">
        <v>2561</v>
      </c>
      <c r="M423" t="str">
        <f t="shared" si="32"/>
        <v>г. Березники, ул. Пятилетки, д. 35: ВОД</v>
      </c>
      <c r="N423" s="166" t="e">
        <f>VLOOKUP(M423,#REF!,2,0)</f>
        <v>#REF!</v>
      </c>
      <c r="O423" t="e">
        <f t="shared" si="28"/>
        <v>#REF!</v>
      </c>
    </row>
    <row r="424" spans="1:15" x14ac:dyDescent="0.25">
      <c r="A424" s="2">
        <f t="shared" si="29"/>
        <v>423</v>
      </c>
      <c r="B424" s="81" t="s">
        <v>1091</v>
      </c>
      <c r="C424" t="s">
        <v>285</v>
      </c>
      <c r="D424" s="1" t="s">
        <v>296</v>
      </c>
      <c r="E424" s="166">
        <v>45657</v>
      </c>
      <c r="F424" s="166"/>
      <c r="G424" t="s">
        <v>1076</v>
      </c>
      <c r="H424" t="s">
        <v>1076</v>
      </c>
      <c r="I424" t="str">
        <f t="shared" si="30"/>
        <v>2024: Муниципальное образование "Город Березники" Пермского края: г. Березники, ул. Пятилетки, д. 46</v>
      </c>
      <c r="J424" t="str">
        <f t="shared" si="31"/>
        <v>г. Березники, ул. Пятилетки, д. 46: 2024: РФ</v>
      </c>
      <c r="K424" s="167" t="s">
        <v>1051</v>
      </c>
      <c r="L424" s="166" t="s">
        <v>2561</v>
      </c>
      <c r="M424" t="str">
        <f t="shared" si="32"/>
        <v>г. Березники, ул. Пятилетки, д. 46: РФ</v>
      </c>
      <c r="N424" s="166" t="e">
        <f>VLOOKUP(M424,#REF!,2,0)</f>
        <v>#REF!</v>
      </c>
      <c r="O424" t="e">
        <f t="shared" si="28"/>
        <v>#REF!</v>
      </c>
    </row>
    <row r="425" spans="1:15" x14ac:dyDescent="0.25">
      <c r="A425" s="2">
        <f t="shared" si="29"/>
        <v>424</v>
      </c>
      <c r="B425" s="81" t="s">
        <v>1091</v>
      </c>
      <c r="C425" t="s">
        <v>187</v>
      </c>
      <c r="D425" s="1" t="s">
        <v>248</v>
      </c>
      <c r="E425" s="166">
        <v>45657</v>
      </c>
      <c r="F425" s="166"/>
      <c r="G425" t="s">
        <v>1076</v>
      </c>
      <c r="H425" t="s">
        <v>1076</v>
      </c>
      <c r="I425" t="str">
        <f t="shared" si="30"/>
        <v>2024: Муниципальное образование "Город Березники" Пермского края: г. Березники, ул. Свердлова, д. 49</v>
      </c>
      <c r="J425" t="str">
        <f t="shared" si="31"/>
        <v>г. Березники, ул. Свердлова, д. 49: 2024: РК</v>
      </c>
      <c r="K425" s="167" t="s">
        <v>1051</v>
      </c>
      <c r="L425" s="166" t="s">
        <v>2561</v>
      </c>
      <c r="M425" t="str">
        <f t="shared" si="32"/>
        <v>г. Березники, ул. Свердлова, д. 49: РК</v>
      </c>
      <c r="N425" s="166" t="e">
        <f>VLOOKUP(M425,#REF!,2,0)</f>
        <v>#REF!</v>
      </c>
      <c r="O425" t="e">
        <f t="shared" si="28"/>
        <v>#REF!</v>
      </c>
    </row>
    <row r="426" spans="1:15" x14ac:dyDescent="0.25">
      <c r="A426" s="2">
        <f t="shared" si="29"/>
        <v>425</v>
      </c>
      <c r="B426" s="81" t="s">
        <v>1091</v>
      </c>
      <c r="C426" t="s">
        <v>11</v>
      </c>
      <c r="D426" s="1" t="s">
        <v>63</v>
      </c>
      <c r="E426" s="166">
        <v>45657</v>
      </c>
      <c r="F426" s="166"/>
      <c r="G426" t="s">
        <v>1076</v>
      </c>
      <c r="H426" t="s">
        <v>1076</v>
      </c>
      <c r="I426" t="str">
        <f t="shared" si="30"/>
        <v>2024: Муниципальное образование "Город Березники" Пермского края: г. Березники, ул. Труда, д. 6А</v>
      </c>
      <c r="J426" t="str">
        <f t="shared" si="31"/>
        <v>г. Березники, ул. Труда, д. 6А: 2024: ЭЛ</v>
      </c>
      <c r="K426" s="167" t="s">
        <v>1051</v>
      </c>
      <c r="L426" s="166" t="s">
        <v>2561</v>
      </c>
      <c r="M426" t="str">
        <f t="shared" si="32"/>
        <v>г. Березники, ул. Труда, д. 6А: ЭЛ</v>
      </c>
      <c r="N426" s="166" t="e">
        <f>VLOOKUP(M426,#REF!,2,0)</f>
        <v>#REF!</v>
      </c>
      <c r="O426" t="e">
        <f t="shared" si="28"/>
        <v>#REF!</v>
      </c>
    </row>
    <row r="427" spans="1:15" x14ac:dyDescent="0.25">
      <c r="A427" s="2">
        <f t="shared" si="29"/>
        <v>426</v>
      </c>
      <c r="B427" s="81" t="s">
        <v>1091</v>
      </c>
      <c r="C427" t="s">
        <v>11</v>
      </c>
      <c r="D427" s="1" t="s">
        <v>144</v>
      </c>
      <c r="E427" s="166">
        <v>45657</v>
      </c>
      <c r="F427" s="166"/>
      <c r="G427" t="s">
        <v>1076</v>
      </c>
      <c r="H427" t="s">
        <v>1076</v>
      </c>
      <c r="I427" t="str">
        <f t="shared" si="30"/>
        <v>2024: Муниципальное образование "Город Березники" Пермского края: г. Березники, ул. Труда, д. 6А</v>
      </c>
      <c r="J427" t="str">
        <f t="shared" si="31"/>
        <v>г. Березники, ул. Труда, д. 6А: 2024: ХВС</v>
      </c>
      <c r="K427" s="167" t="s">
        <v>1051</v>
      </c>
      <c r="L427" s="166" t="s">
        <v>2561</v>
      </c>
      <c r="M427" t="str">
        <f t="shared" si="32"/>
        <v>г. Березники, ул. Труда, д. 6А: ХВС</v>
      </c>
      <c r="N427" s="166" t="e">
        <f>VLOOKUP(M427,#REF!,2,0)</f>
        <v>#REF!</v>
      </c>
      <c r="O427" t="e">
        <f t="shared" si="28"/>
        <v>#REF!</v>
      </c>
    </row>
    <row r="428" spans="1:15" x14ac:dyDescent="0.25">
      <c r="A428" s="2">
        <f t="shared" si="29"/>
        <v>427</v>
      </c>
      <c r="B428" s="81" t="s">
        <v>1091</v>
      </c>
      <c r="C428" t="s">
        <v>71</v>
      </c>
      <c r="D428" s="1" t="s">
        <v>144</v>
      </c>
      <c r="E428" s="166">
        <v>45657</v>
      </c>
      <c r="F428" s="166"/>
      <c r="G428" t="s">
        <v>1076</v>
      </c>
      <c r="H428" t="s">
        <v>1076</v>
      </c>
      <c r="I428" t="str">
        <f t="shared" si="30"/>
        <v>2024: Муниципальное образование "Город Березники" Пермского края: г. Березники, ул. Челюскинцев, д. 35</v>
      </c>
      <c r="J428" t="str">
        <f t="shared" si="31"/>
        <v>г. Березники, ул. Челюскинцев, д. 35: 2024: ХВС</v>
      </c>
      <c r="K428" s="167" t="s">
        <v>1051</v>
      </c>
      <c r="L428" s="166" t="s">
        <v>2561</v>
      </c>
      <c r="M428" t="str">
        <f t="shared" si="32"/>
        <v>г. Березники, ул. Челюскинцев, д. 35: ХВС</v>
      </c>
      <c r="N428" s="166" t="e">
        <f>VLOOKUP(M428,#REF!,2,0)</f>
        <v>#REF!</v>
      </c>
      <c r="O428" t="e">
        <f t="shared" si="28"/>
        <v>#REF!</v>
      </c>
    </row>
    <row r="429" spans="1:15" x14ac:dyDescent="0.25">
      <c r="A429" s="2">
        <f t="shared" si="29"/>
        <v>428</v>
      </c>
      <c r="B429" s="81" t="s">
        <v>1091</v>
      </c>
      <c r="C429" t="s">
        <v>71</v>
      </c>
      <c r="D429" s="1" t="s">
        <v>149</v>
      </c>
      <c r="E429" s="166">
        <v>45657</v>
      </c>
      <c r="F429" s="166"/>
      <c r="G429" t="s">
        <v>1076</v>
      </c>
      <c r="H429" t="s">
        <v>1076</v>
      </c>
      <c r="I429" t="str">
        <f t="shared" si="30"/>
        <v>2024: Муниципальное образование "Город Березники" Пермского края: г. Березники, ул. Челюскинцев, д. 35</v>
      </c>
      <c r="J429" t="str">
        <f t="shared" si="31"/>
        <v>г. Березники, ул. Челюскинцев, д. 35: 2024: ГВС</v>
      </c>
      <c r="K429" s="167" t="s">
        <v>1051</v>
      </c>
      <c r="L429" s="166" t="s">
        <v>2561</v>
      </c>
      <c r="M429" t="str">
        <f t="shared" si="32"/>
        <v>г. Березники, ул. Челюскинцев, д. 35: ГВС</v>
      </c>
      <c r="N429" s="166" t="e">
        <f>VLOOKUP(M429,#REF!,2,0)</f>
        <v>#REF!</v>
      </c>
      <c r="O429" t="e">
        <f t="shared" si="28"/>
        <v>#REF!</v>
      </c>
    </row>
    <row r="430" spans="1:15" x14ac:dyDescent="0.25">
      <c r="A430" s="2">
        <f t="shared" si="29"/>
        <v>429</v>
      </c>
      <c r="B430" s="81" t="s">
        <v>1091</v>
      </c>
      <c r="C430" t="s">
        <v>71</v>
      </c>
      <c r="D430" s="1" t="s">
        <v>159</v>
      </c>
      <c r="E430" s="166">
        <v>45657</v>
      </c>
      <c r="F430" s="166"/>
      <c r="G430" t="s">
        <v>1076</v>
      </c>
      <c r="H430" t="s">
        <v>1076</v>
      </c>
      <c r="I430" t="str">
        <f t="shared" si="30"/>
        <v>2024: Муниципальное образование "Город Березники" Пермского края: г. Березники, ул. Челюскинцев, д. 35</v>
      </c>
      <c r="J430" t="str">
        <f t="shared" si="31"/>
        <v>г. Березники, ул. Челюскинцев, д. 35: 2024: ВОД</v>
      </c>
      <c r="K430" s="167" t="s">
        <v>1051</v>
      </c>
      <c r="L430" s="166" t="s">
        <v>2561</v>
      </c>
      <c r="M430" t="str">
        <f t="shared" si="32"/>
        <v>г. Березники, ул. Челюскинцев, д. 35: ВОД</v>
      </c>
      <c r="N430" s="166" t="e">
        <f>VLOOKUP(M430,#REF!,2,0)</f>
        <v>#REF!</v>
      </c>
      <c r="O430" t="e">
        <f t="shared" si="28"/>
        <v>#REF!</v>
      </c>
    </row>
    <row r="431" spans="1:15" x14ac:dyDescent="0.25">
      <c r="A431" s="2">
        <f t="shared" si="29"/>
        <v>430</v>
      </c>
      <c r="B431" s="81" t="s">
        <v>1091</v>
      </c>
      <c r="C431" t="s">
        <v>71</v>
      </c>
      <c r="D431" s="1" t="s">
        <v>280</v>
      </c>
      <c r="E431" s="166">
        <v>45657</v>
      </c>
      <c r="F431" s="166"/>
      <c r="G431" t="s">
        <v>1076</v>
      </c>
      <c r="H431" t="s">
        <v>1076</v>
      </c>
      <c r="I431" t="str">
        <f t="shared" si="30"/>
        <v>2024: Муниципальное образование "Город Березники" Пермского края: г. Березники, ул. Челюскинцев, д. 35</v>
      </c>
      <c r="J431" t="str">
        <f t="shared" si="31"/>
        <v>г. Березники, ул. Челюскинцев, д. 35: 2024: Рфа</v>
      </c>
      <c r="K431" s="167" t="s">
        <v>1051</v>
      </c>
      <c r="L431" s="166" t="s">
        <v>2561</v>
      </c>
      <c r="M431" t="str">
        <f t="shared" si="32"/>
        <v>г. Березники, ул. Челюскинцев, д. 35: Рфа</v>
      </c>
      <c r="N431" s="166" t="e">
        <f>VLOOKUP(M431,#REF!,2,0)</f>
        <v>#REF!</v>
      </c>
      <c r="O431" t="e">
        <f t="shared" si="28"/>
        <v>#REF!</v>
      </c>
    </row>
    <row r="432" spans="1:15" x14ac:dyDescent="0.25">
      <c r="A432" s="2">
        <f t="shared" si="29"/>
        <v>431</v>
      </c>
      <c r="B432" s="81" t="s">
        <v>1091</v>
      </c>
      <c r="C432" t="s">
        <v>72</v>
      </c>
      <c r="D432" s="1" t="s">
        <v>117</v>
      </c>
      <c r="E432" s="166">
        <v>45657</v>
      </c>
      <c r="F432" s="166"/>
      <c r="G432" t="s">
        <v>1076</v>
      </c>
      <c r="H432" t="s">
        <v>1076</v>
      </c>
      <c r="I432" t="str">
        <f t="shared" si="30"/>
        <v>2024: Муниципальное образование "Город Березники" Пермского края: г. Березники, ул. Челюскинцев, д. 53</v>
      </c>
      <c r="J432" t="str">
        <f t="shared" si="31"/>
        <v>г. Березники, ул. Челюскинцев, д. 53: 2024: ТЕП</v>
      </c>
      <c r="K432" s="167" t="s">
        <v>1051</v>
      </c>
      <c r="L432" s="166" t="s">
        <v>2561</v>
      </c>
      <c r="M432" t="str">
        <f t="shared" si="32"/>
        <v>г. Березники, ул. Челюскинцев, д. 53: ТЕП</v>
      </c>
      <c r="N432" s="166" t="e">
        <f>VLOOKUP(M432,#REF!,2,0)</f>
        <v>#REF!</v>
      </c>
      <c r="O432" t="e">
        <f t="shared" si="28"/>
        <v>#REF!</v>
      </c>
    </row>
    <row r="433" spans="1:15" x14ac:dyDescent="0.25">
      <c r="A433" s="2">
        <f t="shared" si="29"/>
        <v>432</v>
      </c>
      <c r="B433" s="81" t="s">
        <v>1091</v>
      </c>
      <c r="C433" t="s">
        <v>72</v>
      </c>
      <c r="D433" s="1" t="s">
        <v>144</v>
      </c>
      <c r="E433" s="166">
        <v>45657</v>
      </c>
      <c r="F433" s="166"/>
      <c r="G433" t="s">
        <v>1076</v>
      </c>
      <c r="H433" t="s">
        <v>1076</v>
      </c>
      <c r="I433" t="str">
        <f t="shared" si="30"/>
        <v>2024: Муниципальное образование "Город Березники" Пермского края: г. Березники, ул. Челюскинцев, д. 53</v>
      </c>
      <c r="J433" t="str">
        <f t="shared" si="31"/>
        <v>г. Березники, ул. Челюскинцев, д. 53: 2024: ХВС</v>
      </c>
      <c r="K433" s="167" t="s">
        <v>1051</v>
      </c>
      <c r="L433" s="166" t="s">
        <v>2561</v>
      </c>
      <c r="M433" t="str">
        <f t="shared" si="32"/>
        <v>г. Березники, ул. Челюскинцев, д. 53: ХВС</v>
      </c>
      <c r="N433" s="166" t="e">
        <f>VLOOKUP(M433,#REF!,2,0)</f>
        <v>#REF!</v>
      </c>
      <c r="O433" t="e">
        <f t="shared" si="28"/>
        <v>#REF!</v>
      </c>
    </row>
    <row r="434" spans="1:15" x14ac:dyDescent="0.25">
      <c r="A434" s="2">
        <f t="shared" si="29"/>
        <v>433</v>
      </c>
      <c r="B434" s="81" t="s">
        <v>1091</v>
      </c>
      <c r="C434" t="s">
        <v>72</v>
      </c>
      <c r="D434" s="1" t="s">
        <v>149</v>
      </c>
      <c r="E434" s="166">
        <v>45657</v>
      </c>
      <c r="F434" s="166"/>
      <c r="G434" t="s">
        <v>1076</v>
      </c>
      <c r="H434" t="s">
        <v>1076</v>
      </c>
      <c r="I434" t="str">
        <f t="shared" si="30"/>
        <v>2024: Муниципальное образование "Город Березники" Пермского края: г. Березники, ул. Челюскинцев, д. 53</v>
      </c>
      <c r="J434" t="str">
        <f t="shared" si="31"/>
        <v>г. Березники, ул. Челюскинцев, д. 53: 2024: ГВС</v>
      </c>
      <c r="K434" s="167" t="s">
        <v>1051</v>
      </c>
      <c r="L434" s="166" t="s">
        <v>2561</v>
      </c>
      <c r="M434" t="str">
        <f t="shared" si="32"/>
        <v>г. Березники, ул. Челюскинцев, д. 53: ГВС</v>
      </c>
      <c r="N434" s="166" t="e">
        <f>VLOOKUP(M434,#REF!,2,0)</f>
        <v>#REF!</v>
      </c>
      <c r="O434" t="e">
        <f t="shared" si="28"/>
        <v>#REF!</v>
      </c>
    </row>
    <row r="435" spans="1:15" x14ac:dyDescent="0.25">
      <c r="A435" s="2">
        <f t="shared" si="29"/>
        <v>434</v>
      </c>
      <c r="B435" s="81" t="s">
        <v>1091</v>
      </c>
      <c r="C435" t="s">
        <v>72</v>
      </c>
      <c r="D435" s="1" t="s">
        <v>159</v>
      </c>
      <c r="E435" s="166">
        <v>45657</v>
      </c>
      <c r="F435" s="166"/>
      <c r="G435" t="s">
        <v>1076</v>
      </c>
      <c r="H435" t="s">
        <v>1076</v>
      </c>
      <c r="I435" t="str">
        <f t="shared" si="30"/>
        <v>2024: Муниципальное образование "Город Березники" Пермского края: г. Березники, ул. Челюскинцев, д. 53</v>
      </c>
      <c r="J435" t="str">
        <f t="shared" si="31"/>
        <v>г. Березники, ул. Челюскинцев, д. 53: 2024: ВОД</v>
      </c>
      <c r="K435" s="167" t="s">
        <v>1051</v>
      </c>
      <c r="L435" s="166" t="s">
        <v>2561</v>
      </c>
      <c r="M435" t="str">
        <f t="shared" si="32"/>
        <v>г. Березники, ул. Челюскинцев, д. 53: ВОД</v>
      </c>
      <c r="N435" s="166" t="e">
        <f>VLOOKUP(M435,#REF!,2,0)</f>
        <v>#REF!</v>
      </c>
      <c r="O435" t="e">
        <f t="shared" si="28"/>
        <v>#REF!</v>
      </c>
    </row>
    <row r="436" spans="1:15" x14ac:dyDescent="0.25">
      <c r="A436" s="2">
        <f t="shared" si="29"/>
        <v>435</v>
      </c>
      <c r="B436" s="81" t="s">
        <v>1091</v>
      </c>
      <c r="C436" t="s">
        <v>72</v>
      </c>
      <c r="D436" s="1" t="s">
        <v>280</v>
      </c>
      <c r="E436" s="166">
        <v>45657</v>
      </c>
      <c r="F436" s="166"/>
      <c r="G436" t="s">
        <v>1076</v>
      </c>
      <c r="H436" t="s">
        <v>1076</v>
      </c>
      <c r="I436" t="str">
        <f t="shared" si="30"/>
        <v>2024: Муниципальное образование "Город Березники" Пермского края: г. Березники, ул. Челюскинцев, д. 53</v>
      </c>
      <c r="J436" t="str">
        <f t="shared" si="31"/>
        <v>г. Березники, ул. Челюскинцев, д. 53: 2024: Рфа</v>
      </c>
      <c r="K436" s="167" t="s">
        <v>1051</v>
      </c>
      <c r="L436" s="166" t="s">
        <v>2561</v>
      </c>
      <c r="M436" t="str">
        <f t="shared" si="32"/>
        <v>г. Березники, ул. Челюскинцев, д. 53: Рфа</v>
      </c>
      <c r="N436" s="166" t="e">
        <f>VLOOKUP(M436,#REF!,2,0)</f>
        <v>#REF!</v>
      </c>
      <c r="O436" t="e">
        <f t="shared" si="28"/>
        <v>#REF!</v>
      </c>
    </row>
    <row r="437" spans="1:15" x14ac:dyDescent="0.25">
      <c r="A437" s="2">
        <f t="shared" si="29"/>
        <v>436</v>
      </c>
      <c r="B437" s="81" t="s">
        <v>1091</v>
      </c>
      <c r="C437" t="s">
        <v>188</v>
      </c>
      <c r="D437" s="1" t="s">
        <v>248</v>
      </c>
      <c r="E437" s="166">
        <v>45657</v>
      </c>
      <c r="F437" s="166"/>
      <c r="G437" t="s">
        <v>1076</v>
      </c>
      <c r="H437" t="s">
        <v>1076</v>
      </c>
      <c r="I437" t="str">
        <f t="shared" si="30"/>
        <v>2024: Муниципальное образование "Город Березники" Пермского края: г. Березники, ул. Юбилейная, д. 112</v>
      </c>
      <c r="J437" t="str">
        <f t="shared" si="31"/>
        <v>г. Березники, ул. Юбилейная, д. 112: 2024: РК</v>
      </c>
      <c r="K437" s="167" t="s">
        <v>1051</v>
      </c>
      <c r="L437" s="166" t="s">
        <v>2561</v>
      </c>
      <c r="M437" t="str">
        <f t="shared" si="32"/>
        <v>г. Березники, ул. Юбилейная, д. 112: РК</v>
      </c>
      <c r="N437" s="166" t="e">
        <f>VLOOKUP(M437,#REF!,2,0)</f>
        <v>#REF!</v>
      </c>
      <c r="O437" t="e">
        <f t="shared" si="28"/>
        <v>#REF!</v>
      </c>
    </row>
    <row r="438" spans="1:15" x14ac:dyDescent="0.25">
      <c r="A438" s="2">
        <f t="shared" si="29"/>
        <v>437</v>
      </c>
      <c r="B438" s="81" t="s">
        <v>1091</v>
      </c>
      <c r="C438" t="s">
        <v>252</v>
      </c>
      <c r="D438" s="1" t="s">
        <v>280</v>
      </c>
      <c r="E438" s="166">
        <v>45657</v>
      </c>
      <c r="F438" s="166"/>
      <c r="G438" t="s">
        <v>1076</v>
      </c>
      <c r="H438" t="s">
        <v>1076</v>
      </c>
      <c r="I438" t="str">
        <f t="shared" si="30"/>
        <v>2024: Муниципальное образование "Город Березники" Пермского края: г. Березники, ул. Юбилейная, д. 28</v>
      </c>
      <c r="J438" t="str">
        <f t="shared" si="31"/>
        <v>г. Березники, ул. Юбилейная, д. 28: 2024: Рфа</v>
      </c>
      <c r="K438" s="167" t="s">
        <v>1052</v>
      </c>
      <c r="L438" s="166" t="s">
        <v>2561</v>
      </c>
      <c r="M438" t="str">
        <f t="shared" si="32"/>
        <v>г. Березники, ул. Юбилейная, д. 28: Рфа</v>
      </c>
      <c r="N438" s="166" t="e">
        <f>VLOOKUP(M438,#REF!,2,0)</f>
        <v>#REF!</v>
      </c>
      <c r="O438" t="e">
        <f t="shared" si="28"/>
        <v>#REF!</v>
      </c>
    </row>
    <row r="439" spans="1:15" x14ac:dyDescent="0.25">
      <c r="A439" s="2">
        <f t="shared" si="29"/>
        <v>438</v>
      </c>
      <c r="B439" s="81" t="s">
        <v>1091</v>
      </c>
      <c r="C439" t="s">
        <v>150</v>
      </c>
      <c r="D439" s="1" t="s">
        <v>159</v>
      </c>
      <c r="E439" s="166">
        <v>45657</v>
      </c>
      <c r="F439" s="166"/>
      <c r="G439" t="s">
        <v>1076</v>
      </c>
      <c r="H439" t="s">
        <v>1076</v>
      </c>
      <c r="I439" t="str">
        <f t="shared" si="30"/>
        <v>2024: Муниципальное образование "Город Березники" Пермского края: г. Березники, ул. Юбилейная, д. 42</v>
      </c>
      <c r="J439" t="str">
        <f t="shared" si="31"/>
        <v>г. Березники, ул. Юбилейная, д. 42: 2024: ВОД</v>
      </c>
      <c r="K439" s="167" t="s">
        <v>1052</v>
      </c>
      <c r="L439" s="166" t="s">
        <v>2561</v>
      </c>
      <c r="M439" t="str">
        <f t="shared" si="32"/>
        <v>г. Березники, ул. Юбилейная, д. 42: ВОД</v>
      </c>
      <c r="N439" s="166" t="e">
        <f>VLOOKUP(M439,#REF!,2,0)</f>
        <v>#REF!</v>
      </c>
      <c r="O439" t="e">
        <f t="shared" si="28"/>
        <v>#REF!</v>
      </c>
    </row>
    <row r="440" spans="1:15" x14ac:dyDescent="0.25">
      <c r="A440" s="2">
        <f t="shared" si="29"/>
        <v>439</v>
      </c>
      <c r="B440" s="81" t="s">
        <v>1091</v>
      </c>
      <c r="C440" t="s">
        <v>151</v>
      </c>
      <c r="D440" s="1" t="s">
        <v>159</v>
      </c>
      <c r="E440" s="166">
        <v>45657</v>
      </c>
      <c r="F440" s="166"/>
      <c r="G440" t="s">
        <v>1076</v>
      </c>
      <c r="H440" t="s">
        <v>1076</v>
      </c>
      <c r="I440" t="str">
        <f t="shared" si="30"/>
        <v>2024: Муниципальное образование "Город Березники" Пермского края: г. Березники, ул. Юбилейная, д. 62</v>
      </c>
      <c r="J440" t="str">
        <f t="shared" si="31"/>
        <v>г. Березники, ул. Юбилейная, д. 62: 2024: ВОД</v>
      </c>
      <c r="K440" s="167" t="s">
        <v>1052</v>
      </c>
      <c r="L440" s="166" t="s">
        <v>2561</v>
      </c>
      <c r="M440" t="str">
        <f t="shared" si="32"/>
        <v>г. Березники, ул. Юбилейная, д. 62: ВОД</v>
      </c>
      <c r="N440" s="166" t="e">
        <f>VLOOKUP(M440,#REF!,2,0)</f>
        <v>#REF!</v>
      </c>
      <c r="O440" t="e">
        <f t="shared" si="28"/>
        <v>#REF!</v>
      </c>
    </row>
    <row r="441" spans="1:15" x14ac:dyDescent="0.25">
      <c r="A441" s="2">
        <f t="shared" si="29"/>
        <v>440</v>
      </c>
      <c r="B441" s="81" t="s">
        <v>1091</v>
      </c>
      <c r="C441" t="s">
        <v>251</v>
      </c>
      <c r="D441" s="1" t="s">
        <v>280</v>
      </c>
      <c r="E441" s="166">
        <v>45657</v>
      </c>
      <c r="F441" s="166"/>
      <c r="G441" t="s">
        <v>1076</v>
      </c>
      <c r="H441" t="s">
        <v>1076</v>
      </c>
      <c r="I441" t="str">
        <f t="shared" si="30"/>
        <v>2024: Муниципальное образование "Город Березники" Пермского края: г. Березники, ул. Юбилейная, д. 9</v>
      </c>
      <c r="J441" t="str">
        <f t="shared" si="31"/>
        <v>г. Березники, ул. Юбилейная, д. 9: 2024: Рфа</v>
      </c>
      <c r="K441" s="167" t="s">
        <v>1051</v>
      </c>
      <c r="L441" s="166" t="s">
        <v>2561</v>
      </c>
      <c r="M441" t="str">
        <f t="shared" si="32"/>
        <v>г. Березники, ул. Юбилейная, д. 9: Рфа</v>
      </c>
      <c r="N441" s="166" t="e">
        <f>VLOOKUP(M441,#REF!,2,0)</f>
        <v>#REF!</v>
      </c>
      <c r="O441" t="e">
        <f t="shared" si="28"/>
        <v>#REF!</v>
      </c>
    </row>
    <row r="442" spans="1:15" x14ac:dyDescent="0.25">
      <c r="A442" s="2">
        <f t="shared" si="29"/>
        <v>441</v>
      </c>
      <c r="B442" s="81" t="s">
        <v>1091</v>
      </c>
      <c r="C442" t="s">
        <v>251</v>
      </c>
      <c r="D442" s="1" t="s">
        <v>296</v>
      </c>
      <c r="E442" s="166">
        <v>45657</v>
      </c>
      <c r="F442" s="166"/>
      <c r="G442" t="s">
        <v>1076</v>
      </c>
      <c r="H442" t="s">
        <v>1076</v>
      </c>
      <c r="I442" t="str">
        <f t="shared" si="30"/>
        <v>2024: Муниципальное образование "Город Березники" Пермского края: г. Березники, ул. Юбилейная, д. 9</v>
      </c>
      <c r="J442" t="str">
        <f t="shared" si="31"/>
        <v>г. Березники, ул. Юбилейная, д. 9: 2024: РФ</v>
      </c>
      <c r="K442" s="167" t="s">
        <v>1051</v>
      </c>
      <c r="L442" s="166" t="s">
        <v>2561</v>
      </c>
      <c r="M442" t="str">
        <f t="shared" si="32"/>
        <v>г. Березники, ул. Юбилейная, д. 9: РФ</v>
      </c>
      <c r="N442" s="166" t="e">
        <f>VLOOKUP(M442,#REF!,2,0)</f>
        <v>#REF!</v>
      </c>
      <c r="O442" t="e">
        <f t="shared" si="28"/>
        <v>#REF!</v>
      </c>
    </row>
    <row r="443" spans="1:15" x14ac:dyDescent="0.25">
      <c r="A443" s="2">
        <f t="shared" si="29"/>
        <v>442</v>
      </c>
      <c r="B443" s="81" t="s">
        <v>1092</v>
      </c>
      <c r="C443" t="s">
        <v>259</v>
      </c>
      <c r="D443" s="1" t="s">
        <v>280</v>
      </c>
      <c r="E443" s="166">
        <v>45657</v>
      </c>
      <c r="F443" s="166">
        <v>45657</v>
      </c>
      <c r="G443" t="s">
        <v>1076</v>
      </c>
      <c r="H443" t="s">
        <v>1076</v>
      </c>
      <c r="I443" t="str">
        <f t="shared" si="30"/>
        <v>2024: Нытвенский городской округ Пермского края: г. Нытва, пр-т Ленина, д. 41</v>
      </c>
      <c r="J443" t="str">
        <f t="shared" si="31"/>
        <v>г. Нытва, пр-т Ленина, д. 41: 2024: Рфа</v>
      </c>
      <c r="K443" s="167" t="s">
        <v>1051</v>
      </c>
      <c r="L443" s="166" t="s">
        <v>2561</v>
      </c>
      <c r="M443" t="str">
        <f t="shared" si="32"/>
        <v>г. Нытва, пр-т Ленина, д. 41: Рфа</v>
      </c>
      <c r="N443" s="166" t="e">
        <f>VLOOKUP(M443,#REF!,2,0)</f>
        <v>#REF!</v>
      </c>
      <c r="O443" t="e">
        <f t="shared" si="28"/>
        <v>#REF!</v>
      </c>
    </row>
    <row r="444" spans="1:15" x14ac:dyDescent="0.25">
      <c r="A444" s="2">
        <f t="shared" si="29"/>
        <v>443</v>
      </c>
      <c r="B444" s="81" t="s">
        <v>1094</v>
      </c>
      <c r="C444" t="s">
        <v>26</v>
      </c>
      <c r="D444" s="1" t="s">
        <v>63</v>
      </c>
      <c r="E444" s="166">
        <v>45657</v>
      </c>
      <c r="F444" s="166"/>
      <c r="G444" t="s">
        <v>1076</v>
      </c>
      <c r="H444" t="s">
        <v>1076</v>
      </c>
      <c r="I444" t="str">
        <f t="shared" si="30"/>
        <v>2024: Ординский муниципальный округ Пермского края: с. Орда, ул. Новая, д. 4</v>
      </c>
      <c r="J444" t="str">
        <f t="shared" si="31"/>
        <v>с. Орда, ул. Новая, д. 4: 2024: ЭЛ</v>
      </c>
      <c r="K444" s="167" t="s">
        <v>1052</v>
      </c>
      <c r="L444" s="166" t="s">
        <v>2561</v>
      </c>
      <c r="M444" t="str">
        <f t="shared" si="32"/>
        <v>с. Орда, ул. Новая, д. 4: ЭЛ</v>
      </c>
      <c r="N444" s="166" t="e">
        <f>VLOOKUP(M444,#REF!,2,0)</f>
        <v>#REF!</v>
      </c>
      <c r="O444" t="e">
        <f t="shared" si="28"/>
        <v>#REF!</v>
      </c>
    </row>
    <row r="445" spans="1:15" x14ac:dyDescent="0.25">
      <c r="A445" s="2">
        <f t="shared" si="29"/>
        <v>444</v>
      </c>
      <c r="B445" s="81" t="s">
        <v>1094</v>
      </c>
      <c r="C445" t="s">
        <v>26</v>
      </c>
      <c r="D445" s="1" t="s">
        <v>248</v>
      </c>
      <c r="E445" s="166">
        <v>45657</v>
      </c>
      <c r="F445" s="166"/>
      <c r="G445" t="s">
        <v>1076</v>
      </c>
      <c r="H445" t="s">
        <v>1076</v>
      </c>
      <c r="I445" t="str">
        <f t="shared" si="30"/>
        <v>2024: Ординский муниципальный округ Пермского края: с. Орда, ул. Новая, д. 4</v>
      </c>
      <c r="J445" t="str">
        <f t="shared" si="31"/>
        <v>с. Орда, ул. Новая, д. 4: 2024: РК</v>
      </c>
      <c r="K445" s="167" t="s">
        <v>1052</v>
      </c>
      <c r="L445" s="166" t="s">
        <v>2561</v>
      </c>
      <c r="M445" t="str">
        <f t="shared" si="32"/>
        <v>с. Орда, ул. Новая, д. 4: РК</v>
      </c>
      <c r="N445" s="166" t="e">
        <f>VLOOKUP(M445,#REF!,2,0)</f>
        <v>#REF!</v>
      </c>
      <c r="O445" t="e">
        <f t="shared" ref="O445:O508" si="33">E445=N445</f>
        <v>#REF!</v>
      </c>
    </row>
    <row r="446" spans="1:15" x14ac:dyDescent="0.25">
      <c r="A446" s="2">
        <f t="shared" si="29"/>
        <v>445</v>
      </c>
      <c r="B446" s="81" t="s">
        <v>1094</v>
      </c>
      <c r="C446" t="s">
        <v>206</v>
      </c>
      <c r="D446" s="1" t="s">
        <v>248</v>
      </c>
      <c r="E446" s="166">
        <v>45657</v>
      </c>
      <c r="F446" s="166">
        <v>45657</v>
      </c>
      <c r="G446" t="s">
        <v>1076</v>
      </c>
      <c r="H446" t="s">
        <v>1076</v>
      </c>
      <c r="I446" t="str">
        <f t="shared" si="30"/>
        <v>2024: Ординский муниципальный округ Пермского края: с. Орда, ул. Трактовая, д. 1Б</v>
      </c>
      <c r="J446" t="str">
        <f t="shared" si="31"/>
        <v>с. Орда, ул. Трактовая, д. 1Б: 2024: РК</v>
      </c>
      <c r="K446" s="167" t="s">
        <v>1051</v>
      </c>
      <c r="L446" s="166" t="s">
        <v>2561</v>
      </c>
      <c r="M446" t="str">
        <f t="shared" si="32"/>
        <v>с. Орда, ул. Трактовая, д. 1Б: РК</v>
      </c>
      <c r="N446" s="166" t="e">
        <f>VLOOKUP(M446,#REF!,2,0)</f>
        <v>#REF!</v>
      </c>
      <c r="O446" t="e">
        <f t="shared" si="33"/>
        <v>#REF!</v>
      </c>
    </row>
    <row r="447" spans="1:15" x14ac:dyDescent="0.25">
      <c r="A447" s="2">
        <f t="shared" si="29"/>
        <v>446</v>
      </c>
      <c r="B447" s="81" t="s">
        <v>1094</v>
      </c>
      <c r="C447" t="s">
        <v>205</v>
      </c>
      <c r="D447" s="1" t="s">
        <v>248</v>
      </c>
      <c r="E447" s="166">
        <v>45657</v>
      </c>
      <c r="F447" s="166">
        <v>45657</v>
      </c>
      <c r="G447" t="s">
        <v>1076</v>
      </c>
      <c r="H447" t="s">
        <v>1076</v>
      </c>
      <c r="I447" t="str">
        <f t="shared" si="30"/>
        <v>2024: Ординский муниципальный округ Пермского края: с. Орда, ул. Трактовая, д. 8</v>
      </c>
      <c r="J447" t="str">
        <f t="shared" si="31"/>
        <v>с. Орда, ул. Трактовая, д. 8: 2024: РК</v>
      </c>
      <c r="K447" s="167" t="s">
        <v>1051</v>
      </c>
      <c r="L447" s="166" t="s">
        <v>2561</v>
      </c>
      <c r="M447" t="str">
        <f t="shared" si="32"/>
        <v>с. Орда, ул. Трактовая, д. 8: РК</v>
      </c>
      <c r="N447" s="166" t="e">
        <f>VLOOKUP(M447,#REF!,2,0)</f>
        <v>#REF!</v>
      </c>
      <c r="O447" t="e">
        <f t="shared" si="33"/>
        <v>#REF!</v>
      </c>
    </row>
    <row r="448" spans="1:15" x14ac:dyDescent="0.25">
      <c r="A448" s="2">
        <f t="shared" si="29"/>
        <v>447</v>
      </c>
      <c r="B448" s="81" t="s">
        <v>1095</v>
      </c>
      <c r="C448" t="s">
        <v>503</v>
      </c>
      <c r="D448" s="1" t="s">
        <v>248</v>
      </c>
      <c r="E448" s="166">
        <v>45657</v>
      </c>
      <c r="F448" s="166"/>
      <c r="G448" t="s">
        <v>1076</v>
      </c>
      <c r="H448" t="s">
        <v>1076</v>
      </c>
      <c r="I448" t="str">
        <f t="shared" si="30"/>
        <v>2024: Осинский городской округ Пермского края: г. Оса, ул. Пугачева, д. 14</v>
      </c>
      <c r="J448" t="str">
        <f t="shared" si="31"/>
        <v>г. Оса, ул. Пугачева, д. 14: 2024: РК</v>
      </c>
      <c r="K448" s="167" t="s">
        <v>1051</v>
      </c>
      <c r="L448" s="166" t="s">
        <v>2561</v>
      </c>
      <c r="M448" t="str">
        <f t="shared" si="32"/>
        <v>г. Оса, ул. Пугачева, д. 14: РК</v>
      </c>
      <c r="N448" s="166" t="e">
        <f>VLOOKUP(M448,#REF!,2,0)</f>
        <v>#REF!</v>
      </c>
      <c r="O448" t="e">
        <f t="shared" si="33"/>
        <v>#REF!</v>
      </c>
    </row>
    <row r="449" spans="1:15" x14ac:dyDescent="0.25">
      <c r="A449" s="2">
        <f t="shared" si="29"/>
        <v>448</v>
      </c>
      <c r="B449" s="81" t="s">
        <v>1095</v>
      </c>
      <c r="C449" t="s">
        <v>336</v>
      </c>
      <c r="D449" s="1" t="s">
        <v>63</v>
      </c>
      <c r="E449" s="166">
        <v>45657</v>
      </c>
      <c r="F449" s="166"/>
      <c r="G449" t="s">
        <v>1076</v>
      </c>
      <c r="H449" t="s">
        <v>1076</v>
      </c>
      <c r="I449" t="str">
        <f t="shared" si="30"/>
        <v>2024: Осинский городской округ Пермского края: с. Комарово, ул. Молодежная, д. 1</v>
      </c>
      <c r="J449" t="str">
        <f t="shared" si="31"/>
        <v>с. Комарово, ул. Молодежная, д. 1: 2024: ЭЛ</v>
      </c>
      <c r="K449" s="167" t="s">
        <v>1051</v>
      </c>
      <c r="L449" s="166" t="s">
        <v>2561</v>
      </c>
      <c r="M449" t="str">
        <f t="shared" si="32"/>
        <v>с. Комарово, ул. Молодежная, д. 1: ЭЛ</v>
      </c>
      <c r="N449" s="166" t="e">
        <f>VLOOKUP(M449,#REF!,2,0)</f>
        <v>#REF!</v>
      </c>
      <c r="O449" t="e">
        <f t="shared" si="33"/>
        <v>#REF!</v>
      </c>
    </row>
    <row r="450" spans="1:15" x14ac:dyDescent="0.25">
      <c r="A450" s="2">
        <f t="shared" ref="A450:A513" si="34">ROW()-1</f>
        <v>449</v>
      </c>
      <c r="B450" s="81" t="s">
        <v>1095</v>
      </c>
      <c r="C450" t="s">
        <v>336</v>
      </c>
      <c r="D450" s="1" t="s">
        <v>248</v>
      </c>
      <c r="E450" s="166">
        <v>45657</v>
      </c>
      <c r="F450" s="166"/>
      <c r="G450" t="s">
        <v>1076</v>
      </c>
      <c r="H450" t="s">
        <v>1076</v>
      </c>
      <c r="I450" t="str">
        <f t="shared" ref="I450:I513" si="35">IF(ISBLANK(E450),"",CONCATENATE(YEAR(E450),": ",B450,": ",C450,))</f>
        <v>2024: Осинский городской округ Пермского края: с. Комарово, ул. Молодежная, д. 1</v>
      </c>
      <c r="J450" t="str">
        <f t="shared" ref="J450:J513" si="36">IF(ISBLANK(E450),"",CONCATENATE(C450,": ",YEAR(E450),": ",D450))</f>
        <v>с. Комарово, ул. Молодежная, д. 1: 2024: РК</v>
      </c>
      <c r="K450" s="167" t="s">
        <v>1051</v>
      </c>
      <c r="L450" s="166" t="s">
        <v>2561</v>
      </c>
      <c r="M450" t="str">
        <f t="shared" ref="M450:M513" si="37">IF(ISBLANK(D450),"",CONCATENATE(C450,": ",D450))</f>
        <v>с. Комарово, ул. Молодежная, д. 1: РК</v>
      </c>
      <c r="N450" s="166" t="e">
        <f>VLOOKUP(M450,#REF!,2,0)</f>
        <v>#REF!</v>
      </c>
      <c r="O450" t="e">
        <f t="shared" si="33"/>
        <v>#REF!</v>
      </c>
    </row>
    <row r="451" spans="1:15" x14ac:dyDescent="0.25">
      <c r="A451" s="2">
        <f t="shared" si="34"/>
        <v>450</v>
      </c>
      <c r="B451" s="81" t="s">
        <v>1096</v>
      </c>
      <c r="C451" t="s">
        <v>504</v>
      </c>
      <c r="D451" s="1" t="s">
        <v>248</v>
      </c>
      <c r="E451" s="166">
        <v>45657</v>
      </c>
      <c r="F451" s="166"/>
      <c r="G451" t="s">
        <v>1076</v>
      </c>
      <c r="H451" t="s">
        <v>1076</v>
      </c>
      <c r="I451" t="str">
        <f t="shared" si="35"/>
        <v>2024: Оханский городской округ Пермского края: г. Оханск, ул. Подвойского, д. 65</v>
      </c>
      <c r="J451" t="str">
        <f t="shared" si="36"/>
        <v>г. Оханск, ул. Подвойского, д. 65: 2024: РК</v>
      </c>
      <c r="K451" s="167" t="s">
        <v>1051</v>
      </c>
      <c r="L451" s="166" t="s">
        <v>2561</v>
      </c>
      <c r="M451" t="str">
        <f t="shared" si="37"/>
        <v>г. Оханск, ул. Подвойского, д. 65: РК</v>
      </c>
      <c r="N451" s="166" t="e">
        <f>VLOOKUP(M451,#REF!,2,0)</f>
        <v>#REF!</v>
      </c>
      <c r="O451" t="e">
        <f t="shared" si="33"/>
        <v>#REF!</v>
      </c>
    </row>
    <row r="452" spans="1:15" x14ac:dyDescent="0.25">
      <c r="A452" s="2">
        <f t="shared" si="34"/>
        <v>451</v>
      </c>
      <c r="B452" s="81" t="s">
        <v>1097</v>
      </c>
      <c r="C452" t="s">
        <v>1584</v>
      </c>
      <c r="D452" s="1" t="s">
        <v>296</v>
      </c>
      <c r="E452" s="166">
        <v>45657</v>
      </c>
      <c r="F452" s="166">
        <v>45657</v>
      </c>
      <c r="G452" t="s">
        <v>1076</v>
      </c>
      <c r="H452" t="s">
        <v>1076</v>
      </c>
      <c r="I452" t="str">
        <f t="shared" si="35"/>
        <v>2024: Очерский городской округ Пермского края: г. Очер, ул. Носкова, д. 14</v>
      </c>
      <c r="J452" t="str">
        <f t="shared" si="36"/>
        <v>г. Очер, ул. Носкова, д. 14: 2024: РФ</v>
      </c>
      <c r="K452" s="167" t="s">
        <v>1052</v>
      </c>
      <c r="L452" s="166" t="s">
        <v>2561</v>
      </c>
      <c r="M452" t="str">
        <f t="shared" si="37"/>
        <v>г. Очер, ул. Носкова, д. 14: РФ</v>
      </c>
      <c r="N452" s="166" t="e">
        <f>VLOOKUP(M452,#REF!,2,0)</f>
        <v>#REF!</v>
      </c>
      <c r="O452" t="e">
        <f t="shared" si="33"/>
        <v>#REF!</v>
      </c>
    </row>
    <row r="453" spans="1:15" x14ac:dyDescent="0.25">
      <c r="A453" s="2">
        <f t="shared" si="34"/>
        <v>452</v>
      </c>
      <c r="B453" s="81" t="s">
        <v>1098</v>
      </c>
      <c r="C453" t="s">
        <v>27</v>
      </c>
      <c r="D453" s="1" t="s">
        <v>63</v>
      </c>
      <c r="E453" s="166">
        <v>45657</v>
      </c>
      <c r="F453" s="166"/>
      <c r="G453" t="s">
        <v>1076</v>
      </c>
      <c r="H453" t="s">
        <v>1076</v>
      </c>
      <c r="I453" t="str">
        <f t="shared" si="35"/>
        <v>2024: Пермский муниципальный район Пермского края: п. Красный Восход, ул. Зеленинская, д. 6А</v>
      </c>
      <c r="J453" t="str">
        <f t="shared" si="36"/>
        <v>п. Красный Восход, ул. Зеленинская, д. 6А: 2024: ЭЛ</v>
      </c>
      <c r="K453" s="167" t="s">
        <v>1051</v>
      </c>
      <c r="L453" s="166" t="s">
        <v>2561</v>
      </c>
      <c r="M453" t="str">
        <f t="shared" si="37"/>
        <v>п. Красный Восход, ул. Зеленинская, д. 6А: ЭЛ</v>
      </c>
      <c r="N453" s="166" t="e">
        <f>VLOOKUP(M453,#REF!,2,0)</f>
        <v>#REF!</v>
      </c>
      <c r="O453" t="e">
        <f t="shared" si="33"/>
        <v>#REF!</v>
      </c>
    </row>
    <row r="454" spans="1:15" x14ac:dyDescent="0.25">
      <c r="A454" s="2">
        <f t="shared" si="34"/>
        <v>453</v>
      </c>
      <c r="B454" s="81" t="s">
        <v>1098</v>
      </c>
      <c r="C454" t="s">
        <v>28</v>
      </c>
      <c r="D454" s="1" t="s">
        <v>63</v>
      </c>
      <c r="E454" s="166">
        <v>45657</v>
      </c>
      <c r="F454" s="166"/>
      <c r="G454" t="s">
        <v>1076</v>
      </c>
      <c r="H454" t="s">
        <v>1076</v>
      </c>
      <c r="I454" t="str">
        <f t="shared" si="35"/>
        <v>2024: Пермский муниципальный район Пермского края: п. Юго-Камский, ул. Сибирская, д. 21</v>
      </c>
      <c r="J454" t="str">
        <f t="shared" si="36"/>
        <v>п. Юго-Камский, ул. Сибирская, д. 21: 2024: ЭЛ</v>
      </c>
      <c r="K454" s="167" t="s">
        <v>1051</v>
      </c>
      <c r="L454" s="166" t="s">
        <v>2561</v>
      </c>
      <c r="M454" t="str">
        <f t="shared" si="37"/>
        <v>п. Юго-Камский, ул. Сибирская, д. 21: ЭЛ</v>
      </c>
      <c r="N454" s="166" t="e">
        <f>VLOOKUP(M454,#REF!,2,0)</f>
        <v>#REF!</v>
      </c>
      <c r="O454" t="e">
        <f t="shared" si="33"/>
        <v>#REF!</v>
      </c>
    </row>
    <row r="455" spans="1:15" x14ac:dyDescent="0.25">
      <c r="A455" s="2">
        <f t="shared" si="34"/>
        <v>454</v>
      </c>
      <c r="B455" s="81" t="s">
        <v>1098</v>
      </c>
      <c r="C455" t="s">
        <v>338</v>
      </c>
      <c r="D455" s="1" t="s">
        <v>63</v>
      </c>
      <c r="E455" s="166">
        <v>45657</v>
      </c>
      <c r="F455" s="166"/>
      <c r="G455" t="s">
        <v>1076</v>
      </c>
      <c r="H455" t="s">
        <v>1076</v>
      </c>
      <c r="I455" t="str">
        <f t="shared" si="35"/>
        <v>2024: Пермский муниципальный район Пермского края: п. Юго-Камский, ул. Советская, д. 146</v>
      </c>
      <c r="J455" t="str">
        <f t="shared" si="36"/>
        <v>п. Юго-Камский, ул. Советская, д. 146: 2024: ЭЛ</v>
      </c>
      <c r="K455" s="167" t="s">
        <v>1051</v>
      </c>
      <c r="L455" s="166" t="s">
        <v>2561</v>
      </c>
      <c r="M455" t="str">
        <f t="shared" si="37"/>
        <v>п. Юго-Камский, ул. Советская, д. 146: ЭЛ</v>
      </c>
      <c r="N455" s="166" t="e">
        <f>VLOOKUP(M455,#REF!,2,0)</f>
        <v>#REF!</v>
      </c>
      <c r="O455" t="e">
        <f t="shared" si="33"/>
        <v>#REF!</v>
      </c>
    </row>
    <row r="456" spans="1:15" x14ac:dyDescent="0.25">
      <c r="A456" s="2">
        <f t="shared" si="34"/>
        <v>455</v>
      </c>
      <c r="B456" s="81" t="s">
        <v>1098</v>
      </c>
      <c r="C456" t="s">
        <v>338</v>
      </c>
      <c r="D456" s="1" t="s">
        <v>159</v>
      </c>
      <c r="E456" s="166">
        <v>45657</v>
      </c>
      <c r="F456" s="166"/>
      <c r="G456" t="s">
        <v>1076</v>
      </c>
      <c r="H456" t="s">
        <v>1076</v>
      </c>
      <c r="I456" t="str">
        <f t="shared" si="35"/>
        <v>2024: Пермский муниципальный район Пермского края: п. Юго-Камский, ул. Советская, д. 146</v>
      </c>
      <c r="J456" t="str">
        <f t="shared" si="36"/>
        <v>п. Юго-Камский, ул. Советская, д. 146: 2024: ВОД</v>
      </c>
      <c r="K456" s="167" t="s">
        <v>1051</v>
      </c>
      <c r="L456" s="166" t="s">
        <v>2561</v>
      </c>
      <c r="M456" t="str">
        <f t="shared" si="37"/>
        <v>п. Юго-Камский, ул. Советская, д. 146: ВОД</v>
      </c>
      <c r="N456" s="166" t="e">
        <f>VLOOKUP(M456,#REF!,2,0)</f>
        <v>#REF!</v>
      </c>
      <c r="O456" t="e">
        <f t="shared" si="33"/>
        <v>#REF!</v>
      </c>
    </row>
    <row r="457" spans="1:15" x14ac:dyDescent="0.25">
      <c r="A457" s="2">
        <f t="shared" si="34"/>
        <v>456</v>
      </c>
      <c r="B457" s="81" t="s">
        <v>1098</v>
      </c>
      <c r="C457" t="s">
        <v>338</v>
      </c>
      <c r="D457" s="1" t="s">
        <v>248</v>
      </c>
      <c r="E457" s="166">
        <v>45657</v>
      </c>
      <c r="F457" s="166"/>
      <c r="G457" t="s">
        <v>1076</v>
      </c>
      <c r="H457" t="s">
        <v>1076</v>
      </c>
      <c r="I457" t="str">
        <f t="shared" si="35"/>
        <v>2024: Пермский муниципальный район Пермского края: п. Юго-Камский, ул. Советская, д. 146</v>
      </c>
      <c r="J457" t="str">
        <f t="shared" si="36"/>
        <v>п. Юго-Камский, ул. Советская, д. 146: 2024: РК</v>
      </c>
      <c r="K457" s="167" t="s">
        <v>1051</v>
      </c>
      <c r="L457" s="166" t="s">
        <v>2561</v>
      </c>
      <c r="M457" t="str">
        <f t="shared" si="37"/>
        <v>п. Юго-Камский, ул. Советская, д. 146: РК</v>
      </c>
      <c r="N457" s="166" t="e">
        <f>VLOOKUP(M457,#REF!,2,0)</f>
        <v>#REF!</v>
      </c>
      <c r="O457" t="e">
        <f t="shared" si="33"/>
        <v>#REF!</v>
      </c>
    </row>
    <row r="458" spans="1:15" x14ac:dyDescent="0.25">
      <c r="A458" s="2">
        <f t="shared" si="34"/>
        <v>457</v>
      </c>
      <c r="B458" s="81" t="s">
        <v>1098</v>
      </c>
      <c r="C458" t="s">
        <v>384</v>
      </c>
      <c r="D458" s="1" t="s">
        <v>144</v>
      </c>
      <c r="E458" s="166">
        <v>45657</v>
      </c>
      <c r="F458" s="166"/>
      <c r="G458" t="s">
        <v>1076</v>
      </c>
      <c r="H458" t="s">
        <v>1076</v>
      </c>
      <c r="I458" t="str">
        <f t="shared" si="35"/>
        <v>2024: Пермский муниципальный район Пермского края: с. Бершеть, ул. Садовая, д. 5</v>
      </c>
      <c r="J458" t="str">
        <f t="shared" si="36"/>
        <v>с. Бершеть, ул. Садовая, д. 5: 2024: ХВС</v>
      </c>
      <c r="K458" s="167" t="s">
        <v>1051</v>
      </c>
      <c r="L458" s="166" t="s">
        <v>2561</v>
      </c>
      <c r="M458" t="str">
        <f t="shared" si="37"/>
        <v>с. Бершеть, ул. Садовая, д. 5: ХВС</v>
      </c>
      <c r="N458" s="166" t="e">
        <f>VLOOKUP(M458,#REF!,2,0)</f>
        <v>#REF!</v>
      </c>
      <c r="O458" t="e">
        <f t="shared" si="33"/>
        <v>#REF!</v>
      </c>
    </row>
    <row r="459" spans="1:15" x14ac:dyDescent="0.25">
      <c r="A459" s="2">
        <f t="shared" si="34"/>
        <v>458</v>
      </c>
      <c r="B459" s="81" t="s">
        <v>1098</v>
      </c>
      <c r="C459" t="s">
        <v>384</v>
      </c>
      <c r="D459" s="1" t="s">
        <v>159</v>
      </c>
      <c r="E459" s="166">
        <v>45657</v>
      </c>
      <c r="F459" s="166"/>
      <c r="G459" t="s">
        <v>1076</v>
      </c>
      <c r="H459" t="s">
        <v>1076</v>
      </c>
      <c r="I459" t="str">
        <f t="shared" si="35"/>
        <v>2024: Пермский муниципальный район Пермского края: с. Бершеть, ул. Садовая, д. 5</v>
      </c>
      <c r="J459" t="str">
        <f t="shared" si="36"/>
        <v>с. Бершеть, ул. Садовая, д. 5: 2024: ВОД</v>
      </c>
      <c r="K459" s="167" t="s">
        <v>1051</v>
      </c>
      <c r="L459" s="166" t="s">
        <v>2561</v>
      </c>
      <c r="M459" t="str">
        <f t="shared" si="37"/>
        <v>с. Бершеть, ул. Садовая, д. 5: ВОД</v>
      </c>
      <c r="N459" s="166" t="e">
        <f>VLOOKUP(M459,#REF!,2,0)</f>
        <v>#REF!</v>
      </c>
      <c r="O459" t="e">
        <f t="shared" si="33"/>
        <v>#REF!</v>
      </c>
    </row>
    <row r="460" spans="1:15" x14ac:dyDescent="0.25">
      <c r="A460" s="2">
        <f t="shared" si="34"/>
        <v>459</v>
      </c>
      <c r="B460" s="81" t="s">
        <v>1098</v>
      </c>
      <c r="C460" t="s">
        <v>384</v>
      </c>
      <c r="D460" s="1" t="s">
        <v>248</v>
      </c>
      <c r="E460" s="166">
        <v>45657</v>
      </c>
      <c r="F460" s="166"/>
      <c r="G460" t="s">
        <v>1076</v>
      </c>
      <c r="H460" t="s">
        <v>1076</v>
      </c>
      <c r="I460" t="str">
        <f t="shared" si="35"/>
        <v>2024: Пермский муниципальный район Пермского края: с. Бершеть, ул. Садовая, д. 5</v>
      </c>
      <c r="J460" t="str">
        <f t="shared" si="36"/>
        <v>с. Бершеть, ул. Садовая, д. 5: 2024: РК</v>
      </c>
      <c r="K460" s="167" t="s">
        <v>1051</v>
      </c>
      <c r="L460" s="166" t="s">
        <v>2561</v>
      </c>
      <c r="M460" t="str">
        <f t="shared" si="37"/>
        <v>с. Бершеть, ул. Садовая, д. 5: РК</v>
      </c>
      <c r="N460" s="166" t="e">
        <f>VLOOKUP(M460,#REF!,2,0)</f>
        <v>#REF!</v>
      </c>
      <c r="O460" t="e">
        <f t="shared" si="33"/>
        <v>#REF!</v>
      </c>
    </row>
    <row r="461" spans="1:15" x14ac:dyDescent="0.25">
      <c r="A461" s="2">
        <f t="shared" si="34"/>
        <v>460</v>
      </c>
      <c r="B461" s="81" t="s">
        <v>1099</v>
      </c>
      <c r="C461" t="s">
        <v>240</v>
      </c>
      <c r="D461" s="1" t="s">
        <v>248</v>
      </c>
      <c r="E461" s="166">
        <v>45657</v>
      </c>
      <c r="F461" s="166"/>
      <c r="G461" t="s">
        <v>1076</v>
      </c>
      <c r="H461" t="s">
        <v>1076</v>
      </c>
      <c r="I461" t="str">
        <f t="shared" si="35"/>
        <v>2024: Соликамский городской округ Пермского края: г. Соликамск, ул. Белинского, д. 14</v>
      </c>
      <c r="J461" t="str">
        <f t="shared" si="36"/>
        <v>г. Соликамск, ул. Белинского, д. 14: 2024: РК</v>
      </c>
      <c r="K461" s="167" t="s">
        <v>1051</v>
      </c>
      <c r="L461" s="166" t="s">
        <v>2561</v>
      </c>
      <c r="M461" t="str">
        <f t="shared" si="37"/>
        <v>г. Соликамск, ул. Белинского, д. 14: РК</v>
      </c>
      <c r="N461" s="166" t="e">
        <f>VLOOKUP(M461,#REF!,2,0)</f>
        <v>#REF!</v>
      </c>
      <c r="O461" t="e">
        <f t="shared" si="33"/>
        <v>#REF!</v>
      </c>
    </row>
    <row r="462" spans="1:15" x14ac:dyDescent="0.25">
      <c r="A462" s="2">
        <f t="shared" si="34"/>
        <v>461</v>
      </c>
      <c r="B462" s="81" t="s">
        <v>1099</v>
      </c>
      <c r="C462" t="s">
        <v>52</v>
      </c>
      <c r="D462" s="1" t="s">
        <v>63</v>
      </c>
      <c r="E462" s="166">
        <v>45657</v>
      </c>
      <c r="F462" s="166"/>
      <c r="G462" t="s">
        <v>1076</v>
      </c>
      <c r="H462" t="s">
        <v>1076</v>
      </c>
      <c r="I462" t="str">
        <f t="shared" si="35"/>
        <v>2024: Соликамский городской округ Пермского края: г. Соликамск, ул. Белинского, д. 8</v>
      </c>
      <c r="J462" t="str">
        <f t="shared" si="36"/>
        <v>г. Соликамск, ул. Белинского, д. 8: 2024: ЭЛ</v>
      </c>
      <c r="K462" s="167" t="s">
        <v>1051</v>
      </c>
      <c r="L462" s="166" t="s">
        <v>2561</v>
      </c>
      <c r="M462" t="str">
        <f t="shared" si="37"/>
        <v>г. Соликамск, ул. Белинского, д. 8: ЭЛ</v>
      </c>
      <c r="N462" s="166" t="e">
        <f>VLOOKUP(M462,#REF!,2,0)</f>
        <v>#REF!</v>
      </c>
      <c r="O462" t="e">
        <f t="shared" si="33"/>
        <v>#REF!</v>
      </c>
    </row>
    <row r="463" spans="1:15" x14ac:dyDescent="0.25">
      <c r="A463" s="2">
        <f t="shared" si="34"/>
        <v>462</v>
      </c>
      <c r="B463" s="81" t="s">
        <v>1099</v>
      </c>
      <c r="C463" t="s">
        <v>52</v>
      </c>
      <c r="D463" s="1" t="s">
        <v>117</v>
      </c>
      <c r="E463" s="166">
        <v>45657</v>
      </c>
      <c r="F463" s="166"/>
      <c r="G463" t="s">
        <v>1076</v>
      </c>
      <c r="H463" t="s">
        <v>1076</v>
      </c>
      <c r="I463" t="str">
        <f t="shared" si="35"/>
        <v>2024: Соликамский городской округ Пермского края: г. Соликамск, ул. Белинского, д. 8</v>
      </c>
      <c r="J463" t="str">
        <f t="shared" si="36"/>
        <v>г. Соликамск, ул. Белинского, д. 8: 2024: ТЕП</v>
      </c>
      <c r="K463" s="167" t="s">
        <v>1051</v>
      </c>
      <c r="L463" s="166" t="s">
        <v>2561</v>
      </c>
      <c r="M463" t="str">
        <f t="shared" si="37"/>
        <v>г. Соликамск, ул. Белинского, д. 8: ТЕП</v>
      </c>
      <c r="N463" s="166" t="e">
        <f>VLOOKUP(M463,#REF!,2,0)</f>
        <v>#REF!</v>
      </c>
      <c r="O463" t="e">
        <f t="shared" si="33"/>
        <v>#REF!</v>
      </c>
    </row>
    <row r="464" spans="1:15" x14ac:dyDescent="0.25">
      <c r="A464" s="2">
        <f t="shared" si="34"/>
        <v>463</v>
      </c>
      <c r="B464" s="81" t="s">
        <v>1099</v>
      </c>
      <c r="C464" t="s">
        <v>52</v>
      </c>
      <c r="D464" s="1" t="s">
        <v>144</v>
      </c>
      <c r="E464" s="166">
        <v>45657</v>
      </c>
      <c r="F464" s="166"/>
      <c r="G464" t="s">
        <v>1076</v>
      </c>
      <c r="H464" t="s">
        <v>1076</v>
      </c>
      <c r="I464" t="str">
        <f t="shared" si="35"/>
        <v>2024: Соликамский городской округ Пермского края: г. Соликамск, ул. Белинского, д. 8</v>
      </c>
      <c r="J464" t="str">
        <f t="shared" si="36"/>
        <v>г. Соликамск, ул. Белинского, д. 8: 2024: ХВС</v>
      </c>
      <c r="K464" s="167" t="s">
        <v>1051</v>
      </c>
      <c r="L464" s="166" t="s">
        <v>2561</v>
      </c>
      <c r="M464" t="str">
        <f t="shared" si="37"/>
        <v>г. Соликамск, ул. Белинского, д. 8: ХВС</v>
      </c>
      <c r="N464" s="166" t="e">
        <f>VLOOKUP(M464,#REF!,2,0)</f>
        <v>#REF!</v>
      </c>
      <c r="O464" t="e">
        <f t="shared" si="33"/>
        <v>#REF!</v>
      </c>
    </row>
    <row r="465" spans="1:15" x14ac:dyDescent="0.25">
      <c r="A465" s="2">
        <f t="shared" si="34"/>
        <v>464</v>
      </c>
      <c r="B465" s="81" t="s">
        <v>1099</v>
      </c>
      <c r="C465" t="s">
        <v>52</v>
      </c>
      <c r="D465" s="1" t="s">
        <v>159</v>
      </c>
      <c r="E465" s="166">
        <v>45657</v>
      </c>
      <c r="F465" s="166"/>
      <c r="G465" t="s">
        <v>1076</v>
      </c>
      <c r="H465" t="s">
        <v>1076</v>
      </c>
      <c r="I465" t="str">
        <f t="shared" si="35"/>
        <v>2024: Соликамский городской округ Пермского края: г. Соликамск, ул. Белинского, д. 8</v>
      </c>
      <c r="J465" t="str">
        <f t="shared" si="36"/>
        <v>г. Соликамск, ул. Белинского, д. 8: 2024: ВОД</v>
      </c>
      <c r="K465" s="167" t="s">
        <v>1051</v>
      </c>
      <c r="L465" s="166" t="s">
        <v>2561</v>
      </c>
      <c r="M465" t="str">
        <f t="shared" si="37"/>
        <v>г. Соликамск, ул. Белинского, д. 8: ВОД</v>
      </c>
      <c r="N465" s="166" t="e">
        <f>VLOOKUP(M465,#REF!,2,0)</f>
        <v>#REF!</v>
      </c>
      <c r="O465" t="e">
        <f t="shared" si="33"/>
        <v>#REF!</v>
      </c>
    </row>
    <row r="466" spans="1:15" x14ac:dyDescent="0.25">
      <c r="A466" s="2">
        <f t="shared" si="34"/>
        <v>465</v>
      </c>
      <c r="B466" s="81" t="s">
        <v>1099</v>
      </c>
      <c r="C466" t="s">
        <v>52</v>
      </c>
      <c r="D466" s="1" t="s">
        <v>248</v>
      </c>
      <c r="E466" s="166">
        <v>45657</v>
      </c>
      <c r="F466" s="166"/>
      <c r="G466" t="s">
        <v>1076</v>
      </c>
      <c r="H466" t="s">
        <v>1076</v>
      </c>
      <c r="I466" t="str">
        <f t="shared" si="35"/>
        <v>2024: Соликамский городской округ Пермского края: г. Соликамск, ул. Белинского, д. 8</v>
      </c>
      <c r="J466" t="str">
        <f t="shared" si="36"/>
        <v>г. Соликамск, ул. Белинского, д. 8: 2024: РК</v>
      </c>
      <c r="K466" s="167" t="s">
        <v>1051</v>
      </c>
      <c r="L466" s="166" t="s">
        <v>2561</v>
      </c>
      <c r="M466" t="str">
        <f t="shared" si="37"/>
        <v>г. Соликамск, ул. Белинского, д. 8: РК</v>
      </c>
      <c r="N466" s="166" t="e">
        <f>VLOOKUP(M466,#REF!,2,0)</f>
        <v>#REF!</v>
      </c>
      <c r="O466" t="e">
        <f t="shared" si="33"/>
        <v>#REF!</v>
      </c>
    </row>
    <row r="467" spans="1:15" x14ac:dyDescent="0.25">
      <c r="A467" s="2">
        <f t="shared" si="34"/>
        <v>466</v>
      </c>
      <c r="B467" s="81" t="s">
        <v>1099</v>
      </c>
      <c r="C467" t="s">
        <v>52</v>
      </c>
      <c r="D467" s="1" t="s">
        <v>296</v>
      </c>
      <c r="E467" s="166">
        <v>45657</v>
      </c>
      <c r="F467" s="166"/>
      <c r="G467" t="s">
        <v>1076</v>
      </c>
      <c r="H467" t="s">
        <v>1076</v>
      </c>
      <c r="I467" t="str">
        <f t="shared" si="35"/>
        <v>2024: Соликамский городской округ Пермского края: г. Соликамск, ул. Белинского, д. 8</v>
      </c>
      <c r="J467" t="str">
        <f t="shared" si="36"/>
        <v>г. Соликамск, ул. Белинского, д. 8: 2024: РФ</v>
      </c>
      <c r="K467" s="167" t="s">
        <v>1051</v>
      </c>
      <c r="L467" s="166" t="s">
        <v>2561</v>
      </c>
      <c r="M467" t="str">
        <f t="shared" si="37"/>
        <v>г. Соликамск, ул. Белинского, д. 8: РФ</v>
      </c>
      <c r="N467" s="166" t="e">
        <f>VLOOKUP(M467,#REF!,2,0)</f>
        <v>#REF!</v>
      </c>
      <c r="O467" t="e">
        <f t="shared" si="33"/>
        <v>#REF!</v>
      </c>
    </row>
    <row r="468" spans="1:15" x14ac:dyDescent="0.25">
      <c r="A468" s="2">
        <f t="shared" si="34"/>
        <v>467</v>
      </c>
      <c r="B468" s="81" t="s">
        <v>1099</v>
      </c>
      <c r="C468" t="s">
        <v>276</v>
      </c>
      <c r="D468" s="1" t="s">
        <v>280</v>
      </c>
      <c r="E468" s="166">
        <v>45657</v>
      </c>
      <c r="F468" s="166"/>
      <c r="G468" t="s">
        <v>1076</v>
      </c>
      <c r="H468" t="s">
        <v>1076</v>
      </c>
      <c r="I468" t="str">
        <f t="shared" si="35"/>
        <v>2024: Соликамский городской округ Пермского края: г. Соликамск, ул. Володарского /Большевистская, 45, д. 16</v>
      </c>
      <c r="J468" t="str">
        <f t="shared" si="36"/>
        <v>г. Соликамск, ул. Володарского /Большевистская, 45, д. 16: 2024: Рфа</v>
      </c>
      <c r="K468" s="167" t="s">
        <v>1051</v>
      </c>
      <c r="L468" s="166" t="s">
        <v>2561</v>
      </c>
      <c r="M468" t="str">
        <f t="shared" si="37"/>
        <v>г. Соликамск, ул. Володарского /Большевистская, 45, д. 16: Рфа</v>
      </c>
      <c r="N468" s="166" t="e">
        <f>VLOOKUP(M468,#REF!,2,0)</f>
        <v>#REF!</v>
      </c>
      <c r="O468" t="e">
        <f t="shared" si="33"/>
        <v>#REF!</v>
      </c>
    </row>
    <row r="469" spans="1:15" x14ac:dyDescent="0.25">
      <c r="A469" s="2">
        <f t="shared" si="34"/>
        <v>468</v>
      </c>
      <c r="B469" s="81" t="s">
        <v>1099</v>
      </c>
      <c r="C469" t="s">
        <v>276</v>
      </c>
      <c r="D469" s="1" t="s">
        <v>296</v>
      </c>
      <c r="E469" s="166">
        <v>45657</v>
      </c>
      <c r="F469" s="166"/>
      <c r="G469" t="s">
        <v>1076</v>
      </c>
      <c r="H469" t="s">
        <v>1076</v>
      </c>
      <c r="I469" t="str">
        <f t="shared" si="35"/>
        <v>2024: Соликамский городской округ Пермского края: г. Соликамск, ул. Володарского /Большевистская, 45, д. 16</v>
      </c>
      <c r="J469" t="str">
        <f t="shared" si="36"/>
        <v>г. Соликамск, ул. Володарского /Большевистская, 45, д. 16: 2024: РФ</v>
      </c>
      <c r="K469" s="167" t="s">
        <v>1051</v>
      </c>
      <c r="L469" s="166" t="s">
        <v>2561</v>
      </c>
      <c r="M469" t="str">
        <f t="shared" si="37"/>
        <v>г. Соликамск, ул. Володарского /Большевистская, 45, д. 16: РФ</v>
      </c>
      <c r="N469" s="166" t="e">
        <f>VLOOKUP(M469,#REF!,2,0)</f>
        <v>#REF!</v>
      </c>
      <c r="O469" t="e">
        <f t="shared" si="33"/>
        <v>#REF!</v>
      </c>
    </row>
    <row r="470" spans="1:15" x14ac:dyDescent="0.25">
      <c r="A470" s="2">
        <f t="shared" si="34"/>
        <v>469</v>
      </c>
      <c r="B470" s="81" t="s">
        <v>1099</v>
      </c>
      <c r="C470" t="s">
        <v>523</v>
      </c>
      <c r="D470" s="1" t="s">
        <v>248</v>
      </c>
      <c r="E470" s="166">
        <v>45657</v>
      </c>
      <c r="F470" s="166"/>
      <c r="G470" t="s">
        <v>1076</v>
      </c>
      <c r="H470" t="s">
        <v>1076</v>
      </c>
      <c r="I470" t="str">
        <f t="shared" si="35"/>
        <v>2024: Соликамский городской округ Пермского края: г. Соликамск, ул. Володарского, д. 19</v>
      </c>
      <c r="J470" t="str">
        <f t="shared" si="36"/>
        <v>г. Соликамск, ул. Володарского, д. 19: 2024: РК</v>
      </c>
      <c r="K470" s="167" t="s">
        <v>1051</v>
      </c>
      <c r="L470" s="166" t="s">
        <v>2561</v>
      </c>
      <c r="M470" t="str">
        <f t="shared" si="37"/>
        <v>г. Соликамск, ул. Володарского, д. 19: РК</v>
      </c>
      <c r="N470" s="166" t="e">
        <f>VLOOKUP(M470,#REF!,2,0)</f>
        <v>#REF!</v>
      </c>
      <c r="O470" t="e">
        <f t="shared" si="33"/>
        <v>#REF!</v>
      </c>
    </row>
    <row r="471" spans="1:15" x14ac:dyDescent="0.25">
      <c r="A471" s="2">
        <f t="shared" si="34"/>
        <v>470</v>
      </c>
      <c r="B471" s="81" t="s">
        <v>1099</v>
      </c>
      <c r="C471" t="s">
        <v>156</v>
      </c>
      <c r="D471" s="1" t="s">
        <v>159</v>
      </c>
      <c r="E471" s="166">
        <v>45657</v>
      </c>
      <c r="F471" s="166"/>
      <c r="G471" t="s">
        <v>1076</v>
      </c>
      <c r="H471" t="s">
        <v>1076</v>
      </c>
      <c r="I471" t="str">
        <f t="shared" si="35"/>
        <v>2024: Соликамский городской округ Пермского края: г. Соликамск, ул. Дубравная, д. 59</v>
      </c>
      <c r="J471" t="str">
        <f t="shared" si="36"/>
        <v>г. Соликамск, ул. Дубравная, д. 59: 2024: ВОД</v>
      </c>
      <c r="K471" s="167" t="s">
        <v>1051</v>
      </c>
      <c r="L471" s="166" t="s">
        <v>2561</v>
      </c>
      <c r="M471" t="str">
        <f t="shared" si="37"/>
        <v>г. Соликамск, ул. Дубравная, д. 59: ВОД</v>
      </c>
      <c r="N471" s="166" t="e">
        <f>VLOOKUP(M471,#REF!,2,0)</f>
        <v>#REF!</v>
      </c>
      <c r="O471" t="e">
        <f t="shared" si="33"/>
        <v>#REF!</v>
      </c>
    </row>
    <row r="472" spans="1:15" x14ac:dyDescent="0.25">
      <c r="A472" s="2">
        <f t="shared" si="34"/>
        <v>471</v>
      </c>
      <c r="B472" s="81" t="s">
        <v>1099</v>
      </c>
      <c r="C472" t="s">
        <v>524</v>
      </c>
      <c r="D472" s="1" t="s">
        <v>248</v>
      </c>
      <c r="E472" s="166">
        <v>45657</v>
      </c>
      <c r="F472" s="166"/>
      <c r="G472" t="s">
        <v>1076</v>
      </c>
      <c r="H472" t="s">
        <v>1076</v>
      </c>
      <c r="I472" t="str">
        <f t="shared" si="35"/>
        <v>2024: Соликамский городской округ Пермского края: г. Соликамск, ул. Коминтерна, д. 8</v>
      </c>
      <c r="J472" t="str">
        <f t="shared" si="36"/>
        <v>г. Соликамск, ул. Коминтерна, д. 8: 2024: РК</v>
      </c>
      <c r="K472" s="167" t="s">
        <v>1051</v>
      </c>
      <c r="L472" s="166" t="s">
        <v>2561</v>
      </c>
      <c r="M472" t="str">
        <f t="shared" si="37"/>
        <v>г. Соликамск, ул. Коминтерна, д. 8: РК</v>
      </c>
      <c r="N472" s="166" t="e">
        <f>VLOOKUP(M472,#REF!,2,0)</f>
        <v>#REF!</v>
      </c>
      <c r="O472" t="e">
        <f t="shared" si="33"/>
        <v>#REF!</v>
      </c>
    </row>
    <row r="473" spans="1:15" x14ac:dyDescent="0.25">
      <c r="A473" s="2">
        <f t="shared" si="34"/>
        <v>472</v>
      </c>
      <c r="B473" s="81" t="s">
        <v>1099</v>
      </c>
      <c r="C473" t="s">
        <v>53</v>
      </c>
      <c r="D473" s="1" t="s">
        <v>63</v>
      </c>
      <c r="E473" s="166">
        <v>45657</v>
      </c>
      <c r="F473" s="166"/>
      <c r="G473" t="s">
        <v>1076</v>
      </c>
      <c r="H473" t="s">
        <v>1076</v>
      </c>
      <c r="I473" t="str">
        <f t="shared" si="35"/>
        <v>2024: Соликамский городской округ Пермского края: г. Соликамск, ул. Культуры, д. 40</v>
      </c>
      <c r="J473" t="str">
        <f t="shared" si="36"/>
        <v>г. Соликамск, ул. Культуры, д. 40: 2024: ЭЛ</v>
      </c>
      <c r="K473" s="167" t="s">
        <v>1051</v>
      </c>
      <c r="L473" s="166" t="s">
        <v>2561</v>
      </c>
      <c r="M473" t="str">
        <f t="shared" si="37"/>
        <v>г. Соликамск, ул. Культуры, д. 40: ЭЛ</v>
      </c>
      <c r="N473" s="166" t="e">
        <f>VLOOKUP(M473,#REF!,2,0)</f>
        <v>#REF!</v>
      </c>
      <c r="O473" t="e">
        <f t="shared" si="33"/>
        <v>#REF!</v>
      </c>
    </row>
    <row r="474" spans="1:15" x14ac:dyDescent="0.25">
      <c r="A474" s="2">
        <f t="shared" si="34"/>
        <v>473</v>
      </c>
      <c r="B474" s="81" t="s">
        <v>1099</v>
      </c>
      <c r="C474" t="s">
        <v>53</v>
      </c>
      <c r="D474" s="1" t="s">
        <v>296</v>
      </c>
      <c r="E474" s="166">
        <v>45657</v>
      </c>
      <c r="F474" s="166"/>
      <c r="G474" t="s">
        <v>1076</v>
      </c>
      <c r="H474" t="s">
        <v>1076</v>
      </c>
      <c r="I474" t="str">
        <f t="shared" si="35"/>
        <v>2024: Соликамский городской округ Пермского края: г. Соликамск, ул. Культуры, д. 40</v>
      </c>
      <c r="J474" t="str">
        <f t="shared" si="36"/>
        <v>г. Соликамск, ул. Культуры, д. 40: 2024: РФ</v>
      </c>
      <c r="K474" s="167" t="s">
        <v>1051</v>
      </c>
      <c r="L474" s="166" t="s">
        <v>2561</v>
      </c>
      <c r="M474" t="str">
        <f t="shared" si="37"/>
        <v>г. Соликамск, ул. Культуры, д. 40: РФ</v>
      </c>
      <c r="N474" s="166" t="e">
        <f>VLOOKUP(M474,#REF!,2,0)</f>
        <v>#REF!</v>
      </c>
      <c r="O474" t="e">
        <f t="shared" si="33"/>
        <v>#REF!</v>
      </c>
    </row>
    <row r="475" spans="1:15" x14ac:dyDescent="0.25">
      <c r="A475" s="2">
        <f t="shared" si="34"/>
        <v>474</v>
      </c>
      <c r="B475" s="81" t="s">
        <v>1099</v>
      </c>
      <c r="C475" t="s">
        <v>277</v>
      </c>
      <c r="D475" s="1" t="s">
        <v>280</v>
      </c>
      <c r="E475" s="166">
        <v>45657</v>
      </c>
      <c r="F475" s="166"/>
      <c r="G475" t="s">
        <v>1076</v>
      </c>
      <c r="H475" t="s">
        <v>1076</v>
      </c>
      <c r="I475" t="str">
        <f t="shared" si="35"/>
        <v>2024: Соликамский городской округ Пермского края: г. Соликамск, ул. Матросова, д. 37</v>
      </c>
      <c r="J475" t="str">
        <f t="shared" si="36"/>
        <v>г. Соликамск, ул. Матросова, д. 37: 2024: Рфа</v>
      </c>
      <c r="K475" s="167" t="s">
        <v>1051</v>
      </c>
      <c r="L475" s="166" t="s">
        <v>2561</v>
      </c>
      <c r="M475" t="str">
        <f t="shared" si="37"/>
        <v>г. Соликамск, ул. Матросова, д. 37: Рфа</v>
      </c>
      <c r="N475" s="166" t="e">
        <f>VLOOKUP(M475,#REF!,2,0)</f>
        <v>#REF!</v>
      </c>
      <c r="O475" t="e">
        <f t="shared" si="33"/>
        <v>#REF!</v>
      </c>
    </row>
    <row r="476" spans="1:15" x14ac:dyDescent="0.25">
      <c r="A476" s="2">
        <f t="shared" si="34"/>
        <v>475</v>
      </c>
      <c r="B476" s="81" t="s">
        <v>1099</v>
      </c>
      <c r="C476" t="s">
        <v>277</v>
      </c>
      <c r="D476" s="1" t="s">
        <v>296</v>
      </c>
      <c r="E476" s="166">
        <v>45657</v>
      </c>
      <c r="F476" s="166"/>
      <c r="G476" t="s">
        <v>1076</v>
      </c>
      <c r="H476" t="s">
        <v>1076</v>
      </c>
      <c r="I476" t="str">
        <f t="shared" si="35"/>
        <v>2024: Соликамский городской округ Пермского края: г. Соликамск, ул. Матросова, д. 37</v>
      </c>
      <c r="J476" t="str">
        <f t="shared" si="36"/>
        <v>г. Соликамск, ул. Матросова, д. 37: 2024: РФ</v>
      </c>
      <c r="K476" s="167" t="s">
        <v>1051</v>
      </c>
      <c r="L476" s="166" t="s">
        <v>2561</v>
      </c>
      <c r="M476" t="str">
        <f t="shared" si="37"/>
        <v>г. Соликамск, ул. Матросова, д. 37: РФ</v>
      </c>
      <c r="N476" s="166" t="e">
        <f>VLOOKUP(M476,#REF!,2,0)</f>
        <v>#REF!</v>
      </c>
      <c r="O476" t="e">
        <f t="shared" si="33"/>
        <v>#REF!</v>
      </c>
    </row>
    <row r="477" spans="1:15" x14ac:dyDescent="0.25">
      <c r="A477" s="2">
        <f t="shared" si="34"/>
        <v>476</v>
      </c>
      <c r="B477" s="81" t="s">
        <v>1099</v>
      </c>
      <c r="C477" t="s">
        <v>526</v>
      </c>
      <c r="D477" s="1" t="s">
        <v>248</v>
      </c>
      <c r="E477" s="166">
        <v>45657</v>
      </c>
      <c r="F477" s="166"/>
      <c r="G477" t="s">
        <v>1076</v>
      </c>
      <c r="H477" t="s">
        <v>1076</v>
      </c>
      <c r="I477" t="str">
        <f t="shared" si="35"/>
        <v>2024: Соликамский городской округ Пермского края: г. Соликамск, ул. Молодежная, д. 19</v>
      </c>
      <c r="J477" t="str">
        <f t="shared" si="36"/>
        <v>г. Соликамск, ул. Молодежная, д. 19: 2024: РК</v>
      </c>
      <c r="K477" s="167" t="s">
        <v>1051</v>
      </c>
      <c r="L477" s="166" t="s">
        <v>2561</v>
      </c>
      <c r="M477" t="str">
        <f t="shared" si="37"/>
        <v>г. Соликамск, ул. Молодежная, д. 19: РК</v>
      </c>
      <c r="N477" s="166" t="e">
        <f>VLOOKUP(M477,#REF!,2,0)</f>
        <v>#REF!</v>
      </c>
      <c r="O477" t="e">
        <f t="shared" si="33"/>
        <v>#REF!</v>
      </c>
    </row>
    <row r="478" spans="1:15" x14ac:dyDescent="0.25">
      <c r="A478" s="2">
        <f t="shared" si="34"/>
        <v>477</v>
      </c>
      <c r="B478" s="81" t="s">
        <v>1099</v>
      </c>
      <c r="C478" t="s">
        <v>241</v>
      </c>
      <c r="D478" s="1" t="s">
        <v>248</v>
      </c>
      <c r="E478" s="166">
        <v>45657</v>
      </c>
      <c r="F478" s="166"/>
      <c r="G478" t="s">
        <v>1076</v>
      </c>
      <c r="H478" t="s">
        <v>1076</v>
      </c>
      <c r="I478" t="str">
        <f t="shared" si="35"/>
        <v>2024: Соликамский городской округ Пермского края: г. Соликамск, ул. Молодежная, д. 5</v>
      </c>
      <c r="J478" t="str">
        <f t="shared" si="36"/>
        <v>г. Соликамск, ул. Молодежная, д. 5: 2024: РК</v>
      </c>
      <c r="K478" s="167" t="s">
        <v>1051</v>
      </c>
      <c r="L478" s="166" t="s">
        <v>2561</v>
      </c>
      <c r="M478" t="str">
        <f t="shared" si="37"/>
        <v>г. Соликамск, ул. Молодежная, д. 5: РК</v>
      </c>
      <c r="N478" s="166" t="e">
        <f>VLOOKUP(M478,#REF!,2,0)</f>
        <v>#REF!</v>
      </c>
      <c r="O478" t="e">
        <f t="shared" si="33"/>
        <v>#REF!</v>
      </c>
    </row>
    <row r="479" spans="1:15" x14ac:dyDescent="0.25">
      <c r="A479" s="2">
        <f t="shared" si="34"/>
        <v>478</v>
      </c>
      <c r="B479" s="81" t="s">
        <v>1099</v>
      </c>
      <c r="C479" t="s">
        <v>527</v>
      </c>
      <c r="D479" s="1" t="s">
        <v>248</v>
      </c>
      <c r="E479" s="166">
        <v>45657</v>
      </c>
      <c r="F479" s="166"/>
      <c r="G479" t="s">
        <v>1076</v>
      </c>
      <c r="H479" t="s">
        <v>1076</v>
      </c>
      <c r="I479" t="str">
        <f t="shared" si="35"/>
        <v>2024: Соликамский городской округ Пермского края: г. Соликамск, ул. Молодежная, д. 9А</v>
      </c>
      <c r="J479" t="str">
        <f t="shared" si="36"/>
        <v>г. Соликамск, ул. Молодежная, д. 9А: 2024: РК</v>
      </c>
      <c r="K479" s="167" t="s">
        <v>1051</v>
      </c>
      <c r="L479" s="166" t="s">
        <v>2561</v>
      </c>
      <c r="M479" t="str">
        <f t="shared" si="37"/>
        <v>г. Соликамск, ул. Молодежная, д. 9А: РК</v>
      </c>
      <c r="N479" s="166" t="e">
        <f>VLOOKUP(M479,#REF!,2,0)</f>
        <v>#REF!</v>
      </c>
      <c r="O479" t="e">
        <f t="shared" si="33"/>
        <v>#REF!</v>
      </c>
    </row>
    <row r="480" spans="1:15" x14ac:dyDescent="0.25">
      <c r="A480" s="2">
        <f t="shared" si="34"/>
        <v>479</v>
      </c>
      <c r="B480" s="81" t="s">
        <v>1099</v>
      </c>
      <c r="C480" t="s">
        <v>143</v>
      </c>
      <c r="D480" s="1" t="s">
        <v>144</v>
      </c>
      <c r="E480" s="166">
        <v>45657</v>
      </c>
      <c r="F480" s="166"/>
      <c r="G480" t="s">
        <v>1076</v>
      </c>
      <c r="H480" t="s">
        <v>1076</v>
      </c>
      <c r="I480" t="str">
        <f t="shared" si="35"/>
        <v>2024: Соликамский городской округ Пермского края: г. Соликамск, ул. Розы Люксембург, д. 22</v>
      </c>
      <c r="J480" t="str">
        <f t="shared" si="36"/>
        <v>г. Соликамск, ул. Розы Люксембург, д. 22: 2024: ХВС</v>
      </c>
      <c r="K480" s="167" t="s">
        <v>1051</v>
      </c>
      <c r="L480" s="166" t="s">
        <v>2561</v>
      </c>
      <c r="M480" t="str">
        <f t="shared" si="37"/>
        <v>г. Соликамск, ул. Розы Люксембург, д. 22: ХВС</v>
      </c>
      <c r="N480" s="166" t="e">
        <f>VLOOKUP(M480,#REF!,2,0)</f>
        <v>#REF!</v>
      </c>
      <c r="O480" t="e">
        <f t="shared" si="33"/>
        <v>#REF!</v>
      </c>
    </row>
    <row r="481" spans="1:15" x14ac:dyDescent="0.25">
      <c r="A481" s="2">
        <f t="shared" si="34"/>
        <v>480</v>
      </c>
      <c r="B481" s="81" t="s">
        <v>1099</v>
      </c>
      <c r="C481" t="s">
        <v>143</v>
      </c>
      <c r="D481" s="1" t="s">
        <v>159</v>
      </c>
      <c r="E481" s="166">
        <v>45657</v>
      </c>
      <c r="F481" s="166"/>
      <c r="G481" t="s">
        <v>1076</v>
      </c>
      <c r="H481" t="s">
        <v>1076</v>
      </c>
      <c r="I481" t="str">
        <f t="shared" si="35"/>
        <v>2024: Соликамский городской округ Пермского края: г. Соликамск, ул. Розы Люксембург, д. 22</v>
      </c>
      <c r="J481" t="str">
        <f t="shared" si="36"/>
        <v>г. Соликамск, ул. Розы Люксембург, д. 22: 2024: ВОД</v>
      </c>
      <c r="K481" s="167" t="s">
        <v>1051</v>
      </c>
      <c r="L481" s="166" t="s">
        <v>2561</v>
      </c>
      <c r="M481" t="str">
        <f t="shared" si="37"/>
        <v>г. Соликамск, ул. Розы Люксембург, д. 22: ВОД</v>
      </c>
      <c r="N481" s="166" t="e">
        <f>VLOOKUP(M481,#REF!,2,0)</f>
        <v>#REF!</v>
      </c>
      <c r="O481" t="e">
        <f t="shared" si="33"/>
        <v>#REF!</v>
      </c>
    </row>
    <row r="482" spans="1:15" x14ac:dyDescent="0.25">
      <c r="A482" s="2">
        <f t="shared" si="34"/>
        <v>481</v>
      </c>
      <c r="B482" s="81" t="s">
        <v>1099</v>
      </c>
      <c r="C482" t="s">
        <v>528</v>
      </c>
      <c r="D482" s="1" t="s">
        <v>248</v>
      </c>
      <c r="E482" s="166">
        <v>45657</v>
      </c>
      <c r="F482" s="166">
        <v>45657</v>
      </c>
      <c r="G482" t="s">
        <v>1076</v>
      </c>
      <c r="H482" t="s">
        <v>1076</v>
      </c>
      <c r="I482" t="str">
        <f t="shared" si="35"/>
        <v>2024: Соликамский городской округ Пермского края: г. Соликамск, ул. Розы Люксембург, д. 7</v>
      </c>
      <c r="J482" t="str">
        <f t="shared" si="36"/>
        <v>г. Соликамск, ул. Розы Люксембург, д. 7: 2024: РК</v>
      </c>
      <c r="K482" s="167" t="s">
        <v>1051</v>
      </c>
      <c r="L482" s="166" t="s">
        <v>2561</v>
      </c>
      <c r="M482" t="str">
        <f t="shared" si="37"/>
        <v>г. Соликамск, ул. Розы Люксембург, д. 7: РК</v>
      </c>
      <c r="N482" s="166" t="e">
        <f>VLOOKUP(M482,#REF!,2,0)</f>
        <v>#REF!</v>
      </c>
      <c r="O482" t="e">
        <f t="shared" si="33"/>
        <v>#REF!</v>
      </c>
    </row>
    <row r="483" spans="1:15" x14ac:dyDescent="0.25">
      <c r="A483" s="2">
        <f t="shared" si="34"/>
        <v>482</v>
      </c>
      <c r="B483" s="81" t="s">
        <v>1099</v>
      </c>
      <c r="C483" t="s">
        <v>54</v>
      </c>
      <c r="D483" s="1" t="s">
        <v>63</v>
      </c>
      <c r="E483" s="166">
        <v>45657</v>
      </c>
      <c r="F483" s="166"/>
      <c r="G483" t="s">
        <v>1076</v>
      </c>
      <c r="H483" t="s">
        <v>1076</v>
      </c>
      <c r="I483" t="str">
        <f t="shared" si="35"/>
        <v>2024: Соликамский городской округ Пермского края: г. Соликамск, ул. Черняховского, д. 23</v>
      </c>
      <c r="J483" t="str">
        <f t="shared" si="36"/>
        <v>г. Соликамск, ул. Черняховского, д. 23: 2024: ЭЛ</v>
      </c>
      <c r="K483" s="167" t="s">
        <v>1051</v>
      </c>
      <c r="L483" s="166" t="s">
        <v>2561</v>
      </c>
      <c r="M483" t="str">
        <f t="shared" si="37"/>
        <v>г. Соликамск, ул. Черняховского, д. 23: ЭЛ</v>
      </c>
      <c r="N483" s="166" t="e">
        <f>VLOOKUP(M483,#REF!,2,0)</f>
        <v>#REF!</v>
      </c>
      <c r="O483" t="e">
        <f t="shared" si="33"/>
        <v>#REF!</v>
      </c>
    </row>
    <row r="484" spans="1:15" x14ac:dyDescent="0.25">
      <c r="A484" s="2">
        <f t="shared" si="34"/>
        <v>483</v>
      </c>
      <c r="B484" s="81" t="s">
        <v>1099</v>
      </c>
      <c r="C484" t="s">
        <v>54</v>
      </c>
      <c r="D484" s="1" t="s">
        <v>117</v>
      </c>
      <c r="E484" s="166">
        <v>45657</v>
      </c>
      <c r="F484" s="166"/>
      <c r="G484" t="s">
        <v>1076</v>
      </c>
      <c r="H484" t="s">
        <v>1076</v>
      </c>
      <c r="I484" t="str">
        <f t="shared" si="35"/>
        <v>2024: Соликамский городской округ Пермского края: г. Соликамск, ул. Черняховского, д. 23</v>
      </c>
      <c r="J484" t="str">
        <f t="shared" si="36"/>
        <v>г. Соликамск, ул. Черняховского, д. 23: 2024: ТЕП</v>
      </c>
      <c r="K484" s="167" t="s">
        <v>1051</v>
      </c>
      <c r="L484" s="166" t="s">
        <v>2561</v>
      </c>
      <c r="M484" t="str">
        <f t="shared" si="37"/>
        <v>г. Соликамск, ул. Черняховского, д. 23: ТЕП</v>
      </c>
      <c r="N484" s="166" t="e">
        <f>VLOOKUP(M484,#REF!,2,0)</f>
        <v>#REF!</v>
      </c>
      <c r="O484" t="e">
        <f t="shared" si="33"/>
        <v>#REF!</v>
      </c>
    </row>
    <row r="485" spans="1:15" x14ac:dyDescent="0.25">
      <c r="A485" s="2">
        <f t="shared" si="34"/>
        <v>484</v>
      </c>
      <c r="B485" s="81" t="s">
        <v>1099</v>
      </c>
      <c r="C485" t="s">
        <v>54</v>
      </c>
      <c r="D485" s="1" t="s">
        <v>144</v>
      </c>
      <c r="E485" s="166">
        <v>45657</v>
      </c>
      <c r="F485" s="166"/>
      <c r="G485" t="s">
        <v>1076</v>
      </c>
      <c r="H485" t="s">
        <v>1076</v>
      </c>
      <c r="I485" t="str">
        <f t="shared" si="35"/>
        <v>2024: Соликамский городской округ Пермского края: г. Соликамск, ул. Черняховского, д. 23</v>
      </c>
      <c r="J485" t="str">
        <f t="shared" si="36"/>
        <v>г. Соликамск, ул. Черняховского, д. 23: 2024: ХВС</v>
      </c>
      <c r="K485" s="167" t="s">
        <v>1051</v>
      </c>
      <c r="L485" s="166" t="s">
        <v>2561</v>
      </c>
      <c r="M485" t="str">
        <f t="shared" si="37"/>
        <v>г. Соликамск, ул. Черняховского, д. 23: ХВС</v>
      </c>
      <c r="N485" s="166" t="e">
        <f>VLOOKUP(M485,#REF!,2,0)</f>
        <v>#REF!</v>
      </c>
      <c r="O485" t="e">
        <f t="shared" si="33"/>
        <v>#REF!</v>
      </c>
    </row>
    <row r="486" spans="1:15" x14ac:dyDescent="0.25">
      <c r="A486" s="2">
        <f t="shared" si="34"/>
        <v>485</v>
      </c>
      <c r="B486" s="81" t="s">
        <v>1099</v>
      </c>
      <c r="C486" t="s">
        <v>54</v>
      </c>
      <c r="D486" s="1" t="s">
        <v>159</v>
      </c>
      <c r="E486" s="166">
        <v>45657</v>
      </c>
      <c r="F486" s="166"/>
      <c r="G486" t="s">
        <v>1076</v>
      </c>
      <c r="H486" t="s">
        <v>1076</v>
      </c>
      <c r="I486" t="str">
        <f t="shared" si="35"/>
        <v>2024: Соликамский городской округ Пермского края: г. Соликамск, ул. Черняховского, д. 23</v>
      </c>
      <c r="J486" t="str">
        <f t="shared" si="36"/>
        <v>г. Соликамск, ул. Черняховского, д. 23: 2024: ВОД</v>
      </c>
      <c r="K486" s="167" t="s">
        <v>1051</v>
      </c>
      <c r="L486" s="166" t="s">
        <v>2561</v>
      </c>
      <c r="M486" t="str">
        <f t="shared" si="37"/>
        <v>г. Соликамск, ул. Черняховского, д. 23: ВОД</v>
      </c>
      <c r="N486" s="166" t="e">
        <f>VLOOKUP(M486,#REF!,2,0)</f>
        <v>#REF!</v>
      </c>
      <c r="O486" t="e">
        <f t="shared" si="33"/>
        <v>#REF!</v>
      </c>
    </row>
    <row r="487" spans="1:15" x14ac:dyDescent="0.25">
      <c r="A487" s="2">
        <f t="shared" si="34"/>
        <v>486</v>
      </c>
      <c r="B487" s="81" t="s">
        <v>1099</v>
      </c>
      <c r="C487" t="s">
        <v>54</v>
      </c>
      <c r="D487" s="1" t="s">
        <v>166</v>
      </c>
      <c r="E487" s="166">
        <v>45657</v>
      </c>
      <c r="F487" s="166"/>
      <c r="G487" t="s">
        <v>1076</v>
      </c>
      <c r="H487" t="s">
        <v>1076</v>
      </c>
      <c r="I487" t="str">
        <f t="shared" si="35"/>
        <v>2024: Соликамский городской округ Пермского края: г. Соликамск, ул. Черняховского, д. 23</v>
      </c>
      <c r="J487" t="str">
        <f t="shared" si="36"/>
        <v>г. Соликамск, ул. Черняховского, д. 23: 2024: РП</v>
      </c>
      <c r="K487" s="167" t="s">
        <v>1051</v>
      </c>
      <c r="L487" s="166" t="s">
        <v>2561</v>
      </c>
      <c r="M487" t="str">
        <f t="shared" si="37"/>
        <v>г. Соликамск, ул. Черняховского, д. 23: РП</v>
      </c>
      <c r="N487" s="166" t="e">
        <f>VLOOKUP(M487,#REF!,2,0)</f>
        <v>#REF!</v>
      </c>
      <c r="O487" t="e">
        <f t="shared" si="33"/>
        <v>#REF!</v>
      </c>
    </row>
    <row r="488" spans="1:15" x14ac:dyDescent="0.25">
      <c r="A488" s="2">
        <f t="shared" si="34"/>
        <v>487</v>
      </c>
      <c r="B488" s="81" t="s">
        <v>1100</v>
      </c>
      <c r="C488" t="s">
        <v>104</v>
      </c>
      <c r="D488" s="1" t="s">
        <v>117</v>
      </c>
      <c r="E488" s="166">
        <v>45657</v>
      </c>
      <c r="F488" s="166"/>
      <c r="G488" t="s">
        <v>1076</v>
      </c>
      <c r="H488" t="s">
        <v>1076</v>
      </c>
      <c r="I488" t="str">
        <f t="shared" si="35"/>
        <v>2024: Чайковский городской округ Пермского края: г. Чайковский, б-р Приморский, д. 17</v>
      </c>
      <c r="J488" t="str">
        <f t="shared" si="36"/>
        <v>г. Чайковский, б-р Приморский, д. 17: 2024: ТЕП</v>
      </c>
      <c r="K488" s="167" t="s">
        <v>1052</v>
      </c>
      <c r="L488" s="166" t="s">
        <v>2561</v>
      </c>
      <c r="M488" t="str">
        <f t="shared" si="37"/>
        <v>г. Чайковский, б-р Приморский, д. 17: ТЕП</v>
      </c>
      <c r="N488" s="166" t="e">
        <f>VLOOKUP(M488,#REF!,2,0)</f>
        <v>#REF!</v>
      </c>
      <c r="O488" t="e">
        <f t="shared" si="33"/>
        <v>#REF!</v>
      </c>
    </row>
    <row r="489" spans="1:15" x14ac:dyDescent="0.25">
      <c r="A489" s="2">
        <f t="shared" si="34"/>
        <v>488</v>
      </c>
      <c r="B489" s="81" t="s">
        <v>1100</v>
      </c>
      <c r="C489" t="s">
        <v>104</v>
      </c>
      <c r="D489" s="1" t="s">
        <v>159</v>
      </c>
      <c r="E489" s="166">
        <v>45657</v>
      </c>
      <c r="F489" s="166"/>
      <c r="G489" t="s">
        <v>1076</v>
      </c>
      <c r="H489" t="s">
        <v>1076</v>
      </c>
      <c r="I489" t="str">
        <f t="shared" si="35"/>
        <v>2024: Чайковский городской округ Пермского края: г. Чайковский, б-р Приморский, д. 17</v>
      </c>
      <c r="J489" t="str">
        <f t="shared" si="36"/>
        <v>г. Чайковский, б-р Приморский, д. 17: 2024: ВОД</v>
      </c>
      <c r="K489" s="167" t="s">
        <v>1052</v>
      </c>
      <c r="L489" s="166" t="s">
        <v>2561</v>
      </c>
      <c r="M489" t="str">
        <f t="shared" si="37"/>
        <v>г. Чайковский, б-р Приморский, д. 17: ВОД</v>
      </c>
      <c r="N489" s="166" t="e">
        <f>VLOOKUP(M489,#REF!,2,0)</f>
        <v>#REF!</v>
      </c>
      <c r="O489" t="e">
        <f t="shared" si="33"/>
        <v>#REF!</v>
      </c>
    </row>
    <row r="490" spans="1:15" x14ac:dyDescent="0.25">
      <c r="A490" s="2">
        <f t="shared" si="34"/>
        <v>489</v>
      </c>
      <c r="B490" s="81" t="s">
        <v>1100</v>
      </c>
      <c r="C490" t="s">
        <v>105</v>
      </c>
      <c r="D490" s="1" t="s">
        <v>117</v>
      </c>
      <c r="E490" s="166">
        <v>45657</v>
      </c>
      <c r="F490" s="166"/>
      <c r="G490" t="s">
        <v>1076</v>
      </c>
      <c r="H490" t="s">
        <v>1076</v>
      </c>
      <c r="I490" t="str">
        <f t="shared" si="35"/>
        <v>2024: Чайковский городской округ Пермского края: г. Чайковский, б-р Приморский, д. 33</v>
      </c>
      <c r="J490" t="str">
        <f t="shared" si="36"/>
        <v>г. Чайковский, б-р Приморский, д. 33: 2024: ТЕП</v>
      </c>
      <c r="K490" s="167" t="s">
        <v>1052</v>
      </c>
      <c r="L490" s="166" t="s">
        <v>2561</v>
      </c>
      <c r="M490" t="str">
        <f t="shared" si="37"/>
        <v>г. Чайковский, б-р Приморский, д. 33: ТЕП</v>
      </c>
      <c r="N490" s="166" t="e">
        <f>VLOOKUP(M490,#REF!,2,0)</f>
        <v>#REF!</v>
      </c>
      <c r="O490" t="e">
        <f t="shared" si="33"/>
        <v>#REF!</v>
      </c>
    </row>
    <row r="491" spans="1:15" x14ac:dyDescent="0.25">
      <c r="A491" s="2">
        <f t="shared" si="34"/>
        <v>490</v>
      </c>
      <c r="B491" s="81" t="s">
        <v>1100</v>
      </c>
      <c r="C491" t="s">
        <v>105</v>
      </c>
      <c r="D491" s="1" t="s">
        <v>159</v>
      </c>
      <c r="E491" s="166">
        <v>45657</v>
      </c>
      <c r="F491" s="166"/>
      <c r="G491" t="s">
        <v>1076</v>
      </c>
      <c r="H491" t="s">
        <v>1076</v>
      </c>
      <c r="I491" t="str">
        <f t="shared" si="35"/>
        <v>2024: Чайковский городской округ Пермского края: г. Чайковский, б-р Приморский, д. 33</v>
      </c>
      <c r="J491" t="str">
        <f t="shared" si="36"/>
        <v>г. Чайковский, б-р Приморский, д. 33: 2024: ВОД</v>
      </c>
      <c r="K491" s="167" t="s">
        <v>1052</v>
      </c>
      <c r="L491" s="166" t="s">
        <v>2561</v>
      </c>
      <c r="M491" t="str">
        <f t="shared" si="37"/>
        <v>г. Чайковский, б-р Приморский, д. 33: ВОД</v>
      </c>
      <c r="N491" s="166" t="e">
        <f>VLOOKUP(M491,#REF!,2,0)</f>
        <v>#REF!</v>
      </c>
      <c r="O491" t="e">
        <f t="shared" si="33"/>
        <v>#REF!</v>
      </c>
    </row>
    <row r="492" spans="1:15" x14ac:dyDescent="0.25">
      <c r="A492" s="2">
        <f t="shared" si="34"/>
        <v>491</v>
      </c>
      <c r="B492" s="81" t="s">
        <v>1100</v>
      </c>
      <c r="C492" t="s">
        <v>105</v>
      </c>
      <c r="D492" s="1" t="s">
        <v>248</v>
      </c>
      <c r="E492" s="166">
        <v>45657</v>
      </c>
      <c r="F492" s="166"/>
      <c r="G492" t="s">
        <v>1076</v>
      </c>
      <c r="H492" t="s">
        <v>1076</v>
      </c>
      <c r="I492" t="str">
        <f t="shared" si="35"/>
        <v>2024: Чайковский городской округ Пермского края: г. Чайковский, б-р Приморский, д. 33</v>
      </c>
      <c r="J492" t="str">
        <f t="shared" si="36"/>
        <v>г. Чайковский, б-р Приморский, д. 33: 2024: РК</v>
      </c>
      <c r="K492" s="167" t="s">
        <v>1052</v>
      </c>
      <c r="L492" s="166" t="s">
        <v>2561</v>
      </c>
      <c r="M492" t="str">
        <f t="shared" si="37"/>
        <v>г. Чайковский, б-р Приморский, д. 33: РК</v>
      </c>
      <c r="N492" s="166" t="e">
        <f>VLOOKUP(M492,#REF!,2,0)</f>
        <v>#REF!</v>
      </c>
      <c r="O492" t="e">
        <f t="shared" si="33"/>
        <v>#REF!</v>
      </c>
    </row>
    <row r="493" spans="1:15" x14ac:dyDescent="0.25">
      <c r="A493" s="2">
        <f t="shared" si="34"/>
        <v>492</v>
      </c>
      <c r="B493" s="81" t="s">
        <v>1100</v>
      </c>
      <c r="C493" t="s">
        <v>106</v>
      </c>
      <c r="D493" s="1" t="s">
        <v>117</v>
      </c>
      <c r="E493" s="166">
        <v>45657</v>
      </c>
      <c r="F493" s="166"/>
      <c r="G493" t="s">
        <v>1076</v>
      </c>
      <c r="H493" t="s">
        <v>1076</v>
      </c>
      <c r="I493" t="str">
        <f t="shared" si="35"/>
        <v>2024: Чайковский городской округ Пермского края: г. Чайковский, б-р Приморский, д. 53</v>
      </c>
      <c r="J493" t="str">
        <f t="shared" si="36"/>
        <v>г. Чайковский, б-р Приморский, д. 53: 2024: ТЕП</v>
      </c>
      <c r="K493" s="167" t="s">
        <v>1052</v>
      </c>
      <c r="L493" s="166" t="s">
        <v>2561</v>
      </c>
      <c r="M493" t="str">
        <f t="shared" si="37"/>
        <v>г. Чайковский, б-р Приморский, д. 53: ТЕП</v>
      </c>
      <c r="N493" s="166" t="e">
        <f>VLOOKUP(M493,#REF!,2,0)</f>
        <v>#REF!</v>
      </c>
      <c r="O493" t="e">
        <f t="shared" si="33"/>
        <v>#REF!</v>
      </c>
    </row>
    <row r="494" spans="1:15" x14ac:dyDescent="0.25">
      <c r="A494" s="2">
        <f t="shared" si="34"/>
        <v>493</v>
      </c>
      <c r="B494" s="81" t="s">
        <v>1100</v>
      </c>
      <c r="C494" t="s">
        <v>106</v>
      </c>
      <c r="D494" s="1" t="s">
        <v>149</v>
      </c>
      <c r="E494" s="166">
        <v>45657</v>
      </c>
      <c r="F494" s="166"/>
      <c r="G494" t="s">
        <v>1076</v>
      </c>
      <c r="H494" t="s">
        <v>1076</v>
      </c>
      <c r="I494" t="str">
        <f t="shared" si="35"/>
        <v>2024: Чайковский городской округ Пермского края: г. Чайковский, б-р Приморский, д. 53</v>
      </c>
      <c r="J494" t="str">
        <f t="shared" si="36"/>
        <v>г. Чайковский, б-р Приморский, д. 53: 2024: ГВС</v>
      </c>
      <c r="K494" s="167" t="s">
        <v>1052</v>
      </c>
      <c r="L494" s="166" t="s">
        <v>2561</v>
      </c>
      <c r="M494" t="str">
        <f t="shared" si="37"/>
        <v>г. Чайковский, б-р Приморский, д. 53: ГВС</v>
      </c>
      <c r="N494" s="166" t="e">
        <f>VLOOKUP(M494,#REF!,2,0)</f>
        <v>#REF!</v>
      </c>
      <c r="O494" t="e">
        <f t="shared" si="33"/>
        <v>#REF!</v>
      </c>
    </row>
    <row r="495" spans="1:15" x14ac:dyDescent="0.25">
      <c r="A495" s="2">
        <f t="shared" si="34"/>
        <v>494</v>
      </c>
      <c r="B495" s="81" t="s">
        <v>1100</v>
      </c>
      <c r="C495" t="s">
        <v>106</v>
      </c>
      <c r="D495" s="1" t="s">
        <v>159</v>
      </c>
      <c r="E495" s="166">
        <v>45657</v>
      </c>
      <c r="F495" s="166"/>
      <c r="G495" t="s">
        <v>1076</v>
      </c>
      <c r="H495" t="s">
        <v>1076</v>
      </c>
      <c r="I495" t="str">
        <f t="shared" si="35"/>
        <v>2024: Чайковский городской округ Пермского края: г. Чайковский, б-р Приморский, д. 53</v>
      </c>
      <c r="J495" t="str">
        <f t="shared" si="36"/>
        <v>г. Чайковский, б-р Приморский, д. 53: 2024: ВОД</v>
      </c>
      <c r="K495" s="167" t="s">
        <v>1052</v>
      </c>
      <c r="L495" s="166" t="s">
        <v>2561</v>
      </c>
      <c r="M495" t="str">
        <f t="shared" si="37"/>
        <v>г. Чайковский, б-р Приморский, д. 53: ВОД</v>
      </c>
      <c r="N495" s="166" t="e">
        <f>VLOOKUP(M495,#REF!,2,0)</f>
        <v>#REF!</v>
      </c>
      <c r="O495" t="e">
        <f t="shared" si="33"/>
        <v>#REF!</v>
      </c>
    </row>
    <row r="496" spans="1:15" x14ac:dyDescent="0.25">
      <c r="A496" s="2">
        <f t="shared" si="34"/>
        <v>495</v>
      </c>
      <c r="B496" s="81" t="s">
        <v>1100</v>
      </c>
      <c r="C496" t="s">
        <v>106</v>
      </c>
      <c r="D496" s="1" t="s">
        <v>280</v>
      </c>
      <c r="E496" s="166">
        <v>45657</v>
      </c>
      <c r="F496" s="166"/>
      <c r="G496" t="s">
        <v>1076</v>
      </c>
      <c r="H496" t="s">
        <v>1076</v>
      </c>
      <c r="I496" t="str">
        <f t="shared" si="35"/>
        <v>2024: Чайковский городской округ Пермского края: г. Чайковский, б-р Приморский, д. 53</v>
      </c>
      <c r="J496" t="str">
        <f t="shared" si="36"/>
        <v>г. Чайковский, б-р Приморский, д. 53: 2024: Рфа</v>
      </c>
      <c r="K496" s="167" t="s">
        <v>1052</v>
      </c>
      <c r="L496" s="166" t="s">
        <v>2561</v>
      </c>
      <c r="M496" t="str">
        <f t="shared" si="37"/>
        <v>г. Чайковский, б-р Приморский, д. 53: Рфа</v>
      </c>
      <c r="N496" s="166" t="e">
        <f>VLOOKUP(M496,#REF!,2,0)</f>
        <v>#REF!</v>
      </c>
      <c r="O496" t="e">
        <f t="shared" si="33"/>
        <v>#REF!</v>
      </c>
    </row>
    <row r="497" spans="1:15" x14ac:dyDescent="0.25">
      <c r="A497" s="2">
        <f t="shared" si="34"/>
        <v>496</v>
      </c>
      <c r="B497" s="81" t="s">
        <v>1100</v>
      </c>
      <c r="C497" t="s">
        <v>176</v>
      </c>
      <c r="D497" s="1" t="s">
        <v>181</v>
      </c>
      <c r="E497" s="166">
        <v>45657</v>
      </c>
      <c r="F497" s="166"/>
      <c r="G497">
        <v>2</v>
      </c>
      <c r="H497">
        <v>0</v>
      </c>
      <c r="I497" t="str">
        <f t="shared" si="35"/>
        <v>2024: Чайковский городской округ Пермского края: г. Чайковский, ул. Вокзальная, д. 33</v>
      </c>
      <c r="J497" t="str">
        <f t="shared" si="36"/>
        <v>г. Чайковский, ул. Вокзальная, д. 33: 2024: РЛ</v>
      </c>
      <c r="K497" s="167" t="s">
        <v>1052</v>
      </c>
      <c r="L497" s="166" t="s">
        <v>2561</v>
      </c>
      <c r="M497" t="str">
        <f t="shared" si="37"/>
        <v>г. Чайковский, ул. Вокзальная, д. 33: РЛ</v>
      </c>
      <c r="N497" s="166" t="e">
        <f>VLOOKUP(M497,#REF!,2,0)</f>
        <v>#REF!</v>
      </c>
      <c r="O497" t="e">
        <f t="shared" si="33"/>
        <v>#REF!</v>
      </c>
    </row>
    <row r="498" spans="1:15" x14ac:dyDescent="0.25">
      <c r="A498" s="2">
        <f t="shared" si="34"/>
        <v>497</v>
      </c>
      <c r="B498" s="81" t="s">
        <v>1100</v>
      </c>
      <c r="C498" t="s">
        <v>177</v>
      </c>
      <c r="D498" s="1" t="s">
        <v>181</v>
      </c>
      <c r="E498" s="166">
        <v>45657</v>
      </c>
      <c r="F498" s="166"/>
      <c r="G498">
        <v>1</v>
      </c>
      <c r="H498">
        <v>0</v>
      </c>
      <c r="I498" t="str">
        <f t="shared" si="35"/>
        <v>2024: Чайковский городской округ Пермского края: г. Чайковский, ул. Вокзальная, д. 61</v>
      </c>
      <c r="J498" t="str">
        <f t="shared" si="36"/>
        <v>г. Чайковский, ул. Вокзальная, д. 61: 2024: РЛ</v>
      </c>
      <c r="K498" s="167" t="s">
        <v>1052</v>
      </c>
      <c r="L498" s="166" t="s">
        <v>2561</v>
      </c>
      <c r="M498" t="str">
        <f t="shared" si="37"/>
        <v>г. Чайковский, ул. Вокзальная, д. 61: РЛ</v>
      </c>
      <c r="N498" s="166" t="e">
        <f>VLOOKUP(M498,#REF!,2,0)</f>
        <v>#REF!</v>
      </c>
      <c r="O498" t="e">
        <f t="shared" si="33"/>
        <v>#REF!</v>
      </c>
    </row>
    <row r="499" spans="1:15" x14ac:dyDescent="0.25">
      <c r="A499" s="2">
        <f t="shared" si="34"/>
        <v>498</v>
      </c>
      <c r="B499" s="81" t="s">
        <v>1100</v>
      </c>
      <c r="C499" t="s">
        <v>107</v>
      </c>
      <c r="D499" s="1" t="s">
        <v>117</v>
      </c>
      <c r="E499" s="166">
        <v>45657</v>
      </c>
      <c r="F499" s="166"/>
      <c r="G499" t="s">
        <v>1076</v>
      </c>
      <c r="H499" t="s">
        <v>1076</v>
      </c>
      <c r="I499" t="str">
        <f t="shared" si="35"/>
        <v>2024: Чайковский городской округ Пермского края: г. Чайковский, ул. Горького, д. 18</v>
      </c>
      <c r="J499" t="str">
        <f t="shared" si="36"/>
        <v>г. Чайковский, ул. Горького, д. 18: 2024: ТЕП</v>
      </c>
      <c r="K499" s="167" t="s">
        <v>1052</v>
      </c>
      <c r="L499" s="166" t="s">
        <v>2561</v>
      </c>
      <c r="M499" t="str">
        <f t="shared" si="37"/>
        <v>г. Чайковский, ул. Горького, д. 18: ТЕП</v>
      </c>
      <c r="N499" s="166" t="e">
        <f>VLOOKUP(M499,#REF!,2,0)</f>
        <v>#REF!</v>
      </c>
      <c r="O499" t="e">
        <f t="shared" si="33"/>
        <v>#REF!</v>
      </c>
    </row>
    <row r="500" spans="1:15" x14ac:dyDescent="0.25">
      <c r="A500" s="2">
        <f t="shared" si="34"/>
        <v>499</v>
      </c>
      <c r="B500" s="81" t="s">
        <v>1100</v>
      </c>
      <c r="C500" t="s">
        <v>107</v>
      </c>
      <c r="D500" s="1" t="s">
        <v>144</v>
      </c>
      <c r="E500" s="166">
        <v>45657</v>
      </c>
      <c r="F500" s="166"/>
      <c r="G500" t="s">
        <v>1076</v>
      </c>
      <c r="H500" t="s">
        <v>1076</v>
      </c>
      <c r="I500" t="str">
        <f t="shared" si="35"/>
        <v>2024: Чайковский городской округ Пермского края: г. Чайковский, ул. Горького, д. 18</v>
      </c>
      <c r="J500" t="str">
        <f t="shared" si="36"/>
        <v>г. Чайковский, ул. Горького, д. 18: 2024: ХВС</v>
      </c>
      <c r="K500" s="167" t="s">
        <v>1052</v>
      </c>
      <c r="L500" s="166" t="s">
        <v>2561</v>
      </c>
      <c r="M500" t="str">
        <f t="shared" si="37"/>
        <v>г. Чайковский, ул. Горького, д. 18: ХВС</v>
      </c>
      <c r="N500" s="166" t="e">
        <f>VLOOKUP(M500,#REF!,2,0)</f>
        <v>#REF!</v>
      </c>
      <c r="O500" t="e">
        <f t="shared" si="33"/>
        <v>#REF!</v>
      </c>
    </row>
    <row r="501" spans="1:15" x14ac:dyDescent="0.25">
      <c r="A501" s="2">
        <f t="shared" si="34"/>
        <v>500</v>
      </c>
      <c r="B501" s="81" t="s">
        <v>1100</v>
      </c>
      <c r="C501" t="s">
        <v>107</v>
      </c>
      <c r="D501" s="1" t="s">
        <v>149</v>
      </c>
      <c r="E501" s="166">
        <v>45657</v>
      </c>
      <c r="F501" s="166"/>
      <c r="G501" t="s">
        <v>1076</v>
      </c>
      <c r="H501" t="s">
        <v>1076</v>
      </c>
      <c r="I501" t="str">
        <f t="shared" si="35"/>
        <v>2024: Чайковский городской округ Пермского края: г. Чайковский, ул. Горького, д. 18</v>
      </c>
      <c r="J501" t="str">
        <f t="shared" si="36"/>
        <v>г. Чайковский, ул. Горького, д. 18: 2024: ГВС</v>
      </c>
      <c r="K501" s="167" t="s">
        <v>1052</v>
      </c>
      <c r="L501" s="166" t="s">
        <v>2561</v>
      </c>
      <c r="M501" t="str">
        <f t="shared" si="37"/>
        <v>г. Чайковский, ул. Горького, д. 18: ГВС</v>
      </c>
      <c r="N501" s="166" t="e">
        <f>VLOOKUP(M501,#REF!,2,0)</f>
        <v>#REF!</v>
      </c>
      <c r="O501" t="e">
        <f t="shared" si="33"/>
        <v>#REF!</v>
      </c>
    </row>
    <row r="502" spans="1:15" x14ac:dyDescent="0.25">
      <c r="A502" s="2">
        <f t="shared" si="34"/>
        <v>501</v>
      </c>
      <c r="B502" s="81" t="s">
        <v>1100</v>
      </c>
      <c r="C502" t="s">
        <v>107</v>
      </c>
      <c r="D502" s="1" t="s">
        <v>159</v>
      </c>
      <c r="E502" s="166">
        <v>45657</v>
      </c>
      <c r="F502" s="166"/>
      <c r="G502" t="s">
        <v>1076</v>
      </c>
      <c r="H502" t="s">
        <v>1076</v>
      </c>
      <c r="I502" t="str">
        <f t="shared" si="35"/>
        <v>2024: Чайковский городской округ Пермского края: г. Чайковский, ул. Горького, д. 18</v>
      </c>
      <c r="J502" t="str">
        <f t="shared" si="36"/>
        <v>г. Чайковский, ул. Горького, д. 18: 2024: ВОД</v>
      </c>
      <c r="K502" s="167" t="s">
        <v>1052</v>
      </c>
      <c r="L502" s="166" t="s">
        <v>2561</v>
      </c>
      <c r="M502" t="str">
        <f t="shared" si="37"/>
        <v>г. Чайковский, ул. Горького, д. 18: ВОД</v>
      </c>
      <c r="N502" s="166" t="e">
        <f>VLOOKUP(M502,#REF!,2,0)</f>
        <v>#REF!</v>
      </c>
      <c r="O502" t="e">
        <f t="shared" si="33"/>
        <v>#REF!</v>
      </c>
    </row>
    <row r="503" spans="1:15" x14ac:dyDescent="0.25">
      <c r="A503" s="2">
        <f t="shared" si="34"/>
        <v>502</v>
      </c>
      <c r="B503" s="81" t="s">
        <v>1100</v>
      </c>
      <c r="C503" t="s">
        <v>107</v>
      </c>
      <c r="D503" s="1" t="s">
        <v>248</v>
      </c>
      <c r="E503" s="166">
        <v>45657</v>
      </c>
      <c r="F503" s="166"/>
      <c r="G503" t="s">
        <v>1076</v>
      </c>
      <c r="H503" t="s">
        <v>1076</v>
      </c>
      <c r="I503" t="str">
        <f t="shared" si="35"/>
        <v>2024: Чайковский городской округ Пермского края: г. Чайковский, ул. Горького, д. 18</v>
      </c>
      <c r="J503" t="str">
        <f t="shared" si="36"/>
        <v>г. Чайковский, ул. Горького, д. 18: 2024: РК</v>
      </c>
      <c r="K503" s="167" t="s">
        <v>1052</v>
      </c>
      <c r="L503" s="166" t="s">
        <v>2561</v>
      </c>
      <c r="M503" t="str">
        <f t="shared" si="37"/>
        <v>г. Чайковский, ул. Горького, д. 18: РК</v>
      </c>
      <c r="N503" s="166" t="e">
        <f>VLOOKUP(M503,#REF!,2,0)</f>
        <v>#REF!</v>
      </c>
      <c r="O503" t="e">
        <f t="shared" si="33"/>
        <v>#REF!</v>
      </c>
    </row>
    <row r="504" spans="1:15" x14ac:dyDescent="0.25">
      <c r="A504" s="2">
        <f t="shared" si="34"/>
        <v>503</v>
      </c>
      <c r="B504" s="81" t="s">
        <v>1100</v>
      </c>
      <c r="C504" t="s">
        <v>178</v>
      </c>
      <c r="D504" s="1" t="s">
        <v>181</v>
      </c>
      <c r="E504" s="166">
        <v>45657</v>
      </c>
      <c r="F504" s="166"/>
      <c r="G504">
        <v>4</v>
      </c>
      <c r="H504">
        <v>0</v>
      </c>
      <c r="I504" t="str">
        <f t="shared" si="35"/>
        <v>2024: Чайковский городской округ Пермского края: г. Чайковский, ул. Декабристов, д. 18</v>
      </c>
      <c r="J504" t="str">
        <f t="shared" si="36"/>
        <v>г. Чайковский, ул. Декабристов, д. 18: 2024: РЛ</v>
      </c>
      <c r="K504" s="167" t="s">
        <v>1052</v>
      </c>
      <c r="L504" s="166" t="s">
        <v>2561</v>
      </c>
      <c r="M504" t="str">
        <f t="shared" si="37"/>
        <v>г. Чайковский, ул. Декабристов, д. 18: РЛ</v>
      </c>
      <c r="N504" s="166" t="e">
        <f>VLOOKUP(M504,#REF!,2,0)</f>
        <v>#REF!</v>
      </c>
      <c r="O504" t="e">
        <f t="shared" si="33"/>
        <v>#REF!</v>
      </c>
    </row>
    <row r="505" spans="1:15" x14ac:dyDescent="0.25">
      <c r="A505" s="2">
        <f t="shared" si="34"/>
        <v>504</v>
      </c>
      <c r="B505" s="81" t="s">
        <v>1100</v>
      </c>
      <c r="C505" t="s">
        <v>242</v>
      </c>
      <c r="D505" s="1" t="s">
        <v>248</v>
      </c>
      <c r="E505" s="166">
        <v>45657</v>
      </c>
      <c r="F505" s="166"/>
      <c r="G505" t="s">
        <v>1076</v>
      </c>
      <c r="H505" t="s">
        <v>1076</v>
      </c>
      <c r="I505" t="str">
        <f t="shared" si="35"/>
        <v>2024: Чайковский городской округ Пермского края: г. Чайковский, ул. Кабалевского, д. 17</v>
      </c>
      <c r="J505" t="str">
        <f t="shared" si="36"/>
        <v>г. Чайковский, ул. Кабалевского, д. 17: 2024: РК</v>
      </c>
      <c r="K505" s="167" t="s">
        <v>1052</v>
      </c>
      <c r="L505" s="166" t="s">
        <v>2561</v>
      </c>
      <c r="M505" t="str">
        <f t="shared" si="37"/>
        <v>г. Чайковский, ул. Кабалевского, д. 17: РК</v>
      </c>
      <c r="N505" s="166" t="e">
        <f>VLOOKUP(M505,#REF!,2,0)</f>
        <v>#REF!</v>
      </c>
      <c r="O505" t="e">
        <f t="shared" si="33"/>
        <v>#REF!</v>
      </c>
    </row>
    <row r="506" spans="1:15" x14ac:dyDescent="0.25">
      <c r="A506" s="2">
        <f t="shared" si="34"/>
        <v>505</v>
      </c>
      <c r="B506" s="81" t="s">
        <v>1100</v>
      </c>
      <c r="C506" t="s">
        <v>108</v>
      </c>
      <c r="D506" s="1" t="s">
        <v>117</v>
      </c>
      <c r="E506" s="166">
        <v>45657</v>
      </c>
      <c r="F506" s="166"/>
      <c r="G506" t="s">
        <v>1076</v>
      </c>
      <c r="H506" t="s">
        <v>1076</v>
      </c>
      <c r="I506" t="str">
        <f t="shared" si="35"/>
        <v>2024: Чайковский городской округ Пермского края: г. Чайковский, ул. Кабалевского, д. 40</v>
      </c>
      <c r="J506" t="str">
        <f t="shared" si="36"/>
        <v>г. Чайковский, ул. Кабалевского, д. 40: 2024: ТЕП</v>
      </c>
      <c r="K506" s="167" t="s">
        <v>1052</v>
      </c>
      <c r="L506" s="166" t="s">
        <v>2561</v>
      </c>
      <c r="M506" t="str">
        <f t="shared" si="37"/>
        <v>г. Чайковский, ул. Кабалевского, д. 40: ТЕП</v>
      </c>
      <c r="N506" s="166" t="e">
        <f>VLOOKUP(M506,#REF!,2,0)</f>
        <v>#REF!</v>
      </c>
      <c r="O506" t="e">
        <f t="shared" si="33"/>
        <v>#REF!</v>
      </c>
    </row>
    <row r="507" spans="1:15" x14ac:dyDescent="0.25">
      <c r="A507" s="2">
        <f t="shared" si="34"/>
        <v>506</v>
      </c>
      <c r="B507" s="81" t="s">
        <v>1100</v>
      </c>
      <c r="C507" t="s">
        <v>108</v>
      </c>
      <c r="D507" s="1" t="s">
        <v>144</v>
      </c>
      <c r="E507" s="166">
        <v>45657</v>
      </c>
      <c r="F507" s="166"/>
      <c r="G507" t="s">
        <v>1076</v>
      </c>
      <c r="H507" t="s">
        <v>1076</v>
      </c>
      <c r="I507" t="str">
        <f t="shared" si="35"/>
        <v>2024: Чайковский городской округ Пермского края: г. Чайковский, ул. Кабалевского, д. 40</v>
      </c>
      <c r="J507" t="str">
        <f t="shared" si="36"/>
        <v>г. Чайковский, ул. Кабалевского, д. 40: 2024: ХВС</v>
      </c>
      <c r="K507" s="167" t="s">
        <v>1052</v>
      </c>
      <c r="L507" s="166" t="s">
        <v>2561</v>
      </c>
      <c r="M507" t="str">
        <f t="shared" si="37"/>
        <v>г. Чайковский, ул. Кабалевского, д. 40: ХВС</v>
      </c>
      <c r="N507" s="166" t="e">
        <f>VLOOKUP(M507,#REF!,2,0)</f>
        <v>#REF!</v>
      </c>
      <c r="O507" t="e">
        <f t="shared" si="33"/>
        <v>#REF!</v>
      </c>
    </row>
    <row r="508" spans="1:15" x14ac:dyDescent="0.25">
      <c r="A508" s="2">
        <f t="shared" si="34"/>
        <v>507</v>
      </c>
      <c r="B508" s="81" t="s">
        <v>1100</v>
      </c>
      <c r="C508" t="s">
        <v>108</v>
      </c>
      <c r="D508" s="1" t="s">
        <v>149</v>
      </c>
      <c r="E508" s="166">
        <v>45657</v>
      </c>
      <c r="F508" s="166"/>
      <c r="G508" t="s">
        <v>1076</v>
      </c>
      <c r="H508" t="s">
        <v>1076</v>
      </c>
      <c r="I508" t="str">
        <f t="shared" si="35"/>
        <v>2024: Чайковский городской округ Пермского края: г. Чайковский, ул. Кабалевского, д. 40</v>
      </c>
      <c r="J508" t="str">
        <f t="shared" si="36"/>
        <v>г. Чайковский, ул. Кабалевского, д. 40: 2024: ГВС</v>
      </c>
      <c r="K508" s="167" t="s">
        <v>1052</v>
      </c>
      <c r="L508" s="166" t="s">
        <v>2561</v>
      </c>
      <c r="M508" t="str">
        <f t="shared" si="37"/>
        <v>г. Чайковский, ул. Кабалевского, д. 40: ГВС</v>
      </c>
      <c r="N508" s="166" t="e">
        <f>VLOOKUP(M508,#REF!,2,0)</f>
        <v>#REF!</v>
      </c>
      <c r="O508" t="e">
        <f t="shared" si="33"/>
        <v>#REF!</v>
      </c>
    </row>
    <row r="509" spans="1:15" x14ac:dyDescent="0.25">
      <c r="A509" s="2">
        <f t="shared" si="34"/>
        <v>508</v>
      </c>
      <c r="B509" s="81" t="s">
        <v>1100</v>
      </c>
      <c r="C509" t="s">
        <v>108</v>
      </c>
      <c r="D509" s="1" t="s">
        <v>159</v>
      </c>
      <c r="E509" s="166">
        <v>45657</v>
      </c>
      <c r="F509" s="166"/>
      <c r="G509" t="s">
        <v>1076</v>
      </c>
      <c r="H509" t="s">
        <v>1076</v>
      </c>
      <c r="I509" t="str">
        <f t="shared" si="35"/>
        <v>2024: Чайковский городской округ Пермского края: г. Чайковский, ул. Кабалевского, д. 40</v>
      </c>
      <c r="J509" t="str">
        <f t="shared" si="36"/>
        <v>г. Чайковский, ул. Кабалевского, д. 40: 2024: ВОД</v>
      </c>
      <c r="K509" s="167" t="s">
        <v>1052</v>
      </c>
      <c r="L509" s="166" t="s">
        <v>2561</v>
      </c>
      <c r="M509" t="str">
        <f t="shared" si="37"/>
        <v>г. Чайковский, ул. Кабалевского, д. 40: ВОД</v>
      </c>
      <c r="N509" s="166" t="e">
        <f>VLOOKUP(M509,#REF!,2,0)</f>
        <v>#REF!</v>
      </c>
      <c r="O509" t="e">
        <f t="shared" ref="O509:O572" si="38">E509=N509</f>
        <v>#REF!</v>
      </c>
    </row>
    <row r="510" spans="1:15" x14ac:dyDescent="0.25">
      <c r="A510" s="2">
        <f t="shared" si="34"/>
        <v>509</v>
      </c>
      <c r="B510" s="81" t="s">
        <v>1100</v>
      </c>
      <c r="C510" t="s">
        <v>109</v>
      </c>
      <c r="D510" s="1" t="s">
        <v>117</v>
      </c>
      <c r="E510" s="166">
        <v>45657</v>
      </c>
      <c r="F510" s="166"/>
      <c r="G510" t="s">
        <v>1076</v>
      </c>
      <c r="H510" t="s">
        <v>1076</v>
      </c>
      <c r="I510" t="str">
        <f t="shared" si="35"/>
        <v>2024: Чайковский городской округ Пермского края: г. Чайковский, ул. Карла Маркса, д. 18</v>
      </c>
      <c r="J510" t="str">
        <f t="shared" si="36"/>
        <v>г. Чайковский, ул. Карла Маркса, д. 18: 2024: ТЕП</v>
      </c>
      <c r="K510" s="167" t="s">
        <v>1052</v>
      </c>
      <c r="L510" s="166" t="s">
        <v>2561</v>
      </c>
      <c r="M510" t="str">
        <f t="shared" si="37"/>
        <v>г. Чайковский, ул. Карла Маркса, д. 18: ТЕП</v>
      </c>
      <c r="N510" s="166" t="e">
        <f>VLOOKUP(M510,#REF!,2,0)</f>
        <v>#REF!</v>
      </c>
      <c r="O510" t="e">
        <f t="shared" si="38"/>
        <v>#REF!</v>
      </c>
    </row>
    <row r="511" spans="1:15" x14ac:dyDescent="0.25">
      <c r="A511" s="2">
        <f t="shared" si="34"/>
        <v>510</v>
      </c>
      <c r="B511" s="81" t="s">
        <v>1100</v>
      </c>
      <c r="C511" t="s">
        <v>109</v>
      </c>
      <c r="D511" s="1" t="s">
        <v>248</v>
      </c>
      <c r="E511" s="166">
        <v>45657</v>
      </c>
      <c r="F511" s="166"/>
      <c r="G511" t="s">
        <v>1076</v>
      </c>
      <c r="H511" t="s">
        <v>1076</v>
      </c>
      <c r="I511" t="str">
        <f t="shared" si="35"/>
        <v>2024: Чайковский городской округ Пермского края: г. Чайковский, ул. Карла Маркса, д. 18</v>
      </c>
      <c r="J511" t="str">
        <f t="shared" si="36"/>
        <v>г. Чайковский, ул. Карла Маркса, д. 18: 2024: РК</v>
      </c>
      <c r="K511" s="167" t="s">
        <v>1052</v>
      </c>
      <c r="L511" s="166" t="s">
        <v>2561</v>
      </c>
      <c r="M511" t="str">
        <f t="shared" si="37"/>
        <v>г. Чайковский, ул. Карла Маркса, д. 18: РК</v>
      </c>
      <c r="N511" s="166" t="e">
        <f>VLOOKUP(M511,#REF!,2,0)</f>
        <v>#REF!</v>
      </c>
      <c r="O511" t="e">
        <f t="shared" si="38"/>
        <v>#REF!</v>
      </c>
    </row>
    <row r="512" spans="1:15" x14ac:dyDescent="0.25">
      <c r="A512" s="2">
        <f t="shared" si="34"/>
        <v>511</v>
      </c>
      <c r="B512" s="81" t="s">
        <v>1100</v>
      </c>
      <c r="C512" t="s">
        <v>130</v>
      </c>
      <c r="D512" s="1" t="s">
        <v>134</v>
      </c>
      <c r="E512" s="166">
        <v>45657</v>
      </c>
      <c r="F512" s="166"/>
      <c r="G512" t="s">
        <v>1076</v>
      </c>
      <c r="H512" t="s">
        <v>1076</v>
      </c>
      <c r="I512" t="str">
        <f t="shared" si="35"/>
        <v>2024: Чайковский городской округ Пермского края: г. Чайковский, ул. Карла Маркса, д. 20</v>
      </c>
      <c r="J512" t="str">
        <f t="shared" si="36"/>
        <v>г. Чайковский, ул. Карла Маркса, д. 20: 2024: ГАЗ</v>
      </c>
      <c r="K512" s="167" t="s">
        <v>1052</v>
      </c>
      <c r="L512" s="166" t="s">
        <v>2561</v>
      </c>
      <c r="M512" t="str">
        <f t="shared" si="37"/>
        <v>г. Чайковский, ул. Карла Маркса, д. 20: ГАЗ</v>
      </c>
      <c r="N512" s="166" t="e">
        <f>VLOOKUP(M512,#REF!,2,0)</f>
        <v>#REF!</v>
      </c>
      <c r="O512" t="e">
        <f t="shared" si="38"/>
        <v>#REF!</v>
      </c>
    </row>
    <row r="513" spans="1:15" x14ac:dyDescent="0.25">
      <c r="A513" s="2">
        <f t="shared" si="34"/>
        <v>512</v>
      </c>
      <c r="B513" s="81" t="s">
        <v>1100</v>
      </c>
      <c r="C513" t="s">
        <v>110</v>
      </c>
      <c r="D513" s="1" t="s">
        <v>117</v>
      </c>
      <c r="E513" s="166">
        <v>45657</v>
      </c>
      <c r="F513" s="166"/>
      <c r="G513" t="s">
        <v>1076</v>
      </c>
      <c r="H513" t="s">
        <v>1076</v>
      </c>
      <c r="I513" t="str">
        <f t="shared" si="35"/>
        <v>2024: Чайковский городской округ Пермского края: г. Чайковский, ул. Карла Маркса, д. 30</v>
      </c>
      <c r="J513" t="str">
        <f t="shared" si="36"/>
        <v>г. Чайковский, ул. Карла Маркса, д. 30: 2024: ТЕП</v>
      </c>
      <c r="K513" s="167" t="s">
        <v>1052</v>
      </c>
      <c r="L513" s="166" t="s">
        <v>2561</v>
      </c>
      <c r="M513" t="str">
        <f t="shared" si="37"/>
        <v>г. Чайковский, ул. Карла Маркса, д. 30: ТЕП</v>
      </c>
      <c r="N513" s="166" t="e">
        <f>VLOOKUP(M513,#REF!,2,0)</f>
        <v>#REF!</v>
      </c>
      <c r="O513" t="e">
        <f t="shared" si="38"/>
        <v>#REF!</v>
      </c>
    </row>
    <row r="514" spans="1:15" x14ac:dyDescent="0.25">
      <c r="A514" s="2">
        <f t="shared" ref="A514:A577" si="39">ROW()-1</f>
        <v>513</v>
      </c>
      <c r="B514" s="81" t="s">
        <v>1100</v>
      </c>
      <c r="C514" t="s">
        <v>110</v>
      </c>
      <c r="D514" s="1" t="s">
        <v>144</v>
      </c>
      <c r="E514" s="166">
        <v>45657</v>
      </c>
      <c r="F514" s="166"/>
      <c r="G514" t="s">
        <v>1076</v>
      </c>
      <c r="H514" t="s">
        <v>1076</v>
      </c>
      <c r="I514" t="str">
        <f t="shared" ref="I514:I577" si="40">IF(ISBLANK(E514),"",CONCATENATE(YEAR(E514),": ",B514,": ",C514,))</f>
        <v>2024: Чайковский городской округ Пермского края: г. Чайковский, ул. Карла Маркса, д. 30</v>
      </c>
      <c r="J514" t="str">
        <f t="shared" ref="J514:J577" si="41">IF(ISBLANK(E514),"",CONCATENATE(C514,": ",YEAR(E514),": ",D514))</f>
        <v>г. Чайковский, ул. Карла Маркса, д. 30: 2024: ХВС</v>
      </c>
      <c r="K514" s="167" t="s">
        <v>1052</v>
      </c>
      <c r="L514" s="166" t="s">
        <v>2561</v>
      </c>
      <c r="M514" t="str">
        <f t="shared" ref="M514:M577" si="42">IF(ISBLANK(D514),"",CONCATENATE(C514,": ",D514))</f>
        <v>г. Чайковский, ул. Карла Маркса, д. 30: ХВС</v>
      </c>
      <c r="N514" s="166" t="e">
        <f>VLOOKUP(M514,#REF!,2,0)</f>
        <v>#REF!</v>
      </c>
      <c r="O514" t="e">
        <f t="shared" si="38"/>
        <v>#REF!</v>
      </c>
    </row>
    <row r="515" spans="1:15" x14ac:dyDescent="0.25">
      <c r="A515" s="2">
        <f t="shared" si="39"/>
        <v>514</v>
      </c>
      <c r="B515" s="81" t="s">
        <v>1100</v>
      </c>
      <c r="C515" t="s">
        <v>110</v>
      </c>
      <c r="D515" s="1" t="s">
        <v>149</v>
      </c>
      <c r="E515" s="166">
        <v>45657</v>
      </c>
      <c r="F515" s="166"/>
      <c r="G515" t="s">
        <v>1076</v>
      </c>
      <c r="H515" t="s">
        <v>1076</v>
      </c>
      <c r="I515" t="str">
        <f t="shared" si="40"/>
        <v>2024: Чайковский городской округ Пермского края: г. Чайковский, ул. Карла Маркса, д. 30</v>
      </c>
      <c r="J515" t="str">
        <f t="shared" si="41"/>
        <v>г. Чайковский, ул. Карла Маркса, д. 30: 2024: ГВС</v>
      </c>
      <c r="K515" s="167" t="s">
        <v>1052</v>
      </c>
      <c r="L515" s="166" t="s">
        <v>2561</v>
      </c>
      <c r="M515" t="str">
        <f t="shared" si="42"/>
        <v>г. Чайковский, ул. Карла Маркса, д. 30: ГВС</v>
      </c>
      <c r="N515" s="166" t="e">
        <f>VLOOKUP(M515,#REF!,2,0)</f>
        <v>#REF!</v>
      </c>
      <c r="O515" t="e">
        <f t="shared" si="38"/>
        <v>#REF!</v>
      </c>
    </row>
    <row r="516" spans="1:15" x14ac:dyDescent="0.25">
      <c r="A516" s="2">
        <f t="shared" si="39"/>
        <v>515</v>
      </c>
      <c r="B516" s="81" t="s">
        <v>1100</v>
      </c>
      <c r="C516" t="s">
        <v>110</v>
      </c>
      <c r="D516" s="1" t="s">
        <v>159</v>
      </c>
      <c r="E516" s="166">
        <v>45657</v>
      </c>
      <c r="F516" s="166"/>
      <c r="G516" t="s">
        <v>1076</v>
      </c>
      <c r="H516" t="s">
        <v>1076</v>
      </c>
      <c r="I516" t="str">
        <f t="shared" si="40"/>
        <v>2024: Чайковский городской округ Пермского края: г. Чайковский, ул. Карла Маркса, д. 30</v>
      </c>
      <c r="J516" t="str">
        <f t="shared" si="41"/>
        <v>г. Чайковский, ул. Карла Маркса, д. 30: 2024: ВОД</v>
      </c>
      <c r="K516" s="167" t="s">
        <v>1052</v>
      </c>
      <c r="L516" s="166" t="s">
        <v>2561</v>
      </c>
      <c r="M516" t="str">
        <f t="shared" si="42"/>
        <v>г. Чайковский, ул. Карла Маркса, д. 30: ВОД</v>
      </c>
      <c r="N516" s="166" t="e">
        <f>VLOOKUP(M516,#REF!,2,0)</f>
        <v>#REF!</v>
      </c>
      <c r="O516" t="e">
        <f t="shared" si="38"/>
        <v>#REF!</v>
      </c>
    </row>
    <row r="517" spans="1:15" x14ac:dyDescent="0.25">
      <c r="A517" s="2">
        <f t="shared" si="39"/>
        <v>516</v>
      </c>
      <c r="B517" s="81" t="s">
        <v>1100</v>
      </c>
      <c r="C517" t="s">
        <v>110</v>
      </c>
      <c r="D517" s="1" t="s">
        <v>248</v>
      </c>
      <c r="E517" s="166">
        <v>45657</v>
      </c>
      <c r="F517" s="166"/>
      <c r="G517" t="s">
        <v>1076</v>
      </c>
      <c r="H517" t="s">
        <v>1076</v>
      </c>
      <c r="I517" t="str">
        <f t="shared" si="40"/>
        <v>2024: Чайковский городской округ Пермского края: г. Чайковский, ул. Карла Маркса, д. 30</v>
      </c>
      <c r="J517" t="str">
        <f t="shared" si="41"/>
        <v>г. Чайковский, ул. Карла Маркса, д. 30: 2024: РК</v>
      </c>
      <c r="K517" s="167" t="s">
        <v>1052</v>
      </c>
      <c r="L517" s="166" t="s">
        <v>2561</v>
      </c>
      <c r="M517" t="str">
        <f t="shared" si="42"/>
        <v>г. Чайковский, ул. Карла Маркса, д. 30: РК</v>
      </c>
      <c r="N517" s="166" t="e">
        <f>VLOOKUP(M517,#REF!,2,0)</f>
        <v>#REF!</v>
      </c>
      <c r="O517" t="e">
        <f t="shared" si="38"/>
        <v>#REF!</v>
      </c>
    </row>
    <row r="518" spans="1:15" x14ac:dyDescent="0.25">
      <c r="A518" s="2">
        <f t="shared" si="39"/>
        <v>517</v>
      </c>
      <c r="B518" s="81" t="s">
        <v>1100</v>
      </c>
      <c r="C518" t="s">
        <v>111</v>
      </c>
      <c r="D518" s="1" t="s">
        <v>117</v>
      </c>
      <c r="E518" s="166">
        <v>45657</v>
      </c>
      <c r="F518" s="166"/>
      <c r="G518" t="s">
        <v>1076</v>
      </c>
      <c r="H518" t="s">
        <v>1076</v>
      </c>
      <c r="I518" t="str">
        <f t="shared" si="40"/>
        <v>2024: Чайковский городской округ Пермского края: г. Чайковский, ул. Карла Маркса, д. 42</v>
      </c>
      <c r="J518" t="str">
        <f t="shared" si="41"/>
        <v>г. Чайковский, ул. Карла Маркса, д. 42: 2024: ТЕП</v>
      </c>
      <c r="K518" s="167" t="s">
        <v>1052</v>
      </c>
      <c r="L518" s="166" t="s">
        <v>2561</v>
      </c>
      <c r="M518" t="str">
        <f t="shared" si="42"/>
        <v>г. Чайковский, ул. Карла Маркса, д. 42: ТЕП</v>
      </c>
      <c r="N518" s="166" t="e">
        <f>VLOOKUP(M518,#REF!,2,0)</f>
        <v>#REF!</v>
      </c>
      <c r="O518" t="e">
        <f t="shared" si="38"/>
        <v>#REF!</v>
      </c>
    </row>
    <row r="519" spans="1:15" x14ac:dyDescent="0.25">
      <c r="A519" s="2">
        <f t="shared" si="39"/>
        <v>518</v>
      </c>
      <c r="B519" s="81" t="s">
        <v>1100</v>
      </c>
      <c r="C519" t="s">
        <v>111</v>
      </c>
      <c r="D519" s="1" t="s">
        <v>159</v>
      </c>
      <c r="E519" s="166">
        <v>45657</v>
      </c>
      <c r="F519" s="166"/>
      <c r="G519" t="s">
        <v>1076</v>
      </c>
      <c r="H519" t="s">
        <v>1076</v>
      </c>
      <c r="I519" t="str">
        <f t="shared" si="40"/>
        <v>2024: Чайковский городской округ Пермского края: г. Чайковский, ул. Карла Маркса, д. 42</v>
      </c>
      <c r="J519" t="str">
        <f t="shared" si="41"/>
        <v>г. Чайковский, ул. Карла Маркса, д. 42: 2024: ВОД</v>
      </c>
      <c r="K519" s="167" t="s">
        <v>1052</v>
      </c>
      <c r="L519" s="166" t="s">
        <v>2561</v>
      </c>
      <c r="M519" t="str">
        <f t="shared" si="42"/>
        <v>г. Чайковский, ул. Карла Маркса, д. 42: ВОД</v>
      </c>
      <c r="N519" s="166" t="e">
        <f>VLOOKUP(M519,#REF!,2,0)</f>
        <v>#REF!</v>
      </c>
      <c r="O519" t="e">
        <f t="shared" si="38"/>
        <v>#REF!</v>
      </c>
    </row>
    <row r="520" spans="1:15" x14ac:dyDescent="0.25">
      <c r="A520" s="2">
        <f t="shared" si="39"/>
        <v>519</v>
      </c>
      <c r="B520" s="81" t="s">
        <v>1100</v>
      </c>
      <c r="C520" t="s">
        <v>111</v>
      </c>
      <c r="D520" s="1" t="s">
        <v>248</v>
      </c>
      <c r="E520" s="166">
        <v>45657</v>
      </c>
      <c r="F520" s="166"/>
      <c r="G520" t="s">
        <v>1076</v>
      </c>
      <c r="H520" t="s">
        <v>1076</v>
      </c>
      <c r="I520" t="str">
        <f t="shared" si="40"/>
        <v>2024: Чайковский городской округ Пермского края: г. Чайковский, ул. Карла Маркса, д. 42</v>
      </c>
      <c r="J520" t="str">
        <f t="shared" si="41"/>
        <v>г. Чайковский, ул. Карла Маркса, д. 42: 2024: РК</v>
      </c>
      <c r="K520" s="167" t="s">
        <v>1052</v>
      </c>
      <c r="L520" s="166" t="s">
        <v>2561</v>
      </c>
      <c r="M520" t="str">
        <f t="shared" si="42"/>
        <v>г. Чайковский, ул. Карла Маркса, д. 42: РК</v>
      </c>
      <c r="N520" s="166" t="e">
        <f>VLOOKUP(M520,#REF!,2,0)</f>
        <v>#REF!</v>
      </c>
      <c r="O520" t="e">
        <f t="shared" si="38"/>
        <v>#REF!</v>
      </c>
    </row>
    <row r="521" spans="1:15" x14ac:dyDescent="0.25">
      <c r="A521" s="2">
        <f t="shared" si="39"/>
        <v>520</v>
      </c>
      <c r="B521" s="81" t="s">
        <v>1100</v>
      </c>
      <c r="C521" t="s">
        <v>112</v>
      </c>
      <c r="D521" s="1" t="s">
        <v>117</v>
      </c>
      <c r="E521" s="166">
        <v>45657</v>
      </c>
      <c r="F521" s="166"/>
      <c r="G521" t="s">
        <v>1076</v>
      </c>
      <c r="H521" t="s">
        <v>1076</v>
      </c>
      <c r="I521" t="str">
        <f t="shared" si="40"/>
        <v>2024: Чайковский городской округ Пермского края: г. Чайковский, ул. Ленина, д. 12</v>
      </c>
      <c r="J521" t="str">
        <f t="shared" si="41"/>
        <v>г. Чайковский, ул. Ленина, д. 12: 2024: ТЕП</v>
      </c>
      <c r="K521" s="167" t="s">
        <v>1052</v>
      </c>
      <c r="L521" s="166" t="s">
        <v>2561</v>
      </c>
      <c r="M521" t="str">
        <f t="shared" si="42"/>
        <v>г. Чайковский, ул. Ленина, д. 12: ТЕП</v>
      </c>
      <c r="N521" s="166" t="e">
        <f>VLOOKUP(M521,#REF!,2,0)</f>
        <v>#REF!</v>
      </c>
      <c r="O521" t="e">
        <f t="shared" si="38"/>
        <v>#REF!</v>
      </c>
    </row>
    <row r="522" spans="1:15" x14ac:dyDescent="0.25">
      <c r="A522" s="2">
        <f t="shared" si="39"/>
        <v>521</v>
      </c>
      <c r="B522" s="81" t="s">
        <v>1100</v>
      </c>
      <c r="C522" t="s">
        <v>112</v>
      </c>
      <c r="D522" s="1" t="s">
        <v>144</v>
      </c>
      <c r="E522" s="166">
        <v>45657</v>
      </c>
      <c r="F522" s="166"/>
      <c r="G522" t="s">
        <v>1076</v>
      </c>
      <c r="H522" t="s">
        <v>1076</v>
      </c>
      <c r="I522" t="str">
        <f t="shared" si="40"/>
        <v>2024: Чайковский городской округ Пермского края: г. Чайковский, ул. Ленина, д. 12</v>
      </c>
      <c r="J522" t="str">
        <f t="shared" si="41"/>
        <v>г. Чайковский, ул. Ленина, д. 12: 2024: ХВС</v>
      </c>
      <c r="K522" s="167" t="s">
        <v>1052</v>
      </c>
      <c r="L522" s="166" t="s">
        <v>2561</v>
      </c>
      <c r="M522" t="str">
        <f t="shared" si="42"/>
        <v>г. Чайковский, ул. Ленина, д. 12: ХВС</v>
      </c>
      <c r="N522" s="166" t="e">
        <f>VLOOKUP(M522,#REF!,2,0)</f>
        <v>#REF!</v>
      </c>
      <c r="O522" t="e">
        <f t="shared" si="38"/>
        <v>#REF!</v>
      </c>
    </row>
    <row r="523" spans="1:15" x14ac:dyDescent="0.25">
      <c r="A523" s="2">
        <f t="shared" si="39"/>
        <v>522</v>
      </c>
      <c r="B523" s="81" t="s">
        <v>1100</v>
      </c>
      <c r="C523" t="s">
        <v>112</v>
      </c>
      <c r="D523" s="1" t="s">
        <v>149</v>
      </c>
      <c r="E523" s="166">
        <v>45657</v>
      </c>
      <c r="F523" s="166"/>
      <c r="G523" t="s">
        <v>1076</v>
      </c>
      <c r="H523" t="s">
        <v>1076</v>
      </c>
      <c r="I523" t="str">
        <f t="shared" si="40"/>
        <v>2024: Чайковский городской округ Пермского края: г. Чайковский, ул. Ленина, д. 12</v>
      </c>
      <c r="J523" t="str">
        <f t="shared" si="41"/>
        <v>г. Чайковский, ул. Ленина, д. 12: 2024: ГВС</v>
      </c>
      <c r="K523" s="167" t="s">
        <v>1052</v>
      </c>
      <c r="L523" s="166" t="s">
        <v>2561</v>
      </c>
      <c r="M523" t="str">
        <f t="shared" si="42"/>
        <v>г. Чайковский, ул. Ленина, д. 12: ГВС</v>
      </c>
      <c r="N523" s="166" t="e">
        <f>VLOOKUP(M523,#REF!,2,0)</f>
        <v>#REF!</v>
      </c>
      <c r="O523" t="e">
        <f t="shared" si="38"/>
        <v>#REF!</v>
      </c>
    </row>
    <row r="524" spans="1:15" x14ac:dyDescent="0.25">
      <c r="A524" s="2">
        <f t="shared" si="39"/>
        <v>523</v>
      </c>
      <c r="B524" s="81" t="s">
        <v>1100</v>
      </c>
      <c r="C524" t="s">
        <v>112</v>
      </c>
      <c r="D524" s="1" t="s">
        <v>159</v>
      </c>
      <c r="E524" s="166">
        <v>45657</v>
      </c>
      <c r="F524" s="166"/>
      <c r="G524" t="s">
        <v>1076</v>
      </c>
      <c r="H524" t="s">
        <v>1076</v>
      </c>
      <c r="I524" t="str">
        <f t="shared" si="40"/>
        <v>2024: Чайковский городской округ Пермского края: г. Чайковский, ул. Ленина, д. 12</v>
      </c>
      <c r="J524" t="str">
        <f t="shared" si="41"/>
        <v>г. Чайковский, ул. Ленина, д. 12: 2024: ВОД</v>
      </c>
      <c r="K524" s="167" t="s">
        <v>1052</v>
      </c>
      <c r="L524" s="166" t="s">
        <v>2561</v>
      </c>
      <c r="M524" t="str">
        <f t="shared" si="42"/>
        <v>г. Чайковский, ул. Ленина, д. 12: ВОД</v>
      </c>
      <c r="N524" s="166" t="e">
        <f>VLOOKUP(M524,#REF!,2,0)</f>
        <v>#REF!</v>
      </c>
      <c r="O524" t="e">
        <f t="shared" si="38"/>
        <v>#REF!</v>
      </c>
    </row>
    <row r="525" spans="1:15" x14ac:dyDescent="0.25">
      <c r="A525" s="2">
        <f t="shared" si="39"/>
        <v>524</v>
      </c>
      <c r="B525" s="81" t="s">
        <v>1100</v>
      </c>
      <c r="C525" t="s">
        <v>112</v>
      </c>
      <c r="D525" s="1" t="s">
        <v>248</v>
      </c>
      <c r="E525" s="166">
        <v>45657</v>
      </c>
      <c r="F525" s="166"/>
      <c r="G525" t="s">
        <v>1076</v>
      </c>
      <c r="H525" t="s">
        <v>1076</v>
      </c>
      <c r="I525" t="str">
        <f t="shared" si="40"/>
        <v>2024: Чайковский городской округ Пермского края: г. Чайковский, ул. Ленина, д. 12</v>
      </c>
      <c r="J525" t="str">
        <f t="shared" si="41"/>
        <v>г. Чайковский, ул. Ленина, д. 12: 2024: РК</v>
      </c>
      <c r="K525" s="167" t="s">
        <v>1052</v>
      </c>
      <c r="L525" s="166" t="s">
        <v>2561</v>
      </c>
      <c r="M525" t="str">
        <f t="shared" si="42"/>
        <v>г. Чайковский, ул. Ленина, д. 12: РК</v>
      </c>
      <c r="N525" s="166" t="e">
        <f>VLOOKUP(M525,#REF!,2,0)</f>
        <v>#REF!</v>
      </c>
      <c r="O525" t="e">
        <f t="shared" si="38"/>
        <v>#REF!</v>
      </c>
    </row>
    <row r="526" spans="1:15" x14ac:dyDescent="0.25">
      <c r="A526" s="2">
        <f t="shared" si="39"/>
        <v>525</v>
      </c>
      <c r="B526" s="81" t="s">
        <v>1100</v>
      </c>
      <c r="C526" t="s">
        <v>113</v>
      </c>
      <c r="D526" s="1" t="s">
        <v>117</v>
      </c>
      <c r="E526" s="166">
        <v>45657</v>
      </c>
      <c r="F526" s="166"/>
      <c r="G526" t="s">
        <v>1076</v>
      </c>
      <c r="H526" t="s">
        <v>1076</v>
      </c>
      <c r="I526" t="str">
        <f t="shared" si="40"/>
        <v>2024: Чайковский городской округ Пермского края: г. Чайковский, ул. Ленина, д. 20</v>
      </c>
      <c r="J526" t="str">
        <f t="shared" si="41"/>
        <v>г. Чайковский, ул. Ленина, д. 20: 2024: ТЕП</v>
      </c>
      <c r="K526" s="167" t="s">
        <v>1052</v>
      </c>
      <c r="L526" s="166" t="s">
        <v>2561</v>
      </c>
      <c r="M526" t="str">
        <f t="shared" si="42"/>
        <v>г. Чайковский, ул. Ленина, д. 20: ТЕП</v>
      </c>
      <c r="N526" s="166" t="e">
        <f>VLOOKUP(M526,#REF!,2,0)</f>
        <v>#REF!</v>
      </c>
      <c r="O526" t="e">
        <f t="shared" si="38"/>
        <v>#REF!</v>
      </c>
    </row>
    <row r="527" spans="1:15" x14ac:dyDescent="0.25">
      <c r="A527" s="2">
        <f t="shared" si="39"/>
        <v>526</v>
      </c>
      <c r="B527" s="81" t="s">
        <v>1100</v>
      </c>
      <c r="C527" t="s">
        <v>113</v>
      </c>
      <c r="D527" s="1" t="s">
        <v>144</v>
      </c>
      <c r="E527" s="166">
        <v>45657</v>
      </c>
      <c r="F527" s="166"/>
      <c r="G527" t="s">
        <v>1076</v>
      </c>
      <c r="H527" t="s">
        <v>1076</v>
      </c>
      <c r="I527" t="str">
        <f t="shared" si="40"/>
        <v>2024: Чайковский городской округ Пермского края: г. Чайковский, ул. Ленина, д. 20</v>
      </c>
      <c r="J527" t="str">
        <f t="shared" si="41"/>
        <v>г. Чайковский, ул. Ленина, д. 20: 2024: ХВС</v>
      </c>
      <c r="K527" s="167" t="s">
        <v>1052</v>
      </c>
      <c r="L527" s="166" t="s">
        <v>2561</v>
      </c>
      <c r="M527" t="str">
        <f t="shared" si="42"/>
        <v>г. Чайковский, ул. Ленина, д. 20: ХВС</v>
      </c>
      <c r="N527" s="166" t="e">
        <f>VLOOKUP(M527,#REF!,2,0)</f>
        <v>#REF!</v>
      </c>
      <c r="O527" t="e">
        <f t="shared" si="38"/>
        <v>#REF!</v>
      </c>
    </row>
    <row r="528" spans="1:15" x14ac:dyDescent="0.25">
      <c r="A528" s="2">
        <f t="shared" si="39"/>
        <v>527</v>
      </c>
      <c r="B528" s="81" t="s">
        <v>1100</v>
      </c>
      <c r="C528" t="s">
        <v>113</v>
      </c>
      <c r="D528" s="1" t="s">
        <v>149</v>
      </c>
      <c r="E528" s="166">
        <v>45657</v>
      </c>
      <c r="F528" s="166"/>
      <c r="G528" t="s">
        <v>1076</v>
      </c>
      <c r="H528" t="s">
        <v>1076</v>
      </c>
      <c r="I528" t="str">
        <f t="shared" si="40"/>
        <v>2024: Чайковский городской округ Пермского края: г. Чайковский, ул. Ленина, д. 20</v>
      </c>
      <c r="J528" t="str">
        <f t="shared" si="41"/>
        <v>г. Чайковский, ул. Ленина, д. 20: 2024: ГВС</v>
      </c>
      <c r="K528" s="167" t="s">
        <v>1052</v>
      </c>
      <c r="L528" s="166" t="s">
        <v>2561</v>
      </c>
      <c r="M528" t="str">
        <f t="shared" si="42"/>
        <v>г. Чайковский, ул. Ленина, д. 20: ГВС</v>
      </c>
      <c r="N528" s="166" t="e">
        <f>VLOOKUP(M528,#REF!,2,0)</f>
        <v>#REF!</v>
      </c>
      <c r="O528" t="e">
        <f t="shared" si="38"/>
        <v>#REF!</v>
      </c>
    </row>
    <row r="529" spans="1:15" x14ac:dyDescent="0.25">
      <c r="A529" s="2">
        <f t="shared" si="39"/>
        <v>528</v>
      </c>
      <c r="B529" s="81" t="s">
        <v>1100</v>
      </c>
      <c r="C529" t="s">
        <v>113</v>
      </c>
      <c r="D529" s="1" t="s">
        <v>159</v>
      </c>
      <c r="E529" s="166">
        <v>45657</v>
      </c>
      <c r="F529" s="166"/>
      <c r="G529" t="s">
        <v>1076</v>
      </c>
      <c r="H529" t="s">
        <v>1076</v>
      </c>
      <c r="I529" t="str">
        <f t="shared" si="40"/>
        <v>2024: Чайковский городской округ Пермского края: г. Чайковский, ул. Ленина, д. 20</v>
      </c>
      <c r="J529" t="str">
        <f t="shared" si="41"/>
        <v>г. Чайковский, ул. Ленина, д. 20: 2024: ВОД</v>
      </c>
      <c r="K529" s="167" t="s">
        <v>1052</v>
      </c>
      <c r="L529" s="166" t="s">
        <v>2561</v>
      </c>
      <c r="M529" t="str">
        <f t="shared" si="42"/>
        <v>г. Чайковский, ул. Ленина, д. 20: ВОД</v>
      </c>
      <c r="N529" s="166" t="e">
        <f>VLOOKUP(M529,#REF!,2,0)</f>
        <v>#REF!</v>
      </c>
      <c r="O529" t="e">
        <f t="shared" si="38"/>
        <v>#REF!</v>
      </c>
    </row>
    <row r="530" spans="1:15" x14ac:dyDescent="0.25">
      <c r="A530" s="2">
        <f t="shared" si="39"/>
        <v>529</v>
      </c>
      <c r="B530" s="81" t="s">
        <v>1100</v>
      </c>
      <c r="C530" t="s">
        <v>113</v>
      </c>
      <c r="D530" s="1" t="s">
        <v>248</v>
      </c>
      <c r="E530" s="166">
        <v>45657</v>
      </c>
      <c r="F530" s="166"/>
      <c r="G530" t="s">
        <v>1076</v>
      </c>
      <c r="H530" t="s">
        <v>1076</v>
      </c>
      <c r="I530" t="str">
        <f t="shared" si="40"/>
        <v>2024: Чайковский городской округ Пермского края: г. Чайковский, ул. Ленина, д. 20</v>
      </c>
      <c r="J530" t="str">
        <f t="shared" si="41"/>
        <v>г. Чайковский, ул. Ленина, д. 20: 2024: РК</v>
      </c>
      <c r="K530" s="167" t="s">
        <v>1052</v>
      </c>
      <c r="L530" s="166" t="s">
        <v>2561</v>
      </c>
      <c r="M530" t="str">
        <f t="shared" si="42"/>
        <v>г. Чайковский, ул. Ленина, д. 20: РК</v>
      </c>
      <c r="N530" s="166" t="e">
        <f>VLOOKUP(M530,#REF!,2,0)</f>
        <v>#REF!</v>
      </c>
      <c r="O530" t="e">
        <f t="shared" si="38"/>
        <v>#REF!</v>
      </c>
    </row>
    <row r="531" spans="1:15" x14ac:dyDescent="0.25">
      <c r="A531" s="2">
        <f t="shared" si="39"/>
        <v>530</v>
      </c>
      <c r="B531" s="81" t="s">
        <v>1100</v>
      </c>
      <c r="C531" t="s">
        <v>113</v>
      </c>
      <c r="D531" s="1" t="s">
        <v>280</v>
      </c>
      <c r="E531" s="166">
        <v>45657</v>
      </c>
      <c r="F531" s="166"/>
      <c r="G531" t="s">
        <v>1076</v>
      </c>
      <c r="H531" t="s">
        <v>1076</v>
      </c>
      <c r="I531" t="str">
        <f t="shared" si="40"/>
        <v>2024: Чайковский городской округ Пермского края: г. Чайковский, ул. Ленина, д. 20</v>
      </c>
      <c r="J531" t="str">
        <f t="shared" si="41"/>
        <v>г. Чайковский, ул. Ленина, д. 20: 2024: Рфа</v>
      </c>
      <c r="K531" s="167" t="s">
        <v>1052</v>
      </c>
      <c r="L531" s="166" t="s">
        <v>2561</v>
      </c>
      <c r="M531" t="str">
        <f t="shared" si="42"/>
        <v>г. Чайковский, ул. Ленина, д. 20: Рфа</v>
      </c>
      <c r="N531" s="166" t="e">
        <f>VLOOKUP(M531,#REF!,2,0)</f>
        <v>#REF!</v>
      </c>
      <c r="O531" t="e">
        <f t="shared" si="38"/>
        <v>#REF!</v>
      </c>
    </row>
    <row r="532" spans="1:15" x14ac:dyDescent="0.25">
      <c r="A532" s="2">
        <f t="shared" si="39"/>
        <v>531</v>
      </c>
      <c r="B532" s="81" t="s">
        <v>1100</v>
      </c>
      <c r="C532" t="s">
        <v>114</v>
      </c>
      <c r="D532" s="1" t="s">
        <v>117</v>
      </c>
      <c r="E532" s="166">
        <v>45657</v>
      </c>
      <c r="F532" s="166"/>
      <c r="G532" t="s">
        <v>1076</v>
      </c>
      <c r="H532" t="s">
        <v>1076</v>
      </c>
      <c r="I532" t="str">
        <f t="shared" si="40"/>
        <v>2024: Чайковский городской округ Пермского края: г. Чайковский, ул. Ленина, д. 31</v>
      </c>
      <c r="J532" t="str">
        <f t="shared" si="41"/>
        <v>г. Чайковский, ул. Ленина, д. 31: 2024: ТЕП</v>
      </c>
      <c r="K532" s="167" t="s">
        <v>1052</v>
      </c>
      <c r="L532" s="166" t="s">
        <v>2561</v>
      </c>
      <c r="M532" t="str">
        <f t="shared" si="42"/>
        <v>г. Чайковский, ул. Ленина, д. 31: ТЕП</v>
      </c>
      <c r="N532" s="166" t="e">
        <f>VLOOKUP(M532,#REF!,2,0)</f>
        <v>#REF!</v>
      </c>
      <c r="O532" t="e">
        <f t="shared" si="38"/>
        <v>#REF!</v>
      </c>
    </row>
    <row r="533" spans="1:15" x14ac:dyDescent="0.25">
      <c r="A533" s="2">
        <f t="shared" si="39"/>
        <v>532</v>
      </c>
      <c r="B533" s="81" t="s">
        <v>1100</v>
      </c>
      <c r="C533" t="s">
        <v>114</v>
      </c>
      <c r="D533" s="1" t="s">
        <v>149</v>
      </c>
      <c r="E533" s="166">
        <v>45657</v>
      </c>
      <c r="F533" s="166"/>
      <c r="G533" t="s">
        <v>1076</v>
      </c>
      <c r="H533" t="s">
        <v>1076</v>
      </c>
      <c r="I533" t="str">
        <f t="shared" si="40"/>
        <v>2024: Чайковский городской округ Пермского края: г. Чайковский, ул. Ленина, д. 31</v>
      </c>
      <c r="J533" t="str">
        <f t="shared" si="41"/>
        <v>г. Чайковский, ул. Ленина, д. 31: 2024: ГВС</v>
      </c>
      <c r="K533" s="167" t="s">
        <v>1052</v>
      </c>
      <c r="L533" s="166" t="s">
        <v>2561</v>
      </c>
      <c r="M533" t="str">
        <f t="shared" si="42"/>
        <v>г. Чайковский, ул. Ленина, д. 31: ГВС</v>
      </c>
      <c r="N533" s="166" t="e">
        <f>VLOOKUP(M533,#REF!,2,0)</f>
        <v>#REF!</v>
      </c>
      <c r="O533" t="e">
        <f t="shared" si="38"/>
        <v>#REF!</v>
      </c>
    </row>
    <row r="534" spans="1:15" x14ac:dyDescent="0.25">
      <c r="A534" s="2">
        <f t="shared" si="39"/>
        <v>533</v>
      </c>
      <c r="B534" s="81" t="s">
        <v>1100</v>
      </c>
      <c r="C534" t="s">
        <v>114</v>
      </c>
      <c r="D534" s="1" t="s">
        <v>159</v>
      </c>
      <c r="E534" s="166">
        <v>45657</v>
      </c>
      <c r="F534" s="166"/>
      <c r="G534" t="s">
        <v>1076</v>
      </c>
      <c r="H534" t="s">
        <v>1076</v>
      </c>
      <c r="I534" t="str">
        <f t="shared" si="40"/>
        <v>2024: Чайковский городской округ Пермского края: г. Чайковский, ул. Ленина, д. 31</v>
      </c>
      <c r="J534" t="str">
        <f t="shared" si="41"/>
        <v>г. Чайковский, ул. Ленина, д. 31: 2024: ВОД</v>
      </c>
      <c r="K534" s="167" t="s">
        <v>1052</v>
      </c>
      <c r="L534" s="166" t="s">
        <v>2561</v>
      </c>
      <c r="M534" t="str">
        <f t="shared" si="42"/>
        <v>г. Чайковский, ул. Ленина, д. 31: ВОД</v>
      </c>
      <c r="N534" s="166" t="e">
        <f>VLOOKUP(M534,#REF!,2,0)</f>
        <v>#REF!</v>
      </c>
      <c r="O534" t="e">
        <f t="shared" si="38"/>
        <v>#REF!</v>
      </c>
    </row>
    <row r="535" spans="1:15" x14ac:dyDescent="0.25">
      <c r="A535" s="2">
        <f t="shared" si="39"/>
        <v>534</v>
      </c>
      <c r="B535" s="81" t="s">
        <v>1100</v>
      </c>
      <c r="C535" t="s">
        <v>114</v>
      </c>
      <c r="D535" s="1" t="s">
        <v>248</v>
      </c>
      <c r="E535" s="166">
        <v>45657</v>
      </c>
      <c r="F535" s="166"/>
      <c r="G535" t="s">
        <v>1076</v>
      </c>
      <c r="H535" t="s">
        <v>1076</v>
      </c>
      <c r="I535" t="str">
        <f t="shared" si="40"/>
        <v>2024: Чайковский городской округ Пермского края: г. Чайковский, ул. Ленина, д. 31</v>
      </c>
      <c r="J535" t="str">
        <f t="shared" si="41"/>
        <v>г. Чайковский, ул. Ленина, д. 31: 2024: РК</v>
      </c>
      <c r="K535" s="167" t="s">
        <v>1052</v>
      </c>
      <c r="L535" s="166" t="s">
        <v>2561</v>
      </c>
      <c r="M535" t="str">
        <f t="shared" si="42"/>
        <v>г. Чайковский, ул. Ленина, д. 31: РК</v>
      </c>
      <c r="N535" s="166" t="e">
        <f>VLOOKUP(M535,#REF!,2,0)</f>
        <v>#REF!</v>
      </c>
      <c r="O535" t="e">
        <f t="shared" si="38"/>
        <v>#REF!</v>
      </c>
    </row>
    <row r="536" spans="1:15" x14ac:dyDescent="0.25">
      <c r="A536" s="2">
        <f t="shared" si="39"/>
        <v>535</v>
      </c>
      <c r="B536" s="81" t="s">
        <v>1100</v>
      </c>
      <c r="C536" t="s">
        <v>131</v>
      </c>
      <c r="D536" s="1" t="s">
        <v>134</v>
      </c>
      <c r="E536" s="166">
        <v>45657</v>
      </c>
      <c r="F536" s="166"/>
      <c r="G536" t="s">
        <v>1076</v>
      </c>
      <c r="H536" t="s">
        <v>1076</v>
      </c>
      <c r="I536" t="str">
        <f t="shared" si="40"/>
        <v>2024: Чайковский городской округ Пермского края: г. Чайковский, ул. Ленина, д. 5</v>
      </c>
      <c r="J536" t="str">
        <f t="shared" si="41"/>
        <v>г. Чайковский, ул. Ленина, д. 5: 2024: ГАЗ</v>
      </c>
      <c r="K536" s="167" t="s">
        <v>1052</v>
      </c>
      <c r="L536" s="166" t="s">
        <v>2561</v>
      </c>
      <c r="M536" t="str">
        <f t="shared" si="42"/>
        <v>г. Чайковский, ул. Ленина, д. 5: ГАЗ</v>
      </c>
      <c r="N536" s="166" t="e">
        <f>VLOOKUP(M536,#REF!,2,0)</f>
        <v>#REF!</v>
      </c>
      <c r="O536" t="e">
        <f t="shared" si="38"/>
        <v>#REF!</v>
      </c>
    </row>
    <row r="537" spans="1:15" x14ac:dyDescent="0.25">
      <c r="A537" s="2">
        <f t="shared" si="39"/>
        <v>536</v>
      </c>
      <c r="B537" s="81" t="s">
        <v>1100</v>
      </c>
      <c r="C537" t="s">
        <v>132</v>
      </c>
      <c r="D537" s="1" t="s">
        <v>134</v>
      </c>
      <c r="E537" s="166">
        <v>45657</v>
      </c>
      <c r="F537" s="166"/>
      <c r="G537" t="s">
        <v>1076</v>
      </c>
      <c r="H537" t="s">
        <v>1076</v>
      </c>
      <c r="I537" t="str">
        <f t="shared" si="40"/>
        <v>2024: Чайковский городской округ Пермского края: г. Чайковский, ул. Ленина, д. 7</v>
      </c>
      <c r="J537" t="str">
        <f t="shared" si="41"/>
        <v>г. Чайковский, ул. Ленина, д. 7: 2024: ГАЗ</v>
      </c>
      <c r="K537" s="167" t="s">
        <v>1052</v>
      </c>
      <c r="L537" s="166" t="s">
        <v>2561</v>
      </c>
      <c r="M537" t="str">
        <f t="shared" si="42"/>
        <v>г. Чайковский, ул. Ленина, д. 7: ГАЗ</v>
      </c>
      <c r="N537" s="166" t="e">
        <f>VLOOKUP(M537,#REF!,2,0)</f>
        <v>#REF!</v>
      </c>
      <c r="O537" t="e">
        <f t="shared" si="38"/>
        <v>#REF!</v>
      </c>
    </row>
    <row r="538" spans="1:15" x14ac:dyDescent="0.25">
      <c r="A538" s="2">
        <f t="shared" si="39"/>
        <v>537</v>
      </c>
      <c r="B538" s="81" t="s">
        <v>1100</v>
      </c>
      <c r="C538" t="s">
        <v>133</v>
      </c>
      <c r="D538" s="1" t="s">
        <v>134</v>
      </c>
      <c r="E538" s="166">
        <v>45657</v>
      </c>
      <c r="F538" s="166"/>
      <c r="G538" t="s">
        <v>1076</v>
      </c>
      <c r="H538" t="s">
        <v>1076</v>
      </c>
      <c r="I538" t="str">
        <f t="shared" si="40"/>
        <v>2024: Чайковский городской округ Пермского края: г. Чайковский, ул. Ленина, д. 9</v>
      </c>
      <c r="J538" t="str">
        <f t="shared" si="41"/>
        <v>г. Чайковский, ул. Ленина, д. 9: 2024: ГАЗ</v>
      </c>
      <c r="K538" s="167" t="s">
        <v>1052</v>
      </c>
      <c r="L538" s="166" t="s">
        <v>2561</v>
      </c>
      <c r="M538" t="str">
        <f t="shared" si="42"/>
        <v>г. Чайковский, ул. Ленина, д. 9: ГАЗ</v>
      </c>
      <c r="N538" s="166" t="e">
        <f>VLOOKUP(M538,#REF!,2,0)</f>
        <v>#REF!</v>
      </c>
      <c r="O538" t="e">
        <f t="shared" si="38"/>
        <v>#REF!</v>
      </c>
    </row>
    <row r="539" spans="1:15" x14ac:dyDescent="0.25">
      <c r="A539" s="2">
        <f t="shared" si="39"/>
        <v>538</v>
      </c>
      <c r="B539" s="81" t="s">
        <v>1100</v>
      </c>
      <c r="C539" t="s">
        <v>55</v>
      </c>
      <c r="D539" s="1" t="s">
        <v>63</v>
      </c>
      <c r="E539" s="166">
        <v>45657</v>
      </c>
      <c r="F539" s="166"/>
      <c r="G539" t="s">
        <v>1076</v>
      </c>
      <c r="H539" t="s">
        <v>1076</v>
      </c>
      <c r="I539" t="str">
        <f t="shared" si="40"/>
        <v>2024: Чайковский городской округ Пермского края: г. Чайковский, ул. Мира, д. 16</v>
      </c>
      <c r="J539" t="str">
        <f t="shared" si="41"/>
        <v>г. Чайковский, ул. Мира, д. 16: 2024: ЭЛ</v>
      </c>
      <c r="K539" s="167" t="s">
        <v>1051</v>
      </c>
      <c r="L539" s="166" t="s">
        <v>2561</v>
      </c>
      <c r="M539" t="str">
        <f t="shared" si="42"/>
        <v>г. Чайковский, ул. Мира, д. 16: ЭЛ</v>
      </c>
      <c r="N539" s="166" t="e">
        <f>VLOOKUP(M539,#REF!,2,0)</f>
        <v>#REF!</v>
      </c>
      <c r="O539" t="e">
        <f t="shared" si="38"/>
        <v>#REF!</v>
      </c>
    </row>
    <row r="540" spans="1:15" x14ac:dyDescent="0.25">
      <c r="A540" s="2">
        <f t="shared" si="39"/>
        <v>539</v>
      </c>
      <c r="B540" s="81" t="s">
        <v>1100</v>
      </c>
      <c r="C540" t="s">
        <v>55</v>
      </c>
      <c r="D540" s="1" t="s">
        <v>144</v>
      </c>
      <c r="E540" s="166">
        <v>45657</v>
      </c>
      <c r="F540" s="166"/>
      <c r="G540" t="s">
        <v>1076</v>
      </c>
      <c r="H540" t="s">
        <v>1076</v>
      </c>
      <c r="I540" t="str">
        <f t="shared" si="40"/>
        <v>2024: Чайковский городской округ Пермского края: г. Чайковский, ул. Мира, д. 16</v>
      </c>
      <c r="J540" t="str">
        <f t="shared" si="41"/>
        <v>г. Чайковский, ул. Мира, д. 16: 2024: ХВС</v>
      </c>
      <c r="K540" s="167" t="s">
        <v>1051</v>
      </c>
      <c r="L540" s="166" t="s">
        <v>2561</v>
      </c>
      <c r="M540" t="str">
        <f t="shared" si="42"/>
        <v>г. Чайковский, ул. Мира, д. 16: ХВС</v>
      </c>
      <c r="N540" s="166" t="e">
        <f>VLOOKUP(M540,#REF!,2,0)</f>
        <v>#REF!</v>
      </c>
      <c r="O540" t="e">
        <f t="shared" si="38"/>
        <v>#REF!</v>
      </c>
    </row>
    <row r="541" spans="1:15" x14ac:dyDescent="0.25">
      <c r="A541" s="2">
        <f t="shared" si="39"/>
        <v>540</v>
      </c>
      <c r="B541" s="81" t="s">
        <v>1100</v>
      </c>
      <c r="C541" t="s">
        <v>179</v>
      </c>
      <c r="D541" s="1" t="s">
        <v>181</v>
      </c>
      <c r="E541" s="166">
        <v>45657</v>
      </c>
      <c r="F541" s="166"/>
      <c r="G541">
        <v>6</v>
      </c>
      <c r="H541">
        <v>0</v>
      </c>
      <c r="I541" t="str">
        <f t="shared" si="40"/>
        <v>2024: Чайковский городской округ Пермского края: г. Чайковский, ул. Советская, д. 55</v>
      </c>
      <c r="J541" t="str">
        <f t="shared" si="41"/>
        <v>г. Чайковский, ул. Советская, д. 55: 2024: РЛ</v>
      </c>
      <c r="K541" s="167" t="s">
        <v>1052</v>
      </c>
      <c r="L541" s="166" t="s">
        <v>2561</v>
      </c>
      <c r="M541" t="str">
        <f t="shared" si="42"/>
        <v>г. Чайковский, ул. Советская, д. 55: РЛ</v>
      </c>
      <c r="N541" s="166" t="e">
        <f>VLOOKUP(M541,#REF!,2,0)</f>
        <v>#REF!</v>
      </c>
      <c r="O541" t="e">
        <f t="shared" si="38"/>
        <v>#REF!</v>
      </c>
    </row>
    <row r="542" spans="1:15" x14ac:dyDescent="0.25">
      <c r="A542" s="2">
        <f t="shared" si="39"/>
        <v>541</v>
      </c>
      <c r="B542" s="81" t="s">
        <v>1101</v>
      </c>
      <c r="C542" t="s">
        <v>361</v>
      </c>
      <c r="D542" s="1" t="s">
        <v>248</v>
      </c>
      <c r="E542" s="166">
        <v>45657</v>
      </c>
      <c r="F542" s="166"/>
      <c r="G542" t="s">
        <v>1076</v>
      </c>
      <c r="H542" t="s">
        <v>1076</v>
      </c>
      <c r="I542" t="str">
        <f t="shared" si="40"/>
        <v>2024: Частинский муниципальный округ Пермского края: с. Частые, ул. Ленина, д. 75</v>
      </c>
      <c r="J542" t="str">
        <f t="shared" si="41"/>
        <v>с. Частые, ул. Ленина, д. 75: 2024: РК</v>
      </c>
      <c r="K542" s="167" t="s">
        <v>1051</v>
      </c>
      <c r="L542" s="166" t="s">
        <v>2561</v>
      </c>
      <c r="M542" t="str">
        <f t="shared" si="42"/>
        <v>с. Частые, ул. Ленина, д. 75: РК</v>
      </c>
      <c r="N542" s="166" t="e">
        <f>VLOOKUP(M542,#REF!,2,0)</f>
        <v>#REF!</v>
      </c>
      <c r="O542" t="e">
        <f t="shared" si="38"/>
        <v>#REF!</v>
      </c>
    </row>
    <row r="543" spans="1:15" x14ac:dyDescent="0.25">
      <c r="A543" s="2">
        <f t="shared" si="39"/>
        <v>542</v>
      </c>
      <c r="B543" s="81" t="s">
        <v>1101</v>
      </c>
      <c r="C543" t="s">
        <v>362</v>
      </c>
      <c r="D543" s="1" t="s">
        <v>248</v>
      </c>
      <c r="E543" s="166">
        <v>45657</v>
      </c>
      <c r="F543" s="166"/>
      <c r="G543" t="s">
        <v>1076</v>
      </c>
      <c r="H543" t="s">
        <v>1076</v>
      </c>
      <c r="I543" t="str">
        <f t="shared" si="40"/>
        <v>2024: Частинский муниципальный округ Пермского края: с. Частые, ул. Ленина, д. 80</v>
      </c>
      <c r="J543" t="str">
        <f t="shared" si="41"/>
        <v>с. Частые, ул. Ленина, д. 80: 2024: РК</v>
      </c>
      <c r="K543" s="167" t="s">
        <v>1051</v>
      </c>
      <c r="L543" s="166" t="s">
        <v>2561</v>
      </c>
      <c r="M543" t="str">
        <f t="shared" si="42"/>
        <v>с. Частые, ул. Ленина, д. 80: РК</v>
      </c>
      <c r="N543" s="166" t="e">
        <f>VLOOKUP(M543,#REF!,2,0)</f>
        <v>#REF!</v>
      </c>
      <c r="O543" t="e">
        <f t="shared" si="38"/>
        <v>#REF!</v>
      </c>
    </row>
    <row r="544" spans="1:15" x14ac:dyDescent="0.25">
      <c r="A544" s="2">
        <f t="shared" si="39"/>
        <v>543</v>
      </c>
      <c r="B544" s="81" t="s">
        <v>1103</v>
      </c>
      <c r="C544" t="s">
        <v>243</v>
      </c>
      <c r="D544" s="1" t="s">
        <v>248</v>
      </c>
      <c r="E544" s="166">
        <v>45657</v>
      </c>
      <c r="F544" s="166"/>
      <c r="G544" t="s">
        <v>1076</v>
      </c>
      <c r="H544" t="s">
        <v>1076</v>
      </c>
      <c r="I544" t="str">
        <f t="shared" si="40"/>
        <v>2024: Чернушинский городской округ Пермского края: г. Чернушка, ул. Ленина, д. 83А</v>
      </c>
      <c r="J544" t="str">
        <f t="shared" si="41"/>
        <v>г. Чернушка, ул. Ленина, д. 83А: 2024: РК</v>
      </c>
      <c r="K544" s="167" t="s">
        <v>1051</v>
      </c>
      <c r="L544" s="166" t="s">
        <v>2561</v>
      </c>
      <c r="M544" t="str">
        <f t="shared" si="42"/>
        <v>г. Чернушка, ул. Ленина, д. 83А: РК</v>
      </c>
      <c r="N544" s="166" t="e">
        <f>VLOOKUP(M544,#REF!,2,0)</f>
        <v>#REF!</v>
      </c>
      <c r="O544" t="e">
        <f t="shared" si="38"/>
        <v>#REF!</v>
      </c>
    </row>
    <row r="545" spans="1:15" x14ac:dyDescent="0.25">
      <c r="A545" s="2">
        <f t="shared" si="39"/>
        <v>544</v>
      </c>
      <c r="B545" s="81" t="s">
        <v>1103</v>
      </c>
      <c r="C545" t="s">
        <v>243</v>
      </c>
      <c r="D545" s="1" t="s">
        <v>280</v>
      </c>
      <c r="E545" s="166">
        <v>45657</v>
      </c>
      <c r="F545" s="166"/>
      <c r="G545" t="s">
        <v>1076</v>
      </c>
      <c r="H545" t="s">
        <v>1076</v>
      </c>
      <c r="I545" t="str">
        <f t="shared" si="40"/>
        <v>2024: Чернушинский городской округ Пермского края: г. Чернушка, ул. Ленина, д. 83А</v>
      </c>
      <c r="J545" t="str">
        <f t="shared" si="41"/>
        <v>г. Чернушка, ул. Ленина, д. 83А: 2024: Рфа</v>
      </c>
      <c r="K545" s="167" t="s">
        <v>1051</v>
      </c>
      <c r="L545" s="166" t="s">
        <v>2561</v>
      </c>
      <c r="M545" t="str">
        <f t="shared" si="42"/>
        <v>г. Чернушка, ул. Ленина, д. 83А: Рфа</v>
      </c>
      <c r="N545" s="166" t="e">
        <f>VLOOKUP(M545,#REF!,2,0)</f>
        <v>#REF!</v>
      </c>
      <c r="O545" t="e">
        <f t="shared" si="38"/>
        <v>#REF!</v>
      </c>
    </row>
    <row r="546" spans="1:15" x14ac:dyDescent="0.25">
      <c r="A546" s="2">
        <f t="shared" si="39"/>
        <v>545</v>
      </c>
      <c r="B546" s="81" t="s">
        <v>1103</v>
      </c>
      <c r="C546" t="s">
        <v>243</v>
      </c>
      <c r="D546" s="1" t="s">
        <v>296</v>
      </c>
      <c r="E546" s="166">
        <v>45657</v>
      </c>
      <c r="F546" s="166"/>
      <c r="G546" t="s">
        <v>1076</v>
      </c>
      <c r="H546" t="s">
        <v>1076</v>
      </c>
      <c r="I546" t="str">
        <f t="shared" si="40"/>
        <v>2024: Чернушинский городской округ Пермского края: г. Чернушка, ул. Ленина, д. 83А</v>
      </c>
      <c r="J546" t="str">
        <f t="shared" si="41"/>
        <v>г. Чернушка, ул. Ленина, д. 83А: 2024: РФ</v>
      </c>
      <c r="K546" s="167" t="s">
        <v>1051</v>
      </c>
      <c r="L546" s="166" t="s">
        <v>2561</v>
      </c>
      <c r="M546" t="str">
        <f t="shared" si="42"/>
        <v>г. Чернушка, ул. Ленина, д. 83А: РФ</v>
      </c>
      <c r="N546" s="166" t="e">
        <f>VLOOKUP(M546,#REF!,2,0)</f>
        <v>#REF!</v>
      </c>
      <c r="O546" t="e">
        <f t="shared" si="38"/>
        <v>#REF!</v>
      </c>
    </row>
    <row r="547" spans="1:15" x14ac:dyDescent="0.25">
      <c r="A547" s="2">
        <f t="shared" si="39"/>
        <v>546</v>
      </c>
      <c r="B547" s="81" t="s">
        <v>1104</v>
      </c>
      <c r="C547" t="s">
        <v>58</v>
      </c>
      <c r="D547" s="1" t="s">
        <v>63</v>
      </c>
      <c r="E547" s="166">
        <v>45657</v>
      </c>
      <c r="F547" s="166"/>
      <c r="G547" t="s">
        <v>1076</v>
      </c>
      <c r="H547" t="s">
        <v>1076</v>
      </c>
      <c r="I547" t="str">
        <f t="shared" si="40"/>
        <v>2024: Чусовской городской округ Пермского края: г. Чусовой, п. Лямино, ул. Космонавтов, д. 1</v>
      </c>
      <c r="J547" t="str">
        <f t="shared" si="41"/>
        <v>г. Чусовой, п. Лямино, ул. Космонавтов, д. 1: 2024: ЭЛ</v>
      </c>
      <c r="K547" s="167" t="s">
        <v>1052</v>
      </c>
      <c r="L547" s="166" t="s">
        <v>2561</v>
      </c>
      <c r="M547" t="str">
        <f t="shared" si="42"/>
        <v>г. Чусовой, п. Лямино, ул. Космонавтов, д. 1: ЭЛ</v>
      </c>
      <c r="N547" s="166" t="e">
        <f>VLOOKUP(M547,#REF!,2,0)</f>
        <v>#REF!</v>
      </c>
      <c r="O547" t="e">
        <f t="shared" si="38"/>
        <v>#REF!</v>
      </c>
    </row>
    <row r="548" spans="1:15" x14ac:dyDescent="0.25">
      <c r="A548" s="2">
        <f t="shared" si="39"/>
        <v>547</v>
      </c>
      <c r="B548" s="81" t="s">
        <v>1104</v>
      </c>
      <c r="C548" t="s">
        <v>58</v>
      </c>
      <c r="D548" s="1" t="s">
        <v>280</v>
      </c>
      <c r="E548" s="166">
        <v>45657</v>
      </c>
      <c r="F548" s="166"/>
      <c r="G548" t="s">
        <v>1076</v>
      </c>
      <c r="H548" t="s">
        <v>1076</v>
      </c>
      <c r="I548" t="str">
        <f t="shared" si="40"/>
        <v>2024: Чусовской городской округ Пермского края: г. Чусовой, п. Лямино, ул. Космонавтов, д. 1</v>
      </c>
      <c r="J548" t="str">
        <f t="shared" si="41"/>
        <v>г. Чусовой, п. Лямино, ул. Космонавтов, д. 1: 2024: Рфа</v>
      </c>
      <c r="K548" s="167" t="s">
        <v>1052</v>
      </c>
      <c r="L548" s="166" t="s">
        <v>2561</v>
      </c>
      <c r="M548" t="str">
        <f t="shared" si="42"/>
        <v>г. Чусовой, п. Лямино, ул. Космонавтов, д. 1: Рфа</v>
      </c>
      <c r="N548" s="166" t="e">
        <f>VLOOKUP(M548,#REF!,2,0)</f>
        <v>#REF!</v>
      </c>
      <c r="O548" t="e">
        <f t="shared" si="38"/>
        <v>#REF!</v>
      </c>
    </row>
    <row r="549" spans="1:15" x14ac:dyDescent="0.25">
      <c r="A549" s="2">
        <f t="shared" si="39"/>
        <v>548</v>
      </c>
      <c r="B549" s="81" t="s">
        <v>1104</v>
      </c>
      <c r="C549" t="s">
        <v>58</v>
      </c>
      <c r="D549" s="1" t="s">
        <v>305</v>
      </c>
      <c r="E549" s="166">
        <v>45657</v>
      </c>
      <c r="F549" s="166"/>
      <c r="G549" t="s">
        <v>1076</v>
      </c>
      <c r="H549" t="s">
        <v>1076</v>
      </c>
      <c r="I549" t="str">
        <f t="shared" si="40"/>
        <v>2024: Чусовской городской округ Пермского края: г. Чусовой, п. Лямино, ул. Космонавтов, д. 1</v>
      </c>
      <c r="J549" t="str">
        <f t="shared" si="41"/>
        <v>г. Чусовой, п. Лямино, ул. Космонавтов, д. 1: 2024: КО</v>
      </c>
      <c r="K549" s="167" t="s">
        <v>1052</v>
      </c>
      <c r="L549" s="166" t="s">
        <v>2561</v>
      </c>
      <c r="M549" t="str">
        <f t="shared" si="42"/>
        <v>г. Чусовой, п. Лямино, ул. Космонавтов, д. 1: КО</v>
      </c>
      <c r="N549" s="166" t="e">
        <f>VLOOKUP(M549,#REF!,2,0)</f>
        <v>#REF!</v>
      </c>
      <c r="O549" t="e">
        <f t="shared" si="38"/>
        <v>#REF!</v>
      </c>
    </row>
    <row r="550" spans="1:15" x14ac:dyDescent="0.25">
      <c r="A550" s="2">
        <f t="shared" si="39"/>
        <v>549</v>
      </c>
      <c r="B550" s="81" t="s">
        <v>1104</v>
      </c>
      <c r="C550" t="s">
        <v>59</v>
      </c>
      <c r="D550" s="1" t="s">
        <v>63</v>
      </c>
      <c r="E550" s="166">
        <v>45657</v>
      </c>
      <c r="F550" s="166"/>
      <c r="G550" t="s">
        <v>1076</v>
      </c>
      <c r="H550" t="s">
        <v>1076</v>
      </c>
      <c r="I550" t="str">
        <f t="shared" si="40"/>
        <v>2024: Чусовской городской округ Пермского края: г. Чусовой, п. Лямино, ул. Космонавтов, д. 3</v>
      </c>
      <c r="J550" t="str">
        <f t="shared" si="41"/>
        <v>г. Чусовой, п. Лямино, ул. Космонавтов, д. 3: 2024: ЭЛ</v>
      </c>
      <c r="K550" s="167" t="s">
        <v>1052</v>
      </c>
      <c r="L550" s="166" t="s">
        <v>2561</v>
      </c>
      <c r="M550" t="str">
        <f t="shared" si="42"/>
        <v>г. Чусовой, п. Лямино, ул. Космонавтов, д. 3: ЭЛ</v>
      </c>
      <c r="N550" s="166" t="e">
        <f>VLOOKUP(M550,#REF!,2,0)</f>
        <v>#REF!</v>
      </c>
      <c r="O550" t="e">
        <f t="shared" si="38"/>
        <v>#REF!</v>
      </c>
    </row>
    <row r="551" spans="1:15" x14ac:dyDescent="0.25">
      <c r="A551" s="2">
        <f t="shared" si="39"/>
        <v>550</v>
      </c>
      <c r="B551" s="81" t="s">
        <v>1104</v>
      </c>
      <c r="C551" t="s">
        <v>59</v>
      </c>
      <c r="D551" s="1" t="s">
        <v>305</v>
      </c>
      <c r="E551" s="166">
        <v>45657</v>
      </c>
      <c r="F551" s="166"/>
      <c r="G551" t="s">
        <v>1076</v>
      </c>
      <c r="H551" t="s">
        <v>1076</v>
      </c>
      <c r="I551" t="str">
        <f t="shared" si="40"/>
        <v>2024: Чусовской городской округ Пермского края: г. Чусовой, п. Лямино, ул. Космонавтов, д. 3</v>
      </c>
      <c r="J551" t="str">
        <f t="shared" si="41"/>
        <v>г. Чусовой, п. Лямино, ул. Космонавтов, д. 3: 2024: КО</v>
      </c>
      <c r="K551" s="167" t="s">
        <v>1052</v>
      </c>
      <c r="L551" s="166" t="s">
        <v>2561</v>
      </c>
      <c r="M551" t="str">
        <f t="shared" si="42"/>
        <v>г. Чусовой, п. Лямино, ул. Космонавтов, д. 3: КО</v>
      </c>
      <c r="N551" s="166" t="e">
        <f>VLOOKUP(M551,#REF!,2,0)</f>
        <v>#REF!</v>
      </c>
      <c r="O551" t="e">
        <f t="shared" si="38"/>
        <v>#REF!</v>
      </c>
    </row>
    <row r="552" spans="1:15" x14ac:dyDescent="0.25">
      <c r="A552" s="2">
        <f t="shared" si="39"/>
        <v>551</v>
      </c>
      <c r="B552" s="81" t="s">
        <v>1104</v>
      </c>
      <c r="C552" t="s">
        <v>180</v>
      </c>
      <c r="D552" s="1" t="s">
        <v>181</v>
      </c>
      <c r="E552" s="166">
        <v>45657</v>
      </c>
      <c r="F552" s="166"/>
      <c r="G552">
        <v>6</v>
      </c>
      <c r="H552">
        <v>0</v>
      </c>
      <c r="I552" t="str">
        <f t="shared" si="40"/>
        <v>2024: Чусовской городской округ Пермского края: г. Чусовой, ул. 50 лет ВЛКСМ, д. 2А</v>
      </c>
      <c r="J552" t="str">
        <f t="shared" si="41"/>
        <v>г. Чусовой, ул. 50 лет ВЛКСМ, д. 2А: 2024: РЛ</v>
      </c>
      <c r="K552" s="167" t="s">
        <v>1052</v>
      </c>
      <c r="L552" s="166" t="s">
        <v>2561</v>
      </c>
      <c r="M552" t="str">
        <f t="shared" si="42"/>
        <v>г. Чусовой, ул. 50 лет ВЛКСМ, д. 2А: РЛ</v>
      </c>
      <c r="N552" s="166" t="e">
        <f>VLOOKUP(M552,#REF!,2,0)</f>
        <v>#REF!</v>
      </c>
      <c r="O552" t="e">
        <f t="shared" si="38"/>
        <v>#REF!</v>
      </c>
    </row>
    <row r="553" spans="1:15" x14ac:dyDescent="0.25">
      <c r="A553" s="2">
        <f t="shared" si="39"/>
        <v>552</v>
      </c>
      <c r="B553" s="81" t="s">
        <v>1104</v>
      </c>
      <c r="C553" t="s">
        <v>244</v>
      </c>
      <c r="D553" s="1" t="s">
        <v>248</v>
      </c>
      <c r="E553" s="166">
        <v>45657</v>
      </c>
      <c r="F553" s="166"/>
      <c r="G553" t="s">
        <v>1076</v>
      </c>
      <c r="H553" t="s">
        <v>1076</v>
      </c>
      <c r="I553" t="str">
        <f t="shared" si="40"/>
        <v>2024: Чусовской городской округ Пермского края: г. Чусовой, ул. Высотная, д. 13</v>
      </c>
      <c r="J553" t="str">
        <f t="shared" si="41"/>
        <v>г. Чусовой, ул. Высотная, д. 13: 2024: РК</v>
      </c>
      <c r="K553" s="167" t="s">
        <v>1051</v>
      </c>
      <c r="L553" s="166" t="s">
        <v>2561</v>
      </c>
      <c r="M553" t="str">
        <f t="shared" si="42"/>
        <v>г. Чусовой, ул. Высотная, д. 13: РК</v>
      </c>
      <c r="N553" s="166" t="e">
        <f>VLOOKUP(M553,#REF!,2,0)</f>
        <v>#REF!</v>
      </c>
      <c r="O553" t="e">
        <f t="shared" si="38"/>
        <v>#REF!</v>
      </c>
    </row>
    <row r="554" spans="1:15" x14ac:dyDescent="0.25">
      <c r="A554" s="2">
        <f t="shared" si="39"/>
        <v>553</v>
      </c>
      <c r="B554" s="81" t="s">
        <v>1104</v>
      </c>
      <c r="C554" t="s">
        <v>157</v>
      </c>
      <c r="D554" s="1" t="s">
        <v>159</v>
      </c>
      <c r="E554" s="166">
        <v>45657</v>
      </c>
      <c r="F554" s="166"/>
      <c r="G554" t="s">
        <v>1076</v>
      </c>
      <c r="H554" t="s">
        <v>1076</v>
      </c>
      <c r="I554" t="str">
        <f t="shared" si="40"/>
        <v>2024: Чусовской городской округ Пермского края: г. Чусовой, ул. Железнодорожная, д. 7</v>
      </c>
      <c r="J554" t="str">
        <f t="shared" si="41"/>
        <v>г. Чусовой, ул. Железнодорожная, д. 7: 2024: ВОД</v>
      </c>
      <c r="K554" s="167" t="s">
        <v>1051</v>
      </c>
      <c r="L554" s="166" t="s">
        <v>2561</v>
      </c>
      <c r="M554" t="str">
        <f t="shared" si="42"/>
        <v>г. Чусовой, ул. Железнодорожная, д. 7: ВОД</v>
      </c>
      <c r="N554" s="166" t="e">
        <f>VLOOKUP(M554,#REF!,2,0)</f>
        <v>#REF!</v>
      </c>
      <c r="O554" t="e">
        <f t="shared" si="38"/>
        <v>#REF!</v>
      </c>
    </row>
    <row r="555" spans="1:15" x14ac:dyDescent="0.25">
      <c r="A555" s="2">
        <f t="shared" si="39"/>
        <v>554</v>
      </c>
      <c r="B555" s="81" t="s">
        <v>1104</v>
      </c>
      <c r="C555" t="s">
        <v>157</v>
      </c>
      <c r="D555" s="1" t="s">
        <v>248</v>
      </c>
      <c r="E555" s="166">
        <v>45657</v>
      </c>
      <c r="F555" s="166"/>
      <c r="G555" t="s">
        <v>1076</v>
      </c>
      <c r="H555" t="s">
        <v>1076</v>
      </c>
      <c r="I555" t="str">
        <f t="shared" si="40"/>
        <v>2024: Чусовской городской округ Пермского края: г. Чусовой, ул. Железнодорожная, д. 7</v>
      </c>
      <c r="J555" t="str">
        <f t="shared" si="41"/>
        <v>г. Чусовой, ул. Железнодорожная, д. 7: 2024: РК</v>
      </c>
      <c r="K555" s="167" t="s">
        <v>1051</v>
      </c>
      <c r="L555" s="166" t="s">
        <v>2561</v>
      </c>
      <c r="M555" t="str">
        <f t="shared" si="42"/>
        <v>г. Чусовой, ул. Железнодорожная, д. 7: РК</v>
      </c>
      <c r="N555" s="166" t="e">
        <f>VLOOKUP(M555,#REF!,2,0)</f>
        <v>#REF!</v>
      </c>
      <c r="O555" t="e">
        <f t="shared" si="38"/>
        <v>#REF!</v>
      </c>
    </row>
    <row r="556" spans="1:15" x14ac:dyDescent="0.25">
      <c r="A556" s="2">
        <f t="shared" si="39"/>
        <v>555</v>
      </c>
      <c r="B556" s="81" t="s">
        <v>1104</v>
      </c>
      <c r="C556" t="s">
        <v>158</v>
      </c>
      <c r="D556" s="1" t="s">
        <v>159</v>
      </c>
      <c r="E556" s="166">
        <v>45657</v>
      </c>
      <c r="F556" s="166"/>
      <c r="G556" t="s">
        <v>1076</v>
      </c>
      <c r="H556" t="s">
        <v>1076</v>
      </c>
      <c r="I556" t="str">
        <f t="shared" si="40"/>
        <v>2024: Чусовской городской округ Пермского края: г. Чусовой, ул. Ленина, д. 14</v>
      </c>
      <c r="J556" t="str">
        <f t="shared" si="41"/>
        <v>г. Чусовой, ул. Ленина, д. 14: 2024: ВОД</v>
      </c>
      <c r="K556" s="167" t="s">
        <v>1051</v>
      </c>
      <c r="L556" s="166" t="s">
        <v>2561</v>
      </c>
      <c r="M556" t="str">
        <f t="shared" si="42"/>
        <v>г. Чусовой, ул. Ленина, д. 14: ВОД</v>
      </c>
      <c r="N556" s="166" t="e">
        <f>VLOOKUP(M556,#REF!,2,0)</f>
        <v>#REF!</v>
      </c>
      <c r="O556" t="e">
        <f t="shared" si="38"/>
        <v>#REF!</v>
      </c>
    </row>
    <row r="557" spans="1:15" x14ac:dyDescent="0.25">
      <c r="A557" s="2">
        <f t="shared" si="39"/>
        <v>556</v>
      </c>
      <c r="B557" s="81" t="s">
        <v>1104</v>
      </c>
      <c r="C557" t="s">
        <v>165</v>
      </c>
      <c r="D557" s="1" t="s">
        <v>166</v>
      </c>
      <c r="E557" s="166">
        <v>45657</v>
      </c>
      <c r="F557" s="166"/>
      <c r="G557" t="s">
        <v>1076</v>
      </c>
      <c r="H557" t="s">
        <v>1076</v>
      </c>
      <c r="I557" t="str">
        <f t="shared" si="40"/>
        <v>2024: Чусовской городской округ Пермского края: г. Чусовой, ул. Ленина, д. 24</v>
      </c>
      <c r="J557" t="str">
        <f t="shared" si="41"/>
        <v>г. Чусовой, ул. Ленина, д. 24: 2024: РП</v>
      </c>
      <c r="K557" s="167" t="s">
        <v>1051</v>
      </c>
      <c r="L557" s="166" t="s">
        <v>2561</v>
      </c>
      <c r="M557" t="str">
        <f t="shared" si="42"/>
        <v>г. Чусовой, ул. Ленина, д. 24: РП</v>
      </c>
      <c r="N557" s="166" t="e">
        <f>VLOOKUP(M557,#REF!,2,0)</f>
        <v>#REF!</v>
      </c>
      <c r="O557" t="e">
        <f t="shared" si="38"/>
        <v>#REF!</v>
      </c>
    </row>
    <row r="558" spans="1:15" x14ac:dyDescent="0.25">
      <c r="A558" s="2">
        <f t="shared" si="39"/>
        <v>557</v>
      </c>
      <c r="B558" s="81" t="s">
        <v>1104</v>
      </c>
      <c r="C558" t="s">
        <v>295</v>
      </c>
      <c r="D558" s="1" t="s">
        <v>296</v>
      </c>
      <c r="E558" s="166">
        <v>45657</v>
      </c>
      <c r="F558" s="166"/>
      <c r="G558" t="s">
        <v>1076</v>
      </c>
      <c r="H558" t="s">
        <v>1076</v>
      </c>
      <c r="I558" t="str">
        <f t="shared" si="40"/>
        <v>2024: Чусовской городской округ Пермского края: г. Чусовой, ул. Ленина, д. 47</v>
      </c>
      <c r="J558" t="str">
        <f t="shared" si="41"/>
        <v>г. Чусовой, ул. Ленина, д. 47: 2024: РФ</v>
      </c>
      <c r="K558" s="167" t="s">
        <v>1051</v>
      </c>
      <c r="L558" s="166" t="s">
        <v>2561</v>
      </c>
      <c r="M558" t="str">
        <f t="shared" si="42"/>
        <v>г. Чусовой, ул. Ленина, д. 47: РФ</v>
      </c>
      <c r="N558" s="166" t="e">
        <f>VLOOKUP(M558,#REF!,2,0)</f>
        <v>#REF!</v>
      </c>
      <c r="O558" t="e">
        <f t="shared" si="38"/>
        <v>#REF!</v>
      </c>
    </row>
    <row r="559" spans="1:15" x14ac:dyDescent="0.25">
      <c r="A559" s="2">
        <f t="shared" si="39"/>
        <v>558</v>
      </c>
      <c r="B559" s="81" t="s">
        <v>1104</v>
      </c>
      <c r="C559" t="s">
        <v>115</v>
      </c>
      <c r="D559" s="1" t="s">
        <v>117</v>
      </c>
      <c r="E559" s="166">
        <v>45657</v>
      </c>
      <c r="F559" s="166"/>
      <c r="G559" t="s">
        <v>1076</v>
      </c>
      <c r="H559" t="s">
        <v>1076</v>
      </c>
      <c r="I559" t="str">
        <f t="shared" si="40"/>
        <v>2024: Чусовской городской округ Пермского края: г. Чусовой, ул. Ленина, д. 52</v>
      </c>
      <c r="J559" t="str">
        <f t="shared" si="41"/>
        <v>г. Чусовой, ул. Ленина, д. 52: 2024: ТЕП</v>
      </c>
      <c r="K559" s="167" t="s">
        <v>1051</v>
      </c>
      <c r="L559" s="166" t="s">
        <v>2561</v>
      </c>
      <c r="M559" t="str">
        <f t="shared" si="42"/>
        <v>г. Чусовой, ул. Ленина, д. 52: ТЕП</v>
      </c>
      <c r="N559" s="166" t="e">
        <f>VLOOKUP(M559,#REF!,2,0)</f>
        <v>#REF!</v>
      </c>
      <c r="O559" t="e">
        <f t="shared" si="38"/>
        <v>#REF!</v>
      </c>
    </row>
    <row r="560" spans="1:15" x14ac:dyDescent="0.25">
      <c r="A560" s="2">
        <f t="shared" si="39"/>
        <v>559</v>
      </c>
      <c r="B560" s="81" t="s">
        <v>1104</v>
      </c>
      <c r="C560" t="s">
        <v>115</v>
      </c>
      <c r="D560" s="1" t="s">
        <v>144</v>
      </c>
      <c r="E560" s="166">
        <v>45657</v>
      </c>
      <c r="F560" s="166"/>
      <c r="G560" t="s">
        <v>1076</v>
      </c>
      <c r="H560" t="s">
        <v>1076</v>
      </c>
      <c r="I560" t="str">
        <f t="shared" si="40"/>
        <v>2024: Чусовской городской округ Пермского края: г. Чусовой, ул. Ленина, д. 52</v>
      </c>
      <c r="J560" t="str">
        <f t="shared" si="41"/>
        <v>г. Чусовой, ул. Ленина, д. 52: 2024: ХВС</v>
      </c>
      <c r="K560" s="167" t="s">
        <v>1051</v>
      </c>
      <c r="L560" s="166" t="s">
        <v>2561</v>
      </c>
      <c r="M560" t="str">
        <f t="shared" si="42"/>
        <v>г. Чусовой, ул. Ленина, д. 52: ХВС</v>
      </c>
      <c r="N560" s="166" t="e">
        <f>VLOOKUP(M560,#REF!,2,0)</f>
        <v>#REF!</v>
      </c>
      <c r="O560" t="e">
        <f t="shared" si="38"/>
        <v>#REF!</v>
      </c>
    </row>
    <row r="561" spans="1:15" x14ac:dyDescent="0.25">
      <c r="A561" s="2">
        <f t="shared" si="39"/>
        <v>560</v>
      </c>
      <c r="B561" s="81" t="s">
        <v>1104</v>
      </c>
      <c r="C561" t="s">
        <v>115</v>
      </c>
      <c r="D561" s="1" t="s">
        <v>159</v>
      </c>
      <c r="E561" s="166">
        <v>45657</v>
      </c>
      <c r="F561" s="166"/>
      <c r="G561" t="s">
        <v>1076</v>
      </c>
      <c r="H561" t="s">
        <v>1076</v>
      </c>
      <c r="I561" t="str">
        <f t="shared" si="40"/>
        <v>2024: Чусовской городской округ Пермского края: г. Чусовой, ул. Ленина, д. 52</v>
      </c>
      <c r="J561" t="str">
        <f t="shared" si="41"/>
        <v>г. Чусовой, ул. Ленина, д. 52: 2024: ВОД</v>
      </c>
      <c r="K561" s="167" t="s">
        <v>1051</v>
      </c>
      <c r="L561" s="166" t="s">
        <v>2561</v>
      </c>
      <c r="M561" t="str">
        <f t="shared" si="42"/>
        <v>г. Чусовой, ул. Ленина, д. 52: ВОД</v>
      </c>
      <c r="N561" s="166" t="e">
        <f>VLOOKUP(M561,#REF!,2,0)</f>
        <v>#REF!</v>
      </c>
      <c r="O561" t="e">
        <f t="shared" si="38"/>
        <v>#REF!</v>
      </c>
    </row>
    <row r="562" spans="1:15" x14ac:dyDescent="0.25">
      <c r="A562" s="2">
        <f t="shared" si="39"/>
        <v>561</v>
      </c>
      <c r="B562" s="81" t="s">
        <v>1104</v>
      </c>
      <c r="C562" t="s">
        <v>116</v>
      </c>
      <c r="D562" s="1" t="s">
        <v>117</v>
      </c>
      <c r="E562" s="166">
        <v>45657</v>
      </c>
      <c r="F562" s="166"/>
      <c r="G562" t="s">
        <v>1076</v>
      </c>
      <c r="H562" t="s">
        <v>1076</v>
      </c>
      <c r="I562" t="str">
        <f t="shared" si="40"/>
        <v>2024: Чусовской городской округ Пермского края: г. Чусовой, ул. Ленина, д. 7</v>
      </c>
      <c r="J562" t="str">
        <f t="shared" si="41"/>
        <v>г. Чусовой, ул. Ленина, д. 7: 2024: ТЕП</v>
      </c>
      <c r="K562" s="167" t="s">
        <v>1051</v>
      </c>
      <c r="L562" s="166" t="s">
        <v>2561</v>
      </c>
      <c r="M562" t="str">
        <f t="shared" si="42"/>
        <v>г. Чусовой, ул. Ленина, д. 7: ТЕП</v>
      </c>
      <c r="N562" s="166" t="e">
        <f>VLOOKUP(M562,#REF!,2,0)</f>
        <v>#REF!</v>
      </c>
      <c r="O562" t="e">
        <f t="shared" si="38"/>
        <v>#REF!</v>
      </c>
    </row>
    <row r="563" spans="1:15" x14ac:dyDescent="0.25">
      <c r="A563" s="2">
        <f t="shared" si="39"/>
        <v>562</v>
      </c>
      <c r="B563" s="81" t="s">
        <v>1104</v>
      </c>
      <c r="C563" t="s">
        <v>116</v>
      </c>
      <c r="D563" s="1" t="s">
        <v>144</v>
      </c>
      <c r="E563" s="166">
        <v>45657</v>
      </c>
      <c r="F563" s="166"/>
      <c r="G563" t="s">
        <v>1076</v>
      </c>
      <c r="H563" t="s">
        <v>1076</v>
      </c>
      <c r="I563" t="str">
        <f t="shared" si="40"/>
        <v>2024: Чусовской городской округ Пермского края: г. Чусовой, ул. Ленина, д. 7</v>
      </c>
      <c r="J563" t="str">
        <f t="shared" si="41"/>
        <v>г. Чусовой, ул. Ленина, д. 7: 2024: ХВС</v>
      </c>
      <c r="K563" s="167" t="s">
        <v>1051</v>
      </c>
      <c r="L563" s="166" t="s">
        <v>2561</v>
      </c>
      <c r="M563" t="str">
        <f t="shared" si="42"/>
        <v>г. Чусовой, ул. Ленина, д. 7: ХВС</v>
      </c>
      <c r="N563" s="166" t="e">
        <f>VLOOKUP(M563,#REF!,2,0)</f>
        <v>#REF!</v>
      </c>
      <c r="O563" t="e">
        <f t="shared" si="38"/>
        <v>#REF!</v>
      </c>
    </row>
    <row r="564" spans="1:15" x14ac:dyDescent="0.25">
      <c r="A564" s="2">
        <f t="shared" si="39"/>
        <v>563</v>
      </c>
      <c r="B564" s="81" t="s">
        <v>1104</v>
      </c>
      <c r="C564" t="s">
        <v>116</v>
      </c>
      <c r="D564" s="1" t="s">
        <v>159</v>
      </c>
      <c r="E564" s="166">
        <v>45657</v>
      </c>
      <c r="F564" s="166"/>
      <c r="G564" t="s">
        <v>1076</v>
      </c>
      <c r="H564" t="s">
        <v>1076</v>
      </c>
      <c r="I564" t="str">
        <f t="shared" si="40"/>
        <v>2024: Чусовской городской округ Пермского края: г. Чусовой, ул. Ленина, д. 7</v>
      </c>
      <c r="J564" t="str">
        <f t="shared" si="41"/>
        <v>г. Чусовой, ул. Ленина, д. 7: 2024: ВОД</v>
      </c>
      <c r="K564" s="167" t="s">
        <v>1051</v>
      </c>
      <c r="L564" s="166" t="s">
        <v>2561</v>
      </c>
      <c r="M564" t="str">
        <f t="shared" si="42"/>
        <v>г. Чусовой, ул. Ленина, д. 7: ВОД</v>
      </c>
      <c r="N564" s="166" t="e">
        <f>VLOOKUP(M564,#REF!,2,0)</f>
        <v>#REF!</v>
      </c>
      <c r="O564" t="e">
        <f t="shared" si="38"/>
        <v>#REF!</v>
      </c>
    </row>
    <row r="565" spans="1:15" x14ac:dyDescent="0.25">
      <c r="A565" s="2">
        <f t="shared" si="39"/>
        <v>564</v>
      </c>
      <c r="B565" s="81" t="s">
        <v>1104</v>
      </c>
      <c r="C565" t="s">
        <v>116</v>
      </c>
      <c r="D565" s="1" t="s">
        <v>296</v>
      </c>
      <c r="E565" s="166">
        <v>45657</v>
      </c>
      <c r="F565" s="166"/>
      <c r="G565" t="s">
        <v>1076</v>
      </c>
      <c r="H565" t="s">
        <v>1076</v>
      </c>
      <c r="I565" t="str">
        <f t="shared" si="40"/>
        <v>2024: Чусовской городской округ Пермского края: г. Чусовой, ул. Ленина, д. 7</v>
      </c>
      <c r="J565" t="str">
        <f t="shared" si="41"/>
        <v>г. Чусовой, ул. Ленина, д. 7: 2024: РФ</v>
      </c>
      <c r="K565" s="167" t="s">
        <v>1051</v>
      </c>
      <c r="L565" s="166" t="s">
        <v>2561</v>
      </c>
      <c r="M565" t="str">
        <f t="shared" si="42"/>
        <v>г. Чусовой, ул. Ленина, д. 7: РФ</v>
      </c>
      <c r="N565" s="166" t="e">
        <f>VLOOKUP(M565,#REF!,2,0)</f>
        <v>#REF!</v>
      </c>
      <c r="O565" t="e">
        <f t="shared" si="38"/>
        <v>#REF!</v>
      </c>
    </row>
    <row r="566" spans="1:15" x14ac:dyDescent="0.25">
      <c r="A566" s="2">
        <f t="shared" si="39"/>
        <v>565</v>
      </c>
      <c r="B566" s="81" t="s">
        <v>1104</v>
      </c>
      <c r="C566" t="s">
        <v>1554</v>
      </c>
      <c r="D566" s="1" t="s">
        <v>248</v>
      </c>
      <c r="E566" s="166">
        <v>45657</v>
      </c>
      <c r="F566" s="166">
        <v>45657</v>
      </c>
      <c r="G566" t="s">
        <v>1076</v>
      </c>
      <c r="H566" t="s">
        <v>1076</v>
      </c>
      <c r="I566" t="str">
        <f t="shared" si="40"/>
        <v>2024: Чусовской городской округ Пермского края: г. Чусовой, ул. Лысьвенская, д. 76</v>
      </c>
      <c r="J566" t="str">
        <f t="shared" si="41"/>
        <v>г. Чусовой, ул. Лысьвенская, д. 76: 2024: РК</v>
      </c>
      <c r="K566" s="167" t="s">
        <v>1052</v>
      </c>
      <c r="L566" s="166" t="s">
        <v>2561</v>
      </c>
      <c r="M566" t="str">
        <f t="shared" si="42"/>
        <v>г. Чусовой, ул. Лысьвенская, д. 76: РК</v>
      </c>
      <c r="N566" s="166" t="e">
        <f>VLOOKUP(M566,#REF!,2,0)</f>
        <v>#REF!</v>
      </c>
      <c r="O566" t="e">
        <f t="shared" si="38"/>
        <v>#REF!</v>
      </c>
    </row>
    <row r="567" spans="1:15" x14ac:dyDescent="0.25">
      <c r="A567" s="2">
        <f t="shared" si="39"/>
        <v>566</v>
      </c>
      <c r="B567" s="81" t="s">
        <v>1104</v>
      </c>
      <c r="C567" t="s">
        <v>697</v>
      </c>
      <c r="D567" s="1" t="s">
        <v>248</v>
      </c>
      <c r="E567" s="166">
        <v>45657</v>
      </c>
      <c r="F567" s="166">
        <v>45657</v>
      </c>
      <c r="G567" t="s">
        <v>1076</v>
      </c>
      <c r="H567" t="s">
        <v>1076</v>
      </c>
      <c r="I567" t="str">
        <f t="shared" si="40"/>
        <v>2024: Чусовской городской округ Пермского края: г. Чусовой, ул. Лысьвенская, д. 80</v>
      </c>
      <c r="J567" t="str">
        <f t="shared" si="41"/>
        <v>г. Чусовой, ул. Лысьвенская, д. 80: 2024: РК</v>
      </c>
      <c r="K567" s="167" t="s">
        <v>1052</v>
      </c>
      <c r="L567" s="166" t="s">
        <v>2561</v>
      </c>
      <c r="M567" t="str">
        <f t="shared" si="42"/>
        <v>г. Чусовой, ул. Лысьвенская, д. 80: РК</v>
      </c>
      <c r="N567" s="166" t="e">
        <f>VLOOKUP(M567,#REF!,2,0)</f>
        <v>#REF!</v>
      </c>
      <c r="O567" t="e">
        <f t="shared" si="38"/>
        <v>#REF!</v>
      </c>
    </row>
    <row r="568" spans="1:15" x14ac:dyDescent="0.25">
      <c r="A568" s="2">
        <f t="shared" si="39"/>
        <v>567</v>
      </c>
      <c r="B568" s="81" t="s">
        <v>1104</v>
      </c>
      <c r="C568" t="s">
        <v>278</v>
      </c>
      <c r="D568" s="1" t="s">
        <v>280</v>
      </c>
      <c r="E568" s="166">
        <v>45657</v>
      </c>
      <c r="F568" s="166"/>
      <c r="G568" t="s">
        <v>1076</v>
      </c>
      <c r="H568" t="s">
        <v>1076</v>
      </c>
      <c r="I568" t="str">
        <f t="shared" si="40"/>
        <v>2024: Чусовской городской округ Пермского края: г. Чусовой, ул. Мира, д. 5</v>
      </c>
      <c r="J568" t="str">
        <f t="shared" si="41"/>
        <v>г. Чусовой, ул. Мира, д. 5: 2024: Рфа</v>
      </c>
      <c r="K568" s="167" t="s">
        <v>1052</v>
      </c>
      <c r="L568" s="166" t="s">
        <v>2561</v>
      </c>
      <c r="M568" t="str">
        <f t="shared" si="42"/>
        <v>г. Чусовой, ул. Мира, д. 5: Рфа</v>
      </c>
      <c r="N568" s="166" t="e">
        <f>VLOOKUP(M568,#REF!,2,0)</f>
        <v>#REF!</v>
      </c>
      <c r="O568" t="e">
        <f t="shared" si="38"/>
        <v>#REF!</v>
      </c>
    </row>
    <row r="569" spans="1:15" x14ac:dyDescent="0.25">
      <c r="A569" s="2">
        <f t="shared" si="39"/>
        <v>568</v>
      </c>
      <c r="B569" s="81" t="s">
        <v>1104</v>
      </c>
      <c r="C569" t="s">
        <v>1580</v>
      </c>
      <c r="D569" s="1" t="s">
        <v>1050</v>
      </c>
      <c r="E569" s="166">
        <v>45657</v>
      </c>
      <c r="F569" s="166">
        <v>45657</v>
      </c>
      <c r="G569" t="s">
        <v>1076</v>
      </c>
      <c r="H569" t="s">
        <v>1076</v>
      </c>
      <c r="I569" t="str">
        <f t="shared" si="40"/>
        <v>2024: Чусовской городской округ Пермского края: г. Чусовой, ул. Мира, д. 9</v>
      </c>
      <c r="J569" t="str">
        <f t="shared" si="41"/>
        <v>г. Чусовой, ул. Мира, д. 9: 2024: РФа</v>
      </c>
      <c r="K569" s="167" t="s">
        <v>1052</v>
      </c>
      <c r="L569" s="166" t="s">
        <v>2561</v>
      </c>
      <c r="M569" t="str">
        <f t="shared" si="42"/>
        <v>г. Чусовой, ул. Мира, д. 9: РФа</v>
      </c>
      <c r="N569" s="166" t="e">
        <f>VLOOKUP(M569,#REF!,2,0)</f>
        <v>#REF!</v>
      </c>
      <c r="O569" t="e">
        <f t="shared" si="38"/>
        <v>#REF!</v>
      </c>
    </row>
    <row r="570" spans="1:15" x14ac:dyDescent="0.25">
      <c r="A570" s="2">
        <f t="shared" si="39"/>
        <v>569</v>
      </c>
      <c r="B570" s="81" t="s">
        <v>1104</v>
      </c>
      <c r="C570" t="s">
        <v>279</v>
      </c>
      <c r="D570" s="1" t="s">
        <v>280</v>
      </c>
      <c r="E570" s="166">
        <v>45657</v>
      </c>
      <c r="F570" s="166"/>
      <c r="G570" t="s">
        <v>1076</v>
      </c>
      <c r="H570" t="s">
        <v>1076</v>
      </c>
      <c r="I570" t="str">
        <f t="shared" si="40"/>
        <v>2024: Чусовской городской округ Пермского края: г. Чусовой, ул. Орджоникидзе, д. 10</v>
      </c>
      <c r="J570" t="str">
        <f t="shared" si="41"/>
        <v>г. Чусовой, ул. Орджоникидзе, д. 10: 2024: Рфа</v>
      </c>
      <c r="K570" s="167" t="s">
        <v>1051</v>
      </c>
      <c r="L570" s="166" t="s">
        <v>2561</v>
      </c>
      <c r="M570" t="str">
        <f t="shared" si="42"/>
        <v>г. Чусовой, ул. Орджоникидзе, д. 10: Рфа</v>
      </c>
      <c r="N570" s="166" t="e">
        <f>VLOOKUP(M570,#REF!,2,0)</f>
        <v>#REF!</v>
      </c>
      <c r="O570" t="e">
        <f t="shared" si="38"/>
        <v>#REF!</v>
      </c>
    </row>
    <row r="571" spans="1:15" x14ac:dyDescent="0.25">
      <c r="A571" s="2">
        <f t="shared" si="39"/>
        <v>570</v>
      </c>
      <c r="B571" s="81" t="s">
        <v>1104</v>
      </c>
      <c r="C571" t="s">
        <v>245</v>
      </c>
      <c r="D571" s="1" t="s">
        <v>248</v>
      </c>
      <c r="E571" s="166">
        <v>45657</v>
      </c>
      <c r="F571" s="166"/>
      <c r="G571" t="s">
        <v>1076</v>
      </c>
      <c r="H571" t="s">
        <v>1076</v>
      </c>
      <c r="I571" t="str">
        <f t="shared" si="40"/>
        <v>2024: Чусовской городской округ Пермского края: г. Чусовой, ул. Переездная, д. 11</v>
      </c>
      <c r="J571" t="str">
        <f t="shared" si="41"/>
        <v>г. Чусовой, ул. Переездная, д. 11: 2024: РК</v>
      </c>
      <c r="K571" s="167" t="s">
        <v>1051</v>
      </c>
      <c r="L571" s="166" t="s">
        <v>2561</v>
      </c>
      <c r="M571" t="str">
        <f t="shared" si="42"/>
        <v>г. Чусовой, ул. Переездная, д. 11: РК</v>
      </c>
      <c r="N571" s="166" t="e">
        <f>VLOOKUP(M571,#REF!,2,0)</f>
        <v>#REF!</v>
      </c>
      <c r="O571" t="e">
        <f t="shared" si="38"/>
        <v>#REF!</v>
      </c>
    </row>
    <row r="572" spans="1:15" x14ac:dyDescent="0.25">
      <c r="A572" s="2">
        <f t="shared" si="39"/>
        <v>571</v>
      </c>
      <c r="B572" s="81" t="s">
        <v>1104</v>
      </c>
      <c r="C572" t="s">
        <v>57</v>
      </c>
      <c r="D572" s="1" t="s">
        <v>63</v>
      </c>
      <c r="E572" s="166">
        <v>45657</v>
      </c>
      <c r="F572" s="166"/>
      <c r="G572" t="s">
        <v>1076</v>
      </c>
      <c r="H572" t="s">
        <v>1076</v>
      </c>
      <c r="I572" t="str">
        <f t="shared" si="40"/>
        <v>2024: Чусовской городской округ Пермского края: г. Чусовой, ул. Переездная, д. 22</v>
      </c>
      <c r="J572" t="str">
        <f t="shared" si="41"/>
        <v>г. Чусовой, ул. Переездная, д. 22: 2024: ЭЛ</v>
      </c>
      <c r="K572" s="167" t="s">
        <v>1051</v>
      </c>
      <c r="L572" s="166" t="s">
        <v>2561</v>
      </c>
      <c r="M572" t="str">
        <f t="shared" si="42"/>
        <v>г. Чусовой, ул. Переездная, д. 22: ЭЛ</v>
      </c>
      <c r="N572" s="166" t="e">
        <f>VLOOKUP(M572,#REF!,2,0)</f>
        <v>#REF!</v>
      </c>
      <c r="O572" t="e">
        <f t="shared" si="38"/>
        <v>#REF!</v>
      </c>
    </row>
    <row r="573" spans="1:15" x14ac:dyDescent="0.25">
      <c r="A573" s="2">
        <f t="shared" si="39"/>
        <v>572</v>
      </c>
      <c r="B573" s="81" t="s">
        <v>1104</v>
      </c>
      <c r="C573" t="s">
        <v>57</v>
      </c>
      <c r="D573" s="1" t="s">
        <v>159</v>
      </c>
      <c r="E573" s="166">
        <v>45657</v>
      </c>
      <c r="F573" s="166"/>
      <c r="G573" t="s">
        <v>1076</v>
      </c>
      <c r="H573" t="s">
        <v>1076</v>
      </c>
      <c r="I573" t="str">
        <f t="shared" si="40"/>
        <v>2024: Чусовской городской округ Пермского края: г. Чусовой, ул. Переездная, д. 22</v>
      </c>
      <c r="J573" t="str">
        <f t="shared" si="41"/>
        <v>г. Чусовой, ул. Переездная, д. 22: 2024: ВОД</v>
      </c>
      <c r="K573" s="167" t="s">
        <v>1051</v>
      </c>
      <c r="L573" s="166" t="s">
        <v>2561</v>
      </c>
      <c r="M573" t="str">
        <f t="shared" si="42"/>
        <v>г. Чусовой, ул. Переездная, д. 22: ВОД</v>
      </c>
      <c r="N573" s="166" t="e">
        <f>VLOOKUP(M573,#REF!,2,0)</f>
        <v>#REF!</v>
      </c>
      <c r="O573" t="e">
        <f t="shared" ref="O573:O636" si="43">E573=N573</f>
        <v>#REF!</v>
      </c>
    </row>
    <row r="574" spans="1:15" x14ac:dyDescent="0.25">
      <c r="A574" s="2">
        <f t="shared" si="39"/>
        <v>573</v>
      </c>
      <c r="B574" s="81" t="s">
        <v>1104</v>
      </c>
      <c r="C574" t="s">
        <v>57</v>
      </c>
      <c r="D574" s="1" t="s">
        <v>280</v>
      </c>
      <c r="E574" s="166">
        <v>45657</v>
      </c>
      <c r="F574" s="166"/>
      <c r="G574" t="s">
        <v>1076</v>
      </c>
      <c r="H574" t="s">
        <v>1076</v>
      </c>
      <c r="I574" t="str">
        <f t="shared" si="40"/>
        <v>2024: Чусовской городской округ Пермского края: г. Чусовой, ул. Переездная, д. 22</v>
      </c>
      <c r="J574" t="str">
        <f t="shared" si="41"/>
        <v>г. Чусовой, ул. Переездная, д. 22: 2024: Рфа</v>
      </c>
      <c r="K574" s="167" t="s">
        <v>1051</v>
      </c>
      <c r="L574" s="166" t="s">
        <v>2561</v>
      </c>
      <c r="M574" t="str">
        <f t="shared" si="42"/>
        <v>г. Чусовой, ул. Переездная, д. 22: Рфа</v>
      </c>
      <c r="N574" s="166" t="e">
        <f>VLOOKUP(M574,#REF!,2,0)</f>
        <v>#REF!</v>
      </c>
      <c r="O574" t="e">
        <f t="shared" si="43"/>
        <v>#REF!</v>
      </c>
    </row>
    <row r="575" spans="1:15" x14ac:dyDescent="0.25">
      <c r="A575" s="2">
        <f t="shared" si="39"/>
        <v>574</v>
      </c>
      <c r="B575" s="81" t="s">
        <v>1104</v>
      </c>
      <c r="C575" t="s">
        <v>246</v>
      </c>
      <c r="D575" s="1" t="s">
        <v>248</v>
      </c>
      <c r="E575" s="166">
        <v>45657</v>
      </c>
      <c r="F575" s="166"/>
      <c r="G575" t="s">
        <v>1076</v>
      </c>
      <c r="H575" t="s">
        <v>1076</v>
      </c>
      <c r="I575" t="str">
        <f t="shared" si="40"/>
        <v>2024: Чусовской городской округ Пермского края: г. Чусовой, ул. Попова, д. 2В</v>
      </c>
      <c r="J575" t="str">
        <f t="shared" si="41"/>
        <v>г. Чусовой, ул. Попова, д. 2В: 2024: РК</v>
      </c>
      <c r="K575" s="167" t="s">
        <v>1051</v>
      </c>
      <c r="L575" s="166" t="s">
        <v>2561</v>
      </c>
      <c r="M575" t="str">
        <f t="shared" si="42"/>
        <v>г. Чусовой, ул. Попова, д. 2В: РК</v>
      </c>
      <c r="N575" s="166" t="e">
        <f>VLOOKUP(M575,#REF!,2,0)</f>
        <v>#REF!</v>
      </c>
      <c r="O575" t="e">
        <f t="shared" si="43"/>
        <v>#REF!</v>
      </c>
    </row>
    <row r="576" spans="1:15" x14ac:dyDescent="0.25">
      <c r="A576" s="2">
        <f t="shared" si="39"/>
        <v>575</v>
      </c>
      <c r="B576" s="81" t="s">
        <v>1104</v>
      </c>
      <c r="C576" t="s">
        <v>1595</v>
      </c>
      <c r="D576" s="1" t="s">
        <v>1050</v>
      </c>
      <c r="E576" s="166">
        <v>45657</v>
      </c>
      <c r="F576" s="166">
        <v>45657</v>
      </c>
      <c r="G576" t="s">
        <v>1076</v>
      </c>
      <c r="H576" t="s">
        <v>1076</v>
      </c>
      <c r="I576" t="str">
        <f t="shared" si="40"/>
        <v>2024: Чусовской городской округ Пермского края: г. Чусовой, ул. Сивкова, д. 2</v>
      </c>
      <c r="J576" t="str">
        <f t="shared" si="41"/>
        <v>г. Чусовой, ул. Сивкова, д. 2: 2024: РФа</v>
      </c>
      <c r="K576" s="167" t="s">
        <v>1052</v>
      </c>
      <c r="L576" s="166" t="s">
        <v>2561</v>
      </c>
      <c r="M576" t="str">
        <f t="shared" si="42"/>
        <v>г. Чусовой, ул. Сивкова, д. 2: РФа</v>
      </c>
      <c r="N576" s="166" t="e">
        <f>VLOOKUP(M576,#REF!,2,0)</f>
        <v>#REF!</v>
      </c>
      <c r="O576" t="e">
        <f t="shared" si="43"/>
        <v>#REF!</v>
      </c>
    </row>
    <row r="577" spans="1:15" x14ac:dyDescent="0.25">
      <c r="A577" s="2">
        <f t="shared" si="39"/>
        <v>576</v>
      </c>
      <c r="B577" s="81" t="s">
        <v>1104</v>
      </c>
      <c r="C577" t="s">
        <v>1616</v>
      </c>
      <c r="D577" s="1" t="s">
        <v>117</v>
      </c>
      <c r="E577" s="166">
        <v>45657</v>
      </c>
      <c r="F577" s="166">
        <v>45657</v>
      </c>
      <c r="G577" t="s">
        <v>1076</v>
      </c>
      <c r="H577" t="s">
        <v>1076</v>
      </c>
      <c r="I577" t="str">
        <f t="shared" si="40"/>
        <v>2024: Чусовской городской округ Пермского края: г. Чусовой, ул. Чайковского, д. 10</v>
      </c>
      <c r="J577" t="str">
        <f t="shared" si="41"/>
        <v>г. Чусовой, ул. Чайковского, д. 10: 2024: ТЕП</v>
      </c>
      <c r="K577" s="167" t="s">
        <v>1052</v>
      </c>
      <c r="L577" s="166" t="s">
        <v>2561</v>
      </c>
      <c r="M577" t="str">
        <f t="shared" si="42"/>
        <v>г. Чусовой, ул. Чайковского, д. 10: ТЕП</v>
      </c>
      <c r="N577" s="166" t="e">
        <f>VLOOKUP(M577,#REF!,2,0)</f>
        <v>#REF!</v>
      </c>
      <c r="O577" t="e">
        <f t="shared" si="43"/>
        <v>#REF!</v>
      </c>
    </row>
    <row r="578" spans="1:15" x14ac:dyDescent="0.25">
      <c r="A578" s="2">
        <f t="shared" ref="A578:A641" si="44">ROW()-1</f>
        <v>577</v>
      </c>
      <c r="B578" s="81" t="s">
        <v>1104</v>
      </c>
      <c r="C578" t="s">
        <v>1622</v>
      </c>
      <c r="D578" s="1" t="s">
        <v>248</v>
      </c>
      <c r="E578" s="166">
        <v>45657</v>
      </c>
      <c r="F578" s="166">
        <v>45657</v>
      </c>
      <c r="G578" t="s">
        <v>1076</v>
      </c>
      <c r="H578" t="s">
        <v>1076</v>
      </c>
      <c r="I578" t="str">
        <f t="shared" ref="I578:I641" si="45">IF(ISBLANK(E578),"",CONCATENATE(YEAR(E578),": ",B578,": ",C578,))</f>
        <v>2024: Чусовской городской округ Пермского края: г. Чусовой, ул. Чайковского, д. 14</v>
      </c>
      <c r="J578" t="str">
        <f t="shared" ref="J578:J641" si="46">IF(ISBLANK(E578),"",CONCATENATE(C578,": ",YEAR(E578),": ",D578))</f>
        <v>г. Чусовой, ул. Чайковского, д. 14: 2024: РК</v>
      </c>
      <c r="K578" s="167" t="s">
        <v>1052</v>
      </c>
      <c r="L578" s="166" t="s">
        <v>2561</v>
      </c>
      <c r="M578" t="str">
        <f t="shared" ref="M578:M641" si="47">IF(ISBLANK(D578),"",CONCATENATE(C578,": ",D578))</f>
        <v>г. Чусовой, ул. Чайковского, д. 14: РК</v>
      </c>
      <c r="N578" s="166" t="e">
        <f>VLOOKUP(M578,#REF!,2,0)</f>
        <v>#REF!</v>
      </c>
      <c r="O578" t="e">
        <f t="shared" si="43"/>
        <v>#REF!</v>
      </c>
    </row>
    <row r="579" spans="1:15" x14ac:dyDescent="0.25">
      <c r="A579" s="2">
        <f t="shared" si="44"/>
        <v>578</v>
      </c>
      <c r="B579" s="81" t="s">
        <v>1104</v>
      </c>
      <c r="C579" t="s">
        <v>1617</v>
      </c>
      <c r="D579" s="1" t="s">
        <v>248</v>
      </c>
      <c r="E579" s="166">
        <v>45657</v>
      </c>
      <c r="F579" s="166">
        <v>45657</v>
      </c>
      <c r="G579" t="s">
        <v>1076</v>
      </c>
      <c r="H579" t="s">
        <v>1076</v>
      </c>
      <c r="I579" t="str">
        <f t="shared" si="45"/>
        <v>2024: Чусовской городской округ Пермского края: г. Чусовой, ул. Чайковского, д. 20</v>
      </c>
      <c r="J579" t="str">
        <f t="shared" si="46"/>
        <v>г. Чусовой, ул. Чайковского, д. 20: 2024: РК</v>
      </c>
      <c r="K579" s="167" t="s">
        <v>1052</v>
      </c>
      <c r="L579" s="166" t="s">
        <v>2561</v>
      </c>
      <c r="M579" t="str">
        <f t="shared" si="47"/>
        <v>г. Чусовой, ул. Чайковского, д. 20: РК</v>
      </c>
      <c r="N579" s="166" t="e">
        <f>VLOOKUP(M579,#REF!,2,0)</f>
        <v>#REF!</v>
      </c>
      <c r="O579" t="e">
        <f t="shared" si="43"/>
        <v>#REF!</v>
      </c>
    </row>
    <row r="580" spans="1:15" x14ac:dyDescent="0.25">
      <c r="A580" s="2">
        <f t="shared" si="44"/>
        <v>579</v>
      </c>
      <c r="B580" s="81" t="s">
        <v>1104</v>
      </c>
      <c r="C580" t="s">
        <v>1620</v>
      </c>
      <c r="D580" s="1" t="s">
        <v>248</v>
      </c>
      <c r="E580" s="166">
        <v>45657</v>
      </c>
      <c r="F580" s="166">
        <v>45657</v>
      </c>
      <c r="G580" t="s">
        <v>1076</v>
      </c>
      <c r="H580" t="s">
        <v>1076</v>
      </c>
      <c r="I580" t="str">
        <f t="shared" si="45"/>
        <v>2024: Чусовской городской округ Пермского края: г. Чусовой, ул. Чайковского, д. 20А</v>
      </c>
      <c r="J580" t="str">
        <f t="shared" si="46"/>
        <v>г. Чусовой, ул. Чайковского, д. 20А: 2024: РК</v>
      </c>
      <c r="K580" s="167" t="s">
        <v>1052</v>
      </c>
      <c r="L580" s="166" t="s">
        <v>2561</v>
      </c>
      <c r="M580" t="str">
        <f t="shared" si="47"/>
        <v>г. Чусовой, ул. Чайковского, д. 20А: РК</v>
      </c>
      <c r="N580" s="166" t="e">
        <f>VLOOKUP(M580,#REF!,2,0)</f>
        <v>#REF!</v>
      </c>
      <c r="O580" t="e">
        <f t="shared" si="43"/>
        <v>#REF!</v>
      </c>
    </row>
    <row r="581" spans="1:15" x14ac:dyDescent="0.25">
      <c r="A581" s="2">
        <f t="shared" si="44"/>
        <v>580</v>
      </c>
      <c r="B581" s="81" t="s">
        <v>1104</v>
      </c>
      <c r="C581" t="s">
        <v>1621</v>
      </c>
      <c r="D581" s="1" t="s">
        <v>248</v>
      </c>
      <c r="E581" s="166">
        <v>45657</v>
      </c>
      <c r="F581" s="166">
        <v>45657</v>
      </c>
      <c r="G581" t="s">
        <v>1076</v>
      </c>
      <c r="H581" t="s">
        <v>1076</v>
      </c>
      <c r="I581" t="str">
        <f t="shared" si="45"/>
        <v>2024: Чусовской городской округ Пермского края: г. Чусовой, ул. Чайковского, д. 6</v>
      </c>
      <c r="J581" t="str">
        <f t="shared" si="46"/>
        <v>г. Чусовой, ул. Чайковского, д. 6: 2024: РК</v>
      </c>
      <c r="K581" s="167" t="s">
        <v>1052</v>
      </c>
      <c r="L581" s="166" t="s">
        <v>2561</v>
      </c>
      <c r="M581" t="str">
        <f t="shared" si="47"/>
        <v>г. Чусовой, ул. Чайковского, д. 6: РК</v>
      </c>
      <c r="N581" s="166" t="e">
        <f>VLOOKUP(M581,#REF!,2,0)</f>
        <v>#REF!</v>
      </c>
      <c r="O581" t="e">
        <f t="shared" si="43"/>
        <v>#REF!</v>
      </c>
    </row>
    <row r="582" spans="1:15" x14ac:dyDescent="0.25">
      <c r="A582" s="2">
        <f t="shared" si="44"/>
        <v>581</v>
      </c>
      <c r="B582" s="81" t="s">
        <v>1104</v>
      </c>
      <c r="C582" t="s">
        <v>247</v>
      </c>
      <c r="D582" s="1" t="s">
        <v>248</v>
      </c>
      <c r="E582" s="166">
        <v>45657</v>
      </c>
      <c r="F582" s="166"/>
      <c r="G582" t="s">
        <v>1076</v>
      </c>
      <c r="H582" t="s">
        <v>1076</v>
      </c>
      <c r="I582" t="str">
        <f t="shared" si="45"/>
        <v>2024: Чусовской городской округ Пермского края: г. Чусовой, ул. Школьная, д. 26</v>
      </c>
      <c r="J582" t="str">
        <f t="shared" si="46"/>
        <v>г. Чусовой, ул. Школьная, д. 26: 2024: РК</v>
      </c>
      <c r="K582" s="167" t="s">
        <v>1051</v>
      </c>
      <c r="L582" s="166" t="s">
        <v>2561</v>
      </c>
      <c r="M582" t="str">
        <f t="shared" si="47"/>
        <v>г. Чусовой, ул. Школьная, д. 26: РК</v>
      </c>
      <c r="N582" s="166" t="e">
        <f>VLOOKUP(M582,#REF!,2,0)</f>
        <v>#REF!</v>
      </c>
      <c r="O582" t="e">
        <f t="shared" si="43"/>
        <v>#REF!</v>
      </c>
    </row>
    <row r="583" spans="1:15" x14ac:dyDescent="0.25">
      <c r="A583" s="2">
        <f t="shared" si="44"/>
        <v>582</v>
      </c>
      <c r="B583" s="81" t="s">
        <v>1077</v>
      </c>
      <c r="C583" t="s">
        <v>0</v>
      </c>
      <c r="D583" s="1" t="s">
        <v>117</v>
      </c>
      <c r="E583" s="166">
        <v>46022</v>
      </c>
      <c r="F583" s="166"/>
      <c r="G583" t="s">
        <v>1076</v>
      </c>
      <c r="H583" t="s">
        <v>1076</v>
      </c>
      <c r="I583" t="str">
        <f t="shared" si="45"/>
        <v>2025: Александровский муниципальный округ Пермского края: г. Александровск, ул. Жданова, д. 24</v>
      </c>
      <c r="J583" t="str">
        <f t="shared" si="46"/>
        <v>г. Александровск, ул. Жданова, д. 24: 2025: ТЕП</v>
      </c>
      <c r="K583" s="167" t="s">
        <v>1051</v>
      </c>
      <c r="L583" s="166" t="s">
        <v>2561</v>
      </c>
      <c r="M583" t="str">
        <f t="shared" si="47"/>
        <v>г. Александровск, ул. Жданова, д. 24: ТЕП</v>
      </c>
      <c r="N583" s="166" t="e">
        <f>VLOOKUP(M583,#REF!,2,0)</f>
        <v>#REF!</v>
      </c>
      <c r="O583" t="e">
        <f t="shared" si="43"/>
        <v>#REF!</v>
      </c>
    </row>
    <row r="584" spans="1:15" x14ac:dyDescent="0.25">
      <c r="A584" s="2">
        <f t="shared" si="44"/>
        <v>583</v>
      </c>
      <c r="B584" s="81" t="s">
        <v>1077</v>
      </c>
      <c r="C584" t="s">
        <v>65</v>
      </c>
      <c r="D584" s="1" t="s">
        <v>117</v>
      </c>
      <c r="E584" s="166">
        <v>46022</v>
      </c>
      <c r="F584" s="166"/>
      <c r="G584" t="s">
        <v>1076</v>
      </c>
      <c r="H584" t="s">
        <v>1076</v>
      </c>
      <c r="I584" t="str">
        <f t="shared" si="45"/>
        <v>2025: Александровский муниципальный округ Пермского края: г. Александровск, ул. Ким, д. 22</v>
      </c>
      <c r="J584" t="str">
        <f t="shared" si="46"/>
        <v>г. Александровск, ул. Ким, д. 22: 2025: ТЕП</v>
      </c>
      <c r="K584" s="167" t="s">
        <v>1051</v>
      </c>
      <c r="L584" s="166" t="s">
        <v>2561</v>
      </c>
      <c r="M584" t="str">
        <f t="shared" si="47"/>
        <v>г. Александровск, ул. Ким, д. 22: ТЕП</v>
      </c>
      <c r="N584" s="166" t="e">
        <f>VLOOKUP(M584,#REF!,2,0)</f>
        <v>#REF!</v>
      </c>
      <c r="O584" t="e">
        <f t="shared" si="43"/>
        <v>#REF!</v>
      </c>
    </row>
    <row r="585" spans="1:15" x14ac:dyDescent="0.25">
      <c r="A585" s="2">
        <f t="shared" si="44"/>
        <v>584</v>
      </c>
      <c r="B585" s="81" t="s">
        <v>1077</v>
      </c>
      <c r="C585" t="s">
        <v>65</v>
      </c>
      <c r="D585" s="1" t="s">
        <v>144</v>
      </c>
      <c r="E585" s="166">
        <v>46022</v>
      </c>
      <c r="F585" s="166"/>
      <c r="G585" t="s">
        <v>1076</v>
      </c>
      <c r="H585" t="s">
        <v>1076</v>
      </c>
      <c r="I585" t="str">
        <f t="shared" si="45"/>
        <v>2025: Александровский муниципальный округ Пермского края: г. Александровск, ул. Ким, д. 22</v>
      </c>
      <c r="J585" t="str">
        <f t="shared" si="46"/>
        <v>г. Александровск, ул. Ким, д. 22: 2025: ХВС</v>
      </c>
      <c r="K585" s="167" t="s">
        <v>1051</v>
      </c>
      <c r="L585" s="166" t="s">
        <v>2561</v>
      </c>
      <c r="M585" t="str">
        <f t="shared" si="47"/>
        <v>г. Александровск, ул. Ким, д. 22: ХВС</v>
      </c>
      <c r="N585" s="166" t="e">
        <f>VLOOKUP(M585,#REF!,2,0)</f>
        <v>#REF!</v>
      </c>
      <c r="O585" t="e">
        <f t="shared" si="43"/>
        <v>#REF!</v>
      </c>
    </row>
    <row r="586" spans="1:15" x14ac:dyDescent="0.25">
      <c r="A586" s="2">
        <f t="shared" si="44"/>
        <v>585</v>
      </c>
      <c r="B586" s="81" t="s">
        <v>1077</v>
      </c>
      <c r="C586" t="s">
        <v>65</v>
      </c>
      <c r="D586" s="1" t="s">
        <v>159</v>
      </c>
      <c r="E586" s="166">
        <v>46022</v>
      </c>
      <c r="F586" s="166"/>
      <c r="G586" t="s">
        <v>1076</v>
      </c>
      <c r="H586" t="s">
        <v>1076</v>
      </c>
      <c r="I586" t="str">
        <f t="shared" si="45"/>
        <v>2025: Александровский муниципальный округ Пермского края: г. Александровск, ул. Ким, д. 22</v>
      </c>
      <c r="J586" t="str">
        <f t="shared" si="46"/>
        <v>г. Александровск, ул. Ким, д. 22: 2025: ВОД</v>
      </c>
      <c r="K586" s="167" t="s">
        <v>1051</v>
      </c>
      <c r="L586" s="166" t="s">
        <v>2561</v>
      </c>
      <c r="M586" t="str">
        <f t="shared" si="47"/>
        <v>г. Александровск, ул. Ким, д. 22: ВОД</v>
      </c>
      <c r="N586" s="166" t="e">
        <f>VLOOKUP(M586,#REF!,2,0)</f>
        <v>#REF!</v>
      </c>
      <c r="O586" t="e">
        <f t="shared" si="43"/>
        <v>#REF!</v>
      </c>
    </row>
    <row r="587" spans="1:15" x14ac:dyDescent="0.25">
      <c r="A587" s="2">
        <f t="shared" si="44"/>
        <v>586</v>
      </c>
      <c r="B587" s="81" t="s">
        <v>1077</v>
      </c>
      <c r="C587" t="s">
        <v>486</v>
      </c>
      <c r="D587" s="1" t="s">
        <v>248</v>
      </c>
      <c r="E587" s="166">
        <v>46022</v>
      </c>
      <c r="F587" s="166"/>
      <c r="G587" t="s">
        <v>1076</v>
      </c>
      <c r="H587" t="s">
        <v>1076</v>
      </c>
      <c r="I587" t="str">
        <f t="shared" si="45"/>
        <v>2025: Александровский муниципальный округ Пермского края: г. Александровск, ул. Кирова, д. 16</v>
      </c>
      <c r="J587" t="str">
        <f t="shared" si="46"/>
        <v>г. Александровск, ул. Кирова, д. 16: 2025: РК</v>
      </c>
      <c r="K587" s="167" t="s">
        <v>1051</v>
      </c>
      <c r="L587" s="166" t="s">
        <v>2561</v>
      </c>
      <c r="M587" t="str">
        <f t="shared" si="47"/>
        <v>г. Александровск, ул. Кирова, д. 16: РК</v>
      </c>
      <c r="N587" s="166" t="e">
        <f>VLOOKUP(M587,#REF!,2,0)</f>
        <v>#REF!</v>
      </c>
      <c r="O587" t="e">
        <f t="shared" si="43"/>
        <v>#REF!</v>
      </c>
    </row>
    <row r="588" spans="1:15" x14ac:dyDescent="0.25">
      <c r="A588" s="2">
        <f t="shared" si="44"/>
        <v>587</v>
      </c>
      <c r="B588" s="81" t="s">
        <v>1077</v>
      </c>
      <c r="C588" t="s">
        <v>366</v>
      </c>
      <c r="D588" s="1" t="s">
        <v>117</v>
      </c>
      <c r="E588" s="166">
        <v>46022</v>
      </c>
      <c r="F588" s="166"/>
      <c r="G588" t="s">
        <v>1076</v>
      </c>
      <c r="H588" t="s">
        <v>1076</v>
      </c>
      <c r="I588" t="str">
        <f t="shared" si="45"/>
        <v>2025: Александровский муниципальный округ Пермского края: г. Александровск, ул. Кирова, д. 18</v>
      </c>
      <c r="J588" t="str">
        <f t="shared" si="46"/>
        <v>г. Александровск, ул. Кирова, д. 18: 2025: ТЕП</v>
      </c>
      <c r="K588" s="167" t="s">
        <v>1051</v>
      </c>
      <c r="L588" s="166" t="s">
        <v>2561</v>
      </c>
      <c r="M588" t="str">
        <f t="shared" si="47"/>
        <v>г. Александровск, ул. Кирова, д. 18: ТЕП</v>
      </c>
      <c r="N588" s="166" t="e">
        <f>VLOOKUP(M588,#REF!,2,0)</f>
        <v>#REF!</v>
      </c>
      <c r="O588" t="e">
        <f t="shared" si="43"/>
        <v>#REF!</v>
      </c>
    </row>
    <row r="589" spans="1:15" x14ac:dyDescent="0.25">
      <c r="A589" s="2">
        <f t="shared" si="44"/>
        <v>588</v>
      </c>
      <c r="B589" s="81" t="s">
        <v>1077</v>
      </c>
      <c r="C589" t="s">
        <v>366</v>
      </c>
      <c r="D589" s="1" t="s">
        <v>144</v>
      </c>
      <c r="E589" s="166">
        <v>46022</v>
      </c>
      <c r="F589" s="166"/>
      <c r="G589" t="s">
        <v>1076</v>
      </c>
      <c r="H589" t="s">
        <v>1076</v>
      </c>
      <c r="I589" t="str">
        <f t="shared" si="45"/>
        <v>2025: Александровский муниципальный округ Пермского края: г. Александровск, ул. Кирова, д. 18</v>
      </c>
      <c r="J589" t="str">
        <f t="shared" si="46"/>
        <v>г. Александровск, ул. Кирова, д. 18: 2025: ХВС</v>
      </c>
      <c r="K589" s="167" t="s">
        <v>1051</v>
      </c>
      <c r="L589" s="166" t="s">
        <v>2561</v>
      </c>
      <c r="M589" t="str">
        <f t="shared" si="47"/>
        <v>г. Александровск, ул. Кирова, д. 18: ХВС</v>
      </c>
      <c r="N589" s="166" t="e">
        <f>VLOOKUP(M589,#REF!,2,0)</f>
        <v>#REF!</v>
      </c>
      <c r="O589" t="e">
        <f t="shared" si="43"/>
        <v>#REF!</v>
      </c>
    </row>
    <row r="590" spans="1:15" x14ac:dyDescent="0.25">
      <c r="A590" s="2">
        <f t="shared" si="44"/>
        <v>589</v>
      </c>
      <c r="B590" s="81" t="s">
        <v>1077</v>
      </c>
      <c r="C590" t="s">
        <v>366</v>
      </c>
      <c r="D590" s="1" t="s">
        <v>159</v>
      </c>
      <c r="E590" s="166">
        <v>46022</v>
      </c>
      <c r="F590" s="166"/>
      <c r="G590" t="s">
        <v>1076</v>
      </c>
      <c r="H590" t="s">
        <v>1076</v>
      </c>
      <c r="I590" t="str">
        <f t="shared" si="45"/>
        <v>2025: Александровский муниципальный округ Пермского края: г. Александровск, ул. Кирова, д. 18</v>
      </c>
      <c r="J590" t="str">
        <f t="shared" si="46"/>
        <v>г. Александровск, ул. Кирова, д. 18: 2025: ВОД</v>
      </c>
      <c r="K590" s="167" t="s">
        <v>1051</v>
      </c>
      <c r="L590" s="166" t="s">
        <v>2561</v>
      </c>
      <c r="M590" t="str">
        <f t="shared" si="47"/>
        <v>г. Александровск, ул. Кирова, д. 18: ВОД</v>
      </c>
      <c r="N590" s="166" t="e">
        <f>VLOOKUP(M590,#REF!,2,0)</f>
        <v>#REF!</v>
      </c>
      <c r="O590" t="e">
        <f t="shared" si="43"/>
        <v>#REF!</v>
      </c>
    </row>
    <row r="591" spans="1:15" x14ac:dyDescent="0.25">
      <c r="A591" s="2">
        <f t="shared" si="44"/>
        <v>590</v>
      </c>
      <c r="B591" s="81" t="s">
        <v>1077</v>
      </c>
      <c r="C591" t="s">
        <v>366</v>
      </c>
      <c r="D591" s="1" t="s">
        <v>280</v>
      </c>
      <c r="E591" s="166">
        <v>46022</v>
      </c>
      <c r="F591" s="166"/>
      <c r="G591" t="s">
        <v>1076</v>
      </c>
      <c r="H591" t="s">
        <v>1076</v>
      </c>
      <c r="I591" t="str">
        <f t="shared" si="45"/>
        <v>2025: Александровский муниципальный округ Пермского края: г. Александровск, ул. Кирова, д. 18</v>
      </c>
      <c r="J591" t="str">
        <f t="shared" si="46"/>
        <v>г. Александровск, ул. Кирова, д. 18: 2025: Рфа</v>
      </c>
      <c r="K591" s="167" t="s">
        <v>1051</v>
      </c>
      <c r="L591" s="166" t="s">
        <v>2561</v>
      </c>
      <c r="M591" t="str">
        <f t="shared" si="47"/>
        <v>г. Александровск, ул. Кирова, д. 18: Рфа</v>
      </c>
      <c r="N591" s="166" t="e">
        <f>VLOOKUP(M591,#REF!,2,0)</f>
        <v>#REF!</v>
      </c>
      <c r="O591" t="e">
        <f t="shared" si="43"/>
        <v>#REF!</v>
      </c>
    </row>
    <row r="592" spans="1:15" x14ac:dyDescent="0.25">
      <c r="A592" s="2">
        <f t="shared" si="44"/>
        <v>591</v>
      </c>
      <c r="B592" s="81" t="s">
        <v>1077</v>
      </c>
      <c r="C592" t="s">
        <v>66</v>
      </c>
      <c r="D592" s="1" t="s">
        <v>117</v>
      </c>
      <c r="E592" s="166">
        <v>46022</v>
      </c>
      <c r="F592" s="166"/>
      <c r="G592" t="s">
        <v>1076</v>
      </c>
      <c r="H592" t="s">
        <v>1076</v>
      </c>
      <c r="I592" t="str">
        <f t="shared" si="45"/>
        <v>2025: Александровский муниципальный округ Пермского края: п. Яйва, ул. 6-ой Пятилетки, д. 13</v>
      </c>
      <c r="J592" t="str">
        <f t="shared" si="46"/>
        <v>п. Яйва, ул. 6-ой Пятилетки, д. 13: 2025: ТЕП</v>
      </c>
      <c r="K592" s="167" t="s">
        <v>1051</v>
      </c>
      <c r="L592" s="166" t="s">
        <v>2561</v>
      </c>
      <c r="M592" t="str">
        <f t="shared" si="47"/>
        <v>п. Яйва, ул. 6-ой Пятилетки, д. 13: ТЕП</v>
      </c>
      <c r="N592" s="166" t="e">
        <f>VLOOKUP(M592,#REF!,2,0)</f>
        <v>#REF!</v>
      </c>
      <c r="O592" t="e">
        <f t="shared" si="43"/>
        <v>#REF!</v>
      </c>
    </row>
    <row r="593" spans="1:15" x14ac:dyDescent="0.25">
      <c r="A593" s="2">
        <f t="shared" si="44"/>
        <v>592</v>
      </c>
      <c r="B593" s="81" t="s">
        <v>1077</v>
      </c>
      <c r="C593" t="s">
        <v>367</v>
      </c>
      <c r="D593" s="1" t="s">
        <v>117</v>
      </c>
      <c r="E593" s="166">
        <v>46022</v>
      </c>
      <c r="F593" s="166"/>
      <c r="G593" t="s">
        <v>1076</v>
      </c>
      <c r="H593" t="s">
        <v>1076</v>
      </c>
      <c r="I593" t="str">
        <f t="shared" si="45"/>
        <v>2025: Александровский муниципальный округ Пермского края: п. Яйва, ул. 6-ой Пятилетки, д. 14</v>
      </c>
      <c r="J593" t="str">
        <f t="shared" si="46"/>
        <v>п. Яйва, ул. 6-ой Пятилетки, д. 14: 2025: ТЕП</v>
      </c>
      <c r="K593" s="167" t="s">
        <v>1051</v>
      </c>
      <c r="L593" s="166" t="s">
        <v>2561</v>
      </c>
      <c r="M593" t="str">
        <f t="shared" si="47"/>
        <v>п. Яйва, ул. 6-ой Пятилетки, д. 14: ТЕП</v>
      </c>
      <c r="N593" s="166" t="e">
        <f>VLOOKUP(M593,#REF!,2,0)</f>
        <v>#REF!</v>
      </c>
      <c r="O593" t="e">
        <f t="shared" si="43"/>
        <v>#REF!</v>
      </c>
    </row>
    <row r="594" spans="1:15" x14ac:dyDescent="0.25">
      <c r="A594" s="2">
        <f t="shared" si="44"/>
        <v>593</v>
      </c>
      <c r="B594" s="81" t="s">
        <v>1077</v>
      </c>
      <c r="C594" t="s">
        <v>367</v>
      </c>
      <c r="D594" s="1" t="s">
        <v>144</v>
      </c>
      <c r="E594" s="166">
        <v>46022</v>
      </c>
      <c r="F594" s="166"/>
      <c r="G594" t="s">
        <v>1076</v>
      </c>
      <c r="H594" t="s">
        <v>1076</v>
      </c>
      <c r="I594" t="str">
        <f t="shared" si="45"/>
        <v>2025: Александровский муниципальный округ Пермского края: п. Яйва, ул. 6-ой Пятилетки, д. 14</v>
      </c>
      <c r="J594" t="str">
        <f t="shared" si="46"/>
        <v>п. Яйва, ул. 6-ой Пятилетки, д. 14: 2025: ХВС</v>
      </c>
      <c r="K594" s="167" t="s">
        <v>1051</v>
      </c>
      <c r="L594" s="166" t="s">
        <v>2561</v>
      </c>
      <c r="M594" t="str">
        <f t="shared" si="47"/>
        <v>п. Яйва, ул. 6-ой Пятилетки, д. 14: ХВС</v>
      </c>
      <c r="N594" s="166" t="e">
        <f>VLOOKUP(M594,#REF!,2,0)</f>
        <v>#REF!</v>
      </c>
      <c r="O594" t="e">
        <f t="shared" si="43"/>
        <v>#REF!</v>
      </c>
    </row>
    <row r="595" spans="1:15" x14ac:dyDescent="0.25">
      <c r="A595" s="2">
        <f t="shared" si="44"/>
        <v>594</v>
      </c>
      <c r="B595" s="81" t="s">
        <v>1077</v>
      </c>
      <c r="C595" t="s">
        <v>367</v>
      </c>
      <c r="D595" s="1" t="s">
        <v>159</v>
      </c>
      <c r="E595" s="166">
        <v>46022</v>
      </c>
      <c r="F595" s="166"/>
      <c r="G595" t="s">
        <v>1076</v>
      </c>
      <c r="H595" t="s">
        <v>1076</v>
      </c>
      <c r="I595" t="str">
        <f t="shared" si="45"/>
        <v>2025: Александровский муниципальный округ Пермского края: п. Яйва, ул. 6-ой Пятилетки, д. 14</v>
      </c>
      <c r="J595" t="str">
        <f t="shared" si="46"/>
        <v>п. Яйва, ул. 6-ой Пятилетки, д. 14: 2025: ВОД</v>
      </c>
      <c r="K595" s="167" t="s">
        <v>1051</v>
      </c>
      <c r="L595" s="166" t="s">
        <v>2561</v>
      </c>
      <c r="M595" t="str">
        <f t="shared" si="47"/>
        <v>п. Яйва, ул. 6-ой Пятилетки, д. 14: ВОД</v>
      </c>
      <c r="N595" s="166" t="e">
        <f>VLOOKUP(M595,#REF!,2,0)</f>
        <v>#REF!</v>
      </c>
      <c r="O595" t="e">
        <f t="shared" si="43"/>
        <v>#REF!</v>
      </c>
    </row>
    <row r="596" spans="1:15" x14ac:dyDescent="0.25">
      <c r="A596" s="2">
        <f t="shared" si="44"/>
        <v>595</v>
      </c>
      <c r="B596" s="81" t="s">
        <v>1077</v>
      </c>
      <c r="C596" t="s">
        <v>368</v>
      </c>
      <c r="D596" s="1" t="s">
        <v>117</v>
      </c>
      <c r="E596" s="166">
        <v>46022</v>
      </c>
      <c r="F596" s="166"/>
      <c r="G596" t="s">
        <v>1076</v>
      </c>
      <c r="H596" t="s">
        <v>1076</v>
      </c>
      <c r="I596" t="str">
        <f t="shared" si="45"/>
        <v>2025: Александровский муниципальный округ Пермского края: п. Яйва, ул. 6-ой Пятилетки, д. 21</v>
      </c>
      <c r="J596" t="str">
        <f t="shared" si="46"/>
        <v>п. Яйва, ул. 6-ой Пятилетки, д. 21: 2025: ТЕП</v>
      </c>
      <c r="K596" s="167" t="s">
        <v>1051</v>
      </c>
      <c r="L596" s="166" t="s">
        <v>2561</v>
      </c>
      <c r="M596" t="str">
        <f t="shared" si="47"/>
        <v>п. Яйва, ул. 6-ой Пятилетки, д. 21: ТЕП</v>
      </c>
      <c r="N596" s="166" t="e">
        <f>VLOOKUP(M596,#REF!,2,0)</f>
        <v>#REF!</v>
      </c>
      <c r="O596" t="e">
        <f t="shared" si="43"/>
        <v>#REF!</v>
      </c>
    </row>
    <row r="597" spans="1:15" x14ac:dyDescent="0.25">
      <c r="A597" s="2">
        <f t="shared" si="44"/>
        <v>596</v>
      </c>
      <c r="B597" s="81" t="s">
        <v>1077</v>
      </c>
      <c r="C597" t="s">
        <v>368</v>
      </c>
      <c r="D597" s="1" t="s">
        <v>144</v>
      </c>
      <c r="E597" s="166">
        <v>46022</v>
      </c>
      <c r="F597" s="166"/>
      <c r="G597" t="s">
        <v>1076</v>
      </c>
      <c r="H597" t="s">
        <v>1076</v>
      </c>
      <c r="I597" t="str">
        <f t="shared" si="45"/>
        <v>2025: Александровский муниципальный округ Пермского края: п. Яйва, ул. 6-ой Пятилетки, д. 21</v>
      </c>
      <c r="J597" t="str">
        <f t="shared" si="46"/>
        <v>п. Яйва, ул. 6-ой Пятилетки, д. 21: 2025: ХВС</v>
      </c>
      <c r="K597" s="167" t="s">
        <v>1051</v>
      </c>
      <c r="L597" s="166" t="s">
        <v>2561</v>
      </c>
      <c r="M597" t="str">
        <f t="shared" si="47"/>
        <v>п. Яйва, ул. 6-ой Пятилетки, д. 21: ХВС</v>
      </c>
      <c r="N597" s="166" t="e">
        <f>VLOOKUP(M597,#REF!,2,0)</f>
        <v>#REF!</v>
      </c>
      <c r="O597" t="e">
        <f t="shared" si="43"/>
        <v>#REF!</v>
      </c>
    </row>
    <row r="598" spans="1:15" x14ac:dyDescent="0.25">
      <c r="A598" s="2">
        <f t="shared" si="44"/>
        <v>597</v>
      </c>
      <c r="B598" s="81" t="s">
        <v>1077</v>
      </c>
      <c r="C598" t="s">
        <v>368</v>
      </c>
      <c r="D598" s="1" t="s">
        <v>159</v>
      </c>
      <c r="E598" s="166">
        <v>46022</v>
      </c>
      <c r="F598" s="166"/>
      <c r="G598" t="s">
        <v>1076</v>
      </c>
      <c r="H598" t="s">
        <v>1076</v>
      </c>
      <c r="I598" t="str">
        <f t="shared" si="45"/>
        <v>2025: Александровский муниципальный округ Пермского края: п. Яйва, ул. 6-ой Пятилетки, д. 21</v>
      </c>
      <c r="J598" t="str">
        <f t="shared" si="46"/>
        <v>п. Яйва, ул. 6-ой Пятилетки, д. 21: 2025: ВОД</v>
      </c>
      <c r="K598" s="167" t="s">
        <v>1051</v>
      </c>
      <c r="L598" s="166" t="s">
        <v>2561</v>
      </c>
      <c r="M598" t="str">
        <f t="shared" si="47"/>
        <v>п. Яйва, ул. 6-ой Пятилетки, д. 21: ВОД</v>
      </c>
      <c r="N598" s="166" t="e">
        <f>VLOOKUP(M598,#REF!,2,0)</f>
        <v>#REF!</v>
      </c>
      <c r="O598" t="e">
        <f t="shared" si="43"/>
        <v>#REF!</v>
      </c>
    </row>
    <row r="599" spans="1:15" x14ac:dyDescent="0.25">
      <c r="A599" s="2">
        <f t="shared" si="44"/>
        <v>598</v>
      </c>
      <c r="B599" s="81" t="s">
        <v>1077</v>
      </c>
      <c r="C599" t="s">
        <v>368</v>
      </c>
      <c r="D599" s="1" t="s">
        <v>248</v>
      </c>
      <c r="E599" s="166">
        <v>46022</v>
      </c>
      <c r="F599" s="166"/>
      <c r="G599" t="s">
        <v>1076</v>
      </c>
      <c r="H599" t="s">
        <v>1076</v>
      </c>
      <c r="I599" t="str">
        <f t="shared" si="45"/>
        <v>2025: Александровский муниципальный округ Пермского края: п. Яйва, ул. 6-ой Пятилетки, д. 21</v>
      </c>
      <c r="J599" t="str">
        <f t="shared" si="46"/>
        <v>п. Яйва, ул. 6-ой Пятилетки, д. 21: 2025: РК</v>
      </c>
      <c r="K599" s="167" t="s">
        <v>1051</v>
      </c>
      <c r="L599" s="166" t="s">
        <v>2561</v>
      </c>
      <c r="M599" t="str">
        <f t="shared" si="47"/>
        <v>п. Яйва, ул. 6-ой Пятилетки, д. 21: РК</v>
      </c>
      <c r="N599" s="166" t="e">
        <f>VLOOKUP(M599,#REF!,2,0)</f>
        <v>#REF!</v>
      </c>
      <c r="O599" t="e">
        <f t="shared" si="43"/>
        <v>#REF!</v>
      </c>
    </row>
    <row r="600" spans="1:15" x14ac:dyDescent="0.25">
      <c r="A600" s="2">
        <f t="shared" si="44"/>
        <v>599</v>
      </c>
      <c r="B600" s="81" t="s">
        <v>1077</v>
      </c>
      <c r="C600" t="s">
        <v>487</v>
      </c>
      <c r="D600" s="1" t="s">
        <v>248</v>
      </c>
      <c r="E600" s="166">
        <v>46022</v>
      </c>
      <c r="F600" s="166"/>
      <c r="G600" t="s">
        <v>1076</v>
      </c>
      <c r="H600" t="s">
        <v>1076</v>
      </c>
      <c r="I600" t="str">
        <f t="shared" si="45"/>
        <v>2025: Александровский муниципальный округ Пермского края: п. Яйва, ул. Заводская, д. 50</v>
      </c>
      <c r="J600" t="str">
        <f t="shared" si="46"/>
        <v>п. Яйва, ул. Заводская, д. 50: 2025: РК</v>
      </c>
      <c r="K600" s="167" t="s">
        <v>1051</v>
      </c>
      <c r="L600" s="166" t="s">
        <v>2561</v>
      </c>
      <c r="M600" t="str">
        <f t="shared" si="47"/>
        <v>п. Яйва, ул. Заводская, д. 50: РК</v>
      </c>
      <c r="N600" s="166" t="e">
        <f>VLOOKUP(M600,#REF!,2,0)</f>
        <v>#REF!</v>
      </c>
      <c r="O600" t="e">
        <f t="shared" si="43"/>
        <v>#REF!</v>
      </c>
    </row>
    <row r="601" spans="1:15" x14ac:dyDescent="0.25">
      <c r="A601" s="2">
        <f t="shared" si="44"/>
        <v>600</v>
      </c>
      <c r="B601" s="81" t="s">
        <v>1078</v>
      </c>
      <c r="C601" t="s">
        <v>249</v>
      </c>
      <c r="D601" s="1" t="s">
        <v>296</v>
      </c>
      <c r="E601" s="166">
        <v>46022</v>
      </c>
      <c r="F601" s="166"/>
      <c r="G601" t="s">
        <v>1076</v>
      </c>
      <c r="H601" t="s">
        <v>1076</v>
      </c>
      <c r="I601" t="str">
        <f t="shared" si="45"/>
        <v>2025: Березовский муниципальный округ Пермского края: с. Березовка, ул. Советская, д. 48</v>
      </c>
      <c r="J601" t="str">
        <f t="shared" si="46"/>
        <v>с. Березовка, ул. Советская, д. 48: 2025: РФ</v>
      </c>
      <c r="K601" s="167" t="s">
        <v>1051</v>
      </c>
      <c r="L601" s="166" t="s">
        <v>2561</v>
      </c>
      <c r="M601" t="str">
        <f t="shared" si="47"/>
        <v>с. Березовка, ул. Советская, д. 48: РФ</v>
      </c>
      <c r="N601" s="166" t="e">
        <f>VLOOKUP(M601,#REF!,2,0)</f>
        <v>#REF!</v>
      </c>
      <c r="O601" t="e">
        <f t="shared" si="43"/>
        <v>#REF!</v>
      </c>
    </row>
    <row r="602" spans="1:15" x14ac:dyDescent="0.25">
      <c r="A602" s="2">
        <f t="shared" si="44"/>
        <v>601</v>
      </c>
      <c r="B602" s="81" t="s">
        <v>1079</v>
      </c>
      <c r="C602" t="s">
        <v>369</v>
      </c>
      <c r="D602" s="1" t="s">
        <v>117</v>
      </c>
      <c r="E602" s="166">
        <v>46022</v>
      </c>
      <c r="F602" s="166"/>
      <c r="G602" t="s">
        <v>1076</v>
      </c>
      <c r="H602" t="s">
        <v>1076</v>
      </c>
      <c r="I602" t="str">
        <f t="shared" si="45"/>
        <v>2025: Верещагинский городской округ Пермского края: г. Верещагино, ул. Почтовая, д. 2</v>
      </c>
      <c r="J602" t="str">
        <f t="shared" si="46"/>
        <v>г. Верещагино, ул. Почтовая, д. 2: 2025: ТЕП</v>
      </c>
      <c r="K602" s="167" t="s">
        <v>1052</v>
      </c>
      <c r="L602" s="166" t="s">
        <v>2561</v>
      </c>
      <c r="M602" t="str">
        <f t="shared" si="47"/>
        <v>г. Верещагино, ул. Почтовая, д. 2: ТЕП</v>
      </c>
      <c r="N602" s="166" t="e">
        <f>VLOOKUP(M602,#REF!,2,0)</f>
        <v>#REF!</v>
      </c>
      <c r="O602" t="e">
        <f t="shared" si="43"/>
        <v>#REF!</v>
      </c>
    </row>
    <row r="603" spans="1:15" x14ac:dyDescent="0.25">
      <c r="A603" s="2">
        <f t="shared" si="44"/>
        <v>602</v>
      </c>
      <c r="B603" s="81" t="s">
        <v>1079</v>
      </c>
      <c r="C603" t="s">
        <v>369</v>
      </c>
      <c r="D603" s="1" t="s">
        <v>144</v>
      </c>
      <c r="E603" s="166">
        <v>46022</v>
      </c>
      <c r="F603" s="166"/>
      <c r="G603" t="s">
        <v>1076</v>
      </c>
      <c r="H603" t="s">
        <v>1076</v>
      </c>
      <c r="I603" t="str">
        <f t="shared" si="45"/>
        <v>2025: Верещагинский городской округ Пермского края: г. Верещагино, ул. Почтовая, д. 2</v>
      </c>
      <c r="J603" t="str">
        <f t="shared" si="46"/>
        <v>г. Верещагино, ул. Почтовая, д. 2: 2025: ХВС</v>
      </c>
      <c r="K603" s="167" t="s">
        <v>1052</v>
      </c>
      <c r="L603" s="166" t="s">
        <v>2561</v>
      </c>
      <c r="M603" t="str">
        <f t="shared" si="47"/>
        <v>г. Верещагино, ул. Почтовая, д. 2: ХВС</v>
      </c>
      <c r="N603" s="166" t="e">
        <f>VLOOKUP(M603,#REF!,2,0)</f>
        <v>#REF!</v>
      </c>
      <c r="O603" t="e">
        <f t="shared" si="43"/>
        <v>#REF!</v>
      </c>
    </row>
    <row r="604" spans="1:15" x14ac:dyDescent="0.25">
      <c r="A604" s="2">
        <f t="shared" si="44"/>
        <v>603</v>
      </c>
      <c r="B604" s="81" t="s">
        <v>1079</v>
      </c>
      <c r="C604" t="s">
        <v>369</v>
      </c>
      <c r="D604" s="1" t="s">
        <v>159</v>
      </c>
      <c r="E604" s="166">
        <v>46022</v>
      </c>
      <c r="F604" s="166"/>
      <c r="G604" t="s">
        <v>1076</v>
      </c>
      <c r="H604" t="s">
        <v>1076</v>
      </c>
      <c r="I604" t="str">
        <f t="shared" si="45"/>
        <v>2025: Верещагинский городской округ Пермского края: г. Верещагино, ул. Почтовая, д. 2</v>
      </c>
      <c r="J604" t="str">
        <f t="shared" si="46"/>
        <v>г. Верещагино, ул. Почтовая, д. 2: 2025: ВОД</v>
      </c>
      <c r="K604" s="167" t="s">
        <v>1052</v>
      </c>
      <c r="L604" s="166" t="s">
        <v>2561</v>
      </c>
      <c r="M604" t="str">
        <f t="shared" si="47"/>
        <v>г. Верещагино, ул. Почтовая, д. 2: ВОД</v>
      </c>
      <c r="N604" s="166" t="e">
        <f>VLOOKUP(M604,#REF!,2,0)</f>
        <v>#REF!</v>
      </c>
      <c r="O604" t="e">
        <f t="shared" si="43"/>
        <v>#REF!</v>
      </c>
    </row>
    <row r="605" spans="1:15" x14ac:dyDescent="0.25">
      <c r="A605" s="2">
        <f t="shared" si="44"/>
        <v>604</v>
      </c>
      <c r="B605" s="81" t="s">
        <v>1079</v>
      </c>
      <c r="C605" t="s">
        <v>369</v>
      </c>
      <c r="D605" s="1" t="s">
        <v>248</v>
      </c>
      <c r="E605" s="166">
        <v>46022</v>
      </c>
      <c r="F605" s="166"/>
      <c r="G605" t="s">
        <v>1076</v>
      </c>
      <c r="H605" t="s">
        <v>1076</v>
      </c>
      <c r="I605" t="str">
        <f t="shared" si="45"/>
        <v>2025: Верещагинский городской округ Пермского края: г. Верещагино, ул. Почтовая, д. 2</v>
      </c>
      <c r="J605" t="str">
        <f t="shared" si="46"/>
        <v>г. Верещагино, ул. Почтовая, д. 2: 2025: РК</v>
      </c>
      <c r="K605" s="167" t="s">
        <v>1052</v>
      </c>
      <c r="L605" s="166" t="s">
        <v>2561</v>
      </c>
      <c r="M605" t="str">
        <f t="shared" si="47"/>
        <v>г. Верещагино, ул. Почтовая, д. 2: РК</v>
      </c>
      <c r="N605" s="166" t="e">
        <f>VLOOKUP(M605,#REF!,2,0)</f>
        <v>#REF!</v>
      </c>
      <c r="O605" t="e">
        <f t="shared" si="43"/>
        <v>#REF!</v>
      </c>
    </row>
    <row r="606" spans="1:15" x14ac:dyDescent="0.25">
      <c r="A606" s="2">
        <f t="shared" si="44"/>
        <v>605</v>
      </c>
      <c r="B606" s="81" t="s">
        <v>1079</v>
      </c>
      <c r="C606" t="s">
        <v>306</v>
      </c>
      <c r="D606" s="1" t="s">
        <v>63</v>
      </c>
      <c r="E606" s="166">
        <v>46022</v>
      </c>
      <c r="F606" s="166"/>
      <c r="G606" t="s">
        <v>1076</v>
      </c>
      <c r="H606" t="s">
        <v>1076</v>
      </c>
      <c r="I606" t="str">
        <f t="shared" si="45"/>
        <v>2025: Верещагинский городской округ Пермского края: г. Верещагино, ул. Пролетарская, д. 44</v>
      </c>
      <c r="J606" t="str">
        <f t="shared" si="46"/>
        <v>г. Верещагино, ул. Пролетарская, д. 44: 2025: ЭЛ</v>
      </c>
      <c r="K606" s="167" t="s">
        <v>1051</v>
      </c>
      <c r="L606" s="166" t="s">
        <v>2561</v>
      </c>
      <c r="M606" t="str">
        <f t="shared" si="47"/>
        <v>г. Верещагино, ул. Пролетарская, д. 44: ЭЛ</v>
      </c>
      <c r="N606" s="166" t="e">
        <f>VLOOKUP(M606,#REF!,2,0)</f>
        <v>#REF!</v>
      </c>
      <c r="O606" t="e">
        <f t="shared" si="43"/>
        <v>#REF!</v>
      </c>
    </row>
    <row r="607" spans="1:15" x14ac:dyDescent="0.25">
      <c r="A607" s="2">
        <f t="shared" si="44"/>
        <v>606</v>
      </c>
      <c r="B607" s="81" t="s">
        <v>1079</v>
      </c>
      <c r="C607" t="s">
        <v>306</v>
      </c>
      <c r="D607" s="1" t="s">
        <v>117</v>
      </c>
      <c r="E607" s="166">
        <v>46022</v>
      </c>
      <c r="F607" s="166"/>
      <c r="G607" t="s">
        <v>1076</v>
      </c>
      <c r="H607" t="s">
        <v>1076</v>
      </c>
      <c r="I607" t="str">
        <f t="shared" si="45"/>
        <v>2025: Верещагинский городской округ Пермского края: г. Верещагино, ул. Пролетарская, д. 44</v>
      </c>
      <c r="J607" t="str">
        <f t="shared" si="46"/>
        <v>г. Верещагино, ул. Пролетарская, д. 44: 2025: ТЕП</v>
      </c>
      <c r="K607" s="167" t="s">
        <v>1051</v>
      </c>
      <c r="L607" s="166" t="s">
        <v>2561</v>
      </c>
      <c r="M607" t="str">
        <f t="shared" si="47"/>
        <v>г. Верещагино, ул. Пролетарская, д. 44: ТЕП</v>
      </c>
      <c r="N607" s="166" t="e">
        <f>VLOOKUP(M607,#REF!,2,0)</f>
        <v>#REF!</v>
      </c>
      <c r="O607" t="e">
        <f t="shared" si="43"/>
        <v>#REF!</v>
      </c>
    </row>
    <row r="608" spans="1:15" x14ac:dyDescent="0.25">
      <c r="A608" s="2">
        <f t="shared" si="44"/>
        <v>607</v>
      </c>
      <c r="B608" s="81" t="s">
        <v>1079</v>
      </c>
      <c r="C608" t="s">
        <v>306</v>
      </c>
      <c r="D608" s="1" t="s">
        <v>134</v>
      </c>
      <c r="E608" s="166">
        <v>46022</v>
      </c>
      <c r="F608" s="166"/>
      <c r="G608" t="s">
        <v>1076</v>
      </c>
      <c r="H608" t="s">
        <v>1076</v>
      </c>
      <c r="I608" t="str">
        <f t="shared" si="45"/>
        <v>2025: Верещагинский городской округ Пермского края: г. Верещагино, ул. Пролетарская, д. 44</v>
      </c>
      <c r="J608" t="str">
        <f t="shared" si="46"/>
        <v>г. Верещагино, ул. Пролетарская, д. 44: 2025: ГАЗ</v>
      </c>
      <c r="K608" s="167" t="s">
        <v>1051</v>
      </c>
      <c r="L608" s="166" t="s">
        <v>2561</v>
      </c>
      <c r="M608" t="str">
        <f t="shared" si="47"/>
        <v>г. Верещагино, ул. Пролетарская, д. 44: ГАЗ</v>
      </c>
      <c r="N608" s="166" t="e">
        <f>VLOOKUP(M608,#REF!,2,0)</f>
        <v>#REF!</v>
      </c>
      <c r="O608" t="e">
        <f t="shared" si="43"/>
        <v>#REF!</v>
      </c>
    </row>
    <row r="609" spans="1:15" x14ac:dyDescent="0.25">
      <c r="A609" s="2">
        <f t="shared" si="44"/>
        <v>608</v>
      </c>
      <c r="B609" s="81" t="s">
        <v>1079</v>
      </c>
      <c r="C609" t="s">
        <v>306</v>
      </c>
      <c r="D609" s="1" t="s">
        <v>149</v>
      </c>
      <c r="E609" s="166">
        <v>46022</v>
      </c>
      <c r="F609" s="166"/>
      <c r="G609" t="s">
        <v>1076</v>
      </c>
      <c r="H609" t="s">
        <v>1076</v>
      </c>
      <c r="I609" t="str">
        <f t="shared" si="45"/>
        <v>2025: Верещагинский городской округ Пермского края: г. Верещагино, ул. Пролетарская, д. 44</v>
      </c>
      <c r="J609" t="str">
        <f t="shared" si="46"/>
        <v>г. Верещагино, ул. Пролетарская, д. 44: 2025: ГВС</v>
      </c>
      <c r="K609" s="167" t="s">
        <v>1051</v>
      </c>
      <c r="L609" s="166" t="s">
        <v>2561</v>
      </c>
      <c r="M609" t="str">
        <f t="shared" si="47"/>
        <v>г. Верещагино, ул. Пролетарская, д. 44: ГВС</v>
      </c>
      <c r="N609" s="166" t="e">
        <f>VLOOKUP(M609,#REF!,2,0)</f>
        <v>#REF!</v>
      </c>
      <c r="O609" t="e">
        <f t="shared" si="43"/>
        <v>#REF!</v>
      </c>
    </row>
    <row r="610" spans="1:15" x14ac:dyDescent="0.25">
      <c r="A610" s="2">
        <f t="shared" si="44"/>
        <v>609</v>
      </c>
      <c r="B610" s="81" t="s">
        <v>1079</v>
      </c>
      <c r="C610" t="s">
        <v>306</v>
      </c>
      <c r="D610" s="1" t="s">
        <v>159</v>
      </c>
      <c r="E610" s="166">
        <v>46022</v>
      </c>
      <c r="F610" s="166"/>
      <c r="G610" t="s">
        <v>1076</v>
      </c>
      <c r="H610" t="s">
        <v>1076</v>
      </c>
      <c r="I610" t="str">
        <f t="shared" si="45"/>
        <v>2025: Верещагинский городской округ Пермского края: г. Верещагино, ул. Пролетарская, д. 44</v>
      </c>
      <c r="J610" t="str">
        <f t="shared" si="46"/>
        <v>г. Верещагино, ул. Пролетарская, д. 44: 2025: ВОД</v>
      </c>
      <c r="K610" s="167" t="s">
        <v>1051</v>
      </c>
      <c r="L610" s="166" t="s">
        <v>2561</v>
      </c>
      <c r="M610" t="str">
        <f t="shared" si="47"/>
        <v>г. Верещагино, ул. Пролетарская, д. 44: ВОД</v>
      </c>
      <c r="N610" s="166" t="e">
        <f>VLOOKUP(M610,#REF!,2,0)</f>
        <v>#REF!</v>
      </c>
      <c r="O610" t="e">
        <f t="shared" si="43"/>
        <v>#REF!</v>
      </c>
    </row>
    <row r="611" spans="1:15" x14ac:dyDescent="0.25">
      <c r="A611" s="2">
        <f t="shared" si="44"/>
        <v>610</v>
      </c>
      <c r="B611" s="81" t="s">
        <v>1079</v>
      </c>
      <c r="C611" t="s">
        <v>306</v>
      </c>
      <c r="D611" s="1" t="s">
        <v>296</v>
      </c>
      <c r="E611" s="166">
        <v>46022</v>
      </c>
      <c r="F611" s="166"/>
      <c r="G611" t="s">
        <v>1076</v>
      </c>
      <c r="H611" t="s">
        <v>1076</v>
      </c>
      <c r="I611" t="str">
        <f t="shared" si="45"/>
        <v>2025: Верещагинский городской округ Пермского края: г. Верещагино, ул. Пролетарская, д. 44</v>
      </c>
      <c r="J611" t="str">
        <f t="shared" si="46"/>
        <v>г. Верещагино, ул. Пролетарская, д. 44: 2025: РФ</v>
      </c>
      <c r="K611" s="167" t="s">
        <v>1051</v>
      </c>
      <c r="L611" s="166" t="s">
        <v>2561</v>
      </c>
      <c r="M611" t="str">
        <f t="shared" si="47"/>
        <v>г. Верещагино, ул. Пролетарская, д. 44: РФ</v>
      </c>
      <c r="N611" s="166" t="e">
        <f>VLOOKUP(M611,#REF!,2,0)</f>
        <v>#REF!</v>
      </c>
      <c r="O611" t="e">
        <f t="shared" si="43"/>
        <v>#REF!</v>
      </c>
    </row>
    <row r="612" spans="1:15" x14ac:dyDescent="0.25">
      <c r="A612" s="2">
        <f t="shared" si="44"/>
        <v>611</v>
      </c>
      <c r="B612" s="81" t="s">
        <v>1079</v>
      </c>
      <c r="C612" t="s">
        <v>307</v>
      </c>
      <c r="D612" s="1" t="s">
        <v>63</v>
      </c>
      <c r="E612" s="166">
        <v>46022</v>
      </c>
      <c r="F612" s="166"/>
      <c r="G612" t="s">
        <v>1076</v>
      </c>
      <c r="H612" t="s">
        <v>1076</v>
      </c>
      <c r="I612" t="str">
        <f t="shared" si="45"/>
        <v>2025: Верещагинский городской округ Пермского края: г. Верещагино, ул. Советская, д. 63</v>
      </c>
      <c r="J612" t="str">
        <f t="shared" si="46"/>
        <v>г. Верещагино, ул. Советская, д. 63: 2025: ЭЛ</v>
      </c>
      <c r="K612" s="167" t="s">
        <v>1052</v>
      </c>
      <c r="L612" s="166" t="s">
        <v>2561</v>
      </c>
      <c r="M612" t="str">
        <f t="shared" si="47"/>
        <v>г. Верещагино, ул. Советская, д. 63: ЭЛ</v>
      </c>
      <c r="N612" s="166" t="e">
        <f>VLOOKUP(M612,#REF!,2,0)</f>
        <v>#REF!</v>
      </c>
      <c r="O612" t="e">
        <f t="shared" si="43"/>
        <v>#REF!</v>
      </c>
    </row>
    <row r="613" spans="1:15" x14ac:dyDescent="0.25">
      <c r="A613" s="2">
        <f t="shared" si="44"/>
        <v>612</v>
      </c>
      <c r="B613" s="81" t="s">
        <v>1079</v>
      </c>
      <c r="C613" t="s">
        <v>370</v>
      </c>
      <c r="D613" s="1" t="s">
        <v>117</v>
      </c>
      <c r="E613" s="166">
        <v>46022</v>
      </c>
      <c r="F613" s="166"/>
      <c r="G613" t="s">
        <v>1076</v>
      </c>
      <c r="H613" t="s">
        <v>1076</v>
      </c>
      <c r="I613" t="str">
        <f t="shared" si="45"/>
        <v>2025: Верещагинский городской округ Пермского края: г. Верещагино, ул. Строителей, д. 88</v>
      </c>
      <c r="J613" t="str">
        <f t="shared" si="46"/>
        <v>г. Верещагино, ул. Строителей, д. 88: 2025: ТЕП</v>
      </c>
      <c r="K613" s="167" t="s">
        <v>1052</v>
      </c>
      <c r="L613" s="166" t="s">
        <v>2561</v>
      </c>
      <c r="M613" t="str">
        <f t="shared" si="47"/>
        <v>г. Верещагино, ул. Строителей, д. 88: ТЕП</v>
      </c>
      <c r="N613" s="166" t="e">
        <f>VLOOKUP(M613,#REF!,2,0)</f>
        <v>#REF!</v>
      </c>
      <c r="O613" t="e">
        <f t="shared" si="43"/>
        <v>#REF!</v>
      </c>
    </row>
    <row r="614" spans="1:15" x14ac:dyDescent="0.25">
      <c r="A614" s="2">
        <f t="shared" si="44"/>
        <v>613</v>
      </c>
      <c r="B614" s="81" t="s">
        <v>1079</v>
      </c>
      <c r="C614" t="s">
        <v>370</v>
      </c>
      <c r="D614" s="1" t="s">
        <v>144</v>
      </c>
      <c r="E614" s="166">
        <v>46022</v>
      </c>
      <c r="F614" s="166"/>
      <c r="G614" t="s">
        <v>1076</v>
      </c>
      <c r="H614" t="s">
        <v>1076</v>
      </c>
      <c r="I614" t="str">
        <f t="shared" si="45"/>
        <v>2025: Верещагинский городской округ Пермского края: г. Верещагино, ул. Строителей, д. 88</v>
      </c>
      <c r="J614" t="str">
        <f t="shared" si="46"/>
        <v>г. Верещагино, ул. Строителей, д. 88: 2025: ХВС</v>
      </c>
      <c r="K614" s="167" t="s">
        <v>1052</v>
      </c>
      <c r="L614" s="166" t="s">
        <v>2561</v>
      </c>
      <c r="M614" t="str">
        <f t="shared" si="47"/>
        <v>г. Верещагино, ул. Строителей, д. 88: ХВС</v>
      </c>
      <c r="N614" s="166" t="e">
        <f>VLOOKUP(M614,#REF!,2,0)</f>
        <v>#REF!</v>
      </c>
      <c r="O614" t="e">
        <f t="shared" si="43"/>
        <v>#REF!</v>
      </c>
    </row>
    <row r="615" spans="1:15" x14ac:dyDescent="0.25">
      <c r="A615" s="2">
        <f t="shared" si="44"/>
        <v>614</v>
      </c>
      <c r="B615" s="81" t="s">
        <v>1079</v>
      </c>
      <c r="C615" t="s">
        <v>370</v>
      </c>
      <c r="D615" s="1" t="s">
        <v>159</v>
      </c>
      <c r="E615" s="166">
        <v>46022</v>
      </c>
      <c r="F615" s="166"/>
      <c r="G615" t="s">
        <v>1076</v>
      </c>
      <c r="H615" t="s">
        <v>1076</v>
      </c>
      <c r="I615" t="str">
        <f t="shared" si="45"/>
        <v>2025: Верещагинский городской округ Пермского края: г. Верещагино, ул. Строителей, д. 88</v>
      </c>
      <c r="J615" t="str">
        <f t="shared" si="46"/>
        <v>г. Верещагино, ул. Строителей, д. 88: 2025: ВОД</v>
      </c>
      <c r="K615" s="167" t="s">
        <v>1052</v>
      </c>
      <c r="L615" s="166" t="s">
        <v>2561</v>
      </c>
      <c r="M615" t="str">
        <f t="shared" si="47"/>
        <v>г. Верещагино, ул. Строителей, д. 88: ВОД</v>
      </c>
      <c r="N615" s="166" t="e">
        <f>VLOOKUP(M615,#REF!,2,0)</f>
        <v>#REF!</v>
      </c>
      <c r="O615" t="e">
        <f t="shared" si="43"/>
        <v>#REF!</v>
      </c>
    </row>
    <row r="616" spans="1:15" x14ac:dyDescent="0.25">
      <c r="A616" s="2">
        <f t="shared" si="44"/>
        <v>615</v>
      </c>
      <c r="B616" s="81" t="s">
        <v>1079</v>
      </c>
      <c r="C616" t="s">
        <v>370</v>
      </c>
      <c r="D616" s="1" t="s">
        <v>248</v>
      </c>
      <c r="E616" s="166">
        <v>46022</v>
      </c>
      <c r="F616" s="166"/>
      <c r="G616" t="s">
        <v>1076</v>
      </c>
      <c r="H616" t="s">
        <v>1076</v>
      </c>
      <c r="I616" t="str">
        <f t="shared" si="45"/>
        <v>2025: Верещагинский городской округ Пермского края: г. Верещагино, ул. Строителей, д. 88</v>
      </c>
      <c r="J616" t="str">
        <f t="shared" si="46"/>
        <v>г. Верещагино, ул. Строителей, д. 88: 2025: РК</v>
      </c>
      <c r="K616" s="167" t="s">
        <v>1052</v>
      </c>
      <c r="L616" s="166" t="s">
        <v>2561</v>
      </c>
      <c r="M616" t="str">
        <f t="shared" si="47"/>
        <v>г. Верещагино, ул. Строителей, д. 88: РК</v>
      </c>
      <c r="N616" s="166" t="e">
        <f>VLOOKUP(M616,#REF!,2,0)</f>
        <v>#REF!</v>
      </c>
      <c r="O616" t="e">
        <f t="shared" si="43"/>
        <v>#REF!</v>
      </c>
    </row>
    <row r="617" spans="1:15" x14ac:dyDescent="0.25">
      <c r="A617" s="2">
        <f t="shared" si="44"/>
        <v>616</v>
      </c>
      <c r="B617" s="81" t="s">
        <v>1079</v>
      </c>
      <c r="C617" t="s">
        <v>370</v>
      </c>
      <c r="D617" s="1" t="s">
        <v>280</v>
      </c>
      <c r="E617" s="166">
        <v>46022</v>
      </c>
      <c r="F617" s="166"/>
      <c r="G617" t="s">
        <v>1076</v>
      </c>
      <c r="H617" t="s">
        <v>1076</v>
      </c>
      <c r="I617" t="str">
        <f t="shared" si="45"/>
        <v>2025: Верещагинский городской округ Пермского края: г. Верещагино, ул. Строителей, д. 88</v>
      </c>
      <c r="J617" t="str">
        <f t="shared" si="46"/>
        <v>г. Верещагино, ул. Строителей, д. 88: 2025: Рфа</v>
      </c>
      <c r="K617" s="167" t="s">
        <v>1052</v>
      </c>
      <c r="L617" s="166" t="s">
        <v>2561</v>
      </c>
      <c r="M617" t="str">
        <f t="shared" si="47"/>
        <v>г. Верещагино, ул. Строителей, д. 88: Рфа</v>
      </c>
      <c r="N617" s="166" t="e">
        <f>VLOOKUP(M617,#REF!,2,0)</f>
        <v>#REF!</v>
      </c>
      <c r="O617" t="e">
        <f t="shared" si="43"/>
        <v>#REF!</v>
      </c>
    </row>
    <row r="618" spans="1:15" x14ac:dyDescent="0.25">
      <c r="A618" s="2">
        <f t="shared" si="44"/>
        <v>617</v>
      </c>
      <c r="B618" s="81" t="s">
        <v>1080</v>
      </c>
      <c r="C618" t="s">
        <v>2</v>
      </c>
      <c r="D618" s="1" t="s">
        <v>63</v>
      </c>
      <c r="E618" s="166">
        <v>46022</v>
      </c>
      <c r="F618" s="166"/>
      <c r="G618" t="s">
        <v>1076</v>
      </c>
      <c r="H618" t="s">
        <v>1076</v>
      </c>
      <c r="I618" t="str">
        <f t="shared" si="45"/>
        <v>2025: Гайнский муниципальный округ Пермского края: п. Гайны, ул. Советская, д. 15</v>
      </c>
      <c r="J618" t="str">
        <f t="shared" si="46"/>
        <v>п. Гайны, ул. Советская, д. 15: 2025: ЭЛ</v>
      </c>
      <c r="K618" s="167" t="s">
        <v>1051</v>
      </c>
      <c r="L618" s="166" t="s">
        <v>2561</v>
      </c>
      <c r="M618" t="str">
        <f t="shared" si="47"/>
        <v>п. Гайны, ул. Советская, д. 15: ЭЛ</v>
      </c>
      <c r="N618" s="166" t="e">
        <f>VLOOKUP(M618,#REF!,2,0)</f>
        <v>#REF!</v>
      </c>
      <c r="O618" t="e">
        <f t="shared" si="43"/>
        <v>#REF!</v>
      </c>
    </row>
    <row r="619" spans="1:15" x14ac:dyDescent="0.25">
      <c r="A619" s="2">
        <f t="shared" si="44"/>
        <v>618</v>
      </c>
      <c r="B619" s="81" t="s">
        <v>1080</v>
      </c>
      <c r="C619" t="s">
        <v>2</v>
      </c>
      <c r="D619" s="1" t="s">
        <v>159</v>
      </c>
      <c r="E619" s="166">
        <v>46022</v>
      </c>
      <c r="F619" s="166"/>
      <c r="G619" t="s">
        <v>1076</v>
      </c>
      <c r="H619" t="s">
        <v>1076</v>
      </c>
      <c r="I619" t="str">
        <f t="shared" si="45"/>
        <v>2025: Гайнский муниципальный округ Пермского края: п. Гайны, ул. Советская, д. 15</v>
      </c>
      <c r="J619" t="str">
        <f t="shared" si="46"/>
        <v>п. Гайны, ул. Советская, д. 15: 2025: ВОД</v>
      </c>
      <c r="K619" s="167" t="s">
        <v>1051</v>
      </c>
      <c r="L619" s="166" t="s">
        <v>2561</v>
      </c>
      <c r="M619" t="str">
        <f t="shared" si="47"/>
        <v>п. Гайны, ул. Советская, д. 15: ВОД</v>
      </c>
      <c r="N619" s="166" t="e">
        <f>VLOOKUP(M619,#REF!,2,0)</f>
        <v>#REF!</v>
      </c>
      <c r="O619" t="e">
        <f t="shared" si="43"/>
        <v>#REF!</v>
      </c>
    </row>
    <row r="620" spans="1:15" x14ac:dyDescent="0.25">
      <c r="A620" s="2">
        <f t="shared" si="44"/>
        <v>619</v>
      </c>
      <c r="B620" s="81" t="s">
        <v>1081</v>
      </c>
      <c r="C620" t="s">
        <v>488</v>
      </c>
      <c r="D620" s="1" t="s">
        <v>248</v>
      </c>
      <c r="E620" s="166">
        <v>46022</v>
      </c>
      <c r="F620" s="166"/>
      <c r="G620" t="s">
        <v>1076</v>
      </c>
      <c r="H620" t="s">
        <v>1076</v>
      </c>
      <c r="I620" t="str">
        <f t="shared" si="45"/>
        <v>2025: Горнозаводской городской округ Пермского края: г. Горнозаводск, ул. Школьная, д. 17</v>
      </c>
      <c r="J620" t="str">
        <f t="shared" si="46"/>
        <v>г. Горнозаводск, ул. Школьная, д. 17: 2025: РК</v>
      </c>
      <c r="K620" s="167" t="s">
        <v>1051</v>
      </c>
      <c r="L620" s="166" t="s">
        <v>2561</v>
      </c>
      <c r="M620" t="str">
        <f t="shared" si="47"/>
        <v>г. Горнозаводск, ул. Школьная, д. 17: РК</v>
      </c>
      <c r="N620" s="166" t="e">
        <f>VLOOKUP(M620,#REF!,2,0)</f>
        <v>#REF!</v>
      </c>
      <c r="O620" t="e">
        <f t="shared" si="43"/>
        <v>#REF!</v>
      </c>
    </row>
    <row r="621" spans="1:15" x14ac:dyDescent="0.25">
      <c r="A621" s="2">
        <f t="shared" si="44"/>
        <v>620</v>
      </c>
      <c r="B621" s="81" t="s">
        <v>1081</v>
      </c>
      <c r="C621" t="s">
        <v>308</v>
      </c>
      <c r="D621" s="1" t="s">
        <v>63</v>
      </c>
      <c r="E621" s="166">
        <v>46022</v>
      </c>
      <c r="F621" s="166"/>
      <c r="G621" t="s">
        <v>1076</v>
      </c>
      <c r="H621" t="s">
        <v>1076</v>
      </c>
      <c r="I621" t="str">
        <f t="shared" si="45"/>
        <v>2025: Горнозаводской городской округ Пермского края: п. Сараны, ул. Кирова, д. 14</v>
      </c>
      <c r="J621" t="str">
        <f t="shared" si="46"/>
        <v>п. Сараны, ул. Кирова, д. 14: 2025: ЭЛ</v>
      </c>
      <c r="K621" s="167" t="s">
        <v>1051</v>
      </c>
      <c r="L621" s="166" t="s">
        <v>2561</v>
      </c>
      <c r="M621" t="str">
        <f t="shared" si="47"/>
        <v>п. Сараны, ул. Кирова, д. 14: ЭЛ</v>
      </c>
      <c r="N621" s="166" t="e">
        <f>VLOOKUP(M621,#REF!,2,0)</f>
        <v>#REF!</v>
      </c>
      <c r="O621" t="e">
        <f t="shared" si="43"/>
        <v>#REF!</v>
      </c>
    </row>
    <row r="622" spans="1:15" x14ac:dyDescent="0.25">
      <c r="A622" s="2">
        <f t="shared" si="44"/>
        <v>621</v>
      </c>
      <c r="B622" s="81" t="s">
        <v>1081</v>
      </c>
      <c r="C622" t="s">
        <v>308</v>
      </c>
      <c r="D622" s="1" t="s">
        <v>117</v>
      </c>
      <c r="E622" s="166">
        <v>46022</v>
      </c>
      <c r="F622" s="166"/>
      <c r="G622" t="s">
        <v>1076</v>
      </c>
      <c r="H622" t="s">
        <v>1076</v>
      </c>
      <c r="I622" t="str">
        <f t="shared" si="45"/>
        <v>2025: Горнозаводской городской округ Пермского края: п. Сараны, ул. Кирова, д. 14</v>
      </c>
      <c r="J622" t="str">
        <f t="shared" si="46"/>
        <v>п. Сараны, ул. Кирова, д. 14: 2025: ТЕП</v>
      </c>
      <c r="K622" s="167" t="s">
        <v>1051</v>
      </c>
      <c r="L622" s="166" t="s">
        <v>2561</v>
      </c>
      <c r="M622" t="str">
        <f t="shared" si="47"/>
        <v>п. Сараны, ул. Кирова, д. 14: ТЕП</v>
      </c>
      <c r="N622" s="166" t="e">
        <f>VLOOKUP(M622,#REF!,2,0)</f>
        <v>#REF!</v>
      </c>
      <c r="O622" t="e">
        <f t="shared" si="43"/>
        <v>#REF!</v>
      </c>
    </row>
    <row r="623" spans="1:15" x14ac:dyDescent="0.25">
      <c r="A623" s="2">
        <f t="shared" si="44"/>
        <v>622</v>
      </c>
      <c r="B623" s="81" t="s">
        <v>1081</v>
      </c>
      <c r="C623" t="s">
        <v>308</v>
      </c>
      <c r="D623" s="1" t="s">
        <v>144</v>
      </c>
      <c r="E623" s="166">
        <v>46022</v>
      </c>
      <c r="F623" s="166"/>
      <c r="G623" t="s">
        <v>1076</v>
      </c>
      <c r="H623" t="s">
        <v>1076</v>
      </c>
      <c r="I623" t="str">
        <f t="shared" si="45"/>
        <v>2025: Горнозаводской городской округ Пермского края: п. Сараны, ул. Кирова, д. 14</v>
      </c>
      <c r="J623" t="str">
        <f t="shared" si="46"/>
        <v>п. Сараны, ул. Кирова, д. 14: 2025: ХВС</v>
      </c>
      <c r="K623" s="167" t="s">
        <v>1051</v>
      </c>
      <c r="L623" s="166" t="s">
        <v>2561</v>
      </c>
      <c r="M623" t="str">
        <f t="shared" si="47"/>
        <v>п. Сараны, ул. Кирова, д. 14: ХВС</v>
      </c>
      <c r="N623" s="166" t="e">
        <f>VLOOKUP(M623,#REF!,2,0)</f>
        <v>#REF!</v>
      </c>
      <c r="O623" t="e">
        <f t="shared" si="43"/>
        <v>#REF!</v>
      </c>
    </row>
    <row r="624" spans="1:15" x14ac:dyDescent="0.25">
      <c r="A624" s="2">
        <f t="shared" si="44"/>
        <v>623</v>
      </c>
      <c r="B624" s="81" t="s">
        <v>1081</v>
      </c>
      <c r="C624" t="s">
        <v>308</v>
      </c>
      <c r="D624" s="1" t="s">
        <v>296</v>
      </c>
      <c r="E624" s="166">
        <v>46022</v>
      </c>
      <c r="F624" s="166"/>
      <c r="G624" t="s">
        <v>1076</v>
      </c>
      <c r="H624" t="s">
        <v>1076</v>
      </c>
      <c r="I624" t="str">
        <f t="shared" si="45"/>
        <v>2025: Горнозаводской городской округ Пермского края: п. Сараны, ул. Кирова, д. 14</v>
      </c>
      <c r="J624" t="str">
        <f t="shared" si="46"/>
        <v>п. Сараны, ул. Кирова, д. 14: 2025: РФ</v>
      </c>
      <c r="K624" s="167" t="s">
        <v>1051</v>
      </c>
      <c r="L624" s="166" t="s">
        <v>2561</v>
      </c>
      <c r="M624" t="str">
        <f t="shared" si="47"/>
        <v>п. Сараны, ул. Кирова, д. 14: РФ</v>
      </c>
      <c r="N624" s="166" t="e">
        <f>VLOOKUP(M624,#REF!,2,0)</f>
        <v>#REF!</v>
      </c>
      <c r="O624" t="e">
        <f t="shared" si="43"/>
        <v>#REF!</v>
      </c>
    </row>
    <row r="625" spans="1:15" x14ac:dyDescent="0.25">
      <c r="A625" s="2">
        <f t="shared" si="44"/>
        <v>624</v>
      </c>
      <c r="B625" s="81" t="s">
        <v>1081</v>
      </c>
      <c r="C625" t="s">
        <v>489</v>
      </c>
      <c r="D625" s="1" t="s">
        <v>248</v>
      </c>
      <c r="E625" s="166">
        <v>46022</v>
      </c>
      <c r="F625" s="166"/>
      <c r="G625" t="s">
        <v>1076</v>
      </c>
      <c r="H625" t="s">
        <v>1076</v>
      </c>
      <c r="I625" t="str">
        <f t="shared" si="45"/>
        <v>2025: Горнозаводской городской округ Пермского края: п. Теплая Гора, ул. Доменная, д. 19А</v>
      </c>
      <c r="J625" t="str">
        <f t="shared" si="46"/>
        <v>п. Теплая Гора, ул. Доменная, д. 19А: 2025: РК</v>
      </c>
      <c r="K625" s="167" t="s">
        <v>1051</v>
      </c>
      <c r="L625" s="166" t="s">
        <v>2561</v>
      </c>
      <c r="M625" t="str">
        <f t="shared" si="47"/>
        <v>п. Теплая Гора, ул. Доменная, д. 19А: РК</v>
      </c>
      <c r="N625" s="166" t="e">
        <f>VLOOKUP(M625,#REF!,2,0)</f>
        <v>#REF!</v>
      </c>
      <c r="O625" t="e">
        <f t="shared" si="43"/>
        <v>#REF!</v>
      </c>
    </row>
    <row r="626" spans="1:15" x14ac:dyDescent="0.25">
      <c r="A626" s="2">
        <f t="shared" si="44"/>
        <v>625</v>
      </c>
      <c r="B626" s="81" t="s">
        <v>1852</v>
      </c>
      <c r="C626" t="s">
        <v>260</v>
      </c>
      <c r="D626" s="1" t="s">
        <v>280</v>
      </c>
      <c r="E626" s="166">
        <v>46022</v>
      </c>
      <c r="F626" s="166"/>
      <c r="G626" t="s">
        <v>1076</v>
      </c>
      <c r="H626" t="s">
        <v>1076</v>
      </c>
      <c r="I626" t="str">
        <f t="shared" si="45"/>
        <v>2025: Пермский городской округ, город Пермь: г. Пермь, б-р Гагарина, д. 25</v>
      </c>
      <c r="J626" t="str">
        <f t="shared" si="46"/>
        <v>г. Пермь, б-р Гагарина, д. 25: 2025: Рфа</v>
      </c>
      <c r="K626" s="167" t="s">
        <v>1051</v>
      </c>
      <c r="L626" s="166" t="s">
        <v>2561</v>
      </c>
      <c r="M626" t="str">
        <f t="shared" si="47"/>
        <v>г. Пермь, б-р Гагарина, д. 25: Рфа</v>
      </c>
      <c r="N626" s="166" t="e">
        <f>VLOOKUP(M626,#REF!,2,0)</f>
        <v>#REF!</v>
      </c>
      <c r="O626" t="e">
        <f t="shared" si="43"/>
        <v>#REF!</v>
      </c>
    </row>
    <row r="627" spans="1:15" x14ac:dyDescent="0.25">
      <c r="A627" s="2">
        <f t="shared" si="44"/>
        <v>626</v>
      </c>
      <c r="B627" s="81" t="s">
        <v>1852</v>
      </c>
      <c r="C627" t="s">
        <v>424</v>
      </c>
      <c r="D627" s="1" t="s">
        <v>144</v>
      </c>
      <c r="E627" s="166">
        <v>46022</v>
      </c>
      <c r="F627" s="166"/>
      <c r="G627" t="s">
        <v>1076</v>
      </c>
      <c r="H627" t="s">
        <v>1076</v>
      </c>
      <c r="I627" t="str">
        <f t="shared" si="45"/>
        <v>2025: Пермский городской округ, город Пермь: г. Пермь, б-р Гагарина, д. 93/2</v>
      </c>
      <c r="J627" t="str">
        <f t="shared" si="46"/>
        <v>г. Пермь, б-р Гагарина, д. 93/2: 2025: ХВС</v>
      </c>
      <c r="K627" s="167" t="s">
        <v>1052</v>
      </c>
      <c r="L627" s="166" t="s">
        <v>2561</v>
      </c>
      <c r="M627" t="str">
        <f t="shared" si="47"/>
        <v>г. Пермь, б-р Гагарина, д. 93/2: ХВС</v>
      </c>
      <c r="N627" s="166" t="e">
        <f>VLOOKUP(M627,#REF!,2,0)</f>
        <v>#REF!</v>
      </c>
      <c r="O627" t="e">
        <f t="shared" si="43"/>
        <v>#REF!</v>
      </c>
    </row>
    <row r="628" spans="1:15" x14ac:dyDescent="0.25">
      <c r="A628" s="2">
        <f t="shared" si="44"/>
        <v>627</v>
      </c>
      <c r="B628" s="81" t="s">
        <v>1852</v>
      </c>
      <c r="C628" t="s">
        <v>339</v>
      </c>
      <c r="D628" s="1" t="s">
        <v>63</v>
      </c>
      <c r="E628" s="166">
        <v>46022</v>
      </c>
      <c r="F628" s="166"/>
      <c r="G628" t="s">
        <v>1076</v>
      </c>
      <c r="H628" t="s">
        <v>1076</v>
      </c>
      <c r="I628" t="str">
        <f t="shared" si="45"/>
        <v>2025: Пермский городской округ, город Пермь: г. Пермь, пр-т Комсомольский, д. 32</v>
      </c>
      <c r="J628" t="str">
        <f t="shared" si="46"/>
        <v>г. Пермь, пр-т Комсомольский, д. 32: 2025: ЭЛ</v>
      </c>
      <c r="K628" s="167" t="s">
        <v>1051</v>
      </c>
      <c r="L628" s="166" t="s">
        <v>2561</v>
      </c>
      <c r="M628" t="str">
        <f t="shared" si="47"/>
        <v>г. Пермь, пр-т Комсомольский, д. 32: ЭЛ</v>
      </c>
      <c r="N628" s="166" t="e">
        <f>VLOOKUP(M628,#REF!,2,0)</f>
        <v>#REF!</v>
      </c>
      <c r="O628" t="e">
        <f t="shared" si="43"/>
        <v>#REF!</v>
      </c>
    </row>
    <row r="629" spans="1:15" x14ac:dyDescent="0.25">
      <c r="A629" s="2">
        <f t="shared" si="44"/>
        <v>628</v>
      </c>
      <c r="B629" s="81" t="s">
        <v>1852</v>
      </c>
      <c r="C629" t="s">
        <v>339</v>
      </c>
      <c r="D629" s="1" t="s">
        <v>117</v>
      </c>
      <c r="E629" s="166">
        <v>46022</v>
      </c>
      <c r="F629" s="166"/>
      <c r="G629" t="s">
        <v>1076</v>
      </c>
      <c r="H629" t="s">
        <v>1076</v>
      </c>
      <c r="I629" t="str">
        <f t="shared" si="45"/>
        <v>2025: Пермский городской округ, город Пермь: г. Пермь, пр-т Комсомольский, д. 32</v>
      </c>
      <c r="J629" t="str">
        <f t="shared" si="46"/>
        <v>г. Пермь, пр-т Комсомольский, д. 32: 2025: ТЕП</v>
      </c>
      <c r="K629" s="167" t="s">
        <v>1051</v>
      </c>
      <c r="L629" s="166" t="s">
        <v>2561</v>
      </c>
      <c r="M629" t="str">
        <f t="shared" si="47"/>
        <v>г. Пермь, пр-т Комсомольский, д. 32: ТЕП</v>
      </c>
      <c r="N629" s="166" t="e">
        <f>VLOOKUP(M629,#REF!,2,0)</f>
        <v>#REF!</v>
      </c>
      <c r="O629" t="e">
        <f t="shared" si="43"/>
        <v>#REF!</v>
      </c>
    </row>
    <row r="630" spans="1:15" x14ac:dyDescent="0.25">
      <c r="A630" s="2">
        <f t="shared" si="44"/>
        <v>629</v>
      </c>
      <c r="B630" s="81" t="s">
        <v>1852</v>
      </c>
      <c r="C630" t="s">
        <v>339</v>
      </c>
      <c r="D630" s="1" t="s">
        <v>134</v>
      </c>
      <c r="E630" s="166">
        <v>46022</v>
      </c>
      <c r="F630" s="166"/>
      <c r="G630" t="s">
        <v>1076</v>
      </c>
      <c r="H630" t="s">
        <v>1076</v>
      </c>
      <c r="I630" t="str">
        <f t="shared" si="45"/>
        <v>2025: Пермский городской округ, город Пермь: г. Пермь, пр-т Комсомольский, д. 32</v>
      </c>
      <c r="J630" t="str">
        <f t="shared" si="46"/>
        <v>г. Пермь, пр-т Комсомольский, д. 32: 2025: ГАЗ</v>
      </c>
      <c r="K630" s="167" t="s">
        <v>1051</v>
      </c>
      <c r="L630" s="166" t="s">
        <v>2561</v>
      </c>
      <c r="M630" t="str">
        <f t="shared" si="47"/>
        <v>г. Пермь, пр-т Комсомольский, д. 32: ГАЗ</v>
      </c>
      <c r="N630" s="166" t="e">
        <f>VLOOKUP(M630,#REF!,2,0)</f>
        <v>#REF!</v>
      </c>
      <c r="O630" t="e">
        <f t="shared" si="43"/>
        <v>#REF!</v>
      </c>
    </row>
    <row r="631" spans="1:15" x14ac:dyDescent="0.25">
      <c r="A631" s="2">
        <f t="shared" si="44"/>
        <v>630</v>
      </c>
      <c r="B631" s="81" t="s">
        <v>1852</v>
      </c>
      <c r="C631" t="s">
        <v>339</v>
      </c>
      <c r="D631" s="1" t="s">
        <v>144</v>
      </c>
      <c r="E631" s="166">
        <v>46022</v>
      </c>
      <c r="F631" s="166"/>
      <c r="G631" t="s">
        <v>1076</v>
      </c>
      <c r="H631" t="s">
        <v>1076</v>
      </c>
      <c r="I631" t="str">
        <f t="shared" si="45"/>
        <v>2025: Пермский городской округ, город Пермь: г. Пермь, пр-т Комсомольский, д. 32</v>
      </c>
      <c r="J631" t="str">
        <f t="shared" si="46"/>
        <v>г. Пермь, пр-т Комсомольский, д. 32: 2025: ХВС</v>
      </c>
      <c r="K631" s="167" t="s">
        <v>1051</v>
      </c>
      <c r="L631" s="166" t="s">
        <v>2561</v>
      </c>
      <c r="M631" t="str">
        <f t="shared" si="47"/>
        <v>г. Пермь, пр-т Комсомольский, д. 32: ХВС</v>
      </c>
      <c r="N631" s="166" t="e">
        <f>VLOOKUP(M631,#REF!,2,0)</f>
        <v>#REF!</v>
      </c>
      <c r="O631" t="e">
        <f t="shared" si="43"/>
        <v>#REF!</v>
      </c>
    </row>
    <row r="632" spans="1:15" x14ac:dyDescent="0.25">
      <c r="A632" s="2">
        <f t="shared" si="44"/>
        <v>631</v>
      </c>
      <c r="B632" s="81" t="s">
        <v>1852</v>
      </c>
      <c r="C632" t="s">
        <v>339</v>
      </c>
      <c r="D632" s="1" t="s">
        <v>149</v>
      </c>
      <c r="E632" s="166">
        <v>46022</v>
      </c>
      <c r="F632" s="166"/>
      <c r="G632" t="s">
        <v>1076</v>
      </c>
      <c r="H632" t="s">
        <v>1076</v>
      </c>
      <c r="I632" t="str">
        <f t="shared" si="45"/>
        <v>2025: Пермский городской округ, город Пермь: г. Пермь, пр-т Комсомольский, д. 32</v>
      </c>
      <c r="J632" t="str">
        <f t="shared" si="46"/>
        <v>г. Пермь, пр-т Комсомольский, д. 32: 2025: ГВС</v>
      </c>
      <c r="K632" s="167" t="s">
        <v>1051</v>
      </c>
      <c r="L632" s="166" t="s">
        <v>2561</v>
      </c>
      <c r="M632" t="str">
        <f t="shared" si="47"/>
        <v>г. Пермь, пр-т Комсомольский, д. 32: ГВС</v>
      </c>
      <c r="N632" s="166" t="e">
        <f>VLOOKUP(M632,#REF!,2,0)</f>
        <v>#REF!</v>
      </c>
      <c r="O632" t="e">
        <f t="shared" si="43"/>
        <v>#REF!</v>
      </c>
    </row>
    <row r="633" spans="1:15" x14ac:dyDescent="0.25">
      <c r="A633" s="2">
        <f t="shared" si="44"/>
        <v>632</v>
      </c>
      <c r="B633" s="81" t="s">
        <v>1852</v>
      </c>
      <c r="C633" t="s">
        <v>339</v>
      </c>
      <c r="D633" s="1" t="s">
        <v>159</v>
      </c>
      <c r="E633" s="166">
        <v>46022</v>
      </c>
      <c r="F633" s="166"/>
      <c r="G633" t="s">
        <v>1076</v>
      </c>
      <c r="H633" t="s">
        <v>1076</v>
      </c>
      <c r="I633" t="str">
        <f t="shared" si="45"/>
        <v>2025: Пермский городской округ, город Пермь: г. Пермь, пр-т Комсомольский, д. 32</v>
      </c>
      <c r="J633" t="str">
        <f t="shared" si="46"/>
        <v>г. Пермь, пр-т Комсомольский, д. 32: 2025: ВОД</v>
      </c>
      <c r="K633" s="167" t="s">
        <v>1051</v>
      </c>
      <c r="L633" s="166" t="s">
        <v>2561</v>
      </c>
      <c r="M633" t="str">
        <f t="shared" si="47"/>
        <v>г. Пермь, пр-т Комсомольский, д. 32: ВОД</v>
      </c>
      <c r="N633" s="166" t="e">
        <f>VLOOKUP(M633,#REF!,2,0)</f>
        <v>#REF!</v>
      </c>
      <c r="O633" t="e">
        <f t="shared" si="43"/>
        <v>#REF!</v>
      </c>
    </row>
    <row r="634" spans="1:15" x14ac:dyDescent="0.25">
      <c r="A634" s="2">
        <f t="shared" si="44"/>
        <v>633</v>
      </c>
      <c r="B634" s="81" t="s">
        <v>1852</v>
      </c>
      <c r="C634" t="s">
        <v>29</v>
      </c>
      <c r="D634" s="1" t="s">
        <v>63</v>
      </c>
      <c r="E634" s="166">
        <v>46022</v>
      </c>
      <c r="F634" s="166"/>
      <c r="G634" t="s">
        <v>1076</v>
      </c>
      <c r="H634" t="s">
        <v>1076</v>
      </c>
      <c r="I634" t="str">
        <f t="shared" si="45"/>
        <v>2025: Пермский городской округ, город Пермь: г. Пермь, пр-т Комсомольский, д. 62</v>
      </c>
      <c r="J634" t="str">
        <f t="shared" si="46"/>
        <v>г. Пермь, пр-т Комсомольский, д. 62: 2025: ЭЛ</v>
      </c>
      <c r="K634" s="167" t="s">
        <v>1051</v>
      </c>
      <c r="L634" s="166" t="s">
        <v>2561</v>
      </c>
      <c r="M634" t="str">
        <f t="shared" si="47"/>
        <v>г. Пермь, пр-т Комсомольский, д. 62: ЭЛ</v>
      </c>
      <c r="N634" s="166" t="e">
        <f>VLOOKUP(M634,#REF!,2,0)</f>
        <v>#REF!</v>
      </c>
      <c r="O634" t="e">
        <f t="shared" si="43"/>
        <v>#REF!</v>
      </c>
    </row>
    <row r="635" spans="1:15" x14ac:dyDescent="0.25">
      <c r="A635" s="2">
        <f t="shared" si="44"/>
        <v>634</v>
      </c>
      <c r="B635" s="81" t="s">
        <v>1852</v>
      </c>
      <c r="C635" t="s">
        <v>340</v>
      </c>
      <c r="D635" s="1" t="s">
        <v>63</v>
      </c>
      <c r="E635" s="166">
        <v>46022</v>
      </c>
      <c r="F635" s="166"/>
      <c r="G635" t="s">
        <v>1076</v>
      </c>
      <c r="H635" t="s">
        <v>1076</v>
      </c>
      <c r="I635" t="str">
        <f t="shared" si="45"/>
        <v>2025: Пермский городской округ, город Пермь: г. Пермь, пр-т Комсомольский, д. 63</v>
      </c>
      <c r="J635" t="str">
        <f t="shared" si="46"/>
        <v>г. Пермь, пр-т Комсомольский, д. 63: 2025: ЭЛ</v>
      </c>
      <c r="K635" s="167" t="s">
        <v>1051</v>
      </c>
      <c r="L635" s="166" t="s">
        <v>2561</v>
      </c>
      <c r="M635" t="str">
        <f t="shared" si="47"/>
        <v>г. Пермь, пр-т Комсомольский, д. 63: ЭЛ</v>
      </c>
      <c r="N635" s="166" t="e">
        <f>VLOOKUP(M635,#REF!,2,0)</f>
        <v>#REF!</v>
      </c>
      <c r="O635" t="e">
        <f t="shared" si="43"/>
        <v>#REF!</v>
      </c>
    </row>
    <row r="636" spans="1:15" x14ac:dyDescent="0.25">
      <c r="A636" s="2">
        <f t="shared" si="44"/>
        <v>635</v>
      </c>
      <c r="B636" s="81" t="s">
        <v>1852</v>
      </c>
      <c r="C636" t="s">
        <v>340</v>
      </c>
      <c r="D636" s="1" t="s">
        <v>117</v>
      </c>
      <c r="E636" s="166">
        <v>46022</v>
      </c>
      <c r="F636" s="166"/>
      <c r="G636" t="s">
        <v>1076</v>
      </c>
      <c r="H636" t="s">
        <v>1076</v>
      </c>
      <c r="I636" t="str">
        <f t="shared" si="45"/>
        <v>2025: Пермский городской округ, город Пермь: г. Пермь, пр-т Комсомольский, д. 63</v>
      </c>
      <c r="J636" t="str">
        <f t="shared" si="46"/>
        <v>г. Пермь, пр-т Комсомольский, д. 63: 2025: ТЕП</v>
      </c>
      <c r="K636" s="167" t="s">
        <v>1051</v>
      </c>
      <c r="L636" s="166" t="s">
        <v>2561</v>
      </c>
      <c r="M636" t="str">
        <f t="shared" si="47"/>
        <v>г. Пермь, пр-т Комсомольский, д. 63: ТЕП</v>
      </c>
      <c r="N636" s="166" t="e">
        <f>VLOOKUP(M636,#REF!,2,0)</f>
        <v>#REF!</v>
      </c>
      <c r="O636" t="e">
        <f t="shared" si="43"/>
        <v>#REF!</v>
      </c>
    </row>
    <row r="637" spans="1:15" x14ac:dyDescent="0.25">
      <c r="A637" s="2">
        <f t="shared" si="44"/>
        <v>636</v>
      </c>
      <c r="B637" s="81" t="s">
        <v>1852</v>
      </c>
      <c r="C637" t="s">
        <v>340</v>
      </c>
      <c r="D637" s="1" t="s">
        <v>159</v>
      </c>
      <c r="E637" s="166">
        <v>46022</v>
      </c>
      <c r="F637" s="166"/>
      <c r="G637" t="s">
        <v>1076</v>
      </c>
      <c r="H637" t="s">
        <v>1076</v>
      </c>
      <c r="I637" t="str">
        <f t="shared" si="45"/>
        <v>2025: Пермский городской округ, город Пермь: г. Пермь, пр-т Комсомольский, д. 63</v>
      </c>
      <c r="J637" t="str">
        <f t="shared" si="46"/>
        <v>г. Пермь, пр-т Комсомольский, д. 63: 2025: ВОД</v>
      </c>
      <c r="K637" s="167" t="s">
        <v>1051</v>
      </c>
      <c r="L637" s="166" t="s">
        <v>2561</v>
      </c>
      <c r="M637" t="str">
        <f t="shared" si="47"/>
        <v>г. Пермь, пр-т Комсомольский, д. 63: ВОД</v>
      </c>
      <c r="N637" s="166" t="e">
        <f>VLOOKUP(M637,#REF!,2,0)</f>
        <v>#REF!</v>
      </c>
      <c r="O637" t="e">
        <f t="shared" ref="O637:O700" si="48">E637=N637</f>
        <v>#REF!</v>
      </c>
    </row>
    <row r="638" spans="1:15" x14ac:dyDescent="0.25">
      <c r="A638" s="2">
        <f t="shared" si="44"/>
        <v>637</v>
      </c>
      <c r="B638" s="81" t="s">
        <v>1852</v>
      </c>
      <c r="C638" t="s">
        <v>561</v>
      </c>
      <c r="D638" s="1" t="s">
        <v>296</v>
      </c>
      <c r="E638" s="166">
        <v>46022</v>
      </c>
      <c r="F638" s="166"/>
      <c r="G638" t="s">
        <v>1076</v>
      </c>
      <c r="H638" t="s">
        <v>1076</v>
      </c>
      <c r="I638" t="str">
        <f t="shared" si="45"/>
        <v>2025: Пермский городской округ, город Пермь: г. Пермь, пр-т Комсомольский, д. 72</v>
      </c>
      <c r="J638" t="str">
        <f t="shared" si="46"/>
        <v>г. Пермь, пр-т Комсомольский, д. 72: 2025: РФ</v>
      </c>
      <c r="K638" s="167" t="s">
        <v>1051</v>
      </c>
      <c r="L638" s="166" t="s">
        <v>2561</v>
      </c>
      <c r="M638" t="str">
        <f t="shared" si="47"/>
        <v>г. Пермь, пр-т Комсомольский, д. 72: РФ</v>
      </c>
      <c r="N638" s="166" t="e">
        <f>VLOOKUP(M638,#REF!,2,0)</f>
        <v>#REF!</v>
      </c>
      <c r="O638" t="e">
        <f t="shared" si="48"/>
        <v>#REF!</v>
      </c>
    </row>
    <row r="639" spans="1:15" x14ac:dyDescent="0.25">
      <c r="A639" s="2">
        <f t="shared" si="44"/>
        <v>638</v>
      </c>
      <c r="B639" s="81" t="s">
        <v>1852</v>
      </c>
      <c r="C639" t="s">
        <v>87</v>
      </c>
      <c r="D639" s="1" t="s">
        <v>117</v>
      </c>
      <c r="E639" s="166">
        <v>46022</v>
      </c>
      <c r="F639" s="166"/>
      <c r="G639" t="s">
        <v>1076</v>
      </c>
      <c r="H639" t="s">
        <v>1076</v>
      </c>
      <c r="I639" t="str">
        <f t="shared" si="45"/>
        <v>2025: Пермский городской округ, город Пермь: г. Пермь, пр-т Комсомольский, д. 85</v>
      </c>
      <c r="J639" t="str">
        <f t="shared" si="46"/>
        <v>г. Пермь, пр-т Комсомольский, д. 85: 2025: ТЕП</v>
      </c>
      <c r="K639" s="167" t="s">
        <v>1051</v>
      </c>
      <c r="L639" s="166" t="s">
        <v>2561</v>
      </c>
      <c r="M639" t="str">
        <f t="shared" si="47"/>
        <v>г. Пермь, пр-т Комсомольский, д. 85: ТЕП</v>
      </c>
      <c r="N639" s="166" t="e">
        <f>VLOOKUP(M639,#REF!,2,0)</f>
        <v>#REF!</v>
      </c>
      <c r="O639" t="e">
        <f t="shared" si="48"/>
        <v>#REF!</v>
      </c>
    </row>
    <row r="640" spans="1:15" x14ac:dyDescent="0.25">
      <c r="A640" s="2">
        <f t="shared" si="44"/>
        <v>639</v>
      </c>
      <c r="B640" s="81" t="s">
        <v>1852</v>
      </c>
      <c r="C640" t="s">
        <v>341</v>
      </c>
      <c r="D640" s="1" t="s">
        <v>63</v>
      </c>
      <c r="E640" s="166">
        <v>46022</v>
      </c>
      <c r="F640" s="166"/>
      <c r="G640" t="s">
        <v>1076</v>
      </c>
      <c r="H640" t="s">
        <v>1076</v>
      </c>
      <c r="I640" t="str">
        <f t="shared" si="45"/>
        <v>2025: Пермский городской округ, город Пермь: г. Пермь, пр-т Парковый, д. 2</v>
      </c>
      <c r="J640" t="str">
        <f t="shared" si="46"/>
        <v>г. Пермь, пр-т Парковый, д. 2: 2025: ЭЛ</v>
      </c>
      <c r="K640" s="167" t="s">
        <v>1051</v>
      </c>
      <c r="L640" s="166" t="s">
        <v>2561</v>
      </c>
      <c r="M640" t="str">
        <f t="shared" si="47"/>
        <v>г. Пермь, пр-т Парковый, д. 2: ЭЛ</v>
      </c>
      <c r="N640" s="166" t="e">
        <f>VLOOKUP(M640,#REF!,2,0)</f>
        <v>#REF!</v>
      </c>
      <c r="O640" t="e">
        <f t="shared" si="48"/>
        <v>#REF!</v>
      </c>
    </row>
    <row r="641" spans="1:15" x14ac:dyDescent="0.25">
      <c r="A641" s="2">
        <f t="shared" si="44"/>
        <v>640</v>
      </c>
      <c r="B641" s="81" t="s">
        <v>1852</v>
      </c>
      <c r="C641" t="s">
        <v>1531</v>
      </c>
      <c r="D641" s="1" t="s">
        <v>181</v>
      </c>
      <c r="E641" s="166">
        <v>46022</v>
      </c>
      <c r="F641" s="166">
        <v>46022</v>
      </c>
      <c r="G641">
        <v>4</v>
      </c>
      <c r="H641">
        <v>4</v>
      </c>
      <c r="I641" t="str">
        <f t="shared" si="45"/>
        <v>2025: Пермский городской округ, город Пермь: г. Пермь, пр-т Парковый, д. 30/1</v>
      </c>
      <c r="J641" t="str">
        <f t="shared" si="46"/>
        <v>г. Пермь, пр-т Парковый, д. 30/1: 2025: РЛ</v>
      </c>
      <c r="K641" s="167" t="s">
        <v>1052</v>
      </c>
      <c r="L641" s="166" t="s">
        <v>2561</v>
      </c>
      <c r="M641" t="str">
        <f t="shared" si="47"/>
        <v>г. Пермь, пр-т Парковый, д. 30/1: РЛ</v>
      </c>
      <c r="N641" s="166" t="e">
        <f>VLOOKUP(M641,#REF!,2,0)</f>
        <v>#REF!</v>
      </c>
      <c r="O641" t="e">
        <f t="shared" si="48"/>
        <v>#REF!</v>
      </c>
    </row>
    <row r="642" spans="1:15" x14ac:dyDescent="0.25">
      <c r="A642" s="2">
        <f t="shared" ref="A642:A705" si="49">ROW()-1</f>
        <v>641</v>
      </c>
      <c r="B642" s="81" t="s">
        <v>1852</v>
      </c>
      <c r="C642" t="s">
        <v>449</v>
      </c>
      <c r="D642" s="1" t="s">
        <v>181</v>
      </c>
      <c r="E642" s="166">
        <v>46022</v>
      </c>
      <c r="F642" s="166"/>
      <c r="G642">
        <v>4</v>
      </c>
      <c r="H642">
        <v>0</v>
      </c>
      <c r="I642" t="str">
        <f t="shared" ref="I642:I705" si="50">IF(ISBLANK(E642),"",CONCATENATE(YEAR(E642),": ",B642,": ",C642,))</f>
        <v>2025: Пермский городской округ, город Пермь: г. Пермь, пр-т Парковый, д. 30/2</v>
      </c>
      <c r="J642" t="str">
        <f t="shared" ref="J642:J705" si="51">IF(ISBLANK(E642),"",CONCATENATE(C642,": ",YEAR(E642),": ",D642))</f>
        <v>г. Пермь, пр-т Парковый, д. 30/2: 2025: РЛ</v>
      </c>
      <c r="K642" s="167" t="s">
        <v>1052</v>
      </c>
      <c r="L642" s="166" t="s">
        <v>2561</v>
      </c>
      <c r="M642" t="str">
        <f t="shared" ref="M642:M705" si="52">IF(ISBLANK(D642),"",CONCATENATE(C642,": ",D642))</f>
        <v>г. Пермь, пр-т Парковый, д. 30/2: РЛ</v>
      </c>
      <c r="N642" s="166" t="e">
        <f>VLOOKUP(M642,#REF!,2,0)</f>
        <v>#REF!</v>
      </c>
      <c r="O642" t="e">
        <f t="shared" si="48"/>
        <v>#REF!</v>
      </c>
    </row>
    <row r="643" spans="1:15" x14ac:dyDescent="0.25">
      <c r="A643" s="2">
        <f t="shared" si="49"/>
        <v>642</v>
      </c>
      <c r="B643" s="81" t="s">
        <v>1852</v>
      </c>
      <c r="C643" t="s">
        <v>448</v>
      </c>
      <c r="D643" s="1" t="s">
        <v>181</v>
      </c>
      <c r="E643" s="166">
        <v>46022</v>
      </c>
      <c r="F643" s="166"/>
      <c r="G643">
        <v>6</v>
      </c>
      <c r="H643">
        <v>0</v>
      </c>
      <c r="I643" t="str">
        <f t="shared" si="50"/>
        <v>2025: Пермский городской округ, город Пермь: г. Пермь, пр-т Парковый, д. 7</v>
      </c>
      <c r="J643" t="str">
        <f t="shared" si="51"/>
        <v>г. Пермь, пр-т Парковый, д. 7: 2025: РЛ</v>
      </c>
      <c r="K643" s="167" t="s">
        <v>1052</v>
      </c>
      <c r="L643" s="166" t="s">
        <v>2561</v>
      </c>
      <c r="M643" t="str">
        <f t="shared" si="52"/>
        <v>г. Пермь, пр-т Парковый, д. 7: РЛ</v>
      </c>
      <c r="N643" s="166" t="e">
        <f>VLOOKUP(M643,#REF!,2,0)</f>
        <v>#REF!</v>
      </c>
      <c r="O643" t="e">
        <f t="shared" si="48"/>
        <v>#REF!</v>
      </c>
    </row>
    <row r="644" spans="1:15" x14ac:dyDescent="0.25">
      <c r="A644" s="2">
        <f t="shared" si="49"/>
        <v>643</v>
      </c>
      <c r="B644" s="81" t="s">
        <v>1852</v>
      </c>
      <c r="C644" t="s">
        <v>450</v>
      </c>
      <c r="D644" s="1" t="s">
        <v>181</v>
      </c>
      <c r="E644" s="166">
        <v>46022</v>
      </c>
      <c r="F644" s="166"/>
      <c r="G644">
        <v>3</v>
      </c>
      <c r="H644">
        <v>0</v>
      </c>
      <c r="I644" t="str">
        <f t="shared" si="50"/>
        <v>2025: Пермский городской округ, город Пермь: г. Пермь, ул. 1-я Красноармейская, д. 31</v>
      </c>
      <c r="J644" t="str">
        <f t="shared" si="51"/>
        <v>г. Пермь, ул. 1-я Красноармейская, д. 31: 2025: РЛ</v>
      </c>
      <c r="K644" s="167" t="s">
        <v>1052</v>
      </c>
      <c r="L644" s="166" t="s">
        <v>2561</v>
      </c>
      <c r="M644" t="str">
        <f t="shared" si="52"/>
        <v>г. Пермь, ул. 1-я Красноармейская, д. 31: РЛ</v>
      </c>
      <c r="N644" s="166" t="e">
        <f>VLOOKUP(M644,#REF!,2,0)</f>
        <v>#REF!</v>
      </c>
      <c r="O644" t="e">
        <f t="shared" si="48"/>
        <v>#REF!</v>
      </c>
    </row>
    <row r="645" spans="1:15" x14ac:dyDescent="0.25">
      <c r="A645" s="2">
        <f t="shared" si="49"/>
        <v>644</v>
      </c>
      <c r="B645" s="81" t="s">
        <v>1852</v>
      </c>
      <c r="C645" t="s">
        <v>210</v>
      </c>
      <c r="D645" s="1" t="s">
        <v>248</v>
      </c>
      <c r="E645" s="166">
        <v>46022</v>
      </c>
      <c r="F645" s="166"/>
      <c r="G645" t="s">
        <v>1076</v>
      </c>
      <c r="H645" t="s">
        <v>1076</v>
      </c>
      <c r="I645" t="str">
        <f t="shared" si="50"/>
        <v>2025: Пермский городской округ, город Пермь: г. Пермь, ул. 4-я Запрудская, д. 29</v>
      </c>
      <c r="J645" t="str">
        <f t="shared" si="51"/>
        <v>г. Пермь, ул. 4-я Запрудская, д. 29: 2025: РК</v>
      </c>
      <c r="K645" s="167" t="s">
        <v>1051</v>
      </c>
      <c r="L645" s="166" t="s">
        <v>2561</v>
      </c>
      <c r="M645" t="str">
        <f t="shared" si="52"/>
        <v>г. Пермь, ул. 4-я Запрудская, д. 29: РК</v>
      </c>
      <c r="N645" s="166" t="e">
        <f>VLOOKUP(M645,#REF!,2,0)</f>
        <v>#REF!</v>
      </c>
      <c r="O645" t="e">
        <f t="shared" si="48"/>
        <v>#REF!</v>
      </c>
    </row>
    <row r="646" spans="1:15" x14ac:dyDescent="0.25">
      <c r="A646" s="2">
        <f t="shared" si="49"/>
        <v>645</v>
      </c>
      <c r="B646" s="81" t="s">
        <v>1852</v>
      </c>
      <c r="C646" t="s">
        <v>451</v>
      </c>
      <c r="D646" s="1" t="s">
        <v>181</v>
      </c>
      <c r="E646" s="166">
        <v>46022</v>
      </c>
      <c r="F646" s="166"/>
      <c r="G646">
        <v>4</v>
      </c>
      <c r="H646">
        <v>0</v>
      </c>
      <c r="I646" t="str">
        <f t="shared" si="50"/>
        <v>2025: Пермский городской округ, город Пермь: г. Пермь, ул. 9-го Мая, д. 1</v>
      </c>
      <c r="J646" t="str">
        <f t="shared" si="51"/>
        <v>г. Пермь, ул. 9-го Мая, д. 1: 2025: РЛ</v>
      </c>
      <c r="K646" s="167" t="s">
        <v>1052</v>
      </c>
      <c r="L646" s="166" t="s">
        <v>2561</v>
      </c>
      <c r="M646" t="str">
        <f t="shared" si="52"/>
        <v>г. Пермь, ул. 9-го Мая, д. 1: РЛ</v>
      </c>
      <c r="N646" s="166" t="e">
        <f>VLOOKUP(M646,#REF!,2,0)</f>
        <v>#REF!</v>
      </c>
      <c r="O646" t="e">
        <f t="shared" si="48"/>
        <v>#REF!</v>
      </c>
    </row>
    <row r="647" spans="1:15" x14ac:dyDescent="0.25">
      <c r="A647" s="2">
        <f t="shared" si="49"/>
        <v>646</v>
      </c>
      <c r="B647" s="81" t="s">
        <v>1852</v>
      </c>
      <c r="C647" t="s">
        <v>211</v>
      </c>
      <c r="D647" s="1" t="s">
        <v>248</v>
      </c>
      <c r="E647" s="166">
        <v>46022</v>
      </c>
      <c r="F647" s="166"/>
      <c r="G647" t="s">
        <v>1076</v>
      </c>
      <c r="H647" t="s">
        <v>1076</v>
      </c>
      <c r="I647" t="str">
        <f t="shared" si="50"/>
        <v>2025: Пермский городской округ, город Пермь: г. Пермь, ул. 9-го Мая, д. 16</v>
      </c>
      <c r="J647" t="str">
        <f t="shared" si="51"/>
        <v>г. Пермь, ул. 9-го Мая, д. 16: 2025: РК</v>
      </c>
      <c r="K647" s="167" t="s">
        <v>1051</v>
      </c>
      <c r="L647" s="166" t="s">
        <v>2561</v>
      </c>
      <c r="M647" t="str">
        <f t="shared" si="52"/>
        <v>г. Пермь, ул. 9-го Мая, д. 16: РК</v>
      </c>
      <c r="N647" s="166" t="e">
        <f>VLOOKUP(M647,#REF!,2,0)</f>
        <v>#REF!</v>
      </c>
      <c r="O647" t="e">
        <f t="shared" si="48"/>
        <v>#REF!</v>
      </c>
    </row>
    <row r="648" spans="1:15" x14ac:dyDescent="0.25">
      <c r="A648" s="2">
        <f t="shared" si="49"/>
        <v>647</v>
      </c>
      <c r="B648" s="81" t="s">
        <v>1852</v>
      </c>
      <c r="C648" t="s">
        <v>385</v>
      </c>
      <c r="D648" s="1" t="s">
        <v>117</v>
      </c>
      <c r="E648" s="166">
        <v>46022</v>
      </c>
      <c r="F648" s="166"/>
      <c r="G648" t="s">
        <v>1076</v>
      </c>
      <c r="H648" t="s">
        <v>1076</v>
      </c>
      <c r="I648" t="str">
        <f t="shared" si="50"/>
        <v>2025: Пермский городской округ, город Пермь: г. Пермь, ул. Адмирала Нахимова, д. 3</v>
      </c>
      <c r="J648" t="str">
        <f t="shared" si="51"/>
        <v>г. Пермь, ул. Адмирала Нахимова, д. 3: 2025: ТЕП</v>
      </c>
      <c r="K648" s="167" t="s">
        <v>1051</v>
      </c>
      <c r="L648" s="166" t="s">
        <v>2561</v>
      </c>
      <c r="M648" t="str">
        <f t="shared" si="52"/>
        <v>г. Пермь, ул. Адмирала Нахимова, д. 3: ТЕП</v>
      </c>
      <c r="N648" s="166" t="e">
        <f>VLOOKUP(M648,#REF!,2,0)</f>
        <v>#REF!</v>
      </c>
      <c r="O648" t="e">
        <f t="shared" si="48"/>
        <v>#REF!</v>
      </c>
    </row>
    <row r="649" spans="1:15" x14ac:dyDescent="0.25">
      <c r="A649" s="2">
        <f t="shared" si="49"/>
        <v>648</v>
      </c>
      <c r="B649" s="81" t="s">
        <v>1852</v>
      </c>
      <c r="C649" t="s">
        <v>385</v>
      </c>
      <c r="D649" s="1" t="s">
        <v>159</v>
      </c>
      <c r="E649" s="166">
        <v>46022</v>
      </c>
      <c r="F649" s="166"/>
      <c r="G649" t="s">
        <v>1076</v>
      </c>
      <c r="H649" t="s">
        <v>1076</v>
      </c>
      <c r="I649" t="str">
        <f t="shared" si="50"/>
        <v>2025: Пермский городской округ, город Пермь: г. Пермь, ул. Адмирала Нахимова, д. 3</v>
      </c>
      <c r="J649" t="str">
        <f t="shared" si="51"/>
        <v>г. Пермь, ул. Адмирала Нахимова, д. 3: 2025: ВОД</v>
      </c>
      <c r="K649" s="167" t="s">
        <v>1051</v>
      </c>
      <c r="L649" s="166" t="s">
        <v>2561</v>
      </c>
      <c r="M649" t="str">
        <f t="shared" si="52"/>
        <v>г. Пермь, ул. Адмирала Нахимова, д. 3: ВОД</v>
      </c>
      <c r="N649" s="166" t="e">
        <f>VLOOKUP(M649,#REF!,2,0)</f>
        <v>#REF!</v>
      </c>
      <c r="O649" t="e">
        <f t="shared" si="48"/>
        <v>#REF!</v>
      </c>
    </row>
    <row r="650" spans="1:15" x14ac:dyDescent="0.25">
      <c r="A650" s="2">
        <f t="shared" si="49"/>
        <v>649</v>
      </c>
      <c r="B650" s="81" t="s">
        <v>1852</v>
      </c>
      <c r="C650" t="s">
        <v>385</v>
      </c>
      <c r="D650" s="1" t="s">
        <v>280</v>
      </c>
      <c r="E650" s="166">
        <v>46022</v>
      </c>
      <c r="F650" s="166"/>
      <c r="G650" t="s">
        <v>1076</v>
      </c>
      <c r="H650" t="s">
        <v>1076</v>
      </c>
      <c r="I650" t="str">
        <f t="shared" si="50"/>
        <v>2025: Пермский городской округ, город Пермь: г. Пермь, ул. Адмирала Нахимова, д. 3</v>
      </c>
      <c r="J650" t="str">
        <f t="shared" si="51"/>
        <v>г. Пермь, ул. Адмирала Нахимова, д. 3: 2025: Рфа</v>
      </c>
      <c r="K650" s="167" t="s">
        <v>1051</v>
      </c>
      <c r="L650" s="166" t="s">
        <v>2561</v>
      </c>
      <c r="M650" t="str">
        <f t="shared" si="52"/>
        <v>г. Пермь, ул. Адмирала Нахимова, д. 3: Рфа</v>
      </c>
      <c r="N650" s="166" t="e">
        <f>VLOOKUP(M650,#REF!,2,0)</f>
        <v>#REF!</v>
      </c>
      <c r="O650" t="e">
        <f t="shared" si="48"/>
        <v>#REF!</v>
      </c>
    </row>
    <row r="651" spans="1:15" x14ac:dyDescent="0.25">
      <c r="A651" s="2">
        <f t="shared" si="49"/>
        <v>650</v>
      </c>
      <c r="B651" s="81" t="s">
        <v>1852</v>
      </c>
      <c r="C651" t="s">
        <v>30</v>
      </c>
      <c r="D651" s="1" t="s">
        <v>63</v>
      </c>
      <c r="E651" s="166">
        <v>46022</v>
      </c>
      <c r="F651" s="166"/>
      <c r="G651" t="s">
        <v>1076</v>
      </c>
      <c r="H651" t="s">
        <v>1076</v>
      </c>
      <c r="I651" t="str">
        <f t="shared" si="50"/>
        <v>2025: Пермский городской округ, город Пермь: г. Пермь, ул. Академика Веденеева, д. 17</v>
      </c>
      <c r="J651" t="str">
        <f t="shared" si="51"/>
        <v>г. Пермь, ул. Академика Веденеева, д. 17: 2025: ЭЛ</v>
      </c>
      <c r="K651" s="167" t="s">
        <v>1051</v>
      </c>
      <c r="L651" s="166" t="s">
        <v>2561</v>
      </c>
      <c r="M651" t="str">
        <f t="shared" si="52"/>
        <v>г. Пермь, ул. Академика Веденеева, д. 17: ЭЛ</v>
      </c>
      <c r="N651" s="166" t="e">
        <f>VLOOKUP(M651,#REF!,2,0)</f>
        <v>#REF!</v>
      </c>
      <c r="O651" t="e">
        <f t="shared" si="48"/>
        <v>#REF!</v>
      </c>
    </row>
    <row r="652" spans="1:15" x14ac:dyDescent="0.25">
      <c r="A652" s="2">
        <f t="shared" si="49"/>
        <v>651</v>
      </c>
      <c r="B652" s="81" t="s">
        <v>1852</v>
      </c>
      <c r="C652" t="s">
        <v>30</v>
      </c>
      <c r="D652" s="1" t="s">
        <v>117</v>
      </c>
      <c r="E652" s="166">
        <v>46022</v>
      </c>
      <c r="F652" s="166"/>
      <c r="G652" t="s">
        <v>1076</v>
      </c>
      <c r="H652" t="s">
        <v>1076</v>
      </c>
      <c r="I652" t="str">
        <f t="shared" si="50"/>
        <v>2025: Пермский городской округ, город Пермь: г. Пермь, ул. Академика Веденеева, д. 17</v>
      </c>
      <c r="J652" t="str">
        <f t="shared" si="51"/>
        <v>г. Пермь, ул. Академика Веденеева, д. 17: 2025: ТЕП</v>
      </c>
      <c r="K652" s="167" t="s">
        <v>1051</v>
      </c>
      <c r="L652" s="166" t="s">
        <v>2561</v>
      </c>
      <c r="M652" t="str">
        <f t="shared" si="52"/>
        <v>г. Пермь, ул. Академика Веденеева, д. 17: ТЕП</v>
      </c>
      <c r="N652" s="166" t="e">
        <f>VLOOKUP(M652,#REF!,2,0)</f>
        <v>#REF!</v>
      </c>
      <c r="O652" t="e">
        <f t="shared" si="48"/>
        <v>#REF!</v>
      </c>
    </row>
    <row r="653" spans="1:15" x14ac:dyDescent="0.25">
      <c r="A653" s="2">
        <f t="shared" si="49"/>
        <v>652</v>
      </c>
      <c r="B653" s="81" t="s">
        <v>1852</v>
      </c>
      <c r="C653" t="s">
        <v>30</v>
      </c>
      <c r="D653" s="1" t="s">
        <v>144</v>
      </c>
      <c r="E653" s="166">
        <v>46022</v>
      </c>
      <c r="F653" s="166"/>
      <c r="G653" t="s">
        <v>1076</v>
      </c>
      <c r="H653" t="s">
        <v>1076</v>
      </c>
      <c r="I653" t="str">
        <f t="shared" si="50"/>
        <v>2025: Пермский городской округ, город Пермь: г. Пермь, ул. Академика Веденеева, д. 17</v>
      </c>
      <c r="J653" t="str">
        <f t="shared" si="51"/>
        <v>г. Пермь, ул. Академика Веденеева, д. 17: 2025: ХВС</v>
      </c>
      <c r="K653" s="167" t="s">
        <v>1051</v>
      </c>
      <c r="L653" s="166" t="s">
        <v>2561</v>
      </c>
      <c r="M653" t="str">
        <f t="shared" si="52"/>
        <v>г. Пермь, ул. Академика Веденеева, д. 17: ХВС</v>
      </c>
      <c r="N653" s="166" t="e">
        <f>VLOOKUP(M653,#REF!,2,0)</f>
        <v>#REF!</v>
      </c>
      <c r="O653" t="e">
        <f t="shared" si="48"/>
        <v>#REF!</v>
      </c>
    </row>
    <row r="654" spans="1:15" x14ac:dyDescent="0.25">
      <c r="A654" s="2">
        <f t="shared" si="49"/>
        <v>653</v>
      </c>
      <c r="B654" s="81" t="s">
        <v>1852</v>
      </c>
      <c r="C654" t="s">
        <v>30</v>
      </c>
      <c r="D654" s="1" t="s">
        <v>159</v>
      </c>
      <c r="E654" s="166">
        <v>46022</v>
      </c>
      <c r="F654" s="166"/>
      <c r="G654" t="s">
        <v>1076</v>
      </c>
      <c r="H654" t="s">
        <v>1076</v>
      </c>
      <c r="I654" t="str">
        <f t="shared" si="50"/>
        <v>2025: Пермский городской округ, город Пермь: г. Пермь, ул. Академика Веденеева, д. 17</v>
      </c>
      <c r="J654" t="str">
        <f t="shared" si="51"/>
        <v>г. Пермь, ул. Академика Веденеева, д. 17: 2025: ВОД</v>
      </c>
      <c r="K654" s="167" t="s">
        <v>1051</v>
      </c>
      <c r="L654" s="166" t="s">
        <v>2561</v>
      </c>
      <c r="M654" t="str">
        <f t="shared" si="52"/>
        <v>г. Пермь, ул. Академика Веденеева, д. 17: ВОД</v>
      </c>
      <c r="N654" s="166" t="e">
        <f>VLOOKUP(M654,#REF!,2,0)</f>
        <v>#REF!</v>
      </c>
      <c r="O654" t="e">
        <f t="shared" si="48"/>
        <v>#REF!</v>
      </c>
    </row>
    <row r="655" spans="1:15" x14ac:dyDescent="0.25">
      <c r="A655" s="2">
        <f t="shared" si="49"/>
        <v>654</v>
      </c>
      <c r="B655" s="81" t="s">
        <v>1852</v>
      </c>
      <c r="C655" t="s">
        <v>30</v>
      </c>
      <c r="D655" s="1" t="s">
        <v>280</v>
      </c>
      <c r="E655" s="166">
        <v>46022</v>
      </c>
      <c r="F655" s="166"/>
      <c r="G655" t="s">
        <v>1076</v>
      </c>
      <c r="H655" t="s">
        <v>1076</v>
      </c>
      <c r="I655" t="str">
        <f t="shared" si="50"/>
        <v>2025: Пермский городской округ, город Пермь: г. Пермь, ул. Академика Веденеева, д. 17</v>
      </c>
      <c r="J655" t="str">
        <f t="shared" si="51"/>
        <v>г. Пермь, ул. Академика Веденеева, д. 17: 2025: Рфа</v>
      </c>
      <c r="K655" s="167" t="s">
        <v>1051</v>
      </c>
      <c r="L655" s="166" t="s">
        <v>2561</v>
      </c>
      <c r="M655" t="str">
        <f t="shared" si="52"/>
        <v>г. Пермь, ул. Академика Веденеева, д. 17: Рфа</v>
      </c>
      <c r="N655" s="166" t="e">
        <f>VLOOKUP(M655,#REF!,2,0)</f>
        <v>#REF!</v>
      </c>
      <c r="O655" t="e">
        <f t="shared" si="48"/>
        <v>#REF!</v>
      </c>
    </row>
    <row r="656" spans="1:15" x14ac:dyDescent="0.25">
      <c r="A656" s="2">
        <f t="shared" si="49"/>
        <v>655</v>
      </c>
      <c r="B656" s="81" t="s">
        <v>1852</v>
      </c>
      <c r="C656" t="s">
        <v>342</v>
      </c>
      <c r="D656" s="1" t="s">
        <v>63</v>
      </c>
      <c r="E656" s="166">
        <v>46022</v>
      </c>
      <c r="F656" s="166"/>
      <c r="G656" t="s">
        <v>1076</v>
      </c>
      <c r="H656" t="s">
        <v>1076</v>
      </c>
      <c r="I656" t="str">
        <f t="shared" si="50"/>
        <v>2025: Пермский городской округ, город Пермь: г. Пермь, ул. Академика Курчатова, д. 4А</v>
      </c>
      <c r="J656" t="str">
        <f t="shared" si="51"/>
        <v>г. Пермь, ул. Академика Курчатова, д. 4А: 2025: ЭЛ</v>
      </c>
      <c r="K656" s="167" t="s">
        <v>1051</v>
      </c>
      <c r="L656" s="166" t="s">
        <v>2561</v>
      </c>
      <c r="M656" t="str">
        <f t="shared" si="52"/>
        <v>г. Пермь, ул. Академика Курчатова, д. 4А: ЭЛ</v>
      </c>
      <c r="N656" s="166" t="e">
        <f>VLOOKUP(M656,#REF!,2,0)</f>
        <v>#REF!</v>
      </c>
      <c r="O656" t="e">
        <f t="shared" si="48"/>
        <v>#REF!</v>
      </c>
    </row>
    <row r="657" spans="1:15" x14ac:dyDescent="0.25">
      <c r="A657" s="2">
        <f t="shared" si="49"/>
        <v>656</v>
      </c>
      <c r="B657" s="81" t="s">
        <v>1852</v>
      </c>
      <c r="C657" t="s">
        <v>342</v>
      </c>
      <c r="D657" s="1" t="s">
        <v>117</v>
      </c>
      <c r="E657" s="166">
        <v>46022</v>
      </c>
      <c r="F657" s="166"/>
      <c r="G657" t="s">
        <v>1076</v>
      </c>
      <c r="H657" t="s">
        <v>1076</v>
      </c>
      <c r="I657" t="str">
        <f t="shared" si="50"/>
        <v>2025: Пермский городской округ, город Пермь: г. Пермь, ул. Академика Курчатова, д. 4А</v>
      </c>
      <c r="J657" t="str">
        <f t="shared" si="51"/>
        <v>г. Пермь, ул. Академика Курчатова, д. 4А: 2025: ТЕП</v>
      </c>
      <c r="K657" s="167" t="s">
        <v>1051</v>
      </c>
      <c r="L657" s="166" t="s">
        <v>2561</v>
      </c>
      <c r="M657" t="str">
        <f t="shared" si="52"/>
        <v>г. Пермь, ул. Академика Курчатова, д. 4А: ТЕП</v>
      </c>
      <c r="N657" s="166" t="e">
        <f>VLOOKUP(M657,#REF!,2,0)</f>
        <v>#REF!</v>
      </c>
      <c r="O657" t="e">
        <f t="shared" si="48"/>
        <v>#REF!</v>
      </c>
    </row>
    <row r="658" spans="1:15" x14ac:dyDescent="0.25">
      <c r="A658" s="2">
        <f t="shared" si="49"/>
        <v>657</v>
      </c>
      <c r="B658" s="81" t="s">
        <v>1852</v>
      </c>
      <c r="C658" t="s">
        <v>342</v>
      </c>
      <c r="D658" s="1" t="s">
        <v>134</v>
      </c>
      <c r="E658" s="166">
        <v>46022</v>
      </c>
      <c r="F658" s="166"/>
      <c r="G658" t="s">
        <v>1076</v>
      </c>
      <c r="H658" t="s">
        <v>1076</v>
      </c>
      <c r="I658" t="str">
        <f t="shared" si="50"/>
        <v>2025: Пермский городской округ, город Пермь: г. Пермь, ул. Академика Курчатова, д. 4А</v>
      </c>
      <c r="J658" t="str">
        <f t="shared" si="51"/>
        <v>г. Пермь, ул. Академика Курчатова, д. 4А: 2025: ГАЗ</v>
      </c>
      <c r="K658" s="167" t="s">
        <v>1051</v>
      </c>
      <c r="L658" s="166" t="s">
        <v>2561</v>
      </c>
      <c r="M658" t="str">
        <f t="shared" si="52"/>
        <v>г. Пермь, ул. Академика Курчатова, д. 4А: ГАЗ</v>
      </c>
      <c r="N658" s="166" t="e">
        <f>VLOOKUP(M658,#REF!,2,0)</f>
        <v>#REF!</v>
      </c>
      <c r="O658" t="e">
        <f t="shared" si="48"/>
        <v>#REF!</v>
      </c>
    </row>
    <row r="659" spans="1:15" x14ac:dyDescent="0.25">
      <c r="A659" s="2">
        <f t="shared" si="49"/>
        <v>658</v>
      </c>
      <c r="B659" s="81" t="s">
        <v>1852</v>
      </c>
      <c r="C659" t="s">
        <v>342</v>
      </c>
      <c r="D659" s="1" t="s">
        <v>149</v>
      </c>
      <c r="E659" s="166">
        <v>46022</v>
      </c>
      <c r="F659" s="166"/>
      <c r="G659" t="s">
        <v>1076</v>
      </c>
      <c r="H659" t="s">
        <v>1076</v>
      </c>
      <c r="I659" t="str">
        <f t="shared" si="50"/>
        <v>2025: Пермский городской округ, город Пермь: г. Пермь, ул. Академика Курчатова, д. 4А</v>
      </c>
      <c r="J659" t="str">
        <f t="shared" si="51"/>
        <v>г. Пермь, ул. Академика Курчатова, д. 4А: 2025: ГВС</v>
      </c>
      <c r="K659" s="167" t="s">
        <v>1051</v>
      </c>
      <c r="L659" s="166" t="s">
        <v>2561</v>
      </c>
      <c r="M659" t="str">
        <f t="shared" si="52"/>
        <v>г. Пермь, ул. Академика Курчатова, д. 4А: ГВС</v>
      </c>
      <c r="N659" s="166" t="e">
        <f>VLOOKUP(M659,#REF!,2,0)</f>
        <v>#REF!</v>
      </c>
      <c r="O659" t="e">
        <f t="shared" si="48"/>
        <v>#REF!</v>
      </c>
    </row>
    <row r="660" spans="1:15" x14ac:dyDescent="0.25">
      <c r="A660" s="2">
        <f t="shared" si="49"/>
        <v>659</v>
      </c>
      <c r="B660" s="81" t="s">
        <v>1852</v>
      </c>
      <c r="C660" t="s">
        <v>342</v>
      </c>
      <c r="D660" s="1" t="s">
        <v>159</v>
      </c>
      <c r="E660" s="166">
        <v>46022</v>
      </c>
      <c r="F660" s="166"/>
      <c r="G660" t="s">
        <v>1076</v>
      </c>
      <c r="H660" t="s">
        <v>1076</v>
      </c>
      <c r="I660" t="str">
        <f t="shared" si="50"/>
        <v>2025: Пермский городской округ, город Пермь: г. Пермь, ул. Академика Курчатова, д. 4А</v>
      </c>
      <c r="J660" t="str">
        <f t="shared" si="51"/>
        <v>г. Пермь, ул. Академика Курчатова, д. 4А: 2025: ВОД</v>
      </c>
      <c r="K660" s="167" t="s">
        <v>1051</v>
      </c>
      <c r="L660" s="166" t="s">
        <v>2561</v>
      </c>
      <c r="M660" t="str">
        <f t="shared" si="52"/>
        <v>г. Пермь, ул. Академика Курчатова, д. 4А: ВОД</v>
      </c>
      <c r="N660" s="166" t="e">
        <f>VLOOKUP(M660,#REF!,2,0)</f>
        <v>#REF!</v>
      </c>
      <c r="O660" t="e">
        <f t="shared" si="48"/>
        <v>#REF!</v>
      </c>
    </row>
    <row r="661" spans="1:15" x14ac:dyDescent="0.25">
      <c r="A661" s="2">
        <f t="shared" si="49"/>
        <v>660</v>
      </c>
      <c r="B661" s="81" t="s">
        <v>1852</v>
      </c>
      <c r="C661" t="s">
        <v>342</v>
      </c>
      <c r="D661" s="1" t="s">
        <v>280</v>
      </c>
      <c r="E661" s="166">
        <v>46022</v>
      </c>
      <c r="F661" s="166"/>
      <c r="G661" t="s">
        <v>1076</v>
      </c>
      <c r="H661" t="s">
        <v>1076</v>
      </c>
      <c r="I661" t="str">
        <f t="shared" si="50"/>
        <v>2025: Пермский городской округ, город Пермь: г. Пермь, ул. Академика Курчатова, д. 4А</v>
      </c>
      <c r="J661" t="str">
        <f t="shared" si="51"/>
        <v>г. Пермь, ул. Академика Курчатова, д. 4А: 2025: Рфа</v>
      </c>
      <c r="K661" s="167" t="s">
        <v>1051</v>
      </c>
      <c r="L661" s="166" t="s">
        <v>2561</v>
      </c>
      <c r="M661" t="str">
        <f t="shared" si="52"/>
        <v>г. Пермь, ул. Академика Курчатова, д. 4А: Рфа</v>
      </c>
      <c r="N661" s="166" t="e">
        <f>VLOOKUP(M661,#REF!,2,0)</f>
        <v>#REF!</v>
      </c>
      <c r="O661" t="e">
        <f t="shared" si="48"/>
        <v>#REF!</v>
      </c>
    </row>
    <row r="662" spans="1:15" x14ac:dyDescent="0.25">
      <c r="A662" s="2">
        <f t="shared" si="49"/>
        <v>661</v>
      </c>
      <c r="B662" s="81" t="s">
        <v>1852</v>
      </c>
      <c r="C662" t="s">
        <v>342</v>
      </c>
      <c r="D662" s="1" t="s">
        <v>296</v>
      </c>
      <c r="E662" s="166">
        <v>46022</v>
      </c>
      <c r="F662" s="166"/>
      <c r="G662" t="s">
        <v>1076</v>
      </c>
      <c r="H662" t="s">
        <v>1076</v>
      </c>
      <c r="I662" t="str">
        <f t="shared" si="50"/>
        <v>2025: Пермский городской округ, город Пермь: г. Пермь, ул. Академика Курчатова, д. 4А</v>
      </c>
      <c r="J662" t="str">
        <f t="shared" si="51"/>
        <v>г. Пермь, ул. Академика Курчатова, д. 4А: 2025: РФ</v>
      </c>
      <c r="K662" s="167" t="s">
        <v>1051</v>
      </c>
      <c r="L662" s="166" t="s">
        <v>2561</v>
      </c>
      <c r="M662" t="str">
        <f t="shared" si="52"/>
        <v>г. Пермь, ул. Академика Курчатова, д. 4А: РФ</v>
      </c>
      <c r="N662" s="166" t="e">
        <f>VLOOKUP(M662,#REF!,2,0)</f>
        <v>#REF!</v>
      </c>
      <c r="O662" t="e">
        <f t="shared" si="48"/>
        <v>#REF!</v>
      </c>
    </row>
    <row r="663" spans="1:15" x14ac:dyDescent="0.25">
      <c r="A663" s="2">
        <f t="shared" si="49"/>
        <v>662</v>
      </c>
      <c r="B663" s="81" t="s">
        <v>1852</v>
      </c>
      <c r="C663" t="s">
        <v>505</v>
      </c>
      <c r="D663" s="1" t="s">
        <v>248</v>
      </c>
      <c r="E663" s="166">
        <v>46022</v>
      </c>
      <c r="F663" s="166"/>
      <c r="G663" t="s">
        <v>1076</v>
      </c>
      <c r="H663" t="s">
        <v>1076</v>
      </c>
      <c r="I663" t="str">
        <f t="shared" si="50"/>
        <v>2025: Пермский городской округ, город Пермь: г. Пермь, ул. Александра Невского, д. 30</v>
      </c>
      <c r="J663" t="str">
        <f t="shared" si="51"/>
        <v>г. Пермь, ул. Александра Невского, д. 30: 2025: РК</v>
      </c>
      <c r="K663" s="167" t="s">
        <v>1051</v>
      </c>
      <c r="L663" s="166" t="s">
        <v>2561</v>
      </c>
      <c r="M663" t="str">
        <f t="shared" si="52"/>
        <v>г. Пермь, ул. Александра Невского, д. 30: РК</v>
      </c>
      <c r="N663" s="166" t="e">
        <f>VLOOKUP(M663,#REF!,2,0)</f>
        <v>#REF!</v>
      </c>
      <c r="O663" t="e">
        <f t="shared" si="48"/>
        <v>#REF!</v>
      </c>
    </row>
    <row r="664" spans="1:15" x14ac:dyDescent="0.25">
      <c r="A664" s="2">
        <f t="shared" si="49"/>
        <v>663</v>
      </c>
      <c r="B664" s="81" t="s">
        <v>1852</v>
      </c>
      <c r="C664" t="s">
        <v>506</v>
      </c>
      <c r="D664" s="1" t="s">
        <v>248</v>
      </c>
      <c r="E664" s="166">
        <v>46022</v>
      </c>
      <c r="F664" s="166"/>
      <c r="G664" t="s">
        <v>1076</v>
      </c>
      <c r="H664" t="s">
        <v>1076</v>
      </c>
      <c r="I664" t="str">
        <f t="shared" si="50"/>
        <v>2025: Пермский городской округ, город Пермь: г. Пермь, ул. Александра Пархоменко, д. 12</v>
      </c>
      <c r="J664" t="str">
        <f t="shared" si="51"/>
        <v>г. Пермь, ул. Александра Пархоменко, д. 12: 2025: РК</v>
      </c>
      <c r="K664" s="167" t="s">
        <v>1052</v>
      </c>
      <c r="L664" s="166" t="s">
        <v>2561</v>
      </c>
      <c r="M664" t="str">
        <f t="shared" si="52"/>
        <v>г. Пермь, ул. Александра Пархоменко, д. 12: РК</v>
      </c>
      <c r="N664" s="166" t="e">
        <f>VLOOKUP(M664,#REF!,2,0)</f>
        <v>#REF!</v>
      </c>
      <c r="O664" t="e">
        <f t="shared" si="48"/>
        <v>#REF!</v>
      </c>
    </row>
    <row r="665" spans="1:15" x14ac:dyDescent="0.25">
      <c r="A665" s="2">
        <f t="shared" si="49"/>
        <v>664</v>
      </c>
      <c r="B665" s="81" t="s">
        <v>1852</v>
      </c>
      <c r="C665" t="s">
        <v>506</v>
      </c>
      <c r="D665" s="1" t="s">
        <v>280</v>
      </c>
      <c r="E665" s="166">
        <v>46022</v>
      </c>
      <c r="F665" s="166"/>
      <c r="G665" t="s">
        <v>1076</v>
      </c>
      <c r="H665" t="s">
        <v>1076</v>
      </c>
      <c r="I665" t="str">
        <f t="shared" si="50"/>
        <v>2025: Пермский городской округ, город Пермь: г. Пермь, ул. Александра Пархоменко, д. 12</v>
      </c>
      <c r="J665" t="str">
        <f t="shared" si="51"/>
        <v>г. Пермь, ул. Александра Пархоменко, д. 12: 2025: Рфа</v>
      </c>
      <c r="K665" s="167" t="s">
        <v>1052</v>
      </c>
      <c r="L665" s="166" t="s">
        <v>2561</v>
      </c>
      <c r="M665" t="str">
        <f t="shared" si="52"/>
        <v>г. Пермь, ул. Александра Пархоменко, д. 12: Рфа</v>
      </c>
      <c r="N665" s="166" t="e">
        <f>VLOOKUP(M665,#REF!,2,0)</f>
        <v>#REF!</v>
      </c>
      <c r="O665" t="e">
        <f t="shared" si="48"/>
        <v>#REF!</v>
      </c>
    </row>
    <row r="666" spans="1:15" x14ac:dyDescent="0.25">
      <c r="A666" s="2">
        <f t="shared" si="49"/>
        <v>665</v>
      </c>
      <c r="B666" s="81" t="s">
        <v>1852</v>
      </c>
      <c r="C666" t="s">
        <v>261</v>
      </c>
      <c r="D666" s="1" t="s">
        <v>280</v>
      </c>
      <c r="E666" s="166">
        <v>46022</v>
      </c>
      <c r="F666" s="166"/>
      <c r="G666" t="s">
        <v>1076</v>
      </c>
      <c r="H666" t="s">
        <v>1076</v>
      </c>
      <c r="I666" t="str">
        <f t="shared" si="50"/>
        <v>2025: Пермский городской округ, город Пермь: г. Пермь, ул. Александра Щербакова, д. 12</v>
      </c>
      <c r="J666" t="str">
        <f t="shared" si="51"/>
        <v>г. Пермь, ул. Александра Щербакова, д. 12: 2025: Рфа</v>
      </c>
      <c r="K666" s="167" t="s">
        <v>1051</v>
      </c>
      <c r="L666" s="166" t="s">
        <v>2561</v>
      </c>
      <c r="M666" t="str">
        <f t="shared" si="52"/>
        <v>г. Пермь, ул. Александра Щербакова, д. 12: Рфа</v>
      </c>
      <c r="N666" s="166" t="e">
        <f>VLOOKUP(M666,#REF!,2,0)</f>
        <v>#REF!</v>
      </c>
      <c r="O666" t="e">
        <f t="shared" si="48"/>
        <v>#REF!</v>
      </c>
    </row>
    <row r="667" spans="1:15" x14ac:dyDescent="0.25">
      <c r="A667" s="2">
        <f t="shared" si="49"/>
        <v>666</v>
      </c>
      <c r="B667" s="81" t="s">
        <v>1852</v>
      </c>
      <c r="C667" t="s">
        <v>386</v>
      </c>
      <c r="D667" s="1" t="s">
        <v>117</v>
      </c>
      <c r="E667" s="166">
        <v>46022</v>
      </c>
      <c r="F667" s="166"/>
      <c r="G667" t="s">
        <v>1076</v>
      </c>
      <c r="H667" t="s">
        <v>1076</v>
      </c>
      <c r="I667" t="str">
        <f t="shared" si="50"/>
        <v>2025: Пермский городской округ, город Пермь: г. Пермь, ул. Аркадия Гайдара, д. 6/2</v>
      </c>
      <c r="J667" t="str">
        <f t="shared" si="51"/>
        <v>г. Пермь, ул. Аркадия Гайдара, д. 6/2: 2025: ТЕП</v>
      </c>
      <c r="K667" s="167" t="s">
        <v>1052</v>
      </c>
      <c r="L667" s="166" t="s">
        <v>2561</v>
      </c>
      <c r="M667" t="str">
        <f t="shared" si="52"/>
        <v>г. Пермь, ул. Аркадия Гайдара, д. 6/2: ТЕП</v>
      </c>
      <c r="N667" s="166" t="e">
        <f>VLOOKUP(M667,#REF!,2,0)</f>
        <v>#REF!</v>
      </c>
      <c r="O667" t="e">
        <f t="shared" si="48"/>
        <v>#REF!</v>
      </c>
    </row>
    <row r="668" spans="1:15" x14ac:dyDescent="0.25">
      <c r="A668" s="2">
        <f t="shared" si="49"/>
        <v>667</v>
      </c>
      <c r="B668" s="81" t="s">
        <v>1852</v>
      </c>
      <c r="C668" t="s">
        <v>386</v>
      </c>
      <c r="D668" s="1" t="s">
        <v>144</v>
      </c>
      <c r="E668" s="166">
        <v>46022</v>
      </c>
      <c r="F668" s="166"/>
      <c r="G668" t="s">
        <v>1076</v>
      </c>
      <c r="H668" t="s">
        <v>1076</v>
      </c>
      <c r="I668" t="str">
        <f t="shared" si="50"/>
        <v>2025: Пермский городской округ, город Пермь: г. Пермь, ул. Аркадия Гайдара, д. 6/2</v>
      </c>
      <c r="J668" t="str">
        <f t="shared" si="51"/>
        <v>г. Пермь, ул. Аркадия Гайдара, д. 6/2: 2025: ХВС</v>
      </c>
      <c r="K668" s="167" t="s">
        <v>1052</v>
      </c>
      <c r="L668" s="166" t="s">
        <v>2561</v>
      </c>
      <c r="M668" t="str">
        <f t="shared" si="52"/>
        <v>г. Пермь, ул. Аркадия Гайдара, д. 6/2: ХВС</v>
      </c>
      <c r="N668" s="166" t="e">
        <f>VLOOKUP(M668,#REF!,2,0)</f>
        <v>#REF!</v>
      </c>
      <c r="O668" t="e">
        <f t="shared" si="48"/>
        <v>#REF!</v>
      </c>
    </row>
    <row r="669" spans="1:15" x14ac:dyDescent="0.25">
      <c r="A669" s="2">
        <f t="shared" si="49"/>
        <v>668</v>
      </c>
      <c r="B669" s="81" t="s">
        <v>1852</v>
      </c>
      <c r="C669" t="s">
        <v>386</v>
      </c>
      <c r="D669" s="1" t="s">
        <v>149</v>
      </c>
      <c r="E669" s="166">
        <v>46022</v>
      </c>
      <c r="F669" s="166"/>
      <c r="G669" t="s">
        <v>1076</v>
      </c>
      <c r="H669" t="s">
        <v>1076</v>
      </c>
      <c r="I669" t="str">
        <f t="shared" si="50"/>
        <v>2025: Пермский городской округ, город Пермь: г. Пермь, ул. Аркадия Гайдара, д. 6/2</v>
      </c>
      <c r="J669" t="str">
        <f t="shared" si="51"/>
        <v>г. Пермь, ул. Аркадия Гайдара, д. 6/2: 2025: ГВС</v>
      </c>
      <c r="K669" s="167" t="s">
        <v>1052</v>
      </c>
      <c r="L669" s="166" t="s">
        <v>2561</v>
      </c>
      <c r="M669" t="str">
        <f t="shared" si="52"/>
        <v>г. Пермь, ул. Аркадия Гайдара, д. 6/2: ГВС</v>
      </c>
      <c r="N669" s="166" t="e">
        <f>VLOOKUP(M669,#REF!,2,0)</f>
        <v>#REF!</v>
      </c>
      <c r="O669" t="e">
        <f t="shared" si="48"/>
        <v>#REF!</v>
      </c>
    </row>
    <row r="670" spans="1:15" x14ac:dyDescent="0.25">
      <c r="A670" s="2">
        <f t="shared" si="49"/>
        <v>669</v>
      </c>
      <c r="B670" s="81" t="s">
        <v>1852</v>
      </c>
      <c r="C670" t="s">
        <v>386</v>
      </c>
      <c r="D670" s="1" t="s">
        <v>248</v>
      </c>
      <c r="E670" s="166">
        <v>46022</v>
      </c>
      <c r="F670" s="166"/>
      <c r="G670" t="s">
        <v>1076</v>
      </c>
      <c r="H670" t="s">
        <v>1076</v>
      </c>
      <c r="I670" t="str">
        <f t="shared" si="50"/>
        <v>2025: Пермский городской округ, город Пермь: г. Пермь, ул. Аркадия Гайдара, д. 6/2</v>
      </c>
      <c r="J670" t="str">
        <f t="shared" si="51"/>
        <v>г. Пермь, ул. Аркадия Гайдара, д. 6/2: 2025: РК</v>
      </c>
      <c r="K670" s="167" t="s">
        <v>1052</v>
      </c>
      <c r="L670" s="166" t="s">
        <v>2561</v>
      </c>
      <c r="M670" t="str">
        <f t="shared" si="52"/>
        <v>г. Пермь, ул. Аркадия Гайдара, д. 6/2: РК</v>
      </c>
      <c r="N670" s="166" t="e">
        <f>VLOOKUP(M670,#REF!,2,0)</f>
        <v>#REF!</v>
      </c>
      <c r="O670" t="e">
        <f t="shared" si="48"/>
        <v>#REF!</v>
      </c>
    </row>
    <row r="671" spans="1:15" x14ac:dyDescent="0.25">
      <c r="A671" s="2">
        <f t="shared" si="49"/>
        <v>670</v>
      </c>
      <c r="B671" s="81" t="s">
        <v>1852</v>
      </c>
      <c r="C671" t="s">
        <v>386</v>
      </c>
      <c r="D671" s="1" t="s">
        <v>280</v>
      </c>
      <c r="E671" s="166">
        <v>46022</v>
      </c>
      <c r="F671" s="166"/>
      <c r="G671" t="s">
        <v>1076</v>
      </c>
      <c r="H671" t="s">
        <v>1076</v>
      </c>
      <c r="I671" t="str">
        <f t="shared" si="50"/>
        <v>2025: Пермский городской округ, город Пермь: г. Пермь, ул. Аркадия Гайдара, д. 6/2</v>
      </c>
      <c r="J671" t="str">
        <f t="shared" si="51"/>
        <v>г. Пермь, ул. Аркадия Гайдара, д. 6/2: 2025: Рфа</v>
      </c>
      <c r="K671" s="167" t="s">
        <v>1052</v>
      </c>
      <c r="L671" s="166" t="s">
        <v>2561</v>
      </c>
      <c r="M671" t="str">
        <f t="shared" si="52"/>
        <v>г. Пермь, ул. Аркадия Гайдара, д. 6/2: Рфа</v>
      </c>
      <c r="N671" s="166" t="e">
        <f>VLOOKUP(M671,#REF!,2,0)</f>
        <v>#REF!</v>
      </c>
      <c r="O671" t="e">
        <f t="shared" si="48"/>
        <v>#REF!</v>
      </c>
    </row>
    <row r="672" spans="1:15" x14ac:dyDescent="0.25">
      <c r="A672" s="2">
        <f t="shared" si="49"/>
        <v>671</v>
      </c>
      <c r="B672" s="81" t="s">
        <v>1852</v>
      </c>
      <c r="C672" t="s">
        <v>452</v>
      </c>
      <c r="D672" s="1" t="s">
        <v>181</v>
      </c>
      <c r="E672" s="166">
        <v>46022</v>
      </c>
      <c r="F672" s="166"/>
      <c r="G672">
        <v>6</v>
      </c>
      <c r="H672">
        <v>0</v>
      </c>
      <c r="I672" t="str">
        <f t="shared" si="50"/>
        <v>2025: Пермский городской округ, город Пермь: г. Пермь, ул. Архитектора Свиязева, д. 32</v>
      </c>
      <c r="J672" t="str">
        <f t="shared" si="51"/>
        <v>г. Пермь, ул. Архитектора Свиязева, д. 32: 2025: РЛ</v>
      </c>
      <c r="K672" s="167" t="s">
        <v>1052</v>
      </c>
      <c r="L672" s="166" t="s">
        <v>2561</v>
      </c>
      <c r="M672" t="str">
        <f t="shared" si="52"/>
        <v>г. Пермь, ул. Архитектора Свиязева, д. 32: РЛ</v>
      </c>
      <c r="N672" s="166" t="e">
        <f>VLOOKUP(M672,#REF!,2,0)</f>
        <v>#REF!</v>
      </c>
      <c r="O672" t="e">
        <f t="shared" si="48"/>
        <v>#REF!</v>
      </c>
    </row>
    <row r="673" spans="1:15" x14ac:dyDescent="0.25">
      <c r="A673" s="2">
        <f t="shared" si="49"/>
        <v>672</v>
      </c>
      <c r="B673" s="81" t="s">
        <v>1852</v>
      </c>
      <c r="C673" t="s">
        <v>560</v>
      </c>
      <c r="D673" s="1" t="s">
        <v>283</v>
      </c>
      <c r="E673" s="166">
        <v>46022</v>
      </c>
      <c r="F673" s="166"/>
      <c r="G673" t="s">
        <v>1076</v>
      </c>
      <c r="H673" t="s">
        <v>1076</v>
      </c>
      <c r="I673" t="str">
        <f t="shared" si="50"/>
        <v>2025: Пермский городской округ, город Пермь: г. Пермь, ул. Архитектора Свиязева, д. 44</v>
      </c>
      <c r="J673" t="str">
        <f t="shared" si="51"/>
        <v>г. Пермь, ул. Архитектора Свиязева, д. 44: 2025: УФ</v>
      </c>
      <c r="K673" s="167" t="s">
        <v>1051</v>
      </c>
      <c r="L673" s="166" t="s">
        <v>2561</v>
      </c>
      <c r="M673" t="str">
        <f t="shared" si="52"/>
        <v>г. Пермь, ул. Архитектора Свиязева, д. 44: УФ</v>
      </c>
      <c r="N673" s="166" t="e">
        <f>VLOOKUP(M673,#REF!,2,0)</f>
        <v>#REF!</v>
      </c>
      <c r="O673" t="e">
        <f t="shared" si="48"/>
        <v>#REF!</v>
      </c>
    </row>
    <row r="674" spans="1:15" x14ac:dyDescent="0.25">
      <c r="A674" s="2">
        <f t="shared" si="49"/>
        <v>673</v>
      </c>
      <c r="B674" s="81" t="s">
        <v>1852</v>
      </c>
      <c r="C674" t="s">
        <v>453</v>
      </c>
      <c r="D674" s="1" t="s">
        <v>181</v>
      </c>
      <c r="E674" s="166">
        <v>46022</v>
      </c>
      <c r="F674" s="166"/>
      <c r="G674">
        <v>4</v>
      </c>
      <c r="H674">
        <v>0</v>
      </c>
      <c r="I674" t="str">
        <f t="shared" si="50"/>
        <v>2025: Пермский городской округ, город Пермь: г. Пермь, ул. Байкальская, д. 3/1</v>
      </c>
      <c r="J674" t="str">
        <f t="shared" si="51"/>
        <v>г. Пермь, ул. Байкальская, д. 3/1: 2025: РЛ</v>
      </c>
      <c r="K674" s="167" t="s">
        <v>1052</v>
      </c>
      <c r="L674" s="166" t="s">
        <v>2561</v>
      </c>
      <c r="M674" t="str">
        <f t="shared" si="52"/>
        <v>г. Пермь, ул. Байкальская, д. 3/1: РЛ</v>
      </c>
      <c r="N674" s="166" t="e">
        <f>VLOOKUP(M674,#REF!,2,0)</f>
        <v>#REF!</v>
      </c>
      <c r="O674" t="e">
        <f t="shared" si="48"/>
        <v>#REF!</v>
      </c>
    </row>
    <row r="675" spans="1:15" x14ac:dyDescent="0.25">
      <c r="A675" s="2">
        <f t="shared" si="49"/>
        <v>674</v>
      </c>
      <c r="B675" s="81" t="s">
        <v>1852</v>
      </c>
      <c r="C675" t="s">
        <v>343</v>
      </c>
      <c r="D675" s="1" t="s">
        <v>63</v>
      </c>
      <c r="E675" s="166">
        <v>46022</v>
      </c>
      <c r="F675" s="166"/>
      <c r="G675" t="s">
        <v>1076</v>
      </c>
      <c r="H675" t="s">
        <v>1076</v>
      </c>
      <c r="I675" t="str">
        <f t="shared" si="50"/>
        <v>2025: Пермский городской округ, город Пермь: г. Пермь, ул. Байкальская, д. 3/2</v>
      </c>
      <c r="J675" t="str">
        <f t="shared" si="51"/>
        <v>г. Пермь, ул. Байкальская, д. 3/2: 2025: ЭЛ</v>
      </c>
      <c r="K675" s="167" t="s">
        <v>1053</v>
      </c>
      <c r="L675" s="166" t="s">
        <v>2561</v>
      </c>
      <c r="M675" t="str">
        <f t="shared" si="52"/>
        <v>г. Пермь, ул. Байкальская, д. 3/2: ЭЛ</v>
      </c>
      <c r="N675" s="166" t="e">
        <f>VLOOKUP(M675,#REF!,2,0)</f>
        <v>#REF!</v>
      </c>
      <c r="O675" t="e">
        <f t="shared" si="48"/>
        <v>#REF!</v>
      </c>
    </row>
    <row r="676" spans="1:15" x14ac:dyDescent="0.25">
      <c r="A676" s="2">
        <f t="shared" si="49"/>
        <v>675</v>
      </c>
      <c r="B676" s="81" t="s">
        <v>1852</v>
      </c>
      <c r="C676" t="s">
        <v>153</v>
      </c>
      <c r="D676" s="1" t="s">
        <v>159</v>
      </c>
      <c r="E676" s="166">
        <v>46022</v>
      </c>
      <c r="F676" s="166"/>
      <c r="G676" t="s">
        <v>1076</v>
      </c>
      <c r="H676" t="s">
        <v>1076</v>
      </c>
      <c r="I676" t="str">
        <f t="shared" si="50"/>
        <v>2025: Пермский городской округ, город Пермь: г. Пермь, ул. Баумана, д. 12</v>
      </c>
      <c r="J676" t="str">
        <f t="shared" si="51"/>
        <v>г. Пермь, ул. Баумана, д. 12: 2025: ВОД</v>
      </c>
      <c r="K676" s="167" t="s">
        <v>1051</v>
      </c>
      <c r="L676" s="166" t="s">
        <v>2561</v>
      </c>
      <c r="M676" t="str">
        <f t="shared" si="52"/>
        <v>г. Пермь, ул. Баумана, д. 12: ВОД</v>
      </c>
      <c r="N676" s="166" t="e">
        <f>VLOOKUP(M676,#REF!,2,0)</f>
        <v>#REF!</v>
      </c>
      <c r="O676" t="e">
        <f t="shared" si="48"/>
        <v>#REF!</v>
      </c>
    </row>
    <row r="677" spans="1:15" x14ac:dyDescent="0.25">
      <c r="A677" s="2">
        <f t="shared" si="49"/>
        <v>676</v>
      </c>
      <c r="B677" s="81" t="s">
        <v>1852</v>
      </c>
      <c r="C677" t="s">
        <v>153</v>
      </c>
      <c r="D677" s="1" t="s">
        <v>166</v>
      </c>
      <c r="E677" s="166">
        <v>46022</v>
      </c>
      <c r="F677" s="166"/>
      <c r="G677" t="s">
        <v>1076</v>
      </c>
      <c r="H677" t="s">
        <v>1076</v>
      </c>
      <c r="I677" t="str">
        <f t="shared" si="50"/>
        <v>2025: Пермский городской округ, город Пермь: г. Пермь, ул. Баумана, д. 12</v>
      </c>
      <c r="J677" t="str">
        <f t="shared" si="51"/>
        <v>г. Пермь, ул. Баумана, д. 12: 2025: РП</v>
      </c>
      <c r="K677" s="167" t="s">
        <v>1051</v>
      </c>
      <c r="L677" s="166" t="s">
        <v>2561</v>
      </c>
      <c r="M677" t="str">
        <f t="shared" si="52"/>
        <v>г. Пермь, ул. Баумана, д. 12: РП</v>
      </c>
      <c r="N677" s="166" t="e">
        <f>VLOOKUP(M677,#REF!,2,0)</f>
        <v>#REF!</v>
      </c>
      <c r="O677" t="e">
        <f t="shared" si="48"/>
        <v>#REF!</v>
      </c>
    </row>
    <row r="678" spans="1:15" x14ac:dyDescent="0.25">
      <c r="A678" s="2">
        <f t="shared" si="49"/>
        <v>677</v>
      </c>
      <c r="B678" s="81" t="s">
        <v>1852</v>
      </c>
      <c r="C678" t="s">
        <v>153</v>
      </c>
      <c r="D678" s="1" t="s">
        <v>280</v>
      </c>
      <c r="E678" s="166">
        <v>46022</v>
      </c>
      <c r="F678" s="166"/>
      <c r="G678" t="s">
        <v>1076</v>
      </c>
      <c r="H678" t="s">
        <v>1076</v>
      </c>
      <c r="I678" t="str">
        <f t="shared" si="50"/>
        <v>2025: Пермский городской округ, город Пермь: г. Пермь, ул. Баумана, д. 12</v>
      </c>
      <c r="J678" t="str">
        <f t="shared" si="51"/>
        <v>г. Пермь, ул. Баумана, д. 12: 2025: Рфа</v>
      </c>
      <c r="K678" s="167" t="s">
        <v>1051</v>
      </c>
      <c r="L678" s="166" t="s">
        <v>2561</v>
      </c>
      <c r="M678" t="str">
        <f t="shared" si="52"/>
        <v>г. Пермь, ул. Баумана, д. 12: Рфа</v>
      </c>
      <c r="N678" s="166" t="e">
        <f>VLOOKUP(M678,#REF!,2,0)</f>
        <v>#REF!</v>
      </c>
      <c r="O678" t="e">
        <f t="shared" si="48"/>
        <v>#REF!</v>
      </c>
    </row>
    <row r="679" spans="1:15" x14ac:dyDescent="0.25">
      <c r="A679" s="2">
        <f t="shared" si="49"/>
        <v>678</v>
      </c>
      <c r="B679" s="81" t="s">
        <v>1852</v>
      </c>
      <c r="C679" t="s">
        <v>214</v>
      </c>
      <c r="D679" s="1" t="s">
        <v>248</v>
      </c>
      <c r="E679" s="166">
        <v>46022</v>
      </c>
      <c r="F679" s="166"/>
      <c r="G679" t="s">
        <v>1076</v>
      </c>
      <c r="H679" t="s">
        <v>1076</v>
      </c>
      <c r="I679" t="str">
        <f t="shared" si="50"/>
        <v>2025: Пермский городской округ, город Пермь: г. Пермь, ул. Баумана, д. 21</v>
      </c>
      <c r="J679" t="str">
        <f t="shared" si="51"/>
        <v>г. Пермь, ул. Баумана, д. 21: 2025: РК</v>
      </c>
      <c r="K679" s="167" t="s">
        <v>1051</v>
      </c>
      <c r="L679" s="166" t="s">
        <v>2561</v>
      </c>
      <c r="M679" t="str">
        <f t="shared" si="52"/>
        <v>г. Пермь, ул. Баумана, д. 21: РК</v>
      </c>
      <c r="N679" s="166" t="e">
        <f>VLOOKUP(M679,#REF!,2,0)</f>
        <v>#REF!</v>
      </c>
      <c r="O679" t="e">
        <f t="shared" si="48"/>
        <v>#REF!</v>
      </c>
    </row>
    <row r="680" spans="1:15" x14ac:dyDescent="0.25">
      <c r="A680" s="2">
        <f t="shared" si="49"/>
        <v>679</v>
      </c>
      <c r="B680" s="81" t="s">
        <v>1852</v>
      </c>
      <c r="C680" t="s">
        <v>507</v>
      </c>
      <c r="D680" s="1" t="s">
        <v>248</v>
      </c>
      <c r="E680" s="166">
        <v>46022</v>
      </c>
      <c r="F680" s="166"/>
      <c r="G680" t="s">
        <v>1076</v>
      </c>
      <c r="H680" t="s">
        <v>1076</v>
      </c>
      <c r="I680" t="str">
        <f t="shared" si="50"/>
        <v>2025: Пермский городской округ, город Пермь: г. Пермь, ул. Белинского, д. 51</v>
      </c>
      <c r="J680" t="str">
        <f t="shared" si="51"/>
        <v>г. Пермь, ул. Белинского, д. 51: 2025: РК</v>
      </c>
      <c r="K680" s="167" t="s">
        <v>1051</v>
      </c>
      <c r="L680" s="166" t="s">
        <v>2561</v>
      </c>
      <c r="M680" t="str">
        <f t="shared" si="52"/>
        <v>г. Пермь, ул. Белинского, д. 51: РК</v>
      </c>
      <c r="N680" s="166" t="e">
        <f>VLOOKUP(M680,#REF!,2,0)</f>
        <v>#REF!</v>
      </c>
      <c r="O680" t="e">
        <f t="shared" si="48"/>
        <v>#REF!</v>
      </c>
    </row>
    <row r="681" spans="1:15" x14ac:dyDescent="0.25">
      <c r="A681" s="2">
        <f t="shared" si="49"/>
        <v>680</v>
      </c>
      <c r="B681" s="81" t="s">
        <v>1852</v>
      </c>
      <c r="C681" t="s">
        <v>216</v>
      </c>
      <c r="D681" s="1" t="s">
        <v>248</v>
      </c>
      <c r="E681" s="166">
        <v>46022</v>
      </c>
      <c r="F681" s="166"/>
      <c r="G681" t="s">
        <v>1076</v>
      </c>
      <c r="H681" t="s">
        <v>1076</v>
      </c>
      <c r="I681" t="str">
        <f t="shared" si="50"/>
        <v>2025: Пермский городской округ, город Пермь: г. Пермь, ул. Богдана Хмельницкого, д. 56</v>
      </c>
      <c r="J681" t="str">
        <f t="shared" si="51"/>
        <v>г. Пермь, ул. Богдана Хмельницкого, д. 56: 2025: РК</v>
      </c>
      <c r="K681" s="167" t="s">
        <v>1051</v>
      </c>
      <c r="L681" s="166" t="s">
        <v>2561</v>
      </c>
      <c r="M681" t="str">
        <f t="shared" si="52"/>
        <v>г. Пермь, ул. Богдана Хмельницкого, д. 56: РК</v>
      </c>
      <c r="N681" s="166" t="e">
        <f>VLOOKUP(M681,#REF!,2,0)</f>
        <v>#REF!</v>
      </c>
      <c r="O681" t="e">
        <f t="shared" si="48"/>
        <v>#REF!</v>
      </c>
    </row>
    <row r="682" spans="1:15" x14ac:dyDescent="0.25">
      <c r="A682" s="2">
        <f t="shared" si="49"/>
        <v>681</v>
      </c>
      <c r="B682" s="81" t="s">
        <v>1852</v>
      </c>
      <c r="C682" t="s">
        <v>344</v>
      </c>
      <c r="D682" s="1" t="s">
        <v>63</v>
      </c>
      <c r="E682" s="166">
        <v>46022</v>
      </c>
      <c r="F682" s="166"/>
      <c r="G682" t="s">
        <v>1076</v>
      </c>
      <c r="H682" t="s">
        <v>1076</v>
      </c>
      <c r="I682" t="str">
        <f t="shared" si="50"/>
        <v>2025: Пермский городской округ, город Пермь: г. Пермь, ул. Боровая, д. 30</v>
      </c>
      <c r="J682" t="str">
        <f t="shared" si="51"/>
        <v>г. Пермь, ул. Боровая, д. 30: 2025: ЭЛ</v>
      </c>
      <c r="K682" s="167" t="s">
        <v>1051</v>
      </c>
      <c r="L682" s="166" t="s">
        <v>2561</v>
      </c>
      <c r="M682" t="str">
        <f t="shared" si="52"/>
        <v>г. Пермь, ул. Боровая, д. 30: ЭЛ</v>
      </c>
      <c r="N682" s="166" t="e">
        <f>VLOOKUP(M682,#REF!,2,0)</f>
        <v>#REF!</v>
      </c>
      <c r="O682" t="e">
        <f t="shared" si="48"/>
        <v>#REF!</v>
      </c>
    </row>
    <row r="683" spans="1:15" x14ac:dyDescent="0.25">
      <c r="A683" s="2">
        <f t="shared" si="49"/>
        <v>682</v>
      </c>
      <c r="B683" s="81" t="s">
        <v>1852</v>
      </c>
      <c r="C683" t="s">
        <v>344</v>
      </c>
      <c r="D683" s="1" t="s">
        <v>280</v>
      </c>
      <c r="E683" s="166">
        <v>46022</v>
      </c>
      <c r="F683" s="166"/>
      <c r="G683" t="s">
        <v>1076</v>
      </c>
      <c r="H683" t="s">
        <v>1076</v>
      </c>
      <c r="I683" t="str">
        <f t="shared" si="50"/>
        <v>2025: Пермский городской округ, город Пермь: г. Пермь, ул. Боровая, д. 30</v>
      </c>
      <c r="J683" t="str">
        <f t="shared" si="51"/>
        <v>г. Пермь, ул. Боровая, д. 30: 2025: Рфа</v>
      </c>
      <c r="K683" s="167" t="s">
        <v>1051</v>
      </c>
      <c r="L683" s="166" t="s">
        <v>2561</v>
      </c>
      <c r="M683" t="str">
        <f t="shared" si="52"/>
        <v>г. Пермь, ул. Боровая, д. 30: Рфа</v>
      </c>
      <c r="N683" s="166" t="e">
        <f>VLOOKUP(M683,#REF!,2,0)</f>
        <v>#REF!</v>
      </c>
      <c r="O683" t="e">
        <f t="shared" si="48"/>
        <v>#REF!</v>
      </c>
    </row>
    <row r="684" spans="1:15" x14ac:dyDescent="0.25">
      <c r="A684" s="2">
        <f t="shared" si="49"/>
        <v>683</v>
      </c>
      <c r="B684" s="81" t="s">
        <v>1852</v>
      </c>
      <c r="C684" t="s">
        <v>344</v>
      </c>
      <c r="D684" s="1" t="s">
        <v>296</v>
      </c>
      <c r="E684" s="166">
        <v>46022</v>
      </c>
      <c r="F684" s="166"/>
      <c r="G684" t="s">
        <v>1076</v>
      </c>
      <c r="H684" t="s">
        <v>1076</v>
      </c>
      <c r="I684" t="str">
        <f t="shared" si="50"/>
        <v>2025: Пермский городской округ, город Пермь: г. Пермь, ул. Боровая, д. 30</v>
      </c>
      <c r="J684" t="str">
        <f t="shared" si="51"/>
        <v>г. Пермь, ул. Боровая, д. 30: 2025: РФ</v>
      </c>
      <c r="K684" s="167" t="s">
        <v>1051</v>
      </c>
      <c r="L684" s="166" t="s">
        <v>2561</v>
      </c>
      <c r="M684" t="str">
        <f t="shared" si="52"/>
        <v>г. Пермь, ул. Боровая, д. 30: РФ</v>
      </c>
      <c r="N684" s="166" t="e">
        <f>VLOOKUP(M684,#REF!,2,0)</f>
        <v>#REF!</v>
      </c>
      <c r="O684" t="e">
        <f t="shared" si="48"/>
        <v>#REF!</v>
      </c>
    </row>
    <row r="685" spans="1:15" x14ac:dyDescent="0.25">
      <c r="A685" s="2">
        <f t="shared" si="49"/>
        <v>684</v>
      </c>
      <c r="B685" s="81" t="s">
        <v>1852</v>
      </c>
      <c r="C685" t="s">
        <v>88</v>
      </c>
      <c r="D685" s="1" t="s">
        <v>117</v>
      </c>
      <c r="E685" s="166">
        <v>46022</v>
      </c>
      <c r="F685" s="166"/>
      <c r="G685" t="s">
        <v>1076</v>
      </c>
      <c r="H685" t="s">
        <v>1076</v>
      </c>
      <c r="I685" t="str">
        <f t="shared" si="50"/>
        <v>2025: Пермский городской округ, город Пермь: г. Пермь, ул. Бородинская, д. 31</v>
      </c>
      <c r="J685" t="str">
        <f t="shared" si="51"/>
        <v>г. Пермь, ул. Бородинская, д. 31: 2025: ТЕП</v>
      </c>
      <c r="K685" s="167" t="s">
        <v>1051</v>
      </c>
      <c r="L685" s="166" t="s">
        <v>2561</v>
      </c>
      <c r="M685" t="str">
        <f t="shared" si="52"/>
        <v>г. Пермь, ул. Бородинская, д. 31: ТЕП</v>
      </c>
      <c r="N685" s="166" t="e">
        <f>VLOOKUP(M685,#REF!,2,0)</f>
        <v>#REF!</v>
      </c>
      <c r="O685" t="e">
        <f t="shared" si="48"/>
        <v>#REF!</v>
      </c>
    </row>
    <row r="686" spans="1:15" x14ac:dyDescent="0.25">
      <c r="A686" s="2">
        <f t="shared" si="49"/>
        <v>685</v>
      </c>
      <c r="B686" s="81" t="s">
        <v>1852</v>
      </c>
      <c r="C686" t="s">
        <v>88</v>
      </c>
      <c r="D686" s="1" t="s">
        <v>144</v>
      </c>
      <c r="E686" s="166">
        <v>46022</v>
      </c>
      <c r="F686" s="166"/>
      <c r="G686" t="s">
        <v>1076</v>
      </c>
      <c r="H686" t="s">
        <v>1076</v>
      </c>
      <c r="I686" t="str">
        <f t="shared" si="50"/>
        <v>2025: Пермский городской округ, город Пермь: г. Пермь, ул. Бородинская, д. 31</v>
      </c>
      <c r="J686" t="str">
        <f t="shared" si="51"/>
        <v>г. Пермь, ул. Бородинская, д. 31: 2025: ХВС</v>
      </c>
      <c r="K686" s="167" t="s">
        <v>1051</v>
      </c>
      <c r="L686" s="166" t="s">
        <v>2561</v>
      </c>
      <c r="M686" t="str">
        <f t="shared" si="52"/>
        <v>г. Пермь, ул. Бородинская, д. 31: ХВС</v>
      </c>
      <c r="N686" s="166" t="e">
        <f>VLOOKUP(M686,#REF!,2,0)</f>
        <v>#REF!</v>
      </c>
      <c r="O686" t="e">
        <f t="shared" si="48"/>
        <v>#REF!</v>
      </c>
    </row>
    <row r="687" spans="1:15" x14ac:dyDescent="0.25">
      <c r="A687" s="2">
        <f t="shared" si="49"/>
        <v>686</v>
      </c>
      <c r="B687" s="81" t="s">
        <v>1852</v>
      </c>
      <c r="C687" t="s">
        <v>88</v>
      </c>
      <c r="D687" s="1" t="s">
        <v>159</v>
      </c>
      <c r="E687" s="166">
        <v>46022</v>
      </c>
      <c r="F687" s="166"/>
      <c r="G687" t="s">
        <v>1076</v>
      </c>
      <c r="H687" t="s">
        <v>1076</v>
      </c>
      <c r="I687" t="str">
        <f t="shared" si="50"/>
        <v>2025: Пермский городской округ, город Пермь: г. Пермь, ул. Бородинская, д. 31</v>
      </c>
      <c r="J687" t="str">
        <f t="shared" si="51"/>
        <v>г. Пермь, ул. Бородинская, д. 31: 2025: ВОД</v>
      </c>
      <c r="K687" s="167" t="s">
        <v>1051</v>
      </c>
      <c r="L687" s="166" t="s">
        <v>2561</v>
      </c>
      <c r="M687" t="str">
        <f t="shared" si="52"/>
        <v>г. Пермь, ул. Бородинская, д. 31: ВОД</v>
      </c>
      <c r="N687" s="166" t="e">
        <f>VLOOKUP(M687,#REF!,2,0)</f>
        <v>#REF!</v>
      </c>
      <c r="O687" t="e">
        <f t="shared" si="48"/>
        <v>#REF!</v>
      </c>
    </row>
    <row r="688" spans="1:15" x14ac:dyDescent="0.25">
      <c r="A688" s="2">
        <f t="shared" si="49"/>
        <v>687</v>
      </c>
      <c r="B688" s="81" t="s">
        <v>1852</v>
      </c>
      <c r="C688" t="s">
        <v>88</v>
      </c>
      <c r="D688" s="1" t="s">
        <v>280</v>
      </c>
      <c r="E688" s="166">
        <v>46022</v>
      </c>
      <c r="F688" s="166"/>
      <c r="G688" t="s">
        <v>1076</v>
      </c>
      <c r="H688" t="s">
        <v>1076</v>
      </c>
      <c r="I688" t="str">
        <f t="shared" si="50"/>
        <v>2025: Пермский городской округ, город Пермь: г. Пермь, ул. Бородинская, д. 31</v>
      </c>
      <c r="J688" t="str">
        <f t="shared" si="51"/>
        <v>г. Пермь, ул. Бородинская, д. 31: 2025: Рфа</v>
      </c>
      <c r="K688" s="167" t="s">
        <v>1051</v>
      </c>
      <c r="L688" s="166" t="s">
        <v>2561</v>
      </c>
      <c r="M688" t="str">
        <f t="shared" si="52"/>
        <v>г. Пермь, ул. Бородинская, д. 31: Рфа</v>
      </c>
      <c r="N688" s="166" t="e">
        <f>VLOOKUP(M688,#REF!,2,0)</f>
        <v>#REF!</v>
      </c>
      <c r="O688" t="e">
        <f t="shared" si="48"/>
        <v>#REF!</v>
      </c>
    </row>
    <row r="689" spans="1:15" x14ac:dyDescent="0.25">
      <c r="A689" s="2">
        <f t="shared" si="49"/>
        <v>688</v>
      </c>
      <c r="B689" s="81" t="s">
        <v>1852</v>
      </c>
      <c r="C689" t="s">
        <v>287</v>
      </c>
      <c r="D689" s="1" t="s">
        <v>296</v>
      </c>
      <c r="E689" s="166">
        <v>46022</v>
      </c>
      <c r="F689" s="166"/>
      <c r="G689" t="s">
        <v>1076</v>
      </c>
      <c r="H689" t="s">
        <v>1076</v>
      </c>
      <c r="I689" t="str">
        <f t="shared" si="50"/>
        <v>2025: Пермский городской округ, город Пермь: г. Пермь, ул. Борчанинова, д. 1</v>
      </c>
      <c r="J689" t="str">
        <f t="shared" si="51"/>
        <v>г. Пермь, ул. Борчанинова, д. 1: 2025: РФ</v>
      </c>
      <c r="K689" s="167" t="s">
        <v>1051</v>
      </c>
      <c r="L689" s="166" t="s">
        <v>2561</v>
      </c>
      <c r="M689" t="str">
        <f t="shared" si="52"/>
        <v>г. Пермь, ул. Борчанинова, д. 1: РФ</v>
      </c>
      <c r="N689" s="166" t="e">
        <f>VLOOKUP(M689,#REF!,2,0)</f>
        <v>#REF!</v>
      </c>
      <c r="O689" t="e">
        <f t="shared" si="48"/>
        <v>#REF!</v>
      </c>
    </row>
    <row r="690" spans="1:15" x14ac:dyDescent="0.25">
      <c r="A690" s="2">
        <f t="shared" si="49"/>
        <v>689</v>
      </c>
      <c r="B690" s="81" t="s">
        <v>1852</v>
      </c>
      <c r="C690" t="s">
        <v>562</v>
      </c>
      <c r="D690" s="1" t="s">
        <v>296</v>
      </c>
      <c r="E690" s="166">
        <v>46022</v>
      </c>
      <c r="F690" s="166"/>
      <c r="G690" t="s">
        <v>1076</v>
      </c>
      <c r="H690" t="s">
        <v>1076</v>
      </c>
      <c r="I690" t="str">
        <f t="shared" si="50"/>
        <v>2025: Пермский городской округ, город Пермь: г. Пермь, ул. Борчанинова, д. 5</v>
      </c>
      <c r="J690" t="str">
        <f t="shared" si="51"/>
        <v>г. Пермь, ул. Борчанинова, д. 5: 2025: РФ</v>
      </c>
      <c r="K690" s="167" t="s">
        <v>1051</v>
      </c>
      <c r="L690" s="166" t="s">
        <v>2561</v>
      </c>
      <c r="M690" t="str">
        <f t="shared" si="52"/>
        <v>г. Пермь, ул. Борчанинова, д. 5: РФ</v>
      </c>
      <c r="N690" s="166" t="e">
        <f>VLOOKUP(M690,#REF!,2,0)</f>
        <v>#REF!</v>
      </c>
      <c r="O690" t="e">
        <f t="shared" si="48"/>
        <v>#REF!</v>
      </c>
    </row>
    <row r="691" spans="1:15" x14ac:dyDescent="0.25">
      <c r="A691" s="2">
        <f t="shared" si="49"/>
        <v>690</v>
      </c>
      <c r="B691" s="81" t="s">
        <v>1852</v>
      </c>
      <c r="C691" t="s">
        <v>454</v>
      </c>
      <c r="D691" s="1" t="s">
        <v>181</v>
      </c>
      <c r="E691" s="166">
        <v>46022</v>
      </c>
      <c r="F691" s="166"/>
      <c r="G691">
        <v>4</v>
      </c>
      <c r="H691">
        <v>0</v>
      </c>
      <c r="I691" t="str">
        <f t="shared" si="50"/>
        <v>2025: Пермский городской округ, город Пермь: г. Пермь, ул. Братская, д. 2/2</v>
      </c>
      <c r="J691" t="str">
        <f t="shared" si="51"/>
        <v>г. Пермь, ул. Братская, д. 2/2: 2025: РЛ</v>
      </c>
      <c r="K691" s="167" t="s">
        <v>1052</v>
      </c>
      <c r="L691" s="166" t="s">
        <v>2561</v>
      </c>
      <c r="M691" t="str">
        <f t="shared" si="52"/>
        <v>г. Пермь, ул. Братская, д. 2/2: РЛ</v>
      </c>
      <c r="N691" s="166" t="e">
        <f>VLOOKUP(M691,#REF!,2,0)</f>
        <v>#REF!</v>
      </c>
      <c r="O691" t="e">
        <f t="shared" si="48"/>
        <v>#REF!</v>
      </c>
    </row>
    <row r="692" spans="1:15" x14ac:dyDescent="0.25">
      <c r="A692" s="2">
        <f t="shared" si="49"/>
        <v>691</v>
      </c>
      <c r="B692" s="81" t="s">
        <v>1852</v>
      </c>
      <c r="C692" t="s">
        <v>548</v>
      </c>
      <c r="D692" s="1" t="s">
        <v>280</v>
      </c>
      <c r="E692" s="166">
        <v>46022</v>
      </c>
      <c r="F692" s="166"/>
      <c r="G692" t="s">
        <v>1076</v>
      </c>
      <c r="H692" t="s">
        <v>1076</v>
      </c>
      <c r="I692" t="str">
        <f t="shared" si="50"/>
        <v>2025: Пермский городской округ, город Пермь: г. Пермь, ул. Бумажников, д. 12</v>
      </c>
      <c r="J692" t="str">
        <f t="shared" si="51"/>
        <v>г. Пермь, ул. Бумажников, д. 12: 2025: Рфа</v>
      </c>
      <c r="K692" s="167" t="s">
        <v>1051</v>
      </c>
      <c r="L692" s="166" t="s">
        <v>2561</v>
      </c>
      <c r="M692" t="str">
        <f t="shared" si="52"/>
        <v>г. Пермь, ул. Бумажников, д. 12: Рфа</v>
      </c>
      <c r="N692" s="166" t="e">
        <f>VLOOKUP(M692,#REF!,2,0)</f>
        <v>#REF!</v>
      </c>
      <c r="O692" t="e">
        <f t="shared" si="48"/>
        <v>#REF!</v>
      </c>
    </row>
    <row r="693" spans="1:15" x14ac:dyDescent="0.25">
      <c r="A693" s="2">
        <f t="shared" si="49"/>
        <v>692</v>
      </c>
      <c r="B693" s="81" t="s">
        <v>1852</v>
      </c>
      <c r="C693" t="s">
        <v>31</v>
      </c>
      <c r="D693" s="1" t="s">
        <v>63</v>
      </c>
      <c r="E693" s="166">
        <v>46022</v>
      </c>
      <c r="F693" s="166"/>
      <c r="G693" t="s">
        <v>1076</v>
      </c>
      <c r="H693" t="s">
        <v>1076</v>
      </c>
      <c r="I693" t="str">
        <f t="shared" si="50"/>
        <v>2025: Пермский городской округ, город Пермь: г. Пермь, ул. Бумажников, д. 20</v>
      </c>
      <c r="J693" t="str">
        <f t="shared" si="51"/>
        <v>г. Пермь, ул. Бумажников, д. 20: 2025: ЭЛ</v>
      </c>
      <c r="K693" s="167" t="s">
        <v>1051</v>
      </c>
      <c r="L693" s="166" t="s">
        <v>2561</v>
      </c>
      <c r="M693" t="str">
        <f t="shared" si="52"/>
        <v>г. Пермь, ул. Бумажников, д. 20: ЭЛ</v>
      </c>
      <c r="N693" s="166" t="e">
        <f>VLOOKUP(M693,#REF!,2,0)</f>
        <v>#REF!</v>
      </c>
      <c r="O693" t="e">
        <f t="shared" si="48"/>
        <v>#REF!</v>
      </c>
    </row>
    <row r="694" spans="1:15" x14ac:dyDescent="0.25">
      <c r="A694" s="2">
        <f t="shared" si="49"/>
        <v>693</v>
      </c>
      <c r="B694" s="81" t="s">
        <v>1852</v>
      </c>
      <c r="C694" t="s">
        <v>31</v>
      </c>
      <c r="D694" s="1" t="s">
        <v>117</v>
      </c>
      <c r="E694" s="166">
        <v>46022</v>
      </c>
      <c r="F694" s="166"/>
      <c r="G694" t="s">
        <v>1076</v>
      </c>
      <c r="H694" t="s">
        <v>1076</v>
      </c>
      <c r="I694" t="str">
        <f t="shared" si="50"/>
        <v>2025: Пермский городской округ, город Пермь: г. Пермь, ул. Бумажников, д. 20</v>
      </c>
      <c r="J694" t="str">
        <f t="shared" si="51"/>
        <v>г. Пермь, ул. Бумажников, д. 20: 2025: ТЕП</v>
      </c>
      <c r="K694" s="167" t="s">
        <v>1051</v>
      </c>
      <c r="L694" s="166" t="s">
        <v>2561</v>
      </c>
      <c r="M694" t="str">
        <f t="shared" si="52"/>
        <v>г. Пермь, ул. Бумажников, д. 20: ТЕП</v>
      </c>
      <c r="N694" s="166" t="e">
        <f>VLOOKUP(M694,#REF!,2,0)</f>
        <v>#REF!</v>
      </c>
      <c r="O694" t="e">
        <f t="shared" si="48"/>
        <v>#REF!</v>
      </c>
    </row>
    <row r="695" spans="1:15" x14ac:dyDescent="0.25">
      <c r="A695" s="2">
        <f t="shared" si="49"/>
        <v>694</v>
      </c>
      <c r="B695" s="81" t="s">
        <v>1852</v>
      </c>
      <c r="C695" t="s">
        <v>31</v>
      </c>
      <c r="D695" s="1" t="s">
        <v>144</v>
      </c>
      <c r="E695" s="166">
        <v>46022</v>
      </c>
      <c r="F695" s="166"/>
      <c r="G695" t="s">
        <v>1076</v>
      </c>
      <c r="H695" t="s">
        <v>1076</v>
      </c>
      <c r="I695" t="str">
        <f t="shared" si="50"/>
        <v>2025: Пермский городской округ, город Пермь: г. Пермь, ул. Бумажников, д. 20</v>
      </c>
      <c r="J695" t="str">
        <f t="shared" si="51"/>
        <v>г. Пермь, ул. Бумажников, д. 20: 2025: ХВС</v>
      </c>
      <c r="K695" s="167" t="s">
        <v>1051</v>
      </c>
      <c r="L695" s="166" t="s">
        <v>2561</v>
      </c>
      <c r="M695" t="str">
        <f t="shared" si="52"/>
        <v>г. Пермь, ул. Бумажников, д. 20: ХВС</v>
      </c>
      <c r="N695" s="166" t="e">
        <f>VLOOKUP(M695,#REF!,2,0)</f>
        <v>#REF!</v>
      </c>
      <c r="O695" t="e">
        <f t="shared" si="48"/>
        <v>#REF!</v>
      </c>
    </row>
    <row r="696" spans="1:15" x14ac:dyDescent="0.25">
      <c r="A696" s="2">
        <f t="shared" si="49"/>
        <v>695</v>
      </c>
      <c r="B696" s="81" t="s">
        <v>1852</v>
      </c>
      <c r="C696" t="s">
        <v>31</v>
      </c>
      <c r="D696" s="1" t="s">
        <v>149</v>
      </c>
      <c r="E696" s="166">
        <v>46022</v>
      </c>
      <c r="F696" s="166"/>
      <c r="G696" t="s">
        <v>1076</v>
      </c>
      <c r="H696" t="s">
        <v>1076</v>
      </c>
      <c r="I696" t="str">
        <f t="shared" si="50"/>
        <v>2025: Пермский городской округ, город Пермь: г. Пермь, ул. Бумажников, д. 20</v>
      </c>
      <c r="J696" t="str">
        <f t="shared" si="51"/>
        <v>г. Пермь, ул. Бумажников, д. 20: 2025: ГВС</v>
      </c>
      <c r="K696" s="167" t="s">
        <v>1051</v>
      </c>
      <c r="L696" s="166" t="s">
        <v>2561</v>
      </c>
      <c r="M696" t="str">
        <f t="shared" si="52"/>
        <v>г. Пермь, ул. Бумажников, д. 20: ГВС</v>
      </c>
      <c r="N696" s="166" t="e">
        <f>VLOOKUP(M696,#REF!,2,0)</f>
        <v>#REF!</v>
      </c>
      <c r="O696" t="e">
        <f t="shared" si="48"/>
        <v>#REF!</v>
      </c>
    </row>
    <row r="697" spans="1:15" x14ac:dyDescent="0.25">
      <c r="A697" s="2">
        <f t="shared" si="49"/>
        <v>696</v>
      </c>
      <c r="B697" s="81" t="s">
        <v>1852</v>
      </c>
      <c r="C697" t="s">
        <v>31</v>
      </c>
      <c r="D697" s="1" t="s">
        <v>159</v>
      </c>
      <c r="E697" s="166">
        <v>46022</v>
      </c>
      <c r="F697" s="166"/>
      <c r="G697" t="s">
        <v>1076</v>
      </c>
      <c r="H697" t="s">
        <v>1076</v>
      </c>
      <c r="I697" t="str">
        <f t="shared" si="50"/>
        <v>2025: Пермский городской округ, город Пермь: г. Пермь, ул. Бумажников, д. 20</v>
      </c>
      <c r="J697" t="str">
        <f t="shared" si="51"/>
        <v>г. Пермь, ул. Бумажников, д. 20: 2025: ВОД</v>
      </c>
      <c r="K697" s="167" t="s">
        <v>1051</v>
      </c>
      <c r="L697" s="166" t="s">
        <v>2561</v>
      </c>
      <c r="M697" t="str">
        <f t="shared" si="52"/>
        <v>г. Пермь, ул. Бумажников, д. 20: ВОД</v>
      </c>
      <c r="N697" s="166" t="e">
        <f>VLOOKUP(M697,#REF!,2,0)</f>
        <v>#REF!</v>
      </c>
      <c r="O697" t="e">
        <f t="shared" si="48"/>
        <v>#REF!</v>
      </c>
    </row>
    <row r="698" spans="1:15" x14ac:dyDescent="0.25">
      <c r="A698" s="2">
        <f t="shared" si="49"/>
        <v>697</v>
      </c>
      <c r="B698" s="81" t="s">
        <v>1852</v>
      </c>
      <c r="C698" t="s">
        <v>455</v>
      </c>
      <c r="D698" s="1" t="s">
        <v>181</v>
      </c>
      <c r="E698" s="166">
        <v>46022</v>
      </c>
      <c r="F698" s="166"/>
      <c r="G698">
        <v>4</v>
      </c>
      <c r="H698">
        <v>0</v>
      </c>
      <c r="I698" t="str">
        <f t="shared" si="50"/>
        <v>2025: Пермский городской округ, город Пермь: г. Пермь, ул. Василия Каменского, д. 4</v>
      </c>
      <c r="J698" t="str">
        <f t="shared" si="51"/>
        <v>г. Пермь, ул. Василия Каменского, д. 4: 2025: РЛ</v>
      </c>
      <c r="K698" s="167" t="s">
        <v>1052</v>
      </c>
      <c r="L698" s="166" t="s">
        <v>2561</v>
      </c>
      <c r="M698" t="str">
        <f t="shared" si="52"/>
        <v>г. Пермь, ул. Василия Каменского, д. 4: РЛ</v>
      </c>
      <c r="N698" s="166" t="e">
        <f>VLOOKUP(M698,#REF!,2,0)</f>
        <v>#REF!</v>
      </c>
      <c r="O698" t="e">
        <f t="shared" si="48"/>
        <v>#REF!</v>
      </c>
    </row>
    <row r="699" spans="1:15" x14ac:dyDescent="0.25">
      <c r="A699" s="2">
        <f t="shared" si="49"/>
        <v>698</v>
      </c>
      <c r="B699" s="81" t="s">
        <v>1852</v>
      </c>
      <c r="C699" t="s">
        <v>456</v>
      </c>
      <c r="D699" s="1" t="s">
        <v>181</v>
      </c>
      <c r="E699" s="166">
        <v>46022</v>
      </c>
      <c r="F699" s="166"/>
      <c r="G699">
        <v>1</v>
      </c>
      <c r="H699">
        <v>1</v>
      </c>
      <c r="I699" t="str">
        <f t="shared" si="50"/>
        <v>2025: Пермский городской округ, город Пермь: г. Пермь, ул. Василия Каменского, д. 6</v>
      </c>
      <c r="J699" t="str">
        <f t="shared" si="51"/>
        <v>г. Пермь, ул. Василия Каменского, д. 6: 2025: РЛ</v>
      </c>
      <c r="K699" s="167" t="s">
        <v>1052</v>
      </c>
      <c r="L699" s="166" t="s">
        <v>2561</v>
      </c>
      <c r="M699" t="str">
        <f t="shared" si="52"/>
        <v>г. Пермь, ул. Василия Каменского, д. 6: РЛ</v>
      </c>
      <c r="N699" s="166" t="e">
        <f>VLOOKUP(M699,#REF!,2,0)</f>
        <v>#REF!</v>
      </c>
      <c r="O699" t="e">
        <f t="shared" si="48"/>
        <v>#REF!</v>
      </c>
    </row>
    <row r="700" spans="1:15" x14ac:dyDescent="0.25">
      <c r="A700" s="2">
        <f t="shared" si="49"/>
        <v>699</v>
      </c>
      <c r="B700" s="81" t="s">
        <v>1852</v>
      </c>
      <c r="C700" t="s">
        <v>438</v>
      </c>
      <c r="D700" s="1" t="s">
        <v>159</v>
      </c>
      <c r="E700" s="166">
        <v>46022</v>
      </c>
      <c r="F700" s="166"/>
      <c r="G700" t="s">
        <v>1076</v>
      </c>
      <c r="H700" t="s">
        <v>1076</v>
      </c>
      <c r="I700" t="str">
        <f t="shared" si="50"/>
        <v>2025: Пермский городской округ, город Пермь: г. Пермь, ул. Весенняя, д. 16</v>
      </c>
      <c r="J700" t="str">
        <f t="shared" si="51"/>
        <v>г. Пермь, ул. Весенняя, д. 16: 2025: ВОД</v>
      </c>
      <c r="K700" s="167" t="s">
        <v>1051</v>
      </c>
      <c r="L700" s="166" t="s">
        <v>2561</v>
      </c>
      <c r="M700" t="str">
        <f t="shared" si="52"/>
        <v>г. Пермь, ул. Весенняя, д. 16: ВОД</v>
      </c>
      <c r="N700" s="166" t="e">
        <f>VLOOKUP(M700,#REF!,2,0)</f>
        <v>#REF!</v>
      </c>
      <c r="O700" t="e">
        <f t="shared" si="48"/>
        <v>#REF!</v>
      </c>
    </row>
    <row r="701" spans="1:15" x14ac:dyDescent="0.25">
      <c r="A701" s="2">
        <f t="shared" si="49"/>
        <v>700</v>
      </c>
      <c r="B701" s="81" t="s">
        <v>1852</v>
      </c>
      <c r="C701" t="s">
        <v>154</v>
      </c>
      <c r="D701" s="1" t="s">
        <v>159</v>
      </c>
      <c r="E701" s="166">
        <v>46022</v>
      </c>
      <c r="F701" s="166"/>
      <c r="G701" t="s">
        <v>1076</v>
      </c>
      <c r="H701" t="s">
        <v>1076</v>
      </c>
      <c r="I701" t="str">
        <f t="shared" si="50"/>
        <v>2025: Пермский городской округ, город Пермь: г. Пермь, ул. Весенняя, д. 20</v>
      </c>
      <c r="J701" t="str">
        <f t="shared" si="51"/>
        <v>г. Пермь, ул. Весенняя, д. 20: 2025: ВОД</v>
      </c>
      <c r="K701" s="167" t="s">
        <v>1051</v>
      </c>
      <c r="L701" s="166" t="s">
        <v>2561</v>
      </c>
      <c r="M701" t="str">
        <f t="shared" si="52"/>
        <v>г. Пермь, ул. Весенняя, д. 20: ВОД</v>
      </c>
      <c r="N701" s="166" t="e">
        <f>VLOOKUP(M701,#REF!,2,0)</f>
        <v>#REF!</v>
      </c>
      <c r="O701" t="e">
        <f t="shared" ref="O701:O763" si="53">E701=N701</f>
        <v>#REF!</v>
      </c>
    </row>
    <row r="702" spans="1:15" x14ac:dyDescent="0.25">
      <c r="A702" s="2">
        <f t="shared" si="49"/>
        <v>701</v>
      </c>
      <c r="B702" s="81" t="s">
        <v>1852</v>
      </c>
      <c r="C702" t="s">
        <v>172</v>
      </c>
      <c r="D702" s="1" t="s">
        <v>181</v>
      </c>
      <c r="E702" s="166">
        <v>46022</v>
      </c>
      <c r="F702" s="166"/>
      <c r="G702">
        <v>5</v>
      </c>
      <c r="H702">
        <v>0</v>
      </c>
      <c r="I702" t="str">
        <f t="shared" si="50"/>
        <v>2025: Пермский городской округ, город Пермь: г. Пермь, ул. Ветлужская, д. 62</v>
      </c>
      <c r="J702" t="str">
        <f t="shared" si="51"/>
        <v>г. Пермь, ул. Ветлужская, д. 62: 2025: РЛ</v>
      </c>
      <c r="K702" s="167" t="s">
        <v>1051</v>
      </c>
      <c r="L702" s="166" t="s">
        <v>2561</v>
      </c>
      <c r="M702" t="str">
        <f t="shared" si="52"/>
        <v>г. Пермь, ул. Ветлужская, д. 62: РЛ</v>
      </c>
      <c r="N702" s="166" t="e">
        <f>VLOOKUP(M702,#REF!,2,0)</f>
        <v>#REF!</v>
      </c>
      <c r="O702" t="e">
        <f t="shared" si="53"/>
        <v>#REF!</v>
      </c>
    </row>
    <row r="703" spans="1:15" x14ac:dyDescent="0.25">
      <c r="A703" s="2">
        <f t="shared" si="49"/>
        <v>702</v>
      </c>
      <c r="B703" s="81" t="s">
        <v>1852</v>
      </c>
      <c r="C703" t="s">
        <v>387</v>
      </c>
      <c r="D703" s="1" t="s">
        <v>117</v>
      </c>
      <c r="E703" s="166">
        <v>46022</v>
      </c>
      <c r="F703" s="166"/>
      <c r="G703" t="s">
        <v>1076</v>
      </c>
      <c r="H703" t="s">
        <v>1076</v>
      </c>
      <c r="I703" t="str">
        <f t="shared" si="50"/>
        <v>2025: Пермский городской округ, город Пермь: г. Пермь, ул. Ветлужская, д. 91</v>
      </c>
      <c r="J703" t="str">
        <f t="shared" si="51"/>
        <v>г. Пермь, ул. Ветлужская, д. 91: 2025: ТЕП</v>
      </c>
      <c r="K703" s="167" t="s">
        <v>1051</v>
      </c>
      <c r="L703" s="166" t="s">
        <v>2561</v>
      </c>
      <c r="M703" t="str">
        <f t="shared" si="52"/>
        <v>г. Пермь, ул. Ветлужская, д. 91: ТЕП</v>
      </c>
      <c r="N703" s="166" t="e">
        <f>VLOOKUP(M703,#REF!,2,0)</f>
        <v>#REF!</v>
      </c>
      <c r="O703" t="e">
        <f t="shared" si="53"/>
        <v>#REF!</v>
      </c>
    </row>
    <row r="704" spans="1:15" x14ac:dyDescent="0.25">
      <c r="A704" s="2">
        <f t="shared" si="49"/>
        <v>703</v>
      </c>
      <c r="B704" s="81" t="s">
        <v>1852</v>
      </c>
      <c r="C704" t="s">
        <v>387</v>
      </c>
      <c r="D704" s="1" t="s">
        <v>144</v>
      </c>
      <c r="E704" s="166">
        <v>46022</v>
      </c>
      <c r="F704" s="166"/>
      <c r="G704" t="s">
        <v>1076</v>
      </c>
      <c r="H704" t="s">
        <v>1076</v>
      </c>
      <c r="I704" t="str">
        <f t="shared" si="50"/>
        <v>2025: Пермский городской округ, город Пермь: г. Пермь, ул. Ветлужская, д. 91</v>
      </c>
      <c r="J704" t="str">
        <f t="shared" si="51"/>
        <v>г. Пермь, ул. Ветлужская, д. 91: 2025: ХВС</v>
      </c>
      <c r="K704" s="167" t="s">
        <v>1051</v>
      </c>
      <c r="L704" s="166" t="s">
        <v>2561</v>
      </c>
      <c r="M704" t="str">
        <f t="shared" si="52"/>
        <v>г. Пермь, ул. Ветлужская, д. 91: ХВС</v>
      </c>
      <c r="N704" s="166" t="e">
        <f>VLOOKUP(M704,#REF!,2,0)</f>
        <v>#REF!</v>
      </c>
      <c r="O704" t="e">
        <f t="shared" si="53"/>
        <v>#REF!</v>
      </c>
    </row>
    <row r="705" spans="1:15" x14ac:dyDescent="0.25">
      <c r="A705" s="2">
        <f t="shared" si="49"/>
        <v>704</v>
      </c>
      <c r="B705" s="81" t="s">
        <v>1852</v>
      </c>
      <c r="C705" t="s">
        <v>425</v>
      </c>
      <c r="D705" s="1" t="s">
        <v>144</v>
      </c>
      <c r="E705" s="166">
        <v>46022</v>
      </c>
      <c r="F705" s="166"/>
      <c r="G705" t="s">
        <v>1076</v>
      </c>
      <c r="H705" t="s">
        <v>1076</v>
      </c>
      <c r="I705" t="str">
        <f t="shared" si="50"/>
        <v>2025: Пермский городской округ, город Пермь: г. Пермь, ул. Вижайская, д. 23</v>
      </c>
      <c r="J705" t="str">
        <f t="shared" si="51"/>
        <v>г. Пермь, ул. Вижайская, д. 23: 2025: ХВС</v>
      </c>
      <c r="K705" s="167" t="s">
        <v>1051</v>
      </c>
      <c r="L705" s="166" t="s">
        <v>2561</v>
      </c>
      <c r="M705" t="str">
        <f t="shared" si="52"/>
        <v>г. Пермь, ул. Вижайская, д. 23: ХВС</v>
      </c>
      <c r="N705" s="166" t="e">
        <f>VLOOKUP(M705,#REF!,2,0)</f>
        <v>#REF!</v>
      </c>
      <c r="O705" t="e">
        <f t="shared" si="53"/>
        <v>#REF!</v>
      </c>
    </row>
    <row r="706" spans="1:15" x14ac:dyDescent="0.25">
      <c r="A706" s="2">
        <f t="shared" ref="A706:A769" si="54">ROW()-1</f>
        <v>705</v>
      </c>
      <c r="B706" s="81" t="s">
        <v>1852</v>
      </c>
      <c r="C706" t="s">
        <v>426</v>
      </c>
      <c r="D706" s="1" t="s">
        <v>144</v>
      </c>
      <c r="E706" s="166">
        <v>46022</v>
      </c>
      <c r="F706" s="166"/>
      <c r="G706" t="s">
        <v>1076</v>
      </c>
      <c r="H706" t="s">
        <v>1076</v>
      </c>
      <c r="I706" t="str">
        <f t="shared" ref="I706:I769" si="55">IF(ISBLANK(E706),"",CONCATENATE(YEAR(E706),": ",B706,": ",C706,))</f>
        <v>2025: Пермский городской округ, город Пермь: г. Пермь, ул. Вильвенская, д. 13</v>
      </c>
      <c r="J706" t="str">
        <f t="shared" ref="J706:J769" si="56">IF(ISBLANK(E706),"",CONCATENATE(C706,": ",YEAR(E706),": ",D706))</f>
        <v>г. Пермь, ул. Вильвенская, д. 13: 2025: ХВС</v>
      </c>
      <c r="K706" s="167" t="s">
        <v>1052</v>
      </c>
      <c r="L706" s="166" t="s">
        <v>2561</v>
      </c>
      <c r="M706" t="str">
        <f t="shared" ref="M706:M769" si="57">IF(ISBLANK(D706),"",CONCATENATE(C706,": ",D706))</f>
        <v>г. Пермь, ул. Вильвенская, д. 13: ХВС</v>
      </c>
      <c r="N706" s="166" t="e">
        <f>VLOOKUP(M706,#REF!,2,0)</f>
        <v>#REF!</v>
      </c>
      <c r="O706" t="e">
        <f t="shared" si="53"/>
        <v>#REF!</v>
      </c>
    </row>
    <row r="707" spans="1:15" x14ac:dyDescent="0.25">
      <c r="A707" s="2">
        <f t="shared" si="54"/>
        <v>706</v>
      </c>
      <c r="B707" s="81" t="s">
        <v>1852</v>
      </c>
      <c r="C707" t="s">
        <v>508</v>
      </c>
      <c r="D707" s="1" t="s">
        <v>248</v>
      </c>
      <c r="E707" s="166">
        <v>46022</v>
      </c>
      <c r="F707" s="166"/>
      <c r="G707" t="s">
        <v>1076</v>
      </c>
      <c r="H707" t="s">
        <v>1076</v>
      </c>
      <c r="I707" t="str">
        <f t="shared" si="55"/>
        <v>2025: Пермский городской округ, город Пермь: г. Пермь, ул. Вильямса, д. 53Б</v>
      </c>
      <c r="J707" t="str">
        <f t="shared" si="56"/>
        <v>г. Пермь, ул. Вильямса, д. 53Б: 2025: РК</v>
      </c>
      <c r="K707" s="167" t="s">
        <v>1052</v>
      </c>
      <c r="L707" s="166" t="s">
        <v>2561</v>
      </c>
      <c r="M707" t="str">
        <f t="shared" si="57"/>
        <v>г. Пермь, ул. Вильямса, д. 53Б: РК</v>
      </c>
      <c r="N707" s="166" t="e">
        <f>VLOOKUP(M707,#REF!,2,0)</f>
        <v>#REF!</v>
      </c>
      <c r="O707" t="e">
        <f t="shared" si="53"/>
        <v>#REF!</v>
      </c>
    </row>
    <row r="708" spans="1:15" x14ac:dyDescent="0.25">
      <c r="A708" s="2">
        <f t="shared" si="54"/>
        <v>707</v>
      </c>
      <c r="B708" s="81" t="s">
        <v>1852</v>
      </c>
      <c r="C708" t="s">
        <v>549</v>
      </c>
      <c r="D708" s="1" t="s">
        <v>280</v>
      </c>
      <c r="E708" s="166">
        <v>46022</v>
      </c>
      <c r="F708" s="166"/>
      <c r="G708" t="s">
        <v>1076</v>
      </c>
      <c r="H708" t="s">
        <v>1076</v>
      </c>
      <c r="I708" t="str">
        <f t="shared" si="55"/>
        <v>2025: Пермский городской округ, город Пермь: г. Пермь, ул. Воронежская, д. 17А</v>
      </c>
      <c r="J708" t="str">
        <f t="shared" si="56"/>
        <v>г. Пермь, ул. Воронежская, д. 17А: 2025: Рфа</v>
      </c>
      <c r="K708" s="167" t="s">
        <v>1052</v>
      </c>
      <c r="L708" s="166" t="s">
        <v>2561</v>
      </c>
      <c r="M708" t="str">
        <f t="shared" si="57"/>
        <v>г. Пермь, ул. Воронежская, д. 17А: Рфа</v>
      </c>
      <c r="N708" s="166" t="e">
        <f>VLOOKUP(M708,#REF!,2,0)</f>
        <v>#REF!</v>
      </c>
      <c r="O708" t="e">
        <f t="shared" si="53"/>
        <v>#REF!</v>
      </c>
    </row>
    <row r="709" spans="1:15" x14ac:dyDescent="0.25">
      <c r="A709" s="2">
        <f t="shared" si="54"/>
        <v>708</v>
      </c>
      <c r="B709" s="81" t="s">
        <v>1852</v>
      </c>
      <c r="C709" t="s">
        <v>345</v>
      </c>
      <c r="D709" s="1" t="s">
        <v>63</v>
      </c>
      <c r="E709" s="166">
        <v>46022</v>
      </c>
      <c r="F709" s="166"/>
      <c r="G709" t="s">
        <v>1076</v>
      </c>
      <c r="H709" t="s">
        <v>1076</v>
      </c>
      <c r="I709" t="str">
        <f t="shared" si="55"/>
        <v>2025: Пермский городской округ, город Пермь: г. Пермь, ул. Воронежская, д. 19</v>
      </c>
      <c r="J709" t="str">
        <f t="shared" si="56"/>
        <v>г. Пермь, ул. Воронежская, д. 19: 2025: ЭЛ</v>
      </c>
      <c r="K709" s="167" t="s">
        <v>1052</v>
      </c>
      <c r="L709" s="166" t="s">
        <v>2561</v>
      </c>
      <c r="M709" t="str">
        <f t="shared" si="57"/>
        <v>г. Пермь, ул. Воронежская, д. 19: ЭЛ</v>
      </c>
      <c r="N709" s="166" t="e">
        <f>VLOOKUP(M709,#REF!,2,0)</f>
        <v>#REF!</v>
      </c>
      <c r="O709" t="e">
        <f t="shared" si="53"/>
        <v>#REF!</v>
      </c>
    </row>
    <row r="710" spans="1:15" x14ac:dyDescent="0.25">
      <c r="A710" s="2">
        <f t="shared" si="54"/>
        <v>709</v>
      </c>
      <c r="B710" s="81" t="s">
        <v>1852</v>
      </c>
      <c r="C710" t="s">
        <v>32</v>
      </c>
      <c r="D710" s="1" t="s">
        <v>63</v>
      </c>
      <c r="E710" s="166">
        <v>46022</v>
      </c>
      <c r="F710" s="166"/>
      <c r="G710" t="s">
        <v>1076</v>
      </c>
      <c r="H710" t="s">
        <v>1076</v>
      </c>
      <c r="I710" t="str">
        <f t="shared" si="55"/>
        <v>2025: Пермский городской округ, город Пермь: г. Пермь, ул. Газеты Звезда, д. 14</v>
      </c>
      <c r="J710" t="str">
        <f t="shared" si="56"/>
        <v>г. Пермь, ул. Газеты Звезда, д. 14: 2025: ЭЛ</v>
      </c>
      <c r="K710" s="167" t="s">
        <v>1051</v>
      </c>
      <c r="L710" s="166" t="s">
        <v>2561</v>
      </c>
      <c r="M710" t="str">
        <f t="shared" si="57"/>
        <v>г. Пермь, ул. Газеты Звезда, д. 14: ЭЛ</v>
      </c>
      <c r="N710" s="166" t="e">
        <f>VLOOKUP(M710,#REF!,2,0)</f>
        <v>#REF!</v>
      </c>
      <c r="O710" t="e">
        <f t="shared" si="53"/>
        <v>#REF!</v>
      </c>
    </row>
    <row r="711" spans="1:15" x14ac:dyDescent="0.25">
      <c r="A711" s="2">
        <f t="shared" si="54"/>
        <v>710</v>
      </c>
      <c r="B711" s="81" t="s">
        <v>1852</v>
      </c>
      <c r="C711" t="s">
        <v>32</v>
      </c>
      <c r="D711" s="1" t="s">
        <v>159</v>
      </c>
      <c r="E711" s="166">
        <v>46022</v>
      </c>
      <c r="F711" s="166"/>
      <c r="G711" t="s">
        <v>1076</v>
      </c>
      <c r="H711" t="s">
        <v>1076</v>
      </c>
      <c r="I711" t="str">
        <f t="shared" si="55"/>
        <v>2025: Пермский городской округ, город Пермь: г. Пермь, ул. Газеты Звезда, д. 14</v>
      </c>
      <c r="J711" t="str">
        <f t="shared" si="56"/>
        <v>г. Пермь, ул. Газеты Звезда, д. 14: 2025: ВОД</v>
      </c>
      <c r="K711" s="167" t="s">
        <v>1051</v>
      </c>
      <c r="L711" s="166" t="s">
        <v>2561</v>
      </c>
      <c r="M711" t="str">
        <f t="shared" si="57"/>
        <v>г. Пермь, ул. Газеты Звезда, д. 14: ВОД</v>
      </c>
      <c r="N711" s="166" t="e">
        <f>VLOOKUP(M711,#REF!,2,0)</f>
        <v>#REF!</v>
      </c>
      <c r="O711" t="e">
        <f t="shared" si="53"/>
        <v>#REF!</v>
      </c>
    </row>
    <row r="712" spans="1:15" x14ac:dyDescent="0.25">
      <c r="A712" s="2">
        <f t="shared" si="54"/>
        <v>711</v>
      </c>
      <c r="B712" s="81" t="s">
        <v>1852</v>
      </c>
      <c r="C712" t="s">
        <v>388</v>
      </c>
      <c r="D712" s="1" t="s">
        <v>117</v>
      </c>
      <c r="E712" s="166">
        <v>46022</v>
      </c>
      <c r="F712" s="166"/>
      <c r="G712" t="s">
        <v>1076</v>
      </c>
      <c r="H712" t="s">
        <v>1076</v>
      </c>
      <c r="I712" t="str">
        <f t="shared" si="55"/>
        <v>2025: Пермский городской округ, город Пермь: г. Пермь, ул. Газеты Звезда, д. 54</v>
      </c>
      <c r="J712" t="str">
        <f t="shared" si="56"/>
        <v>г. Пермь, ул. Газеты Звезда, д. 54: 2025: ТЕП</v>
      </c>
      <c r="K712" s="167" t="s">
        <v>1052</v>
      </c>
      <c r="L712" s="166" t="s">
        <v>2561</v>
      </c>
      <c r="M712" t="str">
        <f t="shared" si="57"/>
        <v>г. Пермь, ул. Газеты Звезда, д. 54: ТЕП</v>
      </c>
      <c r="N712" s="166" t="e">
        <f>VLOOKUP(M712,#REF!,2,0)</f>
        <v>#REF!</v>
      </c>
      <c r="O712" t="e">
        <f t="shared" si="53"/>
        <v>#REF!</v>
      </c>
    </row>
    <row r="713" spans="1:15" x14ac:dyDescent="0.25">
      <c r="A713" s="2">
        <f t="shared" si="54"/>
        <v>712</v>
      </c>
      <c r="B713" s="81" t="s">
        <v>1852</v>
      </c>
      <c r="C713" t="s">
        <v>388</v>
      </c>
      <c r="D713" s="1" t="s">
        <v>144</v>
      </c>
      <c r="E713" s="166">
        <v>46022</v>
      </c>
      <c r="F713" s="166"/>
      <c r="G713" t="s">
        <v>1076</v>
      </c>
      <c r="H713" t="s">
        <v>1076</v>
      </c>
      <c r="I713" t="str">
        <f t="shared" si="55"/>
        <v>2025: Пермский городской округ, город Пермь: г. Пермь, ул. Газеты Звезда, д. 54</v>
      </c>
      <c r="J713" t="str">
        <f t="shared" si="56"/>
        <v>г. Пермь, ул. Газеты Звезда, д. 54: 2025: ХВС</v>
      </c>
      <c r="K713" s="167" t="s">
        <v>1052</v>
      </c>
      <c r="L713" s="166" t="s">
        <v>2561</v>
      </c>
      <c r="M713" t="str">
        <f t="shared" si="57"/>
        <v>г. Пермь, ул. Газеты Звезда, д. 54: ХВС</v>
      </c>
      <c r="N713" s="166" t="e">
        <f>VLOOKUP(M713,#REF!,2,0)</f>
        <v>#REF!</v>
      </c>
      <c r="O713" t="e">
        <f t="shared" si="53"/>
        <v>#REF!</v>
      </c>
    </row>
    <row r="714" spans="1:15" x14ac:dyDescent="0.25">
      <c r="A714" s="2">
        <f t="shared" si="54"/>
        <v>713</v>
      </c>
      <c r="B714" s="81" t="s">
        <v>1852</v>
      </c>
      <c r="C714" t="s">
        <v>388</v>
      </c>
      <c r="D714" s="1" t="s">
        <v>149</v>
      </c>
      <c r="E714" s="166">
        <v>46022</v>
      </c>
      <c r="F714" s="166"/>
      <c r="G714" t="s">
        <v>1076</v>
      </c>
      <c r="H714" t="s">
        <v>1076</v>
      </c>
      <c r="I714" t="str">
        <f t="shared" si="55"/>
        <v>2025: Пермский городской округ, город Пермь: г. Пермь, ул. Газеты Звезда, д. 54</v>
      </c>
      <c r="J714" t="str">
        <f t="shared" si="56"/>
        <v>г. Пермь, ул. Газеты Звезда, д. 54: 2025: ГВС</v>
      </c>
      <c r="K714" s="167" t="s">
        <v>1052</v>
      </c>
      <c r="L714" s="166" t="s">
        <v>2561</v>
      </c>
      <c r="M714" t="str">
        <f t="shared" si="57"/>
        <v>г. Пермь, ул. Газеты Звезда, д. 54: ГВС</v>
      </c>
      <c r="N714" s="166" t="e">
        <f>VLOOKUP(M714,#REF!,2,0)</f>
        <v>#REF!</v>
      </c>
      <c r="O714" t="e">
        <f t="shared" si="53"/>
        <v>#REF!</v>
      </c>
    </row>
    <row r="715" spans="1:15" x14ac:dyDescent="0.25">
      <c r="A715" s="2">
        <f t="shared" si="54"/>
        <v>714</v>
      </c>
      <c r="B715" s="81" t="s">
        <v>1852</v>
      </c>
      <c r="C715" t="s">
        <v>388</v>
      </c>
      <c r="D715" s="1" t="s">
        <v>280</v>
      </c>
      <c r="E715" s="166">
        <v>46022</v>
      </c>
      <c r="F715" s="166"/>
      <c r="G715" t="s">
        <v>1076</v>
      </c>
      <c r="H715" t="s">
        <v>1076</v>
      </c>
      <c r="I715" t="str">
        <f t="shared" si="55"/>
        <v>2025: Пермский городской округ, город Пермь: г. Пермь, ул. Газеты Звезда, д. 54</v>
      </c>
      <c r="J715" t="str">
        <f t="shared" si="56"/>
        <v>г. Пермь, ул. Газеты Звезда, д. 54: 2025: Рфа</v>
      </c>
      <c r="K715" s="167" t="s">
        <v>1052</v>
      </c>
      <c r="L715" s="166" t="s">
        <v>2561</v>
      </c>
      <c r="M715" t="str">
        <f t="shared" si="57"/>
        <v>г. Пермь, ул. Газеты Звезда, д. 54: Рфа</v>
      </c>
      <c r="N715" s="166" t="e">
        <f>VLOOKUP(M715,#REF!,2,0)</f>
        <v>#REF!</v>
      </c>
      <c r="O715" t="e">
        <f t="shared" si="53"/>
        <v>#REF!</v>
      </c>
    </row>
    <row r="716" spans="1:15" x14ac:dyDescent="0.25">
      <c r="A716" s="2">
        <f t="shared" si="54"/>
        <v>715</v>
      </c>
      <c r="B716" s="81" t="s">
        <v>1852</v>
      </c>
      <c r="C716" t="s">
        <v>220</v>
      </c>
      <c r="D716" s="1" t="s">
        <v>248</v>
      </c>
      <c r="E716" s="166">
        <v>46022</v>
      </c>
      <c r="F716" s="166"/>
      <c r="G716" t="s">
        <v>1076</v>
      </c>
      <c r="H716" t="s">
        <v>1076</v>
      </c>
      <c r="I716" t="str">
        <f t="shared" si="55"/>
        <v>2025: Пермский городской округ, город Пермь: г. Пермь, ул. Гайвинская, д. 60</v>
      </c>
      <c r="J716" t="str">
        <f t="shared" si="56"/>
        <v>г. Пермь, ул. Гайвинская, д. 60: 2025: РК</v>
      </c>
      <c r="K716" s="167" t="s">
        <v>1051</v>
      </c>
      <c r="L716" s="166" t="s">
        <v>2561</v>
      </c>
      <c r="M716" t="str">
        <f t="shared" si="57"/>
        <v>г. Пермь, ул. Гайвинская, д. 60: РК</v>
      </c>
      <c r="N716" s="166" t="e">
        <f>VLOOKUP(M716,#REF!,2,0)</f>
        <v>#REF!</v>
      </c>
      <c r="O716" t="e">
        <f t="shared" si="53"/>
        <v>#REF!</v>
      </c>
    </row>
    <row r="717" spans="1:15" x14ac:dyDescent="0.25">
      <c r="A717" s="2">
        <f t="shared" si="54"/>
        <v>716</v>
      </c>
      <c r="B717" s="81" t="s">
        <v>1852</v>
      </c>
      <c r="C717" t="s">
        <v>457</v>
      </c>
      <c r="D717" s="1" t="s">
        <v>181</v>
      </c>
      <c r="E717" s="166">
        <v>46022</v>
      </c>
      <c r="F717" s="166"/>
      <c r="G717">
        <v>4</v>
      </c>
      <c r="H717">
        <v>0</v>
      </c>
      <c r="I717" t="str">
        <f t="shared" si="55"/>
        <v>2025: Пермский городской округ, город Пермь: г. Пермь, ул. Генерала Панфилова, д. 10</v>
      </c>
      <c r="J717" t="str">
        <f t="shared" si="56"/>
        <v>г. Пермь, ул. Генерала Панфилова, д. 10: 2025: РЛ</v>
      </c>
      <c r="K717" s="167" t="s">
        <v>1052</v>
      </c>
      <c r="L717" s="166" t="s">
        <v>2561</v>
      </c>
      <c r="M717" t="str">
        <f t="shared" si="57"/>
        <v>г. Пермь, ул. Генерала Панфилова, д. 10: РЛ</v>
      </c>
      <c r="N717" s="166" t="e">
        <f>VLOOKUP(M717,#REF!,2,0)</f>
        <v>#REF!</v>
      </c>
      <c r="O717" t="e">
        <f t="shared" si="53"/>
        <v>#REF!</v>
      </c>
    </row>
    <row r="718" spans="1:15" x14ac:dyDescent="0.25">
      <c r="A718" s="2">
        <f t="shared" si="54"/>
        <v>717</v>
      </c>
      <c r="B718" s="81" t="s">
        <v>1852</v>
      </c>
      <c r="C718" t="s">
        <v>458</v>
      </c>
      <c r="D718" s="1" t="s">
        <v>181</v>
      </c>
      <c r="E718" s="166">
        <v>46022</v>
      </c>
      <c r="F718" s="166"/>
      <c r="G718">
        <v>6</v>
      </c>
      <c r="H718">
        <v>0</v>
      </c>
      <c r="I718" t="str">
        <f t="shared" si="55"/>
        <v>2025: Пермский городской округ, город Пермь: г. Пермь, ул. Генерала Черняховского, д. 53</v>
      </c>
      <c r="J718" t="str">
        <f t="shared" si="56"/>
        <v>г. Пермь, ул. Генерала Черняховского, д. 53: 2025: РЛ</v>
      </c>
      <c r="K718" s="167" t="s">
        <v>1052</v>
      </c>
      <c r="L718" s="166" t="s">
        <v>2561</v>
      </c>
      <c r="M718" t="str">
        <f t="shared" si="57"/>
        <v>г. Пермь, ул. Генерала Черняховского, д. 53: РЛ</v>
      </c>
      <c r="N718" s="166" t="e">
        <f>VLOOKUP(M718,#REF!,2,0)</f>
        <v>#REF!</v>
      </c>
      <c r="O718" t="e">
        <f t="shared" si="53"/>
        <v>#REF!</v>
      </c>
    </row>
    <row r="719" spans="1:15" x14ac:dyDescent="0.25">
      <c r="A719" s="2">
        <f t="shared" si="54"/>
        <v>718</v>
      </c>
      <c r="B719" s="81" t="s">
        <v>1852</v>
      </c>
      <c r="C719" t="s">
        <v>563</v>
      </c>
      <c r="D719" s="1" t="s">
        <v>296</v>
      </c>
      <c r="E719" s="166">
        <v>46022</v>
      </c>
      <c r="F719" s="166"/>
      <c r="G719" t="s">
        <v>1076</v>
      </c>
      <c r="H719" t="s">
        <v>1076</v>
      </c>
      <c r="I719" t="str">
        <f t="shared" si="55"/>
        <v>2025: Пермский городской округ, город Пермь: г. Пермь, ул. Героев Хасана, д. 15</v>
      </c>
      <c r="J719" t="str">
        <f t="shared" si="56"/>
        <v>г. Пермь, ул. Героев Хасана, д. 15: 2025: РФ</v>
      </c>
      <c r="K719" s="167" t="s">
        <v>1051</v>
      </c>
      <c r="L719" s="166" t="s">
        <v>2561</v>
      </c>
      <c r="M719" t="str">
        <f t="shared" si="57"/>
        <v>г. Пермь, ул. Героев Хасана, д. 15: РФ</v>
      </c>
      <c r="N719" s="166" t="e">
        <f>VLOOKUP(M719,#REF!,2,0)</f>
        <v>#REF!</v>
      </c>
      <c r="O719" t="e">
        <f t="shared" si="53"/>
        <v>#REF!</v>
      </c>
    </row>
    <row r="720" spans="1:15" x14ac:dyDescent="0.25">
      <c r="A720" s="2">
        <f t="shared" si="54"/>
        <v>719</v>
      </c>
      <c r="B720" s="81" t="s">
        <v>1852</v>
      </c>
      <c r="C720" t="s">
        <v>221</v>
      </c>
      <c r="D720" s="1" t="s">
        <v>248</v>
      </c>
      <c r="E720" s="166">
        <v>46022</v>
      </c>
      <c r="F720" s="166"/>
      <c r="G720" t="s">
        <v>1076</v>
      </c>
      <c r="H720" t="s">
        <v>1076</v>
      </c>
      <c r="I720" t="str">
        <f t="shared" si="55"/>
        <v>2025: Пермский городской округ, город Пермь: г. Пермь, ул. Героев Хасана, д. 3</v>
      </c>
      <c r="J720" t="str">
        <f t="shared" si="56"/>
        <v>г. Пермь, ул. Героев Хасана, д. 3: 2025: РК</v>
      </c>
      <c r="K720" s="167" t="s">
        <v>1051</v>
      </c>
      <c r="L720" s="166" t="s">
        <v>2561</v>
      </c>
      <c r="M720" t="str">
        <f t="shared" si="57"/>
        <v>г. Пермь, ул. Героев Хасана, д. 3: РК</v>
      </c>
      <c r="N720" s="166" t="e">
        <f>VLOOKUP(M720,#REF!,2,0)</f>
        <v>#REF!</v>
      </c>
      <c r="O720" t="e">
        <f t="shared" si="53"/>
        <v>#REF!</v>
      </c>
    </row>
    <row r="721" spans="1:15" x14ac:dyDescent="0.25">
      <c r="A721" s="2">
        <f t="shared" si="54"/>
        <v>720</v>
      </c>
      <c r="B721" s="81" t="s">
        <v>1852</v>
      </c>
      <c r="C721" t="s">
        <v>509</v>
      </c>
      <c r="D721" s="1" t="s">
        <v>248</v>
      </c>
      <c r="E721" s="166">
        <v>46022</v>
      </c>
      <c r="F721" s="166"/>
      <c r="G721" t="s">
        <v>1076</v>
      </c>
      <c r="H721" t="s">
        <v>1076</v>
      </c>
      <c r="I721" t="str">
        <f t="shared" si="55"/>
        <v>2025: Пермский городской округ, город Пермь: г. Пермь, ул. Героев Хасана, д. 8</v>
      </c>
      <c r="J721" t="str">
        <f t="shared" si="56"/>
        <v>г. Пермь, ул. Героев Хасана, д. 8: 2025: РК</v>
      </c>
      <c r="K721" s="167" t="s">
        <v>1051</v>
      </c>
      <c r="L721" s="166" t="s">
        <v>2561</v>
      </c>
      <c r="M721" t="str">
        <f t="shared" si="57"/>
        <v>г. Пермь, ул. Героев Хасана, д. 8: РК</v>
      </c>
      <c r="N721" s="166" t="e">
        <f>VLOOKUP(M721,#REF!,2,0)</f>
        <v>#REF!</v>
      </c>
      <c r="O721" t="e">
        <f t="shared" si="53"/>
        <v>#REF!</v>
      </c>
    </row>
    <row r="722" spans="1:15" x14ac:dyDescent="0.25">
      <c r="A722" s="2">
        <f t="shared" si="54"/>
        <v>721</v>
      </c>
      <c r="B722" s="81" t="s">
        <v>1852</v>
      </c>
      <c r="C722" t="s">
        <v>565</v>
      </c>
      <c r="D722" s="1" t="s">
        <v>296</v>
      </c>
      <c r="E722" s="166">
        <v>46022</v>
      </c>
      <c r="F722" s="166"/>
      <c r="G722" t="s">
        <v>1076</v>
      </c>
      <c r="H722" t="s">
        <v>1076</v>
      </c>
      <c r="I722" t="str">
        <f t="shared" si="55"/>
        <v>2025: Пермский городской округ, город Пермь: г. Пермь, ул. Гусарова, д. 14</v>
      </c>
      <c r="J722" t="str">
        <f t="shared" si="56"/>
        <v>г. Пермь, ул. Гусарова, д. 14: 2025: РФ</v>
      </c>
      <c r="K722" s="167" t="s">
        <v>1051</v>
      </c>
      <c r="L722" s="166" t="s">
        <v>2561</v>
      </c>
      <c r="M722" t="str">
        <f t="shared" si="57"/>
        <v>г. Пермь, ул. Гусарова, д. 14: РФ</v>
      </c>
      <c r="N722" s="166" t="e">
        <f>VLOOKUP(M722,#REF!,2,0)</f>
        <v>#REF!</v>
      </c>
      <c r="O722" t="e">
        <f t="shared" si="53"/>
        <v>#REF!</v>
      </c>
    </row>
    <row r="723" spans="1:15" x14ac:dyDescent="0.25">
      <c r="A723" s="2">
        <f t="shared" si="54"/>
        <v>722</v>
      </c>
      <c r="B723" s="81" t="s">
        <v>1852</v>
      </c>
      <c r="C723" t="s">
        <v>428</v>
      </c>
      <c r="D723" s="1" t="s">
        <v>144</v>
      </c>
      <c r="E723" s="166">
        <v>46022</v>
      </c>
      <c r="F723" s="166"/>
      <c r="G723" t="s">
        <v>1076</v>
      </c>
      <c r="H723" t="s">
        <v>1076</v>
      </c>
      <c r="I723" t="str">
        <f t="shared" si="55"/>
        <v>2025: Пермский городской округ, город Пермь: г. Пермь, ул. Гусарова, д. 16</v>
      </c>
      <c r="J723" t="str">
        <f t="shared" si="56"/>
        <v>г. Пермь, ул. Гусарова, д. 16: 2025: ХВС</v>
      </c>
      <c r="K723" s="167" t="s">
        <v>1051</v>
      </c>
      <c r="L723" s="166" t="s">
        <v>2561</v>
      </c>
      <c r="M723" t="str">
        <f t="shared" si="57"/>
        <v>г. Пермь, ул. Гусарова, д. 16: ХВС</v>
      </c>
      <c r="N723" s="166" t="e">
        <f>VLOOKUP(M723,#REF!,2,0)</f>
        <v>#REF!</v>
      </c>
      <c r="O723" t="e">
        <f t="shared" si="53"/>
        <v>#REF!</v>
      </c>
    </row>
    <row r="724" spans="1:15" x14ac:dyDescent="0.25">
      <c r="A724" s="2">
        <f t="shared" si="54"/>
        <v>723</v>
      </c>
      <c r="B724" s="81" t="s">
        <v>1852</v>
      </c>
      <c r="C724" t="s">
        <v>346</v>
      </c>
      <c r="D724" s="1" t="s">
        <v>63</v>
      </c>
      <c r="E724" s="166">
        <v>46022</v>
      </c>
      <c r="F724" s="166"/>
      <c r="G724" t="s">
        <v>1076</v>
      </c>
      <c r="H724" t="s">
        <v>1076</v>
      </c>
      <c r="I724" t="str">
        <f t="shared" si="55"/>
        <v>2025: Пермский городской округ, город Пермь: г. Пермь, ул. Гусарова, д. 18</v>
      </c>
      <c r="J724" t="str">
        <f t="shared" si="56"/>
        <v>г. Пермь, ул. Гусарова, д. 18: 2025: ЭЛ</v>
      </c>
      <c r="K724" s="167" t="s">
        <v>1051</v>
      </c>
      <c r="L724" s="166" t="s">
        <v>2561</v>
      </c>
      <c r="M724" t="str">
        <f t="shared" si="57"/>
        <v>г. Пермь, ул. Гусарова, д. 18: ЭЛ</v>
      </c>
      <c r="N724" s="166" t="e">
        <f>VLOOKUP(M724,#REF!,2,0)</f>
        <v>#REF!</v>
      </c>
      <c r="O724" t="e">
        <f t="shared" si="53"/>
        <v>#REF!</v>
      </c>
    </row>
    <row r="725" spans="1:15" x14ac:dyDescent="0.25">
      <c r="A725" s="2">
        <f t="shared" si="54"/>
        <v>724</v>
      </c>
      <c r="B725" s="81" t="s">
        <v>1852</v>
      </c>
      <c r="C725" t="s">
        <v>346</v>
      </c>
      <c r="D725" s="1" t="s">
        <v>144</v>
      </c>
      <c r="E725" s="166">
        <v>46022</v>
      </c>
      <c r="F725" s="166"/>
      <c r="G725" t="s">
        <v>1076</v>
      </c>
      <c r="H725" t="s">
        <v>1076</v>
      </c>
      <c r="I725" t="str">
        <f t="shared" si="55"/>
        <v>2025: Пермский городской округ, город Пермь: г. Пермь, ул. Гусарова, д. 18</v>
      </c>
      <c r="J725" t="str">
        <f t="shared" si="56"/>
        <v>г. Пермь, ул. Гусарова, д. 18: 2025: ХВС</v>
      </c>
      <c r="K725" s="167" t="s">
        <v>1051</v>
      </c>
      <c r="L725" s="166" t="s">
        <v>2561</v>
      </c>
      <c r="M725" t="str">
        <f t="shared" si="57"/>
        <v>г. Пермь, ул. Гусарова, д. 18: ХВС</v>
      </c>
      <c r="N725" s="166" t="e">
        <f>VLOOKUP(M725,#REF!,2,0)</f>
        <v>#REF!</v>
      </c>
      <c r="O725" t="e">
        <f t="shared" si="53"/>
        <v>#REF!</v>
      </c>
    </row>
    <row r="726" spans="1:15" x14ac:dyDescent="0.25">
      <c r="A726" s="2">
        <f t="shared" si="54"/>
        <v>725</v>
      </c>
      <c r="B726" s="81" t="s">
        <v>1852</v>
      </c>
      <c r="C726" t="s">
        <v>346</v>
      </c>
      <c r="D726" s="1" t="s">
        <v>149</v>
      </c>
      <c r="E726" s="166">
        <v>46022</v>
      </c>
      <c r="F726" s="166"/>
      <c r="G726" t="s">
        <v>1076</v>
      </c>
      <c r="H726" t="s">
        <v>1076</v>
      </c>
      <c r="I726" t="str">
        <f t="shared" si="55"/>
        <v>2025: Пермский городской округ, город Пермь: г. Пермь, ул. Гусарова, д. 18</v>
      </c>
      <c r="J726" t="str">
        <f t="shared" si="56"/>
        <v>г. Пермь, ул. Гусарова, д. 18: 2025: ГВС</v>
      </c>
      <c r="K726" s="167" t="s">
        <v>1051</v>
      </c>
      <c r="L726" s="166" t="s">
        <v>2561</v>
      </c>
      <c r="M726" t="str">
        <f t="shared" si="57"/>
        <v>г. Пермь, ул. Гусарова, д. 18: ГВС</v>
      </c>
      <c r="N726" s="166" t="e">
        <f>VLOOKUP(M726,#REF!,2,0)</f>
        <v>#REF!</v>
      </c>
      <c r="O726" t="e">
        <f t="shared" si="53"/>
        <v>#REF!</v>
      </c>
    </row>
    <row r="727" spans="1:15" x14ac:dyDescent="0.25">
      <c r="A727" s="2">
        <f t="shared" si="54"/>
        <v>726</v>
      </c>
      <c r="B727" s="81" t="s">
        <v>1852</v>
      </c>
      <c r="C727" t="s">
        <v>564</v>
      </c>
      <c r="D727" s="1" t="s">
        <v>296</v>
      </c>
      <c r="E727" s="166">
        <v>46022</v>
      </c>
      <c r="F727" s="166"/>
      <c r="G727" t="s">
        <v>1076</v>
      </c>
      <c r="H727" t="s">
        <v>1076</v>
      </c>
      <c r="I727" t="str">
        <f t="shared" si="55"/>
        <v>2025: Пермский городской округ, город Пермь: г. Пермь, ул. Гусарова, д. 8</v>
      </c>
      <c r="J727" t="str">
        <f t="shared" si="56"/>
        <v>г. Пермь, ул. Гусарова, д. 8: 2025: РФ</v>
      </c>
      <c r="K727" s="167" t="s">
        <v>1051</v>
      </c>
      <c r="L727" s="166" t="s">
        <v>2561</v>
      </c>
      <c r="M727" t="str">
        <f t="shared" si="57"/>
        <v>г. Пермь, ул. Гусарова, д. 8: РФ</v>
      </c>
      <c r="N727" s="166" t="e">
        <f>VLOOKUP(M727,#REF!,2,0)</f>
        <v>#REF!</v>
      </c>
      <c r="O727" t="e">
        <f t="shared" si="53"/>
        <v>#REF!</v>
      </c>
    </row>
    <row r="728" spans="1:15" x14ac:dyDescent="0.25">
      <c r="A728" s="2">
        <f t="shared" si="54"/>
        <v>727</v>
      </c>
      <c r="B728" s="81" t="s">
        <v>1852</v>
      </c>
      <c r="C728" t="s">
        <v>427</v>
      </c>
      <c r="D728" s="1" t="s">
        <v>144</v>
      </c>
      <c r="E728" s="166">
        <v>46022</v>
      </c>
      <c r="F728" s="166"/>
      <c r="G728" t="s">
        <v>1076</v>
      </c>
      <c r="H728" t="s">
        <v>1076</v>
      </c>
      <c r="I728" t="str">
        <f t="shared" si="55"/>
        <v>2025: Пермский городской округ, город Пермь: г. Пермь, ул. Гусарова, д. 9</v>
      </c>
      <c r="J728" t="str">
        <f t="shared" si="56"/>
        <v>г. Пермь, ул. Гусарова, д. 9: 2025: ХВС</v>
      </c>
      <c r="K728" s="167" t="s">
        <v>1051</v>
      </c>
      <c r="L728" s="166" t="s">
        <v>2561</v>
      </c>
      <c r="M728" t="str">
        <f t="shared" si="57"/>
        <v>г. Пермь, ул. Гусарова, д. 9: ХВС</v>
      </c>
      <c r="N728" s="166" t="e">
        <f>VLOOKUP(M728,#REF!,2,0)</f>
        <v>#REF!</v>
      </c>
      <c r="O728" t="e">
        <f t="shared" si="53"/>
        <v>#REF!</v>
      </c>
    </row>
    <row r="729" spans="1:15" x14ac:dyDescent="0.25">
      <c r="A729" s="2">
        <f t="shared" si="54"/>
        <v>728</v>
      </c>
      <c r="B729" s="81" t="s">
        <v>1852</v>
      </c>
      <c r="C729" t="s">
        <v>222</v>
      </c>
      <c r="D729" s="1" t="s">
        <v>248</v>
      </c>
      <c r="E729" s="166">
        <v>46022</v>
      </c>
      <c r="F729" s="166"/>
      <c r="G729" t="s">
        <v>1076</v>
      </c>
      <c r="H729" t="s">
        <v>1076</v>
      </c>
      <c r="I729" t="str">
        <f t="shared" si="55"/>
        <v>2025: Пермский городской округ, город Пермь: г. Пермь, ул. Дружбы, д. 21</v>
      </c>
      <c r="J729" t="str">
        <f t="shared" si="56"/>
        <v>г. Пермь, ул. Дружбы, д. 21: 2025: РК</v>
      </c>
      <c r="K729" s="167" t="s">
        <v>1051</v>
      </c>
      <c r="L729" s="166" t="s">
        <v>2561</v>
      </c>
      <c r="M729" t="str">
        <f t="shared" si="57"/>
        <v>г. Пермь, ул. Дружбы, д. 21: РК</v>
      </c>
      <c r="N729" s="166" t="e">
        <f>VLOOKUP(M729,#REF!,2,0)</f>
        <v>#REF!</v>
      </c>
      <c r="O729" t="e">
        <f t="shared" si="53"/>
        <v>#REF!</v>
      </c>
    </row>
    <row r="730" spans="1:15" x14ac:dyDescent="0.25">
      <c r="A730" s="2">
        <f t="shared" si="54"/>
        <v>729</v>
      </c>
      <c r="B730" s="81" t="s">
        <v>1852</v>
      </c>
      <c r="C730" t="s">
        <v>510</v>
      </c>
      <c r="D730" s="1" t="s">
        <v>248</v>
      </c>
      <c r="E730" s="166">
        <v>46022</v>
      </c>
      <c r="F730" s="166"/>
      <c r="G730" t="s">
        <v>1076</v>
      </c>
      <c r="H730" t="s">
        <v>1076</v>
      </c>
      <c r="I730" t="str">
        <f t="shared" si="55"/>
        <v>2025: Пермский городской округ, город Пермь: г. Пермь, ул. Екатерининская, д. 198</v>
      </c>
      <c r="J730" t="str">
        <f t="shared" si="56"/>
        <v>г. Пермь, ул. Екатерининская, д. 198: 2025: РК</v>
      </c>
      <c r="K730" s="167" t="s">
        <v>1052</v>
      </c>
      <c r="L730" s="166" t="s">
        <v>2561</v>
      </c>
      <c r="M730" t="str">
        <f t="shared" si="57"/>
        <v>г. Пермь, ул. Екатерининская, д. 198: РК</v>
      </c>
      <c r="N730" s="166" t="e">
        <f>VLOOKUP(M730,#REF!,2,0)</f>
        <v>#REF!</v>
      </c>
      <c r="O730" t="e">
        <f t="shared" si="53"/>
        <v>#REF!</v>
      </c>
    </row>
    <row r="731" spans="1:15" x14ac:dyDescent="0.25">
      <c r="A731" s="2">
        <f t="shared" si="54"/>
        <v>730</v>
      </c>
      <c r="B731" s="81" t="s">
        <v>1852</v>
      </c>
      <c r="C731" t="s">
        <v>510</v>
      </c>
      <c r="D731" s="1" t="s">
        <v>280</v>
      </c>
      <c r="E731" s="166">
        <v>46022</v>
      </c>
      <c r="F731" s="166"/>
      <c r="G731" t="s">
        <v>1076</v>
      </c>
      <c r="H731" t="s">
        <v>1076</v>
      </c>
      <c r="I731" t="str">
        <f t="shared" si="55"/>
        <v>2025: Пермский городской округ, город Пермь: г. Пермь, ул. Екатерининская, д. 198</v>
      </c>
      <c r="J731" t="str">
        <f t="shared" si="56"/>
        <v>г. Пермь, ул. Екатерининская, д. 198: 2025: Рфа</v>
      </c>
      <c r="K731" s="167" t="s">
        <v>1052</v>
      </c>
      <c r="L731" s="166" t="s">
        <v>2561</v>
      </c>
      <c r="M731" t="str">
        <f t="shared" si="57"/>
        <v>г. Пермь, ул. Екатерининская, д. 198: Рфа</v>
      </c>
      <c r="N731" s="166" t="e">
        <f>VLOOKUP(M731,#REF!,2,0)</f>
        <v>#REF!</v>
      </c>
      <c r="O731" t="e">
        <f t="shared" si="53"/>
        <v>#REF!</v>
      </c>
    </row>
    <row r="732" spans="1:15" x14ac:dyDescent="0.25">
      <c r="A732" s="2">
        <f t="shared" si="54"/>
        <v>731</v>
      </c>
      <c r="B732" s="81" t="s">
        <v>1852</v>
      </c>
      <c r="C732" t="s">
        <v>128</v>
      </c>
      <c r="D732" s="1" t="s">
        <v>134</v>
      </c>
      <c r="E732" s="166">
        <v>46022</v>
      </c>
      <c r="F732" s="166"/>
      <c r="G732" t="s">
        <v>1076</v>
      </c>
      <c r="H732" t="s">
        <v>1076</v>
      </c>
      <c r="I732" t="str">
        <f t="shared" si="55"/>
        <v>2025: Пермский городской округ, город Пермь: г. Пермь, ул. Екатерининская, д. 51</v>
      </c>
      <c r="J732" t="str">
        <f t="shared" si="56"/>
        <v>г. Пермь, ул. Екатерининская, д. 51: 2025: ГАЗ</v>
      </c>
      <c r="K732" s="167" t="s">
        <v>1051</v>
      </c>
      <c r="L732" s="166" t="s">
        <v>2561</v>
      </c>
      <c r="M732" t="str">
        <f t="shared" si="57"/>
        <v>г. Пермь, ул. Екатерининская, д. 51: ГАЗ</v>
      </c>
      <c r="N732" s="166" t="e">
        <f>VLOOKUP(M732,#REF!,2,0)</f>
        <v>#REF!</v>
      </c>
      <c r="O732" t="e">
        <f t="shared" si="53"/>
        <v>#REF!</v>
      </c>
    </row>
    <row r="733" spans="1:15" x14ac:dyDescent="0.25">
      <c r="A733" s="2">
        <f t="shared" si="54"/>
        <v>732</v>
      </c>
      <c r="B733" s="81" t="s">
        <v>1852</v>
      </c>
      <c r="C733" t="s">
        <v>128</v>
      </c>
      <c r="D733" s="1" t="s">
        <v>159</v>
      </c>
      <c r="E733" s="166">
        <v>46022</v>
      </c>
      <c r="F733" s="166"/>
      <c r="G733" t="s">
        <v>1076</v>
      </c>
      <c r="H733" t="s">
        <v>1076</v>
      </c>
      <c r="I733" t="str">
        <f t="shared" si="55"/>
        <v>2025: Пермский городской округ, город Пермь: г. Пермь, ул. Екатерининская, д. 51</v>
      </c>
      <c r="J733" t="str">
        <f t="shared" si="56"/>
        <v>г. Пермь, ул. Екатерининская, д. 51: 2025: ВОД</v>
      </c>
      <c r="K733" s="167" t="s">
        <v>1051</v>
      </c>
      <c r="L733" s="166" t="s">
        <v>2561</v>
      </c>
      <c r="M733" t="str">
        <f t="shared" si="57"/>
        <v>г. Пермь, ул. Екатерининская, д. 51: ВОД</v>
      </c>
      <c r="N733" s="166" t="e">
        <f>VLOOKUP(M733,#REF!,2,0)</f>
        <v>#REF!</v>
      </c>
      <c r="O733" t="e">
        <f t="shared" si="53"/>
        <v>#REF!</v>
      </c>
    </row>
    <row r="734" spans="1:15" x14ac:dyDescent="0.25">
      <c r="A734" s="2">
        <f t="shared" si="54"/>
        <v>733</v>
      </c>
      <c r="B734" s="81" t="s">
        <v>1852</v>
      </c>
      <c r="C734" t="s">
        <v>128</v>
      </c>
      <c r="D734" s="1" t="s">
        <v>166</v>
      </c>
      <c r="E734" s="166">
        <v>46022</v>
      </c>
      <c r="F734" s="166"/>
      <c r="G734" t="s">
        <v>1076</v>
      </c>
      <c r="H734" t="s">
        <v>1076</v>
      </c>
      <c r="I734" t="str">
        <f t="shared" si="55"/>
        <v>2025: Пермский городской округ, город Пермь: г. Пермь, ул. Екатерининская, д. 51</v>
      </c>
      <c r="J734" t="str">
        <f t="shared" si="56"/>
        <v>г. Пермь, ул. Екатерининская, д. 51: 2025: РП</v>
      </c>
      <c r="K734" s="167" t="s">
        <v>1051</v>
      </c>
      <c r="L734" s="166" t="s">
        <v>2561</v>
      </c>
      <c r="M734" t="str">
        <f t="shared" si="57"/>
        <v>г. Пермь, ул. Екатерининская, д. 51: РП</v>
      </c>
      <c r="N734" s="166" t="e">
        <f>VLOOKUP(M734,#REF!,2,0)</f>
        <v>#REF!</v>
      </c>
      <c r="O734" t="e">
        <f t="shared" si="53"/>
        <v>#REF!</v>
      </c>
    </row>
    <row r="735" spans="1:15" x14ac:dyDescent="0.25">
      <c r="A735" s="2">
        <f t="shared" si="54"/>
        <v>734</v>
      </c>
      <c r="B735" s="81" t="s">
        <v>1852</v>
      </c>
      <c r="C735" t="s">
        <v>550</v>
      </c>
      <c r="D735" s="1" t="s">
        <v>280</v>
      </c>
      <c r="E735" s="166">
        <v>46022</v>
      </c>
      <c r="F735" s="166"/>
      <c r="G735" t="s">
        <v>1076</v>
      </c>
      <c r="H735" t="s">
        <v>1076</v>
      </c>
      <c r="I735" t="str">
        <f t="shared" si="55"/>
        <v>2025: Пермский городской округ, город Пермь: г. Пермь, ул. Желябова, д. 10</v>
      </c>
      <c r="J735" t="str">
        <f t="shared" si="56"/>
        <v>г. Пермь, ул. Желябова, д. 10: 2025: Рфа</v>
      </c>
      <c r="K735" s="167" t="s">
        <v>1051</v>
      </c>
      <c r="L735" s="166" t="s">
        <v>2561</v>
      </c>
      <c r="M735" t="str">
        <f t="shared" si="57"/>
        <v>г. Пермь, ул. Желябова, д. 10: Рфа</v>
      </c>
      <c r="N735" s="166" t="e">
        <f>VLOOKUP(M735,#REF!,2,0)</f>
        <v>#REF!</v>
      </c>
      <c r="O735" t="e">
        <f t="shared" si="53"/>
        <v>#REF!</v>
      </c>
    </row>
    <row r="736" spans="1:15" x14ac:dyDescent="0.25">
      <c r="A736" s="2">
        <f t="shared" si="54"/>
        <v>735</v>
      </c>
      <c r="B736" s="81" t="s">
        <v>1852</v>
      </c>
      <c r="C736" t="s">
        <v>459</v>
      </c>
      <c r="D736" s="1" t="s">
        <v>181</v>
      </c>
      <c r="E736" s="166">
        <v>46022</v>
      </c>
      <c r="F736" s="166"/>
      <c r="G736">
        <v>2</v>
      </c>
      <c r="H736">
        <v>0</v>
      </c>
      <c r="I736" t="str">
        <f t="shared" si="55"/>
        <v>2025: Пермский городской округ, город Пермь: г. Пермь, ул. Желябова, д. 13</v>
      </c>
      <c r="J736" t="str">
        <f t="shared" si="56"/>
        <v>г. Пермь, ул. Желябова, д. 13: 2025: РЛ</v>
      </c>
      <c r="K736" s="167" t="s">
        <v>1052</v>
      </c>
      <c r="L736" s="166" t="s">
        <v>2561</v>
      </c>
      <c r="M736" t="str">
        <f t="shared" si="57"/>
        <v>г. Пермь, ул. Желябова, д. 13: РЛ</v>
      </c>
      <c r="N736" s="166" t="e">
        <f>VLOOKUP(M736,#REF!,2,0)</f>
        <v>#REF!</v>
      </c>
      <c r="O736" t="e">
        <f t="shared" si="53"/>
        <v>#REF!</v>
      </c>
    </row>
    <row r="737" spans="1:15" x14ac:dyDescent="0.25">
      <c r="A737" s="2">
        <f t="shared" si="54"/>
        <v>736</v>
      </c>
      <c r="B737" s="81" t="s">
        <v>1852</v>
      </c>
      <c r="C737" t="s">
        <v>551</v>
      </c>
      <c r="D737" s="1" t="s">
        <v>280</v>
      </c>
      <c r="E737" s="166">
        <v>46022</v>
      </c>
      <c r="F737" s="166"/>
      <c r="G737" t="s">
        <v>1076</v>
      </c>
      <c r="H737" t="s">
        <v>1076</v>
      </c>
      <c r="I737" t="str">
        <f t="shared" si="55"/>
        <v>2025: Пермский городской округ, город Пермь: г. Пермь, ул. Закамская, д. 20</v>
      </c>
      <c r="J737" t="str">
        <f t="shared" si="56"/>
        <v>г. Пермь, ул. Закамская, д. 20: 2025: Рфа</v>
      </c>
      <c r="K737" s="167" t="s">
        <v>1051</v>
      </c>
      <c r="L737" s="166" t="s">
        <v>2561</v>
      </c>
      <c r="M737" t="str">
        <f t="shared" si="57"/>
        <v>г. Пермь, ул. Закамская, д. 20: Рфа</v>
      </c>
      <c r="N737" s="166" t="e">
        <f>VLOOKUP(M737,#REF!,2,0)</f>
        <v>#REF!</v>
      </c>
      <c r="O737" t="e">
        <f t="shared" si="53"/>
        <v>#REF!</v>
      </c>
    </row>
    <row r="738" spans="1:15" x14ac:dyDescent="0.25">
      <c r="A738" s="2">
        <f t="shared" si="54"/>
        <v>737</v>
      </c>
      <c r="B738" s="81" t="s">
        <v>1852</v>
      </c>
      <c r="C738" t="s">
        <v>90</v>
      </c>
      <c r="D738" s="1" t="s">
        <v>117</v>
      </c>
      <c r="E738" s="166">
        <v>46022</v>
      </c>
      <c r="F738" s="166"/>
      <c r="G738" t="s">
        <v>1076</v>
      </c>
      <c r="H738" t="s">
        <v>1076</v>
      </c>
      <c r="I738" t="str">
        <f t="shared" si="55"/>
        <v>2025: Пермский городской округ, город Пермь: г. Пермь, ул. Закамская, д. 2А</v>
      </c>
      <c r="J738" t="str">
        <f t="shared" si="56"/>
        <v>г. Пермь, ул. Закамская, д. 2А: 2025: ТЕП</v>
      </c>
      <c r="K738" s="167" t="s">
        <v>1051</v>
      </c>
      <c r="L738" s="166" t="s">
        <v>2561</v>
      </c>
      <c r="M738" t="str">
        <f t="shared" si="57"/>
        <v>г. Пермь, ул. Закамская, д. 2А: ТЕП</v>
      </c>
      <c r="N738" s="166" t="e">
        <f>VLOOKUP(M738,#REF!,2,0)</f>
        <v>#REF!</v>
      </c>
      <c r="O738" t="e">
        <f t="shared" si="53"/>
        <v>#REF!</v>
      </c>
    </row>
    <row r="739" spans="1:15" x14ac:dyDescent="0.25">
      <c r="A739" s="2">
        <f t="shared" si="54"/>
        <v>738</v>
      </c>
      <c r="B739" s="81" t="s">
        <v>1852</v>
      </c>
      <c r="C739" t="s">
        <v>90</v>
      </c>
      <c r="D739" s="1" t="s">
        <v>159</v>
      </c>
      <c r="E739" s="166">
        <v>46022</v>
      </c>
      <c r="F739" s="166"/>
      <c r="G739" t="s">
        <v>1076</v>
      </c>
      <c r="H739" t="s">
        <v>1076</v>
      </c>
      <c r="I739" t="str">
        <f t="shared" si="55"/>
        <v>2025: Пермский городской округ, город Пермь: г. Пермь, ул. Закамская, д. 2А</v>
      </c>
      <c r="J739" t="str">
        <f t="shared" si="56"/>
        <v>г. Пермь, ул. Закамская, д. 2А: 2025: ВОД</v>
      </c>
      <c r="K739" s="167" t="s">
        <v>1051</v>
      </c>
      <c r="L739" s="166" t="s">
        <v>2561</v>
      </c>
      <c r="M739" t="str">
        <f t="shared" si="57"/>
        <v>г. Пермь, ул. Закамская, д. 2А: ВОД</v>
      </c>
      <c r="N739" s="166" t="e">
        <f>VLOOKUP(M739,#REF!,2,0)</f>
        <v>#REF!</v>
      </c>
      <c r="O739" t="e">
        <f t="shared" si="53"/>
        <v>#REF!</v>
      </c>
    </row>
    <row r="740" spans="1:15" x14ac:dyDescent="0.25">
      <c r="A740" s="2">
        <f t="shared" si="54"/>
        <v>739</v>
      </c>
      <c r="B740" s="81" t="s">
        <v>1852</v>
      </c>
      <c r="C740" t="s">
        <v>90</v>
      </c>
      <c r="D740" s="1" t="s">
        <v>248</v>
      </c>
      <c r="E740" s="166">
        <v>46022</v>
      </c>
      <c r="F740" s="166"/>
      <c r="G740" t="s">
        <v>1076</v>
      </c>
      <c r="H740" t="s">
        <v>1076</v>
      </c>
      <c r="I740" t="str">
        <f t="shared" si="55"/>
        <v>2025: Пермский городской округ, город Пермь: г. Пермь, ул. Закамская, д. 2А</v>
      </c>
      <c r="J740" t="str">
        <f t="shared" si="56"/>
        <v>г. Пермь, ул. Закамская, д. 2А: 2025: РК</v>
      </c>
      <c r="K740" s="167" t="s">
        <v>1051</v>
      </c>
      <c r="L740" s="166" t="s">
        <v>2561</v>
      </c>
      <c r="M740" t="str">
        <f t="shared" si="57"/>
        <v>г. Пермь, ул. Закамская, д. 2А: РК</v>
      </c>
      <c r="N740" s="166" t="e">
        <f>VLOOKUP(M740,#REF!,2,0)</f>
        <v>#REF!</v>
      </c>
      <c r="O740" t="e">
        <f t="shared" si="53"/>
        <v>#REF!</v>
      </c>
    </row>
    <row r="741" spans="1:15" x14ac:dyDescent="0.25">
      <c r="A741" s="2">
        <f t="shared" si="54"/>
        <v>740</v>
      </c>
      <c r="B741" s="81" t="s">
        <v>1852</v>
      </c>
      <c r="C741" t="s">
        <v>389</v>
      </c>
      <c r="D741" s="1" t="s">
        <v>117</v>
      </c>
      <c r="E741" s="166">
        <v>46022</v>
      </c>
      <c r="F741" s="166"/>
      <c r="G741" t="s">
        <v>1076</v>
      </c>
      <c r="H741" t="s">
        <v>1076</v>
      </c>
      <c r="I741" t="str">
        <f t="shared" si="55"/>
        <v>2025: Пермский городской округ, город Пермь: г. Пермь, ул. Закамская, д. 2Б</v>
      </c>
      <c r="J741" t="str">
        <f t="shared" si="56"/>
        <v>г. Пермь, ул. Закамская, д. 2Б: 2025: ТЕП</v>
      </c>
      <c r="K741" s="167" t="s">
        <v>1051</v>
      </c>
      <c r="L741" s="166" t="s">
        <v>2561</v>
      </c>
      <c r="M741" t="str">
        <f t="shared" si="57"/>
        <v>г. Пермь, ул. Закамская, д. 2Б: ТЕП</v>
      </c>
      <c r="N741" s="166" t="e">
        <f>VLOOKUP(M741,#REF!,2,0)</f>
        <v>#REF!</v>
      </c>
      <c r="O741" t="e">
        <f t="shared" si="53"/>
        <v>#REF!</v>
      </c>
    </row>
    <row r="742" spans="1:15" x14ac:dyDescent="0.25">
      <c r="A742" s="2">
        <f t="shared" si="54"/>
        <v>741</v>
      </c>
      <c r="B742" s="81" t="s">
        <v>1852</v>
      </c>
      <c r="C742" t="s">
        <v>389</v>
      </c>
      <c r="D742" s="1" t="s">
        <v>159</v>
      </c>
      <c r="E742" s="166">
        <v>46022</v>
      </c>
      <c r="F742" s="166"/>
      <c r="G742" t="s">
        <v>1076</v>
      </c>
      <c r="H742" t="s">
        <v>1076</v>
      </c>
      <c r="I742" t="str">
        <f t="shared" si="55"/>
        <v>2025: Пермский городской округ, город Пермь: г. Пермь, ул. Закамская, д. 2Б</v>
      </c>
      <c r="J742" t="str">
        <f t="shared" si="56"/>
        <v>г. Пермь, ул. Закамская, д. 2Б: 2025: ВОД</v>
      </c>
      <c r="K742" s="167" t="s">
        <v>1051</v>
      </c>
      <c r="L742" s="166" t="s">
        <v>2561</v>
      </c>
      <c r="M742" t="str">
        <f t="shared" si="57"/>
        <v>г. Пермь, ул. Закамская, д. 2Б: ВОД</v>
      </c>
      <c r="N742" s="166" t="e">
        <f>VLOOKUP(M742,#REF!,2,0)</f>
        <v>#REF!</v>
      </c>
      <c r="O742" t="e">
        <f t="shared" si="53"/>
        <v>#REF!</v>
      </c>
    </row>
    <row r="743" spans="1:15" x14ac:dyDescent="0.25">
      <c r="A743" s="2">
        <f t="shared" si="54"/>
        <v>742</v>
      </c>
      <c r="B743" s="81" t="s">
        <v>1852</v>
      </c>
      <c r="C743" t="s">
        <v>389</v>
      </c>
      <c r="D743" s="1" t="s">
        <v>248</v>
      </c>
      <c r="E743" s="166">
        <v>46022</v>
      </c>
      <c r="F743" s="166"/>
      <c r="G743" t="s">
        <v>1076</v>
      </c>
      <c r="H743" t="s">
        <v>1076</v>
      </c>
      <c r="I743" t="str">
        <f t="shared" si="55"/>
        <v>2025: Пермский городской округ, город Пермь: г. Пермь, ул. Закамская, д. 2Б</v>
      </c>
      <c r="J743" t="str">
        <f t="shared" si="56"/>
        <v>г. Пермь, ул. Закамская, д. 2Б: 2025: РК</v>
      </c>
      <c r="K743" s="167" t="s">
        <v>1051</v>
      </c>
      <c r="L743" s="166" t="s">
        <v>2561</v>
      </c>
      <c r="M743" t="str">
        <f t="shared" si="57"/>
        <v>г. Пермь, ул. Закамская, д. 2Б: РК</v>
      </c>
      <c r="N743" s="166" t="e">
        <f>VLOOKUP(M743,#REF!,2,0)</f>
        <v>#REF!</v>
      </c>
      <c r="O743" t="e">
        <f t="shared" si="53"/>
        <v>#REF!</v>
      </c>
    </row>
    <row r="744" spans="1:15" x14ac:dyDescent="0.25">
      <c r="A744" s="2">
        <f t="shared" si="54"/>
        <v>743</v>
      </c>
      <c r="B744" s="81" t="s">
        <v>1852</v>
      </c>
      <c r="C744" t="s">
        <v>263</v>
      </c>
      <c r="D744" s="1" t="s">
        <v>280</v>
      </c>
      <c r="E744" s="166">
        <v>46022</v>
      </c>
      <c r="F744" s="166"/>
      <c r="G744" t="s">
        <v>1076</v>
      </c>
      <c r="H744" t="s">
        <v>1076</v>
      </c>
      <c r="I744" t="str">
        <f t="shared" si="55"/>
        <v>2025: Пермский городской округ, город Пермь: г. Пермь, ул. Закамская, д. 42</v>
      </c>
      <c r="J744" t="str">
        <f t="shared" si="56"/>
        <v>г. Пермь, ул. Закамская, д. 42: 2025: Рфа</v>
      </c>
      <c r="K744" s="167" t="s">
        <v>1051</v>
      </c>
      <c r="L744" s="166" t="s">
        <v>2561</v>
      </c>
      <c r="M744" t="str">
        <f t="shared" si="57"/>
        <v>г. Пермь, ул. Закамская, д. 42: Рфа</v>
      </c>
      <c r="N744" s="166" t="e">
        <f>VLOOKUP(M744,#REF!,2,0)</f>
        <v>#REF!</v>
      </c>
      <c r="O744" t="e">
        <f t="shared" si="53"/>
        <v>#REF!</v>
      </c>
    </row>
    <row r="745" spans="1:15" x14ac:dyDescent="0.25">
      <c r="A745" s="2">
        <f t="shared" si="54"/>
        <v>744</v>
      </c>
      <c r="B745" s="81" t="s">
        <v>1852</v>
      </c>
      <c r="C745" t="s">
        <v>347</v>
      </c>
      <c r="D745" s="1" t="s">
        <v>63</v>
      </c>
      <c r="E745" s="166">
        <v>46022</v>
      </c>
      <c r="F745" s="166"/>
      <c r="G745" t="s">
        <v>1076</v>
      </c>
      <c r="H745" t="s">
        <v>1076</v>
      </c>
      <c r="I745" t="str">
        <f t="shared" si="55"/>
        <v>2025: Пермский городской округ, город Пермь: г. Пермь, ул. Закамская, д. 5/2</v>
      </c>
      <c r="J745" t="str">
        <f t="shared" si="56"/>
        <v>г. Пермь, ул. Закамская, д. 5/2: 2025: ЭЛ</v>
      </c>
      <c r="K745" s="167" t="s">
        <v>1052</v>
      </c>
      <c r="L745" s="166" t="s">
        <v>2561</v>
      </c>
      <c r="M745" t="str">
        <f t="shared" si="57"/>
        <v>г. Пермь, ул. Закамская, д. 5/2: ЭЛ</v>
      </c>
      <c r="N745" s="166" t="e">
        <f>VLOOKUP(M745,#REF!,2,0)</f>
        <v>#REF!</v>
      </c>
      <c r="O745" t="e">
        <f t="shared" si="53"/>
        <v>#REF!</v>
      </c>
    </row>
    <row r="746" spans="1:15" x14ac:dyDescent="0.25">
      <c r="A746" s="2">
        <f t="shared" si="54"/>
        <v>745</v>
      </c>
      <c r="B746" s="81" t="s">
        <v>1852</v>
      </c>
      <c r="C746" t="s">
        <v>347</v>
      </c>
      <c r="D746" s="1" t="s">
        <v>144</v>
      </c>
      <c r="E746" s="166">
        <v>46022</v>
      </c>
      <c r="F746" s="166"/>
      <c r="G746" t="s">
        <v>1076</v>
      </c>
      <c r="H746" t="s">
        <v>1076</v>
      </c>
      <c r="I746" t="str">
        <f t="shared" si="55"/>
        <v>2025: Пермский городской округ, город Пермь: г. Пермь, ул. Закамская, д. 5/2</v>
      </c>
      <c r="J746" t="str">
        <f t="shared" si="56"/>
        <v>г. Пермь, ул. Закамская, д. 5/2: 2025: ХВС</v>
      </c>
      <c r="K746" s="167" t="s">
        <v>1052</v>
      </c>
      <c r="L746" s="166" t="s">
        <v>2561</v>
      </c>
      <c r="M746" t="str">
        <f t="shared" si="57"/>
        <v>г. Пермь, ул. Закамская, д. 5/2: ХВС</v>
      </c>
      <c r="N746" s="166" t="e">
        <f>VLOOKUP(M746,#REF!,2,0)</f>
        <v>#REF!</v>
      </c>
      <c r="O746" t="e">
        <f t="shared" si="53"/>
        <v>#REF!</v>
      </c>
    </row>
    <row r="747" spans="1:15" x14ac:dyDescent="0.25">
      <c r="A747" s="2">
        <f t="shared" si="54"/>
        <v>746</v>
      </c>
      <c r="B747" s="81" t="s">
        <v>1852</v>
      </c>
      <c r="C747" t="s">
        <v>347</v>
      </c>
      <c r="D747" s="1" t="s">
        <v>149</v>
      </c>
      <c r="E747" s="166">
        <v>46022</v>
      </c>
      <c r="F747" s="166"/>
      <c r="G747" t="s">
        <v>1076</v>
      </c>
      <c r="H747" t="s">
        <v>1076</v>
      </c>
      <c r="I747" t="str">
        <f t="shared" si="55"/>
        <v>2025: Пермский городской округ, город Пермь: г. Пермь, ул. Закамская, д. 5/2</v>
      </c>
      <c r="J747" t="str">
        <f t="shared" si="56"/>
        <v>г. Пермь, ул. Закамская, д. 5/2: 2025: ГВС</v>
      </c>
      <c r="K747" s="167" t="s">
        <v>1052</v>
      </c>
      <c r="L747" s="166" t="s">
        <v>2561</v>
      </c>
      <c r="M747" t="str">
        <f t="shared" si="57"/>
        <v>г. Пермь, ул. Закамская, д. 5/2: ГВС</v>
      </c>
      <c r="N747" s="166" t="e">
        <f>VLOOKUP(M747,#REF!,2,0)</f>
        <v>#REF!</v>
      </c>
      <c r="O747" t="e">
        <f t="shared" si="53"/>
        <v>#REF!</v>
      </c>
    </row>
    <row r="748" spans="1:15" x14ac:dyDescent="0.25">
      <c r="A748" s="2">
        <f t="shared" si="54"/>
        <v>747</v>
      </c>
      <c r="B748" s="81" t="s">
        <v>1852</v>
      </c>
      <c r="C748" t="s">
        <v>552</v>
      </c>
      <c r="D748" s="1" t="s">
        <v>280</v>
      </c>
      <c r="E748" s="166">
        <v>46022</v>
      </c>
      <c r="F748" s="166"/>
      <c r="G748" t="s">
        <v>1076</v>
      </c>
      <c r="H748" t="s">
        <v>1076</v>
      </c>
      <c r="I748" t="str">
        <f t="shared" si="55"/>
        <v>2025: Пермский городской округ, город Пермь: г. Пермь, ул. Закамская, д. 54</v>
      </c>
      <c r="J748" t="str">
        <f t="shared" si="56"/>
        <v>г. Пермь, ул. Закамская, д. 54: 2025: Рфа</v>
      </c>
      <c r="K748" s="167" t="s">
        <v>1051</v>
      </c>
      <c r="L748" s="166" t="s">
        <v>2561</v>
      </c>
      <c r="M748" t="str">
        <f t="shared" si="57"/>
        <v>г. Пермь, ул. Закамская, д. 54: Рфа</v>
      </c>
      <c r="N748" s="166" t="e">
        <f>VLOOKUP(M748,#REF!,2,0)</f>
        <v>#REF!</v>
      </c>
      <c r="O748" t="e">
        <f t="shared" si="53"/>
        <v>#REF!</v>
      </c>
    </row>
    <row r="749" spans="1:15" x14ac:dyDescent="0.25">
      <c r="A749" s="2">
        <f t="shared" si="54"/>
        <v>748</v>
      </c>
      <c r="B749" s="81" t="s">
        <v>1852</v>
      </c>
      <c r="C749" t="s">
        <v>436</v>
      </c>
      <c r="D749" s="1" t="s">
        <v>149</v>
      </c>
      <c r="E749" s="166">
        <v>46022</v>
      </c>
      <c r="F749" s="166"/>
      <c r="G749" t="s">
        <v>1076</v>
      </c>
      <c r="H749" t="s">
        <v>1076</v>
      </c>
      <c r="I749" t="str">
        <f t="shared" si="55"/>
        <v>2025: Пермский городской округ, город Пермь: г. Пермь, ул. Ивана Франко, д. 40/3</v>
      </c>
      <c r="J749" t="str">
        <f t="shared" si="56"/>
        <v>г. Пермь, ул. Ивана Франко, д. 40/3: 2025: ГВС</v>
      </c>
      <c r="K749" s="167" t="s">
        <v>1052</v>
      </c>
      <c r="L749" s="166" t="s">
        <v>2561</v>
      </c>
      <c r="M749" t="str">
        <f t="shared" si="57"/>
        <v>г. Пермь, ул. Ивана Франко, д. 40/3: ГВС</v>
      </c>
      <c r="N749" s="166" t="e">
        <f>VLOOKUP(M749,#REF!,2,0)</f>
        <v>#REF!</v>
      </c>
      <c r="O749" t="e">
        <f t="shared" si="53"/>
        <v>#REF!</v>
      </c>
    </row>
    <row r="750" spans="1:15" x14ac:dyDescent="0.25">
      <c r="A750" s="2">
        <f t="shared" si="54"/>
        <v>749</v>
      </c>
      <c r="B750" s="81" t="s">
        <v>1852</v>
      </c>
      <c r="C750" t="s">
        <v>436</v>
      </c>
      <c r="D750" s="1" t="s">
        <v>159</v>
      </c>
      <c r="E750" s="166">
        <v>46022</v>
      </c>
      <c r="F750" s="166"/>
      <c r="G750" t="s">
        <v>1076</v>
      </c>
      <c r="H750" t="s">
        <v>1076</v>
      </c>
      <c r="I750" t="str">
        <f t="shared" si="55"/>
        <v>2025: Пермский городской округ, город Пермь: г. Пермь, ул. Ивана Франко, д. 40/3</v>
      </c>
      <c r="J750" t="str">
        <f t="shared" si="56"/>
        <v>г. Пермь, ул. Ивана Франко, д. 40/3: 2025: ВОД</v>
      </c>
      <c r="K750" s="167" t="s">
        <v>1052</v>
      </c>
      <c r="L750" s="166" t="s">
        <v>2561</v>
      </c>
      <c r="M750" t="str">
        <f t="shared" si="57"/>
        <v>г. Пермь, ул. Ивана Франко, д. 40/3: ВОД</v>
      </c>
      <c r="N750" s="166" t="e">
        <f>VLOOKUP(M750,#REF!,2,0)</f>
        <v>#REF!</v>
      </c>
      <c r="O750" t="e">
        <f t="shared" si="53"/>
        <v>#REF!</v>
      </c>
    </row>
    <row r="751" spans="1:15" x14ac:dyDescent="0.25">
      <c r="A751" s="2">
        <f t="shared" si="54"/>
        <v>750</v>
      </c>
      <c r="B751" s="81" t="s">
        <v>1852</v>
      </c>
      <c r="C751" t="s">
        <v>436</v>
      </c>
      <c r="D751" s="1" t="s">
        <v>300</v>
      </c>
      <c r="E751" s="166">
        <v>46022</v>
      </c>
      <c r="F751" s="166"/>
      <c r="G751" t="s">
        <v>1076</v>
      </c>
      <c r="H751" t="s">
        <v>1076</v>
      </c>
      <c r="I751" t="str">
        <f t="shared" si="55"/>
        <v>2025: Пермский городской округ, город Пермь: г. Пермь, ул. Ивана Франко, д. 40/3</v>
      </c>
      <c r="J751" t="str">
        <f t="shared" si="56"/>
        <v>г. Пермь, ул. Ивана Франко, д. 40/3: 2025: УП (ТЕП)</v>
      </c>
      <c r="K751" s="167" t="s">
        <v>1052</v>
      </c>
      <c r="L751" s="166" t="s">
        <v>2561</v>
      </c>
      <c r="M751" t="str">
        <f t="shared" si="57"/>
        <v>г. Пермь, ул. Ивана Франко, д. 40/3: УП (ТЕП)</v>
      </c>
      <c r="N751" s="166" t="e">
        <f>VLOOKUP(M751,#REF!,2,0)</f>
        <v>#REF!</v>
      </c>
      <c r="O751" t="e">
        <f t="shared" si="53"/>
        <v>#REF!</v>
      </c>
    </row>
    <row r="752" spans="1:15" x14ac:dyDescent="0.25">
      <c r="A752" s="2">
        <f t="shared" si="54"/>
        <v>751</v>
      </c>
      <c r="B752" s="81" t="s">
        <v>1852</v>
      </c>
      <c r="C752" t="s">
        <v>436</v>
      </c>
      <c r="D752" s="1" t="s">
        <v>568</v>
      </c>
      <c r="E752" s="166">
        <v>46022</v>
      </c>
      <c r="F752" s="166"/>
      <c r="G752" t="s">
        <v>1076</v>
      </c>
      <c r="H752" t="s">
        <v>1076</v>
      </c>
      <c r="I752" t="str">
        <f t="shared" si="55"/>
        <v>2025: Пермский городской округ, город Пермь: г. Пермь, ул. Ивана Франко, д. 40/3</v>
      </c>
      <c r="J752" t="str">
        <f t="shared" si="56"/>
        <v>г. Пермь, ул. Ивана Франко, д. 40/3: 2025: УП (ГАЗ)</v>
      </c>
      <c r="K752" s="167" t="s">
        <v>1052</v>
      </c>
      <c r="L752" s="166" t="s">
        <v>2561</v>
      </c>
      <c r="M752" t="str">
        <f t="shared" si="57"/>
        <v>г. Пермь, ул. Ивана Франко, д. 40/3: УП (ГАЗ)</v>
      </c>
      <c r="N752" s="166" t="e">
        <f>VLOOKUP(M752,#REF!,2,0)</f>
        <v>#REF!</v>
      </c>
      <c r="O752" t="e">
        <f t="shared" si="53"/>
        <v>#REF!</v>
      </c>
    </row>
    <row r="753" spans="1:15" x14ac:dyDescent="0.25">
      <c r="A753" s="2">
        <f t="shared" si="54"/>
        <v>752</v>
      </c>
      <c r="B753" s="81" t="s">
        <v>1852</v>
      </c>
      <c r="C753" t="s">
        <v>436</v>
      </c>
      <c r="D753" s="1" t="s">
        <v>302</v>
      </c>
      <c r="E753" s="166">
        <v>46022</v>
      </c>
      <c r="F753" s="166"/>
      <c r="G753" t="s">
        <v>1076</v>
      </c>
      <c r="H753" t="s">
        <v>1076</v>
      </c>
      <c r="I753" t="str">
        <f t="shared" si="55"/>
        <v>2025: Пермский городской округ, город Пермь: г. Пермь, ул. Ивана Франко, д. 40/3</v>
      </c>
      <c r="J753" t="str">
        <f t="shared" si="56"/>
        <v>г. Пермь, ул. Ивана Франко, д. 40/3: 2025: УП (ХВС)</v>
      </c>
      <c r="K753" s="167" t="s">
        <v>1052</v>
      </c>
      <c r="L753" s="166" t="s">
        <v>2561</v>
      </c>
      <c r="M753" t="str">
        <f t="shared" si="57"/>
        <v>г. Пермь, ул. Ивана Франко, д. 40/3: УП (ХВС)</v>
      </c>
      <c r="N753" s="166" t="e">
        <f>VLOOKUP(M753,#REF!,2,0)</f>
        <v>#REF!</v>
      </c>
      <c r="O753" t="e">
        <f t="shared" si="53"/>
        <v>#REF!</v>
      </c>
    </row>
    <row r="754" spans="1:15" x14ac:dyDescent="0.25">
      <c r="A754" s="2">
        <f t="shared" si="54"/>
        <v>753</v>
      </c>
      <c r="B754" s="81" t="s">
        <v>1852</v>
      </c>
      <c r="C754" t="s">
        <v>436</v>
      </c>
      <c r="D754" s="1" t="s">
        <v>301</v>
      </c>
      <c r="E754" s="166">
        <v>46022</v>
      </c>
      <c r="F754" s="166"/>
      <c r="G754" t="s">
        <v>1076</v>
      </c>
      <c r="H754" t="s">
        <v>1076</v>
      </c>
      <c r="I754" t="str">
        <f t="shared" si="55"/>
        <v>2025: Пермский городской округ, город Пермь: г. Пермь, ул. Ивана Франко, д. 40/3</v>
      </c>
      <c r="J754" t="str">
        <f t="shared" si="56"/>
        <v>г. Пермь, ул. Ивана Франко, д. 40/3: 2025: УП (ГВС)</v>
      </c>
      <c r="K754" s="167" t="s">
        <v>1052</v>
      </c>
      <c r="L754" s="166" t="s">
        <v>2561</v>
      </c>
      <c r="M754" t="str">
        <f t="shared" si="57"/>
        <v>г. Пермь, ул. Ивана Франко, д. 40/3: УП (ГВС)</v>
      </c>
      <c r="N754" s="166" t="e">
        <f>VLOOKUP(M754,#REF!,2,0)</f>
        <v>#REF!</v>
      </c>
      <c r="O754" t="e">
        <f t="shared" si="53"/>
        <v>#REF!</v>
      </c>
    </row>
    <row r="755" spans="1:15" x14ac:dyDescent="0.25">
      <c r="A755" s="2">
        <f t="shared" si="54"/>
        <v>754</v>
      </c>
      <c r="B755" s="81" t="s">
        <v>1852</v>
      </c>
      <c r="C755" t="s">
        <v>34</v>
      </c>
      <c r="D755" s="1" t="s">
        <v>63</v>
      </c>
      <c r="E755" s="166">
        <v>46022</v>
      </c>
      <c r="F755" s="166"/>
      <c r="G755" t="s">
        <v>1076</v>
      </c>
      <c r="H755" t="s">
        <v>1076</v>
      </c>
      <c r="I755" t="str">
        <f t="shared" si="55"/>
        <v>2025: Пермский городской округ, город Пермь: г. Пермь, ул. Карбышева, д. 32</v>
      </c>
      <c r="J755" t="str">
        <f t="shared" si="56"/>
        <v>г. Пермь, ул. Карбышева, д. 32: 2025: ЭЛ</v>
      </c>
      <c r="K755" s="167" t="s">
        <v>1051</v>
      </c>
      <c r="L755" s="166" t="s">
        <v>2561</v>
      </c>
      <c r="M755" t="str">
        <f t="shared" si="57"/>
        <v>г. Пермь, ул. Карбышева, д. 32: ЭЛ</v>
      </c>
      <c r="N755" s="166" t="e">
        <f>VLOOKUP(M755,#REF!,2,0)</f>
        <v>#REF!</v>
      </c>
      <c r="O755" t="e">
        <f t="shared" si="53"/>
        <v>#REF!</v>
      </c>
    </row>
    <row r="756" spans="1:15" x14ac:dyDescent="0.25">
      <c r="A756" s="2">
        <f t="shared" si="54"/>
        <v>755</v>
      </c>
      <c r="B756" s="81" t="s">
        <v>1852</v>
      </c>
      <c r="C756" t="s">
        <v>34</v>
      </c>
      <c r="D756" s="1" t="s">
        <v>248</v>
      </c>
      <c r="E756" s="166">
        <v>46022</v>
      </c>
      <c r="F756" s="166"/>
      <c r="G756" t="s">
        <v>1076</v>
      </c>
      <c r="H756" t="s">
        <v>1076</v>
      </c>
      <c r="I756" t="str">
        <f t="shared" si="55"/>
        <v>2025: Пермский городской округ, город Пермь: г. Пермь, ул. Карбышева, д. 32</v>
      </c>
      <c r="J756" t="str">
        <f t="shared" si="56"/>
        <v>г. Пермь, ул. Карбышева, д. 32: 2025: РК</v>
      </c>
      <c r="K756" s="167" t="s">
        <v>1051</v>
      </c>
      <c r="L756" s="166" t="s">
        <v>2561</v>
      </c>
      <c r="M756" t="str">
        <f t="shared" si="57"/>
        <v>г. Пермь, ул. Карбышева, д. 32: РК</v>
      </c>
      <c r="N756" s="166" t="e">
        <f>VLOOKUP(M756,#REF!,2,0)</f>
        <v>#REF!</v>
      </c>
      <c r="O756" t="e">
        <f t="shared" si="53"/>
        <v>#REF!</v>
      </c>
    </row>
    <row r="757" spans="1:15" x14ac:dyDescent="0.25">
      <c r="A757" s="2">
        <f t="shared" si="54"/>
        <v>756</v>
      </c>
      <c r="B757" s="81" t="s">
        <v>1852</v>
      </c>
      <c r="C757" t="s">
        <v>34</v>
      </c>
      <c r="D757" s="1" t="s">
        <v>166</v>
      </c>
      <c r="E757" s="166">
        <v>46022</v>
      </c>
      <c r="F757" s="166"/>
      <c r="G757" t="s">
        <v>1076</v>
      </c>
      <c r="H757" t="s">
        <v>1076</v>
      </c>
      <c r="I757" t="str">
        <f t="shared" si="55"/>
        <v>2025: Пермский городской округ, город Пермь: г. Пермь, ул. Карбышева, д. 32</v>
      </c>
      <c r="J757" t="str">
        <f t="shared" si="56"/>
        <v>г. Пермь, ул. Карбышева, д. 32: 2025: РП</v>
      </c>
      <c r="K757" s="167" t="s">
        <v>1051</v>
      </c>
      <c r="L757" s="166" t="s">
        <v>2561</v>
      </c>
      <c r="M757" t="str">
        <f t="shared" si="57"/>
        <v>г. Пермь, ул. Карбышева, д. 32: РП</v>
      </c>
      <c r="N757" s="166" t="e">
        <f>VLOOKUP(M757,#REF!,2,0)</f>
        <v>#REF!</v>
      </c>
      <c r="O757" t="e">
        <f t="shared" si="53"/>
        <v>#REF!</v>
      </c>
    </row>
    <row r="758" spans="1:15" x14ac:dyDescent="0.25">
      <c r="A758" s="2">
        <f t="shared" si="54"/>
        <v>757</v>
      </c>
      <c r="B758" s="81" t="s">
        <v>1852</v>
      </c>
      <c r="C758" t="s">
        <v>91</v>
      </c>
      <c r="D758" s="1" t="s">
        <v>117</v>
      </c>
      <c r="E758" s="166">
        <v>46022</v>
      </c>
      <c r="F758" s="166"/>
      <c r="G758" t="s">
        <v>1076</v>
      </c>
      <c r="H758" t="s">
        <v>1076</v>
      </c>
      <c r="I758" t="str">
        <f t="shared" si="55"/>
        <v>2025: Пермский городской округ, город Пермь: г. Пермь, ул. Качалова, д. 27</v>
      </c>
      <c r="J758" t="str">
        <f t="shared" si="56"/>
        <v>г. Пермь, ул. Качалова, д. 27: 2025: ТЕП</v>
      </c>
      <c r="K758" s="167" t="s">
        <v>1051</v>
      </c>
      <c r="L758" s="166" t="s">
        <v>2561</v>
      </c>
      <c r="M758" t="str">
        <f t="shared" si="57"/>
        <v>г. Пермь, ул. Качалова, д. 27: ТЕП</v>
      </c>
      <c r="N758" s="166" t="e">
        <f>VLOOKUP(M758,#REF!,2,0)</f>
        <v>#REF!</v>
      </c>
      <c r="O758" t="e">
        <f t="shared" si="53"/>
        <v>#REF!</v>
      </c>
    </row>
    <row r="759" spans="1:15" x14ac:dyDescent="0.25">
      <c r="A759" s="2">
        <f t="shared" si="54"/>
        <v>758</v>
      </c>
      <c r="B759" s="81" t="s">
        <v>1852</v>
      </c>
      <c r="C759" t="s">
        <v>91</v>
      </c>
      <c r="D759" s="1" t="s">
        <v>144</v>
      </c>
      <c r="E759" s="166">
        <v>46022</v>
      </c>
      <c r="F759" s="166"/>
      <c r="G759" t="s">
        <v>1076</v>
      </c>
      <c r="H759" t="s">
        <v>1076</v>
      </c>
      <c r="I759" t="str">
        <f t="shared" si="55"/>
        <v>2025: Пермский городской округ, город Пермь: г. Пермь, ул. Качалова, д. 27</v>
      </c>
      <c r="J759" t="str">
        <f t="shared" si="56"/>
        <v>г. Пермь, ул. Качалова, д. 27: 2025: ХВС</v>
      </c>
      <c r="K759" s="167" t="s">
        <v>1051</v>
      </c>
      <c r="L759" s="166" t="s">
        <v>2561</v>
      </c>
      <c r="M759" t="str">
        <f t="shared" si="57"/>
        <v>г. Пермь, ул. Качалова, д. 27: ХВС</v>
      </c>
      <c r="N759" s="166" t="e">
        <f>VLOOKUP(M759,#REF!,2,0)</f>
        <v>#REF!</v>
      </c>
      <c r="O759" t="e">
        <f t="shared" si="53"/>
        <v>#REF!</v>
      </c>
    </row>
    <row r="760" spans="1:15" x14ac:dyDescent="0.25">
      <c r="A760" s="2">
        <f t="shared" si="54"/>
        <v>759</v>
      </c>
      <c r="B760" s="81" t="s">
        <v>1852</v>
      </c>
      <c r="C760" t="s">
        <v>91</v>
      </c>
      <c r="D760" s="1" t="s">
        <v>296</v>
      </c>
      <c r="E760" s="166">
        <v>46022</v>
      </c>
      <c r="F760" s="166"/>
      <c r="G760" t="s">
        <v>1076</v>
      </c>
      <c r="H760" t="s">
        <v>1076</v>
      </c>
      <c r="I760" t="str">
        <f t="shared" si="55"/>
        <v>2025: Пермский городской округ, город Пермь: г. Пермь, ул. Качалова, д. 27</v>
      </c>
      <c r="J760" t="str">
        <f t="shared" si="56"/>
        <v>г. Пермь, ул. Качалова, д. 27: 2025: РФ</v>
      </c>
      <c r="K760" s="167" t="s">
        <v>1051</v>
      </c>
      <c r="L760" s="166" t="s">
        <v>2561</v>
      </c>
      <c r="M760" t="str">
        <f t="shared" si="57"/>
        <v>г. Пермь, ул. Качалова, д. 27: РФ</v>
      </c>
      <c r="N760" s="166" t="e">
        <f>VLOOKUP(M760,#REF!,2,0)</f>
        <v>#REF!</v>
      </c>
      <c r="O760" t="e">
        <f t="shared" si="53"/>
        <v>#REF!</v>
      </c>
    </row>
    <row r="761" spans="1:15" x14ac:dyDescent="0.25">
      <c r="A761" s="2">
        <f t="shared" si="54"/>
        <v>760</v>
      </c>
      <c r="B761" s="81" t="s">
        <v>1852</v>
      </c>
      <c r="C761" t="s">
        <v>511</v>
      </c>
      <c r="D761" s="1" t="s">
        <v>248</v>
      </c>
      <c r="E761" s="166">
        <v>46022</v>
      </c>
      <c r="F761" s="166"/>
      <c r="G761" t="s">
        <v>1076</v>
      </c>
      <c r="H761" t="s">
        <v>1076</v>
      </c>
      <c r="I761" t="str">
        <f t="shared" si="55"/>
        <v>2025: Пермский городской округ, город Пермь: г. Пермь, ул. КИМ, д. 51</v>
      </c>
      <c r="J761" t="str">
        <f t="shared" si="56"/>
        <v>г. Пермь, ул. КИМ, д. 51: 2025: РК</v>
      </c>
      <c r="K761" s="167" t="s">
        <v>1051</v>
      </c>
      <c r="L761" s="166" t="s">
        <v>2561</v>
      </c>
      <c r="M761" t="str">
        <f t="shared" si="57"/>
        <v>г. Пермь, ул. КИМ, д. 51: РК</v>
      </c>
      <c r="N761" s="166" t="e">
        <f>VLOOKUP(M761,#REF!,2,0)</f>
        <v>#REF!</v>
      </c>
      <c r="O761" t="e">
        <f t="shared" si="53"/>
        <v>#REF!</v>
      </c>
    </row>
    <row r="762" spans="1:15" x14ac:dyDescent="0.25">
      <c r="A762" s="2">
        <f t="shared" si="54"/>
        <v>761</v>
      </c>
      <c r="B762" s="81" t="s">
        <v>1852</v>
      </c>
      <c r="C762" t="s">
        <v>225</v>
      </c>
      <c r="D762" s="1" t="s">
        <v>248</v>
      </c>
      <c r="E762" s="166">
        <v>46022</v>
      </c>
      <c r="F762" s="166"/>
      <c r="G762" t="s">
        <v>1076</v>
      </c>
      <c r="H762" t="s">
        <v>1076</v>
      </c>
      <c r="I762" t="str">
        <f t="shared" si="55"/>
        <v>2025: Пермский городской округ, город Пермь: г. Пермь, ул. КИМ, д. 97</v>
      </c>
      <c r="J762" t="str">
        <f t="shared" si="56"/>
        <v>г. Пермь, ул. КИМ, д. 97: 2025: РК</v>
      </c>
      <c r="K762" s="167" t="s">
        <v>1051</v>
      </c>
      <c r="L762" s="166" t="s">
        <v>2561</v>
      </c>
      <c r="M762" t="str">
        <f t="shared" si="57"/>
        <v>г. Пермь, ул. КИМ, д. 97: РК</v>
      </c>
      <c r="N762" s="166" t="e">
        <f>VLOOKUP(M762,#REF!,2,0)</f>
        <v>#REF!</v>
      </c>
      <c r="O762" t="e">
        <f t="shared" si="53"/>
        <v>#REF!</v>
      </c>
    </row>
    <row r="763" spans="1:15" x14ac:dyDescent="0.25">
      <c r="A763" s="2">
        <f t="shared" si="54"/>
        <v>762</v>
      </c>
      <c r="B763" s="81" t="s">
        <v>1852</v>
      </c>
      <c r="C763" t="s">
        <v>460</v>
      </c>
      <c r="D763" s="1" t="s">
        <v>181</v>
      </c>
      <c r="E763" s="166">
        <v>46022</v>
      </c>
      <c r="F763" s="166"/>
      <c r="G763">
        <v>2</v>
      </c>
      <c r="H763">
        <v>0</v>
      </c>
      <c r="I763" t="str">
        <f t="shared" si="55"/>
        <v>2025: Пермский городской округ, город Пермь: г. Пермь, ул. Кировоградская, д. 10</v>
      </c>
      <c r="J763" t="str">
        <f t="shared" si="56"/>
        <v>г. Пермь, ул. Кировоградская, д. 10: 2025: РЛ</v>
      </c>
      <c r="K763" s="167" t="s">
        <v>1052</v>
      </c>
      <c r="L763" s="166" t="s">
        <v>2561</v>
      </c>
      <c r="M763" t="str">
        <f t="shared" si="57"/>
        <v>г. Пермь, ул. Кировоградская, д. 10: РЛ</v>
      </c>
      <c r="N763" s="166" t="e">
        <f>VLOOKUP(M763,#REF!,2,0)</f>
        <v>#REF!</v>
      </c>
      <c r="O763" t="e">
        <f t="shared" si="53"/>
        <v>#REF!</v>
      </c>
    </row>
    <row r="764" spans="1:15" x14ac:dyDescent="0.25">
      <c r="A764" s="2">
        <f t="shared" si="54"/>
        <v>763</v>
      </c>
      <c r="B764" s="81" t="s">
        <v>1852</v>
      </c>
      <c r="C764" t="s">
        <v>441</v>
      </c>
      <c r="D764" s="1" t="s">
        <v>166</v>
      </c>
      <c r="E764" s="166">
        <v>46022</v>
      </c>
      <c r="F764" s="166"/>
      <c r="G764" t="s">
        <v>1076</v>
      </c>
      <c r="H764" t="s">
        <v>1076</v>
      </c>
      <c r="I764" t="str">
        <f t="shared" si="55"/>
        <v>2025: Пермский городской округ, город Пермь: г. Пермь, ул. Кировоградская, д. 15</v>
      </c>
      <c r="J764" t="str">
        <f t="shared" si="56"/>
        <v>г. Пермь, ул. Кировоградская, д. 15: 2025: РП</v>
      </c>
      <c r="K764" s="167" t="s">
        <v>1051</v>
      </c>
      <c r="L764" s="166" t="s">
        <v>2561</v>
      </c>
      <c r="M764" t="str">
        <f t="shared" si="57"/>
        <v>г. Пермь, ул. Кировоградская, д. 15: РП</v>
      </c>
      <c r="N764" s="166" t="e">
        <f>VLOOKUP(M764,#REF!,2,0)</f>
        <v>#REF!</v>
      </c>
      <c r="O764" t="e">
        <f t="shared" ref="O764:O826" si="58">E764=N764</f>
        <v>#REF!</v>
      </c>
    </row>
    <row r="765" spans="1:15" x14ac:dyDescent="0.25">
      <c r="A765" s="2">
        <f t="shared" si="54"/>
        <v>764</v>
      </c>
      <c r="B765" s="81" t="s">
        <v>1852</v>
      </c>
      <c r="C765" t="s">
        <v>461</v>
      </c>
      <c r="D765" s="1" t="s">
        <v>181</v>
      </c>
      <c r="E765" s="166">
        <v>46022</v>
      </c>
      <c r="F765" s="166"/>
      <c r="G765">
        <v>4</v>
      </c>
      <c r="H765">
        <v>0</v>
      </c>
      <c r="I765" t="str">
        <f t="shared" si="55"/>
        <v>2025: Пермский городской округ, город Пермь: г. Пермь, ул. Коломенская, д. 9</v>
      </c>
      <c r="J765" t="str">
        <f t="shared" si="56"/>
        <v>г. Пермь, ул. Коломенская, д. 9: 2025: РЛ</v>
      </c>
      <c r="K765" s="167" t="s">
        <v>1052</v>
      </c>
      <c r="L765" s="166" t="s">
        <v>2561</v>
      </c>
      <c r="M765" t="str">
        <f t="shared" si="57"/>
        <v>г. Пермь, ул. Коломенская, д. 9: РЛ</v>
      </c>
      <c r="N765" s="166" t="e">
        <f>VLOOKUP(M765,#REF!,2,0)</f>
        <v>#REF!</v>
      </c>
      <c r="O765" t="e">
        <f t="shared" si="58"/>
        <v>#REF!</v>
      </c>
    </row>
    <row r="766" spans="1:15" x14ac:dyDescent="0.25">
      <c r="A766" s="2">
        <f t="shared" si="54"/>
        <v>765</v>
      </c>
      <c r="B766" s="81" t="s">
        <v>1852</v>
      </c>
      <c r="C766" t="s">
        <v>92</v>
      </c>
      <c r="D766" s="1" t="s">
        <v>117</v>
      </c>
      <c r="E766" s="166">
        <v>46022</v>
      </c>
      <c r="F766" s="166"/>
      <c r="G766" t="s">
        <v>1076</v>
      </c>
      <c r="H766" t="s">
        <v>1076</v>
      </c>
      <c r="I766" t="str">
        <f t="shared" si="55"/>
        <v>2025: Пермский городской округ, город Пермь: г. Пермь, ул. Колыбалова, д. 18</v>
      </c>
      <c r="J766" t="str">
        <f t="shared" si="56"/>
        <v>г. Пермь, ул. Колыбалова, д. 18: 2025: ТЕП</v>
      </c>
      <c r="K766" s="167" t="s">
        <v>1051</v>
      </c>
      <c r="L766" s="166" t="s">
        <v>2561</v>
      </c>
      <c r="M766" t="str">
        <f t="shared" si="57"/>
        <v>г. Пермь, ул. Колыбалова, д. 18: ТЕП</v>
      </c>
      <c r="N766" s="166" t="e">
        <f>VLOOKUP(M766,#REF!,2,0)</f>
        <v>#REF!</v>
      </c>
      <c r="O766" t="e">
        <f t="shared" si="58"/>
        <v>#REF!</v>
      </c>
    </row>
    <row r="767" spans="1:15" x14ac:dyDescent="0.25">
      <c r="A767" s="2">
        <f t="shared" si="54"/>
        <v>766</v>
      </c>
      <c r="B767" s="81" t="s">
        <v>1852</v>
      </c>
      <c r="C767" t="s">
        <v>92</v>
      </c>
      <c r="D767" s="1" t="s">
        <v>149</v>
      </c>
      <c r="E767" s="166">
        <v>46022</v>
      </c>
      <c r="F767" s="166"/>
      <c r="G767" t="s">
        <v>1076</v>
      </c>
      <c r="H767" t="s">
        <v>1076</v>
      </c>
      <c r="I767" t="str">
        <f t="shared" si="55"/>
        <v>2025: Пермский городской округ, город Пермь: г. Пермь, ул. Колыбалова, д. 18</v>
      </c>
      <c r="J767" t="str">
        <f t="shared" si="56"/>
        <v>г. Пермь, ул. Колыбалова, д. 18: 2025: ГВС</v>
      </c>
      <c r="K767" s="167" t="s">
        <v>1051</v>
      </c>
      <c r="L767" s="166" t="s">
        <v>2561</v>
      </c>
      <c r="M767" t="str">
        <f t="shared" si="57"/>
        <v>г. Пермь, ул. Колыбалова, д. 18: ГВС</v>
      </c>
      <c r="N767" s="166" t="e">
        <f>VLOOKUP(M767,#REF!,2,0)</f>
        <v>#REF!</v>
      </c>
      <c r="O767" t="e">
        <f t="shared" si="58"/>
        <v>#REF!</v>
      </c>
    </row>
    <row r="768" spans="1:15" x14ac:dyDescent="0.25">
      <c r="A768" s="2">
        <f t="shared" si="54"/>
        <v>767</v>
      </c>
      <c r="B768" s="81" t="s">
        <v>1852</v>
      </c>
      <c r="C768" t="s">
        <v>390</v>
      </c>
      <c r="D768" s="1" t="s">
        <v>117</v>
      </c>
      <c r="E768" s="166">
        <v>46022</v>
      </c>
      <c r="F768" s="166"/>
      <c r="G768" t="s">
        <v>1076</v>
      </c>
      <c r="H768" t="s">
        <v>1076</v>
      </c>
      <c r="I768" t="str">
        <f t="shared" si="55"/>
        <v>2025: Пермский городской округ, город Пермь: г. Пермь, ул. Колыбалова, д. 20</v>
      </c>
      <c r="J768" t="str">
        <f t="shared" si="56"/>
        <v>г. Пермь, ул. Колыбалова, д. 20: 2025: ТЕП</v>
      </c>
      <c r="K768" s="167" t="s">
        <v>1051</v>
      </c>
      <c r="L768" s="166" t="s">
        <v>2561</v>
      </c>
      <c r="M768" t="str">
        <f t="shared" si="57"/>
        <v>г. Пермь, ул. Колыбалова, д. 20: ТЕП</v>
      </c>
      <c r="N768" s="166" t="e">
        <f>VLOOKUP(M768,#REF!,2,0)</f>
        <v>#REF!</v>
      </c>
      <c r="O768" t="e">
        <f t="shared" si="58"/>
        <v>#REF!</v>
      </c>
    </row>
    <row r="769" spans="1:15" x14ac:dyDescent="0.25">
      <c r="A769" s="2">
        <f t="shared" si="54"/>
        <v>768</v>
      </c>
      <c r="B769" s="81" t="s">
        <v>1852</v>
      </c>
      <c r="C769" t="s">
        <v>390</v>
      </c>
      <c r="D769" s="1" t="s">
        <v>149</v>
      </c>
      <c r="E769" s="166">
        <v>46022</v>
      </c>
      <c r="F769" s="166"/>
      <c r="G769" t="s">
        <v>1076</v>
      </c>
      <c r="H769" t="s">
        <v>1076</v>
      </c>
      <c r="I769" t="str">
        <f t="shared" si="55"/>
        <v>2025: Пермский городской округ, город Пермь: г. Пермь, ул. Колыбалова, д. 20</v>
      </c>
      <c r="J769" t="str">
        <f t="shared" si="56"/>
        <v>г. Пермь, ул. Колыбалова, д. 20: 2025: ГВС</v>
      </c>
      <c r="K769" s="167" t="s">
        <v>1051</v>
      </c>
      <c r="L769" s="166" t="s">
        <v>2561</v>
      </c>
      <c r="M769" t="str">
        <f t="shared" si="57"/>
        <v>г. Пермь, ул. Колыбалова, д. 20: ГВС</v>
      </c>
      <c r="N769" s="166" t="e">
        <f>VLOOKUP(M769,#REF!,2,0)</f>
        <v>#REF!</v>
      </c>
      <c r="O769" t="e">
        <f t="shared" si="58"/>
        <v>#REF!</v>
      </c>
    </row>
    <row r="770" spans="1:15" x14ac:dyDescent="0.25">
      <c r="A770" s="2">
        <f t="shared" ref="A770:A833" si="59">ROW()-1</f>
        <v>769</v>
      </c>
      <c r="B770" s="81" t="s">
        <v>1852</v>
      </c>
      <c r="C770" t="s">
        <v>390</v>
      </c>
      <c r="D770" s="1" t="s">
        <v>280</v>
      </c>
      <c r="E770" s="166">
        <v>46022</v>
      </c>
      <c r="F770" s="166"/>
      <c r="G770" t="s">
        <v>1076</v>
      </c>
      <c r="H770" t="s">
        <v>1076</v>
      </c>
      <c r="I770" t="str">
        <f t="shared" ref="I770:I833" si="60">IF(ISBLANK(E770),"",CONCATENATE(YEAR(E770),": ",B770,": ",C770,))</f>
        <v>2025: Пермский городской округ, город Пермь: г. Пермь, ул. Колыбалова, д. 20</v>
      </c>
      <c r="J770" t="str">
        <f t="shared" ref="J770:J833" si="61">IF(ISBLANK(E770),"",CONCATENATE(C770,": ",YEAR(E770),": ",D770))</f>
        <v>г. Пермь, ул. Колыбалова, д. 20: 2025: Рфа</v>
      </c>
      <c r="K770" s="167" t="s">
        <v>1051</v>
      </c>
      <c r="L770" s="166" t="s">
        <v>2561</v>
      </c>
      <c r="M770" t="str">
        <f t="shared" ref="M770:M833" si="62">IF(ISBLANK(D770),"",CONCATENATE(C770,": ",D770))</f>
        <v>г. Пермь, ул. Колыбалова, д. 20: Рфа</v>
      </c>
      <c r="N770" s="166" t="e">
        <f>VLOOKUP(M770,#REF!,2,0)</f>
        <v>#REF!</v>
      </c>
      <c r="O770" t="e">
        <f t="shared" si="58"/>
        <v>#REF!</v>
      </c>
    </row>
    <row r="771" spans="1:15" x14ac:dyDescent="0.25">
      <c r="A771" s="2">
        <f t="shared" si="59"/>
        <v>770</v>
      </c>
      <c r="B771" s="81" t="s">
        <v>1852</v>
      </c>
      <c r="C771" t="s">
        <v>462</v>
      </c>
      <c r="D771" s="1" t="s">
        <v>181</v>
      </c>
      <c r="E771" s="166">
        <v>46022</v>
      </c>
      <c r="F771" s="166"/>
      <c r="G771">
        <v>4</v>
      </c>
      <c r="H771">
        <v>4</v>
      </c>
      <c r="I771" t="str">
        <f t="shared" si="60"/>
        <v>2025: Пермский городской округ, город Пермь: г. Пермь, ул. Комиссара Пожарского, д. 15</v>
      </c>
      <c r="J771" t="str">
        <f t="shared" si="61"/>
        <v>г. Пермь, ул. Комиссара Пожарского, д. 15: 2025: РЛ</v>
      </c>
      <c r="K771" s="167" t="s">
        <v>1052</v>
      </c>
      <c r="L771" s="166" t="s">
        <v>2561</v>
      </c>
      <c r="M771" t="str">
        <f t="shared" si="62"/>
        <v>г. Пермь, ул. Комиссара Пожарского, д. 15: РЛ</v>
      </c>
      <c r="N771" s="166" t="e">
        <f>VLOOKUP(M771,#REF!,2,0)</f>
        <v>#REF!</v>
      </c>
      <c r="O771" t="e">
        <f t="shared" si="58"/>
        <v>#REF!</v>
      </c>
    </row>
    <row r="772" spans="1:15" x14ac:dyDescent="0.25">
      <c r="A772" s="2">
        <f t="shared" si="59"/>
        <v>771</v>
      </c>
      <c r="B772" s="81" t="s">
        <v>1852</v>
      </c>
      <c r="C772" t="s">
        <v>93</v>
      </c>
      <c r="D772" s="1" t="s">
        <v>117</v>
      </c>
      <c r="E772" s="166">
        <v>46022</v>
      </c>
      <c r="F772" s="166"/>
      <c r="G772" t="s">
        <v>1076</v>
      </c>
      <c r="H772" t="s">
        <v>1076</v>
      </c>
      <c r="I772" t="str">
        <f t="shared" si="60"/>
        <v>2025: Пермский городской округ, город Пермь: г. Пермь, ул. Корсуньская, д. 23</v>
      </c>
      <c r="J772" t="str">
        <f t="shared" si="61"/>
        <v>г. Пермь, ул. Корсуньская, д. 23: 2025: ТЕП</v>
      </c>
      <c r="K772" s="167" t="s">
        <v>1051</v>
      </c>
      <c r="L772" s="166" t="s">
        <v>2561</v>
      </c>
      <c r="M772" t="str">
        <f t="shared" si="62"/>
        <v>г. Пермь, ул. Корсуньская, д. 23: ТЕП</v>
      </c>
      <c r="N772" s="166" t="e">
        <f>VLOOKUP(M772,#REF!,2,0)</f>
        <v>#REF!</v>
      </c>
      <c r="O772" t="e">
        <f t="shared" si="58"/>
        <v>#REF!</v>
      </c>
    </row>
    <row r="773" spans="1:15" x14ac:dyDescent="0.25">
      <c r="A773" s="2">
        <f t="shared" si="59"/>
        <v>772</v>
      </c>
      <c r="B773" s="81" t="s">
        <v>1852</v>
      </c>
      <c r="C773" t="s">
        <v>93</v>
      </c>
      <c r="D773" s="1" t="s">
        <v>159</v>
      </c>
      <c r="E773" s="166">
        <v>46022</v>
      </c>
      <c r="F773" s="166"/>
      <c r="G773" t="s">
        <v>1076</v>
      </c>
      <c r="H773" t="s">
        <v>1076</v>
      </c>
      <c r="I773" t="str">
        <f t="shared" si="60"/>
        <v>2025: Пермский городской округ, город Пермь: г. Пермь, ул. Корсуньская, д. 23</v>
      </c>
      <c r="J773" t="str">
        <f t="shared" si="61"/>
        <v>г. Пермь, ул. Корсуньская, д. 23: 2025: ВОД</v>
      </c>
      <c r="K773" s="167" t="s">
        <v>1051</v>
      </c>
      <c r="L773" s="166" t="s">
        <v>2561</v>
      </c>
      <c r="M773" t="str">
        <f t="shared" si="62"/>
        <v>г. Пермь, ул. Корсуньская, д. 23: ВОД</v>
      </c>
      <c r="N773" s="166" t="e">
        <f>VLOOKUP(M773,#REF!,2,0)</f>
        <v>#REF!</v>
      </c>
      <c r="O773" t="e">
        <f t="shared" si="58"/>
        <v>#REF!</v>
      </c>
    </row>
    <row r="774" spans="1:15" x14ac:dyDescent="0.25">
      <c r="A774" s="2">
        <f t="shared" si="59"/>
        <v>773</v>
      </c>
      <c r="B774" s="81" t="s">
        <v>1852</v>
      </c>
      <c r="C774" t="s">
        <v>463</v>
      </c>
      <c r="D774" s="1" t="s">
        <v>181</v>
      </c>
      <c r="E774" s="166">
        <v>46022</v>
      </c>
      <c r="F774" s="166"/>
      <c r="G774">
        <v>2</v>
      </c>
      <c r="H774">
        <v>0</v>
      </c>
      <c r="I774" t="str">
        <f t="shared" si="60"/>
        <v>2025: Пермский городской округ, город Пермь: г. Пермь, ул. Космонавта Леонова, д. 62</v>
      </c>
      <c r="J774" t="str">
        <f t="shared" si="61"/>
        <v>г. Пермь, ул. Космонавта Леонова, д. 62: 2025: РЛ</v>
      </c>
      <c r="K774" s="167" t="s">
        <v>1052</v>
      </c>
      <c r="L774" s="166" t="s">
        <v>2561</v>
      </c>
      <c r="M774" t="str">
        <f t="shared" si="62"/>
        <v>г. Пермь, ул. Космонавта Леонова, д. 62: РЛ</v>
      </c>
      <c r="N774" s="166" t="e">
        <f>VLOOKUP(M774,#REF!,2,0)</f>
        <v>#REF!</v>
      </c>
      <c r="O774" t="e">
        <f t="shared" si="58"/>
        <v>#REF!</v>
      </c>
    </row>
    <row r="775" spans="1:15" x14ac:dyDescent="0.25">
      <c r="A775" s="2">
        <f t="shared" si="59"/>
        <v>774</v>
      </c>
      <c r="B775" s="81" t="s">
        <v>1852</v>
      </c>
      <c r="C775" t="s">
        <v>464</v>
      </c>
      <c r="D775" s="1" t="s">
        <v>181</v>
      </c>
      <c r="E775" s="166">
        <v>46022</v>
      </c>
      <c r="F775" s="166"/>
      <c r="G775">
        <v>2</v>
      </c>
      <c r="H775">
        <v>0</v>
      </c>
      <c r="I775" t="str">
        <f t="shared" si="60"/>
        <v>2025: Пермский городской округ, город Пермь: г. Пермь, ул. Костычева, д. 42/1</v>
      </c>
      <c r="J775" t="str">
        <f t="shared" si="61"/>
        <v>г. Пермь, ул. Костычева, д. 42/1: 2025: РЛ</v>
      </c>
      <c r="K775" s="167" t="s">
        <v>1052</v>
      </c>
      <c r="L775" s="166" t="s">
        <v>2561</v>
      </c>
      <c r="M775" t="str">
        <f t="shared" si="62"/>
        <v>г. Пермь, ул. Костычева, д. 42/1: РЛ</v>
      </c>
      <c r="N775" s="166" t="e">
        <f>VLOOKUP(M775,#REF!,2,0)</f>
        <v>#REF!</v>
      </c>
      <c r="O775" t="e">
        <f t="shared" si="58"/>
        <v>#REF!</v>
      </c>
    </row>
    <row r="776" spans="1:15" x14ac:dyDescent="0.25">
      <c r="A776" s="2">
        <f t="shared" si="59"/>
        <v>775</v>
      </c>
      <c r="B776" s="81" t="s">
        <v>1852</v>
      </c>
      <c r="C776" t="s">
        <v>391</v>
      </c>
      <c r="D776" s="1" t="s">
        <v>117</v>
      </c>
      <c r="E776" s="166">
        <v>46022</v>
      </c>
      <c r="F776" s="166"/>
      <c r="G776" t="s">
        <v>1076</v>
      </c>
      <c r="H776" t="s">
        <v>1076</v>
      </c>
      <c r="I776" t="str">
        <f t="shared" si="60"/>
        <v>2025: Пермский городской округ, город Пермь: г. Пермь, ул. Краснополянская, д. 9</v>
      </c>
      <c r="J776" t="str">
        <f t="shared" si="61"/>
        <v>г. Пермь, ул. Краснополянская, д. 9: 2025: ТЕП</v>
      </c>
      <c r="K776" s="167" t="s">
        <v>1052</v>
      </c>
      <c r="L776" s="166" t="s">
        <v>2561</v>
      </c>
      <c r="M776" t="str">
        <f t="shared" si="62"/>
        <v>г. Пермь, ул. Краснополянская, д. 9: ТЕП</v>
      </c>
      <c r="N776" s="166" t="e">
        <f>VLOOKUP(M776,#REF!,2,0)</f>
        <v>#REF!</v>
      </c>
      <c r="O776" t="e">
        <f t="shared" si="58"/>
        <v>#REF!</v>
      </c>
    </row>
    <row r="777" spans="1:15" x14ac:dyDescent="0.25">
      <c r="A777" s="2">
        <f t="shared" si="59"/>
        <v>776</v>
      </c>
      <c r="B777" s="81" t="s">
        <v>1852</v>
      </c>
      <c r="C777" t="s">
        <v>391</v>
      </c>
      <c r="D777" s="1" t="s">
        <v>144</v>
      </c>
      <c r="E777" s="166">
        <v>46022</v>
      </c>
      <c r="F777" s="166"/>
      <c r="G777" t="s">
        <v>1076</v>
      </c>
      <c r="H777" t="s">
        <v>1076</v>
      </c>
      <c r="I777" t="str">
        <f t="shared" si="60"/>
        <v>2025: Пермский городской округ, город Пермь: г. Пермь, ул. Краснополянская, д. 9</v>
      </c>
      <c r="J777" t="str">
        <f t="shared" si="61"/>
        <v>г. Пермь, ул. Краснополянская, д. 9: 2025: ХВС</v>
      </c>
      <c r="K777" s="167" t="s">
        <v>1052</v>
      </c>
      <c r="L777" s="166" t="s">
        <v>2561</v>
      </c>
      <c r="M777" t="str">
        <f t="shared" si="62"/>
        <v>г. Пермь, ул. Краснополянская, д. 9: ХВС</v>
      </c>
      <c r="N777" s="166" t="e">
        <f>VLOOKUP(M777,#REF!,2,0)</f>
        <v>#REF!</v>
      </c>
      <c r="O777" t="e">
        <f t="shared" si="58"/>
        <v>#REF!</v>
      </c>
    </row>
    <row r="778" spans="1:15" x14ac:dyDescent="0.25">
      <c r="A778" s="2">
        <f t="shared" si="59"/>
        <v>777</v>
      </c>
      <c r="B778" s="81" t="s">
        <v>1852</v>
      </c>
      <c r="C778" t="s">
        <v>391</v>
      </c>
      <c r="D778" s="1" t="s">
        <v>159</v>
      </c>
      <c r="E778" s="166">
        <v>46022</v>
      </c>
      <c r="F778" s="166"/>
      <c r="G778" t="s">
        <v>1076</v>
      </c>
      <c r="H778" t="s">
        <v>1076</v>
      </c>
      <c r="I778" t="str">
        <f t="shared" si="60"/>
        <v>2025: Пермский городской округ, город Пермь: г. Пермь, ул. Краснополянская, д. 9</v>
      </c>
      <c r="J778" t="str">
        <f t="shared" si="61"/>
        <v>г. Пермь, ул. Краснополянская, д. 9: 2025: ВОД</v>
      </c>
      <c r="K778" s="167" t="s">
        <v>1052</v>
      </c>
      <c r="L778" s="166" t="s">
        <v>2561</v>
      </c>
      <c r="M778" t="str">
        <f t="shared" si="62"/>
        <v>г. Пермь, ул. Краснополянская, д. 9: ВОД</v>
      </c>
      <c r="N778" s="166" t="e">
        <f>VLOOKUP(M778,#REF!,2,0)</f>
        <v>#REF!</v>
      </c>
      <c r="O778" t="e">
        <f t="shared" si="58"/>
        <v>#REF!</v>
      </c>
    </row>
    <row r="779" spans="1:15" x14ac:dyDescent="0.25">
      <c r="A779" s="2">
        <f t="shared" si="59"/>
        <v>778</v>
      </c>
      <c r="B779" s="81" t="s">
        <v>1852</v>
      </c>
      <c r="C779" t="s">
        <v>391</v>
      </c>
      <c r="D779" s="1" t="s">
        <v>248</v>
      </c>
      <c r="E779" s="166">
        <v>46022</v>
      </c>
      <c r="F779" s="166"/>
      <c r="G779" t="s">
        <v>1076</v>
      </c>
      <c r="H779" t="s">
        <v>1076</v>
      </c>
      <c r="I779" t="str">
        <f t="shared" si="60"/>
        <v>2025: Пермский городской округ, город Пермь: г. Пермь, ул. Краснополянская, д. 9</v>
      </c>
      <c r="J779" t="str">
        <f t="shared" si="61"/>
        <v>г. Пермь, ул. Краснополянская, д. 9: 2025: РК</v>
      </c>
      <c r="K779" s="167" t="s">
        <v>1052</v>
      </c>
      <c r="L779" s="166" t="s">
        <v>2561</v>
      </c>
      <c r="M779" t="str">
        <f t="shared" si="62"/>
        <v>г. Пермь, ул. Краснополянская, д. 9: РК</v>
      </c>
      <c r="N779" s="166" t="e">
        <f>VLOOKUP(M779,#REF!,2,0)</f>
        <v>#REF!</v>
      </c>
      <c r="O779" t="e">
        <f t="shared" si="58"/>
        <v>#REF!</v>
      </c>
    </row>
    <row r="780" spans="1:15" x14ac:dyDescent="0.25">
      <c r="A780" s="2">
        <f t="shared" si="59"/>
        <v>779</v>
      </c>
      <c r="B780" s="81" t="s">
        <v>1852</v>
      </c>
      <c r="C780" t="s">
        <v>465</v>
      </c>
      <c r="D780" s="1" t="s">
        <v>181</v>
      </c>
      <c r="E780" s="166">
        <v>46022</v>
      </c>
      <c r="F780" s="166"/>
      <c r="G780">
        <v>3</v>
      </c>
      <c r="H780">
        <v>3</v>
      </c>
      <c r="I780" t="str">
        <f t="shared" si="60"/>
        <v>2025: Пермский городской округ, город Пермь: г. Пермь, ул. Кронштадтская, д. 10</v>
      </c>
      <c r="J780" t="str">
        <f t="shared" si="61"/>
        <v>г. Пермь, ул. Кронштадтская, д. 10: 2025: РЛ</v>
      </c>
      <c r="K780" s="167" t="s">
        <v>1052</v>
      </c>
      <c r="L780" s="166" t="s">
        <v>2561</v>
      </c>
      <c r="M780" t="str">
        <f t="shared" si="62"/>
        <v>г. Пермь, ул. Кронштадтская, д. 10: РЛ</v>
      </c>
      <c r="N780" s="166" t="e">
        <f>VLOOKUP(M780,#REF!,2,0)</f>
        <v>#REF!</v>
      </c>
      <c r="O780" t="e">
        <f t="shared" si="58"/>
        <v>#REF!</v>
      </c>
    </row>
    <row r="781" spans="1:15" x14ac:dyDescent="0.25">
      <c r="A781" s="2">
        <f t="shared" si="59"/>
        <v>780</v>
      </c>
      <c r="B781" s="81" t="s">
        <v>1852</v>
      </c>
      <c r="C781" t="s">
        <v>95</v>
      </c>
      <c r="D781" s="1" t="s">
        <v>117</v>
      </c>
      <c r="E781" s="166">
        <v>46022</v>
      </c>
      <c r="F781" s="166"/>
      <c r="G781" t="s">
        <v>1076</v>
      </c>
      <c r="H781" t="s">
        <v>1076</v>
      </c>
      <c r="I781" t="str">
        <f t="shared" si="60"/>
        <v>2025: Пермский городской округ, город Пермь: г. Пермь, ул. Крупской, д. 82</v>
      </c>
      <c r="J781" t="str">
        <f t="shared" si="61"/>
        <v>г. Пермь, ул. Крупской, д. 82: 2025: ТЕП</v>
      </c>
      <c r="K781" s="167" t="s">
        <v>1051</v>
      </c>
      <c r="L781" s="166" t="s">
        <v>2561</v>
      </c>
      <c r="M781" t="str">
        <f t="shared" si="62"/>
        <v>г. Пермь, ул. Крупской, д. 82: ТЕП</v>
      </c>
      <c r="N781" s="166" t="e">
        <f>VLOOKUP(M781,#REF!,2,0)</f>
        <v>#REF!</v>
      </c>
      <c r="O781" t="e">
        <f t="shared" si="58"/>
        <v>#REF!</v>
      </c>
    </row>
    <row r="782" spans="1:15" x14ac:dyDescent="0.25">
      <c r="A782" s="2">
        <f t="shared" si="59"/>
        <v>781</v>
      </c>
      <c r="B782" s="81" t="s">
        <v>1852</v>
      </c>
      <c r="C782" t="s">
        <v>1549</v>
      </c>
      <c r="D782" s="1" t="s">
        <v>63</v>
      </c>
      <c r="E782" s="166">
        <v>46022</v>
      </c>
      <c r="F782" s="166">
        <v>46022</v>
      </c>
      <c r="G782" t="s">
        <v>1076</v>
      </c>
      <c r="H782" t="s">
        <v>1076</v>
      </c>
      <c r="I782" t="str">
        <f t="shared" si="60"/>
        <v>2025: Пермский городской округ, город Пермь: г. Пермь, ул. Крупской, д. 85</v>
      </c>
      <c r="J782" t="str">
        <f t="shared" si="61"/>
        <v>г. Пермь, ул. Крупской, д. 85: 2025: ЭЛ</v>
      </c>
      <c r="K782" s="167" t="s">
        <v>1052</v>
      </c>
      <c r="L782" s="166" t="s">
        <v>2561</v>
      </c>
      <c r="M782" t="str">
        <f t="shared" si="62"/>
        <v>г. Пермь, ул. Крупской, д. 85: ЭЛ</v>
      </c>
      <c r="N782" s="166" t="e">
        <f>VLOOKUP(M782,#REF!,2,0)</f>
        <v>#REF!</v>
      </c>
      <c r="O782" t="e">
        <f t="shared" si="58"/>
        <v>#REF!</v>
      </c>
    </row>
    <row r="783" spans="1:15" x14ac:dyDescent="0.25">
      <c r="A783" s="2">
        <f t="shared" si="59"/>
        <v>782</v>
      </c>
      <c r="B783" s="81" t="s">
        <v>1852</v>
      </c>
      <c r="C783" t="s">
        <v>512</v>
      </c>
      <c r="D783" s="1" t="s">
        <v>248</v>
      </c>
      <c r="E783" s="166">
        <v>46022</v>
      </c>
      <c r="F783" s="166"/>
      <c r="G783" t="s">
        <v>1076</v>
      </c>
      <c r="H783" t="s">
        <v>1076</v>
      </c>
      <c r="I783" t="str">
        <f t="shared" si="60"/>
        <v>2025: Пермский городской округ, город Пермь: г. Пермь, ул. Куйбышева, д. 53А</v>
      </c>
      <c r="J783" t="str">
        <f t="shared" si="61"/>
        <v>г. Пермь, ул. Куйбышева, д. 53А: 2025: РК</v>
      </c>
      <c r="K783" s="167" t="s">
        <v>1051</v>
      </c>
      <c r="L783" s="166" t="s">
        <v>2561</v>
      </c>
      <c r="M783" t="str">
        <f t="shared" si="62"/>
        <v>г. Пермь, ул. Куйбышева, д. 53А: РК</v>
      </c>
      <c r="N783" s="166" t="e">
        <f>VLOOKUP(M783,#REF!,2,0)</f>
        <v>#REF!</v>
      </c>
      <c r="O783" t="e">
        <f t="shared" si="58"/>
        <v>#REF!</v>
      </c>
    </row>
    <row r="784" spans="1:15" x14ac:dyDescent="0.25">
      <c r="A784" s="2">
        <f t="shared" si="59"/>
        <v>783</v>
      </c>
      <c r="B784" s="81" t="s">
        <v>1852</v>
      </c>
      <c r="C784" t="s">
        <v>348</v>
      </c>
      <c r="D784" s="1" t="s">
        <v>63</v>
      </c>
      <c r="E784" s="166">
        <v>46022</v>
      </c>
      <c r="F784" s="166"/>
      <c r="G784" t="s">
        <v>1076</v>
      </c>
      <c r="H784" t="s">
        <v>1076</v>
      </c>
      <c r="I784" t="str">
        <f t="shared" si="60"/>
        <v>2025: Пермский городской округ, город Пермь: г. Пермь, ул. Куйбышева, д. 88</v>
      </c>
      <c r="J784" t="str">
        <f t="shared" si="61"/>
        <v>г. Пермь, ул. Куйбышева, д. 88: 2025: ЭЛ</v>
      </c>
      <c r="K784" s="167" t="s">
        <v>1051</v>
      </c>
      <c r="L784" s="166" t="s">
        <v>2561</v>
      </c>
      <c r="M784" t="str">
        <f t="shared" si="62"/>
        <v>г. Пермь, ул. Куйбышева, д. 88: ЭЛ</v>
      </c>
      <c r="N784" s="166" t="e">
        <f>VLOOKUP(M784,#REF!,2,0)</f>
        <v>#REF!</v>
      </c>
      <c r="O784" t="e">
        <f t="shared" si="58"/>
        <v>#REF!</v>
      </c>
    </row>
    <row r="785" spans="1:15" x14ac:dyDescent="0.25">
      <c r="A785" s="2">
        <f t="shared" si="59"/>
        <v>784</v>
      </c>
      <c r="B785" s="81" t="s">
        <v>1852</v>
      </c>
      <c r="C785" t="s">
        <v>348</v>
      </c>
      <c r="D785" s="1" t="s">
        <v>117</v>
      </c>
      <c r="E785" s="166">
        <v>46022</v>
      </c>
      <c r="F785" s="166"/>
      <c r="G785" t="s">
        <v>1076</v>
      </c>
      <c r="H785" t="s">
        <v>1076</v>
      </c>
      <c r="I785" t="str">
        <f t="shared" si="60"/>
        <v>2025: Пермский городской округ, город Пермь: г. Пермь, ул. Куйбышева, д. 88</v>
      </c>
      <c r="J785" t="str">
        <f t="shared" si="61"/>
        <v>г. Пермь, ул. Куйбышева, д. 88: 2025: ТЕП</v>
      </c>
      <c r="K785" s="167" t="s">
        <v>1051</v>
      </c>
      <c r="L785" s="166" t="s">
        <v>2561</v>
      </c>
      <c r="M785" t="str">
        <f t="shared" si="62"/>
        <v>г. Пермь, ул. Куйбышева, д. 88: ТЕП</v>
      </c>
      <c r="N785" s="166" t="e">
        <f>VLOOKUP(M785,#REF!,2,0)</f>
        <v>#REF!</v>
      </c>
      <c r="O785" t="e">
        <f t="shared" si="58"/>
        <v>#REF!</v>
      </c>
    </row>
    <row r="786" spans="1:15" x14ac:dyDescent="0.25">
      <c r="A786" s="2">
        <f t="shared" si="59"/>
        <v>785</v>
      </c>
      <c r="B786" s="81" t="s">
        <v>1852</v>
      </c>
      <c r="C786" t="s">
        <v>392</v>
      </c>
      <c r="D786" s="1" t="s">
        <v>117</v>
      </c>
      <c r="E786" s="166">
        <v>46022</v>
      </c>
      <c r="F786" s="166"/>
      <c r="G786" t="s">
        <v>1076</v>
      </c>
      <c r="H786" t="s">
        <v>1076</v>
      </c>
      <c r="I786" t="str">
        <f t="shared" si="60"/>
        <v>2025: Пермский городской округ, город Пермь: г. Пермь, ул. Куйбышева, д. 9</v>
      </c>
      <c r="J786" t="str">
        <f t="shared" si="61"/>
        <v>г. Пермь, ул. Куйбышева, д. 9: 2025: ТЕП</v>
      </c>
      <c r="K786" s="167" t="s">
        <v>1051</v>
      </c>
      <c r="L786" s="166" t="s">
        <v>2561</v>
      </c>
      <c r="M786" t="str">
        <f t="shared" si="62"/>
        <v>г. Пермь, ул. Куйбышева, д. 9: ТЕП</v>
      </c>
      <c r="N786" s="166" t="e">
        <f>VLOOKUP(M786,#REF!,2,0)</f>
        <v>#REF!</v>
      </c>
      <c r="O786" t="e">
        <f t="shared" si="58"/>
        <v>#REF!</v>
      </c>
    </row>
    <row r="787" spans="1:15" x14ac:dyDescent="0.25">
      <c r="A787" s="2">
        <f t="shared" si="59"/>
        <v>786</v>
      </c>
      <c r="B787" s="81" t="s">
        <v>1852</v>
      </c>
      <c r="C787" t="s">
        <v>392</v>
      </c>
      <c r="D787" s="1" t="s">
        <v>134</v>
      </c>
      <c r="E787" s="166">
        <v>46022</v>
      </c>
      <c r="F787" s="166"/>
      <c r="G787" t="s">
        <v>1076</v>
      </c>
      <c r="H787" t="s">
        <v>1076</v>
      </c>
      <c r="I787" t="str">
        <f t="shared" si="60"/>
        <v>2025: Пермский городской округ, город Пермь: г. Пермь, ул. Куйбышева, д. 9</v>
      </c>
      <c r="J787" t="str">
        <f t="shared" si="61"/>
        <v>г. Пермь, ул. Куйбышева, д. 9: 2025: ГАЗ</v>
      </c>
      <c r="K787" s="167" t="s">
        <v>1051</v>
      </c>
      <c r="L787" s="166" t="s">
        <v>2561</v>
      </c>
      <c r="M787" t="str">
        <f t="shared" si="62"/>
        <v>г. Пермь, ул. Куйбышева, д. 9: ГАЗ</v>
      </c>
      <c r="N787" s="166" t="e">
        <f>VLOOKUP(M787,#REF!,2,0)</f>
        <v>#REF!</v>
      </c>
      <c r="O787" t="e">
        <f t="shared" si="58"/>
        <v>#REF!</v>
      </c>
    </row>
    <row r="788" spans="1:15" x14ac:dyDescent="0.25">
      <c r="A788" s="2">
        <f t="shared" si="59"/>
        <v>787</v>
      </c>
      <c r="B788" s="81" t="s">
        <v>1852</v>
      </c>
      <c r="C788" t="s">
        <v>392</v>
      </c>
      <c r="D788" s="1" t="s">
        <v>144</v>
      </c>
      <c r="E788" s="166">
        <v>46022</v>
      </c>
      <c r="F788" s="166"/>
      <c r="G788" t="s">
        <v>1076</v>
      </c>
      <c r="H788" t="s">
        <v>1076</v>
      </c>
      <c r="I788" t="str">
        <f t="shared" si="60"/>
        <v>2025: Пермский городской округ, город Пермь: г. Пермь, ул. Куйбышева, д. 9</v>
      </c>
      <c r="J788" t="str">
        <f t="shared" si="61"/>
        <v>г. Пермь, ул. Куйбышева, д. 9: 2025: ХВС</v>
      </c>
      <c r="K788" s="167" t="s">
        <v>1051</v>
      </c>
      <c r="L788" s="166" t="s">
        <v>2561</v>
      </c>
      <c r="M788" t="str">
        <f t="shared" si="62"/>
        <v>г. Пермь, ул. Куйбышева, д. 9: ХВС</v>
      </c>
      <c r="N788" s="166" t="e">
        <f>VLOOKUP(M788,#REF!,2,0)</f>
        <v>#REF!</v>
      </c>
      <c r="O788" t="e">
        <f t="shared" si="58"/>
        <v>#REF!</v>
      </c>
    </row>
    <row r="789" spans="1:15" x14ac:dyDescent="0.25">
      <c r="A789" s="2">
        <f t="shared" si="59"/>
        <v>788</v>
      </c>
      <c r="B789" s="81" t="s">
        <v>1852</v>
      </c>
      <c r="C789" t="s">
        <v>392</v>
      </c>
      <c r="D789" s="1" t="s">
        <v>149</v>
      </c>
      <c r="E789" s="166">
        <v>46022</v>
      </c>
      <c r="F789" s="166"/>
      <c r="G789" t="s">
        <v>1076</v>
      </c>
      <c r="H789" t="s">
        <v>1076</v>
      </c>
      <c r="I789" t="str">
        <f t="shared" si="60"/>
        <v>2025: Пермский городской округ, город Пермь: г. Пермь, ул. Куйбышева, д. 9</v>
      </c>
      <c r="J789" t="str">
        <f t="shared" si="61"/>
        <v>г. Пермь, ул. Куйбышева, д. 9: 2025: ГВС</v>
      </c>
      <c r="K789" s="167" t="s">
        <v>1051</v>
      </c>
      <c r="L789" s="166" t="s">
        <v>2561</v>
      </c>
      <c r="M789" t="str">
        <f t="shared" si="62"/>
        <v>г. Пермь, ул. Куйбышева, д. 9: ГВС</v>
      </c>
      <c r="N789" s="166" t="e">
        <f>VLOOKUP(M789,#REF!,2,0)</f>
        <v>#REF!</v>
      </c>
      <c r="O789" t="e">
        <f t="shared" si="58"/>
        <v>#REF!</v>
      </c>
    </row>
    <row r="790" spans="1:15" x14ac:dyDescent="0.25">
      <c r="A790" s="2">
        <f t="shared" si="59"/>
        <v>789</v>
      </c>
      <c r="B790" s="81" t="s">
        <v>1852</v>
      </c>
      <c r="C790" t="s">
        <v>392</v>
      </c>
      <c r="D790" s="1" t="s">
        <v>159</v>
      </c>
      <c r="E790" s="166">
        <v>46022</v>
      </c>
      <c r="F790" s="166"/>
      <c r="G790" t="s">
        <v>1076</v>
      </c>
      <c r="H790" t="s">
        <v>1076</v>
      </c>
      <c r="I790" t="str">
        <f t="shared" si="60"/>
        <v>2025: Пермский городской округ, город Пермь: г. Пермь, ул. Куйбышева, д. 9</v>
      </c>
      <c r="J790" t="str">
        <f t="shared" si="61"/>
        <v>г. Пермь, ул. Куйбышева, д. 9: 2025: ВОД</v>
      </c>
      <c r="K790" s="167" t="s">
        <v>1051</v>
      </c>
      <c r="L790" s="166" t="s">
        <v>2561</v>
      </c>
      <c r="M790" t="str">
        <f t="shared" si="62"/>
        <v>г. Пермь, ул. Куйбышева, д. 9: ВОД</v>
      </c>
      <c r="N790" s="166" t="e">
        <f>VLOOKUP(M790,#REF!,2,0)</f>
        <v>#REF!</v>
      </c>
      <c r="O790" t="e">
        <f t="shared" si="58"/>
        <v>#REF!</v>
      </c>
    </row>
    <row r="791" spans="1:15" x14ac:dyDescent="0.25">
      <c r="A791" s="2">
        <f t="shared" si="59"/>
        <v>790</v>
      </c>
      <c r="B791" s="81" t="s">
        <v>1852</v>
      </c>
      <c r="C791" t="s">
        <v>266</v>
      </c>
      <c r="D791" s="1" t="s">
        <v>296</v>
      </c>
      <c r="E791" s="166">
        <v>46022</v>
      </c>
      <c r="F791" s="166"/>
      <c r="G791" t="s">
        <v>1076</v>
      </c>
      <c r="H791" t="s">
        <v>1076</v>
      </c>
      <c r="I791" t="str">
        <f t="shared" si="60"/>
        <v>2025: Пермский городской округ, город Пермь: г. Пермь, ул. Кустовая, д. 3</v>
      </c>
      <c r="J791" t="str">
        <f t="shared" si="61"/>
        <v>г. Пермь, ул. Кустовая, д. 3: 2025: РФ</v>
      </c>
      <c r="K791" s="167" t="s">
        <v>1051</v>
      </c>
      <c r="L791" s="166" t="s">
        <v>2561</v>
      </c>
      <c r="M791" t="str">
        <f t="shared" si="62"/>
        <v>г. Пермь, ул. Кустовая, д. 3: РФ</v>
      </c>
      <c r="N791" s="166" t="e">
        <f>VLOOKUP(M791,#REF!,2,0)</f>
        <v>#REF!</v>
      </c>
      <c r="O791" t="e">
        <f t="shared" si="58"/>
        <v>#REF!</v>
      </c>
    </row>
    <row r="792" spans="1:15" x14ac:dyDescent="0.25">
      <c r="A792" s="2">
        <f t="shared" si="59"/>
        <v>791</v>
      </c>
      <c r="B792" s="81" t="s">
        <v>1852</v>
      </c>
      <c r="C792" t="s">
        <v>466</v>
      </c>
      <c r="D792" s="1" t="s">
        <v>181</v>
      </c>
      <c r="E792" s="166">
        <v>46022</v>
      </c>
      <c r="F792" s="166"/>
      <c r="G792">
        <v>3</v>
      </c>
      <c r="H792">
        <v>0</v>
      </c>
      <c r="I792" t="str">
        <f t="shared" si="60"/>
        <v>2025: Пермский городской округ, город Пермь: г. Пермь, ул. Куфонина, д. 14</v>
      </c>
      <c r="J792" t="str">
        <f t="shared" si="61"/>
        <v>г. Пермь, ул. Куфонина, д. 14: 2025: РЛ</v>
      </c>
      <c r="K792" s="167" t="s">
        <v>1052</v>
      </c>
      <c r="L792" s="166" t="s">
        <v>2561</v>
      </c>
      <c r="M792" t="str">
        <f t="shared" si="62"/>
        <v>г. Пермь, ул. Куфонина, д. 14: РЛ</v>
      </c>
      <c r="N792" s="166" t="e">
        <f>VLOOKUP(M792,#REF!,2,0)</f>
        <v>#REF!</v>
      </c>
      <c r="O792" t="e">
        <f t="shared" si="58"/>
        <v>#REF!</v>
      </c>
    </row>
    <row r="793" spans="1:15" x14ac:dyDescent="0.25">
      <c r="A793" s="2">
        <f t="shared" si="59"/>
        <v>792</v>
      </c>
      <c r="B793" s="81" t="s">
        <v>1852</v>
      </c>
      <c r="C793" t="s">
        <v>429</v>
      </c>
      <c r="D793" s="1" t="s">
        <v>144</v>
      </c>
      <c r="E793" s="166">
        <v>46022</v>
      </c>
      <c r="F793" s="166"/>
      <c r="G793" t="s">
        <v>1076</v>
      </c>
      <c r="H793" t="s">
        <v>1076</v>
      </c>
      <c r="I793" t="str">
        <f t="shared" si="60"/>
        <v>2025: Пермский городской округ, город Пермь: г. Пермь, ул. Куфонина, д. 32</v>
      </c>
      <c r="J793" t="str">
        <f t="shared" si="61"/>
        <v>г. Пермь, ул. Куфонина, д. 32: 2025: ХВС</v>
      </c>
      <c r="K793" s="167" t="s">
        <v>1052</v>
      </c>
      <c r="L793" s="166" t="s">
        <v>2561</v>
      </c>
      <c r="M793" t="str">
        <f t="shared" si="62"/>
        <v>г. Пермь, ул. Куфонина, д. 32: ХВС</v>
      </c>
      <c r="N793" s="166" t="e">
        <f>VLOOKUP(M793,#REF!,2,0)</f>
        <v>#REF!</v>
      </c>
      <c r="O793" t="e">
        <f t="shared" si="58"/>
        <v>#REF!</v>
      </c>
    </row>
    <row r="794" spans="1:15" x14ac:dyDescent="0.25">
      <c r="A794" s="2">
        <f t="shared" si="59"/>
        <v>793</v>
      </c>
      <c r="B794" s="81" t="s">
        <v>1852</v>
      </c>
      <c r="C794" t="s">
        <v>429</v>
      </c>
      <c r="D794" s="1" t="s">
        <v>149</v>
      </c>
      <c r="E794" s="166">
        <v>46022</v>
      </c>
      <c r="F794" s="166"/>
      <c r="G794" t="s">
        <v>1076</v>
      </c>
      <c r="H794" t="s">
        <v>1076</v>
      </c>
      <c r="I794" t="str">
        <f t="shared" si="60"/>
        <v>2025: Пермский городской округ, город Пермь: г. Пермь, ул. Куфонина, д. 32</v>
      </c>
      <c r="J794" t="str">
        <f t="shared" si="61"/>
        <v>г. Пермь, ул. Куфонина, д. 32: 2025: ГВС</v>
      </c>
      <c r="K794" s="167" t="s">
        <v>1052</v>
      </c>
      <c r="L794" s="166" t="s">
        <v>2561</v>
      </c>
      <c r="M794" t="str">
        <f t="shared" si="62"/>
        <v>г. Пермь, ул. Куфонина, д. 32: ГВС</v>
      </c>
      <c r="N794" s="166" t="e">
        <f>VLOOKUP(M794,#REF!,2,0)</f>
        <v>#REF!</v>
      </c>
      <c r="O794" t="e">
        <f t="shared" si="58"/>
        <v>#REF!</v>
      </c>
    </row>
    <row r="795" spans="1:15" x14ac:dyDescent="0.25">
      <c r="A795" s="2">
        <f t="shared" si="59"/>
        <v>794</v>
      </c>
      <c r="B795" s="81" t="s">
        <v>1852</v>
      </c>
      <c r="C795" t="s">
        <v>429</v>
      </c>
      <c r="D795" s="1" t="s">
        <v>248</v>
      </c>
      <c r="E795" s="166">
        <v>46022</v>
      </c>
      <c r="F795" s="166"/>
      <c r="G795" t="s">
        <v>1076</v>
      </c>
      <c r="H795" t="s">
        <v>1076</v>
      </c>
      <c r="I795" t="str">
        <f t="shared" si="60"/>
        <v>2025: Пермский городской округ, город Пермь: г. Пермь, ул. Куфонина, д. 32</v>
      </c>
      <c r="J795" t="str">
        <f t="shared" si="61"/>
        <v>г. Пермь, ул. Куфонина, д. 32: 2025: РК</v>
      </c>
      <c r="K795" s="167" t="s">
        <v>1052</v>
      </c>
      <c r="L795" s="166" t="s">
        <v>2561</v>
      </c>
      <c r="M795" t="str">
        <f t="shared" si="62"/>
        <v>г. Пермь, ул. Куфонина, д. 32: РК</v>
      </c>
      <c r="N795" s="166" t="e">
        <f>VLOOKUP(M795,#REF!,2,0)</f>
        <v>#REF!</v>
      </c>
      <c r="O795" t="e">
        <f t="shared" si="58"/>
        <v>#REF!</v>
      </c>
    </row>
    <row r="796" spans="1:15" x14ac:dyDescent="0.25">
      <c r="A796" s="2">
        <f t="shared" si="59"/>
        <v>795</v>
      </c>
      <c r="B796" s="81" t="s">
        <v>1852</v>
      </c>
      <c r="C796" t="s">
        <v>429</v>
      </c>
      <c r="D796" s="1" t="s">
        <v>280</v>
      </c>
      <c r="E796" s="166">
        <v>46022</v>
      </c>
      <c r="F796" s="166"/>
      <c r="G796" t="s">
        <v>1076</v>
      </c>
      <c r="H796" t="s">
        <v>1076</v>
      </c>
      <c r="I796" t="str">
        <f t="shared" si="60"/>
        <v>2025: Пермский городской округ, город Пермь: г. Пермь, ул. Куфонина, д. 32</v>
      </c>
      <c r="J796" t="str">
        <f t="shared" si="61"/>
        <v>г. Пермь, ул. Куфонина, д. 32: 2025: Рфа</v>
      </c>
      <c r="K796" s="167" t="s">
        <v>1052</v>
      </c>
      <c r="L796" s="166" t="s">
        <v>2561</v>
      </c>
      <c r="M796" t="str">
        <f t="shared" si="62"/>
        <v>г. Пермь, ул. Куфонина, д. 32: Рфа</v>
      </c>
      <c r="N796" s="166" t="e">
        <f>VLOOKUP(M796,#REF!,2,0)</f>
        <v>#REF!</v>
      </c>
      <c r="O796" t="e">
        <f t="shared" si="58"/>
        <v>#REF!</v>
      </c>
    </row>
    <row r="797" spans="1:15" x14ac:dyDescent="0.25">
      <c r="A797" s="2">
        <f t="shared" si="59"/>
        <v>796</v>
      </c>
      <c r="B797" s="81" t="s">
        <v>1852</v>
      </c>
      <c r="C797" t="s">
        <v>349</v>
      </c>
      <c r="D797" s="1" t="s">
        <v>63</v>
      </c>
      <c r="E797" s="166">
        <v>46022</v>
      </c>
      <c r="F797" s="166"/>
      <c r="G797" t="s">
        <v>1076</v>
      </c>
      <c r="H797" t="s">
        <v>1076</v>
      </c>
      <c r="I797" t="str">
        <f t="shared" si="60"/>
        <v>2025: Пермский городской округ, город Пермь: г. Пермь, ул. Ласьвинская, д. 70А</v>
      </c>
      <c r="J797" t="str">
        <f t="shared" si="61"/>
        <v>г. Пермь, ул. Ласьвинская, д. 70А: 2025: ЭЛ</v>
      </c>
      <c r="K797" s="167" t="s">
        <v>1052</v>
      </c>
      <c r="L797" s="166" t="s">
        <v>2561</v>
      </c>
      <c r="M797" t="str">
        <f t="shared" si="62"/>
        <v>г. Пермь, ул. Ласьвинская, д. 70А: ЭЛ</v>
      </c>
      <c r="N797" s="166" t="e">
        <f>VLOOKUP(M797,#REF!,2,0)</f>
        <v>#REF!</v>
      </c>
      <c r="O797" t="e">
        <f t="shared" si="58"/>
        <v>#REF!</v>
      </c>
    </row>
    <row r="798" spans="1:15" x14ac:dyDescent="0.25">
      <c r="A798" s="2">
        <f t="shared" si="59"/>
        <v>797</v>
      </c>
      <c r="B798" s="81" t="s">
        <v>1852</v>
      </c>
      <c r="C798" t="s">
        <v>349</v>
      </c>
      <c r="D798" s="1" t="s">
        <v>144</v>
      </c>
      <c r="E798" s="166">
        <v>46022</v>
      </c>
      <c r="F798" s="166"/>
      <c r="G798" t="s">
        <v>1076</v>
      </c>
      <c r="H798" t="s">
        <v>1076</v>
      </c>
      <c r="I798" t="str">
        <f t="shared" si="60"/>
        <v>2025: Пермский городской округ, город Пермь: г. Пермь, ул. Ласьвинская, д. 70А</v>
      </c>
      <c r="J798" t="str">
        <f t="shared" si="61"/>
        <v>г. Пермь, ул. Ласьвинская, д. 70А: 2025: ХВС</v>
      </c>
      <c r="K798" s="167" t="s">
        <v>1052</v>
      </c>
      <c r="L798" s="166" t="s">
        <v>2561</v>
      </c>
      <c r="M798" t="str">
        <f t="shared" si="62"/>
        <v>г. Пермь, ул. Ласьвинская, д. 70А: ХВС</v>
      </c>
      <c r="N798" s="166" t="e">
        <f>VLOOKUP(M798,#REF!,2,0)</f>
        <v>#REF!</v>
      </c>
      <c r="O798" t="e">
        <f t="shared" si="58"/>
        <v>#REF!</v>
      </c>
    </row>
    <row r="799" spans="1:15" x14ac:dyDescent="0.25">
      <c r="A799" s="2">
        <f t="shared" si="59"/>
        <v>798</v>
      </c>
      <c r="B799" s="81" t="s">
        <v>1852</v>
      </c>
      <c r="C799" t="s">
        <v>349</v>
      </c>
      <c r="D799" s="1" t="s">
        <v>149</v>
      </c>
      <c r="E799" s="166">
        <v>46022</v>
      </c>
      <c r="F799" s="166"/>
      <c r="G799" t="s">
        <v>1076</v>
      </c>
      <c r="H799" t="s">
        <v>1076</v>
      </c>
      <c r="I799" t="str">
        <f t="shared" si="60"/>
        <v>2025: Пермский городской округ, город Пермь: г. Пермь, ул. Ласьвинская, д. 70А</v>
      </c>
      <c r="J799" t="str">
        <f t="shared" si="61"/>
        <v>г. Пермь, ул. Ласьвинская, д. 70А: 2025: ГВС</v>
      </c>
      <c r="K799" s="167" t="s">
        <v>1052</v>
      </c>
      <c r="L799" s="166" t="s">
        <v>2561</v>
      </c>
      <c r="M799" t="str">
        <f t="shared" si="62"/>
        <v>г. Пермь, ул. Ласьвинская, д. 70А: ГВС</v>
      </c>
      <c r="N799" s="166" t="e">
        <f>VLOOKUP(M799,#REF!,2,0)</f>
        <v>#REF!</v>
      </c>
      <c r="O799" t="e">
        <f t="shared" si="58"/>
        <v>#REF!</v>
      </c>
    </row>
    <row r="800" spans="1:15" x14ac:dyDescent="0.25">
      <c r="A800" s="2">
        <f t="shared" si="59"/>
        <v>799</v>
      </c>
      <c r="B800" s="81" t="s">
        <v>1852</v>
      </c>
      <c r="C800" t="s">
        <v>350</v>
      </c>
      <c r="D800" s="1" t="s">
        <v>63</v>
      </c>
      <c r="E800" s="166">
        <v>46022</v>
      </c>
      <c r="F800" s="166"/>
      <c r="G800" t="s">
        <v>1076</v>
      </c>
      <c r="H800" t="s">
        <v>1076</v>
      </c>
      <c r="I800" t="str">
        <f t="shared" si="60"/>
        <v>2025: Пермский городской округ, город Пермь: г. Пермь, ул. Ласьвинская, д. 72А</v>
      </c>
      <c r="J800" t="str">
        <f t="shared" si="61"/>
        <v>г. Пермь, ул. Ласьвинская, д. 72А: 2025: ЭЛ</v>
      </c>
      <c r="K800" s="167" t="s">
        <v>1052</v>
      </c>
      <c r="L800" s="166" t="s">
        <v>2561</v>
      </c>
      <c r="M800" t="str">
        <f t="shared" si="62"/>
        <v>г. Пермь, ул. Ласьвинская, д. 72А: ЭЛ</v>
      </c>
      <c r="N800" s="166" t="e">
        <f>VLOOKUP(M800,#REF!,2,0)</f>
        <v>#REF!</v>
      </c>
      <c r="O800" t="e">
        <f t="shared" si="58"/>
        <v>#REF!</v>
      </c>
    </row>
    <row r="801" spans="1:15" x14ac:dyDescent="0.25">
      <c r="A801" s="2">
        <f t="shared" si="59"/>
        <v>800</v>
      </c>
      <c r="B801" s="81" t="s">
        <v>1852</v>
      </c>
      <c r="C801" t="s">
        <v>350</v>
      </c>
      <c r="D801" s="1" t="s">
        <v>144</v>
      </c>
      <c r="E801" s="166">
        <v>46022</v>
      </c>
      <c r="F801" s="166"/>
      <c r="G801" t="s">
        <v>1076</v>
      </c>
      <c r="H801" t="s">
        <v>1076</v>
      </c>
      <c r="I801" t="str">
        <f t="shared" si="60"/>
        <v>2025: Пермский городской округ, город Пермь: г. Пермь, ул. Ласьвинская, д. 72А</v>
      </c>
      <c r="J801" t="str">
        <f t="shared" si="61"/>
        <v>г. Пермь, ул. Ласьвинская, д. 72А: 2025: ХВС</v>
      </c>
      <c r="K801" s="167" t="s">
        <v>1052</v>
      </c>
      <c r="L801" s="166" t="s">
        <v>2561</v>
      </c>
      <c r="M801" t="str">
        <f t="shared" si="62"/>
        <v>г. Пермь, ул. Ласьвинская, д. 72А: ХВС</v>
      </c>
      <c r="N801" s="166" t="e">
        <f>VLOOKUP(M801,#REF!,2,0)</f>
        <v>#REF!</v>
      </c>
      <c r="O801" t="e">
        <f t="shared" si="58"/>
        <v>#REF!</v>
      </c>
    </row>
    <row r="802" spans="1:15" x14ac:dyDescent="0.25">
      <c r="A802" s="2">
        <f t="shared" si="59"/>
        <v>801</v>
      </c>
      <c r="B802" s="81" t="s">
        <v>1852</v>
      </c>
      <c r="C802" t="s">
        <v>350</v>
      </c>
      <c r="D802" s="1" t="s">
        <v>149</v>
      </c>
      <c r="E802" s="166">
        <v>46022</v>
      </c>
      <c r="F802" s="166"/>
      <c r="G802" t="s">
        <v>1076</v>
      </c>
      <c r="H802" t="s">
        <v>1076</v>
      </c>
      <c r="I802" t="str">
        <f t="shared" si="60"/>
        <v>2025: Пермский городской округ, город Пермь: г. Пермь, ул. Ласьвинская, д. 72А</v>
      </c>
      <c r="J802" t="str">
        <f t="shared" si="61"/>
        <v>г. Пермь, ул. Ласьвинская, д. 72А: 2025: ГВС</v>
      </c>
      <c r="K802" s="167" t="s">
        <v>1052</v>
      </c>
      <c r="L802" s="166" t="s">
        <v>2561</v>
      </c>
      <c r="M802" t="str">
        <f t="shared" si="62"/>
        <v>г. Пермь, ул. Ласьвинская, д. 72А: ГВС</v>
      </c>
      <c r="N802" s="166" t="e">
        <f>VLOOKUP(M802,#REF!,2,0)</f>
        <v>#REF!</v>
      </c>
      <c r="O802" t="e">
        <f t="shared" si="58"/>
        <v>#REF!</v>
      </c>
    </row>
    <row r="803" spans="1:15" x14ac:dyDescent="0.25">
      <c r="A803" s="2">
        <f t="shared" si="59"/>
        <v>802</v>
      </c>
      <c r="B803" s="81" t="s">
        <v>1852</v>
      </c>
      <c r="C803" t="s">
        <v>351</v>
      </c>
      <c r="D803" s="1" t="s">
        <v>63</v>
      </c>
      <c r="E803" s="166">
        <v>46022</v>
      </c>
      <c r="F803" s="166"/>
      <c r="G803" t="s">
        <v>1076</v>
      </c>
      <c r="H803" t="s">
        <v>1076</v>
      </c>
      <c r="I803" t="str">
        <f t="shared" si="60"/>
        <v>2025: Пермский городской округ, город Пермь: г. Пермь, ул. Ласьвинская, д. 74</v>
      </c>
      <c r="J803" t="str">
        <f t="shared" si="61"/>
        <v>г. Пермь, ул. Ласьвинская, д. 74: 2025: ЭЛ</v>
      </c>
      <c r="K803" s="167" t="s">
        <v>1052</v>
      </c>
      <c r="L803" s="166" t="s">
        <v>2561</v>
      </c>
      <c r="M803" t="str">
        <f t="shared" si="62"/>
        <v>г. Пермь, ул. Ласьвинская, д. 74: ЭЛ</v>
      </c>
      <c r="N803" s="166" t="e">
        <f>VLOOKUP(M803,#REF!,2,0)</f>
        <v>#REF!</v>
      </c>
      <c r="O803" t="e">
        <f t="shared" si="58"/>
        <v>#REF!</v>
      </c>
    </row>
    <row r="804" spans="1:15" x14ac:dyDescent="0.25">
      <c r="A804" s="2">
        <f t="shared" si="59"/>
        <v>803</v>
      </c>
      <c r="B804" s="81" t="s">
        <v>1852</v>
      </c>
      <c r="C804" t="s">
        <v>351</v>
      </c>
      <c r="D804" s="1" t="s">
        <v>144</v>
      </c>
      <c r="E804" s="166">
        <v>46022</v>
      </c>
      <c r="F804" s="166"/>
      <c r="G804" t="s">
        <v>1076</v>
      </c>
      <c r="H804" t="s">
        <v>1076</v>
      </c>
      <c r="I804" t="str">
        <f t="shared" si="60"/>
        <v>2025: Пермский городской округ, город Пермь: г. Пермь, ул. Ласьвинская, д. 74</v>
      </c>
      <c r="J804" t="str">
        <f t="shared" si="61"/>
        <v>г. Пермь, ул. Ласьвинская, д. 74: 2025: ХВС</v>
      </c>
      <c r="K804" s="167" t="s">
        <v>1052</v>
      </c>
      <c r="L804" s="166" t="s">
        <v>2561</v>
      </c>
      <c r="M804" t="str">
        <f t="shared" si="62"/>
        <v>г. Пермь, ул. Ласьвинская, д. 74: ХВС</v>
      </c>
      <c r="N804" s="166" t="e">
        <f>VLOOKUP(M804,#REF!,2,0)</f>
        <v>#REF!</v>
      </c>
      <c r="O804" t="e">
        <f t="shared" si="58"/>
        <v>#REF!</v>
      </c>
    </row>
    <row r="805" spans="1:15" x14ac:dyDescent="0.25">
      <c r="A805" s="2">
        <f t="shared" si="59"/>
        <v>804</v>
      </c>
      <c r="B805" s="81" t="s">
        <v>1852</v>
      </c>
      <c r="C805" t="s">
        <v>351</v>
      </c>
      <c r="D805" s="1" t="s">
        <v>149</v>
      </c>
      <c r="E805" s="166">
        <v>46022</v>
      </c>
      <c r="F805" s="166"/>
      <c r="G805" t="s">
        <v>1076</v>
      </c>
      <c r="H805" t="s">
        <v>1076</v>
      </c>
      <c r="I805" t="str">
        <f t="shared" si="60"/>
        <v>2025: Пермский городской округ, город Пермь: г. Пермь, ул. Ласьвинская, д. 74</v>
      </c>
      <c r="J805" t="str">
        <f t="shared" si="61"/>
        <v>г. Пермь, ул. Ласьвинская, д. 74: 2025: ГВС</v>
      </c>
      <c r="K805" s="167" t="s">
        <v>1052</v>
      </c>
      <c r="L805" s="166" t="s">
        <v>2561</v>
      </c>
      <c r="M805" t="str">
        <f t="shared" si="62"/>
        <v>г. Пермь, ул. Ласьвинская, д. 74: ГВС</v>
      </c>
      <c r="N805" s="166" t="e">
        <f>VLOOKUP(M805,#REF!,2,0)</f>
        <v>#REF!</v>
      </c>
      <c r="O805" t="e">
        <f t="shared" si="58"/>
        <v>#REF!</v>
      </c>
    </row>
    <row r="806" spans="1:15" x14ac:dyDescent="0.25">
      <c r="A806" s="2">
        <f t="shared" si="59"/>
        <v>805</v>
      </c>
      <c r="B806" s="81" t="s">
        <v>1852</v>
      </c>
      <c r="C806" t="s">
        <v>393</v>
      </c>
      <c r="D806" s="1" t="s">
        <v>117</v>
      </c>
      <c r="E806" s="166">
        <v>46022</v>
      </c>
      <c r="F806" s="166"/>
      <c r="G806" t="s">
        <v>1076</v>
      </c>
      <c r="H806" t="s">
        <v>1076</v>
      </c>
      <c r="I806" t="str">
        <f t="shared" si="60"/>
        <v>2025: Пермский городской округ, город Пермь: г. Пермь, ул. Лебедева, д. 33</v>
      </c>
      <c r="J806" t="str">
        <f t="shared" si="61"/>
        <v>г. Пермь, ул. Лебедева, д. 33: 2025: ТЕП</v>
      </c>
      <c r="K806" s="167" t="s">
        <v>1051</v>
      </c>
      <c r="L806" s="166" t="s">
        <v>2561</v>
      </c>
      <c r="M806" t="str">
        <f t="shared" si="62"/>
        <v>г. Пермь, ул. Лебедева, д. 33: ТЕП</v>
      </c>
      <c r="N806" s="166" t="e">
        <f>VLOOKUP(M806,#REF!,2,0)</f>
        <v>#REF!</v>
      </c>
      <c r="O806" t="e">
        <f t="shared" si="58"/>
        <v>#REF!</v>
      </c>
    </row>
    <row r="807" spans="1:15" x14ac:dyDescent="0.25">
      <c r="A807" s="2">
        <f t="shared" si="59"/>
        <v>806</v>
      </c>
      <c r="B807" s="81" t="s">
        <v>1852</v>
      </c>
      <c r="C807" t="s">
        <v>393</v>
      </c>
      <c r="D807" s="1" t="s">
        <v>149</v>
      </c>
      <c r="E807" s="166">
        <v>46022</v>
      </c>
      <c r="F807" s="166"/>
      <c r="G807" t="s">
        <v>1076</v>
      </c>
      <c r="H807" t="s">
        <v>1076</v>
      </c>
      <c r="I807" t="str">
        <f t="shared" si="60"/>
        <v>2025: Пермский городской округ, город Пермь: г. Пермь, ул. Лебедева, д. 33</v>
      </c>
      <c r="J807" t="str">
        <f t="shared" si="61"/>
        <v>г. Пермь, ул. Лебедева, д. 33: 2025: ГВС</v>
      </c>
      <c r="K807" s="167" t="s">
        <v>1051</v>
      </c>
      <c r="L807" s="166" t="s">
        <v>2561</v>
      </c>
      <c r="M807" t="str">
        <f t="shared" si="62"/>
        <v>г. Пермь, ул. Лебедева, д. 33: ГВС</v>
      </c>
      <c r="N807" s="166" t="e">
        <f>VLOOKUP(M807,#REF!,2,0)</f>
        <v>#REF!</v>
      </c>
      <c r="O807" t="e">
        <f t="shared" si="58"/>
        <v>#REF!</v>
      </c>
    </row>
    <row r="808" spans="1:15" x14ac:dyDescent="0.25">
      <c r="A808" s="2">
        <f t="shared" si="59"/>
        <v>807</v>
      </c>
      <c r="B808" s="81" t="s">
        <v>1852</v>
      </c>
      <c r="C808" t="s">
        <v>566</v>
      </c>
      <c r="D808" s="1" t="s">
        <v>296</v>
      </c>
      <c r="E808" s="166">
        <v>46022</v>
      </c>
      <c r="F808" s="166"/>
      <c r="G808" t="s">
        <v>1076</v>
      </c>
      <c r="H808" t="s">
        <v>1076</v>
      </c>
      <c r="I808" t="str">
        <f t="shared" si="60"/>
        <v>2025: Пермский городской округ, город Пермь: г. Пермь, ул. Ленина, д. 78</v>
      </c>
      <c r="J808" t="str">
        <f t="shared" si="61"/>
        <v>г. Пермь, ул. Ленина, д. 78: 2025: РФ</v>
      </c>
      <c r="K808" s="167" t="s">
        <v>1051</v>
      </c>
      <c r="L808" s="166" t="s">
        <v>2561</v>
      </c>
      <c r="M808" t="str">
        <f t="shared" si="62"/>
        <v>г. Пермь, ул. Ленина, д. 78: РФ</v>
      </c>
      <c r="N808" s="166" t="e">
        <f>VLOOKUP(M808,#REF!,2,0)</f>
        <v>#REF!</v>
      </c>
      <c r="O808" t="e">
        <f t="shared" si="58"/>
        <v>#REF!</v>
      </c>
    </row>
    <row r="809" spans="1:15" x14ac:dyDescent="0.25">
      <c r="A809" s="2">
        <f t="shared" si="59"/>
        <v>808</v>
      </c>
      <c r="B809" s="81" t="s">
        <v>1852</v>
      </c>
      <c r="C809" t="s">
        <v>394</v>
      </c>
      <c r="D809" s="1" t="s">
        <v>117</v>
      </c>
      <c r="E809" s="166">
        <v>46022</v>
      </c>
      <c r="F809" s="166"/>
      <c r="G809" t="s">
        <v>1076</v>
      </c>
      <c r="H809" t="s">
        <v>1076</v>
      </c>
      <c r="I809" t="str">
        <f t="shared" si="60"/>
        <v>2025: Пермский городской округ, город Пермь: г. Пермь, ул. Ленина, д. 90</v>
      </c>
      <c r="J809" t="str">
        <f t="shared" si="61"/>
        <v>г. Пермь, ул. Ленина, д. 90: 2025: ТЕП</v>
      </c>
      <c r="K809" s="167" t="s">
        <v>1051</v>
      </c>
      <c r="L809" s="166" t="s">
        <v>2561</v>
      </c>
      <c r="M809" t="str">
        <f t="shared" si="62"/>
        <v>г. Пермь, ул. Ленина, д. 90: ТЕП</v>
      </c>
      <c r="N809" s="166" t="e">
        <f>VLOOKUP(M809,#REF!,2,0)</f>
        <v>#REF!</v>
      </c>
      <c r="O809" t="e">
        <f t="shared" si="58"/>
        <v>#REF!</v>
      </c>
    </row>
    <row r="810" spans="1:15" x14ac:dyDescent="0.25">
      <c r="A810" s="2">
        <f t="shared" si="59"/>
        <v>809</v>
      </c>
      <c r="B810" s="81" t="s">
        <v>1852</v>
      </c>
      <c r="C810" t="s">
        <v>394</v>
      </c>
      <c r="D810" s="1" t="s">
        <v>166</v>
      </c>
      <c r="E810" s="166">
        <v>46022</v>
      </c>
      <c r="F810" s="166"/>
      <c r="G810" t="s">
        <v>1076</v>
      </c>
      <c r="H810" t="s">
        <v>1076</v>
      </c>
      <c r="I810" t="str">
        <f t="shared" si="60"/>
        <v>2025: Пермский городской округ, город Пермь: г. Пермь, ул. Ленина, д. 90</v>
      </c>
      <c r="J810" t="str">
        <f t="shared" si="61"/>
        <v>г. Пермь, ул. Ленина, д. 90: 2025: РП</v>
      </c>
      <c r="K810" s="167" t="s">
        <v>1051</v>
      </c>
      <c r="L810" s="166" t="s">
        <v>2561</v>
      </c>
      <c r="M810" t="str">
        <f t="shared" si="62"/>
        <v>г. Пермь, ул. Ленина, д. 90: РП</v>
      </c>
      <c r="N810" s="166" t="e">
        <f>VLOOKUP(M810,#REF!,2,0)</f>
        <v>#REF!</v>
      </c>
      <c r="O810" t="e">
        <f t="shared" si="58"/>
        <v>#REF!</v>
      </c>
    </row>
    <row r="811" spans="1:15" x14ac:dyDescent="0.25">
      <c r="A811" s="2">
        <f t="shared" si="59"/>
        <v>810</v>
      </c>
      <c r="B811" s="81" t="s">
        <v>1852</v>
      </c>
      <c r="C811" t="s">
        <v>430</v>
      </c>
      <c r="D811" s="1" t="s">
        <v>144</v>
      </c>
      <c r="E811" s="166">
        <v>46022</v>
      </c>
      <c r="F811" s="166"/>
      <c r="G811" t="s">
        <v>1076</v>
      </c>
      <c r="H811" t="s">
        <v>1076</v>
      </c>
      <c r="I811" t="str">
        <f t="shared" si="60"/>
        <v>2025: Пермский городской округ, город Пермь: г. Пермь, ул. Лобвинская, д. 9</v>
      </c>
      <c r="J811" t="str">
        <f t="shared" si="61"/>
        <v>г. Пермь, ул. Лобвинская, д. 9: 2025: ХВС</v>
      </c>
      <c r="K811" s="167" t="s">
        <v>1051</v>
      </c>
      <c r="L811" s="166" t="s">
        <v>2561</v>
      </c>
      <c r="M811" t="str">
        <f t="shared" si="62"/>
        <v>г. Пермь, ул. Лобвинская, д. 9: ХВС</v>
      </c>
      <c r="N811" s="166" t="e">
        <f>VLOOKUP(M811,#REF!,2,0)</f>
        <v>#REF!</v>
      </c>
      <c r="O811" t="e">
        <f t="shared" si="58"/>
        <v>#REF!</v>
      </c>
    </row>
    <row r="812" spans="1:15" x14ac:dyDescent="0.25">
      <c r="A812" s="2">
        <f t="shared" si="59"/>
        <v>811</v>
      </c>
      <c r="B812" s="81" t="s">
        <v>1852</v>
      </c>
      <c r="C812" t="s">
        <v>430</v>
      </c>
      <c r="D812" s="1" t="s">
        <v>159</v>
      </c>
      <c r="E812" s="166">
        <v>46022</v>
      </c>
      <c r="F812" s="166"/>
      <c r="G812" t="s">
        <v>1076</v>
      </c>
      <c r="H812" t="s">
        <v>1076</v>
      </c>
      <c r="I812" t="str">
        <f t="shared" si="60"/>
        <v>2025: Пермский городской округ, город Пермь: г. Пермь, ул. Лобвинская, д. 9</v>
      </c>
      <c r="J812" t="str">
        <f t="shared" si="61"/>
        <v>г. Пермь, ул. Лобвинская, д. 9: 2025: ВОД</v>
      </c>
      <c r="K812" s="167" t="s">
        <v>1051</v>
      </c>
      <c r="L812" s="166" t="s">
        <v>2561</v>
      </c>
      <c r="M812" t="str">
        <f t="shared" si="62"/>
        <v>г. Пермь, ул. Лобвинская, д. 9: ВОД</v>
      </c>
      <c r="N812" s="166" t="e">
        <f>VLOOKUP(M812,#REF!,2,0)</f>
        <v>#REF!</v>
      </c>
      <c r="O812" t="e">
        <f t="shared" si="58"/>
        <v>#REF!</v>
      </c>
    </row>
    <row r="813" spans="1:15" x14ac:dyDescent="0.25">
      <c r="A813" s="2">
        <f t="shared" si="59"/>
        <v>812</v>
      </c>
      <c r="B813" s="81" t="s">
        <v>1852</v>
      </c>
      <c r="C813" t="s">
        <v>430</v>
      </c>
      <c r="D813" s="1" t="s">
        <v>166</v>
      </c>
      <c r="E813" s="166">
        <v>46022</v>
      </c>
      <c r="F813" s="166"/>
      <c r="G813" t="s">
        <v>1076</v>
      </c>
      <c r="H813" t="s">
        <v>1076</v>
      </c>
      <c r="I813" t="str">
        <f t="shared" si="60"/>
        <v>2025: Пермский городской округ, город Пермь: г. Пермь, ул. Лобвинская, д. 9</v>
      </c>
      <c r="J813" t="str">
        <f t="shared" si="61"/>
        <v>г. Пермь, ул. Лобвинская, д. 9: 2025: РП</v>
      </c>
      <c r="K813" s="167" t="s">
        <v>1051</v>
      </c>
      <c r="L813" s="166" t="s">
        <v>2561</v>
      </c>
      <c r="M813" t="str">
        <f t="shared" si="62"/>
        <v>г. Пермь, ул. Лобвинская, д. 9: РП</v>
      </c>
      <c r="N813" s="166" t="e">
        <f>VLOOKUP(M813,#REF!,2,0)</f>
        <v>#REF!</v>
      </c>
      <c r="O813" t="e">
        <f t="shared" si="58"/>
        <v>#REF!</v>
      </c>
    </row>
    <row r="814" spans="1:15" x14ac:dyDescent="0.25">
      <c r="A814" s="2">
        <f t="shared" si="59"/>
        <v>813</v>
      </c>
      <c r="B814" s="81" t="s">
        <v>1852</v>
      </c>
      <c r="C814" t="s">
        <v>430</v>
      </c>
      <c r="D814" s="1" t="s">
        <v>280</v>
      </c>
      <c r="E814" s="166">
        <v>46022</v>
      </c>
      <c r="F814" s="166"/>
      <c r="G814" t="s">
        <v>1076</v>
      </c>
      <c r="H814" t="s">
        <v>1076</v>
      </c>
      <c r="I814" t="str">
        <f t="shared" si="60"/>
        <v>2025: Пермский городской округ, город Пермь: г. Пермь, ул. Лобвинская, д. 9</v>
      </c>
      <c r="J814" t="str">
        <f t="shared" si="61"/>
        <v>г. Пермь, ул. Лобвинская, д. 9: 2025: Рфа</v>
      </c>
      <c r="K814" s="167" t="s">
        <v>1051</v>
      </c>
      <c r="L814" s="166" t="s">
        <v>2561</v>
      </c>
      <c r="M814" t="str">
        <f t="shared" si="62"/>
        <v>г. Пермь, ул. Лобвинская, д. 9: Рфа</v>
      </c>
      <c r="N814" s="166" t="e">
        <f>VLOOKUP(M814,#REF!,2,0)</f>
        <v>#REF!</v>
      </c>
      <c r="O814" t="e">
        <f t="shared" si="58"/>
        <v>#REF!</v>
      </c>
    </row>
    <row r="815" spans="1:15" x14ac:dyDescent="0.25">
      <c r="A815" s="2">
        <f t="shared" si="59"/>
        <v>814</v>
      </c>
      <c r="B815" s="81" t="s">
        <v>1852</v>
      </c>
      <c r="C815" t="s">
        <v>430</v>
      </c>
      <c r="D815" s="1" t="s">
        <v>296</v>
      </c>
      <c r="E815" s="166">
        <v>46022</v>
      </c>
      <c r="F815" s="166"/>
      <c r="G815" t="s">
        <v>1076</v>
      </c>
      <c r="H815" t="s">
        <v>1076</v>
      </c>
      <c r="I815" t="str">
        <f t="shared" si="60"/>
        <v>2025: Пермский городской округ, город Пермь: г. Пермь, ул. Лобвинская, д. 9</v>
      </c>
      <c r="J815" t="str">
        <f t="shared" si="61"/>
        <v>г. Пермь, ул. Лобвинская, д. 9: 2025: РФ</v>
      </c>
      <c r="K815" s="167" t="s">
        <v>1051</v>
      </c>
      <c r="L815" s="166" t="s">
        <v>2561</v>
      </c>
      <c r="M815" t="str">
        <f t="shared" si="62"/>
        <v>г. Пермь, ул. Лобвинская, д. 9: РФ</v>
      </c>
      <c r="N815" s="166" t="e">
        <f>VLOOKUP(M815,#REF!,2,0)</f>
        <v>#REF!</v>
      </c>
      <c r="O815" t="e">
        <f t="shared" si="58"/>
        <v>#REF!</v>
      </c>
    </row>
    <row r="816" spans="1:15" x14ac:dyDescent="0.25">
      <c r="A816" s="2">
        <f t="shared" si="59"/>
        <v>815</v>
      </c>
      <c r="B816" s="81" t="s">
        <v>1852</v>
      </c>
      <c r="C816" t="s">
        <v>395</v>
      </c>
      <c r="D816" s="1" t="s">
        <v>117</v>
      </c>
      <c r="E816" s="166">
        <v>46022</v>
      </c>
      <c r="F816" s="166"/>
      <c r="G816" t="s">
        <v>1076</v>
      </c>
      <c r="H816" t="s">
        <v>1076</v>
      </c>
      <c r="I816" t="str">
        <f t="shared" si="60"/>
        <v>2025: Пермский городской округ, город Пермь: г. Пермь, ул. Луначарского, д. 26А</v>
      </c>
      <c r="J816" t="str">
        <f t="shared" si="61"/>
        <v>г. Пермь, ул. Луначарского, д. 26А: 2025: ТЕП</v>
      </c>
      <c r="K816" s="167" t="s">
        <v>1051</v>
      </c>
      <c r="L816" s="166" t="s">
        <v>2561</v>
      </c>
      <c r="M816" t="str">
        <f t="shared" si="62"/>
        <v>г. Пермь, ул. Луначарского, д. 26А: ТЕП</v>
      </c>
      <c r="N816" s="166" t="e">
        <f>VLOOKUP(M816,#REF!,2,0)</f>
        <v>#REF!</v>
      </c>
      <c r="O816" t="e">
        <f t="shared" si="58"/>
        <v>#REF!</v>
      </c>
    </row>
    <row r="817" spans="1:15" x14ac:dyDescent="0.25">
      <c r="A817" s="2">
        <f t="shared" si="59"/>
        <v>816</v>
      </c>
      <c r="B817" s="81" t="s">
        <v>1852</v>
      </c>
      <c r="C817" t="s">
        <v>467</v>
      </c>
      <c r="D817" s="1" t="s">
        <v>181</v>
      </c>
      <c r="E817" s="166">
        <v>46022</v>
      </c>
      <c r="F817" s="166"/>
      <c r="G817">
        <v>2</v>
      </c>
      <c r="H817">
        <v>0</v>
      </c>
      <c r="I817" t="str">
        <f t="shared" si="60"/>
        <v>2025: Пермский городской округ, город Пермь: г. Пермь, ул. Луначарского, д. 51А</v>
      </c>
      <c r="J817" t="str">
        <f t="shared" si="61"/>
        <v>г. Пермь, ул. Луначарского, д. 51А: 2025: РЛ</v>
      </c>
      <c r="K817" s="167" t="s">
        <v>1052</v>
      </c>
      <c r="L817" s="166" t="s">
        <v>2561</v>
      </c>
      <c r="M817" t="str">
        <f t="shared" si="62"/>
        <v>г. Пермь, ул. Луначарского, д. 51А: РЛ</v>
      </c>
      <c r="N817" s="166" t="e">
        <f>VLOOKUP(M817,#REF!,2,0)</f>
        <v>#REF!</v>
      </c>
      <c r="O817" t="e">
        <f t="shared" si="58"/>
        <v>#REF!</v>
      </c>
    </row>
    <row r="818" spans="1:15" x14ac:dyDescent="0.25">
      <c r="A818" s="2">
        <f t="shared" si="59"/>
        <v>817</v>
      </c>
      <c r="B818" s="81" t="s">
        <v>1852</v>
      </c>
      <c r="C818" t="s">
        <v>468</v>
      </c>
      <c r="D818" s="1" t="s">
        <v>181</v>
      </c>
      <c r="E818" s="166">
        <v>46022</v>
      </c>
      <c r="F818" s="166"/>
      <c r="G818">
        <v>10</v>
      </c>
      <c r="H818">
        <v>0</v>
      </c>
      <c r="I818" t="str">
        <f t="shared" si="60"/>
        <v>2025: Пермский городской округ, город Пермь: г. Пермь, ул. Льва Лаврова, д. 18</v>
      </c>
      <c r="J818" t="str">
        <f t="shared" si="61"/>
        <v>г. Пермь, ул. Льва Лаврова, д. 18: 2025: РЛ</v>
      </c>
      <c r="K818" s="167" t="s">
        <v>1052</v>
      </c>
      <c r="L818" s="166" t="s">
        <v>2561</v>
      </c>
      <c r="M818" t="str">
        <f t="shared" si="62"/>
        <v>г. Пермь, ул. Льва Лаврова, д. 18: РЛ</v>
      </c>
      <c r="N818" s="166" t="e">
        <f>VLOOKUP(M818,#REF!,2,0)</f>
        <v>#REF!</v>
      </c>
      <c r="O818" t="e">
        <f t="shared" si="58"/>
        <v>#REF!</v>
      </c>
    </row>
    <row r="819" spans="1:15" x14ac:dyDescent="0.25">
      <c r="A819" s="2">
        <f t="shared" si="59"/>
        <v>818</v>
      </c>
      <c r="B819" s="81" t="s">
        <v>1852</v>
      </c>
      <c r="C819" t="s">
        <v>396</v>
      </c>
      <c r="D819" s="1" t="s">
        <v>117</v>
      </c>
      <c r="E819" s="166">
        <v>46022</v>
      </c>
      <c r="F819" s="166"/>
      <c r="G819" t="s">
        <v>1076</v>
      </c>
      <c r="H819" t="s">
        <v>1076</v>
      </c>
      <c r="I819" t="str">
        <f t="shared" si="60"/>
        <v>2025: Пермский городской округ, город Пермь: г. Пермь, ул. Лядовская, д. 87</v>
      </c>
      <c r="J819" t="str">
        <f t="shared" si="61"/>
        <v>г. Пермь, ул. Лядовская, д. 87: 2025: ТЕП</v>
      </c>
      <c r="K819" s="167" t="s">
        <v>1051</v>
      </c>
      <c r="L819" s="166" t="s">
        <v>2561</v>
      </c>
      <c r="M819" t="str">
        <f t="shared" si="62"/>
        <v>г. Пермь, ул. Лядовская, д. 87: ТЕП</v>
      </c>
      <c r="N819" s="166" t="e">
        <f>VLOOKUP(M819,#REF!,2,0)</f>
        <v>#REF!</v>
      </c>
      <c r="O819" t="e">
        <f t="shared" si="58"/>
        <v>#REF!</v>
      </c>
    </row>
    <row r="820" spans="1:15" x14ac:dyDescent="0.25">
      <c r="A820" s="2">
        <f t="shared" si="59"/>
        <v>819</v>
      </c>
      <c r="B820" s="81" t="s">
        <v>1852</v>
      </c>
      <c r="C820" t="s">
        <v>396</v>
      </c>
      <c r="D820" s="1" t="s">
        <v>166</v>
      </c>
      <c r="E820" s="166">
        <v>46022</v>
      </c>
      <c r="F820" s="166"/>
      <c r="G820" t="s">
        <v>1076</v>
      </c>
      <c r="H820" t="s">
        <v>1076</v>
      </c>
      <c r="I820" t="str">
        <f t="shared" si="60"/>
        <v>2025: Пермский городской округ, город Пермь: г. Пермь, ул. Лядовская, д. 87</v>
      </c>
      <c r="J820" t="str">
        <f t="shared" si="61"/>
        <v>г. Пермь, ул. Лядовская, д. 87: 2025: РП</v>
      </c>
      <c r="K820" s="167" t="s">
        <v>1051</v>
      </c>
      <c r="L820" s="166" t="s">
        <v>2561</v>
      </c>
      <c r="M820" t="str">
        <f t="shared" si="62"/>
        <v>г. Пермь, ул. Лядовская, д. 87: РП</v>
      </c>
      <c r="N820" s="166" t="e">
        <f>VLOOKUP(M820,#REF!,2,0)</f>
        <v>#REF!</v>
      </c>
      <c r="O820" t="e">
        <f t="shared" si="58"/>
        <v>#REF!</v>
      </c>
    </row>
    <row r="821" spans="1:15" x14ac:dyDescent="0.25">
      <c r="A821" s="2">
        <f t="shared" si="59"/>
        <v>820</v>
      </c>
      <c r="B821" s="81" t="s">
        <v>1852</v>
      </c>
      <c r="C821" t="s">
        <v>397</v>
      </c>
      <c r="D821" s="1" t="s">
        <v>117</v>
      </c>
      <c r="E821" s="166">
        <v>46022</v>
      </c>
      <c r="F821" s="166"/>
      <c r="G821" t="s">
        <v>1076</v>
      </c>
      <c r="H821" t="s">
        <v>1076</v>
      </c>
      <c r="I821" t="str">
        <f t="shared" si="60"/>
        <v>2025: Пермский городской округ, город Пермь: г. Пермь, ул. Макаренко, д. 44</v>
      </c>
      <c r="J821" t="str">
        <f t="shared" si="61"/>
        <v>г. Пермь, ул. Макаренко, д. 44: 2025: ТЕП</v>
      </c>
      <c r="K821" s="167" t="s">
        <v>1052</v>
      </c>
      <c r="L821" s="166" t="s">
        <v>2561</v>
      </c>
      <c r="M821" t="str">
        <f t="shared" si="62"/>
        <v>г. Пермь, ул. Макаренко, д. 44: ТЕП</v>
      </c>
      <c r="N821" s="166" t="e">
        <f>VLOOKUP(M821,#REF!,2,0)</f>
        <v>#REF!</v>
      </c>
      <c r="O821" t="e">
        <f t="shared" si="58"/>
        <v>#REF!</v>
      </c>
    </row>
    <row r="822" spans="1:15" x14ac:dyDescent="0.25">
      <c r="A822" s="2">
        <f t="shared" si="59"/>
        <v>821</v>
      </c>
      <c r="B822" s="81" t="s">
        <v>1852</v>
      </c>
      <c r="C822" t="s">
        <v>431</v>
      </c>
      <c r="D822" s="1" t="s">
        <v>144</v>
      </c>
      <c r="E822" s="166">
        <v>46022</v>
      </c>
      <c r="F822" s="166"/>
      <c r="G822" t="s">
        <v>1076</v>
      </c>
      <c r="H822" t="s">
        <v>1076</v>
      </c>
      <c r="I822" t="str">
        <f t="shared" si="60"/>
        <v>2025: Пермский городской округ, город Пермь: г. Пермь, ул. Макаренко, д. 54</v>
      </c>
      <c r="J822" t="str">
        <f t="shared" si="61"/>
        <v>г. Пермь, ул. Макаренко, д. 54: 2025: ХВС</v>
      </c>
      <c r="K822" s="167" t="s">
        <v>1052</v>
      </c>
      <c r="L822" s="166" t="s">
        <v>2561</v>
      </c>
      <c r="M822" t="str">
        <f t="shared" si="62"/>
        <v>г. Пермь, ул. Макаренко, д. 54: ХВС</v>
      </c>
      <c r="N822" s="166" t="e">
        <f>VLOOKUP(M822,#REF!,2,0)</f>
        <v>#REF!</v>
      </c>
      <c r="O822" t="e">
        <f t="shared" si="58"/>
        <v>#REF!</v>
      </c>
    </row>
    <row r="823" spans="1:15" x14ac:dyDescent="0.25">
      <c r="A823" s="2">
        <f t="shared" si="59"/>
        <v>822</v>
      </c>
      <c r="B823" s="81" t="s">
        <v>1852</v>
      </c>
      <c r="C823" t="s">
        <v>431</v>
      </c>
      <c r="D823" s="1" t="s">
        <v>149</v>
      </c>
      <c r="E823" s="166">
        <v>46022</v>
      </c>
      <c r="F823" s="166"/>
      <c r="G823" t="s">
        <v>1076</v>
      </c>
      <c r="H823" t="s">
        <v>1076</v>
      </c>
      <c r="I823" t="str">
        <f t="shared" si="60"/>
        <v>2025: Пермский городской округ, город Пермь: г. Пермь, ул. Макаренко, д. 54</v>
      </c>
      <c r="J823" t="str">
        <f t="shared" si="61"/>
        <v>г. Пермь, ул. Макаренко, д. 54: 2025: ГВС</v>
      </c>
      <c r="K823" s="167" t="s">
        <v>1052</v>
      </c>
      <c r="L823" s="166" t="s">
        <v>2561</v>
      </c>
      <c r="M823" t="str">
        <f t="shared" si="62"/>
        <v>г. Пермь, ул. Макаренко, д. 54: ГВС</v>
      </c>
      <c r="N823" s="166" t="e">
        <f>VLOOKUP(M823,#REF!,2,0)</f>
        <v>#REF!</v>
      </c>
      <c r="O823" t="e">
        <f t="shared" si="58"/>
        <v>#REF!</v>
      </c>
    </row>
    <row r="824" spans="1:15" x14ac:dyDescent="0.25">
      <c r="A824" s="2">
        <f t="shared" si="59"/>
        <v>823</v>
      </c>
      <c r="B824" s="81" t="s">
        <v>1852</v>
      </c>
      <c r="C824" t="s">
        <v>431</v>
      </c>
      <c r="D824" s="1" t="s">
        <v>159</v>
      </c>
      <c r="E824" s="166">
        <v>46022</v>
      </c>
      <c r="F824" s="166"/>
      <c r="G824" t="s">
        <v>1076</v>
      </c>
      <c r="H824" t="s">
        <v>1076</v>
      </c>
      <c r="I824" t="str">
        <f t="shared" si="60"/>
        <v>2025: Пермский городской округ, город Пермь: г. Пермь, ул. Макаренко, д. 54</v>
      </c>
      <c r="J824" t="str">
        <f t="shared" si="61"/>
        <v>г. Пермь, ул. Макаренко, д. 54: 2025: ВОД</v>
      </c>
      <c r="K824" s="167" t="s">
        <v>1052</v>
      </c>
      <c r="L824" s="166" t="s">
        <v>2561</v>
      </c>
      <c r="M824" t="str">
        <f t="shared" si="62"/>
        <v>г. Пермь, ул. Макаренко, д. 54: ВОД</v>
      </c>
      <c r="N824" s="166" t="e">
        <f>VLOOKUP(M824,#REF!,2,0)</f>
        <v>#REF!</v>
      </c>
      <c r="O824" t="e">
        <f t="shared" si="58"/>
        <v>#REF!</v>
      </c>
    </row>
    <row r="825" spans="1:15" x14ac:dyDescent="0.25">
      <c r="A825" s="2">
        <f t="shared" si="59"/>
        <v>824</v>
      </c>
      <c r="B825" s="81" t="s">
        <v>1852</v>
      </c>
      <c r="C825" t="s">
        <v>352</v>
      </c>
      <c r="D825" s="1" t="s">
        <v>63</v>
      </c>
      <c r="E825" s="166">
        <v>46022</v>
      </c>
      <c r="F825" s="166"/>
      <c r="G825" t="s">
        <v>1076</v>
      </c>
      <c r="H825" t="s">
        <v>1076</v>
      </c>
      <c r="I825" t="str">
        <f t="shared" si="60"/>
        <v>2025: Пермский городской округ, город Пермь: г. Пермь, ул. Макаренко, д. 8</v>
      </c>
      <c r="J825" t="str">
        <f t="shared" si="61"/>
        <v>г. Пермь, ул. Макаренко, д. 8: 2025: ЭЛ</v>
      </c>
      <c r="K825" s="167" t="s">
        <v>1052</v>
      </c>
      <c r="L825" s="166" t="s">
        <v>2561</v>
      </c>
      <c r="M825" t="str">
        <f t="shared" si="62"/>
        <v>г. Пермь, ул. Макаренко, д. 8: ЭЛ</v>
      </c>
      <c r="N825" s="166" t="e">
        <f>VLOOKUP(M825,#REF!,2,0)</f>
        <v>#REF!</v>
      </c>
      <c r="O825" t="e">
        <f t="shared" si="58"/>
        <v>#REF!</v>
      </c>
    </row>
    <row r="826" spans="1:15" x14ac:dyDescent="0.25">
      <c r="A826" s="2">
        <f t="shared" si="59"/>
        <v>825</v>
      </c>
      <c r="B826" s="81" t="s">
        <v>1852</v>
      </c>
      <c r="C826" t="s">
        <v>352</v>
      </c>
      <c r="D826" s="1" t="s">
        <v>144</v>
      </c>
      <c r="E826" s="166">
        <v>46022</v>
      </c>
      <c r="F826" s="166"/>
      <c r="G826" t="s">
        <v>1076</v>
      </c>
      <c r="H826" t="s">
        <v>1076</v>
      </c>
      <c r="I826" t="str">
        <f t="shared" si="60"/>
        <v>2025: Пермский городской округ, город Пермь: г. Пермь, ул. Макаренко, д. 8</v>
      </c>
      <c r="J826" t="str">
        <f t="shared" si="61"/>
        <v>г. Пермь, ул. Макаренко, д. 8: 2025: ХВС</v>
      </c>
      <c r="K826" s="167" t="s">
        <v>1052</v>
      </c>
      <c r="L826" s="166" t="s">
        <v>2561</v>
      </c>
      <c r="M826" t="str">
        <f t="shared" si="62"/>
        <v>г. Пермь, ул. Макаренко, д. 8: ХВС</v>
      </c>
      <c r="N826" s="166" t="e">
        <f>VLOOKUP(M826,#REF!,2,0)</f>
        <v>#REF!</v>
      </c>
      <c r="O826" t="e">
        <f t="shared" si="58"/>
        <v>#REF!</v>
      </c>
    </row>
    <row r="827" spans="1:15" x14ac:dyDescent="0.25">
      <c r="A827" s="2">
        <f t="shared" si="59"/>
        <v>826</v>
      </c>
      <c r="B827" s="81" t="s">
        <v>1852</v>
      </c>
      <c r="C827" t="s">
        <v>352</v>
      </c>
      <c r="D827" s="1" t="s">
        <v>149</v>
      </c>
      <c r="E827" s="166">
        <v>46022</v>
      </c>
      <c r="F827" s="166"/>
      <c r="G827" t="s">
        <v>1076</v>
      </c>
      <c r="H827" t="s">
        <v>1076</v>
      </c>
      <c r="I827" t="str">
        <f t="shared" si="60"/>
        <v>2025: Пермский городской округ, город Пермь: г. Пермь, ул. Макаренко, д. 8</v>
      </c>
      <c r="J827" t="str">
        <f t="shared" si="61"/>
        <v>г. Пермь, ул. Макаренко, д. 8: 2025: ГВС</v>
      </c>
      <c r="K827" s="167" t="s">
        <v>1052</v>
      </c>
      <c r="L827" s="166" t="s">
        <v>2561</v>
      </c>
      <c r="M827" t="str">
        <f t="shared" si="62"/>
        <v>г. Пермь, ул. Макаренко, д. 8: ГВС</v>
      </c>
      <c r="N827" s="166" t="e">
        <f>VLOOKUP(M827,#REF!,2,0)</f>
        <v>#REF!</v>
      </c>
      <c r="O827" t="e">
        <f t="shared" ref="O827:O890" si="63">E827=N827</f>
        <v>#REF!</v>
      </c>
    </row>
    <row r="828" spans="1:15" x14ac:dyDescent="0.25">
      <c r="A828" s="2">
        <f t="shared" si="59"/>
        <v>827</v>
      </c>
      <c r="B828" s="81" t="s">
        <v>1852</v>
      </c>
      <c r="C828" t="s">
        <v>469</v>
      </c>
      <c r="D828" s="1" t="s">
        <v>181</v>
      </c>
      <c r="E828" s="166">
        <v>46022</v>
      </c>
      <c r="F828" s="166"/>
      <c r="G828">
        <v>1</v>
      </c>
      <c r="H828">
        <v>0</v>
      </c>
      <c r="I828" t="str">
        <f t="shared" si="60"/>
        <v>2025: Пермский городской округ, город Пермь: г. Пермь, ул. Максима Горького, д. 65А</v>
      </c>
      <c r="J828" t="str">
        <f t="shared" si="61"/>
        <v>г. Пермь, ул. Максима Горького, д. 65А: 2025: РЛ</v>
      </c>
      <c r="K828" s="167" t="s">
        <v>1052</v>
      </c>
      <c r="L828" s="166" t="s">
        <v>2561</v>
      </c>
      <c r="M828" t="str">
        <f t="shared" si="62"/>
        <v>г. Пермь, ул. Максима Горького, д. 65А: РЛ</v>
      </c>
      <c r="N828" s="166" t="e">
        <f>VLOOKUP(M828,#REF!,2,0)</f>
        <v>#REF!</v>
      </c>
      <c r="O828" t="e">
        <f t="shared" si="63"/>
        <v>#REF!</v>
      </c>
    </row>
    <row r="829" spans="1:15" x14ac:dyDescent="0.25">
      <c r="A829" s="2">
        <f t="shared" si="59"/>
        <v>828</v>
      </c>
      <c r="B829" s="81" t="s">
        <v>1852</v>
      </c>
      <c r="C829" t="s">
        <v>442</v>
      </c>
      <c r="D829" s="1" t="s">
        <v>166</v>
      </c>
      <c r="E829" s="166">
        <v>46022</v>
      </c>
      <c r="F829" s="166"/>
      <c r="G829" t="s">
        <v>1076</v>
      </c>
      <c r="H829" t="s">
        <v>1076</v>
      </c>
      <c r="I829" t="str">
        <f t="shared" si="60"/>
        <v>2025: Пермский городской округ, город Пермь: г. Пермь, ул. Максима Горького, д. 74</v>
      </c>
      <c r="J829" t="str">
        <f t="shared" si="61"/>
        <v>г. Пермь, ул. Максима Горького, д. 74: 2025: РП</v>
      </c>
      <c r="K829" s="167" t="s">
        <v>1051</v>
      </c>
      <c r="L829" s="166" t="s">
        <v>2561</v>
      </c>
      <c r="M829" t="str">
        <f t="shared" si="62"/>
        <v>г. Пермь, ул. Максима Горького, д. 74: РП</v>
      </c>
      <c r="N829" s="166" t="e">
        <f>VLOOKUP(M829,#REF!,2,0)</f>
        <v>#REF!</v>
      </c>
      <c r="O829" t="e">
        <f t="shared" si="63"/>
        <v>#REF!</v>
      </c>
    </row>
    <row r="830" spans="1:15" x14ac:dyDescent="0.25">
      <c r="A830" s="2">
        <f t="shared" si="59"/>
        <v>829</v>
      </c>
      <c r="B830" s="81" t="s">
        <v>1852</v>
      </c>
      <c r="C830" t="s">
        <v>442</v>
      </c>
      <c r="D830" s="1" t="s">
        <v>280</v>
      </c>
      <c r="E830" s="166">
        <v>46022</v>
      </c>
      <c r="F830" s="166"/>
      <c r="G830" t="s">
        <v>1076</v>
      </c>
      <c r="H830" t="s">
        <v>1076</v>
      </c>
      <c r="I830" t="str">
        <f t="shared" si="60"/>
        <v>2025: Пермский городской округ, город Пермь: г. Пермь, ул. Максима Горького, д. 74</v>
      </c>
      <c r="J830" t="str">
        <f t="shared" si="61"/>
        <v>г. Пермь, ул. Максима Горького, д. 74: 2025: Рфа</v>
      </c>
      <c r="K830" s="167" t="s">
        <v>1051</v>
      </c>
      <c r="L830" s="166" t="s">
        <v>2561</v>
      </c>
      <c r="M830" t="str">
        <f t="shared" si="62"/>
        <v>г. Пермь, ул. Максима Горького, д. 74: Рфа</v>
      </c>
      <c r="N830" s="166" t="e">
        <f>VLOOKUP(M830,#REF!,2,0)</f>
        <v>#REF!</v>
      </c>
      <c r="O830" t="e">
        <f t="shared" si="63"/>
        <v>#REF!</v>
      </c>
    </row>
    <row r="831" spans="1:15" x14ac:dyDescent="0.25">
      <c r="A831" s="2">
        <f t="shared" si="59"/>
        <v>830</v>
      </c>
      <c r="B831" s="81" t="s">
        <v>1852</v>
      </c>
      <c r="C831" t="s">
        <v>442</v>
      </c>
      <c r="D831" s="1" t="s">
        <v>296</v>
      </c>
      <c r="E831" s="166">
        <v>46022</v>
      </c>
      <c r="F831" s="166"/>
      <c r="G831" t="s">
        <v>1076</v>
      </c>
      <c r="H831" t="s">
        <v>1076</v>
      </c>
      <c r="I831" t="str">
        <f t="shared" si="60"/>
        <v>2025: Пермский городской округ, город Пермь: г. Пермь, ул. Максима Горького, д. 74</v>
      </c>
      <c r="J831" t="str">
        <f t="shared" si="61"/>
        <v>г. Пермь, ул. Максима Горького, д. 74: 2025: РФ</v>
      </c>
      <c r="K831" s="167" t="s">
        <v>1051</v>
      </c>
      <c r="L831" s="166" t="s">
        <v>2561</v>
      </c>
      <c r="M831" t="str">
        <f t="shared" si="62"/>
        <v>г. Пермь, ул. Максима Горького, д. 74: РФ</v>
      </c>
      <c r="N831" s="166" t="e">
        <f>VLOOKUP(M831,#REF!,2,0)</f>
        <v>#REF!</v>
      </c>
      <c r="O831" t="e">
        <f t="shared" si="63"/>
        <v>#REF!</v>
      </c>
    </row>
    <row r="832" spans="1:15" x14ac:dyDescent="0.25">
      <c r="A832" s="2">
        <f t="shared" si="59"/>
        <v>831</v>
      </c>
      <c r="B832" s="81" t="s">
        <v>1852</v>
      </c>
      <c r="C832" t="s">
        <v>353</v>
      </c>
      <c r="D832" s="1" t="s">
        <v>63</v>
      </c>
      <c r="E832" s="166">
        <v>46022</v>
      </c>
      <c r="F832" s="166"/>
      <c r="G832" t="s">
        <v>1076</v>
      </c>
      <c r="H832" t="s">
        <v>1076</v>
      </c>
      <c r="I832" t="str">
        <f t="shared" si="60"/>
        <v>2025: Пермский городской округ, город Пермь: г. Пермь, ул. Максима Горького, д. 77</v>
      </c>
      <c r="J832" t="str">
        <f t="shared" si="61"/>
        <v>г. Пермь, ул. Максима Горького, д. 77: 2025: ЭЛ</v>
      </c>
      <c r="K832" s="167" t="s">
        <v>1052</v>
      </c>
      <c r="L832" s="166" t="s">
        <v>2561</v>
      </c>
      <c r="M832" t="str">
        <f t="shared" si="62"/>
        <v>г. Пермь, ул. Максима Горького, д. 77: ЭЛ</v>
      </c>
      <c r="N832" s="166" t="e">
        <f>VLOOKUP(M832,#REF!,2,0)</f>
        <v>#REF!</v>
      </c>
      <c r="O832" t="e">
        <f t="shared" si="63"/>
        <v>#REF!</v>
      </c>
    </row>
    <row r="833" spans="1:15" x14ac:dyDescent="0.25">
      <c r="A833" s="2">
        <f t="shared" si="59"/>
        <v>832</v>
      </c>
      <c r="B833" s="81" t="s">
        <v>1852</v>
      </c>
      <c r="C833" t="s">
        <v>353</v>
      </c>
      <c r="D833" s="1" t="s">
        <v>181</v>
      </c>
      <c r="E833" s="166">
        <v>46022</v>
      </c>
      <c r="F833" s="166"/>
      <c r="G833">
        <v>4</v>
      </c>
      <c r="H833">
        <v>0</v>
      </c>
      <c r="I833" t="str">
        <f t="shared" si="60"/>
        <v>2025: Пермский городской округ, город Пермь: г. Пермь, ул. Максима Горького, д. 77</v>
      </c>
      <c r="J833" t="str">
        <f t="shared" si="61"/>
        <v>г. Пермь, ул. Максима Горького, д. 77: 2025: РЛ</v>
      </c>
      <c r="K833" s="167" t="s">
        <v>1052</v>
      </c>
      <c r="L833" s="166" t="s">
        <v>2561</v>
      </c>
      <c r="M833" t="str">
        <f t="shared" si="62"/>
        <v>г. Пермь, ул. Максима Горького, д. 77: РЛ</v>
      </c>
      <c r="N833" s="166" t="e">
        <f>VLOOKUP(M833,#REF!,2,0)</f>
        <v>#REF!</v>
      </c>
      <c r="O833" t="e">
        <f t="shared" si="63"/>
        <v>#REF!</v>
      </c>
    </row>
    <row r="834" spans="1:15" x14ac:dyDescent="0.25">
      <c r="A834" s="2">
        <f t="shared" ref="A834:A897" si="64">ROW()-1</f>
        <v>833</v>
      </c>
      <c r="B834" s="81" t="s">
        <v>1852</v>
      </c>
      <c r="C834" t="s">
        <v>1561</v>
      </c>
      <c r="D834" s="1" t="s">
        <v>181</v>
      </c>
      <c r="E834" s="166">
        <v>46022</v>
      </c>
      <c r="F834" s="166">
        <v>46022</v>
      </c>
      <c r="G834">
        <v>1</v>
      </c>
      <c r="H834">
        <v>1</v>
      </c>
      <c r="I834" t="str">
        <f t="shared" ref="I834:I897" si="65">IF(ISBLANK(E834),"",CONCATENATE(YEAR(E834),": ",B834,": ",C834,))</f>
        <v>2025: Пермский городской округ, город Пермь: г. Пермь, ул. Малкова, д. 30А</v>
      </c>
      <c r="J834" t="str">
        <f t="shared" ref="J834:J897" si="66">IF(ISBLANK(E834),"",CONCATENATE(C834,": ",YEAR(E834),": ",D834))</f>
        <v>г. Пермь, ул. Малкова, д. 30А: 2025: РЛ</v>
      </c>
      <c r="K834" s="167" t="s">
        <v>1051</v>
      </c>
      <c r="L834" s="166" t="s">
        <v>2561</v>
      </c>
      <c r="M834" t="str">
        <f t="shared" ref="M834:M897" si="67">IF(ISBLANK(D834),"",CONCATENATE(C834,": ",D834))</f>
        <v>г. Пермь, ул. Малкова, д. 30А: РЛ</v>
      </c>
      <c r="N834" s="166" t="e">
        <f>VLOOKUP(M834,#REF!,2,0)</f>
        <v>#REF!</v>
      </c>
      <c r="O834" t="e">
        <f t="shared" si="63"/>
        <v>#REF!</v>
      </c>
    </row>
    <row r="835" spans="1:15" x14ac:dyDescent="0.25">
      <c r="A835" s="2">
        <f t="shared" si="64"/>
        <v>834</v>
      </c>
      <c r="B835" s="81" t="s">
        <v>1852</v>
      </c>
      <c r="C835" t="s">
        <v>513</v>
      </c>
      <c r="D835" s="1" t="s">
        <v>248</v>
      </c>
      <c r="E835" s="166">
        <v>46022</v>
      </c>
      <c r="F835" s="166"/>
      <c r="G835" t="s">
        <v>1076</v>
      </c>
      <c r="H835" t="s">
        <v>1076</v>
      </c>
      <c r="I835" t="str">
        <f t="shared" si="65"/>
        <v>2025: Пермский городской округ, город Пермь: г. Пермь, ул. Маршала Рыбалко, д. 30</v>
      </c>
      <c r="J835" t="str">
        <f t="shared" si="66"/>
        <v>г. Пермь, ул. Маршала Рыбалко, д. 30: 2025: РК</v>
      </c>
      <c r="K835" s="167" t="s">
        <v>1051</v>
      </c>
      <c r="L835" s="166" t="s">
        <v>2561</v>
      </c>
      <c r="M835" t="str">
        <f t="shared" si="67"/>
        <v>г. Пермь, ул. Маршала Рыбалко, д. 30: РК</v>
      </c>
      <c r="N835" s="166" t="e">
        <f>VLOOKUP(M835,#REF!,2,0)</f>
        <v>#REF!</v>
      </c>
      <c r="O835" t="e">
        <f t="shared" si="63"/>
        <v>#REF!</v>
      </c>
    </row>
    <row r="836" spans="1:15" x14ac:dyDescent="0.25">
      <c r="A836" s="2">
        <f t="shared" si="64"/>
        <v>835</v>
      </c>
      <c r="B836" s="81" t="s">
        <v>1852</v>
      </c>
      <c r="C836" t="s">
        <v>514</v>
      </c>
      <c r="D836" s="1" t="s">
        <v>248</v>
      </c>
      <c r="E836" s="166">
        <v>46022</v>
      </c>
      <c r="F836" s="166"/>
      <c r="G836" t="s">
        <v>1076</v>
      </c>
      <c r="H836" t="s">
        <v>1076</v>
      </c>
      <c r="I836" t="str">
        <f t="shared" si="65"/>
        <v>2025: Пермский городской округ, город Пермь: г. Пермь, ул. Маршала Толбухина, д. 10А</v>
      </c>
      <c r="J836" t="str">
        <f t="shared" si="66"/>
        <v>г. Пермь, ул. Маршала Толбухина, д. 10А: 2025: РК</v>
      </c>
      <c r="K836" s="167" t="s">
        <v>1051</v>
      </c>
      <c r="L836" s="166" t="s">
        <v>2561</v>
      </c>
      <c r="M836" t="str">
        <f t="shared" si="67"/>
        <v>г. Пермь, ул. Маршала Толбухина, д. 10А: РК</v>
      </c>
      <c r="N836" s="166" t="e">
        <f>VLOOKUP(M836,#REF!,2,0)</f>
        <v>#REF!</v>
      </c>
      <c r="O836" t="e">
        <f t="shared" si="63"/>
        <v>#REF!</v>
      </c>
    </row>
    <row r="837" spans="1:15" x14ac:dyDescent="0.25">
      <c r="A837" s="2">
        <f t="shared" si="64"/>
        <v>836</v>
      </c>
      <c r="B837" s="81" t="s">
        <v>1852</v>
      </c>
      <c r="C837" t="s">
        <v>443</v>
      </c>
      <c r="D837" s="1" t="s">
        <v>166</v>
      </c>
      <c r="E837" s="166">
        <v>46022</v>
      </c>
      <c r="F837" s="166"/>
      <c r="G837" t="s">
        <v>1076</v>
      </c>
      <c r="H837" t="s">
        <v>1076</v>
      </c>
      <c r="I837" t="str">
        <f t="shared" si="65"/>
        <v>2025: Пермский городской округ, город Пермь: г. Пермь, ул. Мензелинская, д. 14</v>
      </c>
      <c r="J837" t="str">
        <f t="shared" si="66"/>
        <v>г. Пермь, ул. Мензелинская, д. 14: 2025: РП</v>
      </c>
      <c r="K837" s="167" t="s">
        <v>1051</v>
      </c>
      <c r="L837" s="166" t="s">
        <v>2561</v>
      </c>
      <c r="M837" t="str">
        <f t="shared" si="67"/>
        <v>г. Пермь, ул. Мензелинская, д. 14: РП</v>
      </c>
      <c r="N837" s="166" t="e">
        <f>VLOOKUP(M837,#REF!,2,0)</f>
        <v>#REF!</v>
      </c>
      <c r="O837" t="e">
        <f t="shared" si="63"/>
        <v>#REF!</v>
      </c>
    </row>
    <row r="838" spans="1:15" x14ac:dyDescent="0.25">
      <c r="A838" s="2">
        <f t="shared" si="64"/>
        <v>837</v>
      </c>
      <c r="B838" s="81" t="s">
        <v>1852</v>
      </c>
      <c r="C838" t="s">
        <v>443</v>
      </c>
      <c r="D838" s="1" t="s">
        <v>280</v>
      </c>
      <c r="E838" s="166">
        <v>46022</v>
      </c>
      <c r="F838" s="166"/>
      <c r="G838" t="s">
        <v>1076</v>
      </c>
      <c r="H838" t="s">
        <v>1076</v>
      </c>
      <c r="I838" t="str">
        <f t="shared" si="65"/>
        <v>2025: Пермский городской округ, город Пермь: г. Пермь, ул. Мензелинская, д. 14</v>
      </c>
      <c r="J838" t="str">
        <f t="shared" si="66"/>
        <v>г. Пермь, ул. Мензелинская, д. 14: 2025: Рфа</v>
      </c>
      <c r="K838" s="167" t="s">
        <v>1051</v>
      </c>
      <c r="L838" s="166" t="s">
        <v>2561</v>
      </c>
      <c r="M838" t="str">
        <f t="shared" si="67"/>
        <v>г. Пермь, ул. Мензелинская, д. 14: Рфа</v>
      </c>
      <c r="N838" s="166" t="e">
        <f>VLOOKUP(M838,#REF!,2,0)</f>
        <v>#REF!</v>
      </c>
      <c r="O838" t="e">
        <f t="shared" si="63"/>
        <v>#REF!</v>
      </c>
    </row>
    <row r="839" spans="1:15" x14ac:dyDescent="0.25">
      <c r="A839" s="2">
        <f t="shared" si="64"/>
        <v>838</v>
      </c>
      <c r="B839" s="81" t="s">
        <v>1852</v>
      </c>
      <c r="C839" t="s">
        <v>443</v>
      </c>
      <c r="D839" s="1" t="s">
        <v>296</v>
      </c>
      <c r="E839" s="166">
        <v>46022</v>
      </c>
      <c r="F839" s="166"/>
      <c r="G839" t="s">
        <v>1076</v>
      </c>
      <c r="H839" t="s">
        <v>1076</v>
      </c>
      <c r="I839" t="str">
        <f t="shared" si="65"/>
        <v>2025: Пермский городской округ, город Пермь: г. Пермь, ул. Мензелинская, д. 14</v>
      </c>
      <c r="J839" t="str">
        <f t="shared" si="66"/>
        <v>г. Пермь, ул. Мензелинская, д. 14: 2025: РФ</v>
      </c>
      <c r="K839" s="167" t="s">
        <v>1051</v>
      </c>
      <c r="L839" s="166" t="s">
        <v>2561</v>
      </c>
      <c r="M839" t="str">
        <f t="shared" si="67"/>
        <v>г. Пермь, ул. Мензелинская, д. 14: РФ</v>
      </c>
      <c r="N839" s="166" t="e">
        <f>VLOOKUP(M839,#REF!,2,0)</f>
        <v>#REF!</v>
      </c>
      <c r="O839" t="e">
        <f t="shared" si="63"/>
        <v>#REF!</v>
      </c>
    </row>
    <row r="840" spans="1:15" x14ac:dyDescent="0.25">
      <c r="A840" s="2">
        <f t="shared" si="64"/>
        <v>839</v>
      </c>
      <c r="B840" s="81" t="s">
        <v>1852</v>
      </c>
      <c r="C840" t="s">
        <v>470</v>
      </c>
      <c r="D840" s="1" t="s">
        <v>181</v>
      </c>
      <c r="E840" s="166">
        <v>46022</v>
      </c>
      <c r="F840" s="166"/>
      <c r="G840">
        <v>11</v>
      </c>
      <c r="H840">
        <v>0</v>
      </c>
      <c r="I840" t="str">
        <f t="shared" si="65"/>
        <v>2025: Пермский городской округ, город Пермь: г. Пермь, ул. Мира, д. 115</v>
      </c>
      <c r="J840" t="str">
        <f t="shared" si="66"/>
        <v>г. Пермь, ул. Мира, д. 115: 2025: РЛ</v>
      </c>
      <c r="K840" s="167" t="s">
        <v>1052</v>
      </c>
      <c r="L840" s="166" t="s">
        <v>2561</v>
      </c>
      <c r="M840" t="str">
        <f t="shared" si="67"/>
        <v>г. Пермь, ул. Мира, д. 115: РЛ</v>
      </c>
      <c r="N840" s="166" t="e">
        <f>VLOOKUP(M840,#REF!,2,0)</f>
        <v>#REF!</v>
      </c>
      <c r="O840" t="e">
        <f t="shared" si="63"/>
        <v>#REF!</v>
      </c>
    </row>
    <row r="841" spans="1:15" x14ac:dyDescent="0.25">
      <c r="A841" s="2">
        <f t="shared" si="64"/>
        <v>840</v>
      </c>
      <c r="B841" s="81" t="s">
        <v>1852</v>
      </c>
      <c r="C841" t="s">
        <v>43</v>
      </c>
      <c r="D841" s="1" t="s">
        <v>63</v>
      </c>
      <c r="E841" s="166">
        <v>46022</v>
      </c>
      <c r="F841" s="166"/>
      <c r="G841" t="s">
        <v>1076</v>
      </c>
      <c r="H841" t="s">
        <v>1076</v>
      </c>
      <c r="I841" t="str">
        <f t="shared" si="65"/>
        <v>2025: Пермский городской округ, город Пермь: г. Пермь, ул. Мира, д. 61А</v>
      </c>
      <c r="J841" t="str">
        <f t="shared" si="66"/>
        <v>г. Пермь, ул. Мира, д. 61А: 2025: ЭЛ</v>
      </c>
      <c r="K841" s="167" t="s">
        <v>1051</v>
      </c>
      <c r="L841" s="166" t="s">
        <v>2561</v>
      </c>
      <c r="M841" t="str">
        <f t="shared" si="67"/>
        <v>г. Пермь, ул. Мира, д. 61А: ЭЛ</v>
      </c>
      <c r="N841" s="166" t="e">
        <f>VLOOKUP(M841,#REF!,2,0)</f>
        <v>#REF!</v>
      </c>
      <c r="O841" t="e">
        <f t="shared" si="63"/>
        <v>#REF!</v>
      </c>
    </row>
    <row r="842" spans="1:15" x14ac:dyDescent="0.25">
      <c r="A842" s="2">
        <f t="shared" si="64"/>
        <v>841</v>
      </c>
      <c r="B842" s="81" t="s">
        <v>1852</v>
      </c>
      <c r="C842" t="s">
        <v>398</v>
      </c>
      <c r="D842" s="1" t="s">
        <v>117</v>
      </c>
      <c r="E842" s="166">
        <v>46022</v>
      </c>
      <c r="F842" s="166"/>
      <c r="G842" t="s">
        <v>1076</v>
      </c>
      <c r="H842" t="s">
        <v>1076</v>
      </c>
      <c r="I842" t="str">
        <f t="shared" si="65"/>
        <v>2025: Пермский городской округ, город Пермь: г. Пермь, ул. Мира, д. 65</v>
      </c>
      <c r="J842" t="str">
        <f t="shared" si="66"/>
        <v>г. Пермь, ул. Мира, д. 65: 2025: ТЕП</v>
      </c>
      <c r="K842" s="167" t="s">
        <v>1051</v>
      </c>
      <c r="L842" s="166" t="s">
        <v>2561</v>
      </c>
      <c r="M842" t="str">
        <f t="shared" si="67"/>
        <v>г. Пермь, ул. Мира, д. 65: ТЕП</v>
      </c>
      <c r="N842" s="166" t="e">
        <f>VLOOKUP(M842,#REF!,2,0)</f>
        <v>#REF!</v>
      </c>
      <c r="O842" t="e">
        <f t="shared" si="63"/>
        <v>#REF!</v>
      </c>
    </row>
    <row r="843" spans="1:15" x14ac:dyDescent="0.25">
      <c r="A843" s="2">
        <f t="shared" si="64"/>
        <v>842</v>
      </c>
      <c r="B843" s="81" t="s">
        <v>1852</v>
      </c>
      <c r="C843" t="s">
        <v>398</v>
      </c>
      <c r="D843" s="1" t="s">
        <v>248</v>
      </c>
      <c r="E843" s="166">
        <v>46022</v>
      </c>
      <c r="F843" s="166"/>
      <c r="G843" t="s">
        <v>1076</v>
      </c>
      <c r="H843" t="s">
        <v>1076</v>
      </c>
      <c r="I843" t="str">
        <f t="shared" si="65"/>
        <v>2025: Пермский городской округ, город Пермь: г. Пермь, ул. Мира, д. 65</v>
      </c>
      <c r="J843" t="str">
        <f t="shared" si="66"/>
        <v>г. Пермь, ул. Мира, д. 65: 2025: РК</v>
      </c>
      <c r="K843" s="167" t="s">
        <v>1051</v>
      </c>
      <c r="L843" s="166" t="s">
        <v>2561</v>
      </c>
      <c r="M843" t="str">
        <f t="shared" si="67"/>
        <v>г. Пермь, ул. Мира, д. 65: РК</v>
      </c>
      <c r="N843" s="166" t="e">
        <f>VLOOKUP(M843,#REF!,2,0)</f>
        <v>#REF!</v>
      </c>
      <c r="O843" t="e">
        <f t="shared" si="63"/>
        <v>#REF!</v>
      </c>
    </row>
    <row r="844" spans="1:15" x14ac:dyDescent="0.25">
      <c r="A844" s="2">
        <f t="shared" si="64"/>
        <v>843</v>
      </c>
      <c r="B844" s="81" t="s">
        <v>1852</v>
      </c>
      <c r="C844" t="s">
        <v>398</v>
      </c>
      <c r="D844" s="1" t="s">
        <v>280</v>
      </c>
      <c r="E844" s="166">
        <v>46022</v>
      </c>
      <c r="F844" s="166"/>
      <c r="G844" t="s">
        <v>1076</v>
      </c>
      <c r="H844" t="s">
        <v>1076</v>
      </c>
      <c r="I844" t="str">
        <f t="shared" si="65"/>
        <v>2025: Пермский городской округ, город Пермь: г. Пермь, ул. Мира, д. 65</v>
      </c>
      <c r="J844" t="str">
        <f t="shared" si="66"/>
        <v>г. Пермь, ул. Мира, д. 65: 2025: Рфа</v>
      </c>
      <c r="K844" s="167" t="s">
        <v>1051</v>
      </c>
      <c r="L844" s="166" t="s">
        <v>2561</v>
      </c>
      <c r="M844" t="str">
        <f t="shared" si="67"/>
        <v>г. Пермь, ул. Мира, д. 65: Рфа</v>
      </c>
      <c r="N844" s="166" t="e">
        <f>VLOOKUP(M844,#REF!,2,0)</f>
        <v>#REF!</v>
      </c>
      <c r="O844" t="e">
        <f t="shared" si="63"/>
        <v>#REF!</v>
      </c>
    </row>
    <row r="845" spans="1:15" x14ac:dyDescent="0.25">
      <c r="A845" s="2">
        <f t="shared" si="64"/>
        <v>844</v>
      </c>
      <c r="B845" s="81" t="s">
        <v>1852</v>
      </c>
      <c r="C845" t="s">
        <v>398</v>
      </c>
      <c r="D845" s="1" t="s">
        <v>296</v>
      </c>
      <c r="E845" s="166">
        <v>46022</v>
      </c>
      <c r="F845" s="166"/>
      <c r="G845" t="s">
        <v>1076</v>
      </c>
      <c r="H845" t="s">
        <v>1076</v>
      </c>
      <c r="I845" t="str">
        <f t="shared" si="65"/>
        <v>2025: Пермский городской округ, город Пермь: г. Пермь, ул. Мира, д. 65</v>
      </c>
      <c r="J845" t="str">
        <f t="shared" si="66"/>
        <v>г. Пермь, ул. Мира, д. 65: 2025: РФ</v>
      </c>
      <c r="K845" s="167" t="s">
        <v>1051</v>
      </c>
      <c r="L845" s="166" t="s">
        <v>2561</v>
      </c>
      <c r="M845" t="str">
        <f t="shared" si="67"/>
        <v>г. Пермь, ул. Мира, д. 65: РФ</v>
      </c>
      <c r="N845" s="166" t="e">
        <f>VLOOKUP(M845,#REF!,2,0)</f>
        <v>#REF!</v>
      </c>
      <c r="O845" t="e">
        <f t="shared" si="63"/>
        <v>#REF!</v>
      </c>
    </row>
    <row r="846" spans="1:15" x14ac:dyDescent="0.25">
      <c r="A846" s="2">
        <f t="shared" si="64"/>
        <v>845</v>
      </c>
      <c r="B846" s="81" t="s">
        <v>1852</v>
      </c>
      <c r="C846" t="s">
        <v>553</v>
      </c>
      <c r="D846" s="1" t="s">
        <v>280</v>
      </c>
      <c r="E846" s="166">
        <v>46022</v>
      </c>
      <c r="F846" s="166"/>
      <c r="G846" t="s">
        <v>1076</v>
      </c>
      <c r="H846" t="s">
        <v>1076</v>
      </c>
      <c r="I846" t="str">
        <f t="shared" si="65"/>
        <v>2025: Пермский городской округ, город Пермь: г. Пермь, ул. Нефтяников, д. 25</v>
      </c>
      <c r="J846" t="str">
        <f t="shared" si="66"/>
        <v>г. Пермь, ул. Нефтяников, д. 25: 2025: Рфа</v>
      </c>
      <c r="K846" s="167" t="s">
        <v>1051</v>
      </c>
      <c r="L846" s="166" t="s">
        <v>2561</v>
      </c>
      <c r="M846" t="str">
        <f t="shared" si="67"/>
        <v>г. Пермь, ул. Нефтяников, д. 25: Рфа</v>
      </c>
      <c r="N846" s="166" t="e">
        <f>VLOOKUP(M846,#REF!,2,0)</f>
        <v>#REF!</v>
      </c>
      <c r="O846" t="e">
        <f t="shared" si="63"/>
        <v>#REF!</v>
      </c>
    </row>
    <row r="847" spans="1:15" x14ac:dyDescent="0.25">
      <c r="A847" s="2">
        <f t="shared" si="64"/>
        <v>846</v>
      </c>
      <c r="B847" s="81" t="s">
        <v>1852</v>
      </c>
      <c r="C847" t="s">
        <v>471</v>
      </c>
      <c r="D847" s="1" t="s">
        <v>181</v>
      </c>
      <c r="E847" s="166">
        <v>46022</v>
      </c>
      <c r="F847" s="166"/>
      <c r="G847">
        <v>5</v>
      </c>
      <c r="H847">
        <v>0</v>
      </c>
      <c r="I847" t="str">
        <f t="shared" si="65"/>
        <v>2025: Пермский городской округ, город Пермь: г. Пермь, ул. Николая Островского, д. 49</v>
      </c>
      <c r="J847" t="str">
        <f t="shared" si="66"/>
        <v>г. Пермь, ул. Николая Островского, д. 49: 2025: РЛ</v>
      </c>
      <c r="K847" s="167" t="s">
        <v>1052</v>
      </c>
      <c r="L847" s="166" t="s">
        <v>2561</v>
      </c>
      <c r="M847" t="str">
        <f t="shared" si="67"/>
        <v>г. Пермь, ул. Николая Островского, д. 49: РЛ</v>
      </c>
      <c r="N847" s="166" t="e">
        <f>VLOOKUP(M847,#REF!,2,0)</f>
        <v>#REF!</v>
      </c>
      <c r="O847" t="e">
        <f t="shared" si="63"/>
        <v>#REF!</v>
      </c>
    </row>
    <row r="848" spans="1:15" x14ac:dyDescent="0.25">
      <c r="A848" s="2">
        <f t="shared" si="64"/>
        <v>847</v>
      </c>
      <c r="B848" s="81" t="s">
        <v>1852</v>
      </c>
      <c r="C848" t="s">
        <v>472</v>
      </c>
      <c r="D848" s="1" t="s">
        <v>181</v>
      </c>
      <c r="E848" s="166">
        <v>46022</v>
      </c>
      <c r="F848" s="166"/>
      <c r="G848">
        <v>2</v>
      </c>
      <c r="H848">
        <v>0</v>
      </c>
      <c r="I848" t="str">
        <f t="shared" si="65"/>
        <v>2025: Пермский городской округ, город Пермь: г. Пермь, ул. Николая Островского, д. 76А</v>
      </c>
      <c r="J848" t="str">
        <f t="shared" si="66"/>
        <v>г. Пермь, ул. Николая Островского, д. 76А: 2025: РЛ</v>
      </c>
      <c r="K848" s="167" t="s">
        <v>1052</v>
      </c>
      <c r="L848" s="166" t="s">
        <v>2561</v>
      </c>
      <c r="M848" t="str">
        <f t="shared" si="67"/>
        <v>г. Пермь, ул. Николая Островского, д. 76А: РЛ</v>
      </c>
      <c r="N848" s="166" t="e">
        <f>VLOOKUP(M848,#REF!,2,0)</f>
        <v>#REF!</v>
      </c>
      <c r="O848" t="e">
        <f t="shared" si="63"/>
        <v>#REF!</v>
      </c>
    </row>
    <row r="849" spans="1:15" x14ac:dyDescent="0.25">
      <c r="A849" s="2">
        <f t="shared" si="64"/>
        <v>848</v>
      </c>
      <c r="B849" s="81" t="s">
        <v>1852</v>
      </c>
      <c r="C849" t="s">
        <v>354</v>
      </c>
      <c r="D849" s="1" t="s">
        <v>63</v>
      </c>
      <c r="E849" s="166">
        <v>46022</v>
      </c>
      <c r="F849" s="166"/>
      <c r="G849" t="s">
        <v>1076</v>
      </c>
      <c r="H849" t="s">
        <v>1076</v>
      </c>
      <c r="I849" t="str">
        <f t="shared" si="65"/>
        <v>2025: Пермский городской округ, город Пермь: г. Пермь, ул. Новоржевская, д. 5</v>
      </c>
      <c r="J849" t="str">
        <f t="shared" si="66"/>
        <v>г. Пермь, ул. Новоржевская, д. 5: 2025: ЭЛ</v>
      </c>
      <c r="K849" s="167" t="s">
        <v>1051</v>
      </c>
      <c r="L849" s="166" t="s">
        <v>2561</v>
      </c>
      <c r="M849" t="str">
        <f t="shared" si="67"/>
        <v>г. Пермь, ул. Новоржевская, д. 5: ЭЛ</v>
      </c>
      <c r="N849" s="166" t="e">
        <f>VLOOKUP(M849,#REF!,2,0)</f>
        <v>#REF!</v>
      </c>
      <c r="O849" t="e">
        <f t="shared" si="63"/>
        <v>#REF!</v>
      </c>
    </row>
    <row r="850" spans="1:15" x14ac:dyDescent="0.25">
      <c r="A850" s="2">
        <f t="shared" si="64"/>
        <v>849</v>
      </c>
      <c r="B850" s="81" t="s">
        <v>1852</v>
      </c>
      <c r="C850" t="s">
        <v>354</v>
      </c>
      <c r="D850" s="1" t="s">
        <v>117</v>
      </c>
      <c r="E850" s="166">
        <v>46022</v>
      </c>
      <c r="F850" s="166"/>
      <c r="G850" t="s">
        <v>1076</v>
      </c>
      <c r="H850" t="s">
        <v>1076</v>
      </c>
      <c r="I850" t="str">
        <f t="shared" si="65"/>
        <v>2025: Пермский городской округ, город Пермь: г. Пермь, ул. Новоржевская, д. 5</v>
      </c>
      <c r="J850" t="str">
        <f t="shared" si="66"/>
        <v>г. Пермь, ул. Новоржевская, д. 5: 2025: ТЕП</v>
      </c>
      <c r="K850" s="167" t="s">
        <v>1051</v>
      </c>
      <c r="L850" s="166" t="s">
        <v>2561</v>
      </c>
      <c r="M850" t="str">
        <f t="shared" si="67"/>
        <v>г. Пермь, ул. Новоржевская, д. 5: ТЕП</v>
      </c>
      <c r="N850" s="166" t="e">
        <f>VLOOKUP(M850,#REF!,2,0)</f>
        <v>#REF!</v>
      </c>
      <c r="O850" t="e">
        <f t="shared" si="63"/>
        <v>#REF!</v>
      </c>
    </row>
    <row r="851" spans="1:15" x14ac:dyDescent="0.25">
      <c r="A851" s="2">
        <f t="shared" si="64"/>
        <v>850</v>
      </c>
      <c r="B851" s="81" t="s">
        <v>1852</v>
      </c>
      <c r="C851" t="s">
        <v>354</v>
      </c>
      <c r="D851" s="1" t="s">
        <v>159</v>
      </c>
      <c r="E851" s="166">
        <v>46022</v>
      </c>
      <c r="F851" s="166"/>
      <c r="G851" t="s">
        <v>1076</v>
      </c>
      <c r="H851" t="s">
        <v>1076</v>
      </c>
      <c r="I851" t="str">
        <f t="shared" si="65"/>
        <v>2025: Пермский городской округ, город Пермь: г. Пермь, ул. Новоржевская, д. 5</v>
      </c>
      <c r="J851" t="str">
        <f t="shared" si="66"/>
        <v>г. Пермь, ул. Новоржевская, д. 5: 2025: ВОД</v>
      </c>
      <c r="K851" s="167" t="s">
        <v>1051</v>
      </c>
      <c r="L851" s="166" t="s">
        <v>2561</v>
      </c>
      <c r="M851" t="str">
        <f t="shared" si="67"/>
        <v>г. Пермь, ул. Новоржевская, д. 5: ВОД</v>
      </c>
      <c r="N851" s="166" t="e">
        <f>VLOOKUP(M851,#REF!,2,0)</f>
        <v>#REF!</v>
      </c>
      <c r="O851" t="e">
        <f t="shared" si="63"/>
        <v>#REF!</v>
      </c>
    </row>
    <row r="852" spans="1:15" x14ac:dyDescent="0.25">
      <c r="A852" s="2">
        <f t="shared" si="64"/>
        <v>851</v>
      </c>
      <c r="B852" s="81" t="s">
        <v>1852</v>
      </c>
      <c r="C852" t="s">
        <v>46</v>
      </c>
      <c r="D852" s="1" t="s">
        <v>63</v>
      </c>
      <c r="E852" s="166">
        <v>46022</v>
      </c>
      <c r="F852" s="166"/>
      <c r="G852" t="s">
        <v>1076</v>
      </c>
      <c r="H852" t="s">
        <v>1076</v>
      </c>
      <c r="I852" t="str">
        <f t="shared" si="65"/>
        <v>2025: Пермский городской округ, город Пермь: г. Пермь, ул. Новосибирская, д. 17</v>
      </c>
      <c r="J852" t="str">
        <f t="shared" si="66"/>
        <v>г. Пермь, ул. Новосибирская, д. 17: 2025: ЭЛ</v>
      </c>
      <c r="K852" s="167" t="s">
        <v>1051</v>
      </c>
      <c r="L852" s="166" t="s">
        <v>2561</v>
      </c>
      <c r="M852" t="str">
        <f t="shared" si="67"/>
        <v>г. Пермь, ул. Новосибирская, д. 17: ЭЛ</v>
      </c>
      <c r="N852" s="166" t="e">
        <f>VLOOKUP(M852,#REF!,2,0)</f>
        <v>#REF!</v>
      </c>
      <c r="O852" t="e">
        <f t="shared" si="63"/>
        <v>#REF!</v>
      </c>
    </row>
    <row r="853" spans="1:15" x14ac:dyDescent="0.25">
      <c r="A853" s="2">
        <f t="shared" si="64"/>
        <v>852</v>
      </c>
      <c r="B853" s="81" t="s">
        <v>1852</v>
      </c>
      <c r="C853" t="s">
        <v>46</v>
      </c>
      <c r="D853" s="1" t="s">
        <v>144</v>
      </c>
      <c r="E853" s="166">
        <v>46022</v>
      </c>
      <c r="F853" s="166"/>
      <c r="G853" t="s">
        <v>1076</v>
      </c>
      <c r="H853" t="s">
        <v>1076</v>
      </c>
      <c r="I853" t="str">
        <f t="shared" si="65"/>
        <v>2025: Пермский городской округ, город Пермь: г. Пермь, ул. Новосибирская, д. 17</v>
      </c>
      <c r="J853" t="str">
        <f t="shared" si="66"/>
        <v>г. Пермь, ул. Новосибирская, д. 17: 2025: ХВС</v>
      </c>
      <c r="K853" s="167" t="s">
        <v>1051</v>
      </c>
      <c r="L853" s="166" t="s">
        <v>2561</v>
      </c>
      <c r="M853" t="str">
        <f t="shared" si="67"/>
        <v>г. Пермь, ул. Новосибирская, д. 17: ХВС</v>
      </c>
      <c r="N853" s="166" t="e">
        <f>VLOOKUP(M853,#REF!,2,0)</f>
        <v>#REF!</v>
      </c>
      <c r="O853" t="e">
        <f t="shared" si="63"/>
        <v>#REF!</v>
      </c>
    </row>
    <row r="854" spans="1:15" x14ac:dyDescent="0.25">
      <c r="A854" s="2">
        <f t="shared" si="64"/>
        <v>853</v>
      </c>
      <c r="B854" s="81" t="s">
        <v>1852</v>
      </c>
      <c r="C854" t="s">
        <v>46</v>
      </c>
      <c r="D854" s="1" t="s">
        <v>149</v>
      </c>
      <c r="E854" s="166">
        <v>46022</v>
      </c>
      <c r="F854" s="166"/>
      <c r="G854" t="s">
        <v>1076</v>
      </c>
      <c r="H854" t="s">
        <v>1076</v>
      </c>
      <c r="I854" t="str">
        <f t="shared" si="65"/>
        <v>2025: Пермский городской округ, город Пермь: г. Пермь, ул. Новосибирская, д. 17</v>
      </c>
      <c r="J854" t="str">
        <f t="shared" si="66"/>
        <v>г. Пермь, ул. Новосибирская, д. 17: 2025: ГВС</v>
      </c>
      <c r="K854" s="167" t="s">
        <v>1051</v>
      </c>
      <c r="L854" s="166" t="s">
        <v>2561</v>
      </c>
      <c r="M854" t="str">
        <f t="shared" si="67"/>
        <v>г. Пермь, ул. Новосибирская, д. 17: ГВС</v>
      </c>
      <c r="N854" s="166" t="e">
        <f>VLOOKUP(M854,#REF!,2,0)</f>
        <v>#REF!</v>
      </c>
      <c r="O854" t="e">
        <f t="shared" si="63"/>
        <v>#REF!</v>
      </c>
    </row>
    <row r="855" spans="1:15" x14ac:dyDescent="0.25">
      <c r="A855" s="2">
        <f t="shared" si="64"/>
        <v>854</v>
      </c>
      <c r="B855" s="81" t="s">
        <v>1852</v>
      </c>
      <c r="C855" t="s">
        <v>46</v>
      </c>
      <c r="D855" s="1" t="s">
        <v>166</v>
      </c>
      <c r="E855" s="166">
        <v>46022</v>
      </c>
      <c r="F855" s="166"/>
      <c r="G855" t="s">
        <v>1076</v>
      </c>
      <c r="H855" t="s">
        <v>1076</v>
      </c>
      <c r="I855" t="str">
        <f t="shared" si="65"/>
        <v>2025: Пермский городской округ, город Пермь: г. Пермь, ул. Новосибирская, д. 17</v>
      </c>
      <c r="J855" t="str">
        <f t="shared" si="66"/>
        <v>г. Пермь, ул. Новосибирская, д. 17: 2025: РП</v>
      </c>
      <c r="K855" s="167" t="s">
        <v>1051</v>
      </c>
      <c r="L855" s="166" t="s">
        <v>2561</v>
      </c>
      <c r="M855" t="str">
        <f t="shared" si="67"/>
        <v>г. Пермь, ул. Новосибирская, д. 17: РП</v>
      </c>
      <c r="N855" s="166" t="e">
        <f>VLOOKUP(M855,#REF!,2,0)</f>
        <v>#REF!</v>
      </c>
      <c r="O855" t="e">
        <f t="shared" si="63"/>
        <v>#REF!</v>
      </c>
    </row>
    <row r="856" spans="1:15" x14ac:dyDescent="0.25">
      <c r="A856" s="2">
        <f t="shared" si="64"/>
        <v>855</v>
      </c>
      <c r="B856" s="81" t="s">
        <v>1852</v>
      </c>
      <c r="C856" t="s">
        <v>46</v>
      </c>
      <c r="D856" s="1" t="s">
        <v>248</v>
      </c>
      <c r="E856" s="166">
        <v>46022</v>
      </c>
      <c r="F856" s="166"/>
      <c r="G856" t="s">
        <v>1076</v>
      </c>
      <c r="H856" t="s">
        <v>1076</v>
      </c>
      <c r="I856" t="str">
        <f t="shared" si="65"/>
        <v>2025: Пермский городской округ, город Пермь: г. Пермь, ул. Новосибирская, д. 17</v>
      </c>
      <c r="J856" t="str">
        <f t="shared" si="66"/>
        <v>г. Пермь, ул. Новосибирская, д. 17: 2025: РК</v>
      </c>
      <c r="K856" s="167" t="s">
        <v>1051</v>
      </c>
      <c r="L856" s="166" t="s">
        <v>2561</v>
      </c>
      <c r="M856" t="str">
        <f t="shared" si="67"/>
        <v>г. Пермь, ул. Новосибирская, д. 17: РК</v>
      </c>
      <c r="N856" s="166" t="e">
        <f>VLOOKUP(M856,#REF!,2,0)</f>
        <v>#REF!</v>
      </c>
      <c r="O856" t="e">
        <f t="shared" si="63"/>
        <v>#REF!</v>
      </c>
    </row>
    <row r="857" spans="1:15" x14ac:dyDescent="0.25">
      <c r="A857" s="2">
        <f t="shared" si="64"/>
        <v>856</v>
      </c>
      <c r="B857" s="81" t="s">
        <v>1852</v>
      </c>
      <c r="C857" t="s">
        <v>46</v>
      </c>
      <c r="D857" s="1" t="s">
        <v>280</v>
      </c>
      <c r="E857" s="166">
        <v>46022</v>
      </c>
      <c r="F857" s="166"/>
      <c r="G857" t="s">
        <v>1076</v>
      </c>
      <c r="H857" t="s">
        <v>1076</v>
      </c>
      <c r="I857" t="str">
        <f t="shared" si="65"/>
        <v>2025: Пермский городской округ, город Пермь: г. Пермь, ул. Новосибирская, д. 17</v>
      </c>
      <c r="J857" t="str">
        <f t="shared" si="66"/>
        <v>г. Пермь, ул. Новосибирская, д. 17: 2025: Рфа</v>
      </c>
      <c r="K857" s="167" t="s">
        <v>1051</v>
      </c>
      <c r="L857" s="166" t="s">
        <v>2561</v>
      </c>
      <c r="M857" t="str">
        <f t="shared" si="67"/>
        <v>г. Пермь, ул. Новосибирская, д. 17: Рфа</v>
      </c>
      <c r="N857" s="166" t="e">
        <f>VLOOKUP(M857,#REF!,2,0)</f>
        <v>#REF!</v>
      </c>
      <c r="O857" t="e">
        <f t="shared" si="63"/>
        <v>#REF!</v>
      </c>
    </row>
    <row r="858" spans="1:15" x14ac:dyDescent="0.25">
      <c r="A858" s="2">
        <f t="shared" si="64"/>
        <v>857</v>
      </c>
      <c r="B858" s="81" t="s">
        <v>1852</v>
      </c>
      <c r="C858" t="s">
        <v>46</v>
      </c>
      <c r="D858" s="1" t="s">
        <v>296</v>
      </c>
      <c r="E858" s="166">
        <v>46022</v>
      </c>
      <c r="F858" s="166"/>
      <c r="G858" t="s">
        <v>1076</v>
      </c>
      <c r="H858" t="s">
        <v>1076</v>
      </c>
      <c r="I858" t="str">
        <f t="shared" si="65"/>
        <v>2025: Пермский городской округ, город Пермь: г. Пермь, ул. Новосибирская, д. 17</v>
      </c>
      <c r="J858" t="str">
        <f t="shared" si="66"/>
        <v>г. Пермь, ул. Новосибирская, д. 17: 2025: РФ</v>
      </c>
      <c r="K858" s="167" t="s">
        <v>1051</v>
      </c>
      <c r="L858" s="166" t="s">
        <v>2561</v>
      </c>
      <c r="M858" t="str">
        <f t="shared" si="67"/>
        <v>г. Пермь, ул. Новосибирская, д. 17: РФ</v>
      </c>
      <c r="N858" s="166" t="e">
        <f>VLOOKUP(M858,#REF!,2,0)</f>
        <v>#REF!</v>
      </c>
      <c r="O858" t="e">
        <f t="shared" si="63"/>
        <v>#REF!</v>
      </c>
    </row>
    <row r="859" spans="1:15" x14ac:dyDescent="0.25">
      <c r="A859" s="2">
        <f t="shared" si="64"/>
        <v>858</v>
      </c>
      <c r="B859" s="81" t="s">
        <v>1852</v>
      </c>
      <c r="C859" t="s">
        <v>147</v>
      </c>
      <c r="D859" s="1" t="s">
        <v>280</v>
      </c>
      <c r="E859" s="166">
        <v>46022</v>
      </c>
      <c r="F859" s="166"/>
      <c r="G859" t="s">
        <v>1076</v>
      </c>
      <c r="H859" t="s">
        <v>1076</v>
      </c>
      <c r="I859" t="str">
        <f t="shared" si="65"/>
        <v>2025: Пермский городской округ, город Пермь: г. Пермь, ул. Окулова, д. 31</v>
      </c>
      <c r="J859" t="str">
        <f t="shared" si="66"/>
        <v>г. Пермь, ул. Окулова, д. 31: 2025: Рфа</v>
      </c>
      <c r="K859" s="167" t="s">
        <v>1051</v>
      </c>
      <c r="L859" s="166" t="s">
        <v>2561</v>
      </c>
      <c r="M859" t="str">
        <f t="shared" si="67"/>
        <v>г. Пермь, ул. Окулова, д. 31: Рфа</v>
      </c>
      <c r="N859" s="166" t="e">
        <f>VLOOKUP(M859,#REF!,2,0)</f>
        <v>#REF!</v>
      </c>
      <c r="O859" t="e">
        <f t="shared" si="63"/>
        <v>#REF!</v>
      </c>
    </row>
    <row r="860" spans="1:15" x14ac:dyDescent="0.25">
      <c r="A860" s="2">
        <f t="shared" si="64"/>
        <v>859</v>
      </c>
      <c r="B860" s="81" t="s">
        <v>1852</v>
      </c>
      <c r="C860" t="s">
        <v>147</v>
      </c>
      <c r="D860" s="1" t="s">
        <v>149</v>
      </c>
      <c r="E860" s="166">
        <v>46022</v>
      </c>
      <c r="F860" s="166"/>
      <c r="G860" t="s">
        <v>1076</v>
      </c>
      <c r="H860" t="s">
        <v>1076</v>
      </c>
      <c r="I860" t="str">
        <f t="shared" si="65"/>
        <v>2025: Пермский городской округ, город Пермь: г. Пермь, ул. Окулова, д. 31</v>
      </c>
      <c r="J860" t="str">
        <f t="shared" si="66"/>
        <v>г. Пермь, ул. Окулова, д. 31: 2025: ГВС</v>
      </c>
      <c r="K860" s="167" t="s">
        <v>1051</v>
      </c>
      <c r="L860" s="166" t="s">
        <v>2561</v>
      </c>
      <c r="M860" t="str">
        <f t="shared" si="67"/>
        <v>г. Пермь, ул. Окулова, д. 31: ГВС</v>
      </c>
      <c r="N860" s="166" t="e">
        <f>VLOOKUP(M860,#REF!,2,0)</f>
        <v>#REF!</v>
      </c>
      <c r="O860" t="e">
        <f t="shared" si="63"/>
        <v>#REF!</v>
      </c>
    </row>
    <row r="861" spans="1:15" x14ac:dyDescent="0.25">
      <c r="A861" s="2">
        <f t="shared" si="64"/>
        <v>860</v>
      </c>
      <c r="B861" s="81" t="s">
        <v>1852</v>
      </c>
      <c r="C861" t="s">
        <v>515</v>
      </c>
      <c r="D861" s="1" t="s">
        <v>248</v>
      </c>
      <c r="E861" s="166">
        <v>46022</v>
      </c>
      <c r="F861" s="166"/>
      <c r="G861" t="s">
        <v>1076</v>
      </c>
      <c r="H861" t="s">
        <v>1076</v>
      </c>
      <c r="I861" t="str">
        <f t="shared" si="65"/>
        <v>2025: Пермский городской округ, город Пермь: г. Пермь, ул. Охотников, д. 27</v>
      </c>
      <c r="J861" t="str">
        <f t="shared" si="66"/>
        <v>г. Пермь, ул. Охотников, д. 27: 2025: РК</v>
      </c>
      <c r="K861" s="167" t="s">
        <v>1051</v>
      </c>
      <c r="L861" s="166" t="s">
        <v>2561</v>
      </c>
      <c r="M861" t="str">
        <f t="shared" si="67"/>
        <v>г. Пермь, ул. Охотников, д. 27: РК</v>
      </c>
      <c r="N861" s="166" t="e">
        <f>VLOOKUP(M861,#REF!,2,0)</f>
        <v>#REF!</v>
      </c>
      <c r="O861" t="e">
        <f t="shared" si="63"/>
        <v>#REF!</v>
      </c>
    </row>
    <row r="862" spans="1:15" x14ac:dyDescent="0.25">
      <c r="A862" s="2">
        <f t="shared" si="64"/>
        <v>861</v>
      </c>
      <c r="B862" s="81" t="s">
        <v>1852</v>
      </c>
      <c r="C862" t="s">
        <v>515</v>
      </c>
      <c r="D862" s="1" t="s">
        <v>280</v>
      </c>
      <c r="E862" s="166">
        <v>46022</v>
      </c>
      <c r="F862" s="166"/>
      <c r="G862" t="s">
        <v>1076</v>
      </c>
      <c r="H862" t="s">
        <v>1076</v>
      </c>
      <c r="I862" t="str">
        <f t="shared" si="65"/>
        <v>2025: Пермский городской округ, город Пермь: г. Пермь, ул. Охотников, д. 27</v>
      </c>
      <c r="J862" t="str">
        <f t="shared" si="66"/>
        <v>г. Пермь, ул. Охотников, д. 27: 2025: Рфа</v>
      </c>
      <c r="K862" s="167" t="s">
        <v>1051</v>
      </c>
      <c r="L862" s="166" t="s">
        <v>2561</v>
      </c>
      <c r="M862" t="str">
        <f t="shared" si="67"/>
        <v>г. Пермь, ул. Охотников, д. 27: Рфа</v>
      </c>
      <c r="N862" s="166" t="e">
        <f>VLOOKUP(M862,#REF!,2,0)</f>
        <v>#REF!</v>
      </c>
      <c r="O862" t="e">
        <f t="shared" si="63"/>
        <v>#REF!</v>
      </c>
    </row>
    <row r="863" spans="1:15" x14ac:dyDescent="0.25">
      <c r="A863" s="2">
        <f t="shared" si="64"/>
        <v>862</v>
      </c>
      <c r="B863" s="81" t="s">
        <v>1852</v>
      </c>
      <c r="C863" t="s">
        <v>516</v>
      </c>
      <c r="D863" s="1" t="s">
        <v>248</v>
      </c>
      <c r="E863" s="166">
        <v>46022</v>
      </c>
      <c r="F863" s="166"/>
      <c r="G863" t="s">
        <v>1076</v>
      </c>
      <c r="H863" t="s">
        <v>1076</v>
      </c>
      <c r="I863" t="str">
        <f t="shared" si="65"/>
        <v>2025: Пермский городской округ, город Пермь: г. Пермь, ул. Патриса Лумумбы, д. 11</v>
      </c>
      <c r="J863" t="str">
        <f t="shared" si="66"/>
        <v>г. Пермь, ул. Патриса Лумумбы, д. 11: 2025: РК</v>
      </c>
      <c r="K863" s="167" t="s">
        <v>1052</v>
      </c>
      <c r="L863" s="166" t="s">
        <v>2561</v>
      </c>
      <c r="M863" t="str">
        <f t="shared" si="67"/>
        <v>г. Пермь, ул. Патриса Лумумбы, д. 11: РК</v>
      </c>
      <c r="N863" s="166" t="e">
        <f>VLOOKUP(M863,#REF!,2,0)</f>
        <v>#REF!</v>
      </c>
      <c r="O863" t="e">
        <f t="shared" si="63"/>
        <v>#REF!</v>
      </c>
    </row>
    <row r="864" spans="1:15" x14ac:dyDescent="0.25">
      <c r="A864" s="2">
        <f t="shared" si="64"/>
        <v>863</v>
      </c>
      <c r="B864" s="81" t="s">
        <v>1852</v>
      </c>
      <c r="C864" t="s">
        <v>1587</v>
      </c>
      <c r="D864" s="1" t="s">
        <v>248</v>
      </c>
      <c r="E864" s="166">
        <v>46022</v>
      </c>
      <c r="F864" s="166">
        <v>46022</v>
      </c>
      <c r="G864" t="s">
        <v>1076</v>
      </c>
      <c r="H864" t="s">
        <v>1076</v>
      </c>
      <c r="I864" t="str">
        <f t="shared" si="65"/>
        <v>2025: Пермский городской округ, город Пермь: г. Пермь, ул. Пермская, д. 124</v>
      </c>
      <c r="J864" t="str">
        <f t="shared" si="66"/>
        <v>г. Пермь, ул. Пермская, д. 124: 2025: РК</v>
      </c>
      <c r="K864" s="167" t="s">
        <v>1052</v>
      </c>
      <c r="L864" s="166" t="s">
        <v>2561</v>
      </c>
      <c r="M864" t="str">
        <f t="shared" si="67"/>
        <v>г. Пермь, ул. Пермская, д. 124: РК</v>
      </c>
      <c r="N864" s="166" t="e">
        <f>VLOOKUP(M864,#REF!,2,0)</f>
        <v>#REF!</v>
      </c>
      <c r="O864" t="e">
        <f t="shared" si="63"/>
        <v>#REF!</v>
      </c>
    </row>
    <row r="865" spans="1:15" x14ac:dyDescent="0.25">
      <c r="A865" s="2">
        <f t="shared" si="64"/>
        <v>864</v>
      </c>
      <c r="B865" s="81" t="s">
        <v>1852</v>
      </c>
      <c r="C865" t="s">
        <v>475</v>
      </c>
      <c r="D865" s="1" t="s">
        <v>181</v>
      </c>
      <c r="E865" s="166">
        <v>46022</v>
      </c>
      <c r="F865" s="166"/>
      <c r="G865">
        <v>2</v>
      </c>
      <c r="H865">
        <v>0</v>
      </c>
      <c r="I865" t="str">
        <f t="shared" si="65"/>
        <v>2025: Пермский городской округ, город Пермь: г. Пермь, ул. Пермская, д. 126А</v>
      </c>
      <c r="J865" t="str">
        <f t="shared" si="66"/>
        <v>г. Пермь, ул. Пермская, д. 126А: 2025: РЛ</v>
      </c>
      <c r="K865" s="167" t="s">
        <v>1052</v>
      </c>
      <c r="L865" s="166" t="s">
        <v>2561</v>
      </c>
      <c r="M865" t="str">
        <f t="shared" si="67"/>
        <v>г. Пермь, ул. Пермская, д. 126А: РЛ</v>
      </c>
      <c r="N865" s="166" t="e">
        <f>VLOOKUP(M865,#REF!,2,0)</f>
        <v>#REF!</v>
      </c>
      <c r="O865" t="e">
        <f t="shared" si="63"/>
        <v>#REF!</v>
      </c>
    </row>
    <row r="866" spans="1:15" x14ac:dyDescent="0.25">
      <c r="A866" s="2">
        <f t="shared" si="64"/>
        <v>865</v>
      </c>
      <c r="B866" s="81" t="s">
        <v>1852</v>
      </c>
      <c r="C866" t="s">
        <v>473</v>
      </c>
      <c r="D866" s="1" t="s">
        <v>181</v>
      </c>
      <c r="E866" s="166">
        <v>46022</v>
      </c>
      <c r="F866" s="166"/>
      <c r="G866">
        <v>6</v>
      </c>
      <c r="H866">
        <v>0</v>
      </c>
      <c r="I866" t="str">
        <f t="shared" si="65"/>
        <v>2025: Пермский городской округ, город Пермь: г. Пермь, ул. Петропавловская, д. 119</v>
      </c>
      <c r="J866" t="str">
        <f t="shared" si="66"/>
        <v>г. Пермь, ул. Петропавловская, д. 119: 2025: РЛ</v>
      </c>
      <c r="K866" s="167" t="s">
        <v>1052</v>
      </c>
      <c r="L866" s="166" t="s">
        <v>2561</v>
      </c>
      <c r="M866" t="str">
        <f t="shared" si="67"/>
        <v>г. Пермь, ул. Петропавловская, д. 119: РЛ</v>
      </c>
      <c r="N866" s="166" t="e">
        <f>VLOOKUP(M866,#REF!,2,0)</f>
        <v>#REF!</v>
      </c>
      <c r="O866" t="e">
        <f t="shared" si="63"/>
        <v>#REF!</v>
      </c>
    </row>
    <row r="867" spans="1:15" x14ac:dyDescent="0.25">
      <c r="A867" s="2">
        <f t="shared" si="64"/>
        <v>866</v>
      </c>
      <c r="B867" s="81" t="s">
        <v>1852</v>
      </c>
      <c r="C867" t="s">
        <v>474</v>
      </c>
      <c r="D867" s="1" t="s">
        <v>181</v>
      </c>
      <c r="E867" s="166">
        <v>46022</v>
      </c>
      <c r="F867" s="166"/>
      <c r="G867">
        <v>1</v>
      </c>
      <c r="H867">
        <v>1</v>
      </c>
      <c r="I867" t="str">
        <f t="shared" si="65"/>
        <v>2025: Пермский городской округ, город Пермь: г. Пермь, ул. Петропавловская, д. 119А</v>
      </c>
      <c r="J867" t="str">
        <f t="shared" si="66"/>
        <v>г. Пермь, ул. Петропавловская, д. 119А: 2025: РЛ</v>
      </c>
      <c r="K867" s="167" t="s">
        <v>1052</v>
      </c>
      <c r="L867" s="166" t="s">
        <v>2561</v>
      </c>
      <c r="M867" t="str">
        <f t="shared" si="67"/>
        <v>г. Пермь, ул. Петропавловская, д. 119А: РЛ</v>
      </c>
      <c r="N867" s="166" t="e">
        <f>VLOOKUP(M867,#REF!,2,0)</f>
        <v>#REF!</v>
      </c>
      <c r="O867" t="e">
        <f t="shared" si="63"/>
        <v>#REF!</v>
      </c>
    </row>
    <row r="868" spans="1:15" x14ac:dyDescent="0.25">
      <c r="A868" s="2">
        <f t="shared" si="64"/>
        <v>867</v>
      </c>
      <c r="B868" s="81" t="s">
        <v>1852</v>
      </c>
      <c r="C868" t="s">
        <v>517</v>
      </c>
      <c r="D868" s="1" t="s">
        <v>248</v>
      </c>
      <c r="E868" s="166">
        <v>46022</v>
      </c>
      <c r="F868" s="166"/>
      <c r="G868" t="s">
        <v>1076</v>
      </c>
      <c r="H868" t="s">
        <v>1076</v>
      </c>
      <c r="I868" t="str">
        <f t="shared" si="65"/>
        <v>2025: Пермский городской округ, город Пермь: г. Пермь, ул. Петропавловская, д. 12</v>
      </c>
      <c r="J868" t="str">
        <f t="shared" si="66"/>
        <v>г. Пермь, ул. Петропавловская, д. 12: 2025: РК</v>
      </c>
      <c r="K868" s="167" t="s">
        <v>1052</v>
      </c>
      <c r="L868" s="166" t="s">
        <v>2561</v>
      </c>
      <c r="M868" t="str">
        <f t="shared" si="67"/>
        <v>г. Пермь, ул. Петропавловская, д. 12: РК</v>
      </c>
      <c r="N868" s="166" t="e">
        <f>VLOOKUP(M868,#REF!,2,0)</f>
        <v>#REF!</v>
      </c>
      <c r="O868" t="e">
        <f t="shared" si="63"/>
        <v>#REF!</v>
      </c>
    </row>
    <row r="869" spans="1:15" x14ac:dyDescent="0.25">
      <c r="A869" s="2">
        <f t="shared" si="64"/>
        <v>868</v>
      </c>
      <c r="B869" s="81" t="s">
        <v>1852</v>
      </c>
      <c r="C869" t="s">
        <v>1588</v>
      </c>
      <c r="D869" s="1" t="s">
        <v>144</v>
      </c>
      <c r="E869" s="166">
        <v>46022</v>
      </c>
      <c r="F869" s="166">
        <v>46022</v>
      </c>
      <c r="G869" t="s">
        <v>1076</v>
      </c>
      <c r="H869" t="s">
        <v>1076</v>
      </c>
      <c r="I869" t="str">
        <f t="shared" si="65"/>
        <v>2025: Пермский городской округ, город Пермь: г. Пермь, ул. Петропавловская, д. 19</v>
      </c>
      <c r="J869" t="str">
        <f t="shared" si="66"/>
        <v>г. Пермь, ул. Петропавловская, д. 19: 2025: ХВС</v>
      </c>
      <c r="K869" s="167" t="s">
        <v>1052</v>
      </c>
      <c r="L869" s="166" t="s">
        <v>2561</v>
      </c>
      <c r="M869" t="str">
        <f t="shared" si="67"/>
        <v>г. Пермь, ул. Петропавловская, д. 19: ХВС</v>
      </c>
      <c r="N869" s="166" t="e">
        <f>VLOOKUP(M869,#REF!,2,0)</f>
        <v>#REF!</v>
      </c>
      <c r="O869" t="e">
        <f t="shared" si="63"/>
        <v>#REF!</v>
      </c>
    </row>
    <row r="870" spans="1:15" x14ac:dyDescent="0.25">
      <c r="A870" s="2">
        <f t="shared" si="64"/>
        <v>869</v>
      </c>
      <c r="B870" s="81" t="s">
        <v>1852</v>
      </c>
      <c r="C870" t="s">
        <v>1588</v>
      </c>
      <c r="D870" s="1" t="s">
        <v>149</v>
      </c>
      <c r="E870" s="166">
        <v>46022</v>
      </c>
      <c r="F870" s="166">
        <v>46022</v>
      </c>
      <c r="G870" t="s">
        <v>1076</v>
      </c>
      <c r="H870" t="s">
        <v>1076</v>
      </c>
      <c r="I870" t="str">
        <f t="shared" si="65"/>
        <v>2025: Пермский городской округ, город Пермь: г. Пермь, ул. Петропавловская, д. 19</v>
      </c>
      <c r="J870" t="str">
        <f t="shared" si="66"/>
        <v>г. Пермь, ул. Петропавловская, д. 19: 2025: ГВС</v>
      </c>
      <c r="K870" s="167" t="s">
        <v>1052</v>
      </c>
      <c r="L870" s="166" t="s">
        <v>2561</v>
      </c>
      <c r="M870" t="str">
        <f t="shared" si="67"/>
        <v>г. Пермь, ул. Петропавловская, д. 19: ГВС</v>
      </c>
      <c r="N870" s="166" t="e">
        <f>VLOOKUP(M870,#REF!,2,0)</f>
        <v>#REF!</v>
      </c>
      <c r="O870" t="e">
        <f t="shared" si="63"/>
        <v>#REF!</v>
      </c>
    </row>
    <row r="871" spans="1:15" x14ac:dyDescent="0.25">
      <c r="A871" s="2">
        <f t="shared" si="64"/>
        <v>870</v>
      </c>
      <c r="B871" s="81" t="s">
        <v>1852</v>
      </c>
      <c r="C871" t="s">
        <v>518</v>
      </c>
      <c r="D871" s="1" t="s">
        <v>248</v>
      </c>
      <c r="E871" s="166">
        <v>46022</v>
      </c>
      <c r="F871" s="166"/>
      <c r="G871" t="s">
        <v>1076</v>
      </c>
      <c r="H871" t="s">
        <v>1076</v>
      </c>
      <c r="I871" t="str">
        <f t="shared" si="65"/>
        <v>2025: Пермский городской округ, город Пермь: г. Пермь, ул. Петропавловская, д. 60</v>
      </c>
      <c r="J871" t="str">
        <f t="shared" si="66"/>
        <v>г. Пермь, ул. Петропавловская, д. 60: 2025: РК</v>
      </c>
      <c r="K871" s="167" t="s">
        <v>1052</v>
      </c>
      <c r="L871" s="166" t="s">
        <v>2561</v>
      </c>
      <c r="M871" t="str">
        <f t="shared" si="67"/>
        <v>г. Пермь, ул. Петропавловская, д. 60: РК</v>
      </c>
      <c r="N871" s="166" t="e">
        <f>VLOOKUP(M871,#REF!,2,0)</f>
        <v>#REF!</v>
      </c>
      <c r="O871" t="e">
        <f t="shared" si="63"/>
        <v>#REF!</v>
      </c>
    </row>
    <row r="872" spans="1:15" x14ac:dyDescent="0.25">
      <c r="A872" s="2">
        <f t="shared" si="64"/>
        <v>871</v>
      </c>
      <c r="B872" s="81" t="s">
        <v>1852</v>
      </c>
      <c r="C872" t="s">
        <v>518</v>
      </c>
      <c r="D872" s="1" t="s">
        <v>280</v>
      </c>
      <c r="E872" s="166">
        <v>46022</v>
      </c>
      <c r="F872" s="166"/>
      <c r="G872" t="s">
        <v>1076</v>
      </c>
      <c r="H872" t="s">
        <v>1076</v>
      </c>
      <c r="I872" t="str">
        <f t="shared" si="65"/>
        <v>2025: Пермский городской округ, город Пермь: г. Пермь, ул. Петропавловская, д. 60</v>
      </c>
      <c r="J872" t="str">
        <f t="shared" si="66"/>
        <v>г. Пермь, ул. Петропавловская, д. 60: 2025: Рфа</v>
      </c>
      <c r="K872" s="167" t="s">
        <v>1052</v>
      </c>
      <c r="L872" s="166" t="s">
        <v>2561</v>
      </c>
      <c r="M872" t="str">
        <f t="shared" si="67"/>
        <v>г. Пермь, ул. Петропавловская, д. 60: Рфа</v>
      </c>
      <c r="N872" s="166" t="e">
        <f>VLOOKUP(M872,#REF!,2,0)</f>
        <v>#REF!</v>
      </c>
      <c r="O872" t="e">
        <f t="shared" si="63"/>
        <v>#REF!</v>
      </c>
    </row>
    <row r="873" spans="1:15" x14ac:dyDescent="0.25">
      <c r="A873" s="2">
        <f t="shared" si="64"/>
        <v>872</v>
      </c>
      <c r="B873" s="81" t="s">
        <v>1852</v>
      </c>
      <c r="C873" t="s">
        <v>518</v>
      </c>
      <c r="D873" s="1" t="s">
        <v>296</v>
      </c>
      <c r="E873" s="166">
        <v>46022</v>
      </c>
      <c r="F873" s="166"/>
      <c r="G873" t="s">
        <v>1076</v>
      </c>
      <c r="H873" t="s">
        <v>1076</v>
      </c>
      <c r="I873" t="str">
        <f t="shared" si="65"/>
        <v>2025: Пермский городской округ, город Пермь: г. Пермь, ул. Петропавловская, д. 60</v>
      </c>
      <c r="J873" t="str">
        <f t="shared" si="66"/>
        <v>г. Пермь, ул. Петропавловская, д. 60: 2025: РФ</v>
      </c>
      <c r="K873" s="167" t="s">
        <v>1052</v>
      </c>
      <c r="L873" s="166" t="s">
        <v>2561</v>
      </c>
      <c r="M873" t="str">
        <f t="shared" si="67"/>
        <v>г. Пермь, ул. Петропавловская, д. 60: РФ</v>
      </c>
      <c r="N873" s="166" t="e">
        <f>VLOOKUP(M873,#REF!,2,0)</f>
        <v>#REF!</v>
      </c>
      <c r="O873" t="e">
        <f t="shared" si="63"/>
        <v>#REF!</v>
      </c>
    </row>
    <row r="874" spans="1:15" x14ac:dyDescent="0.25">
      <c r="A874" s="2">
        <f t="shared" si="64"/>
        <v>873</v>
      </c>
      <c r="B874" s="81" t="s">
        <v>1852</v>
      </c>
      <c r="C874" t="s">
        <v>567</v>
      </c>
      <c r="D874" s="1" t="s">
        <v>296</v>
      </c>
      <c r="E874" s="166">
        <v>46022</v>
      </c>
      <c r="F874" s="166"/>
      <c r="G874" t="s">
        <v>1076</v>
      </c>
      <c r="H874" t="s">
        <v>1076</v>
      </c>
      <c r="I874" t="str">
        <f t="shared" si="65"/>
        <v>2025: Пермский городской округ, город Пермь: г. Пермь, ул. Подлесная, д. 17/1</v>
      </c>
      <c r="J874" t="str">
        <f t="shared" si="66"/>
        <v>г. Пермь, ул. Подлесная, д. 17/1: 2025: РФ</v>
      </c>
      <c r="K874" s="167" t="s">
        <v>1051</v>
      </c>
      <c r="L874" s="166" t="s">
        <v>2561</v>
      </c>
      <c r="M874" t="str">
        <f t="shared" si="67"/>
        <v>г. Пермь, ул. Подлесная, д. 17/1: РФ</v>
      </c>
      <c r="N874" s="166" t="e">
        <f>VLOOKUP(M874,#REF!,2,0)</f>
        <v>#REF!</v>
      </c>
      <c r="O874" t="e">
        <f t="shared" si="63"/>
        <v>#REF!</v>
      </c>
    </row>
    <row r="875" spans="1:15" x14ac:dyDescent="0.25">
      <c r="A875" s="2">
        <f t="shared" si="64"/>
        <v>874</v>
      </c>
      <c r="B875" s="81" t="s">
        <v>1852</v>
      </c>
      <c r="C875" t="s">
        <v>554</v>
      </c>
      <c r="D875" s="1" t="s">
        <v>280</v>
      </c>
      <c r="E875" s="166">
        <v>46022</v>
      </c>
      <c r="F875" s="166"/>
      <c r="G875" t="s">
        <v>1076</v>
      </c>
      <c r="H875" t="s">
        <v>1076</v>
      </c>
      <c r="I875" t="str">
        <f t="shared" si="65"/>
        <v>2025: Пермский городской округ, город Пермь: г. Пермь, ул. Попова, д. 27</v>
      </c>
      <c r="J875" t="str">
        <f t="shared" si="66"/>
        <v>г. Пермь, ул. Попова, д. 27: 2025: Рфа</v>
      </c>
      <c r="K875" s="167" t="s">
        <v>1052</v>
      </c>
      <c r="L875" s="166" t="s">
        <v>2561</v>
      </c>
      <c r="M875" t="str">
        <f t="shared" si="67"/>
        <v>г. Пермь, ул. Попова, д. 27: Рфа</v>
      </c>
      <c r="N875" s="166" t="e">
        <f>VLOOKUP(M875,#REF!,2,0)</f>
        <v>#REF!</v>
      </c>
      <c r="O875" t="e">
        <f t="shared" si="63"/>
        <v>#REF!</v>
      </c>
    </row>
    <row r="876" spans="1:15" x14ac:dyDescent="0.25">
      <c r="A876" s="2">
        <f t="shared" si="64"/>
        <v>875</v>
      </c>
      <c r="B876" s="81" t="s">
        <v>1852</v>
      </c>
      <c r="C876" t="s">
        <v>519</v>
      </c>
      <c r="D876" s="1" t="s">
        <v>248</v>
      </c>
      <c r="E876" s="166">
        <v>46022</v>
      </c>
      <c r="F876" s="166"/>
      <c r="G876" t="s">
        <v>1076</v>
      </c>
      <c r="H876" t="s">
        <v>1076</v>
      </c>
      <c r="I876" t="str">
        <f t="shared" si="65"/>
        <v>2025: Пермский городской округ, город Пермь: г. Пермь, ул. Рабочая, д. 3</v>
      </c>
      <c r="J876" t="str">
        <f t="shared" si="66"/>
        <v>г. Пермь, ул. Рабочая, д. 3: 2025: РК</v>
      </c>
      <c r="K876" s="167" t="s">
        <v>1052</v>
      </c>
      <c r="L876" s="166" t="s">
        <v>2561</v>
      </c>
      <c r="M876" t="str">
        <f t="shared" si="67"/>
        <v>г. Пермь, ул. Рабочая, д. 3: РК</v>
      </c>
      <c r="N876" s="166" t="e">
        <f>VLOOKUP(M876,#REF!,2,0)</f>
        <v>#REF!</v>
      </c>
      <c r="O876" t="e">
        <f t="shared" si="63"/>
        <v>#REF!</v>
      </c>
    </row>
    <row r="877" spans="1:15" x14ac:dyDescent="0.25">
      <c r="A877" s="2">
        <f t="shared" si="64"/>
        <v>876</v>
      </c>
      <c r="B877" s="81" t="s">
        <v>1852</v>
      </c>
      <c r="C877" t="s">
        <v>520</v>
      </c>
      <c r="D877" s="1" t="s">
        <v>248</v>
      </c>
      <c r="E877" s="166">
        <v>46022</v>
      </c>
      <c r="F877" s="166"/>
      <c r="G877" t="s">
        <v>1076</v>
      </c>
      <c r="H877" t="s">
        <v>1076</v>
      </c>
      <c r="I877" t="str">
        <f t="shared" si="65"/>
        <v>2025: Пермский городской округ, город Пермь: г. Пермь, ул. Семченко, д. 15</v>
      </c>
      <c r="J877" t="str">
        <f t="shared" si="66"/>
        <v>г. Пермь, ул. Семченко, д. 15: 2025: РК</v>
      </c>
      <c r="K877" s="167" t="s">
        <v>1051</v>
      </c>
      <c r="L877" s="166" t="s">
        <v>2561</v>
      </c>
      <c r="M877" t="str">
        <f t="shared" si="67"/>
        <v>г. Пермь, ул. Семченко, д. 15: РК</v>
      </c>
      <c r="N877" s="166" t="e">
        <f>VLOOKUP(M877,#REF!,2,0)</f>
        <v>#REF!</v>
      </c>
      <c r="O877" t="e">
        <f t="shared" si="63"/>
        <v>#REF!</v>
      </c>
    </row>
    <row r="878" spans="1:15" x14ac:dyDescent="0.25">
      <c r="A878" s="2">
        <f t="shared" si="64"/>
        <v>877</v>
      </c>
      <c r="B878" s="81" t="s">
        <v>1852</v>
      </c>
      <c r="C878" t="s">
        <v>399</v>
      </c>
      <c r="D878" s="1" t="s">
        <v>117</v>
      </c>
      <c r="E878" s="166">
        <v>46022</v>
      </c>
      <c r="F878" s="166"/>
      <c r="G878" t="s">
        <v>1076</v>
      </c>
      <c r="H878" t="s">
        <v>1076</v>
      </c>
      <c r="I878" t="str">
        <f t="shared" si="65"/>
        <v>2025: Пермский городской округ, город Пермь: г. Пермь, ул. Сибирская, д. 63</v>
      </c>
      <c r="J878" t="str">
        <f t="shared" si="66"/>
        <v>г. Пермь, ул. Сибирская, д. 63: 2025: ТЕП</v>
      </c>
      <c r="K878" s="167" t="s">
        <v>1051</v>
      </c>
      <c r="L878" s="166" t="s">
        <v>2561</v>
      </c>
      <c r="M878" t="str">
        <f t="shared" si="67"/>
        <v>г. Пермь, ул. Сибирская, д. 63: ТЕП</v>
      </c>
      <c r="N878" s="166" t="e">
        <f>VLOOKUP(M878,#REF!,2,0)</f>
        <v>#REF!</v>
      </c>
      <c r="O878" t="e">
        <f t="shared" si="63"/>
        <v>#REF!</v>
      </c>
    </row>
    <row r="879" spans="1:15" x14ac:dyDescent="0.25">
      <c r="A879" s="2">
        <f t="shared" si="64"/>
        <v>878</v>
      </c>
      <c r="B879" s="81" t="s">
        <v>1852</v>
      </c>
      <c r="C879" t="s">
        <v>399</v>
      </c>
      <c r="D879" s="1" t="s">
        <v>134</v>
      </c>
      <c r="E879" s="166">
        <v>46022</v>
      </c>
      <c r="F879" s="166"/>
      <c r="G879" t="s">
        <v>1076</v>
      </c>
      <c r="H879" t="s">
        <v>1076</v>
      </c>
      <c r="I879" t="str">
        <f t="shared" si="65"/>
        <v>2025: Пермский городской округ, город Пермь: г. Пермь, ул. Сибирская, д. 63</v>
      </c>
      <c r="J879" t="str">
        <f t="shared" si="66"/>
        <v>г. Пермь, ул. Сибирская, д. 63: 2025: ГАЗ</v>
      </c>
      <c r="K879" s="167" t="s">
        <v>1051</v>
      </c>
      <c r="L879" s="166" t="s">
        <v>2561</v>
      </c>
      <c r="M879" t="str">
        <f t="shared" si="67"/>
        <v>г. Пермь, ул. Сибирская, д. 63: ГАЗ</v>
      </c>
      <c r="N879" s="166" t="e">
        <f>VLOOKUP(M879,#REF!,2,0)</f>
        <v>#REF!</v>
      </c>
      <c r="O879" t="e">
        <f t="shared" si="63"/>
        <v>#REF!</v>
      </c>
    </row>
    <row r="880" spans="1:15" x14ac:dyDescent="0.25">
      <c r="A880" s="2">
        <f t="shared" si="64"/>
        <v>879</v>
      </c>
      <c r="B880" s="81" t="s">
        <v>1852</v>
      </c>
      <c r="C880" t="s">
        <v>399</v>
      </c>
      <c r="D880" s="1" t="s">
        <v>144</v>
      </c>
      <c r="E880" s="166">
        <v>46022</v>
      </c>
      <c r="F880" s="166"/>
      <c r="G880" t="s">
        <v>1076</v>
      </c>
      <c r="H880" t="s">
        <v>1076</v>
      </c>
      <c r="I880" t="str">
        <f t="shared" si="65"/>
        <v>2025: Пермский городской округ, город Пермь: г. Пермь, ул. Сибирская, д. 63</v>
      </c>
      <c r="J880" t="str">
        <f t="shared" si="66"/>
        <v>г. Пермь, ул. Сибирская, д. 63: 2025: ХВС</v>
      </c>
      <c r="K880" s="167" t="s">
        <v>1051</v>
      </c>
      <c r="L880" s="166" t="s">
        <v>2561</v>
      </c>
      <c r="M880" t="str">
        <f t="shared" si="67"/>
        <v>г. Пермь, ул. Сибирская, д. 63: ХВС</v>
      </c>
      <c r="N880" s="166" t="e">
        <f>VLOOKUP(M880,#REF!,2,0)</f>
        <v>#REF!</v>
      </c>
      <c r="O880" t="e">
        <f t="shared" si="63"/>
        <v>#REF!</v>
      </c>
    </row>
    <row r="881" spans="1:15" x14ac:dyDescent="0.25">
      <c r="A881" s="2">
        <f t="shared" si="64"/>
        <v>880</v>
      </c>
      <c r="B881" s="81" t="s">
        <v>1852</v>
      </c>
      <c r="C881" t="s">
        <v>399</v>
      </c>
      <c r="D881" s="1" t="s">
        <v>159</v>
      </c>
      <c r="E881" s="166">
        <v>46022</v>
      </c>
      <c r="F881" s="166"/>
      <c r="G881" t="s">
        <v>1076</v>
      </c>
      <c r="H881" t="s">
        <v>1076</v>
      </c>
      <c r="I881" t="str">
        <f t="shared" si="65"/>
        <v>2025: Пермский городской округ, город Пермь: г. Пермь, ул. Сибирская, д. 63</v>
      </c>
      <c r="J881" t="str">
        <f t="shared" si="66"/>
        <v>г. Пермь, ул. Сибирская, д. 63: 2025: ВОД</v>
      </c>
      <c r="K881" s="167" t="s">
        <v>1051</v>
      </c>
      <c r="L881" s="166" t="s">
        <v>2561</v>
      </c>
      <c r="M881" t="str">
        <f t="shared" si="67"/>
        <v>г. Пермь, ул. Сибирская, д. 63: ВОД</v>
      </c>
      <c r="N881" s="166" t="e">
        <f>VLOOKUP(M881,#REF!,2,0)</f>
        <v>#REF!</v>
      </c>
      <c r="O881" t="e">
        <f t="shared" si="63"/>
        <v>#REF!</v>
      </c>
    </row>
    <row r="882" spans="1:15" x14ac:dyDescent="0.25">
      <c r="A882" s="2">
        <f t="shared" si="64"/>
        <v>881</v>
      </c>
      <c r="B882" s="81" t="s">
        <v>1852</v>
      </c>
      <c r="C882" t="s">
        <v>399</v>
      </c>
      <c r="D882" s="1" t="s">
        <v>248</v>
      </c>
      <c r="E882" s="166">
        <v>46022</v>
      </c>
      <c r="F882" s="166"/>
      <c r="G882" t="s">
        <v>1076</v>
      </c>
      <c r="H882" t="s">
        <v>1076</v>
      </c>
      <c r="I882" t="str">
        <f t="shared" si="65"/>
        <v>2025: Пермский городской округ, город Пермь: г. Пермь, ул. Сибирская, д. 63</v>
      </c>
      <c r="J882" t="str">
        <f t="shared" si="66"/>
        <v>г. Пермь, ул. Сибирская, д. 63: 2025: РК</v>
      </c>
      <c r="K882" s="167" t="s">
        <v>1051</v>
      </c>
      <c r="L882" s="166" t="s">
        <v>2561</v>
      </c>
      <c r="M882" t="str">
        <f t="shared" si="67"/>
        <v>г. Пермь, ул. Сибирская, д. 63: РК</v>
      </c>
      <c r="N882" s="166" t="e">
        <f>VLOOKUP(M882,#REF!,2,0)</f>
        <v>#REF!</v>
      </c>
      <c r="O882" t="e">
        <f t="shared" si="63"/>
        <v>#REF!</v>
      </c>
    </row>
    <row r="883" spans="1:15" x14ac:dyDescent="0.25">
      <c r="A883" s="2">
        <f t="shared" si="64"/>
        <v>882</v>
      </c>
      <c r="B883" s="81" t="s">
        <v>1852</v>
      </c>
      <c r="C883" t="s">
        <v>399</v>
      </c>
      <c r="D883" s="1" t="s">
        <v>280</v>
      </c>
      <c r="E883" s="166">
        <v>46022</v>
      </c>
      <c r="F883" s="166"/>
      <c r="G883" t="s">
        <v>1076</v>
      </c>
      <c r="H883" t="s">
        <v>1076</v>
      </c>
      <c r="I883" t="str">
        <f t="shared" si="65"/>
        <v>2025: Пермский городской округ, город Пермь: г. Пермь, ул. Сибирская, д. 63</v>
      </c>
      <c r="J883" t="str">
        <f t="shared" si="66"/>
        <v>г. Пермь, ул. Сибирская, д. 63: 2025: Рфа</v>
      </c>
      <c r="K883" s="167" t="s">
        <v>1051</v>
      </c>
      <c r="L883" s="166" t="s">
        <v>2561</v>
      </c>
      <c r="M883" t="str">
        <f t="shared" si="67"/>
        <v>г. Пермь, ул. Сибирская, д. 63: Рфа</v>
      </c>
      <c r="N883" s="166" t="e">
        <f>VLOOKUP(M883,#REF!,2,0)</f>
        <v>#REF!</v>
      </c>
      <c r="O883" t="e">
        <f t="shared" si="63"/>
        <v>#REF!</v>
      </c>
    </row>
    <row r="884" spans="1:15" x14ac:dyDescent="0.25">
      <c r="A884" s="2">
        <f t="shared" si="64"/>
        <v>883</v>
      </c>
      <c r="B884" s="81" t="s">
        <v>1852</v>
      </c>
      <c r="C884" t="s">
        <v>444</v>
      </c>
      <c r="D884" s="1" t="s">
        <v>166</v>
      </c>
      <c r="E884" s="166">
        <v>46022</v>
      </c>
      <c r="F884" s="166"/>
      <c r="G884" t="s">
        <v>1076</v>
      </c>
      <c r="H884" t="s">
        <v>1076</v>
      </c>
      <c r="I884" t="str">
        <f t="shared" si="65"/>
        <v>2025: Пермский городской округ, город Пермь: г. Пермь, ул. Сивкова, д. 25</v>
      </c>
      <c r="J884" t="str">
        <f t="shared" si="66"/>
        <v>г. Пермь, ул. Сивкова, д. 25: 2025: РП</v>
      </c>
      <c r="K884" s="167" t="s">
        <v>1051</v>
      </c>
      <c r="L884" s="166" t="s">
        <v>2561</v>
      </c>
      <c r="M884" t="str">
        <f t="shared" si="67"/>
        <v>г. Пермь, ул. Сивкова, д. 25: РП</v>
      </c>
      <c r="N884" s="166" t="e">
        <f>VLOOKUP(M884,#REF!,2,0)</f>
        <v>#REF!</v>
      </c>
      <c r="O884" t="e">
        <f t="shared" si="63"/>
        <v>#REF!</v>
      </c>
    </row>
    <row r="885" spans="1:15" x14ac:dyDescent="0.25">
      <c r="A885" s="2">
        <f t="shared" si="64"/>
        <v>884</v>
      </c>
      <c r="B885" s="81" t="s">
        <v>1852</v>
      </c>
      <c r="C885" t="s">
        <v>476</v>
      </c>
      <c r="D885" s="1" t="s">
        <v>181</v>
      </c>
      <c r="E885" s="166">
        <v>46022</v>
      </c>
      <c r="F885" s="166"/>
      <c r="G885">
        <v>7</v>
      </c>
      <c r="H885">
        <v>0</v>
      </c>
      <c r="I885" t="str">
        <f t="shared" si="65"/>
        <v>2025: Пермский городской округ, город Пермь: г. Пермь, ул. Советская, д. 39А</v>
      </c>
      <c r="J885" t="str">
        <f t="shared" si="66"/>
        <v>г. Пермь, ул. Советская, д. 39А: 2025: РЛ</v>
      </c>
      <c r="K885" s="167" t="s">
        <v>1052</v>
      </c>
      <c r="L885" s="166" t="s">
        <v>2561</v>
      </c>
      <c r="M885" t="str">
        <f t="shared" si="67"/>
        <v>г. Пермь, ул. Советская, д. 39А: РЛ</v>
      </c>
      <c r="N885" s="166" t="e">
        <f>VLOOKUP(M885,#REF!,2,0)</f>
        <v>#REF!</v>
      </c>
      <c r="O885" t="e">
        <f t="shared" si="63"/>
        <v>#REF!</v>
      </c>
    </row>
    <row r="886" spans="1:15" x14ac:dyDescent="0.25">
      <c r="A886" s="2">
        <f t="shared" si="64"/>
        <v>885</v>
      </c>
      <c r="B886" s="81" t="s">
        <v>1852</v>
      </c>
      <c r="C886" t="s">
        <v>477</v>
      </c>
      <c r="D886" s="1" t="s">
        <v>181</v>
      </c>
      <c r="E886" s="166">
        <v>46022</v>
      </c>
      <c r="F886" s="166"/>
      <c r="G886">
        <v>2</v>
      </c>
      <c r="H886">
        <v>2</v>
      </c>
      <c r="I886" t="str">
        <f t="shared" si="65"/>
        <v>2025: Пермский городской округ, город Пермь: г. Пермь, ул. Солдатова, д. 10</v>
      </c>
      <c r="J886" t="str">
        <f t="shared" si="66"/>
        <v>г. Пермь, ул. Солдатова, д. 10: 2025: РЛ</v>
      </c>
      <c r="K886" s="167" t="s">
        <v>1051</v>
      </c>
      <c r="L886" s="166" t="s">
        <v>2561</v>
      </c>
      <c r="M886" t="str">
        <f t="shared" si="67"/>
        <v>г. Пермь, ул. Солдатова, д. 10: РЛ</v>
      </c>
      <c r="N886" s="166" t="e">
        <f>VLOOKUP(M886,#REF!,2,0)</f>
        <v>#REF!</v>
      </c>
      <c r="O886" t="e">
        <f t="shared" si="63"/>
        <v>#REF!</v>
      </c>
    </row>
    <row r="887" spans="1:15" x14ac:dyDescent="0.25">
      <c r="A887" s="2">
        <f t="shared" si="64"/>
        <v>886</v>
      </c>
      <c r="B887" s="81" t="s">
        <v>1852</v>
      </c>
      <c r="C887" t="s">
        <v>445</v>
      </c>
      <c r="D887" s="1" t="s">
        <v>166</v>
      </c>
      <c r="E887" s="166">
        <v>46022</v>
      </c>
      <c r="F887" s="166"/>
      <c r="G887" t="s">
        <v>1076</v>
      </c>
      <c r="H887" t="s">
        <v>1076</v>
      </c>
      <c r="I887" t="str">
        <f t="shared" si="65"/>
        <v>2025: Пермский городской округ, город Пермь: г. Пермь, ул. Соловьева, д. 15</v>
      </c>
      <c r="J887" t="str">
        <f t="shared" si="66"/>
        <v>г. Пермь, ул. Соловьева, д. 15: 2025: РП</v>
      </c>
      <c r="K887" s="167" t="s">
        <v>1051</v>
      </c>
      <c r="L887" s="166" t="s">
        <v>2561</v>
      </c>
      <c r="M887" t="str">
        <f t="shared" si="67"/>
        <v>г. Пермь, ул. Соловьева, д. 15: РП</v>
      </c>
      <c r="N887" s="166" t="e">
        <f>VLOOKUP(M887,#REF!,2,0)</f>
        <v>#REF!</v>
      </c>
      <c r="O887" t="e">
        <f t="shared" si="63"/>
        <v>#REF!</v>
      </c>
    </row>
    <row r="888" spans="1:15" x14ac:dyDescent="0.25">
      <c r="A888" s="2">
        <f t="shared" si="64"/>
        <v>887</v>
      </c>
      <c r="B888" s="81" t="s">
        <v>1852</v>
      </c>
      <c r="C888" t="s">
        <v>445</v>
      </c>
      <c r="D888" s="1" t="s">
        <v>280</v>
      </c>
      <c r="E888" s="166">
        <v>46022</v>
      </c>
      <c r="F888" s="166"/>
      <c r="G888" t="s">
        <v>1076</v>
      </c>
      <c r="H888" t="s">
        <v>1076</v>
      </c>
      <c r="I888" t="str">
        <f t="shared" si="65"/>
        <v>2025: Пермский городской округ, город Пермь: г. Пермь, ул. Соловьева, д. 15</v>
      </c>
      <c r="J888" t="str">
        <f t="shared" si="66"/>
        <v>г. Пермь, ул. Соловьева, д. 15: 2025: Рфа</v>
      </c>
      <c r="K888" s="167" t="s">
        <v>1051</v>
      </c>
      <c r="L888" s="166" t="s">
        <v>2561</v>
      </c>
      <c r="M888" t="str">
        <f t="shared" si="67"/>
        <v>г. Пермь, ул. Соловьева, д. 15: Рфа</v>
      </c>
      <c r="N888" s="166" t="e">
        <f>VLOOKUP(M888,#REF!,2,0)</f>
        <v>#REF!</v>
      </c>
      <c r="O888" t="e">
        <f t="shared" si="63"/>
        <v>#REF!</v>
      </c>
    </row>
    <row r="889" spans="1:15" x14ac:dyDescent="0.25">
      <c r="A889" s="2">
        <f t="shared" si="64"/>
        <v>888</v>
      </c>
      <c r="B889" s="81" t="s">
        <v>1852</v>
      </c>
      <c r="C889" t="s">
        <v>1068</v>
      </c>
      <c r="D889" s="1" t="s">
        <v>181</v>
      </c>
      <c r="E889" s="166">
        <v>46022</v>
      </c>
      <c r="F889" s="166"/>
      <c r="G889">
        <v>4</v>
      </c>
      <c r="H889">
        <v>0</v>
      </c>
      <c r="I889" t="str">
        <f t="shared" si="65"/>
        <v>2025: Пермский городской округ, город Пермь: г. Пермь, ул. Стахановская, д. 10А</v>
      </c>
      <c r="J889" t="str">
        <f t="shared" si="66"/>
        <v>г. Пермь, ул. Стахановская, д. 10А: 2025: РЛ</v>
      </c>
      <c r="K889" s="167" t="s">
        <v>1051</v>
      </c>
      <c r="L889" s="166" t="s">
        <v>2561</v>
      </c>
      <c r="M889" t="str">
        <f t="shared" si="67"/>
        <v>г. Пермь, ул. Стахановская, д. 10А: РЛ</v>
      </c>
      <c r="N889" s="166" t="e">
        <f>VLOOKUP(M889,#REF!,2,0)</f>
        <v>#REF!</v>
      </c>
      <c r="O889" t="e">
        <f t="shared" si="63"/>
        <v>#REF!</v>
      </c>
    </row>
    <row r="890" spans="1:15" x14ac:dyDescent="0.25">
      <c r="A890" s="2">
        <f t="shared" si="64"/>
        <v>889</v>
      </c>
      <c r="B890" s="81" t="s">
        <v>1852</v>
      </c>
      <c r="C890" t="s">
        <v>1599</v>
      </c>
      <c r="D890" s="1" t="s">
        <v>181</v>
      </c>
      <c r="E890" s="166">
        <v>46022</v>
      </c>
      <c r="F890" s="166">
        <v>46022</v>
      </c>
      <c r="G890">
        <v>3</v>
      </c>
      <c r="H890">
        <v>0</v>
      </c>
      <c r="I890" t="str">
        <f t="shared" si="65"/>
        <v>2025: Пермский городской округ, город Пермь: г. Пермь, ул. Строителей, д. 16А</v>
      </c>
      <c r="J890" t="str">
        <f t="shared" si="66"/>
        <v>г. Пермь, ул. Строителей, д. 16А: 2025: РЛ</v>
      </c>
      <c r="K890" s="167" t="s">
        <v>1052</v>
      </c>
      <c r="L890" s="166" t="s">
        <v>2561</v>
      </c>
      <c r="M890" t="str">
        <f t="shared" si="67"/>
        <v>г. Пермь, ул. Строителей, д. 16А: РЛ</v>
      </c>
      <c r="N890" s="166" t="e">
        <f>VLOOKUP(M890,#REF!,2,0)</f>
        <v>#REF!</v>
      </c>
      <c r="O890" t="e">
        <f t="shared" si="63"/>
        <v>#REF!</v>
      </c>
    </row>
    <row r="891" spans="1:15" x14ac:dyDescent="0.25">
      <c r="A891" s="2">
        <f t="shared" si="64"/>
        <v>890</v>
      </c>
      <c r="B891" s="81" t="s">
        <v>1852</v>
      </c>
      <c r="C891" t="s">
        <v>1600</v>
      </c>
      <c r="D891" s="1" t="s">
        <v>248</v>
      </c>
      <c r="E891" s="166">
        <v>46022</v>
      </c>
      <c r="F891" s="166">
        <v>46022</v>
      </c>
      <c r="G891" t="s">
        <v>1076</v>
      </c>
      <c r="H891" t="s">
        <v>1076</v>
      </c>
      <c r="I891" t="str">
        <f t="shared" si="65"/>
        <v>2025: Пермский городской округ, город Пермь: г. Пермь, ул. Студенческая, д. 1</v>
      </c>
      <c r="J891" t="str">
        <f t="shared" si="66"/>
        <v>г. Пермь, ул. Студенческая, д. 1: 2025: РК</v>
      </c>
      <c r="K891" s="167" t="s">
        <v>1052</v>
      </c>
      <c r="L891" s="166" t="s">
        <v>2561</v>
      </c>
      <c r="M891" t="str">
        <f t="shared" si="67"/>
        <v>г. Пермь, ул. Студенческая, д. 1: РК</v>
      </c>
      <c r="N891" s="166" t="e">
        <f>VLOOKUP(M891,#REF!,2,0)</f>
        <v>#REF!</v>
      </c>
      <c r="O891" t="e">
        <f t="shared" ref="O891:O954" si="68">E891=N891</f>
        <v>#REF!</v>
      </c>
    </row>
    <row r="892" spans="1:15" x14ac:dyDescent="0.25">
      <c r="A892" s="2">
        <f t="shared" si="64"/>
        <v>891</v>
      </c>
      <c r="B892" s="81" t="s">
        <v>1852</v>
      </c>
      <c r="C892" t="s">
        <v>400</v>
      </c>
      <c r="D892" s="1" t="s">
        <v>117</v>
      </c>
      <c r="E892" s="166">
        <v>46022</v>
      </c>
      <c r="F892" s="166"/>
      <c r="G892" t="s">
        <v>1076</v>
      </c>
      <c r="H892" t="s">
        <v>1076</v>
      </c>
      <c r="I892" t="str">
        <f t="shared" si="65"/>
        <v>2025: Пермский городской округ, город Пермь: г. Пермь, ул. Сухумская, д. 19</v>
      </c>
      <c r="J892" t="str">
        <f t="shared" si="66"/>
        <v>г. Пермь, ул. Сухумская, д. 19: 2025: ТЕП</v>
      </c>
      <c r="K892" s="167" t="s">
        <v>1052</v>
      </c>
      <c r="L892" s="166" t="s">
        <v>2561</v>
      </c>
      <c r="M892" t="str">
        <f t="shared" si="67"/>
        <v>г. Пермь, ул. Сухумская, д. 19: ТЕП</v>
      </c>
      <c r="N892" s="166" t="e">
        <f>VLOOKUP(M892,#REF!,2,0)</f>
        <v>#REF!</v>
      </c>
      <c r="O892" t="e">
        <f t="shared" si="68"/>
        <v>#REF!</v>
      </c>
    </row>
    <row r="893" spans="1:15" x14ac:dyDescent="0.25">
      <c r="A893" s="2">
        <f t="shared" si="64"/>
        <v>892</v>
      </c>
      <c r="B893" s="81" t="s">
        <v>1852</v>
      </c>
      <c r="C893" t="s">
        <v>400</v>
      </c>
      <c r="D893" s="1" t="s">
        <v>144</v>
      </c>
      <c r="E893" s="166">
        <v>46022</v>
      </c>
      <c r="F893" s="166"/>
      <c r="G893" t="s">
        <v>1076</v>
      </c>
      <c r="H893" t="s">
        <v>1076</v>
      </c>
      <c r="I893" t="str">
        <f t="shared" si="65"/>
        <v>2025: Пермский городской округ, город Пермь: г. Пермь, ул. Сухумская, д. 19</v>
      </c>
      <c r="J893" t="str">
        <f t="shared" si="66"/>
        <v>г. Пермь, ул. Сухумская, д. 19: 2025: ХВС</v>
      </c>
      <c r="K893" s="167" t="s">
        <v>1052</v>
      </c>
      <c r="L893" s="166" t="s">
        <v>2561</v>
      </c>
      <c r="M893" t="str">
        <f t="shared" si="67"/>
        <v>г. Пермь, ул. Сухумская, д. 19: ХВС</v>
      </c>
      <c r="N893" s="166" t="e">
        <f>VLOOKUP(M893,#REF!,2,0)</f>
        <v>#REF!</v>
      </c>
      <c r="O893" t="e">
        <f t="shared" si="68"/>
        <v>#REF!</v>
      </c>
    </row>
    <row r="894" spans="1:15" x14ac:dyDescent="0.25">
      <c r="A894" s="2">
        <f t="shared" si="64"/>
        <v>893</v>
      </c>
      <c r="B894" s="81" t="s">
        <v>1852</v>
      </c>
      <c r="C894" t="s">
        <v>400</v>
      </c>
      <c r="D894" s="1" t="s">
        <v>159</v>
      </c>
      <c r="E894" s="166">
        <v>46022</v>
      </c>
      <c r="F894" s="166"/>
      <c r="G894" t="s">
        <v>1076</v>
      </c>
      <c r="H894" t="s">
        <v>1076</v>
      </c>
      <c r="I894" t="str">
        <f t="shared" si="65"/>
        <v>2025: Пермский городской округ, город Пермь: г. Пермь, ул. Сухумская, д. 19</v>
      </c>
      <c r="J894" t="str">
        <f t="shared" si="66"/>
        <v>г. Пермь, ул. Сухумская, д. 19: 2025: ВОД</v>
      </c>
      <c r="K894" s="167" t="s">
        <v>1052</v>
      </c>
      <c r="L894" s="166" t="s">
        <v>2561</v>
      </c>
      <c r="M894" t="str">
        <f t="shared" si="67"/>
        <v>г. Пермь, ул. Сухумская, д. 19: ВОД</v>
      </c>
      <c r="N894" s="166" t="e">
        <f>VLOOKUP(M894,#REF!,2,0)</f>
        <v>#REF!</v>
      </c>
      <c r="O894" t="e">
        <f t="shared" si="68"/>
        <v>#REF!</v>
      </c>
    </row>
    <row r="895" spans="1:15" x14ac:dyDescent="0.25">
      <c r="A895" s="2">
        <f t="shared" si="64"/>
        <v>894</v>
      </c>
      <c r="B895" s="81" t="s">
        <v>1852</v>
      </c>
      <c r="C895" t="s">
        <v>400</v>
      </c>
      <c r="D895" s="1" t="s">
        <v>248</v>
      </c>
      <c r="E895" s="166">
        <v>46022</v>
      </c>
      <c r="F895" s="166"/>
      <c r="G895" t="s">
        <v>1076</v>
      </c>
      <c r="H895" t="s">
        <v>1076</v>
      </c>
      <c r="I895" t="str">
        <f t="shared" si="65"/>
        <v>2025: Пермский городской округ, город Пермь: г. Пермь, ул. Сухумская, д. 19</v>
      </c>
      <c r="J895" t="str">
        <f t="shared" si="66"/>
        <v>г. Пермь, ул. Сухумская, д. 19: 2025: РК</v>
      </c>
      <c r="K895" s="167" t="s">
        <v>1052</v>
      </c>
      <c r="L895" s="166" t="s">
        <v>2561</v>
      </c>
      <c r="M895" t="str">
        <f t="shared" si="67"/>
        <v>г. Пермь, ул. Сухумская, д. 19: РК</v>
      </c>
      <c r="N895" s="166" t="e">
        <f>VLOOKUP(M895,#REF!,2,0)</f>
        <v>#REF!</v>
      </c>
      <c r="O895" t="e">
        <f t="shared" si="68"/>
        <v>#REF!</v>
      </c>
    </row>
    <row r="896" spans="1:15" x14ac:dyDescent="0.25">
      <c r="A896" s="2">
        <f t="shared" si="64"/>
        <v>895</v>
      </c>
      <c r="B896" s="81" t="s">
        <v>1852</v>
      </c>
      <c r="C896" t="s">
        <v>478</v>
      </c>
      <c r="D896" s="1" t="s">
        <v>181</v>
      </c>
      <c r="E896" s="166">
        <v>46022</v>
      </c>
      <c r="F896" s="166"/>
      <c r="G896">
        <v>4</v>
      </c>
      <c r="H896">
        <v>0</v>
      </c>
      <c r="I896" t="str">
        <f t="shared" si="65"/>
        <v>2025: Пермский городской округ, город Пермь: г. Пермь, ул. Тбилисская, д. 25</v>
      </c>
      <c r="J896" t="str">
        <f t="shared" si="66"/>
        <v>г. Пермь, ул. Тбилисская, д. 25: 2025: РЛ</v>
      </c>
      <c r="K896" s="167" t="s">
        <v>1052</v>
      </c>
      <c r="L896" s="166" t="s">
        <v>2561</v>
      </c>
      <c r="M896" t="str">
        <f t="shared" si="67"/>
        <v>г. Пермь, ул. Тбилисская, д. 25: РЛ</v>
      </c>
      <c r="N896" s="166" t="e">
        <f>VLOOKUP(M896,#REF!,2,0)</f>
        <v>#REF!</v>
      </c>
      <c r="O896" t="e">
        <f t="shared" si="68"/>
        <v>#REF!</v>
      </c>
    </row>
    <row r="897" spans="1:15" x14ac:dyDescent="0.25">
      <c r="A897" s="2">
        <f t="shared" si="64"/>
        <v>896</v>
      </c>
      <c r="B897" s="81" t="s">
        <v>1852</v>
      </c>
      <c r="C897" t="s">
        <v>521</v>
      </c>
      <c r="D897" s="1" t="s">
        <v>248</v>
      </c>
      <c r="E897" s="166">
        <v>46022</v>
      </c>
      <c r="F897" s="166"/>
      <c r="G897" t="s">
        <v>1076</v>
      </c>
      <c r="H897" t="s">
        <v>1076</v>
      </c>
      <c r="I897" t="str">
        <f t="shared" si="65"/>
        <v>2025: Пермский городской округ, город Пермь: г. Пермь, ул. Тбилисская, д. 3</v>
      </c>
      <c r="J897" t="str">
        <f t="shared" si="66"/>
        <v>г. Пермь, ул. Тбилисская, д. 3: 2025: РК</v>
      </c>
      <c r="K897" s="167" t="s">
        <v>1051</v>
      </c>
      <c r="L897" s="166" t="s">
        <v>2561</v>
      </c>
      <c r="M897" t="str">
        <f t="shared" si="67"/>
        <v>г. Пермь, ул. Тбилисская, д. 3: РК</v>
      </c>
      <c r="N897" s="166" t="e">
        <f>VLOOKUP(M897,#REF!,2,0)</f>
        <v>#REF!</v>
      </c>
      <c r="O897" t="e">
        <f t="shared" si="68"/>
        <v>#REF!</v>
      </c>
    </row>
    <row r="898" spans="1:15" x14ac:dyDescent="0.25">
      <c r="A898" s="2">
        <f t="shared" ref="A898:A961" si="69">ROW()-1</f>
        <v>897</v>
      </c>
      <c r="B898" s="81" t="s">
        <v>1852</v>
      </c>
      <c r="C898" t="s">
        <v>522</v>
      </c>
      <c r="D898" s="1" t="s">
        <v>248</v>
      </c>
      <c r="E898" s="166">
        <v>46022</v>
      </c>
      <c r="F898" s="166"/>
      <c r="G898" t="s">
        <v>1076</v>
      </c>
      <c r="H898" t="s">
        <v>1076</v>
      </c>
      <c r="I898" t="str">
        <f t="shared" ref="I898:I961" si="70">IF(ISBLANK(E898),"",CONCATENATE(YEAR(E898),": ",B898,": ",C898,))</f>
        <v>2025: Пермский городской округ, город Пермь: г. Пермь, ул. Тбилисская, д. 9</v>
      </c>
      <c r="J898" t="str">
        <f t="shared" ref="J898:J961" si="71">IF(ISBLANK(E898),"",CONCATENATE(C898,": ",YEAR(E898),": ",D898))</f>
        <v>г. Пермь, ул. Тбилисская, д. 9: 2025: РК</v>
      </c>
      <c r="K898" s="167" t="s">
        <v>1051</v>
      </c>
      <c r="L898" s="166" t="s">
        <v>2561</v>
      </c>
      <c r="M898" t="str">
        <f t="shared" ref="M898:M961" si="72">IF(ISBLANK(D898),"",CONCATENATE(C898,": ",D898))</f>
        <v>г. Пермь, ул. Тбилисская, д. 9: РК</v>
      </c>
      <c r="N898" s="166" t="e">
        <f>VLOOKUP(M898,#REF!,2,0)</f>
        <v>#REF!</v>
      </c>
      <c r="O898" t="e">
        <f t="shared" si="68"/>
        <v>#REF!</v>
      </c>
    </row>
    <row r="899" spans="1:15" x14ac:dyDescent="0.25">
      <c r="A899" s="2">
        <f t="shared" si="69"/>
        <v>898</v>
      </c>
      <c r="B899" s="81" t="s">
        <v>1852</v>
      </c>
      <c r="C899" t="s">
        <v>1603</v>
      </c>
      <c r="D899" s="1" t="s">
        <v>181</v>
      </c>
      <c r="E899" s="166">
        <v>46022</v>
      </c>
      <c r="F899" s="166">
        <v>46022</v>
      </c>
      <c r="G899">
        <v>2</v>
      </c>
      <c r="H899">
        <v>0</v>
      </c>
      <c r="I899" t="str">
        <f t="shared" si="70"/>
        <v>2025: Пермский городской округ, город Пермь: г. Пермь, ул. Транспортная, д. 19</v>
      </c>
      <c r="J899" t="str">
        <f t="shared" si="71"/>
        <v>г. Пермь, ул. Транспортная, д. 19: 2025: РЛ</v>
      </c>
      <c r="K899" s="167" t="s">
        <v>1052</v>
      </c>
      <c r="L899" s="166" t="s">
        <v>2561</v>
      </c>
      <c r="M899" t="str">
        <f t="shared" si="72"/>
        <v>г. Пермь, ул. Транспортная, д. 19: РЛ</v>
      </c>
      <c r="N899" s="166" t="e">
        <f>VLOOKUP(M899,#REF!,2,0)</f>
        <v>#REF!</v>
      </c>
      <c r="O899" t="e">
        <f t="shared" si="68"/>
        <v>#REF!</v>
      </c>
    </row>
    <row r="900" spans="1:15" x14ac:dyDescent="0.25">
      <c r="A900" s="2">
        <f t="shared" si="69"/>
        <v>899</v>
      </c>
      <c r="B900" s="81" t="s">
        <v>1852</v>
      </c>
      <c r="C900" t="s">
        <v>401</v>
      </c>
      <c r="D900" s="1" t="s">
        <v>117</v>
      </c>
      <c r="E900" s="166">
        <v>46022</v>
      </c>
      <c r="F900" s="166"/>
      <c r="G900" t="s">
        <v>1076</v>
      </c>
      <c r="H900" t="s">
        <v>1076</v>
      </c>
      <c r="I900" t="str">
        <f t="shared" si="70"/>
        <v>2025: Пермский городской округ, город Пермь: г. Пермь, ул. Тургенева, д. 31</v>
      </c>
      <c r="J900" t="str">
        <f t="shared" si="71"/>
        <v>г. Пермь, ул. Тургенева, д. 31: 2025: ТЕП</v>
      </c>
      <c r="K900" s="167" t="s">
        <v>1052</v>
      </c>
      <c r="L900" s="166" t="s">
        <v>2561</v>
      </c>
      <c r="M900" t="str">
        <f t="shared" si="72"/>
        <v>г. Пермь, ул. Тургенева, д. 31: ТЕП</v>
      </c>
      <c r="N900" s="166" t="e">
        <f>VLOOKUP(M900,#REF!,2,0)</f>
        <v>#REF!</v>
      </c>
      <c r="O900" t="e">
        <f t="shared" si="68"/>
        <v>#REF!</v>
      </c>
    </row>
    <row r="901" spans="1:15" x14ac:dyDescent="0.25">
      <c r="A901" s="2">
        <f t="shared" si="69"/>
        <v>900</v>
      </c>
      <c r="B901" s="81" t="s">
        <v>1852</v>
      </c>
      <c r="C901" t="s">
        <v>401</v>
      </c>
      <c r="D901" s="1" t="s">
        <v>144</v>
      </c>
      <c r="E901" s="166">
        <v>46022</v>
      </c>
      <c r="F901" s="166"/>
      <c r="G901" t="s">
        <v>1076</v>
      </c>
      <c r="H901" t="s">
        <v>1076</v>
      </c>
      <c r="I901" t="str">
        <f t="shared" si="70"/>
        <v>2025: Пермский городской округ, город Пермь: г. Пермь, ул. Тургенева, д. 31</v>
      </c>
      <c r="J901" t="str">
        <f t="shared" si="71"/>
        <v>г. Пермь, ул. Тургенева, д. 31: 2025: ХВС</v>
      </c>
      <c r="K901" s="167" t="s">
        <v>1052</v>
      </c>
      <c r="L901" s="166" t="s">
        <v>2561</v>
      </c>
      <c r="M901" t="str">
        <f t="shared" si="72"/>
        <v>г. Пермь, ул. Тургенева, д. 31: ХВС</v>
      </c>
      <c r="N901" s="166" t="e">
        <f>VLOOKUP(M901,#REF!,2,0)</f>
        <v>#REF!</v>
      </c>
      <c r="O901" t="e">
        <f t="shared" si="68"/>
        <v>#REF!</v>
      </c>
    </row>
    <row r="902" spans="1:15" x14ac:dyDescent="0.25">
      <c r="A902" s="2">
        <f t="shared" si="69"/>
        <v>901</v>
      </c>
      <c r="B902" s="81" t="s">
        <v>1852</v>
      </c>
      <c r="C902" t="s">
        <v>401</v>
      </c>
      <c r="D902" s="1" t="s">
        <v>149</v>
      </c>
      <c r="E902" s="166">
        <v>46022</v>
      </c>
      <c r="F902" s="166"/>
      <c r="G902" t="s">
        <v>1076</v>
      </c>
      <c r="H902" t="s">
        <v>1076</v>
      </c>
      <c r="I902" t="str">
        <f t="shared" si="70"/>
        <v>2025: Пермский городской округ, город Пермь: г. Пермь, ул. Тургенева, д. 31</v>
      </c>
      <c r="J902" t="str">
        <f t="shared" si="71"/>
        <v>г. Пермь, ул. Тургенева, д. 31: 2025: ГВС</v>
      </c>
      <c r="K902" s="167" t="s">
        <v>1052</v>
      </c>
      <c r="L902" s="166" t="s">
        <v>2561</v>
      </c>
      <c r="M902" t="str">
        <f t="shared" si="72"/>
        <v>г. Пермь, ул. Тургенева, д. 31: ГВС</v>
      </c>
      <c r="N902" s="166" t="e">
        <f>VLOOKUP(M902,#REF!,2,0)</f>
        <v>#REF!</v>
      </c>
      <c r="O902" t="e">
        <f t="shared" si="68"/>
        <v>#REF!</v>
      </c>
    </row>
    <row r="903" spans="1:15" x14ac:dyDescent="0.25">
      <c r="A903" s="2">
        <f t="shared" si="69"/>
        <v>902</v>
      </c>
      <c r="B903" s="81" t="s">
        <v>1852</v>
      </c>
      <c r="C903" t="s">
        <v>401</v>
      </c>
      <c r="D903" s="1" t="s">
        <v>296</v>
      </c>
      <c r="E903" s="166">
        <v>46022</v>
      </c>
      <c r="F903" s="166"/>
      <c r="G903" t="s">
        <v>1076</v>
      </c>
      <c r="H903" t="s">
        <v>1076</v>
      </c>
      <c r="I903" t="str">
        <f t="shared" si="70"/>
        <v>2025: Пермский городской округ, город Пермь: г. Пермь, ул. Тургенева, д. 31</v>
      </c>
      <c r="J903" t="str">
        <f t="shared" si="71"/>
        <v>г. Пермь, ул. Тургенева, д. 31: 2025: РФ</v>
      </c>
      <c r="K903" s="167" t="s">
        <v>1052</v>
      </c>
      <c r="L903" s="166" t="s">
        <v>2561</v>
      </c>
      <c r="M903" t="str">
        <f t="shared" si="72"/>
        <v>г. Пермь, ул. Тургенева, д. 31: РФ</v>
      </c>
      <c r="N903" s="166" t="e">
        <f>VLOOKUP(M903,#REF!,2,0)</f>
        <v>#REF!</v>
      </c>
      <c r="O903" t="e">
        <f t="shared" si="68"/>
        <v>#REF!</v>
      </c>
    </row>
    <row r="904" spans="1:15" x14ac:dyDescent="0.25">
      <c r="A904" s="2">
        <f t="shared" si="69"/>
        <v>903</v>
      </c>
      <c r="B904" s="81" t="s">
        <v>1852</v>
      </c>
      <c r="C904" t="s">
        <v>479</v>
      </c>
      <c r="D904" s="1" t="s">
        <v>181</v>
      </c>
      <c r="E904" s="166">
        <v>46022</v>
      </c>
      <c r="F904" s="166"/>
      <c r="G904">
        <v>5</v>
      </c>
      <c r="H904">
        <v>5</v>
      </c>
      <c r="I904" t="str">
        <f t="shared" si="70"/>
        <v>2025: Пермский городской округ, город Пермь: г. Пермь, ул. Уинская, д. 6</v>
      </c>
      <c r="J904" t="str">
        <f t="shared" si="71"/>
        <v>г. Пермь, ул. Уинская, д. 6: 2025: РЛ</v>
      </c>
      <c r="K904" s="167" t="s">
        <v>1052</v>
      </c>
      <c r="L904" s="166" t="s">
        <v>2561</v>
      </c>
      <c r="M904" t="str">
        <f t="shared" si="72"/>
        <v>г. Пермь, ул. Уинская, д. 6: РЛ</v>
      </c>
      <c r="N904" s="166" t="e">
        <f>VLOOKUP(M904,#REF!,2,0)</f>
        <v>#REF!</v>
      </c>
      <c r="O904" t="e">
        <f t="shared" si="68"/>
        <v>#REF!</v>
      </c>
    </row>
    <row r="905" spans="1:15" x14ac:dyDescent="0.25">
      <c r="A905" s="2">
        <f t="shared" si="69"/>
        <v>904</v>
      </c>
      <c r="B905" s="81" t="s">
        <v>1852</v>
      </c>
      <c r="C905" t="s">
        <v>1611</v>
      </c>
      <c r="D905" s="1" t="s">
        <v>181</v>
      </c>
      <c r="E905" s="166">
        <v>46022</v>
      </c>
      <c r="F905" s="166">
        <v>46022</v>
      </c>
      <c r="G905">
        <v>1</v>
      </c>
      <c r="H905">
        <v>1</v>
      </c>
      <c r="I905" t="str">
        <f t="shared" si="70"/>
        <v>2025: Пермский городской округ, город Пермь: г. Пермь, ул. Уральская, д. 61А</v>
      </c>
      <c r="J905" t="str">
        <f t="shared" si="71"/>
        <v>г. Пермь, ул. Уральская, д. 61А: 2025: РЛ</v>
      </c>
      <c r="K905" s="167" t="s">
        <v>1052</v>
      </c>
      <c r="L905" s="166" t="s">
        <v>2561</v>
      </c>
      <c r="M905" t="str">
        <f t="shared" si="72"/>
        <v>г. Пермь, ул. Уральская, д. 61А: РЛ</v>
      </c>
      <c r="N905" s="166" t="e">
        <f>VLOOKUP(M905,#REF!,2,0)</f>
        <v>#REF!</v>
      </c>
      <c r="O905" t="e">
        <f t="shared" si="68"/>
        <v>#REF!</v>
      </c>
    </row>
    <row r="906" spans="1:15" x14ac:dyDescent="0.25">
      <c r="A906" s="2">
        <f t="shared" si="69"/>
        <v>905</v>
      </c>
      <c r="B906" s="81" t="s">
        <v>1852</v>
      </c>
      <c r="C906" t="s">
        <v>480</v>
      </c>
      <c r="D906" s="1" t="s">
        <v>181</v>
      </c>
      <c r="E906" s="166">
        <v>46022</v>
      </c>
      <c r="F906" s="166"/>
      <c r="G906">
        <v>2</v>
      </c>
      <c r="H906">
        <v>0</v>
      </c>
      <c r="I906" t="str">
        <f t="shared" si="70"/>
        <v>2025: Пермский городской округ, город Пермь: г. Пермь, ул. Уссурийская, д. 17</v>
      </c>
      <c r="J906" t="str">
        <f t="shared" si="71"/>
        <v>г. Пермь, ул. Уссурийская, д. 17: 2025: РЛ</v>
      </c>
      <c r="K906" s="167" t="s">
        <v>1052</v>
      </c>
      <c r="L906" s="166" t="s">
        <v>2561</v>
      </c>
      <c r="M906" t="str">
        <f t="shared" si="72"/>
        <v>г. Пермь, ул. Уссурийская, д. 17: РЛ</v>
      </c>
      <c r="N906" s="166" t="e">
        <f>VLOOKUP(M906,#REF!,2,0)</f>
        <v>#REF!</v>
      </c>
      <c r="O906" t="e">
        <f t="shared" si="68"/>
        <v>#REF!</v>
      </c>
    </row>
    <row r="907" spans="1:15" x14ac:dyDescent="0.25">
      <c r="A907" s="2">
        <f t="shared" si="69"/>
        <v>906</v>
      </c>
      <c r="B907" s="81" t="s">
        <v>1852</v>
      </c>
      <c r="C907" t="s">
        <v>1612</v>
      </c>
      <c r="D907" s="1" t="s">
        <v>181</v>
      </c>
      <c r="E907" s="166">
        <v>46022</v>
      </c>
      <c r="F907" s="166">
        <v>46022</v>
      </c>
      <c r="G907">
        <v>1</v>
      </c>
      <c r="H907">
        <v>0</v>
      </c>
      <c r="I907" t="str">
        <f t="shared" si="70"/>
        <v>2025: Пермский городской округ, город Пермь: г. Пермь, ул. Ушинского, д. 6</v>
      </c>
      <c r="J907" t="str">
        <f t="shared" si="71"/>
        <v>г. Пермь, ул. Ушинского, д. 6: 2025: РЛ</v>
      </c>
      <c r="K907" s="167" t="s">
        <v>1051</v>
      </c>
      <c r="L907" s="166" t="s">
        <v>2561</v>
      </c>
      <c r="M907" t="str">
        <f t="shared" si="72"/>
        <v>г. Пермь, ул. Ушинского, д. 6: РЛ</v>
      </c>
      <c r="N907" s="166" t="e">
        <f>VLOOKUP(M907,#REF!,2,0)</f>
        <v>#REF!</v>
      </c>
      <c r="O907" t="e">
        <f t="shared" si="68"/>
        <v>#REF!</v>
      </c>
    </row>
    <row r="908" spans="1:15" x14ac:dyDescent="0.25">
      <c r="A908" s="2">
        <f t="shared" si="69"/>
        <v>907</v>
      </c>
      <c r="B908" s="81" t="s">
        <v>1852</v>
      </c>
      <c r="C908" t="s">
        <v>402</v>
      </c>
      <c r="D908" s="1" t="s">
        <v>117</v>
      </c>
      <c r="E908" s="166">
        <v>46022</v>
      </c>
      <c r="F908" s="166"/>
      <c r="G908" t="s">
        <v>1076</v>
      </c>
      <c r="H908" t="s">
        <v>1076</v>
      </c>
      <c r="I908" t="str">
        <f t="shared" si="70"/>
        <v>2025: Пермский городской округ, город Пермь: г. Пермь, ул. Фадеева, д. 10</v>
      </c>
      <c r="J908" t="str">
        <f t="shared" si="71"/>
        <v>г. Пермь, ул. Фадеева, д. 10: 2025: ТЕП</v>
      </c>
      <c r="K908" s="167" t="s">
        <v>1051</v>
      </c>
      <c r="L908" s="166" t="s">
        <v>2561</v>
      </c>
      <c r="M908" t="str">
        <f t="shared" si="72"/>
        <v>г. Пермь, ул. Фадеева, д. 10: ТЕП</v>
      </c>
      <c r="N908" s="166" t="e">
        <f>VLOOKUP(M908,#REF!,2,0)</f>
        <v>#REF!</v>
      </c>
      <c r="O908" t="e">
        <f t="shared" si="68"/>
        <v>#REF!</v>
      </c>
    </row>
    <row r="909" spans="1:15" x14ac:dyDescent="0.25">
      <c r="A909" s="2">
        <f t="shared" si="69"/>
        <v>908</v>
      </c>
      <c r="B909" s="81" t="s">
        <v>1852</v>
      </c>
      <c r="C909" t="s">
        <v>355</v>
      </c>
      <c r="D909" s="1" t="s">
        <v>63</v>
      </c>
      <c r="E909" s="166">
        <v>46022</v>
      </c>
      <c r="F909" s="166"/>
      <c r="G909" t="s">
        <v>1076</v>
      </c>
      <c r="H909" t="s">
        <v>1076</v>
      </c>
      <c r="I909" t="str">
        <f t="shared" si="70"/>
        <v>2025: Пермский городской округ, город Пермь: г. Пермь, ул. Химградская, д. 5</v>
      </c>
      <c r="J909" t="str">
        <f t="shared" si="71"/>
        <v>г. Пермь, ул. Химградская, д. 5: 2025: ЭЛ</v>
      </c>
      <c r="K909" s="167" t="s">
        <v>1051</v>
      </c>
      <c r="L909" s="166" t="s">
        <v>2561</v>
      </c>
      <c r="M909" t="str">
        <f t="shared" si="72"/>
        <v>г. Пермь, ул. Химградская, д. 5: ЭЛ</v>
      </c>
      <c r="N909" s="166" t="e">
        <f>VLOOKUP(M909,#REF!,2,0)</f>
        <v>#REF!</v>
      </c>
      <c r="O909" t="e">
        <f t="shared" si="68"/>
        <v>#REF!</v>
      </c>
    </row>
    <row r="910" spans="1:15" x14ac:dyDescent="0.25">
      <c r="A910" s="2">
        <f t="shared" si="69"/>
        <v>909</v>
      </c>
      <c r="B910" s="81" t="s">
        <v>1852</v>
      </c>
      <c r="C910" t="s">
        <v>355</v>
      </c>
      <c r="D910" s="1" t="s">
        <v>144</v>
      </c>
      <c r="E910" s="166">
        <v>46022</v>
      </c>
      <c r="F910" s="166"/>
      <c r="G910" t="s">
        <v>1076</v>
      </c>
      <c r="H910" t="s">
        <v>1076</v>
      </c>
      <c r="I910" t="str">
        <f t="shared" si="70"/>
        <v>2025: Пермский городской округ, город Пермь: г. Пермь, ул. Химградская, д. 5</v>
      </c>
      <c r="J910" t="str">
        <f t="shared" si="71"/>
        <v>г. Пермь, ул. Химградская, д. 5: 2025: ХВС</v>
      </c>
      <c r="K910" s="167" t="s">
        <v>1051</v>
      </c>
      <c r="L910" s="166" t="s">
        <v>2561</v>
      </c>
      <c r="M910" t="str">
        <f t="shared" si="72"/>
        <v>г. Пермь, ул. Химградская, д. 5: ХВС</v>
      </c>
      <c r="N910" s="166" t="e">
        <f>VLOOKUP(M910,#REF!,2,0)</f>
        <v>#REF!</v>
      </c>
      <c r="O910" t="e">
        <f t="shared" si="68"/>
        <v>#REF!</v>
      </c>
    </row>
    <row r="911" spans="1:15" x14ac:dyDescent="0.25">
      <c r="A911" s="2">
        <f t="shared" si="69"/>
        <v>910</v>
      </c>
      <c r="B911" s="81" t="s">
        <v>1852</v>
      </c>
      <c r="C911" t="s">
        <v>355</v>
      </c>
      <c r="D911" s="1" t="s">
        <v>159</v>
      </c>
      <c r="E911" s="166">
        <v>46022</v>
      </c>
      <c r="F911" s="166"/>
      <c r="G911" t="s">
        <v>1076</v>
      </c>
      <c r="H911" t="s">
        <v>1076</v>
      </c>
      <c r="I911" t="str">
        <f t="shared" si="70"/>
        <v>2025: Пермский городской округ, город Пермь: г. Пермь, ул. Химградская, д. 5</v>
      </c>
      <c r="J911" t="str">
        <f t="shared" si="71"/>
        <v>г. Пермь, ул. Химградская, д. 5: 2025: ВОД</v>
      </c>
      <c r="K911" s="167" t="s">
        <v>1051</v>
      </c>
      <c r="L911" s="166" t="s">
        <v>2561</v>
      </c>
      <c r="M911" t="str">
        <f t="shared" si="72"/>
        <v>г. Пермь, ул. Химградская, д. 5: ВОД</v>
      </c>
      <c r="N911" s="166" t="e">
        <f>VLOOKUP(M911,#REF!,2,0)</f>
        <v>#REF!</v>
      </c>
      <c r="O911" t="e">
        <f t="shared" si="68"/>
        <v>#REF!</v>
      </c>
    </row>
    <row r="912" spans="1:15" x14ac:dyDescent="0.25">
      <c r="A912" s="2">
        <f t="shared" si="69"/>
        <v>911</v>
      </c>
      <c r="B912" s="81" t="s">
        <v>1852</v>
      </c>
      <c r="C912" t="s">
        <v>481</v>
      </c>
      <c r="D912" s="1" t="s">
        <v>181</v>
      </c>
      <c r="E912" s="166">
        <v>46022</v>
      </c>
      <c r="F912" s="166"/>
      <c r="G912">
        <v>1</v>
      </c>
      <c r="H912">
        <v>0</v>
      </c>
      <c r="I912" t="str">
        <f t="shared" si="70"/>
        <v>2025: Пермский городской округ, город Пермь: г. Пермь, ул. Чкалова, д. 2</v>
      </c>
      <c r="J912" t="str">
        <f t="shared" si="71"/>
        <v>г. Пермь, ул. Чкалова, д. 2: 2025: РЛ</v>
      </c>
      <c r="K912" s="167" t="s">
        <v>1052</v>
      </c>
      <c r="L912" s="166" t="s">
        <v>2561</v>
      </c>
      <c r="M912" t="str">
        <f t="shared" si="72"/>
        <v>г. Пермь, ул. Чкалова, д. 2: РЛ</v>
      </c>
      <c r="N912" s="166" t="e">
        <f>VLOOKUP(M912,#REF!,2,0)</f>
        <v>#REF!</v>
      </c>
      <c r="O912" t="e">
        <f t="shared" si="68"/>
        <v>#REF!</v>
      </c>
    </row>
    <row r="913" spans="1:15" x14ac:dyDescent="0.25">
      <c r="A913" s="2">
        <f t="shared" si="69"/>
        <v>912</v>
      </c>
      <c r="B913" s="81" t="s">
        <v>1852</v>
      </c>
      <c r="C913" t="s">
        <v>482</v>
      </c>
      <c r="D913" s="1" t="s">
        <v>181</v>
      </c>
      <c r="E913" s="166">
        <v>46022</v>
      </c>
      <c r="F913" s="166"/>
      <c r="G913">
        <v>1</v>
      </c>
      <c r="H913">
        <v>0</v>
      </c>
      <c r="I913" t="str">
        <f t="shared" si="70"/>
        <v>2025: Пермский городской округ, город Пермь: г. Пермь, ул. Чкалова, д. 4</v>
      </c>
      <c r="J913" t="str">
        <f t="shared" si="71"/>
        <v>г. Пермь, ул. Чкалова, д. 4: 2025: РЛ</v>
      </c>
      <c r="K913" s="167" t="s">
        <v>1052</v>
      </c>
      <c r="L913" s="166" t="s">
        <v>2561</v>
      </c>
      <c r="M913" t="str">
        <f t="shared" si="72"/>
        <v>г. Пермь, ул. Чкалова, д. 4: РЛ</v>
      </c>
      <c r="N913" s="166" t="e">
        <f>VLOOKUP(M913,#REF!,2,0)</f>
        <v>#REF!</v>
      </c>
      <c r="O913" t="e">
        <f t="shared" si="68"/>
        <v>#REF!</v>
      </c>
    </row>
    <row r="914" spans="1:15" x14ac:dyDescent="0.25">
      <c r="A914" s="2">
        <f t="shared" si="69"/>
        <v>913</v>
      </c>
      <c r="B914" s="81" t="s">
        <v>1852</v>
      </c>
      <c r="C914" t="s">
        <v>356</v>
      </c>
      <c r="D914" s="1" t="s">
        <v>63</v>
      </c>
      <c r="E914" s="166">
        <v>46022</v>
      </c>
      <c r="F914" s="166"/>
      <c r="G914" t="s">
        <v>1076</v>
      </c>
      <c r="H914" t="s">
        <v>1076</v>
      </c>
      <c r="I914" t="str">
        <f t="shared" si="70"/>
        <v>2025: Пермский городской округ, город Пермь: г. Пермь, ул. Чкалова, д. 48</v>
      </c>
      <c r="J914" t="str">
        <f t="shared" si="71"/>
        <v>г. Пермь, ул. Чкалова, д. 48: 2025: ЭЛ</v>
      </c>
      <c r="K914" s="167" t="s">
        <v>1051</v>
      </c>
      <c r="L914" s="166" t="s">
        <v>2561</v>
      </c>
      <c r="M914" t="str">
        <f t="shared" si="72"/>
        <v>г. Пермь, ул. Чкалова, д. 48: ЭЛ</v>
      </c>
      <c r="N914" s="166" t="e">
        <f>VLOOKUP(M914,#REF!,2,0)</f>
        <v>#REF!</v>
      </c>
      <c r="O914" t="e">
        <f t="shared" si="68"/>
        <v>#REF!</v>
      </c>
    </row>
    <row r="915" spans="1:15" x14ac:dyDescent="0.25">
      <c r="A915" s="2">
        <f t="shared" si="69"/>
        <v>914</v>
      </c>
      <c r="B915" s="81" t="s">
        <v>1852</v>
      </c>
      <c r="C915" t="s">
        <v>356</v>
      </c>
      <c r="D915" s="1" t="s">
        <v>117</v>
      </c>
      <c r="E915" s="166">
        <v>46022</v>
      </c>
      <c r="F915" s="166"/>
      <c r="G915" t="s">
        <v>1076</v>
      </c>
      <c r="H915" t="s">
        <v>1076</v>
      </c>
      <c r="I915" t="str">
        <f t="shared" si="70"/>
        <v>2025: Пермский городской округ, город Пермь: г. Пермь, ул. Чкалова, д. 48</v>
      </c>
      <c r="J915" t="str">
        <f t="shared" si="71"/>
        <v>г. Пермь, ул. Чкалова, д. 48: 2025: ТЕП</v>
      </c>
      <c r="K915" s="167" t="s">
        <v>1051</v>
      </c>
      <c r="L915" s="166" t="s">
        <v>2561</v>
      </c>
      <c r="M915" t="str">
        <f t="shared" si="72"/>
        <v>г. Пермь, ул. Чкалова, д. 48: ТЕП</v>
      </c>
      <c r="N915" s="166" t="e">
        <f>VLOOKUP(M915,#REF!,2,0)</f>
        <v>#REF!</v>
      </c>
      <c r="O915" t="e">
        <f t="shared" si="68"/>
        <v>#REF!</v>
      </c>
    </row>
    <row r="916" spans="1:15" x14ac:dyDescent="0.25">
      <c r="A916" s="2">
        <f t="shared" si="69"/>
        <v>915</v>
      </c>
      <c r="B916" s="81" t="s">
        <v>1852</v>
      </c>
      <c r="C916" t="s">
        <v>356</v>
      </c>
      <c r="D916" s="1" t="s">
        <v>144</v>
      </c>
      <c r="E916" s="166">
        <v>46022</v>
      </c>
      <c r="F916" s="166"/>
      <c r="G916" t="s">
        <v>1076</v>
      </c>
      <c r="H916" t="s">
        <v>1076</v>
      </c>
      <c r="I916" t="str">
        <f t="shared" si="70"/>
        <v>2025: Пермский городской округ, город Пермь: г. Пермь, ул. Чкалова, д. 48</v>
      </c>
      <c r="J916" t="str">
        <f t="shared" si="71"/>
        <v>г. Пермь, ул. Чкалова, д. 48: 2025: ХВС</v>
      </c>
      <c r="K916" s="167" t="s">
        <v>1051</v>
      </c>
      <c r="L916" s="166" t="s">
        <v>2561</v>
      </c>
      <c r="M916" t="str">
        <f t="shared" si="72"/>
        <v>г. Пермь, ул. Чкалова, д. 48: ХВС</v>
      </c>
      <c r="N916" s="166" t="e">
        <f>VLOOKUP(M916,#REF!,2,0)</f>
        <v>#REF!</v>
      </c>
      <c r="O916" t="e">
        <f t="shared" si="68"/>
        <v>#REF!</v>
      </c>
    </row>
    <row r="917" spans="1:15" x14ac:dyDescent="0.25">
      <c r="A917" s="2">
        <f t="shared" si="69"/>
        <v>916</v>
      </c>
      <c r="B917" s="81" t="s">
        <v>1852</v>
      </c>
      <c r="C917" t="s">
        <v>356</v>
      </c>
      <c r="D917" s="1" t="s">
        <v>149</v>
      </c>
      <c r="E917" s="166">
        <v>46022</v>
      </c>
      <c r="F917" s="166"/>
      <c r="G917" t="s">
        <v>1076</v>
      </c>
      <c r="H917" t="s">
        <v>1076</v>
      </c>
      <c r="I917" t="str">
        <f t="shared" si="70"/>
        <v>2025: Пермский городской округ, город Пермь: г. Пермь, ул. Чкалова, д. 48</v>
      </c>
      <c r="J917" t="str">
        <f t="shared" si="71"/>
        <v>г. Пермь, ул. Чкалова, д. 48: 2025: ГВС</v>
      </c>
      <c r="K917" s="167" t="s">
        <v>1051</v>
      </c>
      <c r="L917" s="166" t="s">
        <v>2561</v>
      </c>
      <c r="M917" t="str">
        <f t="shared" si="72"/>
        <v>г. Пермь, ул. Чкалова, д. 48: ГВС</v>
      </c>
      <c r="N917" s="166" t="e">
        <f>VLOOKUP(M917,#REF!,2,0)</f>
        <v>#REF!</v>
      </c>
      <c r="O917" t="e">
        <f t="shared" si="68"/>
        <v>#REF!</v>
      </c>
    </row>
    <row r="918" spans="1:15" x14ac:dyDescent="0.25">
      <c r="A918" s="2">
        <f t="shared" si="69"/>
        <v>917</v>
      </c>
      <c r="B918" s="81" t="s">
        <v>1852</v>
      </c>
      <c r="C918" t="s">
        <v>356</v>
      </c>
      <c r="D918" s="1" t="s">
        <v>159</v>
      </c>
      <c r="E918" s="166">
        <v>46022</v>
      </c>
      <c r="F918" s="166"/>
      <c r="G918" t="s">
        <v>1076</v>
      </c>
      <c r="H918" t="s">
        <v>1076</v>
      </c>
      <c r="I918" t="str">
        <f t="shared" si="70"/>
        <v>2025: Пермский городской округ, город Пермь: г. Пермь, ул. Чкалова, д. 48</v>
      </c>
      <c r="J918" t="str">
        <f t="shared" si="71"/>
        <v>г. Пермь, ул. Чкалова, д. 48: 2025: ВОД</v>
      </c>
      <c r="K918" s="167" t="s">
        <v>1051</v>
      </c>
      <c r="L918" s="166" t="s">
        <v>2561</v>
      </c>
      <c r="M918" t="str">
        <f t="shared" si="72"/>
        <v>г. Пермь, ул. Чкалова, д. 48: ВОД</v>
      </c>
      <c r="N918" s="166" t="e">
        <f>VLOOKUP(M918,#REF!,2,0)</f>
        <v>#REF!</v>
      </c>
      <c r="O918" t="e">
        <f t="shared" si="68"/>
        <v>#REF!</v>
      </c>
    </row>
    <row r="919" spans="1:15" x14ac:dyDescent="0.25">
      <c r="A919" s="2">
        <f t="shared" si="69"/>
        <v>918</v>
      </c>
      <c r="B919" s="81" t="s">
        <v>1852</v>
      </c>
      <c r="C919" t="s">
        <v>483</v>
      </c>
      <c r="D919" s="1" t="s">
        <v>181</v>
      </c>
      <c r="E919" s="166">
        <v>46022</v>
      </c>
      <c r="F919" s="166"/>
      <c r="G919">
        <v>1</v>
      </c>
      <c r="H919">
        <v>0</v>
      </c>
      <c r="I919" t="str">
        <f t="shared" si="70"/>
        <v>2025: Пермский городской округ, город Пермь: г. Пермь, ул. Чкалова, д. 6</v>
      </c>
      <c r="J919" t="str">
        <f t="shared" si="71"/>
        <v>г. Пермь, ул. Чкалова, д. 6: 2025: РЛ</v>
      </c>
      <c r="K919" s="167" t="s">
        <v>1052</v>
      </c>
      <c r="L919" s="166" t="s">
        <v>2561</v>
      </c>
      <c r="M919" t="str">
        <f t="shared" si="72"/>
        <v>г. Пермь, ул. Чкалова, д. 6: РЛ</v>
      </c>
      <c r="N919" s="166" t="e">
        <f>VLOOKUP(M919,#REF!,2,0)</f>
        <v>#REF!</v>
      </c>
      <c r="O919" t="e">
        <f t="shared" si="68"/>
        <v>#REF!</v>
      </c>
    </row>
    <row r="920" spans="1:15" x14ac:dyDescent="0.25">
      <c r="A920" s="2">
        <f t="shared" si="69"/>
        <v>919</v>
      </c>
      <c r="B920" s="81" t="s">
        <v>1852</v>
      </c>
      <c r="C920" t="s">
        <v>484</v>
      </c>
      <c r="D920" s="1" t="s">
        <v>181</v>
      </c>
      <c r="E920" s="166">
        <v>46022</v>
      </c>
      <c r="F920" s="166"/>
      <c r="G920">
        <v>1</v>
      </c>
      <c r="H920">
        <v>0</v>
      </c>
      <c r="I920" t="str">
        <f t="shared" si="70"/>
        <v>2025: Пермский городской округ, город Пермь: г. Пермь, ул. Чкалова, д. 8</v>
      </c>
      <c r="J920" t="str">
        <f t="shared" si="71"/>
        <v>г. Пермь, ул. Чкалова, д. 8: 2025: РЛ</v>
      </c>
      <c r="K920" s="167" t="s">
        <v>1052</v>
      </c>
      <c r="L920" s="166" t="s">
        <v>2561</v>
      </c>
      <c r="M920" t="str">
        <f t="shared" si="72"/>
        <v>г. Пермь, ул. Чкалова, д. 8: РЛ</v>
      </c>
      <c r="N920" s="166" t="e">
        <f>VLOOKUP(M920,#REF!,2,0)</f>
        <v>#REF!</v>
      </c>
      <c r="O920" t="e">
        <f t="shared" si="68"/>
        <v>#REF!</v>
      </c>
    </row>
    <row r="921" spans="1:15" x14ac:dyDescent="0.25">
      <c r="A921" s="2">
        <f t="shared" si="69"/>
        <v>920</v>
      </c>
      <c r="B921" s="81" t="s">
        <v>1852</v>
      </c>
      <c r="C921" t="s">
        <v>555</v>
      </c>
      <c r="D921" s="1" t="s">
        <v>280</v>
      </c>
      <c r="E921" s="166">
        <v>46022</v>
      </c>
      <c r="F921" s="166"/>
      <c r="G921" t="s">
        <v>1076</v>
      </c>
      <c r="H921" t="s">
        <v>1076</v>
      </c>
      <c r="I921" t="str">
        <f t="shared" si="70"/>
        <v>2025: Пермский городской округ, город Пермь: г. Пермь, ул. Шишкина, д. 6</v>
      </c>
      <c r="J921" t="str">
        <f t="shared" si="71"/>
        <v>г. Пермь, ул. Шишкина, д. 6: 2025: Рфа</v>
      </c>
      <c r="K921" s="167" t="s">
        <v>1051</v>
      </c>
      <c r="L921" s="166" t="s">
        <v>2561</v>
      </c>
      <c r="M921" t="str">
        <f t="shared" si="72"/>
        <v>г. Пермь, ул. Шишкина, д. 6: Рфа</v>
      </c>
      <c r="N921" s="166" t="e">
        <f>VLOOKUP(M921,#REF!,2,0)</f>
        <v>#REF!</v>
      </c>
      <c r="O921" t="e">
        <f t="shared" si="68"/>
        <v>#REF!</v>
      </c>
    </row>
    <row r="922" spans="1:15" x14ac:dyDescent="0.25">
      <c r="A922" s="2">
        <f t="shared" si="69"/>
        <v>921</v>
      </c>
      <c r="B922" s="81" t="s">
        <v>1852</v>
      </c>
      <c r="C922" t="s">
        <v>555</v>
      </c>
      <c r="D922" s="1" t="s">
        <v>296</v>
      </c>
      <c r="E922" s="166">
        <v>46022</v>
      </c>
      <c r="F922" s="166"/>
      <c r="G922" t="s">
        <v>1076</v>
      </c>
      <c r="H922" t="s">
        <v>1076</v>
      </c>
      <c r="I922" t="str">
        <f t="shared" si="70"/>
        <v>2025: Пермский городской округ, город Пермь: г. Пермь, ул. Шишкина, д. 6</v>
      </c>
      <c r="J922" t="str">
        <f t="shared" si="71"/>
        <v>г. Пермь, ул. Шишкина, д. 6: 2025: РФ</v>
      </c>
      <c r="K922" s="167" t="s">
        <v>1051</v>
      </c>
      <c r="L922" s="166" t="s">
        <v>2561</v>
      </c>
      <c r="M922" t="str">
        <f t="shared" si="72"/>
        <v>г. Пермь, ул. Шишкина, д. 6: РФ</v>
      </c>
      <c r="N922" s="166" t="e">
        <f>VLOOKUP(M922,#REF!,2,0)</f>
        <v>#REF!</v>
      </c>
      <c r="O922" t="e">
        <f t="shared" si="68"/>
        <v>#REF!</v>
      </c>
    </row>
    <row r="923" spans="1:15" x14ac:dyDescent="0.25">
      <c r="A923" s="2">
        <f t="shared" si="69"/>
        <v>922</v>
      </c>
      <c r="B923" s="81" t="s">
        <v>1852</v>
      </c>
      <c r="C923" t="s">
        <v>1630</v>
      </c>
      <c r="D923" s="1" t="s">
        <v>181</v>
      </c>
      <c r="E923" s="166">
        <v>46022</v>
      </c>
      <c r="F923" s="166">
        <v>46022</v>
      </c>
      <c r="G923">
        <v>9</v>
      </c>
      <c r="H923">
        <v>2</v>
      </c>
      <c r="I923" t="str">
        <f t="shared" si="70"/>
        <v>2025: Пермский городской округ, город Пермь: г. Пермь, ул. Юрша, д. 60</v>
      </c>
      <c r="J923" t="str">
        <f t="shared" si="71"/>
        <v>г. Пермь, ул. Юрша, д. 60: 2025: РЛ</v>
      </c>
      <c r="K923" s="167" t="s">
        <v>1052</v>
      </c>
      <c r="L923" s="166" t="s">
        <v>2561</v>
      </c>
      <c r="M923" t="str">
        <f t="shared" si="72"/>
        <v>г. Пермь, ул. Юрша, д. 60: РЛ</v>
      </c>
      <c r="N923" s="166" t="e">
        <f>VLOOKUP(M923,#REF!,2,0)</f>
        <v>#REF!</v>
      </c>
      <c r="O923" t="e">
        <f t="shared" si="68"/>
        <v>#REF!</v>
      </c>
    </row>
    <row r="924" spans="1:15" x14ac:dyDescent="0.25">
      <c r="A924" s="2">
        <f t="shared" si="69"/>
        <v>923</v>
      </c>
      <c r="B924" s="81" t="s">
        <v>1852</v>
      </c>
      <c r="C924" t="s">
        <v>485</v>
      </c>
      <c r="D924" s="1" t="s">
        <v>181</v>
      </c>
      <c r="E924" s="166">
        <v>46022</v>
      </c>
      <c r="F924" s="166"/>
      <c r="G924">
        <v>2</v>
      </c>
      <c r="H924">
        <v>0</v>
      </c>
      <c r="I924" t="str">
        <f t="shared" si="70"/>
        <v>2025: Пермский городской округ, город Пермь: г. Пермь, ул. Яблочкова, д. 33</v>
      </c>
      <c r="J924" t="str">
        <f t="shared" si="71"/>
        <v>г. Пермь, ул. Яблочкова, д. 33: 2025: РЛ</v>
      </c>
      <c r="K924" s="167" t="s">
        <v>1052</v>
      </c>
      <c r="L924" s="166" t="s">
        <v>2561</v>
      </c>
      <c r="M924" t="str">
        <f t="shared" si="72"/>
        <v>г. Пермь, ул. Яблочкова, д. 33: РЛ</v>
      </c>
      <c r="N924" s="166" t="e">
        <f>VLOOKUP(M924,#REF!,2,0)</f>
        <v>#REF!</v>
      </c>
      <c r="O924" t="e">
        <f t="shared" si="68"/>
        <v>#REF!</v>
      </c>
    </row>
    <row r="925" spans="1:15" x14ac:dyDescent="0.25">
      <c r="A925" s="2">
        <f t="shared" si="69"/>
        <v>924</v>
      </c>
      <c r="B925" s="81" t="s">
        <v>1843</v>
      </c>
      <c r="C925" t="s">
        <v>253</v>
      </c>
      <c r="D925" s="1" t="s">
        <v>280</v>
      </c>
      <c r="E925" s="166">
        <v>46022</v>
      </c>
      <c r="F925" s="166"/>
      <c r="G925" t="s">
        <v>1076</v>
      </c>
      <c r="H925" t="s">
        <v>1076</v>
      </c>
      <c r="I925" t="str">
        <f t="shared" si="70"/>
        <v>2025: Губахинский муниципальный округ Пермского края: г. Губаха, пр-т Ленина, д. 11</v>
      </c>
      <c r="J925" t="str">
        <f t="shared" si="71"/>
        <v>г. Губаха, пр-т Ленина, д. 11: 2025: Рфа</v>
      </c>
      <c r="K925" s="167" t="s">
        <v>1051</v>
      </c>
      <c r="L925" s="166" t="s">
        <v>2561</v>
      </c>
      <c r="M925" t="str">
        <f t="shared" si="72"/>
        <v>г. Губаха, пр-т Ленина, д. 11: Рфа</v>
      </c>
      <c r="N925" s="166" t="e">
        <f>VLOOKUP(M925,#REF!,2,0)</f>
        <v>#REF!</v>
      </c>
      <c r="O925" t="e">
        <f t="shared" si="68"/>
        <v>#REF!</v>
      </c>
    </row>
    <row r="926" spans="1:15" x14ac:dyDescent="0.25">
      <c r="A926" s="2">
        <f t="shared" si="69"/>
        <v>925</v>
      </c>
      <c r="B926" s="81" t="s">
        <v>1843</v>
      </c>
      <c r="C926" t="s">
        <v>73</v>
      </c>
      <c r="D926" s="1" t="s">
        <v>117</v>
      </c>
      <c r="E926" s="166">
        <v>46022</v>
      </c>
      <c r="F926" s="166">
        <v>45657</v>
      </c>
      <c r="G926" t="s">
        <v>1076</v>
      </c>
      <c r="H926" t="s">
        <v>1076</v>
      </c>
      <c r="I926" t="str">
        <f t="shared" si="70"/>
        <v>2025: Губахинский муниципальный округ Пермского края: г. Губаха, пр-т Ленина, д. 19</v>
      </c>
      <c r="J926" t="str">
        <f t="shared" si="71"/>
        <v>г. Губаха, пр-т Ленина, д. 19: 2025: ТЕП</v>
      </c>
      <c r="K926" s="167" t="s">
        <v>1051</v>
      </c>
      <c r="L926" s="166" t="s">
        <v>2561</v>
      </c>
      <c r="M926" t="str">
        <f t="shared" si="72"/>
        <v>г. Губаха, пр-т Ленина, д. 19: ТЕП</v>
      </c>
      <c r="N926" s="166" t="e">
        <f>VLOOKUP(M926,#REF!,2,0)</f>
        <v>#REF!</v>
      </c>
      <c r="O926" t="e">
        <f t="shared" si="68"/>
        <v>#REF!</v>
      </c>
    </row>
    <row r="927" spans="1:15" x14ac:dyDescent="0.25">
      <c r="A927" s="2">
        <f t="shared" si="69"/>
        <v>926</v>
      </c>
      <c r="B927" s="81" t="s">
        <v>1843</v>
      </c>
      <c r="C927" t="s">
        <v>74</v>
      </c>
      <c r="D927" s="1" t="s">
        <v>117</v>
      </c>
      <c r="E927" s="166">
        <v>46022</v>
      </c>
      <c r="F927" s="166">
        <v>45657</v>
      </c>
      <c r="G927" t="s">
        <v>1076</v>
      </c>
      <c r="H927" t="s">
        <v>1076</v>
      </c>
      <c r="I927" t="str">
        <f t="shared" si="70"/>
        <v>2025: Губахинский муниципальный округ Пермского края: г. Губаха, пр-т Ленина, д. 25</v>
      </c>
      <c r="J927" t="str">
        <f t="shared" si="71"/>
        <v>г. Губаха, пр-т Ленина, д. 25: 2025: ТЕП</v>
      </c>
      <c r="K927" s="167" t="s">
        <v>1051</v>
      </c>
      <c r="L927" s="166" t="s">
        <v>2561</v>
      </c>
      <c r="M927" t="str">
        <f t="shared" si="72"/>
        <v>г. Губаха, пр-т Ленина, д. 25: ТЕП</v>
      </c>
      <c r="N927" s="166" t="e">
        <f>VLOOKUP(M927,#REF!,2,0)</f>
        <v>#REF!</v>
      </c>
      <c r="O927" t="e">
        <f t="shared" si="68"/>
        <v>#REF!</v>
      </c>
    </row>
    <row r="928" spans="1:15" x14ac:dyDescent="0.25">
      <c r="A928" s="2">
        <f t="shared" si="69"/>
        <v>927</v>
      </c>
      <c r="B928" s="81" t="s">
        <v>1843</v>
      </c>
      <c r="C928" t="s">
        <v>75</v>
      </c>
      <c r="D928" s="1" t="s">
        <v>117</v>
      </c>
      <c r="E928" s="166">
        <v>46022</v>
      </c>
      <c r="F928" s="166">
        <v>45657</v>
      </c>
      <c r="G928" t="s">
        <v>1076</v>
      </c>
      <c r="H928" t="s">
        <v>1076</v>
      </c>
      <c r="I928" t="str">
        <f t="shared" si="70"/>
        <v>2025: Губахинский муниципальный округ Пермского края: г. Губаха, пр-т Ленина, д. 35</v>
      </c>
      <c r="J928" t="str">
        <f t="shared" si="71"/>
        <v>г. Губаха, пр-т Ленина, д. 35: 2025: ТЕП</v>
      </c>
      <c r="K928" s="167" t="s">
        <v>1051</v>
      </c>
      <c r="L928" s="166" t="s">
        <v>2561</v>
      </c>
      <c r="M928" t="str">
        <f t="shared" si="72"/>
        <v>г. Губаха, пр-т Ленина, д. 35: ТЕП</v>
      </c>
      <c r="N928" s="166" t="e">
        <f>VLOOKUP(M928,#REF!,2,0)</f>
        <v>#REF!</v>
      </c>
      <c r="O928" t="e">
        <f t="shared" si="68"/>
        <v>#REF!</v>
      </c>
    </row>
    <row r="929" spans="1:15" x14ac:dyDescent="0.25">
      <c r="A929" s="2">
        <f t="shared" si="69"/>
        <v>928</v>
      </c>
      <c r="B929" s="81" t="s">
        <v>1843</v>
      </c>
      <c r="C929" t="s">
        <v>76</v>
      </c>
      <c r="D929" s="1" t="s">
        <v>117</v>
      </c>
      <c r="E929" s="166">
        <v>46022</v>
      </c>
      <c r="F929" s="166">
        <v>45657</v>
      </c>
      <c r="G929" t="s">
        <v>1076</v>
      </c>
      <c r="H929" t="s">
        <v>1076</v>
      </c>
      <c r="I929" t="str">
        <f t="shared" si="70"/>
        <v>2025: Губахинский муниципальный округ Пермского края: г. Губаха, пр-т Ленина, д. 41</v>
      </c>
      <c r="J929" t="str">
        <f t="shared" si="71"/>
        <v>г. Губаха, пр-т Ленина, д. 41: 2025: ТЕП</v>
      </c>
      <c r="K929" s="167" t="s">
        <v>1051</v>
      </c>
      <c r="L929" s="166" t="s">
        <v>2561</v>
      </c>
      <c r="M929" t="str">
        <f t="shared" si="72"/>
        <v>г. Губаха, пр-т Ленина, д. 41: ТЕП</v>
      </c>
      <c r="N929" s="166" t="e">
        <f>VLOOKUP(M929,#REF!,2,0)</f>
        <v>#REF!</v>
      </c>
      <c r="O929" t="e">
        <f t="shared" si="68"/>
        <v>#REF!</v>
      </c>
    </row>
    <row r="930" spans="1:15" x14ac:dyDescent="0.25">
      <c r="A930" s="2">
        <f t="shared" si="69"/>
        <v>929</v>
      </c>
      <c r="B930" s="81" t="s">
        <v>1843</v>
      </c>
      <c r="C930" t="s">
        <v>439</v>
      </c>
      <c r="D930" s="1" t="s">
        <v>166</v>
      </c>
      <c r="E930" s="166">
        <v>46022</v>
      </c>
      <c r="F930" s="166"/>
      <c r="G930" t="s">
        <v>1076</v>
      </c>
      <c r="H930" t="s">
        <v>1076</v>
      </c>
      <c r="I930" t="str">
        <f t="shared" si="70"/>
        <v>2025: Губахинский муниципальный округ Пермского края: г. Губаха, пр-т Октябрьский, д. 18</v>
      </c>
      <c r="J930" t="str">
        <f t="shared" si="71"/>
        <v>г. Губаха, пр-т Октябрьский, д. 18: 2025: РП</v>
      </c>
      <c r="K930" s="167" t="s">
        <v>1052</v>
      </c>
      <c r="L930" s="166" t="s">
        <v>2561</v>
      </c>
      <c r="M930" t="str">
        <f t="shared" si="72"/>
        <v>г. Губаха, пр-т Октябрьский, д. 18: РП</v>
      </c>
      <c r="N930" s="166" t="e">
        <f>VLOOKUP(M930,#REF!,2,0)</f>
        <v>#REF!</v>
      </c>
      <c r="O930" t="e">
        <f t="shared" si="68"/>
        <v>#REF!</v>
      </c>
    </row>
    <row r="931" spans="1:15" x14ac:dyDescent="0.25">
      <c r="A931" s="2">
        <f t="shared" si="69"/>
        <v>930</v>
      </c>
      <c r="B931" s="81" t="s">
        <v>1843</v>
      </c>
      <c r="C931" t="s">
        <v>376</v>
      </c>
      <c r="D931" s="1" t="s">
        <v>117</v>
      </c>
      <c r="E931" s="166">
        <v>46022</v>
      </c>
      <c r="F931" s="166"/>
      <c r="G931" t="s">
        <v>1076</v>
      </c>
      <c r="H931" t="s">
        <v>1076</v>
      </c>
      <c r="I931" t="str">
        <f t="shared" si="70"/>
        <v>2025: Губахинский муниципальный округ Пермского края: г. Губаха, ул. 2-я Коммунистическая, д. 99</v>
      </c>
      <c r="J931" t="str">
        <f t="shared" si="71"/>
        <v>г. Губаха, ул. 2-я Коммунистическая, д. 99: 2025: ТЕП</v>
      </c>
      <c r="K931" s="167" t="s">
        <v>1051</v>
      </c>
      <c r="L931" s="166" t="s">
        <v>2561</v>
      </c>
      <c r="M931" t="str">
        <f t="shared" si="72"/>
        <v>г. Губаха, ул. 2-я Коммунистическая, д. 99: ТЕП</v>
      </c>
      <c r="N931" s="166" t="e">
        <f>VLOOKUP(M931,#REF!,2,0)</f>
        <v>#REF!</v>
      </c>
      <c r="O931" t="e">
        <f t="shared" si="68"/>
        <v>#REF!</v>
      </c>
    </row>
    <row r="932" spans="1:15" x14ac:dyDescent="0.25">
      <c r="A932" s="2">
        <f t="shared" si="69"/>
        <v>931</v>
      </c>
      <c r="B932" s="81" t="s">
        <v>1843</v>
      </c>
      <c r="C932" t="s">
        <v>376</v>
      </c>
      <c r="D932" s="1" t="s">
        <v>144</v>
      </c>
      <c r="E932" s="166">
        <v>46022</v>
      </c>
      <c r="F932" s="166"/>
      <c r="G932" t="s">
        <v>1076</v>
      </c>
      <c r="H932" t="s">
        <v>1076</v>
      </c>
      <c r="I932" t="str">
        <f t="shared" si="70"/>
        <v>2025: Губахинский муниципальный округ Пермского края: г. Губаха, ул. 2-я Коммунистическая, д. 99</v>
      </c>
      <c r="J932" t="str">
        <f t="shared" si="71"/>
        <v>г. Губаха, ул. 2-я Коммунистическая, д. 99: 2025: ХВС</v>
      </c>
      <c r="K932" s="167" t="s">
        <v>1051</v>
      </c>
      <c r="L932" s="166" t="s">
        <v>2561</v>
      </c>
      <c r="M932" t="str">
        <f t="shared" si="72"/>
        <v>г. Губаха, ул. 2-я Коммунистическая, д. 99: ХВС</v>
      </c>
      <c r="N932" s="166" t="e">
        <f>VLOOKUP(M932,#REF!,2,0)</f>
        <v>#REF!</v>
      </c>
      <c r="O932" t="e">
        <f t="shared" si="68"/>
        <v>#REF!</v>
      </c>
    </row>
    <row r="933" spans="1:15" x14ac:dyDescent="0.25">
      <c r="A933" s="2">
        <f t="shared" si="69"/>
        <v>932</v>
      </c>
      <c r="B933" s="81" t="s">
        <v>1843</v>
      </c>
      <c r="C933" t="s">
        <v>376</v>
      </c>
      <c r="D933" s="1" t="s">
        <v>159</v>
      </c>
      <c r="E933" s="166">
        <v>46022</v>
      </c>
      <c r="F933" s="166"/>
      <c r="G933" t="s">
        <v>1076</v>
      </c>
      <c r="H933" t="s">
        <v>1076</v>
      </c>
      <c r="I933" t="str">
        <f t="shared" si="70"/>
        <v>2025: Губахинский муниципальный округ Пермского края: г. Губаха, ул. 2-я Коммунистическая, д. 99</v>
      </c>
      <c r="J933" t="str">
        <f t="shared" si="71"/>
        <v>г. Губаха, ул. 2-я Коммунистическая, д. 99: 2025: ВОД</v>
      </c>
      <c r="K933" s="167" t="s">
        <v>1051</v>
      </c>
      <c r="L933" s="166" t="s">
        <v>2561</v>
      </c>
      <c r="M933" t="str">
        <f t="shared" si="72"/>
        <v>г. Губаха, ул. 2-я Коммунистическая, д. 99: ВОД</v>
      </c>
      <c r="N933" s="166" t="e">
        <f>VLOOKUP(M933,#REF!,2,0)</f>
        <v>#REF!</v>
      </c>
      <c r="O933" t="e">
        <f t="shared" si="68"/>
        <v>#REF!</v>
      </c>
    </row>
    <row r="934" spans="1:15" x14ac:dyDescent="0.25">
      <c r="A934" s="2">
        <f t="shared" si="69"/>
        <v>933</v>
      </c>
      <c r="B934" s="81" t="s">
        <v>1843</v>
      </c>
      <c r="C934" t="s">
        <v>376</v>
      </c>
      <c r="D934" s="1" t="s">
        <v>248</v>
      </c>
      <c r="E934" s="166">
        <v>46022</v>
      </c>
      <c r="F934" s="166"/>
      <c r="G934" t="s">
        <v>1076</v>
      </c>
      <c r="H934" t="s">
        <v>1076</v>
      </c>
      <c r="I934" t="str">
        <f t="shared" si="70"/>
        <v>2025: Губахинский муниципальный округ Пермского края: г. Губаха, ул. 2-я Коммунистическая, д. 99</v>
      </c>
      <c r="J934" t="str">
        <f t="shared" si="71"/>
        <v>г. Губаха, ул. 2-я Коммунистическая, д. 99: 2025: РК</v>
      </c>
      <c r="K934" s="167" t="s">
        <v>1051</v>
      </c>
      <c r="L934" s="166" t="s">
        <v>2561</v>
      </c>
      <c r="M934" t="str">
        <f t="shared" si="72"/>
        <v>г. Губаха, ул. 2-я Коммунистическая, д. 99: РК</v>
      </c>
      <c r="N934" s="166" t="e">
        <f>VLOOKUP(M934,#REF!,2,0)</f>
        <v>#REF!</v>
      </c>
      <c r="O934" t="e">
        <f t="shared" si="68"/>
        <v>#REF!</v>
      </c>
    </row>
    <row r="935" spans="1:15" x14ac:dyDescent="0.25">
      <c r="A935" s="2">
        <f t="shared" si="69"/>
        <v>934</v>
      </c>
      <c r="B935" s="81" t="s">
        <v>1843</v>
      </c>
      <c r="C935" t="s">
        <v>77</v>
      </c>
      <c r="D935" s="1" t="s">
        <v>117</v>
      </c>
      <c r="E935" s="166">
        <v>46022</v>
      </c>
      <c r="F935" s="166"/>
      <c r="G935" t="s">
        <v>1076</v>
      </c>
      <c r="H935" t="s">
        <v>1076</v>
      </c>
      <c r="I935" t="str">
        <f t="shared" si="70"/>
        <v>2025: Губахинский муниципальный округ Пермского края: г. Губаха, ул. Газеты Правда, д. 25</v>
      </c>
      <c r="J935" t="str">
        <f t="shared" si="71"/>
        <v>г. Губаха, ул. Газеты Правда, д. 25: 2025: ТЕП</v>
      </c>
      <c r="K935" s="167" t="s">
        <v>1051</v>
      </c>
      <c r="L935" s="166" t="s">
        <v>2561</v>
      </c>
      <c r="M935" t="str">
        <f t="shared" si="72"/>
        <v>г. Губаха, ул. Газеты Правда, д. 25: ТЕП</v>
      </c>
      <c r="N935" s="166" t="e">
        <f>VLOOKUP(M935,#REF!,2,0)</f>
        <v>#REF!</v>
      </c>
      <c r="O935" t="e">
        <f t="shared" si="68"/>
        <v>#REF!</v>
      </c>
    </row>
    <row r="936" spans="1:15" x14ac:dyDescent="0.25">
      <c r="A936" s="2">
        <f t="shared" si="69"/>
        <v>935</v>
      </c>
      <c r="B936" s="81" t="s">
        <v>1843</v>
      </c>
      <c r="C936" t="s">
        <v>77</v>
      </c>
      <c r="D936" s="1" t="s">
        <v>144</v>
      </c>
      <c r="E936" s="166">
        <v>46022</v>
      </c>
      <c r="F936" s="166"/>
      <c r="G936" t="s">
        <v>1076</v>
      </c>
      <c r="H936" t="s">
        <v>1076</v>
      </c>
      <c r="I936" t="str">
        <f t="shared" si="70"/>
        <v>2025: Губахинский муниципальный округ Пермского края: г. Губаха, ул. Газеты Правда, д. 25</v>
      </c>
      <c r="J936" t="str">
        <f t="shared" si="71"/>
        <v>г. Губаха, ул. Газеты Правда, д. 25: 2025: ХВС</v>
      </c>
      <c r="K936" s="167" t="s">
        <v>1051</v>
      </c>
      <c r="L936" s="166" t="s">
        <v>2561</v>
      </c>
      <c r="M936" t="str">
        <f t="shared" si="72"/>
        <v>г. Губаха, ул. Газеты Правда, д. 25: ХВС</v>
      </c>
      <c r="N936" s="166" t="e">
        <f>VLOOKUP(M936,#REF!,2,0)</f>
        <v>#REF!</v>
      </c>
      <c r="O936" t="e">
        <f t="shared" si="68"/>
        <v>#REF!</v>
      </c>
    </row>
    <row r="937" spans="1:15" x14ac:dyDescent="0.25">
      <c r="A937" s="2">
        <f t="shared" si="69"/>
        <v>936</v>
      </c>
      <c r="B937" s="81" t="s">
        <v>1843</v>
      </c>
      <c r="C937" t="s">
        <v>77</v>
      </c>
      <c r="D937" s="1" t="s">
        <v>149</v>
      </c>
      <c r="E937" s="166">
        <v>46022</v>
      </c>
      <c r="F937" s="166"/>
      <c r="G937" t="s">
        <v>1076</v>
      </c>
      <c r="H937" t="s">
        <v>1076</v>
      </c>
      <c r="I937" t="str">
        <f t="shared" si="70"/>
        <v>2025: Губахинский муниципальный округ Пермского края: г. Губаха, ул. Газеты Правда, д. 25</v>
      </c>
      <c r="J937" t="str">
        <f t="shared" si="71"/>
        <v>г. Губаха, ул. Газеты Правда, д. 25: 2025: ГВС</v>
      </c>
      <c r="K937" s="167" t="s">
        <v>1051</v>
      </c>
      <c r="L937" s="166" t="s">
        <v>2561</v>
      </c>
      <c r="M937" t="str">
        <f t="shared" si="72"/>
        <v>г. Губаха, ул. Газеты Правда, д. 25: ГВС</v>
      </c>
      <c r="N937" s="166" t="e">
        <f>VLOOKUP(M937,#REF!,2,0)</f>
        <v>#REF!</v>
      </c>
      <c r="O937" t="e">
        <f t="shared" si="68"/>
        <v>#REF!</v>
      </c>
    </row>
    <row r="938" spans="1:15" x14ac:dyDescent="0.25">
      <c r="A938" s="2">
        <f t="shared" si="69"/>
        <v>937</v>
      </c>
      <c r="B938" s="81" t="s">
        <v>1843</v>
      </c>
      <c r="C938" t="s">
        <v>542</v>
      </c>
      <c r="D938" s="1" t="s">
        <v>280</v>
      </c>
      <c r="E938" s="166">
        <v>46022</v>
      </c>
      <c r="F938" s="166"/>
      <c r="G938" t="s">
        <v>1076</v>
      </c>
      <c r="H938" t="s">
        <v>1076</v>
      </c>
      <c r="I938" t="str">
        <f t="shared" si="70"/>
        <v>2025: Губахинский муниципальный округ Пермского края: г. Губаха, ул. Газеты Правда, д. 26</v>
      </c>
      <c r="J938" t="str">
        <f t="shared" si="71"/>
        <v>г. Губаха, ул. Газеты Правда, д. 26: 2025: Рфа</v>
      </c>
      <c r="K938" s="167" t="s">
        <v>1051</v>
      </c>
      <c r="L938" s="166" t="s">
        <v>2561</v>
      </c>
      <c r="M938" t="str">
        <f t="shared" si="72"/>
        <v>г. Губаха, ул. Газеты Правда, д. 26: Рфа</v>
      </c>
      <c r="N938" s="166" t="e">
        <f>VLOOKUP(M938,#REF!,2,0)</f>
        <v>#REF!</v>
      </c>
      <c r="O938" t="e">
        <f t="shared" si="68"/>
        <v>#REF!</v>
      </c>
    </row>
    <row r="939" spans="1:15" x14ac:dyDescent="0.25">
      <c r="A939" s="2">
        <f t="shared" si="69"/>
        <v>938</v>
      </c>
      <c r="B939" s="81" t="s">
        <v>1843</v>
      </c>
      <c r="C939" t="s">
        <v>160</v>
      </c>
      <c r="D939" s="1" t="s">
        <v>166</v>
      </c>
      <c r="E939" s="166">
        <v>46022</v>
      </c>
      <c r="F939" s="166"/>
      <c r="G939" t="s">
        <v>1076</v>
      </c>
      <c r="H939" t="s">
        <v>1076</v>
      </c>
      <c r="I939" t="str">
        <f t="shared" si="70"/>
        <v>2025: Губахинский муниципальный округ Пермского края: г. Губаха, ул. Газеты Правда, д. 41</v>
      </c>
      <c r="J939" t="str">
        <f t="shared" si="71"/>
        <v>г. Губаха, ул. Газеты Правда, д. 41: 2025: РП</v>
      </c>
      <c r="K939" s="167" t="s">
        <v>1051</v>
      </c>
      <c r="L939" s="166" t="s">
        <v>2561</v>
      </c>
      <c r="M939" t="str">
        <f t="shared" si="72"/>
        <v>г. Губаха, ул. Газеты Правда, д. 41: РП</v>
      </c>
      <c r="N939" s="166" t="e">
        <f>VLOOKUP(M939,#REF!,2,0)</f>
        <v>#REF!</v>
      </c>
      <c r="O939" t="e">
        <f t="shared" si="68"/>
        <v>#REF!</v>
      </c>
    </row>
    <row r="940" spans="1:15" x14ac:dyDescent="0.25">
      <c r="A940" s="2">
        <f t="shared" si="69"/>
        <v>939</v>
      </c>
      <c r="B940" s="81" t="s">
        <v>1843</v>
      </c>
      <c r="C940" t="s">
        <v>494</v>
      </c>
      <c r="D940" s="1" t="s">
        <v>248</v>
      </c>
      <c r="E940" s="166">
        <v>46022</v>
      </c>
      <c r="F940" s="166"/>
      <c r="G940" t="s">
        <v>1076</v>
      </c>
      <c r="H940" t="s">
        <v>1076</v>
      </c>
      <c r="I940" t="str">
        <f t="shared" si="70"/>
        <v>2025: Губахинский муниципальный округ Пермского края: г. Губаха, ул. Дегтярева, д. 28</v>
      </c>
      <c r="J940" t="str">
        <f t="shared" si="71"/>
        <v>г. Губаха, ул. Дегтярева, д. 28: 2025: РК</v>
      </c>
      <c r="K940" s="167" t="s">
        <v>1051</v>
      </c>
      <c r="L940" s="166" t="s">
        <v>2561</v>
      </c>
      <c r="M940" t="str">
        <f t="shared" si="72"/>
        <v>г. Губаха, ул. Дегтярева, д. 28: РК</v>
      </c>
      <c r="N940" s="166" t="e">
        <f>VLOOKUP(M940,#REF!,2,0)</f>
        <v>#REF!</v>
      </c>
      <c r="O940" t="e">
        <f t="shared" si="68"/>
        <v>#REF!</v>
      </c>
    </row>
    <row r="941" spans="1:15" x14ac:dyDescent="0.25">
      <c r="A941" s="2">
        <f t="shared" si="69"/>
        <v>940</v>
      </c>
      <c r="B941" s="81" t="s">
        <v>1843</v>
      </c>
      <c r="C941" t="s">
        <v>494</v>
      </c>
      <c r="D941" s="1" t="s">
        <v>296</v>
      </c>
      <c r="E941" s="166">
        <v>46022</v>
      </c>
      <c r="F941" s="166"/>
      <c r="G941" t="s">
        <v>1076</v>
      </c>
      <c r="H941" t="s">
        <v>1076</v>
      </c>
      <c r="I941" t="str">
        <f t="shared" si="70"/>
        <v>2025: Губахинский муниципальный округ Пермского края: г. Губаха, ул. Дегтярева, д. 28</v>
      </c>
      <c r="J941" t="str">
        <f t="shared" si="71"/>
        <v>г. Губаха, ул. Дегтярева, д. 28: 2025: РФ</v>
      </c>
      <c r="K941" s="167" t="s">
        <v>1051</v>
      </c>
      <c r="L941" s="166" t="s">
        <v>2561</v>
      </c>
      <c r="M941" t="str">
        <f t="shared" si="72"/>
        <v>г. Губаха, ул. Дегтярева, д. 28: РФ</v>
      </c>
      <c r="N941" s="166" t="e">
        <f>VLOOKUP(M941,#REF!,2,0)</f>
        <v>#REF!</v>
      </c>
      <c r="O941" t="e">
        <f t="shared" si="68"/>
        <v>#REF!</v>
      </c>
    </row>
    <row r="942" spans="1:15" x14ac:dyDescent="0.25">
      <c r="A942" s="2">
        <f t="shared" si="69"/>
        <v>941</v>
      </c>
      <c r="B942" s="81" t="s">
        <v>1843</v>
      </c>
      <c r="C942" t="s">
        <v>78</v>
      </c>
      <c r="D942" s="1" t="s">
        <v>117</v>
      </c>
      <c r="E942" s="166">
        <v>46022</v>
      </c>
      <c r="F942" s="166">
        <v>45657</v>
      </c>
      <c r="G942" t="s">
        <v>1076</v>
      </c>
      <c r="H942" t="s">
        <v>1076</v>
      </c>
      <c r="I942" t="str">
        <f t="shared" si="70"/>
        <v>2025: Губахинский муниципальный округ Пермского края: г. Губаха, ул. Дегтярева, д. 9</v>
      </c>
      <c r="J942" t="str">
        <f t="shared" si="71"/>
        <v>г. Губаха, ул. Дегтярева, д. 9: 2025: ТЕП</v>
      </c>
      <c r="K942" s="167" t="s">
        <v>1051</v>
      </c>
      <c r="L942" s="166" t="s">
        <v>2561</v>
      </c>
      <c r="M942" t="str">
        <f t="shared" si="72"/>
        <v>г. Губаха, ул. Дегтярева, д. 9: ТЕП</v>
      </c>
      <c r="N942" s="166" t="e">
        <f>VLOOKUP(M942,#REF!,2,0)</f>
        <v>#REF!</v>
      </c>
      <c r="O942" t="e">
        <f t="shared" si="68"/>
        <v>#REF!</v>
      </c>
    </row>
    <row r="943" spans="1:15" x14ac:dyDescent="0.25">
      <c r="A943" s="2">
        <f t="shared" si="69"/>
        <v>942</v>
      </c>
      <c r="B943" s="81" t="s">
        <v>1843</v>
      </c>
      <c r="C943" t="s">
        <v>79</v>
      </c>
      <c r="D943" s="1" t="s">
        <v>117</v>
      </c>
      <c r="E943" s="166">
        <v>46022</v>
      </c>
      <c r="F943" s="166">
        <v>45657</v>
      </c>
      <c r="G943" t="s">
        <v>1076</v>
      </c>
      <c r="H943" t="s">
        <v>1076</v>
      </c>
      <c r="I943" t="str">
        <f t="shared" si="70"/>
        <v>2025: Губахинский муниципальный округ Пермского края: г. Губаха, ул. Мичурина, д. 2</v>
      </c>
      <c r="J943" t="str">
        <f t="shared" si="71"/>
        <v>г. Губаха, ул. Мичурина, д. 2: 2025: ТЕП</v>
      </c>
      <c r="K943" s="167" t="s">
        <v>1051</v>
      </c>
      <c r="L943" s="166" t="s">
        <v>2561</v>
      </c>
      <c r="M943" t="str">
        <f t="shared" si="72"/>
        <v>г. Губаха, ул. Мичурина, д. 2: ТЕП</v>
      </c>
      <c r="N943" s="166" t="e">
        <f>VLOOKUP(M943,#REF!,2,0)</f>
        <v>#REF!</v>
      </c>
      <c r="O943" t="e">
        <f t="shared" si="68"/>
        <v>#REF!</v>
      </c>
    </row>
    <row r="944" spans="1:15" x14ac:dyDescent="0.25">
      <c r="A944" s="2">
        <f t="shared" si="69"/>
        <v>943</v>
      </c>
      <c r="B944" s="81" t="s">
        <v>1843</v>
      </c>
      <c r="C944" t="s">
        <v>495</v>
      </c>
      <c r="D944" s="1" t="s">
        <v>248</v>
      </c>
      <c r="E944" s="166">
        <v>46022</v>
      </c>
      <c r="F944" s="166"/>
      <c r="G944" t="s">
        <v>1076</v>
      </c>
      <c r="H944" t="s">
        <v>1076</v>
      </c>
      <c r="I944" t="str">
        <f t="shared" si="70"/>
        <v>2025: Губахинский муниципальный округ Пермского края: г. Губаха, ул. Орджоникидзе, д. 13</v>
      </c>
      <c r="J944" t="str">
        <f t="shared" si="71"/>
        <v>г. Губаха, ул. Орджоникидзе, д. 13: 2025: РК</v>
      </c>
      <c r="K944" s="167" t="s">
        <v>1051</v>
      </c>
      <c r="L944" s="166" t="s">
        <v>2561</v>
      </c>
      <c r="M944" t="str">
        <f t="shared" si="72"/>
        <v>г. Губаха, ул. Орджоникидзе, д. 13: РК</v>
      </c>
      <c r="N944" s="166" t="e">
        <f>VLOOKUP(M944,#REF!,2,0)</f>
        <v>#REF!</v>
      </c>
      <c r="O944" t="e">
        <f t="shared" si="68"/>
        <v>#REF!</v>
      </c>
    </row>
    <row r="945" spans="1:15" x14ac:dyDescent="0.25">
      <c r="A945" s="2">
        <f t="shared" si="69"/>
        <v>944</v>
      </c>
      <c r="B945" s="81" t="s">
        <v>1843</v>
      </c>
      <c r="C945" t="s">
        <v>543</v>
      </c>
      <c r="D945" s="1" t="s">
        <v>280</v>
      </c>
      <c r="E945" s="166">
        <v>46022</v>
      </c>
      <c r="F945" s="166"/>
      <c r="G945" t="s">
        <v>1076</v>
      </c>
      <c r="H945" t="s">
        <v>1076</v>
      </c>
      <c r="I945" t="str">
        <f t="shared" si="70"/>
        <v>2025: Губахинский муниципальный округ Пермского края: г. Губаха, ул. Павлика Морозова, д. 15</v>
      </c>
      <c r="J945" t="str">
        <f t="shared" si="71"/>
        <v>г. Губаха, ул. Павлика Морозова, д. 15: 2025: Рфа</v>
      </c>
      <c r="K945" s="167" t="s">
        <v>1051</v>
      </c>
      <c r="L945" s="166" t="s">
        <v>2561</v>
      </c>
      <c r="M945" t="str">
        <f t="shared" si="72"/>
        <v>г. Губаха, ул. Павлика Морозова, д. 15: Рфа</v>
      </c>
      <c r="N945" s="166" t="e">
        <f>VLOOKUP(M945,#REF!,2,0)</f>
        <v>#REF!</v>
      </c>
      <c r="O945" t="e">
        <f t="shared" si="68"/>
        <v>#REF!</v>
      </c>
    </row>
    <row r="946" spans="1:15" x14ac:dyDescent="0.25">
      <c r="A946" s="2">
        <f t="shared" si="69"/>
        <v>945</v>
      </c>
      <c r="B946" s="81" t="s">
        <v>1843</v>
      </c>
      <c r="C946" t="s">
        <v>80</v>
      </c>
      <c r="D946" s="1" t="s">
        <v>117</v>
      </c>
      <c r="E946" s="166">
        <v>46022</v>
      </c>
      <c r="F946" s="166">
        <v>45657</v>
      </c>
      <c r="G946" t="s">
        <v>1076</v>
      </c>
      <c r="H946" t="s">
        <v>1076</v>
      </c>
      <c r="I946" t="str">
        <f t="shared" si="70"/>
        <v>2025: Губахинский муниципальный округ Пермского края: г. Губаха, ул. Циолковского, д. 4</v>
      </c>
      <c r="J946" t="str">
        <f t="shared" si="71"/>
        <v>г. Губаха, ул. Циолковского, д. 4: 2025: ТЕП</v>
      </c>
      <c r="K946" s="167" t="s">
        <v>1051</v>
      </c>
      <c r="L946" s="166" t="s">
        <v>2561</v>
      </c>
      <c r="M946" t="str">
        <f t="shared" si="72"/>
        <v>г. Губаха, ул. Циолковского, д. 4: ТЕП</v>
      </c>
      <c r="N946" s="166" t="e">
        <f>VLOOKUP(M946,#REF!,2,0)</f>
        <v>#REF!</v>
      </c>
      <c r="O946" t="e">
        <f t="shared" si="68"/>
        <v>#REF!</v>
      </c>
    </row>
    <row r="947" spans="1:15" x14ac:dyDescent="0.25">
      <c r="A947" s="2">
        <f t="shared" si="69"/>
        <v>946</v>
      </c>
      <c r="B947" s="81" t="s">
        <v>1843</v>
      </c>
      <c r="C947" t="s">
        <v>544</v>
      </c>
      <c r="D947" s="1" t="s">
        <v>280</v>
      </c>
      <c r="E947" s="166">
        <v>46022</v>
      </c>
      <c r="F947" s="166"/>
      <c r="G947" t="s">
        <v>1076</v>
      </c>
      <c r="H947" t="s">
        <v>1076</v>
      </c>
      <c r="I947" t="str">
        <f t="shared" si="70"/>
        <v>2025: Губахинский муниципальный округ Пермского края: г. Губаха, ул. Шахтостроителей, д. 8</v>
      </c>
      <c r="J947" t="str">
        <f t="shared" si="71"/>
        <v>г. Губаха, ул. Шахтостроителей, д. 8: 2025: Рфа</v>
      </c>
      <c r="K947" s="167" t="s">
        <v>1051</v>
      </c>
      <c r="L947" s="166" t="s">
        <v>2561</v>
      </c>
      <c r="M947" t="str">
        <f t="shared" si="72"/>
        <v>г. Губаха, ул. Шахтостроителей, д. 8: Рфа</v>
      </c>
      <c r="N947" s="166" t="e">
        <f>VLOOKUP(M947,#REF!,2,0)</f>
        <v>#REF!</v>
      </c>
      <c r="O947" t="e">
        <f t="shared" si="68"/>
        <v>#REF!</v>
      </c>
    </row>
    <row r="948" spans="1:15" x14ac:dyDescent="0.25">
      <c r="A948" s="2">
        <f t="shared" si="69"/>
        <v>947</v>
      </c>
      <c r="B948" s="81" t="s">
        <v>1082</v>
      </c>
      <c r="C948" t="s">
        <v>415</v>
      </c>
      <c r="D948" s="1" t="s">
        <v>134</v>
      </c>
      <c r="E948" s="166">
        <v>46022</v>
      </c>
      <c r="F948" s="166"/>
      <c r="G948" t="s">
        <v>1076</v>
      </c>
      <c r="H948" t="s">
        <v>1076</v>
      </c>
      <c r="I948" t="str">
        <f t="shared" si="70"/>
        <v>2025: Добрянский городской округ Пермского края: г. Добрянка, ул. Жуковского, д. 31</v>
      </c>
      <c r="J948" t="str">
        <f t="shared" si="71"/>
        <v>г. Добрянка, ул. Жуковского, д. 31: 2025: ГАЗ</v>
      </c>
      <c r="K948" s="167" t="s">
        <v>1051</v>
      </c>
      <c r="L948" s="166" t="s">
        <v>2561</v>
      </c>
      <c r="M948" t="str">
        <f t="shared" si="72"/>
        <v>г. Добрянка, ул. Жуковского, д. 31: ГАЗ</v>
      </c>
      <c r="N948" s="166" t="e">
        <f>VLOOKUP(M948,#REF!,2,0)</f>
        <v>#REF!</v>
      </c>
      <c r="O948" t="e">
        <f t="shared" si="68"/>
        <v>#REF!</v>
      </c>
    </row>
    <row r="949" spans="1:15" x14ac:dyDescent="0.25">
      <c r="A949" s="2">
        <f t="shared" si="69"/>
        <v>948</v>
      </c>
      <c r="B949" s="81" t="s">
        <v>1082</v>
      </c>
      <c r="C949" t="s">
        <v>496</v>
      </c>
      <c r="D949" s="1" t="s">
        <v>248</v>
      </c>
      <c r="E949" s="166">
        <v>46022</v>
      </c>
      <c r="F949" s="166"/>
      <c r="G949" t="s">
        <v>1076</v>
      </c>
      <c r="H949" t="s">
        <v>1076</v>
      </c>
      <c r="I949" t="str">
        <f t="shared" si="70"/>
        <v>2025: Добрянский городской округ Пермского края: п. Пальники, ул. Молодежная, д. 4</v>
      </c>
      <c r="J949" t="str">
        <f t="shared" si="71"/>
        <v>п. Пальники, ул. Молодежная, д. 4: 2025: РК</v>
      </c>
      <c r="K949" s="167" t="s">
        <v>1051</v>
      </c>
      <c r="L949" s="166" t="s">
        <v>2561</v>
      </c>
      <c r="M949" t="str">
        <f t="shared" si="72"/>
        <v>п. Пальники, ул. Молодежная, д. 4: РК</v>
      </c>
      <c r="N949" s="166" t="e">
        <f>VLOOKUP(M949,#REF!,2,0)</f>
        <v>#REF!</v>
      </c>
      <c r="O949" t="e">
        <f t="shared" si="68"/>
        <v>#REF!</v>
      </c>
    </row>
    <row r="950" spans="1:15" x14ac:dyDescent="0.25">
      <c r="A950" s="2">
        <f t="shared" si="69"/>
        <v>949</v>
      </c>
      <c r="B950" s="81" t="s">
        <v>1082</v>
      </c>
      <c r="C950" t="s">
        <v>496</v>
      </c>
      <c r="D950" s="1" t="s">
        <v>280</v>
      </c>
      <c r="E950" s="166">
        <v>46022</v>
      </c>
      <c r="F950" s="166"/>
      <c r="G950" t="s">
        <v>1076</v>
      </c>
      <c r="H950" t="s">
        <v>1076</v>
      </c>
      <c r="I950" t="str">
        <f t="shared" si="70"/>
        <v>2025: Добрянский городской округ Пермского края: п. Пальники, ул. Молодежная, д. 4</v>
      </c>
      <c r="J950" t="str">
        <f t="shared" si="71"/>
        <v>п. Пальники, ул. Молодежная, д. 4: 2025: Рфа</v>
      </c>
      <c r="K950" s="167" t="s">
        <v>1051</v>
      </c>
      <c r="L950" s="166" t="s">
        <v>2561</v>
      </c>
      <c r="M950" t="str">
        <f t="shared" si="72"/>
        <v>п. Пальники, ул. Молодежная, д. 4: Рфа</v>
      </c>
      <c r="N950" s="166" t="e">
        <f>VLOOKUP(M950,#REF!,2,0)</f>
        <v>#REF!</v>
      </c>
      <c r="O950" t="e">
        <f t="shared" si="68"/>
        <v>#REF!</v>
      </c>
    </row>
    <row r="951" spans="1:15" x14ac:dyDescent="0.25">
      <c r="A951" s="2">
        <f t="shared" si="69"/>
        <v>950</v>
      </c>
      <c r="B951" s="81" t="s">
        <v>1082</v>
      </c>
      <c r="C951" t="s">
        <v>496</v>
      </c>
      <c r="D951" s="1" t="s">
        <v>296</v>
      </c>
      <c r="E951" s="166">
        <v>46022</v>
      </c>
      <c r="F951" s="166"/>
      <c r="G951" t="s">
        <v>1076</v>
      </c>
      <c r="H951" t="s">
        <v>1076</v>
      </c>
      <c r="I951" t="str">
        <f t="shared" si="70"/>
        <v>2025: Добрянский городской округ Пермского края: п. Пальники, ул. Молодежная, д. 4</v>
      </c>
      <c r="J951" t="str">
        <f t="shared" si="71"/>
        <v>п. Пальники, ул. Молодежная, д. 4: 2025: РФ</v>
      </c>
      <c r="K951" s="167" t="s">
        <v>1051</v>
      </c>
      <c r="L951" s="166" t="s">
        <v>2561</v>
      </c>
      <c r="M951" t="str">
        <f t="shared" si="72"/>
        <v>п. Пальники, ул. Молодежная, д. 4: РФ</v>
      </c>
      <c r="N951" s="166" t="e">
        <f>VLOOKUP(M951,#REF!,2,0)</f>
        <v>#REF!</v>
      </c>
      <c r="O951" t="e">
        <f t="shared" si="68"/>
        <v>#REF!</v>
      </c>
    </row>
    <row r="952" spans="1:15" x14ac:dyDescent="0.25">
      <c r="A952" s="2">
        <f t="shared" si="69"/>
        <v>951</v>
      </c>
      <c r="B952" s="81" t="s">
        <v>1082</v>
      </c>
      <c r="C952" t="s">
        <v>497</v>
      </c>
      <c r="D952" s="1" t="s">
        <v>248</v>
      </c>
      <c r="E952" s="166">
        <v>46022</v>
      </c>
      <c r="F952" s="166"/>
      <c r="G952" t="s">
        <v>1076</v>
      </c>
      <c r="H952" t="s">
        <v>1076</v>
      </c>
      <c r="I952" t="str">
        <f t="shared" si="70"/>
        <v>2025: Добрянский городской округ Пермского края: пгт Полазна, ул. Нефтяников, д. 14</v>
      </c>
      <c r="J952" t="str">
        <f t="shared" si="71"/>
        <v>пгт Полазна, ул. Нефтяников, д. 14: 2025: РК</v>
      </c>
      <c r="K952" s="167" t="s">
        <v>1051</v>
      </c>
      <c r="L952" s="166" t="s">
        <v>2561</v>
      </c>
      <c r="M952" t="str">
        <f t="shared" si="72"/>
        <v>пгт Полазна, ул. Нефтяников, д. 14: РК</v>
      </c>
      <c r="N952" s="166" t="e">
        <f>VLOOKUP(M952,#REF!,2,0)</f>
        <v>#REF!</v>
      </c>
      <c r="O952" t="e">
        <f t="shared" si="68"/>
        <v>#REF!</v>
      </c>
    </row>
    <row r="953" spans="1:15" x14ac:dyDescent="0.25">
      <c r="A953" s="2">
        <f t="shared" si="69"/>
        <v>952</v>
      </c>
      <c r="B953" s="81" t="s">
        <v>1085</v>
      </c>
      <c r="C953" t="s">
        <v>319</v>
      </c>
      <c r="D953" s="1" t="s">
        <v>63</v>
      </c>
      <c r="E953" s="166">
        <v>46022</v>
      </c>
      <c r="F953" s="166"/>
      <c r="G953" t="s">
        <v>1076</v>
      </c>
      <c r="H953" t="s">
        <v>1076</v>
      </c>
      <c r="I953" t="str">
        <f t="shared" si="70"/>
        <v>2025: Кизеловский городской округ Пермского края: г. Кизел, ул. Юных Коммунаров, д. 27</v>
      </c>
      <c r="J953" t="str">
        <f t="shared" si="71"/>
        <v>г. Кизел, ул. Юных Коммунаров, д. 27: 2025: ЭЛ</v>
      </c>
      <c r="K953" s="167" t="s">
        <v>1051</v>
      </c>
      <c r="L953" s="166" t="s">
        <v>2561</v>
      </c>
      <c r="M953" t="str">
        <f t="shared" si="72"/>
        <v>г. Кизел, ул. Юных Коммунаров, д. 27: ЭЛ</v>
      </c>
      <c r="N953" s="166" t="e">
        <f>VLOOKUP(M953,#REF!,2,0)</f>
        <v>#REF!</v>
      </c>
      <c r="O953" t="e">
        <f t="shared" si="68"/>
        <v>#REF!</v>
      </c>
    </row>
    <row r="954" spans="1:15" x14ac:dyDescent="0.25">
      <c r="A954" s="2">
        <f t="shared" si="69"/>
        <v>953</v>
      </c>
      <c r="B954" s="81" t="s">
        <v>1085</v>
      </c>
      <c r="C954" t="s">
        <v>319</v>
      </c>
      <c r="D954" s="1" t="s">
        <v>117</v>
      </c>
      <c r="E954" s="166">
        <v>46022</v>
      </c>
      <c r="F954" s="166"/>
      <c r="G954" t="s">
        <v>1076</v>
      </c>
      <c r="H954" t="s">
        <v>1076</v>
      </c>
      <c r="I954" t="str">
        <f t="shared" si="70"/>
        <v>2025: Кизеловский городской округ Пермского края: г. Кизел, ул. Юных Коммунаров, д. 27</v>
      </c>
      <c r="J954" t="str">
        <f t="shared" si="71"/>
        <v>г. Кизел, ул. Юных Коммунаров, д. 27: 2025: ТЕП</v>
      </c>
      <c r="K954" s="167" t="s">
        <v>1051</v>
      </c>
      <c r="L954" s="166" t="s">
        <v>2561</v>
      </c>
      <c r="M954" t="str">
        <f t="shared" si="72"/>
        <v>г. Кизел, ул. Юных Коммунаров, д. 27: ТЕП</v>
      </c>
      <c r="N954" s="166" t="e">
        <f>VLOOKUP(M954,#REF!,2,0)</f>
        <v>#REF!</v>
      </c>
      <c r="O954" t="e">
        <f t="shared" si="68"/>
        <v>#REF!</v>
      </c>
    </row>
    <row r="955" spans="1:15" x14ac:dyDescent="0.25">
      <c r="A955" s="2">
        <f t="shared" si="69"/>
        <v>954</v>
      </c>
      <c r="B955" s="81" t="s">
        <v>1085</v>
      </c>
      <c r="C955" t="s">
        <v>319</v>
      </c>
      <c r="D955" s="1" t="s">
        <v>134</v>
      </c>
      <c r="E955" s="166">
        <v>46022</v>
      </c>
      <c r="F955" s="166"/>
      <c r="G955" t="s">
        <v>1076</v>
      </c>
      <c r="H955" t="s">
        <v>1076</v>
      </c>
      <c r="I955" t="str">
        <f t="shared" si="70"/>
        <v>2025: Кизеловский городской округ Пермского края: г. Кизел, ул. Юных Коммунаров, д. 27</v>
      </c>
      <c r="J955" t="str">
        <f t="shared" si="71"/>
        <v>г. Кизел, ул. Юных Коммунаров, д. 27: 2025: ГАЗ</v>
      </c>
      <c r="K955" s="167" t="s">
        <v>1051</v>
      </c>
      <c r="L955" s="166" t="s">
        <v>2561</v>
      </c>
      <c r="M955" t="str">
        <f t="shared" si="72"/>
        <v>г. Кизел, ул. Юных Коммунаров, д. 27: ГАЗ</v>
      </c>
      <c r="N955" s="166" t="e">
        <f>VLOOKUP(M955,#REF!,2,0)</f>
        <v>#REF!</v>
      </c>
      <c r="O955" t="e">
        <f t="shared" ref="O955:O1018" si="73">E955=N955</f>
        <v>#REF!</v>
      </c>
    </row>
    <row r="956" spans="1:15" x14ac:dyDescent="0.25">
      <c r="A956" s="2">
        <f t="shared" si="69"/>
        <v>955</v>
      </c>
      <c r="B956" s="81" t="s">
        <v>1085</v>
      </c>
      <c r="C956" t="s">
        <v>319</v>
      </c>
      <c r="D956" s="1" t="s">
        <v>144</v>
      </c>
      <c r="E956" s="166">
        <v>46022</v>
      </c>
      <c r="F956" s="166"/>
      <c r="G956" t="s">
        <v>1076</v>
      </c>
      <c r="H956" t="s">
        <v>1076</v>
      </c>
      <c r="I956" t="str">
        <f t="shared" si="70"/>
        <v>2025: Кизеловский городской округ Пермского края: г. Кизел, ул. Юных Коммунаров, д. 27</v>
      </c>
      <c r="J956" t="str">
        <f t="shared" si="71"/>
        <v>г. Кизел, ул. Юных Коммунаров, д. 27: 2025: ХВС</v>
      </c>
      <c r="K956" s="167" t="s">
        <v>1051</v>
      </c>
      <c r="L956" s="166" t="s">
        <v>2561</v>
      </c>
      <c r="M956" t="str">
        <f t="shared" si="72"/>
        <v>г. Кизел, ул. Юных Коммунаров, д. 27: ХВС</v>
      </c>
      <c r="N956" s="166" t="e">
        <f>VLOOKUP(M956,#REF!,2,0)</f>
        <v>#REF!</v>
      </c>
      <c r="O956" t="e">
        <f t="shared" si="73"/>
        <v>#REF!</v>
      </c>
    </row>
    <row r="957" spans="1:15" x14ac:dyDescent="0.25">
      <c r="A957" s="2">
        <f t="shared" si="69"/>
        <v>956</v>
      </c>
      <c r="B957" s="81" t="s">
        <v>1085</v>
      </c>
      <c r="C957" t="s">
        <v>319</v>
      </c>
      <c r="D957" s="1" t="s">
        <v>149</v>
      </c>
      <c r="E957" s="166">
        <v>46022</v>
      </c>
      <c r="F957" s="166"/>
      <c r="G957" t="s">
        <v>1076</v>
      </c>
      <c r="H957" t="s">
        <v>1076</v>
      </c>
      <c r="I957" t="str">
        <f t="shared" si="70"/>
        <v>2025: Кизеловский городской округ Пермского края: г. Кизел, ул. Юных Коммунаров, д. 27</v>
      </c>
      <c r="J957" t="str">
        <f t="shared" si="71"/>
        <v>г. Кизел, ул. Юных Коммунаров, д. 27: 2025: ГВС</v>
      </c>
      <c r="K957" s="167" t="s">
        <v>1051</v>
      </c>
      <c r="L957" s="166" t="s">
        <v>2561</v>
      </c>
      <c r="M957" t="str">
        <f t="shared" si="72"/>
        <v>г. Кизел, ул. Юных Коммунаров, д. 27: ГВС</v>
      </c>
      <c r="N957" s="166" t="e">
        <f>VLOOKUP(M957,#REF!,2,0)</f>
        <v>#REF!</v>
      </c>
      <c r="O957" t="e">
        <f t="shared" si="73"/>
        <v>#REF!</v>
      </c>
    </row>
    <row r="958" spans="1:15" x14ac:dyDescent="0.25">
      <c r="A958" s="2">
        <f t="shared" si="69"/>
        <v>957</v>
      </c>
      <c r="B958" s="81" t="s">
        <v>1085</v>
      </c>
      <c r="C958" t="s">
        <v>319</v>
      </c>
      <c r="D958" s="1" t="s">
        <v>159</v>
      </c>
      <c r="E958" s="166">
        <v>46022</v>
      </c>
      <c r="F958" s="166"/>
      <c r="G958" t="s">
        <v>1076</v>
      </c>
      <c r="H958" t="s">
        <v>1076</v>
      </c>
      <c r="I958" t="str">
        <f t="shared" si="70"/>
        <v>2025: Кизеловский городской округ Пермского края: г. Кизел, ул. Юных Коммунаров, д. 27</v>
      </c>
      <c r="J958" t="str">
        <f t="shared" si="71"/>
        <v>г. Кизел, ул. Юных Коммунаров, д. 27: 2025: ВОД</v>
      </c>
      <c r="K958" s="167" t="s">
        <v>1051</v>
      </c>
      <c r="L958" s="166" t="s">
        <v>2561</v>
      </c>
      <c r="M958" t="str">
        <f t="shared" si="72"/>
        <v>г. Кизел, ул. Юных Коммунаров, д. 27: ВОД</v>
      </c>
      <c r="N958" s="166" t="e">
        <f>VLOOKUP(M958,#REF!,2,0)</f>
        <v>#REF!</v>
      </c>
      <c r="O958" t="e">
        <f t="shared" si="73"/>
        <v>#REF!</v>
      </c>
    </row>
    <row r="959" spans="1:15" x14ac:dyDescent="0.25">
      <c r="A959" s="2">
        <f t="shared" si="69"/>
        <v>958</v>
      </c>
      <c r="B959" s="81" t="s">
        <v>1086</v>
      </c>
      <c r="C959" t="s">
        <v>14</v>
      </c>
      <c r="D959" s="1" t="s">
        <v>63</v>
      </c>
      <c r="E959" s="166">
        <v>46022</v>
      </c>
      <c r="F959" s="166"/>
      <c r="G959" t="s">
        <v>1076</v>
      </c>
      <c r="H959" t="s">
        <v>1076</v>
      </c>
      <c r="I959" t="str">
        <f t="shared" si="70"/>
        <v>2025: Красновишерский городской округ Пермского края: г. Красновишерск, ул. Гагарина, д. 29</v>
      </c>
      <c r="J959" t="str">
        <f t="shared" si="71"/>
        <v>г. Красновишерск, ул. Гагарина, д. 29: 2025: ЭЛ</v>
      </c>
      <c r="K959" s="167" t="s">
        <v>1051</v>
      </c>
      <c r="L959" s="166" t="s">
        <v>2561</v>
      </c>
      <c r="M959" t="str">
        <f t="shared" si="72"/>
        <v>г. Красновишерск, ул. Гагарина, д. 29: ЭЛ</v>
      </c>
      <c r="N959" s="166" t="e">
        <f>VLOOKUP(M959,#REF!,2,0)</f>
        <v>#REF!</v>
      </c>
      <c r="O959" t="e">
        <f t="shared" si="73"/>
        <v>#REF!</v>
      </c>
    </row>
    <row r="960" spans="1:15" x14ac:dyDescent="0.25">
      <c r="A960" s="2">
        <f t="shared" si="69"/>
        <v>959</v>
      </c>
      <c r="B960" s="81" t="s">
        <v>1086</v>
      </c>
      <c r="C960" t="s">
        <v>13</v>
      </c>
      <c r="D960" s="1" t="s">
        <v>63</v>
      </c>
      <c r="E960" s="166">
        <v>46022</v>
      </c>
      <c r="F960" s="166"/>
      <c r="G960" t="s">
        <v>1076</v>
      </c>
      <c r="H960" t="s">
        <v>1076</v>
      </c>
      <c r="I960" t="str">
        <f t="shared" si="70"/>
        <v>2025: Красновишерский городской округ Пермского края: г. Красновишерск, ул. Гагарина, д. 31</v>
      </c>
      <c r="J960" t="str">
        <f t="shared" si="71"/>
        <v>г. Красновишерск, ул. Гагарина, д. 31: 2025: ЭЛ</v>
      </c>
      <c r="K960" s="167" t="s">
        <v>1051</v>
      </c>
      <c r="L960" s="166" t="s">
        <v>2561</v>
      </c>
      <c r="M960" t="str">
        <f t="shared" si="72"/>
        <v>г. Красновишерск, ул. Гагарина, д. 31: ЭЛ</v>
      </c>
      <c r="N960" s="166" t="e">
        <f>VLOOKUP(M960,#REF!,2,0)</f>
        <v>#REF!</v>
      </c>
      <c r="O960" t="e">
        <f t="shared" si="73"/>
        <v>#REF!</v>
      </c>
    </row>
    <row r="961" spans="1:15" x14ac:dyDescent="0.25">
      <c r="A961" s="2">
        <f t="shared" si="69"/>
        <v>960</v>
      </c>
      <c r="B961" s="81" t="s">
        <v>1086</v>
      </c>
      <c r="C961" t="s">
        <v>13</v>
      </c>
      <c r="D961" s="1" t="s">
        <v>117</v>
      </c>
      <c r="E961" s="166">
        <v>46022</v>
      </c>
      <c r="F961" s="166"/>
      <c r="G961" t="s">
        <v>1076</v>
      </c>
      <c r="H961" t="s">
        <v>1076</v>
      </c>
      <c r="I961" t="str">
        <f t="shared" si="70"/>
        <v>2025: Красновишерский городской округ Пермского края: г. Красновишерск, ул. Гагарина, д. 31</v>
      </c>
      <c r="J961" t="str">
        <f t="shared" si="71"/>
        <v>г. Красновишерск, ул. Гагарина, д. 31: 2025: ТЕП</v>
      </c>
      <c r="K961" s="167" t="s">
        <v>1051</v>
      </c>
      <c r="L961" s="166" t="s">
        <v>2561</v>
      </c>
      <c r="M961" t="str">
        <f t="shared" si="72"/>
        <v>г. Красновишерск, ул. Гагарина, д. 31: ТЕП</v>
      </c>
      <c r="N961" s="166" t="e">
        <f>VLOOKUP(M961,#REF!,2,0)</f>
        <v>#REF!</v>
      </c>
      <c r="O961" t="e">
        <f t="shared" si="73"/>
        <v>#REF!</v>
      </c>
    </row>
    <row r="962" spans="1:15" x14ac:dyDescent="0.25">
      <c r="A962" s="2">
        <f t="shared" ref="A962:A1025" si="74">ROW()-1</f>
        <v>961</v>
      </c>
      <c r="B962" s="81" t="s">
        <v>1086</v>
      </c>
      <c r="C962" t="s">
        <v>13</v>
      </c>
      <c r="D962" s="1" t="s">
        <v>144</v>
      </c>
      <c r="E962" s="166">
        <v>46022</v>
      </c>
      <c r="F962" s="166"/>
      <c r="G962" t="s">
        <v>1076</v>
      </c>
      <c r="H962" t="s">
        <v>1076</v>
      </c>
      <c r="I962" t="str">
        <f t="shared" ref="I962:I1025" si="75">IF(ISBLANK(E962),"",CONCATENATE(YEAR(E962),": ",B962,": ",C962,))</f>
        <v>2025: Красновишерский городской округ Пермского края: г. Красновишерск, ул. Гагарина, д. 31</v>
      </c>
      <c r="J962" t="str">
        <f t="shared" ref="J962:J1025" si="76">IF(ISBLANK(E962),"",CONCATENATE(C962,": ",YEAR(E962),": ",D962))</f>
        <v>г. Красновишерск, ул. Гагарина, д. 31: 2025: ХВС</v>
      </c>
      <c r="K962" s="167" t="s">
        <v>1051</v>
      </c>
      <c r="L962" s="166" t="s">
        <v>2561</v>
      </c>
      <c r="M962" t="str">
        <f t="shared" ref="M962:M1025" si="77">IF(ISBLANK(D962),"",CONCATENATE(C962,": ",D962))</f>
        <v>г. Красновишерск, ул. Гагарина, д. 31: ХВС</v>
      </c>
      <c r="N962" s="166" t="e">
        <f>VLOOKUP(M962,#REF!,2,0)</f>
        <v>#REF!</v>
      </c>
      <c r="O962" t="e">
        <f t="shared" si="73"/>
        <v>#REF!</v>
      </c>
    </row>
    <row r="963" spans="1:15" x14ac:dyDescent="0.25">
      <c r="A963" s="2">
        <f t="shared" si="74"/>
        <v>962</v>
      </c>
      <c r="B963" s="81" t="s">
        <v>1086</v>
      </c>
      <c r="C963" t="s">
        <v>13</v>
      </c>
      <c r="D963" s="1" t="s">
        <v>159</v>
      </c>
      <c r="E963" s="166">
        <v>46022</v>
      </c>
      <c r="F963" s="166"/>
      <c r="G963" t="s">
        <v>1076</v>
      </c>
      <c r="H963" t="s">
        <v>1076</v>
      </c>
      <c r="I963" t="str">
        <f t="shared" si="75"/>
        <v>2025: Красновишерский городской округ Пермского края: г. Красновишерск, ул. Гагарина, д. 31</v>
      </c>
      <c r="J963" t="str">
        <f t="shared" si="76"/>
        <v>г. Красновишерск, ул. Гагарина, д. 31: 2025: ВОД</v>
      </c>
      <c r="K963" s="167" t="s">
        <v>1051</v>
      </c>
      <c r="L963" s="166" t="s">
        <v>2561</v>
      </c>
      <c r="M963" t="str">
        <f t="shared" si="77"/>
        <v>г. Красновишерск, ул. Гагарина, д. 31: ВОД</v>
      </c>
      <c r="N963" s="166" t="e">
        <f>VLOOKUP(M963,#REF!,2,0)</f>
        <v>#REF!</v>
      </c>
      <c r="O963" t="e">
        <f t="shared" si="73"/>
        <v>#REF!</v>
      </c>
    </row>
    <row r="964" spans="1:15" x14ac:dyDescent="0.25">
      <c r="A964" s="2">
        <f t="shared" si="74"/>
        <v>963</v>
      </c>
      <c r="B964" s="81" t="s">
        <v>1086</v>
      </c>
      <c r="C964" t="s">
        <v>81</v>
      </c>
      <c r="D964" s="1" t="s">
        <v>248</v>
      </c>
      <c r="E964" s="166">
        <v>46022</v>
      </c>
      <c r="F964" s="166"/>
      <c r="G964" t="s">
        <v>1076</v>
      </c>
      <c r="H964" t="s">
        <v>1076</v>
      </c>
      <c r="I964" t="str">
        <f t="shared" si="75"/>
        <v>2025: Красновишерский городской округ Пермского края: г. Красновишерск, ул. Дзержинского, д. 24</v>
      </c>
      <c r="J964" t="str">
        <f t="shared" si="76"/>
        <v>г. Красновишерск, ул. Дзержинского, д. 24: 2025: РК</v>
      </c>
      <c r="K964" s="167" t="s">
        <v>1051</v>
      </c>
      <c r="L964" s="166" t="s">
        <v>2561</v>
      </c>
      <c r="M964" t="str">
        <f t="shared" si="77"/>
        <v>г. Красновишерск, ул. Дзержинского, д. 24: РК</v>
      </c>
      <c r="N964" s="166" t="e">
        <f>VLOOKUP(M964,#REF!,2,0)</f>
        <v>#REF!</v>
      </c>
      <c r="O964" t="e">
        <f t="shared" si="73"/>
        <v>#REF!</v>
      </c>
    </row>
    <row r="965" spans="1:15" x14ac:dyDescent="0.25">
      <c r="A965" s="2">
        <f t="shared" si="74"/>
        <v>964</v>
      </c>
      <c r="B965" s="81" t="s">
        <v>1086</v>
      </c>
      <c r="C965" t="s">
        <v>81</v>
      </c>
      <c r="D965" s="1" t="s">
        <v>280</v>
      </c>
      <c r="E965" s="166">
        <v>46022</v>
      </c>
      <c r="F965" s="166"/>
      <c r="G965" t="s">
        <v>1076</v>
      </c>
      <c r="H965" t="s">
        <v>1076</v>
      </c>
      <c r="I965" t="str">
        <f t="shared" si="75"/>
        <v>2025: Красновишерский городской округ Пермского края: г. Красновишерск, ул. Дзержинского, д. 24</v>
      </c>
      <c r="J965" t="str">
        <f t="shared" si="76"/>
        <v>г. Красновишерск, ул. Дзержинского, д. 24: 2025: Рфа</v>
      </c>
      <c r="K965" s="167" t="s">
        <v>1051</v>
      </c>
      <c r="L965" s="166" t="s">
        <v>2561</v>
      </c>
      <c r="M965" t="str">
        <f t="shared" si="77"/>
        <v>г. Красновишерск, ул. Дзержинского, д. 24: Рфа</v>
      </c>
      <c r="N965" s="166" t="e">
        <f>VLOOKUP(M965,#REF!,2,0)</f>
        <v>#REF!</v>
      </c>
      <c r="O965" t="e">
        <f t="shared" si="73"/>
        <v>#REF!</v>
      </c>
    </row>
    <row r="966" spans="1:15" x14ac:dyDescent="0.25">
      <c r="A966" s="2">
        <f t="shared" si="74"/>
        <v>965</v>
      </c>
      <c r="B966" s="81" t="s">
        <v>1086</v>
      </c>
      <c r="C966" t="s">
        <v>152</v>
      </c>
      <c r="D966" s="1" t="s">
        <v>159</v>
      </c>
      <c r="E966" s="166">
        <v>46022</v>
      </c>
      <c r="F966" s="166"/>
      <c r="G966" t="s">
        <v>1076</v>
      </c>
      <c r="H966" t="s">
        <v>1076</v>
      </c>
      <c r="I966" t="str">
        <f t="shared" si="75"/>
        <v>2025: Красновишерский городской округ Пермского края: г. Красновишерск, ул. Спортивная, д. 15 кор. 1</v>
      </c>
      <c r="J966" t="str">
        <f t="shared" si="76"/>
        <v>г. Красновишерск, ул. Спортивная, д. 15 кор. 1: 2025: ВОД</v>
      </c>
      <c r="K966" s="167" t="s">
        <v>1051</v>
      </c>
      <c r="L966" s="166" t="s">
        <v>2561</v>
      </c>
      <c r="M966" t="str">
        <f t="shared" si="77"/>
        <v>г. Красновишерск, ул. Спортивная, д. 15 кор. 1: ВОД</v>
      </c>
      <c r="N966" s="166" t="e">
        <f>VLOOKUP(M966,#REF!,2,0)</f>
        <v>#REF!</v>
      </c>
      <c r="O966" t="e">
        <f t="shared" si="73"/>
        <v>#REF!</v>
      </c>
    </row>
    <row r="967" spans="1:15" x14ac:dyDescent="0.25">
      <c r="A967" s="2">
        <f t="shared" si="74"/>
        <v>966</v>
      </c>
      <c r="B967" s="81" t="s">
        <v>1086</v>
      </c>
      <c r="C967" t="s">
        <v>377</v>
      </c>
      <c r="D967" s="1" t="s">
        <v>117</v>
      </c>
      <c r="E967" s="166">
        <v>46022</v>
      </c>
      <c r="F967" s="166"/>
      <c r="G967" t="s">
        <v>1076</v>
      </c>
      <c r="H967" t="s">
        <v>1076</v>
      </c>
      <c r="I967" t="str">
        <f t="shared" si="75"/>
        <v>2025: Красновишерский городской округ Пермского края: г. Красновишерск, ул. Школьная, д. 1</v>
      </c>
      <c r="J967" t="str">
        <f t="shared" si="76"/>
        <v>г. Красновишерск, ул. Школьная, д. 1: 2025: ТЕП</v>
      </c>
      <c r="K967" s="167" t="s">
        <v>1052</v>
      </c>
      <c r="L967" s="166" t="s">
        <v>2561</v>
      </c>
      <c r="M967" t="str">
        <f t="shared" si="77"/>
        <v>г. Красновишерск, ул. Школьная, д. 1: ТЕП</v>
      </c>
      <c r="N967" s="166" t="e">
        <f>VLOOKUP(M967,#REF!,2,0)</f>
        <v>#REF!</v>
      </c>
      <c r="O967" t="e">
        <f t="shared" si="73"/>
        <v>#REF!</v>
      </c>
    </row>
    <row r="968" spans="1:15" x14ac:dyDescent="0.25">
      <c r="A968" s="2">
        <f t="shared" si="74"/>
        <v>967</v>
      </c>
      <c r="B968" s="81" t="s">
        <v>1086</v>
      </c>
      <c r="C968" t="s">
        <v>377</v>
      </c>
      <c r="D968" s="1" t="s">
        <v>144</v>
      </c>
      <c r="E968" s="166">
        <v>46022</v>
      </c>
      <c r="F968" s="166"/>
      <c r="G968" t="s">
        <v>1076</v>
      </c>
      <c r="H968" t="s">
        <v>1076</v>
      </c>
      <c r="I968" t="str">
        <f t="shared" si="75"/>
        <v>2025: Красновишерский городской округ Пермского края: г. Красновишерск, ул. Школьная, д. 1</v>
      </c>
      <c r="J968" t="str">
        <f t="shared" si="76"/>
        <v>г. Красновишерск, ул. Школьная, д. 1: 2025: ХВС</v>
      </c>
      <c r="K968" s="167" t="s">
        <v>1052</v>
      </c>
      <c r="L968" s="166" t="s">
        <v>2561</v>
      </c>
      <c r="M968" t="str">
        <f t="shared" si="77"/>
        <v>г. Красновишерск, ул. Школьная, д. 1: ХВС</v>
      </c>
      <c r="N968" s="166" t="e">
        <f>VLOOKUP(M968,#REF!,2,0)</f>
        <v>#REF!</v>
      </c>
      <c r="O968" t="e">
        <f t="shared" si="73"/>
        <v>#REF!</v>
      </c>
    </row>
    <row r="969" spans="1:15" x14ac:dyDescent="0.25">
      <c r="A969" s="2">
        <f t="shared" si="74"/>
        <v>968</v>
      </c>
      <c r="B969" s="81" t="s">
        <v>1086</v>
      </c>
      <c r="C969" t="s">
        <v>377</v>
      </c>
      <c r="D969" s="1" t="s">
        <v>159</v>
      </c>
      <c r="E969" s="166">
        <v>46022</v>
      </c>
      <c r="F969" s="166"/>
      <c r="G969" t="s">
        <v>1076</v>
      </c>
      <c r="H969" t="s">
        <v>1076</v>
      </c>
      <c r="I969" t="str">
        <f t="shared" si="75"/>
        <v>2025: Красновишерский городской округ Пермского края: г. Красновишерск, ул. Школьная, д. 1</v>
      </c>
      <c r="J969" t="str">
        <f t="shared" si="76"/>
        <v>г. Красновишерск, ул. Школьная, д. 1: 2025: ВОД</v>
      </c>
      <c r="K969" s="167" t="s">
        <v>1052</v>
      </c>
      <c r="L969" s="166" t="s">
        <v>2561</v>
      </c>
      <c r="M969" t="str">
        <f t="shared" si="77"/>
        <v>г. Красновишерск, ул. Школьная, д. 1: ВОД</v>
      </c>
      <c r="N969" s="166" t="e">
        <f>VLOOKUP(M969,#REF!,2,0)</f>
        <v>#REF!</v>
      </c>
      <c r="O969" t="e">
        <f t="shared" si="73"/>
        <v>#REF!</v>
      </c>
    </row>
    <row r="970" spans="1:15" x14ac:dyDescent="0.25">
      <c r="A970" s="2">
        <f t="shared" si="74"/>
        <v>969</v>
      </c>
      <c r="B970" s="81" t="s">
        <v>1086</v>
      </c>
      <c r="C970" t="s">
        <v>320</v>
      </c>
      <c r="D970" s="1" t="s">
        <v>63</v>
      </c>
      <c r="E970" s="166">
        <v>46022</v>
      </c>
      <c r="F970" s="166"/>
      <c r="G970" t="s">
        <v>1076</v>
      </c>
      <c r="H970" t="s">
        <v>1076</v>
      </c>
      <c r="I970" t="str">
        <f t="shared" si="75"/>
        <v>2025: Красновишерский городской округ Пермского края: г. Красновишерск, ул. Яборова, д. 21А</v>
      </c>
      <c r="J970" t="str">
        <f t="shared" si="76"/>
        <v>г. Красновишерск, ул. Яборова, д. 21А: 2025: ЭЛ</v>
      </c>
      <c r="K970" s="167" t="s">
        <v>1051</v>
      </c>
      <c r="L970" s="166" t="s">
        <v>2561</v>
      </c>
      <c r="M970" t="str">
        <f t="shared" si="77"/>
        <v>г. Красновишерск, ул. Яборова, д. 21А: ЭЛ</v>
      </c>
      <c r="N970" s="166" t="e">
        <f>VLOOKUP(M970,#REF!,2,0)</f>
        <v>#REF!</v>
      </c>
      <c r="O970" t="e">
        <f t="shared" si="73"/>
        <v>#REF!</v>
      </c>
    </row>
    <row r="971" spans="1:15" x14ac:dyDescent="0.25">
      <c r="A971" s="2">
        <f t="shared" si="74"/>
        <v>970</v>
      </c>
      <c r="B971" s="81" t="s">
        <v>1086</v>
      </c>
      <c r="C971" t="s">
        <v>320</v>
      </c>
      <c r="D971" s="1" t="s">
        <v>117</v>
      </c>
      <c r="E971" s="166">
        <v>46022</v>
      </c>
      <c r="F971" s="166"/>
      <c r="G971" t="s">
        <v>1076</v>
      </c>
      <c r="H971" t="s">
        <v>1076</v>
      </c>
      <c r="I971" t="str">
        <f t="shared" si="75"/>
        <v>2025: Красновишерский городской округ Пермского края: г. Красновишерск, ул. Яборова, д. 21А</v>
      </c>
      <c r="J971" t="str">
        <f t="shared" si="76"/>
        <v>г. Красновишерск, ул. Яборова, д. 21А: 2025: ТЕП</v>
      </c>
      <c r="K971" s="167" t="s">
        <v>1051</v>
      </c>
      <c r="L971" s="166" t="s">
        <v>2561</v>
      </c>
      <c r="M971" t="str">
        <f t="shared" si="77"/>
        <v>г. Красновишерск, ул. Яборова, д. 21А: ТЕП</v>
      </c>
      <c r="N971" s="166" t="e">
        <f>VLOOKUP(M971,#REF!,2,0)</f>
        <v>#REF!</v>
      </c>
      <c r="O971" t="e">
        <f t="shared" si="73"/>
        <v>#REF!</v>
      </c>
    </row>
    <row r="972" spans="1:15" x14ac:dyDescent="0.25">
      <c r="A972" s="2">
        <f t="shared" si="74"/>
        <v>971</v>
      </c>
      <c r="B972" s="81" t="s">
        <v>1086</v>
      </c>
      <c r="C972" t="s">
        <v>320</v>
      </c>
      <c r="D972" s="1" t="s">
        <v>144</v>
      </c>
      <c r="E972" s="166">
        <v>46022</v>
      </c>
      <c r="F972" s="166"/>
      <c r="G972" t="s">
        <v>1076</v>
      </c>
      <c r="H972" t="s">
        <v>1076</v>
      </c>
      <c r="I972" t="str">
        <f t="shared" si="75"/>
        <v>2025: Красновишерский городской округ Пермского края: г. Красновишерск, ул. Яборова, д. 21А</v>
      </c>
      <c r="J972" t="str">
        <f t="shared" si="76"/>
        <v>г. Красновишерск, ул. Яборова, д. 21А: 2025: ХВС</v>
      </c>
      <c r="K972" s="167" t="s">
        <v>1051</v>
      </c>
      <c r="L972" s="166" t="s">
        <v>2561</v>
      </c>
      <c r="M972" t="str">
        <f t="shared" si="77"/>
        <v>г. Красновишерск, ул. Яборова, д. 21А: ХВС</v>
      </c>
      <c r="N972" s="166" t="e">
        <f>VLOOKUP(M972,#REF!,2,0)</f>
        <v>#REF!</v>
      </c>
      <c r="O972" t="e">
        <f t="shared" si="73"/>
        <v>#REF!</v>
      </c>
    </row>
    <row r="973" spans="1:15" x14ac:dyDescent="0.25">
      <c r="A973" s="2">
        <f t="shared" si="74"/>
        <v>972</v>
      </c>
      <c r="B973" s="81" t="s">
        <v>1086</v>
      </c>
      <c r="C973" t="s">
        <v>320</v>
      </c>
      <c r="D973" s="1" t="s">
        <v>149</v>
      </c>
      <c r="E973" s="166">
        <v>46022</v>
      </c>
      <c r="F973" s="166"/>
      <c r="G973" t="s">
        <v>1076</v>
      </c>
      <c r="H973" t="s">
        <v>1076</v>
      </c>
      <c r="I973" t="str">
        <f t="shared" si="75"/>
        <v>2025: Красновишерский городской округ Пермского края: г. Красновишерск, ул. Яборова, д. 21А</v>
      </c>
      <c r="J973" t="str">
        <f t="shared" si="76"/>
        <v>г. Красновишерск, ул. Яборова, д. 21А: 2025: ГВС</v>
      </c>
      <c r="K973" s="167" t="s">
        <v>1051</v>
      </c>
      <c r="L973" s="166" t="s">
        <v>2561</v>
      </c>
      <c r="M973" t="str">
        <f t="shared" si="77"/>
        <v>г. Красновишерск, ул. Яборова, д. 21А: ГВС</v>
      </c>
      <c r="N973" s="166" t="e">
        <f>VLOOKUP(M973,#REF!,2,0)</f>
        <v>#REF!</v>
      </c>
      <c r="O973" t="e">
        <f t="shared" si="73"/>
        <v>#REF!</v>
      </c>
    </row>
    <row r="974" spans="1:15" x14ac:dyDescent="0.25">
      <c r="A974" s="2">
        <f t="shared" si="74"/>
        <v>973</v>
      </c>
      <c r="B974" s="81" t="s">
        <v>1086</v>
      </c>
      <c r="C974" t="s">
        <v>320</v>
      </c>
      <c r="D974" s="1" t="s">
        <v>248</v>
      </c>
      <c r="E974" s="166">
        <v>46022</v>
      </c>
      <c r="F974" s="166"/>
      <c r="G974" t="s">
        <v>1076</v>
      </c>
      <c r="H974" t="s">
        <v>1076</v>
      </c>
      <c r="I974" t="str">
        <f t="shared" si="75"/>
        <v>2025: Красновишерский городской округ Пермского края: г. Красновишерск, ул. Яборова, д. 21А</v>
      </c>
      <c r="J974" t="str">
        <f t="shared" si="76"/>
        <v>г. Красновишерск, ул. Яборова, д. 21А: 2025: РК</v>
      </c>
      <c r="K974" s="167" t="s">
        <v>1051</v>
      </c>
      <c r="L974" s="166" t="s">
        <v>2561</v>
      </c>
      <c r="M974" t="str">
        <f t="shared" si="77"/>
        <v>г. Красновишерск, ул. Яборова, д. 21А: РК</v>
      </c>
      <c r="N974" s="166" t="e">
        <f>VLOOKUP(M974,#REF!,2,0)</f>
        <v>#REF!</v>
      </c>
      <c r="O974" t="e">
        <f t="shared" si="73"/>
        <v>#REF!</v>
      </c>
    </row>
    <row r="975" spans="1:15" x14ac:dyDescent="0.25">
      <c r="A975" s="2">
        <f t="shared" si="74"/>
        <v>974</v>
      </c>
      <c r="B975" s="81" t="s">
        <v>1087</v>
      </c>
      <c r="C975" t="s">
        <v>378</v>
      </c>
      <c r="D975" s="1" t="s">
        <v>117</v>
      </c>
      <c r="E975" s="166">
        <v>46022</v>
      </c>
      <c r="F975" s="166"/>
      <c r="G975" t="s">
        <v>1076</v>
      </c>
      <c r="H975" t="s">
        <v>1076</v>
      </c>
      <c r="I975" t="str">
        <f t="shared" si="75"/>
        <v>2025: Краснокамский городской округ Пермского края: г. Краснокамск, пр-т Комсомольский, д. 7</v>
      </c>
      <c r="J975" t="str">
        <f t="shared" si="76"/>
        <v>г. Краснокамск, пр-т Комсомольский, д. 7: 2025: ТЕП</v>
      </c>
      <c r="K975" s="167" t="s">
        <v>1051</v>
      </c>
      <c r="L975" s="166" t="s">
        <v>2561</v>
      </c>
      <c r="M975" t="str">
        <f t="shared" si="77"/>
        <v>г. Краснокамск, пр-т Комсомольский, д. 7: ТЕП</v>
      </c>
      <c r="N975" s="166" t="e">
        <f>VLOOKUP(M975,#REF!,2,0)</f>
        <v>#REF!</v>
      </c>
      <c r="O975" t="e">
        <f t="shared" si="73"/>
        <v>#REF!</v>
      </c>
    </row>
    <row r="976" spans="1:15" x14ac:dyDescent="0.25">
      <c r="A976" s="2">
        <f t="shared" si="74"/>
        <v>975</v>
      </c>
      <c r="B976" s="81" t="s">
        <v>1087</v>
      </c>
      <c r="C976" t="s">
        <v>321</v>
      </c>
      <c r="D976" s="1" t="s">
        <v>63</v>
      </c>
      <c r="E976" s="166">
        <v>46022</v>
      </c>
      <c r="F976" s="166"/>
      <c r="G976" t="s">
        <v>1076</v>
      </c>
      <c r="H976" t="s">
        <v>1076</v>
      </c>
      <c r="I976" t="str">
        <f t="shared" si="75"/>
        <v>2025: Краснокамский городской округ Пермского края: г. Краснокамск, ул. Большевистская, д. 13</v>
      </c>
      <c r="J976" t="str">
        <f t="shared" si="76"/>
        <v>г. Краснокамск, ул. Большевистская, д. 13: 2025: ЭЛ</v>
      </c>
      <c r="K976" s="167" t="s">
        <v>1051</v>
      </c>
      <c r="L976" s="166" t="s">
        <v>2561</v>
      </c>
      <c r="M976" t="str">
        <f t="shared" si="77"/>
        <v>г. Краснокамск, ул. Большевистская, д. 13: ЭЛ</v>
      </c>
      <c r="N976" s="166" t="e">
        <f>VLOOKUP(M976,#REF!,2,0)</f>
        <v>#REF!</v>
      </c>
      <c r="O976" t="e">
        <f t="shared" si="73"/>
        <v>#REF!</v>
      </c>
    </row>
    <row r="977" spans="1:15" x14ac:dyDescent="0.25">
      <c r="A977" s="2">
        <f t="shared" si="74"/>
        <v>976</v>
      </c>
      <c r="B977" s="81" t="s">
        <v>1087</v>
      </c>
      <c r="C977" t="s">
        <v>321</v>
      </c>
      <c r="D977" s="1" t="s">
        <v>117</v>
      </c>
      <c r="E977" s="166">
        <v>46022</v>
      </c>
      <c r="F977" s="166"/>
      <c r="G977" t="s">
        <v>1076</v>
      </c>
      <c r="H977" t="s">
        <v>1076</v>
      </c>
      <c r="I977" t="str">
        <f t="shared" si="75"/>
        <v>2025: Краснокамский городской округ Пермского края: г. Краснокамск, ул. Большевистская, д. 13</v>
      </c>
      <c r="J977" t="str">
        <f t="shared" si="76"/>
        <v>г. Краснокамск, ул. Большевистская, д. 13: 2025: ТЕП</v>
      </c>
      <c r="K977" s="167" t="s">
        <v>1051</v>
      </c>
      <c r="L977" s="166" t="s">
        <v>2561</v>
      </c>
      <c r="M977" t="str">
        <f t="shared" si="77"/>
        <v>г. Краснокамск, ул. Большевистская, д. 13: ТЕП</v>
      </c>
      <c r="N977" s="166" t="e">
        <f>VLOOKUP(M977,#REF!,2,0)</f>
        <v>#REF!</v>
      </c>
      <c r="O977" t="e">
        <f t="shared" si="73"/>
        <v>#REF!</v>
      </c>
    </row>
    <row r="978" spans="1:15" x14ac:dyDescent="0.25">
      <c r="A978" s="2">
        <f t="shared" si="74"/>
        <v>977</v>
      </c>
      <c r="B978" s="81" t="s">
        <v>1087</v>
      </c>
      <c r="C978" t="s">
        <v>322</v>
      </c>
      <c r="D978" s="1" t="s">
        <v>63</v>
      </c>
      <c r="E978" s="166">
        <v>46022</v>
      </c>
      <c r="F978" s="166"/>
      <c r="G978" t="s">
        <v>1076</v>
      </c>
      <c r="H978" t="s">
        <v>1076</v>
      </c>
      <c r="I978" t="str">
        <f t="shared" si="75"/>
        <v>2025: Краснокамский городской округ Пермского края: г. Краснокамск, ул. Большевистская, д. 30</v>
      </c>
      <c r="J978" t="str">
        <f t="shared" si="76"/>
        <v>г. Краснокамск, ул. Большевистская, д. 30: 2025: ЭЛ</v>
      </c>
      <c r="K978" s="167" t="s">
        <v>1051</v>
      </c>
      <c r="L978" s="166" t="s">
        <v>2561</v>
      </c>
      <c r="M978" t="str">
        <f t="shared" si="77"/>
        <v>г. Краснокамск, ул. Большевистская, д. 30: ЭЛ</v>
      </c>
      <c r="N978" s="166" t="e">
        <f>VLOOKUP(M978,#REF!,2,0)</f>
        <v>#REF!</v>
      </c>
      <c r="O978" t="e">
        <f t="shared" si="73"/>
        <v>#REF!</v>
      </c>
    </row>
    <row r="979" spans="1:15" x14ac:dyDescent="0.25">
      <c r="A979" s="2">
        <f t="shared" si="74"/>
        <v>978</v>
      </c>
      <c r="B979" s="81" t="s">
        <v>1087</v>
      </c>
      <c r="C979" t="s">
        <v>322</v>
      </c>
      <c r="D979" s="1" t="s">
        <v>117</v>
      </c>
      <c r="E979" s="166">
        <v>46022</v>
      </c>
      <c r="F979" s="166"/>
      <c r="G979" t="s">
        <v>1076</v>
      </c>
      <c r="H979" t="s">
        <v>1076</v>
      </c>
      <c r="I979" t="str">
        <f t="shared" si="75"/>
        <v>2025: Краснокамский городской округ Пермского края: г. Краснокамск, ул. Большевистская, д. 30</v>
      </c>
      <c r="J979" t="str">
        <f t="shared" si="76"/>
        <v>г. Краснокамск, ул. Большевистская, д. 30: 2025: ТЕП</v>
      </c>
      <c r="K979" s="167" t="s">
        <v>1051</v>
      </c>
      <c r="L979" s="166" t="s">
        <v>2561</v>
      </c>
      <c r="M979" t="str">
        <f t="shared" si="77"/>
        <v>г. Краснокамск, ул. Большевистская, д. 30: ТЕП</v>
      </c>
      <c r="N979" s="166" t="e">
        <f>VLOOKUP(M979,#REF!,2,0)</f>
        <v>#REF!</v>
      </c>
      <c r="O979" t="e">
        <f t="shared" si="73"/>
        <v>#REF!</v>
      </c>
    </row>
    <row r="980" spans="1:15" x14ac:dyDescent="0.25">
      <c r="A980" s="2">
        <f t="shared" si="74"/>
        <v>979</v>
      </c>
      <c r="B980" s="81" t="s">
        <v>1087</v>
      </c>
      <c r="C980" t="s">
        <v>322</v>
      </c>
      <c r="D980" s="1" t="s">
        <v>144</v>
      </c>
      <c r="E980" s="166">
        <v>46022</v>
      </c>
      <c r="F980" s="166"/>
      <c r="G980" t="s">
        <v>1076</v>
      </c>
      <c r="H980" t="s">
        <v>1076</v>
      </c>
      <c r="I980" t="str">
        <f t="shared" si="75"/>
        <v>2025: Краснокамский городской округ Пермского края: г. Краснокамск, ул. Большевистская, д. 30</v>
      </c>
      <c r="J980" t="str">
        <f t="shared" si="76"/>
        <v>г. Краснокамск, ул. Большевистская, д. 30: 2025: ХВС</v>
      </c>
      <c r="K980" s="167" t="s">
        <v>1051</v>
      </c>
      <c r="L980" s="166" t="s">
        <v>2561</v>
      </c>
      <c r="M980" t="str">
        <f t="shared" si="77"/>
        <v>г. Краснокамск, ул. Большевистская, д. 30: ХВС</v>
      </c>
      <c r="N980" s="166" t="e">
        <f>VLOOKUP(M980,#REF!,2,0)</f>
        <v>#REF!</v>
      </c>
      <c r="O980" t="e">
        <f t="shared" si="73"/>
        <v>#REF!</v>
      </c>
    </row>
    <row r="981" spans="1:15" x14ac:dyDescent="0.25">
      <c r="A981" s="2">
        <f t="shared" si="74"/>
        <v>980</v>
      </c>
      <c r="B981" s="81" t="s">
        <v>1087</v>
      </c>
      <c r="C981" t="s">
        <v>322</v>
      </c>
      <c r="D981" s="1" t="s">
        <v>149</v>
      </c>
      <c r="E981" s="166">
        <v>46022</v>
      </c>
      <c r="F981" s="166"/>
      <c r="G981" t="s">
        <v>1076</v>
      </c>
      <c r="H981" t="s">
        <v>1076</v>
      </c>
      <c r="I981" t="str">
        <f t="shared" si="75"/>
        <v>2025: Краснокамский городской округ Пермского края: г. Краснокамск, ул. Большевистская, д. 30</v>
      </c>
      <c r="J981" t="str">
        <f t="shared" si="76"/>
        <v>г. Краснокамск, ул. Большевистская, д. 30: 2025: ГВС</v>
      </c>
      <c r="K981" s="167" t="s">
        <v>1051</v>
      </c>
      <c r="L981" s="166" t="s">
        <v>2561</v>
      </c>
      <c r="M981" t="str">
        <f t="shared" si="77"/>
        <v>г. Краснокамск, ул. Большевистская, д. 30: ГВС</v>
      </c>
      <c r="N981" s="166" t="e">
        <f>VLOOKUP(M981,#REF!,2,0)</f>
        <v>#REF!</v>
      </c>
      <c r="O981" t="e">
        <f t="shared" si="73"/>
        <v>#REF!</v>
      </c>
    </row>
    <row r="982" spans="1:15" x14ac:dyDescent="0.25">
      <c r="A982" s="2">
        <f t="shared" si="74"/>
        <v>981</v>
      </c>
      <c r="B982" s="81" t="s">
        <v>1087</v>
      </c>
      <c r="C982" t="s">
        <v>322</v>
      </c>
      <c r="D982" s="1" t="s">
        <v>159</v>
      </c>
      <c r="E982" s="166">
        <v>46022</v>
      </c>
      <c r="F982" s="166"/>
      <c r="G982" t="s">
        <v>1076</v>
      </c>
      <c r="H982" t="s">
        <v>1076</v>
      </c>
      <c r="I982" t="str">
        <f t="shared" si="75"/>
        <v>2025: Краснокамский городской округ Пермского края: г. Краснокамск, ул. Большевистская, д. 30</v>
      </c>
      <c r="J982" t="str">
        <f t="shared" si="76"/>
        <v>г. Краснокамск, ул. Большевистская, д. 30: 2025: ВОД</v>
      </c>
      <c r="K982" s="167" t="s">
        <v>1051</v>
      </c>
      <c r="L982" s="166" t="s">
        <v>2561</v>
      </c>
      <c r="M982" t="str">
        <f t="shared" si="77"/>
        <v>г. Краснокамск, ул. Большевистская, д. 30: ВОД</v>
      </c>
      <c r="N982" s="166" t="e">
        <f>VLOOKUP(M982,#REF!,2,0)</f>
        <v>#REF!</v>
      </c>
      <c r="O982" t="e">
        <f t="shared" si="73"/>
        <v>#REF!</v>
      </c>
    </row>
    <row r="983" spans="1:15" x14ac:dyDescent="0.25">
      <c r="A983" s="2">
        <f t="shared" si="74"/>
        <v>982</v>
      </c>
      <c r="B983" s="81" t="s">
        <v>1087</v>
      </c>
      <c r="C983" t="s">
        <v>323</v>
      </c>
      <c r="D983" s="1" t="s">
        <v>63</v>
      </c>
      <c r="E983" s="166">
        <v>46022</v>
      </c>
      <c r="F983" s="166"/>
      <c r="G983" t="s">
        <v>1076</v>
      </c>
      <c r="H983" t="s">
        <v>1076</v>
      </c>
      <c r="I983" t="str">
        <f t="shared" si="75"/>
        <v>2025: Краснокамский городской округ Пермского края: г. Краснокамск, ул. Большевистская, д. 5</v>
      </c>
      <c r="J983" t="str">
        <f t="shared" si="76"/>
        <v>г. Краснокамск, ул. Большевистская, д. 5: 2025: ЭЛ</v>
      </c>
      <c r="K983" s="167" t="s">
        <v>1051</v>
      </c>
      <c r="L983" s="166" t="s">
        <v>2561</v>
      </c>
      <c r="M983" t="str">
        <f t="shared" si="77"/>
        <v>г. Краснокамск, ул. Большевистская, д. 5: ЭЛ</v>
      </c>
      <c r="N983" s="166" t="e">
        <f>VLOOKUP(M983,#REF!,2,0)</f>
        <v>#REF!</v>
      </c>
      <c r="O983" t="e">
        <f t="shared" si="73"/>
        <v>#REF!</v>
      </c>
    </row>
    <row r="984" spans="1:15" x14ac:dyDescent="0.25">
      <c r="A984" s="2">
        <f t="shared" si="74"/>
        <v>983</v>
      </c>
      <c r="B984" s="81" t="s">
        <v>1087</v>
      </c>
      <c r="C984" t="s">
        <v>323</v>
      </c>
      <c r="D984" s="1" t="s">
        <v>117</v>
      </c>
      <c r="E984" s="166">
        <v>46022</v>
      </c>
      <c r="F984" s="166"/>
      <c r="G984" t="s">
        <v>1076</v>
      </c>
      <c r="H984" t="s">
        <v>1076</v>
      </c>
      <c r="I984" t="str">
        <f t="shared" si="75"/>
        <v>2025: Краснокамский городской округ Пермского края: г. Краснокамск, ул. Большевистская, д. 5</v>
      </c>
      <c r="J984" t="str">
        <f t="shared" si="76"/>
        <v>г. Краснокамск, ул. Большевистская, д. 5: 2025: ТЕП</v>
      </c>
      <c r="K984" s="167" t="s">
        <v>1051</v>
      </c>
      <c r="L984" s="166" t="s">
        <v>2561</v>
      </c>
      <c r="M984" t="str">
        <f t="shared" si="77"/>
        <v>г. Краснокамск, ул. Большевистская, д. 5: ТЕП</v>
      </c>
      <c r="N984" s="166" t="e">
        <f>VLOOKUP(M984,#REF!,2,0)</f>
        <v>#REF!</v>
      </c>
      <c r="O984" t="e">
        <f t="shared" si="73"/>
        <v>#REF!</v>
      </c>
    </row>
    <row r="985" spans="1:15" x14ac:dyDescent="0.25">
      <c r="A985" s="2">
        <f t="shared" si="74"/>
        <v>984</v>
      </c>
      <c r="B985" s="81" t="s">
        <v>1087</v>
      </c>
      <c r="C985" t="s">
        <v>323</v>
      </c>
      <c r="D985" s="1" t="s">
        <v>144</v>
      </c>
      <c r="E985" s="166">
        <v>46022</v>
      </c>
      <c r="F985" s="166"/>
      <c r="G985" t="s">
        <v>1076</v>
      </c>
      <c r="H985" t="s">
        <v>1076</v>
      </c>
      <c r="I985" t="str">
        <f t="shared" si="75"/>
        <v>2025: Краснокамский городской округ Пермского края: г. Краснокамск, ул. Большевистская, д. 5</v>
      </c>
      <c r="J985" t="str">
        <f t="shared" si="76"/>
        <v>г. Краснокамск, ул. Большевистская, д. 5: 2025: ХВС</v>
      </c>
      <c r="K985" s="167" t="s">
        <v>1051</v>
      </c>
      <c r="L985" s="166" t="s">
        <v>2561</v>
      </c>
      <c r="M985" t="str">
        <f t="shared" si="77"/>
        <v>г. Краснокамск, ул. Большевистская, д. 5: ХВС</v>
      </c>
      <c r="N985" s="166" t="e">
        <f>VLOOKUP(M985,#REF!,2,0)</f>
        <v>#REF!</v>
      </c>
      <c r="O985" t="e">
        <f t="shared" si="73"/>
        <v>#REF!</v>
      </c>
    </row>
    <row r="986" spans="1:15" x14ac:dyDescent="0.25">
      <c r="A986" s="2">
        <f t="shared" si="74"/>
        <v>985</v>
      </c>
      <c r="B986" s="81" t="s">
        <v>1087</v>
      </c>
      <c r="C986" t="s">
        <v>323</v>
      </c>
      <c r="D986" s="1" t="s">
        <v>149</v>
      </c>
      <c r="E986" s="166">
        <v>46022</v>
      </c>
      <c r="F986" s="166"/>
      <c r="G986" t="s">
        <v>1076</v>
      </c>
      <c r="H986" t="s">
        <v>1076</v>
      </c>
      <c r="I986" t="str">
        <f t="shared" si="75"/>
        <v>2025: Краснокамский городской округ Пермского края: г. Краснокамск, ул. Большевистская, д. 5</v>
      </c>
      <c r="J986" t="str">
        <f t="shared" si="76"/>
        <v>г. Краснокамск, ул. Большевистская, д. 5: 2025: ГВС</v>
      </c>
      <c r="K986" s="167" t="s">
        <v>1051</v>
      </c>
      <c r="L986" s="166" t="s">
        <v>2561</v>
      </c>
      <c r="M986" t="str">
        <f t="shared" si="77"/>
        <v>г. Краснокамск, ул. Большевистская, д. 5: ГВС</v>
      </c>
      <c r="N986" s="166" t="e">
        <f>VLOOKUP(M986,#REF!,2,0)</f>
        <v>#REF!</v>
      </c>
      <c r="O986" t="e">
        <f t="shared" si="73"/>
        <v>#REF!</v>
      </c>
    </row>
    <row r="987" spans="1:15" x14ac:dyDescent="0.25">
      <c r="A987" s="2">
        <f t="shared" si="74"/>
        <v>986</v>
      </c>
      <c r="B987" s="81" t="s">
        <v>1087</v>
      </c>
      <c r="C987" t="s">
        <v>323</v>
      </c>
      <c r="D987" s="1" t="s">
        <v>159</v>
      </c>
      <c r="E987" s="166">
        <v>46022</v>
      </c>
      <c r="F987" s="166"/>
      <c r="G987" t="s">
        <v>1076</v>
      </c>
      <c r="H987" t="s">
        <v>1076</v>
      </c>
      <c r="I987" t="str">
        <f t="shared" si="75"/>
        <v>2025: Краснокамский городской округ Пермского края: г. Краснокамск, ул. Большевистская, д. 5</v>
      </c>
      <c r="J987" t="str">
        <f t="shared" si="76"/>
        <v>г. Краснокамск, ул. Большевистская, д. 5: 2025: ВОД</v>
      </c>
      <c r="K987" s="167" t="s">
        <v>1051</v>
      </c>
      <c r="L987" s="166" t="s">
        <v>2561</v>
      </c>
      <c r="M987" t="str">
        <f t="shared" si="77"/>
        <v>г. Краснокамск, ул. Большевистская, д. 5: ВОД</v>
      </c>
      <c r="N987" s="166" t="e">
        <f>VLOOKUP(M987,#REF!,2,0)</f>
        <v>#REF!</v>
      </c>
      <c r="O987" t="e">
        <f t="shared" si="73"/>
        <v>#REF!</v>
      </c>
    </row>
    <row r="988" spans="1:15" x14ac:dyDescent="0.25">
      <c r="A988" s="2">
        <f t="shared" si="74"/>
        <v>987</v>
      </c>
      <c r="B988" s="81" t="s">
        <v>1087</v>
      </c>
      <c r="C988" t="s">
        <v>498</v>
      </c>
      <c r="D988" s="1" t="s">
        <v>248</v>
      </c>
      <c r="E988" s="166">
        <v>46022</v>
      </c>
      <c r="F988" s="166"/>
      <c r="G988" t="s">
        <v>1076</v>
      </c>
      <c r="H988" t="s">
        <v>1076</v>
      </c>
      <c r="I988" t="str">
        <f t="shared" si="75"/>
        <v>2025: Краснокамский городской округ Пермского края: г. Краснокамск, ул. Калинина, д. 13</v>
      </c>
      <c r="J988" t="str">
        <f t="shared" si="76"/>
        <v>г. Краснокамск, ул. Калинина, д. 13: 2025: РК</v>
      </c>
      <c r="K988" s="167" t="s">
        <v>1052</v>
      </c>
      <c r="L988" s="166" t="s">
        <v>2561</v>
      </c>
      <c r="M988" t="str">
        <f t="shared" si="77"/>
        <v>г. Краснокамск, ул. Калинина, д. 13: РК</v>
      </c>
      <c r="N988" s="166" t="e">
        <f>VLOOKUP(M988,#REF!,2,0)</f>
        <v>#REF!</v>
      </c>
      <c r="O988" t="e">
        <f t="shared" si="73"/>
        <v>#REF!</v>
      </c>
    </row>
    <row r="989" spans="1:15" x14ac:dyDescent="0.25">
      <c r="A989" s="2">
        <f t="shared" si="74"/>
        <v>988</v>
      </c>
      <c r="B989" s="81" t="s">
        <v>1087</v>
      </c>
      <c r="C989" t="s">
        <v>379</v>
      </c>
      <c r="D989" s="1" t="s">
        <v>117</v>
      </c>
      <c r="E989" s="166">
        <v>46022</v>
      </c>
      <c r="F989" s="166"/>
      <c r="G989" t="s">
        <v>1076</v>
      </c>
      <c r="H989" t="s">
        <v>1076</v>
      </c>
      <c r="I989" t="str">
        <f t="shared" si="75"/>
        <v>2025: Краснокамский городской округ Пермского края: г. Краснокамск, ул. Карла Маркса, д. 11</v>
      </c>
      <c r="J989" t="str">
        <f t="shared" si="76"/>
        <v>г. Краснокамск, ул. Карла Маркса, д. 11: 2025: ТЕП</v>
      </c>
      <c r="K989" s="167" t="s">
        <v>1052</v>
      </c>
      <c r="L989" s="166" t="s">
        <v>2561</v>
      </c>
      <c r="M989" t="str">
        <f t="shared" si="77"/>
        <v>г. Краснокамск, ул. Карла Маркса, д. 11: ТЕП</v>
      </c>
      <c r="N989" s="166" t="e">
        <f>VLOOKUP(M989,#REF!,2,0)</f>
        <v>#REF!</v>
      </c>
      <c r="O989" t="e">
        <f t="shared" si="73"/>
        <v>#REF!</v>
      </c>
    </row>
    <row r="990" spans="1:15" x14ac:dyDescent="0.25">
      <c r="A990" s="2">
        <f t="shared" si="74"/>
        <v>989</v>
      </c>
      <c r="B990" s="81" t="s">
        <v>1087</v>
      </c>
      <c r="C990" t="s">
        <v>379</v>
      </c>
      <c r="D990" s="1" t="s">
        <v>144</v>
      </c>
      <c r="E990" s="166">
        <v>46022</v>
      </c>
      <c r="F990" s="166"/>
      <c r="G990" t="s">
        <v>1076</v>
      </c>
      <c r="H990" t="s">
        <v>1076</v>
      </c>
      <c r="I990" t="str">
        <f t="shared" si="75"/>
        <v>2025: Краснокамский городской округ Пермского края: г. Краснокамск, ул. Карла Маркса, д. 11</v>
      </c>
      <c r="J990" t="str">
        <f t="shared" si="76"/>
        <v>г. Краснокамск, ул. Карла Маркса, д. 11: 2025: ХВС</v>
      </c>
      <c r="K990" s="167" t="s">
        <v>1052</v>
      </c>
      <c r="L990" s="166" t="s">
        <v>2561</v>
      </c>
      <c r="M990" t="str">
        <f t="shared" si="77"/>
        <v>г. Краснокамск, ул. Карла Маркса, д. 11: ХВС</v>
      </c>
      <c r="N990" s="166" t="e">
        <f>VLOOKUP(M990,#REF!,2,0)</f>
        <v>#REF!</v>
      </c>
      <c r="O990" t="e">
        <f t="shared" si="73"/>
        <v>#REF!</v>
      </c>
    </row>
    <row r="991" spans="1:15" x14ac:dyDescent="0.25">
      <c r="A991" s="2">
        <f t="shared" si="74"/>
        <v>990</v>
      </c>
      <c r="B991" s="81" t="s">
        <v>1087</v>
      </c>
      <c r="C991" t="s">
        <v>379</v>
      </c>
      <c r="D991" s="1" t="s">
        <v>159</v>
      </c>
      <c r="E991" s="166">
        <v>46022</v>
      </c>
      <c r="F991" s="166"/>
      <c r="G991" t="s">
        <v>1076</v>
      </c>
      <c r="H991" t="s">
        <v>1076</v>
      </c>
      <c r="I991" t="str">
        <f t="shared" si="75"/>
        <v>2025: Краснокамский городской округ Пермского края: г. Краснокамск, ул. Карла Маркса, д. 11</v>
      </c>
      <c r="J991" t="str">
        <f t="shared" si="76"/>
        <v>г. Краснокамск, ул. Карла Маркса, д. 11: 2025: ВОД</v>
      </c>
      <c r="K991" s="167" t="s">
        <v>1052</v>
      </c>
      <c r="L991" s="166" t="s">
        <v>2561</v>
      </c>
      <c r="M991" t="str">
        <f t="shared" si="77"/>
        <v>г. Краснокамск, ул. Карла Маркса, д. 11: ВОД</v>
      </c>
      <c r="N991" s="166" t="e">
        <f>VLOOKUP(M991,#REF!,2,0)</f>
        <v>#REF!</v>
      </c>
      <c r="O991" t="e">
        <f t="shared" si="73"/>
        <v>#REF!</v>
      </c>
    </row>
    <row r="992" spans="1:15" x14ac:dyDescent="0.25">
      <c r="A992" s="2">
        <f t="shared" si="74"/>
        <v>991</v>
      </c>
      <c r="B992" s="81" t="s">
        <v>1087</v>
      </c>
      <c r="C992" t="s">
        <v>380</v>
      </c>
      <c r="D992" s="1" t="s">
        <v>117</v>
      </c>
      <c r="E992" s="166">
        <v>46022</v>
      </c>
      <c r="F992" s="166"/>
      <c r="G992" t="s">
        <v>1076</v>
      </c>
      <c r="H992" t="s">
        <v>1076</v>
      </c>
      <c r="I992" t="str">
        <f t="shared" si="75"/>
        <v>2025: Краснокамский городской округ Пермского края: г. Краснокамск, ул. Карла Маркса, д. 19</v>
      </c>
      <c r="J992" t="str">
        <f t="shared" si="76"/>
        <v>г. Краснокамск, ул. Карла Маркса, д. 19: 2025: ТЕП</v>
      </c>
      <c r="K992" s="167" t="s">
        <v>1052</v>
      </c>
      <c r="L992" s="166" t="s">
        <v>2561</v>
      </c>
      <c r="M992" t="str">
        <f t="shared" si="77"/>
        <v>г. Краснокамск, ул. Карла Маркса, д. 19: ТЕП</v>
      </c>
      <c r="N992" s="166" t="e">
        <f>VLOOKUP(M992,#REF!,2,0)</f>
        <v>#REF!</v>
      </c>
      <c r="O992" t="e">
        <f t="shared" si="73"/>
        <v>#REF!</v>
      </c>
    </row>
    <row r="993" spans="1:15" x14ac:dyDescent="0.25">
      <c r="A993" s="2">
        <f t="shared" si="74"/>
        <v>992</v>
      </c>
      <c r="B993" s="81" t="s">
        <v>1087</v>
      </c>
      <c r="C993" t="s">
        <v>380</v>
      </c>
      <c r="D993" s="1" t="s">
        <v>144</v>
      </c>
      <c r="E993" s="166">
        <v>46022</v>
      </c>
      <c r="F993" s="166"/>
      <c r="G993" t="s">
        <v>1076</v>
      </c>
      <c r="H993" t="s">
        <v>1076</v>
      </c>
      <c r="I993" t="str">
        <f t="shared" si="75"/>
        <v>2025: Краснокамский городской округ Пермского края: г. Краснокамск, ул. Карла Маркса, д. 19</v>
      </c>
      <c r="J993" t="str">
        <f t="shared" si="76"/>
        <v>г. Краснокамск, ул. Карла Маркса, д. 19: 2025: ХВС</v>
      </c>
      <c r="K993" s="167" t="s">
        <v>1052</v>
      </c>
      <c r="L993" s="166" t="s">
        <v>2561</v>
      </c>
      <c r="M993" t="str">
        <f t="shared" si="77"/>
        <v>г. Краснокамск, ул. Карла Маркса, д. 19: ХВС</v>
      </c>
      <c r="N993" s="166" t="e">
        <f>VLOOKUP(M993,#REF!,2,0)</f>
        <v>#REF!</v>
      </c>
      <c r="O993" t="e">
        <f t="shared" si="73"/>
        <v>#REF!</v>
      </c>
    </row>
    <row r="994" spans="1:15" x14ac:dyDescent="0.25">
      <c r="A994" s="2">
        <f t="shared" si="74"/>
        <v>993</v>
      </c>
      <c r="B994" s="81" t="s">
        <v>1087</v>
      </c>
      <c r="C994" t="s">
        <v>380</v>
      </c>
      <c r="D994" s="1" t="s">
        <v>159</v>
      </c>
      <c r="E994" s="166">
        <v>46022</v>
      </c>
      <c r="F994" s="166"/>
      <c r="G994" t="s">
        <v>1076</v>
      </c>
      <c r="H994" t="s">
        <v>1076</v>
      </c>
      <c r="I994" t="str">
        <f t="shared" si="75"/>
        <v>2025: Краснокамский городской округ Пермского края: г. Краснокамск, ул. Карла Маркса, д. 19</v>
      </c>
      <c r="J994" t="str">
        <f t="shared" si="76"/>
        <v>г. Краснокамск, ул. Карла Маркса, д. 19: 2025: ВОД</v>
      </c>
      <c r="K994" s="167" t="s">
        <v>1052</v>
      </c>
      <c r="L994" s="166" t="s">
        <v>2561</v>
      </c>
      <c r="M994" t="str">
        <f t="shared" si="77"/>
        <v>г. Краснокамск, ул. Карла Маркса, д. 19: ВОД</v>
      </c>
      <c r="N994" s="166" t="e">
        <f>VLOOKUP(M994,#REF!,2,0)</f>
        <v>#REF!</v>
      </c>
      <c r="O994" t="e">
        <f t="shared" si="73"/>
        <v>#REF!</v>
      </c>
    </row>
    <row r="995" spans="1:15" x14ac:dyDescent="0.25">
      <c r="A995" s="2">
        <f t="shared" si="74"/>
        <v>994</v>
      </c>
      <c r="B995" s="81" t="s">
        <v>1087</v>
      </c>
      <c r="C995" t="s">
        <v>499</v>
      </c>
      <c r="D995" s="1" t="s">
        <v>248</v>
      </c>
      <c r="E995" s="166">
        <v>46022</v>
      </c>
      <c r="F995" s="166"/>
      <c r="G995" t="s">
        <v>1076</v>
      </c>
      <c r="H995" t="s">
        <v>1076</v>
      </c>
      <c r="I995" t="str">
        <f t="shared" si="75"/>
        <v>2025: Краснокамский городской округ Пермского края: г. Краснокамск, ул. Коммунальная, д. 9</v>
      </c>
      <c r="J995" t="str">
        <f t="shared" si="76"/>
        <v>г. Краснокамск, ул. Коммунальная, д. 9: 2025: РК</v>
      </c>
      <c r="K995" s="167" t="s">
        <v>1051</v>
      </c>
      <c r="L995" s="166" t="s">
        <v>2561</v>
      </c>
      <c r="M995" t="str">
        <f t="shared" si="77"/>
        <v>г. Краснокамск, ул. Коммунальная, д. 9: РК</v>
      </c>
      <c r="N995" s="166" t="e">
        <f>VLOOKUP(M995,#REF!,2,0)</f>
        <v>#REF!</v>
      </c>
      <c r="O995" t="e">
        <f t="shared" si="73"/>
        <v>#REF!</v>
      </c>
    </row>
    <row r="996" spans="1:15" x14ac:dyDescent="0.25">
      <c r="A996" s="2">
        <f t="shared" si="74"/>
        <v>995</v>
      </c>
      <c r="B996" s="81" t="s">
        <v>1087</v>
      </c>
      <c r="C996" t="s">
        <v>324</v>
      </c>
      <c r="D996" s="1" t="s">
        <v>63</v>
      </c>
      <c r="E996" s="166">
        <v>46022</v>
      </c>
      <c r="F996" s="166"/>
      <c r="G996" t="s">
        <v>1076</v>
      </c>
      <c r="H996" t="s">
        <v>1076</v>
      </c>
      <c r="I996" t="str">
        <f t="shared" si="75"/>
        <v>2025: Краснокамский городской округ Пермского края: г. Краснокамск, ул. Ленина, д. 8</v>
      </c>
      <c r="J996" t="str">
        <f t="shared" si="76"/>
        <v>г. Краснокамск, ул. Ленина, д. 8: 2025: ЭЛ</v>
      </c>
      <c r="K996" s="167" t="s">
        <v>1051</v>
      </c>
      <c r="L996" s="166" t="s">
        <v>2561</v>
      </c>
      <c r="M996" t="str">
        <f t="shared" si="77"/>
        <v>г. Краснокамск, ул. Ленина, д. 8: ЭЛ</v>
      </c>
      <c r="N996" s="166" t="e">
        <f>VLOOKUP(M996,#REF!,2,0)</f>
        <v>#REF!</v>
      </c>
      <c r="O996" t="e">
        <f t="shared" si="73"/>
        <v>#REF!</v>
      </c>
    </row>
    <row r="997" spans="1:15" x14ac:dyDescent="0.25">
      <c r="A997" s="2">
        <f t="shared" si="74"/>
        <v>996</v>
      </c>
      <c r="B997" s="81" t="s">
        <v>1087</v>
      </c>
      <c r="C997" t="s">
        <v>324</v>
      </c>
      <c r="D997" s="1" t="s">
        <v>117</v>
      </c>
      <c r="E997" s="166">
        <v>46022</v>
      </c>
      <c r="F997" s="166"/>
      <c r="G997" t="s">
        <v>1076</v>
      </c>
      <c r="H997" t="s">
        <v>1076</v>
      </c>
      <c r="I997" t="str">
        <f t="shared" si="75"/>
        <v>2025: Краснокамский городской округ Пермского края: г. Краснокамск, ул. Ленина, д. 8</v>
      </c>
      <c r="J997" t="str">
        <f t="shared" si="76"/>
        <v>г. Краснокамск, ул. Ленина, д. 8: 2025: ТЕП</v>
      </c>
      <c r="K997" s="167" t="s">
        <v>1051</v>
      </c>
      <c r="L997" s="166" t="s">
        <v>2561</v>
      </c>
      <c r="M997" t="str">
        <f t="shared" si="77"/>
        <v>г. Краснокамск, ул. Ленина, д. 8: ТЕП</v>
      </c>
      <c r="N997" s="166" t="e">
        <f>VLOOKUP(M997,#REF!,2,0)</f>
        <v>#REF!</v>
      </c>
      <c r="O997" t="e">
        <f t="shared" si="73"/>
        <v>#REF!</v>
      </c>
    </row>
    <row r="998" spans="1:15" x14ac:dyDescent="0.25">
      <c r="A998" s="2">
        <f t="shared" si="74"/>
        <v>997</v>
      </c>
      <c r="B998" s="81" t="s">
        <v>1087</v>
      </c>
      <c r="C998" t="s">
        <v>324</v>
      </c>
      <c r="D998" s="1" t="s">
        <v>144</v>
      </c>
      <c r="E998" s="166">
        <v>46022</v>
      </c>
      <c r="F998" s="166"/>
      <c r="G998" t="s">
        <v>1076</v>
      </c>
      <c r="H998" t="s">
        <v>1076</v>
      </c>
      <c r="I998" t="str">
        <f t="shared" si="75"/>
        <v>2025: Краснокамский городской округ Пермского края: г. Краснокамск, ул. Ленина, д. 8</v>
      </c>
      <c r="J998" t="str">
        <f t="shared" si="76"/>
        <v>г. Краснокамск, ул. Ленина, д. 8: 2025: ХВС</v>
      </c>
      <c r="K998" s="167" t="s">
        <v>1051</v>
      </c>
      <c r="L998" s="166" t="s">
        <v>2561</v>
      </c>
      <c r="M998" t="str">
        <f t="shared" si="77"/>
        <v>г. Краснокамск, ул. Ленина, д. 8: ХВС</v>
      </c>
      <c r="N998" s="166" t="e">
        <f>VLOOKUP(M998,#REF!,2,0)</f>
        <v>#REF!</v>
      </c>
      <c r="O998" t="e">
        <f t="shared" si="73"/>
        <v>#REF!</v>
      </c>
    </row>
    <row r="999" spans="1:15" x14ac:dyDescent="0.25">
      <c r="A999" s="2">
        <f t="shared" si="74"/>
        <v>998</v>
      </c>
      <c r="B999" s="81" t="s">
        <v>1087</v>
      </c>
      <c r="C999" t="s">
        <v>324</v>
      </c>
      <c r="D999" s="1" t="s">
        <v>248</v>
      </c>
      <c r="E999" s="166">
        <v>46022</v>
      </c>
      <c r="F999" s="166"/>
      <c r="G999" t="s">
        <v>1076</v>
      </c>
      <c r="H999" t="s">
        <v>1076</v>
      </c>
      <c r="I999" t="str">
        <f t="shared" si="75"/>
        <v>2025: Краснокамский городской округ Пермского края: г. Краснокамск, ул. Ленина, д. 8</v>
      </c>
      <c r="J999" t="str">
        <f t="shared" si="76"/>
        <v>г. Краснокамск, ул. Ленина, д. 8: 2025: РК</v>
      </c>
      <c r="K999" s="167" t="s">
        <v>1051</v>
      </c>
      <c r="L999" s="166" t="s">
        <v>2561</v>
      </c>
      <c r="M999" t="str">
        <f t="shared" si="77"/>
        <v>г. Краснокамск, ул. Ленина, д. 8: РК</v>
      </c>
      <c r="N999" s="166" t="e">
        <f>VLOOKUP(M999,#REF!,2,0)</f>
        <v>#REF!</v>
      </c>
      <c r="O999" t="e">
        <f t="shared" si="73"/>
        <v>#REF!</v>
      </c>
    </row>
    <row r="1000" spans="1:15" x14ac:dyDescent="0.25">
      <c r="A1000" s="2">
        <f t="shared" si="74"/>
        <v>999</v>
      </c>
      <c r="B1000" s="81" t="s">
        <v>1087</v>
      </c>
      <c r="C1000" t="s">
        <v>500</v>
      </c>
      <c r="D1000" s="1" t="s">
        <v>248</v>
      </c>
      <c r="E1000" s="166">
        <v>46022</v>
      </c>
      <c r="F1000" s="166"/>
      <c r="G1000" t="s">
        <v>1076</v>
      </c>
      <c r="H1000" t="s">
        <v>1076</v>
      </c>
      <c r="I1000" t="str">
        <f t="shared" si="75"/>
        <v>2025: Краснокамский городской округ Пермского края: г. Краснокамск, ул. Чапаева, д. 21</v>
      </c>
      <c r="J1000" t="str">
        <f t="shared" si="76"/>
        <v>г. Краснокамск, ул. Чапаева, д. 21: 2025: РК</v>
      </c>
      <c r="K1000" s="167" t="s">
        <v>1051</v>
      </c>
      <c r="L1000" s="166" t="s">
        <v>2561</v>
      </c>
      <c r="M1000" t="str">
        <f t="shared" si="77"/>
        <v>г. Краснокамск, ул. Чапаева, д. 21: РК</v>
      </c>
      <c r="N1000" s="166" t="e">
        <f>VLOOKUP(M1000,#REF!,2,0)</f>
        <v>#REF!</v>
      </c>
      <c r="O1000" t="e">
        <f t="shared" si="73"/>
        <v>#REF!</v>
      </c>
    </row>
    <row r="1001" spans="1:15" x14ac:dyDescent="0.25">
      <c r="A1001" s="2">
        <f t="shared" si="74"/>
        <v>1000</v>
      </c>
      <c r="B1001" s="81" t="s">
        <v>1087</v>
      </c>
      <c r="C1001" t="s">
        <v>325</v>
      </c>
      <c r="D1001" s="1" t="s">
        <v>63</v>
      </c>
      <c r="E1001" s="166">
        <v>46022</v>
      </c>
      <c r="F1001" s="166"/>
      <c r="G1001" t="s">
        <v>1076</v>
      </c>
      <c r="H1001" t="s">
        <v>1076</v>
      </c>
      <c r="I1001" t="str">
        <f t="shared" si="75"/>
        <v>2025: Краснокамский городской округ Пермского края: г. Краснокамск, ул. Чехова, д. 5</v>
      </c>
      <c r="J1001" t="str">
        <f t="shared" si="76"/>
        <v>г. Краснокамск, ул. Чехова, д. 5: 2025: ЭЛ</v>
      </c>
      <c r="K1001" s="167" t="s">
        <v>1051</v>
      </c>
      <c r="L1001" s="166" t="s">
        <v>2561</v>
      </c>
      <c r="M1001" t="str">
        <f t="shared" si="77"/>
        <v>г. Краснокамск, ул. Чехова, д. 5: ЭЛ</v>
      </c>
      <c r="N1001" s="166" t="e">
        <f>VLOOKUP(M1001,#REF!,2,0)</f>
        <v>#REF!</v>
      </c>
      <c r="O1001" t="e">
        <f t="shared" si="73"/>
        <v>#REF!</v>
      </c>
    </row>
    <row r="1002" spans="1:15" x14ac:dyDescent="0.25">
      <c r="A1002" s="2">
        <f t="shared" si="74"/>
        <v>1001</v>
      </c>
      <c r="B1002" s="81" t="s">
        <v>1087</v>
      </c>
      <c r="C1002" t="s">
        <v>325</v>
      </c>
      <c r="D1002" s="1" t="s">
        <v>117</v>
      </c>
      <c r="E1002" s="166">
        <v>46022</v>
      </c>
      <c r="F1002" s="166"/>
      <c r="G1002" t="s">
        <v>1076</v>
      </c>
      <c r="H1002" t="s">
        <v>1076</v>
      </c>
      <c r="I1002" t="str">
        <f t="shared" si="75"/>
        <v>2025: Краснокамский городской округ Пермского края: г. Краснокамск, ул. Чехова, д. 5</v>
      </c>
      <c r="J1002" t="str">
        <f t="shared" si="76"/>
        <v>г. Краснокамск, ул. Чехова, д. 5: 2025: ТЕП</v>
      </c>
      <c r="K1002" s="167" t="s">
        <v>1051</v>
      </c>
      <c r="L1002" s="166" t="s">
        <v>2561</v>
      </c>
      <c r="M1002" t="str">
        <f t="shared" si="77"/>
        <v>г. Краснокамск, ул. Чехова, д. 5: ТЕП</v>
      </c>
      <c r="N1002" s="166" t="e">
        <f>VLOOKUP(M1002,#REF!,2,0)</f>
        <v>#REF!</v>
      </c>
      <c r="O1002" t="e">
        <f t="shared" si="73"/>
        <v>#REF!</v>
      </c>
    </row>
    <row r="1003" spans="1:15" x14ac:dyDescent="0.25">
      <c r="A1003" s="2">
        <f t="shared" si="74"/>
        <v>1002</v>
      </c>
      <c r="B1003" s="81" t="s">
        <v>1087</v>
      </c>
      <c r="C1003" t="s">
        <v>325</v>
      </c>
      <c r="D1003" s="1" t="s">
        <v>144</v>
      </c>
      <c r="E1003" s="166">
        <v>46022</v>
      </c>
      <c r="F1003" s="166"/>
      <c r="G1003" t="s">
        <v>1076</v>
      </c>
      <c r="H1003" t="s">
        <v>1076</v>
      </c>
      <c r="I1003" t="str">
        <f t="shared" si="75"/>
        <v>2025: Краснокамский городской округ Пермского края: г. Краснокамск, ул. Чехова, д. 5</v>
      </c>
      <c r="J1003" t="str">
        <f t="shared" si="76"/>
        <v>г. Краснокамск, ул. Чехова, д. 5: 2025: ХВС</v>
      </c>
      <c r="K1003" s="167" t="s">
        <v>1051</v>
      </c>
      <c r="L1003" s="166" t="s">
        <v>2561</v>
      </c>
      <c r="M1003" t="str">
        <f t="shared" si="77"/>
        <v>г. Краснокамск, ул. Чехова, д. 5: ХВС</v>
      </c>
      <c r="N1003" s="166" t="e">
        <f>VLOOKUP(M1003,#REF!,2,0)</f>
        <v>#REF!</v>
      </c>
      <c r="O1003" t="e">
        <f t="shared" si="73"/>
        <v>#REF!</v>
      </c>
    </row>
    <row r="1004" spans="1:15" x14ac:dyDescent="0.25">
      <c r="A1004" s="2">
        <f t="shared" si="74"/>
        <v>1003</v>
      </c>
      <c r="B1004" s="81" t="s">
        <v>1087</v>
      </c>
      <c r="C1004" t="s">
        <v>325</v>
      </c>
      <c r="D1004" s="1" t="s">
        <v>159</v>
      </c>
      <c r="E1004" s="166">
        <v>46022</v>
      </c>
      <c r="F1004" s="166"/>
      <c r="G1004" t="s">
        <v>1076</v>
      </c>
      <c r="H1004" t="s">
        <v>1076</v>
      </c>
      <c r="I1004" t="str">
        <f t="shared" si="75"/>
        <v>2025: Краснокамский городской округ Пермского края: г. Краснокамск, ул. Чехова, д. 5</v>
      </c>
      <c r="J1004" t="str">
        <f t="shared" si="76"/>
        <v>г. Краснокамск, ул. Чехова, д. 5: 2025: ВОД</v>
      </c>
      <c r="K1004" s="167" t="s">
        <v>1051</v>
      </c>
      <c r="L1004" s="166" t="s">
        <v>2561</v>
      </c>
      <c r="M1004" t="str">
        <f t="shared" si="77"/>
        <v>г. Краснокамск, ул. Чехова, д. 5: ВОД</v>
      </c>
      <c r="N1004" s="166" t="e">
        <f>VLOOKUP(M1004,#REF!,2,0)</f>
        <v>#REF!</v>
      </c>
      <c r="O1004" t="e">
        <f t="shared" si="73"/>
        <v>#REF!</v>
      </c>
    </row>
    <row r="1005" spans="1:15" x14ac:dyDescent="0.25">
      <c r="A1005" s="2">
        <f t="shared" si="74"/>
        <v>1004</v>
      </c>
      <c r="B1005" s="81" t="s">
        <v>1087</v>
      </c>
      <c r="C1005" t="s">
        <v>325</v>
      </c>
      <c r="D1005" s="1" t="s">
        <v>248</v>
      </c>
      <c r="E1005" s="166">
        <v>46022</v>
      </c>
      <c r="F1005" s="166"/>
      <c r="G1005" t="s">
        <v>1076</v>
      </c>
      <c r="H1005" t="s">
        <v>1076</v>
      </c>
      <c r="I1005" t="str">
        <f t="shared" si="75"/>
        <v>2025: Краснокамский городской округ Пермского края: г. Краснокамск, ул. Чехова, д. 5</v>
      </c>
      <c r="J1005" t="str">
        <f t="shared" si="76"/>
        <v>г. Краснокамск, ул. Чехова, д. 5: 2025: РК</v>
      </c>
      <c r="K1005" s="167" t="s">
        <v>1051</v>
      </c>
      <c r="L1005" s="166" t="s">
        <v>2561</v>
      </c>
      <c r="M1005" t="str">
        <f t="shared" si="77"/>
        <v>г. Краснокамск, ул. Чехова, д. 5: РК</v>
      </c>
      <c r="N1005" s="166" t="e">
        <f>VLOOKUP(M1005,#REF!,2,0)</f>
        <v>#REF!</v>
      </c>
      <c r="O1005" t="e">
        <f t="shared" si="73"/>
        <v>#REF!</v>
      </c>
    </row>
    <row r="1006" spans="1:15" x14ac:dyDescent="0.25">
      <c r="A1006" s="2">
        <f t="shared" si="74"/>
        <v>1005</v>
      </c>
      <c r="B1006" s="81" t="s">
        <v>1087</v>
      </c>
      <c r="C1006" t="s">
        <v>501</v>
      </c>
      <c r="D1006" s="1" t="s">
        <v>248</v>
      </c>
      <c r="E1006" s="166">
        <v>46022</v>
      </c>
      <c r="F1006" s="166"/>
      <c r="G1006" t="s">
        <v>1076</v>
      </c>
      <c r="H1006" t="s">
        <v>1076</v>
      </c>
      <c r="I1006" t="str">
        <f t="shared" si="75"/>
        <v>2025: Краснокамский городской округ Пермского края: п. Майский, ул. Красногорская, д. 2</v>
      </c>
      <c r="J1006" t="str">
        <f t="shared" si="76"/>
        <v>п. Майский, ул. Красногорская, д. 2: 2025: РК</v>
      </c>
      <c r="K1006" s="167" t="s">
        <v>1052</v>
      </c>
      <c r="L1006" s="166" t="s">
        <v>2561</v>
      </c>
      <c r="M1006" t="str">
        <f t="shared" si="77"/>
        <v>п. Майский, ул. Красногорская, д. 2: РК</v>
      </c>
      <c r="N1006" s="166" t="e">
        <f>VLOOKUP(M1006,#REF!,2,0)</f>
        <v>#REF!</v>
      </c>
      <c r="O1006" t="e">
        <f t="shared" si="73"/>
        <v>#REF!</v>
      </c>
    </row>
    <row r="1007" spans="1:15" x14ac:dyDescent="0.25">
      <c r="A1007" s="2">
        <f t="shared" si="74"/>
        <v>1006</v>
      </c>
      <c r="B1007" s="81" t="s">
        <v>1088</v>
      </c>
      <c r="C1007" t="s">
        <v>326</v>
      </c>
      <c r="D1007" s="1" t="s">
        <v>63</v>
      </c>
      <c r="E1007" s="166">
        <v>46022</v>
      </c>
      <c r="F1007" s="166"/>
      <c r="G1007" t="s">
        <v>1076</v>
      </c>
      <c r="H1007" t="s">
        <v>1076</v>
      </c>
      <c r="I1007" t="str">
        <f t="shared" si="75"/>
        <v>2025: Кудымкарский муниципальный округ Пермского края: г. Кудымкар, ул. 50 лет Октября, д. 34</v>
      </c>
      <c r="J1007" t="str">
        <f t="shared" si="76"/>
        <v>г. Кудымкар, ул. 50 лет Октября, д. 34: 2025: ЭЛ</v>
      </c>
      <c r="K1007" s="167" t="s">
        <v>1051</v>
      </c>
      <c r="L1007" s="166" t="s">
        <v>2561</v>
      </c>
      <c r="M1007" t="str">
        <f t="shared" si="77"/>
        <v>г. Кудымкар, ул. 50 лет Октября, д. 34: ЭЛ</v>
      </c>
      <c r="N1007" s="166" t="e">
        <f>VLOOKUP(M1007,#REF!,2,0)</f>
        <v>#REF!</v>
      </c>
      <c r="O1007" t="e">
        <f t="shared" si="73"/>
        <v>#REF!</v>
      </c>
    </row>
    <row r="1008" spans="1:15" x14ac:dyDescent="0.25">
      <c r="A1008" s="2">
        <f t="shared" si="74"/>
        <v>1007</v>
      </c>
      <c r="B1008" s="81" t="s">
        <v>1088</v>
      </c>
      <c r="C1008" t="s">
        <v>326</v>
      </c>
      <c r="D1008" s="1" t="s">
        <v>117</v>
      </c>
      <c r="E1008" s="166">
        <v>46022</v>
      </c>
      <c r="F1008" s="166"/>
      <c r="G1008" t="s">
        <v>1076</v>
      </c>
      <c r="H1008" t="s">
        <v>1076</v>
      </c>
      <c r="I1008" t="str">
        <f t="shared" si="75"/>
        <v>2025: Кудымкарский муниципальный округ Пермского края: г. Кудымкар, ул. 50 лет Октября, д. 34</v>
      </c>
      <c r="J1008" t="str">
        <f t="shared" si="76"/>
        <v>г. Кудымкар, ул. 50 лет Октября, д. 34: 2025: ТЕП</v>
      </c>
      <c r="K1008" s="167" t="s">
        <v>1051</v>
      </c>
      <c r="L1008" s="166" t="s">
        <v>2561</v>
      </c>
      <c r="M1008" t="str">
        <f t="shared" si="77"/>
        <v>г. Кудымкар, ул. 50 лет Октября, д. 34: ТЕП</v>
      </c>
      <c r="N1008" s="166" t="e">
        <f>VLOOKUP(M1008,#REF!,2,0)</f>
        <v>#REF!</v>
      </c>
      <c r="O1008" t="e">
        <f t="shared" si="73"/>
        <v>#REF!</v>
      </c>
    </row>
    <row r="1009" spans="1:15" x14ac:dyDescent="0.25">
      <c r="A1009" s="2">
        <f t="shared" si="74"/>
        <v>1008</v>
      </c>
      <c r="B1009" s="81" t="s">
        <v>1088</v>
      </c>
      <c r="C1009" t="s">
        <v>326</v>
      </c>
      <c r="D1009" s="1" t="s">
        <v>134</v>
      </c>
      <c r="E1009" s="166">
        <v>46022</v>
      </c>
      <c r="F1009" s="166"/>
      <c r="G1009" t="s">
        <v>1076</v>
      </c>
      <c r="H1009" t="s">
        <v>1076</v>
      </c>
      <c r="I1009" t="str">
        <f t="shared" si="75"/>
        <v>2025: Кудымкарский муниципальный округ Пермского края: г. Кудымкар, ул. 50 лет Октября, д. 34</v>
      </c>
      <c r="J1009" t="str">
        <f t="shared" si="76"/>
        <v>г. Кудымкар, ул. 50 лет Октября, д. 34: 2025: ГАЗ</v>
      </c>
      <c r="K1009" s="167" t="s">
        <v>1051</v>
      </c>
      <c r="L1009" s="166" t="s">
        <v>2561</v>
      </c>
      <c r="M1009" t="str">
        <f t="shared" si="77"/>
        <v>г. Кудымкар, ул. 50 лет Октября, д. 34: ГАЗ</v>
      </c>
      <c r="N1009" s="166" t="e">
        <f>VLOOKUP(M1009,#REF!,2,0)</f>
        <v>#REF!</v>
      </c>
      <c r="O1009" t="e">
        <f t="shared" si="73"/>
        <v>#REF!</v>
      </c>
    </row>
    <row r="1010" spans="1:15" x14ac:dyDescent="0.25">
      <c r="A1010" s="2">
        <f t="shared" si="74"/>
        <v>1009</v>
      </c>
      <c r="B1010" s="81" t="s">
        <v>1088</v>
      </c>
      <c r="C1010" t="s">
        <v>326</v>
      </c>
      <c r="D1010" s="1" t="s">
        <v>159</v>
      </c>
      <c r="E1010" s="166">
        <v>46022</v>
      </c>
      <c r="F1010" s="166"/>
      <c r="G1010" t="s">
        <v>1076</v>
      </c>
      <c r="H1010" t="s">
        <v>1076</v>
      </c>
      <c r="I1010" t="str">
        <f t="shared" si="75"/>
        <v>2025: Кудымкарский муниципальный округ Пермского края: г. Кудымкар, ул. 50 лет Октября, д. 34</v>
      </c>
      <c r="J1010" t="str">
        <f t="shared" si="76"/>
        <v>г. Кудымкар, ул. 50 лет Октября, д. 34: 2025: ВОД</v>
      </c>
      <c r="K1010" s="167" t="s">
        <v>1051</v>
      </c>
      <c r="L1010" s="166" t="s">
        <v>2561</v>
      </c>
      <c r="M1010" t="str">
        <f t="shared" si="77"/>
        <v>г. Кудымкар, ул. 50 лет Октября, д. 34: ВОД</v>
      </c>
      <c r="N1010" s="166" t="e">
        <f>VLOOKUP(M1010,#REF!,2,0)</f>
        <v>#REF!</v>
      </c>
      <c r="O1010" t="e">
        <f t="shared" si="73"/>
        <v>#REF!</v>
      </c>
    </row>
    <row r="1011" spans="1:15" x14ac:dyDescent="0.25">
      <c r="A1011" s="2">
        <f t="shared" si="74"/>
        <v>1010</v>
      </c>
      <c r="B1011" s="81" t="s">
        <v>1089</v>
      </c>
      <c r="C1011" t="s">
        <v>440</v>
      </c>
      <c r="D1011" s="1" t="s">
        <v>166</v>
      </c>
      <c r="E1011" s="166">
        <v>46022</v>
      </c>
      <c r="F1011" s="166"/>
      <c r="G1011" t="s">
        <v>1076</v>
      </c>
      <c r="H1011" t="s">
        <v>1076</v>
      </c>
      <c r="I1011" t="str">
        <f t="shared" si="75"/>
        <v>2025: Кунгурский муниципальный округ Пермского края: г. Кунгур, ул. Карла Маркса, д. 22А</v>
      </c>
      <c r="J1011" t="str">
        <f t="shared" si="76"/>
        <v>г. Кунгур, ул. Карла Маркса, д. 22А: 2025: РП</v>
      </c>
      <c r="K1011" s="167" t="s">
        <v>1051</v>
      </c>
      <c r="L1011" s="166" t="s">
        <v>2561</v>
      </c>
      <c r="M1011" t="str">
        <f t="shared" si="77"/>
        <v>г. Кунгур, ул. Карла Маркса, д. 22А: РП</v>
      </c>
      <c r="N1011" s="166" t="e">
        <f>VLOOKUP(M1011,#REF!,2,0)</f>
        <v>#REF!</v>
      </c>
      <c r="O1011" t="e">
        <f t="shared" si="73"/>
        <v>#REF!</v>
      </c>
    </row>
    <row r="1012" spans="1:15" x14ac:dyDescent="0.25">
      <c r="A1012" s="2">
        <f t="shared" si="74"/>
        <v>1011</v>
      </c>
      <c r="B1012" s="81" t="s">
        <v>1089</v>
      </c>
      <c r="C1012" t="s">
        <v>440</v>
      </c>
      <c r="D1012" s="1" t="s">
        <v>296</v>
      </c>
      <c r="E1012" s="166">
        <v>46022</v>
      </c>
      <c r="F1012" s="166"/>
      <c r="G1012" t="s">
        <v>1076</v>
      </c>
      <c r="H1012" t="s">
        <v>1076</v>
      </c>
      <c r="I1012" t="str">
        <f t="shared" si="75"/>
        <v>2025: Кунгурский муниципальный округ Пермского края: г. Кунгур, ул. Карла Маркса, д. 22А</v>
      </c>
      <c r="J1012" t="str">
        <f t="shared" si="76"/>
        <v>г. Кунгур, ул. Карла Маркса, д. 22А: 2025: РФ</v>
      </c>
      <c r="K1012" s="167" t="s">
        <v>1051</v>
      </c>
      <c r="L1012" s="166" t="s">
        <v>2561</v>
      </c>
      <c r="M1012" t="str">
        <f t="shared" si="77"/>
        <v>г. Кунгур, ул. Карла Маркса, д. 22А: РФ</v>
      </c>
      <c r="N1012" s="166" t="e">
        <f>VLOOKUP(M1012,#REF!,2,0)</f>
        <v>#REF!</v>
      </c>
      <c r="O1012" t="e">
        <f t="shared" si="73"/>
        <v>#REF!</v>
      </c>
    </row>
    <row r="1013" spans="1:15" x14ac:dyDescent="0.25">
      <c r="A1013" s="2">
        <f t="shared" si="74"/>
        <v>1012</v>
      </c>
      <c r="B1013" s="81" t="s">
        <v>1089</v>
      </c>
      <c r="C1013" t="s">
        <v>123</v>
      </c>
      <c r="D1013" s="1" t="s">
        <v>134</v>
      </c>
      <c r="E1013" s="166">
        <v>46022</v>
      </c>
      <c r="F1013" s="166" t="s">
        <v>1633</v>
      </c>
      <c r="G1013" t="s">
        <v>1076</v>
      </c>
      <c r="H1013" t="s">
        <v>1076</v>
      </c>
      <c r="I1013" t="str">
        <f t="shared" si="75"/>
        <v>2025: Кунгурский муниципальный округ Пермского края: г. Кунгур, ул. Космонавтов, д. 16</v>
      </c>
      <c r="J1013" t="str">
        <f t="shared" si="76"/>
        <v>г. Кунгур, ул. Космонавтов, д. 16: 2025: ГАЗ</v>
      </c>
      <c r="K1013" s="167" t="s">
        <v>1051</v>
      </c>
      <c r="L1013" s="166" t="s">
        <v>2561</v>
      </c>
      <c r="M1013" t="str">
        <f t="shared" si="77"/>
        <v>г. Кунгур, ул. Космонавтов, д. 16: ГАЗ</v>
      </c>
      <c r="N1013" s="166" t="e">
        <f>VLOOKUP(M1013,#REF!,2,0)</f>
        <v>#REF!</v>
      </c>
      <c r="O1013" t="e">
        <f t="shared" si="73"/>
        <v>#REF!</v>
      </c>
    </row>
    <row r="1014" spans="1:15" x14ac:dyDescent="0.25">
      <c r="A1014" s="2">
        <f t="shared" si="74"/>
        <v>1013</v>
      </c>
      <c r="B1014" s="81" t="s">
        <v>1089</v>
      </c>
      <c r="C1014" t="s">
        <v>124</v>
      </c>
      <c r="D1014" s="1" t="s">
        <v>134</v>
      </c>
      <c r="E1014" s="166">
        <v>46022</v>
      </c>
      <c r="F1014" s="166">
        <v>45657</v>
      </c>
      <c r="G1014" t="s">
        <v>1076</v>
      </c>
      <c r="H1014" t="s">
        <v>1076</v>
      </c>
      <c r="I1014" t="str">
        <f t="shared" si="75"/>
        <v>2025: Кунгурский муниципальный округ Пермского края: г. Кунгур, ул. Красногвардейцев, д. 81</v>
      </c>
      <c r="J1014" t="str">
        <f t="shared" si="76"/>
        <v>г. Кунгур, ул. Красногвардейцев, д. 81: 2025: ГАЗ</v>
      </c>
      <c r="K1014" s="167" t="s">
        <v>1051</v>
      </c>
      <c r="L1014" s="166" t="s">
        <v>2561</v>
      </c>
      <c r="M1014" t="str">
        <f t="shared" si="77"/>
        <v>г. Кунгур, ул. Красногвардейцев, д. 81: ГАЗ</v>
      </c>
      <c r="N1014" s="166" t="e">
        <f>VLOOKUP(M1014,#REF!,2,0)</f>
        <v>#REF!</v>
      </c>
      <c r="O1014" t="e">
        <f t="shared" si="73"/>
        <v>#REF!</v>
      </c>
    </row>
    <row r="1015" spans="1:15" x14ac:dyDescent="0.25">
      <c r="A1015" s="2">
        <f t="shared" si="74"/>
        <v>1014</v>
      </c>
      <c r="B1015" s="81" t="s">
        <v>1089</v>
      </c>
      <c r="C1015" t="s">
        <v>381</v>
      </c>
      <c r="D1015" s="1" t="s">
        <v>117</v>
      </c>
      <c r="E1015" s="166">
        <v>46022</v>
      </c>
      <c r="F1015" s="166"/>
      <c r="G1015" t="s">
        <v>1076</v>
      </c>
      <c r="H1015" t="s">
        <v>1076</v>
      </c>
      <c r="I1015" t="str">
        <f t="shared" si="75"/>
        <v>2025: Кунгурский муниципальный округ Пермского края: г. Кунгур, ул. Мамонтова, д. 14</v>
      </c>
      <c r="J1015" t="str">
        <f t="shared" si="76"/>
        <v>г. Кунгур, ул. Мамонтова, д. 14: 2025: ТЕП</v>
      </c>
      <c r="K1015" s="167" t="s">
        <v>1051</v>
      </c>
      <c r="L1015" s="166" t="s">
        <v>2561</v>
      </c>
      <c r="M1015" t="str">
        <f t="shared" si="77"/>
        <v>г. Кунгур, ул. Мамонтова, д. 14: ТЕП</v>
      </c>
      <c r="N1015" s="166" t="e">
        <f>VLOOKUP(M1015,#REF!,2,0)</f>
        <v>#REF!</v>
      </c>
      <c r="O1015" t="e">
        <f t="shared" si="73"/>
        <v>#REF!</v>
      </c>
    </row>
    <row r="1016" spans="1:15" x14ac:dyDescent="0.25">
      <c r="A1016" s="2">
        <f t="shared" si="74"/>
        <v>1015</v>
      </c>
      <c r="B1016" s="81" t="s">
        <v>1089</v>
      </c>
      <c r="C1016" t="s">
        <v>327</v>
      </c>
      <c r="D1016" s="1" t="s">
        <v>63</v>
      </c>
      <c r="E1016" s="166">
        <v>46022</v>
      </c>
      <c r="F1016" s="166"/>
      <c r="G1016" t="s">
        <v>1076</v>
      </c>
      <c r="H1016" t="s">
        <v>1076</v>
      </c>
      <c r="I1016" t="str">
        <f t="shared" si="75"/>
        <v>2025: Кунгурский муниципальный округ Пермского края: г. Кунгур, ул. Новые дома, д. 4</v>
      </c>
      <c r="J1016" t="str">
        <f t="shared" si="76"/>
        <v>г. Кунгур, ул. Новые дома, д. 4: 2025: ЭЛ</v>
      </c>
      <c r="K1016" s="167" t="s">
        <v>1051</v>
      </c>
      <c r="L1016" s="166" t="s">
        <v>2561</v>
      </c>
      <c r="M1016" t="str">
        <f t="shared" si="77"/>
        <v>г. Кунгур, ул. Новые дома, д. 4: ЭЛ</v>
      </c>
      <c r="N1016" s="166" t="e">
        <f>VLOOKUP(M1016,#REF!,2,0)</f>
        <v>#REF!</v>
      </c>
      <c r="O1016" t="e">
        <f t="shared" si="73"/>
        <v>#REF!</v>
      </c>
    </row>
    <row r="1017" spans="1:15" x14ac:dyDescent="0.25">
      <c r="A1017" s="2">
        <f t="shared" si="74"/>
        <v>1016</v>
      </c>
      <c r="B1017" s="81" t="s">
        <v>1089</v>
      </c>
      <c r="C1017" t="s">
        <v>327</v>
      </c>
      <c r="D1017" s="1" t="s">
        <v>144</v>
      </c>
      <c r="E1017" s="166">
        <v>46022</v>
      </c>
      <c r="F1017" s="166"/>
      <c r="G1017" t="s">
        <v>1076</v>
      </c>
      <c r="H1017" t="s">
        <v>1076</v>
      </c>
      <c r="I1017" t="str">
        <f t="shared" si="75"/>
        <v>2025: Кунгурский муниципальный округ Пермского края: г. Кунгур, ул. Новые дома, д. 4</v>
      </c>
      <c r="J1017" t="str">
        <f t="shared" si="76"/>
        <v>г. Кунгур, ул. Новые дома, д. 4: 2025: ХВС</v>
      </c>
      <c r="K1017" s="167" t="s">
        <v>1051</v>
      </c>
      <c r="L1017" s="166" t="s">
        <v>2561</v>
      </c>
      <c r="M1017" t="str">
        <f t="shared" si="77"/>
        <v>г. Кунгур, ул. Новые дома, д. 4: ХВС</v>
      </c>
      <c r="N1017" s="166" t="e">
        <f>VLOOKUP(M1017,#REF!,2,0)</f>
        <v>#REF!</v>
      </c>
      <c r="O1017" t="e">
        <f t="shared" si="73"/>
        <v>#REF!</v>
      </c>
    </row>
    <row r="1018" spans="1:15" x14ac:dyDescent="0.25">
      <c r="A1018" s="2">
        <f t="shared" si="74"/>
        <v>1017</v>
      </c>
      <c r="B1018" s="81" t="s">
        <v>1089</v>
      </c>
      <c r="C1018" t="s">
        <v>327</v>
      </c>
      <c r="D1018" s="1" t="s">
        <v>296</v>
      </c>
      <c r="E1018" s="166">
        <v>46022</v>
      </c>
      <c r="F1018" s="166"/>
      <c r="G1018" t="s">
        <v>1076</v>
      </c>
      <c r="H1018" t="s">
        <v>1076</v>
      </c>
      <c r="I1018" t="str">
        <f t="shared" si="75"/>
        <v>2025: Кунгурский муниципальный округ Пермского края: г. Кунгур, ул. Новые дома, д. 4</v>
      </c>
      <c r="J1018" t="str">
        <f t="shared" si="76"/>
        <v>г. Кунгур, ул. Новые дома, д. 4: 2025: РФ</v>
      </c>
      <c r="K1018" s="167" t="s">
        <v>1051</v>
      </c>
      <c r="L1018" s="166" t="s">
        <v>2561</v>
      </c>
      <c r="M1018" t="str">
        <f t="shared" si="77"/>
        <v>г. Кунгур, ул. Новые дома, д. 4: РФ</v>
      </c>
      <c r="N1018" s="166" t="e">
        <f>VLOOKUP(M1018,#REF!,2,0)</f>
        <v>#REF!</v>
      </c>
      <c r="O1018" t="e">
        <f t="shared" si="73"/>
        <v>#REF!</v>
      </c>
    </row>
    <row r="1019" spans="1:15" x14ac:dyDescent="0.25">
      <c r="A1019" s="2">
        <f t="shared" si="74"/>
        <v>1018</v>
      </c>
      <c r="B1019" s="81" t="s">
        <v>1089</v>
      </c>
      <c r="C1019" t="s">
        <v>382</v>
      </c>
      <c r="D1019" s="1" t="s">
        <v>117</v>
      </c>
      <c r="E1019" s="166">
        <v>46022</v>
      </c>
      <c r="F1019" s="166"/>
      <c r="G1019" t="s">
        <v>1076</v>
      </c>
      <c r="H1019" t="s">
        <v>1076</v>
      </c>
      <c r="I1019" t="str">
        <f t="shared" si="75"/>
        <v>2025: Кунгурский муниципальный округ Пермского края: г. Кунгур, ул. Полетаевская, д. 14А</v>
      </c>
      <c r="J1019" t="str">
        <f t="shared" si="76"/>
        <v>г. Кунгур, ул. Полетаевская, д. 14А: 2025: ТЕП</v>
      </c>
      <c r="K1019" s="167" t="s">
        <v>1052</v>
      </c>
      <c r="L1019" s="166" t="s">
        <v>2561</v>
      </c>
      <c r="M1019" t="str">
        <f t="shared" si="77"/>
        <v>г. Кунгур, ул. Полетаевская, д. 14А: ТЕП</v>
      </c>
      <c r="N1019" s="166" t="e">
        <f>VLOOKUP(M1019,#REF!,2,0)</f>
        <v>#REF!</v>
      </c>
      <c r="O1019" t="e">
        <f t="shared" ref="O1019:O1082" si="78">E1019=N1019</f>
        <v>#REF!</v>
      </c>
    </row>
    <row r="1020" spans="1:15" x14ac:dyDescent="0.25">
      <c r="A1020" s="2">
        <f t="shared" si="74"/>
        <v>1019</v>
      </c>
      <c r="B1020" s="81" t="s">
        <v>1089</v>
      </c>
      <c r="C1020" t="s">
        <v>382</v>
      </c>
      <c r="D1020" s="1" t="s">
        <v>159</v>
      </c>
      <c r="E1020" s="166">
        <v>46022</v>
      </c>
      <c r="F1020" s="166"/>
      <c r="G1020" t="s">
        <v>1076</v>
      </c>
      <c r="H1020" t="s">
        <v>1076</v>
      </c>
      <c r="I1020" t="str">
        <f t="shared" si="75"/>
        <v>2025: Кунгурский муниципальный округ Пермского края: г. Кунгур, ул. Полетаевская, д. 14А</v>
      </c>
      <c r="J1020" t="str">
        <f t="shared" si="76"/>
        <v>г. Кунгур, ул. Полетаевская, д. 14А: 2025: ВОД</v>
      </c>
      <c r="K1020" s="167" t="s">
        <v>1052</v>
      </c>
      <c r="L1020" s="166" t="s">
        <v>2561</v>
      </c>
      <c r="M1020" t="str">
        <f t="shared" si="77"/>
        <v>г. Кунгур, ул. Полетаевская, д. 14А: ВОД</v>
      </c>
      <c r="N1020" s="166" t="e">
        <f>VLOOKUP(M1020,#REF!,2,0)</f>
        <v>#REF!</v>
      </c>
      <c r="O1020" t="e">
        <f t="shared" si="78"/>
        <v>#REF!</v>
      </c>
    </row>
    <row r="1021" spans="1:15" x14ac:dyDescent="0.25">
      <c r="A1021" s="2">
        <f t="shared" si="74"/>
        <v>1020</v>
      </c>
      <c r="B1021" s="81" t="s">
        <v>1089</v>
      </c>
      <c r="C1021" t="s">
        <v>84</v>
      </c>
      <c r="D1021" s="1" t="s">
        <v>117</v>
      </c>
      <c r="E1021" s="166">
        <v>46022</v>
      </c>
      <c r="F1021" s="166"/>
      <c r="G1021" t="s">
        <v>1076</v>
      </c>
      <c r="H1021" t="s">
        <v>1076</v>
      </c>
      <c r="I1021" t="str">
        <f t="shared" si="75"/>
        <v>2025: Кунгурский муниципальный округ Пермского края: г. Кунгур, ул. Полетаевская, д. 2В</v>
      </c>
      <c r="J1021" t="str">
        <f t="shared" si="76"/>
        <v>г. Кунгур, ул. Полетаевская, д. 2В: 2025: ТЕП</v>
      </c>
      <c r="K1021" s="167" t="s">
        <v>1052</v>
      </c>
      <c r="L1021" s="166" t="s">
        <v>2561</v>
      </c>
      <c r="M1021" t="str">
        <f t="shared" si="77"/>
        <v>г. Кунгур, ул. Полетаевская, д. 2В: ТЕП</v>
      </c>
      <c r="N1021" s="166" t="e">
        <f>VLOOKUP(M1021,#REF!,2,0)</f>
        <v>#REF!</v>
      </c>
      <c r="O1021" t="e">
        <f t="shared" si="78"/>
        <v>#REF!</v>
      </c>
    </row>
    <row r="1022" spans="1:15" x14ac:dyDescent="0.25">
      <c r="A1022" s="2">
        <f t="shared" si="74"/>
        <v>1021</v>
      </c>
      <c r="B1022" s="81" t="s">
        <v>1089</v>
      </c>
      <c r="C1022" t="s">
        <v>84</v>
      </c>
      <c r="D1022" s="1" t="s">
        <v>134</v>
      </c>
      <c r="E1022" s="166">
        <v>46022</v>
      </c>
      <c r="F1022" s="166"/>
      <c r="G1022" t="s">
        <v>1076</v>
      </c>
      <c r="H1022" t="s">
        <v>1076</v>
      </c>
      <c r="I1022" t="str">
        <f t="shared" si="75"/>
        <v>2025: Кунгурский муниципальный округ Пермского края: г. Кунгур, ул. Полетаевская, д. 2В</v>
      </c>
      <c r="J1022" t="str">
        <f t="shared" si="76"/>
        <v>г. Кунгур, ул. Полетаевская, д. 2В: 2025: ГАЗ</v>
      </c>
      <c r="K1022" s="167" t="s">
        <v>1052</v>
      </c>
      <c r="L1022" s="166" t="s">
        <v>2561</v>
      </c>
      <c r="M1022" t="str">
        <f t="shared" si="77"/>
        <v>г. Кунгур, ул. Полетаевская, д. 2В: ГАЗ</v>
      </c>
      <c r="N1022" s="166" t="e">
        <f>VLOOKUP(M1022,#REF!,2,0)</f>
        <v>#REF!</v>
      </c>
      <c r="O1022" t="e">
        <f t="shared" si="78"/>
        <v>#REF!</v>
      </c>
    </row>
    <row r="1023" spans="1:15" x14ac:dyDescent="0.25">
      <c r="A1023" s="2">
        <f t="shared" si="74"/>
        <v>1022</v>
      </c>
      <c r="B1023" s="81" t="s">
        <v>1089</v>
      </c>
      <c r="C1023" t="s">
        <v>84</v>
      </c>
      <c r="D1023" s="1" t="s">
        <v>144</v>
      </c>
      <c r="E1023" s="166">
        <v>46022</v>
      </c>
      <c r="F1023" s="166"/>
      <c r="G1023" t="s">
        <v>1076</v>
      </c>
      <c r="H1023" t="s">
        <v>1076</v>
      </c>
      <c r="I1023" t="str">
        <f t="shared" si="75"/>
        <v>2025: Кунгурский муниципальный округ Пермского края: г. Кунгур, ул. Полетаевская, д. 2В</v>
      </c>
      <c r="J1023" t="str">
        <f t="shared" si="76"/>
        <v>г. Кунгур, ул. Полетаевская, д. 2В: 2025: ХВС</v>
      </c>
      <c r="K1023" s="167" t="s">
        <v>1052</v>
      </c>
      <c r="L1023" s="166" t="s">
        <v>2561</v>
      </c>
      <c r="M1023" t="str">
        <f t="shared" si="77"/>
        <v>г. Кунгур, ул. Полетаевская, д. 2В: ХВС</v>
      </c>
      <c r="N1023" s="166" t="e">
        <f>VLOOKUP(M1023,#REF!,2,0)</f>
        <v>#REF!</v>
      </c>
      <c r="O1023" t="e">
        <f t="shared" si="78"/>
        <v>#REF!</v>
      </c>
    </row>
    <row r="1024" spans="1:15" x14ac:dyDescent="0.25">
      <c r="A1024" s="2">
        <f t="shared" si="74"/>
        <v>1023</v>
      </c>
      <c r="B1024" s="81" t="s">
        <v>1089</v>
      </c>
      <c r="C1024" t="s">
        <v>84</v>
      </c>
      <c r="D1024" s="1" t="s">
        <v>149</v>
      </c>
      <c r="E1024" s="166">
        <v>46022</v>
      </c>
      <c r="F1024" s="166"/>
      <c r="G1024" t="s">
        <v>1076</v>
      </c>
      <c r="H1024" t="s">
        <v>1076</v>
      </c>
      <c r="I1024" t="str">
        <f t="shared" si="75"/>
        <v>2025: Кунгурский муниципальный округ Пермского края: г. Кунгур, ул. Полетаевская, д. 2В</v>
      </c>
      <c r="J1024" t="str">
        <f t="shared" si="76"/>
        <v>г. Кунгур, ул. Полетаевская, д. 2В: 2025: ГВС</v>
      </c>
      <c r="K1024" s="167" t="s">
        <v>1052</v>
      </c>
      <c r="L1024" s="166" t="s">
        <v>2561</v>
      </c>
      <c r="M1024" t="str">
        <f t="shared" si="77"/>
        <v>г. Кунгур, ул. Полетаевская, д. 2В: ГВС</v>
      </c>
      <c r="N1024" s="166" t="e">
        <f>VLOOKUP(M1024,#REF!,2,0)</f>
        <v>#REF!</v>
      </c>
      <c r="O1024" t="e">
        <f t="shared" si="78"/>
        <v>#REF!</v>
      </c>
    </row>
    <row r="1025" spans="1:15" x14ac:dyDescent="0.25">
      <c r="A1025" s="2">
        <f t="shared" si="74"/>
        <v>1024</v>
      </c>
      <c r="B1025" s="81" t="s">
        <v>1089</v>
      </c>
      <c r="C1025" t="s">
        <v>84</v>
      </c>
      <c r="D1025" s="1" t="s">
        <v>159</v>
      </c>
      <c r="E1025" s="166">
        <v>46022</v>
      </c>
      <c r="F1025" s="166"/>
      <c r="G1025" t="s">
        <v>1076</v>
      </c>
      <c r="H1025" t="s">
        <v>1076</v>
      </c>
      <c r="I1025" t="str">
        <f t="shared" si="75"/>
        <v>2025: Кунгурский муниципальный округ Пермского края: г. Кунгур, ул. Полетаевская, д. 2В</v>
      </c>
      <c r="J1025" t="str">
        <f t="shared" si="76"/>
        <v>г. Кунгур, ул. Полетаевская, д. 2В: 2025: ВОД</v>
      </c>
      <c r="K1025" s="167" t="s">
        <v>1052</v>
      </c>
      <c r="L1025" s="166" t="s">
        <v>2561</v>
      </c>
      <c r="M1025" t="str">
        <f t="shared" si="77"/>
        <v>г. Кунгур, ул. Полетаевская, д. 2В: ВОД</v>
      </c>
      <c r="N1025" s="166" t="e">
        <f>VLOOKUP(M1025,#REF!,2,0)</f>
        <v>#REF!</v>
      </c>
      <c r="O1025" t="e">
        <f t="shared" si="78"/>
        <v>#REF!</v>
      </c>
    </row>
    <row r="1026" spans="1:15" x14ac:dyDescent="0.25">
      <c r="A1026" s="2">
        <f t="shared" ref="A1026:A1089" si="79">ROW()-1</f>
        <v>1025</v>
      </c>
      <c r="B1026" s="81" t="s">
        <v>1089</v>
      </c>
      <c r="C1026" t="s">
        <v>416</v>
      </c>
      <c r="D1026" s="1" t="s">
        <v>134</v>
      </c>
      <c r="E1026" s="166">
        <v>46022</v>
      </c>
      <c r="F1026" s="166"/>
      <c r="G1026" t="s">
        <v>1076</v>
      </c>
      <c r="H1026" t="s">
        <v>1076</v>
      </c>
      <c r="I1026" t="str">
        <f t="shared" ref="I1026:I1089" si="80">IF(ISBLANK(E1026),"",CONCATENATE(YEAR(E1026),": ",B1026,": ",C1026,))</f>
        <v>2025: Кунгурский муниципальный округ Пермского края: г. Кунгур, ул. Свободы, д. 36</v>
      </c>
      <c r="J1026" t="str">
        <f t="shared" ref="J1026:J1089" si="81">IF(ISBLANK(E1026),"",CONCATENATE(C1026,": ",YEAR(E1026),": ",D1026))</f>
        <v>г. Кунгур, ул. Свободы, д. 36: 2025: ГАЗ</v>
      </c>
      <c r="K1026" s="167" t="s">
        <v>1052</v>
      </c>
      <c r="L1026" s="166" t="s">
        <v>2561</v>
      </c>
      <c r="M1026" t="str">
        <f t="shared" ref="M1026:M1089" si="82">IF(ISBLANK(D1026),"",CONCATENATE(C1026,": ",D1026))</f>
        <v>г. Кунгур, ул. Свободы, д. 36: ГАЗ</v>
      </c>
      <c r="N1026" s="166" t="e">
        <f>VLOOKUP(M1026,#REF!,2,0)</f>
        <v>#REF!</v>
      </c>
      <c r="O1026" t="e">
        <f t="shared" si="78"/>
        <v>#REF!</v>
      </c>
    </row>
    <row r="1027" spans="1:15" x14ac:dyDescent="0.25">
      <c r="A1027" s="2">
        <f t="shared" si="79"/>
        <v>1026</v>
      </c>
      <c r="B1027" s="81" t="s">
        <v>1089</v>
      </c>
      <c r="C1027" t="s">
        <v>417</v>
      </c>
      <c r="D1027" s="1" t="s">
        <v>134</v>
      </c>
      <c r="E1027" s="166">
        <v>46022</v>
      </c>
      <c r="F1027" s="166"/>
      <c r="G1027" t="s">
        <v>1076</v>
      </c>
      <c r="H1027" t="s">
        <v>1076</v>
      </c>
      <c r="I1027" t="str">
        <f t="shared" si="80"/>
        <v>2025: Кунгурский муниципальный округ Пермского края: г. Кунгур, ул. Свободы, д. 46</v>
      </c>
      <c r="J1027" t="str">
        <f t="shared" si="81"/>
        <v>г. Кунгур, ул. Свободы, д. 46: 2025: ГАЗ</v>
      </c>
      <c r="K1027" s="167" t="s">
        <v>1052</v>
      </c>
      <c r="L1027" s="166" t="s">
        <v>2561</v>
      </c>
      <c r="M1027" t="str">
        <f t="shared" si="82"/>
        <v>г. Кунгур, ул. Свободы, д. 46: ГАЗ</v>
      </c>
      <c r="N1027" s="166" t="e">
        <f>VLOOKUP(M1027,#REF!,2,0)</f>
        <v>#REF!</v>
      </c>
      <c r="O1027" t="e">
        <f t="shared" si="78"/>
        <v>#REF!</v>
      </c>
    </row>
    <row r="1028" spans="1:15" x14ac:dyDescent="0.25">
      <c r="A1028" s="2">
        <f t="shared" si="79"/>
        <v>1027</v>
      </c>
      <c r="B1028" s="81" t="s">
        <v>1089</v>
      </c>
      <c r="C1028" t="s">
        <v>418</v>
      </c>
      <c r="D1028" s="1" t="s">
        <v>134</v>
      </c>
      <c r="E1028" s="166">
        <v>46022</v>
      </c>
      <c r="F1028" s="166"/>
      <c r="G1028" t="s">
        <v>1076</v>
      </c>
      <c r="H1028" t="s">
        <v>1076</v>
      </c>
      <c r="I1028" t="str">
        <f t="shared" si="80"/>
        <v>2025: Кунгурский муниципальный округ Пермского края: г. Кунгур, ул. Степана Разина, д. 23</v>
      </c>
      <c r="J1028" t="str">
        <f t="shared" si="81"/>
        <v>г. Кунгур, ул. Степана Разина, д. 23: 2025: ГАЗ</v>
      </c>
      <c r="K1028" s="167" t="s">
        <v>1052</v>
      </c>
      <c r="L1028" s="166" t="s">
        <v>2561</v>
      </c>
      <c r="M1028" t="str">
        <f t="shared" si="82"/>
        <v>г. Кунгур, ул. Степана Разина, д. 23: ГАЗ</v>
      </c>
      <c r="N1028" s="166" t="e">
        <f>VLOOKUP(M1028,#REF!,2,0)</f>
        <v>#REF!</v>
      </c>
      <c r="O1028" t="e">
        <f t="shared" si="78"/>
        <v>#REF!</v>
      </c>
    </row>
    <row r="1029" spans="1:15" x14ac:dyDescent="0.25">
      <c r="A1029" s="2">
        <f t="shared" si="79"/>
        <v>1028</v>
      </c>
      <c r="B1029" s="81" t="s">
        <v>1089</v>
      </c>
      <c r="C1029" t="s">
        <v>545</v>
      </c>
      <c r="D1029" s="1" t="s">
        <v>280</v>
      </c>
      <c r="E1029" s="166">
        <v>46022</v>
      </c>
      <c r="F1029" s="166"/>
      <c r="G1029" t="s">
        <v>1076</v>
      </c>
      <c r="H1029" t="s">
        <v>1076</v>
      </c>
      <c r="I1029" t="str">
        <f t="shared" si="80"/>
        <v>2025: Кунгурский муниципальный округ Пермского края: г. Кунгур, ул. Труда, д. 70</v>
      </c>
      <c r="J1029" t="str">
        <f t="shared" si="81"/>
        <v>г. Кунгур, ул. Труда, д. 70: 2025: Рфа</v>
      </c>
      <c r="K1029" s="167" t="s">
        <v>1052</v>
      </c>
      <c r="L1029" s="166" t="s">
        <v>2561</v>
      </c>
      <c r="M1029" t="str">
        <f t="shared" si="82"/>
        <v>г. Кунгур, ул. Труда, д. 70: Рфа</v>
      </c>
      <c r="N1029" s="166" t="e">
        <f>VLOOKUP(M1029,#REF!,2,0)</f>
        <v>#REF!</v>
      </c>
      <c r="O1029" t="e">
        <f t="shared" si="78"/>
        <v>#REF!</v>
      </c>
    </row>
    <row r="1030" spans="1:15" x14ac:dyDescent="0.25">
      <c r="A1030" s="2">
        <f t="shared" si="79"/>
        <v>1029</v>
      </c>
      <c r="B1030" s="81" t="s">
        <v>1090</v>
      </c>
      <c r="C1030" t="s">
        <v>328</v>
      </c>
      <c r="D1030" s="1" t="s">
        <v>63</v>
      </c>
      <c r="E1030" s="166">
        <v>46022</v>
      </c>
      <c r="F1030" s="166"/>
      <c r="G1030" t="s">
        <v>1076</v>
      </c>
      <c r="H1030" t="s">
        <v>1076</v>
      </c>
      <c r="I1030" t="str">
        <f t="shared" si="80"/>
        <v>2025: Лысьвенский городской округ Пермского края: г. Лысьва, ул. Гайдара, д. 28</v>
      </c>
      <c r="J1030" t="str">
        <f t="shared" si="81"/>
        <v>г. Лысьва, ул. Гайдара, д. 28: 2025: ЭЛ</v>
      </c>
      <c r="K1030" s="167" t="s">
        <v>1051</v>
      </c>
      <c r="L1030" s="166" t="s">
        <v>2561</v>
      </c>
      <c r="M1030" t="str">
        <f t="shared" si="82"/>
        <v>г. Лысьва, ул. Гайдара, д. 28: ЭЛ</v>
      </c>
      <c r="N1030" s="166" t="e">
        <f>VLOOKUP(M1030,#REF!,2,0)</f>
        <v>#REF!</v>
      </c>
      <c r="O1030" t="e">
        <f t="shared" si="78"/>
        <v>#REF!</v>
      </c>
    </row>
    <row r="1031" spans="1:15" x14ac:dyDescent="0.25">
      <c r="A1031" s="2">
        <f t="shared" si="79"/>
        <v>1030</v>
      </c>
      <c r="B1031" s="81" t="s">
        <v>1090</v>
      </c>
      <c r="C1031" t="s">
        <v>329</v>
      </c>
      <c r="D1031" s="1" t="s">
        <v>63</v>
      </c>
      <c r="E1031" s="166">
        <v>46022</v>
      </c>
      <c r="F1031" s="166"/>
      <c r="G1031" t="s">
        <v>1076</v>
      </c>
      <c r="H1031" t="s">
        <v>1076</v>
      </c>
      <c r="I1031" t="str">
        <f t="shared" si="80"/>
        <v>2025: Лысьвенский городской округ Пермского края: г. Лысьва, ул. Кирова, д. 45</v>
      </c>
      <c r="J1031" t="str">
        <f t="shared" si="81"/>
        <v>г. Лысьва, ул. Кирова, д. 45: 2025: ЭЛ</v>
      </c>
      <c r="K1031" s="167" t="s">
        <v>1051</v>
      </c>
      <c r="L1031" s="166" t="s">
        <v>2561</v>
      </c>
      <c r="M1031" t="str">
        <f t="shared" si="82"/>
        <v>г. Лысьва, ул. Кирова, д. 45: ЭЛ</v>
      </c>
      <c r="N1031" s="166" t="e">
        <f>VLOOKUP(M1031,#REF!,2,0)</f>
        <v>#REF!</v>
      </c>
      <c r="O1031" t="e">
        <f t="shared" si="78"/>
        <v>#REF!</v>
      </c>
    </row>
    <row r="1032" spans="1:15" x14ac:dyDescent="0.25">
      <c r="A1032" s="2">
        <f t="shared" si="79"/>
        <v>1031</v>
      </c>
      <c r="B1032" s="81" t="s">
        <v>1090</v>
      </c>
      <c r="C1032" t="s">
        <v>329</v>
      </c>
      <c r="D1032" s="1" t="s">
        <v>134</v>
      </c>
      <c r="E1032" s="166">
        <v>46022</v>
      </c>
      <c r="F1032" s="166"/>
      <c r="G1032" t="s">
        <v>1076</v>
      </c>
      <c r="H1032" t="s">
        <v>1076</v>
      </c>
      <c r="I1032" t="str">
        <f t="shared" si="80"/>
        <v>2025: Лысьвенский городской округ Пермского края: г. Лысьва, ул. Кирова, д. 45</v>
      </c>
      <c r="J1032" t="str">
        <f t="shared" si="81"/>
        <v>г. Лысьва, ул. Кирова, д. 45: 2025: ГАЗ</v>
      </c>
      <c r="K1032" s="167" t="s">
        <v>1051</v>
      </c>
      <c r="L1032" s="166" t="s">
        <v>2561</v>
      </c>
      <c r="M1032" t="str">
        <f t="shared" si="82"/>
        <v>г. Лысьва, ул. Кирова, д. 45: ГАЗ</v>
      </c>
      <c r="N1032" s="166" t="e">
        <f>VLOOKUP(M1032,#REF!,2,0)</f>
        <v>#REF!</v>
      </c>
      <c r="O1032" t="e">
        <f t="shared" si="78"/>
        <v>#REF!</v>
      </c>
    </row>
    <row r="1033" spans="1:15" x14ac:dyDescent="0.25">
      <c r="A1033" s="2">
        <f t="shared" si="79"/>
        <v>1032</v>
      </c>
      <c r="B1033" s="81" t="s">
        <v>1090</v>
      </c>
      <c r="C1033" t="s">
        <v>329</v>
      </c>
      <c r="D1033" s="1" t="s">
        <v>248</v>
      </c>
      <c r="E1033" s="166">
        <v>46022</v>
      </c>
      <c r="F1033" s="166"/>
      <c r="G1033" t="s">
        <v>1076</v>
      </c>
      <c r="H1033" t="s">
        <v>1076</v>
      </c>
      <c r="I1033" t="str">
        <f t="shared" si="80"/>
        <v>2025: Лысьвенский городской округ Пермского края: г. Лысьва, ул. Кирова, д. 45</v>
      </c>
      <c r="J1033" t="str">
        <f t="shared" si="81"/>
        <v>г. Лысьва, ул. Кирова, д. 45: 2025: РК</v>
      </c>
      <c r="K1033" s="167" t="s">
        <v>1051</v>
      </c>
      <c r="L1033" s="166" t="s">
        <v>2561</v>
      </c>
      <c r="M1033" t="str">
        <f t="shared" si="82"/>
        <v>г. Лысьва, ул. Кирова, д. 45: РК</v>
      </c>
      <c r="N1033" s="166" t="e">
        <f>VLOOKUP(M1033,#REF!,2,0)</f>
        <v>#REF!</v>
      </c>
      <c r="O1033" t="e">
        <f t="shared" si="78"/>
        <v>#REF!</v>
      </c>
    </row>
    <row r="1034" spans="1:15" x14ac:dyDescent="0.25">
      <c r="A1034" s="2">
        <f t="shared" si="79"/>
        <v>1033</v>
      </c>
      <c r="B1034" s="81" t="s">
        <v>1090</v>
      </c>
      <c r="C1034" t="s">
        <v>329</v>
      </c>
      <c r="D1034" s="1" t="s">
        <v>280</v>
      </c>
      <c r="E1034" s="166">
        <v>46022</v>
      </c>
      <c r="F1034" s="166"/>
      <c r="G1034" t="s">
        <v>1076</v>
      </c>
      <c r="H1034" t="s">
        <v>1076</v>
      </c>
      <c r="I1034" t="str">
        <f t="shared" si="80"/>
        <v>2025: Лысьвенский городской округ Пермского края: г. Лысьва, ул. Кирова, д. 45</v>
      </c>
      <c r="J1034" t="str">
        <f t="shared" si="81"/>
        <v>г. Лысьва, ул. Кирова, д. 45: 2025: Рфа</v>
      </c>
      <c r="K1034" s="167" t="s">
        <v>1051</v>
      </c>
      <c r="L1034" s="166" t="s">
        <v>2561</v>
      </c>
      <c r="M1034" t="str">
        <f t="shared" si="82"/>
        <v>г. Лысьва, ул. Кирова, д. 45: Рфа</v>
      </c>
      <c r="N1034" s="166" t="e">
        <f>VLOOKUP(M1034,#REF!,2,0)</f>
        <v>#REF!</v>
      </c>
      <c r="O1034" t="e">
        <f t="shared" si="78"/>
        <v>#REF!</v>
      </c>
    </row>
    <row r="1035" spans="1:15" x14ac:dyDescent="0.25">
      <c r="A1035" s="2">
        <f t="shared" si="79"/>
        <v>1034</v>
      </c>
      <c r="B1035" s="81" t="s">
        <v>1090</v>
      </c>
      <c r="C1035" t="s">
        <v>329</v>
      </c>
      <c r="D1035" s="1" t="s">
        <v>296</v>
      </c>
      <c r="E1035" s="166">
        <v>46022</v>
      </c>
      <c r="F1035" s="166"/>
      <c r="G1035" t="s">
        <v>1076</v>
      </c>
      <c r="H1035" t="s">
        <v>1076</v>
      </c>
      <c r="I1035" t="str">
        <f t="shared" si="80"/>
        <v>2025: Лысьвенский городской округ Пермского края: г. Лысьва, ул. Кирова, д. 45</v>
      </c>
      <c r="J1035" t="str">
        <f t="shared" si="81"/>
        <v>г. Лысьва, ул. Кирова, д. 45: 2025: РФ</v>
      </c>
      <c r="K1035" s="167" t="s">
        <v>1051</v>
      </c>
      <c r="L1035" s="166" t="s">
        <v>2561</v>
      </c>
      <c r="M1035" t="str">
        <f t="shared" si="82"/>
        <v>г. Лысьва, ул. Кирова, д. 45: РФ</v>
      </c>
      <c r="N1035" s="166" t="e">
        <f>VLOOKUP(M1035,#REF!,2,0)</f>
        <v>#REF!</v>
      </c>
      <c r="O1035" t="e">
        <f t="shared" si="78"/>
        <v>#REF!</v>
      </c>
    </row>
    <row r="1036" spans="1:15" x14ac:dyDescent="0.25">
      <c r="A1036" s="2">
        <f t="shared" si="79"/>
        <v>1035</v>
      </c>
      <c r="B1036" s="81" t="s">
        <v>1090</v>
      </c>
      <c r="C1036" t="s">
        <v>22</v>
      </c>
      <c r="D1036" s="1" t="s">
        <v>63</v>
      </c>
      <c r="E1036" s="166">
        <v>46022</v>
      </c>
      <c r="F1036" s="166"/>
      <c r="G1036" t="s">
        <v>1076</v>
      </c>
      <c r="H1036" t="s">
        <v>1076</v>
      </c>
      <c r="I1036" t="str">
        <f t="shared" si="80"/>
        <v>2025: Лысьвенский городской округ Пермского края: г. Лысьва, ул. Кирова, д. 8</v>
      </c>
      <c r="J1036" t="str">
        <f t="shared" si="81"/>
        <v>г. Лысьва, ул. Кирова, д. 8: 2025: ЭЛ</v>
      </c>
      <c r="K1036" s="167" t="s">
        <v>1051</v>
      </c>
      <c r="L1036" s="166" t="s">
        <v>2561</v>
      </c>
      <c r="M1036" t="str">
        <f t="shared" si="82"/>
        <v>г. Лысьва, ул. Кирова, д. 8: ЭЛ</v>
      </c>
      <c r="N1036" s="166" t="e">
        <f>VLOOKUP(M1036,#REF!,2,0)</f>
        <v>#REF!</v>
      </c>
      <c r="O1036" t="e">
        <f t="shared" si="78"/>
        <v>#REF!</v>
      </c>
    </row>
    <row r="1037" spans="1:15" x14ac:dyDescent="0.25">
      <c r="A1037" s="2">
        <f t="shared" si="79"/>
        <v>1036</v>
      </c>
      <c r="B1037" s="81" t="s">
        <v>1090</v>
      </c>
      <c r="C1037" t="s">
        <v>22</v>
      </c>
      <c r="D1037" s="1" t="s">
        <v>117</v>
      </c>
      <c r="E1037" s="166">
        <v>46022</v>
      </c>
      <c r="F1037" s="166"/>
      <c r="G1037" t="s">
        <v>1076</v>
      </c>
      <c r="H1037" t="s">
        <v>1076</v>
      </c>
      <c r="I1037" t="str">
        <f t="shared" si="80"/>
        <v>2025: Лысьвенский городской округ Пермского края: г. Лысьва, ул. Кирова, д. 8</v>
      </c>
      <c r="J1037" t="str">
        <f t="shared" si="81"/>
        <v>г. Лысьва, ул. Кирова, д. 8: 2025: ТЕП</v>
      </c>
      <c r="K1037" s="167" t="s">
        <v>1051</v>
      </c>
      <c r="L1037" s="166" t="s">
        <v>2561</v>
      </c>
      <c r="M1037" t="str">
        <f t="shared" si="82"/>
        <v>г. Лысьва, ул. Кирова, д. 8: ТЕП</v>
      </c>
      <c r="N1037" s="166" t="e">
        <f>VLOOKUP(M1037,#REF!,2,0)</f>
        <v>#REF!</v>
      </c>
      <c r="O1037" t="e">
        <f t="shared" si="78"/>
        <v>#REF!</v>
      </c>
    </row>
    <row r="1038" spans="1:15" x14ac:dyDescent="0.25">
      <c r="A1038" s="2">
        <f t="shared" si="79"/>
        <v>1037</v>
      </c>
      <c r="B1038" s="81" t="s">
        <v>1090</v>
      </c>
      <c r="C1038" t="s">
        <v>22</v>
      </c>
      <c r="D1038" s="1" t="s">
        <v>144</v>
      </c>
      <c r="E1038" s="166">
        <v>46022</v>
      </c>
      <c r="F1038" s="166"/>
      <c r="G1038" t="s">
        <v>1076</v>
      </c>
      <c r="H1038" t="s">
        <v>1076</v>
      </c>
      <c r="I1038" t="str">
        <f t="shared" si="80"/>
        <v>2025: Лысьвенский городской округ Пермского края: г. Лысьва, ул. Кирова, д. 8</v>
      </c>
      <c r="J1038" t="str">
        <f t="shared" si="81"/>
        <v>г. Лысьва, ул. Кирова, д. 8: 2025: ХВС</v>
      </c>
      <c r="K1038" s="167" t="s">
        <v>1051</v>
      </c>
      <c r="L1038" s="166" t="s">
        <v>2561</v>
      </c>
      <c r="M1038" t="str">
        <f t="shared" si="82"/>
        <v>г. Лысьва, ул. Кирова, д. 8: ХВС</v>
      </c>
      <c r="N1038" s="166" t="e">
        <f>VLOOKUP(M1038,#REF!,2,0)</f>
        <v>#REF!</v>
      </c>
      <c r="O1038" t="e">
        <f t="shared" si="78"/>
        <v>#REF!</v>
      </c>
    </row>
    <row r="1039" spans="1:15" x14ac:dyDescent="0.25">
      <c r="A1039" s="2">
        <f t="shared" si="79"/>
        <v>1038</v>
      </c>
      <c r="B1039" s="81" t="s">
        <v>1090</v>
      </c>
      <c r="C1039" t="s">
        <v>22</v>
      </c>
      <c r="D1039" s="1" t="s">
        <v>149</v>
      </c>
      <c r="E1039" s="166">
        <v>46022</v>
      </c>
      <c r="F1039" s="166"/>
      <c r="G1039" t="s">
        <v>1076</v>
      </c>
      <c r="H1039" t="s">
        <v>1076</v>
      </c>
      <c r="I1039" t="str">
        <f t="shared" si="80"/>
        <v>2025: Лысьвенский городской округ Пермского края: г. Лысьва, ул. Кирова, д. 8</v>
      </c>
      <c r="J1039" t="str">
        <f t="shared" si="81"/>
        <v>г. Лысьва, ул. Кирова, д. 8: 2025: ГВС</v>
      </c>
      <c r="K1039" s="167" t="s">
        <v>1051</v>
      </c>
      <c r="L1039" s="166" t="s">
        <v>2561</v>
      </c>
      <c r="M1039" t="str">
        <f t="shared" si="82"/>
        <v>г. Лысьва, ул. Кирова, д. 8: ГВС</v>
      </c>
      <c r="N1039" s="166" t="e">
        <f>VLOOKUP(M1039,#REF!,2,0)</f>
        <v>#REF!</v>
      </c>
      <c r="O1039" t="e">
        <f t="shared" si="78"/>
        <v>#REF!</v>
      </c>
    </row>
    <row r="1040" spans="1:15" x14ac:dyDescent="0.25">
      <c r="A1040" s="2">
        <f t="shared" si="79"/>
        <v>1039</v>
      </c>
      <c r="B1040" s="81" t="s">
        <v>1090</v>
      </c>
      <c r="C1040" t="s">
        <v>22</v>
      </c>
      <c r="D1040" s="1" t="s">
        <v>296</v>
      </c>
      <c r="E1040" s="166">
        <v>46022</v>
      </c>
      <c r="F1040" s="166"/>
      <c r="G1040" t="s">
        <v>1076</v>
      </c>
      <c r="H1040" t="s">
        <v>1076</v>
      </c>
      <c r="I1040" t="str">
        <f t="shared" si="80"/>
        <v>2025: Лысьвенский городской округ Пермского края: г. Лысьва, ул. Кирова, д. 8</v>
      </c>
      <c r="J1040" t="str">
        <f t="shared" si="81"/>
        <v>г. Лысьва, ул. Кирова, д. 8: 2025: РФ</v>
      </c>
      <c r="K1040" s="167" t="s">
        <v>1051</v>
      </c>
      <c r="L1040" s="166" t="s">
        <v>2561</v>
      </c>
      <c r="M1040" t="str">
        <f t="shared" si="82"/>
        <v>г. Лысьва, ул. Кирова, д. 8: РФ</v>
      </c>
      <c r="N1040" s="166" t="e">
        <f>VLOOKUP(M1040,#REF!,2,0)</f>
        <v>#REF!</v>
      </c>
      <c r="O1040" t="e">
        <f t="shared" si="78"/>
        <v>#REF!</v>
      </c>
    </row>
    <row r="1041" spans="1:15" x14ac:dyDescent="0.25">
      <c r="A1041" s="2">
        <f t="shared" si="79"/>
        <v>1040</v>
      </c>
      <c r="B1041" s="81" t="s">
        <v>1090</v>
      </c>
      <c r="C1041" t="s">
        <v>330</v>
      </c>
      <c r="D1041" s="1" t="s">
        <v>63</v>
      </c>
      <c r="E1041" s="166">
        <v>46022</v>
      </c>
      <c r="F1041" s="166"/>
      <c r="G1041" t="s">
        <v>1076</v>
      </c>
      <c r="H1041" t="s">
        <v>1076</v>
      </c>
      <c r="I1041" t="str">
        <f t="shared" si="80"/>
        <v>2025: Лысьвенский городской округ Пермского края: г. Лысьва, ул. Ленина, д. 22</v>
      </c>
      <c r="J1041" t="str">
        <f t="shared" si="81"/>
        <v>г. Лысьва, ул. Ленина, д. 22: 2025: ЭЛ</v>
      </c>
      <c r="K1041" s="167" t="s">
        <v>1051</v>
      </c>
      <c r="L1041" s="166" t="s">
        <v>2561</v>
      </c>
      <c r="M1041" t="str">
        <f t="shared" si="82"/>
        <v>г. Лысьва, ул. Ленина, д. 22: ЭЛ</v>
      </c>
      <c r="N1041" s="166" t="e">
        <f>VLOOKUP(M1041,#REF!,2,0)</f>
        <v>#REF!</v>
      </c>
      <c r="O1041" t="e">
        <f t="shared" si="78"/>
        <v>#REF!</v>
      </c>
    </row>
    <row r="1042" spans="1:15" x14ac:dyDescent="0.25">
      <c r="A1042" s="2">
        <f t="shared" si="79"/>
        <v>1041</v>
      </c>
      <c r="B1042" s="81" t="s">
        <v>1090</v>
      </c>
      <c r="C1042" t="s">
        <v>330</v>
      </c>
      <c r="D1042" s="1" t="s">
        <v>248</v>
      </c>
      <c r="E1042" s="166">
        <v>46022</v>
      </c>
      <c r="F1042" s="166"/>
      <c r="G1042" t="s">
        <v>1076</v>
      </c>
      <c r="H1042" t="s">
        <v>1076</v>
      </c>
      <c r="I1042" t="str">
        <f t="shared" si="80"/>
        <v>2025: Лысьвенский городской округ Пермского края: г. Лысьва, ул. Ленина, д. 22</v>
      </c>
      <c r="J1042" t="str">
        <f t="shared" si="81"/>
        <v>г. Лысьва, ул. Ленина, д. 22: 2025: РК</v>
      </c>
      <c r="K1042" s="167" t="s">
        <v>1051</v>
      </c>
      <c r="L1042" s="166" t="s">
        <v>2561</v>
      </c>
      <c r="M1042" t="str">
        <f t="shared" si="82"/>
        <v>г. Лысьва, ул. Ленина, д. 22: РК</v>
      </c>
      <c r="N1042" s="166" t="e">
        <f>VLOOKUP(M1042,#REF!,2,0)</f>
        <v>#REF!</v>
      </c>
      <c r="O1042" t="e">
        <f t="shared" si="78"/>
        <v>#REF!</v>
      </c>
    </row>
    <row r="1043" spans="1:15" x14ac:dyDescent="0.25">
      <c r="A1043" s="2">
        <f t="shared" si="79"/>
        <v>1042</v>
      </c>
      <c r="B1043" s="81" t="s">
        <v>1090</v>
      </c>
      <c r="C1043" t="s">
        <v>331</v>
      </c>
      <c r="D1043" s="1" t="s">
        <v>63</v>
      </c>
      <c r="E1043" s="166">
        <v>46022</v>
      </c>
      <c r="F1043" s="166"/>
      <c r="G1043" t="s">
        <v>1076</v>
      </c>
      <c r="H1043" t="s">
        <v>1076</v>
      </c>
      <c r="I1043" t="str">
        <f t="shared" si="80"/>
        <v>2025: Лысьвенский городской округ Пермского края: г. Лысьва, ул. Ленина, д. 6</v>
      </c>
      <c r="J1043" t="str">
        <f t="shared" si="81"/>
        <v>г. Лысьва, ул. Ленина, д. 6: 2025: ЭЛ</v>
      </c>
      <c r="K1043" s="167" t="s">
        <v>1051</v>
      </c>
      <c r="L1043" s="166" t="s">
        <v>2561</v>
      </c>
      <c r="M1043" t="str">
        <f t="shared" si="82"/>
        <v>г. Лысьва, ул. Ленина, д. 6: ЭЛ</v>
      </c>
      <c r="N1043" s="166" t="e">
        <f>VLOOKUP(M1043,#REF!,2,0)</f>
        <v>#REF!</v>
      </c>
      <c r="O1043" t="e">
        <f t="shared" si="78"/>
        <v>#REF!</v>
      </c>
    </row>
    <row r="1044" spans="1:15" x14ac:dyDescent="0.25">
      <c r="A1044" s="2">
        <f t="shared" si="79"/>
        <v>1043</v>
      </c>
      <c r="B1044" s="81" t="s">
        <v>1090</v>
      </c>
      <c r="C1044" t="s">
        <v>502</v>
      </c>
      <c r="D1044" s="1" t="s">
        <v>248</v>
      </c>
      <c r="E1044" s="166">
        <v>46022</v>
      </c>
      <c r="F1044" s="166"/>
      <c r="G1044" t="s">
        <v>1076</v>
      </c>
      <c r="H1044" t="s">
        <v>1076</v>
      </c>
      <c r="I1044" t="str">
        <f t="shared" si="80"/>
        <v>2025: Лысьвенский городской округ Пермского края: г. Лысьва, ул. Мира, д. 35</v>
      </c>
      <c r="J1044" t="str">
        <f t="shared" si="81"/>
        <v>г. Лысьва, ул. Мира, д. 35: 2025: РК</v>
      </c>
      <c r="K1044" s="167" t="s">
        <v>1051</v>
      </c>
      <c r="L1044" s="166" t="s">
        <v>2561</v>
      </c>
      <c r="M1044" t="str">
        <f t="shared" si="82"/>
        <v>г. Лысьва, ул. Мира, д. 35: РК</v>
      </c>
      <c r="N1044" s="166" t="e">
        <f>VLOOKUP(M1044,#REF!,2,0)</f>
        <v>#REF!</v>
      </c>
      <c r="O1044" t="e">
        <f t="shared" si="78"/>
        <v>#REF!</v>
      </c>
    </row>
    <row r="1045" spans="1:15" x14ac:dyDescent="0.25">
      <c r="A1045" s="2">
        <f t="shared" si="79"/>
        <v>1044</v>
      </c>
      <c r="B1045" s="81" t="s">
        <v>1090</v>
      </c>
      <c r="C1045" t="s">
        <v>546</v>
      </c>
      <c r="D1045" s="1" t="s">
        <v>280</v>
      </c>
      <c r="E1045" s="166">
        <v>46022</v>
      </c>
      <c r="F1045" s="166"/>
      <c r="G1045" t="s">
        <v>1076</v>
      </c>
      <c r="H1045" t="s">
        <v>1076</v>
      </c>
      <c r="I1045" t="str">
        <f t="shared" si="80"/>
        <v>2025: Лысьвенский городской округ Пермского края: г. Лысьва, ул. Мира, д. 77</v>
      </c>
      <c r="J1045" t="str">
        <f t="shared" si="81"/>
        <v>г. Лысьва, ул. Мира, д. 77: 2025: Рфа</v>
      </c>
      <c r="K1045" s="167" t="s">
        <v>1051</v>
      </c>
      <c r="L1045" s="166" t="s">
        <v>2561</v>
      </c>
      <c r="M1045" t="str">
        <f t="shared" si="82"/>
        <v>г. Лысьва, ул. Мира, д. 77: Рфа</v>
      </c>
      <c r="N1045" s="166" t="e">
        <f>VLOOKUP(M1045,#REF!,2,0)</f>
        <v>#REF!</v>
      </c>
      <c r="O1045" t="e">
        <f t="shared" si="78"/>
        <v>#REF!</v>
      </c>
    </row>
    <row r="1046" spans="1:15" x14ac:dyDescent="0.25">
      <c r="A1046" s="2">
        <f t="shared" si="79"/>
        <v>1045</v>
      </c>
      <c r="B1046" s="81" t="s">
        <v>1090</v>
      </c>
      <c r="C1046" t="s">
        <v>546</v>
      </c>
      <c r="D1046" s="1" t="s">
        <v>296</v>
      </c>
      <c r="E1046" s="166">
        <v>46022</v>
      </c>
      <c r="F1046" s="166"/>
      <c r="G1046" t="s">
        <v>1076</v>
      </c>
      <c r="H1046" t="s">
        <v>1076</v>
      </c>
      <c r="I1046" t="str">
        <f t="shared" si="80"/>
        <v>2025: Лысьвенский городской округ Пермского края: г. Лысьва, ул. Мира, д. 77</v>
      </c>
      <c r="J1046" t="str">
        <f t="shared" si="81"/>
        <v>г. Лысьва, ул. Мира, д. 77: 2025: РФ</v>
      </c>
      <c r="K1046" s="167" t="s">
        <v>1051</v>
      </c>
      <c r="L1046" s="166" t="s">
        <v>2561</v>
      </c>
      <c r="M1046" t="str">
        <f t="shared" si="82"/>
        <v>г. Лысьва, ул. Мира, д. 77: РФ</v>
      </c>
      <c r="N1046" s="166" t="e">
        <f>VLOOKUP(M1046,#REF!,2,0)</f>
        <v>#REF!</v>
      </c>
      <c r="O1046" t="e">
        <f t="shared" si="78"/>
        <v>#REF!</v>
      </c>
    </row>
    <row r="1047" spans="1:15" x14ac:dyDescent="0.25">
      <c r="A1047" s="2">
        <f t="shared" si="79"/>
        <v>1046</v>
      </c>
      <c r="B1047" s="81" t="s">
        <v>1090</v>
      </c>
      <c r="C1047" t="s">
        <v>383</v>
      </c>
      <c r="D1047" s="1" t="s">
        <v>117</v>
      </c>
      <c r="E1047" s="166">
        <v>46022</v>
      </c>
      <c r="F1047" s="166"/>
      <c r="G1047" t="s">
        <v>1076</v>
      </c>
      <c r="H1047" t="s">
        <v>1076</v>
      </c>
      <c r="I1047" t="str">
        <f t="shared" si="80"/>
        <v>2025: Лысьвенский городской округ Пермского края: г. Лысьва, ул. Оборина, д. 28</v>
      </c>
      <c r="J1047" t="str">
        <f t="shared" si="81"/>
        <v>г. Лысьва, ул. Оборина, д. 28: 2025: ТЕП</v>
      </c>
      <c r="K1047" s="167" t="s">
        <v>1052</v>
      </c>
      <c r="L1047" s="166" t="s">
        <v>2561</v>
      </c>
      <c r="M1047" t="str">
        <f t="shared" si="82"/>
        <v>г. Лысьва, ул. Оборина, д. 28: ТЕП</v>
      </c>
      <c r="N1047" s="166" t="e">
        <f>VLOOKUP(M1047,#REF!,2,0)</f>
        <v>#REF!</v>
      </c>
      <c r="O1047" t="e">
        <f t="shared" si="78"/>
        <v>#REF!</v>
      </c>
    </row>
    <row r="1048" spans="1:15" x14ac:dyDescent="0.25">
      <c r="A1048" s="2">
        <f t="shared" si="79"/>
        <v>1047</v>
      </c>
      <c r="B1048" s="81" t="s">
        <v>1090</v>
      </c>
      <c r="C1048" t="s">
        <v>201</v>
      </c>
      <c r="D1048" s="1" t="s">
        <v>248</v>
      </c>
      <c r="E1048" s="166">
        <v>46022</v>
      </c>
      <c r="F1048" s="166"/>
      <c r="G1048" t="s">
        <v>1076</v>
      </c>
      <c r="H1048" t="s">
        <v>1076</v>
      </c>
      <c r="I1048" t="str">
        <f t="shared" si="80"/>
        <v>2025: Лысьвенский городской округ Пермского края: г. Лысьва, ул. Смышляева, д. 10</v>
      </c>
      <c r="J1048" t="str">
        <f t="shared" si="81"/>
        <v>г. Лысьва, ул. Смышляева, д. 10: 2025: РК</v>
      </c>
      <c r="K1048" s="167" t="s">
        <v>1051</v>
      </c>
      <c r="L1048" s="166" t="s">
        <v>2561</v>
      </c>
      <c r="M1048" t="str">
        <f t="shared" si="82"/>
        <v>г. Лысьва, ул. Смышляева, д. 10: РК</v>
      </c>
      <c r="N1048" s="166" t="e">
        <f>VLOOKUP(M1048,#REF!,2,0)</f>
        <v>#REF!</v>
      </c>
      <c r="O1048" t="e">
        <f t="shared" si="78"/>
        <v>#REF!</v>
      </c>
    </row>
    <row r="1049" spans="1:15" x14ac:dyDescent="0.25">
      <c r="A1049" s="2">
        <f t="shared" si="79"/>
        <v>1048</v>
      </c>
      <c r="B1049" s="81" t="s">
        <v>1090</v>
      </c>
      <c r="C1049" t="s">
        <v>332</v>
      </c>
      <c r="D1049" s="1" t="s">
        <v>63</v>
      </c>
      <c r="E1049" s="166">
        <v>46022</v>
      </c>
      <c r="F1049" s="166"/>
      <c r="G1049" t="s">
        <v>1076</v>
      </c>
      <c r="H1049" t="s">
        <v>1076</v>
      </c>
      <c r="I1049" t="str">
        <f t="shared" si="80"/>
        <v>2025: Лысьвенский городской округ Пермского края: г. Лысьва, ул. Суворова, д. 27</v>
      </c>
      <c r="J1049" t="str">
        <f t="shared" si="81"/>
        <v>г. Лысьва, ул. Суворова, д. 27: 2025: ЭЛ</v>
      </c>
      <c r="K1049" s="167" t="s">
        <v>1051</v>
      </c>
      <c r="L1049" s="166" t="s">
        <v>2561</v>
      </c>
      <c r="M1049" t="str">
        <f t="shared" si="82"/>
        <v>г. Лысьва, ул. Суворова, д. 27: ЭЛ</v>
      </c>
      <c r="N1049" s="166" t="e">
        <f>VLOOKUP(M1049,#REF!,2,0)</f>
        <v>#REF!</v>
      </c>
      <c r="O1049" t="e">
        <f t="shared" si="78"/>
        <v>#REF!</v>
      </c>
    </row>
    <row r="1050" spans="1:15" x14ac:dyDescent="0.25">
      <c r="A1050" s="2">
        <f t="shared" si="79"/>
        <v>1049</v>
      </c>
      <c r="B1050" s="81" t="s">
        <v>1090</v>
      </c>
      <c r="C1050" t="s">
        <v>332</v>
      </c>
      <c r="D1050" s="1" t="s">
        <v>117</v>
      </c>
      <c r="E1050" s="166">
        <v>46022</v>
      </c>
      <c r="F1050" s="166"/>
      <c r="G1050" t="s">
        <v>1076</v>
      </c>
      <c r="H1050" t="s">
        <v>1076</v>
      </c>
      <c r="I1050" t="str">
        <f t="shared" si="80"/>
        <v>2025: Лысьвенский городской округ Пермского края: г. Лысьва, ул. Суворова, д. 27</v>
      </c>
      <c r="J1050" t="str">
        <f t="shared" si="81"/>
        <v>г. Лысьва, ул. Суворова, д. 27: 2025: ТЕП</v>
      </c>
      <c r="K1050" s="167" t="s">
        <v>1051</v>
      </c>
      <c r="L1050" s="166" t="s">
        <v>2561</v>
      </c>
      <c r="M1050" t="str">
        <f t="shared" si="82"/>
        <v>г. Лысьва, ул. Суворова, д. 27: ТЕП</v>
      </c>
      <c r="N1050" s="166" t="e">
        <f>VLOOKUP(M1050,#REF!,2,0)</f>
        <v>#REF!</v>
      </c>
      <c r="O1050" t="e">
        <f t="shared" si="78"/>
        <v>#REF!</v>
      </c>
    </row>
    <row r="1051" spans="1:15" x14ac:dyDescent="0.25">
      <c r="A1051" s="2">
        <f t="shared" si="79"/>
        <v>1050</v>
      </c>
      <c r="B1051" s="81" t="s">
        <v>1090</v>
      </c>
      <c r="C1051" t="s">
        <v>332</v>
      </c>
      <c r="D1051" s="1" t="s">
        <v>144</v>
      </c>
      <c r="E1051" s="166">
        <v>46022</v>
      </c>
      <c r="F1051" s="166"/>
      <c r="G1051" t="s">
        <v>1076</v>
      </c>
      <c r="H1051" t="s">
        <v>1076</v>
      </c>
      <c r="I1051" t="str">
        <f t="shared" si="80"/>
        <v>2025: Лысьвенский городской округ Пермского края: г. Лысьва, ул. Суворова, д. 27</v>
      </c>
      <c r="J1051" t="str">
        <f t="shared" si="81"/>
        <v>г. Лысьва, ул. Суворова, д. 27: 2025: ХВС</v>
      </c>
      <c r="K1051" s="167" t="s">
        <v>1051</v>
      </c>
      <c r="L1051" s="166" t="s">
        <v>2561</v>
      </c>
      <c r="M1051" t="str">
        <f t="shared" si="82"/>
        <v>г. Лысьва, ул. Суворова, д. 27: ХВС</v>
      </c>
      <c r="N1051" s="166" t="e">
        <f>VLOOKUP(M1051,#REF!,2,0)</f>
        <v>#REF!</v>
      </c>
      <c r="O1051" t="e">
        <f t="shared" si="78"/>
        <v>#REF!</v>
      </c>
    </row>
    <row r="1052" spans="1:15" x14ac:dyDescent="0.25">
      <c r="A1052" s="2">
        <f t="shared" si="79"/>
        <v>1051</v>
      </c>
      <c r="B1052" s="81" t="s">
        <v>1090</v>
      </c>
      <c r="C1052" t="s">
        <v>332</v>
      </c>
      <c r="D1052" s="1" t="s">
        <v>149</v>
      </c>
      <c r="E1052" s="166">
        <v>46022</v>
      </c>
      <c r="F1052" s="166"/>
      <c r="G1052" t="s">
        <v>1076</v>
      </c>
      <c r="H1052" t="s">
        <v>1076</v>
      </c>
      <c r="I1052" t="str">
        <f t="shared" si="80"/>
        <v>2025: Лысьвенский городской округ Пермского края: г. Лысьва, ул. Суворова, д. 27</v>
      </c>
      <c r="J1052" t="str">
        <f t="shared" si="81"/>
        <v>г. Лысьва, ул. Суворова, д. 27: 2025: ГВС</v>
      </c>
      <c r="K1052" s="167" t="s">
        <v>1051</v>
      </c>
      <c r="L1052" s="166" t="s">
        <v>2561</v>
      </c>
      <c r="M1052" t="str">
        <f t="shared" si="82"/>
        <v>г. Лысьва, ул. Суворова, д. 27: ГВС</v>
      </c>
      <c r="N1052" s="166" t="e">
        <f>VLOOKUP(M1052,#REF!,2,0)</f>
        <v>#REF!</v>
      </c>
      <c r="O1052" t="e">
        <f t="shared" si="78"/>
        <v>#REF!</v>
      </c>
    </row>
    <row r="1053" spans="1:15" x14ac:dyDescent="0.25">
      <c r="A1053" s="2">
        <f t="shared" si="79"/>
        <v>1052</v>
      </c>
      <c r="B1053" s="81" t="s">
        <v>1090</v>
      </c>
      <c r="C1053" t="s">
        <v>332</v>
      </c>
      <c r="D1053" s="1" t="s">
        <v>159</v>
      </c>
      <c r="E1053" s="166">
        <v>46022</v>
      </c>
      <c r="F1053" s="166"/>
      <c r="G1053" t="s">
        <v>1076</v>
      </c>
      <c r="H1053" t="s">
        <v>1076</v>
      </c>
      <c r="I1053" t="str">
        <f t="shared" si="80"/>
        <v>2025: Лысьвенский городской округ Пермского края: г. Лысьва, ул. Суворова, д. 27</v>
      </c>
      <c r="J1053" t="str">
        <f t="shared" si="81"/>
        <v>г. Лысьва, ул. Суворова, д. 27: 2025: ВОД</v>
      </c>
      <c r="K1053" s="167" t="s">
        <v>1051</v>
      </c>
      <c r="L1053" s="166" t="s">
        <v>2561</v>
      </c>
      <c r="M1053" t="str">
        <f t="shared" si="82"/>
        <v>г. Лысьва, ул. Суворова, д. 27: ВОД</v>
      </c>
      <c r="N1053" s="166" t="e">
        <f>VLOOKUP(M1053,#REF!,2,0)</f>
        <v>#REF!</v>
      </c>
      <c r="O1053" t="e">
        <f t="shared" si="78"/>
        <v>#REF!</v>
      </c>
    </row>
    <row r="1054" spans="1:15" x14ac:dyDescent="0.25">
      <c r="A1054" s="2">
        <f t="shared" si="79"/>
        <v>1053</v>
      </c>
      <c r="B1054" s="81" t="s">
        <v>1090</v>
      </c>
      <c r="C1054" t="s">
        <v>332</v>
      </c>
      <c r="D1054" s="1" t="s">
        <v>296</v>
      </c>
      <c r="E1054" s="166">
        <v>46022</v>
      </c>
      <c r="F1054" s="166"/>
      <c r="G1054" t="s">
        <v>1076</v>
      </c>
      <c r="H1054" t="s">
        <v>1076</v>
      </c>
      <c r="I1054" t="str">
        <f t="shared" si="80"/>
        <v>2025: Лысьвенский городской округ Пермского края: г. Лысьва, ул. Суворова, д. 27</v>
      </c>
      <c r="J1054" t="str">
        <f t="shared" si="81"/>
        <v>г. Лысьва, ул. Суворова, д. 27: 2025: РФ</v>
      </c>
      <c r="K1054" s="167" t="s">
        <v>1051</v>
      </c>
      <c r="L1054" s="166" t="s">
        <v>2561</v>
      </c>
      <c r="M1054" t="str">
        <f t="shared" si="82"/>
        <v>г. Лысьва, ул. Суворова, д. 27: РФ</v>
      </c>
      <c r="N1054" s="166" t="e">
        <f>VLOOKUP(M1054,#REF!,2,0)</f>
        <v>#REF!</v>
      </c>
      <c r="O1054" t="e">
        <f t="shared" si="78"/>
        <v>#REF!</v>
      </c>
    </row>
    <row r="1055" spans="1:15" x14ac:dyDescent="0.25">
      <c r="A1055" s="2">
        <f t="shared" si="79"/>
        <v>1054</v>
      </c>
      <c r="B1055" s="81" t="s">
        <v>1090</v>
      </c>
      <c r="C1055" t="s">
        <v>333</v>
      </c>
      <c r="D1055" s="1" t="s">
        <v>63</v>
      </c>
      <c r="E1055" s="166">
        <v>46022</v>
      </c>
      <c r="F1055" s="166"/>
      <c r="G1055" t="s">
        <v>1076</v>
      </c>
      <c r="H1055" t="s">
        <v>1076</v>
      </c>
      <c r="I1055" t="str">
        <f t="shared" si="80"/>
        <v>2025: Лысьвенский городской округ Пермского края: г. Лысьва, ул. Суворова, д. 42</v>
      </c>
      <c r="J1055" t="str">
        <f t="shared" si="81"/>
        <v>г. Лысьва, ул. Суворова, д. 42: 2025: ЭЛ</v>
      </c>
      <c r="K1055" s="167" t="s">
        <v>1051</v>
      </c>
      <c r="L1055" s="166" t="s">
        <v>2561</v>
      </c>
      <c r="M1055" t="str">
        <f t="shared" si="82"/>
        <v>г. Лысьва, ул. Суворова, д. 42: ЭЛ</v>
      </c>
      <c r="N1055" s="166" t="e">
        <f>VLOOKUP(M1055,#REF!,2,0)</f>
        <v>#REF!</v>
      </c>
      <c r="O1055" t="e">
        <f t="shared" si="78"/>
        <v>#REF!</v>
      </c>
    </row>
    <row r="1056" spans="1:15" x14ac:dyDescent="0.25">
      <c r="A1056" s="2">
        <f t="shared" si="79"/>
        <v>1055</v>
      </c>
      <c r="B1056" s="81" t="s">
        <v>1090</v>
      </c>
      <c r="C1056" t="s">
        <v>333</v>
      </c>
      <c r="D1056" s="1" t="s">
        <v>117</v>
      </c>
      <c r="E1056" s="166">
        <v>46022</v>
      </c>
      <c r="F1056" s="166"/>
      <c r="G1056" t="s">
        <v>1076</v>
      </c>
      <c r="H1056" t="s">
        <v>1076</v>
      </c>
      <c r="I1056" t="str">
        <f t="shared" si="80"/>
        <v>2025: Лысьвенский городской округ Пермского края: г. Лысьва, ул. Суворова, д. 42</v>
      </c>
      <c r="J1056" t="str">
        <f t="shared" si="81"/>
        <v>г. Лысьва, ул. Суворова, д. 42: 2025: ТЕП</v>
      </c>
      <c r="K1056" s="167" t="s">
        <v>1051</v>
      </c>
      <c r="L1056" s="166" t="s">
        <v>2561</v>
      </c>
      <c r="M1056" t="str">
        <f t="shared" si="82"/>
        <v>г. Лысьва, ул. Суворова, д. 42: ТЕП</v>
      </c>
      <c r="N1056" s="166" t="e">
        <f>VLOOKUP(M1056,#REF!,2,0)</f>
        <v>#REF!</v>
      </c>
      <c r="O1056" t="e">
        <f t="shared" si="78"/>
        <v>#REF!</v>
      </c>
    </row>
    <row r="1057" spans="1:15" x14ac:dyDescent="0.25">
      <c r="A1057" s="2">
        <f t="shared" si="79"/>
        <v>1056</v>
      </c>
      <c r="B1057" s="81" t="s">
        <v>1090</v>
      </c>
      <c r="C1057" t="s">
        <v>333</v>
      </c>
      <c r="D1057" s="1" t="s">
        <v>144</v>
      </c>
      <c r="E1057" s="166">
        <v>46022</v>
      </c>
      <c r="F1057" s="166"/>
      <c r="G1057" t="s">
        <v>1076</v>
      </c>
      <c r="H1057" t="s">
        <v>1076</v>
      </c>
      <c r="I1057" t="str">
        <f t="shared" si="80"/>
        <v>2025: Лысьвенский городской округ Пермского края: г. Лысьва, ул. Суворова, д. 42</v>
      </c>
      <c r="J1057" t="str">
        <f t="shared" si="81"/>
        <v>г. Лысьва, ул. Суворова, д. 42: 2025: ХВС</v>
      </c>
      <c r="K1057" s="167" t="s">
        <v>1051</v>
      </c>
      <c r="L1057" s="166" t="s">
        <v>2561</v>
      </c>
      <c r="M1057" t="str">
        <f t="shared" si="82"/>
        <v>г. Лысьва, ул. Суворова, д. 42: ХВС</v>
      </c>
      <c r="N1057" s="166" t="e">
        <f>VLOOKUP(M1057,#REF!,2,0)</f>
        <v>#REF!</v>
      </c>
      <c r="O1057" t="e">
        <f t="shared" si="78"/>
        <v>#REF!</v>
      </c>
    </row>
    <row r="1058" spans="1:15" x14ac:dyDescent="0.25">
      <c r="A1058" s="2">
        <f t="shared" si="79"/>
        <v>1057</v>
      </c>
      <c r="B1058" s="81" t="s">
        <v>1090</v>
      </c>
      <c r="C1058" t="s">
        <v>333</v>
      </c>
      <c r="D1058" s="1" t="s">
        <v>149</v>
      </c>
      <c r="E1058" s="166">
        <v>46022</v>
      </c>
      <c r="F1058" s="166"/>
      <c r="G1058" t="s">
        <v>1076</v>
      </c>
      <c r="H1058" t="s">
        <v>1076</v>
      </c>
      <c r="I1058" t="str">
        <f t="shared" si="80"/>
        <v>2025: Лысьвенский городской округ Пермского края: г. Лысьва, ул. Суворова, д. 42</v>
      </c>
      <c r="J1058" t="str">
        <f t="shared" si="81"/>
        <v>г. Лысьва, ул. Суворова, д. 42: 2025: ГВС</v>
      </c>
      <c r="K1058" s="167" t="s">
        <v>1051</v>
      </c>
      <c r="L1058" s="166" t="s">
        <v>2561</v>
      </c>
      <c r="M1058" t="str">
        <f t="shared" si="82"/>
        <v>г. Лысьва, ул. Суворова, д. 42: ГВС</v>
      </c>
      <c r="N1058" s="166" t="e">
        <f>VLOOKUP(M1058,#REF!,2,0)</f>
        <v>#REF!</v>
      </c>
      <c r="O1058" t="e">
        <f t="shared" si="78"/>
        <v>#REF!</v>
      </c>
    </row>
    <row r="1059" spans="1:15" x14ac:dyDescent="0.25">
      <c r="A1059" s="2">
        <f t="shared" si="79"/>
        <v>1058</v>
      </c>
      <c r="B1059" s="81" t="s">
        <v>1090</v>
      </c>
      <c r="C1059" t="s">
        <v>333</v>
      </c>
      <c r="D1059" s="1" t="s">
        <v>159</v>
      </c>
      <c r="E1059" s="166">
        <v>46022</v>
      </c>
      <c r="F1059" s="166"/>
      <c r="G1059" t="s">
        <v>1076</v>
      </c>
      <c r="H1059" t="s">
        <v>1076</v>
      </c>
      <c r="I1059" t="str">
        <f t="shared" si="80"/>
        <v>2025: Лысьвенский городской округ Пермского края: г. Лысьва, ул. Суворова, д. 42</v>
      </c>
      <c r="J1059" t="str">
        <f t="shared" si="81"/>
        <v>г. Лысьва, ул. Суворова, д. 42: 2025: ВОД</v>
      </c>
      <c r="K1059" s="167" t="s">
        <v>1051</v>
      </c>
      <c r="L1059" s="166" t="s">
        <v>2561</v>
      </c>
      <c r="M1059" t="str">
        <f t="shared" si="82"/>
        <v>г. Лысьва, ул. Суворова, д. 42: ВОД</v>
      </c>
      <c r="N1059" s="166" t="e">
        <f>VLOOKUP(M1059,#REF!,2,0)</f>
        <v>#REF!</v>
      </c>
      <c r="O1059" t="e">
        <f t="shared" si="78"/>
        <v>#REF!</v>
      </c>
    </row>
    <row r="1060" spans="1:15" x14ac:dyDescent="0.25">
      <c r="A1060" s="2">
        <f t="shared" si="79"/>
        <v>1059</v>
      </c>
      <c r="B1060" s="81" t="s">
        <v>1090</v>
      </c>
      <c r="C1060" t="s">
        <v>333</v>
      </c>
      <c r="D1060" s="1" t="s">
        <v>248</v>
      </c>
      <c r="E1060" s="166">
        <v>46022</v>
      </c>
      <c r="F1060" s="166"/>
      <c r="G1060" t="s">
        <v>1076</v>
      </c>
      <c r="H1060" t="s">
        <v>1076</v>
      </c>
      <c r="I1060" t="str">
        <f t="shared" si="80"/>
        <v>2025: Лысьвенский городской округ Пермского края: г. Лысьва, ул. Суворова, д. 42</v>
      </c>
      <c r="J1060" t="str">
        <f t="shared" si="81"/>
        <v>г. Лысьва, ул. Суворова, д. 42: 2025: РК</v>
      </c>
      <c r="K1060" s="167" t="s">
        <v>1051</v>
      </c>
      <c r="L1060" s="166" t="s">
        <v>2561</v>
      </c>
      <c r="M1060" t="str">
        <f t="shared" si="82"/>
        <v>г. Лысьва, ул. Суворова, д. 42: РК</v>
      </c>
      <c r="N1060" s="166" t="e">
        <f>VLOOKUP(M1060,#REF!,2,0)</f>
        <v>#REF!</v>
      </c>
      <c r="O1060" t="e">
        <f t="shared" si="78"/>
        <v>#REF!</v>
      </c>
    </row>
    <row r="1061" spans="1:15" x14ac:dyDescent="0.25">
      <c r="A1061" s="2">
        <f t="shared" si="79"/>
        <v>1060</v>
      </c>
      <c r="B1061" s="81" t="s">
        <v>1090</v>
      </c>
      <c r="C1061" t="s">
        <v>333</v>
      </c>
      <c r="D1061" s="1" t="s">
        <v>280</v>
      </c>
      <c r="E1061" s="166">
        <v>46022</v>
      </c>
      <c r="F1061" s="166"/>
      <c r="G1061" t="s">
        <v>1076</v>
      </c>
      <c r="H1061" t="s">
        <v>1076</v>
      </c>
      <c r="I1061" t="str">
        <f t="shared" si="80"/>
        <v>2025: Лысьвенский городской округ Пермского края: г. Лысьва, ул. Суворова, д. 42</v>
      </c>
      <c r="J1061" t="str">
        <f t="shared" si="81"/>
        <v>г. Лысьва, ул. Суворова, д. 42: 2025: Рфа</v>
      </c>
      <c r="K1061" s="167" t="s">
        <v>1051</v>
      </c>
      <c r="L1061" s="166" t="s">
        <v>2561</v>
      </c>
      <c r="M1061" t="str">
        <f t="shared" si="82"/>
        <v>г. Лысьва, ул. Суворова, д. 42: Рфа</v>
      </c>
      <c r="N1061" s="166" t="e">
        <f>VLOOKUP(M1061,#REF!,2,0)</f>
        <v>#REF!</v>
      </c>
      <c r="O1061" t="e">
        <f t="shared" si="78"/>
        <v>#REF!</v>
      </c>
    </row>
    <row r="1062" spans="1:15" x14ac:dyDescent="0.25">
      <c r="A1062" s="2">
        <f t="shared" si="79"/>
        <v>1061</v>
      </c>
      <c r="B1062" s="81" t="s">
        <v>1090</v>
      </c>
      <c r="C1062" t="s">
        <v>334</v>
      </c>
      <c r="D1062" s="1" t="s">
        <v>63</v>
      </c>
      <c r="E1062" s="166">
        <v>46022</v>
      </c>
      <c r="F1062" s="166"/>
      <c r="G1062" t="s">
        <v>1076</v>
      </c>
      <c r="H1062" t="s">
        <v>1076</v>
      </c>
      <c r="I1062" t="str">
        <f t="shared" si="80"/>
        <v>2025: Лысьвенский городской округ Пермского края: г. Лысьва, ул. Фестивальная, д. 16</v>
      </c>
      <c r="J1062" t="str">
        <f t="shared" si="81"/>
        <v>г. Лысьва, ул. Фестивальная, д. 16: 2025: ЭЛ</v>
      </c>
      <c r="K1062" s="167" t="s">
        <v>1052</v>
      </c>
      <c r="L1062" s="166" t="s">
        <v>2561</v>
      </c>
      <c r="M1062" t="str">
        <f t="shared" si="82"/>
        <v>г. Лысьва, ул. Фестивальная, д. 16: ЭЛ</v>
      </c>
      <c r="N1062" s="166" t="e">
        <f>VLOOKUP(M1062,#REF!,2,0)</f>
        <v>#REF!</v>
      </c>
      <c r="O1062" t="e">
        <f t="shared" si="78"/>
        <v>#REF!</v>
      </c>
    </row>
    <row r="1063" spans="1:15" x14ac:dyDescent="0.25">
      <c r="A1063" s="2">
        <f t="shared" si="79"/>
        <v>1062</v>
      </c>
      <c r="B1063" s="81" t="s">
        <v>1090</v>
      </c>
      <c r="C1063" t="s">
        <v>334</v>
      </c>
      <c r="D1063" s="1" t="s">
        <v>117</v>
      </c>
      <c r="E1063" s="166">
        <v>46022</v>
      </c>
      <c r="F1063" s="166"/>
      <c r="G1063" t="s">
        <v>1076</v>
      </c>
      <c r="H1063" t="s">
        <v>1076</v>
      </c>
      <c r="I1063" t="str">
        <f t="shared" si="80"/>
        <v>2025: Лысьвенский городской округ Пермского края: г. Лысьва, ул. Фестивальная, д. 16</v>
      </c>
      <c r="J1063" t="str">
        <f t="shared" si="81"/>
        <v>г. Лысьва, ул. Фестивальная, д. 16: 2025: ТЕП</v>
      </c>
      <c r="K1063" s="167" t="s">
        <v>1052</v>
      </c>
      <c r="L1063" s="166" t="s">
        <v>2561</v>
      </c>
      <c r="M1063" t="str">
        <f t="shared" si="82"/>
        <v>г. Лысьва, ул. Фестивальная, д. 16: ТЕП</v>
      </c>
      <c r="N1063" s="166" t="e">
        <f>VLOOKUP(M1063,#REF!,2,0)</f>
        <v>#REF!</v>
      </c>
      <c r="O1063" t="e">
        <f t="shared" si="78"/>
        <v>#REF!</v>
      </c>
    </row>
    <row r="1064" spans="1:15" x14ac:dyDescent="0.25">
      <c r="A1064" s="2">
        <f t="shared" si="79"/>
        <v>1063</v>
      </c>
      <c r="B1064" s="81" t="s">
        <v>1090</v>
      </c>
      <c r="C1064" t="s">
        <v>334</v>
      </c>
      <c r="D1064" s="1" t="s">
        <v>144</v>
      </c>
      <c r="E1064" s="166">
        <v>46022</v>
      </c>
      <c r="F1064" s="166"/>
      <c r="G1064" t="s">
        <v>1076</v>
      </c>
      <c r="H1064" t="s">
        <v>1076</v>
      </c>
      <c r="I1064" t="str">
        <f t="shared" si="80"/>
        <v>2025: Лысьвенский городской округ Пермского края: г. Лысьва, ул. Фестивальная, д. 16</v>
      </c>
      <c r="J1064" t="str">
        <f t="shared" si="81"/>
        <v>г. Лысьва, ул. Фестивальная, д. 16: 2025: ХВС</v>
      </c>
      <c r="K1064" s="167" t="s">
        <v>1052</v>
      </c>
      <c r="L1064" s="166" t="s">
        <v>2561</v>
      </c>
      <c r="M1064" t="str">
        <f t="shared" si="82"/>
        <v>г. Лысьва, ул. Фестивальная, д. 16: ХВС</v>
      </c>
      <c r="N1064" s="166" t="e">
        <f>VLOOKUP(M1064,#REF!,2,0)</f>
        <v>#REF!</v>
      </c>
      <c r="O1064" t="e">
        <f t="shared" si="78"/>
        <v>#REF!</v>
      </c>
    </row>
    <row r="1065" spans="1:15" x14ac:dyDescent="0.25">
      <c r="A1065" s="2">
        <f t="shared" si="79"/>
        <v>1064</v>
      </c>
      <c r="B1065" s="81" t="s">
        <v>1090</v>
      </c>
      <c r="C1065" t="s">
        <v>334</v>
      </c>
      <c r="D1065" s="1" t="s">
        <v>149</v>
      </c>
      <c r="E1065" s="166">
        <v>46022</v>
      </c>
      <c r="F1065" s="166"/>
      <c r="G1065" t="s">
        <v>1076</v>
      </c>
      <c r="H1065" t="s">
        <v>1076</v>
      </c>
      <c r="I1065" t="str">
        <f t="shared" si="80"/>
        <v>2025: Лысьвенский городской округ Пермского края: г. Лысьва, ул. Фестивальная, д. 16</v>
      </c>
      <c r="J1065" t="str">
        <f t="shared" si="81"/>
        <v>г. Лысьва, ул. Фестивальная, д. 16: 2025: ГВС</v>
      </c>
      <c r="K1065" s="167" t="s">
        <v>1052</v>
      </c>
      <c r="L1065" s="166" t="s">
        <v>2561</v>
      </c>
      <c r="M1065" t="str">
        <f t="shared" si="82"/>
        <v>г. Лысьва, ул. Фестивальная, д. 16: ГВС</v>
      </c>
      <c r="N1065" s="166" t="e">
        <f>VLOOKUP(M1065,#REF!,2,0)</f>
        <v>#REF!</v>
      </c>
      <c r="O1065" t="e">
        <f t="shared" si="78"/>
        <v>#REF!</v>
      </c>
    </row>
    <row r="1066" spans="1:15" x14ac:dyDescent="0.25">
      <c r="A1066" s="2">
        <f t="shared" si="79"/>
        <v>1065</v>
      </c>
      <c r="B1066" s="81" t="s">
        <v>1090</v>
      </c>
      <c r="C1066" t="s">
        <v>334</v>
      </c>
      <c r="D1066" s="1" t="s">
        <v>159</v>
      </c>
      <c r="E1066" s="166">
        <v>46022</v>
      </c>
      <c r="F1066" s="166"/>
      <c r="G1066" t="s">
        <v>1076</v>
      </c>
      <c r="H1066" t="s">
        <v>1076</v>
      </c>
      <c r="I1066" t="str">
        <f t="shared" si="80"/>
        <v>2025: Лысьвенский городской округ Пермского края: г. Лысьва, ул. Фестивальная, д. 16</v>
      </c>
      <c r="J1066" t="str">
        <f t="shared" si="81"/>
        <v>г. Лысьва, ул. Фестивальная, д. 16: 2025: ВОД</v>
      </c>
      <c r="K1066" s="167" t="s">
        <v>1052</v>
      </c>
      <c r="L1066" s="166" t="s">
        <v>2561</v>
      </c>
      <c r="M1066" t="str">
        <f t="shared" si="82"/>
        <v>г. Лысьва, ул. Фестивальная, д. 16: ВОД</v>
      </c>
      <c r="N1066" s="166" t="e">
        <f>VLOOKUP(M1066,#REF!,2,0)</f>
        <v>#REF!</v>
      </c>
      <c r="O1066" t="e">
        <f t="shared" si="78"/>
        <v>#REF!</v>
      </c>
    </row>
    <row r="1067" spans="1:15" x14ac:dyDescent="0.25">
      <c r="A1067" s="2">
        <f t="shared" si="79"/>
        <v>1066</v>
      </c>
      <c r="B1067" s="81" t="s">
        <v>1090</v>
      </c>
      <c r="C1067" t="s">
        <v>447</v>
      </c>
      <c r="D1067" s="1" t="s">
        <v>181</v>
      </c>
      <c r="E1067" s="166">
        <v>46022</v>
      </c>
      <c r="F1067" s="166"/>
      <c r="G1067">
        <v>2</v>
      </c>
      <c r="H1067">
        <v>0</v>
      </c>
      <c r="I1067" t="str">
        <f t="shared" si="80"/>
        <v>2025: Лысьвенский городской округ Пермского края: г. Лысьва, ул. Чапаева, д. 17</v>
      </c>
      <c r="J1067" t="str">
        <f t="shared" si="81"/>
        <v>г. Лысьва, ул. Чапаева, д. 17: 2025: РЛ</v>
      </c>
      <c r="K1067" s="167" t="s">
        <v>1052</v>
      </c>
      <c r="L1067" s="166" t="s">
        <v>2561</v>
      </c>
      <c r="M1067" t="str">
        <f t="shared" si="82"/>
        <v>г. Лысьва, ул. Чапаева, д. 17: РЛ</v>
      </c>
      <c r="N1067" s="166" t="e">
        <f>VLOOKUP(M1067,#REF!,2,0)</f>
        <v>#REF!</v>
      </c>
      <c r="O1067" t="e">
        <f t="shared" si="78"/>
        <v>#REF!</v>
      </c>
    </row>
    <row r="1068" spans="1:15" x14ac:dyDescent="0.25">
      <c r="A1068" s="2">
        <f t="shared" si="79"/>
        <v>1067</v>
      </c>
      <c r="B1068" s="81" t="s">
        <v>1091</v>
      </c>
      <c r="C1068" t="s">
        <v>490</v>
      </c>
      <c r="D1068" s="1" t="s">
        <v>248</v>
      </c>
      <c r="E1068" s="166">
        <v>46022</v>
      </c>
      <c r="F1068" s="166"/>
      <c r="G1068" t="s">
        <v>1076</v>
      </c>
      <c r="H1068" t="s">
        <v>1076</v>
      </c>
      <c r="I1068" t="str">
        <f t="shared" si="80"/>
        <v>2025: Муниципальное образование "Город Березники" Пермского края: г. Березники, пр-т Ленина, д. 55А</v>
      </c>
      <c r="J1068" t="str">
        <f t="shared" si="81"/>
        <v>г. Березники, пр-т Ленина, д. 55А: 2025: РК</v>
      </c>
      <c r="K1068" s="167" t="s">
        <v>1051</v>
      </c>
      <c r="L1068" s="166" t="s">
        <v>2561</v>
      </c>
      <c r="M1068" t="str">
        <f t="shared" si="82"/>
        <v>г. Березники, пр-т Ленина, д. 55А: РК</v>
      </c>
      <c r="N1068" s="166" t="e">
        <f>VLOOKUP(M1068,#REF!,2,0)</f>
        <v>#REF!</v>
      </c>
      <c r="O1068" t="e">
        <f t="shared" si="78"/>
        <v>#REF!</v>
      </c>
    </row>
    <row r="1069" spans="1:15" x14ac:dyDescent="0.25">
      <c r="A1069" s="2">
        <f t="shared" si="79"/>
        <v>1068</v>
      </c>
      <c r="B1069" s="81" t="s">
        <v>1091</v>
      </c>
      <c r="C1069" t="s">
        <v>309</v>
      </c>
      <c r="D1069" s="1" t="s">
        <v>63</v>
      </c>
      <c r="E1069" s="166">
        <v>46022</v>
      </c>
      <c r="F1069" s="166"/>
      <c r="G1069" t="s">
        <v>1076</v>
      </c>
      <c r="H1069" t="s">
        <v>1076</v>
      </c>
      <c r="I1069" t="str">
        <f t="shared" si="80"/>
        <v>2025: Муниципальное образование "Город Березники" Пермского края: г. Березники, пр-т Советский, д. 32</v>
      </c>
      <c r="J1069" t="str">
        <f t="shared" si="81"/>
        <v>г. Березники, пр-т Советский, д. 32: 2025: ЭЛ</v>
      </c>
      <c r="K1069" s="167" t="s">
        <v>1051</v>
      </c>
      <c r="L1069" s="166" t="s">
        <v>2561</v>
      </c>
      <c r="M1069" t="str">
        <f t="shared" si="82"/>
        <v>г. Березники, пр-т Советский, д. 32: ЭЛ</v>
      </c>
      <c r="N1069" s="166" t="e">
        <f>VLOOKUP(M1069,#REF!,2,0)</f>
        <v>#REF!</v>
      </c>
      <c r="O1069" t="e">
        <f t="shared" si="78"/>
        <v>#REF!</v>
      </c>
    </row>
    <row r="1070" spans="1:15" x14ac:dyDescent="0.25">
      <c r="A1070" s="2">
        <f t="shared" si="79"/>
        <v>1069</v>
      </c>
      <c r="B1070" s="81" t="s">
        <v>1091</v>
      </c>
      <c r="C1070" t="s">
        <v>309</v>
      </c>
      <c r="D1070" s="1" t="s">
        <v>117</v>
      </c>
      <c r="E1070" s="166">
        <v>46022</v>
      </c>
      <c r="F1070" s="166"/>
      <c r="G1070" t="s">
        <v>1076</v>
      </c>
      <c r="H1070" t="s">
        <v>1076</v>
      </c>
      <c r="I1070" t="str">
        <f t="shared" si="80"/>
        <v>2025: Муниципальное образование "Город Березники" Пермского края: г. Березники, пр-т Советский, д. 32</v>
      </c>
      <c r="J1070" t="str">
        <f t="shared" si="81"/>
        <v>г. Березники, пр-т Советский, д. 32: 2025: ТЕП</v>
      </c>
      <c r="K1070" s="167" t="s">
        <v>1051</v>
      </c>
      <c r="L1070" s="166" t="s">
        <v>2561</v>
      </c>
      <c r="M1070" t="str">
        <f t="shared" si="82"/>
        <v>г. Березники, пр-т Советский, д. 32: ТЕП</v>
      </c>
      <c r="N1070" s="166" t="e">
        <f>VLOOKUP(M1070,#REF!,2,0)</f>
        <v>#REF!</v>
      </c>
      <c r="O1070" t="e">
        <f t="shared" si="78"/>
        <v>#REF!</v>
      </c>
    </row>
    <row r="1071" spans="1:15" x14ac:dyDescent="0.25">
      <c r="A1071" s="2">
        <f t="shared" si="79"/>
        <v>1070</v>
      </c>
      <c r="B1071" s="81" t="s">
        <v>1091</v>
      </c>
      <c r="C1071" t="s">
        <v>309</v>
      </c>
      <c r="D1071" s="1" t="s">
        <v>144</v>
      </c>
      <c r="E1071" s="166">
        <v>46022</v>
      </c>
      <c r="F1071" s="166"/>
      <c r="G1071" t="s">
        <v>1076</v>
      </c>
      <c r="H1071" t="s">
        <v>1076</v>
      </c>
      <c r="I1071" t="str">
        <f t="shared" si="80"/>
        <v>2025: Муниципальное образование "Город Березники" Пермского края: г. Березники, пр-т Советский, д. 32</v>
      </c>
      <c r="J1071" t="str">
        <f t="shared" si="81"/>
        <v>г. Березники, пр-т Советский, д. 32: 2025: ХВС</v>
      </c>
      <c r="K1071" s="167" t="s">
        <v>1051</v>
      </c>
      <c r="L1071" s="166" t="s">
        <v>2561</v>
      </c>
      <c r="M1071" t="str">
        <f t="shared" si="82"/>
        <v>г. Березники, пр-т Советский, д. 32: ХВС</v>
      </c>
      <c r="N1071" s="166" t="e">
        <f>VLOOKUP(M1071,#REF!,2,0)</f>
        <v>#REF!</v>
      </c>
      <c r="O1071" t="e">
        <f t="shared" si="78"/>
        <v>#REF!</v>
      </c>
    </row>
    <row r="1072" spans="1:15" x14ac:dyDescent="0.25">
      <c r="A1072" s="2">
        <f t="shared" si="79"/>
        <v>1071</v>
      </c>
      <c r="B1072" s="81" t="s">
        <v>1091</v>
      </c>
      <c r="C1072" t="s">
        <v>309</v>
      </c>
      <c r="D1072" s="1" t="s">
        <v>149</v>
      </c>
      <c r="E1072" s="166">
        <v>46022</v>
      </c>
      <c r="F1072" s="166"/>
      <c r="G1072" t="s">
        <v>1076</v>
      </c>
      <c r="H1072" t="s">
        <v>1076</v>
      </c>
      <c r="I1072" t="str">
        <f t="shared" si="80"/>
        <v>2025: Муниципальное образование "Город Березники" Пермского края: г. Березники, пр-т Советский, д. 32</v>
      </c>
      <c r="J1072" t="str">
        <f t="shared" si="81"/>
        <v>г. Березники, пр-т Советский, д. 32: 2025: ГВС</v>
      </c>
      <c r="K1072" s="167" t="s">
        <v>1051</v>
      </c>
      <c r="L1072" s="166" t="s">
        <v>2561</v>
      </c>
      <c r="M1072" t="str">
        <f t="shared" si="82"/>
        <v>г. Березники, пр-т Советский, д. 32: ГВС</v>
      </c>
      <c r="N1072" s="166" t="e">
        <f>VLOOKUP(M1072,#REF!,2,0)</f>
        <v>#REF!</v>
      </c>
      <c r="O1072" t="e">
        <f t="shared" si="78"/>
        <v>#REF!</v>
      </c>
    </row>
    <row r="1073" spans="1:15" x14ac:dyDescent="0.25">
      <c r="A1073" s="2">
        <f t="shared" si="79"/>
        <v>1072</v>
      </c>
      <c r="B1073" s="81" t="s">
        <v>1091</v>
      </c>
      <c r="C1073" t="s">
        <v>309</v>
      </c>
      <c r="D1073" s="1" t="s">
        <v>159</v>
      </c>
      <c r="E1073" s="166">
        <v>46022</v>
      </c>
      <c r="F1073" s="166"/>
      <c r="G1073" t="s">
        <v>1076</v>
      </c>
      <c r="H1073" t="s">
        <v>1076</v>
      </c>
      <c r="I1073" t="str">
        <f t="shared" si="80"/>
        <v>2025: Муниципальное образование "Город Березники" Пермского края: г. Березники, пр-т Советский, д. 32</v>
      </c>
      <c r="J1073" t="str">
        <f t="shared" si="81"/>
        <v>г. Березники, пр-т Советский, д. 32: 2025: ВОД</v>
      </c>
      <c r="K1073" s="167" t="s">
        <v>1051</v>
      </c>
      <c r="L1073" s="166" t="s">
        <v>2561</v>
      </c>
      <c r="M1073" t="str">
        <f t="shared" si="82"/>
        <v>г. Березники, пр-т Советский, д. 32: ВОД</v>
      </c>
      <c r="N1073" s="166" t="e">
        <f>VLOOKUP(M1073,#REF!,2,0)</f>
        <v>#REF!</v>
      </c>
      <c r="O1073" t="e">
        <f t="shared" si="78"/>
        <v>#REF!</v>
      </c>
    </row>
    <row r="1074" spans="1:15" x14ac:dyDescent="0.25">
      <c r="A1074" s="2">
        <f t="shared" si="79"/>
        <v>1073</v>
      </c>
      <c r="B1074" s="81" t="s">
        <v>1091</v>
      </c>
      <c r="C1074" t="s">
        <v>309</v>
      </c>
      <c r="D1074" s="1" t="s">
        <v>280</v>
      </c>
      <c r="E1074" s="166">
        <v>46022</v>
      </c>
      <c r="F1074" s="166"/>
      <c r="G1074" t="s">
        <v>1076</v>
      </c>
      <c r="H1074" t="s">
        <v>1076</v>
      </c>
      <c r="I1074" t="str">
        <f t="shared" si="80"/>
        <v>2025: Муниципальное образование "Город Березники" Пермского края: г. Березники, пр-т Советский, д. 32</v>
      </c>
      <c r="J1074" t="str">
        <f t="shared" si="81"/>
        <v>г. Березники, пр-т Советский, д. 32: 2025: Рфа</v>
      </c>
      <c r="K1074" s="167" t="s">
        <v>1051</v>
      </c>
      <c r="L1074" s="166" t="s">
        <v>2561</v>
      </c>
      <c r="M1074" t="str">
        <f t="shared" si="82"/>
        <v>г. Березники, пр-т Советский, д. 32: Рфа</v>
      </c>
      <c r="N1074" s="166" t="e">
        <f>VLOOKUP(M1074,#REF!,2,0)</f>
        <v>#REF!</v>
      </c>
      <c r="O1074" t="e">
        <f t="shared" si="78"/>
        <v>#REF!</v>
      </c>
    </row>
    <row r="1075" spans="1:15" x14ac:dyDescent="0.25">
      <c r="A1075" s="2">
        <f t="shared" si="79"/>
        <v>1074</v>
      </c>
      <c r="B1075" s="81" t="s">
        <v>1091</v>
      </c>
      <c r="C1075" t="s">
        <v>309</v>
      </c>
      <c r="D1075" s="1" t="s">
        <v>296</v>
      </c>
      <c r="E1075" s="166">
        <v>46022</v>
      </c>
      <c r="F1075" s="166"/>
      <c r="G1075" t="s">
        <v>1076</v>
      </c>
      <c r="H1075" t="s">
        <v>1076</v>
      </c>
      <c r="I1075" t="str">
        <f t="shared" si="80"/>
        <v>2025: Муниципальное образование "Город Березники" Пермского края: г. Березники, пр-т Советский, д. 32</v>
      </c>
      <c r="J1075" t="str">
        <f t="shared" si="81"/>
        <v>г. Березники, пр-т Советский, д. 32: 2025: РФ</v>
      </c>
      <c r="K1075" s="167" t="s">
        <v>1051</v>
      </c>
      <c r="L1075" s="166" t="s">
        <v>2561</v>
      </c>
      <c r="M1075" t="str">
        <f t="shared" si="82"/>
        <v>г. Березники, пр-т Советский, д. 32: РФ</v>
      </c>
      <c r="N1075" s="166" t="e">
        <f>VLOOKUP(M1075,#REF!,2,0)</f>
        <v>#REF!</v>
      </c>
      <c r="O1075" t="e">
        <f t="shared" si="78"/>
        <v>#REF!</v>
      </c>
    </row>
    <row r="1076" spans="1:15" x14ac:dyDescent="0.25">
      <c r="A1076" s="2">
        <f t="shared" si="79"/>
        <v>1075</v>
      </c>
      <c r="B1076" s="81" t="s">
        <v>1091</v>
      </c>
      <c r="C1076" t="s">
        <v>371</v>
      </c>
      <c r="D1076" s="1" t="s">
        <v>117</v>
      </c>
      <c r="E1076" s="166">
        <v>46022</v>
      </c>
      <c r="F1076" s="166"/>
      <c r="G1076" t="s">
        <v>1076</v>
      </c>
      <c r="H1076" t="s">
        <v>1076</v>
      </c>
      <c r="I1076" t="str">
        <f t="shared" si="80"/>
        <v>2025: Муниципальное образование "Город Березники" Пермского края: г. Березники, пр-т Советский, д. 40</v>
      </c>
      <c r="J1076" t="str">
        <f t="shared" si="81"/>
        <v>г. Березники, пр-т Советский, д. 40: 2025: ТЕП</v>
      </c>
      <c r="K1076" s="167" t="s">
        <v>1051</v>
      </c>
      <c r="L1076" s="166" t="s">
        <v>2561</v>
      </c>
      <c r="M1076" t="str">
        <f t="shared" si="82"/>
        <v>г. Березники, пр-т Советский, д. 40: ТЕП</v>
      </c>
      <c r="N1076" s="166" t="e">
        <f>VLOOKUP(M1076,#REF!,2,0)</f>
        <v>#REF!</v>
      </c>
      <c r="O1076" t="e">
        <f t="shared" si="78"/>
        <v>#REF!</v>
      </c>
    </row>
    <row r="1077" spans="1:15" x14ac:dyDescent="0.25">
      <c r="A1077" s="2">
        <f t="shared" si="79"/>
        <v>1076</v>
      </c>
      <c r="B1077" s="81" t="s">
        <v>1091</v>
      </c>
      <c r="C1077" t="s">
        <v>371</v>
      </c>
      <c r="D1077" s="1" t="s">
        <v>144</v>
      </c>
      <c r="E1077" s="166">
        <v>46022</v>
      </c>
      <c r="F1077" s="166"/>
      <c r="G1077" t="s">
        <v>1076</v>
      </c>
      <c r="H1077" t="s">
        <v>1076</v>
      </c>
      <c r="I1077" t="str">
        <f t="shared" si="80"/>
        <v>2025: Муниципальное образование "Город Березники" Пермского края: г. Березники, пр-т Советский, д. 40</v>
      </c>
      <c r="J1077" t="str">
        <f t="shared" si="81"/>
        <v>г. Березники, пр-т Советский, д. 40: 2025: ХВС</v>
      </c>
      <c r="K1077" s="167" t="s">
        <v>1051</v>
      </c>
      <c r="L1077" s="166" t="s">
        <v>2561</v>
      </c>
      <c r="M1077" t="str">
        <f t="shared" si="82"/>
        <v>г. Березники, пр-т Советский, д. 40: ХВС</v>
      </c>
      <c r="N1077" s="166" t="e">
        <f>VLOOKUP(M1077,#REF!,2,0)</f>
        <v>#REF!</v>
      </c>
      <c r="O1077" t="e">
        <f t="shared" si="78"/>
        <v>#REF!</v>
      </c>
    </row>
    <row r="1078" spans="1:15" x14ac:dyDescent="0.25">
      <c r="A1078" s="2">
        <f t="shared" si="79"/>
        <v>1077</v>
      </c>
      <c r="B1078" s="81" t="s">
        <v>1091</v>
      </c>
      <c r="C1078" t="s">
        <v>371</v>
      </c>
      <c r="D1078" s="1" t="s">
        <v>149</v>
      </c>
      <c r="E1078" s="166">
        <v>46022</v>
      </c>
      <c r="F1078" s="166"/>
      <c r="G1078" t="s">
        <v>1076</v>
      </c>
      <c r="H1078" t="s">
        <v>1076</v>
      </c>
      <c r="I1078" t="str">
        <f t="shared" si="80"/>
        <v>2025: Муниципальное образование "Город Березники" Пермского края: г. Березники, пр-т Советский, д. 40</v>
      </c>
      <c r="J1078" t="str">
        <f t="shared" si="81"/>
        <v>г. Березники, пр-т Советский, д. 40: 2025: ГВС</v>
      </c>
      <c r="K1078" s="167" t="s">
        <v>1051</v>
      </c>
      <c r="L1078" s="166" t="s">
        <v>2561</v>
      </c>
      <c r="M1078" t="str">
        <f t="shared" si="82"/>
        <v>г. Березники, пр-т Советский, д. 40: ГВС</v>
      </c>
      <c r="N1078" s="166" t="e">
        <f>VLOOKUP(M1078,#REF!,2,0)</f>
        <v>#REF!</v>
      </c>
      <c r="O1078" t="e">
        <f t="shared" si="78"/>
        <v>#REF!</v>
      </c>
    </row>
    <row r="1079" spans="1:15" x14ac:dyDescent="0.25">
      <c r="A1079" s="2">
        <f t="shared" si="79"/>
        <v>1078</v>
      </c>
      <c r="B1079" s="81" t="s">
        <v>1091</v>
      </c>
      <c r="C1079" t="s">
        <v>371</v>
      </c>
      <c r="D1079" s="1" t="s">
        <v>159</v>
      </c>
      <c r="E1079" s="166">
        <v>46022</v>
      </c>
      <c r="F1079" s="166"/>
      <c r="G1079" t="s">
        <v>1076</v>
      </c>
      <c r="H1079" t="s">
        <v>1076</v>
      </c>
      <c r="I1079" t="str">
        <f t="shared" si="80"/>
        <v>2025: Муниципальное образование "Город Березники" Пермского края: г. Березники, пр-т Советский, д. 40</v>
      </c>
      <c r="J1079" t="str">
        <f t="shared" si="81"/>
        <v>г. Березники, пр-т Советский, д. 40: 2025: ВОД</v>
      </c>
      <c r="K1079" s="167" t="s">
        <v>1051</v>
      </c>
      <c r="L1079" s="166" t="s">
        <v>2561</v>
      </c>
      <c r="M1079" t="str">
        <f t="shared" si="82"/>
        <v>г. Березники, пр-т Советский, д. 40: ВОД</v>
      </c>
      <c r="N1079" s="166" t="e">
        <f>VLOOKUP(M1079,#REF!,2,0)</f>
        <v>#REF!</v>
      </c>
      <c r="O1079" t="e">
        <f t="shared" si="78"/>
        <v>#REF!</v>
      </c>
    </row>
    <row r="1080" spans="1:15" x14ac:dyDescent="0.25">
      <c r="A1080" s="2">
        <f t="shared" si="79"/>
        <v>1079</v>
      </c>
      <c r="B1080" s="81" t="s">
        <v>1091</v>
      </c>
      <c r="C1080" t="s">
        <v>371</v>
      </c>
      <c r="D1080" s="1" t="s">
        <v>248</v>
      </c>
      <c r="E1080" s="166">
        <v>46022</v>
      </c>
      <c r="F1080" s="166"/>
      <c r="G1080" t="s">
        <v>1076</v>
      </c>
      <c r="H1080" t="s">
        <v>1076</v>
      </c>
      <c r="I1080" t="str">
        <f t="shared" si="80"/>
        <v>2025: Муниципальное образование "Город Березники" Пермского края: г. Березники, пр-т Советский, д. 40</v>
      </c>
      <c r="J1080" t="str">
        <f t="shared" si="81"/>
        <v>г. Березники, пр-т Советский, д. 40: 2025: РК</v>
      </c>
      <c r="K1080" s="167" t="s">
        <v>1051</v>
      </c>
      <c r="L1080" s="166" t="s">
        <v>2561</v>
      </c>
      <c r="M1080" t="str">
        <f t="shared" si="82"/>
        <v>г. Березники, пр-т Советский, д. 40: РК</v>
      </c>
      <c r="N1080" s="166" t="e">
        <f>VLOOKUP(M1080,#REF!,2,0)</f>
        <v>#REF!</v>
      </c>
      <c r="O1080" t="e">
        <f t="shared" si="78"/>
        <v>#REF!</v>
      </c>
    </row>
    <row r="1081" spans="1:15" x14ac:dyDescent="0.25">
      <c r="A1081" s="2">
        <f t="shared" si="79"/>
        <v>1080</v>
      </c>
      <c r="B1081" s="81" t="s">
        <v>1091</v>
      </c>
      <c r="C1081" t="s">
        <v>371</v>
      </c>
      <c r="D1081" s="1" t="s">
        <v>280</v>
      </c>
      <c r="E1081" s="166">
        <v>46022</v>
      </c>
      <c r="F1081" s="166"/>
      <c r="G1081" t="s">
        <v>1076</v>
      </c>
      <c r="H1081" t="s">
        <v>1076</v>
      </c>
      <c r="I1081" t="str">
        <f t="shared" si="80"/>
        <v>2025: Муниципальное образование "Город Березники" Пермского края: г. Березники, пр-т Советский, д. 40</v>
      </c>
      <c r="J1081" t="str">
        <f t="shared" si="81"/>
        <v>г. Березники, пр-т Советский, д. 40: 2025: Рфа</v>
      </c>
      <c r="K1081" s="167" t="s">
        <v>1051</v>
      </c>
      <c r="L1081" s="166" t="s">
        <v>2561</v>
      </c>
      <c r="M1081" t="str">
        <f t="shared" si="82"/>
        <v>г. Березники, пр-т Советский, д. 40: Рфа</v>
      </c>
      <c r="N1081" s="166" t="e">
        <f>VLOOKUP(M1081,#REF!,2,0)</f>
        <v>#REF!</v>
      </c>
      <c r="O1081" t="e">
        <f t="shared" si="78"/>
        <v>#REF!</v>
      </c>
    </row>
    <row r="1082" spans="1:15" x14ac:dyDescent="0.25">
      <c r="A1082" s="2">
        <f t="shared" si="79"/>
        <v>1081</v>
      </c>
      <c r="B1082" s="81" t="s">
        <v>1091</v>
      </c>
      <c r="C1082" t="s">
        <v>371</v>
      </c>
      <c r="D1082" s="1" t="s">
        <v>296</v>
      </c>
      <c r="E1082" s="166">
        <v>46022</v>
      </c>
      <c r="F1082" s="166"/>
      <c r="G1082" t="s">
        <v>1076</v>
      </c>
      <c r="H1082" t="s">
        <v>1076</v>
      </c>
      <c r="I1082" t="str">
        <f t="shared" si="80"/>
        <v>2025: Муниципальное образование "Город Березники" Пермского края: г. Березники, пр-т Советский, д. 40</v>
      </c>
      <c r="J1082" t="str">
        <f t="shared" si="81"/>
        <v>г. Березники, пр-т Советский, д. 40: 2025: РФ</v>
      </c>
      <c r="K1082" s="167" t="s">
        <v>1051</v>
      </c>
      <c r="L1082" s="166" t="s">
        <v>2561</v>
      </c>
      <c r="M1082" t="str">
        <f t="shared" si="82"/>
        <v>г. Березники, пр-т Советский, д. 40: РФ</v>
      </c>
      <c r="N1082" s="166" t="e">
        <f>VLOOKUP(M1082,#REF!,2,0)</f>
        <v>#REF!</v>
      </c>
      <c r="O1082" t="e">
        <f t="shared" si="78"/>
        <v>#REF!</v>
      </c>
    </row>
    <row r="1083" spans="1:15" x14ac:dyDescent="0.25">
      <c r="A1083" s="2">
        <f t="shared" si="79"/>
        <v>1082</v>
      </c>
      <c r="B1083" s="81" t="s">
        <v>1091</v>
      </c>
      <c r="C1083" t="s">
        <v>372</v>
      </c>
      <c r="D1083" s="1" t="s">
        <v>117</v>
      </c>
      <c r="E1083" s="166">
        <v>46022</v>
      </c>
      <c r="F1083" s="166"/>
      <c r="G1083" t="s">
        <v>1076</v>
      </c>
      <c r="H1083" t="s">
        <v>1076</v>
      </c>
      <c r="I1083" t="str">
        <f t="shared" si="80"/>
        <v>2025: Муниципальное образование "Город Березники" Пермского края: г. Березники, ул. Гагарина, д. 16</v>
      </c>
      <c r="J1083" t="str">
        <f t="shared" si="81"/>
        <v>г. Березники, ул. Гагарина, д. 16: 2025: ТЕП</v>
      </c>
      <c r="K1083" s="167" t="s">
        <v>1051</v>
      </c>
      <c r="L1083" s="166" t="s">
        <v>2561</v>
      </c>
      <c r="M1083" t="str">
        <f t="shared" si="82"/>
        <v>г. Березники, ул. Гагарина, д. 16: ТЕП</v>
      </c>
      <c r="N1083" s="166" t="e">
        <f>VLOOKUP(M1083,#REF!,2,0)</f>
        <v>#REF!</v>
      </c>
      <c r="O1083" t="e">
        <f t="shared" ref="O1083:O1146" si="83">E1083=N1083</f>
        <v>#REF!</v>
      </c>
    </row>
    <row r="1084" spans="1:15" x14ac:dyDescent="0.25">
      <c r="A1084" s="2">
        <f t="shared" si="79"/>
        <v>1083</v>
      </c>
      <c r="B1084" s="81" t="s">
        <v>1091</v>
      </c>
      <c r="C1084" t="s">
        <v>372</v>
      </c>
      <c r="D1084" s="1" t="s">
        <v>144</v>
      </c>
      <c r="E1084" s="166">
        <v>46022</v>
      </c>
      <c r="F1084" s="166"/>
      <c r="G1084" t="s">
        <v>1076</v>
      </c>
      <c r="H1084" t="s">
        <v>1076</v>
      </c>
      <c r="I1084" t="str">
        <f t="shared" si="80"/>
        <v>2025: Муниципальное образование "Город Березники" Пермского края: г. Березники, ул. Гагарина, д. 16</v>
      </c>
      <c r="J1084" t="str">
        <f t="shared" si="81"/>
        <v>г. Березники, ул. Гагарина, д. 16: 2025: ХВС</v>
      </c>
      <c r="K1084" s="167" t="s">
        <v>1051</v>
      </c>
      <c r="L1084" s="166" t="s">
        <v>2561</v>
      </c>
      <c r="M1084" t="str">
        <f t="shared" si="82"/>
        <v>г. Березники, ул. Гагарина, д. 16: ХВС</v>
      </c>
      <c r="N1084" s="166" t="e">
        <f>VLOOKUP(M1084,#REF!,2,0)</f>
        <v>#REF!</v>
      </c>
      <c r="O1084" t="e">
        <f t="shared" si="83"/>
        <v>#REF!</v>
      </c>
    </row>
    <row r="1085" spans="1:15" x14ac:dyDescent="0.25">
      <c r="A1085" s="2">
        <f t="shared" si="79"/>
        <v>1084</v>
      </c>
      <c r="B1085" s="81" t="s">
        <v>1091</v>
      </c>
      <c r="C1085" t="s">
        <v>372</v>
      </c>
      <c r="D1085" s="1" t="s">
        <v>149</v>
      </c>
      <c r="E1085" s="166">
        <v>46022</v>
      </c>
      <c r="F1085" s="166"/>
      <c r="G1085" t="s">
        <v>1076</v>
      </c>
      <c r="H1085" t="s">
        <v>1076</v>
      </c>
      <c r="I1085" t="str">
        <f t="shared" si="80"/>
        <v>2025: Муниципальное образование "Город Березники" Пермского края: г. Березники, ул. Гагарина, д. 16</v>
      </c>
      <c r="J1085" t="str">
        <f t="shared" si="81"/>
        <v>г. Березники, ул. Гагарина, д. 16: 2025: ГВС</v>
      </c>
      <c r="K1085" s="167" t="s">
        <v>1051</v>
      </c>
      <c r="L1085" s="166" t="s">
        <v>2561</v>
      </c>
      <c r="M1085" t="str">
        <f t="shared" si="82"/>
        <v>г. Березники, ул. Гагарина, д. 16: ГВС</v>
      </c>
      <c r="N1085" s="166" t="e">
        <f>VLOOKUP(M1085,#REF!,2,0)</f>
        <v>#REF!</v>
      </c>
      <c r="O1085" t="e">
        <f t="shared" si="83"/>
        <v>#REF!</v>
      </c>
    </row>
    <row r="1086" spans="1:15" x14ac:dyDescent="0.25">
      <c r="A1086" s="2">
        <f t="shared" si="79"/>
        <v>1085</v>
      </c>
      <c r="B1086" s="81" t="s">
        <v>1091</v>
      </c>
      <c r="C1086" t="s">
        <v>372</v>
      </c>
      <c r="D1086" s="1" t="s">
        <v>159</v>
      </c>
      <c r="E1086" s="166">
        <v>46022</v>
      </c>
      <c r="F1086" s="166"/>
      <c r="G1086" t="s">
        <v>1076</v>
      </c>
      <c r="H1086" t="s">
        <v>1076</v>
      </c>
      <c r="I1086" t="str">
        <f t="shared" si="80"/>
        <v>2025: Муниципальное образование "Город Березники" Пермского края: г. Березники, ул. Гагарина, д. 16</v>
      </c>
      <c r="J1086" t="str">
        <f t="shared" si="81"/>
        <v>г. Березники, ул. Гагарина, д. 16: 2025: ВОД</v>
      </c>
      <c r="K1086" s="167" t="s">
        <v>1051</v>
      </c>
      <c r="L1086" s="166" t="s">
        <v>2561</v>
      </c>
      <c r="M1086" t="str">
        <f t="shared" si="82"/>
        <v>г. Березники, ул. Гагарина, д. 16: ВОД</v>
      </c>
      <c r="N1086" s="166" t="e">
        <f>VLOOKUP(M1086,#REF!,2,0)</f>
        <v>#REF!</v>
      </c>
      <c r="O1086" t="e">
        <f t="shared" si="83"/>
        <v>#REF!</v>
      </c>
    </row>
    <row r="1087" spans="1:15" x14ac:dyDescent="0.25">
      <c r="A1087" s="2">
        <f t="shared" si="79"/>
        <v>1086</v>
      </c>
      <c r="B1087" s="81" t="s">
        <v>1091</v>
      </c>
      <c r="C1087" t="s">
        <v>372</v>
      </c>
      <c r="D1087" s="1" t="s">
        <v>248</v>
      </c>
      <c r="E1087" s="166">
        <v>46022</v>
      </c>
      <c r="F1087" s="166"/>
      <c r="G1087" t="s">
        <v>1076</v>
      </c>
      <c r="H1087" t="s">
        <v>1076</v>
      </c>
      <c r="I1087" t="str">
        <f t="shared" si="80"/>
        <v>2025: Муниципальное образование "Город Березники" Пермского края: г. Березники, ул. Гагарина, д. 16</v>
      </c>
      <c r="J1087" t="str">
        <f t="shared" si="81"/>
        <v>г. Березники, ул. Гагарина, д. 16: 2025: РК</v>
      </c>
      <c r="K1087" s="167" t="s">
        <v>1051</v>
      </c>
      <c r="L1087" s="166" t="s">
        <v>2561</v>
      </c>
      <c r="M1087" t="str">
        <f t="shared" si="82"/>
        <v>г. Березники, ул. Гагарина, д. 16: РК</v>
      </c>
      <c r="N1087" s="166" t="e">
        <f>VLOOKUP(M1087,#REF!,2,0)</f>
        <v>#REF!</v>
      </c>
      <c r="O1087" t="e">
        <f t="shared" si="83"/>
        <v>#REF!</v>
      </c>
    </row>
    <row r="1088" spans="1:15" x14ac:dyDescent="0.25">
      <c r="A1088" s="2">
        <f t="shared" si="79"/>
        <v>1087</v>
      </c>
      <c r="B1088" s="81" t="s">
        <v>1091</v>
      </c>
      <c r="C1088" t="s">
        <v>310</v>
      </c>
      <c r="D1088" s="1" t="s">
        <v>63</v>
      </c>
      <c r="E1088" s="166">
        <v>46022</v>
      </c>
      <c r="F1088" s="166"/>
      <c r="G1088" t="s">
        <v>1076</v>
      </c>
      <c r="H1088" t="s">
        <v>1076</v>
      </c>
      <c r="I1088" t="str">
        <f t="shared" si="80"/>
        <v>2025: Муниципальное образование "Город Березники" Пермского края: г. Березники, ул. Карла Маркса, д. 50</v>
      </c>
      <c r="J1088" t="str">
        <f t="shared" si="81"/>
        <v>г. Березники, ул. Карла Маркса, д. 50: 2025: ЭЛ</v>
      </c>
      <c r="K1088" s="167" t="s">
        <v>1051</v>
      </c>
      <c r="L1088" s="166" t="s">
        <v>2561</v>
      </c>
      <c r="M1088" t="str">
        <f t="shared" si="82"/>
        <v>г. Березники, ул. Карла Маркса, д. 50: ЭЛ</v>
      </c>
      <c r="N1088" s="166" t="e">
        <f>VLOOKUP(M1088,#REF!,2,0)</f>
        <v>#REF!</v>
      </c>
      <c r="O1088" t="e">
        <f t="shared" si="83"/>
        <v>#REF!</v>
      </c>
    </row>
    <row r="1089" spans="1:15" x14ac:dyDescent="0.25">
      <c r="A1089" s="2">
        <f t="shared" si="79"/>
        <v>1088</v>
      </c>
      <c r="B1089" s="81" t="s">
        <v>1091</v>
      </c>
      <c r="C1089" t="s">
        <v>310</v>
      </c>
      <c r="D1089" s="1" t="s">
        <v>117</v>
      </c>
      <c r="E1089" s="166">
        <v>46022</v>
      </c>
      <c r="F1089" s="166"/>
      <c r="G1089" t="s">
        <v>1076</v>
      </c>
      <c r="H1089" t="s">
        <v>1076</v>
      </c>
      <c r="I1089" t="str">
        <f t="shared" si="80"/>
        <v>2025: Муниципальное образование "Город Березники" Пермского края: г. Березники, ул. Карла Маркса, д. 50</v>
      </c>
      <c r="J1089" t="str">
        <f t="shared" si="81"/>
        <v>г. Березники, ул. Карла Маркса, д. 50: 2025: ТЕП</v>
      </c>
      <c r="K1089" s="167" t="s">
        <v>1051</v>
      </c>
      <c r="L1089" s="166" t="s">
        <v>2561</v>
      </c>
      <c r="M1089" t="str">
        <f t="shared" si="82"/>
        <v>г. Березники, ул. Карла Маркса, д. 50: ТЕП</v>
      </c>
      <c r="N1089" s="166" t="e">
        <f>VLOOKUP(M1089,#REF!,2,0)</f>
        <v>#REF!</v>
      </c>
      <c r="O1089" t="e">
        <f t="shared" si="83"/>
        <v>#REF!</v>
      </c>
    </row>
    <row r="1090" spans="1:15" x14ac:dyDescent="0.25">
      <c r="A1090" s="2">
        <f t="shared" ref="A1090:A1153" si="84">ROW()-1</f>
        <v>1089</v>
      </c>
      <c r="B1090" s="81" t="s">
        <v>1091</v>
      </c>
      <c r="C1090" t="s">
        <v>310</v>
      </c>
      <c r="D1090" s="1" t="s">
        <v>144</v>
      </c>
      <c r="E1090" s="166">
        <v>46022</v>
      </c>
      <c r="F1090" s="166"/>
      <c r="G1090" t="s">
        <v>1076</v>
      </c>
      <c r="H1090" t="s">
        <v>1076</v>
      </c>
      <c r="I1090" t="str">
        <f t="shared" ref="I1090:I1153" si="85">IF(ISBLANK(E1090),"",CONCATENATE(YEAR(E1090),": ",B1090,": ",C1090,))</f>
        <v>2025: Муниципальное образование "Город Березники" Пермского края: г. Березники, ул. Карла Маркса, д. 50</v>
      </c>
      <c r="J1090" t="str">
        <f t="shared" ref="J1090:J1153" si="86">IF(ISBLANK(E1090),"",CONCATENATE(C1090,": ",YEAR(E1090),": ",D1090))</f>
        <v>г. Березники, ул. Карла Маркса, д. 50: 2025: ХВС</v>
      </c>
      <c r="K1090" s="167" t="s">
        <v>1051</v>
      </c>
      <c r="L1090" s="166" t="s">
        <v>2561</v>
      </c>
      <c r="M1090" t="str">
        <f t="shared" ref="M1090:M1153" si="87">IF(ISBLANK(D1090),"",CONCATENATE(C1090,": ",D1090))</f>
        <v>г. Березники, ул. Карла Маркса, д. 50: ХВС</v>
      </c>
      <c r="N1090" s="166" t="e">
        <f>VLOOKUP(M1090,#REF!,2,0)</f>
        <v>#REF!</v>
      </c>
      <c r="O1090" t="e">
        <f t="shared" si="83"/>
        <v>#REF!</v>
      </c>
    </row>
    <row r="1091" spans="1:15" x14ac:dyDescent="0.25">
      <c r="A1091" s="2">
        <f t="shared" si="84"/>
        <v>1090</v>
      </c>
      <c r="B1091" s="81" t="s">
        <v>1091</v>
      </c>
      <c r="C1091" t="s">
        <v>310</v>
      </c>
      <c r="D1091" s="1" t="s">
        <v>149</v>
      </c>
      <c r="E1091" s="166">
        <v>46022</v>
      </c>
      <c r="F1091" s="166"/>
      <c r="G1091" t="s">
        <v>1076</v>
      </c>
      <c r="H1091" t="s">
        <v>1076</v>
      </c>
      <c r="I1091" t="str">
        <f t="shared" si="85"/>
        <v>2025: Муниципальное образование "Город Березники" Пермского края: г. Березники, ул. Карла Маркса, д. 50</v>
      </c>
      <c r="J1091" t="str">
        <f t="shared" si="86"/>
        <v>г. Березники, ул. Карла Маркса, д. 50: 2025: ГВС</v>
      </c>
      <c r="K1091" s="167" t="s">
        <v>1051</v>
      </c>
      <c r="L1091" s="166" t="s">
        <v>2561</v>
      </c>
      <c r="M1091" t="str">
        <f t="shared" si="87"/>
        <v>г. Березники, ул. Карла Маркса, д. 50: ГВС</v>
      </c>
      <c r="N1091" s="166" t="e">
        <f>VLOOKUP(M1091,#REF!,2,0)</f>
        <v>#REF!</v>
      </c>
      <c r="O1091" t="e">
        <f t="shared" si="83"/>
        <v>#REF!</v>
      </c>
    </row>
    <row r="1092" spans="1:15" x14ac:dyDescent="0.25">
      <c r="A1092" s="2">
        <f t="shared" si="84"/>
        <v>1091</v>
      </c>
      <c r="B1092" s="81" t="s">
        <v>1091</v>
      </c>
      <c r="C1092" t="s">
        <v>310</v>
      </c>
      <c r="D1092" s="1" t="s">
        <v>159</v>
      </c>
      <c r="E1092" s="166">
        <v>46022</v>
      </c>
      <c r="F1092" s="166"/>
      <c r="G1092" t="s">
        <v>1076</v>
      </c>
      <c r="H1092" t="s">
        <v>1076</v>
      </c>
      <c r="I1092" t="str">
        <f t="shared" si="85"/>
        <v>2025: Муниципальное образование "Город Березники" Пермского края: г. Березники, ул. Карла Маркса, д. 50</v>
      </c>
      <c r="J1092" t="str">
        <f t="shared" si="86"/>
        <v>г. Березники, ул. Карла Маркса, д. 50: 2025: ВОД</v>
      </c>
      <c r="K1092" s="167" t="s">
        <v>1051</v>
      </c>
      <c r="L1092" s="166" t="s">
        <v>2561</v>
      </c>
      <c r="M1092" t="str">
        <f t="shared" si="87"/>
        <v>г. Березники, ул. Карла Маркса, д. 50: ВОД</v>
      </c>
      <c r="N1092" s="166" t="e">
        <f>VLOOKUP(M1092,#REF!,2,0)</f>
        <v>#REF!</v>
      </c>
      <c r="O1092" t="e">
        <f t="shared" si="83"/>
        <v>#REF!</v>
      </c>
    </row>
    <row r="1093" spans="1:15" x14ac:dyDescent="0.25">
      <c r="A1093" s="2">
        <f t="shared" si="84"/>
        <v>1092</v>
      </c>
      <c r="B1093" s="81" t="s">
        <v>1091</v>
      </c>
      <c r="C1093" t="s">
        <v>491</v>
      </c>
      <c r="D1093" s="1" t="s">
        <v>248</v>
      </c>
      <c r="E1093" s="166">
        <v>46022</v>
      </c>
      <c r="F1093" s="166"/>
      <c r="G1093" t="s">
        <v>1076</v>
      </c>
      <c r="H1093" t="s">
        <v>1076</v>
      </c>
      <c r="I1093" t="str">
        <f t="shared" si="85"/>
        <v>2025: Муниципальное образование "Город Березники" Пермского края: г. Березники, ул. Красноборова, д. 11</v>
      </c>
      <c r="J1093" t="str">
        <f t="shared" si="86"/>
        <v>г. Березники, ул. Красноборова, д. 11: 2025: РК</v>
      </c>
      <c r="K1093" s="167" t="s">
        <v>1051</v>
      </c>
      <c r="L1093" s="166" t="s">
        <v>2561</v>
      </c>
      <c r="M1093" t="str">
        <f t="shared" si="87"/>
        <v>г. Березники, ул. Красноборова, д. 11: РК</v>
      </c>
      <c r="N1093" s="166" t="e">
        <f>VLOOKUP(M1093,#REF!,2,0)</f>
        <v>#REF!</v>
      </c>
      <c r="O1093" t="e">
        <f t="shared" si="83"/>
        <v>#REF!</v>
      </c>
    </row>
    <row r="1094" spans="1:15" x14ac:dyDescent="0.25">
      <c r="A1094" s="2">
        <f t="shared" si="84"/>
        <v>1093</v>
      </c>
      <c r="B1094" s="81" t="s">
        <v>1091</v>
      </c>
      <c r="C1094" t="s">
        <v>373</v>
      </c>
      <c r="D1094" s="1" t="s">
        <v>117</v>
      </c>
      <c r="E1094" s="166">
        <v>46022</v>
      </c>
      <c r="F1094" s="166"/>
      <c r="G1094" t="s">
        <v>1076</v>
      </c>
      <c r="H1094" t="s">
        <v>1076</v>
      </c>
      <c r="I1094" t="str">
        <f t="shared" si="85"/>
        <v>2025: Муниципальное образование "Город Березники" Пермского края: г. Березники, ул. Ломоносова, д. 84</v>
      </c>
      <c r="J1094" t="str">
        <f t="shared" si="86"/>
        <v>г. Березники, ул. Ломоносова, д. 84: 2025: ТЕП</v>
      </c>
      <c r="K1094" s="167" t="s">
        <v>1051</v>
      </c>
      <c r="L1094" s="166" t="s">
        <v>2561</v>
      </c>
      <c r="M1094" t="str">
        <f t="shared" si="87"/>
        <v>г. Березники, ул. Ломоносова, д. 84: ТЕП</v>
      </c>
      <c r="N1094" s="166" t="e">
        <f>VLOOKUP(M1094,#REF!,2,0)</f>
        <v>#REF!</v>
      </c>
      <c r="O1094" t="e">
        <f t="shared" si="83"/>
        <v>#REF!</v>
      </c>
    </row>
    <row r="1095" spans="1:15" x14ac:dyDescent="0.25">
      <c r="A1095" s="2">
        <f t="shared" si="84"/>
        <v>1094</v>
      </c>
      <c r="B1095" s="81" t="s">
        <v>1091</v>
      </c>
      <c r="C1095" t="s">
        <v>492</v>
      </c>
      <c r="D1095" s="1" t="s">
        <v>248</v>
      </c>
      <c r="E1095" s="166">
        <v>46022</v>
      </c>
      <c r="F1095" s="166"/>
      <c r="G1095" t="s">
        <v>1076</v>
      </c>
      <c r="H1095" t="s">
        <v>1076</v>
      </c>
      <c r="I1095" t="str">
        <f t="shared" si="85"/>
        <v>2025: Муниципальное образование "Город Березники" Пермского края: г. Березники, ул. Менделеева, д. 21</v>
      </c>
      <c r="J1095" t="str">
        <f t="shared" si="86"/>
        <v>г. Березники, ул. Менделеева, д. 21: 2025: РК</v>
      </c>
      <c r="K1095" s="167" t="s">
        <v>1051</v>
      </c>
      <c r="L1095" s="166" t="s">
        <v>2561</v>
      </c>
      <c r="M1095" t="str">
        <f t="shared" si="87"/>
        <v>г. Березники, ул. Менделеева, д. 21: РК</v>
      </c>
      <c r="N1095" s="166" t="e">
        <f>VLOOKUP(M1095,#REF!,2,0)</f>
        <v>#REF!</v>
      </c>
      <c r="O1095" t="e">
        <f t="shared" si="83"/>
        <v>#REF!</v>
      </c>
    </row>
    <row r="1096" spans="1:15" x14ac:dyDescent="0.25">
      <c r="A1096" s="2">
        <f t="shared" si="84"/>
        <v>1095</v>
      </c>
      <c r="B1096" s="81" t="s">
        <v>1091</v>
      </c>
      <c r="C1096" t="s">
        <v>414</v>
      </c>
      <c r="D1096" s="1" t="s">
        <v>134</v>
      </c>
      <c r="E1096" s="166">
        <v>46022</v>
      </c>
      <c r="F1096" s="166"/>
      <c r="G1096" t="s">
        <v>1076</v>
      </c>
      <c r="H1096" t="s">
        <v>1076</v>
      </c>
      <c r="I1096" t="str">
        <f t="shared" si="85"/>
        <v>2025: Муниципальное образование "Город Березники" Пермского края: г. Березники, ул. Мира, д. 64</v>
      </c>
      <c r="J1096" t="str">
        <f t="shared" si="86"/>
        <v>г. Березники, ул. Мира, д. 64: 2025: ГАЗ</v>
      </c>
      <c r="K1096" s="167" t="s">
        <v>1052</v>
      </c>
      <c r="L1096" s="166" t="s">
        <v>2561</v>
      </c>
      <c r="M1096" t="str">
        <f t="shared" si="87"/>
        <v>г. Березники, ул. Мира, д. 64: ГАЗ</v>
      </c>
      <c r="N1096" s="166" t="e">
        <f>VLOOKUP(M1096,#REF!,2,0)</f>
        <v>#REF!</v>
      </c>
      <c r="O1096" t="e">
        <f t="shared" si="83"/>
        <v>#REF!</v>
      </c>
    </row>
    <row r="1097" spans="1:15" x14ac:dyDescent="0.25">
      <c r="A1097" s="2">
        <f t="shared" si="84"/>
        <v>1096</v>
      </c>
      <c r="B1097" s="81" t="s">
        <v>1091</v>
      </c>
      <c r="C1097" t="s">
        <v>493</v>
      </c>
      <c r="D1097" s="1" t="s">
        <v>248</v>
      </c>
      <c r="E1097" s="166">
        <v>46022</v>
      </c>
      <c r="F1097" s="166"/>
      <c r="G1097" t="s">
        <v>1076</v>
      </c>
      <c r="H1097" t="s">
        <v>1076</v>
      </c>
      <c r="I1097" t="str">
        <f t="shared" si="85"/>
        <v>2025: Муниципальное образование "Город Березники" Пермского края: г. Березники, ул. Парковая, д. 4</v>
      </c>
      <c r="J1097" t="str">
        <f t="shared" si="86"/>
        <v>г. Березники, ул. Парковая, д. 4: 2025: РК</v>
      </c>
      <c r="K1097" s="167" t="s">
        <v>1051</v>
      </c>
      <c r="L1097" s="166" t="s">
        <v>2561</v>
      </c>
      <c r="M1097" t="str">
        <f t="shared" si="87"/>
        <v>г. Березники, ул. Парковая, д. 4: РК</v>
      </c>
      <c r="N1097" s="166" t="e">
        <f>VLOOKUP(M1097,#REF!,2,0)</f>
        <v>#REF!</v>
      </c>
      <c r="O1097" t="e">
        <f t="shared" si="83"/>
        <v>#REF!</v>
      </c>
    </row>
    <row r="1098" spans="1:15" x14ac:dyDescent="0.25">
      <c r="A1098" s="2">
        <f t="shared" si="84"/>
        <v>1097</v>
      </c>
      <c r="B1098" s="81" t="s">
        <v>1091</v>
      </c>
      <c r="C1098" t="s">
        <v>311</v>
      </c>
      <c r="D1098" s="1" t="s">
        <v>63</v>
      </c>
      <c r="E1098" s="166">
        <v>46022</v>
      </c>
      <c r="F1098" s="166"/>
      <c r="G1098" t="s">
        <v>1076</v>
      </c>
      <c r="H1098" t="s">
        <v>1076</v>
      </c>
      <c r="I1098" t="str">
        <f t="shared" si="85"/>
        <v>2025: Муниципальное образование "Город Березники" Пермского края: г. Березники, ул. Парковая, д. 8</v>
      </c>
      <c r="J1098" t="str">
        <f t="shared" si="86"/>
        <v>г. Березники, ул. Парковая, д. 8: 2025: ЭЛ</v>
      </c>
      <c r="K1098" s="167" t="s">
        <v>1051</v>
      </c>
      <c r="L1098" s="166" t="s">
        <v>2561</v>
      </c>
      <c r="M1098" t="str">
        <f t="shared" si="87"/>
        <v>г. Березники, ул. Парковая, д. 8: ЭЛ</v>
      </c>
      <c r="N1098" s="166" t="e">
        <f>VLOOKUP(M1098,#REF!,2,0)</f>
        <v>#REF!</v>
      </c>
      <c r="O1098" t="e">
        <f t="shared" si="83"/>
        <v>#REF!</v>
      </c>
    </row>
    <row r="1099" spans="1:15" x14ac:dyDescent="0.25">
      <c r="A1099" s="2">
        <f t="shared" si="84"/>
        <v>1098</v>
      </c>
      <c r="B1099" s="81" t="s">
        <v>1091</v>
      </c>
      <c r="C1099" t="s">
        <v>311</v>
      </c>
      <c r="D1099" s="1" t="s">
        <v>117</v>
      </c>
      <c r="E1099" s="166">
        <v>46022</v>
      </c>
      <c r="F1099" s="166"/>
      <c r="G1099" t="s">
        <v>1076</v>
      </c>
      <c r="H1099" t="s">
        <v>1076</v>
      </c>
      <c r="I1099" t="str">
        <f t="shared" si="85"/>
        <v>2025: Муниципальное образование "Город Березники" Пермского края: г. Березники, ул. Парковая, д. 8</v>
      </c>
      <c r="J1099" t="str">
        <f t="shared" si="86"/>
        <v>г. Березники, ул. Парковая, д. 8: 2025: ТЕП</v>
      </c>
      <c r="K1099" s="167" t="s">
        <v>1051</v>
      </c>
      <c r="L1099" s="166" t="s">
        <v>2561</v>
      </c>
      <c r="M1099" t="str">
        <f t="shared" si="87"/>
        <v>г. Березники, ул. Парковая, д. 8: ТЕП</v>
      </c>
      <c r="N1099" s="166" t="e">
        <f>VLOOKUP(M1099,#REF!,2,0)</f>
        <v>#REF!</v>
      </c>
      <c r="O1099" t="e">
        <f t="shared" si="83"/>
        <v>#REF!</v>
      </c>
    </row>
    <row r="1100" spans="1:15" x14ac:dyDescent="0.25">
      <c r="A1100" s="2">
        <f t="shared" si="84"/>
        <v>1099</v>
      </c>
      <c r="B1100" s="81" t="s">
        <v>1091</v>
      </c>
      <c r="C1100" t="s">
        <v>311</v>
      </c>
      <c r="D1100" s="1" t="s">
        <v>144</v>
      </c>
      <c r="E1100" s="166">
        <v>46022</v>
      </c>
      <c r="F1100" s="166"/>
      <c r="G1100" t="s">
        <v>1076</v>
      </c>
      <c r="H1100" t="s">
        <v>1076</v>
      </c>
      <c r="I1100" t="str">
        <f t="shared" si="85"/>
        <v>2025: Муниципальное образование "Город Березники" Пермского края: г. Березники, ул. Парковая, д. 8</v>
      </c>
      <c r="J1100" t="str">
        <f t="shared" si="86"/>
        <v>г. Березники, ул. Парковая, д. 8: 2025: ХВС</v>
      </c>
      <c r="K1100" s="167" t="s">
        <v>1051</v>
      </c>
      <c r="L1100" s="166" t="s">
        <v>2561</v>
      </c>
      <c r="M1100" t="str">
        <f t="shared" si="87"/>
        <v>г. Березники, ул. Парковая, д. 8: ХВС</v>
      </c>
      <c r="N1100" s="166" t="e">
        <f>VLOOKUP(M1100,#REF!,2,0)</f>
        <v>#REF!</v>
      </c>
      <c r="O1100" t="e">
        <f t="shared" si="83"/>
        <v>#REF!</v>
      </c>
    </row>
    <row r="1101" spans="1:15" x14ac:dyDescent="0.25">
      <c r="A1101" s="2">
        <f t="shared" si="84"/>
        <v>1100</v>
      </c>
      <c r="B1101" s="81" t="s">
        <v>1091</v>
      </c>
      <c r="C1101" t="s">
        <v>311</v>
      </c>
      <c r="D1101" s="1" t="s">
        <v>149</v>
      </c>
      <c r="E1101" s="166">
        <v>46022</v>
      </c>
      <c r="F1101" s="166"/>
      <c r="G1101" t="s">
        <v>1076</v>
      </c>
      <c r="H1101" t="s">
        <v>1076</v>
      </c>
      <c r="I1101" t="str">
        <f t="shared" si="85"/>
        <v>2025: Муниципальное образование "Город Березники" Пермского края: г. Березники, ул. Парковая, д. 8</v>
      </c>
      <c r="J1101" t="str">
        <f t="shared" si="86"/>
        <v>г. Березники, ул. Парковая, д. 8: 2025: ГВС</v>
      </c>
      <c r="K1101" s="167" t="s">
        <v>1051</v>
      </c>
      <c r="L1101" s="166" t="s">
        <v>2561</v>
      </c>
      <c r="M1101" t="str">
        <f t="shared" si="87"/>
        <v>г. Березники, ул. Парковая, д. 8: ГВС</v>
      </c>
      <c r="N1101" s="166" t="e">
        <f>VLOOKUP(M1101,#REF!,2,0)</f>
        <v>#REF!</v>
      </c>
      <c r="O1101" t="e">
        <f t="shared" si="83"/>
        <v>#REF!</v>
      </c>
    </row>
    <row r="1102" spans="1:15" x14ac:dyDescent="0.25">
      <c r="A1102" s="2">
        <f t="shared" si="84"/>
        <v>1101</v>
      </c>
      <c r="B1102" s="81" t="s">
        <v>1091</v>
      </c>
      <c r="C1102" t="s">
        <v>311</v>
      </c>
      <c r="D1102" s="1" t="s">
        <v>159</v>
      </c>
      <c r="E1102" s="166">
        <v>46022</v>
      </c>
      <c r="F1102" s="166"/>
      <c r="G1102" t="s">
        <v>1076</v>
      </c>
      <c r="H1102" t="s">
        <v>1076</v>
      </c>
      <c r="I1102" t="str">
        <f t="shared" si="85"/>
        <v>2025: Муниципальное образование "Город Березники" Пермского края: г. Березники, ул. Парковая, д. 8</v>
      </c>
      <c r="J1102" t="str">
        <f t="shared" si="86"/>
        <v>г. Березники, ул. Парковая, д. 8: 2025: ВОД</v>
      </c>
      <c r="K1102" s="167" t="s">
        <v>1051</v>
      </c>
      <c r="L1102" s="166" t="s">
        <v>2561</v>
      </c>
      <c r="M1102" t="str">
        <f t="shared" si="87"/>
        <v>г. Березники, ул. Парковая, д. 8: ВОД</v>
      </c>
      <c r="N1102" s="166" t="e">
        <f>VLOOKUP(M1102,#REF!,2,0)</f>
        <v>#REF!</v>
      </c>
      <c r="O1102" t="e">
        <f t="shared" si="83"/>
        <v>#REF!</v>
      </c>
    </row>
    <row r="1103" spans="1:15" x14ac:dyDescent="0.25">
      <c r="A1103" s="2">
        <f t="shared" si="84"/>
        <v>1102</v>
      </c>
      <c r="B1103" s="81" t="s">
        <v>1091</v>
      </c>
      <c r="C1103" t="s">
        <v>311</v>
      </c>
      <c r="D1103" s="1" t="s">
        <v>248</v>
      </c>
      <c r="E1103" s="166">
        <v>46022</v>
      </c>
      <c r="F1103" s="166"/>
      <c r="G1103" t="s">
        <v>1076</v>
      </c>
      <c r="H1103" t="s">
        <v>1076</v>
      </c>
      <c r="I1103" t="str">
        <f t="shared" si="85"/>
        <v>2025: Муниципальное образование "Город Березники" Пермского края: г. Березники, ул. Парковая, д. 8</v>
      </c>
      <c r="J1103" t="str">
        <f t="shared" si="86"/>
        <v>г. Березники, ул. Парковая, д. 8: 2025: РК</v>
      </c>
      <c r="K1103" s="167" t="s">
        <v>1051</v>
      </c>
      <c r="L1103" s="166" t="s">
        <v>2561</v>
      </c>
      <c r="M1103" t="str">
        <f t="shared" si="87"/>
        <v>г. Березники, ул. Парковая, д. 8: РК</v>
      </c>
      <c r="N1103" s="166" t="e">
        <f>VLOOKUP(M1103,#REF!,2,0)</f>
        <v>#REF!</v>
      </c>
      <c r="O1103" t="e">
        <f t="shared" si="83"/>
        <v>#REF!</v>
      </c>
    </row>
    <row r="1104" spans="1:15" x14ac:dyDescent="0.25">
      <c r="A1104" s="2">
        <f t="shared" si="84"/>
        <v>1103</v>
      </c>
      <c r="B1104" s="81" t="s">
        <v>1091</v>
      </c>
      <c r="C1104" t="s">
        <v>311</v>
      </c>
      <c r="D1104" s="1" t="s">
        <v>296</v>
      </c>
      <c r="E1104" s="166">
        <v>46022</v>
      </c>
      <c r="F1104" s="166"/>
      <c r="G1104" t="s">
        <v>1076</v>
      </c>
      <c r="H1104" t="s">
        <v>1076</v>
      </c>
      <c r="I1104" t="str">
        <f t="shared" si="85"/>
        <v>2025: Муниципальное образование "Город Березники" Пермского края: г. Березники, ул. Парковая, д. 8</v>
      </c>
      <c r="J1104" t="str">
        <f t="shared" si="86"/>
        <v>г. Березники, ул. Парковая, д. 8: 2025: РФ</v>
      </c>
      <c r="K1104" s="167" t="s">
        <v>1051</v>
      </c>
      <c r="L1104" s="166" t="s">
        <v>2561</v>
      </c>
      <c r="M1104" t="str">
        <f t="shared" si="87"/>
        <v>г. Березники, ул. Парковая, д. 8: РФ</v>
      </c>
      <c r="N1104" s="166" t="e">
        <f>VLOOKUP(M1104,#REF!,2,0)</f>
        <v>#REF!</v>
      </c>
      <c r="O1104" t="e">
        <f t="shared" si="83"/>
        <v>#REF!</v>
      </c>
    </row>
    <row r="1105" spans="1:15" x14ac:dyDescent="0.25">
      <c r="A1105" s="2">
        <f t="shared" si="84"/>
        <v>1104</v>
      </c>
      <c r="B1105" s="81" t="s">
        <v>1091</v>
      </c>
      <c r="C1105" t="s">
        <v>374</v>
      </c>
      <c r="D1105" s="1" t="s">
        <v>117</v>
      </c>
      <c r="E1105" s="166">
        <v>46022</v>
      </c>
      <c r="F1105" s="166"/>
      <c r="G1105" t="s">
        <v>1076</v>
      </c>
      <c r="H1105" t="s">
        <v>1076</v>
      </c>
      <c r="I1105" t="str">
        <f t="shared" si="85"/>
        <v>2025: Муниципальное образование "Город Березники" Пермского края: г. Березники, ул. Пятилетки, д. 27</v>
      </c>
      <c r="J1105" t="str">
        <f t="shared" si="86"/>
        <v>г. Березники, ул. Пятилетки, д. 27: 2025: ТЕП</v>
      </c>
      <c r="K1105" s="167" t="s">
        <v>1051</v>
      </c>
      <c r="L1105" s="166" t="s">
        <v>2561</v>
      </c>
      <c r="M1105" t="str">
        <f t="shared" si="87"/>
        <v>г. Березники, ул. Пятилетки, д. 27: ТЕП</v>
      </c>
      <c r="N1105" s="166" t="e">
        <f>VLOOKUP(M1105,#REF!,2,0)</f>
        <v>#REF!</v>
      </c>
      <c r="O1105" t="e">
        <f t="shared" si="83"/>
        <v>#REF!</v>
      </c>
    </row>
    <row r="1106" spans="1:15" x14ac:dyDescent="0.25">
      <c r="A1106" s="2">
        <f t="shared" si="84"/>
        <v>1105</v>
      </c>
      <c r="B1106" s="81" t="s">
        <v>1091</v>
      </c>
      <c r="C1106" t="s">
        <v>374</v>
      </c>
      <c r="D1106" s="1" t="s">
        <v>144</v>
      </c>
      <c r="E1106" s="166">
        <v>46022</v>
      </c>
      <c r="F1106" s="166"/>
      <c r="G1106" t="s">
        <v>1076</v>
      </c>
      <c r="H1106" t="s">
        <v>1076</v>
      </c>
      <c r="I1106" t="str">
        <f t="shared" si="85"/>
        <v>2025: Муниципальное образование "Город Березники" Пермского края: г. Березники, ул. Пятилетки, д. 27</v>
      </c>
      <c r="J1106" t="str">
        <f t="shared" si="86"/>
        <v>г. Березники, ул. Пятилетки, д. 27: 2025: ХВС</v>
      </c>
      <c r="K1106" s="167" t="s">
        <v>1051</v>
      </c>
      <c r="L1106" s="166" t="s">
        <v>2561</v>
      </c>
      <c r="M1106" t="str">
        <f t="shared" si="87"/>
        <v>г. Березники, ул. Пятилетки, д. 27: ХВС</v>
      </c>
      <c r="N1106" s="166" t="e">
        <f>VLOOKUP(M1106,#REF!,2,0)</f>
        <v>#REF!</v>
      </c>
      <c r="O1106" t="e">
        <f t="shared" si="83"/>
        <v>#REF!</v>
      </c>
    </row>
    <row r="1107" spans="1:15" x14ac:dyDescent="0.25">
      <c r="A1107" s="2">
        <f t="shared" si="84"/>
        <v>1106</v>
      </c>
      <c r="B1107" s="81" t="s">
        <v>1091</v>
      </c>
      <c r="C1107" t="s">
        <v>374</v>
      </c>
      <c r="D1107" s="1" t="s">
        <v>149</v>
      </c>
      <c r="E1107" s="166">
        <v>46022</v>
      </c>
      <c r="F1107" s="166"/>
      <c r="G1107" t="s">
        <v>1076</v>
      </c>
      <c r="H1107" t="s">
        <v>1076</v>
      </c>
      <c r="I1107" t="str">
        <f t="shared" si="85"/>
        <v>2025: Муниципальное образование "Город Березники" Пермского края: г. Березники, ул. Пятилетки, д. 27</v>
      </c>
      <c r="J1107" t="str">
        <f t="shared" si="86"/>
        <v>г. Березники, ул. Пятилетки, д. 27: 2025: ГВС</v>
      </c>
      <c r="K1107" s="167" t="s">
        <v>1051</v>
      </c>
      <c r="L1107" s="166" t="s">
        <v>2561</v>
      </c>
      <c r="M1107" t="str">
        <f t="shared" si="87"/>
        <v>г. Березники, ул. Пятилетки, д. 27: ГВС</v>
      </c>
      <c r="N1107" s="166" t="e">
        <f>VLOOKUP(M1107,#REF!,2,0)</f>
        <v>#REF!</v>
      </c>
      <c r="O1107" t="e">
        <f t="shared" si="83"/>
        <v>#REF!</v>
      </c>
    </row>
    <row r="1108" spans="1:15" x14ac:dyDescent="0.25">
      <c r="A1108" s="2">
        <f t="shared" si="84"/>
        <v>1107</v>
      </c>
      <c r="B1108" s="81" t="s">
        <v>1091</v>
      </c>
      <c r="C1108" t="s">
        <v>374</v>
      </c>
      <c r="D1108" s="1" t="s">
        <v>159</v>
      </c>
      <c r="E1108" s="166">
        <v>46022</v>
      </c>
      <c r="F1108" s="166"/>
      <c r="G1108" t="s">
        <v>1076</v>
      </c>
      <c r="H1108" t="s">
        <v>1076</v>
      </c>
      <c r="I1108" t="str">
        <f t="shared" si="85"/>
        <v>2025: Муниципальное образование "Город Березники" Пермского края: г. Березники, ул. Пятилетки, д. 27</v>
      </c>
      <c r="J1108" t="str">
        <f t="shared" si="86"/>
        <v>г. Березники, ул. Пятилетки, д. 27: 2025: ВОД</v>
      </c>
      <c r="K1108" s="167" t="s">
        <v>1051</v>
      </c>
      <c r="L1108" s="166" t="s">
        <v>2561</v>
      </c>
      <c r="M1108" t="str">
        <f t="shared" si="87"/>
        <v>г. Березники, ул. Пятилетки, д. 27: ВОД</v>
      </c>
      <c r="N1108" s="166" t="e">
        <f>VLOOKUP(M1108,#REF!,2,0)</f>
        <v>#REF!</v>
      </c>
      <c r="O1108" t="e">
        <f t="shared" si="83"/>
        <v>#REF!</v>
      </c>
    </row>
    <row r="1109" spans="1:15" x14ac:dyDescent="0.25">
      <c r="A1109" s="2">
        <f t="shared" si="84"/>
        <v>1108</v>
      </c>
      <c r="B1109" s="81" t="s">
        <v>1091</v>
      </c>
      <c r="C1109" t="s">
        <v>10</v>
      </c>
      <c r="D1109" s="1" t="s">
        <v>117</v>
      </c>
      <c r="E1109" s="166">
        <v>46022</v>
      </c>
      <c r="F1109" s="166"/>
      <c r="G1109" t="s">
        <v>1076</v>
      </c>
      <c r="H1109" t="s">
        <v>1076</v>
      </c>
      <c r="I1109" t="str">
        <f t="shared" si="85"/>
        <v>2025: Муниципальное образование "Город Березники" Пермского края: г. Березники, ул. Пятилетки, д. 35</v>
      </c>
      <c r="J1109" t="str">
        <f t="shared" si="86"/>
        <v>г. Березники, ул. Пятилетки, д. 35: 2025: ТЕП</v>
      </c>
      <c r="K1109" s="167" t="s">
        <v>1051</v>
      </c>
      <c r="L1109" s="166" t="s">
        <v>2561</v>
      </c>
      <c r="M1109" t="str">
        <f t="shared" si="87"/>
        <v>г. Березники, ул. Пятилетки, д. 35: ТЕП</v>
      </c>
      <c r="N1109" s="166" t="e">
        <f>VLOOKUP(M1109,#REF!,2,0)</f>
        <v>#REF!</v>
      </c>
      <c r="O1109" t="e">
        <f t="shared" si="83"/>
        <v>#REF!</v>
      </c>
    </row>
    <row r="1110" spans="1:15" x14ac:dyDescent="0.25">
      <c r="A1110" s="2">
        <f t="shared" si="84"/>
        <v>1109</v>
      </c>
      <c r="B1110" s="81" t="s">
        <v>1091</v>
      </c>
      <c r="C1110" t="s">
        <v>312</v>
      </c>
      <c r="D1110" s="1" t="s">
        <v>63</v>
      </c>
      <c r="E1110" s="166">
        <v>46022</v>
      </c>
      <c r="F1110" s="166"/>
      <c r="G1110" t="s">
        <v>1076</v>
      </c>
      <c r="H1110" t="s">
        <v>1076</v>
      </c>
      <c r="I1110" t="str">
        <f t="shared" si="85"/>
        <v>2025: Муниципальное образование "Город Березники" Пермского края: г. Березники, ул. Пятилетки, д. 38</v>
      </c>
      <c r="J1110" t="str">
        <f t="shared" si="86"/>
        <v>г. Березники, ул. Пятилетки, д. 38: 2025: ЭЛ</v>
      </c>
      <c r="K1110" s="167" t="s">
        <v>1051</v>
      </c>
      <c r="L1110" s="166" t="s">
        <v>2561</v>
      </c>
      <c r="M1110" t="str">
        <f t="shared" si="87"/>
        <v>г. Березники, ул. Пятилетки, д. 38: ЭЛ</v>
      </c>
      <c r="N1110" s="166" t="e">
        <f>VLOOKUP(M1110,#REF!,2,0)</f>
        <v>#REF!</v>
      </c>
      <c r="O1110" t="e">
        <f t="shared" si="83"/>
        <v>#REF!</v>
      </c>
    </row>
    <row r="1111" spans="1:15" x14ac:dyDescent="0.25">
      <c r="A1111" s="2">
        <f t="shared" si="84"/>
        <v>1110</v>
      </c>
      <c r="B1111" s="81" t="s">
        <v>1091</v>
      </c>
      <c r="C1111" t="s">
        <v>312</v>
      </c>
      <c r="D1111" s="1" t="s">
        <v>117</v>
      </c>
      <c r="E1111" s="166">
        <v>46022</v>
      </c>
      <c r="F1111" s="166"/>
      <c r="G1111" t="s">
        <v>1076</v>
      </c>
      <c r="H1111" t="s">
        <v>1076</v>
      </c>
      <c r="I1111" t="str">
        <f t="shared" si="85"/>
        <v>2025: Муниципальное образование "Город Березники" Пермского края: г. Березники, ул. Пятилетки, д. 38</v>
      </c>
      <c r="J1111" t="str">
        <f t="shared" si="86"/>
        <v>г. Березники, ул. Пятилетки, д. 38: 2025: ТЕП</v>
      </c>
      <c r="K1111" s="167" t="s">
        <v>1051</v>
      </c>
      <c r="L1111" s="166" t="s">
        <v>2561</v>
      </c>
      <c r="M1111" t="str">
        <f t="shared" si="87"/>
        <v>г. Березники, ул. Пятилетки, д. 38: ТЕП</v>
      </c>
      <c r="N1111" s="166" t="e">
        <f>VLOOKUP(M1111,#REF!,2,0)</f>
        <v>#REF!</v>
      </c>
      <c r="O1111" t="e">
        <f t="shared" si="83"/>
        <v>#REF!</v>
      </c>
    </row>
    <row r="1112" spans="1:15" x14ac:dyDescent="0.25">
      <c r="A1112" s="2">
        <f t="shared" si="84"/>
        <v>1111</v>
      </c>
      <c r="B1112" s="81" t="s">
        <v>1091</v>
      </c>
      <c r="C1112" t="s">
        <v>312</v>
      </c>
      <c r="D1112" s="1" t="s">
        <v>159</v>
      </c>
      <c r="E1112" s="166">
        <v>46022</v>
      </c>
      <c r="F1112" s="166"/>
      <c r="G1112" t="s">
        <v>1076</v>
      </c>
      <c r="H1112" t="s">
        <v>1076</v>
      </c>
      <c r="I1112" t="str">
        <f t="shared" si="85"/>
        <v>2025: Муниципальное образование "Город Березники" Пермского края: г. Березники, ул. Пятилетки, д. 38</v>
      </c>
      <c r="J1112" t="str">
        <f t="shared" si="86"/>
        <v>г. Березники, ул. Пятилетки, д. 38: 2025: ВОД</v>
      </c>
      <c r="K1112" s="167" t="s">
        <v>1051</v>
      </c>
      <c r="L1112" s="166" t="s">
        <v>2561</v>
      </c>
      <c r="M1112" t="str">
        <f t="shared" si="87"/>
        <v>г. Березники, ул. Пятилетки, д. 38: ВОД</v>
      </c>
      <c r="N1112" s="166" t="e">
        <f>VLOOKUP(M1112,#REF!,2,0)</f>
        <v>#REF!</v>
      </c>
      <c r="O1112" t="e">
        <f t="shared" si="83"/>
        <v>#REF!</v>
      </c>
    </row>
    <row r="1113" spans="1:15" x14ac:dyDescent="0.25">
      <c r="A1113" s="2">
        <f t="shared" si="84"/>
        <v>1112</v>
      </c>
      <c r="B1113" s="81" t="s">
        <v>1091</v>
      </c>
      <c r="C1113" t="s">
        <v>312</v>
      </c>
      <c r="D1113" s="1" t="s">
        <v>248</v>
      </c>
      <c r="E1113" s="166">
        <v>46022</v>
      </c>
      <c r="F1113" s="166"/>
      <c r="G1113" t="s">
        <v>1076</v>
      </c>
      <c r="H1113" t="s">
        <v>1076</v>
      </c>
      <c r="I1113" t="str">
        <f t="shared" si="85"/>
        <v>2025: Муниципальное образование "Город Березники" Пермского края: г. Березники, ул. Пятилетки, д. 38</v>
      </c>
      <c r="J1113" t="str">
        <f t="shared" si="86"/>
        <v>г. Березники, ул. Пятилетки, д. 38: 2025: РК</v>
      </c>
      <c r="K1113" s="167" t="s">
        <v>1051</v>
      </c>
      <c r="L1113" s="166" t="s">
        <v>2561</v>
      </c>
      <c r="M1113" t="str">
        <f t="shared" si="87"/>
        <v>г. Березники, ул. Пятилетки, д. 38: РК</v>
      </c>
      <c r="N1113" s="166" t="e">
        <f>VLOOKUP(M1113,#REF!,2,0)</f>
        <v>#REF!</v>
      </c>
      <c r="O1113" t="e">
        <f t="shared" si="83"/>
        <v>#REF!</v>
      </c>
    </row>
    <row r="1114" spans="1:15" x14ac:dyDescent="0.25">
      <c r="A1114" s="2">
        <f t="shared" si="84"/>
        <v>1113</v>
      </c>
      <c r="B1114" s="81" t="s">
        <v>1091</v>
      </c>
      <c r="C1114" t="s">
        <v>313</v>
      </c>
      <c r="D1114" s="1" t="s">
        <v>63</v>
      </c>
      <c r="E1114" s="166">
        <v>46022</v>
      </c>
      <c r="F1114" s="166"/>
      <c r="G1114" t="s">
        <v>1076</v>
      </c>
      <c r="H1114" t="s">
        <v>1076</v>
      </c>
      <c r="I1114" t="str">
        <f t="shared" si="85"/>
        <v>2025: Муниципальное образование "Город Березники" Пермского края: г. Березники, ул. Пятилетки, д. 76</v>
      </c>
      <c r="J1114" t="str">
        <f t="shared" si="86"/>
        <v>г. Березники, ул. Пятилетки, д. 76: 2025: ЭЛ</v>
      </c>
      <c r="K1114" s="167" t="s">
        <v>1051</v>
      </c>
      <c r="L1114" s="166" t="s">
        <v>2561</v>
      </c>
      <c r="M1114" t="str">
        <f t="shared" si="87"/>
        <v>г. Березники, ул. Пятилетки, д. 76: ЭЛ</v>
      </c>
      <c r="N1114" s="166" t="e">
        <f>VLOOKUP(M1114,#REF!,2,0)</f>
        <v>#REF!</v>
      </c>
      <c r="O1114" t="e">
        <f t="shared" si="83"/>
        <v>#REF!</v>
      </c>
    </row>
    <row r="1115" spans="1:15" x14ac:dyDescent="0.25">
      <c r="A1115" s="2">
        <f t="shared" si="84"/>
        <v>1114</v>
      </c>
      <c r="B1115" s="81" t="s">
        <v>1091</v>
      </c>
      <c r="C1115" t="s">
        <v>313</v>
      </c>
      <c r="D1115" s="1" t="s">
        <v>117</v>
      </c>
      <c r="E1115" s="166">
        <v>46022</v>
      </c>
      <c r="F1115" s="166"/>
      <c r="G1115" t="s">
        <v>1076</v>
      </c>
      <c r="H1115" t="s">
        <v>1076</v>
      </c>
      <c r="I1115" t="str">
        <f t="shared" si="85"/>
        <v>2025: Муниципальное образование "Город Березники" Пермского края: г. Березники, ул. Пятилетки, д. 76</v>
      </c>
      <c r="J1115" t="str">
        <f t="shared" si="86"/>
        <v>г. Березники, ул. Пятилетки, д. 76: 2025: ТЕП</v>
      </c>
      <c r="K1115" s="167" t="s">
        <v>1051</v>
      </c>
      <c r="L1115" s="166" t="s">
        <v>2561</v>
      </c>
      <c r="M1115" t="str">
        <f t="shared" si="87"/>
        <v>г. Березники, ул. Пятилетки, д. 76: ТЕП</v>
      </c>
      <c r="N1115" s="166" t="e">
        <f>VLOOKUP(M1115,#REF!,2,0)</f>
        <v>#REF!</v>
      </c>
      <c r="O1115" t="e">
        <f t="shared" si="83"/>
        <v>#REF!</v>
      </c>
    </row>
    <row r="1116" spans="1:15" x14ac:dyDescent="0.25">
      <c r="A1116" s="2">
        <f t="shared" si="84"/>
        <v>1115</v>
      </c>
      <c r="B1116" s="81" t="s">
        <v>1091</v>
      </c>
      <c r="C1116" t="s">
        <v>313</v>
      </c>
      <c r="D1116" s="1" t="s">
        <v>144</v>
      </c>
      <c r="E1116" s="166">
        <v>46022</v>
      </c>
      <c r="F1116" s="166"/>
      <c r="G1116" t="s">
        <v>1076</v>
      </c>
      <c r="H1116" t="s">
        <v>1076</v>
      </c>
      <c r="I1116" t="str">
        <f t="shared" si="85"/>
        <v>2025: Муниципальное образование "Город Березники" Пермского края: г. Березники, ул. Пятилетки, д. 76</v>
      </c>
      <c r="J1116" t="str">
        <f t="shared" si="86"/>
        <v>г. Березники, ул. Пятилетки, д. 76: 2025: ХВС</v>
      </c>
      <c r="K1116" s="167" t="s">
        <v>1051</v>
      </c>
      <c r="L1116" s="166" t="s">
        <v>2561</v>
      </c>
      <c r="M1116" t="str">
        <f t="shared" si="87"/>
        <v>г. Березники, ул. Пятилетки, д. 76: ХВС</v>
      </c>
      <c r="N1116" s="166" t="e">
        <f>VLOOKUP(M1116,#REF!,2,0)</f>
        <v>#REF!</v>
      </c>
      <c r="O1116" t="e">
        <f t="shared" si="83"/>
        <v>#REF!</v>
      </c>
    </row>
    <row r="1117" spans="1:15" x14ac:dyDescent="0.25">
      <c r="A1117" s="2">
        <f t="shared" si="84"/>
        <v>1116</v>
      </c>
      <c r="B1117" s="81" t="s">
        <v>1091</v>
      </c>
      <c r="C1117" t="s">
        <v>313</v>
      </c>
      <c r="D1117" s="1" t="s">
        <v>149</v>
      </c>
      <c r="E1117" s="166">
        <v>46022</v>
      </c>
      <c r="F1117" s="166"/>
      <c r="G1117" t="s">
        <v>1076</v>
      </c>
      <c r="H1117" t="s">
        <v>1076</v>
      </c>
      <c r="I1117" t="str">
        <f t="shared" si="85"/>
        <v>2025: Муниципальное образование "Город Березники" Пермского края: г. Березники, ул. Пятилетки, д. 76</v>
      </c>
      <c r="J1117" t="str">
        <f t="shared" si="86"/>
        <v>г. Березники, ул. Пятилетки, д. 76: 2025: ГВС</v>
      </c>
      <c r="K1117" s="167" t="s">
        <v>1051</v>
      </c>
      <c r="L1117" s="166" t="s">
        <v>2561</v>
      </c>
      <c r="M1117" t="str">
        <f t="shared" si="87"/>
        <v>г. Березники, ул. Пятилетки, д. 76: ГВС</v>
      </c>
      <c r="N1117" s="166" t="e">
        <f>VLOOKUP(M1117,#REF!,2,0)</f>
        <v>#REF!</v>
      </c>
      <c r="O1117" t="e">
        <f t="shared" si="83"/>
        <v>#REF!</v>
      </c>
    </row>
    <row r="1118" spans="1:15" x14ac:dyDescent="0.25">
      <c r="A1118" s="2">
        <f t="shared" si="84"/>
        <v>1117</v>
      </c>
      <c r="B1118" s="81" t="s">
        <v>1091</v>
      </c>
      <c r="C1118" t="s">
        <v>421</v>
      </c>
      <c r="D1118" s="1" t="s">
        <v>144</v>
      </c>
      <c r="E1118" s="166">
        <v>46022</v>
      </c>
      <c r="F1118" s="166"/>
      <c r="G1118" t="s">
        <v>1076</v>
      </c>
      <c r="H1118" t="s">
        <v>1076</v>
      </c>
      <c r="I1118" t="str">
        <f t="shared" si="85"/>
        <v>2025: Муниципальное образование "Город Березники" Пермского края: г. Березники, ул. Труда, д. 3</v>
      </c>
      <c r="J1118" t="str">
        <f t="shared" si="86"/>
        <v>г. Березники, ул. Труда, д. 3: 2025: ХВС</v>
      </c>
      <c r="K1118" s="167" t="s">
        <v>1052</v>
      </c>
      <c r="L1118" s="166" t="s">
        <v>2561</v>
      </c>
      <c r="M1118" t="str">
        <f t="shared" si="87"/>
        <v>г. Березники, ул. Труда, д. 3: ХВС</v>
      </c>
      <c r="N1118" s="166" t="e">
        <f>VLOOKUP(M1118,#REF!,2,0)</f>
        <v>#REF!</v>
      </c>
      <c r="O1118" t="e">
        <f t="shared" si="83"/>
        <v>#REF!</v>
      </c>
    </row>
    <row r="1119" spans="1:15" x14ac:dyDescent="0.25">
      <c r="A1119" s="2">
        <f t="shared" si="84"/>
        <v>1118</v>
      </c>
      <c r="B1119" s="81" t="s">
        <v>1091</v>
      </c>
      <c r="C1119" t="s">
        <v>421</v>
      </c>
      <c r="D1119" s="1" t="s">
        <v>149</v>
      </c>
      <c r="E1119" s="166">
        <v>46022</v>
      </c>
      <c r="F1119" s="166"/>
      <c r="G1119" t="s">
        <v>1076</v>
      </c>
      <c r="H1119" t="s">
        <v>1076</v>
      </c>
      <c r="I1119" t="str">
        <f t="shared" si="85"/>
        <v>2025: Муниципальное образование "Город Березники" Пермского края: г. Березники, ул. Труда, д. 3</v>
      </c>
      <c r="J1119" t="str">
        <f t="shared" si="86"/>
        <v>г. Березники, ул. Труда, д. 3: 2025: ГВС</v>
      </c>
      <c r="K1119" s="167" t="s">
        <v>1052</v>
      </c>
      <c r="L1119" s="166" t="s">
        <v>2561</v>
      </c>
      <c r="M1119" t="str">
        <f t="shared" si="87"/>
        <v>г. Березники, ул. Труда, д. 3: ГВС</v>
      </c>
      <c r="N1119" s="166" t="e">
        <f>VLOOKUP(M1119,#REF!,2,0)</f>
        <v>#REF!</v>
      </c>
      <c r="O1119" t="e">
        <f t="shared" si="83"/>
        <v>#REF!</v>
      </c>
    </row>
    <row r="1120" spans="1:15" x14ac:dyDescent="0.25">
      <c r="A1120" s="2">
        <f t="shared" si="84"/>
        <v>1119</v>
      </c>
      <c r="B1120" s="81" t="s">
        <v>1091</v>
      </c>
      <c r="C1120" t="s">
        <v>421</v>
      </c>
      <c r="D1120" s="1" t="s">
        <v>159</v>
      </c>
      <c r="E1120" s="166">
        <v>46022</v>
      </c>
      <c r="F1120" s="166"/>
      <c r="G1120" t="s">
        <v>1076</v>
      </c>
      <c r="H1120" t="s">
        <v>1076</v>
      </c>
      <c r="I1120" t="str">
        <f t="shared" si="85"/>
        <v>2025: Муниципальное образование "Город Березники" Пермского края: г. Березники, ул. Труда, д. 3</v>
      </c>
      <c r="J1120" t="str">
        <f t="shared" si="86"/>
        <v>г. Березники, ул. Труда, д. 3: 2025: ВОД</v>
      </c>
      <c r="K1120" s="167" t="s">
        <v>1052</v>
      </c>
      <c r="L1120" s="166" t="s">
        <v>2561</v>
      </c>
      <c r="M1120" t="str">
        <f t="shared" si="87"/>
        <v>г. Березники, ул. Труда, д. 3: ВОД</v>
      </c>
      <c r="N1120" s="166" t="e">
        <f>VLOOKUP(M1120,#REF!,2,0)</f>
        <v>#REF!</v>
      </c>
      <c r="O1120" t="e">
        <f t="shared" si="83"/>
        <v>#REF!</v>
      </c>
    </row>
    <row r="1121" spans="1:15" x14ac:dyDescent="0.25">
      <c r="A1121" s="2">
        <f t="shared" si="84"/>
        <v>1120</v>
      </c>
      <c r="B1121" s="81" t="s">
        <v>1091</v>
      </c>
      <c r="C1121" t="s">
        <v>421</v>
      </c>
      <c r="D1121" s="1" t="s">
        <v>280</v>
      </c>
      <c r="E1121" s="166">
        <v>46022</v>
      </c>
      <c r="F1121" s="166"/>
      <c r="G1121" t="s">
        <v>1076</v>
      </c>
      <c r="H1121" t="s">
        <v>1076</v>
      </c>
      <c r="I1121" t="str">
        <f t="shared" si="85"/>
        <v>2025: Муниципальное образование "Город Березники" Пермского края: г. Березники, ул. Труда, д. 3</v>
      </c>
      <c r="J1121" t="str">
        <f t="shared" si="86"/>
        <v>г. Березники, ул. Труда, д. 3: 2025: Рфа</v>
      </c>
      <c r="K1121" s="167" t="s">
        <v>1052</v>
      </c>
      <c r="L1121" s="166" t="s">
        <v>2561</v>
      </c>
      <c r="M1121" t="str">
        <f t="shared" si="87"/>
        <v>г. Березники, ул. Труда, д. 3: Рфа</v>
      </c>
      <c r="N1121" s="166" t="e">
        <f>VLOOKUP(M1121,#REF!,2,0)</f>
        <v>#REF!</v>
      </c>
      <c r="O1121" t="e">
        <f t="shared" si="83"/>
        <v>#REF!</v>
      </c>
    </row>
    <row r="1122" spans="1:15" x14ac:dyDescent="0.25">
      <c r="A1122" s="2">
        <f t="shared" si="84"/>
        <v>1121</v>
      </c>
      <c r="B1122" s="81" t="s">
        <v>1091</v>
      </c>
      <c r="C1122" t="s">
        <v>421</v>
      </c>
      <c r="D1122" s="1" t="s">
        <v>296</v>
      </c>
      <c r="E1122" s="166">
        <v>46022</v>
      </c>
      <c r="F1122" s="166"/>
      <c r="G1122" t="s">
        <v>1076</v>
      </c>
      <c r="H1122" t="s">
        <v>1076</v>
      </c>
      <c r="I1122" t="str">
        <f t="shared" si="85"/>
        <v>2025: Муниципальное образование "Город Березники" Пермского края: г. Березники, ул. Труда, д. 3</v>
      </c>
      <c r="J1122" t="str">
        <f t="shared" si="86"/>
        <v>г. Березники, ул. Труда, д. 3: 2025: РФ</v>
      </c>
      <c r="K1122" s="167" t="s">
        <v>1052</v>
      </c>
      <c r="L1122" s="166" t="s">
        <v>2561</v>
      </c>
      <c r="M1122" t="str">
        <f t="shared" si="87"/>
        <v>г. Березники, ул. Труда, д. 3: РФ</v>
      </c>
      <c r="N1122" s="166" t="e">
        <f>VLOOKUP(M1122,#REF!,2,0)</f>
        <v>#REF!</v>
      </c>
      <c r="O1122" t="e">
        <f t="shared" si="83"/>
        <v>#REF!</v>
      </c>
    </row>
    <row r="1123" spans="1:15" x14ac:dyDescent="0.25">
      <c r="A1123" s="2">
        <f t="shared" si="84"/>
        <v>1122</v>
      </c>
      <c r="B1123" s="81" t="s">
        <v>1091</v>
      </c>
      <c r="C1123" t="s">
        <v>540</v>
      </c>
      <c r="D1123" s="1" t="s">
        <v>280</v>
      </c>
      <c r="E1123" s="166">
        <v>46022</v>
      </c>
      <c r="F1123" s="166"/>
      <c r="G1123" t="s">
        <v>1076</v>
      </c>
      <c r="H1123" t="s">
        <v>1076</v>
      </c>
      <c r="I1123" t="str">
        <f t="shared" si="85"/>
        <v>2025: Муниципальное образование "Город Березники" Пермского края: г. Березники, ул. Циренщикова, д. 4</v>
      </c>
      <c r="J1123" t="str">
        <f t="shared" si="86"/>
        <v>г. Березники, ул. Циренщикова, д. 4: 2025: Рфа</v>
      </c>
      <c r="K1123" s="167" t="s">
        <v>1051</v>
      </c>
      <c r="L1123" s="166" t="s">
        <v>2561</v>
      </c>
      <c r="M1123" t="str">
        <f t="shared" si="87"/>
        <v>г. Березники, ул. Циренщикова, д. 4: Рфа</v>
      </c>
      <c r="N1123" s="166" t="e">
        <f>VLOOKUP(M1123,#REF!,2,0)</f>
        <v>#REF!</v>
      </c>
      <c r="O1123" t="e">
        <f t="shared" si="83"/>
        <v>#REF!</v>
      </c>
    </row>
    <row r="1124" spans="1:15" x14ac:dyDescent="0.25">
      <c r="A1124" s="2">
        <f t="shared" si="84"/>
        <v>1123</v>
      </c>
      <c r="B1124" s="81" t="s">
        <v>1091</v>
      </c>
      <c r="C1124" t="s">
        <v>540</v>
      </c>
      <c r="D1124" s="1" t="s">
        <v>296</v>
      </c>
      <c r="E1124" s="166">
        <v>46022</v>
      </c>
      <c r="F1124" s="166"/>
      <c r="G1124" t="s">
        <v>1076</v>
      </c>
      <c r="H1124" t="s">
        <v>1076</v>
      </c>
      <c r="I1124" t="str">
        <f t="shared" si="85"/>
        <v>2025: Муниципальное образование "Город Березники" Пермского края: г. Березники, ул. Циренщикова, д. 4</v>
      </c>
      <c r="J1124" t="str">
        <f t="shared" si="86"/>
        <v>г. Березники, ул. Циренщикова, д. 4: 2025: РФ</v>
      </c>
      <c r="K1124" s="167" t="s">
        <v>1051</v>
      </c>
      <c r="L1124" s="166" t="s">
        <v>2561</v>
      </c>
      <c r="M1124" t="str">
        <f t="shared" si="87"/>
        <v>г. Березники, ул. Циренщикова, д. 4: РФ</v>
      </c>
      <c r="N1124" s="166" t="e">
        <f>VLOOKUP(M1124,#REF!,2,0)</f>
        <v>#REF!</v>
      </c>
      <c r="O1124" t="e">
        <f t="shared" si="83"/>
        <v>#REF!</v>
      </c>
    </row>
    <row r="1125" spans="1:15" x14ac:dyDescent="0.25">
      <c r="A1125" s="2">
        <f t="shared" si="84"/>
        <v>1124</v>
      </c>
      <c r="B1125" s="81" t="s">
        <v>1091</v>
      </c>
      <c r="C1125" t="s">
        <v>71</v>
      </c>
      <c r="D1125" s="1" t="s">
        <v>117</v>
      </c>
      <c r="E1125" s="166">
        <v>46022</v>
      </c>
      <c r="F1125" s="166"/>
      <c r="G1125" t="s">
        <v>1076</v>
      </c>
      <c r="H1125" t="s">
        <v>1076</v>
      </c>
      <c r="I1125" t="str">
        <f t="shared" si="85"/>
        <v>2025: Муниципальное образование "Город Березники" Пермского края: г. Березники, ул. Челюскинцев, д. 35</v>
      </c>
      <c r="J1125" t="str">
        <f t="shared" si="86"/>
        <v>г. Березники, ул. Челюскинцев, д. 35: 2025: ТЕП</v>
      </c>
      <c r="K1125" s="167" t="s">
        <v>1051</v>
      </c>
      <c r="L1125" s="166" t="s">
        <v>2561</v>
      </c>
      <c r="M1125" t="str">
        <f t="shared" si="87"/>
        <v>г. Березники, ул. Челюскинцев, д. 35: ТЕП</v>
      </c>
      <c r="N1125" s="166" t="e">
        <f>VLOOKUP(M1125,#REF!,2,0)</f>
        <v>#REF!</v>
      </c>
      <c r="O1125" t="e">
        <f t="shared" si="83"/>
        <v>#REF!</v>
      </c>
    </row>
    <row r="1126" spans="1:15" x14ac:dyDescent="0.25">
      <c r="A1126" s="2">
        <f t="shared" si="84"/>
        <v>1125</v>
      </c>
      <c r="B1126" s="81" t="s">
        <v>1091</v>
      </c>
      <c r="C1126" t="s">
        <v>314</v>
      </c>
      <c r="D1126" s="1" t="s">
        <v>63</v>
      </c>
      <c r="E1126" s="166">
        <v>46022</v>
      </c>
      <c r="F1126" s="166"/>
      <c r="G1126" t="s">
        <v>1076</v>
      </c>
      <c r="H1126" t="s">
        <v>1076</v>
      </c>
      <c r="I1126" t="str">
        <f t="shared" si="85"/>
        <v>2025: Муниципальное образование "Город Березники" Пермского края: г. Березники, ул. Челюскинцев, д. 39</v>
      </c>
      <c r="J1126" t="str">
        <f t="shared" si="86"/>
        <v>г. Березники, ул. Челюскинцев, д. 39: 2025: ЭЛ</v>
      </c>
      <c r="K1126" s="167" t="s">
        <v>1051</v>
      </c>
      <c r="L1126" s="166" t="s">
        <v>2561</v>
      </c>
      <c r="M1126" t="str">
        <f t="shared" si="87"/>
        <v>г. Березники, ул. Челюскинцев, д. 39: ЭЛ</v>
      </c>
      <c r="N1126" s="166" t="e">
        <f>VLOOKUP(M1126,#REF!,2,0)</f>
        <v>#REF!</v>
      </c>
      <c r="O1126" t="e">
        <f t="shared" si="83"/>
        <v>#REF!</v>
      </c>
    </row>
    <row r="1127" spans="1:15" x14ac:dyDescent="0.25">
      <c r="A1127" s="2">
        <f t="shared" si="84"/>
        <v>1126</v>
      </c>
      <c r="B1127" s="81" t="s">
        <v>1091</v>
      </c>
      <c r="C1127" t="s">
        <v>314</v>
      </c>
      <c r="D1127" s="1" t="s">
        <v>144</v>
      </c>
      <c r="E1127" s="166">
        <v>46022</v>
      </c>
      <c r="F1127" s="166"/>
      <c r="G1127" t="s">
        <v>1076</v>
      </c>
      <c r="H1127" t="s">
        <v>1076</v>
      </c>
      <c r="I1127" t="str">
        <f t="shared" si="85"/>
        <v>2025: Муниципальное образование "Город Березники" Пермского края: г. Березники, ул. Челюскинцев, д. 39</v>
      </c>
      <c r="J1127" t="str">
        <f t="shared" si="86"/>
        <v>г. Березники, ул. Челюскинцев, д. 39: 2025: ХВС</v>
      </c>
      <c r="K1127" s="167" t="s">
        <v>1051</v>
      </c>
      <c r="L1127" s="166" t="s">
        <v>2561</v>
      </c>
      <c r="M1127" t="str">
        <f t="shared" si="87"/>
        <v>г. Березники, ул. Челюскинцев, д. 39: ХВС</v>
      </c>
      <c r="N1127" s="166" t="e">
        <f>VLOOKUP(M1127,#REF!,2,0)</f>
        <v>#REF!</v>
      </c>
      <c r="O1127" t="e">
        <f t="shared" si="83"/>
        <v>#REF!</v>
      </c>
    </row>
    <row r="1128" spans="1:15" x14ac:dyDescent="0.25">
      <c r="A1128" s="2">
        <f t="shared" si="84"/>
        <v>1127</v>
      </c>
      <c r="B1128" s="81" t="s">
        <v>1091</v>
      </c>
      <c r="C1128" t="s">
        <v>314</v>
      </c>
      <c r="D1128" s="1" t="s">
        <v>149</v>
      </c>
      <c r="E1128" s="166">
        <v>46022</v>
      </c>
      <c r="F1128" s="166"/>
      <c r="G1128" t="s">
        <v>1076</v>
      </c>
      <c r="H1128" t="s">
        <v>1076</v>
      </c>
      <c r="I1128" t="str">
        <f t="shared" si="85"/>
        <v>2025: Муниципальное образование "Город Березники" Пермского края: г. Березники, ул. Челюскинцев, д. 39</v>
      </c>
      <c r="J1128" t="str">
        <f t="shared" si="86"/>
        <v>г. Березники, ул. Челюскинцев, д. 39: 2025: ГВС</v>
      </c>
      <c r="K1128" s="167" t="s">
        <v>1051</v>
      </c>
      <c r="L1128" s="166" t="s">
        <v>2561</v>
      </c>
      <c r="M1128" t="str">
        <f t="shared" si="87"/>
        <v>г. Березники, ул. Челюскинцев, д. 39: ГВС</v>
      </c>
      <c r="N1128" s="166" t="e">
        <f>VLOOKUP(M1128,#REF!,2,0)</f>
        <v>#REF!</v>
      </c>
      <c r="O1128" t="e">
        <f t="shared" si="83"/>
        <v>#REF!</v>
      </c>
    </row>
    <row r="1129" spans="1:15" x14ac:dyDescent="0.25">
      <c r="A1129" s="2">
        <f t="shared" si="84"/>
        <v>1128</v>
      </c>
      <c r="B1129" s="81" t="s">
        <v>1091</v>
      </c>
      <c r="C1129" t="s">
        <v>314</v>
      </c>
      <c r="D1129" s="1" t="s">
        <v>159</v>
      </c>
      <c r="E1129" s="166">
        <v>46022</v>
      </c>
      <c r="F1129" s="166"/>
      <c r="G1129" t="s">
        <v>1076</v>
      </c>
      <c r="H1129" t="s">
        <v>1076</v>
      </c>
      <c r="I1129" t="str">
        <f t="shared" si="85"/>
        <v>2025: Муниципальное образование "Город Березники" Пермского края: г. Березники, ул. Челюскинцев, д. 39</v>
      </c>
      <c r="J1129" t="str">
        <f t="shared" si="86"/>
        <v>г. Березники, ул. Челюскинцев, д. 39: 2025: ВОД</v>
      </c>
      <c r="K1129" s="167" t="s">
        <v>1051</v>
      </c>
      <c r="L1129" s="166" t="s">
        <v>2561</v>
      </c>
      <c r="M1129" t="str">
        <f t="shared" si="87"/>
        <v>г. Березники, ул. Челюскинцев, д. 39: ВОД</v>
      </c>
      <c r="N1129" s="166" t="e">
        <f>VLOOKUP(M1129,#REF!,2,0)</f>
        <v>#REF!</v>
      </c>
      <c r="O1129" t="e">
        <f t="shared" si="83"/>
        <v>#REF!</v>
      </c>
    </row>
    <row r="1130" spans="1:15" x14ac:dyDescent="0.25">
      <c r="A1130" s="2">
        <f t="shared" si="84"/>
        <v>1129</v>
      </c>
      <c r="B1130" s="81" t="s">
        <v>1091</v>
      </c>
      <c r="C1130" t="s">
        <v>314</v>
      </c>
      <c r="D1130" s="1" t="s">
        <v>280</v>
      </c>
      <c r="E1130" s="166">
        <v>46022</v>
      </c>
      <c r="F1130" s="166"/>
      <c r="G1130" t="s">
        <v>1076</v>
      </c>
      <c r="H1130" t="s">
        <v>1076</v>
      </c>
      <c r="I1130" t="str">
        <f t="shared" si="85"/>
        <v>2025: Муниципальное образование "Город Березники" Пермского края: г. Березники, ул. Челюскинцев, д. 39</v>
      </c>
      <c r="J1130" t="str">
        <f t="shared" si="86"/>
        <v>г. Березники, ул. Челюскинцев, д. 39: 2025: Рфа</v>
      </c>
      <c r="K1130" s="167" t="s">
        <v>1051</v>
      </c>
      <c r="L1130" s="166" t="s">
        <v>2561</v>
      </c>
      <c r="M1130" t="str">
        <f t="shared" si="87"/>
        <v>г. Березники, ул. Челюскинцев, д. 39: Рфа</v>
      </c>
      <c r="N1130" s="166" t="e">
        <f>VLOOKUP(M1130,#REF!,2,0)</f>
        <v>#REF!</v>
      </c>
      <c r="O1130" t="e">
        <f t="shared" si="83"/>
        <v>#REF!</v>
      </c>
    </row>
    <row r="1131" spans="1:15" x14ac:dyDescent="0.25">
      <c r="A1131" s="2">
        <f t="shared" si="84"/>
        <v>1130</v>
      </c>
      <c r="B1131" s="81" t="s">
        <v>1091</v>
      </c>
      <c r="C1131" t="s">
        <v>541</v>
      </c>
      <c r="D1131" s="1" t="s">
        <v>280</v>
      </c>
      <c r="E1131" s="166">
        <v>46022</v>
      </c>
      <c r="F1131" s="166"/>
      <c r="G1131" t="s">
        <v>1076</v>
      </c>
      <c r="H1131" t="s">
        <v>1076</v>
      </c>
      <c r="I1131" t="str">
        <f t="shared" si="85"/>
        <v>2025: Муниципальное образование "Город Березники" Пермского края: г. Березники, ул. Челюскинцев, д. 61</v>
      </c>
      <c r="J1131" t="str">
        <f t="shared" si="86"/>
        <v>г. Березники, ул. Челюскинцев, д. 61: 2025: Рфа</v>
      </c>
      <c r="K1131" s="167" t="s">
        <v>1051</v>
      </c>
      <c r="L1131" s="166" t="s">
        <v>2561</v>
      </c>
      <c r="M1131" t="str">
        <f t="shared" si="87"/>
        <v>г. Березники, ул. Челюскинцев, д. 61: Рфа</v>
      </c>
      <c r="N1131" s="166" t="e">
        <f>VLOOKUP(M1131,#REF!,2,0)</f>
        <v>#REF!</v>
      </c>
      <c r="O1131" t="e">
        <f t="shared" si="83"/>
        <v>#REF!</v>
      </c>
    </row>
    <row r="1132" spans="1:15" x14ac:dyDescent="0.25">
      <c r="A1132" s="2">
        <f t="shared" si="84"/>
        <v>1131</v>
      </c>
      <c r="B1132" s="81" t="s">
        <v>1091</v>
      </c>
      <c r="C1132" t="s">
        <v>315</v>
      </c>
      <c r="D1132" s="1" t="s">
        <v>63</v>
      </c>
      <c r="E1132" s="166">
        <v>46022</v>
      </c>
      <c r="F1132" s="166"/>
      <c r="G1132" t="s">
        <v>1076</v>
      </c>
      <c r="H1132" t="s">
        <v>1076</v>
      </c>
      <c r="I1132" t="str">
        <f t="shared" si="85"/>
        <v>2025: Муниципальное образование "Город Березники" Пермского края: г. Березники, ул. Черняховского, д. 32</v>
      </c>
      <c r="J1132" t="str">
        <f t="shared" si="86"/>
        <v>г. Березники, ул. Черняховского, д. 32: 2025: ЭЛ</v>
      </c>
      <c r="K1132" s="167" t="s">
        <v>1052</v>
      </c>
      <c r="L1132" s="166" t="s">
        <v>2561</v>
      </c>
      <c r="M1132" t="str">
        <f t="shared" si="87"/>
        <v>г. Березники, ул. Черняховского, д. 32: ЭЛ</v>
      </c>
      <c r="N1132" s="166" t="e">
        <f>VLOOKUP(M1132,#REF!,2,0)</f>
        <v>#REF!</v>
      </c>
      <c r="O1132" t="e">
        <f t="shared" si="83"/>
        <v>#REF!</v>
      </c>
    </row>
    <row r="1133" spans="1:15" x14ac:dyDescent="0.25">
      <c r="A1133" s="2">
        <f t="shared" si="84"/>
        <v>1132</v>
      </c>
      <c r="B1133" s="81" t="s">
        <v>1091</v>
      </c>
      <c r="C1133" t="s">
        <v>315</v>
      </c>
      <c r="D1133" s="1" t="s">
        <v>117</v>
      </c>
      <c r="E1133" s="166">
        <v>46022</v>
      </c>
      <c r="F1133" s="166"/>
      <c r="G1133" t="s">
        <v>1076</v>
      </c>
      <c r="H1133" t="s">
        <v>1076</v>
      </c>
      <c r="I1133" t="str">
        <f t="shared" si="85"/>
        <v>2025: Муниципальное образование "Город Березники" Пермского края: г. Березники, ул. Черняховского, д. 32</v>
      </c>
      <c r="J1133" t="str">
        <f t="shared" si="86"/>
        <v>г. Березники, ул. Черняховского, д. 32: 2025: ТЕП</v>
      </c>
      <c r="K1133" s="167" t="s">
        <v>1052</v>
      </c>
      <c r="L1133" s="166" t="s">
        <v>2561</v>
      </c>
      <c r="M1133" t="str">
        <f t="shared" si="87"/>
        <v>г. Березники, ул. Черняховского, д. 32: ТЕП</v>
      </c>
      <c r="N1133" s="166" t="e">
        <f>VLOOKUP(M1133,#REF!,2,0)</f>
        <v>#REF!</v>
      </c>
      <c r="O1133" t="e">
        <f t="shared" si="83"/>
        <v>#REF!</v>
      </c>
    </row>
    <row r="1134" spans="1:15" x14ac:dyDescent="0.25">
      <c r="A1134" s="2">
        <f t="shared" si="84"/>
        <v>1133</v>
      </c>
      <c r="B1134" s="81" t="s">
        <v>1091</v>
      </c>
      <c r="C1134" t="s">
        <v>315</v>
      </c>
      <c r="D1134" s="1" t="s">
        <v>144</v>
      </c>
      <c r="E1134" s="166">
        <v>46022</v>
      </c>
      <c r="F1134" s="166"/>
      <c r="G1134" t="s">
        <v>1076</v>
      </c>
      <c r="H1134" t="s">
        <v>1076</v>
      </c>
      <c r="I1134" t="str">
        <f t="shared" si="85"/>
        <v>2025: Муниципальное образование "Город Березники" Пермского края: г. Березники, ул. Черняховского, д. 32</v>
      </c>
      <c r="J1134" t="str">
        <f t="shared" si="86"/>
        <v>г. Березники, ул. Черняховского, д. 32: 2025: ХВС</v>
      </c>
      <c r="K1134" s="167" t="s">
        <v>1052</v>
      </c>
      <c r="L1134" s="166" t="s">
        <v>2561</v>
      </c>
      <c r="M1134" t="str">
        <f t="shared" si="87"/>
        <v>г. Березники, ул. Черняховского, д. 32: ХВС</v>
      </c>
      <c r="N1134" s="166" t="e">
        <f>VLOOKUP(M1134,#REF!,2,0)</f>
        <v>#REF!</v>
      </c>
      <c r="O1134" t="e">
        <f t="shared" si="83"/>
        <v>#REF!</v>
      </c>
    </row>
    <row r="1135" spans="1:15" x14ac:dyDescent="0.25">
      <c r="A1135" s="2">
        <f t="shared" si="84"/>
        <v>1134</v>
      </c>
      <c r="B1135" s="81" t="s">
        <v>1091</v>
      </c>
      <c r="C1135" t="s">
        <v>315</v>
      </c>
      <c r="D1135" s="1" t="s">
        <v>149</v>
      </c>
      <c r="E1135" s="166">
        <v>46022</v>
      </c>
      <c r="F1135" s="166"/>
      <c r="G1135" t="s">
        <v>1076</v>
      </c>
      <c r="H1135" t="s">
        <v>1076</v>
      </c>
      <c r="I1135" t="str">
        <f t="shared" si="85"/>
        <v>2025: Муниципальное образование "Город Березники" Пермского края: г. Березники, ул. Черняховского, д. 32</v>
      </c>
      <c r="J1135" t="str">
        <f t="shared" si="86"/>
        <v>г. Березники, ул. Черняховского, д. 32: 2025: ГВС</v>
      </c>
      <c r="K1135" s="167" t="s">
        <v>1052</v>
      </c>
      <c r="L1135" s="166" t="s">
        <v>2561</v>
      </c>
      <c r="M1135" t="str">
        <f t="shared" si="87"/>
        <v>г. Березники, ул. Черняховского, д. 32: ГВС</v>
      </c>
      <c r="N1135" s="166" t="e">
        <f>VLOOKUP(M1135,#REF!,2,0)</f>
        <v>#REF!</v>
      </c>
      <c r="O1135" t="e">
        <f t="shared" si="83"/>
        <v>#REF!</v>
      </c>
    </row>
    <row r="1136" spans="1:15" x14ac:dyDescent="0.25">
      <c r="A1136" s="2">
        <f t="shared" si="84"/>
        <v>1135</v>
      </c>
      <c r="B1136" s="81" t="s">
        <v>1091</v>
      </c>
      <c r="C1136" t="s">
        <v>315</v>
      </c>
      <c r="D1136" s="1" t="s">
        <v>159</v>
      </c>
      <c r="E1136" s="166">
        <v>46022</v>
      </c>
      <c r="F1136" s="166"/>
      <c r="G1136" t="s">
        <v>1076</v>
      </c>
      <c r="H1136" t="s">
        <v>1076</v>
      </c>
      <c r="I1136" t="str">
        <f t="shared" si="85"/>
        <v>2025: Муниципальное образование "Город Березники" Пермского края: г. Березники, ул. Черняховского, д. 32</v>
      </c>
      <c r="J1136" t="str">
        <f t="shared" si="86"/>
        <v>г. Березники, ул. Черняховского, д. 32: 2025: ВОД</v>
      </c>
      <c r="K1136" s="167" t="s">
        <v>1052</v>
      </c>
      <c r="L1136" s="166" t="s">
        <v>2561</v>
      </c>
      <c r="M1136" t="str">
        <f t="shared" si="87"/>
        <v>г. Березники, ул. Черняховского, д. 32: ВОД</v>
      </c>
      <c r="N1136" s="166" t="e">
        <f>VLOOKUP(M1136,#REF!,2,0)</f>
        <v>#REF!</v>
      </c>
      <c r="O1136" t="e">
        <f t="shared" si="83"/>
        <v>#REF!</v>
      </c>
    </row>
    <row r="1137" spans="1:15" x14ac:dyDescent="0.25">
      <c r="A1137" s="2">
        <f t="shared" si="84"/>
        <v>1136</v>
      </c>
      <c r="B1137" s="81" t="s">
        <v>1091</v>
      </c>
      <c r="C1137" t="s">
        <v>316</v>
      </c>
      <c r="D1137" s="1" t="s">
        <v>63</v>
      </c>
      <c r="E1137" s="166">
        <v>46022</v>
      </c>
      <c r="F1137" s="166"/>
      <c r="G1137" t="s">
        <v>1076</v>
      </c>
      <c r="H1137" t="s">
        <v>1076</v>
      </c>
      <c r="I1137" t="str">
        <f t="shared" si="85"/>
        <v>2025: Муниципальное образование "Город Березники" Пермского края: г. Березники, ул. Черняховского, д. 45</v>
      </c>
      <c r="J1137" t="str">
        <f t="shared" si="86"/>
        <v>г. Березники, ул. Черняховского, д. 45: 2025: ЭЛ</v>
      </c>
      <c r="K1137" s="167" t="s">
        <v>1052</v>
      </c>
      <c r="L1137" s="166" t="s">
        <v>2561</v>
      </c>
      <c r="M1137" t="str">
        <f t="shared" si="87"/>
        <v>г. Березники, ул. Черняховского, д. 45: ЭЛ</v>
      </c>
      <c r="N1137" s="166" t="e">
        <f>VLOOKUP(M1137,#REF!,2,0)</f>
        <v>#REF!</v>
      </c>
      <c r="O1137" t="e">
        <f t="shared" si="83"/>
        <v>#REF!</v>
      </c>
    </row>
    <row r="1138" spans="1:15" x14ac:dyDescent="0.25">
      <c r="A1138" s="2">
        <f t="shared" si="84"/>
        <v>1137</v>
      </c>
      <c r="B1138" s="81" t="s">
        <v>1091</v>
      </c>
      <c r="C1138" t="s">
        <v>316</v>
      </c>
      <c r="D1138" s="1" t="s">
        <v>117</v>
      </c>
      <c r="E1138" s="166">
        <v>46022</v>
      </c>
      <c r="F1138" s="166"/>
      <c r="G1138" t="s">
        <v>1076</v>
      </c>
      <c r="H1138" t="s">
        <v>1076</v>
      </c>
      <c r="I1138" t="str">
        <f t="shared" si="85"/>
        <v>2025: Муниципальное образование "Город Березники" Пермского края: г. Березники, ул. Черняховского, д. 45</v>
      </c>
      <c r="J1138" t="str">
        <f t="shared" si="86"/>
        <v>г. Березники, ул. Черняховского, д. 45: 2025: ТЕП</v>
      </c>
      <c r="K1138" s="167" t="s">
        <v>1052</v>
      </c>
      <c r="L1138" s="166" t="s">
        <v>2561</v>
      </c>
      <c r="M1138" t="str">
        <f t="shared" si="87"/>
        <v>г. Березники, ул. Черняховского, д. 45: ТЕП</v>
      </c>
      <c r="N1138" s="166" t="e">
        <f>VLOOKUP(M1138,#REF!,2,0)</f>
        <v>#REF!</v>
      </c>
      <c r="O1138" t="e">
        <f t="shared" si="83"/>
        <v>#REF!</v>
      </c>
    </row>
    <row r="1139" spans="1:15" x14ac:dyDescent="0.25">
      <c r="A1139" s="2">
        <f t="shared" si="84"/>
        <v>1138</v>
      </c>
      <c r="B1139" s="81" t="s">
        <v>1091</v>
      </c>
      <c r="C1139" t="s">
        <v>316</v>
      </c>
      <c r="D1139" s="1" t="s">
        <v>144</v>
      </c>
      <c r="E1139" s="166">
        <v>46022</v>
      </c>
      <c r="F1139" s="166"/>
      <c r="G1139" t="s">
        <v>1076</v>
      </c>
      <c r="H1139" t="s">
        <v>1076</v>
      </c>
      <c r="I1139" t="str">
        <f t="shared" si="85"/>
        <v>2025: Муниципальное образование "Город Березники" Пермского края: г. Березники, ул. Черняховского, д. 45</v>
      </c>
      <c r="J1139" t="str">
        <f t="shared" si="86"/>
        <v>г. Березники, ул. Черняховского, д. 45: 2025: ХВС</v>
      </c>
      <c r="K1139" s="167" t="s">
        <v>1052</v>
      </c>
      <c r="L1139" s="166" t="s">
        <v>2561</v>
      </c>
      <c r="M1139" t="str">
        <f t="shared" si="87"/>
        <v>г. Березники, ул. Черняховского, д. 45: ХВС</v>
      </c>
      <c r="N1139" s="166" t="e">
        <f>VLOOKUP(M1139,#REF!,2,0)</f>
        <v>#REF!</v>
      </c>
      <c r="O1139" t="e">
        <f t="shared" si="83"/>
        <v>#REF!</v>
      </c>
    </row>
    <row r="1140" spans="1:15" x14ac:dyDescent="0.25">
      <c r="A1140" s="2">
        <f t="shared" si="84"/>
        <v>1139</v>
      </c>
      <c r="B1140" s="81" t="s">
        <v>1091</v>
      </c>
      <c r="C1140" t="s">
        <v>316</v>
      </c>
      <c r="D1140" s="1" t="s">
        <v>149</v>
      </c>
      <c r="E1140" s="166">
        <v>46022</v>
      </c>
      <c r="F1140" s="166"/>
      <c r="G1140" t="s">
        <v>1076</v>
      </c>
      <c r="H1140" t="s">
        <v>1076</v>
      </c>
      <c r="I1140" t="str">
        <f t="shared" si="85"/>
        <v>2025: Муниципальное образование "Город Березники" Пермского края: г. Березники, ул. Черняховского, д. 45</v>
      </c>
      <c r="J1140" t="str">
        <f t="shared" si="86"/>
        <v>г. Березники, ул. Черняховского, д. 45: 2025: ГВС</v>
      </c>
      <c r="K1140" s="167" t="s">
        <v>1052</v>
      </c>
      <c r="L1140" s="166" t="s">
        <v>2561</v>
      </c>
      <c r="M1140" t="str">
        <f t="shared" si="87"/>
        <v>г. Березники, ул. Черняховского, д. 45: ГВС</v>
      </c>
      <c r="N1140" s="166" t="e">
        <f>VLOOKUP(M1140,#REF!,2,0)</f>
        <v>#REF!</v>
      </c>
      <c r="O1140" t="e">
        <f t="shared" si="83"/>
        <v>#REF!</v>
      </c>
    </row>
    <row r="1141" spans="1:15" x14ac:dyDescent="0.25">
      <c r="A1141" s="2">
        <f t="shared" si="84"/>
        <v>1140</v>
      </c>
      <c r="B1141" s="81" t="s">
        <v>1091</v>
      </c>
      <c r="C1141" t="s">
        <v>316</v>
      </c>
      <c r="D1141" s="1" t="s">
        <v>159</v>
      </c>
      <c r="E1141" s="166">
        <v>46022</v>
      </c>
      <c r="F1141" s="166"/>
      <c r="G1141" t="s">
        <v>1076</v>
      </c>
      <c r="H1141" t="s">
        <v>1076</v>
      </c>
      <c r="I1141" t="str">
        <f t="shared" si="85"/>
        <v>2025: Муниципальное образование "Город Березники" Пермского края: г. Березники, ул. Черняховского, д. 45</v>
      </c>
      <c r="J1141" t="str">
        <f t="shared" si="86"/>
        <v>г. Березники, ул. Черняховского, д. 45: 2025: ВОД</v>
      </c>
      <c r="K1141" s="167" t="s">
        <v>1052</v>
      </c>
      <c r="L1141" s="166" t="s">
        <v>2561</v>
      </c>
      <c r="M1141" t="str">
        <f t="shared" si="87"/>
        <v>г. Березники, ул. Черняховского, д. 45: ВОД</v>
      </c>
      <c r="N1141" s="166" t="e">
        <f>VLOOKUP(M1141,#REF!,2,0)</f>
        <v>#REF!</v>
      </c>
      <c r="O1141" t="e">
        <f t="shared" si="83"/>
        <v>#REF!</v>
      </c>
    </row>
    <row r="1142" spans="1:15" x14ac:dyDescent="0.25">
      <c r="A1142" s="2">
        <f t="shared" si="84"/>
        <v>1141</v>
      </c>
      <c r="B1142" s="81" t="s">
        <v>1091</v>
      </c>
      <c r="C1142" t="s">
        <v>317</v>
      </c>
      <c r="D1142" s="1" t="s">
        <v>63</v>
      </c>
      <c r="E1142" s="166">
        <v>46022</v>
      </c>
      <c r="F1142" s="166"/>
      <c r="G1142" t="s">
        <v>1076</v>
      </c>
      <c r="H1142" t="s">
        <v>1076</v>
      </c>
      <c r="I1142" t="str">
        <f t="shared" si="85"/>
        <v>2025: Муниципальное образование "Город Березники" Пермского края: г. Березники, ул. Черняховского, д. 51</v>
      </c>
      <c r="J1142" t="str">
        <f t="shared" si="86"/>
        <v>г. Березники, ул. Черняховского, д. 51: 2025: ЭЛ</v>
      </c>
      <c r="K1142" s="167" t="s">
        <v>1052</v>
      </c>
      <c r="L1142" s="166" t="s">
        <v>2561</v>
      </c>
      <c r="M1142" t="str">
        <f t="shared" si="87"/>
        <v>г. Березники, ул. Черняховского, д. 51: ЭЛ</v>
      </c>
      <c r="N1142" s="166" t="e">
        <f>VLOOKUP(M1142,#REF!,2,0)</f>
        <v>#REF!</v>
      </c>
      <c r="O1142" t="e">
        <f t="shared" si="83"/>
        <v>#REF!</v>
      </c>
    </row>
    <row r="1143" spans="1:15" x14ac:dyDescent="0.25">
      <c r="A1143" s="2">
        <f t="shared" si="84"/>
        <v>1142</v>
      </c>
      <c r="B1143" s="81" t="s">
        <v>1091</v>
      </c>
      <c r="C1143" t="s">
        <v>375</v>
      </c>
      <c r="D1143" s="1" t="s">
        <v>117</v>
      </c>
      <c r="E1143" s="166">
        <v>46022</v>
      </c>
      <c r="F1143" s="166"/>
      <c r="G1143" t="s">
        <v>1076</v>
      </c>
      <c r="H1143" t="s">
        <v>1076</v>
      </c>
      <c r="I1143" t="str">
        <f t="shared" si="85"/>
        <v>2025: Муниципальное образование "Город Березники" Пермского края: г. Березники, ул. Юбилейная, д. 40</v>
      </c>
      <c r="J1143" t="str">
        <f t="shared" si="86"/>
        <v>г. Березники, ул. Юбилейная, д. 40: 2025: ТЕП</v>
      </c>
      <c r="K1143" s="167" t="s">
        <v>1051</v>
      </c>
      <c r="L1143" s="166" t="s">
        <v>2561</v>
      </c>
      <c r="M1143" t="str">
        <f t="shared" si="87"/>
        <v>г. Березники, ул. Юбилейная, д. 40: ТЕП</v>
      </c>
      <c r="N1143" s="166" t="e">
        <f>VLOOKUP(M1143,#REF!,2,0)</f>
        <v>#REF!</v>
      </c>
      <c r="O1143" t="e">
        <f t="shared" si="83"/>
        <v>#REF!</v>
      </c>
    </row>
    <row r="1144" spans="1:15" x14ac:dyDescent="0.25">
      <c r="A1144" s="2">
        <f t="shared" si="84"/>
        <v>1143</v>
      </c>
      <c r="B1144" s="81" t="s">
        <v>1091</v>
      </c>
      <c r="C1144" t="s">
        <v>318</v>
      </c>
      <c r="D1144" s="1" t="s">
        <v>63</v>
      </c>
      <c r="E1144" s="166">
        <v>46022</v>
      </c>
      <c r="F1144" s="166"/>
      <c r="G1144" t="s">
        <v>1076</v>
      </c>
      <c r="H1144" t="s">
        <v>1076</v>
      </c>
      <c r="I1144" t="str">
        <f t="shared" si="85"/>
        <v>2025: Муниципальное образование "Город Березники" Пермского края: г. Усолье, ул. Советская, д. 9</v>
      </c>
      <c r="J1144" t="str">
        <f t="shared" si="86"/>
        <v>г. Усолье, ул. Советская, д. 9: 2025: ЭЛ</v>
      </c>
      <c r="K1144" s="167" t="s">
        <v>1051</v>
      </c>
      <c r="L1144" s="166" t="s">
        <v>2561</v>
      </c>
      <c r="M1144" t="str">
        <f t="shared" si="87"/>
        <v>г. Усолье, ул. Советская, д. 9: ЭЛ</v>
      </c>
      <c r="N1144" s="166" t="e">
        <f>VLOOKUP(M1144,#REF!,2,0)</f>
        <v>#REF!</v>
      </c>
      <c r="O1144" t="e">
        <f t="shared" si="83"/>
        <v>#REF!</v>
      </c>
    </row>
    <row r="1145" spans="1:15" x14ac:dyDescent="0.25">
      <c r="A1145" s="2">
        <f t="shared" si="84"/>
        <v>1144</v>
      </c>
      <c r="B1145" s="81" t="s">
        <v>1091</v>
      </c>
      <c r="C1145" t="s">
        <v>318</v>
      </c>
      <c r="D1145" s="1" t="s">
        <v>117</v>
      </c>
      <c r="E1145" s="166">
        <v>46022</v>
      </c>
      <c r="F1145" s="166"/>
      <c r="G1145" t="s">
        <v>1076</v>
      </c>
      <c r="H1145" t="s">
        <v>1076</v>
      </c>
      <c r="I1145" t="str">
        <f t="shared" si="85"/>
        <v>2025: Муниципальное образование "Город Березники" Пермского края: г. Усолье, ул. Советская, д. 9</v>
      </c>
      <c r="J1145" t="str">
        <f t="shared" si="86"/>
        <v>г. Усолье, ул. Советская, д. 9: 2025: ТЕП</v>
      </c>
      <c r="K1145" s="167" t="s">
        <v>1051</v>
      </c>
      <c r="L1145" s="166" t="s">
        <v>2561</v>
      </c>
      <c r="M1145" t="str">
        <f t="shared" si="87"/>
        <v>г. Усолье, ул. Советская, д. 9: ТЕП</v>
      </c>
      <c r="N1145" s="166" t="e">
        <f>VLOOKUP(M1145,#REF!,2,0)</f>
        <v>#REF!</v>
      </c>
      <c r="O1145" t="e">
        <f t="shared" si="83"/>
        <v>#REF!</v>
      </c>
    </row>
    <row r="1146" spans="1:15" x14ac:dyDescent="0.25">
      <c r="A1146" s="2">
        <f t="shared" si="84"/>
        <v>1145</v>
      </c>
      <c r="B1146" s="81" t="s">
        <v>1091</v>
      </c>
      <c r="C1146" t="s">
        <v>318</v>
      </c>
      <c r="D1146" s="1" t="s">
        <v>144</v>
      </c>
      <c r="E1146" s="166">
        <v>46022</v>
      </c>
      <c r="F1146" s="166"/>
      <c r="G1146" t="s">
        <v>1076</v>
      </c>
      <c r="H1146" t="s">
        <v>1076</v>
      </c>
      <c r="I1146" t="str">
        <f t="shared" si="85"/>
        <v>2025: Муниципальное образование "Город Березники" Пермского края: г. Усолье, ул. Советская, д. 9</v>
      </c>
      <c r="J1146" t="str">
        <f t="shared" si="86"/>
        <v>г. Усолье, ул. Советская, д. 9: 2025: ХВС</v>
      </c>
      <c r="K1146" s="167" t="s">
        <v>1051</v>
      </c>
      <c r="L1146" s="166" t="s">
        <v>2561</v>
      </c>
      <c r="M1146" t="str">
        <f t="shared" si="87"/>
        <v>г. Усолье, ул. Советская, д. 9: ХВС</v>
      </c>
      <c r="N1146" s="166" t="e">
        <f>VLOOKUP(M1146,#REF!,2,0)</f>
        <v>#REF!</v>
      </c>
      <c r="O1146" t="e">
        <f t="shared" si="83"/>
        <v>#REF!</v>
      </c>
    </row>
    <row r="1147" spans="1:15" x14ac:dyDescent="0.25">
      <c r="A1147" s="2">
        <f t="shared" si="84"/>
        <v>1146</v>
      </c>
      <c r="B1147" s="81" t="s">
        <v>1091</v>
      </c>
      <c r="C1147" t="s">
        <v>318</v>
      </c>
      <c r="D1147" s="1" t="s">
        <v>159</v>
      </c>
      <c r="E1147" s="166">
        <v>46022</v>
      </c>
      <c r="F1147" s="166"/>
      <c r="G1147" t="s">
        <v>1076</v>
      </c>
      <c r="H1147" t="s">
        <v>1076</v>
      </c>
      <c r="I1147" t="str">
        <f t="shared" si="85"/>
        <v>2025: Муниципальное образование "Город Березники" Пермского края: г. Усолье, ул. Советская, д. 9</v>
      </c>
      <c r="J1147" t="str">
        <f t="shared" si="86"/>
        <v>г. Усолье, ул. Советская, д. 9: 2025: ВОД</v>
      </c>
      <c r="K1147" s="167" t="s">
        <v>1051</v>
      </c>
      <c r="L1147" s="166" t="s">
        <v>2561</v>
      </c>
      <c r="M1147" t="str">
        <f t="shared" si="87"/>
        <v>г. Усолье, ул. Советская, д. 9: ВОД</v>
      </c>
      <c r="N1147" s="166" t="e">
        <f>VLOOKUP(M1147,#REF!,2,0)</f>
        <v>#REF!</v>
      </c>
      <c r="O1147" t="e">
        <f t="shared" ref="O1147:O1210" si="88">E1147=N1147</f>
        <v>#REF!</v>
      </c>
    </row>
    <row r="1148" spans="1:15" x14ac:dyDescent="0.25">
      <c r="A1148" s="2">
        <f t="shared" si="84"/>
        <v>1147</v>
      </c>
      <c r="B1148" s="81" t="s">
        <v>1092</v>
      </c>
      <c r="C1148" t="s">
        <v>419</v>
      </c>
      <c r="D1148" s="1" t="s">
        <v>134</v>
      </c>
      <c r="E1148" s="166">
        <v>46022</v>
      </c>
      <c r="F1148" s="166"/>
      <c r="G1148" t="s">
        <v>1076</v>
      </c>
      <c r="H1148" t="s">
        <v>1076</v>
      </c>
      <c r="I1148" t="str">
        <f t="shared" si="85"/>
        <v>2025: Нытвенский городской округ Пермского края: г. Нытва, пр-т Ленина, д. 13</v>
      </c>
      <c r="J1148" t="str">
        <f t="shared" si="86"/>
        <v>г. Нытва, пр-т Ленина, д. 13: 2025: ГАЗ</v>
      </c>
      <c r="K1148" s="167" t="s">
        <v>1052</v>
      </c>
      <c r="L1148" s="166" t="s">
        <v>2561</v>
      </c>
      <c r="M1148" t="str">
        <f t="shared" si="87"/>
        <v>г. Нытва, пр-т Ленина, д. 13: ГАЗ</v>
      </c>
      <c r="N1148" s="166" t="e">
        <f>VLOOKUP(M1148,#REF!,2,0)</f>
        <v>#REF!</v>
      </c>
      <c r="O1148" t="e">
        <f t="shared" si="88"/>
        <v>#REF!</v>
      </c>
    </row>
    <row r="1149" spans="1:15" x14ac:dyDescent="0.25">
      <c r="A1149" s="2">
        <f t="shared" si="84"/>
        <v>1148</v>
      </c>
      <c r="B1149" s="81" t="s">
        <v>1092</v>
      </c>
      <c r="C1149" t="s">
        <v>420</v>
      </c>
      <c r="D1149" s="1" t="s">
        <v>134</v>
      </c>
      <c r="E1149" s="166">
        <v>46022</v>
      </c>
      <c r="F1149" s="166"/>
      <c r="G1149" t="s">
        <v>1076</v>
      </c>
      <c r="H1149" t="s">
        <v>1076</v>
      </c>
      <c r="I1149" t="str">
        <f t="shared" si="85"/>
        <v>2025: Нытвенский городской округ Пермского края: г. Нытва, пр-т Ленина, д. 17</v>
      </c>
      <c r="J1149" t="str">
        <f t="shared" si="86"/>
        <v>г. Нытва, пр-т Ленина, д. 17: 2025: ГАЗ</v>
      </c>
      <c r="K1149" s="167" t="s">
        <v>1052</v>
      </c>
      <c r="L1149" s="166" t="s">
        <v>2561</v>
      </c>
      <c r="M1149" t="str">
        <f t="shared" si="87"/>
        <v>г. Нытва, пр-т Ленина, д. 17: ГАЗ</v>
      </c>
      <c r="N1149" s="166" t="e">
        <f>VLOOKUP(M1149,#REF!,2,0)</f>
        <v>#REF!</v>
      </c>
      <c r="O1149" t="e">
        <f t="shared" si="88"/>
        <v>#REF!</v>
      </c>
    </row>
    <row r="1150" spans="1:15" x14ac:dyDescent="0.25">
      <c r="A1150" s="2">
        <f t="shared" si="84"/>
        <v>1149</v>
      </c>
      <c r="B1150" s="81" t="s">
        <v>1092</v>
      </c>
      <c r="C1150" t="s">
        <v>420</v>
      </c>
      <c r="D1150" s="1" t="s">
        <v>301</v>
      </c>
      <c r="E1150" s="166">
        <v>46022</v>
      </c>
      <c r="F1150" s="166">
        <v>46022</v>
      </c>
      <c r="G1150" t="s">
        <v>1076</v>
      </c>
      <c r="H1150" t="s">
        <v>1076</v>
      </c>
      <c r="I1150" t="str">
        <f t="shared" si="85"/>
        <v>2025: Нытвенский городской округ Пермского края: г. Нытва, пр-т Ленина, д. 17</v>
      </c>
      <c r="J1150" t="str">
        <f t="shared" si="86"/>
        <v>г. Нытва, пр-т Ленина, д. 17: 2025: УП (ГВС)</v>
      </c>
      <c r="K1150" s="167" t="s">
        <v>1052</v>
      </c>
      <c r="L1150" s="166" t="s">
        <v>2561</v>
      </c>
      <c r="M1150" t="str">
        <f t="shared" si="87"/>
        <v>г. Нытва, пр-т Ленина, д. 17: УП (ГВС)</v>
      </c>
      <c r="N1150" s="166" t="e">
        <f>VLOOKUP(M1150,#REF!,2,0)</f>
        <v>#REF!</v>
      </c>
      <c r="O1150" t="e">
        <f t="shared" si="88"/>
        <v>#REF!</v>
      </c>
    </row>
    <row r="1151" spans="1:15" x14ac:dyDescent="0.25">
      <c r="A1151" s="2">
        <f t="shared" si="84"/>
        <v>1150</v>
      </c>
      <c r="B1151" s="81" t="s">
        <v>1092</v>
      </c>
      <c r="C1151" t="s">
        <v>136</v>
      </c>
      <c r="D1151" s="1" t="s">
        <v>144</v>
      </c>
      <c r="E1151" s="166">
        <v>46022</v>
      </c>
      <c r="F1151" s="166"/>
      <c r="G1151" t="s">
        <v>1076</v>
      </c>
      <c r="H1151" t="s">
        <v>1076</v>
      </c>
      <c r="I1151" t="str">
        <f t="shared" si="85"/>
        <v>2025: Нытвенский городской округ Пермского края: г. Нытва, ул. Карла Либкнехта, д. 11</v>
      </c>
      <c r="J1151" t="str">
        <f t="shared" si="86"/>
        <v>г. Нытва, ул. Карла Либкнехта, д. 11: 2025: ХВС</v>
      </c>
      <c r="K1151" s="167" t="s">
        <v>1051</v>
      </c>
      <c r="L1151" s="166" t="s">
        <v>2561</v>
      </c>
      <c r="M1151" t="str">
        <f t="shared" si="87"/>
        <v>г. Нытва, ул. Карла Либкнехта, д. 11: ХВС</v>
      </c>
      <c r="N1151" s="166" t="e">
        <f>VLOOKUP(M1151,#REF!,2,0)</f>
        <v>#REF!</v>
      </c>
      <c r="O1151" t="e">
        <f t="shared" si="88"/>
        <v>#REF!</v>
      </c>
    </row>
    <row r="1152" spans="1:15" x14ac:dyDescent="0.25">
      <c r="A1152" s="2">
        <f t="shared" si="84"/>
        <v>1151</v>
      </c>
      <c r="B1152" s="81" t="s">
        <v>1092</v>
      </c>
      <c r="C1152" t="s">
        <v>136</v>
      </c>
      <c r="D1152" s="1" t="s">
        <v>149</v>
      </c>
      <c r="E1152" s="166">
        <v>46022</v>
      </c>
      <c r="F1152" s="166"/>
      <c r="G1152" t="s">
        <v>1076</v>
      </c>
      <c r="H1152" t="s">
        <v>1076</v>
      </c>
      <c r="I1152" t="str">
        <f t="shared" si="85"/>
        <v>2025: Нытвенский городской округ Пермского края: г. Нытва, ул. Карла Либкнехта, д. 11</v>
      </c>
      <c r="J1152" t="str">
        <f t="shared" si="86"/>
        <v>г. Нытва, ул. Карла Либкнехта, д. 11: 2025: ГВС</v>
      </c>
      <c r="K1152" s="167" t="s">
        <v>1051</v>
      </c>
      <c r="L1152" s="166" t="s">
        <v>2561</v>
      </c>
      <c r="M1152" t="str">
        <f t="shared" si="87"/>
        <v>г. Нытва, ул. Карла Либкнехта, д. 11: ГВС</v>
      </c>
      <c r="N1152" s="166" t="e">
        <f>VLOOKUP(M1152,#REF!,2,0)</f>
        <v>#REF!</v>
      </c>
      <c r="O1152" t="e">
        <f t="shared" si="88"/>
        <v>#REF!</v>
      </c>
    </row>
    <row r="1153" spans="1:15" x14ac:dyDescent="0.25">
      <c r="A1153" s="2">
        <f t="shared" si="84"/>
        <v>1152</v>
      </c>
      <c r="B1153" s="81" t="s">
        <v>1092</v>
      </c>
      <c r="C1153" t="s">
        <v>136</v>
      </c>
      <c r="D1153" s="1" t="s">
        <v>159</v>
      </c>
      <c r="E1153" s="166">
        <v>46022</v>
      </c>
      <c r="F1153" s="166"/>
      <c r="G1153" t="s">
        <v>1076</v>
      </c>
      <c r="H1153" t="s">
        <v>1076</v>
      </c>
      <c r="I1153" t="str">
        <f t="shared" si="85"/>
        <v>2025: Нытвенский городской округ Пермского края: г. Нытва, ул. Карла Либкнехта, д. 11</v>
      </c>
      <c r="J1153" t="str">
        <f t="shared" si="86"/>
        <v>г. Нытва, ул. Карла Либкнехта, д. 11: 2025: ВОД</v>
      </c>
      <c r="K1153" s="167" t="s">
        <v>1051</v>
      </c>
      <c r="L1153" s="166" t="s">
        <v>2561</v>
      </c>
      <c r="M1153" t="str">
        <f t="shared" si="87"/>
        <v>г. Нытва, ул. Карла Либкнехта, д. 11: ВОД</v>
      </c>
      <c r="N1153" s="166" t="e">
        <f>VLOOKUP(M1153,#REF!,2,0)</f>
        <v>#REF!</v>
      </c>
      <c r="O1153" t="e">
        <f t="shared" si="88"/>
        <v>#REF!</v>
      </c>
    </row>
    <row r="1154" spans="1:15" x14ac:dyDescent="0.25">
      <c r="A1154" s="2">
        <f t="shared" ref="A1154:A1217" si="89">ROW()-1</f>
        <v>1153</v>
      </c>
      <c r="B1154" s="81" t="s">
        <v>1092</v>
      </c>
      <c r="C1154" t="s">
        <v>136</v>
      </c>
      <c r="D1154" s="1" t="s">
        <v>248</v>
      </c>
      <c r="E1154" s="166">
        <v>46022</v>
      </c>
      <c r="F1154" s="166"/>
      <c r="G1154" t="s">
        <v>1076</v>
      </c>
      <c r="H1154" t="s">
        <v>1076</v>
      </c>
      <c r="I1154" t="str">
        <f t="shared" ref="I1154:I1217" si="90">IF(ISBLANK(E1154),"",CONCATENATE(YEAR(E1154),": ",B1154,": ",C1154,))</f>
        <v>2025: Нытвенский городской округ Пермского края: г. Нытва, ул. Карла Либкнехта, д. 11</v>
      </c>
      <c r="J1154" t="str">
        <f t="shared" ref="J1154:J1217" si="91">IF(ISBLANK(E1154),"",CONCATENATE(C1154,": ",YEAR(E1154),": ",D1154))</f>
        <v>г. Нытва, ул. Карла Либкнехта, д. 11: 2025: РК</v>
      </c>
      <c r="K1154" s="167" t="s">
        <v>1051</v>
      </c>
      <c r="L1154" s="166" t="s">
        <v>2561</v>
      </c>
      <c r="M1154" t="str">
        <f t="shared" ref="M1154:M1217" si="92">IF(ISBLANK(D1154),"",CONCATENATE(C1154,": ",D1154))</f>
        <v>г. Нытва, ул. Карла Либкнехта, д. 11: РК</v>
      </c>
      <c r="N1154" s="166" t="e">
        <f>VLOOKUP(M1154,#REF!,2,0)</f>
        <v>#REF!</v>
      </c>
      <c r="O1154" t="e">
        <f t="shared" si="88"/>
        <v>#REF!</v>
      </c>
    </row>
    <row r="1155" spans="1:15" x14ac:dyDescent="0.25">
      <c r="A1155" s="2">
        <f t="shared" si="89"/>
        <v>1154</v>
      </c>
      <c r="B1155" s="81" t="s">
        <v>1092</v>
      </c>
      <c r="C1155" t="s">
        <v>434</v>
      </c>
      <c r="D1155" s="1" t="s">
        <v>149</v>
      </c>
      <c r="E1155" s="166">
        <v>46022</v>
      </c>
      <c r="F1155" s="166"/>
      <c r="G1155" t="s">
        <v>1076</v>
      </c>
      <c r="H1155" t="s">
        <v>1076</v>
      </c>
      <c r="I1155" t="str">
        <f t="shared" si="90"/>
        <v>2025: Нытвенский городской округ Пермского края: г. Нытва, ул. Карла Либкнехта, д. 13</v>
      </c>
      <c r="J1155" t="str">
        <f t="shared" si="91"/>
        <v>г. Нытва, ул. Карла Либкнехта, д. 13: 2025: ГВС</v>
      </c>
      <c r="K1155" s="167" t="s">
        <v>1051</v>
      </c>
      <c r="L1155" s="166" t="s">
        <v>2561</v>
      </c>
      <c r="M1155" t="str">
        <f t="shared" si="92"/>
        <v>г. Нытва, ул. Карла Либкнехта, д. 13: ГВС</v>
      </c>
      <c r="N1155" s="166" t="e">
        <f>VLOOKUP(M1155,#REF!,2,0)</f>
        <v>#REF!</v>
      </c>
      <c r="O1155" t="e">
        <f t="shared" si="88"/>
        <v>#REF!</v>
      </c>
    </row>
    <row r="1156" spans="1:15" x14ac:dyDescent="0.25">
      <c r="A1156" s="2">
        <f t="shared" si="89"/>
        <v>1155</v>
      </c>
      <c r="B1156" s="81" t="s">
        <v>1092</v>
      </c>
      <c r="C1156" t="s">
        <v>434</v>
      </c>
      <c r="D1156" s="1" t="s">
        <v>159</v>
      </c>
      <c r="E1156" s="166">
        <v>46022</v>
      </c>
      <c r="F1156" s="166"/>
      <c r="G1156" t="s">
        <v>1076</v>
      </c>
      <c r="H1156" t="s">
        <v>1076</v>
      </c>
      <c r="I1156" t="str">
        <f t="shared" si="90"/>
        <v>2025: Нытвенский городской округ Пермского края: г. Нытва, ул. Карла Либкнехта, д. 13</v>
      </c>
      <c r="J1156" t="str">
        <f t="shared" si="91"/>
        <v>г. Нытва, ул. Карла Либкнехта, д. 13: 2025: ВОД</v>
      </c>
      <c r="K1156" s="167" t="s">
        <v>1051</v>
      </c>
      <c r="L1156" s="166" t="s">
        <v>2561</v>
      </c>
      <c r="M1156" t="str">
        <f t="shared" si="92"/>
        <v>г. Нытва, ул. Карла Либкнехта, д. 13: ВОД</v>
      </c>
      <c r="N1156" s="166" t="e">
        <f>VLOOKUP(M1156,#REF!,2,0)</f>
        <v>#REF!</v>
      </c>
      <c r="O1156" t="e">
        <f t="shared" si="88"/>
        <v>#REF!</v>
      </c>
    </row>
    <row r="1157" spans="1:15" x14ac:dyDescent="0.25">
      <c r="A1157" s="2">
        <f t="shared" si="89"/>
        <v>1156</v>
      </c>
      <c r="B1157" s="81" t="s">
        <v>1092</v>
      </c>
      <c r="C1157" t="s">
        <v>434</v>
      </c>
      <c r="D1157" s="1" t="s">
        <v>248</v>
      </c>
      <c r="E1157" s="166">
        <v>46022</v>
      </c>
      <c r="F1157" s="166"/>
      <c r="G1157" t="s">
        <v>1076</v>
      </c>
      <c r="H1157" t="s">
        <v>1076</v>
      </c>
      <c r="I1157" t="str">
        <f t="shared" si="90"/>
        <v>2025: Нытвенский городской округ Пермского края: г. Нытва, ул. Карла Либкнехта, д. 13</v>
      </c>
      <c r="J1157" t="str">
        <f t="shared" si="91"/>
        <v>г. Нытва, ул. Карла Либкнехта, д. 13: 2025: РК</v>
      </c>
      <c r="K1157" s="167" t="s">
        <v>1051</v>
      </c>
      <c r="L1157" s="166" t="s">
        <v>2561</v>
      </c>
      <c r="M1157" t="str">
        <f t="shared" si="92"/>
        <v>г. Нытва, ул. Карла Либкнехта, д. 13: РК</v>
      </c>
      <c r="N1157" s="166" t="e">
        <f>VLOOKUP(M1157,#REF!,2,0)</f>
        <v>#REF!</v>
      </c>
      <c r="O1157" t="e">
        <f t="shared" si="88"/>
        <v>#REF!</v>
      </c>
    </row>
    <row r="1158" spans="1:15" x14ac:dyDescent="0.25">
      <c r="A1158" s="2">
        <f t="shared" si="89"/>
        <v>1157</v>
      </c>
      <c r="B1158" s="81" t="s">
        <v>1092</v>
      </c>
      <c r="C1158" t="s">
        <v>203</v>
      </c>
      <c r="D1158" s="1" t="s">
        <v>248</v>
      </c>
      <c r="E1158" s="166">
        <v>46022</v>
      </c>
      <c r="F1158" s="166"/>
      <c r="G1158" t="s">
        <v>1076</v>
      </c>
      <c r="H1158" t="s">
        <v>1076</v>
      </c>
      <c r="I1158" t="str">
        <f t="shared" si="90"/>
        <v>2025: Нытвенский городской округ Пермского края: г. Нытва, ул. Карла Либкнехта, д. 16</v>
      </c>
      <c r="J1158" t="str">
        <f t="shared" si="91"/>
        <v>г. Нытва, ул. Карла Либкнехта, д. 16: 2025: РК</v>
      </c>
      <c r="K1158" s="167" t="s">
        <v>1051</v>
      </c>
      <c r="L1158" s="166" t="s">
        <v>2561</v>
      </c>
      <c r="M1158" t="str">
        <f t="shared" si="92"/>
        <v>г. Нытва, ул. Карла Либкнехта, д. 16: РК</v>
      </c>
      <c r="N1158" s="166" t="e">
        <f>VLOOKUP(M1158,#REF!,2,0)</f>
        <v>#REF!</v>
      </c>
      <c r="O1158" t="e">
        <f t="shared" si="88"/>
        <v>#REF!</v>
      </c>
    </row>
    <row r="1159" spans="1:15" x14ac:dyDescent="0.25">
      <c r="A1159" s="2">
        <f t="shared" si="89"/>
        <v>1158</v>
      </c>
      <c r="B1159" s="81" t="s">
        <v>1092</v>
      </c>
      <c r="C1159" t="s">
        <v>422</v>
      </c>
      <c r="D1159" s="1" t="s">
        <v>144</v>
      </c>
      <c r="E1159" s="166">
        <v>46022</v>
      </c>
      <c r="F1159" s="166"/>
      <c r="G1159" t="s">
        <v>1076</v>
      </c>
      <c r="H1159" t="s">
        <v>1076</v>
      </c>
      <c r="I1159" t="str">
        <f t="shared" si="90"/>
        <v>2025: Нытвенский городской округ Пермского края: г. Нытва, ул. Карла Либкнехта, д. 21</v>
      </c>
      <c r="J1159" t="str">
        <f t="shared" si="91"/>
        <v>г. Нытва, ул. Карла Либкнехта, д. 21: 2025: ХВС</v>
      </c>
      <c r="K1159" s="167" t="s">
        <v>1051</v>
      </c>
      <c r="L1159" s="166" t="s">
        <v>2561</v>
      </c>
      <c r="M1159" t="str">
        <f t="shared" si="92"/>
        <v>г. Нытва, ул. Карла Либкнехта, д. 21: ХВС</v>
      </c>
      <c r="N1159" s="166" t="e">
        <f>VLOOKUP(M1159,#REF!,2,0)</f>
        <v>#REF!</v>
      </c>
      <c r="O1159" t="e">
        <f t="shared" si="88"/>
        <v>#REF!</v>
      </c>
    </row>
    <row r="1160" spans="1:15" x14ac:dyDescent="0.25">
      <c r="A1160" s="2">
        <f t="shared" si="89"/>
        <v>1159</v>
      </c>
      <c r="B1160" s="81" t="s">
        <v>1092</v>
      </c>
      <c r="C1160" t="s">
        <v>422</v>
      </c>
      <c r="D1160" s="1" t="s">
        <v>159</v>
      </c>
      <c r="E1160" s="166">
        <v>46022</v>
      </c>
      <c r="F1160" s="166"/>
      <c r="G1160" t="s">
        <v>1076</v>
      </c>
      <c r="H1160" t="s">
        <v>1076</v>
      </c>
      <c r="I1160" t="str">
        <f t="shared" si="90"/>
        <v>2025: Нытвенский городской округ Пермского края: г. Нытва, ул. Карла Либкнехта, д. 21</v>
      </c>
      <c r="J1160" t="str">
        <f t="shared" si="91"/>
        <v>г. Нытва, ул. Карла Либкнехта, д. 21: 2025: ВОД</v>
      </c>
      <c r="K1160" s="167" t="s">
        <v>1051</v>
      </c>
      <c r="L1160" s="166" t="s">
        <v>2561</v>
      </c>
      <c r="M1160" t="str">
        <f t="shared" si="92"/>
        <v>г. Нытва, ул. Карла Либкнехта, д. 21: ВОД</v>
      </c>
      <c r="N1160" s="166" t="e">
        <f>VLOOKUP(M1160,#REF!,2,0)</f>
        <v>#REF!</v>
      </c>
      <c r="O1160" t="e">
        <f t="shared" si="88"/>
        <v>#REF!</v>
      </c>
    </row>
    <row r="1161" spans="1:15" x14ac:dyDescent="0.25">
      <c r="A1161" s="2">
        <f t="shared" si="89"/>
        <v>1160</v>
      </c>
      <c r="B1161" s="81" t="s">
        <v>1092</v>
      </c>
      <c r="C1161" t="s">
        <v>422</v>
      </c>
      <c r="D1161" s="1" t="s">
        <v>296</v>
      </c>
      <c r="E1161" s="166">
        <v>46022</v>
      </c>
      <c r="F1161" s="166"/>
      <c r="G1161" t="s">
        <v>1076</v>
      </c>
      <c r="H1161" t="s">
        <v>1076</v>
      </c>
      <c r="I1161" t="str">
        <f t="shared" si="90"/>
        <v>2025: Нытвенский городской округ Пермского края: г. Нытва, ул. Карла Либкнехта, д. 21</v>
      </c>
      <c r="J1161" t="str">
        <f t="shared" si="91"/>
        <v>г. Нытва, ул. Карла Либкнехта, д. 21: 2025: РФ</v>
      </c>
      <c r="K1161" s="167" t="s">
        <v>1051</v>
      </c>
      <c r="L1161" s="166" t="s">
        <v>2561</v>
      </c>
      <c r="M1161" t="str">
        <f t="shared" si="92"/>
        <v>г. Нытва, ул. Карла Либкнехта, д. 21: РФ</v>
      </c>
      <c r="N1161" s="166" t="e">
        <f>VLOOKUP(M1161,#REF!,2,0)</f>
        <v>#REF!</v>
      </c>
      <c r="O1161" t="e">
        <f t="shared" si="88"/>
        <v>#REF!</v>
      </c>
    </row>
    <row r="1162" spans="1:15" x14ac:dyDescent="0.25">
      <c r="A1162" s="2">
        <f t="shared" si="89"/>
        <v>1161</v>
      </c>
      <c r="B1162" s="81" t="s">
        <v>1092</v>
      </c>
      <c r="C1162" t="s">
        <v>204</v>
      </c>
      <c r="D1162" s="1" t="s">
        <v>248</v>
      </c>
      <c r="E1162" s="166">
        <v>46022</v>
      </c>
      <c r="F1162" s="166"/>
      <c r="G1162" t="s">
        <v>1076</v>
      </c>
      <c r="H1162" t="s">
        <v>1076</v>
      </c>
      <c r="I1162" t="str">
        <f t="shared" si="90"/>
        <v>2025: Нытвенский городской округ Пермского края: г. Нытва, ул. Мира, д. 6</v>
      </c>
      <c r="J1162" t="str">
        <f t="shared" si="91"/>
        <v>г. Нытва, ул. Мира, д. 6: 2025: РК</v>
      </c>
      <c r="K1162" s="167" t="s">
        <v>1051</v>
      </c>
      <c r="L1162" s="166" t="s">
        <v>2561</v>
      </c>
      <c r="M1162" t="str">
        <f t="shared" si="92"/>
        <v>г. Нытва, ул. Мира, д. 6: РК</v>
      </c>
      <c r="N1162" s="166" t="e">
        <f>VLOOKUP(M1162,#REF!,2,0)</f>
        <v>#REF!</v>
      </c>
      <c r="O1162" t="e">
        <f t="shared" si="88"/>
        <v>#REF!</v>
      </c>
    </row>
    <row r="1163" spans="1:15" x14ac:dyDescent="0.25">
      <c r="A1163" s="2">
        <f t="shared" si="89"/>
        <v>1162</v>
      </c>
      <c r="B1163" s="81" t="s">
        <v>1092</v>
      </c>
      <c r="C1163" t="s">
        <v>437</v>
      </c>
      <c r="D1163" s="1" t="s">
        <v>159</v>
      </c>
      <c r="E1163" s="166">
        <v>46022</v>
      </c>
      <c r="F1163" s="166"/>
      <c r="G1163" t="s">
        <v>1076</v>
      </c>
      <c r="H1163" t="s">
        <v>1076</v>
      </c>
      <c r="I1163" t="str">
        <f t="shared" si="90"/>
        <v>2025: Нытвенский городской округ Пермского края: г. Нытва, ул. Чапаева, д. 3</v>
      </c>
      <c r="J1163" t="str">
        <f t="shared" si="91"/>
        <v>г. Нытва, ул. Чапаева, д. 3: 2025: ВОД</v>
      </c>
      <c r="K1163" s="167" t="s">
        <v>1051</v>
      </c>
      <c r="L1163" s="166" t="s">
        <v>2561</v>
      </c>
      <c r="M1163" t="str">
        <f t="shared" si="92"/>
        <v>г. Нытва, ул. Чапаева, д. 3: ВОД</v>
      </c>
      <c r="N1163" s="166" t="e">
        <f>VLOOKUP(M1163,#REF!,2,0)</f>
        <v>#REF!</v>
      </c>
      <c r="O1163" t="e">
        <f t="shared" si="88"/>
        <v>#REF!</v>
      </c>
    </row>
    <row r="1164" spans="1:15" x14ac:dyDescent="0.25">
      <c r="A1164" s="2">
        <f t="shared" si="89"/>
        <v>1163</v>
      </c>
      <c r="B1164" s="81" t="s">
        <v>1092</v>
      </c>
      <c r="C1164" t="s">
        <v>335</v>
      </c>
      <c r="D1164" s="1" t="s">
        <v>63</v>
      </c>
      <c r="E1164" s="166">
        <v>46022</v>
      </c>
      <c r="F1164" s="166"/>
      <c r="G1164" t="s">
        <v>1076</v>
      </c>
      <c r="H1164" t="s">
        <v>1076</v>
      </c>
      <c r="I1164" t="str">
        <f t="shared" si="90"/>
        <v>2025: Нытвенский городской округ Пермского края: г. Нытва, ул. Чапаева, д. 5</v>
      </c>
      <c r="J1164" t="str">
        <f t="shared" si="91"/>
        <v>г. Нытва, ул. Чапаева, д. 5: 2025: ЭЛ</v>
      </c>
      <c r="K1164" s="167" t="s">
        <v>1052</v>
      </c>
      <c r="L1164" s="166" t="s">
        <v>2561</v>
      </c>
      <c r="M1164" t="str">
        <f t="shared" si="92"/>
        <v>г. Нытва, ул. Чапаева, д. 5: ЭЛ</v>
      </c>
      <c r="N1164" s="166" t="e">
        <f>VLOOKUP(M1164,#REF!,2,0)</f>
        <v>#REF!</v>
      </c>
      <c r="O1164" t="e">
        <f t="shared" si="88"/>
        <v>#REF!</v>
      </c>
    </row>
    <row r="1165" spans="1:15" x14ac:dyDescent="0.25">
      <c r="A1165" s="2">
        <f t="shared" si="89"/>
        <v>1164</v>
      </c>
      <c r="B1165" s="81" t="s">
        <v>1092</v>
      </c>
      <c r="C1165" t="s">
        <v>335</v>
      </c>
      <c r="D1165" s="1" t="s">
        <v>117</v>
      </c>
      <c r="E1165" s="166">
        <v>46022</v>
      </c>
      <c r="F1165" s="166"/>
      <c r="G1165" t="s">
        <v>1076</v>
      </c>
      <c r="H1165" t="s">
        <v>1076</v>
      </c>
      <c r="I1165" t="str">
        <f t="shared" si="90"/>
        <v>2025: Нытвенский городской округ Пермского края: г. Нытва, ул. Чапаева, д. 5</v>
      </c>
      <c r="J1165" t="str">
        <f t="shared" si="91"/>
        <v>г. Нытва, ул. Чапаева, д. 5: 2025: ТЕП</v>
      </c>
      <c r="K1165" s="167" t="s">
        <v>1052</v>
      </c>
      <c r="L1165" s="166" t="s">
        <v>2561</v>
      </c>
      <c r="M1165" t="str">
        <f t="shared" si="92"/>
        <v>г. Нытва, ул. Чапаева, д. 5: ТЕП</v>
      </c>
      <c r="N1165" s="166" t="e">
        <f>VLOOKUP(M1165,#REF!,2,0)</f>
        <v>#REF!</v>
      </c>
      <c r="O1165" t="e">
        <f t="shared" si="88"/>
        <v>#REF!</v>
      </c>
    </row>
    <row r="1166" spans="1:15" x14ac:dyDescent="0.25">
      <c r="A1166" s="2">
        <f t="shared" si="89"/>
        <v>1165</v>
      </c>
      <c r="B1166" s="81" t="s">
        <v>1092</v>
      </c>
      <c r="C1166" t="s">
        <v>335</v>
      </c>
      <c r="D1166" s="1" t="s">
        <v>144</v>
      </c>
      <c r="E1166" s="166">
        <v>46022</v>
      </c>
      <c r="F1166" s="166"/>
      <c r="G1166" t="s">
        <v>1076</v>
      </c>
      <c r="H1166" t="s">
        <v>1076</v>
      </c>
      <c r="I1166" t="str">
        <f t="shared" si="90"/>
        <v>2025: Нытвенский городской округ Пермского края: г. Нытва, ул. Чапаева, д. 5</v>
      </c>
      <c r="J1166" t="str">
        <f t="shared" si="91"/>
        <v>г. Нытва, ул. Чапаева, д. 5: 2025: ХВС</v>
      </c>
      <c r="K1166" s="167" t="s">
        <v>1052</v>
      </c>
      <c r="L1166" s="166" t="s">
        <v>2561</v>
      </c>
      <c r="M1166" t="str">
        <f t="shared" si="92"/>
        <v>г. Нытва, ул. Чапаева, д. 5: ХВС</v>
      </c>
      <c r="N1166" s="166" t="e">
        <f>VLOOKUP(M1166,#REF!,2,0)</f>
        <v>#REF!</v>
      </c>
      <c r="O1166" t="e">
        <f t="shared" si="88"/>
        <v>#REF!</v>
      </c>
    </row>
    <row r="1167" spans="1:15" x14ac:dyDescent="0.25">
      <c r="A1167" s="2">
        <f t="shared" si="89"/>
        <v>1166</v>
      </c>
      <c r="B1167" s="81" t="s">
        <v>1092</v>
      </c>
      <c r="C1167" t="s">
        <v>335</v>
      </c>
      <c r="D1167" s="1" t="s">
        <v>149</v>
      </c>
      <c r="E1167" s="166">
        <v>46022</v>
      </c>
      <c r="F1167" s="166"/>
      <c r="G1167" t="s">
        <v>1076</v>
      </c>
      <c r="H1167" t="s">
        <v>1076</v>
      </c>
      <c r="I1167" t="str">
        <f t="shared" si="90"/>
        <v>2025: Нытвенский городской округ Пермского края: г. Нытва, ул. Чапаева, д. 5</v>
      </c>
      <c r="J1167" t="str">
        <f t="shared" si="91"/>
        <v>г. Нытва, ул. Чапаева, д. 5: 2025: ГВС</v>
      </c>
      <c r="K1167" s="167" t="s">
        <v>1052</v>
      </c>
      <c r="L1167" s="166" t="s">
        <v>2561</v>
      </c>
      <c r="M1167" t="str">
        <f t="shared" si="92"/>
        <v>г. Нытва, ул. Чапаева, д. 5: ГВС</v>
      </c>
      <c r="N1167" s="166" t="e">
        <f>VLOOKUP(M1167,#REF!,2,0)</f>
        <v>#REF!</v>
      </c>
      <c r="O1167" t="e">
        <f t="shared" si="88"/>
        <v>#REF!</v>
      </c>
    </row>
    <row r="1168" spans="1:15" x14ac:dyDescent="0.25">
      <c r="A1168" s="2">
        <f t="shared" si="89"/>
        <v>1167</v>
      </c>
      <c r="B1168" s="81" t="s">
        <v>1092</v>
      </c>
      <c r="C1168" t="s">
        <v>335</v>
      </c>
      <c r="D1168" s="1" t="s">
        <v>159</v>
      </c>
      <c r="E1168" s="166">
        <v>46022</v>
      </c>
      <c r="F1168" s="166"/>
      <c r="G1168" t="s">
        <v>1076</v>
      </c>
      <c r="H1168" t="s">
        <v>1076</v>
      </c>
      <c r="I1168" t="str">
        <f t="shared" si="90"/>
        <v>2025: Нытвенский городской округ Пермского края: г. Нытва, ул. Чапаева, д. 5</v>
      </c>
      <c r="J1168" t="str">
        <f t="shared" si="91"/>
        <v>г. Нытва, ул. Чапаева, д. 5: 2025: ВОД</v>
      </c>
      <c r="K1168" s="167" t="s">
        <v>1052</v>
      </c>
      <c r="L1168" s="166" t="s">
        <v>2561</v>
      </c>
      <c r="M1168" t="str">
        <f t="shared" si="92"/>
        <v>г. Нытва, ул. Чапаева, д. 5: ВОД</v>
      </c>
      <c r="N1168" s="166" t="e">
        <f>VLOOKUP(M1168,#REF!,2,0)</f>
        <v>#REF!</v>
      </c>
      <c r="O1168" t="e">
        <f t="shared" si="88"/>
        <v>#REF!</v>
      </c>
    </row>
    <row r="1169" spans="1:15" x14ac:dyDescent="0.25">
      <c r="A1169" s="2">
        <f t="shared" si="89"/>
        <v>1168</v>
      </c>
      <c r="B1169" s="81" t="s">
        <v>1093</v>
      </c>
      <c r="C1169" t="s">
        <v>137</v>
      </c>
      <c r="D1169" s="1" t="s">
        <v>144</v>
      </c>
      <c r="E1169" s="166">
        <v>46022</v>
      </c>
      <c r="F1169" s="166"/>
      <c r="G1169" t="s">
        <v>1076</v>
      </c>
      <c r="H1169" t="s">
        <v>1076</v>
      </c>
      <c r="I1169" t="str">
        <f t="shared" si="90"/>
        <v>2025: Октябрьский городской округ Пермского края: пгт Октябрьский, ул. Северная, д. 2</v>
      </c>
      <c r="J1169" t="str">
        <f t="shared" si="91"/>
        <v>пгт Октябрьский, ул. Северная, д. 2: 2025: ХВС</v>
      </c>
      <c r="K1169" s="167" t="s">
        <v>1051</v>
      </c>
      <c r="L1169" s="166" t="s">
        <v>2561</v>
      </c>
      <c r="M1169" t="str">
        <f t="shared" si="92"/>
        <v>пгт Октябрьский, ул. Северная, д. 2: ХВС</v>
      </c>
      <c r="N1169" s="166" t="e">
        <f>VLOOKUP(M1169,#REF!,2,0)</f>
        <v>#REF!</v>
      </c>
      <c r="O1169" t="e">
        <f t="shared" si="88"/>
        <v>#REF!</v>
      </c>
    </row>
    <row r="1170" spans="1:15" x14ac:dyDescent="0.25">
      <c r="A1170" s="2">
        <f t="shared" si="89"/>
        <v>1169</v>
      </c>
      <c r="B1170" s="81" t="s">
        <v>1093</v>
      </c>
      <c r="C1170" t="s">
        <v>137</v>
      </c>
      <c r="D1170" s="1" t="s">
        <v>280</v>
      </c>
      <c r="E1170" s="166">
        <v>46022</v>
      </c>
      <c r="F1170" s="166"/>
      <c r="G1170" t="s">
        <v>1076</v>
      </c>
      <c r="H1170" t="s">
        <v>1076</v>
      </c>
      <c r="I1170" t="str">
        <f t="shared" si="90"/>
        <v>2025: Октябрьский городской округ Пермского края: пгт Октябрьский, ул. Северная, д. 2</v>
      </c>
      <c r="J1170" t="str">
        <f t="shared" si="91"/>
        <v>пгт Октябрьский, ул. Северная, д. 2: 2025: Рфа</v>
      </c>
      <c r="K1170" s="167" t="s">
        <v>1051</v>
      </c>
      <c r="L1170" s="166" t="s">
        <v>2561</v>
      </c>
      <c r="M1170" t="str">
        <f t="shared" si="92"/>
        <v>пгт Октябрьский, ул. Северная, д. 2: Рфа</v>
      </c>
      <c r="N1170" s="166" t="e">
        <f>VLOOKUP(M1170,#REF!,2,0)</f>
        <v>#REF!</v>
      </c>
      <c r="O1170" t="e">
        <f t="shared" si="88"/>
        <v>#REF!</v>
      </c>
    </row>
    <row r="1171" spans="1:15" x14ac:dyDescent="0.25">
      <c r="A1171" s="2">
        <f t="shared" si="89"/>
        <v>1170</v>
      </c>
      <c r="B1171" s="81" t="s">
        <v>1093</v>
      </c>
      <c r="C1171" t="s">
        <v>137</v>
      </c>
      <c r="D1171" s="1" t="s">
        <v>296</v>
      </c>
      <c r="E1171" s="166">
        <v>46022</v>
      </c>
      <c r="F1171" s="166"/>
      <c r="G1171" t="s">
        <v>1076</v>
      </c>
      <c r="H1171" t="s">
        <v>1076</v>
      </c>
      <c r="I1171" t="str">
        <f t="shared" si="90"/>
        <v>2025: Октябрьский городской округ Пермского края: пгт Октябрьский, ул. Северная, д. 2</v>
      </c>
      <c r="J1171" t="str">
        <f t="shared" si="91"/>
        <v>пгт Октябрьский, ул. Северная, д. 2: 2025: РФ</v>
      </c>
      <c r="K1171" s="167" t="s">
        <v>1051</v>
      </c>
      <c r="L1171" s="166" t="s">
        <v>2561</v>
      </c>
      <c r="M1171" t="str">
        <f t="shared" si="92"/>
        <v>пгт Октябрьский, ул. Северная, д. 2: РФ</v>
      </c>
      <c r="N1171" s="166" t="e">
        <f>VLOOKUP(M1171,#REF!,2,0)</f>
        <v>#REF!</v>
      </c>
      <c r="O1171" t="e">
        <f t="shared" si="88"/>
        <v>#REF!</v>
      </c>
    </row>
    <row r="1172" spans="1:15" x14ac:dyDescent="0.25">
      <c r="A1172" s="2">
        <f t="shared" si="89"/>
        <v>1171</v>
      </c>
      <c r="B1172" s="81" t="s">
        <v>1094</v>
      </c>
      <c r="C1172" t="s">
        <v>206</v>
      </c>
      <c r="D1172" s="1" t="s">
        <v>283</v>
      </c>
      <c r="E1172" s="166">
        <v>46022</v>
      </c>
      <c r="F1172" s="166">
        <v>45657</v>
      </c>
      <c r="G1172" t="s">
        <v>1076</v>
      </c>
      <c r="H1172" t="s">
        <v>1076</v>
      </c>
      <c r="I1172" t="str">
        <f t="shared" si="90"/>
        <v>2025: Ординский муниципальный округ Пермского края: с. Орда, ул. Трактовая, д. 1Б</v>
      </c>
      <c r="J1172" t="str">
        <f t="shared" si="91"/>
        <v>с. Орда, ул. Трактовая, д. 1Б: 2025: УФ</v>
      </c>
      <c r="K1172" s="167" t="s">
        <v>1051</v>
      </c>
      <c r="L1172" s="166" t="s">
        <v>2561</v>
      </c>
      <c r="M1172" t="str">
        <f t="shared" si="92"/>
        <v>с. Орда, ул. Трактовая, д. 1Б: УФ</v>
      </c>
      <c r="N1172" s="166" t="e">
        <f>VLOOKUP(M1172,#REF!,2,0)</f>
        <v>#REF!</v>
      </c>
      <c r="O1172" t="e">
        <f t="shared" si="88"/>
        <v>#REF!</v>
      </c>
    </row>
    <row r="1173" spans="1:15" x14ac:dyDescent="0.25">
      <c r="A1173" s="2">
        <f t="shared" si="89"/>
        <v>1172</v>
      </c>
      <c r="B1173" s="81" t="s">
        <v>1094</v>
      </c>
      <c r="C1173" t="s">
        <v>138</v>
      </c>
      <c r="D1173" s="1" t="s">
        <v>144</v>
      </c>
      <c r="E1173" s="166">
        <v>46022</v>
      </c>
      <c r="F1173" s="166"/>
      <c r="G1173" t="s">
        <v>1076</v>
      </c>
      <c r="H1173" t="s">
        <v>1076</v>
      </c>
      <c r="I1173" t="str">
        <f t="shared" si="90"/>
        <v>2025: Ординский муниципальный округ Пермского края: с. Орда, ул. Трактовая, д. 3</v>
      </c>
      <c r="J1173" t="str">
        <f t="shared" si="91"/>
        <v>с. Орда, ул. Трактовая, д. 3: 2025: ХВС</v>
      </c>
      <c r="K1173" s="167" t="s">
        <v>1051</v>
      </c>
      <c r="L1173" s="166" t="s">
        <v>2561</v>
      </c>
      <c r="M1173" t="str">
        <f t="shared" si="92"/>
        <v>с. Орда, ул. Трактовая, д. 3: ХВС</v>
      </c>
      <c r="N1173" s="166" t="e">
        <f>VLOOKUP(M1173,#REF!,2,0)</f>
        <v>#REF!</v>
      </c>
      <c r="O1173" t="e">
        <f t="shared" si="88"/>
        <v>#REF!</v>
      </c>
    </row>
    <row r="1174" spans="1:15" x14ac:dyDescent="0.25">
      <c r="A1174" s="2">
        <f t="shared" si="89"/>
        <v>1173</v>
      </c>
      <c r="B1174" s="81" t="s">
        <v>1094</v>
      </c>
      <c r="C1174" t="s">
        <v>205</v>
      </c>
      <c r="D1174" s="1" t="s">
        <v>283</v>
      </c>
      <c r="E1174" s="166">
        <v>46022</v>
      </c>
      <c r="F1174" s="166">
        <v>45657</v>
      </c>
      <c r="G1174" t="s">
        <v>1076</v>
      </c>
      <c r="H1174" t="s">
        <v>1076</v>
      </c>
      <c r="I1174" t="str">
        <f t="shared" si="90"/>
        <v>2025: Ординский муниципальный округ Пермского края: с. Орда, ул. Трактовая, д. 8</v>
      </c>
      <c r="J1174" t="str">
        <f t="shared" si="91"/>
        <v>с. Орда, ул. Трактовая, д. 8: 2025: УФ</v>
      </c>
      <c r="K1174" s="167" t="s">
        <v>1051</v>
      </c>
      <c r="L1174" s="166" t="s">
        <v>2561</v>
      </c>
      <c r="M1174" t="str">
        <f t="shared" si="92"/>
        <v>с. Орда, ул. Трактовая, д. 8: УФ</v>
      </c>
      <c r="N1174" s="166" t="e">
        <f>VLOOKUP(M1174,#REF!,2,0)</f>
        <v>#REF!</v>
      </c>
      <c r="O1174" t="e">
        <f t="shared" si="88"/>
        <v>#REF!</v>
      </c>
    </row>
    <row r="1175" spans="1:15" x14ac:dyDescent="0.25">
      <c r="A1175" s="2">
        <f t="shared" si="89"/>
        <v>1174</v>
      </c>
      <c r="B1175" s="81" t="s">
        <v>1095</v>
      </c>
      <c r="C1175" t="s">
        <v>435</v>
      </c>
      <c r="D1175" s="1" t="s">
        <v>149</v>
      </c>
      <c r="E1175" s="166">
        <v>46022</v>
      </c>
      <c r="F1175" s="166"/>
      <c r="G1175" t="s">
        <v>1076</v>
      </c>
      <c r="H1175" t="s">
        <v>1076</v>
      </c>
      <c r="I1175" t="str">
        <f t="shared" si="90"/>
        <v>2025: Осинский городской округ Пермского края: г. Оса, ул. Степана Разина, д. 77</v>
      </c>
      <c r="J1175" t="str">
        <f t="shared" si="91"/>
        <v>г. Оса, ул. Степана Разина, д. 77: 2025: ГВС</v>
      </c>
      <c r="K1175" s="167" t="s">
        <v>1052</v>
      </c>
      <c r="L1175" s="166" t="s">
        <v>2561</v>
      </c>
      <c r="M1175" t="str">
        <f t="shared" si="92"/>
        <v>г. Оса, ул. Степана Разина, д. 77: ГВС</v>
      </c>
      <c r="N1175" s="166" t="e">
        <f>VLOOKUP(M1175,#REF!,2,0)</f>
        <v>#REF!</v>
      </c>
      <c r="O1175" t="e">
        <f t="shared" si="88"/>
        <v>#REF!</v>
      </c>
    </row>
    <row r="1176" spans="1:15" x14ac:dyDescent="0.25">
      <c r="A1176" s="2">
        <f t="shared" si="89"/>
        <v>1175</v>
      </c>
      <c r="B1176" s="81" t="s">
        <v>1097</v>
      </c>
      <c r="C1176" t="s">
        <v>337</v>
      </c>
      <c r="D1176" s="1" t="s">
        <v>63</v>
      </c>
      <c r="E1176" s="166">
        <v>46022</v>
      </c>
      <c r="F1176" s="166"/>
      <c r="G1176" t="s">
        <v>1076</v>
      </c>
      <c r="H1176" t="s">
        <v>1076</v>
      </c>
      <c r="I1176" t="str">
        <f t="shared" si="90"/>
        <v>2025: Очерский городской округ Пермского края: г. Очер, ул. Ленина, д. 37</v>
      </c>
      <c r="J1176" t="str">
        <f t="shared" si="91"/>
        <v>г. Очер, ул. Ленина, д. 37: 2025: ЭЛ</v>
      </c>
      <c r="K1176" s="167" t="s">
        <v>1051</v>
      </c>
      <c r="L1176" s="166" t="s">
        <v>2561</v>
      </c>
      <c r="M1176" t="str">
        <f t="shared" si="92"/>
        <v>г. Очер, ул. Ленина, д. 37: ЭЛ</v>
      </c>
      <c r="N1176" s="166" t="e">
        <f>VLOOKUP(M1176,#REF!,2,0)</f>
        <v>#REF!</v>
      </c>
      <c r="O1176" t="e">
        <f t="shared" si="88"/>
        <v>#REF!</v>
      </c>
    </row>
    <row r="1177" spans="1:15" x14ac:dyDescent="0.25">
      <c r="A1177" s="2">
        <f t="shared" si="89"/>
        <v>1176</v>
      </c>
      <c r="B1177" s="81" t="s">
        <v>1097</v>
      </c>
      <c r="C1177" t="s">
        <v>337</v>
      </c>
      <c r="D1177" s="1" t="s">
        <v>117</v>
      </c>
      <c r="E1177" s="166">
        <v>46022</v>
      </c>
      <c r="F1177" s="166"/>
      <c r="G1177" t="s">
        <v>1076</v>
      </c>
      <c r="H1177" t="s">
        <v>1076</v>
      </c>
      <c r="I1177" t="str">
        <f t="shared" si="90"/>
        <v>2025: Очерский городской округ Пермского края: г. Очер, ул. Ленина, д. 37</v>
      </c>
      <c r="J1177" t="str">
        <f t="shared" si="91"/>
        <v>г. Очер, ул. Ленина, д. 37: 2025: ТЕП</v>
      </c>
      <c r="K1177" s="167" t="s">
        <v>1051</v>
      </c>
      <c r="L1177" s="166" t="s">
        <v>2561</v>
      </c>
      <c r="M1177" t="str">
        <f t="shared" si="92"/>
        <v>г. Очер, ул. Ленина, д. 37: ТЕП</v>
      </c>
      <c r="N1177" s="166" t="e">
        <f>VLOOKUP(M1177,#REF!,2,0)</f>
        <v>#REF!</v>
      </c>
      <c r="O1177" t="e">
        <f t="shared" si="88"/>
        <v>#REF!</v>
      </c>
    </row>
    <row r="1178" spans="1:15" x14ac:dyDescent="0.25">
      <c r="A1178" s="2">
        <f t="shared" si="89"/>
        <v>1177</v>
      </c>
      <c r="B1178" s="81" t="s">
        <v>1097</v>
      </c>
      <c r="C1178" t="s">
        <v>337</v>
      </c>
      <c r="D1178" s="1" t="s">
        <v>144</v>
      </c>
      <c r="E1178" s="166">
        <v>46022</v>
      </c>
      <c r="F1178" s="166"/>
      <c r="G1178" t="s">
        <v>1076</v>
      </c>
      <c r="H1178" t="s">
        <v>1076</v>
      </c>
      <c r="I1178" t="str">
        <f t="shared" si="90"/>
        <v>2025: Очерский городской округ Пермского края: г. Очер, ул. Ленина, д. 37</v>
      </c>
      <c r="J1178" t="str">
        <f t="shared" si="91"/>
        <v>г. Очер, ул. Ленина, д. 37: 2025: ХВС</v>
      </c>
      <c r="K1178" s="167" t="s">
        <v>1051</v>
      </c>
      <c r="L1178" s="166" t="s">
        <v>2561</v>
      </c>
      <c r="M1178" t="str">
        <f t="shared" si="92"/>
        <v>г. Очер, ул. Ленина, д. 37: ХВС</v>
      </c>
      <c r="N1178" s="166" t="e">
        <f>VLOOKUP(M1178,#REF!,2,0)</f>
        <v>#REF!</v>
      </c>
      <c r="O1178" t="e">
        <f t="shared" si="88"/>
        <v>#REF!</v>
      </c>
    </row>
    <row r="1179" spans="1:15" x14ac:dyDescent="0.25">
      <c r="A1179" s="2">
        <f t="shared" si="89"/>
        <v>1178</v>
      </c>
      <c r="B1179" s="81" t="s">
        <v>1097</v>
      </c>
      <c r="C1179" t="s">
        <v>337</v>
      </c>
      <c r="D1179" s="1" t="s">
        <v>149</v>
      </c>
      <c r="E1179" s="166">
        <v>46022</v>
      </c>
      <c r="F1179" s="166"/>
      <c r="G1179" t="s">
        <v>1076</v>
      </c>
      <c r="H1179" t="s">
        <v>1076</v>
      </c>
      <c r="I1179" t="str">
        <f t="shared" si="90"/>
        <v>2025: Очерский городской округ Пермского края: г. Очер, ул. Ленина, д. 37</v>
      </c>
      <c r="J1179" t="str">
        <f t="shared" si="91"/>
        <v>г. Очер, ул. Ленина, д. 37: 2025: ГВС</v>
      </c>
      <c r="K1179" s="167" t="s">
        <v>1051</v>
      </c>
      <c r="L1179" s="166" t="s">
        <v>2561</v>
      </c>
      <c r="M1179" t="str">
        <f t="shared" si="92"/>
        <v>г. Очер, ул. Ленина, д. 37: ГВС</v>
      </c>
      <c r="N1179" s="166" t="e">
        <f>VLOOKUP(M1179,#REF!,2,0)</f>
        <v>#REF!</v>
      </c>
      <c r="O1179" t="e">
        <f t="shared" si="88"/>
        <v>#REF!</v>
      </c>
    </row>
    <row r="1180" spans="1:15" x14ac:dyDescent="0.25">
      <c r="A1180" s="2">
        <f t="shared" si="89"/>
        <v>1179</v>
      </c>
      <c r="B1180" s="81" t="s">
        <v>1097</v>
      </c>
      <c r="C1180" t="s">
        <v>337</v>
      </c>
      <c r="D1180" s="1" t="s">
        <v>159</v>
      </c>
      <c r="E1180" s="166">
        <v>46022</v>
      </c>
      <c r="F1180" s="166"/>
      <c r="G1180" t="s">
        <v>1076</v>
      </c>
      <c r="H1180" t="s">
        <v>1076</v>
      </c>
      <c r="I1180" t="str">
        <f t="shared" si="90"/>
        <v>2025: Очерский городской округ Пермского края: г. Очер, ул. Ленина, д. 37</v>
      </c>
      <c r="J1180" t="str">
        <f t="shared" si="91"/>
        <v>г. Очер, ул. Ленина, д. 37: 2025: ВОД</v>
      </c>
      <c r="K1180" s="167" t="s">
        <v>1051</v>
      </c>
      <c r="L1180" s="166" t="s">
        <v>2561</v>
      </c>
      <c r="M1180" t="str">
        <f t="shared" si="92"/>
        <v>г. Очер, ул. Ленина, д. 37: ВОД</v>
      </c>
      <c r="N1180" s="166" t="e">
        <f>VLOOKUP(M1180,#REF!,2,0)</f>
        <v>#REF!</v>
      </c>
      <c r="O1180" t="e">
        <f t="shared" si="88"/>
        <v>#REF!</v>
      </c>
    </row>
    <row r="1181" spans="1:15" x14ac:dyDescent="0.25">
      <c r="A1181" s="2">
        <f t="shared" si="89"/>
        <v>1180</v>
      </c>
      <c r="B1181" s="81" t="s">
        <v>1098</v>
      </c>
      <c r="C1181" t="s">
        <v>423</v>
      </c>
      <c r="D1181" s="1" t="s">
        <v>144</v>
      </c>
      <c r="E1181" s="166">
        <v>46022</v>
      </c>
      <c r="F1181" s="166"/>
      <c r="G1181" t="s">
        <v>1076</v>
      </c>
      <c r="H1181" t="s">
        <v>1076</v>
      </c>
      <c r="I1181" t="str">
        <f t="shared" si="90"/>
        <v>2025: Пермский муниципальный район Пермского края: п. Мулянка, ул. Воинская, д. 2</v>
      </c>
      <c r="J1181" t="str">
        <f t="shared" si="91"/>
        <v>п. Мулянка, ул. Воинская, д. 2: 2025: ХВС</v>
      </c>
      <c r="K1181" s="167" t="s">
        <v>1051</v>
      </c>
      <c r="L1181" s="166" t="s">
        <v>2561</v>
      </c>
      <c r="M1181" t="str">
        <f t="shared" si="92"/>
        <v>п. Мулянка, ул. Воинская, д. 2: ХВС</v>
      </c>
      <c r="N1181" s="166" t="e">
        <f>VLOOKUP(M1181,#REF!,2,0)</f>
        <v>#REF!</v>
      </c>
      <c r="O1181" t="e">
        <f t="shared" si="88"/>
        <v>#REF!</v>
      </c>
    </row>
    <row r="1182" spans="1:15" x14ac:dyDescent="0.25">
      <c r="A1182" s="2">
        <f t="shared" si="89"/>
        <v>1181</v>
      </c>
      <c r="B1182" s="81" t="s">
        <v>1098</v>
      </c>
      <c r="C1182" t="s">
        <v>384</v>
      </c>
      <c r="D1182" s="1" t="s">
        <v>117</v>
      </c>
      <c r="E1182" s="166">
        <v>46022</v>
      </c>
      <c r="F1182" s="166"/>
      <c r="G1182" t="s">
        <v>1076</v>
      </c>
      <c r="H1182" t="s">
        <v>1076</v>
      </c>
      <c r="I1182" t="str">
        <f t="shared" si="90"/>
        <v>2025: Пермский муниципальный район Пермского края: с. Бершеть, ул. Садовая, д. 5</v>
      </c>
      <c r="J1182" t="str">
        <f t="shared" si="91"/>
        <v>с. Бершеть, ул. Садовая, д. 5: 2025: ТЕП</v>
      </c>
      <c r="K1182" s="167" t="s">
        <v>1051</v>
      </c>
      <c r="L1182" s="166" t="s">
        <v>2561</v>
      </c>
      <c r="M1182" t="str">
        <f t="shared" si="92"/>
        <v>с. Бершеть, ул. Садовая, д. 5: ТЕП</v>
      </c>
      <c r="N1182" s="166" t="e">
        <f>VLOOKUP(M1182,#REF!,2,0)</f>
        <v>#REF!</v>
      </c>
      <c r="O1182" t="e">
        <f t="shared" si="88"/>
        <v>#REF!</v>
      </c>
    </row>
    <row r="1183" spans="1:15" x14ac:dyDescent="0.25">
      <c r="A1183" s="2">
        <f t="shared" si="89"/>
        <v>1182</v>
      </c>
      <c r="B1183" s="81" t="s">
        <v>1098</v>
      </c>
      <c r="C1183" t="s">
        <v>547</v>
      </c>
      <c r="D1183" s="1" t="s">
        <v>280</v>
      </c>
      <c r="E1183" s="166">
        <v>46022</v>
      </c>
      <c r="F1183" s="166"/>
      <c r="G1183" t="s">
        <v>1076</v>
      </c>
      <c r="H1183" t="s">
        <v>1076</v>
      </c>
      <c r="I1183" t="str">
        <f t="shared" si="90"/>
        <v>2025: Пермский муниципальный район Пермского края: с. Лобаново, ул. Советская, д. 10</v>
      </c>
      <c r="J1183" t="str">
        <f t="shared" si="91"/>
        <v>с. Лобаново, ул. Советская, д. 10: 2025: Рфа</v>
      </c>
      <c r="K1183" s="167" t="s">
        <v>1051</v>
      </c>
      <c r="L1183" s="166" t="s">
        <v>2561</v>
      </c>
      <c r="M1183" t="str">
        <f t="shared" si="92"/>
        <v>с. Лобаново, ул. Советская, д. 10: Рфа</v>
      </c>
      <c r="N1183" s="166" t="e">
        <f>VLOOKUP(M1183,#REF!,2,0)</f>
        <v>#REF!</v>
      </c>
      <c r="O1183" t="e">
        <f t="shared" si="88"/>
        <v>#REF!</v>
      </c>
    </row>
    <row r="1184" spans="1:15" x14ac:dyDescent="0.25">
      <c r="A1184" s="2">
        <f t="shared" si="89"/>
        <v>1183</v>
      </c>
      <c r="B1184" s="81" t="s">
        <v>1099</v>
      </c>
      <c r="C1184" t="s">
        <v>403</v>
      </c>
      <c r="D1184" s="1" t="s">
        <v>117</v>
      </c>
      <c r="E1184" s="166">
        <v>46022</v>
      </c>
      <c r="F1184" s="166"/>
      <c r="G1184" t="s">
        <v>1076</v>
      </c>
      <c r="H1184" t="s">
        <v>1076</v>
      </c>
      <c r="I1184" t="str">
        <f t="shared" si="90"/>
        <v>2025: Соликамский городской округ Пермского края: г. Соликамск, ул. Большевистская /Матросова, 27, д. 54</v>
      </c>
      <c r="J1184" t="str">
        <f t="shared" si="91"/>
        <v>г. Соликамск, ул. Большевистская /Матросова, 27, д. 54: 2025: ТЕП</v>
      </c>
      <c r="K1184" s="167" t="s">
        <v>1051</v>
      </c>
      <c r="L1184" s="166" t="s">
        <v>2561</v>
      </c>
      <c r="M1184" t="str">
        <f t="shared" si="92"/>
        <v>г. Соликамск, ул. Большевистская /Матросова, 27, д. 54: ТЕП</v>
      </c>
      <c r="N1184" s="166" t="e">
        <f>VLOOKUP(M1184,#REF!,2,0)</f>
        <v>#REF!</v>
      </c>
      <c r="O1184" t="e">
        <f t="shared" si="88"/>
        <v>#REF!</v>
      </c>
    </row>
    <row r="1185" spans="1:15" x14ac:dyDescent="0.25">
      <c r="A1185" s="2">
        <f t="shared" si="89"/>
        <v>1184</v>
      </c>
      <c r="B1185" s="81" t="s">
        <v>1099</v>
      </c>
      <c r="C1185" t="s">
        <v>403</v>
      </c>
      <c r="D1185" s="1" t="s">
        <v>159</v>
      </c>
      <c r="E1185" s="166">
        <v>46022</v>
      </c>
      <c r="F1185" s="166"/>
      <c r="G1185" t="s">
        <v>1076</v>
      </c>
      <c r="H1185" t="s">
        <v>1076</v>
      </c>
      <c r="I1185" t="str">
        <f t="shared" si="90"/>
        <v>2025: Соликамский городской округ Пермского края: г. Соликамск, ул. Большевистская /Матросова, 27, д. 54</v>
      </c>
      <c r="J1185" t="str">
        <f t="shared" si="91"/>
        <v>г. Соликамск, ул. Большевистская /Матросова, 27, д. 54: 2025: ВОД</v>
      </c>
      <c r="K1185" s="167" t="s">
        <v>1051</v>
      </c>
      <c r="L1185" s="166" t="s">
        <v>2561</v>
      </c>
      <c r="M1185" t="str">
        <f t="shared" si="92"/>
        <v>г. Соликамск, ул. Большевистская /Матросова, 27, д. 54: ВОД</v>
      </c>
      <c r="N1185" s="166" t="e">
        <f>VLOOKUP(M1185,#REF!,2,0)</f>
        <v>#REF!</v>
      </c>
      <c r="O1185" t="e">
        <f t="shared" si="88"/>
        <v>#REF!</v>
      </c>
    </row>
    <row r="1186" spans="1:15" x14ac:dyDescent="0.25">
      <c r="A1186" s="2">
        <f t="shared" si="89"/>
        <v>1185</v>
      </c>
      <c r="B1186" s="81" t="s">
        <v>1099</v>
      </c>
      <c r="C1186" t="s">
        <v>525</v>
      </c>
      <c r="D1186" s="1" t="s">
        <v>248</v>
      </c>
      <c r="E1186" s="166">
        <v>46022</v>
      </c>
      <c r="F1186" s="166"/>
      <c r="G1186" t="s">
        <v>1076</v>
      </c>
      <c r="H1186" t="s">
        <v>1076</v>
      </c>
      <c r="I1186" t="str">
        <f t="shared" si="90"/>
        <v>2025: Соликамский городской округ Пермского края: г. Соликамск, ул. Культуры, д. 20</v>
      </c>
      <c r="J1186" t="str">
        <f t="shared" si="91"/>
        <v>г. Соликамск, ул. Культуры, д. 20: 2025: РК</v>
      </c>
      <c r="K1186" s="167" t="s">
        <v>1052</v>
      </c>
      <c r="L1186" s="166" t="s">
        <v>2561</v>
      </c>
      <c r="M1186" t="str">
        <f t="shared" si="92"/>
        <v>г. Соликамск, ул. Культуры, д. 20: РК</v>
      </c>
      <c r="N1186" s="166" t="e">
        <f>VLOOKUP(M1186,#REF!,2,0)</f>
        <v>#REF!</v>
      </c>
      <c r="O1186" t="e">
        <f t="shared" si="88"/>
        <v>#REF!</v>
      </c>
    </row>
    <row r="1187" spans="1:15" x14ac:dyDescent="0.25">
      <c r="A1187" s="2">
        <f t="shared" si="89"/>
        <v>1186</v>
      </c>
      <c r="B1187" s="81" t="s">
        <v>1099</v>
      </c>
      <c r="C1187" t="s">
        <v>357</v>
      </c>
      <c r="D1187" s="1" t="s">
        <v>63</v>
      </c>
      <c r="E1187" s="166">
        <v>46022</v>
      </c>
      <c r="F1187" s="166"/>
      <c r="G1187" t="s">
        <v>1076</v>
      </c>
      <c r="H1187" t="s">
        <v>1076</v>
      </c>
      <c r="I1187" t="str">
        <f t="shared" si="90"/>
        <v>2025: Соликамский городской округ Пермского края: г. Соликамск, ул. Матросова, д. 29</v>
      </c>
      <c r="J1187" t="str">
        <f t="shared" si="91"/>
        <v>г. Соликамск, ул. Матросова, д. 29: 2025: ЭЛ</v>
      </c>
      <c r="K1187" s="167" t="s">
        <v>1051</v>
      </c>
      <c r="L1187" s="166" t="s">
        <v>2561</v>
      </c>
      <c r="M1187" t="str">
        <f t="shared" si="92"/>
        <v>г. Соликамск, ул. Матросова, д. 29: ЭЛ</v>
      </c>
      <c r="N1187" s="166" t="e">
        <f>VLOOKUP(M1187,#REF!,2,0)</f>
        <v>#REF!</v>
      </c>
      <c r="O1187" t="e">
        <f t="shared" si="88"/>
        <v>#REF!</v>
      </c>
    </row>
    <row r="1188" spans="1:15" x14ac:dyDescent="0.25">
      <c r="A1188" s="2">
        <f t="shared" si="89"/>
        <v>1187</v>
      </c>
      <c r="B1188" s="81" t="s">
        <v>1099</v>
      </c>
      <c r="C1188" t="s">
        <v>357</v>
      </c>
      <c r="D1188" s="1" t="s">
        <v>117</v>
      </c>
      <c r="E1188" s="166">
        <v>46022</v>
      </c>
      <c r="F1188" s="166"/>
      <c r="G1188" t="s">
        <v>1076</v>
      </c>
      <c r="H1188" t="s">
        <v>1076</v>
      </c>
      <c r="I1188" t="str">
        <f t="shared" si="90"/>
        <v>2025: Соликамский городской округ Пермского края: г. Соликамск, ул. Матросова, д. 29</v>
      </c>
      <c r="J1188" t="str">
        <f t="shared" si="91"/>
        <v>г. Соликамск, ул. Матросова, д. 29: 2025: ТЕП</v>
      </c>
      <c r="K1188" s="167" t="s">
        <v>1051</v>
      </c>
      <c r="L1188" s="166" t="s">
        <v>2561</v>
      </c>
      <c r="M1188" t="str">
        <f t="shared" si="92"/>
        <v>г. Соликамск, ул. Матросова, д. 29: ТЕП</v>
      </c>
      <c r="N1188" s="166" t="e">
        <f>VLOOKUP(M1188,#REF!,2,0)</f>
        <v>#REF!</v>
      </c>
      <c r="O1188" t="e">
        <f t="shared" si="88"/>
        <v>#REF!</v>
      </c>
    </row>
    <row r="1189" spans="1:15" x14ac:dyDescent="0.25">
      <c r="A1189" s="2">
        <f t="shared" si="89"/>
        <v>1188</v>
      </c>
      <c r="B1189" s="81" t="s">
        <v>1099</v>
      </c>
      <c r="C1189" t="s">
        <v>357</v>
      </c>
      <c r="D1189" s="1" t="s">
        <v>144</v>
      </c>
      <c r="E1189" s="166">
        <v>46022</v>
      </c>
      <c r="F1189" s="166"/>
      <c r="G1189" t="s">
        <v>1076</v>
      </c>
      <c r="H1189" t="s">
        <v>1076</v>
      </c>
      <c r="I1189" t="str">
        <f t="shared" si="90"/>
        <v>2025: Соликамский городской округ Пермского края: г. Соликамск, ул. Матросова, д. 29</v>
      </c>
      <c r="J1189" t="str">
        <f t="shared" si="91"/>
        <v>г. Соликамск, ул. Матросова, д. 29: 2025: ХВС</v>
      </c>
      <c r="K1189" s="167" t="s">
        <v>1051</v>
      </c>
      <c r="L1189" s="166" t="s">
        <v>2561</v>
      </c>
      <c r="M1189" t="str">
        <f t="shared" si="92"/>
        <v>г. Соликамск, ул. Матросова, д. 29: ХВС</v>
      </c>
      <c r="N1189" s="166" t="e">
        <f>VLOOKUP(M1189,#REF!,2,0)</f>
        <v>#REF!</v>
      </c>
      <c r="O1189" t="e">
        <f t="shared" si="88"/>
        <v>#REF!</v>
      </c>
    </row>
    <row r="1190" spans="1:15" x14ac:dyDescent="0.25">
      <c r="A1190" s="2">
        <f t="shared" si="89"/>
        <v>1189</v>
      </c>
      <c r="B1190" s="81" t="s">
        <v>1099</v>
      </c>
      <c r="C1190" t="s">
        <v>357</v>
      </c>
      <c r="D1190" s="1" t="s">
        <v>149</v>
      </c>
      <c r="E1190" s="166">
        <v>46022</v>
      </c>
      <c r="F1190" s="166"/>
      <c r="G1190" t="s">
        <v>1076</v>
      </c>
      <c r="H1190" t="s">
        <v>1076</v>
      </c>
      <c r="I1190" t="str">
        <f t="shared" si="90"/>
        <v>2025: Соликамский городской округ Пермского края: г. Соликамск, ул. Матросова, д. 29</v>
      </c>
      <c r="J1190" t="str">
        <f t="shared" si="91"/>
        <v>г. Соликамск, ул. Матросова, д. 29: 2025: ГВС</v>
      </c>
      <c r="K1190" s="167" t="s">
        <v>1051</v>
      </c>
      <c r="L1190" s="166" t="s">
        <v>2561</v>
      </c>
      <c r="M1190" t="str">
        <f t="shared" si="92"/>
        <v>г. Соликамск, ул. Матросова, д. 29: ГВС</v>
      </c>
      <c r="N1190" s="166" t="e">
        <f>VLOOKUP(M1190,#REF!,2,0)</f>
        <v>#REF!</v>
      </c>
      <c r="O1190" t="e">
        <f t="shared" si="88"/>
        <v>#REF!</v>
      </c>
    </row>
    <row r="1191" spans="1:15" x14ac:dyDescent="0.25">
      <c r="A1191" s="2">
        <f t="shared" si="89"/>
        <v>1190</v>
      </c>
      <c r="B1191" s="81" t="s">
        <v>1099</v>
      </c>
      <c r="C1191" t="s">
        <v>357</v>
      </c>
      <c r="D1191" s="1" t="s">
        <v>159</v>
      </c>
      <c r="E1191" s="166">
        <v>46022</v>
      </c>
      <c r="F1191" s="166"/>
      <c r="G1191" t="s">
        <v>1076</v>
      </c>
      <c r="H1191" t="s">
        <v>1076</v>
      </c>
      <c r="I1191" t="str">
        <f t="shared" si="90"/>
        <v>2025: Соликамский городской округ Пермского края: г. Соликамск, ул. Матросова, д. 29</v>
      </c>
      <c r="J1191" t="str">
        <f t="shared" si="91"/>
        <v>г. Соликамск, ул. Матросова, д. 29: 2025: ВОД</v>
      </c>
      <c r="K1191" s="167" t="s">
        <v>1051</v>
      </c>
      <c r="L1191" s="166" t="s">
        <v>2561</v>
      </c>
      <c r="M1191" t="str">
        <f t="shared" si="92"/>
        <v>г. Соликамск, ул. Матросова, д. 29: ВОД</v>
      </c>
      <c r="N1191" s="166" t="e">
        <f>VLOOKUP(M1191,#REF!,2,0)</f>
        <v>#REF!</v>
      </c>
      <c r="O1191" t="e">
        <f t="shared" si="88"/>
        <v>#REF!</v>
      </c>
    </row>
    <row r="1192" spans="1:15" x14ac:dyDescent="0.25">
      <c r="A1192" s="2">
        <f t="shared" si="89"/>
        <v>1191</v>
      </c>
      <c r="B1192" s="81" t="s">
        <v>1099</v>
      </c>
      <c r="C1192" t="s">
        <v>528</v>
      </c>
      <c r="D1192" s="1" t="s">
        <v>296</v>
      </c>
      <c r="E1192" s="166">
        <v>46022</v>
      </c>
      <c r="F1192" s="166">
        <v>46022</v>
      </c>
      <c r="G1192" t="s">
        <v>1076</v>
      </c>
      <c r="H1192" t="s">
        <v>1076</v>
      </c>
      <c r="I1192" t="str">
        <f t="shared" si="90"/>
        <v>2025: Соликамский городской округ Пермского края: г. Соликамск, ул. Розы Люксембург, д. 7</v>
      </c>
      <c r="J1192" t="str">
        <f t="shared" si="91"/>
        <v>г. Соликамск, ул. Розы Люксембург, д. 7: 2025: РФ</v>
      </c>
      <c r="K1192" s="167" t="s">
        <v>1051</v>
      </c>
      <c r="L1192" s="166" t="s">
        <v>2561</v>
      </c>
      <c r="M1192" t="str">
        <f t="shared" si="92"/>
        <v>г. Соликамск, ул. Розы Люксембург, д. 7: РФ</v>
      </c>
      <c r="N1192" s="166" t="e">
        <f>VLOOKUP(M1192,#REF!,2,0)</f>
        <v>#REF!</v>
      </c>
      <c r="O1192" t="e">
        <f t="shared" si="88"/>
        <v>#REF!</v>
      </c>
    </row>
    <row r="1193" spans="1:15" x14ac:dyDescent="0.25">
      <c r="A1193" s="2">
        <f t="shared" si="89"/>
        <v>1192</v>
      </c>
      <c r="B1193" s="81" t="s">
        <v>1100</v>
      </c>
      <c r="C1193" t="s">
        <v>404</v>
      </c>
      <c r="D1193" s="1" t="s">
        <v>117</v>
      </c>
      <c r="E1193" s="166">
        <v>46022</v>
      </c>
      <c r="F1193" s="166"/>
      <c r="G1193" t="s">
        <v>1076</v>
      </c>
      <c r="H1193" t="s">
        <v>1076</v>
      </c>
      <c r="I1193" t="str">
        <f t="shared" si="90"/>
        <v>2025: Чайковский городской округ Пермского края: г. Чайковский, б-р Приморский, д. 25</v>
      </c>
      <c r="J1193" t="str">
        <f t="shared" si="91"/>
        <v>г. Чайковский, б-р Приморский, д. 25: 2025: ТЕП</v>
      </c>
      <c r="K1193" s="167" t="s">
        <v>1052</v>
      </c>
      <c r="L1193" s="166" t="s">
        <v>2561</v>
      </c>
      <c r="M1193" t="str">
        <f t="shared" si="92"/>
        <v>г. Чайковский, б-р Приморский, д. 25: ТЕП</v>
      </c>
      <c r="N1193" s="166" t="e">
        <f>VLOOKUP(M1193,#REF!,2,0)</f>
        <v>#REF!</v>
      </c>
      <c r="O1193" t="e">
        <f t="shared" si="88"/>
        <v>#REF!</v>
      </c>
    </row>
    <row r="1194" spans="1:15" x14ac:dyDescent="0.25">
      <c r="A1194" s="2">
        <f t="shared" si="89"/>
        <v>1193</v>
      </c>
      <c r="B1194" s="81" t="s">
        <v>1100</v>
      </c>
      <c r="C1194" t="s">
        <v>404</v>
      </c>
      <c r="D1194" s="1" t="s">
        <v>144</v>
      </c>
      <c r="E1194" s="166">
        <v>46022</v>
      </c>
      <c r="F1194" s="166"/>
      <c r="G1194" t="s">
        <v>1076</v>
      </c>
      <c r="H1194" t="s">
        <v>1076</v>
      </c>
      <c r="I1194" t="str">
        <f t="shared" si="90"/>
        <v>2025: Чайковский городской округ Пермского края: г. Чайковский, б-р Приморский, д. 25</v>
      </c>
      <c r="J1194" t="str">
        <f t="shared" si="91"/>
        <v>г. Чайковский, б-р Приморский, д. 25: 2025: ХВС</v>
      </c>
      <c r="K1194" s="167" t="s">
        <v>1052</v>
      </c>
      <c r="L1194" s="166" t="s">
        <v>2561</v>
      </c>
      <c r="M1194" t="str">
        <f t="shared" si="92"/>
        <v>г. Чайковский, б-р Приморский, д. 25: ХВС</v>
      </c>
      <c r="N1194" s="166" t="e">
        <f>VLOOKUP(M1194,#REF!,2,0)</f>
        <v>#REF!</v>
      </c>
      <c r="O1194" t="e">
        <f t="shared" si="88"/>
        <v>#REF!</v>
      </c>
    </row>
    <row r="1195" spans="1:15" x14ac:dyDescent="0.25">
      <c r="A1195" s="2">
        <f t="shared" si="89"/>
        <v>1194</v>
      </c>
      <c r="B1195" s="81" t="s">
        <v>1100</v>
      </c>
      <c r="C1195" t="s">
        <v>404</v>
      </c>
      <c r="D1195" s="1" t="s">
        <v>149</v>
      </c>
      <c r="E1195" s="166">
        <v>46022</v>
      </c>
      <c r="F1195" s="166"/>
      <c r="G1195" t="s">
        <v>1076</v>
      </c>
      <c r="H1195" t="s">
        <v>1076</v>
      </c>
      <c r="I1195" t="str">
        <f t="shared" si="90"/>
        <v>2025: Чайковский городской округ Пермского края: г. Чайковский, б-р Приморский, д. 25</v>
      </c>
      <c r="J1195" t="str">
        <f t="shared" si="91"/>
        <v>г. Чайковский, б-р Приморский, д. 25: 2025: ГВС</v>
      </c>
      <c r="K1195" s="167" t="s">
        <v>1052</v>
      </c>
      <c r="L1195" s="166" t="s">
        <v>2561</v>
      </c>
      <c r="M1195" t="str">
        <f t="shared" si="92"/>
        <v>г. Чайковский, б-р Приморский, д. 25: ГВС</v>
      </c>
      <c r="N1195" s="166" t="e">
        <f>VLOOKUP(M1195,#REF!,2,0)</f>
        <v>#REF!</v>
      </c>
      <c r="O1195" t="e">
        <f t="shared" si="88"/>
        <v>#REF!</v>
      </c>
    </row>
    <row r="1196" spans="1:15" x14ac:dyDescent="0.25">
      <c r="A1196" s="2">
        <f t="shared" si="89"/>
        <v>1195</v>
      </c>
      <c r="B1196" s="81" t="s">
        <v>1100</v>
      </c>
      <c r="C1196" t="s">
        <v>404</v>
      </c>
      <c r="D1196" s="1" t="s">
        <v>159</v>
      </c>
      <c r="E1196" s="166">
        <v>46022</v>
      </c>
      <c r="F1196" s="166"/>
      <c r="G1196" t="s">
        <v>1076</v>
      </c>
      <c r="H1196" t="s">
        <v>1076</v>
      </c>
      <c r="I1196" t="str">
        <f t="shared" si="90"/>
        <v>2025: Чайковский городской округ Пермского края: г. Чайковский, б-р Приморский, д. 25</v>
      </c>
      <c r="J1196" t="str">
        <f t="shared" si="91"/>
        <v>г. Чайковский, б-р Приморский, д. 25: 2025: ВОД</v>
      </c>
      <c r="K1196" s="167" t="s">
        <v>1052</v>
      </c>
      <c r="L1196" s="166" t="s">
        <v>2561</v>
      </c>
      <c r="M1196" t="str">
        <f t="shared" si="92"/>
        <v>г. Чайковский, б-р Приморский, д. 25: ВОД</v>
      </c>
      <c r="N1196" s="166" t="e">
        <f>VLOOKUP(M1196,#REF!,2,0)</f>
        <v>#REF!</v>
      </c>
      <c r="O1196" t="e">
        <f t="shared" si="88"/>
        <v>#REF!</v>
      </c>
    </row>
    <row r="1197" spans="1:15" x14ac:dyDescent="0.25">
      <c r="A1197" s="2">
        <f t="shared" si="89"/>
        <v>1196</v>
      </c>
      <c r="B1197" s="81" t="s">
        <v>1100</v>
      </c>
      <c r="C1197" t="s">
        <v>405</v>
      </c>
      <c r="D1197" s="1" t="s">
        <v>117</v>
      </c>
      <c r="E1197" s="166">
        <v>46022</v>
      </c>
      <c r="F1197" s="166"/>
      <c r="G1197" t="s">
        <v>1076</v>
      </c>
      <c r="H1197" t="s">
        <v>1076</v>
      </c>
      <c r="I1197" t="str">
        <f t="shared" si="90"/>
        <v>2025: Чайковский городской округ Пермского края: г. Чайковский, б-р Приморский, д. 39</v>
      </c>
      <c r="J1197" t="str">
        <f t="shared" si="91"/>
        <v>г. Чайковский, б-р Приморский, д. 39: 2025: ТЕП</v>
      </c>
      <c r="K1197" s="167" t="s">
        <v>1052</v>
      </c>
      <c r="L1197" s="166" t="s">
        <v>2561</v>
      </c>
      <c r="M1197" t="str">
        <f t="shared" si="92"/>
        <v>г. Чайковский, б-р Приморский, д. 39: ТЕП</v>
      </c>
      <c r="N1197" s="166" t="e">
        <f>VLOOKUP(M1197,#REF!,2,0)</f>
        <v>#REF!</v>
      </c>
      <c r="O1197" t="e">
        <f t="shared" si="88"/>
        <v>#REF!</v>
      </c>
    </row>
    <row r="1198" spans="1:15" x14ac:dyDescent="0.25">
      <c r="A1198" s="2">
        <f t="shared" si="89"/>
        <v>1197</v>
      </c>
      <c r="B1198" s="81" t="s">
        <v>1100</v>
      </c>
      <c r="C1198" t="s">
        <v>405</v>
      </c>
      <c r="D1198" s="1" t="s">
        <v>149</v>
      </c>
      <c r="E1198" s="166">
        <v>46022</v>
      </c>
      <c r="F1198" s="166"/>
      <c r="G1198" t="s">
        <v>1076</v>
      </c>
      <c r="H1198" t="s">
        <v>1076</v>
      </c>
      <c r="I1198" t="str">
        <f t="shared" si="90"/>
        <v>2025: Чайковский городской округ Пермского края: г. Чайковский, б-р Приморский, д. 39</v>
      </c>
      <c r="J1198" t="str">
        <f t="shared" si="91"/>
        <v>г. Чайковский, б-р Приморский, д. 39: 2025: ГВС</v>
      </c>
      <c r="K1198" s="167" t="s">
        <v>1052</v>
      </c>
      <c r="L1198" s="166" t="s">
        <v>2561</v>
      </c>
      <c r="M1198" t="str">
        <f t="shared" si="92"/>
        <v>г. Чайковский, б-р Приморский, д. 39: ГВС</v>
      </c>
      <c r="N1198" s="166" t="e">
        <f>VLOOKUP(M1198,#REF!,2,0)</f>
        <v>#REF!</v>
      </c>
      <c r="O1198" t="e">
        <f t="shared" si="88"/>
        <v>#REF!</v>
      </c>
    </row>
    <row r="1199" spans="1:15" x14ac:dyDescent="0.25">
      <c r="A1199" s="2">
        <f t="shared" si="89"/>
        <v>1198</v>
      </c>
      <c r="B1199" s="81" t="s">
        <v>1100</v>
      </c>
      <c r="C1199" t="s">
        <v>405</v>
      </c>
      <c r="D1199" s="1" t="s">
        <v>159</v>
      </c>
      <c r="E1199" s="166">
        <v>46022</v>
      </c>
      <c r="F1199" s="166"/>
      <c r="G1199" t="s">
        <v>1076</v>
      </c>
      <c r="H1199" t="s">
        <v>1076</v>
      </c>
      <c r="I1199" t="str">
        <f t="shared" si="90"/>
        <v>2025: Чайковский городской округ Пермского края: г. Чайковский, б-р Приморский, д. 39</v>
      </c>
      <c r="J1199" t="str">
        <f t="shared" si="91"/>
        <v>г. Чайковский, б-р Приморский, д. 39: 2025: ВОД</v>
      </c>
      <c r="K1199" s="167" t="s">
        <v>1052</v>
      </c>
      <c r="L1199" s="166" t="s">
        <v>2561</v>
      </c>
      <c r="M1199" t="str">
        <f t="shared" si="92"/>
        <v>г. Чайковский, б-р Приморский, д. 39: ВОД</v>
      </c>
      <c r="N1199" s="166" t="e">
        <f>VLOOKUP(M1199,#REF!,2,0)</f>
        <v>#REF!</v>
      </c>
      <c r="O1199" t="e">
        <f t="shared" si="88"/>
        <v>#REF!</v>
      </c>
    </row>
    <row r="1200" spans="1:15" x14ac:dyDescent="0.25">
      <c r="A1200" s="2">
        <f t="shared" si="89"/>
        <v>1199</v>
      </c>
      <c r="B1200" s="81" t="s">
        <v>1100</v>
      </c>
      <c r="C1200" t="s">
        <v>405</v>
      </c>
      <c r="D1200" s="1" t="s">
        <v>248</v>
      </c>
      <c r="E1200" s="166">
        <v>46022</v>
      </c>
      <c r="F1200" s="166"/>
      <c r="G1200" t="s">
        <v>1076</v>
      </c>
      <c r="H1200" t="s">
        <v>1076</v>
      </c>
      <c r="I1200" t="str">
        <f t="shared" si="90"/>
        <v>2025: Чайковский городской округ Пермского края: г. Чайковский, б-р Приморский, д. 39</v>
      </c>
      <c r="J1200" t="str">
        <f t="shared" si="91"/>
        <v>г. Чайковский, б-р Приморский, д. 39: 2025: РК</v>
      </c>
      <c r="K1200" s="167" t="s">
        <v>1052</v>
      </c>
      <c r="L1200" s="166" t="s">
        <v>2561</v>
      </c>
      <c r="M1200" t="str">
        <f t="shared" si="92"/>
        <v>г. Чайковский, б-р Приморский, д. 39: РК</v>
      </c>
      <c r="N1200" s="166" t="e">
        <f>VLOOKUP(M1200,#REF!,2,0)</f>
        <v>#REF!</v>
      </c>
      <c r="O1200" t="e">
        <f t="shared" si="88"/>
        <v>#REF!</v>
      </c>
    </row>
    <row r="1201" spans="1:15" x14ac:dyDescent="0.25">
      <c r="A1201" s="2">
        <f t="shared" si="89"/>
        <v>1200</v>
      </c>
      <c r="B1201" s="81" t="s">
        <v>1100</v>
      </c>
      <c r="C1201" t="s">
        <v>359</v>
      </c>
      <c r="D1201" s="1" t="s">
        <v>63</v>
      </c>
      <c r="E1201" s="166">
        <v>46022</v>
      </c>
      <c r="F1201" s="166"/>
      <c r="G1201" t="s">
        <v>1076</v>
      </c>
      <c r="H1201" t="s">
        <v>1076</v>
      </c>
      <c r="I1201" t="str">
        <f t="shared" si="90"/>
        <v>2025: Чайковский городской округ Пермского края: г. Чайковский, ул. Горького, д. 20</v>
      </c>
      <c r="J1201" t="str">
        <f t="shared" si="91"/>
        <v>г. Чайковский, ул. Горького, д. 20: 2025: ЭЛ</v>
      </c>
      <c r="K1201" s="167" t="s">
        <v>1052</v>
      </c>
      <c r="L1201" s="166" t="s">
        <v>2561</v>
      </c>
      <c r="M1201" t="str">
        <f t="shared" si="92"/>
        <v>г. Чайковский, ул. Горького, д. 20: ЭЛ</v>
      </c>
      <c r="N1201" s="166" t="e">
        <f>VLOOKUP(M1201,#REF!,2,0)</f>
        <v>#REF!</v>
      </c>
      <c r="O1201" t="e">
        <f t="shared" si="88"/>
        <v>#REF!</v>
      </c>
    </row>
    <row r="1202" spans="1:15" x14ac:dyDescent="0.25">
      <c r="A1202" s="2">
        <f t="shared" si="89"/>
        <v>1201</v>
      </c>
      <c r="B1202" s="81" t="s">
        <v>1100</v>
      </c>
      <c r="C1202" t="s">
        <v>359</v>
      </c>
      <c r="D1202" s="1" t="s">
        <v>117</v>
      </c>
      <c r="E1202" s="166">
        <v>46022</v>
      </c>
      <c r="F1202" s="166"/>
      <c r="G1202" t="s">
        <v>1076</v>
      </c>
      <c r="H1202" t="s">
        <v>1076</v>
      </c>
      <c r="I1202" t="str">
        <f t="shared" si="90"/>
        <v>2025: Чайковский городской округ Пермского края: г. Чайковский, ул. Горького, д. 20</v>
      </c>
      <c r="J1202" t="str">
        <f t="shared" si="91"/>
        <v>г. Чайковский, ул. Горького, д. 20: 2025: ТЕП</v>
      </c>
      <c r="K1202" s="167" t="s">
        <v>1052</v>
      </c>
      <c r="L1202" s="166" t="s">
        <v>2561</v>
      </c>
      <c r="M1202" t="str">
        <f t="shared" si="92"/>
        <v>г. Чайковский, ул. Горького, д. 20: ТЕП</v>
      </c>
      <c r="N1202" s="166" t="e">
        <f>VLOOKUP(M1202,#REF!,2,0)</f>
        <v>#REF!</v>
      </c>
      <c r="O1202" t="e">
        <f t="shared" si="88"/>
        <v>#REF!</v>
      </c>
    </row>
    <row r="1203" spans="1:15" x14ac:dyDescent="0.25">
      <c r="A1203" s="2">
        <f t="shared" si="89"/>
        <v>1202</v>
      </c>
      <c r="B1203" s="81" t="s">
        <v>1100</v>
      </c>
      <c r="C1203" t="s">
        <v>359</v>
      </c>
      <c r="D1203" s="1" t="s">
        <v>144</v>
      </c>
      <c r="E1203" s="166">
        <v>46022</v>
      </c>
      <c r="F1203" s="166"/>
      <c r="G1203" t="s">
        <v>1076</v>
      </c>
      <c r="H1203" t="s">
        <v>1076</v>
      </c>
      <c r="I1203" t="str">
        <f t="shared" si="90"/>
        <v>2025: Чайковский городской округ Пермского края: г. Чайковский, ул. Горького, д. 20</v>
      </c>
      <c r="J1203" t="str">
        <f t="shared" si="91"/>
        <v>г. Чайковский, ул. Горького, д. 20: 2025: ХВС</v>
      </c>
      <c r="K1203" s="167" t="s">
        <v>1052</v>
      </c>
      <c r="L1203" s="166" t="s">
        <v>2561</v>
      </c>
      <c r="M1203" t="str">
        <f t="shared" si="92"/>
        <v>г. Чайковский, ул. Горького, д. 20: ХВС</v>
      </c>
      <c r="N1203" s="166" t="e">
        <f>VLOOKUP(M1203,#REF!,2,0)</f>
        <v>#REF!</v>
      </c>
      <c r="O1203" t="e">
        <f t="shared" si="88"/>
        <v>#REF!</v>
      </c>
    </row>
    <row r="1204" spans="1:15" x14ac:dyDescent="0.25">
      <c r="A1204" s="2">
        <f t="shared" si="89"/>
        <v>1203</v>
      </c>
      <c r="B1204" s="81" t="s">
        <v>1100</v>
      </c>
      <c r="C1204" t="s">
        <v>359</v>
      </c>
      <c r="D1204" s="1" t="s">
        <v>149</v>
      </c>
      <c r="E1204" s="166">
        <v>46022</v>
      </c>
      <c r="F1204" s="166"/>
      <c r="G1204" t="s">
        <v>1076</v>
      </c>
      <c r="H1204" t="s">
        <v>1076</v>
      </c>
      <c r="I1204" t="str">
        <f t="shared" si="90"/>
        <v>2025: Чайковский городской округ Пермского края: г. Чайковский, ул. Горького, д. 20</v>
      </c>
      <c r="J1204" t="str">
        <f t="shared" si="91"/>
        <v>г. Чайковский, ул. Горького, д. 20: 2025: ГВС</v>
      </c>
      <c r="K1204" s="167" t="s">
        <v>1052</v>
      </c>
      <c r="L1204" s="166" t="s">
        <v>2561</v>
      </c>
      <c r="M1204" t="str">
        <f t="shared" si="92"/>
        <v>г. Чайковский, ул. Горького, д. 20: ГВС</v>
      </c>
      <c r="N1204" s="166" t="e">
        <f>VLOOKUP(M1204,#REF!,2,0)</f>
        <v>#REF!</v>
      </c>
      <c r="O1204" t="e">
        <f t="shared" si="88"/>
        <v>#REF!</v>
      </c>
    </row>
    <row r="1205" spans="1:15" x14ac:dyDescent="0.25">
      <c r="A1205" s="2">
        <f t="shared" si="89"/>
        <v>1204</v>
      </c>
      <c r="B1205" s="81" t="s">
        <v>1100</v>
      </c>
      <c r="C1205" t="s">
        <v>359</v>
      </c>
      <c r="D1205" s="1" t="s">
        <v>159</v>
      </c>
      <c r="E1205" s="166">
        <v>46022</v>
      </c>
      <c r="F1205" s="166"/>
      <c r="G1205" t="s">
        <v>1076</v>
      </c>
      <c r="H1205" t="s">
        <v>1076</v>
      </c>
      <c r="I1205" t="str">
        <f t="shared" si="90"/>
        <v>2025: Чайковский городской округ Пермского края: г. Чайковский, ул. Горького, д. 20</v>
      </c>
      <c r="J1205" t="str">
        <f t="shared" si="91"/>
        <v>г. Чайковский, ул. Горького, д. 20: 2025: ВОД</v>
      </c>
      <c r="K1205" s="167" t="s">
        <v>1052</v>
      </c>
      <c r="L1205" s="166" t="s">
        <v>2561</v>
      </c>
      <c r="M1205" t="str">
        <f t="shared" si="92"/>
        <v>г. Чайковский, ул. Горького, д. 20: ВОД</v>
      </c>
      <c r="N1205" s="166" t="e">
        <f>VLOOKUP(M1205,#REF!,2,0)</f>
        <v>#REF!</v>
      </c>
      <c r="O1205" t="e">
        <f t="shared" si="88"/>
        <v>#REF!</v>
      </c>
    </row>
    <row r="1206" spans="1:15" x14ac:dyDescent="0.25">
      <c r="A1206" s="2">
        <f t="shared" si="89"/>
        <v>1205</v>
      </c>
      <c r="B1206" s="81" t="s">
        <v>1100</v>
      </c>
      <c r="C1206" t="s">
        <v>359</v>
      </c>
      <c r="D1206" s="1" t="s">
        <v>280</v>
      </c>
      <c r="E1206" s="166">
        <v>46022</v>
      </c>
      <c r="F1206" s="166"/>
      <c r="G1206" t="s">
        <v>1076</v>
      </c>
      <c r="H1206" t="s">
        <v>1076</v>
      </c>
      <c r="I1206" t="str">
        <f t="shared" si="90"/>
        <v>2025: Чайковский городской округ Пермского края: г. Чайковский, ул. Горького, д. 20</v>
      </c>
      <c r="J1206" t="str">
        <f t="shared" si="91"/>
        <v>г. Чайковский, ул. Горького, д. 20: 2025: Рфа</v>
      </c>
      <c r="K1206" s="167" t="s">
        <v>1052</v>
      </c>
      <c r="L1206" s="166" t="s">
        <v>2561</v>
      </c>
      <c r="M1206" t="str">
        <f t="shared" si="92"/>
        <v>г. Чайковский, ул. Горького, д. 20: Рфа</v>
      </c>
      <c r="N1206" s="166" t="e">
        <f>VLOOKUP(M1206,#REF!,2,0)</f>
        <v>#REF!</v>
      </c>
      <c r="O1206" t="e">
        <f t="shared" si="88"/>
        <v>#REF!</v>
      </c>
    </row>
    <row r="1207" spans="1:15" x14ac:dyDescent="0.25">
      <c r="A1207" s="2">
        <f t="shared" si="89"/>
        <v>1206</v>
      </c>
      <c r="B1207" s="81" t="s">
        <v>1100</v>
      </c>
      <c r="C1207" t="s">
        <v>406</v>
      </c>
      <c r="D1207" s="1" t="s">
        <v>117</v>
      </c>
      <c r="E1207" s="166">
        <v>46022</v>
      </c>
      <c r="F1207" s="166"/>
      <c r="G1207" t="s">
        <v>1076</v>
      </c>
      <c r="H1207" t="s">
        <v>1076</v>
      </c>
      <c r="I1207" t="str">
        <f t="shared" si="90"/>
        <v>2025: Чайковский городской округ Пермского края: г. Чайковский, ул. Кабалевского, д. 18А</v>
      </c>
      <c r="J1207" t="str">
        <f t="shared" si="91"/>
        <v>г. Чайковский, ул. Кабалевского, д. 18А: 2025: ТЕП</v>
      </c>
      <c r="K1207" s="167" t="s">
        <v>1052</v>
      </c>
      <c r="L1207" s="166" t="s">
        <v>2561</v>
      </c>
      <c r="M1207" t="str">
        <f t="shared" si="92"/>
        <v>г. Чайковский, ул. Кабалевского, д. 18А: ТЕП</v>
      </c>
      <c r="N1207" s="166" t="e">
        <f>VLOOKUP(M1207,#REF!,2,0)</f>
        <v>#REF!</v>
      </c>
      <c r="O1207" t="e">
        <f t="shared" si="88"/>
        <v>#REF!</v>
      </c>
    </row>
    <row r="1208" spans="1:15" x14ac:dyDescent="0.25">
      <c r="A1208" s="2">
        <f t="shared" si="89"/>
        <v>1207</v>
      </c>
      <c r="B1208" s="81" t="s">
        <v>1100</v>
      </c>
      <c r="C1208" t="s">
        <v>406</v>
      </c>
      <c r="D1208" s="1" t="s">
        <v>144</v>
      </c>
      <c r="E1208" s="166">
        <v>46022</v>
      </c>
      <c r="F1208" s="166"/>
      <c r="G1208" t="s">
        <v>1076</v>
      </c>
      <c r="H1208" t="s">
        <v>1076</v>
      </c>
      <c r="I1208" t="str">
        <f t="shared" si="90"/>
        <v>2025: Чайковский городской округ Пермского края: г. Чайковский, ул. Кабалевского, д. 18А</v>
      </c>
      <c r="J1208" t="str">
        <f t="shared" si="91"/>
        <v>г. Чайковский, ул. Кабалевского, д. 18А: 2025: ХВС</v>
      </c>
      <c r="K1208" s="167" t="s">
        <v>1052</v>
      </c>
      <c r="L1208" s="166" t="s">
        <v>2561</v>
      </c>
      <c r="M1208" t="str">
        <f t="shared" si="92"/>
        <v>г. Чайковский, ул. Кабалевского, д. 18А: ХВС</v>
      </c>
      <c r="N1208" s="166" t="e">
        <f>VLOOKUP(M1208,#REF!,2,0)</f>
        <v>#REF!</v>
      </c>
      <c r="O1208" t="e">
        <f t="shared" si="88"/>
        <v>#REF!</v>
      </c>
    </row>
    <row r="1209" spans="1:15" x14ac:dyDescent="0.25">
      <c r="A1209" s="2">
        <f t="shared" si="89"/>
        <v>1208</v>
      </c>
      <c r="B1209" s="81" t="s">
        <v>1100</v>
      </c>
      <c r="C1209" t="s">
        <v>406</v>
      </c>
      <c r="D1209" s="1" t="s">
        <v>149</v>
      </c>
      <c r="E1209" s="166">
        <v>46022</v>
      </c>
      <c r="F1209" s="166"/>
      <c r="G1209" t="s">
        <v>1076</v>
      </c>
      <c r="H1209" t="s">
        <v>1076</v>
      </c>
      <c r="I1209" t="str">
        <f t="shared" si="90"/>
        <v>2025: Чайковский городской округ Пермского края: г. Чайковский, ул. Кабалевского, д. 18А</v>
      </c>
      <c r="J1209" t="str">
        <f t="shared" si="91"/>
        <v>г. Чайковский, ул. Кабалевского, д. 18А: 2025: ГВС</v>
      </c>
      <c r="K1209" s="167" t="s">
        <v>1052</v>
      </c>
      <c r="L1209" s="166" t="s">
        <v>2561</v>
      </c>
      <c r="M1209" t="str">
        <f t="shared" si="92"/>
        <v>г. Чайковский, ул. Кабалевского, д. 18А: ГВС</v>
      </c>
      <c r="N1209" s="166" t="e">
        <f>VLOOKUP(M1209,#REF!,2,0)</f>
        <v>#REF!</v>
      </c>
      <c r="O1209" t="e">
        <f t="shared" si="88"/>
        <v>#REF!</v>
      </c>
    </row>
    <row r="1210" spans="1:15" x14ac:dyDescent="0.25">
      <c r="A1210" s="2">
        <f t="shared" si="89"/>
        <v>1209</v>
      </c>
      <c r="B1210" s="81" t="s">
        <v>1100</v>
      </c>
      <c r="C1210" t="s">
        <v>406</v>
      </c>
      <c r="D1210" s="1" t="s">
        <v>159</v>
      </c>
      <c r="E1210" s="166">
        <v>46022</v>
      </c>
      <c r="F1210" s="166"/>
      <c r="G1210" t="s">
        <v>1076</v>
      </c>
      <c r="H1210" t="s">
        <v>1076</v>
      </c>
      <c r="I1210" t="str">
        <f t="shared" si="90"/>
        <v>2025: Чайковский городской округ Пермского края: г. Чайковский, ул. Кабалевского, д. 18А</v>
      </c>
      <c r="J1210" t="str">
        <f t="shared" si="91"/>
        <v>г. Чайковский, ул. Кабалевского, д. 18А: 2025: ВОД</v>
      </c>
      <c r="K1210" s="167" t="s">
        <v>1052</v>
      </c>
      <c r="L1210" s="166" t="s">
        <v>2561</v>
      </c>
      <c r="M1210" t="str">
        <f t="shared" si="92"/>
        <v>г. Чайковский, ул. Кабалевского, д. 18А: ВОД</v>
      </c>
      <c r="N1210" s="166" t="e">
        <f>VLOOKUP(M1210,#REF!,2,0)</f>
        <v>#REF!</v>
      </c>
      <c r="O1210" t="e">
        <f t="shared" si="88"/>
        <v>#REF!</v>
      </c>
    </row>
    <row r="1211" spans="1:15" x14ac:dyDescent="0.25">
      <c r="A1211" s="2">
        <f t="shared" si="89"/>
        <v>1210</v>
      </c>
      <c r="B1211" s="81" t="s">
        <v>1100</v>
      </c>
      <c r="C1211" t="s">
        <v>407</v>
      </c>
      <c r="D1211" s="1" t="s">
        <v>117</v>
      </c>
      <c r="E1211" s="166">
        <v>46022</v>
      </c>
      <c r="F1211" s="166"/>
      <c r="G1211" t="s">
        <v>1076</v>
      </c>
      <c r="H1211" t="s">
        <v>1076</v>
      </c>
      <c r="I1211" t="str">
        <f t="shared" si="90"/>
        <v>2025: Чайковский городской округ Пермского края: г. Чайковский, ул. Кабалевского, д. 7</v>
      </c>
      <c r="J1211" t="str">
        <f t="shared" si="91"/>
        <v>г. Чайковский, ул. Кабалевского, д. 7: 2025: ТЕП</v>
      </c>
      <c r="K1211" s="167" t="s">
        <v>1052</v>
      </c>
      <c r="L1211" s="166" t="s">
        <v>2561</v>
      </c>
      <c r="M1211" t="str">
        <f t="shared" si="92"/>
        <v>г. Чайковский, ул. Кабалевского, д. 7: ТЕП</v>
      </c>
      <c r="N1211" s="166" t="e">
        <f>VLOOKUP(M1211,#REF!,2,0)</f>
        <v>#REF!</v>
      </c>
      <c r="O1211" t="e">
        <f t="shared" ref="O1211:O1274" si="93">E1211=N1211</f>
        <v>#REF!</v>
      </c>
    </row>
    <row r="1212" spans="1:15" x14ac:dyDescent="0.25">
      <c r="A1212" s="2">
        <f t="shared" si="89"/>
        <v>1211</v>
      </c>
      <c r="B1212" s="81" t="s">
        <v>1100</v>
      </c>
      <c r="C1212" t="s">
        <v>407</v>
      </c>
      <c r="D1212" s="1" t="s">
        <v>144</v>
      </c>
      <c r="E1212" s="166">
        <v>46022</v>
      </c>
      <c r="F1212" s="166"/>
      <c r="G1212" t="s">
        <v>1076</v>
      </c>
      <c r="H1212" t="s">
        <v>1076</v>
      </c>
      <c r="I1212" t="str">
        <f t="shared" si="90"/>
        <v>2025: Чайковский городской округ Пермского края: г. Чайковский, ул. Кабалевского, д. 7</v>
      </c>
      <c r="J1212" t="str">
        <f t="shared" si="91"/>
        <v>г. Чайковский, ул. Кабалевского, д. 7: 2025: ХВС</v>
      </c>
      <c r="K1212" s="167" t="s">
        <v>1052</v>
      </c>
      <c r="L1212" s="166" t="s">
        <v>2561</v>
      </c>
      <c r="M1212" t="str">
        <f t="shared" si="92"/>
        <v>г. Чайковский, ул. Кабалевского, д. 7: ХВС</v>
      </c>
      <c r="N1212" s="166" t="e">
        <f>VLOOKUP(M1212,#REF!,2,0)</f>
        <v>#REF!</v>
      </c>
      <c r="O1212" t="e">
        <f t="shared" si="93"/>
        <v>#REF!</v>
      </c>
    </row>
    <row r="1213" spans="1:15" x14ac:dyDescent="0.25">
      <c r="A1213" s="2">
        <f t="shared" si="89"/>
        <v>1212</v>
      </c>
      <c r="B1213" s="81" t="s">
        <v>1100</v>
      </c>
      <c r="C1213" t="s">
        <v>407</v>
      </c>
      <c r="D1213" s="1" t="s">
        <v>149</v>
      </c>
      <c r="E1213" s="166">
        <v>46022</v>
      </c>
      <c r="F1213" s="166"/>
      <c r="G1213" t="s">
        <v>1076</v>
      </c>
      <c r="H1213" t="s">
        <v>1076</v>
      </c>
      <c r="I1213" t="str">
        <f t="shared" si="90"/>
        <v>2025: Чайковский городской округ Пермского края: г. Чайковский, ул. Кабалевского, д. 7</v>
      </c>
      <c r="J1213" t="str">
        <f t="shared" si="91"/>
        <v>г. Чайковский, ул. Кабалевского, д. 7: 2025: ГВС</v>
      </c>
      <c r="K1213" s="167" t="s">
        <v>1052</v>
      </c>
      <c r="L1213" s="166" t="s">
        <v>2561</v>
      </c>
      <c r="M1213" t="str">
        <f t="shared" si="92"/>
        <v>г. Чайковский, ул. Кабалевского, д. 7: ГВС</v>
      </c>
      <c r="N1213" s="166" t="e">
        <f>VLOOKUP(M1213,#REF!,2,0)</f>
        <v>#REF!</v>
      </c>
      <c r="O1213" t="e">
        <f t="shared" si="93"/>
        <v>#REF!</v>
      </c>
    </row>
    <row r="1214" spans="1:15" x14ac:dyDescent="0.25">
      <c r="A1214" s="2">
        <f t="shared" si="89"/>
        <v>1213</v>
      </c>
      <c r="B1214" s="81" t="s">
        <v>1100</v>
      </c>
      <c r="C1214" t="s">
        <v>407</v>
      </c>
      <c r="D1214" s="1" t="s">
        <v>159</v>
      </c>
      <c r="E1214" s="166">
        <v>46022</v>
      </c>
      <c r="F1214" s="166"/>
      <c r="G1214" t="s">
        <v>1076</v>
      </c>
      <c r="H1214" t="s">
        <v>1076</v>
      </c>
      <c r="I1214" t="str">
        <f t="shared" si="90"/>
        <v>2025: Чайковский городской округ Пермского края: г. Чайковский, ул. Кабалевского, д. 7</v>
      </c>
      <c r="J1214" t="str">
        <f t="shared" si="91"/>
        <v>г. Чайковский, ул. Кабалевского, д. 7: 2025: ВОД</v>
      </c>
      <c r="K1214" s="167" t="s">
        <v>1052</v>
      </c>
      <c r="L1214" s="166" t="s">
        <v>2561</v>
      </c>
      <c r="M1214" t="str">
        <f t="shared" si="92"/>
        <v>г. Чайковский, ул. Кабалевского, д. 7: ВОД</v>
      </c>
      <c r="N1214" s="166" t="e">
        <f>VLOOKUP(M1214,#REF!,2,0)</f>
        <v>#REF!</v>
      </c>
      <c r="O1214" t="e">
        <f t="shared" si="93"/>
        <v>#REF!</v>
      </c>
    </row>
    <row r="1215" spans="1:15" x14ac:dyDescent="0.25">
      <c r="A1215" s="2">
        <f t="shared" si="89"/>
        <v>1214</v>
      </c>
      <c r="B1215" s="81" t="s">
        <v>1100</v>
      </c>
      <c r="C1215" t="s">
        <v>408</v>
      </c>
      <c r="D1215" s="1" t="s">
        <v>117</v>
      </c>
      <c r="E1215" s="166">
        <v>46022</v>
      </c>
      <c r="F1215" s="166"/>
      <c r="G1215" t="s">
        <v>1076</v>
      </c>
      <c r="H1215" t="s">
        <v>1076</v>
      </c>
      <c r="I1215" t="str">
        <f t="shared" si="90"/>
        <v>2025: Чайковский городской округ Пермского края: г. Чайковский, ул. Карла Маркса, д. 26</v>
      </c>
      <c r="J1215" t="str">
        <f t="shared" si="91"/>
        <v>г. Чайковский, ул. Карла Маркса, д. 26: 2025: ТЕП</v>
      </c>
      <c r="K1215" s="167" t="s">
        <v>1052</v>
      </c>
      <c r="L1215" s="166" t="s">
        <v>2561</v>
      </c>
      <c r="M1215" t="str">
        <f t="shared" si="92"/>
        <v>г. Чайковский, ул. Карла Маркса, д. 26: ТЕП</v>
      </c>
      <c r="N1215" s="166" t="e">
        <f>VLOOKUP(M1215,#REF!,2,0)</f>
        <v>#REF!</v>
      </c>
      <c r="O1215" t="e">
        <f t="shared" si="93"/>
        <v>#REF!</v>
      </c>
    </row>
    <row r="1216" spans="1:15" x14ac:dyDescent="0.25">
      <c r="A1216" s="2">
        <f t="shared" si="89"/>
        <v>1215</v>
      </c>
      <c r="B1216" s="81" t="s">
        <v>1100</v>
      </c>
      <c r="C1216" t="s">
        <v>408</v>
      </c>
      <c r="D1216" s="1" t="s">
        <v>149</v>
      </c>
      <c r="E1216" s="166">
        <v>46022</v>
      </c>
      <c r="F1216" s="166"/>
      <c r="G1216" t="s">
        <v>1076</v>
      </c>
      <c r="H1216" t="s">
        <v>1076</v>
      </c>
      <c r="I1216" t="str">
        <f t="shared" si="90"/>
        <v>2025: Чайковский городской округ Пермского края: г. Чайковский, ул. Карла Маркса, д. 26</v>
      </c>
      <c r="J1216" t="str">
        <f t="shared" si="91"/>
        <v>г. Чайковский, ул. Карла Маркса, д. 26: 2025: ГВС</v>
      </c>
      <c r="K1216" s="167" t="s">
        <v>1052</v>
      </c>
      <c r="L1216" s="166" t="s">
        <v>2561</v>
      </c>
      <c r="M1216" t="str">
        <f t="shared" si="92"/>
        <v>г. Чайковский, ул. Карла Маркса, д. 26: ГВС</v>
      </c>
      <c r="N1216" s="166" t="e">
        <f>VLOOKUP(M1216,#REF!,2,0)</f>
        <v>#REF!</v>
      </c>
      <c r="O1216" t="e">
        <f t="shared" si="93"/>
        <v>#REF!</v>
      </c>
    </row>
    <row r="1217" spans="1:15" x14ac:dyDescent="0.25">
      <c r="A1217" s="2">
        <f t="shared" si="89"/>
        <v>1216</v>
      </c>
      <c r="B1217" s="81" t="s">
        <v>1100</v>
      </c>
      <c r="C1217" t="s">
        <v>408</v>
      </c>
      <c r="D1217" s="1" t="s">
        <v>159</v>
      </c>
      <c r="E1217" s="166">
        <v>46022</v>
      </c>
      <c r="F1217" s="166"/>
      <c r="G1217" t="s">
        <v>1076</v>
      </c>
      <c r="H1217" t="s">
        <v>1076</v>
      </c>
      <c r="I1217" t="str">
        <f t="shared" si="90"/>
        <v>2025: Чайковский городской округ Пермского края: г. Чайковский, ул. Карла Маркса, д. 26</v>
      </c>
      <c r="J1217" t="str">
        <f t="shared" si="91"/>
        <v>г. Чайковский, ул. Карла Маркса, д. 26: 2025: ВОД</v>
      </c>
      <c r="K1217" s="167" t="s">
        <v>1052</v>
      </c>
      <c r="L1217" s="166" t="s">
        <v>2561</v>
      </c>
      <c r="M1217" t="str">
        <f t="shared" si="92"/>
        <v>г. Чайковский, ул. Карла Маркса, д. 26: ВОД</v>
      </c>
      <c r="N1217" s="166" t="e">
        <f>VLOOKUP(M1217,#REF!,2,0)</f>
        <v>#REF!</v>
      </c>
      <c r="O1217" t="e">
        <f t="shared" si="93"/>
        <v>#REF!</v>
      </c>
    </row>
    <row r="1218" spans="1:15" x14ac:dyDescent="0.25">
      <c r="A1218" s="2">
        <f t="shared" ref="A1218:A1281" si="94">ROW()-1</f>
        <v>1217</v>
      </c>
      <c r="B1218" s="81" t="s">
        <v>1100</v>
      </c>
      <c r="C1218" t="s">
        <v>408</v>
      </c>
      <c r="D1218" s="1" t="s">
        <v>248</v>
      </c>
      <c r="E1218" s="166">
        <v>46022</v>
      </c>
      <c r="F1218" s="166"/>
      <c r="G1218" t="s">
        <v>1076</v>
      </c>
      <c r="H1218" t="s">
        <v>1076</v>
      </c>
      <c r="I1218" t="str">
        <f t="shared" ref="I1218:I1281" si="95">IF(ISBLANK(E1218),"",CONCATENATE(YEAR(E1218),": ",B1218,": ",C1218,))</f>
        <v>2025: Чайковский городской округ Пермского края: г. Чайковский, ул. Карла Маркса, д. 26</v>
      </c>
      <c r="J1218" t="str">
        <f t="shared" ref="J1218:J1281" si="96">IF(ISBLANK(E1218),"",CONCATENATE(C1218,": ",YEAR(E1218),": ",D1218))</f>
        <v>г. Чайковский, ул. Карла Маркса, д. 26: 2025: РК</v>
      </c>
      <c r="K1218" s="167" t="s">
        <v>1052</v>
      </c>
      <c r="L1218" s="166" t="s">
        <v>2561</v>
      </c>
      <c r="M1218" t="str">
        <f t="shared" ref="M1218:M1281" si="97">IF(ISBLANK(D1218),"",CONCATENATE(C1218,": ",D1218))</f>
        <v>г. Чайковский, ул. Карла Маркса, д. 26: РК</v>
      </c>
      <c r="N1218" s="166" t="e">
        <f>VLOOKUP(M1218,#REF!,2,0)</f>
        <v>#REF!</v>
      </c>
      <c r="O1218" t="e">
        <f t="shared" si="93"/>
        <v>#REF!</v>
      </c>
    </row>
    <row r="1219" spans="1:15" x14ac:dyDescent="0.25">
      <c r="A1219" s="2">
        <f t="shared" si="94"/>
        <v>1218</v>
      </c>
      <c r="B1219" s="81" t="s">
        <v>1100</v>
      </c>
      <c r="C1219" t="s">
        <v>409</v>
      </c>
      <c r="D1219" s="1" t="s">
        <v>117</v>
      </c>
      <c r="E1219" s="166">
        <v>46022</v>
      </c>
      <c r="F1219" s="166"/>
      <c r="G1219" t="s">
        <v>1076</v>
      </c>
      <c r="H1219" t="s">
        <v>1076</v>
      </c>
      <c r="I1219" t="str">
        <f t="shared" si="95"/>
        <v>2025: Чайковский городской округ Пермского края: г. Чайковский, ул. Карла Маркса, д. 31</v>
      </c>
      <c r="J1219" t="str">
        <f t="shared" si="96"/>
        <v>г. Чайковский, ул. Карла Маркса, д. 31: 2025: ТЕП</v>
      </c>
      <c r="K1219" s="167" t="s">
        <v>1052</v>
      </c>
      <c r="L1219" s="166" t="s">
        <v>2561</v>
      </c>
      <c r="M1219" t="str">
        <f t="shared" si="97"/>
        <v>г. Чайковский, ул. Карла Маркса, д. 31: ТЕП</v>
      </c>
      <c r="N1219" s="166" t="e">
        <f>VLOOKUP(M1219,#REF!,2,0)</f>
        <v>#REF!</v>
      </c>
      <c r="O1219" t="e">
        <f t="shared" si="93"/>
        <v>#REF!</v>
      </c>
    </row>
    <row r="1220" spans="1:15" x14ac:dyDescent="0.25">
      <c r="A1220" s="2">
        <f t="shared" si="94"/>
        <v>1219</v>
      </c>
      <c r="B1220" s="81" t="s">
        <v>1100</v>
      </c>
      <c r="C1220" t="s">
        <v>409</v>
      </c>
      <c r="D1220" s="1" t="s">
        <v>144</v>
      </c>
      <c r="E1220" s="166">
        <v>46022</v>
      </c>
      <c r="F1220" s="166"/>
      <c r="G1220" t="s">
        <v>1076</v>
      </c>
      <c r="H1220" t="s">
        <v>1076</v>
      </c>
      <c r="I1220" t="str">
        <f t="shared" si="95"/>
        <v>2025: Чайковский городской округ Пермского края: г. Чайковский, ул. Карла Маркса, д. 31</v>
      </c>
      <c r="J1220" t="str">
        <f t="shared" si="96"/>
        <v>г. Чайковский, ул. Карла Маркса, д. 31: 2025: ХВС</v>
      </c>
      <c r="K1220" s="167" t="s">
        <v>1052</v>
      </c>
      <c r="L1220" s="166" t="s">
        <v>2561</v>
      </c>
      <c r="M1220" t="str">
        <f t="shared" si="97"/>
        <v>г. Чайковский, ул. Карла Маркса, д. 31: ХВС</v>
      </c>
      <c r="N1220" s="166" t="e">
        <f>VLOOKUP(M1220,#REF!,2,0)</f>
        <v>#REF!</v>
      </c>
      <c r="O1220" t="e">
        <f t="shared" si="93"/>
        <v>#REF!</v>
      </c>
    </row>
    <row r="1221" spans="1:15" x14ac:dyDescent="0.25">
      <c r="A1221" s="2">
        <f t="shared" si="94"/>
        <v>1220</v>
      </c>
      <c r="B1221" s="81" t="s">
        <v>1100</v>
      </c>
      <c r="C1221" t="s">
        <v>409</v>
      </c>
      <c r="D1221" s="1" t="s">
        <v>149</v>
      </c>
      <c r="E1221" s="166">
        <v>46022</v>
      </c>
      <c r="F1221" s="166"/>
      <c r="G1221" t="s">
        <v>1076</v>
      </c>
      <c r="H1221" t="s">
        <v>1076</v>
      </c>
      <c r="I1221" t="str">
        <f t="shared" si="95"/>
        <v>2025: Чайковский городской округ Пермского края: г. Чайковский, ул. Карла Маркса, д. 31</v>
      </c>
      <c r="J1221" t="str">
        <f t="shared" si="96"/>
        <v>г. Чайковский, ул. Карла Маркса, д. 31: 2025: ГВС</v>
      </c>
      <c r="K1221" s="167" t="s">
        <v>1052</v>
      </c>
      <c r="L1221" s="166" t="s">
        <v>2561</v>
      </c>
      <c r="M1221" t="str">
        <f t="shared" si="97"/>
        <v>г. Чайковский, ул. Карла Маркса, д. 31: ГВС</v>
      </c>
      <c r="N1221" s="166" t="e">
        <f>VLOOKUP(M1221,#REF!,2,0)</f>
        <v>#REF!</v>
      </c>
      <c r="O1221" t="e">
        <f t="shared" si="93"/>
        <v>#REF!</v>
      </c>
    </row>
    <row r="1222" spans="1:15" x14ac:dyDescent="0.25">
      <c r="A1222" s="2">
        <f t="shared" si="94"/>
        <v>1221</v>
      </c>
      <c r="B1222" s="81" t="s">
        <v>1100</v>
      </c>
      <c r="C1222" t="s">
        <v>409</v>
      </c>
      <c r="D1222" s="1" t="s">
        <v>159</v>
      </c>
      <c r="E1222" s="166">
        <v>46022</v>
      </c>
      <c r="F1222" s="166"/>
      <c r="G1222" t="s">
        <v>1076</v>
      </c>
      <c r="H1222" t="s">
        <v>1076</v>
      </c>
      <c r="I1222" t="str">
        <f t="shared" si="95"/>
        <v>2025: Чайковский городской округ Пермского края: г. Чайковский, ул. Карла Маркса, д. 31</v>
      </c>
      <c r="J1222" t="str">
        <f t="shared" si="96"/>
        <v>г. Чайковский, ул. Карла Маркса, д. 31: 2025: ВОД</v>
      </c>
      <c r="K1222" s="167" t="s">
        <v>1052</v>
      </c>
      <c r="L1222" s="166" t="s">
        <v>2561</v>
      </c>
      <c r="M1222" t="str">
        <f t="shared" si="97"/>
        <v>г. Чайковский, ул. Карла Маркса, д. 31: ВОД</v>
      </c>
      <c r="N1222" s="166" t="e">
        <f>VLOOKUP(M1222,#REF!,2,0)</f>
        <v>#REF!</v>
      </c>
      <c r="O1222" t="e">
        <f t="shared" si="93"/>
        <v>#REF!</v>
      </c>
    </row>
    <row r="1223" spans="1:15" x14ac:dyDescent="0.25">
      <c r="A1223" s="2">
        <f t="shared" si="94"/>
        <v>1222</v>
      </c>
      <c r="B1223" s="81" t="s">
        <v>1100</v>
      </c>
      <c r="C1223" t="s">
        <v>409</v>
      </c>
      <c r="D1223" s="1" t="s">
        <v>248</v>
      </c>
      <c r="E1223" s="166">
        <v>46022</v>
      </c>
      <c r="F1223" s="166"/>
      <c r="G1223" t="s">
        <v>1076</v>
      </c>
      <c r="H1223" t="s">
        <v>1076</v>
      </c>
      <c r="I1223" t="str">
        <f t="shared" si="95"/>
        <v>2025: Чайковский городской округ Пермского края: г. Чайковский, ул. Карла Маркса, д. 31</v>
      </c>
      <c r="J1223" t="str">
        <f t="shared" si="96"/>
        <v>г. Чайковский, ул. Карла Маркса, д. 31: 2025: РК</v>
      </c>
      <c r="K1223" s="167" t="s">
        <v>1052</v>
      </c>
      <c r="L1223" s="166" t="s">
        <v>2561</v>
      </c>
      <c r="M1223" t="str">
        <f t="shared" si="97"/>
        <v>г. Чайковский, ул. Карла Маркса, д. 31: РК</v>
      </c>
      <c r="N1223" s="166" t="e">
        <f>VLOOKUP(M1223,#REF!,2,0)</f>
        <v>#REF!</v>
      </c>
      <c r="O1223" t="e">
        <f t="shared" si="93"/>
        <v>#REF!</v>
      </c>
    </row>
    <row r="1224" spans="1:15" x14ac:dyDescent="0.25">
      <c r="A1224" s="2">
        <f t="shared" si="94"/>
        <v>1223</v>
      </c>
      <c r="B1224" s="81" t="s">
        <v>1100</v>
      </c>
      <c r="C1224" t="s">
        <v>410</v>
      </c>
      <c r="D1224" s="1" t="s">
        <v>117</v>
      </c>
      <c r="E1224" s="166">
        <v>46022</v>
      </c>
      <c r="F1224" s="166"/>
      <c r="G1224" t="s">
        <v>1076</v>
      </c>
      <c r="H1224" t="s">
        <v>1076</v>
      </c>
      <c r="I1224" t="str">
        <f t="shared" si="95"/>
        <v>2025: Чайковский городской округ Пермского края: г. Чайковский, ул. Карла Маркса, д. 6</v>
      </c>
      <c r="J1224" t="str">
        <f t="shared" si="96"/>
        <v>г. Чайковский, ул. Карла Маркса, д. 6: 2025: ТЕП</v>
      </c>
      <c r="K1224" s="167" t="s">
        <v>1052</v>
      </c>
      <c r="L1224" s="166" t="s">
        <v>2561</v>
      </c>
      <c r="M1224" t="str">
        <f t="shared" si="97"/>
        <v>г. Чайковский, ул. Карла Маркса, д. 6: ТЕП</v>
      </c>
      <c r="N1224" s="166" t="e">
        <f>VLOOKUP(M1224,#REF!,2,0)</f>
        <v>#REF!</v>
      </c>
      <c r="O1224" t="e">
        <f t="shared" si="93"/>
        <v>#REF!</v>
      </c>
    </row>
    <row r="1225" spans="1:15" x14ac:dyDescent="0.25">
      <c r="A1225" s="2">
        <f t="shared" si="94"/>
        <v>1224</v>
      </c>
      <c r="B1225" s="81" t="s">
        <v>1100</v>
      </c>
      <c r="C1225" t="s">
        <v>410</v>
      </c>
      <c r="D1225" s="1" t="s">
        <v>159</v>
      </c>
      <c r="E1225" s="166">
        <v>46022</v>
      </c>
      <c r="F1225" s="166"/>
      <c r="G1225" t="s">
        <v>1076</v>
      </c>
      <c r="H1225" t="s">
        <v>1076</v>
      </c>
      <c r="I1225" t="str">
        <f t="shared" si="95"/>
        <v>2025: Чайковский городской округ Пермского края: г. Чайковский, ул. Карла Маркса, д. 6</v>
      </c>
      <c r="J1225" t="str">
        <f t="shared" si="96"/>
        <v>г. Чайковский, ул. Карла Маркса, д. 6: 2025: ВОД</v>
      </c>
      <c r="K1225" s="167" t="s">
        <v>1052</v>
      </c>
      <c r="L1225" s="166" t="s">
        <v>2561</v>
      </c>
      <c r="M1225" t="str">
        <f t="shared" si="97"/>
        <v>г. Чайковский, ул. Карла Маркса, д. 6: ВОД</v>
      </c>
      <c r="N1225" s="166" t="e">
        <f>VLOOKUP(M1225,#REF!,2,0)</f>
        <v>#REF!</v>
      </c>
      <c r="O1225" t="e">
        <f t="shared" si="93"/>
        <v>#REF!</v>
      </c>
    </row>
    <row r="1226" spans="1:15" x14ac:dyDescent="0.25">
      <c r="A1226" s="2">
        <f t="shared" si="94"/>
        <v>1225</v>
      </c>
      <c r="B1226" s="81" t="s">
        <v>1100</v>
      </c>
      <c r="C1226" t="s">
        <v>410</v>
      </c>
      <c r="D1226" s="1" t="s">
        <v>248</v>
      </c>
      <c r="E1226" s="166">
        <v>46022</v>
      </c>
      <c r="F1226" s="166"/>
      <c r="G1226" t="s">
        <v>1076</v>
      </c>
      <c r="H1226" t="s">
        <v>1076</v>
      </c>
      <c r="I1226" t="str">
        <f t="shared" si="95"/>
        <v>2025: Чайковский городской округ Пермского края: г. Чайковский, ул. Карла Маркса, д. 6</v>
      </c>
      <c r="J1226" t="str">
        <f t="shared" si="96"/>
        <v>г. Чайковский, ул. Карла Маркса, д. 6: 2025: РК</v>
      </c>
      <c r="K1226" s="167" t="s">
        <v>1052</v>
      </c>
      <c r="L1226" s="166" t="s">
        <v>2561</v>
      </c>
      <c r="M1226" t="str">
        <f t="shared" si="97"/>
        <v>г. Чайковский, ул. Карла Маркса, д. 6: РК</v>
      </c>
      <c r="N1226" s="166" t="e">
        <f>VLOOKUP(M1226,#REF!,2,0)</f>
        <v>#REF!</v>
      </c>
      <c r="O1226" t="e">
        <f t="shared" si="93"/>
        <v>#REF!</v>
      </c>
    </row>
    <row r="1227" spans="1:15" x14ac:dyDescent="0.25">
      <c r="A1227" s="2">
        <f t="shared" si="94"/>
        <v>1226</v>
      </c>
      <c r="B1227" s="81" t="s">
        <v>1100</v>
      </c>
      <c r="C1227" t="s">
        <v>411</v>
      </c>
      <c r="D1227" s="1" t="s">
        <v>117</v>
      </c>
      <c r="E1227" s="166">
        <v>46022</v>
      </c>
      <c r="F1227" s="166"/>
      <c r="G1227" t="s">
        <v>1076</v>
      </c>
      <c r="H1227" t="s">
        <v>1076</v>
      </c>
      <c r="I1227" t="str">
        <f t="shared" si="95"/>
        <v>2025: Чайковский городской округ Пермского края: г. Чайковский, ул. Ленина, д. 15</v>
      </c>
      <c r="J1227" t="str">
        <f t="shared" si="96"/>
        <v>г. Чайковский, ул. Ленина, д. 15: 2025: ТЕП</v>
      </c>
      <c r="K1227" s="167" t="s">
        <v>1052</v>
      </c>
      <c r="L1227" s="166" t="s">
        <v>2561</v>
      </c>
      <c r="M1227" t="str">
        <f t="shared" si="97"/>
        <v>г. Чайковский, ул. Ленина, д. 15: ТЕП</v>
      </c>
      <c r="N1227" s="166" t="e">
        <f>VLOOKUP(M1227,#REF!,2,0)</f>
        <v>#REF!</v>
      </c>
      <c r="O1227" t="e">
        <f t="shared" si="93"/>
        <v>#REF!</v>
      </c>
    </row>
    <row r="1228" spans="1:15" x14ac:dyDescent="0.25">
      <c r="A1228" s="2">
        <f t="shared" si="94"/>
        <v>1227</v>
      </c>
      <c r="B1228" s="81" t="s">
        <v>1100</v>
      </c>
      <c r="C1228" t="s">
        <v>411</v>
      </c>
      <c r="D1228" s="1" t="s">
        <v>149</v>
      </c>
      <c r="E1228" s="166">
        <v>46022</v>
      </c>
      <c r="F1228" s="166"/>
      <c r="G1228" t="s">
        <v>1076</v>
      </c>
      <c r="H1228" t="s">
        <v>1076</v>
      </c>
      <c r="I1228" t="str">
        <f t="shared" si="95"/>
        <v>2025: Чайковский городской округ Пермского края: г. Чайковский, ул. Ленина, д. 15</v>
      </c>
      <c r="J1228" t="str">
        <f t="shared" si="96"/>
        <v>г. Чайковский, ул. Ленина, д. 15: 2025: ГВС</v>
      </c>
      <c r="K1228" s="167" t="s">
        <v>1052</v>
      </c>
      <c r="L1228" s="166" t="s">
        <v>2561</v>
      </c>
      <c r="M1228" t="str">
        <f t="shared" si="97"/>
        <v>г. Чайковский, ул. Ленина, д. 15: ГВС</v>
      </c>
      <c r="N1228" s="166" t="e">
        <f>VLOOKUP(M1228,#REF!,2,0)</f>
        <v>#REF!</v>
      </c>
      <c r="O1228" t="e">
        <f t="shared" si="93"/>
        <v>#REF!</v>
      </c>
    </row>
    <row r="1229" spans="1:15" x14ac:dyDescent="0.25">
      <c r="A1229" s="2">
        <f t="shared" si="94"/>
        <v>1228</v>
      </c>
      <c r="B1229" s="81" t="s">
        <v>1100</v>
      </c>
      <c r="C1229" t="s">
        <v>411</v>
      </c>
      <c r="D1229" s="1" t="s">
        <v>159</v>
      </c>
      <c r="E1229" s="166">
        <v>46022</v>
      </c>
      <c r="F1229" s="166"/>
      <c r="G1229" t="s">
        <v>1076</v>
      </c>
      <c r="H1229" t="s">
        <v>1076</v>
      </c>
      <c r="I1229" t="str">
        <f t="shared" si="95"/>
        <v>2025: Чайковский городской округ Пермского края: г. Чайковский, ул. Ленина, д. 15</v>
      </c>
      <c r="J1229" t="str">
        <f t="shared" si="96"/>
        <v>г. Чайковский, ул. Ленина, д. 15: 2025: ВОД</v>
      </c>
      <c r="K1229" s="167" t="s">
        <v>1052</v>
      </c>
      <c r="L1229" s="166" t="s">
        <v>2561</v>
      </c>
      <c r="M1229" t="str">
        <f t="shared" si="97"/>
        <v>г. Чайковский, ул. Ленина, д. 15: ВОД</v>
      </c>
      <c r="N1229" s="166" t="e">
        <f>VLOOKUP(M1229,#REF!,2,0)</f>
        <v>#REF!</v>
      </c>
      <c r="O1229" t="e">
        <f t="shared" si="93"/>
        <v>#REF!</v>
      </c>
    </row>
    <row r="1230" spans="1:15" x14ac:dyDescent="0.25">
      <c r="A1230" s="2">
        <f t="shared" si="94"/>
        <v>1229</v>
      </c>
      <c r="B1230" s="81" t="s">
        <v>1100</v>
      </c>
      <c r="C1230" t="s">
        <v>411</v>
      </c>
      <c r="D1230" s="1" t="s">
        <v>248</v>
      </c>
      <c r="E1230" s="166">
        <v>46022</v>
      </c>
      <c r="F1230" s="166"/>
      <c r="G1230" t="s">
        <v>1076</v>
      </c>
      <c r="H1230" t="s">
        <v>1076</v>
      </c>
      <c r="I1230" t="str">
        <f t="shared" si="95"/>
        <v>2025: Чайковский городской округ Пермского края: г. Чайковский, ул. Ленина, д. 15</v>
      </c>
      <c r="J1230" t="str">
        <f t="shared" si="96"/>
        <v>г. Чайковский, ул. Ленина, д. 15: 2025: РК</v>
      </c>
      <c r="K1230" s="167" t="s">
        <v>1052</v>
      </c>
      <c r="L1230" s="166" t="s">
        <v>2561</v>
      </c>
      <c r="M1230" t="str">
        <f t="shared" si="97"/>
        <v>г. Чайковский, ул. Ленина, д. 15: РК</v>
      </c>
      <c r="N1230" s="166" t="e">
        <f>VLOOKUP(M1230,#REF!,2,0)</f>
        <v>#REF!</v>
      </c>
      <c r="O1230" t="e">
        <f t="shared" si="93"/>
        <v>#REF!</v>
      </c>
    </row>
    <row r="1231" spans="1:15" x14ac:dyDescent="0.25">
      <c r="A1231" s="2">
        <f t="shared" si="94"/>
        <v>1230</v>
      </c>
      <c r="B1231" s="81" t="s">
        <v>1100</v>
      </c>
      <c r="C1231" t="s">
        <v>412</v>
      </c>
      <c r="D1231" s="1" t="s">
        <v>117</v>
      </c>
      <c r="E1231" s="166">
        <v>46022</v>
      </c>
      <c r="F1231" s="166"/>
      <c r="G1231" t="s">
        <v>1076</v>
      </c>
      <c r="H1231" t="s">
        <v>1076</v>
      </c>
      <c r="I1231" t="str">
        <f t="shared" si="95"/>
        <v>2025: Чайковский городской округ Пермского края: г. Чайковский, ул. Ленина, д. 23</v>
      </c>
      <c r="J1231" t="str">
        <f t="shared" si="96"/>
        <v>г. Чайковский, ул. Ленина, д. 23: 2025: ТЕП</v>
      </c>
      <c r="K1231" s="167" t="s">
        <v>1052</v>
      </c>
      <c r="L1231" s="166" t="s">
        <v>2561</v>
      </c>
      <c r="M1231" t="str">
        <f t="shared" si="97"/>
        <v>г. Чайковский, ул. Ленина, д. 23: ТЕП</v>
      </c>
      <c r="N1231" s="166" t="e">
        <f>VLOOKUP(M1231,#REF!,2,0)</f>
        <v>#REF!</v>
      </c>
      <c r="O1231" t="e">
        <f t="shared" si="93"/>
        <v>#REF!</v>
      </c>
    </row>
    <row r="1232" spans="1:15" x14ac:dyDescent="0.25">
      <c r="A1232" s="2">
        <f t="shared" si="94"/>
        <v>1231</v>
      </c>
      <c r="B1232" s="81" t="s">
        <v>1100</v>
      </c>
      <c r="C1232" t="s">
        <v>412</v>
      </c>
      <c r="D1232" s="1" t="s">
        <v>248</v>
      </c>
      <c r="E1232" s="166">
        <v>46022</v>
      </c>
      <c r="F1232" s="166"/>
      <c r="G1232" t="s">
        <v>1076</v>
      </c>
      <c r="H1232" t="s">
        <v>1076</v>
      </c>
      <c r="I1232" t="str">
        <f t="shared" si="95"/>
        <v>2025: Чайковский городской округ Пермского края: г. Чайковский, ул. Ленина, д. 23</v>
      </c>
      <c r="J1232" t="str">
        <f t="shared" si="96"/>
        <v>г. Чайковский, ул. Ленина, д. 23: 2025: РК</v>
      </c>
      <c r="K1232" s="167" t="s">
        <v>1052</v>
      </c>
      <c r="L1232" s="166" t="s">
        <v>2561</v>
      </c>
      <c r="M1232" t="str">
        <f t="shared" si="97"/>
        <v>г. Чайковский, ул. Ленина, д. 23: РК</v>
      </c>
      <c r="N1232" s="166" t="e">
        <f>VLOOKUP(M1232,#REF!,2,0)</f>
        <v>#REF!</v>
      </c>
      <c r="O1232" t="e">
        <f t="shared" si="93"/>
        <v>#REF!</v>
      </c>
    </row>
    <row r="1233" spans="1:15" x14ac:dyDescent="0.25">
      <c r="A1233" s="2">
        <f t="shared" si="94"/>
        <v>1232</v>
      </c>
      <c r="B1233" s="81" t="s">
        <v>1100</v>
      </c>
      <c r="C1233" t="s">
        <v>413</v>
      </c>
      <c r="D1233" s="1" t="s">
        <v>117</v>
      </c>
      <c r="E1233" s="166">
        <v>46022</v>
      </c>
      <c r="F1233" s="166"/>
      <c r="G1233" t="s">
        <v>1076</v>
      </c>
      <c r="H1233" t="s">
        <v>1076</v>
      </c>
      <c r="I1233" t="str">
        <f t="shared" si="95"/>
        <v>2025: Чайковский городской округ Пермского края: г. Чайковский, ул. Ленина, д. 33</v>
      </c>
      <c r="J1233" t="str">
        <f t="shared" si="96"/>
        <v>г. Чайковский, ул. Ленина, д. 33: 2025: ТЕП</v>
      </c>
      <c r="K1233" s="167" t="s">
        <v>1052</v>
      </c>
      <c r="L1233" s="166" t="s">
        <v>2561</v>
      </c>
      <c r="M1233" t="str">
        <f t="shared" si="97"/>
        <v>г. Чайковский, ул. Ленина, д. 33: ТЕП</v>
      </c>
      <c r="N1233" s="166" t="e">
        <f>VLOOKUP(M1233,#REF!,2,0)</f>
        <v>#REF!</v>
      </c>
      <c r="O1233" t="e">
        <f t="shared" si="93"/>
        <v>#REF!</v>
      </c>
    </row>
    <row r="1234" spans="1:15" x14ac:dyDescent="0.25">
      <c r="A1234" s="2">
        <f t="shared" si="94"/>
        <v>1233</v>
      </c>
      <c r="B1234" s="81" t="s">
        <v>1100</v>
      </c>
      <c r="C1234" t="s">
        <v>413</v>
      </c>
      <c r="D1234" s="1" t="s">
        <v>248</v>
      </c>
      <c r="E1234" s="166">
        <v>46022</v>
      </c>
      <c r="F1234" s="166"/>
      <c r="G1234" t="s">
        <v>1076</v>
      </c>
      <c r="H1234" t="s">
        <v>1076</v>
      </c>
      <c r="I1234" t="str">
        <f t="shared" si="95"/>
        <v>2025: Чайковский городской округ Пермского края: г. Чайковский, ул. Ленина, д. 33</v>
      </c>
      <c r="J1234" t="str">
        <f t="shared" si="96"/>
        <v>г. Чайковский, ул. Ленина, д. 33: 2025: РК</v>
      </c>
      <c r="K1234" s="167" t="s">
        <v>1052</v>
      </c>
      <c r="L1234" s="166" t="s">
        <v>2561</v>
      </c>
      <c r="M1234" t="str">
        <f t="shared" si="97"/>
        <v>г. Чайковский, ул. Ленина, д. 33: РК</v>
      </c>
      <c r="N1234" s="166" t="e">
        <f>VLOOKUP(M1234,#REF!,2,0)</f>
        <v>#REF!</v>
      </c>
      <c r="O1234" t="e">
        <f t="shared" si="93"/>
        <v>#REF!</v>
      </c>
    </row>
    <row r="1235" spans="1:15" x14ac:dyDescent="0.25">
      <c r="A1235" s="2">
        <f t="shared" si="94"/>
        <v>1234</v>
      </c>
      <c r="B1235" s="81" t="s">
        <v>1100</v>
      </c>
      <c r="C1235" t="s">
        <v>360</v>
      </c>
      <c r="D1235" s="1" t="s">
        <v>63</v>
      </c>
      <c r="E1235" s="166">
        <v>46022</v>
      </c>
      <c r="F1235" s="166"/>
      <c r="G1235" t="s">
        <v>1076</v>
      </c>
      <c r="H1235" t="s">
        <v>1076</v>
      </c>
      <c r="I1235" t="str">
        <f t="shared" si="95"/>
        <v>2025: Чайковский городской округ Пермского края: п. ст. Каучук, -, д. 5</v>
      </c>
      <c r="J1235" t="str">
        <f t="shared" si="96"/>
        <v>п. ст. Каучук, -, д. 5: 2025: ЭЛ</v>
      </c>
      <c r="K1235" s="167" t="s">
        <v>1051</v>
      </c>
      <c r="L1235" s="166" t="s">
        <v>2561</v>
      </c>
      <c r="M1235" t="str">
        <f t="shared" si="97"/>
        <v>п. ст. Каучук, -, д. 5: ЭЛ</v>
      </c>
      <c r="N1235" s="166" t="e">
        <f>VLOOKUP(M1235,#REF!,2,0)</f>
        <v>#REF!</v>
      </c>
      <c r="O1235" t="e">
        <f t="shared" si="93"/>
        <v>#REF!</v>
      </c>
    </row>
    <row r="1236" spans="1:15" x14ac:dyDescent="0.25">
      <c r="A1236" s="2">
        <f t="shared" si="94"/>
        <v>1235</v>
      </c>
      <c r="B1236" s="81" t="s">
        <v>1100</v>
      </c>
      <c r="C1236" t="s">
        <v>360</v>
      </c>
      <c r="D1236" s="1" t="s">
        <v>144</v>
      </c>
      <c r="E1236" s="166">
        <v>46022</v>
      </c>
      <c r="F1236" s="166"/>
      <c r="G1236" t="s">
        <v>1076</v>
      </c>
      <c r="H1236" t="s">
        <v>1076</v>
      </c>
      <c r="I1236" t="str">
        <f t="shared" si="95"/>
        <v>2025: Чайковский городской округ Пермского края: п. ст. Каучук, -, д. 5</v>
      </c>
      <c r="J1236" t="str">
        <f t="shared" si="96"/>
        <v>п. ст. Каучук, -, д. 5: 2025: ХВС</v>
      </c>
      <c r="K1236" s="167" t="s">
        <v>1051</v>
      </c>
      <c r="L1236" s="166" t="s">
        <v>2561</v>
      </c>
      <c r="M1236" t="str">
        <f t="shared" si="97"/>
        <v>п. ст. Каучук, -, д. 5: ХВС</v>
      </c>
      <c r="N1236" s="166" t="e">
        <f>VLOOKUP(M1236,#REF!,2,0)</f>
        <v>#REF!</v>
      </c>
      <c r="O1236" t="e">
        <f t="shared" si="93"/>
        <v>#REF!</v>
      </c>
    </row>
    <row r="1237" spans="1:15" x14ac:dyDescent="0.25">
      <c r="A1237" s="2">
        <f t="shared" si="94"/>
        <v>1236</v>
      </c>
      <c r="B1237" s="81" t="s">
        <v>1100</v>
      </c>
      <c r="C1237" t="s">
        <v>360</v>
      </c>
      <c r="D1237" s="1" t="s">
        <v>159</v>
      </c>
      <c r="E1237" s="166">
        <v>46022</v>
      </c>
      <c r="F1237" s="166"/>
      <c r="G1237" t="s">
        <v>1076</v>
      </c>
      <c r="H1237" t="s">
        <v>1076</v>
      </c>
      <c r="I1237" t="str">
        <f t="shared" si="95"/>
        <v>2025: Чайковский городской округ Пермского края: п. ст. Каучук, -, д. 5</v>
      </c>
      <c r="J1237" t="str">
        <f t="shared" si="96"/>
        <v>п. ст. Каучук, -, д. 5: 2025: ВОД</v>
      </c>
      <c r="K1237" s="167" t="s">
        <v>1051</v>
      </c>
      <c r="L1237" s="166" t="s">
        <v>2561</v>
      </c>
      <c r="M1237" t="str">
        <f t="shared" si="97"/>
        <v>п. ст. Каучук, -, д. 5: ВОД</v>
      </c>
      <c r="N1237" s="166" t="e">
        <f>VLOOKUP(M1237,#REF!,2,0)</f>
        <v>#REF!</v>
      </c>
      <c r="O1237" t="e">
        <f t="shared" si="93"/>
        <v>#REF!</v>
      </c>
    </row>
    <row r="1238" spans="1:15" x14ac:dyDescent="0.25">
      <c r="A1238" s="2">
        <f t="shared" si="94"/>
        <v>1237</v>
      </c>
      <c r="B1238" s="81" t="s">
        <v>1101</v>
      </c>
      <c r="C1238" t="s">
        <v>361</v>
      </c>
      <c r="D1238" s="1" t="s">
        <v>63</v>
      </c>
      <c r="E1238" s="166">
        <v>46022</v>
      </c>
      <c r="F1238" s="166"/>
      <c r="G1238" t="s">
        <v>1076</v>
      </c>
      <c r="H1238" t="s">
        <v>1076</v>
      </c>
      <c r="I1238" t="str">
        <f t="shared" si="95"/>
        <v>2025: Частинский муниципальный округ Пермского края: с. Частые, ул. Ленина, д. 75</v>
      </c>
      <c r="J1238" t="str">
        <f t="shared" si="96"/>
        <v>с. Частые, ул. Ленина, д. 75: 2025: ЭЛ</v>
      </c>
      <c r="K1238" s="167" t="s">
        <v>1051</v>
      </c>
      <c r="L1238" s="166" t="s">
        <v>2561</v>
      </c>
      <c r="M1238" t="str">
        <f t="shared" si="97"/>
        <v>с. Частые, ул. Ленина, д. 75: ЭЛ</v>
      </c>
      <c r="N1238" s="166" t="e">
        <f>VLOOKUP(M1238,#REF!,2,0)</f>
        <v>#REF!</v>
      </c>
      <c r="O1238" t="e">
        <f t="shared" si="93"/>
        <v>#REF!</v>
      </c>
    </row>
    <row r="1239" spans="1:15" x14ac:dyDescent="0.25">
      <c r="A1239" s="2">
        <f t="shared" si="94"/>
        <v>1238</v>
      </c>
      <c r="B1239" s="81" t="s">
        <v>1101</v>
      </c>
      <c r="C1239" t="s">
        <v>361</v>
      </c>
      <c r="D1239" s="1" t="s">
        <v>144</v>
      </c>
      <c r="E1239" s="166">
        <v>46022</v>
      </c>
      <c r="F1239" s="166"/>
      <c r="G1239" t="s">
        <v>1076</v>
      </c>
      <c r="H1239" t="s">
        <v>1076</v>
      </c>
      <c r="I1239" t="str">
        <f t="shared" si="95"/>
        <v>2025: Частинский муниципальный округ Пермского края: с. Частые, ул. Ленина, д. 75</v>
      </c>
      <c r="J1239" t="str">
        <f t="shared" si="96"/>
        <v>с. Частые, ул. Ленина, д. 75: 2025: ХВС</v>
      </c>
      <c r="K1239" s="167" t="s">
        <v>1051</v>
      </c>
      <c r="L1239" s="166" t="s">
        <v>2561</v>
      </c>
      <c r="M1239" t="str">
        <f t="shared" si="97"/>
        <v>с. Частые, ул. Ленина, д. 75: ХВС</v>
      </c>
      <c r="N1239" s="166" t="e">
        <f>VLOOKUP(M1239,#REF!,2,0)</f>
        <v>#REF!</v>
      </c>
      <c r="O1239" t="e">
        <f t="shared" si="93"/>
        <v>#REF!</v>
      </c>
    </row>
    <row r="1240" spans="1:15" x14ac:dyDescent="0.25">
      <c r="A1240" s="2">
        <f t="shared" si="94"/>
        <v>1239</v>
      </c>
      <c r="B1240" s="81" t="s">
        <v>1101</v>
      </c>
      <c r="C1240" t="s">
        <v>361</v>
      </c>
      <c r="D1240" s="1" t="s">
        <v>159</v>
      </c>
      <c r="E1240" s="166">
        <v>46022</v>
      </c>
      <c r="F1240" s="166"/>
      <c r="G1240" t="s">
        <v>1076</v>
      </c>
      <c r="H1240" t="s">
        <v>1076</v>
      </c>
      <c r="I1240" t="str">
        <f t="shared" si="95"/>
        <v>2025: Частинский муниципальный округ Пермского края: с. Частые, ул. Ленина, д. 75</v>
      </c>
      <c r="J1240" t="str">
        <f t="shared" si="96"/>
        <v>с. Частые, ул. Ленина, д. 75: 2025: ВОД</v>
      </c>
      <c r="K1240" s="167" t="s">
        <v>1051</v>
      </c>
      <c r="L1240" s="166" t="s">
        <v>2561</v>
      </c>
      <c r="M1240" t="str">
        <f t="shared" si="97"/>
        <v>с. Частые, ул. Ленина, д. 75: ВОД</v>
      </c>
      <c r="N1240" s="166" t="e">
        <f>VLOOKUP(M1240,#REF!,2,0)</f>
        <v>#REF!</v>
      </c>
      <c r="O1240" t="e">
        <f t="shared" si="93"/>
        <v>#REF!</v>
      </c>
    </row>
    <row r="1241" spans="1:15" x14ac:dyDescent="0.25">
      <c r="A1241" s="2">
        <f t="shared" si="94"/>
        <v>1240</v>
      </c>
      <c r="B1241" s="81" t="s">
        <v>1101</v>
      </c>
      <c r="C1241" t="s">
        <v>361</v>
      </c>
      <c r="D1241" s="1" t="s">
        <v>280</v>
      </c>
      <c r="E1241" s="166">
        <v>46022</v>
      </c>
      <c r="F1241" s="166"/>
      <c r="G1241" t="s">
        <v>1076</v>
      </c>
      <c r="H1241" t="s">
        <v>1076</v>
      </c>
      <c r="I1241" t="str">
        <f t="shared" si="95"/>
        <v>2025: Частинский муниципальный округ Пермского края: с. Частые, ул. Ленина, д. 75</v>
      </c>
      <c r="J1241" t="str">
        <f t="shared" si="96"/>
        <v>с. Частые, ул. Ленина, д. 75: 2025: Рфа</v>
      </c>
      <c r="K1241" s="167" t="s">
        <v>1051</v>
      </c>
      <c r="L1241" s="166" t="s">
        <v>2561</v>
      </c>
      <c r="M1241" t="str">
        <f t="shared" si="97"/>
        <v>с. Частые, ул. Ленина, д. 75: Рфа</v>
      </c>
      <c r="N1241" s="166" t="e">
        <f>VLOOKUP(M1241,#REF!,2,0)</f>
        <v>#REF!</v>
      </c>
      <c r="O1241" t="e">
        <f t="shared" si="93"/>
        <v>#REF!</v>
      </c>
    </row>
    <row r="1242" spans="1:15" x14ac:dyDescent="0.25">
      <c r="A1242" s="2">
        <f t="shared" si="94"/>
        <v>1241</v>
      </c>
      <c r="B1242" s="81" t="s">
        <v>1101</v>
      </c>
      <c r="C1242" t="s">
        <v>361</v>
      </c>
      <c r="D1242" s="1" t="s">
        <v>296</v>
      </c>
      <c r="E1242" s="166">
        <v>46022</v>
      </c>
      <c r="F1242" s="166"/>
      <c r="G1242" t="s">
        <v>1076</v>
      </c>
      <c r="H1242" t="s">
        <v>1076</v>
      </c>
      <c r="I1242" t="str">
        <f t="shared" si="95"/>
        <v>2025: Частинский муниципальный округ Пермского края: с. Частые, ул. Ленина, д. 75</v>
      </c>
      <c r="J1242" t="str">
        <f t="shared" si="96"/>
        <v>с. Частые, ул. Ленина, д. 75: 2025: РФ</v>
      </c>
      <c r="K1242" s="167" t="s">
        <v>1051</v>
      </c>
      <c r="L1242" s="166" t="s">
        <v>2561</v>
      </c>
      <c r="M1242" t="str">
        <f t="shared" si="97"/>
        <v>с. Частые, ул. Ленина, д. 75: РФ</v>
      </c>
      <c r="N1242" s="166" t="e">
        <f>VLOOKUP(M1242,#REF!,2,0)</f>
        <v>#REF!</v>
      </c>
      <c r="O1242" t="e">
        <f t="shared" si="93"/>
        <v>#REF!</v>
      </c>
    </row>
    <row r="1243" spans="1:15" x14ac:dyDescent="0.25">
      <c r="A1243" s="2">
        <f t="shared" si="94"/>
        <v>1242</v>
      </c>
      <c r="B1243" s="81" t="s">
        <v>1101</v>
      </c>
      <c r="C1243" t="s">
        <v>362</v>
      </c>
      <c r="D1243" s="1" t="s">
        <v>63</v>
      </c>
      <c r="E1243" s="166">
        <v>46022</v>
      </c>
      <c r="F1243" s="166"/>
      <c r="G1243" t="s">
        <v>1076</v>
      </c>
      <c r="H1243" t="s">
        <v>1076</v>
      </c>
      <c r="I1243" t="str">
        <f t="shared" si="95"/>
        <v>2025: Частинский муниципальный округ Пермского края: с. Частые, ул. Ленина, д. 80</v>
      </c>
      <c r="J1243" t="str">
        <f t="shared" si="96"/>
        <v>с. Частые, ул. Ленина, д. 80: 2025: ЭЛ</v>
      </c>
      <c r="K1243" s="167" t="s">
        <v>1051</v>
      </c>
      <c r="L1243" s="166" t="s">
        <v>2561</v>
      </c>
      <c r="M1243" t="str">
        <f t="shared" si="97"/>
        <v>с. Частые, ул. Ленина, д. 80: ЭЛ</v>
      </c>
      <c r="N1243" s="166" t="e">
        <f>VLOOKUP(M1243,#REF!,2,0)</f>
        <v>#REF!</v>
      </c>
      <c r="O1243" t="e">
        <f t="shared" si="93"/>
        <v>#REF!</v>
      </c>
    </row>
    <row r="1244" spans="1:15" x14ac:dyDescent="0.25">
      <c r="A1244" s="2">
        <f t="shared" si="94"/>
        <v>1243</v>
      </c>
      <c r="B1244" s="81" t="s">
        <v>1101</v>
      </c>
      <c r="C1244" t="s">
        <v>362</v>
      </c>
      <c r="D1244" s="1" t="s">
        <v>144</v>
      </c>
      <c r="E1244" s="166">
        <v>46022</v>
      </c>
      <c r="F1244" s="166"/>
      <c r="G1244" t="s">
        <v>1076</v>
      </c>
      <c r="H1244" t="s">
        <v>1076</v>
      </c>
      <c r="I1244" t="str">
        <f t="shared" si="95"/>
        <v>2025: Частинский муниципальный округ Пермского края: с. Частые, ул. Ленина, д. 80</v>
      </c>
      <c r="J1244" t="str">
        <f t="shared" si="96"/>
        <v>с. Частые, ул. Ленина, д. 80: 2025: ХВС</v>
      </c>
      <c r="K1244" s="167" t="s">
        <v>1051</v>
      </c>
      <c r="L1244" s="166" t="s">
        <v>2561</v>
      </c>
      <c r="M1244" t="str">
        <f t="shared" si="97"/>
        <v>с. Частые, ул. Ленина, д. 80: ХВС</v>
      </c>
      <c r="N1244" s="166" t="e">
        <f>VLOOKUP(M1244,#REF!,2,0)</f>
        <v>#REF!</v>
      </c>
      <c r="O1244" t="e">
        <f t="shared" si="93"/>
        <v>#REF!</v>
      </c>
    </row>
    <row r="1245" spans="1:15" x14ac:dyDescent="0.25">
      <c r="A1245" s="2">
        <f t="shared" si="94"/>
        <v>1244</v>
      </c>
      <c r="B1245" s="81" t="s">
        <v>1101</v>
      </c>
      <c r="C1245" t="s">
        <v>362</v>
      </c>
      <c r="D1245" s="1" t="s">
        <v>159</v>
      </c>
      <c r="E1245" s="166">
        <v>46022</v>
      </c>
      <c r="F1245" s="166"/>
      <c r="G1245" t="s">
        <v>1076</v>
      </c>
      <c r="H1245" t="s">
        <v>1076</v>
      </c>
      <c r="I1245" t="str">
        <f t="shared" si="95"/>
        <v>2025: Частинский муниципальный округ Пермского края: с. Частые, ул. Ленина, д. 80</v>
      </c>
      <c r="J1245" t="str">
        <f t="shared" si="96"/>
        <v>с. Частые, ул. Ленина, д. 80: 2025: ВОД</v>
      </c>
      <c r="K1245" s="167" t="s">
        <v>1051</v>
      </c>
      <c r="L1245" s="166" t="s">
        <v>2561</v>
      </c>
      <c r="M1245" t="str">
        <f t="shared" si="97"/>
        <v>с. Частые, ул. Ленина, д. 80: ВОД</v>
      </c>
      <c r="N1245" s="166" t="e">
        <f>VLOOKUP(M1245,#REF!,2,0)</f>
        <v>#REF!</v>
      </c>
      <c r="O1245" t="e">
        <f t="shared" si="93"/>
        <v>#REF!</v>
      </c>
    </row>
    <row r="1246" spans="1:15" x14ac:dyDescent="0.25">
      <c r="A1246" s="2">
        <f t="shared" si="94"/>
        <v>1245</v>
      </c>
      <c r="B1246" s="81" t="s">
        <v>1101</v>
      </c>
      <c r="C1246" t="s">
        <v>363</v>
      </c>
      <c r="D1246" s="1" t="s">
        <v>63</v>
      </c>
      <c r="E1246" s="166">
        <v>46022</v>
      </c>
      <c r="F1246" s="166"/>
      <c r="G1246" t="s">
        <v>1076</v>
      </c>
      <c r="H1246" t="s">
        <v>1076</v>
      </c>
      <c r="I1246" t="str">
        <f t="shared" si="95"/>
        <v>2025: Частинский муниципальный округ Пермского края: с. Частые, ул. Ленина, д. 81</v>
      </c>
      <c r="J1246" t="str">
        <f t="shared" si="96"/>
        <v>с. Частые, ул. Ленина, д. 81: 2025: ЭЛ</v>
      </c>
      <c r="K1246" s="167" t="s">
        <v>1051</v>
      </c>
      <c r="L1246" s="166" t="s">
        <v>2561</v>
      </c>
      <c r="M1246" t="str">
        <f t="shared" si="97"/>
        <v>с. Частые, ул. Ленина, д. 81: ЭЛ</v>
      </c>
      <c r="N1246" s="166" t="e">
        <f>VLOOKUP(M1246,#REF!,2,0)</f>
        <v>#REF!</v>
      </c>
      <c r="O1246" t="e">
        <f t="shared" si="93"/>
        <v>#REF!</v>
      </c>
    </row>
    <row r="1247" spans="1:15" x14ac:dyDescent="0.25">
      <c r="A1247" s="2">
        <f t="shared" si="94"/>
        <v>1246</v>
      </c>
      <c r="B1247" s="81" t="s">
        <v>1101</v>
      </c>
      <c r="C1247" t="s">
        <v>363</v>
      </c>
      <c r="D1247" s="1" t="s">
        <v>144</v>
      </c>
      <c r="E1247" s="166">
        <v>46022</v>
      </c>
      <c r="F1247" s="166"/>
      <c r="G1247" t="s">
        <v>1076</v>
      </c>
      <c r="H1247" t="s">
        <v>1076</v>
      </c>
      <c r="I1247" t="str">
        <f t="shared" si="95"/>
        <v>2025: Частинский муниципальный округ Пермского края: с. Частые, ул. Ленина, д. 81</v>
      </c>
      <c r="J1247" t="str">
        <f t="shared" si="96"/>
        <v>с. Частые, ул. Ленина, д. 81: 2025: ХВС</v>
      </c>
      <c r="K1247" s="167" t="s">
        <v>1051</v>
      </c>
      <c r="L1247" s="166" t="s">
        <v>2561</v>
      </c>
      <c r="M1247" t="str">
        <f t="shared" si="97"/>
        <v>с. Частые, ул. Ленина, д. 81: ХВС</v>
      </c>
      <c r="N1247" s="166" t="e">
        <f>VLOOKUP(M1247,#REF!,2,0)</f>
        <v>#REF!</v>
      </c>
      <c r="O1247" t="e">
        <f t="shared" si="93"/>
        <v>#REF!</v>
      </c>
    </row>
    <row r="1248" spans="1:15" x14ac:dyDescent="0.25">
      <c r="A1248" s="2">
        <f t="shared" si="94"/>
        <v>1247</v>
      </c>
      <c r="B1248" s="81" t="s">
        <v>1101</v>
      </c>
      <c r="C1248" t="s">
        <v>363</v>
      </c>
      <c r="D1248" s="1" t="s">
        <v>159</v>
      </c>
      <c r="E1248" s="166">
        <v>46022</v>
      </c>
      <c r="F1248" s="166"/>
      <c r="G1248" t="s">
        <v>1076</v>
      </c>
      <c r="H1248" t="s">
        <v>1076</v>
      </c>
      <c r="I1248" t="str">
        <f t="shared" si="95"/>
        <v>2025: Частинский муниципальный округ Пермского края: с. Частые, ул. Ленина, д. 81</v>
      </c>
      <c r="J1248" t="str">
        <f t="shared" si="96"/>
        <v>с. Частые, ул. Ленина, д. 81: 2025: ВОД</v>
      </c>
      <c r="K1248" s="167" t="s">
        <v>1051</v>
      </c>
      <c r="L1248" s="166" t="s">
        <v>2561</v>
      </c>
      <c r="M1248" t="str">
        <f t="shared" si="97"/>
        <v>с. Частые, ул. Ленина, д. 81: ВОД</v>
      </c>
      <c r="N1248" s="166" t="e">
        <f>VLOOKUP(M1248,#REF!,2,0)</f>
        <v>#REF!</v>
      </c>
      <c r="O1248" t="e">
        <f t="shared" si="93"/>
        <v>#REF!</v>
      </c>
    </row>
    <row r="1249" spans="1:15" x14ac:dyDescent="0.25">
      <c r="A1249" s="2">
        <f t="shared" si="94"/>
        <v>1248</v>
      </c>
      <c r="B1249" s="81" t="s">
        <v>1101</v>
      </c>
      <c r="C1249" t="s">
        <v>363</v>
      </c>
      <c r="D1249" s="1" t="s">
        <v>248</v>
      </c>
      <c r="E1249" s="166">
        <v>46022</v>
      </c>
      <c r="F1249" s="166"/>
      <c r="G1249" t="s">
        <v>1076</v>
      </c>
      <c r="H1249" t="s">
        <v>1076</v>
      </c>
      <c r="I1249" t="str">
        <f t="shared" si="95"/>
        <v>2025: Частинский муниципальный округ Пермского края: с. Частые, ул. Ленина, д. 81</v>
      </c>
      <c r="J1249" t="str">
        <f t="shared" si="96"/>
        <v>с. Частые, ул. Ленина, д. 81: 2025: РК</v>
      </c>
      <c r="K1249" s="167" t="s">
        <v>1051</v>
      </c>
      <c r="L1249" s="166" t="s">
        <v>2561</v>
      </c>
      <c r="M1249" t="str">
        <f t="shared" si="97"/>
        <v>с. Частые, ул. Ленина, д. 81: РК</v>
      </c>
      <c r="N1249" s="166" t="e">
        <f>VLOOKUP(M1249,#REF!,2,0)</f>
        <v>#REF!</v>
      </c>
      <c r="O1249" t="e">
        <f t="shared" si="93"/>
        <v>#REF!</v>
      </c>
    </row>
    <row r="1250" spans="1:15" x14ac:dyDescent="0.25">
      <c r="A1250" s="2">
        <f t="shared" si="94"/>
        <v>1249</v>
      </c>
      <c r="B1250" s="81" t="s">
        <v>1102</v>
      </c>
      <c r="C1250" t="s">
        <v>358</v>
      </c>
      <c r="D1250" s="1" t="s">
        <v>63</v>
      </c>
      <c r="E1250" s="166">
        <v>46022</v>
      </c>
      <c r="F1250" s="166"/>
      <c r="G1250" t="s">
        <v>1076</v>
      </c>
      <c r="H1250" t="s">
        <v>1076</v>
      </c>
      <c r="I1250" t="str">
        <f t="shared" si="95"/>
        <v>2025: Чердынский городской округ Пермского края: пгт Ныроб, ул. Уждавиниса, д. 13</v>
      </c>
      <c r="J1250" t="str">
        <f t="shared" si="96"/>
        <v>пгт Ныроб, ул. Уждавиниса, д. 13: 2025: ЭЛ</v>
      </c>
      <c r="K1250" s="167" t="s">
        <v>1051</v>
      </c>
      <c r="L1250" s="166" t="s">
        <v>2561</v>
      </c>
      <c r="M1250" t="str">
        <f t="shared" si="97"/>
        <v>пгт Ныроб, ул. Уждавиниса, д. 13: ЭЛ</v>
      </c>
      <c r="N1250" s="166" t="e">
        <f>VLOOKUP(M1250,#REF!,2,0)</f>
        <v>#REF!</v>
      </c>
      <c r="O1250" t="e">
        <f t="shared" si="93"/>
        <v>#REF!</v>
      </c>
    </row>
    <row r="1251" spans="1:15" x14ac:dyDescent="0.25">
      <c r="A1251" s="2">
        <f t="shared" si="94"/>
        <v>1250</v>
      </c>
      <c r="B1251" s="81" t="s">
        <v>1102</v>
      </c>
      <c r="C1251" t="s">
        <v>358</v>
      </c>
      <c r="D1251" s="1" t="s">
        <v>117</v>
      </c>
      <c r="E1251" s="166">
        <v>46022</v>
      </c>
      <c r="F1251" s="166"/>
      <c r="G1251" t="s">
        <v>1076</v>
      </c>
      <c r="H1251" t="s">
        <v>1076</v>
      </c>
      <c r="I1251" t="str">
        <f t="shared" si="95"/>
        <v>2025: Чердынский городской округ Пермского края: пгт Ныроб, ул. Уждавиниса, д. 13</v>
      </c>
      <c r="J1251" t="str">
        <f t="shared" si="96"/>
        <v>пгт Ныроб, ул. Уждавиниса, д. 13: 2025: ТЕП</v>
      </c>
      <c r="K1251" s="167" t="s">
        <v>1051</v>
      </c>
      <c r="L1251" s="166" t="s">
        <v>2561</v>
      </c>
      <c r="M1251" t="str">
        <f t="shared" si="97"/>
        <v>пгт Ныроб, ул. Уждавиниса, д. 13: ТЕП</v>
      </c>
      <c r="N1251" s="166" t="e">
        <f>VLOOKUP(M1251,#REF!,2,0)</f>
        <v>#REF!</v>
      </c>
      <c r="O1251" t="e">
        <f t="shared" si="93"/>
        <v>#REF!</v>
      </c>
    </row>
    <row r="1252" spans="1:15" x14ac:dyDescent="0.25">
      <c r="A1252" s="2">
        <f t="shared" si="94"/>
        <v>1251</v>
      </c>
      <c r="B1252" s="81" t="s">
        <v>1102</v>
      </c>
      <c r="C1252" t="s">
        <v>358</v>
      </c>
      <c r="D1252" s="1" t="s">
        <v>144</v>
      </c>
      <c r="E1252" s="166">
        <v>46022</v>
      </c>
      <c r="F1252" s="166"/>
      <c r="G1252" t="s">
        <v>1076</v>
      </c>
      <c r="H1252" t="s">
        <v>1076</v>
      </c>
      <c r="I1252" t="str">
        <f t="shared" si="95"/>
        <v>2025: Чердынский городской округ Пермского края: пгт Ныроб, ул. Уждавиниса, д. 13</v>
      </c>
      <c r="J1252" t="str">
        <f t="shared" si="96"/>
        <v>пгт Ныроб, ул. Уждавиниса, д. 13: 2025: ХВС</v>
      </c>
      <c r="K1252" s="167" t="s">
        <v>1051</v>
      </c>
      <c r="L1252" s="166" t="s">
        <v>2561</v>
      </c>
      <c r="M1252" t="str">
        <f t="shared" si="97"/>
        <v>пгт Ныроб, ул. Уждавиниса, д. 13: ХВС</v>
      </c>
      <c r="N1252" s="166" t="e">
        <f>VLOOKUP(M1252,#REF!,2,0)</f>
        <v>#REF!</v>
      </c>
      <c r="O1252" t="e">
        <f t="shared" si="93"/>
        <v>#REF!</v>
      </c>
    </row>
    <row r="1253" spans="1:15" x14ac:dyDescent="0.25">
      <c r="A1253" s="2">
        <f t="shared" si="94"/>
        <v>1252</v>
      </c>
      <c r="B1253" s="81" t="s">
        <v>1102</v>
      </c>
      <c r="C1253" t="s">
        <v>358</v>
      </c>
      <c r="D1253" s="1" t="s">
        <v>149</v>
      </c>
      <c r="E1253" s="166">
        <v>46022</v>
      </c>
      <c r="F1253" s="166"/>
      <c r="G1253" t="s">
        <v>1076</v>
      </c>
      <c r="H1253" t="s">
        <v>1076</v>
      </c>
      <c r="I1253" t="str">
        <f t="shared" si="95"/>
        <v>2025: Чердынский городской округ Пермского края: пгт Ныроб, ул. Уждавиниса, д. 13</v>
      </c>
      <c r="J1253" t="str">
        <f t="shared" si="96"/>
        <v>пгт Ныроб, ул. Уждавиниса, д. 13: 2025: ГВС</v>
      </c>
      <c r="K1253" s="167" t="s">
        <v>1051</v>
      </c>
      <c r="L1253" s="166" t="s">
        <v>2561</v>
      </c>
      <c r="M1253" t="str">
        <f t="shared" si="97"/>
        <v>пгт Ныроб, ул. Уждавиниса, д. 13: ГВС</v>
      </c>
      <c r="N1253" s="166" t="e">
        <f>VLOOKUP(M1253,#REF!,2,0)</f>
        <v>#REF!</v>
      </c>
      <c r="O1253" t="e">
        <f t="shared" si="93"/>
        <v>#REF!</v>
      </c>
    </row>
    <row r="1254" spans="1:15" x14ac:dyDescent="0.25">
      <c r="A1254" s="2">
        <f t="shared" si="94"/>
        <v>1253</v>
      </c>
      <c r="B1254" s="81" t="s">
        <v>1104</v>
      </c>
      <c r="C1254" t="s">
        <v>1583</v>
      </c>
      <c r="D1254" s="1" t="s">
        <v>63</v>
      </c>
      <c r="E1254" s="166">
        <v>46022</v>
      </c>
      <c r="F1254" s="166">
        <v>46022</v>
      </c>
      <c r="G1254" t="s">
        <v>1076</v>
      </c>
      <c r="H1254" t="s">
        <v>1076</v>
      </c>
      <c r="I1254" t="str">
        <f t="shared" si="95"/>
        <v>2025: Чусовской городской округ Пермского края: г. Чусовой, п. Лямино, ул. Молодежная, д. 3</v>
      </c>
      <c r="J1254" t="str">
        <f t="shared" si="96"/>
        <v>г. Чусовой, п. Лямино, ул. Молодежная, д. 3: 2025: ЭЛ</v>
      </c>
      <c r="K1254" s="167" t="s">
        <v>1051</v>
      </c>
      <c r="L1254" s="166" t="s">
        <v>2561</v>
      </c>
      <c r="M1254" t="str">
        <f t="shared" si="97"/>
        <v>г. Чусовой, п. Лямино, ул. Молодежная, д. 3: ЭЛ</v>
      </c>
      <c r="N1254" s="166" t="e">
        <f>VLOOKUP(M1254,#REF!,2,0)</f>
        <v>#REF!</v>
      </c>
      <c r="O1254" t="e">
        <f t="shared" si="93"/>
        <v>#REF!</v>
      </c>
    </row>
    <row r="1255" spans="1:15" x14ac:dyDescent="0.25">
      <c r="A1255" s="2">
        <f t="shared" si="94"/>
        <v>1254</v>
      </c>
      <c r="B1255" s="81" t="s">
        <v>1104</v>
      </c>
      <c r="C1255" t="s">
        <v>1583</v>
      </c>
      <c r="D1255" s="1" t="s">
        <v>117</v>
      </c>
      <c r="E1255" s="166">
        <v>46022</v>
      </c>
      <c r="F1255" s="166">
        <v>46022</v>
      </c>
      <c r="G1255" t="s">
        <v>1076</v>
      </c>
      <c r="H1255" t="s">
        <v>1076</v>
      </c>
      <c r="I1255" t="str">
        <f t="shared" si="95"/>
        <v>2025: Чусовской городской округ Пермского края: г. Чусовой, п. Лямино, ул. Молодежная, д. 3</v>
      </c>
      <c r="J1255" t="str">
        <f t="shared" si="96"/>
        <v>г. Чусовой, п. Лямино, ул. Молодежная, д. 3: 2025: ТЕП</v>
      </c>
      <c r="K1255" s="167" t="s">
        <v>1051</v>
      </c>
      <c r="L1255" s="166" t="s">
        <v>2561</v>
      </c>
      <c r="M1255" t="str">
        <f t="shared" si="97"/>
        <v>г. Чусовой, п. Лямино, ул. Молодежная, д. 3: ТЕП</v>
      </c>
      <c r="N1255" s="166" t="e">
        <f>VLOOKUP(M1255,#REF!,2,0)</f>
        <v>#REF!</v>
      </c>
      <c r="O1255" t="e">
        <f t="shared" si="93"/>
        <v>#REF!</v>
      </c>
    </row>
    <row r="1256" spans="1:15" x14ac:dyDescent="0.25">
      <c r="A1256" s="2">
        <f t="shared" si="94"/>
        <v>1255</v>
      </c>
      <c r="B1256" s="81" t="s">
        <v>1104</v>
      </c>
      <c r="C1256" t="s">
        <v>1583</v>
      </c>
      <c r="D1256" s="1" t="s">
        <v>144</v>
      </c>
      <c r="E1256" s="166">
        <v>46022</v>
      </c>
      <c r="F1256" s="166">
        <v>46022</v>
      </c>
      <c r="G1256" t="s">
        <v>1076</v>
      </c>
      <c r="H1256" t="s">
        <v>1076</v>
      </c>
      <c r="I1256" t="str">
        <f t="shared" si="95"/>
        <v>2025: Чусовской городской округ Пермского края: г. Чусовой, п. Лямино, ул. Молодежная, д. 3</v>
      </c>
      <c r="J1256" t="str">
        <f t="shared" si="96"/>
        <v>г. Чусовой, п. Лямино, ул. Молодежная, д. 3: 2025: ХВС</v>
      </c>
      <c r="K1256" s="167" t="s">
        <v>1051</v>
      </c>
      <c r="L1256" s="166" t="s">
        <v>2561</v>
      </c>
      <c r="M1256" t="str">
        <f t="shared" si="97"/>
        <v>г. Чусовой, п. Лямино, ул. Молодежная, д. 3: ХВС</v>
      </c>
      <c r="N1256" s="166" t="e">
        <f>VLOOKUP(M1256,#REF!,2,0)</f>
        <v>#REF!</v>
      </c>
      <c r="O1256" t="e">
        <f t="shared" si="93"/>
        <v>#REF!</v>
      </c>
    </row>
    <row r="1257" spans="1:15" x14ac:dyDescent="0.25">
      <c r="A1257" s="2">
        <f t="shared" si="94"/>
        <v>1256</v>
      </c>
      <c r="B1257" s="81" t="s">
        <v>1104</v>
      </c>
      <c r="C1257" t="s">
        <v>1583</v>
      </c>
      <c r="D1257" s="1" t="s">
        <v>149</v>
      </c>
      <c r="E1257" s="166">
        <v>46022</v>
      </c>
      <c r="F1257" s="166">
        <v>46022</v>
      </c>
      <c r="G1257" t="s">
        <v>1076</v>
      </c>
      <c r="H1257" t="s">
        <v>1076</v>
      </c>
      <c r="I1257" t="str">
        <f t="shared" si="95"/>
        <v>2025: Чусовской городской округ Пермского края: г. Чусовой, п. Лямино, ул. Молодежная, д. 3</v>
      </c>
      <c r="J1257" t="str">
        <f t="shared" si="96"/>
        <v>г. Чусовой, п. Лямино, ул. Молодежная, д. 3: 2025: ГВС</v>
      </c>
      <c r="K1257" s="167" t="s">
        <v>1051</v>
      </c>
      <c r="L1257" s="166" t="s">
        <v>2561</v>
      </c>
      <c r="M1257" t="str">
        <f t="shared" si="97"/>
        <v>г. Чусовой, п. Лямино, ул. Молодежная, д. 3: ГВС</v>
      </c>
      <c r="N1257" s="166" t="e">
        <f>VLOOKUP(M1257,#REF!,2,0)</f>
        <v>#REF!</v>
      </c>
      <c r="O1257" t="e">
        <f t="shared" si="93"/>
        <v>#REF!</v>
      </c>
    </row>
    <row r="1258" spans="1:15" x14ac:dyDescent="0.25">
      <c r="A1258" s="2">
        <f t="shared" si="94"/>
        <v>1257</v>
      </c>
      <c r="B1258" s="81" t="s">
        <v>1104</v>
      </c>
      <c r="C1258" t="s">
        <v>1583</v>
      </c>
      <c r="D1258" s="1" t="s">
        <v>159</v>
      </c>
      <c r="E1258" s="166">
        <v>46022</v>
      </c>
      <c r="F1258" s="166">
        <v>46022</v>
      </c>
      <c r="G1258" t="s">
        <v>1076</v>
      </c>
      <c r="H1258" t="s">
        <v>1076</v>
      </c>
      <c r="I1258" t="str">
        <f t="shared" si="95"/>
        <v>2025: Чусовской городской округ Пермского края: г. Чусовой, п. Лямино, ул. Молодежная, д. 3</v>
      </c>
      <c r="J1258" t="str">
        <f t="shared" si="96"/>
        <v>г. Чусовой, п. Лямино, ул. Молодежная, д. 3: 2025: ВОД</v>
      </c>
      <c r="K1258" s="167" t="s">
        <v>1051</v>
      </c>
      <c r="L1258" s="166" t="s">
        <v>2561</v>
      </c>
      <c r="M1258" t="str">
        <f t="shared" si="97"/>
        <v>г. Чусовой, п. Лямино, ул. Молодежная, д. 3: ВОД</v>
      </c>
      <c r="N1258" s="166" t="e">
        <f>VLOOKUP(M1258,#REF!,2,0)</f>
        <v>#REF!</v>
      </c>
      <c r="O1258" t="e">
        <f t="shared" si="93"/>
        <v>#REF!</v>
      </c>
    </row>
    <row r="1259" spans="1:15" x14ac:dyDescent="0.25">
      <c r="A1259" s="2">
        <f t="shared" si="94"/>
        <v>1258</v>
      </c>
      <c r="B1259" s="81" t="s">
        <v>1104</v>
      </c>
      <c r="C1259" t="s">
        <v>1583</v>
      </c>
      <c r="D1259" s="1" t="s">
        <v>248</v>
      </c>
      <c r="E1259" s="166">
        <v>46022</v>
      </c>
      <c r="F1259" s="166">
        <v>46022</v>
      </c>
      <c r="G1259" t="s">
        <v>1076</v>
      </c>
      <c r="H1259" t="s">
        <v>1076</v>
      </c>
      <c r="I1259" t="str">
        <f t="shared" si="95"/>
        <v>2025: Чусовской городской округ Пермского края: г. Чусовой, п. Лямино, ул. Молодежная, д. 3</v>
      </c>
      <c r="J1259" t="str">
        <f t="shared" si="96"/>
        <v>г. Чусовой, п. Лямино, ул. Молодежная, д. 3: 2025: РК</v>
      </c>
      <c r="K1259" s="167" t="s">
        <v>1051</v>
      </c>
      <c r="L1259" s="166" t="s">
        <v>2561</v>
      </c>
      <c r="M1259" t="str">
        <f t="shared" si="97"/>
        <v>г. Чусовой, п. Лямино, ул. Молодежная, д. 3: РК</v>
      </c>
      <c r="N1259" s="166" t="e">
        <f>VLOOKUP(M1259,#REF!,2,0)</f>
        <v>#REF!</v>
      </c>
      <c r="O1259" t="e">
        <f t="shared" si="93"/>
        <v>#REF!</v>
      </c>
    </row>
    <row r="1260" spans="1:15" x14ac:dyDescent="0.25">
      <c r="A1260" s="2">
        <f t="shared" si="94"/>
        <v>1259</v>
      </c>
      <c r="B1260" s="81" t="s">
        <v>1104</v>
      </c>
      <c r="C1260" t="s">
        <v>1108</v>
      </c>
      <c r="D1260" s="1" t="s">
        <v>248</v>
      </c>
      <c r="E1260" s="166">
        <v>46022</v>
      </c>
      <c r="F1260" s="166"/>
      <c r="G1260" t="s">
        <v>1076</v>
      </c>
      <c r="H1260" t="s">
        <v>1076</v>
      </c>
      <c r="I1260" t="str">
        <f t="shared" si="95"/>
        <v>2025: Чусовской городской округ Пермского края: г. Чусовой, ул. 50 лет ВЛКСМ, д. 11А</v>
      </c>
      <c r="J1260" t="str">
        <f t="shared" si="96"/>
        <v>г. Чусовой, ул. 50 лет ВЛКСМ, д. 11А: 2025: РК</v>
      </c>
      <c r="K1260" s="167" t="s">
        <v>1052</v>
      </c>
      <c r="L1260" s="166" t="s">
        <v>2561</v>
      </c>
      <c r="M1260" t="str">
        <f t="shared" si="97"/>
        <v>г. Чусовой, ул. 50 лет ВЛКСМ, д. 11А: РК</v>
      </c>
      <c r="N1260" s="166" t="e">
        <f>VLOOKUP(M1260,#REF!,2,0)</f>
        <v>#REF!</v>
      </c>
      <c r="O1260" t="e">
        <f t="shared" si="93"/>
        <v>#REF!</v>
      </c>
    </row>
    <row r="1261" spans="1:15" x14ac:dyDescent="0.25">
      <c r="A1261" s="2">
        <f t="shared" si="94"/>
        <v>1260</v>
      </c>
      <c r="B1261" s="81" t="s">
        <v>1104</v>
      </c>
      <c r="C1261" t="s">
        <v>1532</v>
      </c>
      <c r="D1261" s="1" t="s">
        <v>1050</v>
      </c>
      <c r="E1261" s="166">
        <v>46022</v>
      </c>
      <c r="F1261" s="166">
        <v>46022</v>
      </c>
      <c r="G1261" t="s">
        <v>1076</v>
      </c>
      <c r="H1261" t="s">
        <v>1076</v>
      </c>
      <c r="I1261" t="str">
        <f t="shared" si="95"/>
        <v>2025: Чусовской городской округ Пермского края: г. Чусовой, ул. 50 лет ВЛКСМ, д. 17</v>
      </c>
      <c r="J1261" t="str">
        <f t="shared" si="96"/>
        <v>г. Чусовой, ул. 50 лет ВЛКСМ, д. 17: 2025: РФа</v>
      </c>
      <c r="K1261" s="167" t="s">
        <v>1051</v>
      </c>
      <c r="L1261" s="166" t="s">
        <v>2561</v>
      </c>
      <c r="M1261" t="str">
        <f t="shared" si="97"/>
        <v>г. Чусовой, ул. 50 лет ВЛКСМ, д. 17: РФа</v>
      </c>
      <c r="N1261" s="166" t="e">
        <f>VLOOKUP(M1261,#REF!,2,0)</f>
        <v>#REF!</v>
      </c>
      <c r="O1261" t="e">
        <f t="shared" si="93"/>
        <v>#REF!</v>
      </c>
    </row>
    <row r="1262" spans="1:15" x14ac:dyDescent="0.25">
      <c r="A1262" s="2">
        <f t="shared" si="94"/>
        <v>1261</v>
      </c>
      <c r="B1262" s="81" t="s">
        <v>1104</v>
      </c>
      <c r="C1262" t="s">
        <v>1520</v>
      </c>
      <c r="D1262" s="1" t="s">
        <v>248</v>
      </c>
      <c r="E1262" s="166">
        <v>46022</v>
      </c>
      <c r="F1262" s="166"/>
      <c r="G1262" t="s">
        <v>1076</v>
      </c>
      <c r="H1262" t="s">
        <v>1076</v>
      </c>
      <c r="I1262" t="str">
        <f t="shared" si="95"/>
        <v>2025: Чусовской городской округ Пермского края: г. Чусовой, ул. 50 лет ВЛКСМ, д. 9Б</v>
      </c>
      <c r="J1262" t="str">
        <f t="shared" si="96"/>
        <v>г. Чусовой, ул. 50 лет ВЛКСМ, д. 9Б: 2025: РК</v>
      </c>
      <c r="K1262" s="167" t="s">
        <v>1052</v>
      </c>
      <c r="L1262" s="166" t="s">
        <v>2561</v>
      </c>
      <c r="M1262" t="str">
        <f t="shared" si="97"/>
        <v>г. Чусовой, ул. 50 лет ВЛКСМ, д. 9Б: РК</v>
      </c>
      <c r="N1262" s="166" t="e">
        <f>VLOOKUP(M1262,#REF!,2,0)</f>
        <v>#REF!</v>
      </c>
      <c r="O1262" t="e">
        <f t="shared" si="93"/>
        <v>#REF!</v>
      </c>
    </row>
    <row r="1263" spans="1:15" x14ac:dyDescent="0.25">
      <c r="A1263" s="2">
        <f t="shared" si="94"/>
        <v>1262</v>
      </c>
      <c r="B1263" s="81" t="s">
        <v>1104</v>
      </c>
      <c r="C1263" t="s">
        <v>529</v>
      </c>
      <c r="D1263" s="1" t="s">
        <v>248</v>
      </c>
      <c r="E1263" s="166">
        <v>46022</v>
      </c>
      <c r="F1263" s="166"/>
      <c r="G1263" t="s">
        <v>1076</v>
      </c>
      <c r="H1263" t="s">
        <v>1076</v>
      </c>
      <c r="I1263" t="str">
        <f t="shared" si="95"/>
        <v>2025: Чусовской городской округ Пермского края: г. Чусовой, ул. Высотная, д. 25</v>
      </c>
      <c r="J1263" t="str">
        <f t="shared" si="96"/>
        <v>г. Чусовой, ул. Высотная, д. 25: 2025: РК</v>
      </c>
      <c r="K1263" s="167" t="s">
        <v>1051</v>
      </c>
      <c r="L1263" s="166" t="s">
        <v>2561</v>
      </c>
      <c r="M1263" t="str">
        <f t="shared" si="97"/>
        <v>г. Чусовой, ул. Высотная, д. 25: РК</v>
      </c>
      <c r="N1263" s="166" t="e">
        <f>VLOOKUP(M1263,#REF!,2,0)</f>
        <v>#REF!</v>
      </c>
      <c r="O1263" t="e">
        <f t="shared" si="93"/>
        <v>#REF!</v>
      </c>
    </row>
    <row r="1264" spans="1:15" x14ac:dyDescent="0.25">
      <c r="A1264" s="2">
        <f t="shared" si="94"/>
        <v>1263</v>
      </c>
      <c r="B1264" s="81" t="s">
        <v>1104</v>
      </c>
      <c r="C1264" t="s">
        <v>530</v>
      </c>
      <c r="D1264" s="1" t="s">
        <v>248</v>
      </c>
      <c r="E1264" s="166">
        <v>46022</v>
      </c>
      <c r="F1264" s="166"/>
      <c r="G1264" t="s">
        <v>1076</v>
      </c>
      <c r="H1264" t="s">
        <v>1076</v>
      </c>
      <c r="I1264" t="str">
        <f t="shared" si="95"/>
        <v>2025: Чусовской городской округ Пермского края: г. Чусовой, ул. Калаповская, д. 5А</v>
      </c>
      <c r="J1264" t="str">
        <f t="shared" si="96"/>
        <v>г. Чусовой, ул. Калаповская, д. 5А: 2025: РК</v>
      </c>
      <c r="K1264" s="167" t="s">
        <v>1051</v>
      </c>
      <c r="L1264" s="166" t="s">
        <v>2561</v>
      </c>
      <c r="M1264" t="str">
        <f t="shared" si="97"/>
        <v>г. Чусовой, ул. Калаповская, д. 5А: РК</v>
      </c>
      <c r="N1264" s="166" t="e">
        <f>VLOOKUP(M1264,#REF!,2,0)</f>
        <v>#REF!</v>
      </c>
      <c r="O1264" t="e">
        <f t="shared" si="93"/>
        <v>#REF!</v>
      </c>
    </row>
    <row r="1265" spans="1:15" x14ac:dyDescent="0.25">
      <c r="A1265" s="2">
        <f t="shared" si="94"/>
        <v>1264</v>
      </c>
      <c r="B1265" s="81" t="s">
        <v>1104</v>
      </c>
      <c r="C1265" t="s">
        <v>446</v>
      </c>
      <c r="D1265" s="1" t="s">
        <v>166</v>
      </c>
      <c r="E1265" s="166">
        <v>46022</v>
      </c>
      <c r="F1265" s="166"/>
      <c r="G1265" t="s">
        <v>1076</v>
      </c>
      <c r="H1265" t="s">
        <v>1076</v>
      </c>
      <c r="I1265" t="str">
        <f t="shared" si="95"/>
        <v>2025: Чусовской городской округ Пермского края: г. Чусовой, ул. Ленина, д. 19</v>
      </c>
      <c r="J1265" t="str">
        <f t="shared" si="96"/>
        <v>г. Чусовой, ул. Ленина, д. 19: 2025: РП</v>
      </c>
      <c r="K1265" s="167" t="s">
        <v>1051</v>
      </c>
      <c r="L1265" s="166" t="s">
        <v>2561</v>
      </c>
      <c r="M1265" t="str">
        <f t="shared" si="97"/>
        <v>г. Чусовой, ул. Ленина, д. 19: РП</v>
      </c>
      <c r="N1265" s="166" t="e">
        <f>VLOOKUP(M1265,#REF!,2,0)</f>
        <v>#REF!</v>
      </c>
      <c r="O1265" t="e">
        <f t="shared" si="93"/>
        <v>#REF!</v>
      </c>
    </row>
    <row r="1266" spans="1:15" x14ac:dyDescent="0.25">
      <c r="A1266" s="2">
        <f t="shared" si="94"/>
        <v>1265</v>
      </c>
      <c r="B1266" s="81" t="s">
        <v>1104</v>
      </c>
      <c r="C1266" t="s">
        <v>432</v>
      </c>
      <c r="D1266" s="1" t="s">
        <v>144</v>
      </c>
      <c r="E1266" s="166">
        <v>46022</v>
      </c>
      <c r="F1266" s="166"/>
      <c r="G1266" t="s">
        <v>1076</v>
      </c>
      <c r="H1266" t="s">
        <v>1076</v>
      </c>
      <c r="I1266" t="str">
        <f t="shared" si="95"/>
        <v>2025: Чусовской городской округ Пермского края: г. Чусовой, ул. Ленина, д. 35</v>
      </c>
      <c r="J1266" t="str">
        <f t="shared" si="96"/>
        <v>г. Чусовой, ул. Ленина, д. 35: 2025: ХВС</v>
      </c>
      <c r="K1266" s="167" t="s">
        <v>1051</v>
      </c>
      <c r="L1266" s="166" t="s">
        <v>2561</v>
      </c>
      <c r="M1266" t="str">
        <f t="shared" si="97"/>
        <v>г. Чусовой, ул. Ленина, д. 35: ХВС</v>
      </c>
      <c r="N1266" s="166" t="e">
        <f>VLOOKUP(M1266,#REF!,2,0)</f>
        <v>#REF!</v>
      </c>
      <c r="O1266" t="e">
        <f t="shared" si="93"/>
        <v>#REF!</v>
      </c>
    </row>
    <row r="1267" spans="1:15" x14ac:dyDescent="0.25">
      <c r="A1267" s="2">
        <f t="shared" si="94"/>
        <v>1266</v>
      </c>
      <c r="B1267" s="81" t="s">
        <v>1104</v>
      </c>
      <c r="C1267" t="s">
        <v>432</v>
      </c>
      <c r="D1267" s="1" t="s">
        <v>159</v>
      </c>
      <c r="E1267" s="166">
        <v>46022</v>
      </c>
      <c r="F1267" s="166"/>
      <c r="G1267" t="s">
        <v>1076</v>
      </c>
      <c r="H1267" t="s">
        <v>1076</v>
      </c>
      <c r="I1267" t="str">
        <f t="shared" si="95"/>
        <v>2025: Чусовской городской округ Пермского края: г. Чусовой, ул. Ленина, д. 35</v>
      </c>
      <c r="J1267" t="str">
        <f t="shared" si="96"/>
        <v>г. Чусовой, ул. Ленина, д. 35: 2025: ВОД</v>
      </c>
      <c r="K1267" s="167" t="s">
        <v>1051</v>
      </c>
      <c r="L1267" s="166" t="s">
        <v>2561</v>
      </c>
      <c r="M1267" t="str">
        <f t="shared" si="97"/>
        <v>г. Чусовой, ул. Ленина, д. 35: ВОД</v>
      </c>
      <c r="N1267" s="166" t="e">
        <f>VLOOKUP(M1267,#REF!,2,0)</f>
        <v>#REF!</v>
      </c>
      <c r="O1267" t="e">
        <f t="shared" si="93"/>
        <v>#REF!</v>
      </c>
    </row>
    <row r="1268" spans="1:15" x14ac:dyDescent="0.25">
      <c r="A1268" s="2">
        <f t="shared" si="94"/>
        <v>1267</v>
      </c>
      <c r="B1268" s="81" t="s">
        <v>1104</v>
      </c>
      <c r="C1268" t="s">
        <v>432</v>
      </c>
      <c r="D1268" s="1" t="s">
        <v>166</v>
      </c>
      <c r="E1268" s="166">
        <v>46022</v>
      </c>
      <c r="F1268" s="166"/>
      <c r="G1268" t="s">
        <v>1076</v>
      </c>
      <c r="H1268" t="s">
        <v>1076</v>
      </c>
      <c r="I1268" t="str">
        <f t="shared" si="95"/>
        <v>2025: Чусовской городской округ Пермского края: г. Чусовой, ул. Ленина, д. 35</v>
      </c>
      <c r="J1268" t="str">
        <f t="shared" si="96"/>
        <v>г. Чусовой, ул. Ленина, д. 35: 2025: РП</v>
      </c>
      <c r="K1268" s="167" t="s">
        <v>1051</v>
      </c>
      <c r="L1268" s="166" t="s">
        <v>2561</v>
      </c>
      <c r="M1268" t="str">
        <f t="shared" si="97"/>
        <v>г. Чусовой, ул. Ленина, д. 35: РП</v>
      </c>
      <c r="N1268" s="166" t="e">
        <f>VLOOKUP(M1268,#REF!,2,0)</f>
        <v>#REF!</v>
      </c>
      <c r="O1268" t="e">
        <f t="shared" si="93"/>
        <v>#REF!</v>
      </c>
    </row>
    <row r="1269" spans="1:15" x14ac:dyDescent="0.25">
      <c r="A1269" s="2">
        <f t="shared" si="94"/>
        <v>1268</v>
      </c>
      <c r="B1269" s="81" t="s">
        <v>1104</v>
      </c>
      <c r="C1269" t="s">
        <v>433</v>
      </c>
      <c r="D1269" s="1" t="s">
        <v>144</v>
      </c>
      <c r="E1269" s="166">
        <v>46022</v>
      </c>
      <c r="F1269" s="166"/>
      <c r="G1269" t="s">
        <v>1076</v>
      </c>
      <c r="H1269" t="s">
        <v>1076</v>
      </c>
      <c r="I1269" t="str">
        <f t="shared" si="95"/>
        <v>2025: Чусовской городской округ Пермского края: г. Чусовой, ул. Ленина, д. 54</v>
      </c>
      <c r="J1269" t="str">
        <f t="shared" si="96"/>
        <v>г. Чусовой, ул. Ленина, д. 54: 2025: ХВС</v>
      </c>
      <c r="K1269" s="167" t="s">
        <v>1051</v>
      </c>
      <c r="L1269" s="166" t="s">
        <v>2561</v>
      </c>
      <c r="M1269" t="str">
        <f t="shared" si="97"/>
        <v>г. Чусовой, ул. Ленина, д. 54: ХВС</v>
      </c>
      <c r="N1269" s="166" t="e">
        <f>VLOOKUP(M1269,#REF!,2,0)</f>
        <v>#REF!</v>
      </c>
      <c r="O1269" t="e">
        <f t="shared" si="93"/>
        <v>#REF!</v>
      </c>
    </row>
    <row r="1270" spans="1:15" x14ac:dyDescent="0.25">
      <c r="A1270" s="2">
        <f t="shared" si="94"/>
        <v>1269</v>
      </c>
      <c r="B1270" s="81" t="s">
        <v>1104</v>
      </c>
      <c r="C1270" t="s">
        <v>433</v>
      </c>
      <c r="D1270" s="1" t="s">
        <v>159</v>
      </c>
      <c r="E1270" s="166">
        <v>46022</v>
      </c>
      <c r="F1270" s="166"/>
      <c r="G1270" t="s">
        <v>1076</v>
      </c>
      <c r="H1270" t="s">
        <v>1076</v>
      </c>
      <c r="I1270" t="str">
        <f t="shared" si="95"/>
        <v>2025: Чусовской городской округ Пермского края: г. Чусовой, ул. Ленина, д. 54</v>
      </c>
      <c r="J1270" t="str">
        <f t="shared" si="96"/>
        <v>г. Чусовой, ул. Ленина, д. 54: 2025: ВОД</v>
      </c>
      <c r="K1270" s="167" t="s">
        <v>1051</v>
      </c>
      <c r="L1270" s="166" t="s">
        <v>2561</v>
      </c>
      <c r="M1270" t="str">
        <f t="shared" si="97"/>
        <v>г. Чусовой, ул. Ленина, д. 54: ВОД</v>
      </c>
      <c r="N1270" s="166" t="e">
        <f>VLOOKUP(M1270,#REF!,2,0)</f>
        <v>#REF!</v>
      </c>
      <c r="O1270" t="e">
        <f t="shared" si="93"/>
        <v>#REF!</v>
      </c>
    </row>
    <row r="1271" spans="1:15" x14ac:dyDescent="0.25">
      <c r="A1271" s="2">
        <f t="shared" si="94"/>
        <v>1270</v>
      </c>
      <c r="B1271" s="81" t="s">
        <v>1104</v>
      </c>
      <c r="C1271" t="s">
        <v>1562</v>
      </c>
      <c r="D1271" s="1" t="s">
        <v>181</v>
      </c>
      <c r="E1271" s="166">
        <v>46022</v>
      </c>
      <c r="F1271" s="166">
        <v>46022</v>
      </c>
      <c r="G1271">
        <v>6</v>
      </c>
      <c r="H1271">
        <v>0</v>
      </c>
      <c r="I1271" t="str">
        <f t="shared" si="95"/>
        <v>2025: Чусовской городской округ Пермского края: г. Чусовой, ул. Мира, д. 14</v>
      </c>
      <c r="J1271" t="str">
        <f t="shared" si="96"/>
        <v>г. Чусовой, ул. Мира, д. 14: 2025: РЛ</v>
      </c>
      <c r="K1271" s="167" t="s">
        <v>1052</v>
      </c>
      <c r="L1271" s="166" t="s">
        <v>2561</v>
      </c>
      <c r="M1271" t="str">
        <f t="shared" si="97"/>
        <v>г. Чусовой, ул. Мира, д. 14: РЛ</v>
      </c>
      <c r="N1271" s="166" t="e">
        <f>VLOOKUP(M1271,#REF!,2,0)</f>
        <v>#REF!</v>
      </c>
      <c r="O1271" t="e">
        <f t="shared" si="93"/>
        <v>#REF!</v>
      </c>
    </row>
    <row r="1272" spans="1:15" x14ac:dyDescent="0.25">
      <c r="A1272" s="2">
        <f t="shared" si="94"/>
        <v>1271</v>
      </c>
      <c r="B1272" s="81" t="s">
        <v>1104</v>
      </c>
      <c r="C1272" t="s">
        <v>531</v>
      </c>
      <c r="D1272" s="1" t="s">
        <v>248</v>
      </c>
      <c r="E1272" s="166">
        <v>46022</v>
      </c>
      <c r="F1272" s="166"/>
      <c r="G1272" t="s">
        <v>1076</v>
      </c>
      <c r="H1272" t="s">
        <v>1076</v>
      </c>
      <c r="I1272" t="str">
        <f t="shared" si="95"/>
        <v>2025: Чусовской городской округ Пермского края: г. Чусовой, ул. Октябрьская, д. 12</v>
      </c>
      <c r="J1272" t="str">
        <f t="shared" si="96"/>
        <v>г. Чусовой, ул. Октябрьская, д. 12: 2025: РК</v>
      </c>
      <c r="K1272" s="167" t="s">
        <v>1051</v>
      </c>
      <c r="L1272" s="166" t="s">
        <v>2561</v>
      </c>
      <c r="M1272" t="str">
        <f t="shared" si="97"/>
        <v>г. Чусовой, ул. Октябрьская, д. 12: РК</v>
      </c>
      <c r="N1272" s="166" t="e">
        <f>VLOOKUP(M1272,#REF!,2,0)</f>
        <v>#REF!</v>
      </c>
      <c r="O1272" t="e">
        <f t="shared" si="93"/>
        <v>#REF!</v>
      </c>
    </row>
    <row r="1273" spans="1:15" x14ac:dyDescent="0.25">
      <c r="A1273" s="2">
        <f t="shared" si="94"/>
        <v>1272</v>
      </c>
      <c r="B1273" s="81" t="s">
        <v>1104</v>
      </c>
      <c r="C1273" t="s">
        <v>532</v>
      </c>
      <c r="D1273" s="1" t="s">
        <v>248</v>
      </c>
      <c r="E1273" s="166">
        <v>46022</v>
      </c>
      <c r="F1273" s="166"/>
      <c r="G1273" t="s">
        <v>1076</v>
      </c>
      <c r="H1273" t="s">
        <v>1076</v>
      </c>
      <c r="I1273" t="str">
        <f t="shared" si="95"/>
        <v>2025: Чусовской городской округ Пермского края: г. Чусовой, ул. Орджоникидзе, д. 3</v>
      </c>
      <c r="J1273" t="str">
        <f t="shared" si="96"/>
        <v>г. Чусовой, ул. Орджоникидзе, д. 3: 2025: РК</v>
      </c>
      <c r="K1273" s="167" t="s">
        <v>1051</v>
      </c>
      <c r="L1273" s="166" t="s">
        <v>2561</v>
      </c>
      <c r="M1273" t="str">
        <f t="shared" si="97"/>
        <v>г. Чусовой, ул. Орджоникидзе, д. 3: РК</v>
      </c>
      <c r="N1273" s="166" t="e">
        <f>VLOOKUP(M1273,#REF!,2,0)</f>
        <v>#REF!</v>
      </c>
      <c r="O1273" t="e">
        <f t="shared" si="93"/>
        <v>#REF!</v>
      </c>
    </row>
    <row r="1274" spans="1:15" x14ac:dyDescent="0.25">
      <c r="A1274" s="2">
        <f t="shared" si="94"/>
        <v>1273</v>
      </c>
      <c r="B1274" s="81" t="s">
        <v>1104</v>
      </c>
      <c r="C1274" t="s">
        <v>532</v>
      </c>
      <c r="D1274" s="1" t="s">
        <v>280</v>
      </c>
      <c r="E1274" s="166">
        <v>46022</v>
      </c>
      <c r="F1274" s="166"/>
      <c r="G1274" t="s">
        <v>1076</v>
      </c>
      <c r="H1274" t="s">
        <v>1076</v>
      </c>
      <c r="I1274" t="str">
        <f t="shared" si="95"/>
        <v>2025: Чусовской городской округ Пермского края: г. Чусовой, ул. Орджоникидзе, д. 3</v>
      </c>
      <c r="J1274" t="str">
        <f t="shared" si="96"/>
        <v>г. Чусовой, ул. Орджоникидзе, д. 3: 2025: Рфа</v>
      </c>
      <c r="K1274" s="167" t="s">
        <v>1051</v>
      </c>
      <c r="L1274" s="166" t="s">
        <v>2561</v>
      </c>
      <c r="M1274" t="str">
        <f t="shared" si="97"/>
        <v>г. Чусовой, ул. Орджоникидзе, д. 3: Рфа</v>
      </c>
      <c r="N1274" s="166" t="e">
        <f>VLOOKUP(M1274,#REF!,2,0)</f>
        <v>#REF!</v>
      </c>
      <c r="O1274" t="e">
        <f t="shared" si="93"/>
        <v>#REF!</v>
      </c>
    </row>
    <row r="1275" spans="1:15" x14ac:dyDescent="0.25">
      <c r="A1275" s="2">
        <f t="shared" si="94"/>
        <v>1274</v>
      </c>
      <c r="B1275" s="81" t="s">
        <v>1104</v>
      </c>
      <c r="C1275" t="s">
        <v>533</v>
      </c>
      <c r="D1275" s="1" t="s">
        <v>248</v>
      </c>
      <c r="E1275" s="166">
        <v>46022</v>
      </c>
      <c r="F1275" s="166"/>
      <c r="G1275" t="s">
        <v>1076</v>
      </c>
      <c r="H1275" t="s">
        <v>1076</v>
      </c>
      <c r="I1275" t="str">
        <f t="shared" si="95"/>
        <v>2025: Чусовской городской округ Пермского края: г. Чусовой, ул. Переездная, д. 19</v>
      </c>
      <c r="J1275" t="str">
        <f t="shared" si="96"/>
        <v>г. Чусовой, ул. Переездная, д. 19: 2025: РК</v>
      </c>
      <c r="K1275" s="167" t="s">
        <v>1051</v>
      </c>
      <c r="L1275" s="166" t="s">
        <v>2561</v>
      </c>
      <c r="M1275" t="str">
        <f t="shared" si="97"/>
        <v>г. Чусовой, ул. Переездная, д. 19: РК</v>
      </c>
      <c r="N1275" s="166" t="e">
        <f>VLOOKUP(M1275,#REF!,2,0)</f>
        <v>#REF!</v>
      </c>
      <c r="O1275" t="e">
        <f t="shared" ref="O1275:O1337" si="98">E1275=N1275</f>
        <v>#REF!</v>
      </c>
    </row>
    <row r="1276" spans="1:15" x14ac:dyDescent="0.25">
      <c r="A1276" s="2">
        <f t="shared" si="94"/>
        <v>1275</v>
      </c>
      <c r="B1276" s="81" t="s">
        <v>1104</v>
      </c>
      <c r="C1276" t="s">
        <v>364</v>
      </c>
      <c r="D1276" s="1" t="s">
        <v>63</v>
      </c>
      <c r="E1276" s="166">
        <v>46022</v>
      </c>
      <c r="F1276" s="166"/>
      <c r="G1276" t="s">
        <v>1076</v>
      </c>
      <c r="H1276" t="s">
        <v>1076</v>
      </c>
      <c r="I1276" t="str">
        <f t="shared" si="95"/>
        <v>2025: Чусовской городской округ Пермского края: г. Чусовой, ул. Переездная, д. 5</v>
      </c>
      <c r="J1276" t="str">
        <f t="shared" si="96"/>
        <v>г. Чусовой, ул. Переездная, д. 5: 2025: ЭЛ</v>
      </c>
      <c r="K1276" s="167" t="s">
        <v>1051</v>
      </c>
      <c r="L1276" s="166" t="s">
        <v>2561</v>
      </c>
      <c r="M1276" t="str">
        <f t="shared" si="97"/>
        <v>г. Чусовой, ул. Переездная, д. 5: ЭЛ</v>
      </c>
      <c r="N1276" s="166" t="e">
        <f>VLOOKUP(M1276,#REF!,2,0)</f>
        <v>#REF!</v>
      </c>
      <c r="O1276" t="e">
        <f t="shared" si="98"/>
        <v>#REF!</v>
      </c>
    </row>
    <row r="1277" spans="1:15" x14ac:dyDescent="0.25">
      <c r="A1277" s="2">
        <f t="shared" si="94"/>
        <v>1276</v>
      </c>
      <c r="B1277" s="81" t="s">
        <v>1104</v>
      </c>
      <c r="C1277" t="s">
        <v>364</v>
      </c>
      <c r="D1277" s="1" t="s">
        <v>248</v>
      </c>
      <c r="E1277" s="166">
        <v>46022</v>
      </c>
      <c r="F1277" s="166"/>
      <c r="G1277" t="s">
        <v>1076</v>
      </c>
      <c r="H1277" t="s">
        <v>1076</v>
      </c>
      <c r="I1277" t="str">
        <f t="shared" si="95"/>
        <v>2025: Чусовской городской округ Пермского края: г. Чусовой, ул. Переездная, д. 5</v>
      </c>
      <c r="J1277" t="str">
        <f t="shared" si="96"/>
        <v>г. Чусовой, ул. Переездная, д. 5: 2025: РК</v>
      </c>
      <c r="K1277" s="167" t="s">
        <v>1051</v>
      </c>
      <c r="L1277" s="166" t="s">
        <v>2561</v>
      </c>
      <c r="M1277" t="str">
        <f t="shared" si="97"/>
        <v>г. Чусовой, ул. Переездная, д. 5: РК</v>
      </c>
      <c r="N1277" s="166" t="e">
        <f>VLOOKUP(M1277,#REF!,2,0)</f>
        <v>#REF!</v>
      </c>
      <c r="O1277" t="e">
        <f t="shared" si="98"/>
        <v>#REF!</v>
      </c>
    </row>
    <row r="1278" spans="1:15" x14ac:dyDescent="0.25">
      <c r="A1278" s="2">
        <f t="shared" si="94"/>
        <v>1277</v>
      </c>
      <c r="B1278" s="81" t="s">
        <v>1104</v>
      </c>
      <c r="C1278" t="s">
        <v>1594</v>
      </c>
      <c r="D1278" s="1" t="s">
        <v>144</v>
      </c>
      <c r="E1278" s="166">
        <v>46022</v>
      </c>
      <c r="F1278" s="166">
        <v>46022</v>
      </c>
      <c r="G1278" t="s">
        <v>1076</v>
      </c>
      <c r="H1278" t="s">
        <v>1076</v>
      </c>
      <c r="I1278" t="str">
        <f t="shared" si="95"/>
        <v>2025: Чусовской городской округ Пермского края: г. Чусовой, ул. Севастопольская, д. 26А</v>
      </c>
      <c r="J1278" t="str">
        <f t="shared" si="96"/>
        <v>г. Чусовой, ул. Севастопольская, д. 26А: 2025: ХВС</v>
      </c>
      <c r="K1278" s="167" t="s">
        <v>1052</v>
      </c>
      <c r="L1278" s="166" t="s">
        <v>2561</v>
      </c>
      <c r="M1278" t="str">
        <f t="shared" si="97"/>
        <v>г. Чусовой, ул. Севастопольская, д. 26А: ХВС</v>
      </c>
      <c r="N1278" s="166" t="e">
        <f>VLOOKUP(M1278,#REF!,2,0)</f>
        <v>#REF!</v>
      </c>
      <c r="O1278" t="e">
        <f t="shared" si="98"/>
        <v>#REF!</v>
      </c>
    </row>
    <row r="1279" spans="1:15" x14ac:dyDescent="0.25">
      <c r="A1279" s="2">
        <f t="shared" si="94"/>
        <v>1278</v>
      </c>
      <c r="B1279" s="81" t="s">
        <v>1104</v>
      </c>
      <c r="C1279" t="s">
        <v>534</v>
      </c>
      <c r="D1279" s="1" t="s">
        <v>248</v>
      </c>
      <c r="E1279" s="166">
        <v>46022</v>
      </c>
      <c r="F1279" s="166"/>
      <c r="G1279" t="s">
        <v>1076</v>
      </c>
      <c r="H1279" t="s">
        <v>1076</v>
      </c>
      <c r="I1279" t="str">
        <f t="shared" si="95"/>
        <v>2025: Чусовской городской округ Пермского края: г. Чусовой, ул. Севастопольская, д. 63</v>
      </c>
      <c r="J1279" t="str">
        <f t="shared" si="96"/>
        <v>г. Чусовой, ул. Севастопольская, д. 63: 2025: РК</v>
      </c>
      <c r="K1279" s="167" t="s">
        <v>1052</v>
      </c>
      <c r="L1279" s="166" t="s">
        <v>2561</v>
      </c>
      <c r="M1279" t="str">
        <f t="shared" si="97"/>
        <v>г. Чусовой, ул. Севастопольская, д. 63: РК</v>
      </c>
      <c r="N1279" s="166" t="e">
        <f>VLOOKUP(M1279,#REF!,2,0)</f>
        <v>#REF!</v>
      </c>
      <c r="O1279" t="e">
        <f t="shared" si="98"/>
        <v>#REF!</v>
      </c>
    </row>
    <row r="1280" spans="1:15" x14ac:dyDescent="0.25">
      <c r="A1280" s="2">
        <f t="shared" si="94"/>
        <v>1279</v>
      </c>
      <c r="B1280" s="81" t="s">
        <v>1104</v>
      </c>
      <c r="C1280" t="s">
        <v>557</v>
      </c>
      <c r="D1280" s="1" t="s">
        <v>280</v>
      </c>
      <c r="E1280" s="166">
        <v>46022</v>
      </c>
      <c r="F1280" s="166"/>
      <c r="G1280" t="s">
        <v>1076</v>
      </c>
      <c r="H1280" t="s">
        <v>1076</v>
      </c>
      <c r="I1280" t="str">
        <f t="shared" si="95"/>
        <v>2025: Чусовской городской округ Пермского края: г. Чусовой, ул. Сивкова, д. 14</v>
      </c>
      <c r="J1280" t="str">
        <f t="shared" si="96"/>
        <v>г. Чусовой, ул. Сивкова, д. 14: 2025: Рфа</v>
      </c>
      <c r="K1280" s="167" t="s">
        <v>1052</v>
      </c>
      <c r="L1280" s="166" t="s">
        <v>2561</v>
      </c>
      <c r="M1280" t="str">
        <f t="shared" si="97"/>
        <v>г. Чусовой, ул. Сивкова, д. 14: Рфа</v>
      </c>
      <c r="N1280" s="166" t="e">
        <f>VLOOKUP(M1280,#REF!,2,0)</f>
        <v>#REF!</v>
      </c>
      <c r="O1280" t="e">
        <f t="shared" si="98"/>
        <v>#REF!</v>
      </c>
    </row>
    <row r="1281" spans="1:15" x14ac:dyDescent="0.25">
      <c r="A1281" s="2">
        <f t="shared" si="94"/>
        <v>1280</v>
      </c>
      <c r="B1281" s="81" t="s">
        <v>1104</v>
      </c>
      <c r="C1281" t="s">
        <v>558</v>
      </c>
      <c r="D1281" s="1" t="s">
        <v>280</v>
      </c>
      <c r="E1281" s="166">
        <v>46022</v>
      </c>
      <c r="F1281" s="166"/>
      <c r="G1281" t="s">
        <v>1076</v>
      </c>
      <c r="H1281" t="s">
        <v>1076</v>
      </c>
      <c r="I1281" t="str">
        <f t="shared" si="95"/>
        <v>2025: Чусовской городской округ Пермского края: г. Чусовой, ул. Сивкова, д. 16</v>
      </c>
      <c r="J1281" t="str">
        <f t="shared" si="96"/>
        <v>г. Чусовой, ул. Сивкова, д. 16: 2025: Рфа</v>
      </c>
      <c r="K1281" s="167" t="s">
        <v>1052</v>
      </c>
      <c r="L1281" s="166" t="s">
        <v>2561</v>
      </c>
      <c r="M1281" t="str">
        <f t="shared" si="97"/>
        <v>г. Чусовой, ул. Сивкова, д. 16: Рфа</v>
      </c>
      <c r="N1281" s="166" t="e">
        <f>VLOOKUP(M1281,#REF!,2,0)</f>
        <v>#REF!</v>
      </c>
      <c r="O1281" t="e">
        <f t="shared" si="98"/>
        <v>#REF!</v>
      </c>
    </row>
    <row r="1282" spans="1:15" x14ac:dyDescent="0.25">
      <c r="A1282" s="2">
        <f t="shared" ref="A1282:A1345" si="99">ROW()-1</f>
        <v>1281</v>
      </c>
      <c r="B1282" s="81" t="s">
        <v>1104</v>
      </c>
      <c r="C1282" t="s">
        <v>556</v>
      </c>
      <c r="D1282" s="1" t="s">
        <v>280</v>
      </c>
      <c r="E1282" s="166">
        <v>46022</v>
      </c>
      <c r="F1282" s="166"/>
      <c r="G1282" t="s">
        <v>1076</v>
      </c>
      <c r="H1282" t="s">
        <v>1076</v>
      </c>
      <c r="I1282" t="str">
        <f t="shared" ref="I1282:I1345" si="100">IF(ISBLANK(E1282),"",CONCATENATE(YEAR(E1282),": ",B1282,": ",C1282,))</f>
        <v>2025: Чусовской городской округ Пермского края: г. Чусовой, ул. Сивкова, д. 4</v>
      </c>
      <c r="J1282" t="str">
        <f t="shared" ref="J1282:J1345" si="101">IF(ISBLANK(E1282),"",CONCATENATE(C1282,": ",YEAR(E1282),": ",D1282))</f>
        <v>г. Чусовой, ул. Сивкова, д. 4: 2025: Рфа</v>
      </c>
      <c r="K1282" s="167" t="s">
        <v>1052</v>
      </c>
      <c r="L1282" s="166" t="s">
        <v>2561</v>
      </c>
      <c r="M1282" t="str">
        <f t="shared" ref="M1282:M1345" si="102">IF(ISBLANK(D1282),"",CONCATENATE(C1282,": ",D1282))</f>
        <v>г. Чусовой, ул. Сивкова, д. 4: Рфа</v>
      </c>
      <c r="N1282" s="166" t="e">
        <f>VLOOKUP(M1282,#REF!,2,0)</f>
        <v>#REF!</v>
      </c>
      <c r="O1282" t="e">
        <f t="shared" si="98"/>
        <v>#REF!</v>
      </c>
    </row>
    <row r="1283" spans="1:15" x14ac:dyDescent="0.25">
      <c r="A1283" s="2">
        <f t="shared" si="99"/>
        <v>1282</v>
      </c>
      <c r="B1283" s="81" t="s">
        <v>1104</v>
      </c>
      <c r="C1283" t="s">
        <v>535</v>
      </c>
      <c r="D1283" s="1" t="s">
        <v>248</v>
      </c>
      <c r="E1283" s="166">
        <v>46022</v>
      </c>
      <c r="F1283" s="166"/>
      <c r="G1283" t="s">
        <v>1076</v>
      </c>
      <c r="H1283" t="s">
        <v>1076</v>
      </c>
      <c r="I1283" t="str">
        <f t="shared" si="100"/>
        <v>2025: Чусовской городской округ Пермского края: г. Чусовой, ул. Толбухина, д. 3</v>
      </c>
      <c r="J1283" t="str">
        <f t="shared" si="101"/>
        <v>г. Чусовой, ул. Толбухина, д. 3: 2025: РК</v>
      </c>
      <c r="K1283" s="167" t="s">
        <v>1051</v>
      </c>
      <c r="L1283" s="166" t="s">
        <v>2561</v>
      </c>
      <c r="M1283" t="str">
        <f t="shared" si="102"/>
        <v>г. Чусовой, ул. Толбухина, д. 3: РК</v>
      </c>
      <c r="N1283" s="166" t="e">
        <f>VLOOKUP(M1283,#REF!,2,0)</f>
        <v>#REF!</v>
      </c>
      <c r="O1283" t="e">
        <f t="shared" si="98"/>
        <v>#REF!</v>
      </c>
    </row>
    <row r="1284" spans="1:15" x14ac:dyDescent="0.25">
      <c r="A1284" s="2">
        <f t="shared" si="99"/>
        <v>1283</v>
      </c>
      <c r="B1284" s="81" t="s">
        <v>1104</v>
      </c>
      <c r="C1284" t="s">
        <v>536</v>
      </c>
      <c r="D1284" s="1" t="s">
        <v>248</v>
      </c>
      <c r="E1284" s="166">
        <v>46022</v>
      </c>
      <c r="F1284" s="166"/>
      <c r="G1284" t="s">
        <v>1076</v>
      </c>
      <c r="H1284" t="s">
        <v>1076</v>
      </c>
      <c r="I1284" t="str">
        <f t="shared" si="100"/>
        <v>2025: Чусовской городской округ Пермского края: г. Чусовой, ул. Чайковского, д. 12</v>
      </c>
      <c r="J1284" t="str">
        <f t="shared" si="101"/>
        <v>г. Чусовой, ул. Чайковского, д. 12: 2025: РК</v>
      </c>
      <c r="K1284" s="167" t="s">
        <v>1052</v>
      </c>
      <c r="L1284" s="166" t="s">
        <v>2561</v>
      </c>
      <c r="M1284" t="str">
        <f t="shared" si="102"/>
        <v>г. Чусовой, ул. Чайковского, д. 12: РК</v>
      </c>
      <c r="N1284" s="166" t="e">
        <f>VLOOKUP(M1284,#REF!,2,0)</f>
        <v>#REF!</v>
      </c>
      <c r="O1284" t="e">
        <f t="shared" si="98"/>
        <v>#REF!</v>
      </c>
    </row>
    <row r="1285" spans="1:15" x14ac:dyDescent="0.25">
      <c r="A1285" s="2">
        <f t="shared" si="99"/>
        <v>1284</v>
      </c>
      <c r="B1285" s="81" t="s">
        <v>1104</v>
      </c>
      <c r="C1285" t="s">
        <v>537</v>
      </c>
      <c r="D1285" s="1" t="s">
        <v>248</v>
      </c>
      <c r="E1285" s="166">
        <v>46022</v>
      </c>
      <c r="F1285" s="166"/>
      <c r="G1285" t="s">
        <v>1076</v>
      </c>
      <c r="H1285" t="s">
        <v>1076</v>
      </c>
      <c r="I1285" t="str">
        <f t="shared" si="100"/>
        <v>2025: Чусовской городской округ Пермского края: г. Чусовой, ул. Чайковского, д. 12А</v>
      </c>
      <c r="J1285" t="str">
        <f t="shared" si="101"/>
        <v>г. Чусовой, ул. Чайковского, д. 12А: 2025: РК</v>
      </c>
      <c r="K1285" s="167" t="s">
        <v>1052</v>
      </c>
      <c r="L1285" s="166" t="s">
        <v>2561</v>
      </c>
      <c r="M1285" t="str">
        <f t="shared" si="102"/>
        <v>г. Чусовой, ул. Чайковского, д. 12А: РК</v>
      </c>
      <c r="N1285" s="166" t="e">
        <f>VLOOKUP(M1285,#REF!,2,0)</f>
        <v>#REF!</v>
      </c>
      <c r="O1285" t="e">
        <f t="shared" si="98"/>
        <v>#REF!</v>
      </c>
    </row>
    <row r="1286" spans="1:15" x14ac:dyDescent="0.25">
      <c r="A1286" s="2">
        <f t="shared" si="99"/>
        <v>1285</v>
      </c>
      <c r="B1286" s="81" t="s">
        <v>1104</v>
      </c>
      <c r="C1286" t="s">
        <v>538</v>
      </c>
      <c r="D1286" s="1" t="s">
        <v>248</v>
      </c>
      <c r="E1286" s="166">
        <v>46022</v>
      </c>
      <c r="F1286" s="166"/>
      <c r="G1286" t="s">
        <v>1076</v>
      </c>
      <c r="H1286" t="s">
        <v>1076</v>
      </c>
      <c r="I1286" t="str">
        <f t="shared" si="100"/>
        <v>2025: Чусовской городской округ Пермского края: г. Чусовой, ул. Чайковского, д. 4А</v>
      </c>
      <c r="J1286" t="str">
        <f t="shared" si="101"/>
        <v>г. Чусовой, ул. Чайковского, д. 4А: 2025: РК</v>
      </c>
      <c r="K1286" s="167" t="s">
        <v>1052</v>
      </c>
      <c r="L1286" s="166" t="s">
        <v>2561</v>
      </c>
      <c r="M1286" t="str">
        <f t="shared" si="102"/>
        <v>г. Чусовой, ул. Чайковского, д. 4А: РК</v>
      </c>
      <c r="N1286" s="166" t="e">
        <f>VLOOKUP(M1286,#REF!,2,0)</f>
        <v>#REF!</v>
      </c>
      <c r="O1286" t="e">
        <f t="shared" si="98"/>
        <v>#REF!</v>
      </c>
    </row>
    <row r="1287" spans="1:15" x14ac:dyDescent="0.25">
      <c r="A1287" s="2">
        <f t="shared" si="99"/>
        <v>1286</v>
      </c>
      <c r="B1287" s="81" t="s">
        <v>1104</v>
      </c>
      <c r="C1287" t="s">
        <v>539</v>
      </c>
      <c r="D1287" s="1" t="s">
        <v>248</v>
      </c>
      <c r="E1287" s="166">
        <v>46022</v>
      </c>
      <c r="F1287" s="166"/>
      <c r="G1287" t="s">
        <v>1076</v>
      </c>
      <c r="H1287" t="s">
        <v>1076</v>
      </c>
      <c r="I1287" t="str">
        <f t="shared" si="100"/>
        <v>2025: Чусовской городской округ Пермского края: г. Чусовой, ул. Школьная, д. 13</v>
      </c>
      <c r="J1287" t="str">
        <f t="shared" si="101"/>
        <v>г. Чусовой, ул. Школьная, д. 13: 2025: РК</v>
      </c>
      <c r="K1287" s="167" t="s">
        <v>1051</v>
      </c>
      <c r="L1287" s="166" t="s">
        <v>2561</v>
      </c>
      <c r="M1287" t="str">
        <f t="shared" si="102"/>
        <v>г. Чусовой, ул. Школьная, д. 13: РК</v>
      </c>
      <c r="N1287" s="166" t="e">
        <f>VLOOKUP(M1287,#REF!,2,0)</f>
        <v>#REF!</v>
      </c>
      <c r="O1287" t="e">
        <f t="shared" si="98"/>
        <v>#REF!</v>
      </c>
    </row>
    <row r="1288" spans="1:15" x14ac:dyDescent="0.25">
      <c r="A1288" s="2">
        <f t="shared" si="99"/>
        <v>1287</v>
      </c>
      <c r="B1288" s="81" t="s">
        <v>1104</v>
      </c>
      <c r="C1288" t="s">
        <v>365</v>
      </c>
      <c r="D1288" s="1" t="s">
        <v>63</v>
      </c>
      <c r="E1288" s="166">
        <v>46022</v>
      </c>
      <c r="F1288" s="166"/>
      <c r="G1288" t="s">
        <v>1076</v>
      </c>
      <c r="H1288" t="s">
        <v>1076</v>
      </c>
      <c r="I1288" t="str">
        <f t="shared" si="100"/>
        <v>2025: Чусовской городской округ Пермского края: п. Калино, ул. Железнодорожная, д. 9</v>
      </c>
      <c r="J1288" t="str">
        <f t="shared" si="101"/>
        <v>п. Калино, ул. Железнодорожная, д. 9: 2025: ЭЛ</v>
      </c>
      <c r="K1288" s="167" t="s">
        <v>1051</v>
      </c>
      <c r="L1288" s="166" t="s">
        <v>2561</v>
      </c>
      <c r="M1288" t="str">
        <f t="shared" si="102"/>
        <v>п. Калино, ул. Железнодорожная, д. 9: ЭЛ</v>
      </c>
      <c r="N1288" s="166" t="e">
        <f>VLOOKUP(M1288,#REF!,2,0)</f>
        <v>#REF!</v>
      </c>
      <c r="O1288" t="e">
        <f t="shared" si="98"/>
        <v>#REF!</v>
      </c>
    </row>
    <row r="1289" spans="1:15" x14ac:dyDescent="0.25">
      <c r="A1289" s="2">
        <f t="shared" si="99"/>
        <v>1288</v>
      </c>
      <c r="B1289" s="81" t="s">
        <v>1104</v>
      </c>
      <c r="C1289" t="s">
        <v>365</v>
      </c>
      <c r="D1289" s="1" t="s">
        <v>280</v>
      </c>
      <c r="E1289" s="166">
        <v>46022</v>
      </c>
      <c r="F1289" s="166"/>
      <c r="G1289" t="s">
        <v>1076</v>
      </c>
      <c r="H1289" t="s">
        <v>1076</v>
      </c>
      <c r="I1289" t="str">
        <f t="shared" si="100"/>
        <v>2025: Чусовской городской округ Пермского края: п. Калино, ул. Железнодорожная, д. 9</v>
      </c>
      <c r="J1289" t="str">
        <f t="shared" si="101"/>
        <v>п. Калино, ул. Железнодорожная, д. 9: 2025: Рфа</v>
      </c>
      <c r="K1289" s="167" t="s">
        <v>1051</v>
      </c>
      <c r="L1289" s="166" t="s">
        <v>2561</v>
      </c>
      <c r="M1289" t="str">
        <f t="shared" si="102"/>
        <v>п. Калино, ул. Железнодорожная, д. 9: Рфа</v>
      </c>
      <c r="N1289" s="166" t="e">
        <f>VLOOKUP(M1289,#REF!,2,0)</f>
        <v>#REF!</v>
      </c>
      <c r="O1289" t="e">
        <f t="shared" si="98"/>
        <v>#REF!</v>
      </c>
    </row>
    <row r="1290" spans="1:15" x14ac:dyDescent="0.25">
      <c r="A1290" s="2">
        <f t="shared" si="99"/>
        <v>1289</v>
      </c>
      <c r="B1290" s="81" t="s">
        <v>1104</v>
      </c>
      <c r="C1290" t="s">
        <v>559</v>
      </c>
      <c r="D1290" s="1" t="s">
        <v>280</v>
      </c>
      <c r="E1290" s="166">
        <v>46022</v>
      </c>
      <c r="F1290" s="166"/>
      <c r="G1290" t="s">
        <v>1076</v>
      </c>
      <c r="H1290" t="s">
        <v>1076</v>
      </c>
      <c r="I1290" t="str">
        <f t="shared" si="100"/>
        <v>2025: Чусовской городской округ Пермского края: п. Калино, ул. Мира, д. 2</v>
      </c>
      <c r="J1290" t="str">
        <f t="shared" si="101"/>
        <v>п. Калино, ул. Мира, д. 2: 2025: Рфа</v>
      </c>
      <c r="K1290" s="167" t="s">
        <v>1051</v>
      </c>
      <c r="L1290" s="166" t="s">
        <v>2561</v>
      </c>
      <c r="M1290" t="str">
        <f t="shared" si="102"/>
        <v>п. Калино, ул. Мира, д. 2: Рфа</v>
      </c>
      <c r="N1290" s="166" t="e">
        <f>VLOOKUP(M1290,#REF!,2,0)</f>
        <v>#REF!</v>
      </c>
      <c r="O1290" t="e">
        <f t="shared" si="98"/>
        <v>#REF!</v>
      </c>
    </row>
    <row r="1291" spans="1:15" x14ac:dyDescent="0.25">
      <c r="A1291" s="2">
        <f t="shared" si="99"/>
        <v>1290</v>
      </c>
      <c r="B1291" s="81" t="s">
        <v>1104</v>
      </c>
      <c r="C1291" t="s">
        <v>559</v>
      </c>
      <c r="D1291" s="1" t="s">
        <v>296</v>
      </c>
      <c r="E1291" s="166">
        <v>46022</v>
      </c>
      <c r="F1291" s="166"/>
      <c r="G1291" t="s">
        <v>1076</v>
      </c>
      <c r="H1291" t="s">
        <v>1076</v>
      </c>
      <c r="I1291" t="str">
        <f t="shared" si="100"/>
        <v>2025: Чусовской городской округ Пермского края: п. Калино, ул. Мира, д. 2</v>
      </c>
      <c r="J1291" t="str">
        <f t="shared" si="101"/>
        <v>п. Калино, ул. Мира, д. 2: 2025: РФ</v>
      </c>
      <c r="K1291" s="167" t="s">
        <v>1051</v>
      </c>
      <c r="L1291" s="166" t="s">
        <v>2561</v>
      </c>
      <c r="M1291" t="str">
        <f t="shared" si="102"/>
        <v>п. Калино, ул. Мира, д. 2: РФ</v>
      </c>
      <c r="N1291" s="166" t="e">
        <f>VLOOKUP(M1291,#REF!,2,0)</f>
        <v>#REF!</v>
      </c>
      <c r="O1291" t="e">
        <f t="shared" si="98"/>
        <v>#REF!</v>
      </c>
    </row>
    <row r="1292" spans="1:15" x14ac:dyDescent="0.25">
      <c r="A1292" s="2">
        <f t="shared" si="99"/>
        <v>1291</v>
      </c>
      <c r="B1292" s="81" t="s">
        <v>1077</v>
      </c>
      <c r="C1292" t="s">
        <v>630</v>
      </c>
      <c r="D1292" s="1" t="s">
        <v>117</v>
      </c>
      <c r="E1292" s="166">
        <v>46387</v>
      </c>
      <c r="F1292" s="166"/>
      <c r="G1292" t="s">
        <v>1076</v>
      </c>
      <c r="H1292" t="s">
        <v>1076</v>
      </c>
      <c r="I1292" t="str">
        <f t="shared" si="100"/>
        <v>2026: Александровский муниципальный округ Пермского края: г. Александровск, ул. Ленина, д. 36</v>
      </c>
      <c r="J1292" t="str">
        <f t="shared" si="101"/>
        <v>г. Александровск, ул. Ленина, д. 36: 2026: ТЕП</v>
      </c>
      <c r="K1292" s="167" t="s">
        <v>1051</v>
      </c>
      <c r="L1292" s="166" t="s">
        <v>2561</v>
      </c>
      <c r="M1292" t="str">
        <f t="shared" si="102"/>
        <v>г. Александровск, ул. Ленина, д. 36: ТЕП</v>
      </c>
      <c r="N1292" s="166" t="e">
        <f>VLOOKUP(M1292,#REF!,2,0)</f>
        <v>#REF!</v>
      </c>
      <c r="O1292" t="e">
        <f t="shared" si="98"/>
        <v>#REF!</v>
      </c>
    </row>
    <row r="1293" spans="1:15" x14ac:dyDescent="0.25">
      <c r="A1293" s="2">
        <f t="shared" si="99"/>
        <v>1292</v>
      </c>
      <c r="B1293" s="81" t="s">
        <v>1077</v>
      </c>
      <c r="C1293" t="s">
        <v>630</v>
      </c>
      <c r="D1293" s="1" t="s">
        <v>134</v>
      </c>
      <c r="E1293" s="166">
        <v>46387</v>
      </c>
      <c r="F1293" s="166"/>
      <c r="G1293" t="s">
        <v>1076</v>
      </c>
      <c r="H1293" t="s">
        <v>1076</v>
      </c>
      <c r="I1293" t="str">
        <f t="shared" si="100"/>
        <v>2026: Александровский муниципальный округ Пермского края: г. Александровск, ул. Ленина, д. 36</v>
      </c>
      <c r="J1293" t="str">
        <f t="shared" si="101"/>
        <v>г. Александровск, ул. Ленина, д. 36: 2026: ГАЗ</v>
      </c>
      <c r="K1293" s="167" t="s">
        <v>1051</v>
      </c>
      <c r="L1293" s="166" t="s">
        <v>2561</v>
      </c>
      <c r="M1293" t="str">
        <f t="shared" si="102"/>
        <v>г. Александровск, ул. Ленина, д. 36: ГАЗ</v>
      </c>
      <c r="N1293" s="166" t="e">
        <f>VLOOKUP(M1293,#REF!,2,0)</f>
        <v>#REF!</v>
      </c>
      <c r="O1293" t="e">
        <f t="shared" si="98"/>
        <v>#REF!</v>
      </c>
    </row>
    <row r="1294" spans="1:15" x14ac:dyDescent="0.25">
      <c r="A1294" s="2">
        <f t="shared" si="99"/>
        <v>1293</v>
      </c>
      <c r="B1294" s="81" t="s">
        <v>1077</v>
      </c>
      <c r="C1294" t="s">
        <v>630</v>
      </c>
      <c r="D1294" s="1" t="s">
        <v>144</v>
      </c>
      <c r="E1294" s="166">
        <v>46387</v>
      </c>
      <c r="F1294" s="166"/>
      <c r="G1294" t="s">
        <v>1076</v>
      </c>
      <c r="H1294" t="s">
        <v>1076</v>
      </c>
      <c r="I1294" t="str">
        <f t="shared" si="100"/>
        <v>2026: Александровский муниципальный округ Пермского края: г. Александровск, ул. Ленина, д. 36</v>
      </c>
      <c r="J1294" t="str">
        <f t="shared" si="101"/>
        <v>г. Александровск, ул. Ленина, д. 36: 2026: ХВС</v>
      </c>
      <c r="K1294" s="167" t="s">
        <v>1051</v>
      </c>
      <c r="L1294" s="166" t="s">
        <v>2561</v>
      </c>
      <c r="M1294" t="str">
        <f t="shared" si="102"/>
        <v>г. Александровск, ул. Ленина, д. 36: ХВС</v>
      </c>
      <c r="N1294" s="166" t="e">
        <f>VLOOKUP(M1294,#REF!,2,0)</f>
        <v>#REF!</v>
      </c>
      <c r="O1294" t="e">
        <f t="shared" si="98"/>
        <v>#REF!</v>
      </c>
    </row>
    <row r="1295" spans="1:15" x14ac:dyDescent="0.25">
      <c r="A1295" s="2">
        <f t="shared" si="99"/>
        <v>1294</v>
      </c>
      <c r="B1295" s="81" t="s">
        <v>1077</v>
      </c>
      <c r="C1295" t="s">
        <v>630</v>
      </c>
      <c r="D1295" s="1" t="s">
        <v>159</v>
      </c>
      <c r="E1295" s="166">
        <v>46387</v>
      </c>
      <c r="F1295" s="166"/>
      <c r="G1295" t="s">
        <v>1076</v>
      </c>
      <c r="H1295" t="s">
        <v>1076</v>
      </c>
      <c r="I1295" t="str">
        <f t="shared" si="100"/>
        <v>2026: Александровский муниципальный округ Пермского края: г. Александровск, ул. Ленина, д. 36</v>
      </c>
      <c r="J1295" t="str">
        <f t="shared" si="101"/>
        <v>г. Александровск, ул. Ленина, д. 36: 2026: ВОД</v>
      </c>
      <c r="K1295" s="167" t="s">
        <v>1051</v>
      </c>
      <c r="L1295" s="166" t="s">
        <v>2561</v>
      </c>
      <c r="M1295" t="str">
        <f t="shared" si="102"/>
        <v>г. Александровск, ул. Ленина, д. 36: ВОД</v>
      </c>
      <c r="N1295" s="166" t="e">
        <f>VLOOKUP(M1295,#REF!,2,0)</f>
        <v>#REF!</v>
      </c>
      <c r="O1295" t="e">
        <f t="shared" si="98"/>
        <v>#REF!</v>
      </c>
    </row>
    <row r="1296" spans="1:15" x14ac:dyDescent="0.25">
      <c r="A1296" s="2">
        <f t="shared" si="99"/>
        <v>1295</v>
      </c>
      <c r="B1296" s="81" t="s">
        <v>1077</v>
      </c>
      <c r="C1296" t="s">
        <v>630</v>
      </c>
      <c r="D1296" s="1" t="s">
        <v>248</v>
      </c>
      <c r="E1296" s="166">
        <v>46387</v>
      </c>
      <c r="F1296" s="166"/>
      <c r="G1296" t="s">
        <v>1076</v>
      </c>
      <c r="H1296" t="s">
        <v>1076</v>
      </c>
      <c r="I1296" t="str">
        <f t="shared" si="100"/>
        <v>2026: Александровский муниципальный округ Пермского края: г. Александровск, ул. Ленина, д. 36</v>
      </c>
      <c r="J1296" t="str">
        <f t="shared" si="101"/>
        <v>г. Александровск, ул. Ленина, д. 36: 2026: РК</v>
      </c>
      <c r="K1296" s="167" t="s">
        <v>1051</v>
      </c>
      <c r="L1296" s="166" t="s">
        <v>2561</v>
      </c>
      <c r="M1296" t="str">
        <f t="shared" si="102"/>
        <v>г. Александровск, ул. Ленина, д. 36: РК</v>
      </c>
      <c r="N1296" s="166" t="e">
        <f>VLOOKUP(M1296,#REF!,2,0)</f>
        <v>#REF!</v>
      </c>
      <c r="O1296" t="e">
        <f t="shared" si="98"/>
        <v>#REF!</v>
      </c>
    </row>
    <row r="1297" spans="1:15" x14ac:dyDescent="0.25">
      <c r="A1297" s="2">
        <f t="shared" si="99"/>
        <v>1296</v>
      </c>
      <c r="B1297" s="81" t="s">
        <v>1077</v>
      </c>
      <c r="C1297" t="s">
        <v>772</v>
      </c>
      <c r="D1297" s="1" t="s">
        <v>280</v>
      </c>
      <c r="E1297" s="166">
        <v>46387</v>
      </c>
      <c r="F1297" s="166"/>
      <c r="G1297" t="s">
        <v>1076</v>
      </c>
      <c r="H1297" t="s">
        <v>1076</v>
      </c>
      <c r="I1297" t="str">
        <f t="shared" si="100"/>
        <v>2026: Александровский муниципальный округ Пермского края: г. Александровск, ул. Чернышевского, д. 5</v>
      </c>
      <c r="J1297" t="str">
        <f t="shared" si="101"/>
        <v>г. Александровск, ул. Чернышевского, д. 5: 2026: Рфа</v>
      </c>
      <c r="K1297" s="167" t="s">
        <v>1051</v>
      </c>
      <c r="L1297" s="166" t="s">
        <v>2561</v>
      </c>
      <c r="M1297" t="str">
        <f t="shared" si="102"/>
        <v>г. Александровск, ул. Чернышевского, д. 5: Рфа</v>
      </c>
      <c r="N1297" s="166" t="e">
        <f>VLOOKUP(M1297,#REF!,2,0)</f>
        <v>#REF!</v>
      </c>
      <c r="O1297" t="e">
        <f t="shared" si="98"/>
        <v>#REF!</v>
      </c>
    </row>
    <row r="1298" spans="1:15" x14ac:dyDescent="0.25">
      <c r="A1298" s="2">
        <f t="shared" si="99"/>
        <v>1297</v>
      </c>
      <c r="B1298" s="81" t="s">
        <v>1077</v>
      </c>
      <c r="C1298" t="s">
        <v>720</v>
      </c>
      <c r="D1298" s="1" t="s">
        <v>248</v>
      </c>
      <c r="E1298" s="166">
        <v>46387</v>
      </c>
      <c r="F1298" s="166"/>
      <c r="G1298" t="s">
        <v>1076</v>
      </c>
      <c r="H1298" t="s">
        <v>1076</v>
      </c>
      <c r="I1298" t="str">
        <f t="shared" si="100"/>
        <v>2026: Александровский муниципальный округ Пермского края: п. Яйва, ул. 6-ой Пятилетки, д. 16</v>
      </c>
      <c r="J1298" t="str">
        <f t="shared" si="101"/>
        <v>п. Яйва, ул. 6-ой Пятилетки, д. 16: 2026: РК</v>
      </c>
      <c r="K1298" s="167" t="s">
        <v>1052</v>
      </c>
      <c r="L1298" s="166" t="s">
        <v>2561</v>
      </c>
      <c r="M1298" t="str">
        <f t="shared" si="102"/>
        <v>п. Яйва, ул. 6-ой Пятилетки, д. 16: РК</v>
      </c>
      <c r="N1298" s="166" t="e">
        <f>VLOOKUP(M1298,#REF!,2,0)</f>
        <v>#REF!</v>
      </c>
      <c r="O1298" t="e">
        <f t="shared" si="98"/>
        <v>#REF!</v>
      </c>
    </row>
    <row r="1299" spans="1:15" x14ac:dyDescent="0.25">
      <c r="A1299" s="2">
        <f t="shared" si="99"/>
        <v>1298</v>
      </c>
      <c r="B1299" s="81" t="s">
        <v>1077</v>
      </c>
      <c r="C1299" t="s">
        <v>631</v>
      </c>
      <c r="D1299" s="1" t="s">
        <v>117</v>
      </c>
      <c r="E1299" s="166">
        <v>46387</v>
      </c>
      <c r="F1299" s="166"/>
      <c r="G1299" t="s">
        <v>1076</v>
      </c>
      <c r="H1299" t="s">
        <v>1076</v>
      </c>
      <c r="I1299" t="str">
        <f t="shared" si="100"/>
        <v>2026: Александровский муниципальный округ Пермского края: п. Яйва, ул. 6-ой Пятилетки, д. 7</v>
      </c>
      <c r="J1299" t="str">
        <f t="shared" si="101"/>
        <v>п. Яйва, ул. 6-ой Пятилетки, д. 7: 2026: ТЕП</v>
      </c>
      <c r="K1299" s="167" t="s">
        <v>1051</v>
      </c>
      <c r="L1299" s="166" t="s">
        <v>2561</v>
      </c>
      <c r="M1299" t="str">
        <f t="shared" si="102"/>
        <v>п. Яйва, ул. 6-ой Пятилетки, д. 7: ТЕП</v>
      </c>
      <c r="N1299" s="166" t="e">
        <f>VLOOKUP(M1299,#REF!,2,0)</f>
        <v>#REF!</v>
      </c>
      <c r="O1299" t="e">
        <f t="shared" si="98"/>
        <v>#REF!</v>
      </c>
    </row>
    <row r="1300" spans="1:15" x14ac:dyDescent="0.25">
      <c r="A1300" s="2">
        <f t="shared" si="99"/>
        <v>1299</v>
      </c>
      <c r="B1300" s="81" t="s">
        <v>1077</v>
      </c>
      <c r="C1300" t="s">
        <v>631</v>
      </c>
      <c r="D1300" s="1" t="s">
        <v>248</v>
      </c>
      <c r="E1300" s="166">
        <v>46387</v>
      </c>
      <c r="F1300" s="166"/>
      <c r="G1300" t="s">
        <v>1076</v>
      </c>
      <c r="H1300" t="s">
        <v>1076</v>
      </c>
      <c r="I1300" t="str">
        <f t="shared" si="100"/>
        <v>2026: Александровский муниципальный округ Пермского края: п. Яйва, ул. 6-ой Пятилетки, д. 7</v>
      </c>
      <c r="J1300" t="str">
        <f t="shared" si="101"/>
        <v>п. Яйва, ул. 6-ой Пятилетки, д. 7: 2026: РК</v>
      </c>
      <c r="K1300" s="167" t="s">
        <v>1051</v>
      </c>
      <c r="L1300" s="166" t="s">
        <v>2561</v>
      </c>
      <c r="M1300" t="str">
        <f t="shared" si="102"/>
        <v>п. Яйва, ул. 6-ой Пятилетки, д. 7: РК</v>
      </c>
      <c r="N1300" s="166" t="e">
        <f>VLOOKUP(M1300,#REF!,2,0)</f>
        <v>#REF!</v>
      </c>
      <c r="O1300" t="e">
        <f t="shared" si="98"/>
        <v>#REF!</v>
      </c>
    </row>
    <row r="1301" spans="1:15" x14ac:dyDescent="0.25">
      <c r="A1301" s="2">
        <f t="shared" si="99"/>
        <v>1300</v>
      </c>
      <c r="B1301" s="81" t="s">
        <v>1077</v>
      </c>
      <c r="C1301" t="s">
        <v>632</v>
      </c>
      <c r="D1301" s="1" t="s">
        <v>117</v>
      </c>
      <c r="E1301" s="166">
        <v>46387</v>
      </c>
      <c r="F1301" s="166"/>
      <c r="G1301" t="s">
        <v>1076</v>
      </c>
      <c r="H1301" t="s">
        <v>1076</v>
      </c>
      <c r="I1301" t="str">
        <f t="shared" si="100"/>
        <v>2026: Александровский муниципальный округ Пермского края: п. Яйва, ул. Коммунистическая, д. 14</v>
      </c>
      <c r="J1301" t="str">
        <f t="shared" si="101"/>
        <v>п. Яйва, ул. Коммунистическая, д. 14: 2026: ТЕП</v>
      </c>
      <c r="K1301" s="167" t="s">
        <v>1051</v>
      </c>
      <c r="L1301" s="166" t="s">
        <v>2561</v>
      </c>
      <c r="M1301" t="str">
        <f t="shared" si="102"/>
        <v>п. Яйва, ул. Коммунистическая, д. 14: ТЕП</v>
      </c>
      <c r="N1301" s="166" t="e">
        <f>VLOOKUP(M1301,#REF!,2,0)</f>
        <v>#REF!</v>
      </c>
      <c r="O1301" t="e">
        <f t="shared" si="98"/>
        <v>#REF!</v>
      </c>
    </row>
    <row r="1302" spans="1:15" x14ac:dyDescent="0.25">
      <c r="A1302" s="2">
        <f t="shared" si="99"/>
        <v>1301</v>
      </c>
      <c r="B1302" s="81" t="s">
        <v>1077</v>
      </c>
      <c r="C1302" t="s">
        <v>632</v>
      </c>
      <c r="D1302" s="1" t="s">
        <v>144</v>
      </c>
      <c r="E1302" s="166">
        <v>46387</v>
      </c>
      <c r="F1302" s="166"/>
      <c r="G1302" t="s">
        <v>1076</v>
      </c>
      <c r="H1302" t="s">
        <v>1076</v>
      </c>
      <c r="I1302" t="str">
        <f t="shared" si="100"/>
        <v>2026: Александровский муниципальный округ Пермского края: п. Яйва, ул. Коммунистическая, д. 14</v>
      </c>
      <c r="J1302" t="str">
        <f t="shared" si="101"/>
        <v>п. Яйва, ул. Коммунистическая, д. 14: 2026: ХВС</v>
      </c>
      <c r="K1302" s="167" t="s">
        <v>1051</v>
      </c>
      <c r="L1302" s="166" t="s">
        <v>2561</v>
      </c>
      <c r="M1302" t="str">
        <f t="shared" si="102"/>
        <v>п. Яйва, ул. Коммунистическая, д. 14: ХВС</v>
      </c>
      <c r="N1302" s="166" t="e">
        <f>VLOOKUP(M1302,#REF!,2,0)</f>
        <v>#REF!</v>
      </c>
      <c r="O1302" t="e">
        <f t="shared" si="98"/>
        <v>#REF!</v>
      </c>
    </row>
    <row r="1303" spans="1:15" x14ac:dyDescent="0.25">
      <c r="A1303" s="2">
        <f t="shared" si="99"/>
        <v>1302</v>
      </c>
      <c r="B1303" s="81" t="s">
        <v>1077</v>
      </c>
      <c r="C1303" t="s">
        <v>632</v>
      </c>
      <c r="D1303" s="1" t="s">
        <v>248</v>
      </c>
      <c r="E1303" s="166">
        <v>46387</v>
      </c>
      <c r="F1303" s="166"/>
      <c r="G1303" t="s">
        <v>1076</v>
      </c>
      <c r="H1303" t="s">
        <v>1076</v>
      </c>
      <c r="I1303" t="str">
        <f t="shared" si="100"/>
        <v>2026: Александровский муниципальный округ Пермского края: п. Яйва, ул. Коммунистическая, д. 14</v>
      </c>
      <c r="J1303" t="str">
        <f t="shared" si="101"/>
        <v>п. Яйва, ул. Коммунистическая, д. 14: 2026: РК</v>
      </c>
      <c r="K1303" s="167" t="s">
        <v>1051</v>
      </c>
      <c r="L1303" s="166" t="s">
        <v>2561</v>
      </c>
      <c r="M1303" t="str">
        <f t="shared" si="102"/>
        <v>п. Яйва, ул. Коммунистическая, д. 14: РК</v>
      </c>
      <c r="N1303" s="166" t="e">
        <f>VLOOKUP(M1303,#REF!,2,0)</f>
        <v>#REF!</v>
      </c>
      <c r="O1303" t="e">
        <f t="shared" si="98"/>
        <v>#REF!</v>
      </c>
    </row>
    <row r="1304" spans="1:15" x14ac:dyDescent="0.25">
      <c r="A1304" s="2">
        <f t="shared" si="99"/>
        <v>1303</v>
      </c>
      <c r="B1304" s="81" t="s">
        <v>1079</v>
      </c>
      <c r="C1304" t="s">
        <v>773</v>
      </c>
      <c r="D1304" s="1" t="s">
        <v>280</v>
      </c>
      <c r="E1304" s="166">
        <v>46387</v>
      </c>
      <c r="F1304" s="166"/>
      <c r="G1304" t="s">
        <v>1076</v>
      </c>
      <c r="H1304" t="s">
        <v>1076</v>
      </c>
      <c r="I1304" t="str">
        <f t="shared" si="100"/>
        <v>2026: Верещагинский городской округ Пермского края: г. Верещагино, ул. Железнодорожная, д. 73</v>
      </c>
      <c r="J1304" t="str">
        <f t="shared" si="101"/>
        <v>г. Верещагино, ул. Железнодорожная, д. 73: 2026: Рфа</v>
      </c>
      <c r="K1304" s="167" t="s">
        <v>1052</v>
      </c>
      <c r="L1304" s="166" t="s">
        <v>2561</v>
      </c>
      <c r="M1304" t="str">
        <f t="shared" si="102"/>
        <v>г. Верещагино, ул. Железнодорожная, д. 73: Рфа</v>
      </c>
      <c r="N1304" s="166" t="e">
        <f>VLOOKUP(M1304,#REF!,2,0)</f>
        <v>#REF!</v>
      </c>
      <c r="O1304" t="e">
        <f t="shared" si="98"/>
        <v>#REF!</v>
      </c>
    </row>
    <row r="1305" spans="1:15" x14ac:dyDescent="0.25">
      <c r="A1305" s="2">
        <f t="shared" si="99"/>
        <v>1304</v>
      </c>
      <c r="B1305" s="81" t="s">
        <v>1079</v>
      </c>
      <c r="C1305" t="s">
        <v>774</v>
      </c>
      <c r="D1305" s="1" t="s">
        <v>280</v>
      </c>
      <c r="E1305" s="166">
        <v>46387</v>
      </c>
      <c r="F1305" s="166"/>
      <c r="G1305" t="s">
        <v>1076</v>
      </c>
      <c r="H1305" t="s">
        <v>1076</v>
      </c>
      <c r="I1305" t="str">
        <f t="shared" si="100"/>
        <v>2026: Верещагинский городской округ Пермского края: г. Верещагино, ул. Олега Кошевого, д. 16</v>
      </c>
      <c r="J1305" t="str">
        <f t="shared" si="101"/>
        <v>г. Верещагино, ул. Олега Кошевого, д. 16: 2026: Рфа</v>
      </c>
      <c r="K1305" s="167" t="s">
        <v>1052</v>
      </c>
      <c r="L1305" s="166" t="s">
        <v>2561</v>
      </c>
      <c r="M1305" t="str">
        <f t="shared" si="102"/>
        <v>г. Верещагино, ул. Олега Кошевого, д. 16: Рфа</v>
      </c>
      <c r="N1305" s="166" t="e">
        <f>VLOOKUP(M1305,#REF!,2,0)</f>
        <v>#REF!</v>
      </c>
      <c r="O1305" t="e">
        <f t="shared" si="98"/>
        <v>#REF!</v>
      </c>
    </row>
    <row r="1306" spans="1:15" x14ac:dyDescent="0.25">
      <c r="A1306" s="2">
        <f t="shared" si="99"/>
        <v>1305</v>
      </c>
      <c r="B1306" s="81" t="s">
        <v>1079</v>
      </c>
      <c r="C1306" t="s">
        <v>569</v>
      </c>
      <c r="D1306" s="1" t="s">
        <v>63</v>
      </c>
      <c r="E1306" s="166">
        <v>46387</v>
      </c>
      <c r="F1306" s="166"/>
      <c r="G1306" t="s">
        <v>1076</v>
      </c>
      <c r="H1306" t="s">
        <v>1076</v>
      </c>
      <c r="I1306" t="str">
        <f t="shared" si="100"/>
        <v>2026: Верещагинский городской округ Пермского края: г. Верещагино, ул. Свободы, д. 86</v>
      </c>
      <c r="J1306" t="str">
        <f t="shared" si="101"/>
        <v>г. Верещагино, ул. Свободы, д. 86: 2026: ЭЛ</v>
      </c>
      <c r="K1306" s="167" t="s">
        <v>1051</v>
      </c>
      <c r="L1306" s="166" t="s">
        <v>2561</v>
      </c>
      <c r="M1306" t="str">
        <f t="shared" si="102"/>
        <v>г. Верещагино, ул. Свободы, д. 86: ЭЛ</v>
      </c>
      <c r="N1306" s="166" t="e">
        <f>VLOOKUP(M1306,#REF!,2,0)</f>
        <v>#REF!</v>
      </c>
      <c r="O1306" t="e">
        <f t="shared" si="98"/>
        <v>#REF!</v>
      </c>
    </row>
    <row r="1307" spans="1:15" x14ac:dyDescent="0.25">
      <c r="A1307" s="2">
        <f t="shared" si="99"/>
        <v>1306</v>
      </c>
      <c r="B1307" s="81" t="s">
        <v>1079</v>
      </c>
      <c r="C1307" t="s">
        <v>569</v>
      </c>
      <c r="D1307" s="1" t="s">
        <v>117</v>
      </c>
      <c r="E1307" s="166">
        <v>46387</v>
      </c>
      <c r="F1307" s="166"/>
      <c r="G1307" t="s">
        <v>1076</v>
      </c>
      <c r="H1307" t="s">
        <v>1076</v>
      </c>
      <c r="I1307" t="str">
        <f t="shared" si="100"/>
        <v>2026: Верещагинский городской округ Пермского края: г. Верещагино, ул. Свободы, д. 86</v>
      </c>
      <c r="J1307" t="str">
        <f t="shared" si="101"/>
        <v>г. Верещагино, ул. Свободы, д. 86: 2026: ТЕП</v>
      </c>
      <c r="K1307" s="167" t="s">
        <v>1051</v>
      </c>
      <c r="L1307" s="166" t="s">
        <v>2561</v>
      </c>
      <c r="M1307" t="str">
        <f t="shared" si="102"/>
        <v>г. Верещагино, ул. Свободы, д. 86: ТЕП</v>
      </c>
      <c r="N1307" s="166" t="e">
        <f>VLOOKUP(M1307,#REF!,2,0)</f>
        <v>#REF!</v>
      </c>
      <c r="O1307" t="e">
        <f t="shared" si="98"/>
        <v>#REF!</v>
      </c>
    </row>
    <row r="1308" spans="1:15" x14ac:dyDescent="0.25">
      <c r="A1308" s="2">
        <f t="shared" si="99"/>
        <v>1307</v>
      </c>
      <c r="B1308" s="81" t="s">
        <v>1079</v>
      </c>
      <c r="C1308" t="s">
        <v>569</v>
      </c>
      <c r="D1308" s="1" t="s">
        <v>144</v>
      </c>
      <c r="E1308" s="166">
        <v>46387</v>
      </c>
      <c r="F1308" s="166"/>
      <c r="G1308" t="s">
        <v>1076</v>
      </c>
      <c r="H1308" t="s">
        <v>1076</v>
      </c>
      <c r="I1308" t="str">
        <f t="shared" si="100"/>
        <v>2026: Верещагинский городской округ Пермского края: г. Верещагино, ул. Свободы, д. 86</v>
      </c>
      <c r="J1308" t="str">
        <f t="shared" si="101"/>
        <v>г. Верещагино, ул. Свободы, д. 86: 2026: ХВС</v>
      </c>
      <c r="K1308" s="167" t="s">
        <v>1051</v>
      </c>
      <c r="L1308" s="166" t="s">
        <v>2561</v>
      </c>
      <c r="M1308" t="str">
        <f t="shared" si="102"/>
        <v>г. Верещагино, ул. Свободы, д. 86: ХВС</v>
      </c>
      <c r="N1308" s="166" t="e">
        <f>VLOOKUP(M1308,#REF!,2,0)</f>
        <v>#REF!</v>
      </c>
      <c r="O1308" t="e">
        <f t="shared" si="98"/>
        <v>#REF!</v>
      </c>
    </row>
    <row r="1309" spans="1:15" x14ac:dyDescent="0.25">
      <c r="A1309" s="2">
        <f t="shared" si="99"/>
        <v>1308</v>
      </c>
      <c r="B1309" s="81" t="s">
        <v>1079</v>
      </c>
      <c r="C1309" t="s">
        <v>569</v>
      </c>
      <c r="D1309" s="1" t="s">
        <v>159</v>
      </c>
      <c r="E1309" s="166">
        <v>46387</v>
      </c>
      <c r="F1309" s="166"/>
      <c r="G1309" t="s">
        <v>1076</v>
      </c>
      <c r="H1309" t="s">
        <v>1076</v>
      </c>
      <c r="I1309" t="str">
        <f t="shared" si="100"/>
        <v>2026: Верещагинский городской округ Пермского края: г. Верещагино, ул. Свободы, д. 86</v>
      </c>
      <c r="J1309" t="str">
        <f t="shared" si="101"/>
        <v>г. Верещагино, ул. Свободы, д. 86: 2026: ВОД</v>
      </c>
      <c r="K1309" s="167" t="s">
        <v>1051</v>
      </c>
      <c r="L1309" s="166" t="s">
        <v>2561</v>
      </c>
      <c r="M1309" t="str">
        <f t="shared" si="102"/>
        <v>г. Верещагино, ул. Свободы, д. 86: ВОД</v>
      </c>
      <c r="N1309" s="166" t="e">
        <f>VLOOKUP(M1309,#REF!,2,0)</f>
        <v>#REF!</v>
      </c>
      <c r="O1309" t="e">
        <f t="shared" si="98"/>
        <v>#REF!</v>
      </c>
    </row>
    <row r="1310" spans="1:15" x14ac:dyDescent="0.25">
      <c r="A1310" s="2">
        <f t="shared" si="99"/>
        <v>1309</v>
      </c>
      <c r="B1310" s="81" t="s">
        <v>1079</v>
      </c>
      <c r="C1310" t="s">
        <v>569</v>
      </c>
      <c r="D1310" s="1" t="s">
        <v>280</v>
      </c>
      <c r="E1310" s="166">
        <v>46387</v>
      </c>
      <c r="F1310" s="166"/>
      <c r="G1310" t="s">
        <v>1076</v>
      </c>
      <c r="H1310" t="s">
        <v>1076</v>
      </c>
      <c r="I1310" t="str">
        <f t="shared" si="100"/>
        <v>2026: Верещагинский городской округ Пермского края: г. Верещагино, ул. Свободы, д. 86</v>
      </c>
      <c r="J1310" t="str">
        <f t="shared" si="101"/>
        <v>г. Верещагино, ул. Свободы, д. 86: 2026: Рфа</v>
      </c>
      <c r="K1310" s="167" t="s">
        <v>1051</v>
      </c>
      <c r="L1310" s="166" t="s">
        <v>2561</v>
      </c>
      <c r="M1310" t="str">
        <f t="shared" si="102"/>
        <v>г. Верещагино, ул. Свободы, д. 86: Рфа</v>
      </c>
      <c r="N1310" s="166" t="e">
        <f>VLOOKUP(M1310,#REF!,2,0)</f>
        <v>#REF!</v>
      </c>
      <c r="O1310" t="e">
        <f t="shared" si="98"/>
        <v>#REF!</v>
      </c>
    </row>
    <row r="1311" spans="1:15" x14ac:dyDescent="0.25">
      <c r="A1311" s="2">
        <f t="shared" si="99"/>
        <v>1310</v>
      </c>
      <c r="B1311" s="81" t="s">
        <v>1079</v>
      </c>
      <c r="C1311" t="s">
        <v>569</v>
      </c>
      <c r="D1311" s="1" t="s">
        <v>296</v>
      </c>
      <c r="E1311" s="166">
        <v>46387</v>
      </c>
      <c r="F1311" s="166"/>
      <c r="G1311" t="s">
        <v>1076</v>
      </c>
      <c r="H1311" t="s">
        <v>1076</v>
      </c>
      <c r="I1311" t="str">
        <f t="shared" si="100"/>
        <v>2026: Верещагинский городской округ Пермского края: г. Верещагино, ул. Свободы, д. 86</v>
      </c>
      <c r="J1311" t="str">
        <f t="shared" si="101"/>
        <v>г. Верещагино, ул. Свободы, д. 86: 2026: РФ</v>
      </c>
      <c r="K1311" s="167" t="s">
        <v>1051</v>
      </c>
      <c r="L1311" s="166" t="s">
        <v>2561</v>
      </c>
      <c r="M1311" t="str">
        <f t="shared" si="102"/>
        <v>г. Верещагино, ул. Свободы, д. 86: РФ</v>
      </c>
      <c r="N1311" s="166" t="e">
        <f>VLOOKUP(M1311,#REF!,2,0)</f>
        <v>#REF!</v>
      </c>
      <c r="O1311" t="e">
        <f t="shared" si="98"/>
        <v>#REF!</v>
      </c>
    </row>
    <row r="1312" spans="1:15" x14ac:dyDescent="0.25">
      <c r="A1312" s="2">
        <f t="shared" si="99"/>
        <v>1311</v>
      </c>
      <c r="B1312" s="81" t="s">
        <v>1079</v>
      </c>
      <c r="C1312" t="s">
        <v>679</v>
      </c>
      <c r="D1312" s="1" t="s">
        <v>144</v>
      </c>
      <c r="E1312" s="166">
        <v>46387</v>
      </c>
      <c r="F1312" s="166"/>
      <c r="G1312" t="s">
        <v>1076</v>
      </c>
      <c r="H1312" t="s">
        <v>1076</v>
      </c>
      <c r="I1312" t="str">
        <f t="shared" si="100"/>
        <v>2026: Верещагинский городской округ Пермского края: г. Верещагино, ул. Строителей, д. 98</v>
      </c>
      <c r="J1312" t="str">
        <f t="shared" si="101"/>
        <v>г. Верещагино, ул. Строителей, д. 98: 2026: ХВС</v>
      </c>
      <c r="K1312" s="167" t="s">
        <v>1052</v>
      </c>
      <c r="L1312" s="166" t="s">
        <v>2561</v>
      </c>
      <c r="M1312" t="str">
        <f t="shared" si="102"/>
        <v>г. Верещагино, ул. Строителей, д. 98: ХВС</v>
      </c>
      <c r="N1312" s="166" t="e">
        <f>VLOOKUP(M1312,#REF!,2,0)</f>
        <v>#REF!</v>
      </c>
      <c r="O1312" t="e">
        <f t="shared" si="98"/>
        <v>#REF!</v>
      </c>
    </row>
    <row r="1313" spans="1:15" x14ac:dyDescent="0.25">
      <c r="A1313" s="2">
        <f t="shared" si="99"/>
        <v>1312</v>
      </c>
      <c r="B1313" s="81" t="s">
        <v>1079</v>
      </c>
      <c r="C1313" t="s">
        <v>679</v>
      </c>
      <c r="D1313" s="1" t="s">
        <v>248</v>
      </c>
      <c r="E1313" s="166">
        <v>46387</v>
      </c>
      <c r="F1313" s="166"/>
      <c r="G1313" t="s">
        <v>1076</v>
      </c>
      <c r="H1313" t="s">
        <v>1076</v>
      </c>
      <c r="I1313" t="str">
        <f t="shared" si="100"/>
        <v>2026: Верещагинский городской округ Пермского края: г. Верещагино, ул. Строителей, д. 98</v>
      </c>
      <c r="J1313" t="str">
        <f t="shared" si="101"/>
        <v>г. Верещагино, ул. Строителей, д. 98: 2026: РК</v>
      </c>
      <c r="K1313" s="167" t="s">
        <v>1052</v>
      </c>
      <c r="L1313" s="166" t="s">
        <v>2561</v>
      </c>
      <c r="M1313" t="str">
        <f t="shared" si="102"/>
        <v>г. Верещагино, ул. Строителей, д. 98: РК</v>
      </c>
      <c r="N1313" s="166" t="e">
        <f>VLOOKUP(M1313,#REF!,2,0)</f>
        <v>#REF!</v>
      </c>
      <c r="O1313" t="e">
        <f t="shared" si="98"/>
        <v>#REF!</v>
      </c>
    </row>
    <row r="1314" spans="1:15" x14ac:dyDescent="0.25">
      <c r="A1314" s="2">
        <f t="shared" si="99"/>
        <v>1313</v>
      </c>
      <c r="B1314" s="81" t="s">
        <v>1081</v>
      </c>
      <c r="C1314" t="s">
        <v>775</v>
      </c>
      <c r="D1314" s="1" t="s">
        <v>280</v>
      </c>
      <c r="E1314" s="166">
        <v>46387</v>
      </c>
      <c r="F1314" s="166"/>
      <c r="G1314" t="s">
        <v>1076</v>
      </c>
      <c r="H1314" t="s">
        <v>1076</v>
      </c>
      <c r="I1314" t="str">
        <f t="shared" si="100"/>
        <v>2026: Горнозаводской городской округ Пермского края: рп Пашия, ул. Ленина, д. 27</v>
      </c>
      <c r="J1314" t="str">
        <f t="shared" si="101"/>
        <v>рп Пашия, ул. Ленина, д. 27: 2026: Рфа</v>
      </c>
      <c r="K1314" s="167" t="s">
        <v>1051</v>
      </c>
      <c r="L1314" s="166" t="s">
        <v>2561</v>
      </c>
      <c r="M1314" t="str">
        <f t="shared" si="102"/>
        <v>рп Пашия, ул. Ленина, д. 27: Рфа</v>
      </c>
      <c r="N1314" s="166" t="e">
        <f>VLOOKUP(M1314,#REF!,2,0)</f>
        <v>#REF!</v>
      </c>
      <c r="O1314" t="e">
        <f t="shared" si="98"/>
        <v>#REF!</v>
      </c>
    </row>
    <row r="1315" spans="1:15" x14ac:dyDescent="0.25">
      <c r="A1315" s="2">
        <f t="shared" si="99"/>
        <v>1314</v>
      </c>
      <c r="B1315" s="81" t="s">
        <v>1081</v>
      </c>
      <c r="C1315" t="s">
        <v>633</v>
      </c>
      <c r="D1315" s="1" t="s">
        <v>117</v>
      </c>
      <c r="E1315" s="166">
        <v>46387</v>
      </c>
      <c r="F1315" s="166"/>
      <c r="G1315" t="s">
        <v>1076</v>
      </c>
      <c r="H1315" t="s">
        <v>1076</v>
      </c>
      <c r="I1315" t="str">
        <f t="shared" si="100"/>
        <v>2026: Горнозаводской городской округ Пермского края: рп Пашия, ул. Свердловская, д. 27</v>
      </c>
      <c r="J1315" t="str">
        <f t="shared" si="101"/>
        <v>рп Пашия, ул. Свердловская, д. 27: 2026: ТЕП</v>
      </c>
      <c r="K1315" s="167" t="s">
        <v>1051</v>
      </c>
      <c r="L1315" s="166" t="s">
        <v>2561</v>
      </c>
      <c r="M1315" t="str">
        <f t="shared" si="102"/>
        <v>рп Пашия, ул. Свердловская, д. 27: ТЕП</v>
      </c>
      <c r="N1315" s="166" t="e">
        <f>VLOOKUP(M1315,#REF!,2,0)</f>
        <v>#REF!</v>
      </c>
      <c r="O1315" t="e">
        <f t="shared" si="98"/>
        <v>#REF!</v>
      </c>
    </row>
    <row r="1316" spans="1:15" x14ac:dyDescent="0.25">
      <c r="A1316" s="2">
        <f t="shared" si="99"/>
        <v>1315</v>
      </c>
      <c r="B1316" s="81" t="s">
        <v>1081</v>
      </c>
      <c r="C1316" t="s">
        <v>633</v>
      </c>
      <c r="D1316" s="1" t="s">
        <v>144</v>
      </c>
      <c r="E1316" s="166">
        <v>46387</v>
      </c>
      <c r="F1316" s="166"/>
      <c r="G1316" t="s">
        <v>1076</v>
      </c>
      <c r="H1316" t="s">
        <v>1076</v>
      </c>
      <c r="I1316" t="str">
        <f t="shared" si="100"/>
        <v>2026: Горнозаводской городской округ Пермского края: рп Пашия, ул. Свердловская, д. 27</v>
      </c>
      <c r="J1316" t="str">
        <f t="shared" si="101"/>
        <v>рп Пашия, ул. Свердловская, д. 27: 2026: ХВС</v>
      </c>
      <c r="K1316" s="167" t="s">
        <v>1051</v>
      </c>
      <c r="L1316" s="166" t="s">
        <v>2561</v>
      </c>
      <c r="M1316" t="str">
        <f t="shared" si="102"/>
        <v>рп Пашия, ул. Свердловская, д. 27: ХВС</v>
      </c>
      <c r="N1316" s="166" t="e">
        <f>VLOOKUP(M1316,#REF!,2,0)</f>
        <v>#REF!</v>
      </c>
      <c r="O1316" t="e">
        <f t="shared" si="98"/>
        <v>#REF!</v>
      </c>
    </row>
    <row r="1317" spans="1:15" x14ac:dyDescent="0.25">
      <c r="A1317" s="2">
        <f t="shared" si="99"/>
        <v>1316</v>
      </c>
      <c r="B1317" s="81" t="s">
        <v>1081</v>
      </c>
      <c r="C1317" t="s">
        <v>633</v>
      </c>
      <c r="D1317" s="1" t="s">
        <v>248</v>
      </c>
      <c r="E1317" s="166">
        <v>46387</v>
      </c>
      <c r="F1317" s="166"/>
      <c r="G1317" t="s">
        <v>1076</v>
      </c>
      <c r="H1317" t="s">
        <v>1076</v>
      </c>
      <c r="I1317" t="str">
        <f t="shared" si="100"/>
        <v>2026: Горнозаводской городской округ Пермского края: рп Пашия, ул. Свердловская, д. 27</v>
      </c>
      <c r="J1317" t="str">
        <f t="shared" si="101"/>
        <v>рп Пашия, ул. Свердловская, д. 27: 2026: РК</v>
      </c>
      <c r="K1317" s="167" t="s">
        <v>1051</v>
      </c>
      <c r="L1317" s="166" t="s">
        <v>2561</v>
      </c>
      <c r="M1317" t="str">
        <f t="shared" si="102"/>
        <v>рп Пашия, ул. Свердловская, д. 27: РК</v>
      </c>
      <c r="N1317" s="166" t="e">
        <f>VLOOKUP(M1317,#REF!,2,0)</f>
        <v>#REF!</v>
      </c>
      <c r="O1317" t="e">
        <f t="shared" si="98"/>
        <v>#REF!</v>
      </c>
    </row>
    <row r="1318" spans="1:15" x14ac:dyDescent="0.25">
      <c r="A1318" s="2">
        <f t="shared" si="99"/>
        <v>1317</v>
      </c>
      <c r="B1318" s="81" t="s">
        <v>1852</v>
      </c>
      <c r="C1318" t="s">
        <v>736</v>
      </c>
      <c r="D1318" s="1" t="s">
        <v>248</v>
      </c>
      <c r="E1318" s="166">
        <v>46387</v>
      </c>
      <c r="F1318" s="166"/>
      <c r="G1318" t="s">
        <v>1076</v>
      </c>
      <c r="H1318" t="s">
        <v>1076</v>
      </c>
      <c r="I1318" t="str">
        <f t="shared" si="100"/>
        <v>2026: Пермский городской округ, город Пермь: г. Пермь, пр-д Серебрянский, д. 5</v>
      </c>
      <c r="J1318" t="str">
        <f t="shared" si="101"/>
        <v>г. Пермь, пр-д Серебрянский, д. 5: 2026: РК</v>
      </c>
      <c r="K1318" s="167" t="s">
        <v>1051</v>
      </c>
      <c r="L1318" s="166" t="s">
        <v>2561</v>
      </c>
      <c r="M1318" t="str">
        <f t="shared" si="102"/>
        <v>г. Пермь, пр-д Серебрянский, д. 5: РК</v>
      </c>
      <c r="N1318" s="166" t="e">
        <f>VLOOKUP(M1318,#REF!,2,0)</f>
        <v>#REF!</v>
      </c>
      <c r="O1318" t="e">
        <f t="shared" si="98"/>
        <v>#REF!</v>
      </c>
    </row>
    <row r="1319" spans="1:15" x14ac:dyDescent="0.25">
      <c r="A1319" s="2">
        <f t="shared" si="99"/>
        <v>1318</v>
      </c>
      <c r="B1319" s="81" t="s">
        <v>1852</v>
      </c>
      <c r="C1319" t="s">
        <v>1530</v>
      </c>
      <c r="D1319" s="1" t="s">
        <v>283</v>
      </c>
      <c r="E1319" s="166">
        <v>46387</v>
      </c>
      <c r="F1319" s="166">
        <v>46387</v>
      </c>
      <c r="G1319" t="s">
        <v>1076</v>
      </c>
      <c r="H1319" t="s">
        <v>1076</v>
      </c>
      <c r="I1319" t="str">
        <f t="shared" si="100"/>
        <v>2026: Пермский городской округ, город Пермь: г. Пермь, пр-д Якуба Коласа, д. 9</v>
      </c>
      <c r="J1319" t="str">
        <f t="shared" si="101"/>
        <v>г. Пермь, пр-д Якуба Коласа, д. 9: 2026: УФ</v>
      </c>
      <c r="K1319" s="167" t="s">
        <v>1051</v>
      </c>
      <c r="L1319" s="166" t="s">
        <v>2561</v>
      </c>
      <c r="M1319" t="str">
        <f t="shared" si="102"/>
        <v>г. Пермь, пр-д Якуба Коласа, д. 9: УФ</v>
      </c>
      <c r="N1319" s="166" t="e">
        <f>VLOOKUP(M1319,#REF!,2,0)</f>
        <v>#REF!</v>
      </c>
      <c r="O1319" t="e">
        <f t="shared" si="98"/>
        <v>#REF!</v>
      </c>
    </row>
    <row r="1320" spans="1:15" x14ac:dyDescent="0.25">
      <c r="A1320" s="2">
        <f t="shared" si="99"/>
        <v>1319</v>
      </c>
      <c r="B1320" s="81" t="s">
        <v>1852</v>
      </c>
      <c r="C1320" t="s">
        <v>600</v>
      </c>
      <c r="D1320" s="1" t="s">
        <v>63</v>
      </c>
      <c r="E1320" s="166">
        <v>46387</v>
      </c>
      <c r="F1320" s="166"/>
      <c r="G1320" t="s">
        <v>1076</v>
      </c>
      <c r="H1320" t="s">
        <v>1076</v>
      </c>
      <c r="I1320" t="str">
        <f t="shared" si="100"/>
        <v>2026: Пермский городской округ, город Пермь: г. Пермь, пр-т Комсомольский, д. 58</v>
      </c>
      <c r="J1320" t="str">
        <f t="shared" si="101"/>
        <v>г. Пермь, пр-т Комсомольский, д. 58: 2026: ЭЛ</v>
      </c>
      <c r="K1320" s="167" t="s">
        <v>1052</v>
      </c>
      <c r="L1320" s="166" t="s">
        <v>2561</v>
      </c>
      <c r="M1320" t="str">
        <f t="shared" si="102"/>
        <v>г. Пермь, пр-т Комсомольский, д. 58: ЭЛ</v>
      </c>
      <c r="N1320" s="166" t="e">
        <f>VLOOKUP(M1320,#REF!,2,0)</f>
        <v>#REF!</v>
      </c>
      <c r="O1320" t="e">
        <f t="shared" si="98"/>
        <v>#REF!</v>
      </c>
    </row>
    <row r="1321" spans="1:15" x14ac:dyDescent="0.25">
      <c r="A1321" s="2">
        <f t="shared" si="99"/>
        <v>1320</v>
      </c>
      <c r="B1321" s="81" t="s">
        <v>1852</v>
      </c>
      <c r="C1321" t="s">
        <v>600</v>
      </c>
      <c r="D1321" s="1" t="s">
        <v>117</v>
      </c>
      <c r="E1321" s="166">
        <v>46387</v>
      </c>
      <c r="F1321" s="166"/>
      <c r="G1321" t="s">
        <v>1076</v>
      </c>
      <c r="H1321" t="s">
        <v>1076</v>
      </c>
      <c r="I1321" t="str">
        <f t="shared" si="100"/>
        <v>2026: Пермский городской округ, город Пермь: г. Пермь, пр-т Комсомольский, д. 58</v>
      </c>
      <c r="J1321" t="str">
        <f t="shared" si="101"/>
        <v>г. Пермь, пр-т Комсомольский, д. 58: 2026: ТЕП</v>
      </c>
      <c r="K1321" s="167" t="s">
        <v>1052</v>
      </c>
      <c r="L1321" s="166" t="s">
        <v>2561</v>
      </c>
      <c r="M1321" t="str">
        <f t="shared" si="102"/>
        <v>г. Пермь, пр-т Комсомольский, д. 58: ТЕП</v>
      </c>
      <c r="N1321" s="166" t="e">
        <f>VLOOKUP(M1321,#REF!,2,0)</f>
        <v>#REF!</v>
      </c>
      <c r="O1321" t="e">
        <f t="shared" si="98"/>
        <v>#REF!</v>
      </c>
    </row>
    <row r="1322" spans="1:15" x14ac:dyDescent="0.25">
      <c r="A1322" s="2">
        <f t="shared" si="99"/>
        <v>1321</v>
      </c>
      <c r="B1322" s="81" t="s">
        <v>1852</v>
      </c>
      <c r="C1322" t="s">
        <v>646</v>
      </c>
      <c r="D1322" s="1" t="s">
        <v>117</v>
      </c>
      <c r="E1322" s="166">
        <v>46387</v>
      </c>
      <c r="F1322" s="166"/>
      <c r="G1322" t="s">
        <v>1076</v>
      </c>
      <c r="H1322" t="s">
        <v>1076</v>
      </c>
      <c r="I1322" t="str">
        <f t="shared" si="100"/>
        <v>2026: Пермский городской округ, город Пермь: г. Пермь, пр-т Комсомольский, д. 84</v>
      </c>
      <c r="J1322" t="str">
        <f t="shared" si="101"/>
        <v>г. Пермь, пр-т Комсомольский, д. 84: 2026: ТЕП</v>
      </c>
      <c r="K1322" s="167" t="s">
        <v>1051</v>
      </c>
      <c r="L1322" s="166" t="s">
        <v>2561</v>
      </c>
      <c r="M1322" t="str">
        <f t="shared" si="102"/>
        <v>г. Пермь, пр-т Комсомольский, д. 84: ТЕП</v>
      </c>
      <c r="N1322" s="166" t="e">
        <f>VLOOKUP(M1322,#REF!,2,0)</f>
        <v>#REF!</v>
      </c>
      <c r="O1322" t="e">
        <f t="shared" si="98"/>
        <v>#REF!</v>
      </c>
    </row>
    <row r="1323" spans="1:15" x14ac:dyDescent="0.25">
      <c r="A1323" s="2">
        <f t="shared" si="99"/>
        <v>1322</v>
      </c>
      <c r="B1323" s="81" t="s">
        <v>1852</v>
      </c>
      <c r="C1323" t="s">
        <v>646</v>
      </c>
      <c r="D1323" s="1" t="s">
        <v>149</v>
      </c>
      <c r="E1323" s="166">
        <v>46387</v>
      </c>
      <c r="F1323" s="166"/>
      <c r="G1323" t="s">
        <v>1076</v>
      </c>
      <c r="H1323" t="s">
        <v>1076</v>
      </c>
      <c r="I1323" t="str">
        <f t="shared" si="100"/>
        <v>2026: Пермский городской округ, город Пермь: г. Пермь, пр-т Комсомольский, д. 84</v>
      </c>
      <c r="J1323" t="str">
        <f t="shared" si="101"/>
        <v>г. Пермь, пр-т Комсомольский, д. 84: 2026: ГВС</v>
      </c>
      <c r="K1323" s="167" t="s">
        <v>1051</v>
      </c>
      <c r="L1323" s="166" t="s">
        <v>2561</v>
      </c>
      <c r="M1323" t="str">
        <f t="shared" si="102"/>
        <v>г. Пермь, пр-т Комсомольский, д. 84: ГВС</v>
      </c>
      <c r="N1323" s="166" t="e">
        <f>VLOOKUP(M1323,#REF!,2,0)</f>
        <v>#REF!</v>
      </c>
      <c r="O1323" t="e">
        <f t="shared" si="98"/>
        <v>#REF!</v>
      </c>
    </row>
    <row r="1324" spans="1:15" x14ac:dyDescent="0.25">
      <c r="A1324" s="2">
        <f t="shared" si="99"/>
        <v>1323</v>
      </c>
      <c r="B1324" s="81" t="s">
        <v>1852</v>
      </c>
      <c r="C1324" t="s">
        <v>706</v>
      </c>
      <c r="D1324" s="1" t="s">
        <v>166</v>
      </c>
      <c r="E1324" s="166">
        <v>46387</v>
      </c>
      <c r="F1324" s="166"/>
      <c r="G1324" t="s">
        <v>1076</v>
      </c>
      <c r="H1324" t="s">
        <v>1076</v>
      </c>
      <c r="I1324" t="str">
        <f t="shared" si="100"/>
        <v>2026: Пермский городской округ, город Пермь: г. Пермь, пр-т Комсомольский, д. 86</v>
      </c>
      <c r="J1324" t="str">
        <f t="shared" si="101"/>
        <v>г. Пермь, пр-т Комсомольский, д. 86: 2026: РП</v>
      </c>
      <c r="K1324" s="167" t="s">
        <v>1052</v>
      </c>
      <c r="L1324" s="166" t="s">
        <v>2561</v>
      </c>
      <c r="M1324" t="str">
        <f t="shared" si="102"/>
        <v>г. Пермь, пр-т Комсомольский, д. 86: РП</v>
      </c>
      <c r="N1324" s="166" t="e">
        <f>VLOOKUP(M1324,#REF!,2,0)</f>
        <v>#REF!</v>
      </c>
      <c r="O1324" t="e">
        <f t="shared" si="98"/>
        <v>#REF!</v>
      </c>
    </row>
    <row r="1325" spans="1:15" x14ac:dyDescent="0.25">
      <c r="A1325" s="2">
        <f t="shared" si="99"/>
        <v>1324</v>
      </c>
      <c r="B1325" s="81" t="s">
        <v>1852</v>
      </c>
      <c r="C1325" t="s">
        <v>706</v>
      </c>
      <c r="D1325" s="1" t="s">
        <v>296</v>
      </c>
      <c r="E1325" s="166">
        <v>46387</v>
      </c>
      <c r="F1325" s="166"/>
      <c r="G1325" t="s">
        <v>1076</v>
      </c>
      <c r="H1325" t="s">
        <v>1076</v>
      </c>
      <c r="I1325" t="str">
        <f t="shared" si="100"/>
        <v>2026: Пермский городской округ, город Пермь: г. Пермь, пр-т Комсомольский, д. 86</v>
      </c>
      <c r="J1325" t="str">
        <f t="shared" si="101"/>
        <v>г. Пермь, пр-т Комсомольский, д. 86: 2026: РФ</v>
      </c>
      <c r="K1325" s="167" t="s">
        <v>1052</v>
      </c>
      <c r="L1325" s="166" t="s">
        <v>2561</v>
      </c>
      <c r="M1325" t="str">
        <f t="shared" si="102"/>
        <v>г. Пермь, пр-т Комсомольский, д. 86: РФ</v>
      </c>
      <c r="N1325" s="166" t="e">
        <f>VLOOKUP(M1325,#REF!,2,0)</f>
        <v>#REF!</v>
      </c>
      <c r="O1325" t="e">
        <f t="shared" si="98"/>
        <v>#REF!</v>
      </c>
    </row>
    <row r="1326" spans="1:15" x14ac:dyDescent="0.25">
      <c r="A1326" s="2">
        <f t="shared" si="99"/>
        <v>1325</v>
      </c>
      <c r="B1326" s="81" t="s">
        <v>1852</v>
      </c>
      <c r="C1326" t="s">
        <v>601</v>
      </c>
      <c r="D1326" s="1" t="s">
        <v>63</v>
      </c>
      <c r="E1326" s="166">
        <v>46387</v>
      </c>
      <c r="F1326" s="166"/>
      <c r="G1326" t="s">
        <v>1076</v>
      </c>
      <c r="H1326" t="s">
        <v>1076</v>
      </c>
      <c r="I1326" t="str">
        <f t="shared" si="100"/>
        <v>2026: Пермский городской округ, город Пермь: г. Пермь, ул. Адмирала Старикова, д. 1</v>
      </c>
      <c r="J1326" t="str">
        <f t="shared" si="101"/>
        <v>г. Пермь, ул. Адмирала Старикова, д. 1: 2026: ЭЛ</v>
      </c>
      <c r="K1326" s="167" t="s">
        <v>1051</v>
      </c>
      <c r="L1326" s="166" t="s">
        <v>2561</v>
      </c>
      <c r="M1326" t="str">
        <f t="shared" si="102"/>
        <v>г. Пермь, ул. Адмирала Старикова, д. 1: ЭЛ</v>
      </c>
      <c r="N1326" s="166" t="e">
        <f>VLOOKUP(M1326,#REF!,2,0)</f>
        <v>#REF!</v>
      </c>
      <c r="O1326" t="e">
        <f t="shared" si="98"/>
        <v>#REF!</v>
      </c>
    </row>
    <row r="1327" spans="1:15" x14ac:dyDescent="0.25">
      <c r="A1327" s="2">
        <f t="shared" si="99"/>
        <v>1326</v>
      </c>
      <c r="B1327" s="81" t="s">
        <v>1852</v>
      </c>
      <c r="C1327" t="s">
        <v>601</v>
      </c>
      <c r="D1327" s="1" t="s">
        <v>159</v>
      </c>
      <c r="E1327" s="166">
        <v>46387</v>
      </c>
      <c r="F1327" s="166"/>
      <c r="G1327" t="s">
        <v>1076</v>
      </c>
      <c r="H1327" t="s">
        <v>1076</v>
      </c>
      <c r="I1327" t="str">
        <f t="shared" si="100"/>
        <v>2026: Пермский городской округ, город Пермь: г. Пермь, ул. Адмирала Старикова, д. 1</v>
      </c>
      <c r="J1327" t="str">
        <f t="shared" si="101"/>
        <v>г. Пермь, ул. Адмирала Старикова, д. 1: 2026: ВОД</v>
      </c>
      <c r="K1327" s="167" t="s">
        <v>1051</v>
      </c>
      <c r="L1327" s="166" t="s">
        <v>2561</v>
      </c>
      <c r="M1327" t="str">
        <f t="shared" si="102"/>
        <v>г. Пермь, ул. Адмирала Старикова, д. 1: ВОД</v>
      </c>
      <c r="N1327" s="166" t="e">
        <f>VLOOKUP(M1327,#REF!,2,0)</f>
        <v>#REF!</v>
      </c>
      <c r="O1327" t="e">
        <f t="shared" si="98"/>
        <v>#REF!</v>
      </c>
    </row>
    <row r="1328" spans="1:15" x14ac:dyDescent="0.25">
      <c r="A1328" s="2">
        <f t="shared" si="99"/>
        <v>1327</v>
      </c>
      <c r="B1328" s="81" t="s">
        <v>1852</v>
      </c>
      <c r="C1328" t="s">
        <v>601</v>
      </c>
      <c r="D1328" s="1" t="s">
        <v>280</v>
      </c>
      <c r="E1328" s="166">
        <v>46387</v>
      </c>
      <c r="F1328" s="166"/>
      <c r="G1328" t="s">
        <v>1076</v>
      </c>
      <c r="H1328" t="s">
        <v>1076</v>
      </c>
      <c r="I1328" t="str">
        <f t="shared" si="100"/>
        <v>2026: Пермский городской округ, город Пермь: г. Пермь, ул. Адмирала Старикова, д. 1</v>
      </c>
      <c r="J1328" t="str">
        <f t="shared" si="101"/>
        <v>г. Пермь, ул. Адмирала Старикова, д. 1: 2026: Рфа</v>
      </c>
      <c r="K1328" s="167" t="s">
        <v>1051</v>
      </c>
      <c r="L1328" s="166" t="s">
        <v>2561</v>
      </c>
      <c r="M1328" t="str">
        <f t="shared" si="102"/>
        <v>г. Пермь, ул. Адмирала Старикова, д. 1: Рфа</v>
      </c>
      <c r="N1328" s="166" t="e">
        <f>VLOOKUP(M1328,#REF!,2,0)</f>
        <v>#REF!</v>
      </c>
      <c r="O1328" t="e">
        <f t="shared" si="98"/>
        <v>#REF!</v>
      </c>
    </row>
    <row r="1329" spans="1:15" x14ac:dyDescent="0.25">
      <c r="A1329" s="2">
        <f t="shared" si="99"/>
        <v>1328</v>
      </c>
      <c r="B1329" s="81" t="s">
        <v>1852</v>
      </c>
      <c r="C1329" t="s">
        <v>737</v>
      </c>
      <c r="D1329" s="1" t="s">
        <v>248</v>
      </c>
      <c r="E1329" s="166">
        <v>46387</v>
      </c>
      <c r="F1329" s="166"/>
      <c r="G1329" t="s">
        <v>1076</v>
      </c>
      <c r="H1329" t="s">
        <v>1076</v>
      </c>
      <c r="I1329" t="str">
        <f t="shared" si="100"/>
        <v>2026: Пермский городской округ, город Пермь: г. Пермь, ул. Баумана, д. 10</v>
      </c>
      <c r="J1329" t="str">
        <f t="shared" si="101"/>
        <v>г. Пермь, ул. Баумана, д. 10: 2026: РК</v>
      </c>
      <c r="K1329" s="167" t="s">
        <v>1051</v>
      </c>
      <c r="L1329" s="166" t="s">
        <v>2561</v>
      </c>
      <c r="M1329" t="str">
        <f t="shared" si="102"/>
        <v>г. Пермь, ул. Баумана, д. 10: РК</v>
      </c>
      <c r="N1329" s="166" t="e">
        <f>VLOOKUP(M1329,#REF!,2,0)</f>
        <v>#REF!</v>
      </c>
      <c r="O1329" t="e">
        <f t="shared" si="98"/>
        <v>#REF!</v>
      </c>
    </row>
    <row r="1330" spans="1:15" x14ac:dyDescent="0.25">
      <c r="A1330" s="2">
        <f t="shared" si="99"/>
        <v>1329</v>
      </c>
      <c r="B1330" s="81" t="s">
        <v>1852</v>
      </c>
      <c r="C1330" t="s">
        <v>701</v>
      </c>
      <c r="D1330" s="1" t="s">
        <v>159</v>
      </c>
      <c r="E1330" s="166">
        <v>46387</v>
      </c>
      <c r="F1330" s="166"/>
      <c r="G1330" t="s">
        <v>1076</v>
      </c>
      <c r="H1330" t="s">
        <v>1076</v>
      </c>
      <c r="I1330" t="str">
        <f t="shared" si="100"/>
        <v>2026: Пермский городской округ, город Пермь: г. Пермь, ул. Белинского, д. 59</v>
      </c>
      <c r="J1330" t="str">
        <f t="shared" si="101"/>
        <v>г. Пермь, ул. Белинского, д. 59: 2026: ВОД</v>
      </c>
      <c r="K1330" s="167" t="s">
        <v>1051</v>
      </c>
      <c r="L1330" s="166" t="s">
        <v>2561</v>
      </c>
      <c r="M1330" t="str">
        <f t="shared" si="102"/>
        <v>г. Пермь, ул. Белинского, д. 59: ВОД</v>
      </c>
      <c r="N1330" s="166" t="e">
        <f>VLOOKUP(M1330,#REF!,2,0)</f>
        <v>#REF!</v>
      </c>
      <c r="O1330" t="e">
        <f t="shared" si="98"/>
        <v>#REF!</v>
      </c>
    </row>
    <row r="1331" spans="1:15" x14ac:dyDescent="0.25">
      <c r="A1331" s="2">
        <f t="shared" si="99"/>
        <v>1330</v>
      </c>
      <c r="B1331" s="81" t="s">
        <v>1852</v>
      </c>
      <c r="C1331" t="s">
        <v>602</v>
      </c>
      <c r="D1331" s="1" t="s">
        <v>63</v>
      </c>
      <c r="E1331" s="166">
        <v>46387</v>
      </c>
      <c r="F1331" s="166"/>
      <c r="G1331" t="s">
        <v>1076</v>
      </c>
      <c r="H1331" t="s">
        <v>1076</v>
      </c>
      <c r="I1331" t="str">
        <f t="shared" si="100"/>
        <v>2026: Пермский городской округ, город Пермь: г. Пермь, ул. Бородинская, д. 23</v>
      </c>
      <c r="J1331" t="str">
        <f t="shared" si="101"/>
        <v>г. Пермь, ул. Бородинская, д. 23: 2026: ЭЛ</v>
      </c>
      <c r="K1331" s="167" t="s">
        <v>1051</v>
      </c>
      <c r="L1331" s="166" t="s">
        <v>2561</v>
      </c>
      <c r="M1331" t="str">
        <f t="shared" si="102"/>
        <v>г. Пермь, ул. Бородинская, д. 23: ЭЛ</v>
      </c>
      <c r="N1331" s="166" t="e">
        <f>VLOOKUP(M1331,#REF!,2,0)</f>
        <v>#REF!</v>
      </c>
      <c r="O1331" t="e">
        <f t="shared" si="98"/>
        <v>#REF!</v>
      </c>
    </row>
    <row r="1332" spans="1:15" x14ac:dyDescent="0.25">
      <c r="A1332" s="2">
        <f t="shared" si="99"/>
        <v>1331</v>
      </c>
      <c r="B1332" s="81" t="s">
        <v>1852</v>
      </c>
      <c r="C1332" t="s">
        <v>602</v>
      </c>
      <c r="D1332" s="1" t="s">
        <v>144</v>
      </c>
      <c r="E1332" s="166">
        <v>46387</v>
      </c>
      <c r="F1332" s="166"/>
      <c r="G1332" t="s">
        <v>1076</v>
      </c>
      <c r="H1332" t="s">
        <v>1076</v>
      </c>
      <c r="I1332" t="str">
        <f t="shared" si="100"/>
        <v>2026: Пермский городской округ, город Пермь: г. Пермь, ул. Бородинская, д. 23</v>
      </c>
      <c r="J1332" t="str">
        <f t="shared" si="101"/>
        <v>г. Пермь, ул. Бородинская, д. 23: 2026: ХВС</v>
      </c>
      <c r="K1332" s="167" t="s">
        <v>1051</v>
      </c>
      <c r="L1332" s="166" t="s">
        <v>2561</v>
      </c>
      <c r="M1332" t="str">
        <f t="shared" si="102"/>
        <v>г. Пермь, ул. Бородинская, д. 23: ХВС</v>
      </c>
      <c r="N1332" s="166" t="e">
        <f>VLOOKUP(M1332,#REF!,2,0)</f>
        <v>#REF!</v>
      </c>
      <c r="O1332" t="e">
        <f t="shared" si="98"/>
        <v>#REF!</v>
      </c>
    </row>
    <row r="1333" spans="1:15" x14ac:dyDescent="0.25">
      <c r="A1333" s="2">
        <f t="shared" si="99"/>
        <v>1332</v>
      </c>
      <c r="B1333" s="81" t="s">
        <v>1852</v>
      </c>
      <c r="C1333" t="s">
        <v>602</v>
      </c>
      <c r="D1333" s="1" t="s">
        <v>296</v>
      </c>
      <c r="E1333" s="166">
        <v>46387</v>
      </c>
      <c r="F1333" s="166"/>
      <c r="G1333" t="s">
        <v>1076</v>
      </c>
      <c r="H1333" t="s">
        <v>1076</v>
      </c>
      <c r="I1333" t="str">
        <f t="shared" si="100"/>
        <v>2026: Пермский городской округ, город Пермь: г. Пермь, ул. Бородинская, д. 23</v>
      </c>
      <c r="J1333" t="str">
        <f t="shared" si="101"/>
        <v>г. Пермь, ул. Бородинская, д. 23: 2026: РФ</v>
      </c>
      <c r="K1333" s="167" t="s">
        <v>1051</v>
      </c>
      <c r="L1333" s="166" t="s">
        <v>2561</v>
      </c>
      <c r="M1333" t="str">
        <f t="shared" si="102"/>
        <v>г. Пермь, ул. Бородинская, д. 23: РФ</v>
      </c>
      <c r="N1333" s="166" t="e">
        <f>VLOOKUP(M1333,#REF!,2,0)</f>
        <v>#REF!</v>
      </c>
      <c r="O1333" t="e">
        <f t="shared" si="98"/>
        <v>#REF!</v>
      </c>
    </row>
    <row r="1334" spans="1:15" x14ac:dyDescent="0.25">
      <c r="A1334" s="2">
        <f t="shared" si="99"/>
        <v>1333</v>
      </c>
      <c r="B1334" s="81" t="s">
        <v>1852</v>
      </c>
      <c r="C1334" t="s">
        <v>738</v>
      </c>
      <c r="D1334" s="1" t="s">
        <v>248</v>
      </c>
      <c r="E1334" s="166">
        <v>46387</v>
      </c>
      <c r="F1334" s="166"/>
      <c r="G1334" t="s">
        <v>1076</v>
      </c>
      <c r="H1334" t="s">
        <v>1076</v>
      </c>
      <c r="I1334" t="str">
        <f t="shared" si="100"/>
        <v>2026: Пермский городской округ, город Пермь: г. Пермь, ул. Братьев Игнатовых, д. 21А</v>
      </c>
      <c r="J1334" t="str">
        <f t="shared" si="101"/>
        <v>г. Пермь, ул. Братьев Игнатовых, д. 21А: 2026: РК</v>
      </c>
      <c r="K1334" s="167" t="s">
        <v>1051</v>
      </c>
      <c r="L1334" s="166" t="s">
        <v>2561</v>
      </c>
      <c r="M1334" t="str">
        <f t="shared" si="102"/>
        <v>г. Пермь, ул. Братьев Игнатовых, д. 21А: РК</v>
      </c>
      <c r="N1334" s="166" t="e">
        <f>VLOOKUP(M1334,#REF!,2,0)</f>
        <v>#REF!</v>
      </c>
      <c r="O1334" t="e">
        <f t="shared" si="98"/>
        <v>#REF!</v>
      </c>
    </row>
    <row r="1335" spans="1:15" x14ac:dyDescent="0.25">
      <c r="A1335" s="2">
        <f t="shared" si="99"/>
        <v>1334</v>
      </c>
      <c r="B1335" s="81" t="s">
        <v>1852</v>
      </c>
      <c r="C1335" t="s">
        <v>1534</v>
      </c>
      <c r="D1335" s="1" t="s">
        <v>149</v>
      </c>
      <c r="E1335" s="166">
        <v>46387</v>
      </c>
      <c r="F1335" s="166">
        <v>46387</v>
      </c>
      <c r="G1335" t="s">
        <v>1076</v>
      </c>
      <c r="H1335" t="s">
        <v>1076</v>
      </c>
      <c r="I1335" t="str">
        <f t="shared" si="100"/>
        <v>2026: Пермский городской округ, город Пермь: г. Пермь, ул. Васнецова, д. 13</v>
      </c>
      <c r="J1335" t="str">
        <f t="shared" si="101"/>
        <v>г. Пермь, ул. Васнецова, д. 13: 2026: ГВС</v>
      </c>
      <c r="K1335" s="167" t="s">
        <v>1051</v>
      </c>
      <c r="L1335" s="166" t="s">
        <v>2561</v>
      </c>
      <c r="M1335" t="str">
        <f t="shared" si="102"/>
        <v>г. Пермь, ул. Васнецова, д. 13: ГВС</v>
      </c>
      <c r="N1335" s="166" t="e">
        <f>VLOOKUP(M1335,#REF!,2,0)</f>
        <v>#REF!</v>
      </c>
      <c r="O1335" t="e">
        <f t="shared" si="98"/>
        <v>#REF!</v>
      </c>
    </row>
    <row r="1336" spans="1:15" x14ac:dyDescent="0.25">
      <c r="A1336" s="2">
        <f t="shared" si="99"/>
        <v>1335</v>
      </c>
      <c r="B1336" s="81" t="s">
        <v>1852</v>
      </c>
      <c r="C1336" t="s">
        <v>647</v>
      </c>
      <c r="D1336" s="1" t="s">
        <v>117</v>
      </c>
      <c r="E1336" s="166">
        <v>46387</v>
      </c>
      <c r="F1336" s="166"/>
      <c r="G1336" t="s">
        <v>1076</v>
      </c>
      <c r="H1336" t="s">
        <v>1076</v>
      </c>
      <c r="I1336" t="str">
        <f t="shared" si="100"/>
        <v>2026: Пермский городской округ, город Пермь: г. Пермь, ул. Весенняя, д. 17А</v>
      </c>
      <c r="J1336" t="str">
        <f t="shared" si="101"/>
        <v>г. Пермь, ул. Весенняя, д. 17А: 2026: ТЕП</v>
      </c>
      <c r="K1336" s="167" t="s">
        <v>1051</v>
      </c>
      <c r="L1336" s="166" t="s">
        <v>2561</v>
      </c>
      <c r="M1336" t="str">
        <f t="shared" si="102"/>
        <v>г. Пермь, ул. Весенняя, д. 17А: ТЕП</v>
      </c>
      <c r="N1336" s="166" t="e">
        <f>VLOOKUP(M1336,#REF!,2,0)</f>
        <v>#REF!</v>
      </c>
      <c r="O1336" t="e">
        <f t="shared" si="98"/>
        <v>#REF!</v>
      </c>
    </row>
    <row r="1337" spans="1:15" x14ac:dyDescent="0.25">
      <c r="A1337" s="2">
        <f t="shared" si="99"/>
        <v>1336</v>
      </c>
      <c r="B1337" s="81" t="s">
        <v>1852</v>
      </c>
      <c r="C1337" t="s">
        <v>647</v>
      </c>
      <c r="D1337" s="1" t="s">
        <v>144</v>
      </c>
      <c r="E1337" s="166">
        <v>46387</v>
      </c>
      <c r="F1337" s="166"/>
      <c r="G1337" t="s">
        <v>1076</v>
      </c>
      <c r="H1337" t="s">
        <v>1076</v>
      </c>
      <c r="I1337" t="str">
        <f t="shared" si="100"/>
        <v>2026: Пермский городской округ, город Пермь: г. Пермь, ул. Весенняя, д. 17А</v>
      </c>
      <c r="J1337" t="str">
        <f t="shared" si="101"/>
        <v>г. Пермь, ул. Весенняя, д. 17А: 2026: ХВС</v>
      </c>
      <c r="K1337" s="167" t="s">
        <v>1051</v>
      </c>
      <c r="L1337" s="166" t="s">
        <v>2561</v>
      </c>
      <c r="M1337" t="str">
        <f t="shared" si="102"/>
        <v>г. Пермь, ул. Весенняя, д. 17А: ХВС</v>
      </c>
      <c r="N1337" s="166" t="e">
        <f>VLOOKUP(M1337,#REF!,2,0)</f>
        <v>#REF!</v>
      </c>
      <c r="O1337" t="e">
        <f t="shared" si="98"/>
        <v>#REF!</v>
      </c>
    </row>
    <row r="1338" spans="1:15" x14ac:dyDescent="0.25">
      <c r="A1338" s="2">
        <f t="shared" si="99"/>
        <v>1337</v>
      </c>
      <c r="B1338" s="81" t="s">
        <v>1852</v>
      </c>
      <c r="C1338" t="s">
        <v>647</v>
      </c>
      <c r="D1338" s="1" t="s">
        <v>159</v>
      </c>
      <c r="E1338" s="166">
        <v>46387</v>
      </c>
      <c r="F1338" s="166"/>
      <c r="G1338" t="s">
        <v>1076</v>
      </c>
      <c r="H1338" t="s">
        <v>1076</v>
      </c>
      <c r="I1338" t="str">
        <f t="shared" si="100"/>
        <v>2026: Пермский городской округ, город Пермь: г. Пермь, ул. Весенняя, д. 17А</v>
      </c>
      <c r="J1338" t="str">
        <f t="shared" si="101"/>
        <v>г. Пермь, ул. Весенняя, д. 17А: 2026: ВОД</v>
      </c>
      <c r="K1338" s="167" t="s">
        <v>1051</v>
      </c>
      <c r="L1338" s="166" t="s">
        <v>2561</v>
      </c>
      <c r="M1338" t="str">
        <f t="shared" si="102"/>
        <v>г. Пермь, ул. Весенняя, д. 17А: ВОД</v>
      </c>
      <c r="N1338" s="166" t="e">
        <f>VLOOKUP(M1338,#REF!,2,0)</f>
        <v>#REF!</v>
      </c>
      <c r="O1338" t="e">
        <f t="shared" ref="O1338:O1401" si="103">E1338=N1338</f>
        <v>#REF!</v>
      </c>
    </row>
    <row r="1339" spans="1:15" x14ac:dyDescent="0.25">
      <c r="A1339" s="2">
        <f t="shared" si="99"/>
        <v>1338</v>
      </c>
      <c r="B1339" s="81" t="s">
        <v>1852</v>
      </c>
      <c r="C1339" t="s">
        <v>603</v>
      </c>
      <c r="D1339" s="1" t="s">
        <v>63</v>
      </c>
      <c r="E1339" s="166">
        <v>46387</v>
      </c>
      <c r="F1339" s="166"/>
      <c r="G1339" t="s">
        <v>1076</v>
      </c>
      <c r="H1339" t="s">
        <v>1076</v>
      </c>
      <c r="I1339" t="str">
        <f t="shared" si="100"/>
        <v>2026: Пермский городской округ, город Пермь: г. Пермь, ул. Ветлужская, д. 64</v>
      </c>
      <c r="J1339" t="str">
        <f t="shared" si="101"/>
        <v>г. Пермь, ул. Ветлужская, д. 64: 2026: ЭЛ</v>
      </c>
      <c r="K1339" s="167" t="s">
        <v>1052</v>
      </c>
      <c r="L1339" s="166" t="s">
        <v>2561</v>
      </c>
      <c r="M1339" t="str">
        <f t="shared" si="102"/>
        <v>г. Пермь, ул. Ветлужская, д. 64: ЭЛ</v>
      </c>
      <c r="N1339" s="166" t="e">
        <f>VLOOKUP(M1339,#REF!,2,0)</f>
        <v>#REF!</v>
      </c>
      <c r="O1339" t="e">
        <f t="shared" si="103"/>
        <v>#REF!</v>
      </c>
    </row>
    <row r="1340" spans="1:15" x14ac:dyDescent="0.25">
      <c r="A1340" s="2">
        <f t="shared" si="99"/>
        <v>1339</v>
      </c>
      <c r="B1340" s="81" t="s">
        <v>1852</v>
      </c>
      <c r="C1340" t="s">
        <v>739</v>
      </c>
      <c r="D1340" s="1" t="s">
        <v>248</v>
      </c>
      <c r="E1340" s="166">
        <v>46387</v>
      </c>
      <c r="F1340" s="166"/>
      <c r="G1340" t="s">
        <v>1076</v>
      </c>
      <c r="H1340" t="s">
        <v>1076</v>
      </c>
      <c r="I1340" t="str">
        <f t="shared" si="100"/>
        <v>2026: Пермский городской округ, город Пермь: г. Пермь, ул. Вижайская, д. 12</v>
      </c>
      <c r="J1340" t="str">
        <f t="shared" si="101"/>
        <v>г. Пермь, ул. Вижайская, д. 12: 2026: РК</v>
      </c>
      <c r="K1340" s="167" t="s">
        <v>1051</v>
      </c>
      <c r="L1340" s="166" t="s">
        <v>2561</v>
      </c>
      <c r="M1340" t="str">
        <f t="shared" si="102"/>
        <v>г. Пермь, ул. Вижайская, д. 12: РК</v>
      </c>
      <c r="N1340" s="166" t="e">
        <f>VLOOKUP(M1340,#REF!,2,0)</f>
        <v>#REF!</v>
      </c>
      <c r="O1340" t="e">
        <f t="shared" si="103"/>
        <v>#REF!</v>
      </c>
    </row>
    <row r="1341" spans="1:15" x14ac:dyDescent="0.25">
      <c r="A1341" s="2">
        <f t="shared" si="99"/>
        <v>1340</v>
      </c>
      <c r="B1341" s="81" t="s">
        <v>1852</v>
      </c>
      <c r="C1341" t="s">
        <v>1536</v>
      </c>
      <c r="D1341" s="1" t="s">
        <v>117</v>
      </c>
      <c r="E1341" s="166">
        <v>46387</v>
      </c>
      <c r="F1341" s="166">
        <v>46387</v>
      </c>
      <c r="G1341" t="s">
        <v>1076</v>
      </c>
      <c r="H1341" t="s">
        <v>1076</v>
      </c>
      <c r="I1341" t="str">
        <f t="shared" si="100"/>
        <v>2026: Пермский городской округ, город Пермь: г. Пермь, ул. Волгодонская, д. 11</v>
      </c>
      <c r="J1341" t="str">
        <f t="shared" si="101"/>
        <v>г. Пермь, ул. Волгодонская, д. 11: 2026: ТЕП</v>
      </c>
      <c r="K1341" s="167" t="s">
        <v>1051</v>
      </c>
      <c r="L1341" s="166" t="s">
        <v>2561</v>
      </c>
      <c r="M1341" t="str">
        <f t="shared" si="102"/>
        <v>г. Пермь, ул. Волгодонская, д. 11: ТЕП</v>
      </c>
      <c r="N1341" s="166" t="e">
        <f>VLOOKUP(M1341,#REF!,2,0)</f>
        <v>#REF!</v>
      </c>
      <c r="O1341" t="e">
        <f t="shared" si="103"/>
        <v>#REF!</v>
      </c>
    </row>
    <row r="1342" spans="1:15" x14ac:dyDescent="0.25">
      <c r="A1342" s="2">
        <f t="shared" si="99"/>
        <v>1341</v>
      </c>
      <c r="B1342" s="81" t="s">
        <v>1852</v>
      </c>
      <c r="C1342" t="s">
        <v>1536</v>
      </c>
      <c r="D1342" s="1" t="s">
        <v>144</v>
      </c>
      <c r="E1342" s="166">
        <v>46387</v>
      </c>
      <c r="F1342" s="166">
        <v>46387</v>
      </c>
      <c r="G1342" t="s">
        <v>1076</v>
      </c>
      <c r="H1342" t="s">
        <v>1076</v>
      </c>
      <c r="I1342" t="str">
        <f t="shared" si="100"/>
        <v>2026: Пермский городской округ, город Пермь: г. Пермь, ул. Волгодонская, д. 11</v>
      </c>
      <c r="J1342" t="str">
        <f t="shared" si="101"/>
        <v>г. Пермь, ул. Волгодонская, д. 11: 2026: ХВС</v>
      </c>
      <c r="K1342" s="167" t="s">
        <v>1051</v>
      </c>
      <c r="L1342" s="166" t="s">
        <v>2561</v>
      </c>
      <c r="M1342" t="str">
        <f t="shared" si="102"/>
        <v>г. Пермь, ул. Волгодонская, д. 11: ХВС</v>
      </c>
      <c r="N1342" s="166" t="e">
        <f>VLOOKUP(M1342,#REF!,2,0)</f>
        <v>#REF!</v>
      </c>
      <c r="O1342" t="e">
        <f t="shared" si="103"/>
        <v>#REF!</v>
      </c>
    </row>
    <row r="1343" spans="1:15" x14ac:dyDescent="0.25">
      <c r="A1343" s="2">
        <f t="shared" si="99"/>
        <v>1342</v>
      </c>
      <c r="B1343" s="81" t="s">
        <v>1852</v>
      </c>
      <c r="C1343" t="s">
        <v>1536</v>
      </c>
      <c r="D1343" s="1" t="s">
        <v>149</v>
      </c>
      <c r="E1343" s="166">
        <v>46387</v>
      </c>
      <c r="F1343" s="166">
        <v>46387</v>
      </c>
      <c r="G1343" t="s">
        <v>1076</v>
      </c>
      <c r="H1343" t="s">
        <v>1076</v>
      </c>
      <c r="I1343" t="str">
        <f t="shared" si="100"/>
        <v>2026: Пермский городской округ, город Пермь: г. Пермь, ул. Волгодонская, д. 11</v>
      </c>
      <c r="J1343" t="str">
        <f t="shared" si="101"/>
        <v>г. Пермь, ул. Волгодонская, д. 11: 2026: ГВС</v>
      </c>
      <c r="K1343" s="167" t="s">
        <v>1051</v>
      </c>
      <c r="L1343" s="166" t="s">
        <v>2561</v>
      </c>
      <c r="M1343" t="str">
        <f t="shared" si="102"/>
        <v>г. Пермь, ул. Волгодонская, д. 11: ГВС</v>
      </c>
      <c r="N1343" s="166" t="e">
        <f>VLOOKUP(M1343,#REF!,2,0)</f>
        <v>#REF!</v>
      </c>
      <c r="O1343" t="e">
        <f t="shared" si="103"/>
        <v>#REF!</v>
      </c>
    </row>
    <row r="1344" spans="1:15" x14ac:dyDescent="0.25">
      <c r="A1344" s="2">
        <f t="shared" si="99"/>
        <v>1343</v>
      </c>
      <c r="B1344" s="81" t="s">
        <v>1852</v>
      </c>
      <c r="C1344" t="s">
        <v>1536</v>
      </c>
      <c r="D1344" s="1" t="s">
        <v>159</v>
      </c>
      <c r="E1344" s="166">
        <v>46387</v>
      </c>
      <c r="F1344" s="166">
        <v>46387</v>
      </c>
      <c r="G1344" t="s">
        <v>1076</v>
      </c>
      <c r="H1344" t="s">
        <v>1076</v>
      </c>
      <c r="I1344" t="str">
        <f t="shared" si="100"/>
        <v>2026: Пермский городской округ, город Пермь: г. Пермь, ул. Волгодонская, д. 11</v>
      </c>
      <c r="J1344" t="str">
        <f t="shared" si="101"/>
        <v>г. Пермь, ул. Волгодонская, д. 11: 2026: ВОД</v>
      </c>
      <c r="K1344" s="167" t="s">
        <v>1051</v>
      </c>
      <c r="L1344" s="166" t="s">
        <v>2561</v>
      </c>
      <c r="M1344" t="str">
        <f t="shared" si="102"/>
        <v>г. Пермь, ул. Волгодонская, д. 11: ВОД</v>
      </c>
      <c r="N1344" s="166" t="e">
        <f>VLOOKUP(M1344,#REF!,2,0)</f>
        <v>#REF!</v>
      </c>
      <c r="O1344" t="e">
        <f t="shared" si="103"/>
        <v>#REF!</v>
      </c>
    </row>
    <row r="1345" spans="1:15" x14ac:dyDescent="0.25">
      <c r="A1345" s="2">
        <f t="shared" si="99"/>
        <v>1344</v>
      </c>
      <c r="B1345" s="81" t="s">
        <v>1852</v>
      </c>
      <c r="C1345" t="s">
        <v>707</v>
      </c>
      <c r="D1345" s="1" t="s">
        <v>166</v>
      </c>
      <c r="E1345" s="166">
        <v>46387</v>
      </c>
      <c r="F1345" s="166"/>
      <c r="G1345" t="s">
        <v>1076</v>
      </c>
      <c r="H1345" t="s">
        <v>1076</v>
      </c>
      <c r="I1345" t="str">
        <f t="shared" si="100"/>
        <v>2026: Пермский городской округ, город Пермь: г. Пермь, ул. Газеты Звезда, д. 9</v>
      </c>
      <c r="J1345" t="str">
        <f t="shared" si="101"/>
        <v>г. Пермь, ул. Газеты Звезда, д. 9: 2026: РП</v>
      </c>
      <c r="K1345" s="167" t="s">
        <v>1051</v>
      </c>
      <c r="L1345" s="166" t="s">
        <v>2561</v>
      </c>
      <c r="M1345" t="str">
        <f t="shared" si="102"/>
        <v>г. Пермь, ул. Газеты Звезда, д. 9: РП</v>
      </c>
      <c r="N1345" s="166" t="e">
        <f>VLOOKUP(M1345,#REF!,2,0)</f>
        <v>#REF!</v>
      </c>
      <c r="O1345" t="e">
        <f t="shared" si="103"/>
        <v>#REF!</v>
      </c>
    </row>
    <row r="1346" spans="1:15" x14ac:dyDescent="0.25">
      <c r="A1346" s="2">
        <f t="shared" ref="A1346:A1409" si="104">ROW()-1</f>
        <v>1345</v>
      </c>
      <c r="B1346" s="81" t="s">
        <v>1852</v>
      </c>
      <c r="C1346" t="s">
        <v>811</v>
      </c>
      <c r="D1346" s="1" t="s">
        <v>305</v>
      </c>
      <c r="E1346" s="166">
        <v>46387</v>
      </c>
      <c r="F1346" s="166"/>
      <c r="G1346" t="s">
        <v>1076</v>
      </c>
      <c r="H1346" t="s">
        <v>1076</v>
      </c>
      <c r="I1346" t="str">
        <f t="shared" ref="I1346:I1409" si="105">IF(ISBLANK(E1346),"",CONCATENATE(YEAR(E1346),": ",B1346,": ",C1346,))</f>
        <v>2026: Пермский городской округ, город Пермь: г. Пермь, ул. Гашкова, д. 30/3</v>
      </c>
      <c r="J1346" t="str">
        <f t="shared" ref="J1346:J1409" si="106">IF(ISBLANK(E1346),"",CONCATENATE(C1346,": ",YEAR(E1346),": ",D1346))</f>
        <v>г. Пермь, ул. Гашкова, д. 30/3: 2026: КО</v>
      </c>
      <c r="K1346" s="167" t="s">
        <v>1052</v>
      </c>
      <c r="L1346" s="166" t="s">
        <v>2561</v>
      </c>
      <c r="M1346" t="str">
        <f t="shared" ref="M1346:M1409" si="107">IF(ISBLANK(D1346),"",CONCATENATE(C1346,": ",D1346))</f>
        <v>г. Пермь, ул. Гашкова, д. 30/3: КО</v>
      </c>
      <c r="N1346" s="166" t="e">
        <f>VLOOKUP(M1346,#REF!,2,0)</f>
        <v>#REF!</v>
      </c>
      <c r="O1346" t="e">
        <f t="shared" si="103"/>
        <v>#REF!</v>
      </c>
    </row>
    <row r="1347" spans="1:15" x14ac:dyDescent="0.25">
      <c r="A1347" s="2">
        <f t="shared" si="104"/>
        <v>1346</v>
      </c>
      <c r="B1347" s="81" t="s">
        <v>1852</v>
      </c>
      <c r="C1347" t="s">
        <v>604</v>
      </c>
      <c r="D1347" s="1" t="s">
        <v>63</v>
      </c>
      <c r="E1347" s="166">
        <v>46387</v>
      </c>
      <c r="F1347" s="166"/>
      <c r="G1347" t="s">
        <v>1076</v>
      </c>
      <c r="H1347" t="s">
        <v>1076</v>
      </c>
      <c r="I1347" t="str">
        <f t="shared" si="105"/>
        <v>2026: Пермский городской округ, город Пермь: г. Пермь, ул. Героев Хасана, д. 16</v>
      </c>
      <c r="J1347" t="str">
        <f t="shared" si="106"/>
        <v>г. Пермь, ул. Героев Хасана, д. 16: 2026: ЭЛ</v>
      </c>
      <c r="K1347" s="167" t="s">
        <v>1051</v>
      </c>
      <c r="L1347" s="166" t="s">
        <v>2561</v>
      </c>
      <c r="M1347" t="str">
        <f t="shared" si="107"/>
        <v>г. Пермь, ул. Героев Хасана, д. 16: ЭЛ</v>
      </c>
      <c r="N1347" s="166" t="e">
        <f>VLOOKUP(M1347,#REF!,2,0)</f>
        <v>#REF!</v>
      </c>
      <c r="O1347" t="e">
        <f t="shared" si="103"/>
        <v>#REF!</v>
      </c>
    </row>
    <row r="1348" spans="1:15" x14ac:dyDescent="0.25">
      <c r="A1348" s="2">
        <f t="shared" si="104"/>
        <v>1347</v>
      </c>
      <c r="B1348" s="81" t="s">
        <v>1852</v>
      </c>
      <c r="C1348" t="s">
        <v>648</v>
      </c>
      <c r="D1348" s="1" t="s">
        <v>117</v>
      </c>
      <c r="E1348" s="166">
        <v>46387</v>
      </c>
      <c r="F1348" s="166"/>
      <c r="G1348" t="s">
        <v>1076</v>
      </c>
      <c r="H1348" t="s">
        <v>1076</v>
      </c>
      <c r="I1348" t="str">
        <f t="shared" si="105"/>
        <v>2026: Пермский городской округ, город Пермь: г. Пермь, ул. Героев Хасана, д. 32</v>
      </c>
      <c r="J1348" t="str">
        <f t="shared" si="106"/>
        <v>г. Пермь, ул. Героев Хасана, д. 32: 2026: ТЕП</v>
      </c>
      <c r="K1348" s="167" t="s">
        <v>1052</v>
      </c>
      <c r="L1348" s="166" t="s">
        <v>2561</v>
      </c>
      <c r="M1348" t="str">
        <f t="shared" si="107"/>
        <v>г. Пермь, ул. Героев Хасана, д. 32: ТЕП</v>
      </c>
      <c r="N1348" s="166" t="e">
        <f>VLOOKUP(M1348,#REF!,2,0)</f>
        <v>#REF!</v>
      </c>
      <c r="O1348" t="e">
        <f t="shared" si="103"/>
        <v>#REF!</v>
      </c>
    </row>
    <row r="1349" spans="1:15" x14ac:dyDescent="0.25">
      <c r="A1349" s="2">
        <f t="shared" si="104"/>
        <v>1348</v>
      </c>
      <c r="B1349" s="81" t="s">
        <v>1852</v>
      </c>
      <c r="C1349" t="s">
        <v>605</v>
      </c>
      <c r="D1349" s="1" t="s">
        <v>63</v>
      </c>
      <c r="E1349" s="166">
        <v>46387</v>
      </c>
      <c r="F1349" s="166"/>
      <c r="G1349" t="s">
        <v>1076</v>
      </c>
      <c r="H1349" t="s">
        <v>1076</v>
      </c>
      <c r="I1349" t="str">
        <f t="shared" si="105"/>
        <v>2026: Пермский городской округ, город Пермь: г. Пермь, ул. Глазовская, д. 3</v>
      </c>
      <c r="J1349" t="str">
        <f t="shared" si="106"/>
        <v>г. Пермь, ул. Глазовская, д. 3: 2026: ЭЛ</v>
      </c>
      <c r="K1349" s="167" t="s">
        <v>1052</v>
      </c>
      <c r="L1349" s="166" t="s">
        <v>2561</v>
      </c>
      <c r="M1349" t="str">
        <f t="shared" si="107"/>
        <v>г. Пермь, ул. Глазовская, д. 3: ЭЛ</v>
      </c>
      <c r="N1349" s="166" t="e">
        <f>VLOOKUP(M1349,#REF!,2,0)</f>
        <v>#REF!</v>
      </c>
      <c r="O1349" t="e">
        <f t="shared" si="103"/>
        <v>#REF!</v>
      </c>
    </row>
    <row r="1350" spans="1:15" x14ac:dyDescent="0.25">
      <c r="A1350" s="2">
        <f t="shared" si="104"/>
        <v>1349</v>
      </c>
      <c r="B1350" s="81" t="s">
        <v>1852</v>
      </c>
      <c r="C1350" t="s">
        <v>605</v>
      </c>
      <c r="D1350" s="1" t="s">
        <v>144</v>
      </c>
      <c r="E1350" s="166">
        <v>46387</v>
      </c>
      <c r="F1350" s="166"/>
      <c r="G1350" t="s">
        <v>1076</v>
      </c>
      <c r="H1350" t="s">
        <v>1076</v>
      </c>
      <c r="I1350" t="str">
        <f t="shared" si="105"/>
        <v>2026: Пермский городской округ, город Пермь: г. Пермь, ул. Глазовская, д. 3</v>
      </c>
      <c r="J1350" t="str">
        <f t="shared" si="106"/>
        <v>г. Пермь, ул. Глазовская, д. 3: 2026: ХВС</v>
      </c>
      <c r="K1350" s="167" t="s">
        <v>1052</v>
      </c>
      <c r="L1350" s="166" t="s">
        <v>2561</v>
      </c>
      <c r="M1350" t="str">
        <f t="shared" si="107"/>
        <v>г. Пермь, ул. Глазовская, д. 3: ХВС</v>
      </c>
      <c r="N1350" s="166" t="e">
        <f>VLOOKUP(M1350,#REF!,2,0)</f>
        <v>#REF!</v>
      </c>
      <c r="O1350" t="e">
        <f t="shared" si="103"/>
        <v>#REF!</v>
      </c>
    </row>
    <row r="1351" spans="1:15" x14ac:dyDescent="0.25">
      <c r="A1351" s="2">
        <f t="shared" si="104"/>
        <v>1350</v>
      </c>
      <c r="B1351" s="81" t="s">
        <v>1852</v>
      </c>
      <c r="C1351" t="s">
        <v>605</v>
      </c>
      <c r="D1351" s="1" t="s">
        <v>149</v>
      </c>
      <c r="E1351" s="166">
        <v>46387</v>
      </c>
      <c r="F1351" s="166"/>
      <c r="G1351" t="s">
        <v>1076</v>
      </c>
      <c r="H1351" t="s">
        <v>1076</v>
      </c>
      <c r="I1351" t="str">
        <f t="shared" si="105"/>
        <v>2026: Пермский городской округ, город Пермь: г. Пермь, ул. Глазовская, д. 3</v>
      </c>
      <c r="J1351" t="str">
        <f t="shared" si="106"/>
        <v>г. Пермь, ул. Глазовская, д. 3: 2026: ГВС</v>
      </c>
      <c r="K1351" s="167" t="s">
        <v>1052</v>
      </c>
      <c r="L1351" s="166" t="s">
        <v>2561</v>
      </c>
      <c r="M1351" t="str">
        <f t="shared" si="107"/>
        <v>г. Пермь, ул. Глазовская, д. 3: ГВС</v>
      </c>
      <c r="N1351" s="166" t="e">
        <f>VLOOKUP(M1351,#REF!,2,0)</f>
        <v>#REF!</v>
      </c>
      <c r="O1351" t="e">
        <f t="shared" si="103"/>
        <v>#REF!</v>
      </c>
    </row>
    <row r="1352" spans="1:15" x14ac:dyDescent="0.25">
      <c r="A1352" s="2">
        <f t="shared" si="104"/>
        <v>1351</v>
      </c>
      <c r="B1352" s="81" t="s">
        <v>1852</v>
      </c>
      <c r="C1352" t="s">
        <v>740</v>
      </c>
      <c r="D1352" s="1" t="s">
        <v>248</v>
      </c>
      <c r="E1352" s="166">
        <v>46387</v>
      </c>
      <c r="F1352" s="166"/>
      <c r="G1352" t="s">
        <v>1076</v>
      </c>
      <c r="H1352" t="s">
        <v>1076</v>
      </c>
      <c r="I1352" t="str">
        <f t="shared" si="105"/>
        <v>2026: Пермский городской округ, город Пермь: г. Пермь, ул. Глеба Успенского, д. 2А</v>
      </c>
      <c r="J1352" t="str">
        <f t="shared" si="106"/>
        <v>г. Пермь, ул. Глеба Успенского, д. 2А: 2026: РК</v>
      </c>
      <c r="K1352" s="167" t="s">
        <v>1052</v>
      </c>
      <c r="L1352" s="166" t="s">
        <v>2561</v>
      </c>
      <c r="M1352" t="str">
        <f t="shared" si="107"/>
        <v>г. Пермь, ул. Глеба Успенского, д. 2А: РК</v>
      </c>
      <c r="N1352" s="166" t="e">
        <f>VLOOKUP(M1352,#REF!,2,0)</f>
        <v>#REF!</v>
      </c>
      <c r="O1352" t="e">
        <f t="shared" si="103"/>
        <v>#REF!</v>
      </c>
    </row>
    <row r="1353" spans="1:15" x14ac:dyDescent="0.25">
      <c r="A1353" s="2">
        <f t="shared" si="104"/>
        <v>1352</v>
      </c>
      <c r="B1353" s="81" t="s">
        <v>1852</v>
      </c>
      <c r="C1353" t="s">
        <v>799</v>
      </c>
      <c r="D1353" s="1" t="s">
        <v>283</v>
      </c>
      <c r="E1353" s="166">
        <v>46387</v>
      </c>
      <c r="F1353" s="166"/>
      <c r="G1353" t="s">
        <v>1076</v>
      </c>
      <c r="H1353" t="s">
        <v>1076</v>
      </c>
      <c r="I1353" t="str">
        <f t="shared" si="105"/>
        <v>2026: Пермский городской округ, город Пермь: г. Пермь, ул. Дениса Давыдова, д. 22</v>
      </c>
      <c r="J1353" t="str">
        <f t="shared" si="106"/>
        <v>г. Пермь, ул. Дениса Давыдова, д. 22: 2026: УФ</v>
      </c>
      <c r="K1353" s="167" t="s">
        <v>1052</v>
      </c>
      <c r="L1353" s="166" t="s">
        <v>2561</v>
      </c>
      <c r="M1353" t="str">
        <f t="shared" si="107"/>
        <v>г. Пермь, ул. Дениса Давыдова, д. 22: УФ</v>
      </c>
      <c r="N1353" s="166" t="e">
        <f>VLOOKUP(M1353,#REF!,2,0)</f>
        <v>#REF!</v>
      </c>
      <c r="O1353" t="e">
        <f t="shared" si="103"/>
        <v>#REF!</v>
      </c>
    </row>
    <row r="1354" spans="1:15" x14ac:dyDescent="0.25">
      <c r="A1354" s="2">
        <f t="shared" si="104"/>
        <v>1353</v>
      </c>
      <c r="B1354" s="81" t="s">
        <v>1852</v>
      </c>
      <c r="C1354" t="s">
        <v>606</v>
      </c>
      <c r="D1354" s="1" t="s">
        <v>63</v>
      </c>
      <c r="E1354" s="166">
        <v>46387</v>
      </c>
      <c r="F1354" s="166"/>
      <c r="G1354" t="s">
        <v>1076</v>
      </c>
      <c r="H1354" t="s">
        <v>1076</v>
      </c>
      <c r="I1354" t="str">
        <f t="shared" si="105"/>
        <v>2026: Пермский городской округ, город Пермь: г. Пермь, ул. Добролюбова, д. 16</v>
      </c>
      <c r="J1354" t="str">
        <f t="shared" si="106"/>
        <v>г. Пермь, ул. Добролюбова, д. 16: 2026: ЭЛ</v>
      </c>
      <c r="K1354" s="167" t="s">
        <v>1052</v>
      </c>
      <c r="L1354" s="166" t="s">
        <v>2561</v>
      </c>
      <c r="M1354" t="str">
        <f t="shared" si="107"/>
        <v>г. Пермь, ул. Добролюбова, д. 16: ЭЛ</v>
      </c>
      <c r="N1354" s="166" t="e">
        <f>VLOOKUP(M1354,#REF!,2,0)</f>
        <v>#REF!</v>
      </c>
      <c r="O1354" t="e">
        <f t="shared" si="103"/>
        <v>#REF!</v>
      </c>
    </row>
    <row r="1355" spans="1:15" x14ac:dyDescent="0.25">
      <c r="A1355" s="2">
        <f t="shared" si="104"/>
        <v>1354</v>
      </c>
      <c r="B1355" s="81" t="s">
        <v>1852</v>
      </c>
      <c r="C1355" t="s">
        <v>607</v>
      </c>
      <c r="D1355" s="1" t="s">
        <v>63</v>
      </c>
      <c r="E1355" s="166">
        <v>46387</v>
      </c>
      <c r="F1355" s="166"/>
      <c r="G1355" t="s">
        <v>1076</v>
      </c>
      <c r="H1355" t="s">
        <v>1076</v>
      </c>
      <c r="I1355" t="str">
        <f t="shared" si="105"/>
        <v>2026: Пермский городской округ, город Пермь: г. Пермь, ул. Дружбы, д. 20</v>
      </c>
      <c r="J1355" t="str">
        <f t="shared" si="106"/>
        <v>г. Пермь, ул. Дружбы, д. 20: 2026: ЭЛ</v>
      </c>
      <c r="K1355" s="167" t="s">
        <v>1051</v>
      </c>
      <c r="L1355" s="166" t="s">
        <v>2561</v>
      </c>
      <c r="M1355" t="str">
        <f t="shared" si="107"/>
        <v>г. Пермь, ул. Дружбы, д. 20: ЭЛ</v>
      </c>
      <c r="N1355" s="166" t="e">
        <f>VLOOKUP(M1355,#REF!,2,0)</f>
        <v>#REF!</v>
      </c>
      <c r="O1355" t="e">
        <f t="shared" si="103"/>
        <v>#REF!</v>
      </c>
    </row>
    <row r="1356" spans="1:15" x14ac:dyDescent="0.25">
      <c r="A1356" s="2">
        <f t="shared" si="104"/>
        <v>1355</v>
      </c>
      <c r="B1356" s="81" t="s">
        <v>1852</v>
      </c>
      <c r="C1356" t="s">
        <v>607</v>
      </c>
      <c r="D1356" s="1" t="s">
        <v>117</v>
      </c>
      <c r="E1356" s="166">
        <v>46387</v>
      </c>
      <c r="F1356" s="166"/>
      <c r="G1356" t="s">
        <v>1076</v>
      </c>
      <c r="H1356" t="s">
        <v>1076</v>
      </c>
      <c r="I1356" t="str">
        <f t="shared" si="105"/>
        <v>2026: Пермский городской округ, город Пермь: г. Пермь, ул. Дружбы, д. 20</v>
      </c>
      <c r="J1356" t="str">
        <f t="shared" si="106"/>
        <v>г. Пермь, ул. Дружбы, д. 20: 2026: ТЕП</v>
      </c>
      <c r="K1356" s="167" t="s">
        <v>1051</v>
      </c>
      <c r="L1356" s="166" t="s">
        <v>2561</v>
      </c>
      <c r="M1356" t="str">
        <f t="shared" si="107"/>
        <v>г. Пермь, ул. Дружбы, д. 20: ТЕП</v>
      </c>
      <c r="N1356" s="166" t="e">
        <f>VLOOKUP(M1356,#REF!,2,0)</f>
        <v>#REF!</v>
      </c>
      <c r="O1356" t="e">
        <f t="shared" si="103"/>
        <v>#REF!</v>
      </c>
    </row>
    <row r="1357" spans="1:15" x14ac:dyDescent="0.25">
      <c r="A1357" s="2">
        <f t="shared" si="104"/>
        <v>1356</v>
      </c>
      <c r="B1357" s="81" t="s">
        <v>1852</v>
      </c>
      <c r="C1357" t="s">
        <v>607</v>
      </c>
      <c r="D1357" s="1" t="s">
        <v>149</v>
      </c>
      <c r="E1357" s="166">
        <v>46387</v>
      </c>
      <c r="F1357" s="166"/>
      <c r="G1357" t="s">
        <v>1076</v>
      </c>
      <c r="H1357" t="s">
        <v>1076</v>
      </c>
      <c r="I1357" t="str">
        <f t="shared" si="105"/>
        <v>2026: Пермский городской округ, город Пермь: г. Пермь, ул. Дружбы, д. 20</v>
      </c>
      <c r="J1357" t="str">
        <f t="shared" si="106"/>
        <v>г. Пермь, ул. Дружбы, д. 20: 2026: ГВС</v>
      </c>
      <c r="K1357" s="167" t="s">
        <v>1051</v>
      </c>
      <c r="L1357" s="166" t="s">
        <v>2561</v>
      </c>
      <c r="M1357" t="str">
        <f t="shared" si="107"/>
        <v>г. Пермь, ул. Дружбы, д. 20: ГВС</v>
      </c>
      <c r="N1357" s="166" t="e">
        <f>VLOOKUP(M1357,#REF!,2,0)</f>
        <v>#REF!</v>
      </c>
      <c r="O1357" t="e">
        <f t="shared" si="103"/>
        <v>#REF!</v>
      </c>
    </row>
    <row r="1358" spans="1:15" x14ac:dyDescent="0.25">
      <c r="A1358" s="2">
        <f t="shared" si="104"/>
        <v>1357</v>
      </c>
      <c r="B1358" s="81" t="s">
        <v>1852</v>
      </c>
      <c r="C1358" t="s">
        <v>607</v>
      </c>
      <c r="D1358" s="1" t="s">
        <v>159</v>
      </c>
      <c r="E1358" s="166">
        <v>46387</v>
      </c>
      <c r="F1358" s="166"/>
      <c r="G1358" t="s">
        <v>1076</v>
      </c>
      <c r="H1358" t="s">
        <v>1076</v>
      </c>
      <c r="I1358" t="str">
        <f t="shared" si="105"/>
        <v>2026: Пермский городской округ, город Пермь: г. Пермь, ул. Дружбы, д. 20</v>
      </c>
      <c r="J1358" t="str">
        <f t="shared" si="106"/>
        <v>г. Пермь, ул. Дружбы, д. 20: 2026: ВОД</v>
      </c>
      <c r="K1358" s="167" t="s">
        <v>1051</v>
      </c>
      <c r="L1358" s="166" t="s">
        <v>2561</v>
      </c>
      <c r="M1358" t="str">
        <f t="shared" si="107"/>
        <v>г. Пермь, ул. Дружбы, д. 20: ВОД</v>
      </c>
      <c r="N1358" s="166" t="e">
        <f>VLOOKUP(M1358,#REF!,2,0)</f>
        <v>#REF!</v>
      </c>
      <c r="O1358" t="e">
        <f t="shared" si="103"/>
        <v>#REF!</v>
      </c>
    </row>
    <row r="1359" spans="1:15" x14ac:dyDescent="0.25">
      <c r="A1359" s="2">
        <f t="shared" si="104"/>
        <v>1358</v>
      </c>
      <c r="B1359" s="81" t="s">
        <v>1852</v>
      </c>
      <c r="C1359" t="s">
        <v>713</v>
      </c>
      <c r="D1359" s="1" t="s">
        <v>181</v>
      </c>
      <c r="E1359" s="166">
        <v>46387</v>
      </c>
      <c r="F1359" s="166"/>
      <c r="G1359">
        <v>2</v>
      </c>
      <c r="H1359">
        <v>0</v>
      </c>
      <c r="I1359" t="str">
        <f t="shared" si="105"/>
        <v>2026: Пермский городской округ, город Пермь: г. Пермь, ул. Екатерининская, д. 134</v>
      </c>
      <c r="J1359" t="str">
        <f t="shared" si="106"/>
        <v>г. Пермь, ул. Екатерининская, д. 134: 2026: РЛ</v>
      </c>
      <c r="K1359" s="167" t="s">
        <v>1052</v>
      </c>
      <c r="L1359" s="166" t="s">
        <v>2561</v>
      </c>
      <c r="M1359" t="str">
        <f t="shared" si="107"/>
        <v>г. Пермь, ул. Екатерининская, д. 134: РЛ</v>
      </c>
      <c r="N1359" s="166" t="e">
        <f>VLOOKUP(M1359,#REF!,2,0)</f>
        <v>#REF!</v>
      </c>
      <c r="O1359" t="e">
        <f t="shared" si="103"/>
        <v>#REF!</v>
      </c>
    </row>
    <row r="1360" spans="1:15" x14ac:dyDescent="0.25">
      <c r="A1360" s="2">
        <f t="shared" si="104"/>
        <v>1359</v>
      </c>
      <c r="B1360" s="81" t="s">
        <v>1852</v>
      </c>
      <c r="C1360" t="s">
        <v>708</v>
      </c>
      <c r="D1360" s="1" t="s">
        <v>166</v>
      </c>
      <c r="E1360" s="166">
        <v>46387</v>
      </c>
      <c r="F1360" s="166"/>
      <c r="G1360" t="s">
        <v>1076</v>
      </c>
      <c r="H1360" t="s">
        <v>1076</v>
      </c>
      <c r="I1360" t="str">
        <f t="shared" si="105"/>
        <v>2026: Пермский городской округ, город Пермь: г. Пермь, ул. Екатерининская, д. 214</v>
      </c>
      <c r="J1360" t="str">
        <f t="shared" si="106"/>
        <v>г. Пермь, ул. Екатерининская, д. 214: 2026: РП</v>
      </c>
      <c r="K1360" s="167" t="s">
        <v>1051</v>
      </c>
      <c r="L1360" s="166" t="s">
        <v>2561</v>
      </c>
      <c r="M1360" t="str">
        <f t="shared" si="107"/>
        <v>г. Пермь, ул. Екатерининская, д. 214: РП</v>
      </c>
      <c r="N1360" s="166" t="e">
        <f>VLOOKUP(M1360,#REF!,2,0)</f>
        <v>#REF!</v>
      </c>
      <c r="O1360" t="e">
        <f t="shared" si="103"/>
        <v>#REF!</v>
      </c>
    </row>
    <row r="1361" spans="1:15" x14ac:dyDescent="0.25">
      <c r="A1361" s="2">
        <f t="shared" si="104"/>
        <v>1360</v>
      </c>
      <c r="B1361" s="81" t="s">
        <v>1852</v>
      </c>
      <c r="C1361" t="s">
        <v>677</v>
      </c>
      <c r="D1361" s="1" t="s">
        <v>134</v>
      </c>
      <c r="E1361" s="166">
        <v>46387</v>
      </c>
      <c r="F1361" s="166"/>
      <c r="G1361" t="s">
        <v>1076</v>
      </c>
      <c r="H1361" t="s">
        <v>1076</v>
      </c>
      <c r="I1361" t="str">
        <f t="shared" si="105"/>
        <v>2026: Пермский городской округ, город Пермь: г. Пермь, ул. Елькина, д. 49</v>
      </c>
      <c r="J1361" t="str">
        <f t="shared" si="106"/>
        <v>г. Пермь, ул. Елькина, д. 49: 2026: ГАЗ</v>
      </c>
      <c r="K1361" s="167" t="s">
        <v>1052</v>
      </c>
      <c r="L1361" s="166" t="s">
        <v>2561</v>
      </c>
      <c r="M1361" t="str">
        <f t="shared" si="107"/>
        <v>г. Пермь, ул. Елькина, д. 49: ГАЗ</v>
      </c>
      <c r="N1361" s="166" t="e">
        <f>VLOOKUP(M1361,#REF!,2,0)</f>
        <v>#REF!</v>
      </c>
      <c r="O1361" t="e">
        <f t="shared" si="103"/>
        <v>#REF!</v>
      </c>
    </row>
    <row r="1362" spans="1:15" x14ac:dyDescent="0.25">
      <c r="A1362" s="2">
        <f t="shared" si="104"/>
        <v>1361</v>
      </c>
      <c r="B1362" s="81" t="s">
        <v>1852</v>
      </c>
      <c r="C1362" t="s">
        <v>649</v>
      </c>
      <c r="D1362" s="1" t="s">
        <v>117</v>
      </c>
      <c r="E1362" s="166">
        <v>46387</v>
      </c>
      <c r="F1362" s="166"/>
      <c r="G1362" t="s">
        <v>1076</v>
      </c>
      <c r="H1362" t="s">
        <v>1076</v>
      </c>
      <c r="I1362" t="str">
        <f t="shared" si="105"/>
        <v>2026: Пермский городской округ, город Пермь: г. Пермь, ул. Закамская, д. 29А</v>
      </c>
      <c r="J1362" t="str">
        <f t="shared" si="106"/>
        <v>г. Пермь, ул. Закамская, д. 29А: 2026: ТЕП</v>
      </c>
      <c r="K1362" s="167" t="s">
        <v>1051</v>
      </c>
      <c r="L1362" s="166" t="s">
        <v>2561</v>
      </c>
      <c r="M1362" t="str">
        <f t="shared" si="107"/>
        <v>г. Пермь, ул. Закамская, д. 29А: ТЕП</v>
      </c>
      <c r="N1362" s="166" t="e">
        <f>VLOOKUP(M1362,#REF!,2,0)</f>
        <v>#REF!</v>
      </c>
      <c r="O1362" t="e">
        <f t="shared" si="103"/>
        <v>#REF!</v>
      </c>
    </row>
    <row r="1363" spans="1:15" x14ac:dyDescent="0.25">
      <c r="A1363" s="2">
        <f t="shared" si="104"/>
        <v>1362</v>
      </c>
      <c r="B1363" s="81" t="s">
        <v>1852</v>
      </c>
      <c r="C1363" t="s">
        <v>649</v>
      </c>
      <c r="D1363" s="1" t="s">
        <v>144</v>
      </c>
      <c r="E1363" s="166">
        <v>46387</v>
      </c>
      <c r="F1363" s="166"/>
      <c r="G1363" t="s">
        <v>1076</v>
      </c>
      <c r="H1363" t="s">
        <v>1076</v>
      </c>
      <c r="I1363" t="str">
        <f t="shared" si="105"/>
        <v>2026: Пермский городской округ, город Пермь: г. Пермь, ул. Закамская, д. 29А</v>
      </c>
      <c r="J1363" t="str">
        <f t="shared" si="106"/>
        <v>г. Пермь, ул. Закамская, д. 29А: 2026: ХВС</v>
      </c>
      <c r="K1363" s="167" t="s">
        <v>1051</v>
      </c>
      <c r="L1363" s="166" t="s">
        <v>2561</v>
      </c>
      <c r="M1363" t="str">
        <f t="shared" si="107"/>
        <v>г. Пермь, ул. Закамская, д. 29А: ХВС</v>
      </c>
      <c r="N1363" s="166" t="e">
        <f>VLOOKUP(M1363,#REF!,2,0)</f>
        <v>#REF!</v>
      </c>
      <c r="O1363" t="e">
        <f t="shared" si="103"/>
        <v>#REF!</v>
      </c>
    </row>
    <row r="1364" spans="1:15" x14ac:dyDescent="0.25">
      <c r="A1364" s="2">
        <f t="shared" si="104"/>
        <v>1363</v>
      </c>
      <c r="B1364" s="81" t="s">
        <v>1852</v>
      </c>
      <c r="C1364" t="s">
        <v>649</v>
      </c>
      <c r="D1364" s="1" t="s">
        <v>149</v>
      </c>
      <c r="E1364" s="166">
        <v>46387</v>
      </c>
      <c r="F1364" s="166"/>
      <c r="G1364" t="s">
        <v>1076</v>
      </c>
      <c r="H1364" t="s">
        <v>1076</v>
      </c>
      <c r="I1364" t="str">
        <f t="shared" si="105"/>
        <v>2026: Пермский городской округ, город Пермь: г. Пермь, ул. Закамская, д. 29А</v>
      </c>
      <c r="J1364" t="str">
        <f t="shared" si="106"/>
        <v>г. Пермь, ул. Закамская, д. 29А: 2026: ГВС</v>
      </c>
      <c r="K1364" s="167" t="s">
        <v>1051</v>
      </c>
      <c r="L1364" s="166" t="s">
        <v>2561</v>
      </c>
      <c r="M1364" t="str">
        <f t="shared" si="107"/>
        <v>г. Пермь, ул. Закамская, д. 29А: ГВС</v>
      </c>
      <c r="N1364" s="166" t="e">
        <f>VLOOKUP(M1364,#REF!,2,0)</f>
        <v>#REF!</v>
      </c>
      <c r="O1364" t="e">
        <f t="shared" si="103"/>
        <v>#REF!</v>
      </c>
    </row>
    <row r="1365" spans="1:15" x14ac:dyDescent="0.25">
      <c r="A1365" s="2">
        <f t="shared" si="104"/>
        <v>1364</v>
      </c>
      <c r="B1365" s="81" t="s">
        <v>1852</v>
      </c>
      <c r="C1365" t="s">
        <v>650</v>
      </c>
      <c r="D1365" s="1" t="s">
        <v>117</v>
      </c>
      <c r="E1365" s="166">
        <v>46387</v>
      </c>
      <c r="F1365" s="166"/>
      <c r="G1365" t="s">
        <v>1076</v>
      </c>
      <c r="H1365" t="s">
        <v>1076</v>
      </c>
      <c r="I1365" t="str">
        <f t="shared" si="105"/>
        <v>2026: Пермский городской округ, город Пермь: г. Пермь, ул. Закамская, д. 2В</v>
      </c>
      <c r="J1365" t="str">
        <f t="shared" si="106"/>
        <v>г. Пермь, ул. Закамская, д. 2В: 2026: ТЕП</v>
      </c>
      <c r="K1365" s="167" t="s">
        <v>1051</v>
      </c>
      <c r="L1365" s="166" t="s">
        <v>2561</v>
      </c>
      <c r="M1365" t="str">
        <f t="shared" si="107"/>
        <v>г. Пермь, ул. Закамская, д. 2В: ТЕП</v>
      </c>
      <c r="N1365" s="166" t="e">
        <f>VLOOKUP(M1365,#REF!,2,0)</f>
        <v>#REF!</v>
      </c>
      <c r="O1365" t="e">
        <f t="shared" si="103"/>
        <v>#REF!</v>
      </c>
    </row>
    <row r="1366" spans="1:15" x14ac:dyDescent="0.25">
      <c r="A1366" s="2">
        <f t="shared" si="104"/>
        <v>1365</v>
      </c>
      <c r="B1366" s="81" t="s">
        <v>1852</v>
      </c>
      <c r="C1366" t="s">
        <v>650</v>
      </c>
      <c r="D1366" s="1" t="s">
        <v>248</v>
      </c>
      <c r="E1366" s="166">
        <v>46387</v>
      </c>
      <c r="F1366" s="166"/>
      <c r="G1366" t="s">
        <v>1076</v>
      </c>
      <c r="H1366" t="s">
        <v>1076</v>
      </c>
      <c r="I1366" t="str">
        <f t="shared" si="105"/>
        <v>2026: Пермский городской округ, город Пермь: г. Пермь, ул. Закамская, д. 2В</v>
      </c>
      <c r="J1366" t="str">
        <f t="shared" si="106"/>
        <v>г. Пермь, ул. Закамская, д. 2В: 2026: РК</v>
      </c>
      <c r="K1366" s="167" t="s">
        <v>1051</v>
      </c>
      <c r="L1366" s="166" t="s">
        <v>2561</v>
      </c>
      <c r="M1366" t="str">
        <f t="shared" si="107"/>
        <v>г. Пермь, ул. Закамская, д. 2В: РК</v>
      </c>
      <c r="N1366" s="166" t="e">
        <f>VLOOKUP(M1366,#REF!,2,0)</f>
        <v>#REF!</v>
      </c>
      <c r="O1366" t="e">
        <f t="shared" si="103"/>
        <v>#REF!</v>
      </c>
    </row>
    <row r="1367" spans="1:15" x14ac:dyDescent="0.25">
      <c r="A1367" s="2">
        <f t="shared" si="104"/>
        <v>1366</v>
      </c>
      <c r="B1367" s="81" t="s">
        <v>1852</v>
      </c>
      <c r="C1367" t="s">
        <v>702</v>
      </c>
      <c r="D1367" s="1" t="s">
        <v>159</v>
      </c>
      <c r="E1367" s="166">
        <v>46387</v>
      </c>
      <c r="F1367" s="166"/>
      <c r="G1367" t="s">
        <v>1076</v>
      </c>
      <c r="H1367" t="s">
        <v>1076</v>
      </c>
      <c r="I1367" t="str">
        <f t="shared" si="105"/>
        <v>2026: Пермский городской округ, город Пермь: г. Пермь, ул. Закамская, д. 58</v>
      </c>
      <c r="J1367" t="str">
        <f t="shared" si="106"/>
        <v>г. Пермь, ул. Закамская, д. 58: 2026: ВОД</v>
      </c>
      <c r="K1367" s="167" t="s">
        <v>1051</v>
      </c>
      <c r="L1367" s="166" t="s">
        <v>2561</v>
      </c>
      <c r="M1367" t="str">
        <f t="shared" si="107"/>
        <v>г. Пермь, ул. Закамская, д. 58: ВОД</v>
      </c>
      <c r="N1367" s="166" t="e">
        <f>VLOOKUP(M1367,#REF!,2,0)</f>
        <v>#REF!</v>
      </c>
      <c r="O1367" t="e">
        <f t="shared" si="103"/>
        <v>#REF!</v>
      </c>
    </row>
    <row r="1368" spans="1:15" x14ac:dyDescent="0.25">
      <c r="A1368" s="2">
        <f t="shared" si="104"/>
        <v>1367</v>
      </c>
      <c r="B1368" s="81" t="s">
        <v>1852</v>
      </c>
      <c r="C1368" t="s">
        <v>702</v>
      </c>
      <c r="D1368" s="1" t="s">
        <v>166</v>
      </c>
      <c r="E1368" s="166">
        <v>46387</v>
      </c>
      <c r="F1368" s="166"/>
      <c r="G1368" t="s">
        <v>1076</v>
      </c>
      <c r="H1368" t="s">
        <v>1076</v>
      </c>
      <c r="I1368" t="str">
        <f t="shared" si="105"/>
        <v>2026: Пермский городской округ, город Пермь: г. Пермь, ул. Закамская, д. 58</v>
      </c>
      <c r="J1368" t="str">
        <f t="shared" si="106"/>
        <v>г. Пермь, ул. Закамская, д. 58: 2026: РП</v>
      </c>
      <c r="K1368" s="167" t="s">
        <v>1051</v>
      </c>
      <c r="L1368" s="166" t="s">
        <v>2561</v>
      </c>
      <c r="M1368" t="str">
        <f t="shared" si="107"/>
        <v>г. Пермь, ул. Закамская, д. 58: РП</v>
      </c>
      <c r="N1368" s="166" t="e">
        <f>VLOOKUP(M1368,#REF!,2,0)</f>
        <v>#REF!</v>
      </c>
      <c r="O1368" t="e">
        <f t="shared" si="103"/>
        <v>#REF!</v>
      </c>
    </row>
    <row r="1369" spans="1:15" x14ac:dyDescent="0.25">
      <c r="A1369" s="2">
        <f t="shared" si="104"/>
        <v>1368</v>
      </c>
      <c r="B1369" s="81" t="s">
        <v>1852</v>
      </c>
      <c r="C1369" t="s">
        <v>702</v>
      </c>
      <c r="D1369" s="1" t="s">
        <v>280</v>
      </c>
      <c r="E1369" s="166">
        <v>46387</v>
      </c>
      <c r="F1369" s="166"/>
      <c r="G1369" t="s">
        <v>1076</v>
      </c>
      <c r="H1369" t="s">
        <v>1076</v>
      </c>
      <c r="I1369" t="str">
        <f t="shared" si="105"/>
        <v>2026: Пермский городской округ, город Пермь: г. Пермь, ул. Закамская, д. 58</v>
      </c>
      <c r="J1369" t="str">
        <f t="shared" si="106"/>
        <v>г. Пермь, ул. Закамская, д. 58: 2026: Рфа</v>
      </c>
      <c r="K1369" s="167" t="s">
        <v>1051</v>
      </c>
      <c r="L1369" s="166" t="s">
        <v>2561</v>
      </c>
      <c r="M1369" t="str">
        <f t="shared" si="107"/>
        <v>г. Пермь, ул. Закамская, д. 58: Рфа</v>
      </c>
      <c r="N1369" s="166" t="e">
        <f>VLOOKUP(M1369,#REF!,2,0)</f>
        <v>#REF!</v>
      </c>
      <c r="O1369" t="e">
        <f t="shared" si="103"/>
        <v>#REF!</v>
      </c>
    </row>
    <row r="1370" spans="1:15" x14ac:dyDescent="0.25">
      <c r="A1370" s="2">
        <f t="shared" si="104"/>
        <v>1369</v>
      </c>
      <c r="B1370" s="81" t="s">
        <v>1852</v>
      </c>
      <c r="C1370" t="s">
        <v>714</v>
      </c>
      <c r="D1370" s="1" t="s">
        <v>181</v>
      </c>
      <c r="E1370" s="166">
        <v>46387</v>
      </c>
      <c r="F1370" s="166"/>
      <c r="G1370">
        <v>7</v>
      </c>
      <c r="H1370">
        <v>0</v>
      </c>
      <c r="I1370" t="str">
        <f t="shared" si="105"/>
        <v>2026: Пермский городской округ, город Пермь: г. Пермь, ул. Зенкова, д. 8</v>
      </c>
      <c r="J1370" t="str">
        <f t="shared" si="106"/>
        <v>г. Пермь, ул. Зенкова, д. 8: 2026: РЛ</v>
      </c>
      <c r="K1370" s="167" t="s">
        <v>1052</v>
      </c>
      <c r="L1370" s="166" t="s">
        <v>2561</v>
      </c>
      <c r="M1370" t="str">
        <f t="shared" si="107"/>
        <v>г. Пермь, ул. Зенкова, д. 8: РЛ</v>
      </c>
      <c r="N1370" s="166" t="e">
        <f>VLOOKUP(M1370,#REF!,2,0)</f>
        <v>#REF!</v>
      </c>
      <c r="O1370" t="e">
        <f t="shared" si="103"/>
        <v>#REF!</v>
      </c>
    </row>
    <row r="1371" spans="1:15" x14ac:dyDescent="0.25">
      <c r="A1371" s="2">
        <f t="shared" si="104"/>
        <v>1370</v>
      </c>
      <c r="B1371" s="81" t="s">
        <v>1852</v>
      </c>
      <c r="C1371" t="s">
        <v>91</v>
      </c>
      <c r="D1371" s="1" t="s">
        <v>280</v>
      </c>
      <c r="E1371" s="166">
        <v>46387</v>
      </c>
      <c r="F1371" s="166"/>
      <c r="G1371" t="s">
        <v>1076</v>
      </c>
      <c r="H1371" t="s">
        <v>1076</v>
      </c>
      <c r="I1371" t="str">
        <f t="shared" si="105"/>
        <v>2026: Пермский городской округ, город Пермь: г. Пермь, ул. Качалова, д. 27</v>
      </c>
      <c r="J1371" t="str">
        <f t="shared" si="106"/>
        <v>г. Пермь, ул. Качалова, д. 27: 2026: Рфа</v>
      </c>
      <c r="K1371" s="167" t="s">
        <v>1051</v>
      </c>
      <c r="L1371" s="166" t="s">
        <v>2561</v>
      </c>
      <c r="M1371" t="str">
        <f t="shared" si="107"/>
        <v>г. Пермь, ул. Качалова, д. 27: Рфа</v>
      </c>
      <c r="N1371" s="166" t="e">
        <f>VLOOKUP(M1371,#REF!,2,0)</f>
        <v>#REF!</v>
      </c>
      <c r="O1371" t="e">
        <f t="shared" si="103"/>
        <v>#REF!</v>
      </c>
    </row>
    <row r="1372" spans="1:15" x14ac:dyDescent="0.25">
      <c r="A1372" s="2">
        <f t="shared" si="104"/>
        <v>1371</v>
      </c>
      <c r="B1372" s="81" t="s">
        <v>1852</v>
      </c>
      <c r="C1372" t="s">
        <v>741</v>
      </c>
      <c r="D1372" s="1" t="s">
        <v>248</v>
      </c>
      <c r="E1372" s="166">
        <v>46387</v>
      </c>
      <c r="F1372" s="166"/>
      <c r="G1372" t="s">
        <v>1076</v>
      </c>
      <c r="H1372" t="s">
        <v>1076</v>
      </c>
      <c r="I1372" t="str">
        <f t="shared" si="105"/>
        <v>2026: Пермский городской округ, город Пермь: г. Пермь, ул. КИМ, д. 88</v>
      </c>
      <c r="J1372" t="str">
        <f t="shared" si="106"/>
        <v>г. Пермь, ул. КИМ, д. 88: 2026: РК</v>
      </c>
      <c r="K1372" s="167" t="s">
        <v>1051</v>
      </c>
      <c r="L1372" s="166" t="s">
        <v>2561</v>
      </c>
      <c r="M1372" t="str">
        <f t="shared" si="107"/>
        <v>г. Пермь, ул. КИМ, д. 88: РК</v>
      </c>
      <c r="N1372" s="166" t="e">
        <f>VLOOKUP(M1372,#REF!,2,0)</f>
        <v>#REF!</v>
      </c>
      <c r="O1372" t="e">
        <f t="shared" si="103"/>
        <v>#REF!</v>
      </c>
    </row>
    <row r="1373" spans="1:15" x14ac:dyDescent="0.25">
      <c r="A1373" s="2">
        <f t="shared" si="104"/>
        <v>1372</v>
      </c>
      <c r="B1373" s="81" t="s">
        <v>1852</v>
      </c>
      <c r="C1373" t="s">
        <v>785</v>
      </c>
      <c r="D1373" s="1" t="s">
        <v>280</v>
      </c>
      <c r="E1373" s="166">
        <v>46387</v>
      </c>
      <c r="F1373" s="166"/>
      <c r="G1373" t="s">
        <v>1076</v>
      </c>
      <c r="H1373" t="s">
        <v>1076</v>
      </c>
      <c r="I1373" t="str">
        <f t="shared" si="105"/>
        <v>2026: Пермский городской округ, город Пермь: г. Пермь, ул. Кировоградская, д. 55</v>
      </c>
      <c r="J1373" t="str">
        <f t="shared" si="106"/>
        <v>г. Пермь, ул. Кировоградская, д. 55: 2026: Рфа</v>
      </c>
      <c r="K1373" s="167" t="s">
        <v>1051</v>
      </c>
      <c r="L1373" s="166" t="s">
        <v>2561</v>
      </c>
      <c r="M1373" t="str">
        <f t="shared" si="107"/>
        <v>г. Пермь, ул. Кировоградская, д. 55: Рфа</v>
      </c>
      <c r="N1373" s="166" t="e">
        <f>VLOOKUP(M1373,#REF!,2,0)</f>
        <v>#REF!</v>
      </c>
      <c r="O1373" t="e">
        <f t="shared" si="103"/>
        <v>#REF!</v>
      </c>
    </row>
    <row r="1374" spans="1:15" x14ac:dyDescent="0.25">
      <c r="A1374" s="2">
        <f t="shared" si="104"/>
        <v>1373</v>
      </c>
      <c r="B1374" s="81" t="s">
        <v>1852</v>
      </c>
      <c r="C1374" t="s">
        <v>785</v>
      </c>
      <c r="D1374" s="1" t="s">
        <v>296</v>
      </c>
      <c r="E1374" s="166">
        <v>46387</v>
      </c>
      <c r="F1374" s="166"/>
      <c r="G1374" t="s">
        <v>1076</v>
      </c>
      <c r="H1374" t="s">
        <v>1076</v>
      </c>
      <c r="I1374" t="str">
        <f t="shared" si="105"/>
        <v>2026: Пермский городской округ, город Пермь: г. Пермь, ул. Кировоградская, д. 55</v>
      </c>
      <c r="J1374" t="str">
        <f t="shared" si="106"/>
        <v>г. Пермь, ул. Кировоградская, д. 55: 2026: РФ</v>
      </c>
      <c r="K1374" s="167" t="s">
        <v>1051</v>
      </c>
      <c r="L1374" s="166" t="s">
        <v>2561</v>
      </c>
      <c r="M1374" t="str">
        <f t="shared" si="107"/>
        <v>г. Пермь, ул. Кировоградская, д. 55: РФ</v>
      </c>
      <c r="N1374" s="166" t="e">
        <f>VLOOKUP(M1374,#REF!,2,0)</f>
        <v>#REF!</v>
      </c>
      <c r="O1374" t="e">
        <f t="shared" si="103"/>
        <v>#REF!</v>
      </c>
    </row>
    <row r="1375" spans="1:15" x14ac:dyDescent="0.25">
      <c r="A1375" s="2">
        <f t="shared" si="104"/>
        <v>1374</v>
      </c>
      <c r="B1375" s="81" t="s">
        <v>1852</v>
      </c>
      <c r="C1375" t="s">
        <v>742</v>
      </c>
      <c r="D1375" s="1" t="s">
        <v>248</v>
      </c>
      <c r="E1375" s="166">
        <v>46387</v>
      </c>
      <c r="F1375" s="166"/>
      <c r="G1375" t="s">
        <v>1076</v>
      </c>
      <c r="H1375" t="s">
        <v>1076</v>
      </c>
      <c r="I1375" t="str">
        <f t="shared" si="105"/>
        <v>2026: Пермский городской округ, город Пермь: г. Пермь, ул. Комбайнеров, д. 26</v>
      </c>
      <c r="J1375" t="str">
        <f t="shared" si="106"/>
        <v>г. Пермь, ул. Комбайнеров, д. 26: 2026: РК</v>
      </c>
      <c r="K1375" s="167" t="s">
        <v>1051</v>
      </c>
      <c r="L1375" s="166" t="s">
        <v>2561</v>
      </c>
      <c r="M1375" t="str">
        <f t="shared" si="107"/>
        <v>г. Пермь, ул. Комбайнеров, д. 26: РК</v>
      </c>
      <c r="N1375" s="166" t="e">
        <f>VLOOKUP(M1375,#REF!,2,0)</f>
        <v>#REF!</v>
      </c>
      <c r="O1375" t="e">
        <f t="shared" si="103"/>
        <v>#REF!</v>
      </c>
    </row>
    <row r="1376" spans="1:15" x14ac:dyDescent="0.25">
      <c r="A1376" s="2">
        <f t="shared" si="104"/>
        <v>1375</v>
      </c>
      <c r="B1376" s="81" t="s">
        <v>1852</v>
      </c>
      <c r="C1376" t="s">
        <v>93</v>
      </c>
      <c r="D1376" s="1" t="s">
        <v>144</v>
      </c>
      <c r="E1376" s="166">
        <v>46387</v>
      </c>
      <c r="F1376" s="166"/>
      <c r="G1376" t="s">
        <v>1076</v>
      </c>
      <c r="H1376" t="s">
        <v>1076</v>
      </c>
      <c r="I1376" t="str">
        <f t="shared" si="105"/>
        <v>2026: Пермский городской округ, город Пермь: г. Пермь, ул. Корсуньская, д. 23</v>
      </c>
      <c r="J1376" t="str">
        <f t="shared" si="106"/>
        <v>г. Пермь, ул. Корсуньская, д. 23: 2026: ХВС</v>
      </c>
      <c r="K1376" s="167" t="s">
        <v>1051</v>
      </c>
      <c r="L1376" s="166" t="s">
        <v>2561</v>
      </c>
      <c r="M1376" t="str">
        <f t="shared" si="107"/>
        <v>г. Пермь, ул. Корсуньская, д. 23: ХВС</v>
      </c>
      <c r="N1376" s="166" t="e">
        <f>VLOOKUP(M1376,#REF!,2,0)</f>
        <v>#REF!</v>
      </c>
      <c r="O1376" t="e">
        <f t="shared" si="103"/>
        <v>#REF!</v>
      </c>
    </row>
    <row r="1377" spans="1:15" x14ac:dyDescent="0.25">
      <c r="A1377" s="2">
        <f t="shared" si="104"/>
        <v>1376</v>
      </c>
      <c r="B1377" s="81" t="s">
        <v>1852</v>
      </c>
      <c r="C1377" t="s">
        <v>93</v>
      </c>
      <c r="D1377" s="1" t="s">
        <v>149</v>
      </c>
      <c r="E1377" s="166">
        <v>46387</v>
      </c>
      <c r="F1377" s="166"/>
      <c r="G1377" t="s">
        <v>1076</v>
      </c>
      <c r="H1377" t="s">
        <v>1076</v>
      </c>
      <c r="I1377" t="str">
        <f t="shared" si="105"/>
        <v>2026: Пермский городской округ, город Пермь: г. Пермь, ул. Корсуньская, д. 23</v>
      </c>
      <c r="J1377" t="str">
        <f t="shared" si="106"/>
        <v>г. Пермь, ул. Корсуньская, д. 23: 2026: ГВС</v>
      </c>
      <c r="K1377" s="167" t="s">
        <v>1051</v>
      </c>
      <c r="L1377" s="166" t="s">
        <v>2561</v>
      </c>
      <c r="M1377" t="str">
        <f t="shared" si="107"/>
        <v>г. Пермь, ул. Корсуньская, д. 23: ГВС</v>
      </c>
      <c r="N1377" s="166" t="e">
        <f>VLOOKUP(M1377,#REF!,2,0)</f>
        <v>#REF!</v>
      </c>
      <c r="O1377" t="e">
        <f t="shared" si="103"/>
        <v>#REF!</v>
      </c>
    </row>
    <row r="1378" spans="1:15" x14ac:dyDescent="0.25">
      <c r="A1378" s="2">
        <f t="shared" si="104"/>
        <v>1377</v>
      </c>
      <c r="B1378" s="81" t="s">
        <v>1852</v>
      </c>
      <c r="C1378" t="s">
        <v>93</v>
      </c>
      <c r="D1378" s="1" t="s">
        <v>280</v>
      </c>
      <c r="E1378" s="166">
        <v>46387</v>
      </c>
      <c r="F1378" s="166"/>
      <c r="G1378" t="s">
        <v>1076</v>
      </c>
      <c r="H1378" t="s">
        <v>1076</v>
      </c>
      <c r="I1378" t="str">
        <f t="shared" si="105"/>
        <v>2026: Пермский городской округ, город Пермь: г. Пермь, ул. Корсуньская, д. 23</v>
      </c>
      <c r="J1378" t="str">
        <f t="shared" si="106"/>
        <v>г. Пермь, ул. Корсуньская, д. 23: 2026: Рфа</v>
      </c>
      <c r="K1378" s="167" t="s">
        <v>1051</v>
      </c>
      <c r="L1378" s="166" t="s">
        <v>2561</v>
      </c>
      <c r="M1378" t="str">
        <f t="shared" si="107"/>
        <v>г. Пермь, ул. Корсуньская, д. 23: Рфа</v>
      </c>
      <c r="N1378" s="166" t="e">
        <f>VLOOKUP(M1378,#REF!,2,0)</f>
        <v>#REF!</v>
      </c>
      <c r="O1378" t="e">
        <f t="shared" si="103"/>
        <v>#REF!</v>
      </c>
    </row>
    <row r="1379" spans="1:15" x14ac:dyDescent="0.25">
      <c r="A1379" s="2">
        <f t="shared" si="104"/>
        <v>1378</v>
      </c>
      <c r="B1379" s="81" t="s">
        <v>1852</v>
      </c>
      <c r="C1379" t="s">
        <v>715</v>
      </c>
      <c r="D1379" s="1" t="s">
        <v>181</v>
      </c>
      <c r="E1379" s="166">
        <v>46387</v>
      </c>
      <c r="F1379" s="166"/>
      <c r="G1379">
        <v>1</v>
      </c>
      <c r="H1379">
        <v>1</v>
      </c>
      <c r="I1379" t="str">
        <f t="shared" si="105"/>
        <v>2026: Пермский городской округ, город Пермь: г. Пермь, ул. Космонавта Беляева, д. 54А</v>
      </c>
      <c r="J1379" t="str">
        <f t="shared" si="106"/>
        <v>г. Пермь, ул. Космонавта Беляева, д. 54А: 2026: РЛ</v>
      </c>
      <c r="K1379" s="167" t="s">
        <v>1052</v>
      </c>
      <c r="L1379" s="166" t="s">
        <v>2561</v>
      </c>
      <c r="M1379" t="str">
        <f t="shared" si="107"/>
        <v>г. Пермь, ул. Космонавта Беляева, д. 54А: РЛ</v>
      </c>
      <c r="N1379" s="166" t="e">
        <f>VLOOKUP(M1379,#REF!,2,0)</f>
        <v>#REF!</v>
      </c>
      <c r="O1379" t="e">
        <f t="shared" si="103"/>
        <v>#REF!</v>
      </c>
    </row>
    <row r="1380" spans="1:15" x14ac:dyDescent="0.25">
      <c r="A1380" s="2">
        <f t="shared" si="104"/>
        <v>1379</v>
      </c>
      <c r="B1380" s="81" t="s">
        <v>1852</v>
      </c>
      <c r="C1380" t="s">
        <v>651</v>
      </c>
      <c r="D1380" s="1" t="s">
        <v>117</v>
      </c>
      <c r="E1380" s="166">
        <v>46387</v>
      </c>
      <c r="F1380" s="166"/>
      <c r="G1380" t="s">
        <v>1076</v>
      </c>
      <c r="H1380" t="s">
        <v>1076</v>
      </c>
      <c r="I1380" t="str">
        <f t="shared" si="105"/>
        <v>2026: Пермский городской округ, город Пермь: г. Пермь, ул. Краснополянская, д. 12</v>
      </c>
      <c r="J1380" t="str">
        <f t="shared" si="106"/>
        <v>г. Пермь, ул. Краснополянская, д. 12: 2026: ТЕП</v>
      </c>
      <c r="K1380" s="167" t="s">
        <v>1052</v>
      </c>
      <c r="L1380" s="166" t="s">
        <v>2561</v>
      </c>
      <c r="M1380" t="str">
        <f t="shared" si="107"/>
        <v>г. Пермь, ул. Краснополянская, д. 12: ТЕП</v>
      </c>
      <c r="N1380" s="166" t="e">
        <f>VLOOKUP(M1380,#REF!,2,0)</f>
        <v>#REF!</v>
      </c>
      <c r="O1380" t="e">
        <f t="shared" si="103"/>
        <v>#REF!</v>
      </c>
    </row>
    <row r="1381" spans="1:15" x14ac:dyDescent="0.25">
      <c r="A1381" s="2">
        <f t="shared" si="104"/>
        <v>1380</v>
      </c>
      <c r="B1381" s="81" t="s">
        <v>1852</v>
      </c>
      <c r="C1381" t="s">
        <v>651</v>
      </c>
      <c r="D1381" s="1" t="s">
        <v>248</v>
      </c>
      <c r="E1381" s="166">
        <v>46387</v>
      </c>
      <c r="F1381" s="166"/>
      <c r="G1381" t="s">
        <v>1076</v>
      </c>
      <c r="H1381" t="s">
        <v>1076</v>
      </c>
      <c r="I1381" t="str">
        <f t="shared" si="105"/>
        <v>2026: Пермский городской округ, город Пермь: г. Пермь, ул. Краснополянская, д. 12</v>
      </c>
      <c r="J1381" t="str">
        <f t="shared" si="106"/>
        <v>г. Пермь, ул. Краснополянская, д. 12: 2026: РК</v>
      </c>
      <c r="K1381" s="167" t="s">
        <v>1052</v>
      </c>
      <c r="L1381" s="166" t="s">
        <v>2561</v>
      </c>
      <c r="M1381" t="str">
        <f t="shared" si="107"/>
        <v>г. Пермь, ул. Краснополянская, д. 12: РК</v>
      </c>
      <c r="N1381" s="166" t="e">
        <f>VLOOKUP(M1381,#REF!,2,0)</f>
        <v>#REF!</v>
      </c>
      <c r="O1381" t="e">
        <f t="shared" si="103"/>
        <v>#REF!</v>
      </c>
    </row>
    <row r="1382" spans="1:15" x14ac:dyDescent="0.25">
      <c r="A1382" s="2">
        <f t="shared" si="104"/>
        <v>1381</v>
      </c>
      <c r="B1382" s="81" t="s">
        <v>1852</v>
      </c>
      <c r="C1382" t="s">
        <v>651</v>
      </c>
      <c r="D1382" s="1" t="s">
        <v>280</v>
      </c>
      <c r="E1382" s="166">
        <v>46387</v>
      </c>
      <c r="F1382" s="166"/>
      <c r="G1382" t="s">
        <v>1076</v>
      </c>
      <c r="H1382" t="s">
        <v>1076</v>
      </c>
      <c r="I1382" t="str">
        <f t="shared" si="105"/>
        <v>2026: Пермский городской округ, город Пермь: г. Пермь, ул. Краснополянская, д. 12</v>
      </c>
      <c r="J1382" t="str">
        <f t="shared" si="106"/>
        <v>г. Пермь, ул. Краснополянская, д. 12: 2026: Рфа</v>
      </c>
      <c r="K1382" s="167" t="s">
        <v>1052</v>
      </c>
      <c r="L1382" s="166" t="s">
        <v>2561</v>
      </c>
      <c r="M1382" t="str">
        <f t="shared" si="107"/>
        <v>г. Пермь, ул. Краснополянская, д. 12: Рфа</v>
      </c>
      <c r="N1382" s="166" t="e">
        <f>VLOOKUP(M1382,#REF!,2,0)</f>
        <v>#REF!</v>
      </c>
      <c r="O1382" t="e">
        <f t="shared" si="103"/>
        <v>#REF!</v>
      </c>
    </row>
    <row r="1383" spans="1:15" x14ac:dyDescent="0.25">
      <c r="A1383" s="2">
        <f t="shared" si="104"/>
        <v>1382</v>
      </c>
      <c r="B1383" s="81" t="s">
        <v>1852</v>
      </c>
      <c r="C1383" t="s">
        <v>1070</v>
      </c>
      <c r="D1383" s="1" t="s">
        <v>63</v>
      </c>
      <c r="E1383" s="166">
        <v>46387</v>
      </c>
      <c r="F1383" s="166"/>
      <c r="G1383" t="s">
        <v>1076</v>
      </c>
      <c r="H1383" t="s">
        <v>1076</v>
      </c>
      <c r="I1383" t="str">
        <f t="shared" si="105"/>
        <v>2026: Пермский городской округ, город Пермь: г. Пермь, ул. Красные Казармы, д. 7</v>
      </c>
      <c r="J1383" t="str">
        <f t="shared" si="106"/>
        <v>г. Пермь, ул. Красные Казармы, д. 7: 2026: ЭЛ</v>
      </c>
      <c r="K1383" s="167" t="s">
        <v>1051</v>
      </c>
      <c r="L1383" s="166" t="s">
        <v>2561</v>
      </c>
      <c r="M1383" t="str">
        <f t="shared" si="107"/>
        <v>г. Пермь, ул. Красные Казармы, д. 7: ЭЛ</v>
      </c>
      <c r="N1383" s="166" t="e">
        <f>VLOOKUP(M1383,#REF!,2,0)</f>
        <v>#REF!</v>
      </c>
      <c r="O1383" t="e">
        <f t="shared" si="103"/>
        <v>#REF!</v>
      </c>
    </row>
    <row r="1384" spans="1:15" x14ac:dyDescent="0.25">
      <c r="A1384" s="2">
        <f t="shared" si="104"/>
        <v>1383</v>
      </c>
      <c r="B1384" s="81" t="s">
        <v>1852</v>
      </c>
      <c r="C1384" t="s">
        <v>1070</v>
      </c>
      <c r="D1384" s="1" t="s">
        <v>144</v>
      </c>
      <c r="E1384" s="166">
        <v>46387</v>
      </c>
      <c r="F1384" s="166"/>
      <c r="G1384" t="s">
        <v>1076</v>
      </c>
      <c r="H1384" t="s">
        <v>1076</v>
      </c>
      <c r="I1384" t="str">
        <f t="shared" si="105"/>
        <v>2026: Пермский городской округ, город Пермь: г. Пермь, ул. Красные Казармы, д. 7</v>
      </c>
      <c r="J1384" t="str">
        <f t="shared" si="106"/>
        <v>г. Пермь, ул. Красные Казармы, д. 7: 2026: ХВС</v>
      </c>
      <c r="K1384" s="167" t="s">
        <v>1051</v>
      </c>
      <c r="L1384" s="166" t="s">
        <v>2561</v>
      </c>
      <c r="M1384" t="str">
        <f t="shared" si="107"/>
        <v>г. Пермь, ул. Красные Казармы, д. 7: ХВС</v>
      </c>
      <c r="N1384" s="166" t="e">
        <f>VLOOKUP(M1384,#REF!,2,0)</f>
        <v>#REF!</v>
      </c>
      <c r="O1384" t="e">
        <f t="shared" si="103"/>
        <v>#REF!</v>
      </c>
    </row>
    <row r="1385" spans="1:15" x14ac:dyDescent="0.25">
      <c r="A1385" s="2">
        <f t="shared" si="104"/>
        <v>1384</v>
      </c>
      <c r="B1385" s="81" t="s">
        <v>1852</v>
      </c>
      <c r="C1385" t="s">
        <v>1070</v>
      </c>
      <c r="D1385" s="1" t="s">
        <v>149</v>
      </c>
      <c r="E1385" s="166">
        <v>46387</v>
      </c>
      <c r="F1385" s="166"/>
      <c r="G1385" t="s">
        <v>1076</v>
      </c>
      <c r="H1385" t="s">
        <v>1076</v>
      </c>
      <c r="I1385" t="str">
        <f t="shared" si="105"/>
        <v>2026: Пермский городской округ, город Пермь: г. Пермь, ул. Красные Казармы, д. 7</v>
      </c>
      <c r="J1385" t="str">
        <f t="shared" si="106"/>
        <v>г. Пермь, ул. Красные Казармы, д. 7: 2026: ГВС</v>
      </c>
      <c r="K1385" s="167" t="s">
        <v>1051</v>
      </c>
      <c r="L1385" s="166" t="s">
        <v>2561</v>
      </c>
      <c r="M1385" t="str">
        <f t="shared" si="107"/>
        <v>г. Пермь, ул. Красные Казармы, д. 7: ГВС</v>
      </c>
      <c r="N1385" s="166" t="e">
        <f>VLOOKUP(M1385,#REF!,2,0)</f>
        <v>#REF!</v>
      </c>
      <c r="O1385" t="e">
        <f t="shared" si="103"/>
        <v>#REF!</v>
      </c>
    </row>
    <row r="1386" spans="1:15" x14ac:dyDescent="0.25">
      <c r="A1386" s="2">
        <f t="shared" si="104"/>
        <v>1385</v>
      </c>
      <c r="B1386" s="81" t="s">
        <v>1852</v>
      </c>
      <c r="C1386" t="s">
        <v>1070</v>
      </c>
      <c r="D1386" s="1" t="s">
        <v>159</v>
      </c>
      <c r="E1386" s="166">
        <v>46387</v>
      </c>
      <c r="F1386" s="166"/>
      <c r="G1386" t="s">
        <v>1076</v>
      </c>
      <c r="H1386" t="s">
        <v>1076</v>
      </c>
      <c r="I1386" t="str">
        <f t="shared" si="105"/>
        <v>2026: Пермский городской округ, город Пермь: г. Пермь, ул. Красные Казармы, д. 7</v>
      </c>
      <c r="J1386" t="str">
        <f t="shared" si="106"/>
        <v>г. Пермь, ул. Красные Казармы, д. 7: 2026: ВОД</v>
      </c>
      <c r="K1386" s="167" t="s">
        <v>1051</v>
      </c>
      <c r="L1386" s="166" t="s">
        <v>2561</v>
      </c>
      <c r="M1386" t="str">
        <f t="shared" si="107"/>
        <v>г. Пермь, ул. Красные Казармы, д. 7: ВОД</v>
      </c>
      <c r="N1386" s="166" t="e">
        <f>VLOOKUP(M1386,#REF!,2,0)</f>
        <v>#REF!</v>
      </c>
      <c r="O1386" t="e">
        <f t="shared" si="103"/>
        <v>#REF!</v>
      </c>
    </row>
    <row r="1387" spans="1:15" x14ac:dyDescent="0.25">
      <c r="A1387" s="2">
        <f t="shared" si="104"/>
        <v>1386</v>
      </c>
      <c r="B1387" s="81" t="s">
        <v>1852</v>
      </c>
      <c r="C1387" t="s">
        <v>1070</v>
      </c>
      <c r="D1387" s="1" t="s">
        <v>248</v>
      </c>
      <c r="E1387" s="166">
        <v>46387</v>
      </c>
      <c r="F1387" s="166"/>
      <c r="G1387" t="s">
        <v>1076</v>
      </c>
      <c r="H1387" t="s">
        <v>1076</v>
      </c>
      <c r="I1387" t="str">
        <f t="shared" si="105"/>
        <v>2026: Пермский городской округ, город Пермь: г. Пермь, ул. Красные Казармы, д. 7</v>
      </c>
      <c r="J1387" t="str">
        <f t="shared" si="106"/>
        <v>г. Пермь, ул. Красные Казармы, д. 7: 2026: РК</v>
      </c>
      <c r="K1387" s="167" t="s">
        <v>1051</v>
      </c>
      <c r="L1387" s="166" t="s">
        <v>2561</v>
      </c>
      <c r="M1387" t="str">
        <f t="shared" si="107"/>
        <v>г. Пермь, ул. Красные Казармы, д. 7: РК</v>
      </c>
      <c r="N1387" s="166" t="e">
        <f>VLOOKUP(M1387,#REF!,2,0)</f>
        <v>#REF!</v>
      </c>
      <c r="O1387" t="e">
        <f t="shared" si="103"/>
        <v>#REF!</v>
      </c>
    </row>
    <row r="1388" spans="1:15" x14ac:dyDescent="0.25">
      <c r="A1388" s="2">
        <f t="shared" si="104"/>
        <v>1387</v>
      </c>
      <c r="B1388" s="81" t="s">
        <v>1852</v>
      </c>
      <c r="C1388" t="s">
        <v>1070</v>
      </c>
      <c r="D1388" s="1" t="s">
        <v>296</v>
      </c>
      <c r="E1388" s="166">
        <v>46387</v>
      </c>
      <c r="F1388" s="166"/>
      <c r="G1388" t="s">
        <v>1076</v>
      </c>
      <c r="H1388" t="s">
        <v>1076</v>
      </c>
      <c r="I1388" t="str">
        <f t="shared" si="105"/>
        <v>2026: Пермский городской округ, город Пермь: г. Пермь, ул. Красные Казармы, д. 7</v>
      </c>
      <c r="J1388" t="str">
        <f t="shared" si="106"/>
        <v>г. Пермь, ул. Красные Казармы, д. 7: 2026: РФ</v>
      </c>
      <c r="K1388" s="167" t="s">
        <v>1051</v>
      </c>
      <c r="L1388" s="166" t="s">
        <v>2561</v>
      </c>
      <c r="M1388" t="str">
        <f t="shared" si="107"/>
        <v>г. Пермь, ул. Красные Казармы, д. 7: РФ</v>
      </c>
      <c r="N1388" s="166" t="e">
        <f>VLOOKUP(M1388,#REF!,2,0)</f>
        <v>#REF!</v>
      </c>
      <c r="O1388" t="e">
        <f t="shared" si="103"/>
        <v>#REF!</v>
      </c>
    </row>
    <row r="1389" spans="1:15" x14ac:dyDescent="0.25">
      <c r="A1389" s="2">
        <f t="shared" si="104"/>
        <v>1388</v>
      </c>
      <c r="B1389" s="81" t="s">
        <v>1852</v>
      </c>
      <c r="C1389" t="s">
        <v>743</v>
      </c>
      <c r="D1389" s="1" t="s">
        <v>248</v>
      </c>
      <c r="E1389" s="166">
        <v>46387</v>
      </c>
      <c r="F1389" s="166"/>
      <c r="G1389" t="s">
        <v>1076</v>
      </c>
      <c r="H1389" t="s">
        <v>1076</v>
      </c>
      <c r="I1389" t="str">
        <f t="shared" si="105"/>
        <v>2026: Пермский городской округ, город Пермь: г. Пермь, ул. Крисанова, д. 18А</v>
      </c>
      <c r="J1389" t="str">
        <f t="shared" si="106"/>
        <v>г. Пермь, ул. Крисанова, д. 18А: 2026: РК</v>
      </c>
      <c r="K1389" s="167" t="s">
        <v>1051</v>
      </c>
      <c r="L1389" s="166" t="s">
        <v>2561</v>
      </c>
      <c r="M1389" t="str">
        <f t="shared" si="107"/>
        <v>г. Пермь, ул. Крисанова, д. 18А: РК</v>
      </c>
      <c r="N1389" s="166" t="e">
        <f>VLOOKUP(M1389,#REF!,2,0)</f>
        <v>#REF!</v>
      </c>
      <c r="O1389" t="e">
        <f t="shared" si="103"/>
        <v>#REF!</v>
      </c>
    </row>
    <row r="1390" spans="1:15" x14ac:dyDescent="0.25">
      <c r="A1390" s="2">
        <f t="shared" si="104"/>
        <v>1389</v>
      </c>
      <c r="B1390" s="81" t="s">
        <v>1852</v>
      </c>
      <c r="C1390" t="s">
        <v>226</v>
      </c>
      <c r="D1390" s="1" t="s">
        <v>248</v>
      </c>
      <c r="E1390" s="166">
        <v>46387</v>
      </c>
      <c r="F1390" s="166"/>
      <c r="G1390" t="s">
        <v>1076</v>
      </c>
      <c r="H1390" t="s">
        <v>1076</v>
      </c>
      <c r="I1390" t="str">
        <f t="shared" si="105"/>
        <v>2026: Пермский городской округ, город Пермь: г. Пермь, ул. Крисанова, д. 18Б</v>
      </c>
      <c r="J1390" t="str">
        <f t="shared" si="106"/>
        <v>г. Пермь, ул. Крисанова, д. 18Б: 2026: РК</v>
      </c>
      <c r="K1390" s="167" t="s">
        <v>1051</v>
      </c>
      <c r="L1390" s="166" t="s">
        <v>2561</v>
      </c>
      <c r="M1390" t="str">
        <f t="shared" si="107"/>
        <v>г. Пермь, ул. Крисанова, д. 18Б: РК</v>
      </c>
      <c r="N1390" s="166" t="e">
        <f>VLOOKUP(M1390,#REF!,2,0)</f>
        <v>#REF!</v>
      </c>
      <c r="O1390" t="e">
        <f t="shared" si="103"/>
        <v>#REF!</v>
      </c>
    </row>
    <row r="1391" spans="1:15" x14ac:dyDescent="0.25">
      <c r="A1391" s="2">
        <f t="shared" si="104"/>
        <v>1390</v>
      </c>
      <c r="B1391" s="81" t="s">
        <v>1852</v>
      </c>
      <c r="C1391" t="s">
        <v>1548</v>
      </c>
      <c r="D1391" s="1" t="s">
        <v>1050</v>
      </c>
      <c r="E1391" s="166">
        <v>46387</v>
      </c>
      <c r="F1391" s="166">
        <v>46387</v>
      </c>
      <c r="G1391" t="s">
        <v>1076</v>
      </c>
      <c r="H1391" t="s">
        <v>1076</v>
      </c>
      <c r="I1391" t="str">
        <f t="shared" si="105"/>
        <v>2026: Пермский городской округ, город Пермь: г. Пермь, ул. Крисанова, д. 5</v>
      </c>
      <c r="J1391" t="str">
        <f t="shared" si="106"/>
        <v>г. Пермь, ул. Крисанова, д. 5: 2026: РФа</v>
      </c>
      <c r="K1391" s="167" t="s">
        <v>1051</v>
      </c>
      <c r="L1391" s="166" t="s">
        <v>2561</v>
      </c>
      <c r="M1391" t="str">
        <f t="shared" si="107"/>
        <v>г. Пермь, ул. Крисанова, д. 5: РФа</v>
      </c>
      <c r="N1391" s="166" t="e">
        <f>VLOOKUP(M1391,#REF!,2,0)</f>
        <v>#REF!</v>
      </c>
      <c r="O1391" t="e">
        <f t="shared" si="103"/>
        <v>#REF!</v>
      </c>
    </row>
    <row r="1392" spans="1:15" x14ac:dyDescent="0.25">
      <c r="A1392" s="2">
        <f t="shared" si="104"/>
        <v>1391</v>
      </c>
      <c r="B1392" s="81" t="s">
        <v>1852</v>
      </c>
      <c r="C1392" t="s">
        <v>652</v>
      </c>
      <c r="D1392" s="1" t="s">
        <v>117</v>
      </c>
      <c r="E1392" s="166">
        <v>46387</v>
      </c>
      <c r="F1392" s="166"/>
      <c r="G1392" t="s">
        <v>1076</v>
      </c>
      <c r="H1392" t="s">
        <v>1076</v>
      </c>
      <c r="I1392" t="str">
        <f t="shared" si="105"/>
        <v>2026: Пермский городской округ, город Пермь: г. Пермь, ул. Крупской, д. 35</v>
      </c>
      <c r="J1392" t="str">
        <f t="shared" si="106"/>
        <v>г. Пермь, ул. Крупской, д. 35: 2026: ТЕП</v>
      </c>
      <c r="K1392" s="167" t="s">
        <v>1051</v>
      </c>
      <c r="L1392" s="166" t="s">
        <v>2561</v>
      </c>
      <c r="M1392" t="str">
        <f t="shared" si="107"/>
        <v>г. Пермь, ул. Крупской, д. 35: ТЕП</v>
      </c>
      <c r="N1392" s="166" t="e">
        <f>VLOOKUP(M1392,#REF!,2,0)</f>
        <v>#REF!</v>
      </c>
      <c r="O1392" t="e">
        <f t="shared" si="103"/>
        <v>#REF!</v>
      </c>
    </row>
    <row r="1393" spans="1:15" x14ac:dyDescent="0.25">
      <c r="A1393" s="2">
        <f t="shared" si="104"/>
        <v>1392</v>
      </c>
      <c r="B1393" s="81" t="s">
        <v>1852</v>
      </c>
      <c r="C1393" t="s">
        <v>699</v>
      </c>
      <c r="D1393" s="1" t="s">
        <v>149</v>
      </c>
      <c r="E1393" s="166">
        <v>46387</v>
      </c>
      <c r="F1393" s="166"/>
      <c r="G1393" t="s">
        <v>1076</v>
      </c>
      <c r="H1393" t="s">
        <v>1076</v>
      </c>
      <c r="I1393" t="str">
        <f t="shared" si="105"/>
        <v>2026: Пермский городской округ, город Пермь: г. Пермь, ул. Крупской, д. 38</v>
      </c>
      <c r="J1393" t="str">
        <f t="shared" si="106"/>
        <v>г. Пермь, ул. Крупской, д. 38: 2026: ГВС</v>
      </c>
      <c r="K1393" s="167" t="s">
        <v>1051</v>
      </c>
      <c r="L1393" s="166" t="s">
        <v>2561</v>
      </c>
      <c r="M1393" t="str">
        <f t="shared" si="107"/>
        <v>г. Пермь, ул. Крупской, д. 38: ГВС</v>
      </c>
      <c r="N1393" s="166" t="e">
        <f>VLOOKUP(M1393,#REF!,2,0)</f>
        <v>#REF!</v>
      </c>
      <c r="O1393" t="e">
        <f t="shared" si="103"/>
        <v>#REF!</v>
      </c>
    </row>
    <row r="1394" spans="1:15" x14ac:dyDescent="0.25">
      <c r="A1394" s="2">
        <f t="shared" si="104"/>
        <v>1393</v>
      </c>
      <c r="B1394" s="81" t="s">
        <v>1852</v>
      </c>
      <c r="C1394" t="s">
        <v>744</v>
      </c>
      <c r="D1394" s="1" t="s">
        <v>248</v>
      </c>
      <c r="E1394" s="166">
        <v>46387</v>
      </c>
      <c r="F1394" s="166"/>
      <c r="G1394" t="s">
        <v>1076</v>
      </c>
      <c r="H1394" t="s">
        <v>1076</v>
      </c>
      <c r="I1394" t="str">
        <f t="shared" si="105"/>
        <v>2026: Пермский городской округ, город Пермь: г. Пермь, ул. Крупской, д. 75</v>
      </c>
      <c r="J1394" t="str">
        <f t="shared" si="106"/>
        <v>г. Пермь, ул. Крупской, д. 75: 2026: РК</v>
      </c>
      <c r="K1394" s="167" t="s">
        <v>1051</v>
      </c>
      <c r="L1394" s="166" t="s">
        <v>2561</v>
      </c>
      <c r="M1394" t="str">
        <f t="shared" si="107"/>
        <v>г. Пермь, ул. Крупской, д. 75: РК</v>
      </c>
      <c r="N1394" s="166" t="e">
        <f>VLOOKUP(M1394,#REF!,2,0)</f>
        <v>#REF!</v>
      </c>
      <c r="O1394" t="e">
        <f t="shared" si="103"/>
        <v>#REF!</v>
      </c>
    </row>
    <row r="1395" spans="1:15" x14ac:dyDescent="0.25">
      <c r="A1395" s="2">
        <f t="shared" si="104"/>
        <v>1394</v>
      </c>
      <c r="B1395" s="81" t="s">
        <v>1852</v>
      </c>
      <c r="C1395" t="s">
        <v>745</v>
      </c>
      <c r="D1395" s="1" t="s">
        <v>248</v>
      </c>
      <c r="E1395" s="166">
        <v>46387</v>
      </c>
      <c r="F1395" s="166"/>
      <c r="G1395" t="s">
        <v>1076</v>
      </c>
      <c r="H1395" t="s">
        <v>1076</v>
      </c>
      <c r="I1395" t="str">
        <f t="shared" si="105"/>
        <v>2026: Пермский городской округ, город Пермь: г. Пермь, ул. Крупской, д. 76</v>
      </c>
      <c r="J1395" t="str">
        <f t="shared" si="106"/>
        <v>г. Пермь, ул. Крупской, д. 76: 2026: РК</v>
      </c>
      <c r="K1395" s="167" t="s">
        <v>1052</v>
      </c>
      <c r="L1395" s="166" t="s">
        <v>2561</v>
      </c>
      <c r="M1395" t="str">
        <f t="shared" si="107"/>
        <v>г. Пермь, ул. Крупской, д. 76: РК</v>
      </c>
      <c r="N1395" s="166" t="e">
        <f>VLOOKUP(M1395,#REF!,2,0)</f>
        <v>#REF!</v>
      </c>
      <c r="O1395" t="e">
        <f t="shared" si="103"/>
        <v>#REF!</v>
      </c>
    </row>
    <row r="1396" spans="1:15" x14ac:dyDescent="0.25">
      <c r="A1396" s="2">
        <f t="shared" si="104"/>
        <v>1395</v>
      </c>
      <c r="B1396" s="81" t="s">
        <v>1852</v>
      </c>
      <c r="C1396" t="s">
        <v>95</v>
      </c>
      <c r="D1396" s="1" t="s">
        <v>159</v>
      </c>
      <c r="E1396" s="166">
        <v>46387</v>
      </c>
      <c r="F1396" s="166"/>
      <c r="G1396" t="s">
        <v>1076</v>
      </c>
      <c r="H1396" t="s">
        <v>1076</v>
      </c>
      <c r="I1396" t="str">
        <f t="shared" si="105"/>
        <v>2026: Пермский городской округ, город Пермь: г. Пермь, ул. Крупской, д. 82</v>
      </c>
      <c r="J1396" t="str">
        <f t="shared" si="106"/>
        <v>г. Пермь, ул. Крупской, д. 82: 2026: ВОД</v>
      </c>
      <c r="K1396" s="167" t="s">
        <v>1051</v>
      </c>
      <c r="L1396" s="166" t="s">
        <v>2561</v>
      </c>
      <c r="M1396" t="str">
        <f t="shared" si="107"/>
        <v>г. Пермь, ул. Крупской, д. 82: ВОД</v>
      </c>
      <c r="N1396" s="166" t="e">
        <f>VLOOKUP(M1396,#REF!,2,0)</f>
        <v>#REF!</v>
      </c>
      <c r="O1396" t="e">
        <f t="shared" si="103"/>
        <v>#REF!</v>
      </c>
    </row>
    <row r="1397" spans="1:15" x14ac:dyDescent="0.25">
      <c r="A1397" s="2">
        <f t="shared" si="104"/>
        <v>1396</v>
      </c>
      <c r="B1397" s="81" t="s">
        <v>1852</v>
      </c>
      <c r="C1397" t="s">
        <v>746</v>
      </c>
      <c r="D1397" s="1" t="s">
        <v>248</v>
      </c>
      <c r="E1397" s="166">
        <v>46387</v>
      </c>
      <c r="F1397" s="166"/>
      <c r="G1397" t="s">
        <v>1076</v>
      </c>
      <c r="H1397" t="s">
        <v>1076</v>
      </c>
      <c r="I1397" t="str">
        <f t="shared" si="105"/>
        <v>2026: Пермский городской округ, город Пермь: г. Пермь, ул. Куйбышева, д. 58А</v>
      </c>
      <c r="J1397" t="str">
        <f t="shared" si="106"/>
        <v>г. Пермь, ул. Куйбышева, д. 58А: 2026: РК</v>
      </c>
      <c r="K1397" s="167" t="s">
        <v>1051</v>
      </c>
      <c r="L1397" s="166" t="s">
        <v>2561</v>
      </c>
      <c r="M1397" t="str">
        <f t="shared" si="107"/>
        <v>г. Пермь, ул. Куйбышева, д. 58А: РК</v>
      </c>
      <c r="N1397" s="166" t="e">
        <f>VLOOKUP(M1397,#REF!,2,0)</f>
        <v>#REF!</v>
      </c>
      <c r="O1397" t="e">
        <f t="shared" si="103"/>
        <v>#REF!</v>
      </c>
    </row>
    <row r="1398" spans="1:15" x14ac:dyDescent="0.25">
      <c r="A1398" s="2">
        <f t="shared" si="104"/>
        <v>1397</v>
      </c>
      <c r="B1398" s="81" t="s">
        <v>1852</v>
      </c>
      <c r="C1398" t="s">
        <v>265</v>
      </c>
      <c r="D1398" s="1" t="s">
        <v>280</v>
      </c>
      <c r="E1398" s="166">
        <v>46387</v>
      </c>
      <c r="F1398" s="166"/>
      <c r="G1398" t="s">
        <v>1076</v>
      </c>
      <c r="H1398" t="s">
        <v>1076</v>
      </c>
      <c r="I1398" t="str">
        <f t="shared" si="105"/>
        <v>2026: Пермский городской округ, город Пермь: г. Пермь, ул. Куйбышева, д. 59</v>
      </c>
      <c r="J1398" t="str">
        <f t="shared" si="106"/>
        <v>г. Пермь, ул. Куйбышева, д. 59: 2026: Рфа</v>
      </c>
      <c r="K1398" s="167" t="s">
        <v>1051</v>
      </c>
      <c r="L1398" s="166" t="s">
        <v>2561</v>
      </c>
      <c r="M1398" t="str">
        <f t="shared" si="107"/>
        <v>г. Пермь, ул. Куйбышева, д. 59: Рфа</v>
      </c>
      <c r="N1398" s="166" t="e">
        <f>VLOOKUP(M1398,#REF!,2,0)</f>
        <v>#REF!</v>
      </c>
      <c r="O1398" t="e">
        <f t="shared" si="103"/>
        <v>#REF!</v>
      </c>
    </row>
    <row r="1399" spans="1:15" x14ac:dyDescent="0.25">
      <c r="A1399" s="2">
        <f t="shared" si="104"/>
        <v>1398</v>
      </c>
      <c r="B1399" s="81" t="s">
        <v>1852</v>
      </c>
      <c r="C1399" t="s">
        <v>786</v>
      </c>
      <c r="D1399" s="1" t="s">
        <v>280</v>
      </c>
      <c r="E1399" s="166">
        <v>46387</v>
      </c>
      <c r="F1399" s="166"/>
      <c r="G1399" t="s">
        <v>1076</v>
      </c>
      <c r="H1399" t="s">
        <v>1076</v>
      </c>
      <c r="I1399" t="str">
        <f t="shared" si="105"/>
        <v>2026: Пермский городской округ, город Пермь: г. Пермь, ул. Куйбышева, д. 89</v>
      </c>
      <c r="J1399" t="str">
        <f t="shared" si="106"/>
        <v>г. Пермь, ул. Куйбышева, д. 89: 2026: Рфа</v>
      </c>
      <c r="K1399" s="167" t="s">
        <v>1051</v>
      </c>
      <c r="L1399" s="166" t="s">
        <v>2561</v>
      </c>
      <c r="M1399" t="str">
        <f t="shared" si="107"/>
        <v>г. Пермь, ул. Куйбышева, д. 89: Рфа</v>
      </c>
      <c r="N1399" s="166" t="e">
        <f>VLOOKUP(M1399,#REF!,2,0)</f>
        <v>#REF!</v>
      </c>
      <c r="O1399" t="e">
        <f t="shared" si="103"/>
        <v>#REF!</v>
      </c>
    </row>
    <row r="1400" spans="1:15" x14ac:dyDescent="0.25">
      <c r="A1400" s="2">
        <f t="shared" si="104"/>
        <v>1399</v>
      </c>
      <c r="B1400" s="81" t="s">
        <v>1852</v>
      </c>
      <c r="C1400" t="s">
        <v>266</v>
      </c>
      <c r="D1400" s="1" t="s">
        <v>280</v>
      </c>
      <c r="E1400" s="166">
        <v>46387</v>
      </c>
      <c r="F1400" s="166"/>
      <c r="G1400" t="s">
        <v>1076</v>
      </c>
      <c r="H1400" t="s">
        <v>1076</v>
      </c>
      <c r="I1400" t="str">
        <f t="shared" si="105"/>
        <v>2026: Пермский городской округ, город Пермь: г. Пермь, ул. Кустовая, д. 3</v>
      </c>
      <c r="J1400" t="str">
        <f t="shared" si="106"/>
        <v>г. Пермь, ул. Кустовая, д. 3: 2026: Рфа</v>
      </c>
      <c r="K1400" s="167" t="s">
        <v>1051</v>
      </c>
      <c r="L1400" s="166" t="s">
        <v>2561</v>
      </c>
      <c r="M1400" t="str">
        <f t="shared" si="107"/>
        <v>г. Пермь, ул. Кустовая, д. 3: Рфа</v>
      </c>
      <c r="N1400" s="166" t="e">
        <f>VLOOKUP(M1400,#REF!,2,0)</f>
        <v>#REF!</v>
      </c>
      <c r="O1400" t="e">
        <f t="shared" si="103"/>
        <v>#REF!</v>
      </c>
    </row>
    <row r="1401" spans="1:15" x14ac:dyDescent="0.25">
      <c r="A1401" s="2">
        <f t="shared" si="104"/>
        <v>1400</v>
      </c>
      <c r="B1401" s="81" t="s">
        <v>1852</v>
      </c>
      <c r="C1401" t="s">
        <v>608</v>
      </c>
      <c r="D1401" s="1" t="s">
        <v>63</v>
      </c>
      <c r="E1401" s="166">
        <v>46387</v>
      </c>
      <c r="F1401" s="166"/>
      <c r="G1401" t="s">
        <v>1076</v>
      </c>
      <c r="H1401" t="s">
        <v>1076</v>
      </c>
      <c r="I1401" t="str">
        <f t="shared" si="105"/>
        <v>2026: Пермский городской округ, город Пермь: г. Пермь, ул. Ласьвинская, д. 70</v>
      </c>
      <c r="J1401" t="str">
        <f t="shared" si="106"/>
        <v>г. Пермь, ул. Ласьвинская, д. 70: 2026: ЭЛ</v>
      </c>
      <c r="K1401" s="167" t="s">
        <v>1052</v>
      </c>
      <c r="L1401" s="166" t="s">
        <v>2561</v>
      </c>
      <c r="M1401" t="str">
        <f t="shared" si="107"/>
        <v>г. Пермь, ул. Ласьвинская, д. 70: ЭЛ</v>
      </c>
      <c r="N1401" s="166" t="e">
        <f>VLOOKUP(M1401,#REF!,2,0)</f>
        <v>#REF!</v>
      </c>
      <c r="O1401" t="e">
        <f t="shared" si="103"/>
        <v>#REF!</v>
      </c>
    </row>
    <row r="1402" spans="1:15" x14ac:dyDescent="0.25">
      <c r="A1402" s="2">
        <f t="shared" si="104"/>
        <v>1401</v>
      </c>
      <c r="B1402" s="81" t="s">
        <v>1852</v>
      </c>
      <c r="C1402" t="s">
        <v>608</v>
      </c>
      <c r="D1402" s="1" t="s">
        <v>117</v>
      </c>
      <c r="E1402" s="166">
        <v>46387</v>
      </c>
      <c r="F1402" s="166"/>
      <c r="G1402" t="s">
        <v>1076</v>
      </c>
      <c r="H1402" t="s">
        <v>1076</v>
      </c>
      <c r="I1402" t="str">
        <f t="shared" si="105"/>
        <v>2026: Пермский городской округ, город Пермь: г. Пермь, ул. Ласьвинская, д. 70</v>
      </c>
      <c r="J1402" t="str">
        <f t="shared" si="106"/>
        <v>г. Пермь, ул. Ласьвинская, д. 70: 2026: ТЕП</v>
      </c>
      <c r="K1402" s="167" t="s">
        <v>1052</v>
      </c>
      <c r="L1402" s="166" t="s">
        <v>2561</v>
      </c>
      <c r="M1402" t="str">
        <f t="shared" si="107"/>
        <v>г. Пермь, ул. Ласьвинская, д. 70: ТЕП</v>
      </c>
      <c r="N1402" s="166" t="e">
        <f>VLOOKUP(M1402,#REF!,2,0)</f>
        <v>#REF!</v>
      </c>
      <c r="O1402" t="e">
        <f t="shared" ref="O1402:O1465" si="108">E1402=N1402</f>
        <v>#REF!</v>
      </c>
    </row>
    <row r="1403" spans="1:15" x14ac:dyDescent="0.25">
      <c r="A1403" s="2">
        <f t="shared" si="104"/>
        <v>1402</v>
      </c>
      <c r="B1403" s="81" t="s">
        <v>1852</v>
      </c>
      <c r="C1403" t="s">
        <v>609</v>
      </c>
      <c r="D1403" s="1" t="s">
        <v>63</v>
      </c>
      <c r="E1403" s="166">
        <v>46387</v>
      </c>
      <c r="F1403" s="166"/>
      <c r="G1403" t="s">
        <v>1076</v>
      </c>
      <c r="H1403" t="s">
        <v>1076</v>
      </c>
      <c r="I1403" t="str">
        <f t="shared" si="105"/>
        <v>2026: Пермский городской округ, город Пермь: г. Пермь, ул. Ласьвинская, д. 72</v>
      </c>
      <c r="J1403" t="str">
        <f t="shared" si="106"/>
        <v>г. Пермь, ул. Ласьвинская, д. 72: 2026: ЭЛ</v>
      </c>
      <c r="K1403" s="167" t="s">
        <v>1052</v>
      </c>
      <c r="L1403" s="166" t="s">
        <v>2561</v>
      </c>
      <c r="M1403" t="str">
        <f t="shared" si="107"/>
        <v>г. Пермь, ул. Ласьвинская, д. 72: ЭЛ</v>
      </c>
      <c r="N1403" s="166" t="e">
        <f>VLOOKUP(M1403,#REF!,2,0)</f>
        <v>#REF!</v>
      </c>
      <c r="O1403" t="e">
        <f t="shared" si="108"/>
        <v>#REF!</v>
      </c>
    </row>
    <row r="1404" spans="1:15" x14ac:dyDescent="0.25">
      <c r="A1404" s="2">
        <f t="shared" si="104"/>
        <v>1403</v>
      </c>
      <c r="B1404" s="81" t="s">
        <v>1852</v>
      </c>
      <c r="C1404" t="s">
        <v>609</v>
      </c>
      <c r="D1404" s="1" t="s">
        <v>144</v>
      </c>
      <c r="E1404" s="166">
        <v>46387</v>
      </c>
      <c r="F1404" s="166"/>
      <c r="G1404" t="s">
        <v>1076</v>
      </c>
      <c r="H1404" t="s">
        <v>1076</v>
      </c>
      <c r="I1404" t="str">
        <f t="shared" si="105"/>
        <v>2026: Пермский городской округ, город Пермь: г. Пермь, ул. Ласьвинская, д. 72</v>
      </c>
      <c r="J1404" t="str">
        <f t="shared" si="106"/>
        <v>г. Пермь, ул. Ласьвинская, д. 72: 2026: ХВС</v>
      </c>
      <c r="K1404" s="167" t="s">
        <v>1052</v>
      </c>
      <c r="L1404" s="166" t="s">
        <v>2561</v>
      </c>
      <c r="M1404" t="str">
        <f t="shared" si="107"/>
        <v>г. Пермь, ул. Ласьвинская, д. 72: ХВС</v>
      </c>
      <c r="N1404" s="166" t="e">
        <f>VLOOKUP(M1404,#REF!,2,0)</f>
        <v>#REF!</v>
      </c>
      <c r="O1404" t="e">
        <f t="shared" si="108"/>
        <v>#REF!</v>
      </c>
    </row>
    <row r="1405" spans="1:15" x14ac:dyDescent="0.25">
      <c r="A1405" s="2">
        <f t="shared" si="104"/>
        <v>1404</v>
      </c>
      <c r="B1405" s="81" t="s">
        <v>1852</v>
      </c>
      <c r="C1405" t="s">
        <v>609</v>
      </c>
      <c r="D1405" s="1" t="s">
        <v>149</v>
      </c>
      <c r="E1405" s="166">
        <v>46387</v>
      </c>
      <c r="F1405" s="166"/>
      <c r="G1405" t="s">
        <v>1076</v>
      </c>
      <c r="H1405" t="s">
        <v>1076</v>
      </c>
      <c r="I1405" t="str">
        <f t="shared" si="105"/>
        <v>2026: Пермский городской округ, город Пермь: г. Пермь, ул. Ласьвинская, д. 72</v>
      </c>
      <c r="J1405" t="str">
        <f t="shared" si="106"/>
        <v>г. Пермь, ул. Ласьвинская, д. 72: 2026: ГВС</v>
      </c>
      <c r="K1405" s="167" t="s">
        <v>1052</v>
      </c>
      <c r="L1405" s="166" t="s">
        <v>2561</v>
      </c>
      <c r="M1405" t="str">
        <f t="shared" si="107"/>
        <v>г. Пермь, ул. Ласьвинская, д. 72: ГВС</v>
      </c>
      <c r="N1405" s="166" t="e">
        <f>VLOOKUP(M1405,#REF!,2,0)</f>
        <v>#REF!</v>
      </c>
      <c r="O1405" t="e">
        <f t="shared" si="108"/>
        <v>#REF!</v>
      </c>
    </row>
    <row r="1406" spans="1:15" x14ac:dyDescent="0.25">
      <c r="A1406" s="2">
        <f t="shared" si="104"/>
        <v>1405</v>
      </c>
      <c r="B1406" s="81" t="s">
        <v>1852</v>
      </c>
      <c r="C1406" t="s">
        <v>709</v>
      </c>
      <c r="D1406" s="1" t="s">
        <v>166</v>
      </c>
      <c r="E1406" s="166">
        <v>46387</v>
      </c>
      <c r="F1406" s="166"/>
      <c r="G1406" t="s">
        <v>1076</v>
      </c>
      <c r="H1406" t="s">
        <v>1076</v>
      </c>
      <c r="I1406" t="str">
        <f t="shared" si="105"/>
        <v>2026: Пермский городской округ, город Пермь: г. Пермь, ул. Лебедева, д. 42</v>
      </c>
      <c r="J1406" t="str">
        <f t="shared" si="106"/>
        <v>г. Пермь, ул. Лебедева, д. 42: 2026: РП</v>
      </c>
      <c r="K1406" s="167" t="s">
        <v>1051</v>
      </c>
      <c r="L1406" s="166" t="s">
        <v>2561</v>
      </c>
      <c r="M1406" t="str">
        <f t="shared" si="107"/>
        <v>г. Пермь, ул. Лебедева, д. 42: РП</v>
      </c>
      <c r="N1406" s="166" t="e">
        <f>VLOOKUP(M1406,#REF!,2,0)</f>
        <v>#REF!</v>
      </c>
      <c r="O1406" t="e">
        <f t="shared" si="108"/>
        <v>#REF!</v>
      </c>
    </row>
    <row r="1407" spans="1:15" x14ac:dyDescent="0.25">
      <c r="A1407" s="2">
        <f t="shared" si="104"/>
        <v>1406</v>
      </c>
      <c r="B1407" s="81" t="s">
        <v>1852</v>
      </c>
      <c r="C1407" t="s">
        <v>709</v>
      </c>
      <c r="D1407" s="1" t="s">
        <v>296</v>
      </c>
      <c r="E1407" s="166">
        <v>46387</v>
      </c>
      <c r="F1407" s="166"/>
      <c r="G1407" t="s">
        <v>1076</v>
      </c>
      <c r="H1407" t="s">
        <v>1076</v>
      </c>
      <c r="I1407" t="str">
        <f t="shared" si="105"/>
        <v>2026: Пермский городской округ, город Пермь: г. Пермь, ул. Лебедева, д. 42</v>
      </c>
      <c r="J1407" t="str">
        <f t="shared" si="106"/>
        <v>г. Пермь, ул. Лебедева, д. 42: 2026: РФ</v>
      </c>
      <c r="K1407" s="167" t="s">
        <v>1051</v>
      </c>
      <c r="L1407" s="166" t="s">
        <v>2561</v>
      </c>
      <c r="M1407" t="str">
        <f t="shared" si="107"/>
        <v>г. Пермь, ул. Лебедева, д. 42: РФ</v>
      </c>
      <c r="N1407" s="166" t="e">
        <f>VLOOKUP(M1407,#REF!,2,0)</f>
        <v>#REF!</v>
      </c>
      <c r="O1407" t="e">
        <f t="shared" si="108"/>
        <v>#REF!</v>
      </c>
    </row>
    <row r="1408" spans="1:15" x14ac:dyDescent="0.25">
      <c r="A1408" s="2">
        <f t="shared" si="104"/>
        <v>1407</v>
      </c>
      <c r="B1408" s="81" t="s">
        <v>1852</v>
      </c>
      <c r="C1408" t="s">
        <v>163</v>
      </c>
      <c r="D1408" s="1" t="s">
        <v>166</v>
      </c>
      <c r="E1408" s="166">
        <v>46387</v>
      </c>
      <c r="F1408" s="166"/>
      <c r="G1408" t="s">
        <v>1076</v>
      </c>
      <c r="H1408" t="s">
        <v>1076</v>
      </c>
      <c r="I1408" t="str">
        <f t="shared" si="105"/>
        <v>2026: Пермский городской округ, город Пермь: г. Пермь, ул. Лебедева, д. 47</v>
      </c>
      <c r="J1408" t="str">
        <f t="shared" si="106"/>
        <v>г. Пермь, ул. Лебедева, д. 47: 2026: РП</v>
      </c>
      <c r="K1408" s="167" t="s">
        <v>1051</v>
      </c>
      <c r="L1408" s="166" t="s">
        <v>2561</v>
      </c>
      <c r="M1408" t="str">
        <f t="shared" si="107"/>
        <v>г. Пермь, ул. Лебедева, д. 47: РП</v>
      </c>
      <c r="N1408" s="166" t="e">
        <f>VLOOKUP(M1408,#REF!,2,0)</f>
        <v>#REF!</v>
      </c>
      <c r="O1408" t="e">
        <f t="shared" si="108"/>
        <v>#REF!</v>
      </c>
    </row>
    <row r="1409" spans="1:15" x14ac:dyDescent="0.25">
      <c r="A1409" s="2">
        <f t="shared" si="104"/>
        <v>1408</v>
      </c>
      <c r="B1409" s="81" t="s">
        <v>1852</v>
      </c>
      <c r="C1409" t="s">
        <v>163</v>
      </c>
      <c r="D1409" s="1" t="s">
        <v>280</v>
      </c>
      <c r="E1409" s="166">
        <v>46387</v>
      </c>
      <c r="F1409" s="166"/>
      <c r="G1409" t="s">
        <v>1076</v>
      </c>
      <c r="H1409" t="s">
        <v>1076</v>
      </c>
      <c r="I1409" t="str">
        <f t="shared" si="105"/>
        <v>2026: Пермский городской округ, город Пермь: г. Пермь, ул. Лебедева, д. 47</v>
      </c>
      <c r="J1409" t="str">
        <f t="shared" si="106"/>
        <v>г. Пермь, ул. Лебедева, д. 47: 2026: Рфа</v>
      </c>
      <c r="K1409" s="167" t="s">
        <v>1051</v>
      </c>
      <c r="L1409" s="166" t="s">
        <v>2561</v>
      </c>
      <c r="M1409" t="str">
        <f t="shared" si="107"/>
        <v>г. Пермь, ул. Лебедева, д. 47: Рфа</v>
      </c>
      <c r="N1409" s="166" t="e">
        <f>VLOOKUP(M1409,#REF!,2,0)</f>
        <v>#REF!</v>
      </c>
      <c r="O1409" t="e">
        <f t="shared" si="108"/>
        <v>#REF!</v>
      </c>
    </row>
    <row r="1410" spans="1:15" x14ac:dyDescent="0.25">
      <c r="A1410" s="2">
        <f t="shared" ref="A1410:A1473" si="109">ROW()-1</f>
        <v>1409</v>
      </c>
      <c r="B1410" s="81" t="s">
        <v>1852</v>
      </c>
      <c r="C1410" t="s">
        <v>747</v>
      </c>
      <c r="D1410" s="1" t="s">
        <v>248</v>
      </c>
      <c r="E1410" s="166">
        <v>46387</v>
      </c>
      <c r="F1410" s="166"/>
      <c r="G1410" t="s">
        <v>1076</v>
      </c>
      <c r="H1410" t="s">
        <v>1076</v>
      </c>
      <c r="I1410" t="str">
        <f t="shared" ref="I1410:I1473" si="110">IF(ISBLANK(E1410),"",CONCATENATE(YEAR(E1410),": ",B1410,": ",C1410,))</f>
        <v>2026: Пермский городской округ, город Пермь: г. Пермь, ул. Липатова, д. 13</v>
      </c>
      <c r="J1410" t="str">
        <f t="shared" ref="J1410:J1473" si="111">IF(ISBLANK(E1410),"",CONCATENATE(C1410,": ",YEAR(E1410),": ",D1410))</f>
        <v>г. Пермь, ул. Липатова, д. 13: 2026: РК</v>
      </c>
      <c r="K1410" s="167" t="s">
        <v>1052</v>
      </c>
      <c r="L1410" s="166" t="s">
        <v>2561</v>
      </c>
      <c r="M1410" t="str">
        <f t="shared" ref="M1410:M1473" si="112">IF(ISBLANK(D1410),"",CONCATENATE(C1410,": ",D1410))</f>
        <v>г. Пермь, ул. Липатова, д. 13: РК</v>
      </c>
      <c r="N1410" s="166" t="e">
        <f>VLOOKUP(M1410,#REF!,2,0)</f>
        <v>#REF!</v>
      </c>
      <c r="O1410" t="e">
        <f t="shared" si="108"/>
        <v>#REF!</v>
      </c>
    </row>
    <row r="1411" spans="1:15" x14ac:dyDescent="0.25">
      <c r="A1411" s="2">
        <f t="shared" si="109"/>
        <v>1410</v>
      </c>
      <c r="B1411" s="81" t="s">
        <v>1852</v>
      </c>
      <c r="C1411" t="s">
        <v>268</v>
      </c>
      <c r="D1411" s="1" t="s">
        <v>280</v>
      </c>
      <c r="E1411" s="166">
        <v>46387</v>
      </c>
      <c r="F1411" s="166"/>
      <c r="G1411" t="s">
        <v>1076</v>
      </c>
      <c r="H1411" t="s">
        <v>1076</v>
      </c>
      <c r="I1411" t="str">
        <f t="shared" si="110"/>
        <v>2026: Пермский городской округ, город Пермь: г. Пермь, ул. Лиственная, д. 2</v>
      </c>
      <c r="J1411" t="str">
        <f t="shared" si="111"/>
        <v>г. Пермь, ул. Лиственная, д. 2: 2026: Рфа</v>
      </c>
      <c r="K1411" s="167" t="s">
        <v>1051</v>
      </c>
      <c r="L1411" s="166" t="s">
        <v>2561</v>
      </c>
      <c r="M1411" t="str">
        <f t="shared" si="112"/>
        <v>г. Пермь, ул. Лиственная, д. 2: Рфа</v>
      </c>
      <c r="N1411" s="166" t="e">
        <f>VLOOKUP(M1411,#REF!,2,0)</f>
        <v>#REF!</v>
      </c>
      <c r="O1411" t="e">
        <f t="shared" si="108"/>
        <v>#REF!</v>
      </c>
    </row>
    <row r="1412" spans="1:15" x14ac:dyDescent="0.25">
      <c r="A1412" s="2">
        <f t="shared" si="109"/>
        <v>1411</v>
      </c>
      <c r="B1412" s="81" t="s">
        <v>1852</v>
      </c>
      <c r="C1412" t="s">
        <v>268</v>
      </c>
      <c r="D1412" s="1" t="s">
        <v>296</v>
      </c>
      <c r="E1412" s="166">
        <v>46387</v>
      </c>
      <c r="F1412" s="166"/>
      <c r="G1412" t="s">
        <v>1076</v>
      </c>
      <c r="H1412" t="s">
        <v>1076</v>
      </c>
      <c r="I1412" t="str">
        <f t="shared" si="110"/>
        <v>2026: Пермский городской округ, город Пермь: г. Пермь, ул. Лиственная, д. 2</v>
      </c>
      <c r="J1412" t="str">
        <f t="shared" si="111"/>
        <v>г. Пермь, ул. Лиственная, д. 2: 2026: РФ</v>
      </c>
      <c r="K1412" s="167" t="s">
        <v>1051</v>
      </c>
      <c r="L1412" s="166" t="s">
        <v>2561</v>
      </c>
      <c r="M1412" t="str">
        <f t="shared" si="112"/>
        <v>г. Пермь, ул. Лиственная, д. 2: РФ</v>
      </c>
      <c r="N1412" s="166" t="e">
        <f>VLOOKUP(M1412,#REF!,2,0)</f>
        <v>#REF!</v>
      </c>
      <c r="O1412" t="e">
        <f t="shared" si="108"/>
        <v>#REF!</v>
      </c>
    </row>
    <row r="1413" spans="1:15" x14ac:dyDescent="0.25">
      <c r="A1413" s="2">
        <f t="shared" si="109"/>
        <v>1412</v>
      </c>
      <c r="B1413" s="81" t="s">
        <v>1852</v>
      </c>
      <c r="C1413" t="s">
        <v>748</v>
      </c>
      <c r="D1413" s="1" t="s">
        <v>248</v>
      </c>
      <c r="E1413" s="166">
        <v>46387</v>
      </c>
      <c r="F1413" s="166"/>
      <c r="G1413" t="s">
        <v>1076</v>
      </c>
      <c r="H1413" t="s">
        <v>1076</v>
      </c>
      <c r="I1413" t="str">
        <f t="shared" si="110"/>
        <v>2026: Пермский городской округ, город Пермь: г. Пермь, ул. Лодыгина, д. 26</v>
      </c>
      <c r="J1413" t="str">
        <f t="shared" si="111"/>
        <v>г. Пермь, ул. Лодыгина, д. 26: 2026: РК</v>
      </c>
      <c r="K1413" s="167" t="s">
        <v>1051</v>
      </c>
      <c r="L1413" s="166" t="s">
        <v>2561</v>
      </c>
      <c r="M1413" t="str">
        <f t="shared" si="112"/>
        <v>г. Пермь, ул. Лодыгина, д. 26: РК</v>
      </c>
      <c r="N1413" s="166" t="e">
        <f>VLOOKUP(M1413,#REF!,2,0)</f>
        <v>#REF!</v>
      </c>
      <c r="O1413" t="e">
        <f t="shared" si="108"/>
        <v>#REF!</v>
      </c>
    </row>
    <row r="1414" spans="1:15" x14ac:dyDescent="0.25">
      <c r="A1414" s="2">
        <f t="shared" si="109"/>
        <v>1413</v>
      </c>
      <c r="B1414" s="81" t="s">
        <v>1852</v>
      </c>
      <c r="C1414" t="s">
        <v>230</v>
      </c>
      <c r="D1414" s="1" t="s">
        <v>248</v>
      </c>
      <c r="E1414" s="166">
        <v>46387</v>
      </c>
      <c r="F1414" s="166"/>
      <c r="G1414" t="s">
        <v>1076</v>
      </c>
      <c r="H1414" t="s">
        <v>1076</v>
      </c>
      <c r="I1414" t="str">
        <f t="shared" si="110"/>
        <v>2026: Пермский городской округ, город Пермь: г. Пермь, ул. Лодыгина, д. 3А</v>
      </c>
      <c r="J1414" t="str">
        <f t="shared" si="111"/>
        <v>г. Пермь, ул. Лодыгина, д. 3А: 2026: РК</v>
      </c>
      <c r="K1414" s="167" t="s">
        <v>1051</v>
      </c>
      <c r="L1414" s="166" t="s">
        <v>2561</v>
      </c>
      <c r="M1414" t="str">
        <f t="shared" si="112"/>
        <v>г. Пермь, ул. Лодыгина, д. 3А: РК</v>
      </c>
      <c r="N1414" s="166" t="e">
        <f>VLOOKUP(M1414,#REF!,2,0)</f>
        <v>#REF!</v>
      </c>
      <c r="O1414" t="e">
        <f t="shared" si="108"/>
        <v>#REF!</v>
      </c>
    </row>
    <row r="1415" spans="1:15" x14ac:dyDescent="0.25">
      <c r="A1415" s="2">
        <f t="shared" si="109"/>
        <v>1414</v>
      </c>
      <c r="B1415" s="81" t="s">
        <v>1852</v>
      </c>
      <c r="C1415" t="s">
        <v>691</v>
      </c>
      <c r="D1415" s="1" t="s">
        <v>144</v>
      </c>
      <c r="E1415" s="166">
        <v>46387</v>
      </c>
      <c r="F1415" s="166"/>
      <c r="G1415" t="s">
        <v>1076</v>
      </c>
      <c r="H1415" t="s">
        <v>1076</v>
      </c>
      <c r="I1415" t="str">
        <f t="shared" si="110"/>
        <v>2026: Пермский городской округ, город Пермь: г. Пермь, ул. Луначарского, д. 33</v>
      </c>
      <c r="J1415" t="str">
        <f t="shared" si="111"/>
        <v>г. Пермь, ул. Луначарского, д. 33: 2026: ХВС</v>
      </c>
      <c r="K1415" s="167" t="s">
        <v>1051</v>
      </c>
      <c r="L1415" s="166" t="s">
        <v>2561</v>
      </c>
      <c r="M1415" t="str">
        <f t="shared" si="112"/>
        <v>г. Пермь, ул. Луначарского, д. 33: ХВС</v>
      </c>
      <c r="N1415" s="166" t="e">
        <f>VLOOKUP(M1415,#REF!,2,0)</f>
        <v>#REF!</v>
      </c>
      <c r="O1415" t="e">
        <f t="shared" si="108"/>
        <v>#REF!</v>
      </c>
    </row>
    <row r="1416" spans="1:15" x14ac:dyDescent="0.25">
      <c r="A1416" s="2">
        <f t="shared" si="109"/>
        <v>1415</v>
      </c>
      <c r="B1416" s="81" t="s">
        <v>1852</v>
      </c>
      <c r="C1416" t="s">
        <v>691</v>
      </c>
      <c r="D1416" s="1" t="s">
        <v>149</v>
      </c>
      <c r="E1416" s="166">
        <v>46387</v>
      </c>
      <c r="F1416" s="166"/>
      <c r="G1416" t="s">
        <v>1076</v>
      </c>
      <c r="H1416" t="s">
        <v>1076</v>
      </c>
      <c r="I1416" t="str">
        <f t="shared" si="110"/>
        <v>2026: Пермский городской округ, город Пермь: г. Пермь, ул. Луначарского, д. 33</v>
      </c>
      <c r="J1416" t="str">
        <f t="shared" si="111"/>
        <v>г. Пермь, ул. Луначарского, д. 33: 2026: ГВС</v>
      </c>
      <c r="K1416" s="167" t="s">
        <v>1051</v>
      </c>
      <c r="L1416" s="166" t="s">
        <v>2561</v>
      </c>
      <c r="M1416" t="str">
        <f t="shared" si="112"/>
        <v>г. Пермь, ул. Луначарского, д. 33: ГВС</v>
      </c>
      <c r="N1416" s="166" t="e">
        <f>VLOOKUP(M1416,#REF!,2,0)</f>
        <v>#REF!</v>
      </c>
      <c r="O1416" t="e">
        <f t="shared" si="108"/>
        <v>#REF!</v>
      </c>
    </row>
    <row r="1417" spans="1:15" x14ac:dyDescent="0.25">
      <c r="A1417" s="2">
        <f t="shared" si="109"/>
        <v>1416</v>
      </c>
      <c r="B1417" s="81" t="s">
        <v>1852</v>
      </c>
      <c r="C1417" t="s">
        <v>691</v>
      </c>
      <c r="D1417" s="1" t="s">
        <v>159</v>
      </c>
      <c r="E1417" s="166">
        <v>46387</v>
      </c>
      <c r="F1417" s="166"/>
      <c r="G1417" t="s">
        <v>1076</v>
      </c>
      <c r="H1417" t="s">
        <v>1076</v>
      </c>
      <c r="I1417" t="str">
        <f t="shared" si="110"/>
        <v>2026: Пермский городской округ, город Пермь: г. Пермь, ул. Луначарского, д. 33</v>
      </c>
      <c r="J1417" t="str">
        <f t="shared" si="111"/>
        <v>г. Пермь, ул. Луначарского, д. 33: 2026: ВОД</v>
      </c>
      <c r="K1417" s="167" t="s">
        <v>1051</v>
      </c>
      <c r="L1417" s="166" t="s">
        <v>2561</v>
      </c>
      <c r="M1417" t="str">
        <f t="shared" si="112"/>
        <v>г. Пермь, ул. Луначарского, д. 33: ВОД</v>
      </c>
      <c r="N1417" s="166" t="e">
        <f>VLOOKUP(M1417,#REF!,2,0)</f>
        <v>#REF!</v>
      </c>
      <c r="O1417" t="e">
        <f t="shared" si="108"/>
        <v>#REF!</v>
      </c>
    </row>
    <row r="1418" spans="1:15" x14ac:dyDescent="0.25">
      <c r="A1418" s="2">
        <f t="shared" si="109"/>
        <v>1417</v>
      </c>
      <c r="B1418" s="81" t="s">
        <v>1852</v>
      </c>
      <c r="C1418" t="s">
        <v>691</v>
      </c>
      <c r="D1418" s="1" t="s">
        <v>248</v>
      </c>
      <c r="E1418" s="166">
        <v>46387</v>
      </c>
      <c r="F1418" s="166"/>
      <c r="G1418" t="s">
        <v>1076</v>
      </c>
      <c r="H1418" t="s">
        <v>1076</v>
      </c>
      <c r="I1418" t="str">
        <f t="shared" si="110"/>
        <v>2026: Пермский городской округ, город Пермь: г. Пермь, ул. Луначарского, д. 33</v>
      </c>
      <c r="J1418" t="str">
        <f t="shared" si="111"/>
        <v>г. Пермь, ул. Луначарского, д. 33: 2026: РК</v>
      </c>
      <c r="K1418" s="167" t="s">
        <v>1051</v>
      </c>
      <c r="L1418" s="166" t="s">
        <v>2561</v>
      </c>
      <c r="M1418" t="str">
        <f t="shared" si="112"/>
        <v>г. Пермь, ул. Луначарского, д. 33: РК</v>
      </c>
      <c r="N1418" s="166" t="e">
        <f>VLOOKUP(M1418,#REF!,2,0)</f>
        <v>#REF!</v>
      </c>
      <c r="O1418" t="e">
        <f t="shared" si="108"/>
        <v>#REF!</v>
      </c>
    </row>
    <row r="1419" spans="1:15" x14ac:dyDescent="0.25">
      <c r="A1419" s="2">
        <f t="shared" si="109"/>
        <v>1418</v>
      </c>
      <c r="B1419" s="81" t="s">
        <v>1852</v>
      </c>
      <c r="C1419" t="s">
        <v>231</v>
      </c>
      <c r="D1419" s="1" t="s">
        <v>248</v>
      </c>
      <c r="E1419" s="166">
        <v>46387</v>
      </c>
      <c r="F1419" s="166"/>
      <c r="G1419" t="s">
        <v>1076</v>
      </c>
      <c r="H1419" t="s">
        <v>1076</v>
      </c>
      <c r="I1419" t="str">
        <f t="shared" si="110"/>
        <v>2026: Пермский городской округ, город Пермь: г. Пермь, ул. Лядовская, д. 119</v>
      </c>
      <c r="J1419" t="str">
        <f t="shared" si="111"/>
        <v>г. Пермь, ул. Лядовская, д. 119: 2026: РК</v>
      </c>
      <c r="K1419" s="167" t="s">
        <v>1051</v>
      </c>
      <c r="L1419" s="166" t="s">
        <v>2561</v>
      </c>
      <c r="M1419" t="str">
        <f t="shared" si="112"/>
        <v>г. Пермь, ул. Лядовская, д. 119: РК</v>
      </c>
      <c r="N1419" s="166" t="e">
        <f>VLOOKUP(M1419,#REF!,2,0)</f>
        <v>#REF!</v>
      </c>
      <c r="O1419" t="e">
        <f t="shared" si="108"/>
        <v>#REF!</v>
      </c>
    </row>
    <row r="1420" spans="1:15" x14ac:dyDescent="0.25">
      <c r="A1420" s="2">
        <f t="shared" si="109"/>
        <v>1419</v>
      </c>
      <c r="B1420" s="81" t="s">
        <v>1852</v>
      </c>
      <c r="C1420" t="s">
        <v>787</v>
      </c>
      <c r="D1420" s="1" t="s">
        <v>280</v>
      </c>
      <c r="E1420" s="166">
        <v>46387</v>
      </c>
      <c r="F1420" s="166"/>
      <c r="G1420" t="s">
        <v>1076</v>
      </c>
      <c r="H1420" t="s">
        <v>1076</v>
      </c>
      <c r="I1420" t="str">
        <f t="shared" si="110"/>
        <v>2026: Пермский городской округ, город Пермь: г. Пермь, ул. Лякишева, д. 4</v>
      </c>
      <c r="J1420" t="str">
        <f t="shared" si="111"/>
        <v>г. Пермь, ул. Лякишева, д. 4: 2026: Рфа</v>
      </c>
      <c r="K1420" s="167" t="s">
        <v>1051</v>
      </c>
      <c r="L1420" s="166" t="s">
        <v>2561</v>
      </c>
      <c r="M1420" t="str">
        <f t="shared" si="112"/>
        <v>г. Пермь, ул. Лякишева, д. 4: Рфа</v>
      </c>
      <c r="N1420" s="166" t="e">
        <f>VLOOKUP(M1420,#REF!,2,0)</f>
        <v>#REF!</v>
      </c>
      <c r="O1420" t="e">
        <f t="shared" si="108"/>
        <v>#REF!</v>
      </c>
    </row>
    <row r="1421" spans="1:15" x14ac:dyDescent="0.25">
      <c r="A1421" s="2">
        <f t="shared" si="109"/>
        <v>1420</v>
      </c>
      <c r="B1421" s="81" t="s">
        <v>1852</v>
      </c>
      <c r="C1421" t="s">
        <v>610</v>
      </c>
      <c r="D1421" s="1" t="s">
        <v>63</v>
      </c>
      <c r="E1421" s="166">
        <v>46387</v>
      </c>
      <c r="F1421" s="166"/>
      <c r="G1421" t="s">
        <v>1076</v>
      </c>
      <c r="H1421" t="s">
        <v>1076</v>
      </c>
      <c r="I1421" t="str">
        <f t="shared" si="110"/>
        <v>2026: Пермский городской округ, город Пермь: г. Пермь, ул. Макаренко, д. 10</v>
      </c>
      <c r="J1421" t="str">
        <f t="shared" si="111"/>
        <v>г. Пермь, ул. Макаренко, д. 10: 2026: ЭЛ</v>
      </c>
      <c r="K1421" s="167" t="s">
        <v>1052</v>
      </c>
      <c r="L1421" s="166" t="s">
        <v>2561</v>
      </c>
      <c r="M1421" t="str">
        <f t="shared" si="112"/>
        <v>г. Пермь, ул. Макаренко, д. 10: ЭЛ</v>
      </c>
      <c r="N1421" s="166" t="e">
        <f>VLOOKUP(M1421,#REF!,2,0)</f>
        <v>#REF!</v>
      </c>
      <c r="O1421" t="e">
        <f t="shared" si="108"/>
        <v>#REF!</v>
      </c>
    </row>
    <row r="1422" spans="1:15" x14ac:dyDescent="0.25">
      <c r="A1422" s="2">
        <f t="shared" si="109"/>
        <v>1421</v>
      </c>
      <c r="B1422" s="81" t="s">
        <v>1852</v>
      </c>
      <c r="C1422" t="s">
        <v>610</v>
      </c>
      <c r="D1422" s="1" t="s">
        <v>144</v>
      </c>
      <c r="E1422" s="166">
        <v>46387</v>
      </c>
      <c r="F1422" s="166"/>
      <c r="G1422" t="s">
        <v>1076</v>
      </c>
      <c r="H1422" t="s">
        <v>1076</v>
      </c>
      <c r="I1422" t="str">
        <f t="shared" si="110"/>
        <v>2026: Пермский городской округ, город Пермь: г. Пермь, ул. Макаренко, д. 10</v>
      </c>
      <c r="J1422" t="str">
        <f t="shared" si="111"/>
        <v>г. Пермь, ул. Макаренко, д. 10: 2026: ХВС</v>
      </c>
      <c r="K1422" s="167" t="s">
        <v>1052</v>
      </c>
      <c r="L1422" s="166" t="s">
        <v>2561</v>
      </c>
      <c r="M1422" t="str">
        <f t="shared" si="112"/>
        <v>г. Пермь, ул. Макаренко, д. 10: ХВС</v>
      </c>
      <c r="N1422" s="166" t="e">
        <f>VLOOKUP(M1422,#REF!,2,0)</f>
        <v>#REF!</v>
      </c>
      <c r="O1422" t="e">
        <f t="shared" si="108"/>
        <v>#REF!</v>
      </c>
    </row>
    <row r="1423" spans="1:15" x14ac:dyDescent="0.25">
      <c r="A1423" s="2">
        <f t="shared" si="109"/>
        <v>1422</v>
      </c>
      <c r="B1423" s="81" t="s">
        <v>1852</v>
      </c>
      <c r="C1423" t="s">
        <v>610</v>
      </c>
      <c r="D1423" s="1" t="s">
        <v>149</v>
      </c>
      <c r="E1423" s="166">
        <v>46387</v>
      </c>
      <c r="F1423" s="166"/>
      <c r="G1423" t="s">
        <v>1076</v>
      </c>
      <c r="H1423" t="s">
        <v>1076</v>
      </c>
      <c r="I1423" t="str">
        <f t="shared" si="110"/>
        <v>2026: Пермский городской округ, город Пермь: г. Пермь, ул. Макаренко, д. 10</v>
      </c>
      <c r="J1423" t="str">
        <f t="shared" si="111"/>
        <v>г. Пермь, ул. Макаренко, д. 10: 2026: ГВС</v>
      </c>
      <c r="K1423" s="167" t="s">
        <v>1052</v>
      </c>
      <c r="L1423" s="166" t="s">
        <v>2561</v>
      </c>
      <c r="M1423" t="str">
        <f t="shared" si="112"/>
        <v>г. Пермь, ул. Макаренко, д. 10: ГВС</v>
      </c>
      <c r="N1423" s="166" t="e">
        <f>VLOOKUP(M1423,#REF!,2,0)</f>
        <v>#REF!</v>
      </c>
      <c r="O1423" t="e">
        <f t="shared" si="108"/>
        <v>#REF!</v>
      </c>
    </row>
    <row r="1424" spans="1:15" x14ac:dyDescent="0.25">
      <c r="A1424" s="2">
        <f t="shared" si="109"/>
        <v>1423</v>
      </c>
      <c r="B1424" s="81" t="s">
        <v>1852</v>
      </c>
      <c r="C1424" t="s">
        <v>678</v>
      </c>
      <c r="D1424" s="1" t="s">
        <v>134</v>
      </c>
      <c r="E1424" s="166">
        <v>46387</v>
      </c>
      <c r="F1424" s="166"/>
      <c r="G1424" t="s">
        <v>1076</v>
      </c>
      <c r="H1424" t="s">
        <v>1076</v>
      </c>
      <c r="I1424" t="str">
        <f t="shared" si="110"/>
        <v>2026: Пермский городской округ, город Пермь: г. Пермь, ул. Макаренко, д. 12</v>
      </c>
      <c r="J1424" t="str">
        <f t="shared" si="111"/>
        <v>г. Пермь, ул. Макаренко, д. 12: 2026: ГАЗ</v>
      </c>
      <c r="K1424" s="167" t="s">
        <v>1052</v>
      </c>
      <c r="L1424" s="166" t="s">
        <v>2561</v>
      </c>
      <c r="M1424" t="str">
        <f t="shared" si="112"/>
        <v>г. Пермь, ул. Макаренко, д. 12: ГАЗ</v>
      </c>
      <c r="N1424" s="166" t="e">
        <f>VLOOKUP(M1424,#REF!,2,0)</f>
        <v>#REF!</v>
      </c>
      <c r="O1424" t="e">
        <f t="shared" si="108"/>
        <v>#REF!</v>
      </c>
    </row>
    <row r="1425" spans="1:15" x14ac:dyDescent="0.25">
      <c r="A1425" s="2">
        <f t="shared" si="109"/>
        <v>1424</v>
      </c>
      <c r="B1425" s="81" t="s">
        <v>1852</v>
      </c>
      <c r="C1425" t="s">
        <v>611</v>
      </c>
      <c r="D1425" s="1" t="s">
        <v>63</v>
      </c>
      <c r="E1425" s="166">
        <v>46387</v>
      </c>
      <c r="F1425" s="166"/>
      <c r="G1425" t="s">
        <v>1076</v>
      </c>
      <c r="H1425" t="s">
        <v>1076</v>
      </c>
      <c r="I1425" t="str">
        <f t="shared" si="110"/>
        <v>2026: Пермский городской округ, город Пермь: г. Пермь, ул. Макаренко, д. 14</v>
      </c>
      <c r="J1425" t="str">
        <f t="shared" si="111"/>
        <v>г. Пермь, ул. Макаренко, д. 14: 2026: ЭЛ</v>
      </c>
      <c r="K1425" s="167" t="s">
        <v>1052</v>
      </c>
      <c r="L1425" s="166" t="s">
        <v>2561</v>
      </c>
      <c r="M1425" t="str">
        <f t="shared" si="112"/>
        <v>г. Пермь, ул. Макаренко, д. 14: ЭЛ</v>
      </c>
      <c r="N1425" s="166" t="e">
        <f>VLOOKUP(M1425,#REF!,2,0)</f>
        <v>#REF!</v>
      </c>
      <c r="O1425" t="e">
        <f t="shared" si="108"/>
        <v>#REF!</v>
      </c>
    </row>
    <row r="1426" spans="1:15" x14ac:dyDescent="0.25">
      <c r="A1426" s="2">
        <f t="shared" si="109"/>
        <v>1425</v>
      </c>
      <c r="B1426" s="81" t="s">
        <v>1852</v>
      </c>
      <c r="C1426" t="s">
        <v>611</v>
      </c>
      <c r="D1426" s="1" t="s">
        <v>144</v>
      </c>
      <c r="E1426" s="166">
        <v>46387</v>
      </c>
      <c r="F1426" s="166"/>
      <c r="G1426" t="s">
        <v>1076</v>
      </c>
      <c r="H1426" t="s">
        <v>1076</v>
      </c>
      <c r="I1426" t="str">
        <f t="shared" si="110"/>
        <v>2026: Пермский городской округ, город Пермь: г. Пермь, ул. Макаренко, д. 14</v>
      </c>
      <c r="J1426" t="str">
        <f t="shared" si="111"/>
        <v>г. Пермь, ул. Макаренко, д. 14: 2026: ХВС</v>
      </c>
      <c r="K1426" s="167" t="s">
        <v>1052</v>
      </c>
      <c r="L1426" s="166" t="s">
        <v>2561</v>
      </c>
      <c r="M1426" t="str">
        <f t="shared" si="112"/>
        <v>г. Пермь, ул. Макаренко, д. 14: ХВС</v>
      </c>
      <c r="N1426" s="166" t="e">
        <f>VLOOKUP(M1426,#REF!,2,0)</f>
        <v>#REF!</v>
      </c>
      <c r="O1426" t="e">
        <f t="shared" si="108"/>
        <v>#REF!</v>
      </c>
    </row>
    <row r="1427" spans="1:15" x14ac:dyDescent="0.25">
      <c r="A1427" s="2">
        <f t="shared" si="109"/>
        <v>1426</v>
      </c>
      <c r="B1427" s="81" t="s">
        <v>1852</v>
      </c>
      <c r="C1427" t="s">
        <v>611</v>
      </c>
      <c r="D1427" s="1" t="s">
        <v>149</v>
      </c>
      <c r="E1427" s="166">
        <v>46387</v>
      </c>
      <c r="F1427" s="166"/>
      <c r="G1427" t="s">
        <v>1076</v>
      </c>
      <c r="H1427" t="s">
        <v>1076</v>
      </c>
      <c r="I1427" t="str">
        <f t="shared" si="110"/>
        <v>2026: Пермский городской округ, город Пермь: г. Пермь, ул. Макаренко, д. 14</v>
      </c>
      <c r="J1427" t="str">
        <f t="shared" si="111"/>
        <v>г. Пермь, ул. Макаренко, д. 14: 2026: ГВС</v>
      </c>
      <c r="K1427" s="167" t="s">
        <v>1052</v>
      </c>
      <c r="L1427" s="166" t="s">
        <v>2561</v>
      </c>
      <c r="M1427" t="str">
        <f t="shared" si="112"/>
        <v>г. Пермь, ул. Макаренко, д. 14: ГВС</v>
      </c>
      <c r="N1427" s="166" t="e">
        <f>VLOOKUP(M1427,#REF!,2,0)</f>
        <v>#REF!</v>
      </c>
      <c r="O1427" t="e">
        <f t="shared" si="108"/>
        <v>#REF!</v>
      </c>
    </row>
    <row r="1428" spans="1:15" x14ac:dyDescent="0.25">
      <c r="A1428" s="2">
        <f t="shared" si="109"/>
        <v>1427</v>
      </c>
      <c r="B1428" s="81" t="s">
        <v>1852</v>
      </c>
      <c r="C1428" t="s">
        <v>749</v>
      </c>
      <c r="D1428" s="1" t="s">
        <v>248</v>
      </c>
      <c r="E1428" s="166">
        <v>46387</v>
      </c>
      <c r="F1428" s="166"/>
      <c r="G1428" t="s">
        <v>1076</v>
      </c>
      <c r="H1428" t="s">
        <v>1076</v>
      </c>
      <c r="I1428" t="str">
        <f t="shared" si="110"/>
        <v>2026: Пермский городской округ, город Пермь: г. Пермь, ул. Маршала Рыбалко, д. 42</v>
      </c>
      <c r="J1428" t="str">
        <f t="shared" si="111"/>
        <v>г. Пермь, ул. Маршала Рыбалко, д. 42: 2026: РК</v>
      </c>
      <c r="K1428" s="167" t="s">
        <v>1051</v>
      </c>
      <c r="L1428" s="166" t="s">
        <v>2561</v>
      </c>
      <c r="M1428" t="str">
        <f t="shared" si="112"/>
        <v>г. Пермь, ул. Маршала Рыбалко, д. 42: РК</v>
      </c>
      <c r="N1428" s="166" t="e">
        <f>VLOOKUP(M1428,#REF!,2,0)</f>
        <v>#REF!</v>
      </c>
      <c r="O1428" t="e">
        <f t="shared" si="108"/>
        <v>#REF!</v>
      </c>
    </row>
    <row r="1429" spans="1:15" x14ac:dyDescent="0.25">
      <c r="A1429" s="2">
        <f t="shared" si="109"/>
        <v>1428</v>
      </c>
      <c r="B1429" s="81" t="s">
        <v>1852</v>
      </c>
      <c r="C1429" t="s">
        <v>234</v>
      </c>
      <c r="D1429" s="1" t="s">
        <v>248</v>
      </c>
      <c r="E1429" s="166">
        <v>46387</v>
      </c>
      <c r="F1429" s="166"/>
      <c r="G1429" t="s">
        <v>1076</v>
      </c>
      <c r="H1429" t="s">
        <v>1076</v>
      </c>
      <c r="I1429" t="str">
        <f t="shared" si="110"/>
        <v>2026: Пермский городской округ, город Пермь: г. Пермь, ул. Маршала Рыбалко, д. 45</v>
      </c>
      <c r="J1429" t="str">
        <f t="shared" si="111"/>
        <v>г. Пермь, ул. Маршала Рыбалко, д. 45: 2026: РК</v>
      </c>
      <c r="K1429" s="167" t="s">
        <v>1051</v>
      </c>
      <c r="L1429" s="166" t="s">
        <v>2561</v>
      </c>
      <c r="M1429" t="str">
        <f t="shared" si="112"/>
        <v>г. Пермь, ул. Маршала Рыбалко, д. 45: РК</v>
      </c>
      <c r="N1429" s="166" t="e">
        <f>VLOOKUP(M1429,#REF!,2,0)</f>
        <v>#REF!</v>
      </c>
      <c r="O1429" t="e">
        <f t="shared" si="108"/>
        <v>#REF!</v>
      </c>
    </row>
    <row r="1430" spans="1:15" x14ac:dyDescent="0.25">
      <c r="A1430" s="2">
        <f t="shared" si="109"/>
        <v>1429</v>
      </c>
      <c r="B1430" s="81" t="s">
        <v>1852</v>
      </c>
      <c r="C1430" t="s">
        <v>750</v>
      </c>
      <c r="D1430" s="1" t="s">
        <v>248</v>
      </c>
      <c r="E1430" s="166">
        <v>46387</v>
      </c>
      <c r="F1430" s="166"/>
      <c r="G1430" t="s">
        <v>1076</v>
      </c>
      <c r="H1430" t="s">
        <v>1076</v>
      </c>
      <c r="I1430" t="str">
        <f t="shared" si="110"/>
        <v>2026: Пермский городской округ, город Пермь: г. Пермь, ул. Маршала Толбухина, д. 12</v>
      </c>
      <c r="J1430" t="str">
        <f t="shared" si="111"/>
        <v>г. Пермь, ул. Маршала Толбухина, д. 12: 2026: РК</v>
      </c>
      <c r="K1430" s="167" t="s">
        <v>1051</v>
      </c>
      <c r="L1430" s="166" t="s">
        <v>2561</v>
      </c>
      <c r="M1430" t="str">
        <f t="shared" si="112"/>
        <v>г. Пермь, ул. Маршала Толбухина, д. 12: РК</v>
      </c>
      <c r="N1430" s="166" t="e">
        <f>VLOOKUP(M1430,#REF!,2,0)</f>
        <v>#REF!</v>
      </c>
      <c r="O1430" t="e">
        <f t="shared" si="108"/>
        <v>#REF!</v>
      </c>
    </row>
    <row r="1431" spans="1:15" x14ac:dyDescent="0.25">
      <c r="A1431" s="2">
        <f t="shared" si="109"/>
        <v>1430</v>
      </c>
      <c r="B1431" s="81" t="s">
        <v>1852</v>
      </c>
      <c r="C1431" t="s">
        <v>96</v>
      </c>
      <c r="D1431" s="1" t="s">
        <v>117</v>
      </c>
      <c r="E1431" s="166">
        <v>46387</v>
      </c>
      <c r="F1431" s="166"/>
      <c r="G1431" t="s">
        <v>1076</v>
      </c>
      <c r="H1431" t="s">
        <v>1076</v>
      </c>
      <c r="I1431" t="str">
        <f t="shared" si="110"/>
        <v>2026: Пермский городской округ, город Пермь: г. Пермь, ул. Маршала Толбухина, д. 2/5</v>
      </c>
      <c r="J1431" t="str">
        <f t="shared" si="111"/>
        <v>г. Пермь, ул. Маршала Толбухина, д. 2/5: 2026: ТЕП</v>
      </c>
      <c r="K1431" s="167" t="s">
        <v>1051</v>
      </c>
      <c r="L1431" s="166" t="s">
        <v>2561</v>
      </c>
      <c r="M1431" t="str">
        <f t="shared" si="112"/>
        <v>г. Пермь, ул. Маршала Толбухина, д. 2/5: ТЕП</v>
      </c>
      <c r="N1431" s="166" t="e">
        <f>VLOOKUP(M1431,#REF!,2,0)</f>
        <v>#REF!</v>
      </c>
      <c r="O1431" t="e">
        <f t="shared" si="108"/>
        <v>#REF!</v>
      </c>
    </row>
    <row r="1432" spans="1:15" x14ac:dyDescent="0.25">
      <c r="A1432" s="2">
        <f t="shared" si="109"/>
        <v>1431</v>
      </c>
      <c r="B1432" s="81" t="s">
        <v>1852</v>
      </c>
      <c r="C1432" t="s">
        <v>653</v>
      </c>
      <c r="D1432" s="1" t="s">
        <v>117</v>
      </c>
      <c r="E1432" s="166">
        <v>46387</v>
      </c>
      <c r="F1432" s="166"/>
      <c r="G1432" t="s">
        <v>1076</v>
      </c>
      <c r="H1432" t="s">
        <v>1076</v>
      </c>
      <c r="I1432" t="str">
        <f t="shared" si="110"/>
        <v>2026: Пермский городской округ, город Пермь: г. Пермь, ул. Мира, д. 6</v>
      </c>
      <c r="J1432" t="str">
        <f t="shared" si="111"/>
        <v>г. Пермь, ул. Мира, д. 6: 2026: ТЕП</v>
      </c>
      <c r="K1432" s="167" t="s">
        <v>1052</v>
      </c>
      <c r="L1432" s="166" t="s">
        <v>2561</v>
      </c>
      <c r="M1432" t="str">
        <f t="shared" si="112"/>
        <v>г. Пермь, ул. Мира, д. 6: ТЕП</v>
      </c>
      <c r="N1432" s="166" t="e">
        <f>VLOOKUP(M1432,#REF!,2,0)</f>
        <v>#REF!</v>
      </c>
      <c r="O1432" t="e">
        <f t="shared" si="108"/>
        <v>#REF!</v>
      </c>
    </row>
    <row r="1433" spans="1:15" x14ac:dyDescent="0.25">
      <c r="A1433" s="2">
        <f t="shared" si="109"/>
        <v>1432</v>
      </c>
      <c r="B1433" s="81" t="s">
        <v>1852</v>
      </c>
      <c r="C1433" t="s">
        <v>653</v>
      </c>
      <c r="D1433" s="1" t="s">
        <v>248</v>
      </c>
      <c r="E1433" s="166">
        <v>46387</v>
      </c>
      <c r="F1433" s="166"/>
      <c r="G1433" t="s">
        <v>1076</v>
      </c>
      <c r="H1433" t="s">
        <v>1076</v>
      </c>
      <c r="I1433" t="str">
        <f t="shared" si="110"/>
        <v>2026: Пермский городской округ, город Пермь: г. Пермь, ул. Мира, д. 6</v>
      </c>
      <c r="J1433" t="str">
        <f t="shared" si="111"/>
        <v>г. Пермь, ул. Мира, д. 6: 2026: РК</v>
      </c>
      <c r="K1433" s="167" t="s">
        <v>1052</v>
      </c>
      <c r="L1433" s="166" t="s">
        <v>2561</v>
      </c>
      <c r="M1433" t="str">
        <f t="shared" si="112"/>
        <v>г. Пермь, ул. Мира, д. 6: РК</v>
      </c>
      <c r="N1433" s="166" t="e">
        <f>VLOOKUP(M1433,#REF!,2,0)</f>
        <v>#REF!</v>
      </c>
      <c r="O1433" t="e">
        <f t="shared" si="108"/>
        <v>#REF!</v>
      </c>
    </row>
    <row r="1434" spans="1:15" x14ac:dyDescent="0.25">
      <c r="A1434" s="2">
        <f t="shared" si="109"/>
        <v>1433</v>
      </c>
      <c r="B1434" s="81" t="s">
        <v>1852</v>
      </c>
      <c r="C1434" t="s">
        <v>612</v>
      </c>
      <c r="D1434" s="1" t="s">
        <v>63</v>
      </c>
      <c r="E1434" s="166">
        <v>46387</v>
      </c>
      <c r="F1434" s="166"/>
      <c r="G1434" t="s">
        <v>1076</v>
      </c>
      <c r="H1434" t="s">
        <v>1076</v>
      </c>
      <c r="I1434" t="str">
        <f t="shared" si="110"/>
        <v>2026: Пермский городской округ, город Пермь: г. Пермь, ул. Монастырская, д. 177</v>
      </c>
      <c r="J1434" t="str">
        <f t="shared" si="111"/>
        <v>г. Пермь, ул. Монастырская, д. 177: 2026: ЭЛ</v>
      </c>
      <c r="K1434" s="167" t="s">
        <v>1051</v>
      </c>
      <c r="L1434" s="166" t="s">
        <v>2561</v>
      </c>
      <c r="M1434" t="str">
        <f t="shared" si="112"/>
        <v>г. Пермь, ул. Монастырская, д. 177: ЭЛ</v>
      </c>
      <c r="N1434" s="166" t="e">
        <f>VLOOKUP(M1434,#REF!,2,0)</f>
        <v>#REF!</v>
      </c>
      <c r="O1434" t="e">
        <f t="shared" si="108"/>
        <v>#REF!</v>
      </c>
    </row>
    <row r="1435" spans="1:15" x14ac:dyDescent="0.25">
      <c r="A1435" s="2">
        <f t="shared" si="109"/>
        <v>1434</v>
      </c>
      <c r="B1435" s="81" t="s">
        <v>1852</v>
      </c>
      <c r="C1435" t="s">
        <v>612</v>
      </c>
      <c r="D1435" s="1" t="s">
        <v>144</v>
      </c>
      <c r="E1435" s="166">
        <v>46387</v>
      </c>
      <c r="F1435" s="166"/>
      <c r="G1435" t="s">
        <v>1076</v>
      </c>
      <c r="H1435" t="s">
        <v>1076</v>
      </c>
      <c r="I1435" t="str">
        <f t="shared" si="110"/>
        <v>2026: Пермский городской округ, город Пермь: г. Пермь, ул. Монастырская, д. 177</v>
      </c>
      <c r="J1435" t="str">
        <f t="shared" si="111"/>
        <v>г. Пермь, ул. Монастырская, д. 177: 2026: ХВС</v>
      </c>
      <c r="K1435" s="167" t="s">
        <v>1051</v>
      </c>
      <c r="L1435" s="166" t="s">
        <v>2561</v>
      </c>
      <c r="M1435" t="str">
        <f t="shared" si="112"/>
        <v>г. Пермь, ул. Монастырская, д. 177: ХВС</v>
      </c>
      <c r="N1435" s="166" t="e">
        <f>VLOOKUP(M1435,#REF!,2,0)</f>
        <v>#REF!</v>
      </c>
      <c r="O1435" t="e">
        <f t="shared" si="108"/>
        <v>#REF!</v>
      </c>
    </row>
    <row r="1436" spans="1:15" x14ac:dyDescent="0.25">
      <c r="A1436" s="2">
        <f t="shared" si="109"/>
        <v>1435</v>
      </c>
      <c r="B1436" s="81" t="s">
        <v>1852</v>
      </c>
      <c r="C1436" t="s">
        <v>612</v>
      </c>
      <c r="D1436" s="1" t="s">
        <v>149</v>
      </c>
      <c r="E1436" s="166">
        <v>46387</v>
      </c>
      <c r="F1436" s="166"/>
      <c r="G1436" t="s">
        <v>1076</v>
      </c>
      <c r="H1436" t="s">
        <v>1076</v>
      </c>
      <c r="I1436" t="str">
        <f t="shared" si="110"/>
        <v>2026: Пермский городской округ, город Пермь: г. Пермь, ул. Монастырская, д. 177</v>
      </c>
      <c r="J1436" t="str">
        <f t="shared" si="111"/>
        <v>г. Пермь, ул. Монастырская, д. 177: 2026: ГВС</v>
      </c>
      <c r="K1436" s="167" t="s">
        <v>1051</v>
      </c>
      <c r="L1436" s="166" t="s">
        <v>2561</v>
      </c>
      <c r="M1436" t="str">
        <f t="shared" si="112"/>
        <v>г. Пермь, ул. Монастырская, д. 177: ГВС</v>
      </c>
      <c r="N1436" s="166" t="e">
        <f>VLOOKUP(M1436,#REF!,2,0)</f>
        <v>#REF!</v>
      </c>
      <c r="O1436" t="e">
        <f t="shared" si="108"/>
        <v>#REF!</v>
      </c>
    </row>
    <row r="1437" spans="1:15" x14ac:dyDescent="0.25">
      <c r="A1437" s="2">
        <f t="shared" si="109"/>
        <v>1436</v>
      </c>
      <c r="B1437" s="81" t="s">
        <v>1852</v>
      </c>
      <c r="C1437" t="s">
        <v>612</v>
      </c>
      <c r="D1437" s="1" t="s">
        <v>248</v>
      </c>
      <c r="E1437" s="166">
        <v>46387</v>
      </c>
      <c r="F1437" s="166"/>
      <c r="G1437" t="s">
        <v>1076</v>
      </c>
      <c r="H1437" t="s">
        <v>1076</v>
      </c>
      <c r="I1437" t="str">
        <f t="shared" si="110"/>
        <v>2026: Пермский городской округ, город Пермь: г. Пермь, ул. Монастырская, д. 177</v>
      </c>
      <c r="J1437" t="str">
        <f t="shared" si="111"/>
        <v>г. Пермь, ул. Монастырская, д. 177: 2026: РК</v>
      </c>
      <c r="K1437" s="167" t="s">
        <v>1051</v>
      </c>
      <c r="L1437" s="166" t="s">
        <v>2561</v>
      </c>
      <c r="M1437" t="str">
        <f t="shared" si="112"/>
        <v>г. Пермь, ул. Монастырская, д. 177: РК</v>
      </c>
      <c r="N1437" s="166" t="e">
        <f>VLOOKUP(M1437,#REF!,2,0)</f>
        <v>#REF!</v>
      </c>
      <c r="O1437" t="e">
        <f t="shared" si="108"/>
        <v>#REF!</v>
      </c>
    </row>
    <row r="1438" spans="1:15" x14ac:dyDescent="0.25">
      <c r="A1438" s="2">
        <f t="shared" si="109"/>
        <v>1437</v>
      </c>
      <c r="B1438" s="81" t="s">
        <v>1852</v>
      </c>
      <c r="C1438" t="s">
        <v>612</v>
      </c>
      <c r="D1438" s="1" t="s">
        <v>297</v>
      </c>
      <c r="E1438" s="166">
        <v>46387</v>
      </c>
      <c r="F1438" s="166"/>
      <c r="G1438" t="s">
        <v>1076</v>
      </c>
      <c r="H1438" t="s">
        <v>1076</v>
      </c>
      <c r="I1438" t="str">
        <f t="shared" si="110"/>
        <v>2026: Пермский городской округ, город Пермь: г. Пермь, ул. Монастырская, д. 177</v>
      </c>
      <c r="J1438" t="str">
        <f t="shared" si="111"/>
        <v>г. Пермь, ул. Монастырская, д. 177: 2026: РНК</v>
      </c>
      <c r="K1438" s="167" t="s">
        <v>1051</v>
      </c>
      <c r="L1438" s="166" t="s">
        <v>2561</v>
      </c>
      <c r="M1438" t="str">
        <f t="shared" si="112"/>
        <v>г. Пермь, ул. Монастырская, д. 177: РНК</v>
      </c>
      <c r="N1438" s="166" t="e">
        <f>VLOOKUP(M1438,#REF!,2,0)</f>
        <v>#REF!</v>
      </c>
      <c r="O1438" t="e">
        <f t="shared" si="108"/>
        <v>#REF!</v>
      </c>
    </row>
    <row r="1439" spans="1:15" x14ac:dyDescent="0.25">
      <c r="A1439" s="2">
        <f t="shared" si="109"/>
        <v>1438</v>
      </c>
      <c r="B1439" s="81" t="s">
        <v>1852</v>
      </c>
      <c r="C1439" t="s">
        <v>164</v>
      </c>
      <c r="D1439" s="1" t="s">
        <v>166</v>
      </c>
      <c r="E1439" s="166">
        <v>46387</v>
      </c>
      <c r="F1439" s="166"/>
      <c r="G1439" t="s">
        <v>1076</v>
      </c>
      <c r="H1439" t="s">
        <v>1076</v>
      </c>
      <c r="I1439" t="str">
        <f t="shared" si="110"/>
        <v>2026: Пермский городской округ, город Пермь: г. Пермь, ул. Нефтяников, д. 2</v>
      </c>
      <c r="J1439" t="str">
        <f t="shared" si="111"/>
        <v>г. Пермь, ул. Нефтяников, д. 2: 2026: РП</v>
      </c>
      <c r="K1439" s="167" t="s">
        <v>1051</v>
      </c>
      <c r="L1439" s="166" t="s">
        <v>2561</v>
      </c>
      <c r="M1439" t="str">
        <f t="shared" si="112"/>
        <v>г. Пермь, ул. Нефтяников, д. 2: РП</v>
      </c>
      <c r="N1439" s="166" t="e">
        <f>VLOOKUP(M1439,#REF!,2,0)</f>
        <v>#REF!</v>
      </c>
      <c r="O1439" t="e">
        <f t="shared" si="108"/>
        <v>#REF!</v>
      </c>
    </row>
    <row r="1440" spans="1:15" x14ac:dyDescent="0.25">
      <c r="A1440" s="2">
        <f t="shared" si="109"/>
        <v>1439</v>
      </c>
      <c r="B1440" s="81" t="s">
        <v>1852</v>
      </c>
      <c r="C1440" t="s">
        <v>613</v>
      </c>
      <c r="D1440" s="1" t="s">
        <v>63</v>
      </c>
      <c r="E1440" s="166">
        <v>46387</v>
      </c>
      <c r="F1440" s="166"/>
      <c r="G1440" t="s">
        <v>1076</v>
      </c>
      <c r="H1440" t="s">
        <v>1076</v>
      </c>
      <c r="I1440" t="str">
        <f t="shared" si="110"/>
        <v>2026: Пермский городской округ, город Пермь: г. Пермь, ул. Николая Быстрых, д. 2</v>
      </c>
      <c r="J1440" t="str">
        <f t="shared" si="111"/>
        <v>г. Пермь, ул. Николая Быстрых, д. 2: 2026: ЭЛ</v>
      </c>
      <c r="K1440" s="167" t="s">
        <v>1051</v>
      </c>
      <c r="L1440" s="166" t="s">
        <v>2561</v>
      </c>
      <c r="M1440" t="str">
        <f t="shared" si="112"/>
        <v>г. Пермь, ул. Николая Быстрых, д. 2: ЭЛ</v>
      </c>
      <c r="N1440" s="166" t="e">
        <f>VLOOKUP(M1440,#REF!,2,0)</f>
        <v>#REF!</v>
      </c>
      <c r="O1440" t="e">
        <f t="shared" si="108"/>
        <v>#REF!</v>
      </c>
    </row>
    <row r="1441" spans="1:15" x14ac:dyDescent="0.25">
      <c r="A1441" s="2">
        <f t="shared" si="109"/>
        <v>1440</v>
      </c>
      <c r="B1441" s="81" t="s">
        <v>1852</v>
      </c>
      <c r="C1441" t="s">
        <v>613</v>
      </c>
      <c r="D1441" s="1" t="s">
        <v>117</v>
      </c>
      <c r="E1441" s="166">
        <v>46387</v>
      </c>
      <c r="F1441" s="166"/>
      <c r="G1441" t="s">
        <v>1076</v>
      </c>
      <c r="H1441" t="s">
        <v>1076</v>
      </c>
      <c r="I1441" t="str">
        <f t="shared" si="110"/>
        <v>2026: Пермский городской округ, город Пермь: г. Пермь, ул. Николая Быстрых, д. 2</v>
      </c>
      <c r="J1441" t="str">
        <f t="shared" si="111"/>
        <v>г. Пермь, ул. Николая Быстрых, д. 2: 2026: ТЕП</v>
      </c>
      <c r="K1441" s="167" t="s">
        <v>1051</v>
      </c>
      <c r="L1441" s="166" t="s">
        <v>2561</v>
      </c>
      <c r="M1441" t="str">
        <f t="shared" si="112"/>
        <v>г. Пермь, ул. Николая Быстрых, д. 2: ТЕП</v>
      </c>
      <c r="N1441" s="166" t="e">
        <f>VLOOKUP(M1441,#REF!,2,0)</f>
        <v>#REF!</v>
      </c>
      <c r="O1441" t="e">
        <f t="shared" si="108"/>
        <v>#REF!</v>
      </c>
    </row>
    <row r="1442" spans="1:15" x14ac:dyDescent="0.25">
      <c r="A1442" s="2">
        <f t="shared" si="109"/>
        <v>1441</v>
      </c>
      <c r="B1442" s="81" t="s">
        <v>1852</v>
      </c>
      <c r="C1442" t="s">
        <v>613</v>
      </c>
      <c r="D1442" s="1" t="s">
        <v>144</v>
      </c>
      <c r="E1442" s="166">
        <v>46387</v>
      </c>
      <c r="F1442" s="166"/>
      <c r="G1442" t="s">
        <v>1076</v>
      </c>
      <c r="H1442" t="s">
        <v>1076</v>
      </c>
      <c r="I1442" t="str">
        <f t="shared" si="110"/>
        <v>2026: Пермский городской округ, город Пермь: г. Пермь, ул. Николая Быстрых, д. 2</v>
      </c>
      <c r="J1442" t="str">
        <f t="shared" si="111"/>
        <v>г. Пермь, ул. Николая Быстрых, д. 2: 2026: ХВС</v>
      </c>
      <c r="K1442" s="167" t="s">
        <v>1051</v>
      </c>
      <c r="L1442" s="166" t="s">
        <v>2561</v>
      </c>
      <c r="M1442" t="str">
        <f t="shared" si="112"/>
        <v>г. Пермь, ул. Николая Быстрых, д. 2: ХВС</v>
      </c>
      <c r="N1442" s="166" t="e">
        <f>VLOOKUP(M1442,#REF!,2,0)</f>
        <v>#REF!</v>
      </c>
      <c r="O1442" t="e">
        <f t="shared" si="108"/>
        <v>#REF!</v>
      </c>
    </row>
    <row r="1443" spans="1:15" x14ac:dyDescent="0.25">
      <c r="A1443" s="2">
        <f t="shared" si="109"/>
        <v>1442</v>
      </c>
      <c r="B1443" s="81" t="s">
        <v>1852</v>
      </c>
      <c r="C1443" t="s">
        <v>613</v>
      </c>
      <c r="D1443" s="1" t="s">
        <v>149</v>
      </c>
      <c r="E1443" s="166">
        <v>46387</v>
      </c>
      <c r="F1443" s="166"/>
      <c r="G1443" t="s">
        <v>1076</v>
      </c>
      <c r="H1443" t="s">
        <v>1076</v>
      </c>
      <c r="I1443" t="str">
        <f t="shared" si="110"/>
        <v>2026: Пермский городской округ, город Пермь: г. Пермь, ул. Николая Быстрых, д. 2</v>
      </c>
      <c r="J1443" t="str">
        <f t="shared" si="111"/>
        <v>г. Пермь, ул. Николая Быстрых, д. 2: 2026: ГВС</v>
      </c>
      <c r="K1443" s="167" t="s">
        <v>1051</v>
      </c>
      <c r="L1443" s="166" t="s">
        <v>2561</v>
      </c>
      <c r="M1443" t="str">
        <f t="shared" si="112"/>
        <v>г. Пермь, ул. Николая Быстрых, д. 2: ГВС</v>
      </c>
      <c r="N1443" s="166" t="e">
        <f>VLOOKUP(M1443,#REF!,2,0)</f>
        <v>#REF!</v>
      </c>
      <c r="O1443" t="e">
        <f t="shared" si="108"/>
        <v>#REF!</v>
      </c>
    </row>
    <row r="1444" spans="1:15" x14ac:dyDescent="0.25">
      <c r="A1444" s="2">
        <f t="shared" si="109"/>
        <v>1443</v>
      </c>
      <c r="B1444" s="81" t="s">
        <v>1852</v>
      </c>
      <c r="C1444" t="s">
        <v>613</v>
      </c>
      <c r="D1444" s="1" t="s">
        <v>159</v>
      </c>
      <c r="E1444" s="166">
        <v>46387</v>
      </c>
      <c r="F1444" s="166"/>
      <c r="G1444" t="s">
        <v>1076</v>
      </c>
      <c r="H1444" t="s">
        <v>1076</v>
      </c>
      <c r="I1444" t="str">
        <f t="shared" si="110"/>
        <v>2026: Пермский городской округ, город Пермь: г. Пермь, ул. Николая Быстрых, д. 2</v>
      </c>
      <c r="J1444" t="str">
        <f t="shared" si="111"/>
        <v>г. Пермь, ул. Николая Быстрых, д. 2: 2026: ВОД</v>
      </c>
      <c r="K1444" s="167" t="s">
        <v>1051</v>
      </c>
      <c r="L1444" s="166" t="s">
        <v>2561</v>
      </c>
      <c r="M1444" t="str">
        <f t="shared" si="112"/>
        <v>г. Пермь, ул. Николая Быстрых, д. 2: ВОД</v>
      </c>
      <c r="N1444" s="166" t="e">
        <f>VLOOKUP(M1444,#REF!,2,0)</f>
        <v>#REF!</v>
      </c>
      <c r="O1444" t="e">
        <f t="shared" si="108"/>
        <v>#REF!</v>
      </c>
    </row>
    <row r="1445" spans="1:15" x14ac:dyDescent="0.25">
      <c r="A1445" s="2">
        <f t="shared" si="109"/>
        <v>1444</v>
      </c>
      <c r="B1445" s="81" t="s">
        <v>1852</v>
      </c>
      <c r="C1445" t="s">
        <v>613</v>
      </c>
      <c r="D1445" s="1" t="s">
        <v>166</v>
      </c>
      <c r="E1445" s="166">
        <v>46387</v>
      </c>
      <c r="F1445" s="166"/>
      <c r="G1445" t="s">
        <v>1076</v>
      </c>
      <c r="H1445" t="s">
        <v>1076</v>
      </c>
      <c r="I1445" t="str">
        <f t="shared" si="110"/>
        <v>2026: Пермский городской округ, город Пермь: г. Пермь, ул. Николая Быстрых, д. 2</v>
      </c>
      <c r="J1445" t="str">
        <f t="shared" si="111"/>
        <v>г. Пермь, ул. Николая Быстрых, д. 2: 2026: РП</v>
      </c>
      <c r="K1445" s="167" t="s">
        <v>1051</v>
      </c>
      <c r="L1445" s="166" t="s">
        <v>2561</v>
      </c>
      <c r="M1445" t="str">
        <f t="shared" si="112"/>
        <v>г. Пермь, ул. Николая Быстрых, д. 2: РП</v>
      </c>
      <c r="N1445" s="166" t="e">
        <f>VLOOKUP(M1445,#REF!,2,0)</f>
        <v>#REF!</v>
      </c>
      <c r="O1445" t="e">
        <f t="shared" si="108"/>
        <v>#REF!</v>
      </c>
    </row>
    <row r="1446" spans="1:15" x14ac:dyDescent="0.25">
      <c r="A1446" s="2">
        <f t="shared" si="109"/>
        <v>1445</v>
      </c>
      <c r="B1446" s="81" t="s">
        <v>1852</v>
      </c>
      <c r="C1446" t="s">
        <v>613</v>
      </c>
      <c r="D1446" s="1" t="s">
        <v>280</v>
      </c>
      <c r="E1446" s="166">
        <v>46387</v>
      </c>
      <c r="F1446" s="166"/>
      <c r="G1446" t="s">
        <v>1076</v>
      </c>
      <c r="H1446" t="s">
        <v>1076</v>
      </c>
      <c r="I1446" t="str">
        <f t="shared" si="110"/>
        <v>2026: Пермский городской округ, город Пермь: г. Пермь, ул. Николая Быстрых, д. 2</v>
      </c>
      <c r="J1446" t="str">
        <f t="shared" si="111"/>
        <v>г. Пермь, ул. Николая Быстрых, д. 2: 2026: Рфа</v>
      </c>
      <c r="K1446" s="167" t="s">
        <v>1051</v>
      </c>
      <c r="L1446" s="166" t="s">
        <v>2561</v>
      </c>
      <c r="M1446" t="str">
        <f t="shared" si="112"/>
        <v>г. Пермь, ул. Николая Быстрых, д. 2: Рфа</v>
      </c>
      <c r="N1446" s="166" t="e">
        <f>VLOOKUP(M1446,#REF!,2,0)</f>
        <v>#REF!</v>
      </c>
      <c r="O1446" t="e">
        <f t="shared" si="108"/>
        <v>#REF!</v>
      </c>
    </row>
    <row r="1447" spans="1:15" x14ac:dyDescent="0.25">
      <c r="A1447" s="2">
        <f t="shared" si="109"/>
        <v>1446</v>
      </c>
      <c r="B1447" s="81" t="s">
        <v>1852</v>
      </c>
      <c r="C1447" t="s">
        <v>613</v>
      </c>
      <c r="D1447" s="1" t="s">
        <v>296</v>
      </c>
      <c r="E1447" s="166">
        <v>46387</v>
      </c>
      <c r="F1447" s="166"/>
      <c r="G1447" t="s">
        <v>1076</v>
      </c>
      <c r="H1447" t="s">
        <v>1076</v>
      </c>
      <c r="I1447" t="str">
        <f t="shared" si="110"/>
        <v>2026: Пермский городской округ, город Пермь: г. Пермь, ул. Николая Быстрых, д. 2</v>
      </c>
      <c r="J1447" t="str">
        <f t="shared" si="111"/>
        <v>г. Пермь, ул. Николая Быстрых, д. 2: 2026: РФ</v>
      </c>
      <c r="K1447" s="167" t="s">
        <v>1051</v>
      </c>
      <c r="L1447" s="166" t="s">
        <v>2561</v>
      </c>
      <c r="M1447" t="str">
        <f t="shared" si="112"/>
        <v>г. Пермь, ул. Николая Быстрых, д. 2: РФ</v>
      </c>
      <c r="N1447" s="166" t="e">
        <f>VLOOKUP(M1447,#REF!,2,0)</f>
        <v>#REF!</v>
      </c>
      <c r="O1447" t="e">
        <f t="shared" si="108"/>
        <v>#REF!</v>
      </c>
    </row>
    <row r="1448" spans="1:15" x14ac:dyDescent="0.25">
      <c r="A1448" s="2">
        <f t="shared" si="109"/>
        <v>1447</v>
      </c>
      <c r="B1448" s="81" t="s">
        <v>1852</v>
      </c>
      <c r="C1448" t="s">
        <v>45</v>
      </c>
      <c r="D1448" s="1" t="s">
        <v>63</v>
      </c>
      <c r="E1448" s="166">
        <v>46387</v>
      </c>
      <c r="F1448" s="166"/>
      <c r="G1448" t="s">
        <v>1076</v>
      </c>
      <c r="H1448" t="s">
        <v>1076</v>
      </c>
      <c r="I1448" t="str">
        <f t="shared" si="110"/>
        <v>2026: Пермский городской округ, город Пермь: г. Пермь, ул. Новоржевская, д. 36</v>
      </c>
      <c r="J1448" t="str">
        <f t="shared" si="111"/>
        <v>г. Пермь, ул. Новоржевская, д. 36: 2026: ЭЛ</v>
      </c>
      <c r="K1448" s="167" t="s">
        <v>1051</v>
      </c>
      <c r="L1448" s="166" t="s">
        <v>2561</v>
      </c>
      <c r="M1448" t="str">
        <f t="shared" si="112"/>
        <v>г. Пермь, ул. Новоржевская, д. 36: ЭЛ</v>
      </c>
      <c r="N1448" s="166" t="e">
        <f>VLOOKUP(M1448,#REF!,2,0)</f>
        <v>#REF!</v>
      </c>
      <c r="O1448" t="e">
        <f t="shared" si="108"/>
        <v>#REF!</v>
      </c>
    </row>
    <row r="1449" spans="1:15" x14ac:dyDescent="0.25">
      <c r="A1449" s="2">
        <f t="shared" si="109"/>
        <v>1448</v>
      </c>
      <c r="B1449" s="81" t="s">
        <v>1852</v>
      </c>
      <c r="C1449" t="s">
        <v>45</v>
      </c>
      <c r="D1449" s="1" t="s">
        <v>117</v>
      </c>
      <c r="E1449" s="166">
        <v>46387</v>
      </c>
      <c r="F1449" s="166"/>
      <c r="G1449" t="s">
        <v>1076</v>
      </c>
      <c r="H1449" t="s">
        <v>1076</v>
      </c>
      <c r="I1449" t="str">
        <f t="shared" si="110"/>
        <v>2026: Пермский городской округ, город Пермь: г. Пермь, ул. Новоржевская, д. 36</v>
      </c>
      <c r="J1449" t="str">
        <f t="shared" si="111"/>
        <v>г. Пермь, ул. Новоржевская, д. 36: 2026: ТЕП</v>
      </c>
      <c r="K1449" s="167" t="s">
        <v>1051</v>
      </c>
      <c r="L1449" s="166" t="s">
        <v>2561</v>
      </c>
      <c r="M1449" t="str">
        <f t="shared" si="112"/>
        <v>г. Пермь, ул. Новоржевская, д. 36: ТЕП</v>
      </c>
      <c r="N1449" s="166" t="e">
        <f>VLOOKUP(M1449,#REF!,2,0)</f>
        <v>#REF!</v>
      </c>
      <c r="O1449" t="e">
        <f t="shared" si="108"/>
        <v>#REF!</v>
      </c>
    </row>
    <row r="1450" spans="1:15" x14ac:dyDescent="0.25">
      <c r="A1450" s="2">
        <f t="shared" si="109"/>
        <v>1449</v>
      </c>
      <c r="B1450" s="81" t="s">
        <v>1852</v>
      </c>
      <c r="C1450" t="s">
        <v>45</v>
      </c>
      <c r="D1450" s="1" t="s">
        <v>144</v>
      </c>
      <c r="E1450" s="166">
        <v>46387</v>
      </c>
      <c r="F1450" s="166"/>
      <c r="G1450" t="s">
        <v>1076</v>
      </c>
      <c r="H1450" t="s">
        <v>1076</v>
      </c>
      <c r="I1450" t="str">
        <f t="shared" si="110"/>
        <v>2026: Пермский городской округ, город Пермь: г. Пермь, ул. Новоржевская, д. 36</v>
      </c>
      <c r="J1450" t="str">
        <f t="shared" si="111"/>
        <v>г. Пермь, ул. Новоржевская, д. 36: 2026: ХВС</v>
      </c>
      <c r="K1450" s="167" t="s">
        <v>1051</v>
      </c>
      <c r="L1450" s="166" t="s">
        <v>2561</v>
      </c>
      <c r="M1450" t="str">
        <f t="shared" si="112"/>
        <v>г. Пермь, ул. Новоржевская, д. 36: ХВС</v>
      </c>
      <c r="N1450" s="166" t="e">
        <f>VLOOKUP(M1450,#REF!,2,0)</f>
        <v>#REF!</v>
      </c>
      <c r="O1450" t="e">
        <f t="shared" si="108"/>
        <v>#REF!</v>
      </c>
    </row>
    <row r="1451" spans="1:15" x14ac:dyDescent="0.25">
      <c r="A1451" s="2">
        <f t="shared" si="109"/>
        <v>1450</v>
      </c>
      <c r="B1451" s="81" t="s">
        <v>1852</v>
      </c>
      <c r="C1451" t="s">
        <v>45</v>
      </c>
      <c r="D1451" s="1" t="s">
        <v>159</v>
      </c>
      <c r="E1451" s="166">
        <v>46387</v>
      </c>
      <c r="F1451" s="166"/>
      <c r="G1451" t="s">
        <v>1076</v>
      </c>
      <c r="H1451" t="s">
        <v>1076</v>
      </c>
      <c r="I1451" t="str">
        <f t="shared" si="110"/>
        <v>2026: Пермский городской округ, город Пермь: г. Пермь, ул. Новоржевская, д. 36</v>
      </c>
      <c r="J1451" t="str">
        <f t="shared" si="111"/>
        <v>г. Пермь, ул. Новоржевская, д. 36: 2026: ВОД</v>
      </c>
      <c r="K1451" s="167" t="s">
        <v>1051</v>
      </c>
      <c r="L1451" s="166" t="s">
        <v>2561</v>
      </c>
      <c r="M1451" t="str">
        <f t="shared" si="112"/>
        <v>г. Пермь, ул. Новоржевская, д. 36: ВОД</v>
      </c>
      <c r="N1451" s="166" t="e">
        <f>VLOOKUP(M1451,#REF!,2,0)</f>
        <v>#REF!</v>
      </c>
      <c r="O1451" t="e">
        <f t="shared" si="108"/>
        <v>#REF!</v>
      </c>
    </row>
    <row r="1452" spans="1:15" x14ac:dyDescent="0.25">
      <c r="A1452" s="2">
        <f t="shared" si="109"/>
        <v>1451</v>
      </c>
      <c r="B1452" s="81" t="s">
        <v>1852</v>
      </c>
      <c r="C1452" t="s">
        <v>751</v>
      </c>
      <c r="D1452" s="1" t="s">
        <v>248</v>
      </c>
      <c r="E1452" s="166">
        <v>46387</v>
      </c>
      <c r="F1452" s="166"/>
      <c r="G1452" t="s">
        <v>1076</v>
      </c>
      <c r="H1452" t="s">
        <v>1076</v>
      </c>
      <c r="I1452" t="str">
        <f t="shared" si="110"/>
        <v>2026: Пермский городской округ, город Пермь: г. Пермь, ул. Новосибирская, д. 18А</v>
      </c>
      <c r="J1452" t="str">
        <f t="shared" si="111"/>
        <v>г. Пермь, ул. Новосибирская, д. 18А: 2026: РК</v>
      </c>
      <c r="K1452" s="167" t="s">
        <v>1051</v>
      </c>
      <c r="L1452" s="166" t="s">
        <v>2561</v>
      </c>
      <c r="M1452" t="str">
        <f t="shared" si="112"/>
        <v>г. Пермь, ул. Новосибирская, д. 18А: РК</v>
      </c>
      <c r="N1452" s="166" t="e">
        <f>VLOOKUP(M1452,#REF!,2,0)</f>
        <v>#REF!</v>
      </c>
      <c r="O1452" t="e">
        <f t="shared" si="108"/>
        <v>#REF!</v>
      </c>
    </row>
    <row r="1453" spans="1:15" x14ac:dyDescent="0.25">
      <c r="A1453" s="2">
        <f t="shared" si="109"/>
        <v>1452</v>
      </c>
      <c r="B1453" s="81" t="s">
        <v>1852</v>
      </c>
      <c r="C1453" t="s">
        <v>236</v>
      </c>
      <c r="D1453" s="1" t="s">
        <v>248</v>
      </c>
      <c r="E1453" s="166">
        <v>46387</v>
      </c>
      <c r="F1453" s="166"/>
      <c r="G1453" t="s">
        <v>1076</v>
      </c>
      <c r="H1453" t="s">
        <v>1076</v>
      </c>
      <c r="I1453" t="str">
        <f t="shared" si="110"/>
        <v>2026: Пермский городской округ, город Пермь: г. Пермь, ул. Одоевского, д. 26</v>
      </c>
      <c r="J1453" t="str">
        <f t="shared" si="111"/>
        <v>г. Пермь, ул. Одоевского, д. 26: 2026: РК</v>
      </c>
      <c r="K1453" s="167" t="s">
        <v>1051</v>
      </c>
      <c r="L1453" s="166" t="s">
        <v>2561</v>
      </c>
      <c r="M1453" t="str">
        <f t="shared" si="112"/>
        <v>г. Пермь, ул. Одоевского, д. 26: РК</v>
      </c>
      <c r="N1453" s="166" t="e">
        <f>VLOOKUP(M1453,#REF!,2,0)</f>
        <v>#REF!</v>
      </c>
      <c r="O1453" t="e">
        <f t="shared" si="108"/>
        <v>#REF!</v>
      </c>
    </row>
    <row r="1454" spans="1:15" x14ac:dyDescent="0.25">
      <c r="A1454" s="2">
        <f t="shared" si="109"/>
        <v>1453</v>
      </c>
      <c r="B1454" s="81" t="s">
        <v>1852</v>
      </c>
      <c r="C1454" t="s">
        <v>654</v>
      </c>
      <c r="D1454" s="1" t="s">
        <v>117</v>
      </c>
      <c r="E1454" s="166">
        <v>46387</v>
      </c>
      <c r="F1454" s="166"/>
      <c r="G1454" t="s">
        <v>1076</v>
      </c>
      <c r="H1454" t="s">
        <v>1076</v>
      </c>
      <c r="I1454" t="str">
        <f t="shared" si="110"/>
        <v>2026: Пермский городской округ, город Пермь: г. Пермь, ул. Оршанская, д. 13</v>
      </c>
      <c r="J1454" t="str">
        <f t="shared" si="111"/>
        <v>г. Пермь, ул. Оршанская, д. 13: 2026: ТЕП</v>
      </c>
      <c r="K1454" s="167" t="s">
        <v>1052</v>
      </c>
      <c r="L1454" s="166" t="s">
        <v>2561</v>
      </c>
      <c r="M1454" t="str">
        <f t="shared" si="112"/>
        <v>г. Пермь, ул. Оршанская, д. 13: ТЕП</v>
      </c>
      <c r="N1454" s="166" t="e">
        <f>VLOOKUP(M1454,#REF!,2,0)</f>
        <v>#REF!</v>
      </c>
      <c r="O1454" t="e">
        <f t="shared" si="108"/>
        <v>#REF!</v>
      </c>
    </row>
    <row r="1455" spans="1:15" x14ac:dyDescent="0.25">
      <c r="A1455" s="2">
        <f t="shared" si="109"/>
        <v>1454</v>
      </c>
      <c r="B1455" s="81" t="s">
        <v>1852</v>
      </c>
      <c r="C1455" t="s">
        <v>654</v>
      </c>
      <c r="D1455" s="1" t="s">
        <v>144</v>
      </c>
      <c r="E1455" s="166">
        <v>46387</v>
      </c>
      <c r="F1455" s="166"/>
      <c r="G1455" t="s">
        <v>1076</v>
      </c>
      <c r="H1455" t="s">
        <v>1076</v>
      </c>
      <c r="I1455" t="str">
        <f t="shared" si="110"/>
        <v>2026: Пермский городской округ, город Пермь: г. Пермь, ул. Оршанская, д. 13</v>
      </c>
      <c r="J1455" t="str">
        <f t="shared" si="111"/>
        <v>г. Пермь, ул. Оршанская, д. 13: 2026: ХВС</v>
      </c>
      <c r="K1455" s="167" t="s">
        <v>1052</v>
      </c>
      <c r="L1455" s="166" t="s">
        <v>2561</v>
      </c>
      <c r="M1455" t="str">
        <f t="shared" si="112"/>
        <v>г. Пермь, ул. Оршанская, д. 13: ХВС</v>
      </c>
      <c r="N1455" s="166" t="e">
        <f>VLOOKUP(M1455,#REF!,2,0)</f>
        <v>#REF!</v>
      </c>
      <c r="O1455" t="e">
        <f t="shared" si="108"/>
        <v>#REF!</v>
      </c>
    </row>
    <row r="1456" spans="1:15" x14ac:dyDescent="0.25">
      <c r="A1456" s="2">
        <f t="shared" si="109"/>
        <v>1455</v>
      </c>
      <c r="B1456" s="81" t="s">
        <v>1852</v>
      </c>
      <c r="C1456" t="s">
        <v>654</v>
      </c>
      <c r="D1456" s="1" t="s">
        <v>159</v>
      </c>
      <c r="E1456" s="166">
        <v>46387</v>
      </c>
      <c r="F1456" s="166"/>
      <c r="G1456" t="s">
        <v>1076</v>
      </c>
      <c r="H1456" t="s">
        <v>1076</v>
      </c>
      <c r="I1456" t="str">
        <f t="shared" si="110"/>
        <v>2026: Пермский городской округ, город Пермь: г. Пермь, ул. Оршанская, д. 13</v>
      </c>
      <c r="J1456" t="str">
        <f t="shared" si="111"/>
        <v>г. Пермь, ул. Оршанская, д. 13: 2026: ВОД</v>
      </c>
      <c r="K1456" s="167" t="s">
        <v>1052</v>
      </c>
      <c r="L1456" s="166" t="s">
        <v>2561</v>
      </c>
      <c r="M1456" t="str">
        <f t="shared" si="112"/>
        <v>г. Пермь, ул. Оршанская, д. 13: ВОД</v>
      </c>
      <c r="N1456" s="166" t="e">
        <f>VLOOKUP(M1456,#REF!,2,0)</f>
        <v>#REF!</v>
      </c>
      <c r="O1456" t="e">
        <f t="shared" si="108"/>
        <v>#REF!</v>
      </c>
    </row>
    <row r="1457" spans="1:15" x14ac:dyDescent="0.25">
      <c r="A1457" s="2">
        <f t="shared" si="109"/>
        <v>1456</v>
      </c>
      <c r="B1457" s="81" t="s">
        <v>1852</v>
      </c>
      <c r="C1457" t="s">
        <v>654</v>
      </c>
      <c r="D1457" s="1" t="s">
        <v>248</v>
      </c>
      <c r="E1457" s="166">
        <v>46387</v>
      </c>
      <c r="F1457" s="166"/>
      <c r="G1457" t="s">
        <v>1076</v>
      </c>
      <c r="H1457" t="s">
        <v>1076</v>
      </c>
      <c r="I1457" t="str">
        <f t="shared" si="110"/>
        <v>2026: Пермский городской округ, город Пермь: г. Пермь, ул. Оршанская, д. 13</v>
      </c>
      <c r="J1457" t="str">
        <f t="shared" si="111"/>
        <v>г. Пермь, ул. Оршанская, д. 13: 2026: РК</v>
      </c>
      <c r="K1457" s="167" t="s">
        <v>1052</v>
      </c>
      <c r="L1457" s="166" t="s">
        <v>2561</v>
      </c>
      <c r="M1457" t="str">
        <f t="shared" si="112"/>
        <v>г. Пермь, ул. Оршанская, д. 13: РК</v>
      </c>
      <c r="N1457" s="166" t="e">
        <f>VLOOKUP(M1457,#REF!,2,0)</f>
        <v>#REF!</v>
      </c>
      <c r="O1457" t="e">
        <f t="shared" si="108"/>
        <v>#REF!</v>
      </c>
    </row>
    <row r="1458" spans="1:15" x14ac:dyDescent="0.25">
      <c r="A1458" s="2">
        <f t="shared" si="109"/>
        <v>1457</v>
      </c>
      <c r="B1458" s="81" t="s">
        <v>1852</v>
      </c>
      <c r="C1458" t="s">
        <v>654</v>
      </c>
      <c r="D1458" s="1" t="s">
        <v>280</v>
      </c>
      <c r="E1458" s="166">
        <v>46387</v>
      </c>
      <c r="F1458" s="166"/>
      <c r="G1458" t="s">
        <v>1076</v>
      </c>
      <c r="H1458" t="s">
        <v>1076</v>
      </c>
      <c r="I1458" t="str">
        <f t="shared" si="110"/>
        <v>2026: Пермский городской округ, город Пермь: г. Пермь, ул. Оршанская, д. 13</v>
      </c>
      <c r="J1458" t="str">
        <f t="shared" si="111"/>
        <v>г. Пермь, ул. Оршанская, д. 13: 2026: Рфа</v>
      </c>
      <c r="K1458" s="167" t="s">
        <v>1052</v>
      </c>
      <c r="L1458" s="166" t="s">
        <v>2561</v>
      </c>
      <c r="M1458" t="str">
        <f t="shared" si="112"/>
        <v>г. Пермь, ул. Оршанская, д. 13: Рфа</v>
      </c>
      <c r="N1458" s="166" t="e">
        <f>VLOOKUP(M1458,#REF!,2,0)</f>
        <v>#REF!</v>
      </c>
      <c r="O1458" t="e">
        <f t="shared" si="108"/>
        <v>#REF!</v>
      </c>
    </row>
    <row r="1459" spans="1:15" x14ac:dyDescent="0.25">
      <c r="A1459" s="2">
        <f t="shared" si="109"/>
        <v>1458</v>
      </c>
      <c r="B1459" s="81" t="s">
        <v>1852</v>
      </c>
      <c r="C1459" t="s">
        <v>292</v>
      </c>
      <c r="D1459" s="1" t="s">
        <v>296</v>
      </c>
      <c r="E1459" s="166">
        <v>46387</v>
      </c>
      <c r="F1459" s="166"/>
      <c r="G1459" t="s">
        <v>1076</v>
      </c>
      <c r="H1459" t="s">
        <v>1076</v>
      </c>
      <c r="I1459" t="str">
        <f t="shared" si="110"/>
        <v>2026: Пермский городской округ, город Пермь: г. Пермь, ул. Охотников, д. 26</v>
      </c>
      <c r="J1459" t="str">
        <f t="shared" si="111"/>
        <v>г. Пермь, ул. Охотников, д. 26: 2026: РФ</v>
      </c>
      <c r="K1459" s="167" t="s">
        <v>1051</v>
      </c>
      <c r="L1459" s="166" t="s">
        <v>2561</v>
      </c>
      <c r="M1459" t="str">
        <f t="shared" si="112"/>
        <v>г. Пермь, ул. Охотников, д. 26: РФ</v>
      </c>
      <c r="N1459" s="166" t="e">
        <f>VLOOKUP(M1459,#REF!,2,0)</f>
        <v>#REF!</v>
      </c>
      <c r="O1459" t="e">
        <f t="shared" si="108"/>
        <v>#REF!</v>
      </c>
    </row>
    <row r="1460" spans="1:15" x14ac:dyDescent="0.25">
      <c r="A1460" s="2">
        <f t="shared" si="109"/>
        <v>1459</v>
      </c>
      <c r="B1460" s="81" t="s">
        <v>1852</v>
      </c>
      <c r="C1460" t="s">
        <v>614</v>
      </c>
      <c r="D1460" s="1" t="s">
        <v>63</v>
      </c>
      <c r="E1460" s="166">
        <v>46387</v>
      </c>
      <c r="F1460" s="166"/>
      <c r="G1460" t="s">
        <v>1076</v>
      </c>
      <c r="H1460" t="s">
        <v>1076</v>
      </c>
      <c r="I1460" t="str">
        <f t="shared" si="110"/>
        <v>2026: Пермский городской округ, город Пермь: г. Пермь, ул. Петропавловская, д. 78</v>
      </c>
      <c r="J1460" t="str">
        <f t="shared" si="111"/>
        <v>г. Пермь, ул. Петропавловская, д. 78: 2026: ЭЛ</v>
      </c>
      <c r="K1460" s="167" t="s">
        <v>1051</v>
      </c>
      <c r="L1460" s="166" t="s">
        <v>2561</v>
      </c>
      <c r="M1460" t="str">
        <f t="shared" si="112"/>
        <v>г. Пермь, ул. Петропавловская, д. 78: ЭЛ</v>
      </c>
      <c r="N1460" s="166" t="e">
        <f>VLOOKUP(M1460,#REF!,2,0)</f>
        <v>#REF!</v>
      </c>
      <c r="O1460" t="e">
        <f t="shared" si="108"/>
        <v>#REF!</v>
      </c>
    </row>
    <row r="1461" spans="1:15" x14ac:dyDescent="0.25">
      <c r="A1461" s="2">
        <f t="shared" si="109"/>
        <v>1460</v>
      </c>
      <c r="B1461" s="81" t="s">
        <v>1852</v>
      </c>
      <c r="C1461" t="s">
        <v>614</v>
      </c>
      <c r="D1461" s="1" t="s">
        <v>117</v>
      </c>
      <c r="E1461" s="166">
        <v>46387</v>
      </c>
      <c r="F1461" s="166"/>
      <c r="G1461" t="s">
        <v>1076</v>
      </c>
      <c r="H1461" t="s">
        <v>1076</v>
      </c>
      <c r="I1461" t="str">
        <f t="shared" si="110"/>
        <v>2026: Пермский городской округ, город Пермь: г. Пермь, ул. Петропавловская, д. 78</v>
      </c>
      <c r="J1461" t="str">
        <f t="shared" si="111"/>
        <v>г. Пермь, ул. Петропавловская, д. 78: 2026: ТЕП</v>
      </c>
      <c r="K1461" s="167" t="s">
        <v>1051</v>
      </c>
      <c r="L1461" s="166" t="s">
        <v>2561</v>
      </c>
      <c r="M1461" t="str">
        <f t="shared" si="112"/>
        <v>г. Пермь, ул. Петропавловская, д. 78: ТЕП</v>
      </c>
      <c r="N1461" s="166" t="e">
        <f>VLOOKUP(M1461,#REF!,2,0)</f>
        <v>#REF!</v>
      </c>
      <c r="O1461" t="e">
        <f t="shared" si="108"/>
        <v>#REF!</v>
      </c>
    </row>
    <row r="1462" spans="1:15" x14ac:dyDescent="0.25">
      <c r="A1462" s="2">
        <f t="shared" si="109"/>
        <v>1461</v>
      </c>
      <c r="B1462" s="81" t="s">
        <v>1852</v>
      </c>
      <c r="C1462" t="s">
        <v>804</v>
      </c>
      <c r="D1462" s="1" t="s">
        <v>296</v>
      </c>
      <c r="E1462" s="166">
        <v>46387</v>
      </c>
      <c r="F1462" s="166"/>
      <c r="G1462" t="s">
        <v>1076</v>
      </c>
      <c r="H1462" t="s">
        <v>1076</v>
      </c>
      <c r="I1462" t="str">
        <f t="shared" si="110"/>
        <v>2026: Пермский городской округ, город Пермь: г. Пермь, ул. Петропавловская, д. 79</v>
      </c>
      <c r="J1462" t="str">
        <f t="shared" si="111"/>
        <v>г. Пермь, ул. Петропавловская, д. 79: 2026: РФ</v>
      </c>
      <c r="K1462" s="167" t="s">
        <v>1051</v>
      </c>
      <c r="L1462" s="166" t="s">
        <v>2561</v>
      </c>
      <c r="M1462" t="str">
        <f t="shared" si="112"/>
        <v>г. Пермь, ул. Петропавловская, д. 79: РФ</v>
      </c>
      <c r="N1462" s="166" t="e">
        <f>VLOOKUP(M1462,#REF!,2,0)</f>
        <v>#REF!</v>
      </c>
      <c r="O1462" t="e">
        <f t="shared" si="108"/>
        <v>#REF!</v>
      </c>
    </row>
    <row r="1463" spans="1:15" x14ac:dyDescent="0.25">
      <c r="A1463" s="2">
        <f t="shared" si="109"/>
        <v>1462</v>
      </c>
      <c r="B1463" s="81" t="s">
        <v>1852</v>
      </c>
      <c r="C1463" t="s">
        <v>238</v>
      </c>
      <c r="D1463" s="1" t="s">
        <v>248</v>
      </c>
      <c r="E1463" s="166">
        <v>46387</v>
      </c>
      <c r="F1463" s="166"/>
      <c r="G1463" t="s">
        <v>1076</v>
      </c>
      <c r="H1463" t="s">
        <v>1076</v>
      </c>
      <c r="I1463" t="str">
        <f t="shared" si="110"/>
        <v>2026: Пермский городской округ, город Пермь: г. Пермь, ул. Плеханова, д. 33</v>
      </c>
      <c r="J1463" t="str">
        <f t="shared" si="111"/>
        <v>г. Пермь, ул. Плеханова, д. 33: 2026: РК</v>
      </c>
      <c r="K1463" s="167" t="s">
        <v>1051</v>
      </c>
      <c r="L1463" s="166" t="s">
        <v>2561</v>
      </c>
      <c r="M1463" t="str">
        <f t="shared" si="112"/>
        <v>г. Пермь, ул. Плеханова, д. 33: РК</v>
      </c>
      <c r="N1463" s="166" t="e">
        <f>VLOOKUP(M1463,#REF!,2,0)</f>
        <v>#REF!</v>
      </c>
      <c r="O1463" t="e">
        <f t="shared" si="108"/>
        <v>#REF!</v>
      </c>
    </row>
    <row r="1464" spans="1:15" x14ac:dyDescent="0.25">
      <c r="A1464" s="2">
        <f t="shared" si="109"/>
        <v>1463</v>
      </c>
      <c r="B1464" s="81" t="s">
        <v>1852</v>
      </c>
      <c r="C1464" t="s">
        <v>47</v>
      </c>
      <c r="D1464" s="1" t="s">
        <v>63</v>
      </c>
      <c r="E1464" s="166">
        <v>46387</v>
      </c>
      <c r="F1464" s="166"/>
      <c r="G1464" t="s">
        <v>1076</v>
      </c>
      <c r="H1464" t="s">
        <v>1076</v>
      </c>
      <c r="I1464" t="str">
        <f t="shared" si="110"/>
        <v>2026: Пермский городской округ, город Пермь: г. Пермь, ул. Пономарева, д. 4</v>
      </c>
      <c r="J1464" t="str">
        <f t="shared" si="111"/>
        <v>г. Пермь, ул. Пономарева, д. 4: 2026: ЭЛ</v>
      </c>
      <c r="K1464" s="167" t="s">
        <v>1051</v>
      </c>
      <c r="L1464" s="166" t="s">
        <v>2561</v>
      </c>
      <c r="M1464" t="str">
        <f t="shared" si="112"/>
        <v>г. Пермь, ул. Пономарева, д. 4: ЭЛ</v>
      </c>
      <c r="N1464" s="166" t="e">
        <f>VLOOKUP(M1464,#REF!,2,0)</f>
        <v>#REF!</v>
      </c>
      <c r="O1464" t="e">
        <f t="shared" si="108"/>
        <v>#REF!</v>
      </c>
    </row>
    <row r="1465" spans="1:15" x14ac:dyDescent="0.25">
      <c r="A1465" s="2">
        <f t="shared" si="109"/>
        <v>1464</v>
      </c>
      <c r="B1465" s="81" t="s">
        <v>1852</v>
      </c>
      <c r="C1465" t="s">
        <v>655</v>
      </c>
      <c r="D1465" s="1" t="s">
        <v>117</v>
      </c>
      <c r="E1465" s="166">
        <v>46387</v>
      </c>
      <c r="F1465" s="166"/>
      <c r="G1465" t="s">
        <v>1076</v>
      </c>
      <c r="H1465" t="s">
        <v>1076</v>
      </c>
      <c r="I1465" t="str">
        <f t="shared" si="110"/>
        <v>2026: Пермский городской округ, город Пермь: г. Пермь, ул. Пушкарская, д. 130</v>
      </c>
      <c r="J1465" t="str">
        <f t="shared" si="111"/>
        <v>г. Пермь, ул. Пушкарская, д. 130: 2026: ТЕП</v>
      </c>
      <c r="K1465" s="167" t="s">
        <v>1051</v>
      </c>
      <c r="L1465" s="166" t="s">
        <v>2561</v>
      </c>
      <c r="M1465" t="str">
        <f t="shared" si="112"/>
        <v>г. Пермь, ул. Пушкарская, д. 130: ТЕП</v>
      </c>
      <c r="N1465" s="166" t="e">
        <f>VLOOKUP(M1465,#REF!,2,0)</f>
        <v>#REF!</v>
      </c>
      <c r="O1465" t="e">
        <f t="shared" si="108"/>
        <v>#REF!</v>
      </c>
    </row>
    <row r="1466" spans="1:15" x14ac:dyDescent="0.25">
      <c r="A1466" s="2">
        <f t="shared" si="109"/>
        <v>1465</v>
      </c>
      <c r="B1466" s="81" t="s">
        <v>1852</v>
      </c>
      <c r="C1466" t="s">
        <v>655</v>
      </c>
      <c r="D1466" s="1" t="s">
        <v>144</v>
      </c>
      <c r="E1466" s="166">
        <v>46387</v>
      </c>
      <c r="F1466" s="166"/>
      <c r="G1466" t="s">
        <v>1076</v>
      </c>
      <c r="H1466" t="s">
        <v>1076</v>
      </c>
      <c r="I1466" t="str">
        <f t="shared" si="110"/>
        <v>2026: Пермский городской округ, город Пермь: г. Пермь, ул. Пушкарская, д. 130</v>
      </c>
      <c r="J1466" t="str">
        <f t="shared" si="111"/>
        <v>г. Пермь, ул. Пушкарская, д. 130: 2026: ХВС</v>
      </c>
      <c r="K1466" s="167" t="s">
        <v>1051</v>
      </c>
      <c r="L1466" s="166" t="s">
        <v>2561</v>
      </c>
      <c r="M1466" t="str">
        <f t="shared" si="112"/>
        <v>г. Пермь, ул. Пушкарская, д. 130: ХВС</v>
      </c>
      <c r="N1466" s="166" t="e">
        <f>VLOOKUP(M1466,#REF!,2,0)</f>
        <v>#REF!</v>
      </c>
      <c r="O1466" t="e">
        <f t="shared" ref="O1466:O1529" si="113">E1466=N1466</f>
        <v>#REF!</v>
      </c>
    </row>
    <row r="1467" spans="1:15" x14ac:dyDescent="0.25">
      <c r="A1467" s="2">
        <f t="shared" si="109"/>
        <v>1466</v>
      </c>
      <c r="B1467" s="81" t="s">
        <v>1852</v>
      </c>
      <c r="C1467" t="s">
        <v>655</v>
      </c>
      <c r="D1467" s="1" t="s">
        <v>149</v>
      </c>
      <c r="E1467" s="166">
        <v>46387</v>
      </c>
      <c r="F1467" s="166"/>
      <c r="G1467" t="s">
        <v>1076</v>
      </c>
      <c r="H1467" t="s">
        <v>1076</v>
      </c>
      <c r="I1467" t="str">
        <f t="shared" si="110"/>
        <v>2026: Пермский городской округ, город Пермь: г. Пермь, ул. Пушкарская, д. 130</v>
      </c>
      <c r="J1467" t="str">
        <f t="shared" si="111"/>
        <v>г. Пермь, ул. Пушкарская, д. 130: 2026: ГВС</v>
      </c>
      <c r="K1467" s="167" t="s">
        <v>1051</v>
      </c>
      <c r="L1467" s="166" t="s">
        <v>2561</v>
      </c>
      <c r="M1467" t="str">
        <f t="shared" si="112"/>
        <v>г. Пермь, ул. Пушкарская, д. 130: ГВС</v>
      </c>
      <c r="N1467" s="166" t="e">
        <f>VLOOKUP(M1467,#REF!,2,0)</f>
        <v>#REF!</v>
      </c>
      <c r="O1467" t="e">
        <f t="shared" si="113"/>
        <v>#REF!</v>
      </c>
    </row>
    <row r="1468" spans="1:15" x14ac:dyDescent="0.25">
      <c r="A1468" s="2">
        <f t="shared" si="109"/>
        <v>1467</v>
      </c>
      <c r="B1468" s="81" t="s">
        <v>1852</v>
      </c>
      <c r="C1468" t="s">
        <v>655</v>
      </c>
      <c r="D1468" s="1" t="s">
        <v>159</v>
      </c>
      <c r="E1468" s="166">
        <v>46387</v>
      </c>
      <c r="F1468" s="166"/>
      <c r="G1468" t="s">
        <v>1076</v>
      </c>
      <c r="H1468" t="s">
        <v>1076</v>
      </c>
      <c r="I1468" t="str">
        <f t="shared" si="110"/>
        <v>2026: Пермский городской округ, город Пермь: г. Пермь, ул. Пушкарская, д. 130</v>
      </c>
      <c r="J1468" t="str">
        <f t="shared" si="111"/>
        <v>г. Пермь, ул. Пушкарская, д. 130: 2026: ВОД</v>
      </c>
      <c r="K1468" s="167" t="s">
        <v>1051</v>
      </c>
      <c r="L1468" s="166" t="s">
        <v>2561</v>
      </c>
      <c r="M1468" t="str">
        <f t="shared" si="112"/>
        <v>г. Пермь, ул. Пушкарская, д. 130: ВОД</v>
      </c>
      <c r="N1468" s="166" t="e">
        <f>VLOOKUP(M1468,#REF!,2,0)</f>
        <v>#REF!</v>
      </c>
      <c r="O1468" t="e">
        <f t="shared" si="113"/>
        <v>#REF!</v>
      </c>
    </row>
    <row r="1469" spans="1:15" x14ac:dyDescent="0.25">
      <c r="A1469" s="2">
        <f t="shared" si="109"/>
        <v>1468</v>
      </c>
      <c r="B1469" s="81" t="s">
        <v>1852</v>
      </c>
      <c r="C1469" t="s">
        <v>655</v>
      </c>
      <c r="D1469" s="1" t="s">
        <v>280</v>
      </c>
      <c r="E1469" s="166">
        <v>46387</v>
      </c>
      <c r="F1469" s="166"/>
      <c r="G1469" t="s">
        <v>1076</v>
      </c>
      <c r="H1469" t="s">
        <v>1076</v>
      </c>
      <c r="I1469" t="str">
        <f t="shared" si="110"/>
        <v>2026: Пермский городской округ, город Пермь: г. Пермь, ул. Пушкарская, д. 130</v>
      </c>
      <c r="J1469" t="str">
        <f t="shared" si="111"/>
        <v>г. Пермь, ул. Пушкарская, д. 130: 2026: Рфа</v>
      </c>
      <c r="K1469" s="167" t="s">
        <v>1051</v>
      </c>
      <c r="L1469" s="166" t="s">
        <v>2561</v>
      </c>
      <c r="M1469" t="str">
        <f t="shared" si="112"/>
        <v>г. Пермь, ул. Пушкарская, д. 130: Рфа</v>
      </c>
      <c r="N1469" s="166" t="e">
        <f>VLOOKUP(M1469,#REF!,2,0)</f>
        <v>#REF!</v>
      </c>
      <c r="O1469" t="e">
        <f t="shared" si="113"/>
        <v>#REF!</v>
      </c>
    </row>
    <row r="1470" spans="1:15" x14ac:dyDescent="0.25">
      <c r="A1470" s="2">
        <f t="shared" si="109"/>
        <v>1469</v>
      </c>
      <c r="B1470" s="81" t="s">
        <v>1852</v>
      </c>
      <c r="C1470" t="s">
        <v>98</v>
      </c>
      <c r="D1470" s="1" t="s">
        <v>117</v>
      </c>
      <c r="E1470" s="166">
        <v>46387</v>
      </c>
      <c r="F1470" s="166"/>
      <c r="G1470" t="s">
        <v>1076</v>
      </c>
      <c r="H1470" t="s">
        <v>1076</v>
      </c>
      <c r="I1470" t="str">
        <f t="shared" si="110"/>
        <v>2026: Пермский городской округ, город Пермь: г. Пермь, ул. Пушкина, д. 29</v>
      </c>
      <c r="J1470" t="str">
        <f t="shared" si="111"/>
        <v>г. Пермь, ул. Пушкина, д. 29: 2026: ТЕП</v>
      </c>
      <c r="K1470" s="167" t="s">
        <v>1051</v>
      </c>
      <c r="L1470" s="166" t="s">
        <v>2561</v>
      </c>
      <c r="M1470" t="str">
        <f t="shared" si="112"/>
        <v>г. Пермь, ул. Пушкина, д. 29: ТЕП</v>
      </c>
      <c r="N1470" s="166" t="e">
        <f>VLOOKUP(M1470,#REF!,2,0)</f>
        <v>#REF!</v>
      </c>
      <c r="O1470" t="e">
        <f t="shared" si="113"/>
        <v>#REF!</v>
      </c>
    </row>
    <row r="1471" spans="1:15" x14ac:dyDescent="0.25">
      <c r="A1471" s="2">
        <f t="shared" si="109"/>
        <v>1470</v>
      </c>
      <c r="B1471" s="81" t="s">
        <v>1852</v>
      </c>
      <c r="C1471" t="s">
        <v>692</v>
      </c>
      <c r="D1471" s="1" t="s">
        <v>144</v>
      </c>
      <c r="E1471" s="166">
        <v>46387</v>
      </c>
      <c r="F1471" s="166"/>
      <c r="G1471" t="s">
        <v>1076</v>
      </c>
      <c r="H1471" t="s">
        <v>1076</v>
      </c>
      <c r="I1471" t="str">
        <f t="shared" si="110"/>
        <v>2026: Пермский городской округ, город Пермь: г. Пермь, ул. Розалии Землячки, д. 12</v>
      </c>
      <c r="J1471" t="str">
        <f t="shared" si="111"/>
        <v>г. Пермь, ул. Розалии Землячки, д. 12: 2026: ХВС</v>
      </c>
      <c r="K1471" s="167" t="s">
        <v>1051</v>
      </c>
      <c r="L1471" s="166" t="s">
        <v>2561</v>
      </c>
      <c r="M1471" t="str">
        <f t="shared" si="112"/>
        <v>г. Пермь, ул. Розалии Землячки, д. 12: ХВС</v>
      </c>
      <c r="N1471" s="166" t="e">
        <f>VLOOKUP(M1471,#REF!,2,0)</f>
        <v>#REF!</v>
      </c>
      <c r="O1471" t="e">
        <f t="shared" si="113"/>
        <v>#REF!</v>
      </c>
    </row>
    <row r="1472" spans="1:15" x14ac:dyDescent="0.25">
      <c r="A1472" s="2">
        <f t="shared" si="109"/>
        <v>1471</v>
      </c>
      <c r="B1472" s="81" t="s">
        <v>1852</v>
      </c>
      <c r="C1472" t="s">
        <v>692</v>
      </c>
      <c r="D1472" s="1" t="s">
        <v>149</v>
      </c>
      <c r="E1472" s="166">
        <v>46387</v>
      </c>
      <c r="F1472" s="166"/>
      <c r="G1472" t="s">
        <v>1076</v>
      </c>
      <c r="H1472" t="s">
        <v>1076</v>
      </c>
      <c r="I1472" t="str">
        <f t="shared" si="110"/>
        <v>2026: Пермский городской округ, город Пермь: г. Пермь, ул. Розалии Землячки, д. 12</v>
      </c>
      <c r="J1472" t="str">
        <f t="shared" si="111"/>
        <v>г. Пермь, ул. Розалии Землячки, д. 12: 2026: ГВС</v>
      </c>
      <c r="K1472" s="167" t="s">
        <v>1051</v>
      </c>
      <c r="L1472" s="166" t="s">
        <v>2561</v>
      </c>
      <c r="M1472" t="str">
        <f t="shared" si="112"/>
        <v>г. Пермь, ул. Розалии Землячки, д. 12: ГВС</v>
      </c>
      <c r="N1472" s="166" t="e">
        <f>VLOOKUP(M1472,#REF!,2,0)</f>
        <v>#REF!</v>
      </c>
      <c r="O1472" t="e">
        <f t="shared" si="113"/>
        <v>#REF!</v>
      </c>
    </row>
    <row r="1473" spans="1:15" x14ac:dyDescent="0.25">
      <c r="A1473" s="2">
        <f t="shared" si="109"/>
        <v>1472</v>
      </c>
      <c r="B1473" s="81" t="s">
        <v>1852</v>
      </c>
      <c r="C1473" t="s">
        <v>692</v>
      </c>
      <c r="D1473" s="1" t="s">
        <v>159</v>
      </c>
      <c r="E1473" s="166">
        <v>46387</v>
      </c>
      <c r="F1473" s="166"/>
      <c r="G1473" t="s">
        <v>1076</v>
      </c>
      <c r="H1473" t="s">
        <v>1076</v>
      </c>
      <c r="I1473" t="str">
        <f t="shared" si="110"/>
        <v>2026: Пермский городской округ, город Пермь: г. Пермь, ул. Розалии Землячки, д. 12</v>
      </c>
      <c r="J1473" t="str">
        <f t="shared" si="111"/>
        <v>г. Пермь, ул. Розалии Землячки, д. 12: 2026: ВОД</v>
      </c>
      <c r="K1473" s="167" t="s">
        <v>1051</v>
      </c>
      <c r="L1473" s="166" t="s">
        <v>2561</v>
      </c>
      <c r="M1473" t="str">
        <f t="shared" si="112"/>
        <v>г. Пермь, ул. Розалии Землячки, д. 12: ВОД</v>
      </c>
      <c r="N1473" s="166" t="e">
        <f>VLOOKUP(M1473,#REF!,2,0)</f>
        <v>#REF!</v>
      </c>
      <c r="O1473" t="e">
        <f t="shared" si="113"/>
        <v>#REF!</v>
      </c>
    </row>
    <row r="1474" spans="1:15" x14ac:dyDescent="0.25">
      <c r="A1474" s="2">
        <f t="shared" ref="A1474:A1537" si="114">ROW()-1</f>
        <v>1473</v>
      </c>
      <c r="B1474" s="81" t="s">
        <v>1852</v>
      </c>
      <c r="C1474" t="s">
        <v>692</v>
      </c>
      <c r="D1474" s="1" t="s">
        <v>248</v>
      </c>
      <c r="E1474" s="166">
        <v>46387</v>
      </c>
      <c r="F1474" s="166"/>
      <c r="G1474" t="s">
        <v>1076</v>
      </c>
      <c r="H1474" t="s">
        <v>1076</v>
      </c>
      <c r="I1474" t="str">
        <f t="shared" ref="I1474:I1537" si="115">IF(ISBLANK(E1474),"",CONCATENATE(YEAR(E1474),": ",B1474,": ",C1474,))</f>
        <v>2026: Пермский городской округ, город Пермь: г. Пермь, ул. Розалии Землячки, д. 12</v>
      </c>
      <c r="J1474" t="str">
        <f t="shared" ref="J1474:J1537" si="116">IF(ISBLANK(E1474),"",CONCATENATE(C1474,": ",YEAR(E1474),": ",D1474))</f>
        <v>г. Пермь, ул. Розалии Землячки, д. 12: 2026: РК</v>
      </c>
      <c r="K1474" s="167" t="s">
        <v>1051</v>
      </c>
      <c r="L1474" s="166" t="s">
        <v>2561</v>
      </c>
      <c r="M1474" t="str">
        <f t="shared" ref="M1474:M1537" si="117">IF(ISBLANK(D1474),"",CONCATENATE(C1474,": ",D1474))</f>
        <v>г. Пермь, ул. Розалии Землячки, д. 12: РК</v>
      </c>
      <c r="N1474" s="166" t="e">
        <f>VLOOKUP(M1474,#REF!,2,0)</f>
        <v>#REF!</v>
      </c>
      <c r="O1474" t="e">
        <f t="shared" si="113"/>
        <v>#REF!</v>
      </c>
    </row>
    <row r="1475" spans="1:15" x14ac:dyDescent="0.25">
      <c r="A1475" s="2">
        <f t="shared" si="114"/>
        <v>1474</v>
      </c>
      <c r="B1475" s="81" t="s">
        <v>1852</v>
      </c>
      <c r="C1475" t="s">
        <v>99</v>
      </c>
      <c r="D1475" s="1" t="s">
        <v>117</v>
      </c>
      <c r="E1475" s="166">
        <v>46387</v>
      </c>
      <c r="F1475" s="166"/>
      <c r="G1475" t="s">
        <v>1076</v>
      </c>
      <c r="H1475" t="s">
        <v>1076</v>
      </c>
      <c r="I1475" t="str">
        <f t="shared" si="115"/>
        <v>2026: Пермский городской округ, город Пермь: г. Пермь, ул. Розалии Землячки, д. 8</v>
      </c>
      <c r="J1475" t="str">
        <f t="shared" si="116"/>
        <v>г. Пермь, ул. Розалии Землячки, д. 8: 2026: ТЕП</v>
      </c>
      <c r="K1475" s="167" t="s">
        <v>1051</v>
      </c>
      <c r="L1475" s="166" t="s">
        <v>2561</v>
      </c>
      <c r="M1475" t="str">
        <f t="shared" si="117"/>
        <v>г. Пермь, ул. Розалии Землячки, д. 8: ТЕП</v>
      </c>
      <c r="N1475" s="166" t="e">
        <f>VLOOKUP(M1475,#REF!,2,0)</f>
        <v>#REF!</v>
      </c>
      <c r="O1475" t="e">
        <f t="shared" si="113"/>
        <v>#REF!</v>
      </c>
    </row>
    <row r="1476" spans="1:15" x14ac:dyDescent="0.25">
      <c r="A1476" s="2">
        <f t="shared" si="114"/>
        <v>1475</v>
      </c>
      <c r="B1476" s="81" t="s">
        <v>1852</v>
      </c>
      <c r="C1476" t="s">
        <v>99</v>
      </c>
      <c r="D1476" s="1" t="s">
        <v>296</v>
      </c>
      <c r="E1476" s="166">
        <v>46387</v>
      </c>
      <c r="F1476" s="166"/>
      <c r="G1476" t="s">
        <v>1076</v>
      </c>
      <c r="H1476" t="s">
        <v>1076</v>
      </c>
      <c r="I1476" t="str">
        <f t="shared" si="115"/>
        <v>2026: Пермский городской округ, город Пермь: г. Пермь, ул. Розалии Землячки, д. 8</v>
      </c>
      <c r="J1476" t="str">
        <f t="shared" si="116"/>
        <v>г. Пермь, ул. Розалии Землячки, д. 8: 2026: РФ</v>
      </c>
      <c r="K1476" s="167" t="s">
        <v>1051</v>
      </c>
      <c r="L1476" s="166" t="s">
        <v>2561</v>
      </c>
      <c r="M1476" t="str">
        <f t="shared" si="117"/>
        <v>г. Пермь, ул. Розалии Землячки, д. 8: РФ</v>
      </c>
      <c r="N1476" s="166" t="e">
        <f>VLOOKUP(M1476,#REF!,2,0)</f>
        <v>#REF!</v>
      </c>
      <c r="O1476" t="e">
        <f t="shared" si="113"/>
        <v>#REF!</v>
      </c>
    </row>
    <row r="1477" spans="1:15" x14ac:dyDescent="0.25">
      <c r="A1477" s="2">
        <f t="shared" si="114"/>
        <v>1476</v>
      </c>
      <c r="B1477" s="81" t="s">
        <v>1852</v>
      </c>
      <c r="C1477" t="s">
        <v>800</v>
      </c>
      <c r="D1477" s="1" t="s">
        <v>283</v>
      </c>
      <c r="E1477" s="166">
        <v>46387</v>
      </c>
      <c r="F1477" s="166"/>
      <c r="G1477" t="s">
        <v>1076</v>
      </c>
      <c r="H1477" t="s">
        <v>1076</v>
      </c>
      <c r="I1477" t="str">
        <f t="shared" si="115"/>
        <v>2026: Пермский городской округ, город Пермь: г. Пермь, ул. Сергея Есенина, д. 11</v>
      </c>
      <c r="J1477" t="str">
        <f t="shared" si="116"/>
        <v>г. Пермь, ул. Сергея Есенина, д. 11: 2026: УФ</v>
      </c>
      <c r="K1477" s="167" t="s">
        <v>1051</v>
      </c>
      <c r="L1477" s="166" t="s">
        <v>2561</v>
      </c>
      <c r="M1477" t="str">
        <f t="shared" si="117"/>
        <v>г. Пермь, ул. Сергея Есенина, д. 11: УФ</v>
      </c>
      <c r="N1477" s="166" t="e">
        <f>VLOOKUP(M1477,#REF!,2,0)</f>
        <v>#REF!</v>
      </c>
      <c r="O1477" t="e">
        <f t="shared" si="113"/>
        <v>#REF!</v>
      </c>
    </row>
    <row r="1478" spans="1:15" x14ac:dyDescent="0.25">
      <c r="A1478" s="2">
        <f t="shared" si="114"/>
        <v>1477</v>
      </c>
      <c r="B1478" s="81" t="s">
        <v>1852</v>
      </c>
      <c r="C1478" t="s">
        <v>800</v>
      </c>
      <c r="D1478" s="1" t="s">
        <v>63</v>
      </c>
      <c r="E1478" s="166">
        <v>46387</v>
      </c>
      <c r="F1478" s="166">
        <v>46387</v>
      </c>
      <c r="G1478" t="s">
        <v>1076</v>
      </c>
      <c r="H1478" t="s">
        <v>1076</v>
      </c>
      <c r="I1478" t="str">
        <f t="shared" si="115"/>
        <v>2026: Пермский городской округ, город Пермь: г. Пермь, ул. Сергея Есенина, д. 11</v>
      </c>
      <c r="J1478" t="str">
        <f t="shared" si="116"/>
        <v>г. Пермь, ул. Сергея Есенина, д. 11: 2026: ЭЛ</v>
      </c>
      <c r="K1478" s="167" t="s">
        <v>1051</v>
      </c>
      <c r="L1478" s="166" t="s">
        <v>2561</v>
      </c>
      <c r="M1478" t="str">
        <f t="shared" si="117"/>
        <v>г. Пермь, ул. Сергея Есенина, д. 11: ЭЛ</v>
      </c>
      <c r="N1478" s="166" t="e">
        <f>VLOOKUP(M1478,#REF!,2,0)</f>
        <v>#REF!</v>
      </c>
      <c r="O1478" t="e">
        <f t="shared" si="113"/>
        <v>#REF!</v>
      </c>
    </row>
    <row r="1479" spans="1:15" x14ac:dyDescent="0.25">
      <c r="A1479" s="2">
        <f t="shared" si="114"/>
        <v>1478</v>
      </c>
      <c r="B1479" s="81" t="s">
        <v>1852</v>
      </c>
      <c r="C1479" t="s">
        <v>656</v>
      </c>
      <c r="D1479" s="1" t="s">
        <v>117</v>
      </c>
      <c r="E1479" s="166">
        <v>46387</v>
      </c>
      <c r="F1479" s="166"/>
      <c r="G1479" t="s">
        <v>1076</v>
      </c>
      <c r="H1479" t="s">
        <v>1076</v>
      </c>
      <c r="I1479" t="str">
        <f t="shared" si="115"/>
        <v>2026: Пермский городской округ, город Пермь: г. Пермь, ул. Сибирская, д. 4А</v>
      </c>
      <c r="J1479" t="str">
        <f t="shared" si="116"/>
        <v>г. Пермь, ул. Сибирская, д. 4А: 2026: ТЕП</v>
      </c>
      <c r="K1479" s="167" t="s">
        <v>1051</v>
      </c>
      <c r="L1479" s="166" t="s">
        <v>2561</v>
      </c>
      <c r="M1479" t="str">
        <f t="shared" si="117"/>
        <v>г. Пермь, ул. Сибирская, д. 4А: ТЕП</v>
      </c>
      <c r="N1479" s="166" t="e">
        <f>VLOOKUP(M1479,#REF!,2,0)</f>
        <v>#REF!</v>
      </c>
      <c r="O1479" t="e">
        <f t="shared" si="113"/>
        <v>#REF!</v>
      </c>
    </row>
    <row r="1480" spans="1:15" x14ac:dyDescent="0.25">
      <c r="A1480" s="2">
        <f t="shared" si="114"/>
        <v>1479</v>
      </c>
      <c r="B1480" s="81" t="s">
        <v>1852</v>
      </c>
      <c r="C1480" t="s">
        <v>656</v>
      </c>
      <c r="D1480" s="1" t="s">
        <v>134</v>
      </c>
      <c r="E1480" s="166">
        <v>46387</v>
      </c>
      <c r="F1480" s="166"/>
      <c r="G1480" t="s">
        <v>1076</v>
      </c>
      <c r="H1480" t="s">
        <v>1076</v>
      </c>
      <c r="I1480" t="str">
        <f t="shared" si="115"/>
        <v>2026: Пермский городской округ, город Пермь: г. Пермь, ул. Сибирская, д. 4А</v>
      </c>
      <c r="J1480" t="str">
        <f t="shared" si="116"/>
        <v>г. Пермь, ул. Сибирская, д. 4А: 2026: ГАЗ</v>
      </c>
      <c r="K1480" s="167" t="s">
        <v>1051</v>
      </c>
      <c r="L1480" s="166" t="s">
        <v>2561</v>
      </c>
      <c r="M1480" t="str">
        <f t="shared" si="117"/>
        <v>г. Пермь, ул. Сибирская, д. 4А: ГАЗ</v>
      </c>
      <c r="N1480" s="166" t="e">
        <f>VLOOKUP(M1480,#REF!,2,0)</f>
        <v>#REF!</v>
      </c>
      <c r="O1480" t="e">
        <f t="shared" si="113"/>
        <v>#REF!</v>
      </c>
    </row>
    <row r="1481" spans="1:15" x14ac:dyDescent="0.25">
      <c r="A1481" s="2">
        <f t="shared" si="114"/>
        <v>1480</v>
      </c>
      <c r="B1481" s="81" t="s">
        <v>1852</v>
      </c>
      <c r="C1481" t="s">
        <v>656</v>
      </c>
      <c r="D1481" s="1" t="s">
        <v>144</v>
      </c>
      <c r="E1481" s="166">
        <v>46387</v>
      </c>
      <c r="F1481" s="166"/>
      <c r="G1481" t="s">
        <v>1076</v>
      </c>
      <c r="H1481" t="s">
        <v>1076</v>
      </c>
      <c r="I1481" t="str">
        <f t="shared" si="115"/>
        <v>2026: Пермский городской округ, город Пермь: г. Пермь, ул. Сибирская, д. 4А</v>
      </c>
      <c r="J1481" t="str">
        <f t="shared" si="116"/>
        <v>г. Пермь, ул. Сибирская, д. 4А: 2026: ХВС</v>
      </c>
      <c r="K1481" s="167" t="s">
        <v>1051</v>
      </c>
      <c r="L1481" s="166" t="s">
        <v>2561</v>
      </c>
      <c r="M1481" t="str">
        <f t="shared" si="117"/>
        <v>г. Пермь, ул. Сибирская, д. 4А: ХВС</v>
      </c>
      <c r="N1481" s="166" t="e">
        <f>VLOOKUP(M1481,#REF!,2,0)</f>
        <v>#REF!</v>
      </c>
      <c r="O1481" t="e">
        <f t="shared" si="113"/>
        <v>#REF!</v>
      </c>
    </row>
    <row r="1482" spans="1:15" x14ac:dyDescent="0.25">
      <c r="A1482" s="2">
        <f t="shared" si="114"/>
        <v>1481</v>
      </c>
      <c r="B1482" s="81" t="s">
        <v>1852</v>
      </c>
      <c r="C1482" t="s">
        <v>656</v>
      </c>
      <c r="D1482" s="1" t="s">
        <v>149</v>
      </c>
      <c r="E1482" s="166">
        <v>46387</v>
      </c>
      <c r="F1482" s="166"/>
      <c r="G1482" t="s">
        <v>1076</v>
      </c>
      <c r="H1482" t="s">
        <v>1076</v>
      </c>
      <c r="I1482" t="str">
        <f t="shared" si="115"/>
        <v>2026: Пермский городской округ, город Пермь: г. Пермь, ул. Сибирская, д. 4А</v>
      </c>
      <c r="J1482" t="str">
        <f t="shared" si="116"/>
        <v>г. Пермь, ул. Сибирская, д. 4А: 2026: ГВС</v>
      </c>
      <c r="K1482" s="167" t="s">
        <v>1051</v>
      </c>
      <c r="L1482" s="166" t="s">
        <v>2561</v>
      </c>
      <c r="M1482" t="str">
        <f t="shared" si="117"/>
        <v>г. Пермь, ул. Сибирская, д. 4А: ГВС</v>
      </c>
      <c r="N1482" s="166" t="e">
        <f>VLOOKUP(M1482,#REF!,2,0)</f>
        <v>#REF!</v>
      </c>
      <c r="O1482" t="e">
        <f t="shared" si="113"/>
        <v>#REF!</v>
      </c>
    </row>
    <row r="1483" spans="1:15" x14ac:dyDescent="0.25">
      <c r="A1483" s="2">
        <f t="shared" si="114"/>
        <v>1482</v>
      </c>
      <c r="B1483" s="81" t="s">
        <v>1852</v>
      </c>
      <c r="C1483" t="s">
        <v>656</v>
      </c>
      <c r="D1483" s="1" t="s">
        <v>159</v>
      </c>
      <c r="E1483" s="166">
        <v>46387</v>
      </c>
      <c r="F1483" s="166"/>
      <c r="G1483" t="s">
        <v>1076</v>
      </c>
      <c r="H1483" t="s">
        <v>1076</v>
      </c>
      <c r="I1483" t="str">
        <f t="shared" si="115"/>
        <v>2026: Пермский городской округ, город Пермь: г. Пермь, ул. Сибирская, д. 4А</v>
      </c>
      <c r="J1483" t="str">
        <f t="shared" si="116"/>
        <v>г. Пермь, ул. Сибирская, д. 4А: 2026: ВОД</v>
      </c>
      <c r="K1483" s="167" t="s">
        <v>1051</v>
      </c>
      <c r="L1483" s="166" t="s">
        <v>2561</v>
      </c>
      <c r="M1483" t="str">
        <f t="shared" si="117"/>
        <v>г. Пермь, ул. Сибирская, д. 4А: ВОД</v>
      </c>
      <c r="N1483" s="166" t="e">
        <f>VLOOKUP(M1483,#REF!,2,0)</f>
        <v>#REF!</v>
      </c>
      <c r="O1483" t="e">
        <f t="shared" si="113"/>
        <v>#REF!</v>
      </c>
    </row>
    <row r="1484" spans="1:15" x14ac:dyDescent="0.25">
      <c r="A1484" s="2">
        <f t="shared" si="114"/>
        <v>1483</v>
      </c>
      <c r="B1484" s="81" t="s">
        <v>1852</v>
      </c>
      <c r="C1484" t="s">
        <v>716</v>
      </c>
      <c r="D1484" s="1" t="s">
        <v>181</v>
      </c>
      <c r="E1484" s="166">
        <v>46387</v>
      </c>
      <c r="F1484" s="166"/>
      <c r="G1484">
        <v>3</v>
      </c>
      <c r="H1484">
        <v>0</v>
      </c>
      <c r="I1484" t="str">
        <f t="shared" si="115"/>
        <v>2026: Пермский городской округ, город Пермь: г. Пермь, ул. Сибирская, д. 52</v>
      </c>
      <c r="J1484" t="str">
        <f t="shared" si="116"/>
        <v>г. Пермь, ул. Сибирская, д. 52: 2026: РЛ</v>
      </c>
      <c r="K1484" s="167" t="s">
        <v>1052</v>
      </c>
      <c r="L1484" s="166" t="s">
        <v>2561</v>
      </c>
      <c r="M1484" t="str">
        <f t="shared" si="117"/>
        <v>г. Пермь, ул. Сибирская, д. 52: РЛ</v>
      </c>
      <c r="N1484" s="166" t="e">
        <f>VLOOKUP(M1484,#REF!,2,0)</f>
        <v>#REF!</v>
      </c>
      <c r="O1484" t="e">
        <f t="shared" si="113"/>
        <v>#REF!</v>
      </c>
    </row>
    <row r="1485" spans="1:15" x14ac:dyDescent="0.25">
      <c r="A1485" s="2">
        <f t="shared" si="114"/>
        <v>1484</v>
      </c>
      <c r="B1485" s="81" t="s">
        <v>1852</v>
      </c>
      <c r="C1485" t="s">
        <v>100</v>
      </c>
      <c r="D1485" s="1" t="s">
        <v>117</v>
      </c>
      <c r="E1485" s="166">
        <v>46387</v>
      </c>
      <c r="F1485" s="166"/>
      <c r="G1485" t="s">
        <v>1076</v>
      </c>
      <c r="H1485" t="s">
        <v>1076</v>
      </c>
      <c r="I1485" t="str">
        <f t="shared" si="115"/>
        <v>2026: Пермский городской округ, город Пермь: г. Пермь, ул. Сибирская, д. 57</v>
      </c>
      <c r="J1485" t="str">
        <f t="shared" si="116"/>
        <v>г. Пермь, ул. Сибирская, д. 57: 2026: ТЕП</v>
      </c>
      <c r="K1485" s="167" t="s">
        <v>1051</v>
      </c>
      <c r="L1485" s="166" t="s">
        <v>2561</v>
      </c>
      <c r="M1485" t="str">
        <f t="shared" si="117"/>
        <v>г. Пермь, ул. Сибирская, д. 57: ТЕП</v>
      </c>
      <c r="N1485" s="166" t="e">
        <f>VLOOKUP(M1485,#REF!,2,0)</f>
        <v>#REF!</v>
      </c>
      <c r="O1485" t="e">
        <f t="shared" si="113"/>
        <v>#REF!</v>
      </c>
    </row>
    <row r="1486" spans="1:15" x14ac:dyDescent="0.25">
      <c r="A1486" s="2">
        <f t="shared" si="114"/>
        <v>1485</v>
      </c>
      <c r="B1486" s="81" t="s">
        <v>1852</v>
      </c>
      <c r="C1486" t="s">
        <v>100</v>
      </c>
      <c r="D1486" s="1" t="s">
        <v>159</v>
      </c>
      <c r="E1486" s="166">
        <v>46387</v>
      </c>
      <c r="F1486" s="166"/>
      <c r="G1486" t="s">
        <v>1076</v>
      </c>
      <c r="H1486" t="s">
        <v>1076</v>
      </c>
      <c r="I1486" t="str">
        <f t="shared" si="115"/>
        <v>2026: Пермский городской округ, город Пермь: г. Пермь, ул. Сибирская, д. 57</v>
      </c>
      <c r="J1486" t="str">
        <f t="shared" si="116"/>
        <v>г. Пермь, ул. Сибирская, д. 57: 2026: ВОД</v>
      </c>
      <c r="K1486" s="167" t="s">
        <v>1051</v>
      </c>
      <c r="L1486" s="166" t="s">
        <v>2561</v>
      </c>
      <c r="M1486" t="str">
        <f t="shared" si="117"/>
        <v>г. Пермь, ул. Сибирская, д. 57: ВОД</v>
      </c>
      <c r="N1486" s="166" t="e">
        <f>VLOOKUP(M1486,#REF!,2,0)</f>
        <v>#REF!</v>
      </c>
      <c r="O1486" t="e">
        <f t="shared" si="113"/>
        <v>#REF!</v>
      </c>
    </row>
    <row r="1487" spans="1:15" x14ac:dyDescent="0.25">
      <c r="A1487" s="2">
        <f t="shared" si="114"/>
        <v>1486</v>
      </c>
      <c r="B1487" s="81" t="s">
        <v>1852</v>
      </c>
      <c r="C1487" t="s">
        <v>752</v>
      </c>
      <c r="D1487" s="1" t="s">
        <v>248</v>
      </c>
      <c r="E1487" s="166">
        <v>46387</v>
      </c>
      <c r="F1487" s="166"/>
      <c r="G1487" t="s">
        <v>1076</v>
      </c>
      <c r="H1487" t="s">
        <v>1076</v>
      </c>
      <c r="I1487" t="str">
        <f t="shared" si="115"/>
        <v>2026: Пермский городской округ, город Пермь: г. Пермь, ул. Сибирская, д. 7А</v>
      </c>
      <c r="J1487" t="str">
        <f t="shared" si="116"/>
        <v>г. Пермь, ул. Сибирская, д. 7А: 2026: РК</v>
      </c>
      <c r="K1487" s="167" t="s">
        <v>1051</v>
      </c>
      <c r="L1487" s="166" t="s">
        <v>2561</v>
      </c>
      <c r="M1487" t="str">
        <f t="shared" si="117"/>
        <v>г. Пермь, ул. Сибирская, д. 7А: РК</v>
      </c>
      <c r="N1487" s="166" t="e">
        <f>VLOOKUP(M1487,#REF!,2,0)</f>
        <v>#REF!</v>
      </c>
      <c r="O1487" t="e">
        <f t="shared" si="113"/>
        <v>#REF!</v>
      </c>
    </row>
    <row r="1488" spans="1:15" x14ac:dyDescent="0.25">
      <c r="A1488" s="2">
        <f t="shared" si="114"/>
        <v>1487</v>
      </c>
      <c r="B1488" s="81" t="s">
        <v>1852</v>
      </c>
      <c r="C1488" t="s">
        <v>293</v>
      </c>
      <c r="D1488" s="1" t="s">
        <v>296</v>
      </c>
      <c r="E1488" s="166">
        <v>46387</v>
      </c>
      <c r="F1488" s="166"/>
      <c r="G1488" t="s">
        <v>1076</v>
      </c>
      <c r="H1488" t="s">
        <v>1076</v>
      </c>
      <c r="I1488" t="str">
        <f t="shared" si="115"/>
        <v>2026: Пермский городской округ, город Пермь: г. Пермь, ул. Сивкова, д. 23</v>
      </c>
      <c r="J1488" t="str">
        <f t="shared" si="116"/>
        <v>г. Пермь, ул. Сивкова, д. 23: 2026: РФ</v>
      </c>
      <c r="K1488" s="167" t="s">
        <v>1051</v>
      </c>
      <c r="L1488" s="166" t="s">
        <v>2561</v>
      </c>
      <c r="M1488" t="str">
        <f t="shared" si="117"/>
        <v>г. Пермь, ул. Сивкова, д. 23: РФ</v>
      </c>
      <c r="N1488" s="166" t="e">
        <f>VLOOKUP(M1488,#REF!,2,0)</f>
        <v>#REF!</v>
      </c>
      <c r="O1488" t="e">
        <f t="shared" si="113"/>
        <v>#REF!</v>
      </c>
    </row>
    <row r="1489" spans="1:15" x14ac:dyDescent="0.25">
      <c r="A1489" s="2">
        <f t="shared" si="114"/>
        <v>1488</v>
      </c>
      <c r="B1489" s="81" t="s">
        <v>1852</v>
      </c>
      <c r="C1489" t="s">
        <v>753</v>
      </c>
      <c r="D1489" s="1" t="s">
        <v>248</v>
      </c>
      <c r="E1489" s="166">
        <v>46387</v>
      </c>
      <c r="F1489" s="166"/>
      <c r="G1489" t="s">
        <v>1076</v>
      </c>
      <c r="H1489" t="s">
        <v>1076</v>
      </c>
      <c r="I1489" t="str">
        <f t="shared" si="115"/>
        <v>2026: Пермский городской округ, город Пермь: г. Пермь, ул. Советской Армии, д. 5</v>
      </c>
      <c r="J1489" t="str">
        <f t="shared" si="116"/>
        <v>г. Пермь, ул. Советской Армии, д. 5: 2026: РК</v>
      </c>
      <c r="K1489" s="167" t="s">
        <v>1051</v>
      </c>
      <c r="L1489" s="166" t="s">
        <v>2561</v>
      </c>
      <c r="M1489" t="str">
        <f t="shared" si="117"/>
        <v>г. Пермь, ул. Советской Армии, д. 5: РК</v>
      </c>
      <c r="N1489" s="166" t="e">
        <f>VLOOKUP(M1489,#REF!,2,0)</f>
        <v>#REF!</v>
      </c>
      <c r="O1489" t="e">
        <f t="shared" si="113"/>
        <v>#REF!</v>
      </c>
    </row>
    <row r="1490" spans="1:15" x14ac:dyDescent="0.25">
      <c r="A1490" s="2">
        <f t="shared" si="114"/>
        <v>1489</v>
      </c>
      <c r="B1490" s="81" t="s">
        <v>1852</v>
      </c>
      <c r="C1490" t="s">
        <v>1597</v>
      </c>
      <c r="D1490" s="1" t="s">
        <v>144</v>
      </c>
      <c r="E1490" s="166">
        <v>46387</v>
      </c>
      <c r="F1490" s="166">
        <v>46387</v>
      </c>
      <c r="G1490" t="s">
        <v>1076</v>
      </c>
      <c r="H1490" t="s">
        <v>1076</v>
      </c>
      <c r="I1490" t="str">
        <f t="shared" si="115"/>
        <v>2026: Пермский городской округ, город Пермь: г. Пермь, ул. Советской Армии, д. 6</v>
      </c>
      <c r="J1490" t="str">
        <f t="shared" si="116"/>
        <v>г. Пермь, ул. Советской Армии, д. 6: 2026: ХВС</v>
      </c>
      <c r="K1490" s="167" t="s">
        <v>1052</v>
      </c>
      <c r="L1490" s="166" t="s">
        <v>2561</v>
      </c>
      <c r="M1490" t="str">
        <f t="shared" si="117"/>
        <v>г. Пермь, ул. Советской Армии, д. 6: ХВС</v>
      </c>
      <c r="N1490" s="166" t="e">
        <f>VLOOKUP(M1490,#REF!,2,0)</f>
        <v>#REF!</v>
      </c>
      <c r="O1490" t="e">
        <f t="shared" si="113"/>
        <v>#REF!</v>
      </c>
    </row>
    <row r="1491" spans="1:15" x14ac:dyDescent="0.25">
      <c r="A1491" s="2">
        <f t="shared" si="114"/>
        <v>1490</v>
      </c>
      <c r="B1491" s="81" t="s">
        <v>1852</v>
      </c>
      <c r="C1491" t="s">
        <v>1597</v>
      </c>
      <c r="D1491" s="1" t="s">
        <v>149</v>
      </c>
      <c r="E1491" s="166">
        <v>46387</v>
      </c>
      <c r="F1491" s="166">
        <v>46387</v>
      </c>
      <c r="G1491" t="s">
        <v>1076</v>
      </c>
      <c r="H1491" t="s">
        <v>1076</v>
      </c>
      <c r="I1491" t="str">
        <f t="shared" si="115"/>
        <v>2026: Пермский городской округ, город Пермь: г. Пермь, ул. Советской Армии, д. 6</v>
      </c>
      <c r="J1491" t="str">
        <f t="shared" si="116"/>
        <v>г. Пермь, ул. Советской Армии, д. 6: 2026: ГВС</v>
      </c>
      <c r="K1491" s="167" t="s">
        <v>1052</v>
      </c>
      <c r="L1491" s="166" t="s">
        <v>2561</v>
      </c>
      <c r="M1491" t="str">
        <f t="shared" si="117"/>
        <v>г. Пермь, ул. Советской Армии, д. 6: ГВС</v>
      </c>
      <c r="N1491" s="166" t="e">
        <f>VLOOKUP(M1491,#REF!,2,0)</f>
        <v>#REF!</v>
      </c>
      <c r="O1491" t="e">
        <f t="shared" si="113"/>
        <v>#REF!</v>
      </c>
    </row>
    <row r="1492" spans="1:15" x14ac:dyDescent="0.25">
      <c r="A1492" s="2">
        <f t="shared" si="114"/>
        <v>1491</v>
      </c>
      <c r="B1492" s="81" t="s">
        <v>1852</v>
      </c>
      <c r="C1492" t="s">
        <v>1597</v>
      </c>
      <c r="D1492" s="1" t="s">
        <v>181</v>
      </c>
      <c r="E1492" s="166">
        <v>46387</v>
      </c>
      <c r="F1492" s="166">
        <v>46387</v>
      </c>
      <c r="G1492">
        <v>3</v>
      </c>
      <c r="H1492">
        <v>3</v>
      </c>
      <c r="I1492" t="str">
        <f t="shared" si="115"/>
        <v>2026: Пермский городской округ, город Пермь: г. Пермь, ул. Советской Армии, д. 6</v>
      </c>
      <c r="J1492" t="str">
        <f t="shared" si="116"/>
        <v>г. Пермь, ул. Советской Армии, д. 6: 2026: РЛ</v>
      </c>
      <c r="K1492" s="167" t="s">
        <v>1052</v>
      </c>
      <c r="L1492" s="166" t="s">
        <v>2561</v>
      </c>
      <c r="M1492" t="str">
        <f t="shared" si="117"/>
        <v>г. Пермь, ул. Советской Армии, д. 6: РЛ</v>
      </c>
      <c r="N1492" s="166" t="e">
        <f>VLOOKUP(M1492,#REF!,2,0)</f>
        <v>#REF!</v>
      </c>
      <c r="O1492" t="e">
        <f t="shared" si="113"/>
        <v>#REF!</v>
      </c>
    </row>
    <row r="1493" spans="1:15" x14ac:dyDescent="0.25">
      <c r="A1493" s="2">
        <f t="shared" si="114"/>
        <v>1492</v>
      </c>
      <c r="B1493" s="81" t="s">
        <v>1852</v>
      </c>
      <c r="C1493" t="s">
        <v>788</v>
      </c>
      <c r="D1493" s="1" t="s">
        <v>280</v>
      </c>
      <c r="E1493" s="166">
        <v>46387</v>
      </c>
      <c r="F1493" s="166"/>
      <c r="G1493" t="s">
        <v>1076</v>
      </c>
      <c r="H1493" t="s">
        <v>1076</v>
      </c>
      <c r="I1493" t="str">
        <f t="shared" si="115"/>
        <v>2026: Пермский городской округ, город Пермь: г. Пермь, ул. Солдатова, д. 7</v>
      </c>
      <c r="J1493" t="str">
        <f t="shared" si="116"/>
        <v>г. Пермь, ул. Солдатова, д. 7: 2026: Рфа</v>
      </c>
      <c r="K1493" s="167" t="s">
        <v>1052</v>
      </c>
      <c r="L1493" s="166" t="s">
        <v>2561</v>
      </c>
      <c r="M1493" t="str">
        <f t="shared" si="117"/>
        <v>г. Пермь, ул. Солдатова, д. 7: Рфа</v>
      </c>
      <c r="N1493" s="166" t="e">
        <f>VLOOKUP(M1493,#REF!,2,0)</f>
        <v>#REF!</v>
      </c>
      <c r="O1493" t="e">
        <f t="shared" si="113"/>
        <v>#REF!</v>
      </c>
    </row>
    <row r="1494" spans="1:15" x14ac:dyDescent="0.25">
      <c r="A1494" s="2">
        <f t="shared" si="114"/>
        <v>1493</v>
      </c>
      <c r="B1494" s="81" t="s">
        <v>1852</v>
      </c>
      <c r="C1494" t="s">
        <v>239</v>
      </c>
      <c r="D1494" s="1" t="s">
        <v>248</v>
      </c>
      <c r="E1494" s="166">
        <v>46387</v>
      </c>
      <c r="F1494" s="166"/>
      <c r="G1494" t="s">
        <v>1076</v>
      </c>
      <c r="H1494" t="s">
        <v>1076</v>
      </c>
      <c r="I1494" t="str">
        <f t="shared" si="115"/>
        <v>2026: Пермский городской округ, город Пермь: г. Пермь, ул. Соловьева, д. 11</v>
      </c>
      <c r="J1494" t="str">
        <f t="shared" si="116"/>
        <v>г. Пермь, ул. Соловьева, д. 11: 2026: РК</v>
      </c>
      <c r="K1494" s="167" t="s">
        <v>1051</v>
      </c>
      <c r="L1494" s="166" t="s">
        <v>2561</v>
      </c>
      <c r="M1494" t="str">
        <f t="shared" si="117"/>
        <v>г. Пермь, ул. Соловьева, д. 11: РК</v>
      </c>
      <c r="N1494" s="166" t="e">
        <f>VLOOKUP(M1494,#REF!,2,0)</f>
        <v>#REF!</v>
      </c>
      <c r="O1494" t="e">
        <f t="shared" si="113"/>
        <v>#REF!</v>
      </c>
    </row>
    <row r="1495" spans="1:15" x14ac:dyDescent="0.25">
      <c r="A1495" s="2">
        <f t="shared" si="114"/>
        <v>1494</v>
      </c>
      <c r="B1495" s="81" t="s">
        <v>1852</v>
      </c>
      <c r="C1495" t="s">
        <v>615</v>
      </c>
      <c r="D1495" s="1" t="s">
        <v>63</v>
      </c>
      <c r="E1495" s="166">
        <v>46387</v>
      </c>
      <c r="F1495" s="166"/>
      <c r="G1495" t="s">
        <v>1076</v>
      </c>
      <c r="H1495" t="s">
        <v>1076</v>
      </c>
      <c r="I1495" t="str">
        <f t="shared" si="115"/>
        <v>2026: Пермский городской округ, город Пермь: г. Пермь, ул. Соловьева, д. 3</v>
      </c>
      <c r="J1495" t="str">
        <f t="shared" si="116"/>
        <v>г. Пермь, ул. Соловьева, д. 3: 2026: ЭЛ</v>
      </c>
      <c r="K1495" s="167" t="s">
        <v>1051</v>
      </c>
      <c r="L1495" s="166" t="s">
        <v>2561</v>
      </c>
      <c r="M1495" t="str">
        <f t="shared" si="117"/>
        <v>г. Пермь, ул. Соловьева, д. 3: ЭЛ</v>
      </c>
      <c r="N1495" s="166" t="e">
        <f>VLOOKUP(M1495,#REF!,2,0)</f>
        <v>#REF!</v>
      </c>
      <c r="O1495" t="e">
        <f t="shared" si="113"/>
        <v>#REF!</v>
      </c>
    </row>
    <row r="1496" spans="1:15" x14ac:dyDescent="0.25">
      <c r="A1496" s="2">
        <f t="shared" si="114"/>
        <v>1495</v>
      </c>
      <c r="B1496" s="81" t="s">
        <v>1852</v>
      </c>
      <c r="C1496" t="s">
        <v>615</v>
      </c>
      <c r="D1496" s="1" t="s">
        <v>117</v>
      </c>
      <c r="E1496" s="166">
        <v>46387</v>
      </c>
      <c r="F1496" s="166"/>
      <c r="G1496" t="s">
        <v>1076</v>
      </c>
      <c r="H1496" t="s">
        <v>1076</v>
      </c>
      <c r="I1496" t="str">
        <f t="shared" si="115"/>
        <v>2026: Пермский городской округ, город Пермь: г. Пермь, ул. Соловьева, д. 3</v>
      </c>
      <c r="J1496" t="str">
        <f t="shared" si="116"/>
        <v>г. Пермь, ул. Соловьева, д. 3: 2026: ТЕП</v>
      </c>
      <c r="K1496" s="167" t="s">
        <v>1051</v>
      </c>
      <c r="L1496" s="166" t="s">
        <v>2561</v>
      </c>
      <c r="M1496" t="str">
        <f t="shared" si="117"/>
        <v>г. Пермь, ул. Соловьева, д. 3: ТЕП</v>
      </c>
      <c r="N1496" s="166" t="e">
        <f>VLOOKUP(M1496,#REF!,2,0)</f>
        <v>#REF!</v>
      </c>
      <c r="O1496" t="e">
        <f t="shared" si="113"/>
        <v>#REF!</v>
      </c>
    </row>
    <row r="1497" spans="1:15" x14ac:dyDescent="0.25">
      <c r="A1497" s="2">
        <f t="shared" si="114"/>
        <v>1496</v>
      </c>
      <c r="B1497" s="81" t="s">
        <v>1852</v>
      </c>
      <c r="C1497" t="s">
        <v>615</v>
      </c>
      <c r="D1497" s="1" t="s">
        <v>144</v>
      </c>
      <c r="E1497" s="166">
        <v>46387</v>
      </c>
      <c r="F1497" s="166"/>
      <c r="G1497" t="s">
        <v>1076</v>
      </c>
      <c r="H1497" t="s">
        <v>1076</v>
      </c>
      <c r="I1497" t="str">
        <f t="shared" si="115"/>
        <v>2026: Пермский городской округ, город Пермь: г. Пермь, ул. Соловьева, д. 3</v>
      </c>
      <c r="J1497" t="str">
        <f t="shared" si="116"/>
        <v>г. Пермь, ул. Соловьева, д. 3: 2026: ХВС</v>
      </c>
      <c r="K1497" s="167" t="s">
        <v>1051</v>
      </c>
      <c r="L1497" s="166" t="s">
        <v>2561</v>
      </c>
      <c r="M1497" t="str">
        <f t="shared" si="117"/>
        <v>г. Пермь, ул. Соловьева, д. 3: ХВС</v>
      </c>
      <c r="N1497" s="166" t="e">
        <f>VLOOKUP(M1497,#REF!,2,0)</f>
        <v>#REF!</v>
      </c>
      <c r="O1497" t="e">
        <f t="shared" si="113"/>
        <v>#REF!</v>
      </c>
    </row>
    <row r="1498" spans="1:15" x14ac:dyDescent="0.25">
      <c r="A1498" s="2">
        <f t="shared" si="114"/>
        <v>1497</v>
      </c>
      <c r="B1498" s="81" t="s">
        <v>1852</v>
      </c>
      <c r="C1498" t="s">
        <v>615</v>
      </c>
      <c r="D1498" s="1" t="s">
        <v>149</v>
      </c>
      <c r="E1498" s="166">
        <v>46387</v>
      </c>
      <c r="F1498" s="166"/>
      <c r="G1498" t="s">
        <v>1076</v>
      </c>
      <c r="H1498" t="s">
        <v>1076</v>
      </c>
      <c r="I1498" t="str">
        <f t="shared" si="115"/>
        <v>2026: Пермский городской округ, город Пермь: г. Пермь, ул. Соловьева, д. 3</v>
      </c>
      <c r="J1498" t="str">
        <f t="shared" si="116"/>
        <v>г. Пермь, ул. Соловьева, д. 3: 2026: ГВС</v>
      </c>
      <c r="K1498" s="167" t="s">
        <v>1051</v>
      </c>
      <c r="L1498" s="166" t="s">
        <v>2561</v>
      </c>
      <c r="M1498" t="str">
        <f t="shared" si="117"/>
        <v>г. Пермь, ул. Соловьева, д. 3: ГВС</v>
      </c>
      <c r="N1498" s="166" t="e">
        <f>VLOOKUP(M1498,#REF!,2,0)</f>
        <v>#REF!</v>
      </c>
      <c r="O1498" t="e">
        <f t="shared" si="113"/>
        <v>#REF!</v>
      </c>
    </row>
    <row r="1499" spans="1:15" x14ac:dyDescent="0.25">
      <c r="A1499" s="2">
        <f t="shared" si="114"/>
        <v>1498</v>
      </c>
      <c r="B1499" s="81" t="s">
        <v>1852</v>
      </c>
      <c r="C1499" t="s">
        <v>615</v>
      </c>
      <c r="D1499" s="1" t="s">
        <v>159</v>
      </c>
      <c r="E1499" s="166">
        <v>46387</v>
      </c>
      <c r="F1499" s="166"/>
      <c r="G1499" t="s">
        <v>1076</v>
      </c>
      <c r="H1499" t="s">
        <v>1076</v>
      </c>
      <c r="I1499" t="str">
        <f t="shared" si="115"/>
        <v>2026: Пермский городской округ, город Пермь: г. Пермь, ул. Соловьева, д. 3</v>
      </c>
      <c r="J1499" t="str">
        <f t="shared" si="116"/>
        <v>г. Пермь, ул. Соловьева, д. 3: 2026: ВОД</v>
      </c>
      <c r="K1499" s="167" t="s">
        <v>1051</v>
      </c>
      <c r="L1499" s="166" t="s">
        <v>2561</v>
      </c>
      <c r="M1499" t="str">
        <f t="shared" si="117"/>
        <v>г. Пермь, ул. Соловьева, д. 3: ВОД</v>
      </c>
      <c r="N1499" s="166" t="e">
        <f>VLOOKUP(M1499,#REF!,2,0)</f>
        <v>#REF!</v>
      </c>
      <c r="O1499" t="e">
        <f t="shared" si="113"/>
        <v>#REF!</v>
      </c>
    </row>
    <row r="1500" spans="1:15" x14ac:dyDescent="0.25">
      <c r="A1500" s="2">
        <f t="shared" si="114"/>
        <v>1499</v>
      </c>
      <c r="B1500" s="81" t="s">
        <v>1852</v>
      </c>
      <c r="C1500" t="s">
        <v>101</v>
      </c>
      <c r="D1500" s="1" t="s">
        <v>117</v>
      </c>
      <c r="E1500" s="166">
        <v>46387</v>
      </c>
      <c r="F1500" s="166"/>
      <c r="G1500" t="s">
        <v>1076</v>
      </c>
      <c r="H1500" t="s">
        <v>1076</v>
      </c>
      <c r="I1500" t="str">
        <f t="shared" si="115"/>
        <v>2026: Пермский городской округ, город Пермь: г. Пермь, ул. Сусанина, д. 9</v>
      </c>
      <c r="J1500" t="str">
        <f t="shared" si="116"/>
        <v>г. Пермь, ул. Сусанина, д. 9: 2026: ТЕП</v>
      </c>
      <c r="K1500" s="167" t="s">
        <v>1051</v>
      </c>
      <c r="L1500" s="166" t="s">
        <v>2561</v>
      </c>
      <c r="M1500" t="str">
        <f t="shared" si="117"/>
        <v>г. Пермь, ул. Сусанина, д. 9: ТЕП</v>
      </c>
      <c r="N1500" s="166" t="e">
        <f>VLOOKUP(M1500,#REF!,2,0)</f>
        <v>#REF!</v>
      </c>
      <c r="O1500" t="e">
        <f t="shared" si="113"/>
        <v>#REF!</v>
      </c>
    </row>
    <row r="1501" spans="1:15" x14ac:dyDescent="0.25">
      <c r="A1501" s="2">
        <f t="shared" si="114"/>
        <v>1500</v>
      </c>
      <c r="B1501" s="81" t="s">
        <v>1852</v>
      </c>
      <c r="C1501" t="s">
        <v>101</v>
      </c>
      <c r="D1501" s="1" t="s">
        <v>144</v>
      </c>
      <c r="E1501" s="166">
        <v>46387</v>
      </c>
      <c r="F1501" s="166"/>
      <c r="G1501" t="s">
        <v>1076</v>
      </c>
      <c r="H1501" t="s">
        <v>1076</v>
      </c>
      <c r="I1501" t="str">
        <f t="shared" si="115"/>
        <v>2026: Пермский городской округ, город Пермь: г. Пермь, ул. Сусанина, д. 9</v>
      </c>
      <c r="J1501" t="str">
        <f t="shared" si="116"/>
        <v>г. Пермь, ул. Сусанина, д. 9: 2026: ХВС</v>
      </c>
      <c r="K1501" s="167" t="s">
        <v>1051</v>
      </c>
      <c r="L1501" s="166" t="s">
        <v>2561</v>
      </c>
      <c r="M1501" t="str">
        <f t="shared" si="117"/>
        <v>г. Пермь, ул. Сусанина, д. 9: ХВС</v>
      </c>
      <c r="N1501" s="166" t="e">
        <f>VLOOKUP(M1501,#REF!,2,0)</f>
        <v>#REF!</v>
      </c>
      <c r="O1501" t="e">
        <f t="shared" si="113"/>
        <v>#REF!</v>
      </c>
    </row>
    <row r="1502" spans="1:15" x14ac:dyDescent="0.25">
      <c r="A1502" s="2">
        <f t="shared" si="114"/>
        <v>1501</v>
      </c>
      <c r="B1502" s="81" t="s">
        <v>1852</v>
      </c>
      <c r="C1502" t="s">
        <v>101</v>
      </c>
      <c r="D1502" s="1" t="s">
        <v>149</v>
      </c>
      <c r="E1502" s="166">
        <v>46387</v>
      </c>
      <c r="F1502" s="166"/>
      <c r="G1502" t="s">
        <v>1076</v>
      </c>
      <c r="H1502" t="s">
        <v>1076</v>
      </c>
      <c r="I1502" t="str">
        <f t="shared" si="115"/>
        <v>2026: Пермский городской округ, город Пермь: г. Пермь, ул. Сусанина, д. 9</v>
      </c>
      <c r="J1502" t="str">
        <f t="shared" si="116"/>
        <v>г. Пермь, ул. Сусанина, д. 9: 2026: ГВС</v>
      </c>
      <c r="K1502" s="167" t="s">
        <v>1051</v>
      </c>
      <c r="L1502" s="166" t="s">
        <v>2561</v>
      </c>
      <c r="M1502" t="str">
        <f t="shared" si="117"/>
        <v>г. Пермь, ул. Сусанина, д. 9: ГВС</v>
      </c>
      <c r="N1502" s="166" t="e">
        <f>VLOOKUP(M1502,#REF!,2,0)</f>
        <v>#REF!</v>
      </c>
      <c r="O1502" t="e">
        <f t="shared" si="113"/>
        <v>#REF!</v>
      </c>
    </row>
    <row r="1503" spans="1:15" x14ac:dyDescent="0.25">
      <c r="A1503" s="2">
        <f t="shared" si="114"/>
        <v>1502</v>
      </c>
      <c r="B1503" s="81" t="s">
        <v>1852</v>
      </c>
      <c r="C1503" t="s">
        <v>101</v>
      </c>
      <c r="D1503" s="1" t="s">
        <v>159</v>
      </c>
      <c r="E1503" s="166">
        <v>46387</v>
      </c>
      <c r="F1503" s="166"/>
      <c r="G1503" t="s">
        <v>1076</v>
      </c>
      <c r="H1503" t="s">
        <v>1076</v>
      </c>
      <c r="I1503" t="str">
        <f t="shared" si="115"/>
        <v>2026: Пермский городской округ, город Пермь: г. Пермь, ул. Сусанина, д. 9</v>
      </c>
      <c r="J1503" t="str">
        <f t="shared" si="116"/>
        <v>г. Пермь, ул. Сусанина, д. 9: 2026: ВОД</v>
      </c>
      <c r="K1503" s="167" t="s">
        <v>1051</v>
      </c>
      <c r="L1503" s="166" t="s">
        <v>2561</v>
      </c>
      <c r="M1503" t="str">
        <f t="shared" si="117"/>
        <v>г. Пермь, ул. Сусанина, д. 9: ВОД</v>
      </c>
      <c r="N1503" s="166" t="e">
        <f>VLOOKUP(M1503,#REF!,2,0)</f>
        <v>#REF!</v>
      </c>
      <c r="O1503" t="e">
        <f t="shared" si="113"/>
        <v>#REF!</v>
      </c>
    </row>
    <row r="1504" spans="1:15" x14ac:dyDescent="0.25">
      <c r="A1504" s="2">
        <f t="shared" si="114"/>
        <v>1503</v>
      </c>
      <c r="B1504" s="81" t="s">
        <v>1852</v>
      </c>
      <c r="C1504" t="s">
        <v>101</v>
      </c>
      <c r="D1504" s="1" t="s">
        <v>248</v>
      </c>
      <c r="E1504" s="166">
        <v>46387</v>
      </c>
      <c r="F1504" s="166"/>
      <c r="G1504" t="s">
        <v>1076</v>
      </c>
      <c r="H1504" t="s">
        <v>1076</v>
      </c>
      <c r="I1504" t="str">
        <f t="shared" si="115"/>
        <v>2026: Пермский городской округ, город Пермь: г. Пермь, ул. Сусанина, д. 9</v>
      </c>
      <c r="J1504" t="str">
        <f t="shared" si="116"/>
        <v>г. Пермь, ул. Сусанина, д. 9: 2026: РК</v>
      </c>
      <c r="K1504" s="167" t="s">
        <v>1051</v>
      </c>
      <c r="L1504" s="166" t="s">
        <v>2561</v>
      </c>
      <c r="M1504" t="str">
        <f t="shared" si="117"/>
        <v>г. Пермь, ул. Сусанина, д. 9: РК</v>
      </c>
      <c r="N1504" s="166" t="e">
        <f>VLOOKUP(M1504,#REF!,2,0)</f>
        <v>#REF!</v>
      </c>
      <c r="O1504" t="e">
        <f t="shared" si="113"/>
        <v>#REF!</v>
      </c>
    </row>
    <row r="1505" spans="1:15" x14ac:dyDescent="0.25">
      <c r="A1505" s="2">
        <f t="shared" si="114"/>
        <v>1504</v>
      </c>
      <c r="B1505" s="81" t="s">
        <v>1852</v>
      </c>
      <c r="C1505" t="s">
        <v>101</v>
      </c>
      <c r="D1505" s="1" t="s">
        <v>280</v>
      </c>
      <c r="E1505" s="166">
        <v>46387</v>
      </c>
      <c r="F1505" s="166"/>
      <c r="G1505" t="s">
        <v>1076</v>
      </c>
      <c r="H1505" t="s">
        <v>1076</v>
      </c>
      <c r="I1505" t="str">
        <f t="shared" si="115"/>
        <v>2026: Пермский городской округ, город Пермь: г. Пермь, ул. Сусанина, д. 9</v>
      </c>
      <c r="J1505" t="str">
        <f t="shared" si="116"/>
        <v>г. Пермь, ул. Сусанина, д. 9: 2026: Рфа</v>
      </c>
      <c r="K1505" s="167" t="s">
        <v>1051</v>
      </c>
      <c r="L1505" s="166" t="s">
        <v>2561</v>
      </c>
      <c r="M1505" t="str">
        <f t="shared" si="117"/>
        <v>г. Пермь, ул. Сусанина, д. 9: Рфа</v>
      </c>
      <c r="N1505" s="166" t="e">
        <f>VLOOKUP(M1505,#REF!,2,0)</f>
        <v>#REF!</v>
      </c>
      <c r="O1505" t="e">
        <f t="shared" si="113"/>
        <v>#REF!</v>
      </c>
    </row>
    <row r="1506" spans="1:15" x14ac:dyDescent="0.25">
      <c r="A1506" s="2">
        <f t="shared" si="114"/>
        <v>1505</v>
      </c>
      <c r="B1506" s="81" t="s">
        <v>1852</v>
      </c>
      <c r="C1506" t="s">
        <v>616</v>
      </c>
      <c r="D1506" s="1" t="s">
        <v>63</v>
      </c>
      <c r="E1506" s="166">
        <v>46387</v>
      </c>
      <c r="F1506" s="166"/>
      <c r="G1506" t="s">
        <v>1076</v>
      </c>
      <c r="H1506" t="s">
        <v>1076</v>
      </c>
      <c r="I1506" t="str">
        <f t="shared" si="115"/>
        <v>2026: Пермский городской округ, город Пермь: г. Пермь, ул. Тбилисская, д. 11</v>
      </c>
      <c r="J1506" t="str">
        <f t="shared" si="116"/>
        <v>г. Пермь, ул. Тбилисская, д. 11: 2026: ЭЛ</v>
      </c>
      <c r="K1506" s="167" t="s">
        <v>1051</v>
      </c>
      <c r="L1506" s="166" t="s">
        <v>2561</v>
      </c>
      <c r="M1506" t="str">
        <f t="shared" si="117"/>
        <v>г. Пермь, ул. Тбилисская, д. 11: ЭЛ</v>
      </c>
      <c r="N1506" s="166" t="e">
        <f>VLOOKUP(M1506,#REF!,2,0)</f>
        <v>#REF!</v>
      </c>
      <c r="O1506" t="e">
        <f t="shared" si="113"/>
        <v>#REF!</v>
      </c>
    </row>
    <row r="1507" spans="1:15" x14ac:dyDescent="0.25">
      <c r="A1507" s="2">
        <f t="shared" si="114"/>
        <v>1506</v>
      </c>
      <c r="B1507" s="81" t="s">
        <v>1852</v>
      </c>
      <c r="C1507" t="s">
        <v>754</v>
      </c>
      <c r="D1507" s="1" t="s">
        <v>248</v>
      </c>
      <c r="E1507" s="166">
        <v>46387</v>
      </c>
      <c r="F1507" s="166"/>
      <c r="G1507" t="s">
        <v>1076</v>
      </c>
      <c r="H1507" t="s">
        <v>1076</v>
      </c>
      <c r="I1507" t="str">
        <f t="shared" si="115"/>
        <v>2026: Пермский городской округ, город Пермь: г. Пермь, ул. Техническая, д. 14</v>
      </c>
      <c r="J1507" t="str">
        <f t="shared" si="116"/>
        <v>г. Пермь, ул. Техническая, д. 14: 2026: РК</v>
      </c>
      <c r="K1507" s="167" t="s">
        <v>1051</v>
      </c>
      <c r="L1507" s="166" t="s">
        <v>2561</v>
      </c>
      <c r="M1507" t="str">
        <f t="shared" si="117"/>
        <v>г. Пермь, ул. Техническая, д. 14: РК</v>
      </c>
      <c r="N1507" s="166" t="e">
        <f>VLOOKUP(M1507,#REF!,2,0)</f>
        <v>#REF!</v>
      </c>
      <c r="O1507" t="e">
        <f t="shared" si="113"/>
        <v>#REF!</v>
      </c>
    </row>
    <row r="1508" spans="1:15" x14ac:dyDescent="0.25">
      <c r="A1508" s="2">
        <f t="shared" si="114"/>
        <v>1507</v>
      </c>
      <c r="B1508" s="81" t="s">
        <v>1852</v>
      </c>
      <c r="C1508" t="s">
        <v>1601</v>
      </c>
      <c r="D1508" s="1" t="s">
        <v>248</v>
      </c>
      <c r="E1508" s="166">
        <v>46387</v>
      </c>
      <c r="F1508" s="166">
        <v>46387</v>
      </c>
      <c r="G1508" t="s">
        <v>1076</v>
      </c>
      <c r="H1508" t="s">
        <v>1076</v>
      </c>
      <c r="I1508" t="str">
        <f t="shared" si="115"/>
        <v>2026: Пермский городской округ, город Пермь: г. Пермь, ул. Техническая, д. 5/1</v>
      </c>
      <c r="J1508" t="str">
        <f t="shared" si="116"/>
        <v>г. Пермь, ул. Техническая, д. 5/1: 2026: РК</v>
      </c>
      <c r="K1508" s="167" t="s">
        <v>1052</v>
      </c>
      <c r="L1508" s="166" t="s">
        <v>2561</v>
      </c>
      <c r="M1508" t="str">
        <f t="shared" si="117"/>
        <v>г. Пермь, ул. Техническая, д. 5/1: РК</v>
      </c>
      <c r="N1508" s="166" t="e">
        <f>VLOOKUP(M1508,#REF!,2,0)</f>
        <v>#REF!</v>
      </c>
      <c r="O1508" t="e">
        <f t="shared" si="113"/>
        <v>#REF!</v>
      </c>
    </row>
    <row r="1509" spans="1:15" x14ac:dyDescent="0.25">
      <c r="A1509" s="2">
        <f t="shared" si="114"/>
        <v>1508</v>
      </c>
      <c r="B1509" s="81" t="s">
        <v>1852</v>
      </c>
      <c r="C1509" t="s">
        <v>755</v>
      </c>
      <c r="D1509" s="1" t="s">
        <v>248</v>
      </c>
      <c r="E1509" s="166">
        <v>46387</v>
      </c>
      <c r="F1509" s="166"/>
      <c r="G1509" t="s">
        <v>1076</v>
      </c>
      <c r="H1509" t="s">
        <v>1076</v>
      </c>
      <c r="I1509" t="str">
        <f t="shared" si="115"/>
        <v>2026: Пермский городской округ, город Пермь: г. Пермь, ул. Тургенева, д. 20</v>
      </c>
      <c r="J1509" t="str">
        <f t="shared" si="116"/>
        <v>г. Пермь, ул. Тургенева, д. 20: 2026: РК</v>
      </c>
      <c r="K1509" s="167" t="s">
        <v>1052</v>
      </c>
      <c r="L1509" s="166" t="s">
        <v>2561</v>
      </c>
      <c r="M1509" t="str">
        <f t="shared" si="117"/>
        <v>г. Пермь, ул. Тургенева, д. 20: РК</v>
      </c>
      <c r="N1509" s="166" t="e">
        <f>VLOOKUP(M1509,#REF!,2,0)</f>
        <v>#REF!</v>
      </c>
      <c r="O1509" t="e">
        <f t="shared" si="113"/>
        <v>#REF!</v>
      </c>
    </row>
    <row r="1510" spans="1:15" x14ac:dyDescent="0.25">
      <c r="A1510" s="2">
        <f t="shared" si="114"/>
        <v>1509</v>
      </c>
      <c r="B1510" s="81" t="s">
        <v>1852</v>
      </c>
      <c r="C1510" t="s">
        <v>756</v>
      </c>
      <c r="D1510" s="1" t="s">
        <v>248</v>
      </c>
      <c r="E1510" s="166">
        <v>46387</v>
      </c>
      <c r="F1510" s="166"/>
      <c r="G1510" t="s">
        <v>1076</v>
      </c>
      <c r="H1510" t="s">
        <v>1076</v>
      </c>
      <c r="I1510" t="str">
        <f t="shared" si="115"/>
        <v>2026: Пермский городской округ, город Пермь: г. Пермь, ул. Тургенева, д. 23</v>
      </c>
      <c r="J1510" t="str">
        <f t="shared" si="116"/>
        <v>г. Пермь, ул. Тургенева, д. 23: 2026: РК</v>
      </c>
      <c r="K1510" s="167" t="s">
        <v>1052</v>
      </c>
      <c r="L1510" s="166" t="s">
        <v>2561</v>
      </c>
      <c r="M1510" t="str">
        <f t="shared" si="117"/>
        <v>г. Пермь, ул. Тургенева, д. 23: РК</v>
      </c>
      <c r="N1510" s="166" t="e">
        <f>VLOOKUP(M1510,#REF!,2,0)</f>
        <v>#REF!</v>
      </c>
      <c r="O1510" t="e">
        <f t="shared" si="113"/>
        <v>#REF!</v>
      </c>
    </row>
    <row r="1511" spans="1:15" x14ac:dyDescent="0.25">
      <c r="A1511" s="2">
        <f t="shared" si="114"/>
        <v>1510</v>
      </c>
      <c r="B1511" s="81" t="s">
        <v>1852</v>
      </c>
      <c r="C1511" t="s">
        <v>617</v>
      </c>
      <c r="D1511" s="1" t="s">
        <v>63</v>
      </c>
      <c r="E1511" s="166">
        <v>46387</v>
      </c>
      <c r="F1511" s="166"/>
      <c r="G1511" t="s">
        <v>1076</v>
      </c>
      <c r="H1511" t="s">
        <v>1076</v>
      </c>
      <c r="I1511" t="str">
        <f t="shared" si="115"/>
        <v>2026: Пермский городской округ, город Пермь: г. Пермь, ул. Тургенева, д. 6</v>
      </c>
      <c r="J1511" t="str">
        <f t="shared" si="116"/>
        <v>г. Пермь, ул. Тургенева, д. 6: 2026: ЭЛ</v>
      </c>
      <c r="K1511" s="167" t="s">
        <v>1051</v>
      </c>
      <c r="L1511" s="166" t="s">
        <v>2561</v>
      </c>
      <c r="M1511" t="str">
        <f t="shared" si="117"/>
        <v>г. Пермь, ул. Тургенева, д. 6: ЭЛ</v>
      </c>
      <c r="N1511" s="166" t="e">
        <f>VLOOKUP(M1511,#REF!,2,0)</f>
        <v>#REF!</v>
      </c>
      <c r="O1511" t="e">
        <f t="shared" si="113"/>
        <v>#REF!</v>
      </c>
    </row>
    <row r="1512" spans="1:15" x14ac:dyDescent="0.25">
      <c r="A1512" s="2">
        <f t="shared" si="114"/>
        <v>1511</v>
      </c>
      <c r="B1512" s="81" t="s">
        <v>1852</v>
      </c>
      <c r="C1512" t="s">
        <v>617</v>
      </c>
      <c r="D1512" s="1" t="s">
        <v>117</v>
      </c>
      <c r="E1512" s="166">
        <v>46387</v>
      </c>
      <c r="F1512" s="166"/>
      <c r="G1512" t="s">
        <v>1076</v>
      </c>
      <c r="H1512" t="s">
        <v>1076</v>
      </c>
      <c r="I1512" t="str">
        <f t="shared" si="115"/>
        <v>2026: Пермский городской округ, город Пермь: г. Пермь, ул. Тургенева, д. 6</v>
      </c>
      <c r="J1512" t="str">
        <f t="shared" si="116"/>
        <v>г. Пермь, ул. Тургенева, д. 6: 2026: ТЕП</v>
      </c>
      <c r="K1512" s="167" t="s">
        <v>1051</v>
      </c>
      <c r="L1512" s="166" t="s">
        <v>2561</v>
      </c>
      <c r="M1512" t="str">
        <f t="shared" si="117"/>
        <v>г. Пермь, ул. Тургенева, д. 6: ТЕП</v>
      </c>
      <c r="N1512" s="166" t="e">
        <f>VLOOKUP(M1512,#REF!,2,0)</f>
        <v>#REF!</v>
      </c>
      <c r="O1512" t="e">
        <f t="shared" si="113"/>
        <v>#REF!</v>
      </c>
    </row>
    <row r="1513" spans="1:15" x14ac:dyDescent="0.25">
      <c r="A1513" s="2">
        <f t="shared" si="114"/>
        <v>1512</v>
      </c>
      <c r="B1513" s="81" t="s">
        <v>1852</v>
      </c>
      <c r="C1513" t="s">
        <v>617</v>
      </c>
      <c r="D1513" s="1" t="s">
        <v>159</v>
      </c>
      <c r="E1513" s="166">
        <v>46387</v>
      </c>
      <c r="F1513" s="166"/>
      <c r="G1513" t="s">
        <v>1076</v>
      </c>
      <c r="H1513" t="s">
        <v>1076</v>
      </c>
      <c r="I1513" t="str">
        <f t="shared" si="115"/>
        <v>2026: Пермский городской округ, город Пермь: г. Пермь, ул. Тургенева, д. 6</v>
      </c>
      <c r="J1513" t="str">
        <f t="shared" si="116"/>
        <v>г. Пермь, ул. Тургенева, д. 6: 2026: ВОД</v>
      </c>
      <c r="K1513" s="167" t="s">
        <v>1051</v>
      </c>
      <c r="L1513" s="166" t="s">
        <v>2561</v>
      </c>
      <c r="M1513" t="str">
        <f t="shared" si="117"/>
        <v>г. Пермь, ул. Тургенева, д. 6: ВОД</v>
      </c>
      <c r="N1513" s="166" t="e">
        <f>VLOOKUP(M1513,#REF!,2,0)</f>
        <v>#REF!</v>
      </c>
      <c r="O1513" t="e">
        <f t="shared" si="113"/>
        <v>#REF!</v>
      </c>
    </row>
    <row r="1514" spans="1:15" x14ac:dyDescent="0.25">
      <c r="A1514" s="2">
        <f t="shared" si="114"/>
        <v>1513</v>
      </c>
      <c r="B1514" s="81" t="s">
        <v>1852</v>
      </c>
      <c r="C1514" t="s">
        <v>617</v>
      </c>
      <c r="D1514" s="1" t="s">
        <v>166</v>
      </c>
      <c r="E1514" s="166">
        <v>46387</v>
      </c>
      <c r="F1514" s="166"/>
      <c r="G1514" t="s">
        <v>1076</v>
      </c>
      <c r="H1514" t="s">
        <v>1076</v>
      </c>
      <c r="I1514" t="str">
        <f t="shared" si="115"/>
        <v>2026: Пермский городской округ, город Пермь: г. Пермь, ул. Тургенева, д. 6</v>
      </c>
      <c r="J1514" t="str">
        <f t="shared" si="116"/>
        <v>г. Пермь, ул. Тургенева, д. 6: 2026: РП</v>
      </c>
      <c r="K1514" s="167" t="s">
        <v>1051</v>
      </c>
      <c r="L1514" s="166" t="s">
        <v>2561</v>
      </c>
      <c r="M1514" t="str">
        <f t="shared" si="117"/>
        <v>г. Пермь, ул. Тургенева, д. 6: РП</v>
      </c>
      <c r="N1514" s="166" t="e">
        <f>VLOOKUP(M1514,#REF!,2,0)</f>
        <v>#REF!</v>
      </c>
      <c r="O1514" t="e">
        <f t="shared" si="113"/>
        <v>#REF!</v>
      </c>
    </row>
    <row r="1515" spans="1:15" x14ac:dyDescent="0.25">
      <c r="A1515" s="2">
        <f t="shared" si="114"/>
        <v>1514</v>
      </c>
      <c r="B1515" s="81" t="s">
        <v>1852</v>
      </c>
      <c r="C1515" t="s">
        <v>617</v>
      </c>
      <c r="D1515" s="1" t="s">
        <v>280</v>
      </c>
      <c r="E1515" s="166">
        <v>46387</v>
      </c>
      <c r="F1515" s="166"/>
      <c r="G1515" t="s">
        <v>1076</v>
      </c>
      <c r="H1515" t="s">
        <v>1076</v>
      </c>
      <c r="I1515" t="str">
        <f t="shared" si="115"/>
        <v>2026: Пермский городской округ, город Пермь: г. Пермь, ул. Тургенева, д. 6</v>
      </c>
      <c r="J1515" t="str">
        <f t="shared" si="116"/>
        <v>г. Пермь, ул. Тургенева, д. 6: 2026: Рфа</v>
      </c>
      <c r="K1515" s="167" t="s">
        <v>1051</v>
      </c>
      <c r="L1515" s="166" t="s">
        <v>2561</v>
      </c>
      <c r="M1515" t="str">
        <f t="shared" si="117"/>
        <v>г. Пермь, ул. Тургенева, д. 6: Рфа</v>
      </c>
      <c r="N1515" s="166" t="e">
        <f>VLOOKUP(M1515,#REF!,2,0)</f>
        <v>#REF!</v>
      </c>
      <c r="O1515" t="e">
        <f t="shared" si="113"/>
        <v>#REF!</v>
      </c>
    </row>
    <row r="1516" spans="1:15" x14ac:dyDescent="0.25">
      <c r="A1516" s="2">
        <f t="shared" si="114"/>
        <v>1515</v>
      </c>
      <c r="B1516" s="81" t="s">
        <v>1852</v>
      </c>
      <c r="C1516" t="s">
        <v>617</v>
      </c>
      <c r="D1516" s="1" t="s">
        <v>296</v>
      </c>
      <c r="E1516" s="166">
        <v>46387</v>
      </c>
      <c r="F1516" s="166"/>
      <c r="G1516" t="s">
        <v>1076</v>
      </c>
      <c r="H1516" t="s">
        <v>1076</v>
      </c>
      <c r="I1516" t="str">
        <f t="shared" si="115"/>
        <v>2026: Пермский городской округ, город Пермь: г. Пермь, ул. Тургенева, д. 6</v>
      </c>
      <c r="J1516" t="str">
        <f t="shared" si="116"/>
        <v>г. Пермь, ул. Тургенева, д. 6: 2026: РФ</v>
      </c>
      <c r="K1516" s="167" t="s">
        <v>1051</v>
      </c>
      <c r="L1516" s="166" t="s">
        <v>2561</v>
      </c>
      <c r="M1516" t="str">
        <f t="shared" si="117"/>
        <v>г. Пермь, ул. Тургенева, д. 6: РФ</v>
      </c>
      <c r="N1516" s="166" t="e">
        <f>VLOOKUP(M1516,#REF!,2,0)</f>
        <v>#REF!</v>
      </c>
      <c r="O1516" t="e">
        <f t="shared" si="113"/>
        <v>#REF!</v>
      </c>
    </row>
    <row r="1517" spans="1:15" x14ac:dyDescent="0.25">
      <c r="A1517" s="2">
        <f t="shared" si="114"/>
        <v>1516</v>
      </c>
      <c r="B1517" s="81" t="s">
        <v>1852</v>
      </c>
      <c r="C1517" t="s">
        <v>717</v>
      </c>
      <c r="D1517" s="1" t="s">
        <v>181</v>
      </c>
      <c r="E1517" s="166">
        <v>46387</v>
      </c>
      <c r="F1517" s="166"/>
      <c r="G1517">
        <v>5</v>
      </c>
      <c r="H1517">
        <v>0</v>
      </c>
      <c r="I1517" t="str">
        <f t="shared" si="115"/>
        <v>2026: Пермский городской округ, город Пермь: г. Пермь, ул. Уинская, д. 13</v>
      </c>
      <c r="J1517" t="str">
        <f t="shared" si="116"/>
        <v>г. Пермь, ул. Уинская, д. 13: 2026: РЛ</v>
      </c>
      <c r="K1517" s="167" t="s">
        <v>1052</v>
      </c>
      <c r="L1517" s="166" t="s">
        <v>2561</v>
      </c>
      <c r="M1517" t="str">
        <f t="shared" si="117"/>
        <v>г. Пермь, ул. Уинская, д. 13: РЛ</v>
      </c>
      <c r="N1517" s="166" t="e">
        <f>VLOOKUP(M1517,#REF!,2,0)</f>
        <v>#REF!</v>
      </c>
      <c r="O1517" t="e">
        <f t="shared" si="113"/>
        <v>#REF!</v>
      </c>
    </row>
    <row r="1518" spans="1:15" x14ac:dyDescent="0.25">
      <c r="A1518" s="2">
        <f t="shared" si="114"/>
        <v>1517</v>
      </c>
      <c r="B1518" s="81" t="s">
        <v>1852</v>
      </c>
      <c r="C1518" t="s">
        <v>479</v>
      </c>
      <c r="D1518" s="1" t="s">
        <v>280</v>
      </c>
      <c r="E1518" s="166">
        <v>46387</v>
      </c>
      <c r="F1518" s="166"/>
      <c r="G1518" t="s">
        <v>1076</v>
      </c>
      <c r="H1518" t="s">
        <v>1076</v>
      </c>
      <c r="I1518" t="str">
        <f t="shared" si="115"/>
        <v>2026: Пермский городской округ, город Пермь: г. Пермь, ул. Уинская, д. 6</v>
      </c>
      <c r="J1518" t="str">
        <f t="shared" si="116"/>
        <v>г. Пермь, ул. Уинская, д. 6: 2026: Рфа</v>
      </c>
      <c r="K1518" s="167" t="s">
        <v>1052</v>
      </c>
      <c r="L1518" s="166" t="s">
        <v>2561</v>
      </c>
      <c r="M1518" t="str">
        <f t="shared" si="117"/>
        <v>г. Пермь, ул. Уинская, д. 6: Рфа</v>
      </c>
      <c r="N1518" s="166" t="e">
        <f>VLOOKUP(M1518,#REF!,2,0)</f>
        <v>#REF!</v>
      </c>
      <c r="O1518" t="e">
        <f t="shared" si="113"/>
        <v>#REF!</v>
      </c>
    </row>
    <row r="1519" spans="1:15" x14ac:dyDescent="0.25">
      <c r="A1519" s="2">
        <f t="shared" si="114"/>
        <v>1518</v>
      </c>
      <c r="B1519" s="81" t="s">
        <v>1852</v>
      </c>
      <c r="C1519" t="s">
        <v>479</v>
      </c>
      <c r="D1519" s="1" t="s">
        <v>296</v>
      </c>
      <c r="E1519" s="166">
        <v>46387</v>
      </c>
      <c r="F1519" s="166"/>
      <c r="G1519" t="s">
        <v>1076</v>
      </c>
      <c r="H1519" t="s">
        <v>1076</v>
      </c>
      <c r="I1519" t="str">
        <f t="shared" si="115"/>
        <v>2026: Пермский городской округ, город Пермь: г. Пермь, ул. Уинская, д. 6</v>
      </c>
      <c r="J1519" t="str">
        <f t="shared" si="116"/>
        <v>г. Пермь, ул. Уинская, д. 6: 2026: РФ</v>
      </c>
      <c r="K1519" s="167" t="s">
        <v>1052</v>
      </c>
      <c r="L1519" s="166" t="s">
        <v>2561</v>
      </c>
      <c r="M1519" t="str">
        <f t="shared" si="117"/>
        <v>г. Пермь, ул. Уинская, д. 6: РФ</v>
      </c>
      <c r="N1519" s="166" t="e">
        <f>VLOOKUP(M1519,#REF!,2,0)</f>
        <v>#REF!</v>
      </c>
      <c r="O1519" t="e">
        <f t="shared" si="113"/>
        <v>#REF!</v>
      </c>
    </row>
    <row r="1520" spans="1:15" x14ac:dyDescent="0.25">
      <c r="A1520" s="2">
        <f t="shared" si="114"/>
        <v>1519</v>
      </c>
      <c r="B1520" s="81" t="s">
        <v>1852</v>
      </c>
      <c r="C1520" t="s">
        <v>1610</v>
      </c>
      <c r="D1520" s="1" t="s">
        <v>248</v>
      </c>
      <c r="E1520" s="166">
        <v>46387</v>
      </c>
      <c r="F1520" s="166">
        <v>46387</v>
      </c>
      <c r="G1520" t="s">
        <v>1076</v>
      </c>
      <c r="H1520" t="s">
        <v>1076</v>
      </c>
      <c r="I1520" t="str">
        <f t="shared" si="115"/>
        <v>2026: Пермский городской округ, город Пермь: г. Пермь, ул. Уральская, д. 111</v>
      </c>
      <c r="J1520" t="str">
        <f t="shared" si="116"/>
        <v>г. Пермь, ул. Уральская, д. 111: 2026: РК</v>
      </c>
      <c r="K1520" s="167" t="s">
        <v>1051</v>
      </c>
      <c r="L1520" s="166" t="s">
        <v>2561</v>
      </c>
      <c r="M1520" t="str">
        <f t="shared" si="117"/>
        <v>г. Пермь, ул. Уральская, д. 111: РК</v>
      </c>
      <c r="N1520" s="166" t="e">
        <f>VLOOKUP(M1520,#REF!,2,0)</f>
        <v>#REF!</v>
      </c>
      <c r="O1520" t="e">
        <f t="shared" si="113"/>
        <v>#REF!</v>
      </c>
    </row>
    <row r="1521" spans="1:15" x14ac:dyDescent="0.25">
      <c r="A1521" s="2">
        <f t="shared" si="114"/>
        <v>1520</v>
      </c>
      <c r="B1521" s="81" t="s">
        <v>1852</v>
      </c>
      <c r="C1521" t="s">
        <v>810</v>
      </c>
      <c r="D1521" s="1" t="s">
        <v>297</v>
      </c>
      <c r="E1521" s="166">
        <v>46387</v>
      </c>
      <c r="F1521" s="166"/>
      <c r="G1521" t="s">
        <v>1076</v>
      </c>
      <c r="H1521" t="s">
        <v>1076</v>
      </c>
      <c r="I1521" t="str">
        <f t="shared" si="115"/>
        <v>2026: Пермский городской округ, город Пермь: г. Пермь, ул. Уральская, д. 45</v>
      </c>
      <c r="J1521" t="str">
        <f t="shared" si="116"/>
        <v>г. Пермь, ул. Уральская, д. 45: 2026: РНК</v>
      </c>
      <c r="K1521" s="167" t="s">
        <v>1052</v>
      </c>
      <c r="L1521" s="166" t="s">
        <v>2561</v>
      </c>
      <c r="M1521" t="str">
        <f t="shared" si="117"/>
        <v>г. Пермь, ул. Уральская, д. 45: РНК</v>
      </c>
      <c r="N1521" s="166" t="e">
        <f>VLOOKUP(M1521,#REF!,2,0)</f>
        <v>#REF!</v>
      </c>
      <c r="O1521" t="e">
        <f t="shared" si="113"/>
        <v>#REF!</v>
      </c>
    </row>
    <row r="1522" spans="1:15" x14ac:dyDescent="0.25">
      <c r="A1522" s="2">
        <f t="shared" si="114"/>
        <v>1521</v>
      </c>
      <c r="B1522" s="81" t="s">
        <v>1852</v>
      </c>
      <c r="C1522" t="s">
        <v>801</v>
      </c>
      <c r="D1522" s="1" t="s">
        <v>283</v>
      </c>
      <c r="E1522" s="166">
        <v>46387</v>
      </c>
      <c r="F1522" s="166"/>
      <c r="G1522" t="s">
        <v>1076</v>
      </c>
      <c r="H1522" t="s">
        <v>1076</v>
      </c>
      <c r="I1522" t="str">
        <f t="shared" si="115"/>
        <v>2026: Пермский городской округ, город Пермь: г. Пермь, ул. Уральская, д. 53</v>
      </c>
      <c r="J1522" t="str">
        <f t="shared" si="116"/>
        <v>г. Пермь, ул. Уральская, д. 53: 2026: УФ</v>
      </c>
      <c r="K1522" s="167" t="s">
        <v>1052</v>
      </c>
      <c r="L1522" s="166" t="s">
        <v>2561</v>
      </c>
      <c r="M1522" t="str">
        <f t="shared" si="117"/>
        <v>г. Пермь, ул. Уральская, д. 53: УФ</v>
      </c>
      <c r="N1522" s="166" t="e">
        <f>VLOOKUP(M1522,#REF!,2,0)</f>
        <v>#REF!</v>
      </c>
      <c r="O1522" t="e">
        <f t="shared" si="113"/>
        <v>#REF!</v>
      </c>
    </row>
    <row r="1523" spans="1:15" x14ac:dyDescent="0.25">
      <c r="A1523" s="2">
        <f t="shared" si="114"/>
        <v>1522</v>
      </c>
      <c r="B1523" s="81" t="s">
        <v>1852</v>
      </c>
      <c r="C1523" t="s">
        <v>50</v>
      </c>
      <c r="D1523" s="1" t="s">
        <v>63</v>
      </c>
      <c r="E1523" s="166">
        <v>46387</v>
      </c>
      <c r="F1523" s="166"/>
      <c r="G1523" t="s">
        <v>1076</v>
      </c>
      <c r="H1523" t="s">
        <v>1076</v>
      </c>
      <c r="I1523" t="str">
        <f t="shared" si="115"/>
        <v>2026: Пермский городской округ, город Пермь: г. Пермь, ул. Уральская, д. 83</v>
      </c>
      <c r="J1523" t="str">
        <f t="shared" si="116"/>
        <v>г. Пермь, ул. Уральская, д. 83: 2026: ЭЛ</v>
      </c>
      <c r="K1523" s="167" t="s">
        <v>1051</v>
      </c>
      <c r="L1523" s="166" t="s">
        <v>2561</v>
      </c>
      <c r="M1523" t="str">
        <f t="shared" si="117"/>
        <v>г. Пермь, ул. Уральская, д. 83: ЭЛ</v>
      </c>
      <c r="N1523" s="166" t="e">
        <f>VLOOKUP(M1523,#REF!,2,0)</f>
        <v>#REF!</v>
      </c>
      <c r="O1523" t="e">
        <f t="shared" si="113"/>
        <v>#REF!</v>
      </c>
    </row>
    <row r="1524" spans="1:15" x14ac:dyDescent="0.25">
      <c r="A1524" s="2">
        <f t="shared" si="114"/>
        <v>1523</v>
      </c>
      <c r="B1524" s="81" t="s">
        <v>1852</v>
      </c>
      <c r="C1524" t="s">
        <v>50</v>
      </c>
      <c r="D1524" s="1" t="s">
        <v>117</v>
      </c>
      <c r="E1524" s="166">
        <v>46387</v>
      </c>
      <c r="F1524" s="166"/>
      <c r="G1524" t="s">
        <v>1076</v>
      </c>
      <c r="H1524" t="s">
        <v>1076</v>
      </c>
      <c r="I1524" t="str">
        <f t="shared" si="115"/>
        <v>2026: Пермский городской округ, город Пермь: г. Пермь, ул. Уральская, д. 83</v>
      </c>
      <c r="J1524" t="str">
        <f t="shared" si="116"/>
        <v>г. Пермь, ул. Уральская, д. 83: 2026: ТЕП</v>
      </c>
      <c r="K1524" s="167" t="s">
        <v>1051</v>
      </c>
      <c r="L1524" s="166" t="s">
        <v>2561</v>
      </c>
      <c r="M1524" t="str">
        <f t="shared" si="117"/>
        <v>г. Пермь, ул. Уральская, д. 83: ТЕП</v>
      </c>
      <c r="N1524" s="166" t="e">
        <f>VLOOKUP(M1524,#REF!,2,0)</f>
        <v>#REF!</v>
      </c>
      <c r="O1524" t="e">
        <f t="shared" si="113"/>
        <v>#REF!</v>
      </c>
    </row>
    <row r="1525" spans="1:15" x14ac:dyDescent="0.25">
      <c r="A1525" s="2">
        <f t="shared" si="114"/>
        <v>1524</v>
      </c>
      <c r="B1525" s="81" t="s">
        <v>1852</v>
      </c>
      <c r="C1525" t="s">
        <v>50</v>
      </c>
      <c r="D1525" s="1" t="s">
        <v>159</v>
      </c>
      <c r="E1525" s="166">
        <v>46387</v>
      </c>
      <c r="F1525" s="166"/>
      <c r="G1525" t="s">
        <v>1076</v>
      </c>
      <c r="H1525" t="s">
        <v>1076</v>
      </c>
      <c r="I1525" t="str">
        <f t="shared" si="115"/>
        <v>2026: Пермский городской округ, город Пермь: г. Пермь, ул. Уральская, д. 83</v>
      </c>
      <c r="J1525" t="str">
        <f t="shared" si="116"/>
        <v>г. Пермь, ул. Уральская, д. 83: 2026: ВОД</v>
      </c>
      <c r="K1525" s="167" t="s">
        <v>1051</v>
      </c>
      <c r="L1525" s="166" t="s">
        <v>2561</v>
      </c>
      <c r="M1525" t="str">
        <f t="shared" si="117"/>
        <v>г. Пермь, ул. Уральская, д. 83: ВОД</v>
      </c>
      <c r="N1525" s="166" t="e">
        <f>VLOOKUP(M1525,#REF!,2,0)</f>
        <v>#REF!</v>
      </c>
      <c r="O1525" t="e">
        <f t="shared" si="113"/>
        <v>#REF!</v>
      </c>
    </row>
    <row r="1526" spans="1:15" x14ac:dyDescent="0.25">
      <c r="A1526" s="2">
        <f t="shared" si="114"/>
        <v>1525</v>
      </c>
      <c r="B1526" s="81" t="s">
        <v>1852</v>
      </c>
      <c r="C1526" t="s">
        <v>50</v>
      </c>
      <c r="D1526" s="1" t="s">
        <v>248</v>
      </c>
      <c r="E1526" s="166">
        <v>46387</v>
      </c>
      <c r="F1526" s="166"/>
      <c r="G1526" t="s">
        <v>1076</v>
      </c>
      <c r="H1526" t="s">
        <v>1076</v>
      </c>
      <c r="I1526" t="str">
        <f t="shared" si="115"/>
        <v>2026: Пермский городской округ, город Пермь: г. Пермь, ул. Уральская, д. 83</v>
      </c>
      <c r="J1526" t="str">
        <f t="shared" si="116"/>
        <v>г. Пермь, ул. Уральская, д. 83: 2026: РК</v>
      </c>
      <c r="K1526" s="167" t="s">
        <v>1051</v>
      </c>
      <c r="L1526" s="166" t="s">
        <v>2561</v>
      </c>
      <c r="M1526" t="str">
        <f t="shared" si="117"/>
        <v>г. Пермь, ул. Уральская, д. 83: РК</v>
      </c>
      <c r="N1526" s="166" t="e">
        <f>VLOOKUP(M1526,#REF!,2,0)</f>
        <v>#REF!</v>
      </c>
      <c r="O1526" t="e">
        <f t="shared" si="113"/>
        <v>#REF!</v>
      </c>
    </row>
    <row r="1527" spans="1:15" x14ac:dyDescent="0.25">
      <c r="A1527" s="2">
        <f t="shared" si="114"/>
        <v>1526</v>
      </c>
      <c r="B1527" s="81" t="s">
        <v>1852</v>
      </c>
      <c r="C1527" t="s">
        <v>805</v>
      </c>
      <c r="D1527" s="1" t="s">
        <v>296</v>
      </c>
      <c r="E1527" s="166">
        <v>46387</v>
      </c>
      <c r="F1527" s="166"/>
      <c r="G1527" t="s">
        <v>1076</v>
      </c>
      <c r="H1527" t="s">
        <v>1076</v>
      </c>
      <c r="I1527" t="str">
        <f t="shared" si="115"/>
        <v>2026: Пермский городской округ, город Пермь: г. Пермь, ул. Уфимская, д. 14</v>
      </c>
      <c r="J1527" t="str">
        <f t="shared" si="116"/>
        <v>г. Пермь, ул. Уфимская, д. 14: 2026: РФ</v>
      </c>
      <c r="K1527" s="167" t="s">
        <v>1052</v>
      </c>
      <c r="L1527" s="166" t="s">
        <v>2561</v>
      </c>
      <c r="M1527" t="str">
        <f t="shared" si="117"/>
        <v>г. Пермь, ул. Уфимская, д. 14: РФ</v>
      </c>
      <c r="N1527" s="166" t="e">
        <f>VLOOKUP(M1527,#REF!,2,0)</f>
        <v>#REF!</v>
      </c>
      <c r="O1527" t="e">
        <f t="shared" si="113"/>
        <v>#REF!</v>
      </c>
    </row>
    <row r="1528" spans="1:15" x14ac:dyDescent="0.25">
      <c r="A1528" s="2">
        <f t="shared" si="114"/>
        <v>1527</v>
      </c>
      <c r="B1528" s="81" t="s">
        <v>1852</v>
      </c>
      <c r="C1528" t="s">
        <v>710</v>
      </c>
      <c r="D1528" s="1" t="s">
        <v>166</v>
      </c>
      <c r="E1528" s="166">
        <v>46387</v>
      </c>
      <c r="F1528" s="166"/>
      <c r="G1528" t="s">
        <v>1076</v>
      </c>
      <c r="H1528" t="s">
        <v>1076</v>
      </c>
      <c r="I1528" t="str">
        <f t="shared" si="115"/>
        <v>2026: Пермский городской округ, город Пермь: г. Пермь, ул. Федосеева, д. 10</v>
      </c>
      <c r="J1528" t="str">
        <f t="shared" si="116"/>
        <v>г. Пермь, ул. Федосеева, д. 10: 2026: РП</v>
      </c>
      <c r="K1528" s="167" t="s">
        <v>1051</v>
      </c>
      <c r="L1528" s="166" t="s">
        <v>2561</v>
      </c>
      <c r="M1528" t="str">
        <f t="shared" si="117"/>
        <v>г. Пермь, ул. Федосеева, д. 10: РП</v>
      </c>
      <c r="N1528" s="166" t="e">
        <f>VLOOKUP(M1528,#REF!,2,0)</f>
        <v>#REF!</v>
      </c>
      <c r="O1528" t="e">
        <f t="shared" si="113"/>
        <v>#REF!</v>
      </c>
    </row>
    <row r="1529" spans="1:15" x14ac:dyDescent="0.25">
      <c r="A1529" s="2">
        <f t="shared" si="114"/>
        <v>1528</v>
      </c>
      <c r="B1529" s="81" t="s">
        <v>1852</v>
      </c>
      <c r="C1529" t="s">
        <v>710</v>
      </c>
      <c r="D1529" s="1" t="s">
        <v>280</v>
      </c>
      <c r="E1529" s="166">
        <v>46387</v>
      </c>
      <c r="F1529" s="166"/>
      <c r="G1529" t="s">
        <v>1076</v>
      </c>
      <c r="H1529" t="s">
        <v>1076</v>
      </c>
      <c r="I1529" t="str">
        <f t="shared" si="115"/>
        <v>2026: Пермский городской округ, город Пермь: г. Пермь, ул. Федосеева, д. 10</v>
      </c>
      <c r="J1529" t="str">
        <f t="shared" si="116"/>
        <v>г. Пермь, ул. Федосеева, д. 10: 2026: Рфа</v>
      </c>
      <c r="K1529" s="167" t="s">
        <v>1051</v>
      </c>
      <c r="L1529" s="166" t="s">
        <v>2561</v>
      </c>
      <c r="M1529" t="str">
        <f t="shared" si="117"/>
        <v>г. Пермь, ул. Федосеева, д. 10: Рфа</v>
      </c>
      <c r="N1529" s="166" t="e">
        <f>VLOOKUP(M1529,#REF!,2,0)</f>
        <v>#REF!</v>
      </c>
      <c r="O1529" t="e">
        <f t="shared" si="113"/>
        <v>#REF!</v>
      </c>
    </row>
    <row r="1530" spans="1:15" x14ac:dyDescent="0.25">
      <c r="A1530" s="2">
        <f t="shared" si="114"/>
        <v>1529</v>
      </c>
      <c r="B1530" s="81" t="s">
        <v>1852</v>
      </c>
      <c r="C1530" t="s">
        <v>710</v>
      </c>
      <c r="D1530" s="1" t="s">
        <v>296</v>
      </c>
      <c r="E1530" s="166">
        <v>46387</v>
      </c>
      <c r="F1530" s="166"/>
      <c r="G1530" t="s">
        <v>1076</v>
      </c>
      <c r="H1530" t="s">
        <v>1076</v>
      </c>
      <c r="I1530" t="str">
        <f t="shared" si="115"/>
        <v>2026: Пермский городской округ, город Пермь: г. Пермь, ул. Федосеева, д. 10</v>
      </c>
      <c r="J1530" t="str">
        <f t="shared" si="116"/>
        <v>г. Пермь, ул. Федосеева, д. 10: 2026: РФ</v>
      </c>
      <c r="K1530" s="167" t="s">
        <v>1051</v>
      </c>
      <c r="L1530" s="166" t="s">
        <v>2561</v>
      </c>
      <c r="M1530" t="str">
        <f t="shared" si="117"/>
        <v>г. Пермь, ул. Федосеева, д. 10: РФ</v>
      </c>
      <c r="N1530" s="166" t="e">
        <f>VLOOKUP(M1530,#REF!,2,0)</f>
        <v>#REF!</v>
      </c>
      <c r="O1530" t="e">
        <f t="shared" ref="O1530:O1593" si="118">E1530=N1530</f>
        <v>#REF!</v>
      </c>
    </row>
    <row r="1531" spans="1:15" x14ac:dyDescent="0.25">
      <c r="A1531" s="2">
        <f t="shared" si="114"/>
        <v>1530</v>
      </c>
      <c r="B1531" s="81" t="s">
        <v>1852</v>
      </c>
      <c r="C1531" t="s">
        <v>103</v>
      </c>
      <c r="D1531" s="1" t="s">
        <v>117</v>
      </c>
      <c r="E1531" s="166">
        <v>46387</v>
      </c>
      <c r="F1531" s="166"/>
      <c r="G1531" t="s">
        <v>1076</v>
      </c>
      <c r="H1531" t="s">
        <v>1076</v>
      </c>
      <c r="I1531" t="str">
        <f t="shared" si="115"/>
        <v>2026: Пермский городской округ, город Пермь: г. Пермь, ул. Федосеева, д. 9</v>
      </c>
      <c r="J1531" t="str">
        <f t="shared" si="116"/>
        <v>г. Пермь, ул. Федосеева, д. 9: 2026: ТЕП</v>
      </c>
      <c r="K1531" s="167" t="s">
        <v>1051</v>
      </c>
      <c r="L1531" s="166" t="s">
        <v>2561</v>
      </c>
      <c r="M1531" t="str">
        <f t="shared" si="117"/>
        <v>г. Пермь, ул. Федосеева, д. 9: ТЕП</v>
      </c>
      <c r="N1531" s="166" t="e">
        <f>VLOOKUP(M1531,#REF!,2,0)</f>
        <v>#REF!</v>
      </c>
      <c r="O1531" t="e">
        <f t="shared" si="118"/>
        <v>#REF!</v>
      </c>
    </row>
    <row r="1532" spans="1:15" x14ac:dyDescent="0.25">
      <c r="A1532" s="2">
        <f t="shared" si="114"/>
        <v>1531</v>
      </c>
      <c r="B1532" s="81" t="s">
        <v>1852</v>
      </c>
      <c r="C1532" t="s">
        <v>103</v>
      </c>
      <c r="D1532" s="1" t="s">
        <v>144</v>
      </c>
      <c r="E1532" s="166">
        <v>46387</v>
      </c>
      <c r="F1532" s="166"/>
      <c r="G1532" t="s">
        <v>1076</v>
      </c>
      <c r="H1532" t="s">
        <v>1076</v>
      </c>
      <c r="I1532" t="str">
        <f t="shared" si="115"/>
        <v>2026: Пермский городской округ, город Пермь: г. Пермь, ул. Федосеева, д. 9</v>
      </c>
      <c r="J1532" t="str">
        <f t="shared" si="116"/>
        <v>г. Пермь, ул. Федосеева, д. 9: 2026: ХВС</v>
      </c>
      <c r="K1532" s="167" t="s">
        <v>1051</v>
      </c>
      <c r="L1532" s="166" t="s">
        <v>2561</v>
      </c>
      <c r="M1532" t="str">
        <f t="shared" si="117"/>
        <v>г. Пермь, ул. Федосеева, д. 9: ХВС</v>
      </c>
      <c r="N1532" s="166" t="e">
        <f>VLOOKUP(M1532,#REF!,2,0)</f>
        <v>#REF!</v>
      </c>
      <c r="O1532" t="e">
        <f t="shared" si="118"/>
        <v>#REF!</v>
      </c>
    </row>
    <row r="1533" spans="1:15" x14ac:dyDescent="0.25">
      <c r="A1533" s="2">
        <f t="shared" si="114"/>
        <v>1532</v>
      </c>
      <c r="B1533" s="81" t="s">
        <v>1852</v>
      </c>
      <c r="C1533" t="s">
        <v>103</v>
      </c>
      <c r="D1533" s="1" t="s">
        <v>159</v>
      </c>
      <c r="E1533" s="166">
        <v>46387</v>
      </c>
      <c r="F1533" s="166"/>
      <c r="G1533" t="s">
        <v>1076</v>
      </c>
      <c r="H1533" t="s">
        <v>1076</v>
      </c>
      <c r="I1533" t="str">
        <f t="shared" si="115"/>
        <v>2026: Пермский городской округ, город Пермь: г. Пермь, ул. Федосеева, д. 9</v>
      </c>
      <c r="J1533" t="str">
        <f t="shared" si="116"/>
        <v>г. Пермь, ул. Федосеева, д. 9: 2026: ВОД</v>
      </c>
      <c r="K1533" s="167" t="s">
        <v>1051</v>
      </c>
      <c r="L1533" s="166" t="s">
        <v>2561</v>
      </c>
      <c r="M1533" t="str">
        <f t="shared" si="117"/>
        <v>г. Пермь, ул. Федосеева, д. 9: ВОД</v>
      </c>
      <c r="N1533" s="166" t="e">
        <f>VLOOKUP(M1533,#REF!,2,0)</f>
        <v>#REF!</v>
      </c>
      <c r="O1533" t="e">
        <f t="shared" si="118"/>
        <v>#REF!</v>
      </c>
    </row>
    <row r="1534" spans="1:15" x14ac:dyDescent="0.25">
      <c r="A1534" s="2">
        <f t="shared" si="114"/>
        <v>1533</v>
      </c>
      <c r="B1534" s="81" t="s">
        <v>1852</v>
      </c>
      <c r="C1534" t="s">
        <v>757</v>
      </c>
      <c r="D1534" s="1" t="s">
        <v>248</v>
      </c>
      <c r="E1534" s="166">
        <v>46387</v>
      </c>
      <c r="F1534" s="166"/>
      <c r="G1534" t="s">
        <v>1076</v>
      </c>
      <c r="H1534" t="s">
        <v>1076</v>
      </c>
      <c r="I1534" t="str">
        <f t="shared" si="115"/>
        <v>2026: Пермский городской округ, город Пермь: г. Пермь, ул. Формовщиков, д. 38</v>
      </c>
      <c r="J1534" t="str">
        <f t="shared" si="116"/>
        <v>г. Пермь, ул. Формовщиков, д. 38: 2026: РК</v>
      </c>
      <c r="K1534" s="167" t="s">
        <v>1052</v>
      </c>
      <c r="L1534" s="166" t="s">
        <v>2561</v>
      </c>
      <c r="M1534" t="str">
        <f t="shared" si="117"/>
        <v>г. Пермь, ул. Формовщиков, д. 38: РК</v>
      </c>
      <c r="N1534" s="166" t="e">
        <f>VLOOKUP(M1534,#REF!,2,0)</f>
        <v>#REF!</v>
      </c>
      <c r="O1534" t="e">
        <f t="shared" si="118"/>
        <v>#REF!</v>
      </c>
    </row>
    <row r="1535" spans="1:15" x14ac:dyDescent="0.25">
      <c r="A1535" s="2">
        <f t="shared" si="114"/>
        <v>1534</v>
      </c>
      <c r="B1535" s="81" t="s">
        <v>1852</v>
      </c>
      <c r="C1535" t="s">
        <v>618</v>
      </c>
      <c r="D1535" s="1" t="s">
        <v>63</v>
      </c>
      <c r="E1535" s="166">
        <v>46387</v>
      </c>
      <c r="F1535" s="166"/>
      <c r="G1535" t="s">
        <v>1076</v>
      </c>
      <c r="H1535" t="s">
        <v>1076</v>
      </c>
      <c r="I1535" t="str">
        <f t="shared" si="115"/>
        <v>2026: Пермский городской округ, город Пермь: г. Пермь, ул. Худанина, д. 8</v>
      </c>
      <c r="J1535" t="str">
        <f t="shared" si="116"/>
        <v>г. Пермь, ул. Худанина, д. 8: 2026: ЭЛ</v>
      </c>
      <c r="K1535" s="167" t="s">
        <v>1051</v>
      </c>
      <c r="L1535" s="166" t="s">
        <v>2561</v>
      </c>
      <c r="M1535" t="str">
        <f t="shared" si="117"/>
        <v>г. Пермь, ул. Худанина, д. 8: ЭЛ</v>
      </c>
      <c r="N1535" s="166" t="e">
        <f>VLOOKUP(M1535,#REF!,2,0)</f>
        <v>#REF!</v>
      </c>
      <c r="O1535" t="e">
        <f t="shared" si="118"/>
        <v>#REF!</v>
      </c>
    </row>
    <row r="1536" spans="1:15" x14ac:dyDescent="0.25">
      <c r="A1536" s="2">
        <f t="shared" si="114"/>
        <v>1535</v>
      </c>
      <c r="B1536" s="81" t="s">
        <v>1852</v>
      </c>
      <c r="C1536" t="s">
        <v>618</v>
      </c>
      <c r="D1536" s="1" t="s">
        <v>117</v>
      </c>
      <c r="E1536" s="166">
        <v>46387</v>
      </c>
      <c r="F1536" s="166"/>
      <c r="G1536" t="s">
        <v>1076</v>
      </c>
      <c r="H1536" t="s">
        <v>1076</v>
      </c>
      <c r="I1536" t="str">
        <f t="shared" si="115"/>
        <v>2026: Пермский городской округ, город Пермь: г. Пермь, ул. Худанина, д. 8</v>
      </c>
      <c r="J1536" t="str">
        <f t="shared" si="116"/>
        <v>г. Пермь, ул. Худанина, д. 8: 2026: ТЕП</v>
      </c>
      <c r="K1536" s="167" t="s">
        <v>1051</v>
      </c>
      <c r="L1536" s="166" t="s">
        <v>2561</v>
      </c>
      <c r="M1536" t="str">
        <f t="shared" si="117"/>
        <v>г. Пермь, ул. Худанина, д. 8: ТЕП</v>
      </c>
      <c r="N1536" s="166" t="e">
        <f>VLOOKUP(M1536,#REF!,2,0)</f>
        <v>#REF!</v>
      </c>
      <c r="O1536" t="e">
        <f t="shared" si="118"/>
        <v>#REF!</v>
      </c>
    </row>
    <row r="1537" spans="1:15" x14ac:dyDescent="0.25">
      <c r="A1537" s="2">
        <f t="shared" si="114"/>
        <v>1536</v>
      </c>
      <c r="B1537" s="81" t="s">
        <v>1852</v>
      </c>
      <c r="C1537" t="s">
        <v>618</v>
      </c>
      <c r="D1537" s="1" t="s">
        <v>280</v>
      </c>
      <c r="E1537" s="166">
        <v>46387</v>
      </c>
      <c r="F1537" s="166"/>
      <c r="G1537" t="s">
        <v>1076</v>
      </c>
      <c r="H1537" t="s">
        <v>1076</v>
      </c>
      <c r="I1537" t="str">
        <f t="shared" si="115"/>
        <v>2026: Пермский городской округ, город Пермь: г. Пермь, ул. Худанина, д. 8</v>
      </c>
      <c r="J1537" t="str">
        <f t="shared" si="116"/>
        <v>г. Пермь, ул. Худанина, д. 8: 2026: Рфа</v>
      </c>
      <c r="K1537" s="167" t="s">
        <v>1051</v>
      </c>
      <c r="L1537" s="166" t="s">
        <v>2561</v>
      </c>
      <c r="M1537" t="str">
        <f t="shared" si="117"/>
        <v>г. Пермь, ул. Худанина, д. 8: Рфа</v>
      </c>
      <c r="N1537" s="166" t="e">
        <f>VLOOKUP(M1537,#REF!,2,0)</f>
        <v>#REF!</v>
      </c>
      <c r="O1537" t="e">
        <f t="shared" si="118"/>
        <v>#REF!</v>
      </c>
    </row>
    <row r="1538" spans="1:15" x14ac:dyDescent="0.25">
      <c r="A1538" s="2">
        <f t="shared" ref="A1538:A1601" si="119">ROW()-1</f>
        <v>1537</v>
      </c>
      <c r="B1538" s="81" t="s">
        <v>1852</v>
      </c>
      <c r="C1538" t="s">
        <v>618</v>
      </c>
      <c r="D1538" s="1" t="s">
        <v>296</v>
      </c>
      <c r="E1538" s="166">
        <v>46387</v>
      </c>
      <c r="F1538" s="166"/>
      <c r="G1538" t="s">
        <v>1076</v>
      </c>
      <c r="H1538" t="s">
        <v>1076</v>
      </c>
      <c r="I1538" t="str">
        <f t="shared" ref="I1538:I1601" si="120">IF(ISBLANK(E1538),"",CONCATENATE(YEAR(E1538),": ",B1538,": ",C1538,))</f>
        <v>2026: Пермский городской округ, город Пермь: г. Пермь, ул. Худанина, д. 8</v>
      </c>
      <c r="J1538" t="str">
        <f t="shared" ref="J1538:J1601" si="121">IF(ISBLANK(E1538),"",CONCATENATE(C1538,": ",YEAR(E1538),": ",D1538))</f>
        <v>г. Пермь, ул. Худанина, д. 8: 2026: РФ</v>
      </c>
      <c r="K1538" s="167" t="s">
        <v>1051</v>
      </c>
      <c r="L1538" s="166" t="s">
        <v>2561</v>
      </c>
      <c r="M1538" t="str">
        <f t="shared" ref="M1538:M1601" si="122">IF(ISBLANK(D1538),"",CONCATENATE(C1538,": ",D1538))</f>
        <v>г. Пермь, ул. Худанина, д. 8: РФ</v>
      </c>
      <c r="N1538" s="166" t="e">
        <f>VLOOKUP(M1538,#REF!,2,0)</f>
        <v>#REF!</v>
      </c>
      <c r="O1538" t="e">
        <f t="shared" si="118"/>
        <v>#REF!</v>
      </c>
    </row>
    <row r="1539" spans="1:15" x14ac:dyDescent="0.25">
      <c r="A1539" s="2">
        <f t="shared" si="119"/>
        <v>1538</v>
      </c>
      <c r="B1539" s="81" t="s">
        <v>1852</v>
      </c>
      <c r="C1539" t="s">
        <v>51</v>
      </c>
      <c r="D1539" s="1" t="s">
        <v>63</v>
      </c>
      <c r="E1539" s="166">
        <v>46387</v>
      </c>
      <c r="F1539" s="166"/>
      <c r="G1539" t="s">
        <v>1076</v>
      </c>
      <c r="H1539" t="s">
        <v>1076</v>
      </c>
      <c r="I1539" t="str">
        <f t="shared" si="120"/>
        <v>2026: Пермский городской округ, город Пермь: г. Пермь, ул. Чебоксарская, д. 12</v>
      </c>
      <c r="J1539" t="str">
        <f t="shared" si="121"/>
        <v>г. Пермь, ул. Чебоксарская, д. 12: 2026: ЭЛ</v>
      </c>
      <c r="K1539" s="167" t="s">
        <v>1051</v>
      </c>
      <c r="L1539" s="166" t="s">
        <v>2561</v>
      </c>
      <c r="M1539" t="str">
        <f t="shared" si="122"/>
        <v>г. Пермь, ул. Чебоксарская, д. 12: ЭЛ</v>
      </c>
      <c r="N1539" s="166" t="e">
        <f>VLOOKUP(M1539,#REF!,2,0)</f>
        <v>#REF!</v>
      </c>
      <c r="O1539" t="e">
        <f t="shared" si="118"/>
        <v>#REF!</v>
      </c>
    </row>
    <row r="1540" spans="1:15" x14ac:dyDescent="0.25">
      <c r="A1540" s="2">
        <f t="shared" si="119"/>
        <v>1539</v>
      </c>
      <c r="B1540" s="81" t="s">
        <v>1852</v>
      </c>
      <c r="C1540" t="s">
        <v>51</v>
      </c>
      <c r="D1540" s="1" t="s">
        <v>117</v>
      </c>
      <c r="E1540" s="166">
        <v>46387</v>
      </c>
      <c r="F1540" s="166"/>
      <c r="G1540" t="s">
        <v>1076</v>
      </c>
      <c r="H1540" t="s">
        <v>1076</v>
      </c>
      <c r="I1540" t="str">
        <f t="shared" si="120"/>
        <v>2026: Пермский городской округ, город Пермь: г. Пермь, ул. Чебоксарская, д. 12</v>
      </c>
      <c r="J1540" t="str">
        <f t="shared" si="121"/>
        <v>г. Пермь, ул. Чебоксарская, д. 12: 2026: ТЕП</v>
      </c>
      <c r="K1540" s="167" t="s">
        <v>1051</v>
      </c>
      <c r="L1540" s="166" t="s">
        <v>2561</v>
      </c>
      <c r="M1540" t="str">
        <f t="shared" si="122"/>
        <v>г. Пермь, ул. Чебоксарская, д. 12: ТЕП</v>
      </c>
      <c r="N1540" s="166" t="e">
        <f>VLOOKUP(M1540,#REF!,2,0)</f>
        <v>#REF!</v>
      </c>
      <c r="O1540" t="e">
        <f t="shared" si="118"/>
        <v>#REF!</v>
      </c>
    </row>
    <row r="1541" spans="1:15" x14ac:dyDescent="0.25">
      <c r="A1541" s="2">
        <f t="shared" si="119"/>
        <v>1540</v>
      </c>
      <c r="B1541" s="81" t="s">
        <v>1852</v>
      </c>
      <c r="C1541" t="s">
        <v>51</v>
      </c>
      <c r="D1541" s="1" t="s">
        <v>144</v>
      </c>
      <c r="E1541" s="166">
        <v>46387</v>
      </c>
      <c r="F1541" s="166"/>
      <c r="G1541" t="s">
        <v>1076</v>
      </c>
      <c r="H1541" t="s">
        <v>1076</v>
      </c>
      <c r="I1541" t="str">
        <f t="shared" si="120"/>
        <v>2026: Пермский городской округ, город Пермь: г. Пермь, ул. Чебоксарская, д. 12</v>
      </c>
      <c r="J1541" t="str">
        <f t="shared" si="121"/>
        <v>г. Пермь, ул. Чебоксарская, д. 12: 2026: ХВС</v>
      </c>
      <c r="K1541" s="167" t="s">
        <v>1051</v>
      </c>
      <c r="L1541" s="166" t="s">
        <v>2561</v>
      </c>
      <c r="M1541" t="str">
        <f t="shared" si="122"/>
        <v>г. Пермь, ул. Чебоксарская, д. 12: ХВС</v>
      </c>
      <c r="N1541" s="166" t="e">
        <f>VLOOKUP(M1541,#REF!,2,0)</f>
        <v>#REF!</v>
      </c>
      <c r="O1541" t="e">
        <f t="shared" si="118"/>
        <v>#REF!</v>
      </c>
    </row>
    <row r="1542" spans="1:15" x14ac:dyDescent="0.25">
      <c r="A1542" s="2">
        <f t="shared" si="119"/>
        <v>1541</v>
      </c>
      <c r="B1542" s="81" t="s">
        <v>1852</v>
      </c>
      <c r="C1542" t="s">
        <v>51</v>
      </c>
      <c r="D1542" s="1" t="s">
        <v>159</v>
      </c>
      <c r="E1542" s="166">
        <v>46387</v>
      </c>
      <c r="F1542" s="166"/>
      <c r="G1542" t="s">
        <v>1076</v>
      </c>
      <c r="H1542" t="s">
        <v>1076</v>
      </c>
      <c r="I1542" t="str">
        <f t="shared" si="120"/>
        <v>2026: Пермский городской округ, город Пермь: г. Пермь, ул. Чебоксарская, д. 12</v>
      </c>
      <c r="J1542" t="str">
        <f t="shared" si="121"/>
        <v>г. Пермь, ул. Чебоксарская, д. 12: 2026: ВОД</v>
      </c>
      <c r="K1542" s="167" t="s">
        <v>1051</v>
      </c>
      <c r="L1542" s="166" t="s">
        <v>2561</v>
      </c>
      <c r="M1542" t="str">
        <f t="shared" si="122"/>
        <v>г. Пермь, ул. Чебоксарская, д. 12: ВОД</v>
      </c>
      <c r="N1542" s="166" t="e">
        <f>VLOOKUP(M1542,#REF!,2,0)</f>
        <v>#REF!</v>
      </c>
      <c r="O1542" t="e">
        <f t="shared" si="118"/>
        <v>#REF!</v>
      </c>
    </row>
    <row r="1543" spans="1:15" x14ac:dyDescent="0.25">
      <c r="A1543" s="2">
        <f t="shared" si="119"/>
        <v>1542</v>
      </c>
      <c r="B1543" s="81" t="s">
        <v>1852</v>
      </c>
      <c r="C1543" t="s">
        <v>789</v>
      </c>
      <c r="D1543" s="1" t="s">
        <v>280</v>
      </c>
      <c r="E1543" s="166">
        <v>46387</v>
      </c>
      <c r="F1543" s="166"/>
      <c r="G1543" t="s">
        <v>1076</v>
      </c>
      <c r="H1543" t="s">
        <v>1076</v>
      </c>
      <c r="I1543" t="str">
        <f t="shared" si="120"/>
        <v>2026: Пермский городской округ, город Пермь: г. Пермь, ул. Чехова, д. 8</v>
      </c>
      <c r="J1543" t="str">
        <f t="shared" si="121"/>
        <v>г. Пермь, ул. Чехова, д. 8: 2026: Рфа</v>
      </c>
      <c r="K1543" s="167" t="s">
        <v>1052</v>
      </c>
      <c r="L1543" s="166" t="s">
        <v>2561</v>
      </c>
      <c r="M1543" t="str">
        <f t="shared" si="122"/>
        <v>г. Пермь, ул. Чехова, д. 8: Рфа</v>
      </c>
      <c r="N1543" s="166" t="e">
        <f>VLOOKUP(M1543,#REF!,2,0)</f>
        <v>#REF!</v>
      </c>
      <c r="O1543" t="e">
        <f t="shared" si="118"/>
        <v>#REF!</v>
      </c>
    </row>
    <row r="1544" spans="1:15" x14ac:dyDescent="0.25">
      <c r="A1544" s="2">
        <f t="shared" si="119"/>
        <v>1543</v>
      </c>
      <c r="B1544" s="81" t="s">
        <v>1852</v>
      </c>
      <c r="C1544" t="s">
        <v>758</v>
      </c>
      <c r="D1544" s="1" t="s">
        <v>248</v>
      </c>
      <c r="E1544" s="166">
        <v>46387</v>
      </c>
      <c r="F1544" s="166"/>
      <c r="G1544" t="s">
        <v>1076</v>
      </c>
      <c r="H1544" t="s">
        <v>1076</v>
      </c>
      <c r="I1544" t="str">
        <f t="shared" si="120"/>
        <v>2026: Пермский городской округ, город Пермь: г. Пермь, ул. Шишкина, д. 4</v>
      </c>
      <c r="J1544" t="str">
        <f t="shared" si="121"/>
        <v>г. Пермь, ул. Шишкина, д. 4: 2026: РК</v>
      </c>
      <c r="K1544" s="167" t="s">
        <v>1052</v>
      </c>
      <c r="L1544" s="166" t="s">
        <v>2561</v>
      </c>
      <c r="M1544" t="str">
        <f t="shared" si="122"/>
        <v>г. Пермь, ул. Шишкина, д. 4: РК</v>
      </c>
      <c r="N1544" s="166" t="e">
        <f>VLOOKUP(M1544,#REF!,2,0)</f>
        <v>#REF!</v>
      </c>
      <c r="O1544" t="e">
        <f t="shared" si="118"/>
        <v>#REF!</v>
      </c>
    </row>
    <row r="1545" spans="1:15" x14ac:dyDescent="0.25">
      <c r="A1545" s="2">
        <f t="shared" si="119"/>
        <v>1544</v>
      </c>
      <c r="B1545" s="81" t="s">
        <v>1852</v>
      </c>
      <c r="C1545" t="s">
        <v>802</v>
      </c>
      <c r="D1545" s="1" t="s">
        <v>283</v>
      </c>
      <c r="E1545" s="166">
        <v>46387</v>
      </c>
      <c r="F1545" s="166"/>
      <c r="G1545" t="s">
        <v>1076</v>
      </c>
      <c r="H1545" t="s">
        <v>1076</v>
      </c>
      <c r="I1545" t="str">
        <f t="shared" si="120"/>
        <v>2026: Пермский городской округ, город Пермь: г. Пермь, ул. Экскаваторная, д. 51</v>
      </c>
      <c r="J1545" t="str">
        <f t="shared" si="121"/>
        <v>г. Пермь, ул. Экскаваторная, д. 51: 2026: УФ</v>
      </c>
      <c r="K1545" s="167" t="s">
        <v>1052</v>
      </c>
      <c r="L1545" s="166" t="s">
        <v>2561</v>
      </c>
      <c r="M1545" t="str">
        <f t="shared" si="122"/>
        <v>г. Пермь, ул. Экскаваторная, д. 51: УФ</v>
      </c>
      <c r="N1545" s="166" t="e">
        <f>VLOOKUP(M1545,#REF!,2,0)</f>
        <v>#REF!</v>
      </c>
      <c r="O1545" t="e">
        <f t="shared" si="118"/>
        <v>#REF!</v>
      </c>
    </row>
    <row r="1546" spans="1:15" x14ac:dyDescent="0.25">
      <c r="A1546" s="2">
        <f t="shared" si="119"/>
        <v>1545</v>
      </c>
      <c r="B1546" s="81" t="s">
        <v>1852</v>
      </c>
      <c r="C1546" t="s">
        <v>693</v>
      </c>
      <c r="D1546" s="1" t="s">
        <v>144</v>
      </c>
      <c r="E1546" s="166">
        <v>46387</v>
      </c>
      <c r="F1546" s="166"/>
      <c r="G1546" t="s">
        <v>1076</v>
      </c>
      <c r="H1546" t="s">
        <v>1076</v>
      </c>
      <c r="I1546" t="str">
        <f t="shared" si="120"/>
        <v>2026: Пермский городской округ, город Пермь: г. Пермь, ул. Юрша, д. 82</v>
      </c>
      <c r="J1546" t="str">
        <f t="shared" si="121"/>
        <v>г. Пермь, ул. Юрша, д. 82: 2026: ХВС</v>
      </c>
      <c r="K1546" s="167" t="s">
        <v>1052</v>
      </c>
      <c r="L1546" s="166" t="s">
        <v>2561</v>
      </c>
      <c r="M1546" t="str">
        <f t="shared" si="122"/>
        <v>г. Пермь, ул. Юрша, д. 82: ХВС</v>
      </c>
      <c r="N1546" s="166" t="e">
        <f>VLOOKUP(M1546,#REF!,2,0)</f>
        <v>#REF!</v>
      </c>
      <c r="O1546" t="e">
        <f t="shared" si="118"/>
        <v>#REF!</v>
      </c>
    </row>
    <row r="1547" spans="1:15" x14ac:dyDescent="0.25">
      <c r="A1547" s="2">
        <f t="shared" si="119"/>
        <v>1546</v>
      </c>
      <c r="B1547" s="81" t="s">
        <v>1852</v>
      </c>
      <c r="C1547" t="s">
        <v>693</v>
      </c>
      <c r="D1547" s="1" t="s">
        <v>149</v>
      </c>
      <c r="E1547" s="166">
        <v>46387</v>
      </c>
      <c r="F1547" s="166"/>
      <c r="G1547" t="s">
        <v>1076</v>
      </c>
      <c r="H1547" t="s">
        <v>1076</v>
      </c>
      <c r="I1547" t="str">
        <f t="shared" si="120"/>
        <v>2026: Пермский городской округ, город Пермь: г. Пермь, ул. Юрша, д. 82</v>
      </c>
      <c r="J1547" t="str">
        <f t="shared" si="121"/>
        <v>г. Пермь, ул. Юрша, д. 82: 2026: ГВС</v>
      </c>
      <c r="K1547" s="167" t="s">
        <v>1052</v>
      </c>
      <c r="L1547" s="166" t="s">
        <v>2561</v>
      </c>
      <c r="M1547" t="str">
        <f t="shared" si="122"/>
        <v>г. Пермь, ул. Юрша, д. 82: ГВС</v>
      </c>
      <c r="N1547" s="166" t="e">
        <f>VLOOKUP(M1547,#REF!,2,0)</f>
        <v>#REF!</v>
      </c>
      <c r="O1547" t="e">
        <f t="shared" si="118"/>
        <v>#REF!</v>
      </c>
    </row>
    <row r="1548" spans="1:15" x14ac:dyDescent="0.25">
      <c r="A1548" s="2">
        <f t="shared" si="119"/>
        <v>1547</v>
      </c>
      <c r="B1548" s="81" t="s">
        <v>1852</v>
      </c>
      <c r="C1548" t="s">
        <v>693</v>
      </c>
      <c r="D1548" s="1" t="s">
        <v>248</v>
      </c>
      <c r="E1548" s="166">
        <v>46387</v>
      </c>
      <c r="F1548" s="166"/>
      <c r="G1548" t="s">
        <v>1076</v>
      </c>
      <c r="H1548" t="s">
        <v>1076</v>
      </c>
      <c r="I1548" t="str">
        <f t="shared" si="120"/>
        <v>2026: Пермский городской округ, город Пермь: г. Пермь, ул. Юрша, д. 82</v>
      </c>
      <c r="J1548" t="str">
        <f t="shared" si="121"/>
        <v>г. Пермь, ул. Юрша, д. 82: 2026: РК</v>
      </c>
      <c r="K1548" s="167" t="s">
        <v>1052</v>
      </c>
      <c r="L1548" s="166" t="s">
        <v>2561</v>
      </c>
      <c r="M1548" t="str">
        <f t="shared" si="122"/>
        <v>г. Пермь, ул. Юрша, д. 82: РК</v>
      </c>
      <c r="N1548" s="166" t="e">
        <f>VLOOKUP(M1548,#REF!,2,0)</f>
        <v>#REF!</v>
      </c>
      <c r="O1548" t="e">
        <f t="shared" si="118"/>
        <v>#REF!</v>
      </c>
    </row>
    <row r="1549" spans="1:15" x14ac:dyDescent="0.25">
      <c r="A1549" s="2">
        <f t="shared" si="119"/>
        <v>1548</v>
      </c>
      <c r="B1549" s="81" t="s">
        <v>1852</v>
      </c>
      <c r="C1549" t="s">
        <v>718</v>
      </c>
      <c r="D1549" s="1" t="s">
        <v>181</v>
      </c>
      <c r="E1549" s="166">
        <v>46387</v>
      </c>
      <c r="F1549" s="166"/>
      <c r="G1549">
        <v>14</v>
      </c>
      <c r="H1549">
        <v>0</v>
      </c>
      <c r="I1549" t="str">
        <f t="shared" si="120"/>
        <v>2026: Пермский городской округ, город Пермь: г. Пермь, ул. Юрша, д. 9</v>
      </c>
      <c r="J1549" t="str">
        <f t="shared" si="121"/>
        <v>г. Пермь, ул. Юрша, д. 9: 2026: РЛ</v>
      </c>
      <c r="K1549" s="167" t="s">
        <v>1052</v>
      </c>
      <c r="L1549" s="166" t="s">
        <v>2561</v>
      </c>
      <c r="M1549" t="str">
        <f t="shared" si="122"/>
        <v>г. Пермь, ул. Юрша, д. 9: РЛ</v>
      </c>
      <c r="N1549" s="166" t="e">
        <f>VLOOKUP(M1549,#REF!,2,0)</f>
        <v>#REF!</v>
      </c>
      <c r="O1549" t="e">
        <f t="shared" si="118"/>
        <v>#REF!</v>
      </c>
    </row>
    <row r="1550" spans="1:15" x14ac:dyDescent="0.25">
      <c r="A1550" s="2">
        <f t="shared" si="119"/>
        <v>1549</v>
      </c>
      <c r="B1550" s="81" t="s">
        <v>1852</v>
      </c>
      <c r="C1550" t="s">
        <v>657</v>
      </c>
      <c r="D1550" s="1" t="s">
        <v>117</v>
      </c>
      <c r="E1550" s="166">
        <v>46387</v>
      </c>
      <c r="F1550" s="166"/>
      <c r="G1550" t="s">
        <v>1076</v>
      </c>
      <c r="H1550" t="s">
        <v>1076</v>
      </c>
      <c r="I1550" t="str">
        <f t="shared" si="120"/>
        <v>2026: Пермский городской округ, город Пермь: г. Пермь, ул. Ялтинская, д. 10</v>
      </c>
      <c r="J1550" t="str">
        <f t="shared" si="121"/>
        <v>г. Пермь, ул. Ялтинская, д. 10: 2026: ТЕП</v>
      </c>
      <c r="K1550" s="167" t="s">
        <v>1052</v>
      </c>
      <c r="L1550" s="166" t="s">
        <v>2561</v>
      </c>
      <c r="M1550" t="str">
        <f t="shared" si="122"/>
        <v>г. Пермь, ул. Ялтинская, д. 10: ТЕП</v>
      </c>
      <c r="N1550" s="166" t="e">
        <f>VLOOKUP(M1550,#REF!,2,0)</f>
        <v>#REF!</v>
      </c>
      <c r="O1550" t="e">
        <f t="shared" si="118"/>
        <v>#REF!</v>
      </c>
    </row>
    <row r="1551" spans="1:15" x14ac:dyDescent="0.25">
      <c r="A1551" s="2">
        <f t="shared" si="119"/>
        <v>1550</v>
      </c>
      <c r="B1551" s="81" t="s">
        <v>1852</v>
      </c>
      <c r="C1551" t="s">
        <v>657</v>
      </c>
      <c r="D1551" s="1" t="s">
        <v>149</v>
      </c>
      <c r="E1551" s="166">
        <v>46387</v>
      </c>
      <c r="F1551" s="166"/>
      <c r="G1551" t="s">
        <v>1076</v>
      </c>
      <c r="H1551" t="s">
        <v>1076</v>
      </c>
      <c r="I1551" t="str">
        <f t="shared" si="120"/>
        <v>2026: Пермский городской округ, город Пермь: г. Пермь, ул. Ялтинская, д. 10</v>
      </c>
      <c r="J1551" t="str">
        <f t="shared" si="121"/>
        <v>г. Пермь, ул. Ялтинская, д. 10: 2026: ГВС</v>
      </c>
      <c r="K1551" s="167" t="s">
        <v>1052</v>
      </c>
      <c r="L1551" s="166" t="s">
        <v>2561</v>
      </c>
      <c r="M1551" t="str">
        <f t="shared" si="122"/>
        <v>г. Пермь, ул. Ялтинская, д. 10: ГВС</v>
      </c>
      <c r="N1551" s="166" t="e">
        <f>VLOOKUP(M1551,#REF!,2,0)</f>
        <v>#REF!</v>
      </c>
      <c r="O1551" t="e">
        <f t="shared" si="118"/>
        <v>#REF!</v>
      </c>
    </row>
    <row r="1552" spans="1:15" x14ac:dyDescent="0.25">
      <c r="A1552" s="2">
        <f t="shared" si="119"/>
        <v>1551</v>
      </c>
      <c r="B1552" s="81" t="s">
        <v>1852</v>
      </c>
      <c r="C1552" t="s">
        <v>790</v>
      </c>
      <c r="D1552" s="1" t="s">
        <v>280</v>
      </c>
      <c r="E1552" s="166">
        <v>46387</v>
      </c>
      <c r="F1552" s="166"/>
      <c r="G1552" t="s">
        <v>1076</v>
      </c>
      <c r="H1552" t="s">
        <v>1076</v>
      </c>
      <c r="I1552" t="str">
        <f t="shared" si="120"/>
        <v>2026: Пермский городской округ, город Пермь: г. Пермь, ул. Янаульская, д. 11</v>
      </c>
      <c r="J1552" t="str">
        <f t="shared" si="121"/>
        <v>г. Пермь, ул. Янаульская, д. 11: 2026: Рфа</v>
      </c>
      <c r="K1552" s="167" t="s">
        <v>1051</v>
      </c>
      <c r="L1552" s="166" t="s">
        <v>2561</v>
      </c>
      <c r="M1552" t="str">
        <f t="shared" si="122"/>
        <v>г. Пермь, ул. Янаульская, д. 11: Рфа</v>
      </c>
      <c r="N1552" s="166" t="e">
        <f>VLOOKUP(M1552,#REF!,2,0)</f>
        <v>#REF!</v>
      </c>
      <c r="O1552" t="e">
        <f t="shared" si="118"/>
        <v>#REF!</v>
      </c>
    </row>
    <row r="1553" spans="1:15" x14ac:dyDescent="0.25">
      <c r="A1553" s="2">
        <f t="shared" si="119"/>
        <v>1552</v>
      </c>
      <c r="B1553" s="81" t="s">
        <v>1852</v>
      </c>
      <c r="C1553" t="s">
        <v>694</v>
      </c>
      <c r="D1553" s="1" t="s">
        <v>144</v>
      </c>
      <c r="E1553" s="166">
        <v>46387</v>
      </c>
      <c r="F1553" s="166"/>
      <c r="G1553" t="s">
        <v>1076</v>
      </c>
      <c r="H1553" t="s">
        <v>1076</v>
      </c>
      <c r="I1553" t="str">
        <f t="shared" si="120"/>
        <v>2026: Пермский городской округ, город Пермь: г. Пермь, ул. Янаульская, д. 12</v>
      </c>
      <c r="J1553" t="str">
        <f t="shared" si="121"/>
        <v>г. Пермь, ул. Янаульская, д. 12: 2026: ХВС</v>
      </c>
      <c r="K1553" s="167" t="s">
        <v>1052</v>
      </c>
      <c r="L1553" s="166" t="s">
        <v>2561</v>
      </c>
      <c r="M1553" t="str">
        <f t="shared" si="122"/>
        <v>г. Пермь, ул. Янаульская, д. 12: ХВС</v>
      </c>
      <c r="N1553" s="166" t="e">
        <f>VLOOKUP(M1553,#REF!,2,0)</f>
        <v>#REF!</v>
      </c>
      <c r="O1553" t="e">
        <f t="shared" si="118"/>
        <v>#REF!</v>
      </c>
    </row>
    <row r="1554" spans="1:15" x14ac:dyDescent="0.25">
      <c r="A1554" s="2">
        <f t="shared" si="119"/>
        <v>1553</v>
      </c>
      <c r="B1554" s="81" t="s">
        <v>1852</v>
      </c>
      <c r="C1554" t="s">
        <v>694</v>
      </c>
      <c r="D1554" s="1" t="s">
        <v>296</v>
      </c>
      <c r="E1554" s="166">
        <v>46387</v>
      </c>
      <c r="F1554" s="166"/>
      <c r="G1554" t="s">
        <v>1076</v>
      </c>
      <c r="H1554" t="s">
        <v>1076</v>
      </c>
      <c r="I1554" t="str">
        <f t="shared" si="120"/>
        <v>2026: Пермский городской округ, город Пермь: г. Пермь, ул. Янаульская, д. 12</v>
      </c>
      <c r="J1554" t="str">
        <f t="shared" si="121"/>
        <v>г. Пермь, ул. Янаульская, д. 12: 2026: РФ</v>
      </c>
      <c r="K1554" s="167" t="s">
        <v>1052</v>
      </c>
      <c r="L1554" s="166" t="s">
        <v>2561</v>
      </c>
      <c r="M1554" t="str">
        <f t="shared" si="122"/>
        <v>г. Пермь, ул. Янаульская, д. 12: РФ</v>
      </c>
      <c r="N1554" s="166" t="e">
        <f>VLOOKUP(M1554,#REF!,2,0)</f>
        <v>#REF!</v>
      </c>
      <c r="O1554" t="e">
        <f t="shared" si="118"/>
        <v>#REF!</v>
      </c>
    </row>
    <row r="1555" spans="1:15" x14ac:dyDescent="0.25">
      <c r="A1555" s="2">
        <f t="shared" si="119"/>
        <v>1554</v>
      </c>
      <c r="B1555" s="81" t="s">
        <v>1852</v>
      </c>
      <c r="C1555" t="s">
        <v>619</v>
      </c>
      <c r="D1555" s="1" t="s">
        <v>63</v>
      </c>
      <c r="E1555" s="166">
        <v>46387</v>
      </c>
      <c r="F1555" s="166"/>
      <c r="G1555" t="s">
        <v>1076</v>
      </c>
      <c r="H1555" t="s">
        <v>1076</v>
      </c>
      <c r="I1555" t="str">
        <f t="shared" si="120"/>
        <v>2026: Пермский городской округ, город Пермь: г. Пермь, ш. Космонавтов, д. 110</v>
      </c>
      <c r="J1555" t="str">
        <f t="shared" si="121"/>
        <v>г. Пермь, ш. Космонавтов, д. 110: 2026: ЭЛ</v>
      </c>
      <c r="K1555" s="167" t="s">
        <v>1051</v>
      </c>
      <c r="L1555" s="166" t="s">
        <v>2561</v>
      </c>
      <c r="M1555" t="str">
        <f t="shared" si="122"/>
        <v>г. Пермь, ш. Космонавтов, д. 110: ЭЛ</v>
      </c>
      <c r="N1555" s="166" t="e">
        <f>VLOOKUP(M1555,#REF!,2,0)</f>
        <v>#REF!</v>
      </c>
      <c r="O1555" t="e">
        <f t="shared" si="118"/>
        <v>#REF!</v>
      </c>
    </row>
    <row r="1556" spans="1:15" x14ac:dyDescent="0.25">
      <c r="A1556" s="2">
        <f t="shared" si="119"/>
        <v>1555</v>
      </c>
      <c r="B1556" s="81" t="s">
        <v>1852</v>
      </c>
      <c r="C1556" t="s">
        <v>619</v>
      </c>
      <c r="D1556" s="1" t="s">
        <v>280</v>
      </c>
      <c r="E1556" s="166">
        <v>46387</v>
      </c>
      <c r="F1556" s="166"/>
      <c r="G1556" t="s">
        <v>1076</v>
      </c>
      <c r="H1556" t="s">
        <v>1076</v>
      </c>
      <c r="I1556" t="str">
        <f t="shared" si="120"/>
        <v>2026: Пермский городской округ, город Пермь: г. Пермь, ш. Космонавтов, д. 110</v>
      </c>
      <c r="J1556" t="str">
        <f t="shared" si="121"/>
        <v>г. Пермь, ш. Космонавтов, д. 110: 2026: Рфа</v>
      </c>
      <c r="K1556" s="167" t="s">
        <v>1051</v>
      </c>
      <c r="L1556" s="166" t="s">
        <v>2561</v>
      </c>
      <c r="M1556" t="str">
        <f t="shared" si="122"/>
        <v>г. Пермь, ш. Космонавтов, д. 110: Рфа</v>
      </c>
      <c r="N1556" s="166" t="e">
        <f>VLOOKUP(M1556,#REF!,2,0)</f>
        <v>#REF!</v>
      </c>
      <c r="O1556" t="e">
        <f t="shared" si="118"/>
        <v>#REF!</v>
      </c>
    </row>
    <row r="1557" spans="1:15" x14ac:dyDescent="0.25">
      <c r="A1557" s="2">
        <f t="shared" si="119"/>
        <v>1556</v>
      </c>
      <c r="B1557" s="81" t="s">
        <v>1852</v>
      </c>
      <c r="C1557" t="s">
        <v>719</v>
      </c>
      <c r="D1557" s="1" t="s">
        <v>181</v>
      </c>
      <c r="E1557" s="166">
        <v>46387</v>
      </c>
      <c r="F1557" s="166"/>
      <c r="G1557">
        <v>1</v>
      </c>
      <c r="H1557">
        <v>0</v>
      </c>
      <c r="I1557" t="str">
        <f t="shared" si="120"/>
        <v>2026: Пермский городской округ, город Пермь: г. Пермь, ш. Космонавтов, д. 127</v>
      </c>
      <c r="J1557" t="str">
        <f t="shared" si="121"/>
        <v>г. Пермь, ш. Космонавтов, д. 127: 2026: РЛ</v>
      </c>
      <c r="K1557" s="167" t="s">
        <v>1052</v>
      </c>
      <c r="L1557" s="166" t="s">
        <v>2561</v>
      </c>
      <c r="M1557" t="str">
        <f t="shared" si="122"/>
        <v>г. Пермь, ш. Космонавтов, д. 127: РЛ</v>
      </c>
      <c r="N1557" s="166" t="e">
        <f>VLOOKUP(M1557,#REF!,2,0)</f>
        <v>#REF!</v>
      </c>
      <c r="O1557" t="e">
        <f t="shared" si="118"/>
        <v>#REF!</v>
      </c>
    </row>
    <row r="1558" spans="1:15" x14ac:dyDescent="0.25">
      <c r="A1558" s="2">
        <f t="shared" si="119"/>
        <v>1557</v>
      </c>
      <c r="B1558" s="81" t="s">
        <v>1843</v>
      </c>
      <c r="C1558" t="s">
        <v>576</v>
      </c>
      <c r="D1558" s="1" t="s">
        <v>63</v>
      </c>
      <c r="E1558" s="166">
        <v>46387</v>
      </c>
      <c r="F1558" s="166"/>
      <c r="G1558" t="s">
        <v>1076</v>
      </c>
      <c r="H1558" t="s">
        <v>1076</v>
      </c>
      <c r="I1558" t="str">
        <f t="shared" si="120"/>
        <v>2026: Губахинский муниципальный округ Пермского края: г. Губаха, пр-т Ленина, д. 36</v>
      </c>
      <c r="J1558" t="str">
        <f t="shared" si="121"/>
        <v>г. Губаха, пр-т Ленина, д. 36: 2026: ЭЛ</v>
      </c>
      <c r="K1558" s="167" t="s">
        <v>1051</v>
      </c>
      <c r="L1558" s="166" t="s">
        <v>2561</v>
      </c>
      <c r="M1558" t="str">
        <f t="shared" si="122"/>
        <v>г. Губаха, пр-т Ленина, д. 36: ЭЛ</v>
      </c>
      <c r="N1558" s="166" t="e">
        <f>VLOOKUP(M1558,#REF!,2,0)</f>
        <v>#REF!</v>
      </c>
      <c r="O1558" t="e">
        <f t="shared" si="118"/>
        <v>#REF!</v>
      </c>
    </row>
    <row r="1559" spans="1:15" x14ac:dyDescent="0.25">
      <c r="A1559" s="2">
        <f t="shared" si="119"/>
        <v>1558</v>
      </c>
      <c r="B1559" s="81" t="s">
        <v>1843</v>
      </c>
      <c r="C1559" t="s">
        <v>576</v>
      </c>
      <c r="D1559" s="1" t="s">
        <v>117</v>
      </c>
      <c r="E1559" s="166">
        <v>46387</v>
      </c>
      <c r="F1559" s="166"/>
      <c r="G1559" t="s">
        <v>1076</v>
      </c>
      <c r="H1559" t="s">
        <v>1076</v>
      </c>
      <c r="I1559" t="str">
        <f t="shared" si="120"/>
        <v>2026: Губахинский муниципальный округ Пермского края: г. Губаха, пр-т Ленина, д. 36</v>
      </c>
      <c r="J1559" t="str">
        <f t="shared" si="121"/>
        <v>г. Губаха, пр-т Ленина, д. 36: 2026: ТЕП</v>
      </c>
      <c r="K1559" s="167" t="s">
        <v>1051</v>
      </c>
      <c r="L1559" s="166" t="s">
        <v>2561</v>
      </c>
      <c r="M1559" t="str">
        <f t="shared" si="122"/>
        <v>г. Губаха, пр-т Ленина, д. 36: ТЕП</v>
      </c>
      <c r="N1559" s="166" t="e">
        <f>VLOOKUP(M1559,#REF!,2,0)</f>
        <v>#REF!</v>
      </c>
      <c r="O1559" t="e">
        <f t="shared" si="118"/>
        <v>#REF!</v>
      </c>
    </row>
    <row r="1560" spans="1:15" x14ac:dyDescent="0.25">
      <c r="A1560" s="2">
        <f t="shared" si="119"/>
        <v>1559</v>
      </c>
      <c r="B1560" s="81" t="s">
        <v>1843</v>
      </c>
      <c r="C1560" t="s">
        <v>576</v>
      </c>
      <c r="D1560" s="1" t="s">
        <v>144</v>
      </c>
      <c r="E1560" s="166">
        <v>46387</v>
      </c>
      <c r="F1560" s="166"/>
      <c r="G1560" t="s">
        <v>1076</v>
      </c>
      <c r="H1560" t="s">
        <v>1076</v>
      </c>
      <c r="I1560" t="str">
        <f t="shared" si="120"/>
        <v>2026: Губахинский муниципальный округ Пермского края: г. Губаха, пр-т Ленина, д. 36</v>
      </c>
      <c r="J1560" t="str">
        <f t="shared" si="121"/>
        <v>г. Губаха, пр-т Ленина, д. 36: 2026: ХВС</v>
      </c>
      <c r="K1560" s="167" t="s">
        <v>1051</v>
      </c>
      <c r="L1560" s="166" t="s">
        <v>2561</v>
      </c>
      <c r="M1560" t="str">
        <f t="shared" si="122"/>
        <v>г. Губаха, пр-т Ленина, д. 36: ХВС</v>
      </c>
      <c r="N1560" s="166" t="e">
        <f>VLOOKUP(M1560,#REF!,2,0)</f>
        <v>#REF!</v>
      </c>
      <c r="O1560" t="e">
        <f t="shared" si="118"/>
        <v>#REF!</v>
      </c>
    </row>
    <row r="1561" spans="1:15" x14ac:dyDescent="0.25">
      <c r="A1561" s="2">
        <f t="shared" si="119"/>
        <v>1560</v>
      </c>
      <c r="B1561" s="81" t="s">
        <v>1843</v>
      </c>
      <c r="C1561" t="s">
        <v>576</v>
      </c>
      <c r="D1561" s="1" t="s">
        <v>149</v>
      </c>
      <c r="E1561" s="166">
        <v>46387</v>
      </c>
      <c r="F1561" s="166"/>
      <c r="G1561" t="s">
        <v>1076</v>
      </c>
      <c r="H1561" t="s">
        <v>1076</v>
      </c>
      <c r="I1561" t="str">
        <f t="shared" si="120"/>
        <v>2026: Губахинский муниципальный округ Пермского края: г. Губаха, пр-т Ленина, д. 36</v>
      </c>
      <c r="J1561" t="str">
        <f t="shared" si="121"/>
        <v>г. Губаха, пр-т Ленина, д. 36: 2026: ГВС</v>
      </c>
      <c r="K1561" s="167" t="s">
        <v>1051</v>
      </c>
      <c r="L1561" s="166" t="s">
        <v>2561</v>
      </c>
      <c r="M1561" t="str">
        <f t="shared" si="122"/>
        <v>г. Губаха, пр-т Ленина, д. 36: ГВС</v>
      </c>
      <c r="N1561" s="166" t="e">
        <f>VLOOKUP(M1561,#REF!,2,0)</f>
        <v>#REF!</v>
      </c>
      <c r="O1561" t="e">
        <f t="shared" si="118"/>
        <v>#REF!</v>
      </c>
    </row>
    <row r="1562" spans="1:15" x14ac:dyDescent="0.25">
      <c r="A1562" s="2">
        <f t="shared" si="119"/>
        <v>1561</v>
      </c>
      <c r="B1562" s="81" t="s">
        <v>1843</v>
      </c>
      <c r="C1562" t="s">
        <v>145</v>
      </c>
      <c r="D1562" s="1" t="s">
        <v>149</v>
      </c>
      <c r="E1562" s="166">
        <v>46387</v>
      </c>
      <c r="F1562" s="166"/>
      <c r="G1562" t="s">
        <v>1076</v>
      </c>
      <c r="H1562" t="s">
        <v>1076</v>
      </c>
      <c r="I1562" t="str">
        <f t="shared" si="120"/>
        <v>2026: Губахинский муниципальный округ Пермского края: г. Губаха, пр-т Октябрьский, д. 12</v>
      </c>
      <c r="J1562" t="str">
        <f t="shared" si="121"/>
        <v>г. Губаха, пр-т Октябрьский, д. 12: 2026: ГВС</v>
      </c>
      <c r="K1562" s="167" t="s">
        <v>1051</v>
      </c>
      <c r="L1562" s="166" t="s">
        <v>2561</v>
      </c>
      <c r="M1562" t="str">
        <f t="shared" si="122"/>
        <v>г. Губаха, пр-т Октябрьский, д. 12: ГВС</v>
      </c>
      <c r="N1562" s="166" t="e">
        <f>VLOOKUP(M1562,#REF!,2,0)</f>
        <v>#REF!</v>
      </c>
      <c r="O1562" t="e">
        <f t="shared" si="118"/>
        <v>#REF!</v>
      </c>
    </row>
    <row r="1563" spans="1:15" x14ac:dyDescent="0.25">
      <c r="A1563" s="2">
        <f t="shared" si="119"/>
        <v>1562</v>
      </c>
      <c r="B1563" s="81" t="s">
        <v>1843</v>
      </c>
      <c r="C1563" t="s">
        <v>703</v>
      </c>
      <c r="D1563" s="1" t="s">
        <v>166</v>
      </c>
      <c r="E1563" s="166">
        <v>46387</v>
      </c>
      <c r="F1563" s="166"/>
      <c r="G1563" t="s">
        <v>1076</v>
      </c>
      <c r="H1563" t="s">
        <v>1076</v>
      </c>
      <c r="I1563" t="str">
        <f t="shared" si="120"/>
        <v>2026: Губахинский муниципальный округ Пермского края: г. Губаха, ул. Газеты Правда, д. 23</v>
      </c>
      <c r="J1563" t="str">
        <f t="shared" si="121"/>
        <v>г. Губаха, ул. Газеты Правда, д. 23: 2026: РП</v>
      </c>
      <c r="K1563" s="168" t="s">
        <v>1051</v>
      </c>
      <c r="L1563" s="166" t="s">
        <v>2561</v>
      </c>
      <c r="M1563" t="str">
        <f t="shared" si="122"/>
        <v>г. Губаха, ул. Газеты Правда, д. 23: РП</v>
      </c>
      <c r="N1563" s="166" t="e">
        <f>VLOOKUP(M1563,#REF!,2,0)</f>
        <v>#REF!</v>
      </c>
      <c r="O1563" t="e">
        <f t="shared" si="118"/>
        <v>#REF!</v>
      </c>
    </row>
    <row r="1564" spans="1:15" x14ac:dyDescent="0.25">
      <c r="A1564" s="2">
        <f t="shared" si="119"/>
        <v>1563</v>
      </c>
      <c r="B1564" s="81" t="s">
        <v>1843</v>
      </c>
      <c r="C1564" t="s">
        <v>779</v>
      </c>
      <c r="D1564" s="1" t="s">
        <v>280</v>
      </c>
      <c r="E1564" s="166">
        <v>46387</v>
      </c>
      <c r="F1564" s="166"/>
      <c r="G1564" t="s">
        <v>1076</v>
      </c>
      <c r="H1564" t="s">
        <v>1076</v>
      </c>
      <c r="I1564" t="str">
        <f t="shared" si="120"/>
        <v>2026: Губахинский муниципальный округ Пермского края: г. Губаха, ул. Газеты Правда, д. 28</v>
      </c>
      <c r="J1564" t="str">
        <f t="shared" si="121"/>
        <v>г. Губаха, ул. Газеты Правда, д. 28: 2026: Рфа</v>
      </c>
      <c r="K1564" s="167" t="s">
        <v>1051</v>
      </c>
      <c r="L1564" s="166" t="s">
        <v>2561</v>
      </c>
      <c r="M1564" t="str">
        <f t="shared" si="122"/>
        <v>г. Губаха, ул. Газеты Правда, д. 28: Рфа</v>
      </c>
      <c r="N1564" s="166" t="e">
        <f>VLOOKUP(M1564,#REF!,2,0)</f>
        <v>#REF!</v>
      </c>
      <c r="O1564" t="e">
        <f t="shared" si="118"/>
        <v>#REF!</v>
      </c>
    </row>
    <row r="1565" spans="1:15" x14ac:dyDescent="0.25">
      <c r="A1565" s="2">
        <f t="shared" si="119"/>
        <v>1564</v>
      </c>
      <c r="B1565" s="81" t="s">
        <v>1843</v>
      </c>
      <c r="C1565" t="s">
        <v>640</v>
      </c>
      <c r="D1565" s="1" t="s">
        <v>117</v>
      </c>
      <c r="E1565" s="166">
        <v>46387</v>
      </c>
      <c r="F1565" s="166"/>
      <c r="G1565" t="s">
        <v>1076</v>
      </c>
      <c r="H1565" t="s">
        <v>1076</v>
      </c>
      <c r="I1565" t="str">
        <f t="shared" si="120"/>
        <v>2026: Губахинский муниципальный округ Пермского края: г. Губаха, ул. Дзержинского, д. 8</v>
      </c>
      <c r="J1565" t="str">
        <f t="shared" si="121"/>
        <v>г. Губаха, ул. Дзержинского, д. 8: 2026: ТЕП</v>
      </c>
      <c r="K1565" s="167" t="s">
        <v>1051</v>
      </c>
      <c r="L1565" s="166" t="s">
        <v>2561</v>
      </c>
      <c r="M1565" t="str">
        <f t="shared" si="122"/>
        <v>г. Губаха, ул. Дзержинского, д. 8: ТЕП</v>
      </c>
      <c r="N1565" s="166" t="e">
        <f>VLOOKUP(M1565,#REF!,2,0)</f>
        <v>#REF!</v>
      </c>
      <c r="O1565" t="e">
        <f t="shared" si="118"/>
        <v>#REF!</v>
      </c>
    </row>
    <row r="1566" spans="1:15" x14ac:dyDescent="0.25">
      <c r="A1566" s="2">
        <f t="shared" si="119"/>
        <v>1565</v>
      </c>
      <c r="B1566" s="81" t="s">
        <v>1843</v>
      </c>
      <c r="C1566" t="s">
        <v>640</v>
      </c>
      <c r="D1566" s="1" t="s">
        <v>159</v>
      </c>
      <c r="E1566" s="166">
        <v>46387</v>
      </c>
      <c r="F1566" s="166"/>
      <c r="G1566" t="s">
        <v>1076</v>
      </c>
      <c r="H1566" t="s">
        <v>1076</v>
      </c>
      <c r="I1566" t="str">
        <f t="shared" si="120"/>
        <v>2026: Губахинский муниципальный округ Пермского края: г. Губаха, ул. Дзержинского, д. 8</v>
      </c>
      <c r="J1566" t="str">
        <f t="shared" si="121"/>
        <v>г. Губаха, ул. Дзержинского, д. 8: 2026: ВОД</v>
      </c>
      <c r="K1566" s="167" t="s">
        <v>1051</v>
      </c>
      <c r="L1566" s="166" t="s">
        <v>2561</v>
      </c>
      <c r="M1566" t="str">
        <f t="shared" si="122"/>
        <v>г. Губаха, ул. Дзержинского, д. 8: ВОД</v>
      </c>
      <c r="N1566" s="166" t="e">
        <f>VLOOKUP(M1566,#REF!,2,0)</f>
        <v>#REF!</v>
      </c>
      <c r="O1566" t="e">
        <f t="shared" si="118"/>
        <v>#REF!</v>
      </c>
    </row>
    <row r="1567" spans="1:15" x14ac:dyDescent="0.25">
      <c r="A1567" s="2">
        <f t="shared" si="119"/>
        <v>1566</v>
      </c>
      <c r="B1567" s="81" t="s">
        <v>1843</v>
      </c>
      <c r="C1567" t="s">
        <v>189</v>
      </c>
      <c r="D1567" s="1" t="s">
        <v>248</v>
      </c>
      <c r="E1567" s="166">
        <v>46387</v>
      </c>
      <c r="F1567" s="166"/>
      <c r="G1567" t="s">
        <v>1076</v>
      </c>
      <c r="H1567" t="s">
        <v>1076</v>
      </c>
      <c r="I1567" t="str">
        <f t="shared" si="120"/>
        <v>2026: Губахинский муниципальный округ Пермского края: г. Губаха, ул. Мира, д. 27А</v>
      </c>
      <c r="J1567" t="str">
        <f t="shared" si="121"/>
        <v>г. Губаха, ул. Мира, д. 27А: 2026: РК</v>
      </c>
      <c r="K1567" s="167" t="s">
        <v>1051</v>
      </c>
      <c r="L1567" s="166" t="s">
        <v>2561</v>
      </c>
      <c r="M1567" t="str">
        <f t="shared" si="122"/>
        <v>г. Губаха, ул. Мира, д. 27А: РК</v>
      </c>
      <c r="N1567" s="166" t="e">
        <f>VLOOKUP(M1567,#REF!,2,0)</f>
        <v>#REF!</v>
      </c>
      <c r="O1567" t="e">
        <f t="shared" si="118"/>
        <v>#REF!</v>
      </c>
    </row>
    <row r="1568" spans="1:15" x14ac:dyDescent="0.25">
      <c r="A1568" s="2">
        <f t="shared" si="119"/>
        <v>1567</v>
      </c>
      <c r="B1568" s="81" t="s">
        <v>1843</v>
      </c>
      <c r="C1568" t="s">
        <v>577</v>
      </c>
      <c r="D1568" s="1" t="s">
        <v>63</v>
      </c>
      <c r="E1568" s="166">
        <v>46387</v>
      </c>
      <c r="F1568" s="166"/>
      <c r="G1568" t="s">
        <v>1076</v>
      </c>
      <c r="H1568" t="s">
        <v>1076</v>
      </c>
      <c r="I1568" t="str">
        <f t="shared" si="120"/>
        <v>2026: Губахинский муниципальный округ Пермского края: г. Губаха, ул. Орджоникидзе, д. 14</v>
      </c>
      <c r="J1568" t="str">
        <f t="shared" si="121"/>
        <v>г. Губаха, ул. Орджоникидзе, д. 14: 2026: ЭЛ</v>
      </c>
      <c r="K1568" s="167" t="s">
        <v>1051</v>
      </c>
      <c r="L1568" s="166" t="s">
        <v>2561</v>
      </c>
      <c r="M1568" t="str">
        <f t="shared" si="122"/>
        <v>г. Губаха, ул. Орджоникидзе, д. 14: ЭЛ</v>
      </c>
      <c r="N1568" s="166" t="e">
        <f>VLOOKUP(M1568,#REF!,2,0)</f>
        <v>#REF!</v>
      </c>
      <c r="O1568" t="e">
        <f t="shared" si="118"/>
        <v>#REF!</v>
      </c>
    </row>
    <row r="1569" spans="1:15" x14ac:dyDescent="0.25">
      <c r="A1569" s="2">
        <f t="shared" si="119"/>
        <v>1568</v>
      </c>
      <c r="B1569" s="81" t="s">
        <v>1843</v>
      </c>
      <c r="C1569" t="s">
        <v>577</v>
      </c>
      <c r="D1569" s="1" t="s">
        <v>117</v>
      </c>
      <c r="E1569" s="166">
        <v>46387</v>
      </c>
      <c r="F1569" s="166"/>
      <c r="G1569" t="s">
        <v>1076</v>
      </c>
      <c r="H1569" t="s">
        <v>1076</v>
      </c>
      <c r="I1569" t="str">
        <f t="shared" si="120"/>
        <v>2026: Губахинский муниципальный округ Пермского края: г. Губаха, ул. Орджоникидзе, д. 14</v>
      </c>
      <c r="J1569" t="str">
        <f t="shared" si="121"/>
        <v>г. Губаха, ул. Орджоникидзе, д. 14: 2026: ТЕП</v>
      </c>
      <c r="K1569" s="167" t="s">
        <v>1051</v>
      </c>
      <c r="L1569" s="166" t="s">
        <v>2561</v>
      </c>
      <c r="M1569" t="str">
        <f t="shared" si="122"/>
        <v>г. Губаха, ул. Орджоникидзе, д. 14: ТЕП</v>
      </c>
      <c r="N1569" s="166" t="e">
        <f>VLOOKUP(M1569,#REF!,2,0)</f>
        <v>#REF!</v>
      </c>
      <c r="O1569" t="e">
        <f t="shared" si="118"/>
        <v>#REF!</v>
      </c>
    </row>
    <row r="1570" spans="1:15" x14ac:dyDescent="0.25">
      <c r="A1570" s="2">
        <f t="shared" si="119"/>
        <v>1569</v>
      </c>
      <c r="B1570" s="81" t="s">
        <v>1843</v>
      </c>
      <c r="C1570" t="s">
        <v>577</v>
      </c>
      <c r="D1570" s="1" t="s">
        <v>144</v>
      </c>
      <c r="E1570" s="166">
        <v>46387</v>
      </c>
      <c r="F1570" s="166"/>
      <c r="G1570" t="s">
        <v>1076</v>
      </c>
      <c r="H1570" t="s">
        <v>1076</v>
      </c>
      <c r="I1570" t="str">
        <f t="shared" si="120"/>
        <v>2026: Губахинский муниципальный округ Пермского края: г. Губаха, ул. Орджоникидзе, д. 14</v>
      </c>
      <c r="J1570" t="str">
        <f t="shared" si="121"/>
        <v>г. Губаха, ул. Орджоникидзе, д. 14: 2026: ХВС</v>
      </c>
      <c r="K1570" s="167" t="s">
        <v>1051</v>
      </c>
      <c r="L1570" s="166" t="s">
        <v>2561</v>
      </c>
      <c r="M1570" t="str">
        <f t="shared" si="122"/>
        <v>г. Губаха, ул. Орджоникидзе, д. 14: ХВС</v>
      </c>
      <c r="N1570" s="166" t="e">
        <f>VLOOKUP(M1570,#REF!,2,0)</f>
        <v>#REF!</v>
      </c>
      <c r="O1570" t="e">
        <f t="shared" si="118"/>
        <v>#REF!</v>
      </c>
    </row>
    <row r="1571" spans="1:15" x14ac:dyDescent="0.25">
      <c r="A1571" s="2">
        <f t="shared" si="119"/>
        <v>1570</v>
      </c>
      <c r="B1571" s="81" t="s">
        <v>1843</v>
      </c>
      <c r="C1571" t="s">
        <v>577</v>
      </c>
      <c r="D1571" s="1" t="s">
        <v>149</v>
      </c>
      <c r="E1571" s="166">
        <v>46387</v>
      </c>
      <c r="F1571" s="166"/>
      <c r="G1571" t="s">
        <v>1076</v>
      </c>
      <c r="H1571" t="s">
        <v>1076</v>
      </c>
      <c r="I1571" t="str">
        <f t="shared" si="120"/>
        <v>2026: Губахинский муниципальный округ Пермского края: г. Губаха, ул. Орджоникидзе, д. 14</v>
      </c>
      <c r="J1571" t="str">
        <f t="shared" si="121"/>
        <v>г. Губаха, ул. Орджоникидзе, д. 14: 2026: ГВС</v>
      </c>
      <c r="K1571" s="167" t="s">
        <v>1051</v>
      </c>
      <c r="L1571" s="166" t="s">
        <v>2561</v>
      </c>
      <c r="M1571" t="str">
        <f t="shared" si="122"/>
        <v>г. Губаха, ул. Орджоникидзе, д. 14: ГВС</v>
      </c>
      <c r="N1571" s="166" t="e">
        <f>VLOOKUP(M1571,#REF!,2,0)</f>
        <v>#REF!</v>
      </c>
      <c r="O1571" t="e">
        <f t="shared" si="118"/>
        <v>#REF!</v>
      </c>
    </row>
    <row r="1572" spans="1:15" x14ac:dyDescent="0.25">
      <c r="A1572" s="2">
        <f t="shared" si="119"/>
        <v>1571</v>
      </c>
      <c r="B1572" s="81" t="s">
        <v>1843</v>
      </c>
      <c r="C1572" t="s">
        <v>254</v>
      </c>
      <c r="D1572" s="1" t="s">
        <v>280</v>
      </c>
      <c r="E1572" s="166">
        <v>46387</v>
      </c>
      <c r="F1572" s="166"/>
      <c r="G1572" t="s">
        <v>1076</v>
      </c>
      <c r="H1572" t="s">
        <v>1076</v>
      </c>
      <c r="I1572" t="str">
        <f t="shared" si="120"/>
        <v>2026: Губахинский муниципальный округ Пермского края: г. Губаха, ул. Орджоникидзе, д. 6</v>
      </c>
      <c r="J1572" t="str">
        <f t="shared" si="121"/>
        <v>г. Губаха, ул. Орджоникидзе, д. 6: 2026: Рфа</v>
      </c>
      <c r="K1572" s="167" t="s">
        <v>1051</v>
      </c>
      <c r="L1572" s="166" t="s">
        <v>2561</v>
      </c>
      <c r="M1572" t="str">
        <f t="shared" si="122"/>
        <v>г. Губаха, ул. Орджоникидзе, д. 6: Рфа</v>
      </c>
      <c r="N1572" s="166" t="e">
        <f>VLOOKUP(M1572,#REF!,2,0)</f>
        <v>#REF!</v>
      </c>
      <c r="O1572" t="e">
        <f t="shared" si="118"/>
        <v>#REF!</v>
      </c>
    </row>
    <row r="1573" spans="1:15" x14ac:dyDescent="0.25">
      <c r="A1573" s="2">
        <f t="shared" si="119"/>
        <v>1572</v>
      </c>
      <c r="B1573" s="81" t="s">
        <v>1843</v>
      </c>
      <c r="C1573" t="s">
        <v>680</v>
      </c>
      <c r="D1573" s="1" t="s">
        <v>144</v>
      </c>
      <c r="E1573" s="166">
        <v>46387</v>
      </c>
      <c r="F1573" s="166"/>
      <c r="G1573" t="s">
        <v>1076</v>
      </c>
      <c r="H1573" t="s">
        <v>1076</v>
      </c>
      <c r="I1573" t="str">
        <f t="shared" si="120"/>
        <v>2026: Губахинский муниципальный округ Пермского края: г. Губаха, ул. Циолковского, д. 1</v>
      </c>
      <c r="J1573" t="str">
        <f t="shared" si="121"/>
        <v>г. Губаха, ул. Циолковского, д. 1: 2026: ХВС</v>
      </c>
      <c r="K1573" s="167" t="s">
        <v>1051</v>
      </c>
      <c r="L1573" s="166" t="s">
        <v>2561</v>
      </c>
      <c r="M1573" t="str">
        <f t="shared" si="122"/>
        <v>г. Губаха, ул. Циолковского, д. 1: ХВС</v>
      </c>
      <c r="N1573" s="166" t="e">
        <f>VLOOKUP(M1573,#REF!,2,0)</f>
        <v>#REF!</v>
      </c>
      <c r="O1573" t="e">
        <f t="shared" si="118"/>
        <v>#REF!</v>
      </c>
    </row>
    <row r="1574" spans="1:15" x14ac:dyDescent="0.25">
      <c r="A1574" s="2">
        <f t="shared" si="119"/>
        <v>1573</v>
      </c>
      <c r="B1574" s="81" t="s">
        <v>1843</v>
      </c>
      <c r="C1574" t="s">
        <v>680</v>
      </c>
      <c r="D1574" s="1" t="s">
        <v>248</v>
      </c>
      <c r="E1574" s="166">
        <v>46387</v>
      </c>
      <c r="F1574" s="166"/>
      <c r="G1574" t="s">
        <v>1076</v>
      </c>
      <c r="H1574" t="s">
        <v>1076</v>
      </c>
      <c r="I1574" t="str">
        <f t="shared" si="120"/>
        <v>2026: Губахинский муниципальный округ Пермского края: г. Губаха, ул. Циолковского, д. 1</v>
      </c>
      <c r="J1574" t="str">
        <f t="shared" si="121"/>
        <v>г. Губаха, ул. Циолковского, д. 1: 2026: РК</v>
      </c>
      <c r="K1574" s="167" t="s">
        <v>1051</v>
      </c>
      <c r="L1574" s="166" t="s">
        <v>2561</v>
      </c>
      <c r="M1574" t="str">
        <f t="shared" si="122"/>
        <v>г. Губаха, ул. Циолковского, д. 1: РК</v>
      </c>
      <c r="N1574" s="166" t="e">
        <f>VLOOKUP(M1574,#REF!,2,0)</f>
        <v>#REF!</v>
      </c>
      <c r="O1574" t="e">
        <f t="shared" si="118"/>
        <v>#REF!</v>
      </c>
    </row>
    <row r="1575" spans="1:15" x14ac:dyDescent="0.25">
      <c r="A1575" s="2">
        <f t="shared" si="119"/>
        <v>1574</v>
      </c>
      <c r="B1575" s="81" t="s">
        <v>1843</v>
      </c>
      <c r="C1575" t="s">
        <v>135</v>
      </c>
      <c r="D1575" s="1" t="s">
        <v>144</v>
      </c>
      <c r="E1575" s="166">
        <v>46387</v>
      </c>
      <c r="F1575" s="166"/>
      <c r="G1575" t="s">
        <v>1076</v>
      </c>
      <c r="H1575" t="s">
        <v>1076</v>
      </c>
      <c r="I1575" t="str">
        <f t="shared" si="120"/>
        <v>2026: Губахинский муниципальный округ Пермского края: г. Губаха, ул. Чернигина, д. 2</v>
      </c>
      <c r="J1575" t="str">
        <f t="shared" si="121"/>
        <v>г. Губаха, ул. Чернигина, д. 2: 2026: ХВС</v>
      </c>
      <c r="K1575" s="167" t="s">
        <v>1051</v>
      </c>
      <c r="L1575" s="166" t="s">
        <v>2561</v>
      </c>
      <c r="M1575" t="str">
        <f t="shared" si="122"/>
        <v>г. Губаха, ул. Чернигина, д. 2: ХВС</v>
      </c>
      <c r="N1575" s="166" t="e">
        <f>VLOOKUP(M1575,#REF!,2,0)</f>
        <v>#REF!</v>
      </c>
      <c r="O1575" t="e">
        <f t="shared" si="118"/>
        <v>#REF!</v>
      </c>
    </row>
    <row r="1576" spans="1:15" x14ac:dyDescent="0.25">
      <c r="A1576" s="2">
        <f t="shared" si="119"/>
        <v>1575</v>
      </c>
      <c r="B1576" s="81" t="s">
        <v>1843</v>
      </c>
      <c r="C1576" t="s">
        <v>135</v>
      </c>
      <c r="D1576" s="1" t="s">
        <v>248</v>
      </c>
      <c r="E1576" s="166">
        <v>46387</v>
      </c>
      <c r="F1576" s="166"/>
      <c r="G1576" t="s">
        <v>1076</v>
      </c>
      <c r="H1576" t="s">
        <v>1076</v>
      </c>
      <c r="I1576" t="str">
        <f t="shared" si="120"/>
        <v>2026: Губахинский муниципальный округ Пермского края: г. Губаха, ул. Чернигина, д. 2</v>
      </c>
      <c r="J1576" t="str">
        <f t="shared" si="121"/>
        <v>г. Губаха, ул. Чернигина, д. 2: 2026: РК</v>
      </c>
      <c r="K1576" s="167" t="s">
        <v>1051</v>
      </c>
      <c r="L1576" s="166" t="s">
        <v>2561</v>
      </c>
      <c r="M1576" t="str">
        <f t="shared" si="122"/>
        <v>г. Губаха, ул. Чернигина, д. 2: РК</v>
      </c>
      <c r="N1576" s="166" t="e">
        <f>VLOOKUP(M1576,#REF!,2,0)</f>
        <v>#REF!</v>
      </c>
      <c r="O1576" t="e">
        <f t="shared" si="118"/>
        <v>#REF!</v>
      </c>
    </row>
    <row r="1577" spans="1:15" x14ac:dyDescent="0.25">
      <c r="A1577" s="2">
        <f t="shared" si="119"/>
        <v>1576</v>
      </c>
      <c r="B1577" s="81" t="s">
        <v>1082</v>
      </c>
      <c r="C1577" t="s">
        <v>726</v>
      </c>
      <c r="D1577" s="1" t="s">
        <v>248</v>
      </c>
      <c r="E1577" s="166">
        <v>46387</v>
      </c>
      <c r="F1577" s="166"/>
      <c r="G1577" t="s">
        <v>1076</v>
      </c>
      <c r="H1577" t="s">
        <v>1076</v>
      </c>
      <c r="I1577" t="str">
        <f t="shared" si="120"/>
        <v>2026: Добрянский городской округ Пермского края: п. Пальники, ул. Молодежная, д. 5</v>
      </c>
      <c r="J1577" t="str">
        <f t="shared" si="121"/>
        <v>п. Пальники, ул. Молодежная, д. 5: 2026: РК</v>
      </c>
      <c r="K1577" s="167" t="s">
        <v>1051</v>
      </c>
      <c r="L1577" s="166" t="s">
        <v>2561</v>
      </c>
      <c r="M1577" t="str">
        <f t="shared" si="122"/>
        <v>п. Пальники, ул. Молодежная, д. 5: РК</v>
      </c>
      <c r="N1577" s="166" t="e">
        <f>VLOOKUP(M1577,#REF!,2,0)</f>
        <v>#REF!</v>
      </c>
      <c r="O1577" t="e">
        <f t="shared" si="118"/>
        <v>#REF!</v>
      </c>
    </row>
    <row r="1578" spans="1:15" x14ac:dyDescent="0.25">
      <c r="A1578" s="2">
        <f t="shared" si="119"/>
        <v>1577</v>
      </c>
      <c r="B1578" s="81" t="s">
        <v>1082</v>
      </c>
      <c r="C1578" t="s">
        <v>726</v>
      </c>
      <c r="D1578" s="1" t="s">
        <v>280</v>
      </c>
      <c r="E1578" s="166">
        <v>46387</v>
      </c>
      <c r="F1578" s="166"/>
      <c r="G1578" t="s">
        <v>1076</v>
      </c>
      <c r="H1578" t="s">
        <v>1076</v>
      </c>
      <c r="I1578" t="str">
        <f t="shared" si="120"/>
        <v>2026: Добрянский городской округ Пермского края: п. Пальники, ул. Молодежная, д. 5</v>
      </c>
      <c r="J1578" t="str">
        <f t="shared" si="121"/>
        <v>п. Пальники, ул. Молодежная, д. 5: 2026: Рфа</v>
      </c>
      <c r="K1578" s="167" t="s">
        <v>1051</v>
      </c>
      <c r="L1578" s="166" t="s">
        <v>2561</v>
      </c>
      <c r="M1578" t="str">
        <f t="shared" si="122"/>
        <v>п. Пальники, ул. Молодежная, д. 5: Рфа</v>
      </c>
      <c r="N1578" s="166" t="e">
        <f>VLOOKUP(M1578,#REF!,2,0)</f>
        <v>#REF!</v>
      </c>
      <c r="O1578" t="e">
        <f t="shared" si="118"/>
        <v>#REF!</v>
      </c>
    </row>
    <row r="1579" spans="1:15" x14ac:dyDescent="0.25">
      <c r="A1579" s="2">
        <f t="shared" si="119"/>
        <v>1578</v>
      </c>
      <c r="B1579" s="81" t="s">
        <v>1082</v>
      </c>
      <c r="C1579" t="s">
        <v>726</v>
      </c>
      <c r="D1579" s="1" t="s">
        <v>296</v>
      </c>
      <c r="E1579" s="166">
        <v>46387</v>
      </c>
      <c r="F1579" s="166"/>
      <c r="G1579" t="s">
        <v>1076</v>
      </c>
      <c r="H1579" t="s">
        <v>1076</v>
      </c>
      <c r="I1579" t="str">
        <f t="shared" si="120"/>
        <v>2026: Добрянский городской округ Пермского края: п. Пальники, ул. Молодежная, д. 5</v>
      </c>
      <c r="J1579" t="str">
        <f t="shared" si="121"/>
        <v>п. Пальники, ул. Молодежная, д. 5: 2026: РФ</v>
      </c>
      <c r="K1579" s="167" t="s">
        <v>1051</v>
      </c>
      <c r="L1579" s="166" t="s">
        <v>2561</v>
      </c>
      <c r="M1579" t="str">
        <f t="shared" si="122"/>
        <v>п. Пальники, ул. Молодежная, д. 5: РФ</v>
      </c>
      <c r="N1579" s="166" t="e">
        <f>VLOOKUP(M1579,#REF!,2,0)</f>
        <v>#REF!</v>
      </c>
      <c r="O1579" t="e">
        <f t="shared" si="118"/>
        <v>#REF!</v>
      </c>
    </row>
    <row r="1580" spans="1:15" x14ac:dyDescent="0.25">
      <c r="A1580" s="2">
        <f t="shared" si="119"/>
        <v>1579</v>
      </c>
      <c r="B1580" s="81" t="s">
        <v>1082</v>
      </c>
      <c r="C1580" t="s">
        <v>675</v>
      </c>
      <c r="D1580" s="1" t="s">
        <v>134</v>
      </c>
      <c r="E1580" s="166">
        <v>46387</v>
      </c>
      <c r="F1580" s="166"/>
      <c r="G1580" t="s">
        <v>1076</v>
      </c>
      <c r="H1580" t="s">
        <v>1076</v>
      </c>
      <c r="I1580" t="str">
        <f t="shared" si="120"/>
        <v>2026: Добрянский городской округ Пермского края: пгт Полазна, ул. 50 лет Октября, д. 5</v>
      </c>
      <c r="J1580" t="str">
        <f t="shared" si="121"/>
        <v>пгт Полазна, ул. 50 лет Октября, д. 5: 2026: ГАЗ</v>
      </c>
      <c r="K1580" s="167" t="s">
        <v>1052</v>
      </c>
      <c r="L1580" s="166" t="s">
        <v>2561</v>
      </c>
      <c r="M1580" t="str">
        <f t="shared" si="122"/>
        <v>пгт Полазна, ул. 50 лет Октября, д. 5: ГАЗ</v>
      </c>
      <c r="N1580" s="166" t="e">
        <f>VLOOKUP(M1580,#REF!,2,0)</f>
        <v>#REF!</v>
      </c>
      <c r="O1580" t="e">
        <f t="shared" si="118"/>
        <v>#REF!</v>
      </c>
    </row>
    <row r="1581" spans="1:15" x14ac:dyDescent="0.25">
      <c r="A1581" s="2">
        <f t="shared" si="119"/>
        <v>1580</v>
      </c>
      <c r="B1581" s="81" t="s">
        <v>1082</v>
      </c>
      <c r="C1581" t="s">
        <v>578</v>
      </c>
      <c r="D1581" s="1" t="s">
        <v>63</v>
      </c>
      <c r="E1581" s="166">
        <v>46387</v>
      </c>
      <c r="F1581" s="166"/>
      <c r="G1581" t="s">
        <v>1076</v>
      </c>
      <c r="H1581" t="s">
        <v>1076</v>
      </c>
      <c r="I1581" t="str">
        <f t="shared" si="120"/>
        <v>2026: Добрянский городской округ Пермского края: пгт Полазна, ул. Нефтяников, д. 8</v>
      </c>
      <c r="J1581" t="str">
        <f t="shared" si="121"/>
        <v>пгт Полазна, ул. Нефтяников, д. 8: 2026: ЭЛ</v>
      </c>
      <c r="K1581" s="167" t="s">
        <v>1051</v>
      </c>
      <c r="L1581" s="166" t="s">
        <v>2561</v>
      </c>
      <c r="M1581" t="str">
        <f t="shared" si="122"/>
        <v>пгт Полазна, ул. Нефтяников, д. 8: ЭЛ</v>
      </c>
      <c r="N1581" s="166" t="e">
        <f>VLOOKUP(M1581,#REF!,2,0)</f>
        <v>#REF!</v>
      </c>
      <c r="O1581" t="e">
        <f t="shared" si="118"/>
        <v>#REF!</v>
      </c>
    </row>
    <row r="1582" spans="1:15" x14ac:dyDescent="0.25">
      <c r="A1582" s="2">
        <f t="shared" si="119"/>
        <v>1581</v>
      </c>
      <c r="B1582" s="81" t="s">
        <v>1082</v>
      </c>
      <c r="C1582" t="s">
        <v>578</v>
      </c>
      <c r="D1582" s="1" t="s">
        <v>117</v>
      </c>
      <c r="E1582" s="166">
        <v>46387</v>
      </c>
      <c r="F1582" s="166"/>
      <c r="G1582" t="s">
        <v>1076</v>
      </c>
      <c r="H1582" t="s">
        <v>1076</v>
      </c>
      <c r="I1582" t="str">
        <f t="shared" si="120"/>
        <v>2026: Добрянский городской округ Пермского края: пгт Полазна, ул. Нефтяников, д. 8</v>
      </c>
      <c r="J1582" t="str">
        <f t="shared" si="121"/>
        <v>пгт Полазна, ул. Нефтяников, д. 8: 2026: ТЕП</v>
      </c>
      <c r="K1582" s="167" t="s">
        <v>1051</v>
      </c>
      <c r="L1582" s="166" t="s">
        <v>2561</v>
      </c>
      <c r="M1582" t="str">
        <f t="shared" si="122"/>
        <v>пгт Полазна, ул. Нефтяников, д. 8: ТЕП</v>
      </c>
      <c r="N1582" s="166" t="e">
        <f>VLOOKUP(M1582,#REF!,2,0)</f>
        <v>#REF!</v>
      </c>
      <c r="O1582" t="e">
        <f t="shared" si="118"/>
        <v>#REF!</v>
      </c>
    </row>
    <row r="1583" spans="1:15" x14ac:dyDescent="0.25">
      <c r="A1583" s="2">
        <f t="shared" si="119"/>
        <v>1582</v>
      </c>
      <c r="B1583" s="81" t="s">
        <v>1082</v>
      </c>
      <c r="C1583" t="s">
        <v>578</v>
      </c>
      <c r="D1583" s="1" t="s">
        <v>144</v>
      </c>
      <c r="E1583" s="166">
        <v>46387</v>
      </c>
      <c r="F1583" s="166"/>
      <c r="G1583" t="s">
        <v>1076</v>
      </c>
      <c r="H1583" t="s">
        <v>1076</v>
      </c>
      <c r="I1583" t="str">
        <f t="shared" si="120"/>
        <v>2026: Добрянский городской округ Пермского края: пгт Полазна, ул. Нефтяников, д. 8</v>
      </c>
      <c r="J1583" t="str">
        <f t="shared" si="121"/>
        <v>пгт Полазна, ул. Нефтяников, д. 8: 2026: ХВС</v>
      </c>
      <c r="K1583" s="167" t="s">
        <v>1051</v>
      </c>
      <c r="L1583" s="166" t="s">
        <v>2561</v>
      </c>
      <c r="M1583" t="str">
        <f t="shared" si="122"/>
        <v>пгт Полазна, ул. Нефтяников, д. 8: ХВС</v>
      </c>
      <c r="N1583" s="166" t="e">
        <f>VLOOKUP(M1583,#REF!,2,0)</f>
        <v>#REF!</v>
      </c>
      <c r="O1583" t="e">
        <f t="shared" si="118"/>
        <v>#REF!</v>
      </c>
    </row>
    <row r="1584" spans="1:15" x14ac:dyDescent="0.25">
      <c r="A1584" s="2">
        <f t="shared" si="119"/>
        <v>1583</v>
      </c>
      <c r="B1584" s="81" t="s">
        <v>1082</v>
      </c>
      <c r="C1584" t="s">
        <v>578</v>
      </c>
      <c r="D1584" s="1" t="s">
        <v>159</v>
      </c>
      <c r="E1584" s="166">
        <v>46387</v>
      </c>
      <c r="F1584" s="166"/>
      <c r="G1584" t="s">
        <v>1076</v>
      </c>
      <c r="H1584" t="s">
        <v>1076</v>
      </c>
      <c r="I1584" t="str">
        <f t="shared" si="120"/>
        <v>2026: Добрянский городской округ Пермского края: пгт Полазна, ул. Нефтяников, д. 8</v>
      </c>
      <c r="J1584" t="str">
        <f t="shared" si="121"/>
        <v>пгт Полазна, ул. Нефтяников, д. 8: 2026: ВОД</v>
      </c>
      <c r="K1584" s="167" t="s">
        <v>1051</v>
      </c>
      <c r="L1584" s="166" t="s">
        <v>2561</v>
      </c>
      <c r="M1584" t="str">
        <f t="shared" si="122"/>
        <v>пгт Полазна, ул. Нефтяников, д. 8: ВОД</v>
      </c>
      <c r="N1584" s="166" t="e">
        <f>VLOOKUP(M1584,#REF!,2,0)</f>
        <v>#REF!</v>
      </c>
      <c r="O1584" t="e">
        <f t="shared" si="118"/>
        <v>#REF!</v>
      </c>
    </row>
    <row r="1585" spans="1:15" x14ac:dyDescent="0.25">
      <c r="A1585" s="2">
        <f t="shared" si="119"/>
        <v>1584</v>
      </c>
      <c r="B1585" s="81" t="s">
        <v>1086</v>
      </c>
      <c r="C1585" t="s">
        <v>81</v>
      </c>
      <c r="D1585" s="1" t="s">
        <v>117</v>
      </c>
      <c r="E1585" s="166">
        <v>46387</v>
      </c>
      <c r="F1585" s="166"/>
      <c r="G1585" t="s">
        <v>1076</v>
      </c>
      <c r="H1585" t="s">
        <v>1076</v>
      </c>
      <c r="I1585" t="str">
        <f t="shared" si="120"/>
        <v>2026: Красновишерский городской округ Пермского края: г. Красновишерск, ул. Дзержинского, д. 24</v>
      </c>
      <c r="J1585" t="str">
        <f t="shared" si="121"/>
        <v>г. Красновишерск, ул. Дзержинского, д. 24: 2026: ТЕП</v>
      </c>
      <c r="K1585" s="167" t="s">
        <v>1051</v>
      </c>
      <c r="L1585" s="166" t="s">
        <v>2561</v>
      </c>
      <c r="M1585" t="str">
        <f t="shared" si="122"/>
        <v>г. Красновишерск, ул. Дзержинского, д. 24: ТЕП</v>
      </c>
      <c r="N1585" s="166" t="e">
        <f>VLOOKUP(M1585,#REF!,2,0)</f>
        <v>#REF!</v>
      </c>
      <c r="O1585" t="e">
        <f t="shared" si="118"/>
        <v>#REF!</v>
      </c>
    </row>
    <row r="1586" spans="1:15" x14ac:dyDescent="0.25">
      <c r="A1586" s="2">
        <f t="shared" si="119"/>
        <v>1585</v>
      </c>
      <c r="B1586" s="81" t="s">
        <v>1086</v>
      </c>
      <c r="C1586" t="s">
        <v>81</v>
      </c>
      <c r="D1586" s="1" t="s">
        <v>144</v>
      </c>
      <c r="E1586" s="166">
        <v>46387</v>
      </c>
      <c r="F1586" s="166"/>
      <c r="G1586" t="s">
        <v>1076</v>
      </c>
      <c r="H1586" t="s">
        <v>1076</v>
      </c>
      <c r="I1586" t="str">
        <f t="shared" si="120"/>
        <v>2026: Красновишерский городской округ Пермского края: г. Красновишерск, ул. Дзержинского, д. 24</v>
      </c>
      <c r="J1586" t="str">
        <f t="shared" si="121"/>
        <v>г. Красновишерск, ул. Дзержинского, д. 24: 2026: ХВС</v>
      </c>
      <c r="K1586" s="167" t="s">
        <v>1051</v>
      </c>
      <c r="L1586" s="166" t="s">
        <v>2561</v>
      </c>
      <c r="M1586" t="str">
        <f t="shared" si="122"/>
        <v>г. Красновишерск, ул. Дзержинского, д. 24: ХВС</v>
      </c>
      <c r="N1586" s="166" t="e">
        <f>VLOOKUP(M1586,#REF!,2,0)</f>
        <v>#REF!</v>
      </c>
      <c r="O1586" t="e">
        <f t="shared" si="118"/>
        <v>#REF!</v>
      </c>
    </row>
    <row r="1587" spans="1:15" x14ac:dyDescent="0.25">
      <c r="A1587" s="2">
        <f t="shared" si="119"/>
        <v>1586</v>
      </c>
      <c r="B1587" s="81" t="s">
        <v>1086</v>
      </c>
      <c r="C1587" t="s">
        <v>81</v>
      </c>
      <c r="D1587" s="1" t="s">
        <v>149</v>
      </c>
      <c r="E1587" s="166">
        <v>46387</v>
      </c>
      <c r="F1587" s="166"/>
      <c r="G1587" t="s">
        <v>1076</v>
      </c>
      <c r="H1587" t="s">
        <v>1076</v>
      </c>
      <c r="I1587" t="str">
        <f t="shared" si="120"/>
        <v>2026: Красновишерский городской округ Пермского края: г. Красновишерск, ул. Дзержинского, д. 24</v>
      </c>
      <c r="J1587" t="str">
        <f t="shared" si="121"/>
        <v>г. Красновишерск, ул. Дзержинского, д. 24: 2026: ГВС</v>
      </c>
      <c r="K1587" s="167" t="s">
        <v>1051</v>
      </c>
      <c r="L1587" s="166" t="s">
        <v>2561</v>
      </c>
      <c r="M1587" t="str">
        <f t="shared" si="122"/>
        <v>г. Красновишерск, ул. Дзержинского, д. 24: ГВС</v>
      </c>
      <c r="N1587" s="166" t="e">
        <f>VLOOKUP(M1587,#REF!,2,0)</f>
        <v>#REF!</v>
      </c>
      <c r="O1587" t="e">
        <f t="shared" si="118"/>
        <v>#REF!</v>
      </c>
    </row>
    <row r="1588" spans="1:15" x14ac:dyDescent="0.25">
      <c r="A1588" s="2">
        <f t="shared" si="119"/>
        <v>1587</v>
      </c>
      <c r="B1588" s="81" t="s">
        <v>1086</v>
      </c>
      <c r="C1588" t="s">
        <v>81</v>
      </c>
      <c r="D1588" s="1" t="s">
        <v>159</v>
      </c>
      <c r="E1588" s="166">
        <v>46387</v>
      </c>
      <c r="F1588" s="166"/>
      <c r="G1588" t="s">
        <v>1076</v>
      </c>
      <c r="H1588" t="s">
        <v>1076</v>
      </c>
      <c r="I1588" t="str">
        <f t="shared" si="120"/>
        <v>2026: Красновишерский городской округ Пермского края: г. Красновишерск, ул. Дзержинского, д. 24</v>
      </c>
      <c r="J1588" t="str">
        <f t="shared" si="121"/>
        <v>г. Красновишерск, ул. Дзержинского, д. 24: 2026: ВОД</v>
      </c>
      <c r="K1588" s="167" t="s">
        <v>1051</v>
      </c>
      <c r="L1588" s="166" t="s">
        <v>2561</v>
      </c>
      <c r="M1588" t="str">
        <f t="shared" si="122"/>
        <v>г. Красновишерск, ул. Дзержинского, д. 24: ВОД</v>
      </c>
      <c r="N1588" s="166" t="e">
        <f>VLOOKUP(M1588,#REF!,2,0)</f>
        <v>#REF!</v>
      </c>
      <c r="O1588" t="e">
        <f t="shared" si="118"/>
        <v>#REF!</v>
      </c>
    </row>
    <row r="1589" spans="1:15" x14ac:dyDescent="0.25">
      <c r="A1589" s="2">
        <f t="shared" si="119"/>
        <v>1588</v>
      </c>
      <c r="B1589" s="81" t="s">
        <v>1086</v>
      </c>
      <c r="C1589" t="s">
        <v>579</v>
      </c>
      <c r="D1589" s="1" t="s">
        <v>63</v>
      </c>
      <c r="E1589" s="166">
        <v>46387</v>
      </c>
      <c r="F1589" s="166"/>
      <c r="G1589" t="s">
        <v>1076</v>
      </c>
      <c r="H1589" t="s">
        <v>1076</v>
      </c>
      <c r="I1589" t="str">
        <f t="shared" si="120"/>
        <v>2026: Красновишерский городской округ Пермского края: г. Красновишерск, ул. Заводская, д. 16</v>
      </c>
      <c r="J1589" t="str">
        <f t="shared" si="121"/>
        <v>г. Красновишерск, ул. Заводская, д. 16: 2026: ЭЛ</v>
      </c>
      <c r="K1589" s="167" t="s">
        <v>1051</v>
      </c>
      <c r="L1589" s="166" t="s">
        <v>2561</v>
      </c>
      <c r="M1589" t="str">
        <f t="shared" si="122"/>
        <v>г. Красновишерск, ул. Заводская, д. 16: ЭЛ</v>
      </c>
      <c r="N1589" s="166" t="e">
        <f>VLOOKUP(M1589,#REF!,2,0)</f>
        <v>#REF!</v>
      </c>
      <c r="O1589" t="e">
        <f t="shared" si="118"/>
        <v>#REF!</v>
      </c>
    </row>
    <row r="1590" spans="1:15" x14ac:dyDescent="0.25">
      <c r="A1590" s="2">
        <f t="shared" si="119"/>
        <v>1589</v>
      </c>
      <c r="B1590" s="81" t="s">
        <v>1086</v>
      </c>
      <c r="C1590" t="s">
        <v>579</v>
      </c>
      <c r="D1590" s="1" t="s">
        <v>144</v>
      </c>
      <c r="E1590" s="166">
        <v>46387</v>
      </c>
      <c r="F1590" s="166"/>
      <c r="G1590" t="s">
        <v>1076</v>
      </c>
      <c r="H1590" t="s">
        <v>1076</v>
      </c>
      <c r="I1590" t="str">
        <f t="shared" si="120"/>
        <v>2026: Красновишерский городской округ Пермского края: г. Красновишерск, ул. Заводская, д. 16</v>
      </c>
      <c r="J1590" t="str">
        <f t="shared" si="121"/>
        <v>г. Красновишерск, ул. Заводская, д. 16: 2026: ХВС</v>
      </c>
      <c r="K1590" s="167" t="s">
        <v>1051</v>
      </c>
      <c r="L1590" s="166" t="s">
        <v>2561</v>
      </c>
      <c r="M1590" t="str">
        <f t="shared" si="122"/>
        <v>г. Красновишерск, ул. Заводская, д. 16: ХВС</v>
      </c>
      <c r="N1590" s="166" t="e">
        <f>VLOOKUP(M1590,#REF!,2,0)</f>
        <v>#REF!</v>
      </c>
      <c r="O1590" t="e">
        <f t="shared" si="118"/>
        <v>#REF!</v>
      </c>
    </row>
    <row r="1591" spans="1:15" x14ac:dyDescent="0.25">
      <c r="A1591" s="2">
        <f t="shared" si="119"/>
        <v>1590</v>
      </c>
      <c r="B1591" s="81" t="s">
        <v>1086</v>
      </c>
      <c r="C1591" t="s">
        <v>579</v>
      </c>
      <c r="D1591" s="1" t="s">
        <v>159</v>
      </c>
      <c r="E1591" s="166">
        <v>46387</v>
      </c>
      <c r="F1591" s="166"/>
      <c r="G1591" t="s">
        <v>1076</v>
      </c>
      <c r="H1591" t="s">
        <v>1076</v>
      </c>
      <c r="I1591" t="str">
        <f t="shared" si="120"/>
        <v>2026: Красновишерский городской округ Пермского края: г. Красновишерск, ул. Заводская, д. 16</v>
      </c>
      <c r="J1591" t="str">
        <f t="shared" si="121"/>
        <v>г. Красновишерск, ул. Заводская, д. 16: 2026: ВОД</v>
      </c>
      <c r="K1591" s="167" t="s">
        <v>1051</v>
      </c>
      <c r="L1591" s="166" t="s">
        <v>2561</v>
      </c>
      <c r="M1591" t="str">
        <f t="shared" si="122"/>
        <v>г. Красновишерск, ул. Заводская, д. 16: ВОД</v>
      </c>
      <c r="N1591" s="166" t="e">
        <f>VLOOKUP(M1591,#REF!,2,0)</f>
        <v>#REF!</v>
      </c>
      <c r="O1591" t="e">
        <f t="shared" si="118"/>
        <v>#REF!</v>
      </c>
    </row>
    <row r="1592" spans="1:15" x14ac:dyDescent="0.25">
      <c r="A1592" s="2">
        <f t="shared" si="119"/>
        <v>1591</v>
      </c>
      <c r="B1592" s="81" t="s">
        <v>1086</v>
      </c>
      <c r="C1592" t="s">
        <v>641</v>
      </c>
      <c r="D1592" s="1" t="s">
        <v>117</v>
      </c>
      <c r="E1592" s="166">
        <v>46387</v>
      </c>
      <c r="F1592" s="166"/>
      <c r="G1592" t="s">
        <v>1076</v>
      </c>
      <c r="H1592" t="s">
        <v>1076</v>
      </c>
      <c r="I1592" t="str">
        <f t="shared" si="120"/>
        <v>2026: Красновишерский городской округ Пермского края: г. Красновишерск, ул. Лоскутова, д. 2</v>
      </c>
      <c r="J1592" t="str">
        <f t="shared" si="121"/>
        <v>г. Красновишерск, ул. Лоскутова, д. 2: 2026: ТЕП</v>
      </c>
      <c r="K1592" s="167" t="s">
        <v>1052</v>
      </c>
      <c r="L1592" s="166" t="s">
        <v>2561</v>
      </c>
      <c r="M1592" t="str">
        <f t="shared" si="122"/>
        <v>г. Красновишерск, ул. Лоскутова, д. 2: ТЕП</v>
      </c>
      <c r="N1592" s="166" t="e">
        <f>VLOOKUP(M1592,#REF!,2,0)</f>
        <v>#REF!</v>
      </c>
      <c r="O1592" t="e">
        <f t="shared" si="118"/>
        <v>#REF!</v>
      </c>
    </row>
    <row r="1593" spans="1:15" x14ac:dyDescent="0.25">
      <c r="A1593" s="2">
        <f t="shared" si="119"/>
        <v>1592</v>
      </c>
      <c r="B1593" s="81" t="s">
        <v>1086</v>
      </c>
      <c r="C1593" t="s">
        <v>641</v>
      </c>
      <c r="D1593" s="1" t="s">
        <v>144</v>
      </c>
      <c r="E1593" s="166">
        <v>46387</v>
      </c>
      <c r="F1593" s="166"/>
      <c r="G1593" t="s">
        <v>1076</v>
      </c>
      <c r="H1593" t="s">
        <v>1076</v>
      </c>
      <c r="I1593" t="str">
        <f t="shared" si="120"/>
        <v>2026: Красновишерский городской округ Пермского края: г. Красновишерск, ул. Лоскутова, д. 2</v>
      </c>
      <c r="J1593" t="str">
        <f t="shared" si="121"/>
        <v>г. Красновишерск, ул. Лоскутова, д. 2: 2026: ХВС</v>
      </c>
      <c r="K1593" s="167" t="s">
        <v>1052</v>
      </c>
      <c r="L1593" s="166" t="s">
        <v>2561</v>
      </c>
      <c r="M1593" t="str">
        <f t="shared" si="122"/>
        <v>г. Красновишерск, ул. Лоскутова, д. 2: ХВС</v>
      </c>
      <c r="N1593" s="166" t="e">
        <f>VLOOKUP(M1593,#REF!,2,0)</f>
        <v>#REF!</v>
      </c>
      <c r="O1593" t="e">
        <f t="shared" si="118"/>
        <v>#REF!</v>
      </c>
    </row>
    <row r="1594" spans="1:15" x14ac:dyDescent="0.25">
      <c r="A1594" s="2">
        <f t="shared" si="119"/>
        <v>1593</v>
      </c>
      <c r="B1594" s="81" t="s">
        <v>1086</v>
      </c>
      <c r="C1594" t="s">
        <v>641</v>
      </c>
      <c r="D1594" s="1" t="s">
        <v>159</v>
      </c>
      <c r="E1594" s="166">
        <v>46387</v>
      </c>
      <c r="F1594" s="166"/>
      <c r="G1594" t="s">
        <v>1076</v>
      </c>
      <c r="H1594" t="s">
        <v>1076</v>
      </c>
      <c r="I1594" t="str">
        <f t="shared" si="120"/>
        <v>2026: Красновишерский городской округ Пермского края: г. Красновишерск, ул. Лоскутова, д. 2</v>
      </c>
      <c r="J1594" t="str">
        <f t="shared" si="121"/>
        <v>г. Красновишерск, ул. Лоскутова, д. 2: 2026: ВОД</v>
      </c>
      <c r="K1594" s="167" t="s">
        <v>1052</v>
      </c>
      <c r="L1594" s="166" t="s">
        <v>2561</v>
      </c>
      <c r="M1594" t="str">
        <f t="shared" si="122"/>
        <v>г. Красновишерск, ул. Лоскутова, д. 2: ВОД</v>
      </c>
      <c r="N1594" s="166" t="e">
        <f>VLOOKUP(M1594,#REF!,2,0)</f>
        <v>#REF!</v>
      </c>
      <c r="O1594" t="e">
        <f t="shared" ref="O1594:O1657" si="123">E1594=N1594</f>
        <v>#REF!</v>
      </c>
    </row>
    <row r="1595" spans="1:15" x14ac:dyDescent="0.25">
      <c r="A1595" s="2">
        <f t="shared" si="119"/>
        <v>1594</v>
      </c>
      <c r="B1595" s="81" t="s">
        <v>1086</v>
      </c>
      <c r="C1595" t="s">
        <v>681</v>
      </c>
      <c r="D1595" s="1" t="s">
        <v>144</v>
      </c>
      <c r="E1595" s="166">
        <v>46387</v>
      </c>
      <c r="F1595" s="166"/>
      <c r="G1595" t="s">
        <v>1076</v>
      </c>
      <c r="H1595" t="s">
        <v>1076</v>
      </c>
      <c r="I1595" t="str">
        <f t="shared" si="120"/>
        <v>2026: Красновишерский городской округ Пермского края: г. Красновишерск, ул. Спортивная, д. 13</v>
      </c>
      <c r="J1595" t="str">
        <f t="shared" si="121"/>
        <v>г. Красновишерск, ул. Спортивная, д. 13: 2026: ХВС</v>
      </c>
      <c r="K1595" s="167" t="s">
        <v>1051</v>
      </c>
      <c r="L1595" s="166" t="s">
        <v>2561</v>
      </c>
      <c r="M1595" t="str">
        <f t="shared" si="122"/>
        <v>г. Красновишерск, ул. Спортивная, д. 13: ХВС</v>
      </c>
      <c r="N1595" s="166" t="e">
        <f>VLOOKUP(M1595,#REF!,2,0)</f>
        <v>#REF!</v>
      </c>
      <c r="O1595" t="e">
        <f t="shared" si="123"/>
        <v>#REF!</v>
      </c>
    </row>
    <row r="1596" spans="1:15" x14ac:dyDescent="0.25">
      <c r="A1596" s="2">
        <f t="shared" si="119"/>
        <v>1595</v>
      </c>
      <c r="B1596" s="81" t="s">
        <v>1086</v>
      </c>
      <c r="C1596" t="s">
        <v>681</v>
      </c>
      <c r="D1596" s="1" t="s">
        <v>159</v>
      </c>
      <c r="E1596" s="166">
        <v>46387</v>
      </c>
      <c r="F1596" s="166"/>
      <c r="G1596" t="s">
        <v>1076</v>
      </c>
      <c r="H1596" t="s">
        <v>1076</v>
      </c>
      <c r="I1596" t="str">
        <f t="shared" si="120"/>
        <v>2026: Красновишерский городской округ Пермского края: г. Красновишерск, ул. Спортивная, д. 13</v>
      </c>
      <c r="J1596" t="str">
        <f t="shared" si="121"/>
        <v>г. Красновишерск, ул. Спортивная, д. 13: 2026: ВОД</v>
      </c>
      <c r="K1596" s="167" t="s">
        <v>1051</v>
      </c>
      <c r="L1596" s="166" t="s">
        <v>2561</v>
      </c>
      <c r="M1596" t="str">
        <f t="shared" si="122"/>
        <v>г. Красновишерск, ул. Спортивная, д. 13: ВОД</v>
      </c>
      <c r="N1596" s="166" t="e">
        <f>VLOOKUP(M1596,#REF!,2,0)</f>
        <v>#REF!</v>
      </c>
      <c r="O1596" t="e">
        <f t="shared" si="123"/>
        <v>#REF!</v>
      </c>
    </row>
    <row r="1597" spans="1:15" x14ac:dyDescent="0.25">
      <c r="A1597" s="2">
        <f t="shared" si="119"/>
        <v>1596</v>
      </c>
      <c r="B1597" s="81" t="s">
        <v>1086</v>
      </c>
      <c r="C1597" t="s">
        <v>681</v>
      </c>
      <c r="D1597" s="1" t="s">
        <v>280</v>
      </c>
      <c r="E1597" s="166">
        <v>46387</v>
      </c>
      <c r="F1597" s="166"/>
      <c r="G1597" t="s">
        <v>1076</v>
      </c>
      <c r="H1597" t="s">
        <v>1076</v>
      </c>
      <c r="I1597" t="str">
        <f t="shared" si="120"/>
        <v>2026: Красновишерский городской округ Пермского края: г. Красновишерск, ул. Спортивная, д. 13</v>
      </c>
      <c r="J1597" t="str">
        <f t="shared" si="121"/>
        <v>г. Красновишерск, ул. Спортивная, д. 13: 2026: Рфа</v>
      </c>
      <c r="K1597" s="167" t="s">
        <v>1051</v>
      </c>
      <c r="L1597" s="166" t="s">
        <v>2561</v>
      </c>
      <c r="M1597" t="str">
        <f t="shared" si="122"/>
        <v>г. Красновишерск, ул. Спортивная, д. 13: Рфа</v>
      </c>
      <c r="N1597" s="166" t="e">
        <f>VLOOKUP(M1597,#REF!,2,0)</f>
        <v>#REF!</v>
      </c>
      <c r="O1597" t="e">
        <f t="shared" si="123"/>
        <v>#REF!</v>
      </c>
    </row>
    <row r="1598" spans="1:15" x14ac:dyDescent="0.25">
      <c r="A1598" s="2">
        <f t="shared" si="119"/>
        <v>1597</v>
      </c>
      <c r="B1598" s="81" t="s">
        <v>1087</v>
      </c>
      <c r="C1598" t="s">
        <v>642</v>
      </c>
      <c r="D1598" s="1" t="s">
        <v>117</v>
      </c>
      <c r="E1598" s="166">
        <v>46387</v>
      </c>
      <c r="F1598" s="166"/>
      <c r="G1598" t="s">
        <v>1076</v>
      </c>
      <c r="H1598" t="s">
        <v>1076</v>
      </c>
      <c r="I1598" t="str">
        <f t="shared" si="120"/>
        <v>2026: Краснокамский городской округ Пермского края: г. Краснокамск, пер. Пальтинский, д. 4</v>
      </c>
      <c r="J1598" t="str">
        <f t="shared" si="121"/>
        <v>г. Краснокамск, пер. Пальтинский, д. 4: 2026: ТЕП</v>
      </c>
      <c r="K1598" s="167" t="s">
        <v>1051</v>
      </c>
      <c r="L1598" s="166" t="s">
        <v>2561</v>
      </c>
      <c r="M1598" t="str">
        <f t="shared" si="122"/>
        <v>г. Краснокамск, пер. Пальтинский, д. 4: ТЕП</v>
      </c>
      <c r="N1598" s="166" t="e">
        <f>VLOOKUP(M1598,#REF!,2,0)</f>
        <v>#REF!</v>
      </c>
      <c r="O1598" t="e">
        <f t="shared" si="123"/>
        <v>#REF!</v>
      </c>
    </row>
    <row r="1599" spans="1:15" x14ac:dyDescent="0.25">
      <c r="A1599" s="2">
        <f t="shared" si="119"/>
        <v>1598</v>
      </c>
      <c r="B1599" s="81" t="s">
        <v>1087</v>
      </c>
      <c r="C1599" t="s">
        <v>642</v>
      </c>
      <c r="D1599" s="1" t="s">
        <v>248</v>
      </c>
      <c r="E1599" s="166">
        <v>46387</v>
      </c>
      <c r="F1599" s="166"/>
      <c r="G1599" t="s">
        <v>1076</v>
      </c>
      <c r="H1599" t="s">
        <v>1076</v>
      </c>
      <c r="I1599" t="str">
        <f t="shared" si="120"/>
        <v>2026: Краснокамский городской округ Пермского края: г. Краснокамск, пер. Пальтинский, д. 4</v>
      </c>
      <c r="J1599" t="str">
        <f t="shared" si="121"/>
        <v>г. Краснокамск, пер. Пальтинский, д. 4: 2026: РК</v>
      </c>
      <c r="K1599" s="167" t="s">
        <v>1051</v>
      </c>
      <c r="L1599" s="166" t="s">
        <v>2561</v>
      </c>
      <c r="M1599" t="str">
        <f t="shared" si="122"/>
        <v>г. Краснокамск, пер. Пальтинский, д. 4: РК</v>
      </c>
      <c r="N1599" s="166" t="e">
        <f>VLOOKUP(M1599,#REF!,2,0)</f>
        <v>#REF!</v>
      </c>
      <c r="O1599" t="e">
        <f t="shared" si="123"/>
        <v>#REF!</v>
      </c>
    </row>
    <row r="1600" spans="1:15" x14ac:dyDescent="0.25">
      <c r="A1600" s="2">
        <f t="shared" si="119"/>
        <v>1599</v>
      </c>
      <c r="B1600" s="81" t="s">
        <v>1087</v>
      </c>
      <c r="C1600" t="s">
        <v>682</v>
      </c>
      <c r="D1600" s="1" t="s">
        <v>144</v>
      </c>
      <c r="E1600" s="166">
        <v>46387</v>
      </c>
      <c r="F1600" s="166"/>
      <c r="G1600" t="s">
        <v>1076</v>
      </c>
      <c r="H1600" t="s">
        <v>1076</v>
      </c>
      <c r="I1600" t="str">
        <f t="shared" si="120"/>
        <v>2026: Краснокамский городской округ Пермского края: г. Краснокамск, пр-д Рябиновый, д. 2</v>
      </c>
      <c r="J1600" t="str">
        <f t="shared" si="121"/>
        <v>г. Краснокамск, пр-д Рябиновый, д. 2: 2026: ХВС</v>
      </c>
      <c r="K1600" s="167" t="s">
        <v>1051</v>
      </c>
      <c r="L1600" s="166" t="s">
        <v>2561</v>
      </c>
      <c r="M1600" t="str">
        <f t="shared" si="122"/>
        <v>г. Краснокамск, пр-д Рябиновый, д. 2: ХВС</v>
      </c>
      <c r="N1600" s="166" t="e">
        <f>VLOOKUP(M1600,#REF!,2,0)</f>
        <v>#REF!</v>
      </c>
      <c r="O1600" t="e">
        <f t="shared" si="123"/>
        <v>#REF!</v>
      </c>
    </row>
    <row r="1601" spans="1:15" x14ac:dyDescent="0.25">
      <c r="A1601" s="2">
        <f t="shared" si="119"/>
        <v>1600</v>
      </c>
      <c r="B1601" s="81" t="s">
        <v>1087</v>
      </c>
      <c r="C1601" t="s">
        <v>682</v>
      </c>
      <c r="D1601" s="1" t="s">
        <v>149</v>
      </c>
      <c r="E1601" s="166">
        <v>46387</v>
      </c>
      <c r="F1601" s="166"/>
      <c r="G1601" t="s">
        <v>1076</v>
      </c>
      <c r="H1601" t="s">
        <v>1076</v>
      </c>
      <c r="I1601" t="str">
        <f t="shared" si="120"/>
        <v>2026: Краснокамский городской округ Пермского края: г. Краснокамск, пр-д Рябиновый, д. 2</v>
      </c>
      <c r="J1601" t="str">
        <f t="shared" si="121"/>
        <v>г. Краснокамск, пр-д Рябиновый, д. 2: 2026: ГВС</v>
      </c>
      <c r="K1601" s="167" t="s">
        <v>1051</v>
      </c>
      <c r="L1601" s="166" t="s">
        <v>2561</v>
      </c>
      <c r="M1601" t="str">
        <f t="shared" si="122"/>
        <v>г. Краснокамск, пр-д Рябиновый, д. 2: ГВС</v>
      </c>
      <c r="N1601" s="166" t="e">
        <f>VLOOKUP(M1601,#REF!,2,0)</f>
        <v>#REF!</v>
      </c>
      <c r="O1601" t="e">
        <f t="shared" si="123"/>
        <v>#REF!</v>
      </c>
    </row>
    <row r="1602" spans="1:15" x14ac:dyDescent="0.25">
      <c r="A1602" s="2">
        <f t="shared" ref="A1602:A1665" si="124">ROW()-1</f>
        <v>1601</v>
      </c>
      <c r="B1602" s="81" t="s">
        <v>1087</v>
      </c>
      <c r="C1602" t="s">
        <v>682</v>
      </c>
      <c r="D1602" s="1" t="s">
        <v>159</v>
      </c>
      <c r="E1602" s="166">
        <v>46387</v>
      </c>
      <c r="F1602" s="166"/>
      <c r="G1602" t="s">
        <v>1076</v>
      </c>
      <c r="H1602" t="s">
        <v>1076</v>
      </c>
      <c r="I1602" t="str">
        <f t="shared" ref="I1602:I1665" si="125">IF(ISBLANK(E1602),"",CONCATENATE(YEAR(E1602),": ",B1602,": ",C1602,))</f>
        <v>2026: Краснокамский городской округ Пермского края: г. Краснокамск, пр-д Рябиновый, д. 2</v>
      </c>
      <c r="J1602" t="str">
        <f t="shared" ref="J1602:J1665" si="126">IF(ISBLANK(E1602),"",CONCATENATE(C1602,": ",YEAR(E1602),": ",D1602))</f>
        <v>г. Краснокамск, пр-д Рябиновый, д. 2: 2026: ВОД</v>
      </c>
      <c r="K1602" s="167" t="s">
        <v>1051</v>
      </c>
      <c r="L1602" s="166" t="s">
        <v>2561</v>
      </c>
      <c r="M1602" t="str">
        <f t="shared" ref="M1602:M1665" si="127">IF(ISBLANK(D1602),"",CONCATENATE(C1602,": ",D1602))</f>
        <v>г. Краснокамск, пр-д Рябиновый, д. 2: ВОД</v>
      </c>
      <c r="N1602" s="166" t="e">
        <f>VLOOKUP(M1602,#REF!,2,0)</f>
        <v>#REF!</v>
      </c>
      <c r="O1602" t="e">
        <f t="shared" si="123"/>
        <v>#REF!</v>
      </c>
    </row>
    <row r="1603" spans="1:15" x14ac:dyDescent="0.25">
      <c r="A1603" s="2">
        <f t="shared" si="124"/>
        <v>1602</v>
      </c>
      <c r="B1603" s="81" t="s">
        <v>1087</v>
      </c>
      <c r="C1603" t="s">
        <v>256</v>
      </c>
      <c r="D1603" s="1" t="s">
        <v>280</v>
      </c>
      <c r="E1603" s="166">
        <v>46387</v>
      </c>
      <c r="F1603" s="166" t="s">
        <v>1633</v>
      </c>
      <c r="G1603" t="s">
        <v>1076</v>
      </c>
      <c r="H1603" t="s">
        <v>1076</v>
      </c>
      <c r="I1603" t="str">
        <f t="shared" si="125"/>
        <v>2026: Краснокамский городской округ Пермского края: г. Краснокамск, пр-т Комсомольский, д. 16</v>
      </c>
      <c r="J1603" t="str">
        <f t="shared" si="126"/>
        <v>г. Краснокамск, пр-т Комсомольский, д. 16: 2026: Рфа</v>
      </c>
      <c r="K1603" s="167" t="s">
        <v>1051</v>
      </c>
      <c r="L1603" s="166" t="s">
        <v>2561</v>
      </c>
      <c r="M1603" t="str">
        <f t="shared" si="127"/>
        <v>г. Краснокамск, пр-т Комсомольский, д. 16: Рфа</v>
      </c>
      <c r="N1603" s="166" t="e">
        <f>VLOOKUP(M1603,#REF!,2,0)</f>
        <v>#REF!</v>
      </c>
      <c r="O1603" t="e">
        <f t="shared" si="123"/>
        <v>#REF!</v>
      </c>
    </row>
    <row r="1604" spans="1:15" x14ac:dyDescent="0.25">
      <c r="A1604" s="2">
        <f t="shared" si="124"/>
        <v>1603</v>
      </c>
      <c r="B1604" s="81" t="s">
        <v>1087</v>
      </c>
      <c r="C1604" t="s">
        <v>727</v>
      </c>
      <c r="D1604" s="1" t="s">
        <v>248</v>
      </c>
      <c r="E1604" s="166">
        <v>46387</v>
      </c>
      <c r="F1604" s="166"/>
      <c r="G1604" t="s">
        <v>1076</v>
      </c>
      <c r="H1604" t="s">
        <v>1076</v>
      </c>
      <c r="I1604" t="str">
        <f t="shared" si="125"/>
        <v>2026: Краснокамский городской округ Пермского края: г. Краснокамск, пр-т Мира, д. 10</v>
      </c>
      <c r="J1604" t="str">
        <f t="shared" si="126"/>
        <v>г. Краснокамск, пр-т Мира, д. 10: 2026: РК</v>
      </c>
      <c r="K1604" s="167" t="s">
        <v>1051</v>
      </c>
      <c r="L1604" s="166" t="s">
        <v>2561</v>
      </c>
      <c r="M1604" t="str">
        <f t="shared" si="127"/>
        <v>г. Краснокамск, пр-т Мира, д. 10: РК</v>
      </c>
      <c r="N1604" s="166" t="e">
        <f>VLOOKUP(M1604,#REF!,2,0)</f>
        <v>#REF!</v>
      </c>
      <c r="O1604" t="e">
        <f t="shared" si="123"/>
        <v>#REF!</v>
      </c>
    </row>
    <row r="1605" spans="1:15" x14ac:dyDescent="0.25">
      <c r="A1605" s="2">
        <f t="shared" si="124"/>
        <v>1604</v>
      </c>
      <c r="B1605" s="81" t="s">
        <v>1087</v>
      </c>
      <c r="C1605" t="s">
        <v>728</v>
      </c>
      <c r="D1605" s="1" t="s">
        <v>248</v>
      </c>
      <c r="E1605" s="166">
        <v>46387</v>
      </c>
      <c r="F1605" s="166"/>
      <c r="G1605" t="s">
        <v>1076</v>
      </c>
      <c r="H1605" t="s">
        <v>1076</v>
      </c>
      <c r="I1605" t="str">
        <f t="shared" si="125"/>
        <v>2026: Краснокамский городской округ Пермского края: г. Краснокамск, ул. Бумажников, д. 5</v>
      </c>
      <c r="J1605" t="str">
        <f t="shared" si="126"/>
        <v>г. Краснокамск, ул. Бумажников, д. 5: 2026: РК</v>
      </c>
      <c r="K1605" s="167" t="s">
        <v>1051</v>
      </c>
      <c r="L1605" s="166" t="s">
        <v>2561</v>
      </c>
      <c r="M1605" t="str">
        <f t="shared" si="127"/>
        <v>г. Краснокамск, ул. Бумажников, д. 5: РК</v>
      </c>
      <c r="N1605" s="166" t="e">
        <f>VLOOKUP(M1605,#REF!,2,0)</f>
        <v>#REF!</v>
      </c>
      <c r="O1605" t="e">
        <f t="shared" si="123"/>
        <v>#REF!</v>
      </c>
    </row>
    <row r="1606" spans="1:15" x14ac:dyDescent="0.25">
      <c r="A1606" s="2">
        <f t="shared" si="124"/>
        <v>1605</v>
      </c>
      <c r="B1606" s="81" t="s">
        <v>1087</v>
      </c>
      <c r="C1606" t="s">
        <v>683</v>
      </c>
      <c r="D1606" s="1" t="s">
        <v>144</v>
      </c>
      <c r="E1606" s="166">
        <v>46387</v>
      </c>
      <c r="F1606" s="166"/>
      <c r="G1606" t="s">
        <v>1076</v>
      </c>
      <c r="H1606" t="s">
        <v>1076</v>
      </c>
      <c r="I1606" t="str">
        <f t="shared" si="125"/>
        <v>2026: Краснокамский городской округ Пермского края: г. Краснокамск, ул. Дзержинского, д. 11</v>
      </c>
      <c r="J1606" t="str">
        <f t="shared" si="126"/>
        <v>г. Краснокамск, ул. Дзержинского, д. 11: 2026: ХВС</v>
      </c>
      <c r="K1606" s="167" t="s">
        <v>1052</v>
      </c>
      <c r="L1606" s="166" t="s">
        <v>2561</v>
      </c>
      <c r="M1606" t="str">
        <f t="shared" si="127"/>
        <v>г. Краснокамск, ул. Дзержинского, д. 11: ХВС</v>
      </c>
      <c r="N1606" s="166" t="e">
        <f>VLOOKUP(M1606,#REF!,2,0)</f>
        <v>#REF!</v>
      </c>
      <c r="O1606" t="e">
        <f t="shared" si="123"/>
        <v>#REF!</v>
      </c>
    </row>
    <row r="1607" spans="1:15" x14ac:dyDescent="0.25">
      <c r="A1607" s="2">
        <f t="shared" si="124"/>
        <v>1606</v>
      </c>
      <c r="B1607" s="81" t="s">
        <v>1087</v>
      </c>
      <c r="C1607" t="s">
        <v>643</v>
      </c>
      <c r="D1607" s="1" t="s">
        <v>117</v>
      </c>
      <c r="E1607" s="166">
        <v>46387</v>
      </c>
      <c r="F1607" s="166"/>
      <c r="G1607" t="s">
        <v>1076</v>
      </c>
      <c r="H1607" t="s">
        <v>1076</v>
      </c>
      <c r="I1607" t="str">
        <f t="shared" si="125"/>
        <v>2026: Краснокамский городской округ Пермского края: г. Краснокамск, ул. Карла Маркса, д. 13</v>
      </c>
      <c r="J1607" t="str">
        <f t="shared" si="126"/>
        <v>г. Краснокамск, ул. Карла Маркса, д. 13: 2026: ТЕП</v>
      </c>
      <c r="K1607" s="167" t="s">
        <v>1052</v>
      </c>
      <c r="L1607" s="166" t="s">
        <v>2561</v>
      </c>
      <c r="M1607" t="str">
        <f t="shared" si="127"/>
        <v>г. Краснокамск, ул. Карла Маркса, д. 13: ТЕП</v>
      </c>
      <c r="N1607" s="166" t="e">
        <f>VLOOKUP(M1607,#REF!,2,0)</f>
        <v>#REF!</v>
      </c>
      <c r="O1607" t="e">
        <f t="shared" si="123"/>
        <v>#REF!</v>
      </c>
    </row>
    <row r="1608" spans="1:15" x14ac:dyDescent="0.25">
      <c r="A1608" s="2">
        <f t="shared" si="124"/>
        <v>1607</v>
      </c>
      <c r="B1608" s="81" t="s">
        <v>1087</v>
      </c>
      <c r="C1608" t="s">
        <v>643</v>
      </c>
      <c r="D1608" s="1" t="s">
        <v>144</v>
      </c>
      <c r="E1608" s="166">
        <v>46387</v>
      </c>
      <c r="F1608" s="166"/>
      <c r="G1608" t="s">
        <v>1076</v>
      </c>
      <c r="H1608" t="s">
        <v>1076</v>
      </c>
      <c r="I1608" t="str">
        <f t="shared" si="125"/>
        <v>2026: Краснокамский городской округ Пермского края: г. Краснокамск, ул. Карла Маркса, д. 13</v>
      </c>
      <c r="J1608" t="str">
        <f t="shared" si="126"/>
        <v>г. Краснокамск, ул. Карла Маркса, д. 13: 2026: ХВС</v>
      </c>
      <c r="K1608" s="167" t="s">
        <v>1052</v>
      </c>
      <c r="L1608" s="166" t="s">
        <v>2561</v>
      </c>
      <c r="M1608" t="str">
        <f t="shared" si="127"/>
        <v>г. Краснокамск, ул. Карла Маркса, д. 13: ХВС</v>
      </c>
      <c r="N1608" s="166" t="e">
        <f>VLOOKUP(M1608,#REF!,2,0)</f>
        <v>#REF!</v>
      </c>
      <c r="O1608" t="e">
        <f t="shared" si="123"/>
        <v>#REF!</v>
      </c>
    </row>
    <row r="1609" spans="1:15" x14ac:dyDescent="0.25">
      <c r="A1609" s="2">
        <f t="shared" si="124"/>
        <v>1608</v>
      </c>
      <c r="B1609" s="81" t="s">
        <v>1087</v>
      </c>
      <c r="C1609" t="s">
        <v>643</v>
      </c>
      <c r="D1609" s="1" t="s">
        <v>159</v>
      </c>
      <c r="E1609" s="166">
        <v>46387</v>
      </c>
      <c r="F1609" s="166"/>
      <c r="G1609" t="s">
        <v>1076</v>
      </c>
      <c r="H1609" t="s">
        <v>1076</v>
      </c>
      <c r="I1609" t="str">
        <f t="shared" si="125"/>
        <v>2026: Краснокамский городской округ Пермского края: г. Краснокамск, ул. Карла Маркса, д. 13</v>
      </c>
      <c r="J1609" t="str">
        <f t="shared" si="126"/>
        <v>г. Краснокамск, ул. Карла Маркса, д. 13: 2026: ВОД</v>
      </c>
      <c r="K1609" s="167" t="s">
        <v>1052</v>
      </c>
      <c r="L1609" s="166" t="s">
        <v>2561</v>
      </c>
      <c r="M1609" t="str">
        <f t="shared" si="127"/>
        <v>г. Краснокамск, ул. Карла Маркса, д. 13: ВОД</v>
      </c>
      <c r="N1609" s="166" t="e">
        <f>VLOOKUP(M1609,#REF!,2,0)</f>
        <v>#REF!</v>
      </c>
      <c r="O1609" t="e">
        <f t="shared" si="123"/>
        <v>#REF!</v>
      </c>
    </row>
    <row r="1610" spans="1:15" x14ac:dyDescent="0.25">
      <c r="A1610" s="2">
        <f t="shared" si="124"/>
        <v>1609</v>
      </c>
      <c r="B1610" s="81" t="s">
        <v>1087</v>
      </c>
      <c r="C1610" t="s">
        <v>700</v>
      </c>
      <c r="D1610" s="1" t="s">
        <v>159</v>
      </c>
      <c r="E1610" s="166">
        <v>46387</v>
      </c>
      <c r="F1610" s="166"/>
      <c r="G1610" t="s">
        <v>1076</v>
      </c>
      <c r="H1610" t="s">
        <v>1076</v>
      </c>
      <c r="I1610" t="str">
        <f t="shared" si="125"/>
        <v>2026: Краснокамский городской округ Пермского края: г. Краснокамск, ул. Карла Маркса, д. 4А</v>
      </c>
      <c r="J1610" t="str">
        <f t="shared" si="126"/>
        <v>г. Краснокамск, ул. Карла Маркса, д. 4А: 2026: ВОД</v>
      </c>
      <c r="K1610" s="167" t="s">
        <v>1051</v>
      </c>
      <c r="L1610" s="166" t="s">
        <v>2561</v>
      </c>
      <c r="M1610" t="str">
        <f t="shared" si="127"/>
        <v>г. Краснокамск, ул. Карла Маркса, д. 4А: ВОД</v>
      </c>
      <c r="N1610" s="166" t="e">
        <f>VLOOKUP(M1610,#REF!,2,0)</f>
        <v>#REF!</v>
      </c>
      <c r="O1610" t="e">
        <f t="shared" si="123"/>
        <v>#REF!</v>
      </c>
    </row>
    <row r="1611" spans="1:15" x14ac:dyDescent="0.25">
      <c r="A1611" s="2">
        <f t="shared" si="124"/>
        <v>1610</v>
      </c>
      <c r="B1611" s="81" t="s">
        <v>1087</v>
      </c>
      <c r="C1611" t="s">
        <v>700</v>
      </c>
      <c r="D1611" s="1" t="s">
        <v>248</v>
      </c>
      <c r="E1611" s="166">
        <v>46387</v>
      </c>
      <c r="F1611" s="166"/>
      <c r="G1611" t="s">
        <v>1076</v>
      </c>
      <c r="H1611" t="s">
        <v>1076</v>
      </c>
      <c r="I1611" t="str">
        <f t="shared" si="125"/>
        <v>2026: Краснокамский городской округ Пермского края: г. Краснокамск, ул. Карла Маркса, д. 4А</v>
      </c>
      <c r="J1611" t="str">
        <f t="shared" si="126"/>
        <v>г. Краснокамск, ул. Карла Маркса, д. 4А: 2026: РК</v>
      </c>
      <c r="K1611" s="167" t="s">
        <v>1051</v>
      </c>
      <c r="L1611" s="166" t="s">
        <v>2561</v>
      </c>
      <c r="M1611" t="str">
        <f t="shared" si="127"/>
        <v>г. Краснокамск, ул. Карла Маркса, д. 4А: РК</v>
      </c>
      <c r="N1611" s="166" t="e">
        <f>VLOOKUP(M1611,#REF!,2,0)</f>
        <v>#REF!</v>
      </c>
      <c r="O1611" t="e">
        <f t="shared" si="123"/>
        <v>#REF!</v>
      </c>
    </row>
    <row r="1612" spans="1:15" x14ac:dyDescent="0.25">
      <c r="A1612" s="2">
        <f t="shared" si="124"/>
        <v>1611</v>
      </c>
      <c r="B1612" s="81" t="s">
        <v>1087</v>
      </c>
      <c r="C1612" t="s">
        <v>17</v>
      </c>
      <c r="D1612" s="1" t="s">
        <v>117</v>
      </c>
      <c r="E1612" s="166">
        <v>46387</v>
      </c>
      <c r="F1612" s="166"/>
      <c r="G1612" t="s">
        <v>1076</v>
      </c>
      <c r="H1612" t="s">
        <v>1076</v>
      </c>
      <c r="I1612" t="str">
        <f t="shared" si="125"/>
        <v>2026: Краснокамский городской округ Пермского края: г. Краснокамск, ул. Карла Маркса, д. 9</v>
      </c>
      <c r="J1612" t="str">
        <f t="shared" si="126"/>
        <v>г. Краснокамск, ул. Карла Маркса, д. 9: 2026: ТЕП</v>
      </c>
      <c r="K1612" s="167" t="s">
        <v>1051</v>
      </c>
      <c r="L1612" s="166" t="s">
        <v>2561</v>
      </c>
      <c r="M1612" t="str">
        <f t="shared" si="127"/>
        <v>г. Краснокамск, ул. Карла Маркса, д. 9: ТЕП</v>
      </c>
      <c r="N1612" s="166" t="e">
        <f>VLOOKUP(M1612,#REF!,2,0)</f>
        <v>#REF!</v>
      </c>
      <c r="O1612" t="e">
        <f t="shared" si="123"/>
        <v>#REF!</v>
      </c>
    </row>
    <row r="1613" spans="1:15" x14ac:dyDescent="0.25">
      <c r="A1613" s="2">
        <f t="shared" si="124"/>
        <v>1612</v>
      </c>
      <c r="B1613" s="81" t="s">
        <v>1087</v>
      </c>
      <c r="C1613" t="s">
        <v>17</v>
      </c>
      <c r="D1613" s="1" t="s">
        <v>144</v>
      </c>
      <c r="E1613" s="166">
        <v>46387</v>
      </c>
      <c r="F1613" s="166"/>
      <c r="G1613" t="s">
        <v>1076</v>
      </c>
      <c r="H1613" t="s">
        <v>1076</v>
      </c>
      <c r="I1613" t="str">
        <f t="shared" si="125"/>
        <v>2026: Краснокамский городской округ Пермского края: г. Краснокамск, ул. Карла Маркса, д. 9</v>
      </c>
      <c r="J1613" t="str">
        <f t="shared" si="126"/>
        <v>г. Краснокамск, ул. Карла Маркса, д. 9: 2026: ХВС</v>
      </c>
      <c r="K1613" s="167" t="s">
        <v>1051</v>
      </c>
      <c r="L1613" s="166" t="s">
        <v>2561</v>
      </c>
      <c r="M1613" t="str">
        <f t="shared" si="127"/>
        <v>г. Краснокамск, ул. Карла Маркса, д. 9: ХВС</v>
      </c>
      <c r="N1613" s="166" t="e">
        <f>VLOOKUP(M1613,#REF!,2,0)</f>
        <v>#REF!</v>
      </c>
      <c r="O1613" t="e">
        <f t="shared" si="123"/>
        <v>#REF!</v>
      </c>
    </row>
    <row r="1614" spans="1:15" x14ac:dyDescent="0.25">
      <c r="A1614" s="2">
        <f t="shared" si="124"/>
        <v>1613</v>
      </c>
      <c r="B1614" s="81" t="s">
        <v>1087</v>
      </c>
      <c r="C1614" t="s">
        <v>17</v>
      </c>
      <c r="D1614" s="1" t="s">
        <v>149</v>
      </c>
      <c r="E1614" s="166">
        <v>46387</v>
      </c>
      <c r="F1614" s="166"/>
      <c r="G1614" t="s">
        <v>1076</v>
      </c>
      <c r="H1614" t="s">
        <v>1076</v>
      </c>
      <c r="I1614" t="str">
        <f t="shared" si="125"/>
        <v>2026: Краснокамский городской округ Пермского края: г. Краснокамск, ул. Карла Маркса, д. 9</v>
      </c>
      <c r="J1614" t="str">
        <f t="shared" si="126"/>
        <v>г. Краснокамск, ул. Карла Маркса, д. 9: 2026: ГВС</v>
      </c>
      <c r="K1614" s="167" t="s">
        <v>1051</v>
      </c>
      <c r="L1614" s="166" t="s">
        <v>2561</v>
      </c>
      <c r="M1614" t="str">
        <f t="shared" si="127"/>
        <v>г. Краснокамск, ул. Карла Маркса, д. 9: ГВС</v>
      </c>
      <c r="N1614" s="166" t="e">
        <f>VLOOKUP(M1614,#REF!,2,0)</f>
        <v>#REF!</v>
      </c>
      <c r="O1614" t="e">
        <f t="shared" si="123"/>
        <v>#REF!</v>
      </c>
    </row>
    <row r="1615" spans="1:15" x14ac:dyDescent="0.25">
      <c r="A1615" s="2">
        <f t="shared" si="124"/>
        <v>1614</v>
      </c>
      <c r="B1615" s="81" t="s">
        <v>1087</v>
      </c>
      <c r="C1615" t="s">
        <v>17</v>
      </c>
      <c r="D1615" s="1" t="s">
        <v>159</v>
      </c>
      <c r="E1615" s="166">
        <v>46387</v>
      </c>
      <c r="F1615" s="166"/>
      <c r="G1615" t="s">
        <v>1076</v>
      </c>
      <c r="H1615" t="s">
        <v>1076</v>
      </c>
      <c r="I1615" t="str">
        <f t="shared" si="125"/>
        <v>2026: Краснокамский городской округ Пермского края: г. Краснокамск, ул. Карла Маркса, д. 9</v>
      </c>
      <c r="J1615" t="str">
        <f t="shared" si="126"/>
        <v>г. Краснокамск, ул. Карла Маркса, д. 9: 2026: ВОД</v>
      </c>
      <c r="K1615" s="167" t="s">
        <v>1051</v>
      </c>
      <c r="L1615" s="166" t="s">
        <v>2561</v>
      </c>
      <c r="M1615" t="str">
        <f t="shared" si="127"/>
        <v>г. Краснокамск, ул. Карла Маркса, д. 9: ВОД</v>
      </c>
      <c r="N1615" s="166" t="e">
        <f>VLOOKUP(M1615,#REF!,2,0)</f>
        <v>#REF!</v>
      </c>
      <c r="O1615" t="e">
        <f t="shared" si="123"/>
        <v>#REF!</v>
      </c>
    </row>
    <row r="1616" spans="1:15" x14ac:dyDescent="0.25">
      <c r="A1616" s="2">
        <f t="shared" si="124"/>
        <v>1615</v>
      </c>
      <c r="B1616" s="81" t="s">
        <v>1087</v>
      </c>
      <c r="C1616" t="s">
        <v>729</v>
      </c>
      <c r="D1616" s="1" t="s">
        <v>248</v>
      </c>
      <c r="E1616" s="166">
        <v>46387</v>
      </c>
      <c r="F1616" s="166"/>
      <c r="G1616" t="s">
        <v>1076</v>
      </c>
      <c r="H1616" t="s">
        <v>1076</v>
      </c>
      <c r="I1616" t="str">
        <f t="shared" si="125"/>
        <v>2026: Краснокамский городской округ Пермского края: г. Краснокамск, ул. Комарова, д. 9</v>
      </c>
      <c r="J1616" t="str">
        <f t="shared" si="126"/>
        <v>г. Краснокамск, ул. Комарова, д. 9: 2026: РК</v>
      </c>
      <c r="K1616" s="167" t="s">
        <v>1052</v>
      </c>
      <c r="L1616" s="166" t="s">
        <v>2561</v>
      </c>
      <c r="M1616" t="str">
        <f t="shared" si="127"/>
        <v>г. Краснокамск, ул. Комарова, д. 9: РК</v>
      </c>
      <c r="N1616" s="166" t="e">
        <f>VLOOKUP(M1616,#REF!,2,0)</f>
        <v>#REF!</v>
      </c>
      <c r="O1616" t="e">
        <f t="shared" si="123"/>
        <v>#REF!</v>
      </c>
    </row>
    <row r="1617" spans="1:15" x14ac:dyDescent="0.25">
      <c r="A1617" s="2">
        <f t="shared" si="124"/>
        <v>1616</v>
      </c>
      <c r="B1617" s="81" t="s">
        <v>1087</v>
      </c>
      <c r="C1617" t="s">
        <v>644</v>
      </c>
      <c r="D1617" s="1" t="s">
        <v>117</v>
      </c>
      <c r="E1617" s="166">
        <v>46387</v>
      </c>
      <c r="F1617" s="166"/>
      <c r="G1617" t="s">
        <v>1076</v>
      </c>
      <c r="H1617" t="s">
        <v>1076</v>
      </c>
      <c r="I1617" t="str">
        <f t="shared" si="125"/>
        <v>2026: Краснокамский городской округ Пермского края: г. Краснокамск, ул. Культуры, д. 3</v>
      </c>
      <c r="J1617" t="str">
        <f t="shared" si="126"/>
        <v>г. Краснокамск, ул. Культуры, д. 3: 2026: ТЕП</v>
      </c>
      <c r="K1617" s="167" t="s">
        <v>1051</v>
      </c>
      <c r="L1617" s="166" t="s">
        <v>2561</v>
      </c>
      <c r="M1617" t="str">
        <f t="shared" si="127"/>
        <v>г. Краснокамск, ул. Культуры, д. 3: ТЕП</v>
      </c>
      <c r="N1617" s="166" t="e">
        <f>VLOOKUP(M1617,#REF!,2,0)</f>
        <v>#REF!</v>
      </c>
      <c r="O1617" t="e">
        <f t="shared" si="123"/>
        <v>#REF!</v>
      </c>
    </row>
    <row r="1618" spans="1:15" x14ac:dyDescent="0.25">
      <c r="A1618" s="2">
        <f t="shared" si="124"/>
        <v>1617</v>
      </c>
      <c r="B1618" s="81" t="s">
        <v>1087</v>
      </c>
      <c r="C1618" t="s">
        <v>644</v>
      </c>
      <c r="D1618" s="1" t="s">
        <v>248</v>
      </c>
      <c r="E1618" s="166">
        <v>46387</v>
      </c>
      <c r="F1618" s="166"/>
      <c r="G1618" t="s">
        <v>1076</v>
      </c>
      <c r="H1618" t="s">
        <v>1076</v>
      </c>
      <c r="I1618" t="str">
        <f t="shared" si="125"/>
        <v>2026: Краснокамский городской округ Пермского края: г. Краснокамск, ул. Культуры, д. 3</v>
      </c>
      <c r="J1618" t="str">
        <f t="shared" si="126"/>
        <v>г. Краснокамск, ул. Культуры, д. 3: 2026: РК</v>
      </c>
      <c r="K1618" s="167" t="s">
        <v>1051</v>
      </c>
      <c r="L1618" s="166" t="s">
        <v>2561</v>
      </c>
      <c r="M1618" t="str">
        <f t="shared" si="127"/>
        <v>г. Краснокамск, ул. Культуры, д. 3: РК</v>
      </c>
      <c r="N1618" s="166" t="e">
        <f>VLOOKUP(M1618,#REF!,2,0)</f>
        <v>#REF!</v>
      </c>
      <c r="O1618" t="e">
        <f t="shared" si="123"/>
        <v>#REF!</v>
      </c>
    </row>
    <row r="1619" spans="1:15" x14ac:dyDescent="0.25">
      <c r="A1619" s="2">
        <f t="shared" si="124"/>
        <v>1618</v>
      </c>
      <c r="B1619" s="81" t="s">
        <v>1087</v>
      </c>
      <c r="C1619" t="s">
        <v>780</v>
      </c>
      <c r="D1619" s="1" t="s">
        <v>280</v>
      </c>
      <c r="E1619" s="166">
        <v>46387</v>
      </c>
      <c r="F1619" s="166"/>
      <c r="G1619" t="s">
        <v>1076</v>
      </c>
      <c r="H1619" t="s">
        <v>1076</v>
      </c>
      <c r="I1619" t="str">
        <f t="shared" si="125"/>
        <v>2026: Краснокамский городской округ Пермского края: г. Краснокамск, ул. Орджоникидзе, д. 4А</v>
      </c>
      <c r="J1619" t="str">
        <f t="shared" si="126"/>
        <v>г. Краснокамск, ул. Орджоникидзе, д. 4А: 2026: Рфа</v>
      </c>
      <c r="K1619" s="167" t="s">
        <v>1052</v>
      </c>
      <c r="L1619" s="166" t="s">
        <v>2561</v>
      </c>
      <c r="M1619" t="str">
        <f t="shared" si="127"/>
        <v>г. Краснокамск, ул. Орджоникидзе, д. 4А: Рфа</v>
      </c>
      <c r="N1619" s="166" t="e">
        <f>VLOOKUP(M1619,#REF!,2,0)</f>
        <v>#REF!</v>
      </c>
      <c r="O1619" t="e">
        <f t="shared" si="123"/>
        <v>#REF!</v>
      </c>
    </row>
    <row r="1620" spans="1:15" x14ac:dyDescent="0.25">
      <c r="A1620" s="2">
        <f t="shared" si="124"/>
        <v>1619</v>
      </c>
      <c r="B1620" s="81" t="s">
        <v>1087</v>
      </c>
      <c r="C1620" t="s">
        <v>580</v>
      </c>
      <c r="D1620" s="1" t="s">
        <v>63</v>
      </c>
      <c r="E1620" s="166">
        <v>46387</v>
      </c>
      <c r="F1620" s="166"/>
      <c r="G1620" t="s">
        <v>1076</v>
      </c>
      <c r="H1620" t="s">
        <v>1076</v>
      </c>
      <c r="I1620" t="str">
        <f t="shared" si="125"/>
        <v>2026: Краснокамский городской округ Пермского края: г. Краснокамск, ул. Свердлова, д. 18</v>
      </c>
      <c r="J1620" t="str">
        <f t="shared" si="126"/>
        <v>г. Краснокамск, ул. Свердлова, д. 18: 2026: ЭЛ</v>
      </c>
      <c r="K1620" s="167" t="s">
        <v>1051</v>
      </c>
      <c r="L1620" s="166" t="s">
        <v>2561</v>
      </c>
      <c r="M1620" t="str">
        <f t="shared" si="127"/>
        <v>г. Краснокамск, ул. Свердлова, д. 18: ЭЛ</v>
      </c>
      <c r="N1620" s="166" t="e">
        <f>VLOOKUP(M1620,#REF!,2,0)</f>
        <v>#REF!</v>
      </c>
      <c r="O1620" t="e">
        <f t="shared" si="123"/>
        <v>#REF!</v>
      </c>
    </row>
    <row r="1621" spans="1:15" x14ac:dyDescent="0.25">
      <c r="A1621" s="2">
        <f t="shared" si="124"/>
        <v>1620</v>
      </c>
      <c r="B1621" s="81" t="s">
        <v>1087</v>
      </c>
      <c r="C1621" t="s">
        <v>580</v>
      </c>
      <c r="D1621" s="1" t="s">
        <v>117</v>
      </c>
      <c r="E1621" s="166">
        <v>46387</v>
      </c>
      <c r="F1621" s="166"/>
      <c r="G1621" t="s">
        <v>1076</v>
      </c>
      <c r="H1621" t="s">
        <v>1076</v>
      </c>
      <c r="I1621" t="str">
        <f t="shared" si="125"/>
        <v>2026: Краснокамский городской округ Пермского края: г. Краснокамск, ул. Свердлова, д. 18</v>
      </c>
      <c r="J1621" t="str">
        <f t="shared" si="126"/>
        <v>г. Краснокамск, ул. Свердлова, д. 18: 2026: ТЕП</v>
      </c>
      <c r="K1621" s="167" t="s">
        <v>1051</v>
      </c>
      <c r="L1621" s="166" t="s">
        <v>2561</v>
      </c>
      <c r="M1621" t="str">
        <f t="shared" si="127"/>
        <v>г. Краснокамск, ул. Свердлова, д. 18: ТЕП</v>
      </c>
      <c r="N1621" s="166" t="e">
        <f>VLOOKUP(M1621,#REF!,2,0)</f>
        <v>#REF!</v>
      </c>
      <c r="O1621" t="e">
        <f t="shared" si="123"/>
        <v>#REF!</v>
      </c>
    </row>
    <row r="1622" spans="1:15" x14ac:dyDescent="0.25">
      <c r="A1622" s="2">
        <f t="shared" si="124"/>
        <v>1621</v>
      </c>
      <c r="B1622" s="81" t="s">
        <v>1087</v>
      </c>
      <c r="C1622" t="s">
        <v>580</v>
      </c>
      <c r="D1622" s="1" t="s">
        <v>144</v>
      </c>
      <c r="E1622" s="166">
        <v>46387</v>
      </c>
      <c r="F1622" s="166"/>
      <c r="G1622" t="s">
        <v>1076</v>
      </c>
      <c r="H1622" t="s">
        <v>1076</v>
      </c>
      <c r="I1622" t="str">
        <f t="shared" si="125"/>
        <v>2026: Краснокамский городской округ Пермского края: г. Краснокамск, ул. Свердлова, д. 18</v>
      </c>
      <c r="J1622" t="str">
        <f t="shared" si="126"/>
        <v>г. Краснокамск, ул. Свердлова, д. 18: 2026: ХВС</v>
      </c>
      <c r="K1622" s="167" t="s">
        <v>1051</v>
      </c>
      <c r="L1622" s="166" t="s">
        <v>2561</v>
      </c>
      <c r="M1622" t="str">
        <f t="shared" si="127"/>
        <v>г. Краснокамск, ул. Свердлова, д. 18: ХВС</v>
      </c>
      <c r="N1622" s="166" t="e">
        <f>VLOOKUP(M1622,#REF!,2,0)</f>
        <v>#REF!</v>
      </c>
      <c r="O1622" t="e">
        <f t="shared" si="123"/>
        <v>#REF!</v>
      </c>
    </row>
    <row r="1623" spans="1:15" x14ac:dyDescent="0.25">
      <c r="A1623" s="2">
        <f t="shared" si="124"/>
        <v>1622</v>
      </c>
      <c r="B1623" s="81" t="s">
        <v>1087</v>
      </c>
      <c r="C1623" t="s">
        <v>580</v>
      </c>
      <c r="D1623" s="1" t="s">
        <v>149</v>
      </c>
      <c r="E1623" s="166">
        <v>46387</v>
      </c>
      <c r="F1623" s="166"/>
      <c r="G1623" t="s">
        <v>1076</v>
      </c>
      <c r="H1623" t="s">
        <v>1076</v>
      </c>
      <c r="I1623" t="str">
        <f t="shared" si="125"/>
        <v>2026: Краснокамский городской округ Пермского края: г. Краснокамск, ул. Свердлова, д. 18</v>
      </c>
      <c r="J1623" t="str">
        <f t="shared" si="126"/>
        <v>г. Краснокамск, ул. Свердлова, д. 18: 2026: ГВС</v>
      </c>
      <c r="K1623" s="167" t="s">
        <v>1051</v>
      </c>
      <c r="L1623" s="166" t="s">
        <v>2561</v>
      </c>
      <c r="M1623" t="str">
        <f t="shared" si="127"/>
        <v>г. Краснокамск, ул. Свердлова, д. 18: ГВС</v>
      </c>
      <c r="N1623" s="166" t="e">
        <f>VLOOKUP(M1623,#REF!,2,0)</f>
        <v>#REF!</v>
      </c>
      <c r="O1623" t="e">
        <f t="shared" si="123"/>
        <v>#REF!</v>
      </c>
    </row>
    <row r="1624" spans="1:15" x14ac:dyDescent="0.25">
      <c r="A1624" s="2">
        <f t="shared" si="124"/>
        <v>1623</v>
      </c>
      <c r="B1624" s="81" t="s">
        <v>1087</v>
      </c>
      <c r="C1624" t="s">
        <v>580</v>
      </c>
      <c r="D1624" s="1" t="s">
        <v>159</v>
      </c>
      <c r="E1624" s="166">
        <v>46387</v>
      </c>
      <c r="F1624" s="166"/>
      <c r="G1624" t="s">
        <v>1076</v>
      </c>
      <c r="H1624" t="s">
        <v>1076</v>
      </c>
      <c r="I1624" t="str">
        <f t="shared" si="125"/>
        <v>2026: Краснокамский городской округ Пермского края: г. Краснокамск, ул. Свердлова, д. 18</v>
      </c>
      <c r="J1624" t="str">
        <f t="shared" si="126"/>
        <v>г. Краснокамск, ул. Свердлова, д. 18: 2026: ВОД</v>
      </c>
      <c r="K1624" s="167" t="s">
        <v>1051</v>
      </c>
      <c r="L1624" s="166" t="s">
        <v>2561</v>
      </c>
      <c r="M1624" t="str">
        <f t="shared" si="127"/>
        <v>г. Краснокамск, ул. Свердлова, д. 18: ВОД</v>
      </c>
      <c r="N1624" s="166" t="e">
        <f>VLOOKUP(M1624,#REF!,2,0)</f>
        <v>#REF!</v>
      </c>
      <c r="O1624" t="e">
        <f t="shared" si="123"/>
        <v>#REF!</v>
      </c>
    </row>
    <row r="1625" spans="1:15" x14ac:dyDescent="0.25">
      <c r="A1625" s="2">
        <f t="shared" si="124"/>
        <v>1624</v>
      </c>
      <c r="B1625" s="81" t="s">
        <v>1087</v>
      </c>
      <c r="C1625" t="s">
        <v>19</v>
      </c>
      <c r="D1625" s="1" t="s">
        <v>117</v>
      </c>
      <c r="E1625" s="166">
        <v>46387</v>
      </c>
      <c r="F1625" s="166"/>
      <c r="G1625" t="s">
        <v>1076</v>
      </c>
      <c r="H1625" t="s">
        <v>1076</v>
      </c>
      <c r="I1625" t="str">
        <f t="shared" si="125"/>
        <v>2026: Краснокамский городской округ Пермского края: г. Краснокамск, ул. Чехова, д. 3</v>
      </c>
      <c r="J1625" t="str">
        <f t="shared" si="126"/>
        <v>г. Краснокамск, ул. Чехова, д. 3: 2026: ТЕП</v>
      </c>
      <c r="K1625" s="167" t="s">
        <v>1051</v>
      </c>
      <c r="L1625" s="166" t="s">
        <v>2561</v>
      </c>
      <c r="M1625" t="str">
        <f t="shared" si="127"/>
        <v>г. Краснокамск, ул. Чехова, д. 3: ТЕП</v>
      </c>
      <c r="N1625" s="166" t="e">
        <f>VLOOKUP(M1625,#REF!,2,0)</f>
        <v>#REF!</v>
      </c>
      <c r="O1625" t="e">
        <f t="shared" si="123"/>
        <v>#REF!</v>
      </c>
    </row>
    <row r="1626" spans="1:15" x14ac:dyDescent="0.25">
      <c r="A1626" s="2">
        <f t="shared" si="124"/>
        <v>1625</v>
      </c>
      <c r="B1626" s="81" t="s">
        <v>1087</v>
      </c>
      <c r="C1626" t="s">
        <v>730</v>
      </c>
      <c r="D1626" s="1" t="s">
        <v>248</v>
      </c>
      <c r="E1626" s="166">
        <v>46387</v>
      </c>
      <c r="F1626" s="166"/>
      <c r="G1626" t="s">
        <v>1076</v>
      </c>
      <c r="H1626" t="s">
        <v>1076</v>
      </c>
      <c r="I1626" t="str">
        <f t="shared" si="125"/>
        <v>2026: Краснокамский городской округ Пермского края: г. Краснокамск, ул. Школьная, д. 4</v>
      </c>
      <c r="J1626" t="str">
        <f t="shared" si="126"/>
        <v>г. Краснокамск, ул. Школьная, д. 4: 2026: РК</v>
      </c>
      <c r="K1626" s="167" t="s">
        <v>1051</v>
      </c>
      <c r="L1626" s="166" t="s">
        <v>2561</v>
      </c>
      <c r="M1626" t="str">
        <f t="shared" si="127"/>
        <v>г. Краснокамск, ул. Школьная, д. 4: РК</v>
      </c>
      <c r="N1626" s="166" t="e">
        <f>VLOOKUP(M1626,#REF!,2,0)</f>
        <v>#REF!</v>
      </c>
      <c r="O1626" t="e">
        <f t="shared" si="123"/>
        <v>#REF!</v>
      </c>
    </row>
    <row r="1627" spans="1:15" x14ac:dyDescent="0.25">
      <c r="A1627" s="2">
        <f t="shared" si="124"/>
        <v>1626</v>
      </c>
      <c r="B1627" s="81" t="s">
        <v>1087</v>
      </c>
      <c r="C1627" t="s">
        <v>731</v>
      </c>
      <c r="D1627" s="1" t="s">
        <v>248</v>
      </c>
      <c r="E1627" s="166">
        <v>46387</v>
      </c>
      <c r="F1627" s="166"/>
      <c r="G1627" t="s">
        <v>1076</v>
      </c>
      <c r="H1627" t="s">
        <v>1076</v>
      </c>
      <c r="I1627" t="str">
        <f t="shared" si="125"/>
        <v>2026: Краснокамский городской округ Пермского края: п. Майский, ул. 9 Пятилетки, д. 26</v>
      </c>
      <c r="J1627" t="str">
        <f t="shared" si="126"/>
        <v>п. Майский, ул. 9 Пятилетки, д. 26: 2026: РК</v>
      </c>
      <c r="K1627" s="167" t="s">
        <v>1052</v>
      </c>
      <c r="L1627" s="166" t="s">
        <v>2561</v>
      </c>
      <c r="M1627" t="str">
        <f t="shared" si="127"/>
        <v>п. Майский, ул. 9 Пятилетки, д. 26: РК</v>
      </c>
      <c r="N1627" s="166" t="e">
        <f>VLOOKUP(M1627,#REF!,2,0)</f>
        <v>#REF!</v>
      </c>
      <c r="O1627" t="e">
        <f t="shared" si="123"/>
        <v>#REF!</v>
      </c>
    </row>
    <row r="1628" spans="1:15" x14ac:dyDescent="0.25">
      <c r="A1628" s="2">
        <f t="shared" si="124"/>
        <v>1627</v>
      </c>
      <c r="B1628" s="81" t="s">
        <v>1087</v>
      </c>
      <c r="C1628" t="s">
        <v>684</v>
      </c>
      <c r="D1628" s="1" t="s">
        <v>144</v>
      </c>
      <c r="E1628" s="166">
        <v>46387</v>
      </c>
      <c r="F1628" s="166"/>
      <c r="G1628" t="s">
        <v>1076</v>
      </c>
      <c r="H1628" t="s">
        <v>1076</v>
      </c>
      <c r="I1628" t="str">
        <f t="shared" si="125"/>
        <v>2026: Краснокамский городской округ Пермского края: п. Оверята, ул. Заводская, д. 19</v>
      </c>
      <c r="J1628" t="str">
        <f t="shared" si="126"/>
        <v>п. Оверята, ул. Заводская, д. 19: 2026: ХВС</v>
      </c>
      <c r="K1628" s="167" t="s">
        <v>1051</v>
      </c>
      <c r="L1628" s="166" t="s">
        <v>2561</v>
      </c>
      <c r="M1628" t="str">
        <f t="shared" si="127"/>
        <v>п. Оверята, ул. Заводская, д. 19: ХВС</v>
      </c>
      <c r="N1628" s="166" t="e">
        <f>VLOOKUP(M1628,#REF!,2,0)</f>
        <v>#REF!</v>
      </c>
      <c r="O1628" t="e">
        <f t="shared" si="123"/>
        <v>#REF!</v>
      </c>
    </row>
    <row r="1629" spans="1:15" x14ac:dyDescent="0.25">
      <c r="A1629" s="2">
        <f t="shared" si="124"/>
        <v>1628</v>
      </c>
      <c r="B1629" s="81" t="s">
        <v>1088</v>
      </c>
      <c r="C1629" t="s">
        <v>83</v>
      </c>
      <c r="D1629" s="1" t="s">
        <v>117</v>
      </c>
      <c r="E1629" s="166">
        <v>46387</v>
      </c>
      <c r="F1629" s="166"/>
      <c r="G1629" t="s">
        <v>1076</v>
      </c>
      <c r="H1629" t="s">
        <v>1076</v>
      </c>
      <c r="I1629" t="str">
        <f t="shared" si="125"/>
        <v>2026: Кудымкарский муниципальный округ Пермского края: г. Кудымкар, ул. 50 лет Октября, д. 32</v>
      </c>
      <c r="J1629" t="str">
        <f t="shared" si="126"/>
        <v>г. Кудымкар, ул. 50 лет Октября, д. 32: 2026: ТЕП</v>
      </c>
      <c r="K1629" s="167" t="s">
        <v>1051</v>
      </c>
      <c r="L1629" s="166" t="s">
        <v>2561</v>
      </c>
      <c r="M1629" t="str">
        <f t="shared" si="127"/>
        <v>г. Кудымкар, ул. 50 лет Октября, д. 32: ТЕП</v>
      </c>
      <c r="N1629" s="166" t="e">
        <f>VLOOKUP(M1629,#REF!,2,0)</f>
        <v>#REF!</v>
      </c>
      <c r="O1629" t="e">
        <f t="shared" si="123"/>
        <v>#REF!</v>
      </c>
    </row>
    <row r="1630" spans="1:15" x14ac:dyDescent="0.25">
      <c r="A1630" s="2">
        <f t="shared" si="124"/>
        <v>1629</v>
      </c>
      <c r="B1630" s="81" t="s">
        <v>1088</v>
      </c>
      <c r="C1630" t="s">
        <v>83</v>
      </c>
      <c r="D1630" s="1" t="s">
        <v>159</v>
      </c>
      <c r="E1630" s="166">
        <v>46387</v>
      </c>
      <c r="F1630" s="166"/>
      <c r="G1630" t="s">
        <v>1076</v>
      </c>
      <c r="H1630" t="s">
        <v>1076</v>
      </c>
      <c r="I1630" t="str">
        <f t="shared" si="125"/>
        <v>2026: Кудымкарский муниципальный округ Пермского края: г. Кудымкар, ул. 50 лет Октября, д. 32</v>
      </c>
      <c r="J1630" t="str">
        <f t="shared" si="126"/>
        <v>г. Кудымкар, ул. 50 лет Октября, д. 32: 2026: ВОД</v>
      </c>
      <c r="K1630" s="167" t="s">
        <v>1051</v>
      </c>
      <c r="L1630" s="166" t="s">
        <v>2561</v>
      </c>
      <c r="M1630" t="str">
        <f t="shared" si="127"/>
        <v>г. Кудымкар, ул. 50 лет Октября, д. 32: ВОД</v>
      </c>
      <c r="N1630" s="166" t="e">
        <f>VLOOKUP(M1630,#REF!,2,0)</f>
        <v>#REF!</v>
      </c>
      <c r="O1630" t="e">
        <f t="shared" si="123"/>
        <v>#REF!</v>
      </c>
    </row>
    <row r="1631" spans="1:15" x14ac:dyDescent="0.25">
      <c r="A1631" s="2">
        <f t="shared" si="124"/>
        <v>1630</v>
      </c>
      <c r="B1631" s="81" t="s">
        <v>1088</v>
      </c>
      <c r="C1631" t="s">
        <v>732</v>
      </c>
      <c r="D1631" s="1" t="s">
        <v>248</v>
      </c>
      <c r="E1631" s="166">
        <v>46387</v>
      </c>
      <c r="F1631" s="166"/>
      <c r="G1631" t="s">
        <v>1076</v>
      </c>
      <c r="H1631" t="s">
        <v>1076</v>
      </c>
      <c r="I1631" t="str">
        <f t="shared" si="125"/>
        <v>2026: Кудымкарский муниципальный округ Пермского края: г. Кудымкар, ул. 50 лет Октября, д. 38</v>
      </c>
      <c r="J1631" t="str">
        <f t="shared" si="126"/>
        <v>г. Кудымкар, ул. 50 лет Октября, д. 38: 2026: РК</v>
      </c>
      <c r="K1631" s="167" t="s">
        <v>1051</v>
      </c>
      <c r="L1631" s="166" t="s">
        <v>2561</v>
      </c>
      <c r="M1631" t="str">
        <f t="shared" si="127"/>
        <v>г. Кудымкар, ул. 50 лет Октября, д. 38: РК</v>
      </c>
      <c r="N1631" s="166" t="e">
        <f>VLOOKUP(M1631,#REF!,2,0)</f>
        <v>#REF!</v>
      </c>
      <c r="O1631" t="e">
        <f t="shared" si="123"/>
        <v>#REF!</v>
      </c>
    </row>
    <row r="1632" spans="1:15" x14ac:dyDescent="0.25">
      <c r="A1632" s="2">
        <f t="shared" si="124"/>
        <v>1631</v>
      </c>
      <c r="B1632" s="81" t="s">
        <v>1088</v>
      </c>
      <c r="C1632" t="s">
        <v>581</v>
      </c>
      <c r="D1632" s="1" t="s">
        <v>63</v>
      </c>
      <c r="E1632" s="166">
        <v>46387</v>
      </c>
      <c r="F1632" s="166"/>
      <c r="G1632" t="s">
        <v>1076</v>
      </c>
      <c r="H1632" t="s">
        <v>1076</v>
      </c>
      <c r="I1632" t="str">
        <f t="shared" si="125"/>
        <v>2026: Кудымкарский муниципальный округ Пермского края: г. Кудымкар, ул. Гагарина, д. 15</v>
      </c>
      <c r="J1632" t="str">
        <f t="shared" si="126"/>
        <v>г. Кудымкар, ул. Гагарина, д. 15: 2026: ЭЛ</v>
      </c>
      <c r="K1632" s="167" t="s">
        <v>1051</v>
      </c>
      <c r="L1632" s="166" t="s">
        <v>2561</v>
      </c>
      <c r="M1632" t="str">
        <f t="shared" si="127"/>
        <v>г. Кудымкар, ул. Гагарина, д. 15: ЭЛ</v>
      </c>
      <c r="N1632" s="166" t="e">
        <f>VLOOKUP(M1632,#REF!,2,0)</f>
        <v>#REF!</v>
      </c>
      <c r="O1632" t="e">
        <f t="shared" si="123"/>
        <v>#REF!</v>
      </c>
    </row>
    <row r="1633" spans="1:15" x14ac:dyDescent="0.25">
      <c r="A1633" s="2">
        <f t="shared" si="124"/>
        <v>1632</v>
      </c>
      <c r="B1633" s="81" t="s">
        <v>1088</v>
      </c>
      <c r="C1633" t="s">
        <v>581</v>
      </c>
      <c r="D1633" s="1" t="s">
        <v>144</v>
      </c>
      <c r="E1633" s="166">
        <v>46387</v>
      </c>
      <c r="F1633" s="166"/>
      <c r="G1633" t="s">
        <v>1076</v>
      </c>
      <c r="H1633" t="s">
        <v>1076</v>
      </c>
      <c r="I1633" t="str">
        <f t="shared" si="125"/>
        <v>2026: Кудымкарский муниципальный округ Пермского края: г. Кудымкар, ул. Гагарина, д. 15</v>
      </c>
      <c r="J1633" t="str">
        <f t="shared" si="126"/>
        <v>г. Кудымкар, ул. Гагарина, д. 15: 2026: ХВС</v>
      </c>
      <c r="K1633" s="167" t="s">
        <v>1051</v>
      </c>
      <c r="L1633" s="166" t="s">
        <v>2561</v>
      </c>
      <c r="M1633" t="str">
        <f t="shared" si="127"/>
        <v>г. Кудымкар, ул. Гагарина, д. 15: ХВС</v>
      </c>
      <c r="N1633" s="166" t="e">
        <f>VLOOKUP(M1633,#REF!,2,0)</f>
        <v>#REF!</v>
      </c>
      <c r="O1633" t="e">
        <f t="shared" si="123"/>
        <v>#REF!</v>
      </c>
    </row>
    <row r="1634" spans="1:15" x14ac:dyDescent="0.25">
      <c r="A1634" s="2">
        <f t="shared" si="124"/>
        <v>1633</v>
      </c>
      <c r="B1634" s="81" t="s">
        <v>1089</v>
      </c>
      <c r="C1634" t="s">
        <v>197</v>
      </c>
      <c r="D1634" s="1" t="s">
        <v>248</v>
      </c>
      <c r="E1634" s="166">
        <v>46387</v>
      </c>
      <c r="F1634" s="166"/>
      <c r="G1634" t="s">
        <v>1076</v>
      </c>
      <c r="H1634" t="s">
        <v>1076</v>
      </c>
      <c r="I1634" t="str">
        <f t="shared" si="125"/>
        <v>2026: Кунгурский муниципальный округ Пермского края: г. Кунгур, ул. Бачурина, д. 13А</v>
      </c>
      <c r="J1634" t="str">
        <f t="shared" si="126"/>
        <v>г. Кунгур, ул. Бачурина, д. 13А: 2026: РК</v>
      </c>
      <c r="K1634" s="167" t="s">
        <v>1052</v>
      </c>
      <c r="L1634" s="166" t="s">
        <v>2561</v>
      </c>
      <c r="M1634" t="str">
        <f t="shared" si="127"/>
        <v>г. Кунгур, ул. Бачурина, д. 13А: РК</v>
      </c>
      <c r="N1634" s="166" t="e">
        <f>VLOOKUP(M1634,#REF!,2,0)</f>
        <v>#REF!</v>
      </c>
      <c r="O1634" t="e">
        <f t="shared" si="123"/>
        <v>#REF!</v>
      </c>
    </row>
    <row r="1635" spans="1:15" x14ac:dyDescent="0.25">
      <c r="A1635" s="2">
        <f t="shared" si="124"/>
        <v>1634</v>
      </c>
      <c r="B1635" s="81" t="s">
        <v>1089</v>
      </c>
      <c r="C1635" t="s">
        <v>120</v>
      </c>
      <c r="D1635" s="1" t="s">
        <v>134</v>
      </c>
      <c r="E1635" s="166">
        <v>46387</v>
      </c>
      <c r="F1635" s="166"/>
      <c r="G1635" t="s">
        <v>1076</v>
      </c>
      <c r="H1635" t="s">
        <v>1076</v>
      </c>
      <c r="I1635" t="str">
        <f t="shared" si="125"/>
        <v>2026: Кунгурский муниципальный округ Пермского края: г. Кунгур, ул. Детская, д. 23</v>
      </c>
      <c r="J1635" t="str">
        <f t="shared" si="126"/>
        <v>г. Кунгур, ул. Детская, д. 23: 2026: ГАЗ</v>
      </c>
      <c r="K1635" s="167" t="s">
        <v>1052</v>
      </c>
      <c r="L1635" s="166" t="s">
        <v>2561</v>
      </c>
      <c r="M1635" t="str">
        <f t="shared" si="127"/>
        <v>г. Кунгур, ул. Детская, д. 23: ГАЗ</v>
      </c>
      <c r="N1635" s="166" t="e">
        <f>VLOOKUP(M1635,#REF!,2,0)</f>
        <v>#REF!</v>
      </c>
      <c r="O1635" t="e">
        <f t="shared" si="123"/>
        <v>#REF!</v>
      </c>
    </row>
    <row r="1636" spans="1:15" x14ac:dyDescent="0.25">
      <c r="A1636" s="2">
        <f t="shared" si="124"/>
        <v>1635</v>
      </c>
      <c r="B1636" s="81" t="s">
        <v>1089</v>
      </c>
      <c r="C1636" t="s">
        <v>121</v>
      </c>
      <c r="D1636" s="1" t="s">
        <v>134</v>
      </c>
      <c r="E1636" s="166">
        <v>46387</v>
      </c>
      <c r="F1636" s="166"/>
      <c r="G1636" t="s">
        <v>1076</v>
      </c>
      <c r="H1636" t="s">
        <v>1076</v>
      </c>
      <c r="I1636" t="str">
        <f t="shared" si="125"/>
        <v>2026: Кунгурский муниципальный округ Пермского края: г. Кунгур, ул. Детская, д. 31</v>
      </c>
      <c r="J1636" t="str">
        <f t="shared" si="126"/>
        <v>г. Кунгур, ул. Детская, д. 31: 2026: ГАЗ</v>
      </c>
      <c r="K1636" s="167" t="s">
        <v>1052</v>
      </c>
      <c r="L1636" s="166" t="s">
        <v>2561</v>
      </c>
      <c r="M1636" t="str">
        <f t="shared" si="127"/>
        <v>г. Кунгур, ул. Детская, д. 31: ГАЗ</v>
      </c>
      <c r="N1636" s="166" t="e">
        <f>VLOOKUP(M1636,#REF!,2,0)</f>
        <v>#REF!</v>
      </c>
      <c r="O1636" t="e">
        <f t="shared" si="123"/>
        <v>#REF!</v>
      </c>
    </row>
    <row r="1637" spans="1:15" x14ac:dyDescent="0.25">
      <c r="A1637" s="2">
        <f t="shared" si="124"/>
        <v>1636</v>
      </c>
      <c r="B1637" s="81" t="s">
        <v>1089</v>
      </c>
      <c r="C1637" t="s">
        <v>121</v>
      </c>
      <c r="D1637" s="1" t="s">
        <v>248</v>
      </c>
      <c r="E1637" s="166">
        <v>46387</v>
      </c>
      <c r="F1637" s="166"/>
      <c r="G1637" t="s">
        <v>1076</v>
      </c>
      <c r="H1637" t="s">
        <v>1076</v>
      </c>
      <c r="I1637" t="str">
        <f t="shared" si="125"/>
        <v>2026: Кунгурский муниципальный округ Пермского края: г. Кунгур, ул. Детская, д. 31</v>
      </c>
      <c r="J1637" t="str">
        <f t="shared" si="126"/>
        <v>г. Кунгур, ул. Детская, д. 31: 2026: РК</v>
      </c>
      <c r="K1637" s="167" t="s">
        <v>1052</v>
      </c>
      <c r="L1637" s="166" t="s">
        <v>2561</v>
      </c>
      <c r="M1637" t="str">
        <f t="shared" si="127"/>
        <v>г. Кунгур, ул. Детская, д. 31: РК</v>
      </c>
      <c r="N1637" s="166" t="e">
        <f>VLOOKUP(M1637,#REF!,2,0)</f>
        <v>#REF!</v>
      </c>
      <c r="O1637" t="e">
        <f t="shared" si="123"/>
        <v>#REF!</v>
      </c>
    </row>
    <row r="1638" spans="1:15" x14ac:dyDescent="0.25">
      <c r="A1638" s="2">
        <f t="shared" si="124"/>
        <v>1637</v>
      </c>
      <c r="B1638" s="81" t="s">
        <v>1089</v>
      </c>
      <c r="C1638" t="s">
        <v>796</v>
      </c>
      <c r="D1638" s="1" t="s">
        <v>283</v>
      </c>
      <c r="E1638" s="166">
        <v>46387</v>
      </c>
      <c r="F1638" s="166"/>
      <c r="G1638" t="s">
        <v>1076</v>
      </c>
      <c r="H1638" t="s">
        <v>1076</v>
      </c>
      <c r="I1638" t="str">
        <f t="shared" si="125"/>
        <v>2026: Кунгурский муниципальный округ Пермского края: г. Кунгур, ул. Ильина, д. 29</v>
      </c>
      <c r="J1638" t="str">
        <f t="shared" si="126"/>
        <v>г. Кунгур, ул. Ильина, д. 29: 2026: УФ</v>
      </c>
      <c r="K1638" s="167" t="s">
        <v>1052</v>
      </c>
      <c r="L1638" s="166" t="s">
        <v>2561</v>
      </c>
      <c r="M1638" t="str">
        <f t="shared" si="127"/>
        <v>г. Кунгур, ул. Ильина, д. 29: УФ</v>
      </c>
      <c r="N1638" s="166" t="e">
        <f>VLOOKUP(M1638,#REF!,2,0)</f>
        <v>#REF!</v>
      </c>
      <c r="O1638" t="e">
        <f t="shared" si="123"/>
        <v>#REF!</v>
      </c>
    </row>
    <row r="1639" spans="1:15" x14ac:dyDescent="0.25">
      <c r="A1639" s="2">
        <f t="shared" si="124"/>
        <v>1638</v>
      </c>
      <c r="B1639" s="81" t="s">
        <v>1089</v>
      </c>
      <c r="C1639" t="s">
        <v>704</v>
      </c>
      <c r="D1639" s="1" t="s">
        <v>166</v>
      </c>
      <c r="E1639" s="166">
        <v>46387</v>
      </c>
      <c r="F1639" s="166"/>
      <c r="G1639" t="s">
        <v>1076</v>
      </c>
      <c r="H1639" t="s">
        <v>1076</v>
      </c>
      <c r="I1639" t="str">
        <f t="shared" si="125"/>
        <v>2026: Кунгурский муниципальный округ Пермского края: г. Кунгур, ул. Карла Маркса, д. 31</v>
      </c>
      <c r="J1639" t="str">
        <f t="shared" si="126"/>
        <v>г. Кунгур, ул. Карла Маркса, д. 31: 2026: РП</v>
      </c>
      <c r="K1639" s="167" t="s">
        <v>1051</v>
      </c>
      <c r="L1639" s="166" t="s">
        <v>2561</v>
      </c>
      <c r="M1639" t="str">
        <f t="shared" si="127"/>
        <v>г. Кунгур, ул. Карла Маркса, д. 31: РП</v>
      </c>
      <c r="N1639" s="166" t="e">
        <f>VLOOKUP(M1639,#REF!,2,0)</f>
        <v>#REF!</v>
      </c>
      <c r="O1639" t="e">
        <f t="shared" si="123"/>
        <v>#REF!</v>
      </c>
    </row>
    <row r="1640" spans="1:15" x14ac:dyDescent="0.25">
      <c r="A1640" s="2">
        <f t="shared" si="124"/>
        <v>1639</v>
      </c>
      <c r="B1640" s="81" t="s">
        <v>1089</v>
      </c>
      <c r="C1640" t="s">
        <v>198</v>
      </c>
      <c r="D1640" s="1" t="s">
        <v>248</v>
      </c>
      <c r="E1640" s="166">
        <v>46387</v>
      </c>
      <c r="F1640" s="166"/>
      <c r="G1640" t="s">
        <v>1076</v>
      </c>
      <c r="H1640" t="s">
        <v>1076</v>
      </c>
      <c r="I1640" t="str">
        <f t="shared" si="125"/>
        <v>2026: Кунгурский муниципальный округ Пермского края: г. Кунгур, ул. Кирова, д. 36</v>
      </c>
      <c r="J1640" t="str">
        <f t="shared" si="126"/>
        <v>г. Кунгур, ул. Кирова, д. 36: 2026: РК</v>
      </c>
      <c r="K1640" s="167" t="s">
        <v>1052</v>
      </c>
      <c r="L1640" s="166" t="s">
        <v>2561</v>
      </c>
      <c r="M1640" t="str">
        <f t="shared" si="127"/>
        <v>г. Кунгур, ул. Кирова, д. 36: РК</v>
      </c>
      <c r="N1640" s="166" t="e">
        <f>VLOOKUP(M1640,#REF!,2,0)</f>
        <v>#REF!</v>
      </c>
      <c r="O1640" t="e">
        <f t="shared" si="123"/>
        <v>#REF!</v>
      </c>
    </row>
    <row r="1641" spans="1:15" x14ac:dyDescent="0.25">
      <c r="A1641" s="2">
        <f t="shared" si="124"/>
        <v>1640</v>
      </c>
      <c r="B1641" s="81" t="s">
        <v>1089</v>
      </c>
      <c r="C1641" t="s">
        <v>122</v>
      </c>
      <c r="D1641" s="1" t="s">
        <v>134</v>
      </c>
      <c r="E1641" s="166">
        <v>46387</v>
      </c>
      <c r="F1641" s="166"/>
      <c r="G1641" t="s">
        <v>1076</v>
      </c>
      <c r="H1641" t="s">
        <v>1076</v>
      </c>
      <c r="I1641" t="str">
        <f t="shared" si="125"/>
        <v>2026: Кунгурский муниципальный округ Пермского края: г. Кунгур, ул. Коммуны, д. 49</v>
      </c>
      <c r="J1641" t="str">
        <f t="shared" si="126"/>
        <v>г. Кунгур, ул. Коммуны, д. 49: 2026: ГАЗ</v>
      </c>
      <c r="K1641" s="167" t="s">
        <v>1052</v>
      </c>
      <c r="L1641" s="166" t="s">
        <v>2561</v>
      </c>
      <c r="M1641" t="str">
        <f t="shared" si="127"/>
        <v>г. Кунгур, ул. Коммуны, д. 49: ГАЗ</v>
      </c>
      <c r="N1641" s="166" t="e">
        <f>VLOOKUP(M1641,#REF!,2,0)</f>
        <v>#REF!</v>
      </c>
      <c r="O1641" t="e">
        <f t="shared" si="123"/>
        <v>#REF!</v>
      </c>
    </row>
    <row r="1642" spans="1:15" x14ac:dyDescent="0.25">
      <c r="A1642" s="2">
        <f t="shared" si="124"/>
        <v>1641</v>
      </c>
      <c r="B1642" s="81" t="s">
        <v>1089</v>
      </c>
      <c r="C1642" t="s">
        <v>582</v>
      </c>
      <c r="D1642" s="1" t="s">
        <v>63</v>
      </c>
      <c r="E1642" s="166">
        <v>46387</v>
      </c>
      <c r="F1642" s="166"/>
      <c r="G1642" t="s">
        <v>1076</v>
      </c>
      <c r="H1642" t="s">
        <v>1076</v>
      </c>
      <c r="I1642" t="str">
        <f t="shared" si="125"/>
        <v>2026: Кунгурский муниципальный округ Пермского края: г. Кунгур, ул. Космонавтов, д. 24</v>
      </c>
      <c r="J1642" t="str">
        <f t="shared" si="126"/>
        <v>г. Кунгур, ул. Космонавтов, д. 24: 2026: ЭЛ</v>
      </c>
      <c r="K1642" s="167" t="s">
        <v>1052</v>
      </c>
      <c r="L1642" s="166" t="s">
        <v>2561</v>
      </c>
      <c r="M1642" t="str">
        <f t="shared" si="127"/>
        <v>г. Кунгур, ул. Космонавтов, д. 24: ЭЛ</v>
      </c>
      <c r="N1642" s="166" t="e">
        <f>VLOOKUP(M1642,#REF!,2,0)</f>
        <v>#REF!</v>
      </c>
      <c r="O1642" t="e">
        <f t="shared" si="123"/>
        <v>#REF!</v>
      </c>
    </row>
    <row r="1643" spans="1:15" x14ac:dyDescent="0.25">
      <c r="A1643" s="2">
        <f t="shared" si="124"/>
        <v>1642</v>
      </c>
      <c r="B1643" s="81" t="s">
        <v>1089</v>
      </c>
      <c r="C1643" t="s">
        <v>582</v>
      </c>
      <c r="D1643" s="1" t="s">
        <v>117</v>
      </c>
      <c r="E1643" s="166">
        <v>46387</v>
      </c>
      <c r="F1643" s="166"/>
      <c r="G1643" t="s">
        <v>1076</v>
      </c>
      <c r="H1643" t="s">
        <v>1076</v>
      </c>
      <c r="I1643" t="str">
        <f t="shared" si="125"/>
        <v>2026: Кунгурский муниципальный округ Пермского края: г. Кунгур, ул. Космонавтов, д. 24</v>
      </c>
      <c r="J1643" t="str">
        <f t="shared" si="126"/>
        <v>г. Кунгур, ул. Космонавтов, д. 24: 2026: ТЕП</v>
      </c>
      <c r="K1643" s="167" t="s">
        <v>1052</v>
      </c>
      <c r="L1643" s="166" t="s">
        <v>2561</v>
      </c>
      <c r="M1643" t="str">
        <f t="shared" si="127"/>
        <v>г. Кунгур, ул. Космонавтов, д. 24: ТЕП</v>
      </c>
      <c r="N1643" s="166" t="e">
        <f>VLOOKUP(M1643,#REF!,2,0)</f>
        <v>#REF!</v>
      </c>
      <c r="O1643" t="e">
        <f t="shared" si="123"/>
        <v>#REF!</v>
      </c>
    </row>
    <row r="1644" spans="1:15" x14ac:dyDescent="0.25">
      <c r="A1644" s="2">
        <f t="shared" si="124"/>
        <v>1643</v>
      </c>
      <c r="B1644" s="81" t="s">
        <v>1089</v>
      </c>
      <c r="C1644" t="s">
        <v>582</v>
      </c>
      <c r="D1644" s="1" t="s">
        <v>134</v>
      </c>
      <c r="E1644" s="166">
        <v>46387</v>
      </c>
      <c r="F1644" s="166"/>
      <c r="G1644" t="s">
        <v>1076</v>
      </c>
      <c r="H1644" t="s">
        <v>1076</v>
      </c>
      <c r="I1644" t="str">
        <f t="shared" si="125"/>
        <v>2026: Кунгурский муниципальный округ Пермского края: г. Кунгур, ул. Космонавтов, д. 24</v>
      </c>
      <c r="J1644" t="str">
        <f t="shared" si="126"/>
        <v>г. Кунгур, ул. Космонавтов, д. 24: 2026: ГАЗ</v>
      </c>
      <c r="K1644" s="167" t="s">
        <v>1052</v>
      </c>
      <c r="L1644" s="166" t="s">
        <v>2561</v>
      </c>
      <c r="M1644" t="str">
        <f t="shared" si="127"/>
        <v>г. Кунгур, ул. Космонавтов, д. 24: ГАЗ</v>
      </c>
      <c r="N1644" s="166" t="e">
        <f>VLOOKUP(M1644,#REF!,2,0)</f>
        <v>#REF!</v>
      </c>
      <c r="O1644" t="e">
        <f t="shared" si="123"/>
        <v>#REF!</v>
      </c>
    </row>
    <row r="1645" spans="1:15" x14ac:dyDescent="0.25">
      <c r="A1645" s="2">
        <f t="shared" si="124"/>
        <v>1644</v>
      </c>
      <c r="B1645" s="81" t="s">
        <v>1089</v>
      </c>
      <c r="C1645" t="s">
        <v>582</v>
      </c>
      <c r="D1645" s="1" t="s">
        <v>144</v>
      </c>
      <c r="E1645" s="166">
        <v>46387</v>
      </c>
      <c r="F1645" s="166"/>
      <c r="G1645" t="s">
        <v>1076</v>
      </c>
      <c r="H1645" t="s">
        <v>1076</v>
      </c>
      <c r="I1645" t="str">
        <f t="shared" si="125"/>
        <v>2026: Кунгурский муниципальный округ Пермского края: г. Кунгур, ул. Космонавтов, д. 24</v>
      </c>
      <c r="J1645" t="str">
        <f t="shared" si="126"/>
        <v>г. Кунгур, ул. Космонавтов, д. 24: 2026: ХВС</v>
      </c>
      <c r="K1645" s="167" t="s">
        <v>1052</v>
      </c>
      <c r="L1645" s="166" t="s">
        <v>2561</v>
      </c>
      <c r="M1645" t="str">
        <f t="shared" si="127"/>
        <v>г. Кунгур, ул. Космонавтов, д. 24: ХВС</v>
      </c>
      <c r="N1645" s="166" t="e">
        <f>VLOOKUP(M1645,#REF!,2,0)</f>
        <v>#REF!</v>
      </c>
      <c r="O1645" t="e">
        <f t="shared" si="123"/>
        <v>#REF!</v>
      </c>
    </row>
    <row r="1646" spans="1:15" x14ac:dyDescent="0.25">
      <c r="A1646" s="2">
        <f t="shared" si="124"/>
        <v>1645</v>
      </c>
      <c r="B1646" s="81" t="s">
        <v>1089</v>
      </c>
      <c r="C1646" t="s">
        <v>582</v>
      </c>
      <c r="D1646" s="1" t="s">
        <v>149</v>
      </c>
      <c r="E1646" s="166">
        <v>46387</v>
      </c>
      <c r="F1646" s="166"/>
      <c r="G1646" t="s">
        <v>1076</v>
      </c>
      <c r="H1646" t="s">
        <v>1076</v>
      </c>
      <c r="I1646" t="str">
        <f t="shared" si="125"/>
        <v>2026: Кунгурский муниципальный округ Пермского края: г. Кунгур, ул. Космонавтов, д. 24</v>
      </c>
      <c r="J1646" t="str">
        <f t="shared" si="126"/>
        <v>г. Кунгур, ул. Космонавтов, д. 24: 2026: ГВС</v>
      </c>
      <c r="K1646" s="167" t="s">
        <v>1052</v>
      </c>
      <c r="L1646" s="166" t="s">
        <v>2561</v>
      </c>
      <c r="M1646" t="str">
        <f t="shared" si="127"/>
        <v>г. Кунгур, ул. Космонавтов, д. 24: ГВС</v>
      </c>
      <c r="N1646" s="166" t="e">
        <f>VLOOKUP(M1646,#REF!,2,0)</f>
        <v>#REF!</v>
      </c>
      <c r="O1646" t="e">
        <f t="shared" si="123"/>
        <v>#REF!</v>
      </c>
    </row>
    <row r="1647" spans="1:15" x14ac:dyDescent="0.25">
      <c r="A1647" s="2">
        <f t="shared" si="124"/>
        <v>1646</v>
      </c>
      <c r="B1647" s="81" t="s">
        <v>1089</v>
      </c>
      <c r="C1647" t="s">
        <v>582</v>
      </c>
      <c r="D1647" s="1" t="s">
        <v>159</v>
      </c>
      <c r="E1647" s="166">
        <v>46387</v>
      </c>
      <c r="F1647" s="166"/>
      <c r="G1647" t="s">
        <v>1076</v>
      </c>
      <c r="H1647" t="s">
        <v>1076</v>
      </c>
      <c r="I1647" t="str">
        <f t="shared" si="125"/>
        <v>2026: Кунгурский муниципальный округ Пермского края: г. Кунгур, ул. Космонавтов, д. 24</v>
      </c>
      <c r="J1647" t="str">
        <f t="shared" si="126"/>
        <v>г. Кунгур, ул. Космонавтов, д. 24: 2026: ВОД</v>
      </c>
      <c r="K1647" s="167" t="s">
        <v>1052</v>
      </c>
      <c r="L1647" s="166" t="s">
        <v>2561</v>
      </c>
      <c r="M1647" t="str">
        <f t="shared" si="127"/>
        <v>г. Кунгур, ул. Космонавтов, д. 24: ВОД</v>
      </c>
      <c r="N1647" s="166" t="e">
        <f>VLOOKUP(M1647,#REF!,2,0)</f>
        <v>#REF!</v>
      </c>
      <c r="O1647" t="e">
        <f t="shared" si="123"/>
        <v>#REF!</v>
      </c>
    </row>
    <row r="1648" spans="1:15" x14ac:dyDescent="0.25">
      <c r="A1648" s="2">
        <f t="shared" si="124"/>
        <v>1647</v>
      </c>
      <c r="B1648" s="81" t="s">
        <v>1089</v>
      </c>
      <c r="C1648" t="s">
        <v>676</v>
      </c>
      <c r="D1648" s="1" t="s">
        <v>134</v>
      </c>
      <c r="E1648" s="166">
        <v>46387</v>
      </c>
      <c r="F1648" s="166"/>
      <c r="G1648" t="s">
        <v>1076</v>
      </c>
      <c r="H1648" t="s">
        <v>1076</v>
      </c>
      <c r="I1648" t="str">
        <f t="shared" si="125"/>
        <v>2026: Кунгурский муниципальный округ Пермского края: г. Кунгур, ул. Полетаевская, д. 16</v>
      </c>
      <c r="J1648" t="str">
        <f t="shared" si="126"/>
        <v>г. Кунгур, ул. Полетаевская, д. 16: 2026: ГАЗ</v>
      </c>
      <c r="K1648" s="167" t="s">
        <v>1052</v>
      </c>
      <c r="L1648" s="166" t="s">
        <v>2561</v>
      </c>
      <c r="M1648" t="str">
        <f t="shared" si="127"/>
        <v>г. Кунгур, ул. Полетаевская, д. 16: ГАЗ</v>
      </c>
      <c r="N1648" s="166" t="e">
        <f>VLOOKUP(M1648,#REF!,2,0)</f>
        <v>#REF!</v>
      </c>
      <c r="O1648" t="e">
        <f t="shared" si="123"/>
        <v>#REF!</v>
      </c>
    </row>
    <row r="1649" spans="1:15" x14ac:dyDescent="0.25">
      <c r="A1649" s="2">
        <f t="shared" si="124"/>
        <v>1648</v>
      </c>
      <c r="B1649" s="81" t="s">
        <v>1089</v>
      </c>
      <c r="C1649" t="s">
        <v>84</v>
      </c>
      <c r="D1649" s="1" t="s">
        <v>166</v>
      </c>
      <c r="E1649" s="166">
        <v>46387</v>
      </c>
      <c r="F1649" s="166"/>
      <c r="G1649" t="s">
        <v>1076</v>
      </c>
      <c r="H1649" t="s">
        <v>1076</v>
      </c>
      <c r="I1649" t="str">
        <f t="shared" si="125"/>
        <v>2026: Кунгурский муниципальный округ Пермского края: г. Кунгур, ул. Полетаевская, д. 2В</v>
      </c>
      <c r="J1649" t="str">
        <f t="shared" si="126"/>
        <v>г. Кунгур, ул. Полетаевская, д. 2В: 2026: РП</v>
      </c>
      <c r="K1649" s="167" t="s">
        <v>1052</v>
      </c>
      <c r="L1649" s="166" t="s">
        <v>2561</v>
      </c>
      <c r="M1649" t="str">
        <f t="shared" si="127"/>
        <v>г. Кунгур, ул. Полетаевская, д. 2В: РП</v>
      </c>
      <c r="N1649" s="166" t="e">
        <f>VLOOKUP(M1649,#REF!,2,0)</f>
        <v>#REF!</v>
      </c>
      <c r="O1649" t="e">
        <f t="shared" si="123"/>
        <v>#REF!</v>
      </c>
    </row>
    <row r="1650" spans="1:15" x14ac:dyDescent="0.25">
      <c r="A1650" s="2">
        <f t="shared" si="124"/>
        <v>1649</v>
      </c>
      <c r="B1650" s="81" t="s">
        <v>1089</v>
      </c>
      <c r="C1650" t="s">
        <v>583</v>
      </c>
      <c r="D1650" s="1" t="s">
        <v>63</v>
      </c>
      <c r="E1650" s="166">
        <v>46387</v>
      </c>
      <c r="F1650" s="166"/>
      <c r="G1650" t="s">
        <v>1076</v>
      </c>
      <c r="H1650" t="s">
        <v>1076</v>
      </c>
      <c r="I1650" t="str">
        <f t="shared" si="125"/>
        <v>2026: Кунгурский муниципальный округ Пермского края: г. Кунгур, ул. Свободы, д. 171</v>
      </c>
      <c r="J1650" t="str">
        <f t="shared" si="126"/>
        <v>г. Кунгур, ул. Свободы, д. 171: 2026: ЭЛ</v>
      </c>
      <c r="K1650" s="167" t="s">
        <v>1051</v>
      </c>
      <c r="L1650" s="166" t="s">
        <v>2561</v>
      </c>
      <c r="M1650" t="str">
        <f t="shared" si="127"/>
        <v>г. Кунгур, ул. Свободы, д. 171: ЭЛ</v>
      </c>
      <c r="N1650" s="166" t="e">
        <f>VLOOKUP(M1650,#REF!,2,0)</f>
        <v>#REF!</v>
      </c>
      <c r="O1650" t="e">
        <f t="shared" si="123"/>
        <v>#REF!</v>
      </c>
    </row>
    <row r="1651" spans="1:15" x14ac:dyDescent="0.25">
      <c r="A1651" s="2">
        <f t="shared" si="124"/>
        <v>1650</v>
      </c>
      <c r="B1651" s="81" t="s">
        <v>1089</v>
      </c>
      <c r="C1651" t="s">
        <v>583</v>
      </c>
      <c r="D1651" s="1" t="s">
        <v>159</v>
      </c>
      <c r="E1651" s="166">
        <v>46387</v>
      </c>
      <c r="F1651" s="166"/>
      <c r="G1651" t="s">
        <v>1076</v>
      </c>
      <c r="H1651" t="s">
        <v>1076</v>
      </c>
      <c r="I1651" t="str">
        <f t="shared" si="125"/>
        <v>2026: Кунгурский муниципальный округ Пермского края: г. Кунгур, ул. Свободы, д. 171</v>
      </c>
      <c r="J1651" t="str">
        <f t="shared" si="126"/>
        <v>г. Кунгур, ул. Свободы, д. 171: 2026: ВОД</v>
      </c>
      <c r="K1651" s="167" t="s">
        <v>1051</v>
      </c>
      <c r="L1651" s="166" t="s">
        <v>2561</v>
      </c>
      <c r="M1651" t="str">
        <f t="shared" si="127"/>
        <v>г. Кунгур, ул. Свободы, д. 171: ВОД</v>
      </c>
      <c r="N1651" s="166" t="e">
        <f>VLOOKUP(M1651,#REF!,2,0)</f>
        <v>#REF!</v>
      </c>
      <c r="O1651" t="e">
        <f t="shared" si="123"/>
        <v>#REF!</v>
      </c>
    </row>
    <row r="1652" spans="1:15" x14ac:dyDescent="0.25">
      <c r="A1652" s="2">
        <f t="shared" si="124"/>
        <v>1651</v>
      </c>
      <c r="B1652" s="81" t="s">
        <v>1090</v>
      </c>
      <c r="C1652" t="s">
        <v>584</v>
      </c>
      <c r="D1652" s="1" t="s">
        <v>63</v>
      </c>
      <c r="E1652" s="166">
        <v>46387</v>
      </c>
      <c r="F1652" s="166"/>
      <c r="G1652" t="s">
        <v>1076</v>
      </c>
      <c r="H1652" t="s">
        <v>1076</v>
      </c>
      <c r="I1652" t="str">
        <f t="shared" si="125"/>
        <v>2026: Лысьвенский городской округ Пермского края: г. Лысьва, ул. Белинского, д. 27</v>
      </c>
      <c r="J1652" t="str">
        <f t="shared" si="126"/>
        <v>г. Лысьва, ул. Белинского, д. 27: 2026: ЭЛ</v>
      </c>
      <c r="K1652" s="167" t="s">
        <v>1052</v>
      </c>
      <c r="L1652" s="166" t="s">
        <v>2561</v>
      </c>
      <c r="M1652" t="str">
        <f t="shared" si="127"/>
        <v>г. Лысьва, ул. Белинского, д. 27: ЭЛ</v>
      </c>
      <c r="N1652" s="166" t="e">
        <f>VLOOKUP(M1652,#REF!,2,0)</f>
        <v>#REF!</v>
      </c>
      <c r="O1652" t="e">
        <f t="shared" si="123"/>
        <v>#REF!</v>
      </c>
    </row>
    <row r="1653" spans="1:15" x14ac:dyDescent="0.25">
      <c r="A1653" s="2">
        <f t="shared" si="124"/>
        <v>1652</v>
      </c>
      <c r="B1653" s="81" t="s">
        <v>1090</v>
      </c>
      <c r="C1653" t="s">
        <v>733</v>
      </c>
      <c r="D1653" s="1" t="s">
        <v>248</v>
      </c>
      <c r="E1653" s="166">
        <v>46387</v>
      </c>
      <c r="F1653" s="166"/>
      <c r="G1653" t="s">
        <v>1076</v>
      </c>
      <c r="H1653" t="s">
        <v>1076</v>
      </c>
      <c r="I1653" t="str">
        <f t="shared" si="125"/>
        <v>2026: Лысьвенский городской округ Пермского края: г. Лысьва, ул. Жданова, д. 13</v>
      </c>
      <c r="J1653" t="str">
        <f t="shared" si="126"/>
        <v>г. Лысьва, ул. Жданова, д. 13: 2026: РК</v>
      </c>
      <c r="K1653" s="167" t="s">
        <v>1051</v>
      </c>
      <c r="L1653" s="166" t="s">
        <v>2561</v>
      </c>
      <c r="M1653" t="str">
        <f t="shared" si="127"/>
        <v>г. Лысьва, ул. Жданова, д. 13: РК</v>
      </c>
      <c r="N1653" s="166" t="e">
        <f>VLOOKUP(M1653,#REF!,2,0)</f>
        <v>#REF!</v>
      </c>
      <c r="O1653" t="e">
        <f t="shared" si="123"/>
        <v>#REF!</v>
      </c>
    </row>
    <row r="1654" spans="1:15" x14ac:dyDescent="0.25">
      <c r="A1654" s="2">
        <f t="shared" si="124"/>
        <v>1653</v>
      </c>
      <c r="B1654" s="81" t="s">
        <v>1090</v>
      </c>
      <c r="C1654" t="s">
        <v>733</v>
      </c>
      <c r="D1654" s="1" t="s">
        <v>280</v>
      </c>
      <c r="E1654" s="166">
        <v>46387</v>
      </c>
      <c r="F1654" s="166"/>
      <c r="G1654" t="s">
        <v>1076</v>
      </c>
      <c r="H1654" t="s">
        <v>1076</v>
      </c>
      <c r="I1654" t="str">
        <f t="shared" si="125"/>
        <v>2026: Лысьвенский городской округ Пермского края: г. Лысьва, ул. Жданова, д. 13</v>
      </c>
      <c r="J1654" t="str">
        <f t="shared" si="126"/>
        <v>г. Лысьва, ул. Жданова, д. 13: 2026: Рфа</v>
      </c>
      <c r="K1654" s="167" t="s">
        <v>1051</v>
      </c>
      <c r="L1654" s="166" t="s">
        <v>2561</v>
      </c>
      <c r="M1654" t="str">
        <f t="shared" si="127"/>
        <v>г. Лысьва, ул. Жданова, д. 13: Рфа</v>
      </c>
      <c r="N1654" s="166" t="e">
        <f>VLOOKUP(M1654,#REF!,2,0)</f>
        <v>#REF!</v>
      </c>
      <c r="O1654" t="e">
        <f t="shared" si="123"/>
        <v>#REF!</v>
      </c>
    </row>
    <row r="1655" spans="1:15" x14ac:dyDescent="0.25">
      <c r="A1655" s="2">
        <f t="shared" si="124"/>
        <v>1654</v>
      </c>
      <c r="B1655" s="81" t="s">
        <v>1090</v>
      </c>
      <c r="C1655" t="s">
        <v>733</v>
      </c>
      <c r="D1655" s="1" t="s">
        <v>296</v>
      </c>
      <c r="E1655" s="166">
        <v>46387</v>
      </c>
      <c r="F1655" s="166"/>
      <c r="G1655" t="s">
        <v>1076</v>
      </c>
      <c r="H1655" t="s">
        <v>1076</v>
      </c>
      <c r="I1655" t="str">
        <f t="shared" si="125"/>
        <v>2026: Лысьвенский городской округ Пермского края: г. Лысьва, ул. Жданова, д. 13</v>
      </c>
      <c r="J1655" t="str">
        <f t="shared" si="126"/>
        <v>г. Лысьва, ул. Жданова, д. 13: 2026: РФ</v>
      </c>
      <c r="K1655" s="167" t="s">
        <v>1051</v>
      </c>
      <c r="L1655" s="166" t="s">
        <v>2561</v>
      </c>
      <c r="M1655" t="str">
        <f t="shared" si="127"/>
        <v>г. Лысьва, ул. Жданова, д. 13: РФ</v>
      </c>
      <c r="N1655" s="166" t="e">
        <f>VLOOKUP(M1655,#REF!,2,0)</f>
        <v>#REF!</v>
      </c>
      <c r="O1655" t="e">
        <f t="shared" si="123"/>
        <v>#REF!</v>
      </c>
    </row>
    <row r="1656" spans="1:15" x14ac:dyDescent="0.25">
      <c r="A1656" s="2">
        <f t="shared" si="124"/>
        <v>1655</v>
      </c>
      <c r="B1656" s="81" t="s">
        <v>1090</v>
      </c>
      <c r="C1656" t="s">
        <v>585</v>
      </c>
      <c r="D1656" s="1" t="s">
        <v>63</v>
      </c>
      <c r="E1656" s="166">
        <v>46387</v>
      </c>
      <c r="F1656" s="166"/>
      <c r="G1656" t="s">
        <v>1076</v>
      </c>
      <c r="H1656" t="s">
        <v>1076</v>
      </c>
      <c r="I1656" t="str">
        <f t="shared" si="125"/>
        <v>2026: Лысьвенский городской округ Пермского края: г. Лысьва, ул. Кирова, д. 69</v>
      </c>
      <c r="J1656" t="str">
        <f t="shared" si="126"/>
        <v>г. Лысьва, ул. Кирова, д. 69: 2026: ЭЛ</v>
      </c>
      <c r="K1656" s="167" t="s">
        <v>1051</v>
      </c>
      <c r="L1656" s="166" t="s">
        <v>2561</v>
      </c>
      <c r="M1656" t="str">
        <f t="shared" si="127"/>
        <v>г. Лысьва, ул. Кирова, д. 69: ЭЛ</v>
      </c>
      <c r="N1656" s="166" t="e">
        <f>VLOOKUP(M1656,#REF!,2,0)</f>
        <v>#REF!</v>
      </c>
      <c r="O1656" t="e">
        <f t="shared" si="123"/>
        <v>#REF!</v>
      </c>
    </row>
    <row r="1657" spans="1:15" x14ac:dyDescent="0.25">
      <c r="A1657" s="2">
        <f t="shared" si="124"/>
        <v>1656</v>
      </c>
      <c r="B1657" s="81" t="s">
        <v>1090</v>
      </c>
      <c r="C1657" t="s">
        <v>1551</v>
      </c>
      <c r="D1657" s="1" t="s">
        <v>166</v>
      </c>
      <c r="E1657" s="166">
        <v>46387</v>
      </c>
      <c r="F1657" s="166">
        <v>46387</v>
      </c>
      <c r="G1657" t="s">
        <v>1076</v>
      </c>
      <c r="H1657" t="s">
        <v>1076</v>
      </c>
      <c r="I1657" t="str">
        <f t="shared" si="125"/>
        <v>2026: Лысьвенский городской округ Пермского края: г. Лысьва, ул. Куйбышева, д. 6</v>
      </c>
      <c r="J1657" t="str">
        <f t="shared" si="126"/>
        <v>г. Лысьва, ул. Куйбышева, д. 6: 2026: РП</v>
      </c>
      <c r="K1657" s="167" t="s">
        <v>1051</v>
      </c>
      <c r="L1657" s="166" t="s">
        <v>2561</v>
      </c>
      <c r="M1657" t="str">
        <f t="shared" si="127"/>
        <v>г. Лысьва, ул. Куйбышева, д. 6: РП</v>
      </c>
      <c r="N1657" s="166" t="e">
        <f>VLOOKUP(M1657,#REF!,2,0)</f>
        <v>#REF!</v>
      </c>
      <c r="O1657" t="e">
        <f t="shared" si="123"/>
        <v>#REF!</v>
      </c>
    </row>
    <row r="1658" spans="1:15" x14ac:dyDescent="0.25">
      <c r="A1658" s="2">
        <f t="shared" si="124"/>
        <v>1657</v>
      </c>
      <c r="B1658" s="81" t="s">
        <v>1090</v>
      </c>
      <c r="C1658" t="s">
        <v>1551</v>
      </c>
      <c r="D1658" s="1" t="s">
        <v>248</v>
      </c>
      <c r="E1658" s="166">
        <v>46387</v>
      </c>
      <c r="F1658" s="166">
        <v>46387</v>
      </c>
      <c r="G1658" t="s">
        <v>1076</v>
      </c>
      <c r="H1658" t="s">
        <v>1076</v>
      </c>
      <c r="I1658" t="str">
        <f t="shared" si="125"/>
        <v>2026: Лысьвенский городской округ Пермского края: г. Лысьва, ул. Куйбышева, д. 6</v>
      </c>
      <c r="J1658" t="str">
        <f t="shared" si="126"/>
        <v>г. Лысьва, ул. Куйбышева, д. 6: 2026: РК</v>
      </c>
      <c r="K1658" s="167" t="s">
        <v>1051</v>
      </c>
      <c r="L1658" s="166" t="s">
        <v>2561</v>
      </c>
      <c r="M1658" t="str">
        <f t="shared" si="127"/>
        <v>г. Лысьва, ул. Куйбышева, д. 6: РК</v>
      </c>
      <c r="N1658" s="166" t="e">
        <f>VLOOKUP(M1658,#REF!,2,0)</f>
        <v>#REF!</v>
      </c>
      <c r="O1658" t="e">
        <f t="shared" ref="O1658:O1721" si="128">E1658=N1658</f>
        <v>#REF!</v>
      </c>
    </row>
    <row r="1659" spans="1:15" x14ac:dyDescent="0.25">
      <c r="A1659" s="2">
        <f t="shared" si="124"/>
        <v>1658</v>
      </c>
      <c r="B1659" s="81" t="s">
        <v>1090</v>
      </c>
      <c r="C1659" t="s">
        <v>685</v>
      </c>
      <c r="D1659" s="1" t="s">
        <v>144</v>
      </c>
      <c r="E1659" s="166">
        <v>46387</v>
      </c>
      <c r="F1659" s="166"/>
      <c r="G1659" t="s">
        <v>1076</v>
      </c>
      <c r="H1659" t="s">
        <v>1076</v>
      </c>
      <c r="I1659" t="str">
        <f t="shared" si="125"/>
        <v>2026: Лысьвенский городской округ Пермского края: г. Лысьва, ул. Кутузова, д. 16</v>
      </c>
      <c r="J1659" t="str">
        <f t="shared" si="126"/>
        <v>г. Лысьва, ул. Кутузова, д. 16: 2026: ХВС</v>
      </c>
      <c r="K1659" s="167" t="s">
        <v>1051</v>
      </c>
      <c r="L1659" s="166" t="s">
        <v>2561</v>
      </c>
      <c r="M1659" t="str">
        <f t="shared" si="127"/>
        <v>г. Лысьва, ул. Кутузова, д. 16: ХВС</v>
      </c>
      <c r="N1659" s="166" t="e">
        <f>VLOOKUP(M1659,#REF!,2,0)</f>
        <v>#REF!</v>
      </c>
      <c r="O1659" t="e">
        <f t="shared" si="128"/>
        <v>#REF!</v>
      </c>
    </row>
    <row r="1660" spans="1:15" x14ac:dyDescent="0.25">
      <c r="A1660" s="2">
        <f t="shared" si="124"/>
        <v>1659</v>
      </c>
      <c r="B1660" s="81" t="s">
        <v>1090</v>
      </c>
      <c r="C1660" t="s">
        <v>685</v>
      </c>
      <c r="D1660" s="1" t="s">
        <v>159</v>
      </c>
      <c r="E1660" s="166">
        <v>46387</v>
      </c>
      <c r="F1660" s="166"/>
      <c r="G1660" t="s">
        <v>1076</v>
      </c>
      <c r="H1660" t="s">
        <v>1076</v>
      </c>
      <c r="I1660" t="str">
        <f t="shared" si="125"/>
        <v>2026: Лысьвенский городской округ Пермского края: г. Лысьва, ул. Кутузова, д. 16</v>
      </c>
      <c r="J1660" t="str">
        <f t="shared" si="126"/>
        <v>г. Лысьва, ул. Кутузова, д. 16: 2026: ВОД</v>
      </c>
      <c r="K1660" s="167" t="s">
        <v>1051</v>
      </c>
      <c r="L1660" s="166" t="s">
        <v>2561</v>
      </c>
      <c r="M1660" t="str">
        <f t="shared" si="127"/>
        <v>г. Лысьва, ул. Кутузова, д. 16: ВОД</v>
      </c>
      <c r="N1660" s="166" t="e">
        <f>VLOOKUP(M1660,#REF!,2,0)</f>
        <v>#REF!</v>
      </c>
      <c r="O1660" t="e">
        <f t="shared" si="128"/>
        <v>#REF!</v>
      </c>
    </row>
    <row r="1661" spans="1:15" x14ac:dyDescent="0.25">
      <c r="A1661" s="2">
        <f t="shared" si="124"/>
        <v>1660</v>
      </c>
      <c r="B1661" s="81" t="s">
        <v>1090</v>
      </c>
      <c r="C1661" t="s">
        <v>586</v>
      </c>
      <c r="D1661" s="1" t="s">
        <v>63</v>
      </c>
      <c r="E1661" s="166">
        <v>46387</v>
      </c>
      <c r="F1661" s="166"/>
      <c r="G1661" t="s">
        <v>1076</v>
      </c>
      <c r="H1661" t="s">
        <v>1076</v>
      </c>
      <c r="I1661" t="str">
        <f t="shared" si="125"/>
        <v>2026: Лысьвенский городской округ Пермского края: г. Лысьва, ул. Ленина, д. 28</v>
      </c>
      <c r="J1661" t="str">
        <f t="shared" si="126"/>
        <v>г. Лысьва, ул. Ленина, д. 28: 2026: ЭЛ</v>
      </c>
      <c r="K1661" s="167" t="s">
        <v>1051</v>
      </c>
      <c r="L1661" s="166" t="s">
        <v>2561</v>
      </c>
      <c r="M1661" t="str">
        <f t="shared" si="127"/>
        <v>г. Лысьва, ул. Ленина, д. 28: ЭЛ</v>
      </c>
      <c r="N1661" s="166" t="e">
        <f>VLOOKUP(M1661,#REF!,2,0)</f>
        <v>#REF!</v>
      </c>
      <c r="O1661" t="e">
        <f t="shared" si="128"/>
        <v>#REF!</v>
      </c>
    </row>
    <row r="1662" spans="1:15" x14ac:dyDescent="0.25">
      <c r="A1662" s="2">
        <f t="shared" si="124"/>
        <v>1661</v>
      </c>
      <c r="B1662" s="81" t="s">
        <v>1090</v>
      </c>
      <c r="C1662" t="s">
        <v>586</v>
      </c>
      <c r="D1662" s="1" t="s">
        <v>144</v>
      </c>
      <c r="E1662" s="166">
        <v>46387</v>
      </c>
      <c r="F1662" s="166"/>
      <c r="G1662" t="s">
        <v>1076</v>
      </c>
      <c r="H1662" t="s">
        <v>1076</v>
      </c>
      <c r="I1662" t="str">
        <f t="shared" si="125"/>
        <v>2026: Лысьвенский городской округ Пермского края: г. Лысьва, ул. Ленина, д. 28</v>
      </c>
      <c r="J1662" t="str">
        <f t="shared" si="126"/>
        <v>г. Лысьва, ул. Ленина, д. 28: 2026: ХВС</v>
      </c>
      <c r="K1662" s="167" t="s">
        <v>1051</v>
      </c>
      <c r="L1662" s="166" t="s">
        <v>2561</v>
      </c>
      <c r="M1662" t="str">
        <f t="shared" si="127"/>
        <v>г. Лысьва, ул. Ленина, д. 28: ХВС</v>
      </c>
      <c r="N1662" s="166" t="e">
        <f>VLOOKUP(M1662,#REF!,2,0)</f>
        <v>#REF!</v>
      </c>
      <c r="O1662" t="e">
        <f t="shared" si="128"/>
        <v>#REF!</v>
      </c>
    </row>
    <row r="1663" spans="1:15" x14ac:dyDescent="0.25">
      <c r="A1663" s="2">
        <f t="shared" si="124"/>
        <v>1662</v>
      </c>
      <c r="B1663" s="81" t="s">
        <v>1090</v>
      </c>
      <c r="C1663" t="s">
        <v>587</v>
      </c>
      <c r="D1663" s="1" t="s">
        <v>63</v>
      </c>
      <c r="E1663" s="166">
        <v>46387</v>
      </c>
      <c r="F1663" s="166"/>
      <c r="G1663" t="s">
        <v>1076</v>
      </c>
      <c r="H1663" t="s">
        <v>1076</v>
      </c>
      <c r="I1663" t="str">
        <f t="shared" si="125"/>
        <v>2026: Лысьвенский городской округ Пермского края: г. Лысьва, ул. Мира, д. 12</v>
      </c>
      <c r="J1663" t="str">
        <f t="shared" si="126"/>
        <v>г. Лысьва, ул. Мира, д. 12: 2026: ЭЛ</v>
      </c>
      <c r="K1663" s="167" t="s">
        <v>1051</v>
      </c>
      <c r="L1663" s="166" t="s">
        <v>2561</v>
      </c>
      <c r="M1663" t="str">
        <f t="shared" si="127"/>
        <v>г. Лысьва, ул. Мира, д. 12: ЭЛ</v>
      </c>
      <c r="N1663" s="166" t="e">
        <f>VLOOKUP(M1663,#REF!,2,0)</f>
        <v>#REF!</v>
      </c>
      <c r="O1663" t="e">
        <f t="shared" si="128"/>
        <v>#REF!</v>
      </c>
    </row>
    <row r="1664" spans="1:15" x14ac:dyDescent="0.25">
      <c r="A1664" s="2">
        <f t="shared" si="124"/>
        <v>1663</v>
      </c>
      <c r="B1664" s="81" t="s">
        <v>1090</v>
      </c>
      <c r="C1664" t="s">
        <v>588</v>
      </c>
      <c r="D1664" s="1" t="s">
        <v>63</v>
      </c>
      <c r="E1664" s="166">
        <v>46387</v>
      </c>
      <c r="F1664" s="166"/>
      <c r="G1664" t="s">
        <v>1076</v>
      </c>
      <c r="H1664" t="s">
        <v>1076</v>
      </c>
      <c r="I1664" t="str">
        <f t="shared" si="125"/>
        <v>2026: Лысьвенский городской округ Пермского края: г. Лысьва, ул. Мира, д. 14</v>
      </c>
      <c r="J1664" t="str">
        <f t="shared" si="126"/>
        <v>г. Лысьва, ул. Мира, д. 14: 2026: ЭЛ</v>
      </c>
      <c r="K1664" s="167" t="s">
        <v>1052</v>
      </c>
      <c r="L1664" s="166" t="s">
        <v>2561</v>
      </c>
      <c r="M1664" t="str">
        <f t="shared" si="127"/>
        <v>г. Лысьва, ул. Мира, д. 14: ЭЛ</v>
      </c>
      <c r="N1664" s="166" t="e">
        <f>VLOOKUP(M1664,#REF!,2,0)</f>
        <v>#REF!</v>
      </c>
      <c r="O1664" t="e">
        <f t="shared" si="128"/>
        <v>#REF!</v>
      </c>
    </row>
    <row r="1665" spans="1:15" x14ac:dyDescent="0.25">
      <c r="A1665" s="2">
        <f t="shared" si="124"/>
        <v>1664</v>
      </c>
      <c r="B1665" s="81" t="s">
        <v>1090</v>
      </c>
      <c r="C1665" t="s">
        <v>588</v>
      </c>
      <c r="D1665" s="1" t="s">
        <v>117</v>
      </c>
      <c r="E1665" s="166">
        <v>46387</v>
      </c>
      <c r="F1665" s="166"/>
      <c r="G1665" t="s">
        <v>1076</v>
      </c>
      <c r="H1665" t="s">
        <v>1076</v>
      </c>
      <c r="I1665" t="str">
        <f t="shared" si="125"/>
        <v>2026: Лысьвенский городской округ Пермского края: г. Лысьва, ул. Мира, д. 14</v>
      </c>
      <c r="J1665" t="str">
        <f t="shared" si="126"/>
        <v>г. Лысьва, ул. Мира, д. 14: 2026: ТЕП</v>
      </c>
      <c r="K1665" s="167" t="s">
        <v>1052</v>
      </c>
      <c r="L1665" s="166" t="s">
        <v>2561</v>
      </c>
      <c r="M1665" t="str">
        <f t="shared" si="127"/>
        <v>г. Лысьва, ул. Мира, д. 14: ТЕП</v>
      </c>
      <c r="N1665" s="166" t="e">
        <f>VLOOKUP(M1665,#REF!,2,0)</f>
        <v>#REF!</v>
      </c>
      <c r="O1665" t="e">
        <f t="shared" si="128"/>
        <v>#REF!</v>
      </c>
    </row>
    <row r="1666" spans="1:15" x14ac:dyDescent="0.25">
      <c r="A1666" s="2">
        <f t="shared" ref="A1666:A1729" si="129">ROW()-1</f>
        <v>1665</v>
      </c>
      <c r="B1666" s="81" t="s">
        <v>1090</v>
      </c>
      <c r="C1666" t="s">
        <v>588</v>
      </c>
      <c r="D1666" s="1" t="s">
        <v>144</v>
      </c>
      <c r="E1666" s="166">
        <v>46387</v>
      </c>
      <c r="F1666" s="166"/>
      <c r="G1666" t="s">
        <v>1076</v>
      </c>
      <c r="H1666" t="s">
        <v>1076</v>
      </c>
      <c r="I1666" t="str">
        <f t="shared" ref="I1666:I1729" si="130">IF(ISBLANK(E1666),"",CONCATENATE(YEAR(E1666),": ",B1666,": ",C1666,))</f>
        <v>2026: Лысьвенский городской округ Пермского края: г. Лысьва, ул. Мира, д. 14</v>
      </c>
      <c r="J1666" t="str">
        <f t="shared" ref="J1666:J1729" si="131">IF(ISBLANK(E1666),"",CONCATENATE(C1666,": ",YEAR(E1666),": ",D1666))</f>
        <v>г. Лысьва, ул. Мира, д. 14: 2026: ХВС</v>
      </c>
      <c r="K1666" s="167" t="s">
        <v>1052</v>
      </c>
      <c r="L1666" s="166" t="s">
        <v>2561</v>
      </c>
      <c r="M1666" t="str">
        <f t="shared" ref="M1666:M1729" si="132">IF(ISBLANK(D1666),"",CONCATENATE(C1666,": ",D1666))</f>
        <v>г. Лысьва, ул. Мира, д. 14: ХВС</v>
      </c>
      <c r="N1666" s="166" t="e">
        <f>VLOOKUP(M1666,#REF!,2,0)</f>
        <v>#REF!</v>
      </c>
      <c r="O1666" t="e">
        <f t="shared" si="128"/>
        <v>#REF!</v>
      </c>
    </row>
    <row r="1667" spans="1:15" x14ac:dyDescent="0.25">
      <c r="A1667" s="2">
        <f t="shared" si="129"/>
        <v>1666</v>
      </c>
      <c r="B1667" s="81" t="s">
        <v>1090</v>
      </c>
      <c r="C1667" t="s">
        <v>588</v>
      </c>
      <c r="D1667" s="1" t="s">
        <v>149</v>
      </c>
      <c r="E1667" s="166">
        <v>46387</v>
      </c>
      <c r="F1667" s="166"/>
      <c r="G1667" t="s">
        <v>1076</v>
      </c>
      <c r="H1667" t="s">
        <v>1076</v>
      </c>
      <c r="I1667" t="str">
        <f t="shared" si="130"/>
        <v>2026: Лысьвенский городской округ Пермского края: г. Лысьва, ул. Мира, д. 14</v>
      </c>
      <c r="J1667" t="str">
        <f t="shared" si="131"/>
        <v>г. Лысьва, ул. Мира, д. 14: 2026: ГВС</v>
      </c>
      <c r="K1667" s="167" t="s">
        <v>1052</v>
      </c>
      <c r="L1667" s="166" t="s">
        <v>2561</v>
      </c>
      <c r="M1667" t="str">
        <f t="shared" si="132"/>
        <v>г. Лысьва, ул. Мира, д. 14: ГВС</v>
      </c>
      <c r="N1667" s="166" t="e">
        <f>VLOOKUP(M1667,#REF!,2,0)</f>
        <v>#REF!</v>
      </c>
      <c r="O1667" t="e">
        <f t="shared" si="128"/>
        <v>#REF!</v>
      </c>
    </row>
    <row r="1668" spans="1:15" x14ac:dyDescent="0.25">
      <c r="A1668" s="2">
        <f t="shared" si="129"/>
        <v>1667</v>
      </c>
      <c r="B1668" s="81" t="s">
        <v>1090</v>
      </c>
      <c r="C1668" t="s">
        <v>588</v>
      </c>
      <c r="D1668" s="1" t="s">
        <v>159</v>
      </c>
      <c r="E1668" s="166">
        <v>46387</v>
      </c>
      <c r="F1668" s="166"/>
      <c r="G1668" t="s">
        <v>1076</v>
      </c>
      <c r="H1668" t="s">
        <v>1076</v>
      </c>
      <c r="I1668" t="str">
        <f t="shared" si="130"/>
        <v>2026: Лысьвенский городской округ Пермского края: г. Лысьва, ул. Мира, д. 14</v>
      </c>
      <c r="J1668" t="str">
        <f t="shared" si="131"/>
        <v>г. Лысьва, ул. Мира, д. 14: 2026: ВОД</v>
      </c>
      <c r="K1668" s="167" t="s">
        <v>1052</v>
      </c>
      <c r="L1668" s="166" t="s">
        <v>2561</v>
      </c>
      <c r="M1668" t="str">
        <f t="shared" si="132"/>
        <v>г. Лысьва, ул. Мира, д. 14: ВОД</v>
      </c>
      <c r="N1668" s="166" t="e">
        <f>VLOOKUP(M1668,#REF!,2,0)</f>
        <v>#REF!</v>
      </c>
      <c r="O1668" t="e">
        <f t="shared" si="128"/>
        <v>#REF!</v>
      </c>
    </row>
    <row r="1669" spans="1:15" x14ac:dyDescent="0.25">
      <c r="A1669" s="2">
        <f t="shared" si="129"/>
        <v>1668</v>
      </c>
      <c r="B1669" s="81" t="s">
        <v>1090</v>
      </c>
      <c r="C1669" t="s">
        <v>588</v>
      </c>
      <c r="D1669" s="1" t="s">
        <v>296</v>
      </c>
      <c r="E1669" s="166">
        <v>46387</v>
      </c>
      <c r="F1669" s="166"/>
      <c r="G1669" t="s">
        <v>1076</v>
      </c>
      <c r="H1669" t="s">
        <v>1076</v>
      </c>
      <c r="I1669" t="str">
        <f t="shared" si="130"/>
        <v>2026: Лысьвенский городской округ Пермского края: г. Лысьва, ул. Мира, д. 14</v>
      </c>
      <c r="J1669" t="str">
        <f t="shared" si="131"/>
        <v>г. Лысьва, ул. Мира, д. 14: 2026: РФ</v>
      </c>
      <c r="K1669" s="167" t="s">
        <v>1052</v>
      </c>
      <c r="L1669" s="166" t="s">
        <v>2561</v>
      </c>
      <c r="M1669" t="str">
        <f t="shared" si="132"/>
        <v>г. Лысьва, ул. Мира, д. 14: РФ</v>
      </c>
      <c r="N1669" s="166" t="e">
        <f>VLOOKUP(M1669,#REF!,2,0)</f>
        <v>#REF!</v>
      </c>
      <c r="O1669" t="e">
        <f t="shared" si="128"/>
        <v>#REF!</v>
      </c>
    </row>
    <row r="1670" spans="1:15" x14ac:dyDescent="0.25">
      <c r="A1670" s="2">
        <f t="shared" si="129"/>
        <v>1669</v>
      </c>
      <c r="B1670" s="81" t="s">
        <v>1090</v>
      </c>
      <c r="C1670" t="s">
        <v>589</v>
      </c>
      <c r="D1670" s="1" t="s">
        <v>63</v>
      </c>
      <c r="E1670" s="166">
        <v>46387</v>
      </c>
      <c r="F1670" s="166"/>
      <c r="G1670" t="s">
        <v>1076</v>
      </c>
      <c r="H1670" t="s">
        <v>1076</v>
      </c>
      <c r="I1670" t="str">
        <f t="shared" si="130"/>
        <v>2026: Лысьвенский городской округ Пермского края: г. Лысьва, ул. Мира, д. 38</v>
      </c>
      <c r="J1670" t="str">
        <f t="shared" si="131"/>
        <v>г. Лысьва, ул. Мира, д. 38: 2026: ЭЛ</v>
      </c>
      <c r="K1670" s="167" t="s">
        <v>1051</v>
      </c>
      <c r="L1670" s="166" t="s">
        <v>2561</v>
      </c>
      <c r="M1670" t="str">
        <f t="shared" si="132"/>
        <v>г. Лысьва, ул. Мира, д. 38: ЭЛ</v>
      </c>
      <c r="N1670" s="166" t="e">
        <f>VLOOKUP(M1670,#REF!,2,0)</f>
        <v>#REF!</v>
      </c>
      <c r="O1670" t="e">
        <f t="shared" si="128"/>
        <v>#REF!</v>
      </c>
    </row>
    <row r="1671" spans="1:15" x14ac:dyDescent="0.25">
      <c r="A1671" s="2">
        <f t="shared" si="129"/>
        <v>1670</v>
      </c>
      <c r="B1671" s="81" t="s">
        <v>1090</v>
      </c>
      <c r="C1671" t="s">
        <v>589</v>
      </c>
      <c r="D1671" s="1" t="s">
        <v>117</v>
      </c>
      <c r="E1671" s="166">
        <v>46387</v>
      </c>
      <c r="F1671" s="166"/>
      <c r="G1671" t="s">
        <v>1076</v>
      </c>
      <c r="H1671" t="s">
        <v>1076</v>
      </c>
      <c r="I1671" t="str">
        <f t="shared" si="130"/>
        <v>2026: Лысьвенский городской округ Пермского края: г. Лысьва, ул. Мира, д. 38</v>
      </c>
      <c r="J1671" t="str">
        <f t="shared" si="131"/>
        <v>г. Лысьва, ул. Мира, д. 38: 2026: ТЕП</v>
      </c>
      <c r="K1671" s="167" t="s">
        <v>1051</v>
      </c>
      <c r="L1671" s="166" t="s">
        <v>2561</v>
      </c>
      <c r="M1671" t="str">
        <f t="shared" si="132"/>
        <v>г. Лысьва, ул. Мира, д. 38: ТЕП</v>
      </c>
      <c r="N1671" s="166" t="e">
        <f>VLOOKUP(M1671,#REF!,2,0)</f>
        <v>#REF!</v>
      </c>
      <c r="O1671" t="e">
        <f t="shared" si="128"/>
        <v>#REF!</v>
      </c>
    </row>
    <row r="1672" spans="1:15" x14ac:dyDescent="0.25">
      <c r="A1672" s="2">
        <f t="shared" si="129"/>
        <v>1671</v>
      </c>
      <c r="B1672" s="81" t="s">
        <v>1090</v>
      </c>
      <c r="C1672" t="s">
        <v>589</v>
      </c>
      <c r="D1672" s="1" t="s">
        <v>144</v>
      </c>
      <c r="E1672" s="166">
        <v>46387</v>
      </c>
      <c r="F1672" s="166"/>
      <c r="G1672" t="s">
        <v>1076</v>
      </c>
      <c r="H1672" t="s">
        <v>1076</v>
      </c>
      <c r="I1672" t="str">
        <f t="shared" si="130"/>
        <v>2026: Лысьвенский городской округ Пермского края: г. Лысьва, ул. Мира, д. 38</v>
      </c>
      <c r="J1672" t="str">
        <f t="shared" si="131"/>
        <v>г. Лысьва, ул. Мира, д. 38: 2026: ХВС</v>
      </c>
      <c r="K1672" s="167" t="s">
        <v>1051</v>
      </c>
      <c r="L1672" s="166" t="s">
        <v>2561</v>
      </c>
      <c r="M1672" t="str">
        <f t="shared" si="132"/>
        <v>г. Лысьва, ул. Мира, д. 38: ХВС</v>
      </c>
      <c r="N1672" s="166" t="e">
        <f>VLOOKUP(M1672,#REF!,2,0)</f>
        <v>#REF!</v>
      </c>
      <c r="O1672" t="e">
        <f t="shared" si="128"/>
        <v>#REF!</v>
      </c>
    </row>
    <row r="1673" spans="1:15" x14ac:dyDescent="0.25">
      <c r="A1673" s="2">
        <f t="shared" si="129"/>
        <v>1672</v>
      </c>
      <c r="B1673" s="81" t="s">
        <v>1090</v>
      </c>
      <c r="C1673" t="s">
        <v>589</v>
      </c>
      <c r="D1673" s="1" t="s">
        <v>149</v>
      </c>
      <c r="E1673" s="166">
        <v>46387</v>
      </c>
      <c r="F1673" s="166"/>
      <c r="G1673" t="s">
        <v>1076</v>
      </c>
      <c r="H1673" t="s">
        <v>1076</v>
      </c>
      <c r="I1673" t="str">
        <f t="shared" si="130"/>
        <v>2026: Лысьвенский городской округ Пермского края: г. Лысьва, ул. Мира, д. 38</v>
      </c>
      <c r="J1673" t="str">
        <f t="shared" si="131"/>
        <v>г. Лысьва, ул. Мира, д. 38: 2026: ГВС</v>
      </c>
      <c r="K1673" s="167" t="s">
        <v>1051</v>
      </c>
      <c r="L1673" s="166" t="s">
        <v>2561</v>
      </c>
      <c r="M1673" t="str">
        <f t="shared" si="132"/>
        <v>г. Лысьва, ул. Мира, д. 38: ГВС</v>
      </c>
      <c r="N1673" s="166" t="e">
        <f>VLOOKUP(M1673,#REF!,2,0)</f>
        <v>#REF!</v>
      </c>
      <c r="O1673" t="e">
        <f t="shared" si="128"/>
        <v>#REF!</v>
      </c>
    </row>
    <row r="1674" spans="1:15" x14ac:dyDescent="0.25">
      <c r="A1674" s="2">
        <f t="shared" si="129"/>
        <v>1673</v>
      </c>
      <c r="B1674" s="81" t="s">
        <v>1090</v>
      </c>
      <c r="C1674" t="s">
        <v>589</v>
      </c>
      <c r="D1674" s="1" t="s">
        <v>159</v>
      </c>
      <c r="E1674" s="166">
        <v>46387</v>
      </c>
      <c r="F1674" s="166"/>
      <c r="G1674" t="s">
        <v>1076</v>
      </c>
      <c r="H1674" t="s">
        <v>1076</v>
      </c>
      <c r="I1674" t="str">
        <f t="shared" si="130"/>
        <v>2026: Лысьвенский городской округ Пермского края: г. Лысьва, ул. Мира, д. 38</v>
      </c>
      <c r="J1674" t="str">
        <f t="shared" si="131"/>
        <v>г. Лысьва, ул. Мира, д. 38: 2026: ВОД</v>
      </c>
      <c r="K1674" s="167" t="s">
        <v>1051</v>
      </c>
      <c r="L1674" s="166" t="s">
        <v>2561</v>
      </c>
      <c r="M1674" t="str">
        <f t="shared" si="132"/>
        <v>г. Лысьва, ул. Мира, д. 38: ВОД</v>
      </c>
      <c r="N1674" s="166" t="e">
        <f>VLOOKUP(M1674,#REF!,2,0)</f>
        <v>#REF!</v>
      </c>
      <c r="O1674" t="e">
        <f t="shared" si="128"/>
        <v>#REF!</v>
      </c>
    </row>
    <row r="1675" spans="1:15" x14ac:dyDescent="0.25">
      <c r="A1675" s="2">
        <f t="shared" si="129"/>
        <v>1674</v>
      </c>
      <c r="B1675" s="81" t="s">
        <v>1090</v>
      </c>
      <c r="C1675" t="s">
        <v>589</v>
      </c>
      <c r="D1675" s="1" t="s">
        <v>248</v>
      </c>
      <c r="E1675" s="166">
        <v>46387</v>
      </c>
      <c r="F1675" s="166"/>
      <c r="G1675" t="s">
        <v>1076</v>
      </c>
      <c r="H1675" t="s">
        <v>1076</v>
      </c>
      <c r="I1675" t="str">
        <f t="shared" si="130"/>
        <v>2026: Лысьвенский городской округ Пермского края: г. Лысьва, ул. Мира, д. 38</v>
      </c>
      <c r="J1675" t="str">
        <f t="shared" si="131"/>
        <v>г. Лысьва, ул. Мира, д. 38: 2026: РК</v>
      </c>
      <c r="K1675" s="167" t="s">
        <v>1051</v>
      </c>
      <c r="L1675" s="166" t="s">
        <v>2561</v>
      </c>
      <c r="M1675" t="str">
        <f t="shared" si="132"/>
        <v>г. Лысьва, ул. Мира, д. 38: РК</v>
      </c>
      <c r="N1675" s="166" t="e">
        <f>VLOOKUP(M1675,#REF!,2,0)</f>
        <v>#REF!</v>
      </c>
      <c r="O1675" t="e">
        <f t="shared" si="128"/>
        <v>#REF!</v>
      </c>
    </row>
    <row r="1676" spans="1:15" x14ac:dyDescent="0.25">
      <c r="A1676" s="2">
        <f t="shared" si="129"/>
        <v>1675</v>
      </c>
      <c r="B1676" s="81" t="s">
        <v>1090</v>
      </c>
      <c r="C1676" t="s">
        <v>589</v>
      </c>
      <c r="D1676" s="1" t="s">
        <v>280</v>
      </c>
      <c r="E1676" s="166">
        <v>46387</v>
      </c>
      <c r="F1676" s="166"/>
      <c r="G1676" t="s">
        <v>1076</v>
      </c>
      <c r="H1676" t="s">
        <v>1076</v>
      </c>
      <c r="I1676" t="str">
        <f t="shared" si="130"/>
        <v>2026: Лысьвенский городской округ Пермского края: г. Лысьва, ул. Мира, д. 38</v>
      </c>
      <c r="J1676" t="str">
        <f t="shared" si="131"/>
        <v>г. Лысьва, ул. Мира, д. 38: 2026: Рфа</v>
      </c>
      <c r="K1676" s="167" t="s">
        <v>1051</v>
      </c>
      <c r="L1676" s="166" t="s">
        <v>2561</v>
      </c>
      <c r="M1676" t="str">
        <f t="shared" si="132"/>
        <v>г. Лысьва, ул. Мира, д. 38: Рфа</v>
      </c>
      <c r="N1676" s="166" t="e">
        <f>VLOOKUP(M1676,#REF!,2,0)</f>
        <v>#REF!</v>
      </c>
      <c r="O1676" t="e">
        <f t="shared" si="128"/>
        <v>#REF!</v>
      </c>
    </row>
    <row r="1677" spans="1:15" x14ac:dyDescent="0.25">
      <c r="A1677" s="2">
        <f t="shared" si="129"/>
        <v>1676</v>
      </c>
      <c r="B1677" s="81" t="s">
        <v>1090</v>
      </c>
      <c r="C1677" t="s">
        <v>589</v>
      </c>
      <c r="D1677" s="1" t="s">
        <v>296</v>
      </c>
      <c r="E1677" s="166">
        <v>46387</v>
      </c>
      <c r="F1677" s="166"/>
      <c r="G1677" t="s">
        <v>1076</v>
      </c>
      <c r="H1677" t="s">
        <v>1076</v>
      </c>
      <c r="I1677" t="str">
        <f t="shared" si="130"/>
        <v>2026: Лысьвенский городской округ Пермского края: г. Лысьва, ул. Мира, д. 38</v>
      </c>
      <c r="J1677" t="str">
        <f t="shared" si="131"/>
        <v>г. Лысьва, ул. Мира, д. 38: 2026: РФ</v>
      </c>
      <c r="K1677" s="167" t="s">
        <v>1051</v>
      </c>
      <c r="L1677" s="166" t="s">
        <v>2561</v>
      </c>
      <c r="M1677" t="str">
        <f t="shared" si="132"/>
        <v>г. Лысьва, ул. Мира, д. 38: РФ</v>
      </c>
      <c r="N1677" s="166" t="e">
        <f>VLOOKUP(M1677,#REF!,2,0)</f>
        <v>#REF!</v>
      </c>
      <c r="O1677" t="e">
        <f t="shared" si="128"/>
        <v>#REF!</v>
      </c>
    </row>
    <row r="1678" spans="1:15" x14ac:dyDescent="0.25">
      <c r="A1678" s="2">
        <f t="shared" si="129"/>
        <v>1677</v>
      </c>
      <c r="B1678" s="81" t="s">
        <v>1090</v>
      </c>
      <c r="C1678" t="s">
        <v>590</v>
      </c>
      <c r="D1678" s="1" t="s">
        <v>63</v>
      </c>
      <c r="E1678" s="166">
        <v>46387</v>
      </c>
      <c r="F1678" s="166"/>
      <c r="G1678" t="s">
        <v>1076</v>
      </c>
      <c r="H1678" t="s">
        <v>1076</v>
      </c>
      <c r="I1678" t="str">
        <f t="shared" si="130"/>
        <v>2026: Лысьвенский городской округ Пермского края: г. Лысьва, ул. Мира, д. 42</v>
      </c>
      <c r="J1678" t="str">
        <f t="shared" si="131"/>
        <v>г. Лысьва, ул. Мира, д. 42: 2026: ЭЛ</v>
      </c>
      <c r="K1678" s="167" t="s">
        <v>1052</v>
      </c>
      <c r="L1678" s="166" t="s">
        <v>2561</v>
      </c>
      <c r="M1678" t="str">
        <f t="shared" si="132"/>
        <v>г. Лысьва, ул. Мира, д. 42: ЭЛ</v>
      </c>
      <c r="N1678" s="166" t="e">
        <f>VLOOKUP(M1678,#REF!,2,0)</f>
        <v>#REF!</v>
      </c>
      <c r="O1678" t="e">
        <f t="shared" si="128"/>
        <v>#REF!</v>
      </c>
    </row>
    <row r="1679" spans="1:15" x14ac:dyDescent="0.25">
      <c r="A1679" s="2">
        <f t="shared" si="129"/>
        <v>1678</v>
      </c>
      <c r="B1679" s="81" t="s">
        <v>1090</v>
      </c>
      <c r="C1679" t="s">
        <v>590</v>
      </c>
      <c r="D1679" s="1" t="s">
        <v>117</v>
      </c>
      <c r="E1679" s="166">
        <v>46387</v>
      </c>
      <c r="F1679" s="166"/>
      <c r="G1679" t="s">
        <v>1076</v>
      </c>
      <c r="H1679" t="s">
        <v>1076</v>
      </c>
      <c r="I1679" t="str">
        <f t="shared" si="130"/>
        <v>2026: Лысьвенский городской округ Пермского края: г. Лысьва, ул. Мира, д. 42</v>
      </c>
      <c r="J1679" t="str">
        <f t="shared" si="131"/>
        <v>г. Лысьва, ул. Мира, д. 42: 2026: ТЕП</v>
      </c>
      <c r="K1679" s="167" t="s">
        <v>1052</v>
      </c>
      <c r="L1679" s="166" t="s">
        <v>2561</v>
      </c>
      <c r="M1679" t="str">
        <f t="shared" si="132"/>
        <v>г. Лысьва, ул. Мира, д. 42: ТЕП</v>
      </c>
      <c r="N1679" s="166" t="e">
        <f>VLOOKUP(M1679,#REF!,2,0)</f>
        <v>#REF!</v>
      </c>
      <c r="O1679" t="e">
        <f t="shared" si="128"/>
        <v>#REF!</v>
      </c>
    </row>
    <row r="1680" spans="1:15" x14ac:dyDescent="0.25">
      <c r="A1680" s="2">
        <f t="shared" si="129"/>
        <v>1679</v>
      </c>
      <c r="B1680" s="81" t="s">
        <v>1090</v>
      </c>
      <c r="C1680" t="s">
        <v>590</v>
      </c>
      <c r="D1680" s="1" t="s">
        <v>144</v>
      </c>
      <c r="E1680" s="166">
        <v>46387</v>
      </c>
      <c r="F1680" s="166"/>
      <c r="G1680" t="s">
        <v>1076</v>
      </c>
      <c r="H1680" t="s">
        <v>1076</v>
      </c>
      <c r="I1680" t="str">
        <f t="shared" si="130"/>
        <v>2026: Лысьвенский городской округ Пермского края: г. Лысьва, ул. Мира, д. 42</v>
      </c>
      <c r="J1680" t="str">
        <f t="shared" si="131"/>
        <v>г. Лысьва, ул. Мира, д. 42: 2026: ХВС</v>
      </c>
      <c r="K1680" s="167" t="s">
        <v>1052</v>
      </c>
      <c r="L1680" s="166" t="s">
        <v>2561</v>
      </c>
      <c r="M1680" t="str">
        <f t="shared" si="132"/>
        <v>г. Лысьва, ул. Мира, д. 42: ХВС</v>
      </c>
      <c r="N1680" s="166" t="e">
        <f>VLOOKUP(M1680,#REF!,2,0)</f>
        <v>#REF!</v>
      </c>
      <c r="O1680" t="e">
        <f t="shared" si="128"/>
        <v>#REF!</v>
      </c>
    </row>
    <row r="1681" spans="1:15" x14ac:dyDescent="0.25">
      <c r="A1681" s="2">
        <f t="shared" si="129"/>
        <v>1680</v>
      </c>
      <c r="B1681" s="81" t="s">
        <v>1090</v>
      </c>
      <c r="C1681" t="s">
        <v>590</v>
      </c>
      <c r="D1681" s="1" t="s">
        <v>149</v>
      </c>
      <c r="E1681" s="166">
        <v>46387</v>
      </c>
      <c r="F1681" s="166"/>
      <c r="G1681" t="s">
        <v>1076</v>
      </c>
      <c r="H1681" t="s">
        <v>1076</v>
      </c>
      <c r="I1681" t="str">
        <f t="shared" si="130"/>
        <v>2026: Лысьвенский городской округ Пермского края: г. Лысьва, ул. Мира, д. 42</v>
      </c>
      <c r="J1681" t="str">
        <f t="shared" si="131"/>
        <v>г. Лысьва, ул. Мира, д. 42: 2026: ГВС</v>
      </c>
      <c r="K1681" s="167" t="s">
        <v>1052</v>
      </c>
      <c r="L1681" s="166" t="s">
        <v>2561</v>
      </c>
      <c r="M1681" t="str">
        <f t="shared" si="132"/>
        <v>г. Лысьва, ул. Мира, д. 42: ГВС</v>
      </c>
      <c r="N1681" s="166" t="e">
        <f>VLOOKUP(M1681,#REF!,2,0)</f>
        <v>#REF!</v>
      </c>
      <c r="O1681" t="e">
        <f t="shared" si="128"/>
        <v>#REF!</v>
      </c>
    </row>
    <row r="1682" spans="1:15" x14ac:dyDescent="0.25">
      <c r="A1682" s="2">
        <f t="shared" si="129"/>
        <v>1681</v>
      </c>
      <c r="B1682" s="81" t="s">
        <v>1090</v>
      </c>
      <c r="C1682" t="s">
        <v>590</v>
      </c>
      <c r="D1682" s="1" t="s">
        <v>159</v>
      </c>
      <c r="E1682" s="166">
        <v>46387</v>
      </c>
      <c r="F1682" s="166"/>
      <c r="G1682" t="s">
        <v>1076</v>
      </c>
      <c r="H1682" t="s">
        <v>1076</v>
      </c>
      <c r="I1682" t="str">
        <f t="shared" si="130"/>
        <v>2026: Лысьвенский городской округ Пермского края: г. Лысьва, ул. Мира, д. 42</v>
      </c>
      <c r="J1682" t="str">
        <f t="shared" si="131"/>
        <v>г. Лысьва, ул. Мира, д. 42: 2026: ВОД</v>
      </c>
      <c r="K1682" s="167" t="s">
        <v>1052</v>
      </c>
      <c r="L1682" s="166" t="s">
        <v>2561</v>
      </c>
      <c r="M1682" t="str">
        <f t="shared" si="132"/>
        <v>г. Лысьва, ул. Мира, д. 42: ВОД</v>
      </c>
      <c r="N1682" s="166" t="e">
        <f>VLOOKUP(M1682,#REF!,2,0)</f>
        <v>#REF!</v>
      </c>
      <c r="O1682" t="e">
        <f t="shared" si="128"/>
        <v>#REF!</v>
      </c>
    </row>
    <row r="1683" spans="1:15" x14ac:dyDescent="0.25">
      <c r="A1683" s="2">
        <f t="shared" si="129"/>
        <v>1682</v>
      </c>
      <c r="B1683" s="81" t="s">
        <v>1090</v>
      </c>
      <c r="C1683" t="s">
        <v>591</v>
      </c>
      <c r="D1683" s="1" t="s">
        <v>63</v>
      </c>
      <c r="E1683" s="166">
        <v>46387</v>
      </c>
      <c r="F1683" s="166"/>
      <c r="G1683" t="s">
        <v>1076</v>
      </c>
      <c r="H1683" t="s">
        <v>1076</v>
      </c>
      <c r="I1683" t="str">
        <f t="shared" si="130"/>
        <v>2026: Лысьвенский городской округ Пермского края: г. Лысьва, ул. Мира, д. 9</v>
      </c>
      <c r="J1683" t="str">
        <f t="shared" si="131"/>
        <v>г. Лысьва, ул. Мира, д. 9: 2026: ЭЛ</v>
      </c>
      <c r="K1683" s="167" t="s">
        <v>1051</v>
      </c>
      <c r="L1683" s="166" t="s">
        <v>2561</v>
      </c>
      <c r="M1683" t="str">
        <f t="shared" si="132"/>
        <v>г. Лысьва, ул. Мира, д. 9: ЭЛ</v>
      </c>
      <c r="N1683" s="166" t="e">
        <f>VLOOKUP(M1683,#REF!,2,0)</f>
        <v>#REF!</v>
      </c>
      <c r="O1683" t="e">
        <f t="shared" si="128"/>
        <v>#REF!</v>
      </c>
    </row>
    <row r="1684" spans="1:15" x14ac:dyDescent="0.25">
      <c r="A1684" s="2">
        <f t="shared" si="129"/>
        <v>1683</v>
      </c>
      <c r="B1684" s="81" t="s">
        <v>1090</v>
      </c>
      <c r="C1684" t="s">
        <v>592</v>
      </c>
      <c r="D1684" s="1" t="s">
        <v>63</v>
      </c>
      <c r="E1684" s="166">
        <v>46387</v>
      </c>
      <c r="F1684" s="166"/>
      <c r="G1684" t="s">
        <v>1076</v>
      </c>
      <c r="H1684" t="s">
        <v>1076</v>
      </c>
      <c r="I1684" t="str">
        <f t="shared" si="130"/>
        <v>2026: Лысьвенский городской округ Пермского края: г. Лысьва, ул. Орджоникидзе, д. 37</v>
      </c>
      <c r="J1684" t="str">
        <f t="shared" si="131"/>
        <v>г. Лысьва, ул. Орджоникидзе, д. 37: 2026: ЭЛ</v>
      </c>
      <c r="K1684" s="167" t="s">
        <v>1051</v>
      </c>
      <c r="L1684" s="166" t="s">
        <v>2561</v>
      </c>
      <c r="M1684" t="str">
        <f t="shared" si="132"/>
        <v>г. Лысьва, ул. Орджоникидзе, д. 37: ЭЛ</v>
      </c>
      <c r="N1684" s="166" t="e">
        <f>VLOOKUP(M1684,#REF!,2,0)</f>
        <v>#REF!</v>
      </c>
      <c r="O1684" t="e">
        <f t="shared" si="128"/>
        <v>#REF!</v>
      </c>
    </row>
    <row r="1685" spans="1:15" x14ac:dyDescent="0.25">
      <c r="A1685" s="2">
        <f t="shared" si="129"/>
        <v>1684</v>
      </c>
      <c r="B1685" s="81" t="s">
        <v>1090</v>
      </c>
      <c r="C1685" t="s">
        <v>592</v>
      </c>
      <c r="D1685" s="1" t="s">
        <v>117</v>
      </c>
      <c r="E1685" s="166">
        <v>46387</v>
      </c>
      <c r="F1685" s="166"/>
      <c r="G1685" t="s">
        <v>1076</v>
      </c>
      <c r="H1685" t="s">
        <v>1076</v>
      </c>
      <c r="I1685" t="str">
        <f t="shared" si="130"/>
        <v>2026: Лысьвенский городской округ Пермского края: г. Лысьва, ул. Орджоникидзе, д. 37</v>
      </c>
      <c r="J1685" t="str">
        <f t="shared" si="131"/>
        <v>г. Лысьва, ул. Орджоникидзе, д. 37: 2026: ТЕП</v>
      </c>
      <c r="K1685" s="167" t="s">
        <v>1051</v>
      </c>
      <c r="L1685" s="166" t="s">
        <v>2561</v>
      </c>
      <c r="M1685" t="str">
        <f t="shared" si="132"/>
        <v>г. Лысьва, ул. Орджоникидзе, д. 37: ТЕП</v>
      </c>
      <c r="N1685" s="166" t="e">
        <f>VLOOKUP(M1685,#REF!,2,0)</f>
        <v>#REF!</v>
      </c>
      <c r="O1685" t="e">
        <f t="shared" si="128"/>
        <v>#REF!</v>
      </c>
    </row>
    <row r="1686" spans="1:15" x14ac:dyDescent="0.25">
      <c r="A1686" s="2">
        <f t="shared" si="129"/>
        <v>1685</v>
      </c>
      <c r="B1686" s="81" t="s">
        <v>1090</v>
      </c>
      <c r="C1686" t="s">
        <v>592</v>
      </c>
      <c r="D1686" s="1" t="s">
        <v>144</v>
      </c>
      <c r="E1686" s="166">
        <v>46387</v>
      </c>
      <c r="F1686" s="166"/>
      <c r="G1686" t="s">
        <v>1076</v>
      </c>
      <c r="H1686" t="s">
        <v>1076</v>
      </c>
      <c r="I1686" t="str">
        <f t="shared" si="130"/>
        <v>2026: Лысьвенский городской округ Пермского края: г. Лысьва, ул. Орджоникидзе, д. 37</v>
      </c>
      <c r="J1686" t="str">
        <f t="shared" si="131"/>
        <v>г. Лысьва, ул. Орджоникидзе, д. 37: 2026: ХВС</v>
      </c>
      <c r="K1686" s="167" t="s">
        <v>1051</v>
      </c>
      <c r="L1686" s="166" t="s">
        <v>2561</v>
      </c>
      <c r="M1686" t="str">
        <f t="shared" si="132"/>
        <v>г. Лысьва, ул. Орджоникидзе, д. 37: ХВС</v>
      </c>
      <c r="N1686" s="166" t="e">
        <f>VLOOKUP(M1686,#REF!,2,0)</f>
        <v>#REF!</v>
      </c>
      <c r="O1686" t="e">
        <f t="shared" si="128"/>
        <v>#REF!</v>
      </c>
    </row>
    <row r="1687" spans="1:15" x14ac:dyDescent="0.25">
      <c r="A1687" s="2">
        <f t="shared" si="129"/>
        <v>1686</v>
      </c>
      <c r="B1687" s="81" t="s">
        <v>1090</v>
      </c>
      <c r="C1687" t="s">
        <v>592</v>
      </c>
      <c r="D1687" s="1" t="s">
        <v>149</v>
      </c>
      <c r="E1687" s="166">
        <v>46387</v>
      </c>
      <c r="F1687" s="166"/>
      <c r="G1687" t="s">
        <v>1076</v>
      </c>
      <c r="H1687" t="s">
        <v>1076</v>
      </c>
      <c r="I1687" t="str">
        <f t="shared" si="130"/>
        <v>2026: Лысьвенский городской округ Пермского края: г. Лысьва, ул. Орджоникидзе, д. 37</v>
      </c>
      <c r="J1687" t="str">
        <f t="shared" si="131"/>
        <v>г. Лысьва, ул. Орджоникидзе, д. 37: 2026: ГВС</v>
      </c>
      <c r="K1687" s="167" t="s">
        <v>1051</v>
      </c>
      <c r="L1687" s="166" t="s">
        <v>2561</v>
      </c>
      <c r="M1687" t="str">
        <f t="shared" si="132"/>
        <v>г. Лысьва, ул. Орджоникидзе, д. 37: ГВС</v>
      </c>
      <c r="N1687" s="166" t="e">
        <f>VLOOKUP(M1687,#REF!,2,0)</f>
        <v>#REF!</v>
      </c>
      <c r="O1687" t="e">
        <f t="shared" si="128"/>
        <v>#REF!</v>
      </c>
    </row>
    <row r="1688" spans="1:15" x14ac:dyDescent="0.25">
      <c r="A1688" s="2">
        <f t="shared" si="129"/>
        <v>1687</v>
      </c>
      <c r="B1688" s="81" t="s">
        <v>1090</v>
      </c>
      <c r="C1688" t="s">
        <v>592</v>
      </c>
      <c r="D1688" s="1" t="s">
        <v>159</v>
      </c>
      <c r="E1688" s="166">
        <v>46387</v>
      </c>
      <c r="F1688" s="166"/>
      <c r="G1688" t="s">
        <v>1076</v>
      </c>
      <c r="H1688" t="s">
        <v>1076</v>
      </c>
      <c r="I1688" t="str">
        <f t="shared" si="130"/>
        <v>2026: Лысьвенский городской округ Пермского края: г. Лысьва, ул. Орджоникидзе, д. 37</v>
      </c>
      <c r="J1688" t="str">
        <f t="shared" si="131"/>
        <v>г. Лысьва, ул. Орджоникидзе, д. 37: 2026: ВОД</v>
      </c>
      <c r="K1688" s="167" t="s">
        <v>1051</v>
      </c>
      <c r="L1688" s="166" t="s">
        <v>2561</v>
      </c>
      <c r="M1688" t="str">
        <f t="shared" si="132"/>
        <v>г. Лысьва, ул. Орджоникидзе, д. 37: ВОД</v>
      </c>
      <c r="N1688" s="166" t="e">
        <f>VLOOKUP(M1688,#REF!,2,0)</f>
        <v>#REF!</v>
      </c>
      <c r="O1688" t="e">
        <f t="shared" si="128"/>
        <v>#REF!</v>
      </c>
    </row>
    <row r="1689" spans="1:15" x14ac:dyDescent="0.25">
      <c r="A1689" s="2">
        <f t="shared" si="129"/>
        <v>1688</v>
      </c>
      <c r="B1689" s="81" t="s">
        <v>1090</v>
      </c>
      <c r="C1689" t="s">
        <v>592</v>
      </c>
      <c r="D1689" s="1" t="s">
        <v>248</v>
      </c>
      <c r="E1689" s="166">
        <v>46387</v>
      </c>
      <c r="F1689" s="166"/>
      <c r="G1689" t="s">
        <v>1076</v>
      </c>
      <c r="H1689" t="s">
        <v>1076</v>
      </c>
      <c r="I1689" t="str">
        <f t="shared" si="130"/>
        <v>2026: Лысьвенский городской округ Пермского края: г. Лысьва, ул. Орджоникидзе, д. 37</v>
      </c>
      <c r="J1689" t="str">
        <f t="shared" si="131"/>
        <v>г. Лысьва, ул. Орджоникидзе, д. 37: 2026: РК</v>
      </c>
      <c r="K1689" s="167" t="s">
        <v>1051</v>
      </c>
      <c r="L1689" s="166" t="s">
        <v>2561</v>
      </c>
      <c r="M1689" t="str">
        <f t="shared" si="132"/>
        <v>г. Лысьва, ул. Орджоникидзе, д. 37: РК</v>
      </c>
      <c r="N1689" s="166" t="e">
        <f>VLOOKUP(M1689,#REF!,2,0)</f>
        <v>#REF!</v>
      </c>
      <c r="O1689" t="e">
        <f t="shared" si="128"/>
        <v>#REF!</v>
      </c>
    </row>
    <row r="1690" spans="1:15" x14ac:dyDescent="0.25">
      <c r="A1690" s="2">
        <f t="shared" si="129"/>
        <v>1689</v>
      </c>
      <c r="B1690" s="81" t="s">
        <v>1090</v>
      </c>
      <c r="C1690" t="s">
        <v>592</v>
      </c>
      <c r="D1690" s="1" t="s">
        <v>280</v>
      </c>
      <c r="E1690" s="166">
        <v>46387</v>
      </c>
      <c r="F1690" s="166"/>
      <c r="G1690" t="s">
        <v>1076</v>
      </c>
      <c r="H1690" t="s">
        <v>1076</v>
      </c>
      <c r="I1690" t="str">
        <f t="shared" si="130"/>
        <v>2026: Лысьвенский городской округ Пермского края: г. Лысьва, ул. Орджоникидзе, д. 37</v>
      </c>
      <c r="J1690" t="str">
        <f t="shared" si="131"/>
        <v>г. Лысьва, ул. Орджоникидзе, д. 37: 2026: Рфа</v>
      </c>
      <c r="K1690" s="167" t="s">
        <v>1051</v>
      </c>
      <c r="L1690" s="166" t="s">
        <v>2561</v>
      </c>
      <c r="M1690" t="str">
        <f t="shared" si="132"/>
        <v>г. Лысьва, ул. Орджоникидзе, д. 37: Рфа</v>
      </c>
      <c r="N1690" s="166" t="e">
        <f>VLOOKUP(M1690,#REF!,2,0)</f>
        <v>#REF!</v>
      </c>
      <c r="O1690" t="e">
        <f t="shared" si="128"/>
        <v>#REF!</v>
      </c>
    </row>
    <row r="1691" spans="1:15" x14ac:dyDescent="0.25">
      <c r="A1691" s="2">
        <f t="shared" si="129"/>
        <v>1690</v>
      </c>
      <c r="B1691" s="81" t="s">
        <v>1090</v>
      </c>
      <c r="C1691" t="s">
        <v>592</v>
      </c>
      <c r="D1691" s="1" t="s">
        <v>296</v>
      </c>
      <c r="E1691" s="166">
        <v>46387</v>
      </c>
      <c r="F1691" s="166"/>
      <c r="G1691" t="s">
        <v>1076</v>
      </c>
      <c r="H1691" t="s">
        <v>1076</v>
      </c>
      <c r="I1691" t="str">
        <f t="shared" si="130"/>
        <v>2026: Лысьвенский городской округ Пермского края: г. Лысьва, ул. Орджоникидзе, д. 37</v>
      </c>
      <c r="J1691" t="str">
        <f t="shared" si="131"/>
        <v>г. Лысьва, ул. Орджоникидзе, д. 37: 2026: РФ</v>
      </c>
      <c r="K1691" s="167" t="s">
        <v>1051</v>
      </c>
      <c r="L1691" s="166" t="s">
        <v>2561</v>
      </c>
      <c r="M1691" t="str">
        <f t="shared" si="132"/>
        <v>г. Лысьва, ул. Орджоникидзе, д. 37: РФ</v>
      </c>
      <c r="N1691" s="166" t="e">
        <f>VLOOKUP(M1691,#REF!,2,0)</f>
        <v>#REF!</v>
      </c>
      <c r="O1691" t="e">
        <f t="shared" si="128"/>
        <v>#REF!</v>
      </c>
    </row>
    <row r="1692" spans="1:15" x14ac:dyDescent="0.25">
      <c r="A1692" s="2">
        <f t="shared" si="129"/>
        <v>1691</v>
      </c>
      <c r="B1692" s="81" t="s">
        <v>1090</v>
      </c>
      <c r="C1692" t="s">
        <v>593</v>
      </c>
      <c r="D1692" s="1" t="s">
        <v>63</v>
      </c>
      <c r="E1692" s="166">
        <v>46387</v>
      </c>
      <c r="F1692" s="166"/>
      <c r="G1692" t="s">
        <v>1076</v>
      </c>
      <c r="H1692" t="s">
        <v>1076</v>
      </c>
      <c r="I1692" t="str">
        <f t="shared" si="130"/>
        <v>2026: Лысьвенский городской округ Пермского края: г. Лысьва, ул. Суворова, д. 36</v>
      </c>
      <c r="J1692" t="str">
        <f t="shared" si="131"/>
        <v>г. Лысьва, ул. Суворова, д. 36: 2026: ЭЛ</v>
      </c>
      <c r="K1692" s="167" t="s">
        <v>1051</v>
      </c>
      <c r="L1692" s="166" t="s">
        <v>2561</v>
      </c>
      <c r="M1692" t="str">
        <f t="shared" si="132"/>
        <v>г. Лысьва, ул. Суворова, д. 36: ЭЛ</v>
      </c>
      <c r="N1692" s="166" t="e">
        <f>VLOOKUP(M1692,#REF!,2,0)</f>
        <v>#REF!</v>
      </c>
      <c r="O1692" t="e">
        <f t="shared" si="128"/>
        <v>#REF!</v>
      </c>
    </row>
    <row r="1693" spans="1:15" x14ac:dyDescent="0.25">
      <c r="A1693" s="2">
        <f t="shared" si="129"/>
        <v>1692</v>
      </c>
      <c r="B1693" s="81" t="s">
        <v>1090</v>
      </c>
      <c r="C1693" t="s">
        <v>593</v>
      </c>
      <c r="D1693" s="1" t="s">
        <v>117</v>
      </c>
      <c r="E1693" s="166">
        <v>46387</v>
      </c>
      <c r="F1693" s="166"/>
      <c r="G1693" t="s">
        <v>1076</v>
      </c>
      <c r="H1693" t="s">
        <v>1076</v>
      </c>
      <c r="I1693" t="str">
        <f t="shared" si="130"/>
        <v>2026: Лысьвенский городской округ Пермского края: г. Лысьва, ул. Суворова, д. 36</v>
      </c>
      <c r="J1693" t="str">
        <f t="shared" si="131"/>
        <v>г. Лысьва, ул. Суворова, д. 36: 2026: ТЕП</v>
      </c>
      <c r="K1693" s="167" t="s">
        <v>1051</v>
      </c>
      <c r="L1693" s="166" t="s">
        <v>2561</v>
      </c>
      <c r="M1693" t="str">
        <f t="shared" si="132"/>
        <v>г. Лысьва, ул. Суворова, д. 36: ТЕП</v>
      </c>
      <c r="N1693" s="166" t="e">
        <f>VLOOKUP(M1693,#REF!,2,0)</f>
        <v>#REF!</v>
      </c>
      <c r="O1693" t="e">
        <f t="shared" si="128"/>
        <v>#REF!</v>
      </c>
    </row>
    <row r="1694" spans="1:15" x14ac:dyDescent="0.25">
      <c r="A1694" s="2">
        <f t="shared" si="129"/>
        <v>1693</v>
      </c>
      <c r="B1694" s="81" t="s">
        <v>1090</v>
      </c>
      <c r="C1694" t="s">
        <v>593</v>
      </c>
      <c r="D1694" s="1" t="s">
        <v>144</v>
      </c>
      <c r="E1694" s="166">
        <v>46387</v>
      </c>
      <c r="F1694" s="166"/>
      <c r="G1694" t="s">
        <v>1076</v>
      </c>
      <c r="H1694" t="s">
        <v>1076</v>
      </c>
      <c r="I1694" t="str">
        <f t="shared" si="130"/>
        <v>2026: Лысьвенский городской округ Пермского края: г. Лысьва, ул. Суворова, д. 36</v>
      </c>
      <c r="J1694" t="str">
        <f t="shared" si="131"/>
        <v>г. Лысьва, ул. Суворова, д. 36: 2026: ХВС</v>
      </c>
      <c r="K1694" s="167" t="s">
        <v>1051</v>
      </c>
      <c r="L1694" s="166" t="s">
        <v>2561</v>
      </c>
      <c r="M1694" t="str">
        <f t="shared" si="132"/>
        <v>г. Лысьва, ул. Суворова, д. 36: ХВС</v>
      </c>
      <c r="N1694" s="166" t="e">
        <f>VLOOKUP(M1694,#REF!,2,0)</f>
        <v>#REF!</v>
      </c>
      <c r="O1694" t="e">
        <f t="shared" si="128"/>
        <v>#REF!</v>
      </c>
    </row>
    <row r="1695" spans="1:15" x14ac:dyDescent="0.25">
      <c r="A1695" s="2">
        <f t="shared" si="129"/>
        <v>1694</v>
      </c>
      <c r="B1695" s="81" t="s">
        <v>1090</v>
      </c>
      <c r="C1695" t="s">
        <v>593</v>
      </c>
      <c r="D1695" s="1" t="s">
        <v>149</v>
      </c>
      <c r="E1695" s="166">
        <v>46387</v>
      </c>
      <c r="F1695" s="166"/>
      <c r="G1695" t="s">
        <v>1076</v>
      </c>
      <c r="H1695" t="s">
        <v>1076</v>
      </c>
      <c r="I1695" t="str">
        <f t="shared" si="130"/>
        <v>2026: Лысьвенский городской округ Пермского края: г. Лысьва, ул. Суворова, д. 36</v>
      </c>
      <c r="J1695" t="str">
        <f t="shared" si="131"/>
        <v>г. Лысьва, ул. Суворова, д. 36: 2026: ГВС</v>
      </c>
      <c r="K1695" s="167" t="s">
        <v>1051</v>
      </c>
      <c r="L1695" s="166" t="s">
        <v>2561</v>
      </c>
      <c r="M1695" t="str">
        <f t="shared" si="132"/>
        <v>г. Лысьва, ул. Суворова, д. 36: ГВС</v>
      </c>
      <c r="N1695" s="166" t="e">
        <f>VLOOKUP(M1695,#REF!,2,0)</f>
        <v>#REF!</v>
      </c>
      <c r="O1695" t="e">
        <f t="shared" si="128"/>
        <v>#REF!</v>
      </c>
    </row>
    <row r="1696" spans="1:15" x14ac:dyDescent="0.25">
      <c r="A1696" s="2">
        <f t="shared" si="129"/>
        <v>1695</v>
      </c>
      <c r="B1696" s="81" t="s">
        <v>1090</v>
      </c>
      <c r="C1696" t="s">
        <v>593</v>
      </c>
      <c r="D1696" s="1" t="s">
        <v>159</v>
      </c>
      <c r="E1696" s="166">
        <v>46387</v>
      </c>
      <c r="F1696" s="166"/>
      <c r="G1696" t="s">
        <v>1076</v>
      </c>
      <c r="H1696" t="s">
        <v>1076</v>
      </c>
      <c r="I1696" t="str">
        <f t="shared" si="130"/>
        <v>2026: Лысьвенский городской округ Пермского края: г. Лысьва, ул. Суворова, д. 36</v>
      </c>
      <c r="J1696" t="str">
        <f t="shared" si="131"/>
        <v>г. Лысьва, ул. Суворова, д. 36: 2026: ВОД</v>
      </c>
      <c r="K1696" s="167" t="s">
        <v>1051</v>
      </c>
      <c r="L1696" s="166" t="s">
        <v>2561</v>
      </c>
      <c r="M1696" t="str">
        <f t="shared" si="132"/>
        <v>г. Лысьва, ул. Суворова, д. 36: ВОД</v>
      </c>
      <c r="N1696" s="166" t="e">
        <f>VLOOKUP(M1696,#REF!,2,0)</f>
        <v>#REF!</v>
      </c>
      <c r="O1696" t="e">
        <f t="shared" si="128"/>
        <v>#REF!</v>
      </c>
    </row>
    <row r="1697" spans="1:15" x14ac:dyDescent="0.25">
      <c r="A1697" s="2">
        <f t="shared" si="129"/>
        <v>1696</v>
      </c>
      <c r="B1697" s="81" t="s">
        <v>1090</v>
      </c>
      <c r="C1697" t="s">
        <v>593</v>
      </c>
      <c r="D1697" s="1" t="s">
        <v>248</v>
      </c>
      <c r="E1697" s="166">
        <v>46387</v>
      </c>
      <c r="F1697" s="166"/>
      <c r="G1697" t="s">
        <v>1076</v>
      </c>
      <c r="H1697" t="s">
        <v>1076</v>
      </c>
      <c r="I1697" t="str">
        <f t="shared" si="130"/>
        <v>2026: Лысьвенский городской округ Пермского края: г. Лысьва, ул. Суворова, д. 36</v>
      </c>
      <c r="J1697" t="str">
        <f t="shared" si="131"/>
        <v>г. Лысьва, ул. Суворова, д. 36: 2026: РК</v>
      </c>
      <c r="K1697" s="167" t="s">
        <v>1051</v>
      </c>
      <c r="L1697" s="166" t="s">
        <v>2561</v>
      </c>
      <c r="M1697" t="str">
        <f t="shared" si="132"/>
        <v>г. Лысьва, ул. Суворова, д. 36: РК</v>
      </c>
      <c r="N1697" s="166" t="e">
        <f>VLOOKUP(M1697,#REF!,2,0)</f>
        <v>#REF!</v>
      </c>
      <c r="O1697" t="e">
        <f t="shared" si="128"/>
        <v>#REF!</v>
      </c>
    </row>
    <row r="1698" spans="1:15" x14ac:dyDescent="0.25">
      <c r="A1698" s="2">
        <f t="shared" si="129"/>
        <v>1697</v>
      </c>
      <c r="B1698" s="81" t="s">
        <v>1090</v>
      </c>
      <c r="C1698" t="s">
        <v>593</v>
      </c>
      <c r="D1698" s="1" t="s">
        <v>296</v>
      </c>
      <c r="E1698" s="166">
        <v>46387</v>
      </c>
      <c r="F1698" s="166"/>
      <c r="G1698" t="s">
        <v>1076</v>
      </c>
      <c r="H1698" t="s">
        <v>1076</v>
      </c>
      <c r="I1698" t="str">
        <f t="shared" si="130"/>
        <v>2026: Лысьвенский городской округ Пермского края: г. Лысьва, ул. Суворова, д. 36</v>
      </c>
      <c r="J1698" t="str">
        <f t="shared" si="131"/>
        <v>г. Лысьва, ул. Суворова, д. 36: 2026: РФ</v>
      </c>
      <c r="K1698" s="167" t="s">
        <v>1051</v>
      </c>
      <c r="L1698" s="166" t="s">
        <v>2561</v>
      </c>
      <c r="M1698" t="str">
        <f t="shared" si="132"/>
        <v>г. Лысьва, ул. Суворова, д. 36: РФ</v>
      </c>
      <c r="N1698" s="166" t="e">
        <f>VLOOKUP(M1698,#REF!,2,0)</f>
        <v>#REF!</v>
      </c>
      <c r="O1698" t="e">
        <f t="shared" si="128"/>
        <v>#REF!</v>
      </c>
    </row>
    <row r="1699" spans="1:15" x14ac:dyDescent="0.25">
      <c r="A1699" s="2">
        <f t="shared" si="129"/>
        <v>1698</v>
      </c>
      <c r="B1699" s="81" t="s">
        <v>1090</v>
      </c>
      <c r="C1699" t="s">
        <v>25</v>
      </c>
      <c r="D1699" s="1" t="s">
        <v>117</v>
      </c>
      <c r="E1699" s="166">
        <v>46387</v>
      </c>
      <c r="F1699" s="166"/>
      <c r="G1699" t="s">
        <v>1076</v>
      </c>
      <c r="H1699" t="s">
        <v>1076</v>
      </c>
      <c r="I1699" t="str">
        <f t="shared" si="130"/>
        <v>2026: Лысьвенский городской округ Пермского края: г. Лысьва, ул. Суворова, д. 38</v>
      </c>
      <c r="J1699" t="str">
        <f t="shared" si="131"/>
        <v>г. Лысьва, ул. Суворова, д. 38: 2026: ТЕП</v>
      </c>
      <c r="K1699" s="167" t="s">
        <v>1051</v>
      </c>
      <c r="L1699" s="166" t="s">
        <v>2561</v>
      </c>
      <c r="M1699" t="str">
        <f t="shared" si="132"/>
        <v>г. Лысьва, ул. Суворова, д. 38: ТЕП</v>
      </c>
      <c r="N1699" s="166" t="e">
        <f>VLOOKUP(M1699,#REF!,2,0)</f>
        <v>#REF!</v>
      </c>
      <c r="O1699" t="e">
        <f t="shared" si="128"/>
        <v>#REF!</v>
      </c>
    </row>
    <row r="1700" spans="1:15" x14ac:dyDescent="0.25">
      <c r="A1700" s="2">
        <f t="shared" si="129"/>
        <v>1699</v>
      </c>
      <c r="B1700" s="81" t="s">
        <v>1090</v>
      </c>
      <c r="C1700" t="s">
        <v>25</v>
      </c>
      <c r="D1700" s="1" t="s">
        <v>144</v>
      </c>
      <c r="E1700" s="166">
        <v>46387</v>
      </c>
      <c r="F1700" s="166"/>
      <c r="G1700" t="s">
        <v>1076</v>
      </c>
      <c r="H1700" t="s">
        <v>1076</v>
      </c>
      <c r="I1700" t="str">
        <f t="shared" si="130"/>
        <v>2026: Лысьвенский городской округ Пермского края: г. Лысьва, ул. Суворова, д. 38</v>
      </c>
      <c r="J1700" t="str">
        <f t="shared" si="131"/>
        <v>г. Лысьва, ул. Суворова, д. 38: 2026: ХВС</v>
      </c>
      <c r="K1700" s="167" t="s">
        <v>1051</v>
      </c>
      <c r="L1700" s="166" t="s">
        <v>2561</v>
      </c>
      <c r="M1700" t="str">
        <f t="shared" si="132"/>
        <v>г. Лысьва, ул. Суворова, д. 38: ХВС</v>
      </c>
      <c r="N1700" s="166" t="e">
        <f>VLOOKUP(M1700,#REF!,2,0)</f>
        <v>#REF!</v>
      </c>
      <c r="O1700" t="e">
        <f t="shared" si="128"/>
        <v>#REF!</v>
      </c>
    </row>
    <row r="1701" spans="1:15" x14ac:dyDescent="0.25">
      <c r="A1701" s="2">
        <f t="shared" si="129"/>
        <v>1700</v>
      </c>
      <c r="B1701" s="81" t="s">
        <v>1090</v>
      </c>
      <c r="C1701" t="s">
        <v>25</v>
      </c>
      <c r="D1701" s="1" t="s">
        <v>149</v>
      </c>
      <c r="E1701" s="166">
        <v>46387</v>
      </c>
      <c r="F1701" s="166"/>
      <c r="G1701" t="s">
        <v>1076</v>
      </c>
      <c r="H1701" t="s">
        <v>1076</v>
      </c>
      <c r="I1701" t="str">
        <f t="shared" si="130"/>
        <v>2026: Лысьвенский городской округ Пермского края: г. Лысьва, ул. Суворова, д. 38</v>
      </c>
      <c r="J1701" t="str">
        <f t="shared" si="131"/>
        <v>г. Лысьва, ул. Суворова, д. 38: 2026: ГВС</v>
      </c>
      <c r="K1701" s="167" t="s">
        <v>1051</v>
      </c>
      <c r="L1701" s="166" t="s">
        <v>2561</v>
      </c>
      <c r="M1701" t="str">
        <f t="shared" si="132"/>
        <v>г. Лысьва, ул. Суворова, д. 38: ГВС</v>
      </c>
      <c r="N1701" s="166" t="e">
        <f>VLOOKUP(M1701,#REF!,2,0)</f>
        <v>#REF!</v>
      </c>
      <c r="O1701" t="e">
        <f t="shared" si="128"/>
        <v>#REF!</v>
      </c>
    </row>
    <row r="1702" spans="1:15" x14ac:dyDescent="0.25">
      <c r="A1702" s="2">
        <f t="shared" si="129"/>
        <v>1701</v>
      </c>
      <c r="B1702" s="81" t="s">
        <v>1090</v>
      </c>
      <c r="C1702" t="s">
        <v>25</v>
      </c>
      <c r="D1702" s="1" t="s">
        <v>248</v>
      </c>
      <c r="E1702" s="166">
        <v>46387</v>
      </c>
      <c r="F1702" s="166"/>
      <c r="G1702" t="s">
        <v>1076</v>
      </c>
      <c r="H1702" t="s">
        <v>1076</v>
      </c>
      <c r="I1702" t="str">
        <f t="shared" si="130"/>
        <v>2026: Лысьвенский городской округ Пермского края: г. Лысьва, ул. Суворова, д. 38</v>
      </c>
      <c r="J1702" t="str">
        <f t="shared" si="131"/>
        <v>г. Лысьва, ул. Суворова, д. 38: 2026: РК</v>
      </c>
      <c r="K1702" s="167" t="s">
        <v>1051</v>
      </c>
      <c r="L1702" s="166" t="s">
        <v>2561</v>
      </c>
      <c r="M1702" t="str">
        <f t="shared" si="132"/>
        <v>г. Лысьва, ул. Суворова, д. 38: РК</v>
      </c>
      <c r="N1702" s="166" t="e">
        <f>VLOOKUP(M1702,#REF!,2,0)</f>
        <v>#REF!</v>
      </c>
      <c r="O1702" t="e">
        <f t="shared" si="128"/>
        <v>#REF!</v>
      </c>
    </row>
    <row r="1703" spans="1:15" x14ac:dyDescent="0.25">
      <c r="A1703" s="2">
        <f t="shared" si="129"/>
        <v>1702</v>
      </c>
      <c r="B1703" s="81" t="s">
        <v>1090</v>
      </c>
      <c r="C1703" t="s">
        <v>25</v>
      </c>
      <c r="D1703" s="1" t="s">
        <v>280</v>
      </c>
      <c r="E1703" s="166">
        <v>46387</v>
      </c>
      <c r="F1703" s="166"/>
      <c r="G1703" t="s">
        <v>1076</v>
      </c>
      <c r="H1703" t="s">
        <v>1076</v>
      </c>
      <c r="I1703" t="str">
        <f t="shared" si="130"/>
        <v>2026: Лысьвенский городской округ Пермского края: г. Лысьва, ул. Суворова, д. 38</v>
      </c>
      <c r="J1703" t="str">
        <f t="shared" si="131"/>
        <v>г. Лысьва, ул. Суворова, д. 38: 2026: Рфа</v>
      </c>
      <c r="K1703" s="167" t="s">
        <v>1051</v>
      </c>
      <c r="L1703" s="166" t="s">
        <v>2561</v>
      </c>
      <c r="M1703" t="str">
        <f t="shared" si="132"/>
        <v>г. Лысьва, ул. Суворова, д. 38: Рфа</v>
      </c>
      <c r="N1703" s="166" t="e">
        <f>VLOOKUP(M1703,#REF!,2,0)</f>
        <v>#REF!</v>
      </c>
      <c r="O1703" t="e">
        <f t="shared" si="128"/>
        <v>#REF!</v>
      </c>
    </row>
    <row r="1704" spans="1:15" x14ac:dyDescent="0.25">
      <c r="A1704" s="2">
        <f t="shared" si="129"/>
        <v>1703</v>
      </c>
      <c r="B1704" s="81" t="s">
        <v>1090</v>
      </c>
      <c r="C1704" t="s">
        <v>734</v>
      </c>
      <c r="D1704" s="1" t="s">
        <v>248</v>
      </c>
      <c r="E1704" s="166">
        <v>46387</v>
      </c>
      <c r="F1704" s="166"/>
      <c r="G1704" t="s">
        <v>1076</v>
      </c>
      <c r="H1704" t="s">
        <v>1076</v>
      </c>
      <c r="I1704" t="str">
        <f t="shared" si="130"/>
        <v>2026: Лысьвенский городской округ Пермского края: г. Лысьва, ул. Фестивальная, д. 2</v>
      </c>
      <c r="J1704" t="str">
        <f t="shared" si="131"/>
        <v>г. Лысьва, ул. Фестивальная, д. 2: 2026: РК</v>
      </c>
      <c r="K1704" s="167" t="s">
        <v>1052</v>
      </c>
      <c r="L1704" s="166" t="s">
        <v>2561</v>
      </c>
      <c r="M1704" t="str">
        <f t="shared" si="132"/>
        <v>г. Лысьва, ул. Фестивальная, д. 2: РК</v>
      </c>
      <c r="N1704" s="166" t="e">
        <f>VLOOKUP(M1704,#REF!,2,0)</f>
        <v>#REF!</v>
      </c>
      <c r="O1704" t="e">
        <f t="shared" si="128"/>
        <v>#REF!</v>
      </c>
    </row>
    <row r="1705" spans="1:15" x14ac:dyDescent="0.25">
      <c r="A1705" s="2">
        <f t="shared" si="129"/>
        <v>1704</v>
      </c>
      <c r="B1705" s="81" t="s">
        <v>1090</v>
      </c>
      <c r="C1705" t="s">
        <v>202</v>
      </c>
      <c r="D1705" s="1" t="s">
        <v>248</v>
      </c>
      <c r="E1705" s="166">
        <v>46387</v>
      </c>
      <c r="F1705" s="166"/>
      <c r="G1705" t="s">
        <v>1076</v>
      </c>
      <c r="H1705" t="s">
        <v>1076</v>
      </c>
      <c r="I1705" t="str">
        <f t="shared" si="130"/>
        <v>2026: Лысьвенский городской округ Пермского края: г. Лысьва, ул. Энгельса, д. 23</v>
      </c>
      <c r="J1705" t="str">
        <f t="shared" si="131"/>
        <v>г. Лысьва, ул. Энгельса, д. 23: 2026: РК</v>
      </c>
      <c r="K1705" s="167" t="s">
        <v>1051</v>
      </c>
      <c r="L1705" s="166" t="s">
        <v>2561</v>
      </c>
      <c r="M1705" t="str">
        <f t="shared" si="132"/>
        <v>г. Лысьва, ул. Энгельса, д. 23: РК</v>
      </c>
      <c r="N1705" s="166" t="e">
        <f>VLOOKUP(M1705,#REF!,2,0)</f>
        <v>#REF!</v>
      </c>
      <c r="O1705" t="e">
        <f t="shared" si="128"/>
        <v>#REF!</v>
      </c>
    </row>
    <row r="1706" spans="1:15" x14ac:dyDescent="0.25">
      <c r="A1706" s="2">
        <f t="shared" si="129"/>
        <v>1705</v>
      </c>
      <c r="B1706" s="81" t="s">
        <v>1091</v>
      </c>
      <c r="C1706" t="s">
        <v>634</v>
      </c>
      <c r="D1706" s="1" t="s">
        <v>117</v>
      </c>
      <c r="E1706" s="166">
        <v>46387</v>
      </c>
      <c r="F1706" s="166"/>
      <c r="G1706" t="s">
        <v>1076</v>
      </c>
      <c r="H1706" t="s">
        <v>1076</v>
      </c>
      <c r="I1706" t="str">
        <f t="shared" si="130"/>
        <v>2026: Муниципальное образование "Город Березники" Пермского края: г. Березники, пр-т Ленина, д. 51</v>
      </c>
      <c r="J1706" t="str">
        <f t="shared" si="131"/>
        <v>г. Березники, пр-т Ленина, д. 51: 2026: ТЕП</v>
      </c>
      <c r="K1706" s="167" t="s">
        <v>1052</v>
      </c>
      <c r="L1706" s="166" t="s">
        <v>2561</v>
      </c>
      <c r="M1706" t="str">
        <f t="shared" si="132"/>
        <v>г. Березники, пр-т Ленина, д. 51: ТЕП</v>
      </c>
      <c r="N1706" s="166" t="e">
        <f>VLOOKUP(M1706,#REF!,2,0)</f>
        <v>#REF!</v>
      </c>
      <c r="O1706" t="e">
        <f t="shared" si="128"/>
        <v>#REF!</v>
      </c>
    </row>
    <row r="1707" spans="1:15" x14ac:dyDescent="0.25">
      <c r="A1707" s="2">
        <f t="shared" si="129"/>
        <v>1706</v>
      </c>
      <c r="B1707" s="81" t="s">
        <v>1091</v>
      </c>
      <c r="C1707" t="s">
        <v>570</v>
      </c>
      <c r="D1707" s="1" t="s">
        <v>63</v>
      </c>
      <c r="E1707" s="166">
        <v>46387</v>
      </c>
      <c r="F1707" s="166"/>
      <c r="G1707" t="s">
        <v>1076</v>
      </c>
      <c r="H1707" t="s">
        <v>1076</v>
      </c>
      <c r="I1707" t="str">
        <f t="shared" si="130"/>
        <v>2026: Муниципальное образование "Город Березники" Пермского края: г. Березники, пр-т Ленина, д. 59</v>
      </c>
      <c r="J1707" t="str">
        <f t="shared" si="131"/>
        <v>г. Березники, пр-т Ленина, д. 59: 2026: ЭЛ</v>
      </c>
      <c r="K1707" s="167" t="s">
        <v>1051</v>
      </c>
      <c r="L1707" s="166" t="s">
        <v>2561</v>
      </c>
      <c r="M1707" t="str">
        <f t="shared" si="132"/>
        <v>г. Березники, пр-т Ленина, д. 59: ЭЛ</v>
      </c>
      <c r="N1707" s="166" t="e">
        <f>VLOOKUP(M1707,#REF!,2,0)</f>
        <v>#REF!</v>
      </c>
      <c r="O1707" t="e">
        <f t="shared" si="128"/>
        <v>#REF!</v>
      </c>
    </row>
    <row r="1708" spans="1:15" x14ac:dyDescent="0.25">
      <c r="A1708" s="2">
        <f t="shared" si="129"/>
        <v>1707</v>
      </c>
      <c r="B1708" s="81" t="s">
        <v>1091</v>
      </c>
      <c r="C1708" t="s">
        <v>570</v>
      </c>
      <c r="D1708" s="1" t="s">
        <v>117</v>
      </c>
      <c r="E1708" s="166">
        <v>46387</v>
      </c>
      <c r="F1708" s="166"/>
      <c r="G1708" t="s">
        <v>1076</v>
      </c>
      <c r="H1708" t="s">
        <v>1076</v>
      </c>
      <c r="I1708" t="str">
        <f t="shared" si="130"/>
        <v>2026: Муниципальное образование "Город Березники" Пермского края: г. Березники, пр-т Ленина, д. 59</v>
      </c>
      <c r="J1708" t="str">
        <f t="shared" si="131"/>
        <v>г. Березники, пр-т Ленина, д. 59: 2026: ТЕП</v>
      </c>
      <c r="K1708" s="167" t="s">
        <v>1051</v>
      </c>
      <c r="L1708" s="166" t="s">
        <v>2561</v>
      </c>
      <c r="M1708" t="str">
        <f t="shared" si="132"/>
        <v>г. Березники, пр-т Ленина, д. 59: ТЕП</v>
      </c>
      <c r="N1708" s="166" t="e">
        <f>VLOOKUP(M1708,#REF!,2,0)</f>
        <v>#REF!</v>
      </c>
      <c r="O1708" t="e">
        <f t="shared" si="128"/>
        <v>#REF!</v>
      </c>
    </row>
    <row r="1709" spans="1:15" x14ac:dyDescent="0.25">
      <c r="A1709" s="2">
        <f t="shared" si="129"/>
        <v>1708</v>
      </c>
      <c r="B1709" s="81" t="s">
        <v>1091</v>
      </c>
      <c r="C1709" t="s">
        <v>570</v>
      </c>
      <c r="D1709" s="1" t="s">
        <v>144</v>
      </c>
      <c r="E1709" s="166">
        <v>46387</v>
      </c>
      <c r="F1709" s="166"/>
      <c r="G1709" t="s">
        <v>1076</v>
      </c>
      <c r="H1709" t="s">
        <v>1076</v>
      </c>
      <c r="I1709" t="str">
        <f t="shared" si="130"/>
        <v>2026: Муниципальное образование "Город Березники" Пермского края: г. Березники, пр-т Ленина, д. 59</v>
      </c>
      <c r="J1709" t="str">
        <f t="shared" si="131"/>
        <v>г. Березники, пр-т Ленина, д. 59: 2026: ХВС</v>
      </c>
      <c r="K1709" s="167" t="s">
        <v>1051</v>
      </c>
      <c r="L1709" s="166" t="s">
        <v>2561</v>
      </c>
      <c r="M1709" t="str">
        <f t="shared" si="132"/>
        <v>г. Березники, пр-т Ленина, д. 59: ХВС</v>
      </c>
      <c r="N1709" s="166" t="e">
        <f>VLOOKUP(M1709,#REF!,2,0)</f>
        <v>#REF!</v>
      </c>
      <c r="O1709" t="e">
        <f t="shared" si="128"/>
        <v>#REF!</v>
      </c>
    </row>
    <row r="1710" spans="1:15" x14ac:dyDescent="0.25">
      <c r="A1710" s="2">
        <f t="shared" si="129"/>
        <v>1709</v>
      </c>
      <c r="B1710" s="81" t="s">
        <v>1091</v>
      </c>
      <c r="C1710" t="s">
        <v>570</v>
      </c>
      <c r="D1710" s="1" t="s">
        <v>149</v>
      </c>
      <c r="E1710" s="166">
        <v>46387</v>
      </c>
      <c r="F1710" s="166"/>
      <c r="G1710" t="s">
        <v>1076</v>
      </c>
      <c r="H1710" t="s">
        <v>1076</v>
      </c>
      <c r="I1710" t="str">
        <f t="shared" si="130"/>
        <v>2026: Муниципальное образование "Город Березники" Пермского края: г. Березники, пр-т Ленина, д. 59</v>
      </c>
      <c r="J1710" t="str">
        <f t="shared" si="131"/>
        <v>г. Березники, пр-т Ленина, д. 59: 2026: ГВС</v>
      </c>
      <c r="K1710" s="167" t="s">
        <v>1051</v>
      </c>
      <c r="L1710" s="166" t="s">
        <v>2561</v>
      </c>
      <c r="M1710" t="str">
        <f t="shared" si="132"/>
        <v>г. Березники, пр-т Ленина, д. 59: ГВС</v>
      </c>
      <c r="N1710" s="166" t="e">
        <f>VLOOKUP(M1710,#REF!,2,0)</f>
        <v>#REF!</v>
      </c>
      <c r="O1710" t="e">
        <f t="shared" si="128"/>
        <v>#REF!</v>
      </c>
    </row>
    <row r="1711" spans="1:15" x14ac:dyDescent="0.25">
      <c r="A1711" s="2">
        <f t="shared" si="129"/>
        <v>1710</v>
      </c>
      <c r="B1711" s="81" t="s">
        <v>1091</v>
      </c>
      <c r="C1711" t="s">
        <v>570</v>
      </c>
      <c r="D1711" s="1" t="s">
        <v>159</v>
      </c>
      <c r="E1711" s="166">
        <v>46387</v>
      </c>
      <c r="F1711" s="166"/>
      <c r="G1711" t="s">
        <v>1076</v>
      </c>
      <c r="H1711" t="s">
        <v>1076</v>
      </c>
      <c r="I1711" t="str">
        <f t="shared" si="130"/>
        <v>2026: Муниципальное образование "Город Березники" Пермского края: г. Березники, пр-т Ленина, д. 59</v>
      </c>
      <c r="J1711" t="str">
        <f t="shared" si="131"/>
        <v>г. Березники, пр-т Ленина, д. 59: 2026: ВОД</v>
      </c>
      <c r="K1711" s="167" t="s">
        <v>1051</v>
      </c>
      <c r="L1711" s="166" t="s">
        <v>2561</v>
      </c>
      <c r="M1711" t="str">
        <f t="shared" si="132"/>
        <v>г. Березники, пр-т Ленина, д. 59: ВОД</v>
      </c>
      <c r="N1711" s="166" t="e">
        <f>VLOOKUP(M1711,#REF!,2,0)</f>
        <v>#REF!</v>
      </c>
      <c r="O1711" t="e">
        <f t="shared" si="128"/>
        <v>#REF!</v>
      </c>
    </row>
    <row r="1712" spans="1:15" x14ac:dyDescent="0.25">
      <c r="A1712" s="2">
        <f t="shared" si="129"/>
        <v>1711</v>
      </c>
      <c r="B1712" s="81" t="s">
        <v>1091</v>
      </c>
      <c r="C1712" t="s">
        <v>4</v>
      </c>
      <c r="D1712" s="1" t="s">
        <v>117</v>
      </c>
      <c r="E1712" s="166">
        <v>46387</v>
      </c>
      <c r="F1712" s="166"/>
      <c r="G1712" t="s">
        <v>1076</v>
      </c>
      <c r="H1712" t="s">
        <v>1076</v>
      </c>
      <c r="I1712" t="str">
        <f t="shared" si="130"/>
        <v>2026: Муниципальное образование "Город Березники" Пермского края: г. Березники, пр-т Советский, д. 30</v>
      </c>
      <c r="J1712" t="str">
        <f t="shared" si="131"/>
        <v>г. Березники, пр-т Советский, д. 30: 2026: ТЕП</v>
      </c>
      <c r="K1712" s="167" t="s">
        <v>1051</v>
      </c>
      <c r="L1712" s="166" t="s">
        <v>2561</v>
      </c>
      <c r="M1712" t="str">
        <f t="shared" si="132"/>
        <v>г. Березники, пр-т Советский, д. 30: ТЕП</v>
      </c>
      <c r="N1712" s="166" t="e">
        <f>VLOOKUP(M1712,#REF!,2,0)</f>
        <v>#REF!</v>
      </c>
      <c r="O1712" t="e">
        <f t="shared" si="128"/>
        <v>#REF!</v>
      </c>
    </row>
    <row r="1713" spans="1:15" x14ac:dyDescent="0.25">
      <c r="A1713" s="2">
        <f t="shared" si="129"/>
        <v>1712</v>
      </c>
      <c r="B1713" s="81" t="s">
        <v>1091</v>
      </c>
      <c r="C1713" t="s">
        <v>571</v>
      </c>
      <c r="D1713" s="1" t="s">
        <v>63</v>
      </c>
      <c r="E1713" s="166">
        <v>46387</v>
      </c>
      <c r="F1713" s="166"/>
      <c r="G1713" t="s">
        <v>1076</v>
      </c>
      <c r="H1713" t="s">
        <v>1076</v>
      </c>
      <c r="I1713" t="str">
        <f t="shared" si="130"/>
        <v>2026: Муниципальное образование "Город Березники" Пермского края: г. Березники, пр-т Советский, д. 36</v>
      </c>
      <c r="J1713" t="str">
        <f t="shared" si="131"/>
        <v>г. Березники, пр-т Советский, д. 36: 2026: ЭЛ</v>
      </c>
      <c r="K1713" s="167" t="s">
        <v>1051</v>
      </c>
      <c r="L1713" s="166" t="s">
        <v>2561</v>
      </c>
      <c r="M1713" t="str">
        <f t="shared" si="132"/>
        <v>г. Березники, пр-т Советский, д. 36: ЭЛ</v>
      </c>
      <c r="N1713" s="166" t="e">
        <f>VLOOKUP(M1713,#REF!,2,0)</f>
        <v>#REF!</v>
      </c>
      <c r="O1713" t="e">
        <f t="shared" si="128"/>
        <v>#REF!</v>
      </c>
    </row>
    <row r="1714" spans="1:15" x14ac:dyDescent="0.25">
      <c r="A1714" s="2">
        <f t="shared" si="129"/>
        <v>1713</v>
      </c>
      <c r="B1714" s="81" t="s">
        <v>1091</v>
      </c>
      <c r="C1714" t="s">
        <v>571</v>
      </c>
      <c r="D1714" s="1" t="s">
        <v>117</v>
      </c>
      <c r="E1714" s="166">
        <v>46387</v>
      </c>
      <c r="F1714" s="166"/>
      <c r="G1714" t="s">
        <v>1076</v>
      </c>
      <c r="H1714" t="s">
        <v>1076</v>
      </c>
      <c r="I1714" t="str">
        <f t="shared" si="130"/>
        <v>2026: Муниципальное образование "Город Березники" Пермского края: г. Березники, пр-т Советский, д. 36</v>
      </c>
      <c r="J1714" t="str">
        <f t="shared" si="131"/>
        <v>г. Березники, пр-т Советский, д. 36: 2026: ТЕП</v>
      </c>
      <c r="K1714" s="167" t="s">
        <v>1051</v>
      </c>
      <c r="L1714" s="166" t="s">
        <v>2561</v>
      </c>
      <c r="M1714" t="str">
        <f t="shared" si="132"/>
        <v>г. Березники, пр-т Советский, д. 36: ТЕП</v>
      </c>
      <c r="N1714" s="166" t="e">
        <f>VLOOKUP(M1714,#REF!,2,0)</f>
        <v>#REF!</v>
      </c>
      <c r="O1714" t="e">
        <f t="shared" si="128"/>
        <v>#REF!</v>
      </c>
    </row>
    <row r="1715" spans="1:15" x14ac:dyDescent="0.25">
      <c r="A1715" s="2">
        <f t="shared" si="129"/>
        <v>1714</v>
      </c>
      <c r="B1715" s="81" t="s">
        <v>1091</v>
      </c>
      <c r="C1715" t="s">
        <v>571</v>
      </c>
      <c r="D1715" s="1" t="s">
        <v>144</v>
      </c>
      <c r="E1715" s="166">
        <v>46387</v>
      </c>
      <c r="F1715" s="166"/>
      <c r="G1715" t="s">
        <v>1076</v>
      </c>
      <c r="H1715" t="s">
        <v>1076</v>
      </c>
      <c r="I1715" t="str">
        <f t="shared" si="130"/>
        <v>2026: Муниципальное образование "Город Березники" Пермского края: г. Березники, пр-т Советский, д. 36</v>
      </c>
      <c r="J1715" t="str">
        <f t="shared" si="131"/>
        <v>г. Березники, пр-т Советский, д. 36: 2026: ХВС</v>
      </c>
      <c r="K1715" s="167" t="s">
        <v>1051</v>
      </c>
      <c r="L1715" s="166" t="s">
        <v>2561</v>
      </c>
      <c r="M1715" t="str">
        <f t="shared" si="132"/>
        <v>г. Березники, пр-т Советский, д. 36: ХВС</v>
      </c>
      <c r="N1715" s="166" t="e">
        <f>VLOOKUP(M1715,#REF!,2,0)</f>
        <v>#REF!</v>
      </c>
      <c r="O1715" t="e">
        <f t="shared" si="128"/>
        <v>#REF!</v>
      </c>
    </row>
    <row r="1716" spans="1:15" x14ac:dyDescent="0.25">
      <c r="A1716" s="2">
        <f t="shared" si="129"/>
        <v>1715</v>
      </c>
      <c r="B1716" s="81" t="s">
        <v>1091</v>
      </c>
      <c r="C1716" t="s">
        <v>571</v>
      </c>
      <c r="D1716" s="1" t="s">
        <v>149</v>
      </c>
      <c r="E1716" s="166">
        <v>46387</v>
      </c>
      <c r="F1716" s="166"/>
      <c r="G1716" t="s">
        <v>1076</v>
      </c>
      <c r="H1716" t="s">
        <v>1076</v>
      </c>
      <c r="I1716" t="str">
        <f t="shared" si="130"/>
        <v>2026: Муниципальное образование "Город Березники" Пермского края: г. Березники, пр-т Советский, д. 36</v>
      </c>
      <c r="J1716" t="str">
        <f t="shared" si="131"/>
        <v>г. Березники, пр-т Советский, д. 36: 2026: ГВС</v>
      </c>
      <c r="K1716" s="167" t="s">
        <v>1051</v>
      </c>
      <c r="L1716" s="166" t="s">
        <v>2561</v>
      </c>
      <c r="M1716" t="str">
        <f t="shared" si="132"/>
        <v>г. Березники, пр-т Советский, д. 36: ГВС</v>
      </c>
      <c r="N1716" s="166" t="e">
        <f>VLOOKUP(M1716,#REF!,2,0)</f>
        <v>#REF!</v>
      </c>
      <c r="O1716" t="e">
        <f t="shared" si="128"/>
        <v>#REF!</v>
      </c>
    </row>
    <row r="1717" spans="1:15" x14ac:dyDescent="0.25">
      <c r="A1717" s="2">
        <f t="shared" si="129"/>
        <v>1716</v>
      </c>
      <c r="B1717" s="81" t="s">
        <v>1091</v>
      </c>
      <c r="C1717" t="s">
        <v>571</v>
      </c>
      <c r="D1717" s="1" t="s">
        <v>159</v>
      </c>
      <c r="E1717" s="166">
        <v>46387</v>
      </c>
      <c r="F1717" s="166"/>
      <c r="G1717" t="s">
        <v>1076</v>
      </c>
      <c r="H1717" t="s">
        <v>1076</v>
      </c>
      <c r="I1717" t="str">
        <f t="shared" si="130"/>
        <v>2026: Муниципальное образование "Город Березники" Пермского края: г. Березники, пр-т Советский, д. 36</v>
      </c>
      <c r="J1717" t="str">
        <f t="shared" si="131"/>
        <v>г. Березники, пр-т Советский, д. 36: 2026: ВОД</v>
      </c>
      <c r="K1717" s="167" t="s">
        <v>1051</v>
      </c>
      <c r="L1717" s="166" t="s">
        <v>2561</v>
      </c>
      <c r="M1717" t="str">
        <f t="shared" si="132"/>
        <v>г. Березники, пр-т Советский, д. 36: ВОД</v>
      </c>
      <c r="N1717" s="166" t="e">
        <f>VLOOKUP(M1717,#REF!,2,0)</f>
        <v>#REF!</v>
      </c>
      <c r="O1717" t="e">
        <f t="shared" si="128"/>
        <v>#REF!</v>
      </c>
    </row>
    <row r="1718" spans="1:15" x14ac:dyDescent="0.25">
      <c r="A1718" s="2">
        <f t="shared" si="129"/>
        <v>1717</v>
      </c>
      <c r="B1718" s="81" t="s">
        <v>1091</v>
      </c>
      <c r="C1718" t="s">
        <v>571</v>
      </c>
      <c r="D1718" s="1" t="s">
        <v>280</v>
      </c>
      <c r="E1718" s="166">
        <v>46387</v>
      </c>
      <c r="F1718" s="166"/>
      <c r="G1718" t="s">
        <v>1076</v>
      </c>
      <c r="H1718" t="s">
        <v>1076</v>
      </c>
      <c r="I1718" t="str">
        <f t="shared" si="130"/>
        <v>2026: Муниципальное образование "Город Березники" Пермского края: г. Березники, пр-т Советский, д. 36</v>
      </c>
      <c r="J1718" t="str">
        <f t="shared" si="131"/>
        <v>г. Березники, пр-т Советский, д. 36: 2026: Рфа</v>
      </c>
      <c r="K1718" s="167" t="s">
        <v>1051</v>
      </c>
      <c r="L1718" s="166" t="s">
        <v>2561</v>
      </c>
      <c r="M1718" t="str">
        <f t="shared" si="132"/>
        <v>г. Березники, пр-т Советский, д. 36: Рфа</v>
      </c>
      <c r="N1718" s="166" t="e">
        <f>VLOOKUP(M1718,#REF!,2,0)</f>
        <v>#REF!</v>
      </c>
      <c r="O1718" t="e">
        <f t="shared" si="128"/>
        <v>#REF!</v>
      </c>
    </row>
    <row r="1719" spans="1:15" x14ac:dyDescent="0.25">
      <c r="A1719" s="2">
        <f t="shared" si="129"/>
        <v>1718</v>
      </c>
      <c r="B1719" s="81" t="s">
        <v>1091</v>
      </c>
      <c r="C1719" t="s">
        <v>571</v>
      </c>
      <c r="D1719" s="1" t="s">
        <v>296</v>
      </c>
      <c r="E1719" s="166">
        <v>46387</v>
      </c>
      <c r="F1719" s="166"/>
      <c r="G1719" t="s">
        <v>1076</v>
      </c>
      <c r="H1719" t="s">
        <v>1076</v>
      </c>
      <c r="I1719" t="str">
        <f t="shared" si="130"/>
        <v>2026: Муниципальное образование "Город Березники" Пермского края: г. Березники, пр-т Советский, д. 36</v>
      </c>
      <c r="J1719" t="str">
        <f t="shared" si="131"/>
        <v>г. Березники, пр-т Советский, д. 36: 2026: РФ</v>
      </c>
      <c r="K1719" s="167" t="s">
        <v>1051</v>
      </c>
      <c r="L1719" s="166" t="s">
        <v>2561</v>
      </c>
      <c r="M1719" t="str">
        <f t="shared" si="132"/>
        <v>г. Березники, пр-т Советский, д. 36: РФ</v>
      </c>
      <c r="N1719" s="166" t="e">
        <f>VLOOKUP(M1719,#REF!,2,0)</f>
        <v>#REF!</v>
      </c>
      <c r="O1719" t="e">
        <f t="shared" si="128"/>
        <v>#REF!</v>
      </c>
    </row>
    <row r="1720" spans="1:15" x14ac:dyDescent="0.25">
      <c r="A1720" s="2">
        <f t="shared" si="129"/>
        <v>1719</v>
      </c>
      <c r="B1720" s="81" t="s">
        <v>1091</v>
      </c>
      <c r="C1720" t="s">
        <v>68</v>
      </c>
      <c r="D1720" s="1" t="s">
        <v>117</v>
      </c>
      <c r="E1720" s="166">
        <v>46387</v>
      </c>
      <c r="F1720" s="166"/>
      <c r="G1720" t="s">
        <v>1076</v>
      </c>
      <c r="H1720" t="s">
        <v>1076</v>
      </c>
      <c r="I1720" t="str">
        <f t="shared" si="130"/>
        <v>2026: Муниципальное образование "Город Березники" Пермского края: г. Березники, пр-т Советский, д. 38</v>
      </c>
      <c r="J1720" t="str">
        <f t="shared" si="131"/>
        <v>г. Березники, пр-т Советский, д. 38: 2026: ТЕП</v>
      </c>
      <c r="K1720" s="167" t="s">
        <v>1051</v>
      </c>
      <c r="L1720" s="166" t="s">
        <v>2561</v>
      </c>
      <c r="M1720" t="str">
        <f t="shared" si="132"/>
        <v>г. Березники, пр-т Советский, д. 38: ТЕП</v>
      </c>
      <c r="N1720" s="166" t="e">
        <f>VLOOKUP(M1720,#REF!,2,0)</f>
        <v>#REF!</v>
      </c>
      <c r="O1720" t="e">
        <f t="shared" si="128"/>
        <v>#REF!</v>
      </c>
    </row>
    <row r="1721" spans="1:15" x14ac:dyDescent="0.25">
      <c r="A1721" s="2">
        <f t="shared" si="129"/>
        <v>1720</v>
      </c>
      <c r="B1721" s="81" t="s">
        <v>1091</v>
      </c>
      <c r="C1721" t="s">
        <v>635</v>
      </c>
      <c r="D1721" s="1" t="s">
        <v>117</v>
      </c>
      <c r="E1721" s="166">
        <v>46387</v>
      </c>
      <c r="F1721" s="166"/>
      <c r="G1721" t="s">
        <v>1076</v>
      </c>
      <c r="H1721" t="s">
        <v>1076</v>
      </c>
      <c r="I1721" t="str">
        <f t="shared" si="130"/>
        <v>2026: Муниципальное образование "Город Березники" Пермского края: г. Березники, пр-т Советский, д. 42</v>
      </c>
      <c r="J1721" t="str">
        <f t="shared" si="131"/>
        <v>г. Березники, пр-т Советский, д. 42: 2026: ТЕП</v>
      </c>
      <c r="K1721" s="167" t="s">
        <v>1051</v>
      </c>
      <c r="L1721" s="166" t="s">
        <v>2561</v>
      </c>
      <c r="M1721" t="str">
        <f t="shared" si="132"/>
        <v>г. Березники, пр-т Советский, д. 42: ТЕП</v>
      </c>
      <c r="N1721" s="166" t="e">
        <f>VLOOKUP(M1721,#REF!,2,0)</f>
        <v>#REF!</v>
      </c>
      <c r="O1721" t="e">
        <f t="shared" si="128"/>
        <v>#REF!</v>
      </c>
    </row>
    <row r="1722" spans="1:15" x14ac:dyDescent="0.25">
      <c r="A1722" s="2">
        <f t="shared" si="129"/>
        <v>1721</v>
      </c>
      <c r="B1722" s="81" t="s">
        <v>1091</v>
      </c>
      <c r="C1722" t="s">
        <v>635</v>
      </c>
      <c r="D1722" s="1" t="s">
        <v>144</v>
      </c>
      <c r="E1722" s="166">
        <v>46387</v>
      </c>
      <c r="F1722" s="166"/>
      <c r="G1722" t="s">
        <v>1076</v>
      </c>
      <c r="H1722" t="s">
        <v>1076</v>
      </c>
      <c r="I1722" t="str">
        <f t="shared" si="130"/>
        <v>2026: Муниципальное образование "Город Березники" Пермского края: г. Березники, пр-т Советский, д. 42</v>
      </c>
      <c r="J1722" t="str">
        <f t="shared" si="131"/>
        <v>г. Березники, пр-т Советский, д. 42: 2026: ХВС</v>
      </c>
      <c r="K1722" s="167" t="s">
        <v>1051</v>
      </c>
      <c r="L1722" s="166" t="s">
        <v>2561</v>
      </c>
      <c r="M1722" t="str">
        <f t="shared" si="132"/>
        <v>г. Березники, пр-т Советский, д. 42: ХВС</v>
      </c>
      <c r="N1722" s="166" t="e">
        <f>VLOOKUP(M1722,#REF!,2,0)</f>
        <v>#REF!</v>
      </c>
      <c r="O1722" t="e">
        <f t="shared" ref="O1722:O1785" si="133">E1722=N1722</f>
        <v>#REF!</v>
      </c>
    </row>
    <row r="1723" spans="1:15" x14ac:dyDescent="0.25">
      <c r="A1723" s="2">
        <f t="shared" si="129"/>
        <v>1722</v>
      </c>
      <c r="B1723" s="81" t="s">
        <v>1091</v>
      </c>
      <c r="C1723" t="s">
        <v>635</v>
      </c>
      <c r="D1723" s="1" t="s">
        <v>149</v>
      </c>
      <c r="E1723" s="166">
        <v>46387</v>
      </c>
      <c r="F1723" s="166"/>
      <c r="G1723" t="s">
        <v>1076</v>
      </c>
      <c r="H1723" t="s">
        <v>1076</v>
      </c>
      <c r="I1723" t="str">
        <f t="shared" si="130"/>
        <v>2026: Муниципальное образование "Город Березники" Пермского края: г. Березники, пр-т Советский, д. 42</v>
      </c>
      <c r="J1723" t="str">
        <f t="shared" si="131"/>
        <v>г. Березники, пр-т Советский, д. 42: 2026: ГВС</v>
      </c>
      <c r="K1723" s="167" t="s">
        <v>1051</v>
      </c>
      <c r="L1723" s="166" t="s">
        <v>2561</v>
      </c>
      <c r="M1723" t="str">
        <f t="shared" si="132"/>
        <v>г. Березники, пр-т Советский, д. 42: ГВС</v>
      </c>
      <c r="N1723" s="166" t="e">
        <f>VLOOKUP(M1723,#REF!,2,0)</f>
        <v>#REF!</v>
      </c>
      <c r="O1723" t="e">
        <f t="shared" si="133"/>
        <v>#REF!</v>
      </c>
    </row>
    <row r="1724" spans="1:15" x14ac:dyDescent="0.25">
      <c r="A1724" s="2">
        <f t="shared" si="129"/>
        <v>1723</v>
      </c>
      <c r="B1724" s="81" t="s">
        <v>1091</v>
      </c>
      <c r="C1724" t="s">
        <v>635</v>
      </c>
      <c r="D1724" s="1" t="s">
        <v>159</v>
      </c>
      <c r="E1724" s="166">
        <v>46387</v>
      </c>
      <c r="F1724" s="166"/>
      <c r="G1724" t="s">
        <v>1076</v>
      </c>
      <c r="H1724" t="s">
        <v>1076</v>
      </c>
      <c r="I1724" t="str">
        <f t="shared" si="130"/>
        <v>2026: Муниципальное образование "Город Березники" Пермского края: г. Березники, пр-т Советский, д. 42</v>
      </c>
      <c r="J1724" t="str">
        <f t="shared" si="131"/>
        <v>г. Березники, пр-т Советский, д. 42: 2026: ВОД</v>
      </c>
      <c r="K1724" s="167" t="s">
        <v>1051</v>
      </c>
      <c r="L1724" s="166" t="s">
        <v>2561</v>
      </c>
      <c r="M1724" t="str">
        <f t="shared" si="132"/>
        <v>г. Березники, пр-т Советский, д. 42: ВОД</v>
      </c>
      <c r="N1724" s="166" t="e">
        <f>VLOOKUP(M1724,#REF!,2,0)</f>
        <v>#REF!</v>
      </c>
      <c r="O1724" t="e">
        <f t="shared" si="133"/>
        <v>#REF!</v>
      </c>
    </row>
    <row r="1725" spans="1:15" x14ac:dyDescent="0.25">
      <c r="A1725" s="2">
        <f t="shared" si="129"/>
        <v>1724</v>
      </c>
      <c r="B1725" s="81" t="s">
        <v>1091</v>
      </c>
      <c r="C1725" t="s">
        <v>635</v>
      </c>
      <c r="D1725" s="1" t="s">
        <v>248</v>
      </c>
      <c r="E1725" s="166">
        <v>46387</v>
      </c>
      <c r="F1725" s="166"/>
      <c r="G1725" t="s">
        <v>1076</v>
      </c>
      <c r="H1725" t="s">
        <v>1076</v>
      </c>
      <c r="I1725" t="str">
        <f t="shared" si="130"/>
        <v>2026: Муниципальное образование "Город Березники" Пермского края: г. Березники, пр-т Советский, д. 42</v>
      </c>
      <c r="J1725" t="str">
        <f t="shared" si="131"/>
        <v>г. Березники, пр-т Советский, д. 42: 2026: РК</v>
      </c>
      <c r="K1725" s="167" t="s">
        <v>1051</v>
      </c>
      <c r="L1725" s="166" t="s">
        <v>2561</v>
      </c>
      <c r="M1725" t="str">
        <f t="shared" si="132"/>
        <v>г. Березники, пр-т Советский, д. 42: РК</v>
      </c>
      <c r="N1725" s="166" t="e">
        <f>VLOOKUP(M1725,#REF!,2,0)</f>
        <v>#REF!</v>
      </c>
      <c r="O1725" t="e">
        <f t="shared" si="133"/>
        <v>#REF!</v>
      </c>
    </row>
    <row r="1726" spans="1:15" x14ac:dyDescent="0.25">
      <c r="A1726" s="2">
        <f t="shared" si="129"/>
        <v>1725</v>
      </c>
      <c r="B1726" s="81" t="s">
        <v>1091</v>
      </c>
      <c r="C1726" t="s">
        <v>635</v>
      </c>
      <c r="D1726" s="1" t="s">
        <v>280</v>
      </c>
      <c r="E1726" s="166">
        <v>46387</v>
      </c>
      <c r="F1726" s="166"/>
      <c r="G1726" t="s">
        <v>1076</v>
      </c>
      <c r="H1726" t="s">
        <v>1076</v>
      </c>
      <c r="I1726" t="str">
        <f t="shared" si="130"/>
        <v>2026: Муниципальное образование "Город Березники" Пермского края: г. Березники, пр-т Советский, д. 42</v>
      </c>
      <c r="J1726" t="str">
        <f t="shared" si="131"/>
        <v>г. Березники, пр-т Советский, д. 42: 2026: Рфа</v>
      </c>
      <c r="K1726" s="167" t="s">
        <v>1051</v>
      </c>
      <c r="L1726" s="166" t="s">
        <v>2561</v>
      </c>
      <c r="M1726" t="str">
        <f t="shared" si="132"/>
        <v>г. Березники, пр-т Советский, д. 42: Рфа</v>
      </c>
      <c r="N1726" s="166" t="e">
        <f>VLOOKUP(M1726,#REF!,2,0)</f>
        <v>#REF!</v>
      </c>
      <c r="O1726" t="e">
        <f t="shared" si="133"/>
        <v>#REF!</v>
      </c>
    </row>
    <row r="1727" spans="1:15" x14ac:dyDescent="0.25">
      <c r="A1727" s="2">
        <f t="shared" si="129"/>
        <v>1726</v>
      </c>
      <c r="B1727" s="81" t="s">
        <v>1091</v>
      </c>
      <c r="C1727" t="s">
        <v>635</v>
      </c>
      <c r="D1727" s="1" t="s">
        <v>296</v>
      </c>
      <c r="E1727" s="166">
        <v>46387</v>
      </c>
      <c r="F1727" s="166"/>
      <c r="G1727" t="s">
        <v>1076</v>
      </c>
      <c r="H1727" t="s">
        <v>1076</v>
      </c>
      <c r="I1727" t="str">
        <f t="shared" si="130"/>
        <v>2026: Муниципальное образование "Город Березники" Пермского края: г. Березники, пр-т Советский, д. 42</v>
      </c>
      <c r="J1727" t="str">
        <f t="shared" si="131"/>
        <v>г. Березники, пр-т Советский, д. 42: 2026: РФ</v>
      </c>
      <c r="K1727" s="167" t="s">
        <v>1051</v>
      </c>
      <c r="L1727" s="166" t="s">
        <v>2561</v>
      </c>
      <c r="M1727" t="str">
        <f t="shared" si="132"/>
        <v>г. Березники, пр-т Советский, д. 42: РФ</v>
      </c>
      <c r="N1727" s="166" t="e">
        <f>VLOOKUP(M1727,#REF!,2,0)</f>
        <v>#REF!</v>
      </c>
      <c r="O1727" t="e">
        <f t="shared" si="133"/>
        <v>#REF!</v>
      </c>
    </row>
    <row r="1728" spans="1:15" x14ac:dyDescent="0.25">
      <c r="A1728" s="2">
        <f t="shared" si="129"/>
        <v>1727</v>
      </c>
      <c r="B1728" s="81" t="s">
        <v>1091</v>
      </c>
      <c r="C1728" t="s">
        <v>669</v>
      </c>
      <c r="D1728" s="1" t="s">
        <v>134</v>
      </c>
      <c r="E1728" s="166">
        <v>46387</v>
      </c>
      <c r="F1728" s="166"/>
      <c r="G1728" t="s">
        <v>1076</v>
      </c>
      <c r="H1728" t="s">
        <v>1076</v>
      </c>
      <c r="I1728" t="str">
        <f t="shared" si="130"/>
        <v>2026: Муниципальное образование "Город Березники" Пермского края: г. Березники, ул. 30 Лет Победы, д. 42</v>
      </c>
      <c r="J1728" t="str">
        <f t="shared" si="131"/>
        <v>г. Березники, ул. 30 Лет Победы, д. 42: 2026: ГАЗ</v>
      </c>
      <c r="K1728" s="167" t="s">
        <v>1052</v>
      </c>
      <c r="L1728" s="166" t="s">
        <v>2561</v>
      </c>
      <c r="M1728" t="str">
        <f t="shared" si="132"/>
        <v>г. Березники, ул. 30 Лет Победы, д. 42: ГАЗ</v>
      </c>
      <c r="N1728" s="166" t="e">
        <f>VLOOKUP(M1728,#REF!,2,0)</f>
        <v>#REF!</v>
      </c>
      <c r="O1728" t="e">
        <f t="shared" si="133"/>
        <v>#REF!</v>
      </c>
    </row>
    <row r="1729" spans="1:15" x14ac:dyDescent="0.25">
      <c r="A1729" s="2">
        <f t="shared" si="129"/>
        <v>1728</v>
      </c>
      <c r="B1729" s="81" t="s">
        <v>1091</v>
      </c>
      <c r="C1729" t="s">
        <v>636</v>
      </c>
      <c r="D1729" s="1" t="s">
        <v>117</v>
      </c>
      <c r="E1729" s="166">
        <v>46387</v>
      </c>
      <c r="F1729" s="166"/>
      <c r="G1729" t="s">
        <v>1076</v>
      </c>
      <c r="H1729" t="s">
        <v>1076</v>
      </c>
      <c r="I1729" t="str">
        <f t="shared" si="130"/>
        <v>2026: Муниципальное образование "Город Березники" Пермского края: г. Березники, ул. Гагарина, д. 6</v>
      </c>
      <c r="J1729" t="str">
        <f t="shared" si="131"/>
        <v>г. Березники, ул. Гагарина, д. 6: 2026: ТЕП</v>
      </c>
      <c r="K1729" s="167" t="s">
        <v>1051</v>
      </c>
      <c r="L1729" s="166" t="s">
        <v>2561</v>
      </c>
      <c r="M1729" t="str">
        <f t="shared" si="132"/>
        <v>г. Березники, ул. Гагарина, д. 6: ТЕП</v>
      </c>
      <c r="N1729" s="166" t="e">
        <f>VLOOKUP(M1729,#REF!,2,0)</f>
        <v>#REF!</v>
      </c>
      <c r="O1729" t="e">
        <f t="shared" si="133"/>
        <v>#REF!</v>
      </c>
    </row>
    <row r="1730" spans="1:15" x14ac:dyDescent="0.25">
      <c r="A1730" s="2">
        <f t="shared" ref="A1730:A1793" si="134">ROW()-1</f>
        <v>1729</v>
      </c>
      <c r="B1730" s="81" t="s">
        <v>1091</v>
      </c>
      <c r="C1730" t="s">
        <v>636</v>
      </c>
      <c r="D1730" s="1" t="s">
        <v>144</v>
      </c>
      <c r="E1730" s="166">
        <v>46387</v>
      </c>
      <c r="F1730" s="166"/>
      <c r="G1730" t="s">
        <v>1076</v>
      </c>
      <c r="H1730" t="s">
        <v>1076</v>
      </c>
      <c r="I1730" t="str">
        <f t="shared" ref="I1730:I1793" si="135">IF(ISBLANK(E1730),"",CONCATENATE(YEAR(E1730),": ",B1730,": ",C1730,))</f>
        <v>2026: Муниципальное образование "Город Березники" Пермского края: г. Березники, ул. Гагарина, д. 6</v>
      </c>
      <c r="J1730" t="str">
        <f t="shared" ref="J1730:J1793" si="136">IF(ISBLANK(E1730),"",CONCATENATE(C1730,": ",YEAR(E1730),": ",D1730))</f>
        <v>г. Березники, ул. Гагарина, д. 6: 2026: ХВС</v>
      </c>
      <c r="K1730" s="167" t="s">
        <v>1051</v>
      </c>
      <c r="L1730" s="166" t="s">
        <v>2561</v>
      </c>
      <c r="M1730" t="str">
        <f t="shared" ref="M1730:M1793" si="137">IF(ISBLANK(D1730),"",CONCATENATE(C1730,": ",D1730))</f>
        <v>г. Березники, ул. Гагарина, д. 6: ХВС</v>
      </c>
      <c r="N1730" s="166" t="e">
        <f>VLOOKUP(M1730,#REF!,2,0)</f>
        <v>#REF!</v>
      </c>
      <c r="O1730" t="e">
        <f t="shared" si="133"/>
        <v>#REF!</v>
      </c>
    </row>
    <row r="1731" spans="1:15" x14ac:dyDescent="0.25">
      <c r="A1731" s="2">
        <f t="shared" si="134"/>
        <v>1730</v>
      </c>
      <c r="B1731" s="81" t="s">
        <v>1091</v>
      </c>
      <c r="C1731" t="s">
        <v>636</v>
      </c>
      <c r="D1731" s="1" t="s">
        <v>149</v>
      </c>
      <c r="E1731" s="166">
        <v>46387</v>
      </c>
      <c r="F1731" s="166"/>
      <c r="G1731" t="s">
        <v>1076</v>
      </c>
      <c r="H1731" t="s">
        <v>1076</v>
      </c>
      <c r="I1731" t="str">
        <f t="shared" si="135"/>
        <v>2026: Муниципальное образование "Город Березники" Пермского края: г. Березники, ул. Гагарина, д. 6</v>
      </c>
      <c r="J1731" t="str">
        <f t="shared" si="136"/>
        <v>г. Березники, ул. Гагарина, д. 6: 2026: ГВС</v>
      </c>
      <c r="K1731" s="167" t="s">
        <v>1051</v>
      </c>
      <c r="L1731" s="166" t="s">
        <v>2561</v>
      </c>
      <c r="M1731" t="str">
        <f t="shared" si="137"/>
        <v>г. Березники, ул. Гагарина, д. 6: ГВС</v>
      </c>
      <c r="N1731" s="166" t="e">
        <f>VLOOKUP(M1731,#REF!,2,0)</f>
        <v>#REF!</v>
      </c>
      <c r="O1731" t="e">
        <f t="shared" si="133"/>
        <v>#REF!</v>
      </c>
    </row>
    <row r="1732" spans="1:15" x14ac:dyDescent="0.25">
      <c r="A1732" s="2">
        <f t="shared" si="134"/>
        <v>1731</v>
      </c>
      <c r="B1732" s="81" t="s">
        <v>1091</v>
      </c>
      <c r="C1732" t="s">
        <v>636</v>
      </c>
      <c r="D1732" s="1" t="s">
        <v>159</v>
      </c>
      <c r="E1732" s="166">
        <v>46387</v>
      </c>
      <c r="F1732" s="166"/>
      <c r="G1732" t="s">
        <v>1076</v>
      </c>
      <c r="H1732" t="s">
        <v>1076</v>
      </c>
      <c r="I1732" t="str">
        <f t="shared" si="135"/>
        <v>2026: Муниципальное образование "Город Березники" Пермского края: г. Березники, ул. Гагарина, д. 6</v>
      </c>
      <c r="J1732" t="str">
        <f t="shared" si="136"/>
        <v>г. Березники, ул. Гагарина, д. 6: 2026: ВОД</v>
      </c>
      <c r="K1732" s="167" t="s">
        <v>1051</v>
      </c>
      <c r="L1732" s="166" t="s">
        <v>2561</v>
      </c>
      <c r="M1732" t="str">
        <f t="shared" si="137"/>
        <v>г. Березники, ул. Гагарина, д. 6: ВОД</v>
      </c>
      <c r="N1732" s="166" t="e">
        <f>VLOOKUP(M1732,#REF!,2,0)</f>
        <v>#REF!</v>
      </c>
      <c r="O1732" t="e">
        <f t="shared" si="133"/>
        <v>#REF!</v>
      </c>
    </row>
    <row r="1733" spans="1:15" x14ac:dyDescent="0.25">
      <c r="A1733" s="2">
        <f t="shared" si="134"/>
        <v>1732</v>
      </c>
      <c r="B1733" s="81" t="s">
        <v>1091</v>
      </c>
      <c r="C1733" t="s">
        <v>636</v>
      </c>
      <c r="D1733" s="1" t="s">
        <v>248</v>
      </c>
      <c r="E1733" s="166">
        <v>46387</v>
      </c>
      <c r="F1733" s="166"/>
      <c r="G1733" t="s">
        <v>1076</v>
      </c>
      <c r="H1733" t="s">
        <v>1076</v>
      </c>
      <c r="I1733" t="str">
        <f t="shared" si="135"/>
        <v>2026: Муниципальное образование "Город Березники" Пермского края: г. Березники, ул. Гагарина, д. 6</v>
      </c>
      <c r="J1733" t="str">
        <f t="shared" si="136"/>
        <v>г. Березники, ул. Гагарина, д. 6: 2026: РК</v>
      </c>
      <c r="K1733" s="167" t="s">
        <v>1051</v>
      </c>
      <c r="L1733" s="166" t="s">
        <v>2561</v>
      </c>
      <c r="M1733" t="str">
        <f t="shared" si="137"/>
        <v>г. Березники, ул. Гагарина, д. 6: РК</v>
      </c>
      <c r="N1733" s="166" t="e">
        <f>VLOOKUP(M1733,#REF!,2,0)</f>
        <v>#REF!</v>
      </c>
      <c r="O1733" t="e">
        <f t="shared" si="133"/>
        <v>#REF!</v>
      </c>
    </row>
    <row r="1734" spans="1:15" x14ac:dyDescent="0.25">
      <c r="A1734" s="2">
        <f t="shared" si="134"/>
        <v>1733</v>
      </c>
      <c r="B1734" s="81" t="s">
        <v>1091</v>
      </c>
      <c r="C1734" t="s">
        <v>636</v>
      </c>
      <c r="D1734" s="1" t="s">
        <v>296</v>
      </c>
      <c r="E1734" s="166">
        <v>46387</v>
      </c>
      <c r="F1734" s="166"/>
      <c r="G1734" t="s">
        <v>1076</v>
      </c>
      <c r="H1734" t="s">
        <v>1076</v>
      </c>
      <c r="I1734" t="str">
        <f t="shared" si="135"/>
        <v>2026: Муниципальное образование "Город Березники" Пермского края: г. Березники, ул. Гагарина, д. 6</v>
      </c>
      <c r="J1734" t="str">
        <f t="shared" si="136"/>
        <v>г. Березники, ул. Гагарина, д. 6: 2026: РФ</v>
      </c>
      <c r="K1734" s="167" t="s">
        <v>1051</v>
      </c>
      <c r="L1734" s="166" t="s">
        <v>2561</v>
      </c>
      <c r="M1734" t="str">
        <f t="shared" si="137"/>
        <v>г. Березники, ул. Гагарина, д. 6: РФ</v>
      </c>
      <c r="N1734" s="166" t="e">
        <f>VLOOKUP(M1734,#REF!,2,0)</f>
        <v>#REF!</v>
      </c>
      <c r="O1734" t="e">
        <f t="shared" si="133"/>
        <v>#REF!</v>
      </c>
    </row>
    <row r="1735" spans="1:15" x14ac:dyDescent="0.25">
      <c r="A1735" s="2">
        <f t="shared" si="134"/>
        <v>1734</v>
      </c>
      <c r="B1735" s="81" t="s">
        <v>1091</v>
      </c>
      <c r="C1735" t="s">
        <v>637</v>
      </c>
      <c r="D1735" s="1" t="s">
        <v>117</v>
      </c>
      <c r="E1735" s="166">
        <v>46387</v>
      </c>
      <c r="F1735" s="166"/>
      <c r="G1735" t="s">
        <v>1076</v>
      </c>
      <c r="H1735" t="s">
        <v>1076</v>
      </c>
      <c r="I1735" t="str">
        <f t="shared" si="135"/>
        <v>2026: Муниципальное образование "Город Березники" Пермского края: г. Березники, ул. Клары Цеткин, д. 36</v>
      </c>
      <c r="J1735" t="str">
        <f t="shared" si="136"/>
        <v>г. Березники, ул. Клары Цеткин, д. 36: 2026: ТЕП</v>
      </c>
      <c r="K1735" s="167" t="s">
        <v>1051</v>
      </c>
      <c r="L1735" s="166" t="s">
        <v>2561</v>
      </c>
      <c r="M1735" t="str">
        <f t="shared" si="137"/>
        <v>г. Березники, ул. Клары Цеткин, д. 36: ТЕП</v>
      </c>
      <c r="N1735" s="166" t="e">
        <f>VLOOKUP(M1735,#REF!,2,0)</f>
        <v>#REF!</v>
      </c>
      <c r="O1735" t="e">
        <f t="shared" si="133"/>
        <v>#REF!</v>
      </c>
    </row>
    <row r="1736" spans="1:15" x14ac:dyDescent="0.25">
      <c r="A1736" s="2">
        <f t="shared" si="134"/>
        <v>1735</v>
      </c>
      <c r="B1736" s="81" t="s">
        <v>1091</v>
      </c>
      <c r="C1736" t="s">
        <v>637</v>
      </c>
      <c r="D1736" s="1" t="s">
        <v>144</v>
      </c>
      <c r="E1736" s="166">
        <v>46387</v>
      </c>
      <c r="F1736" s="166"/>
      <c r="G1736" t="s">
        <v>1076</v>
      </c>
      <c r="H1736" t="s">
        <v>1076</v>
      </c>
      <c r="I1736" t="str">
        <f t="shared" si="135"/>
        <v>2026: Муниципальное образование "Город Березники" Пермского края: г. Березники, ул. Клары Цеткин, д. 36</v>
      </c>
      <c r="J1736" t="str">
        <f t="shared" si="136"/>
        <v>г. Березники, ул. Клары Цеткин, д. 36: 2026: ХВС</v>
      </c>
      <c r="K1736" s="167" t="s">
        <v>1051</v>
      </c>
      <c r="L1736" s="166" t="s">
        <v>2561</v>
      </c>
      <c r="M1736" t="str">
        <f t="shared" si="137"/>
        <v>г. Березники, ул. Клары Цеткин, д. 36: ХВС</v>
      </c>
      <c r="N1736" s="166" t="e">
        <f>VLOOKUP(M1736,#REF!,2,0)</f>
        <v>#REF!</v>
      </c>
      <c r="O1736" t="e">
        <f t="shared" si="133"/>
        <v>#REF!</v>
      </c>
    </row>
    <row r="1737" spans="1:15" x14ac:dyDescent="0.25">
      <c r="A1737" s="2">
        <f t="shared" si="134"/>
        <v>1736</v>
      </c>
      <c r="B1737" s="81" t="s">
        <v>1091</v>
      </c>
      <c r="C1737" t="s">
        <v>637</v>
      </c>
      <c r="D1737" s="1" t="s">
        <v>149</v>
      </c>
      <c r="E1737" s="166">
        <v>46387</v>
      </c>
      <c r="F1737" s="166"/>
      <c r="G1737" t="s">
        <v>1076</v>
      </c>
      <c r="H1737" t="s">
        <v>1076</v>
      </c>
      <c r="I1737" t="str">
        <f t="shared" si="135"/>
        <v>2026: Муниципальное образование "Город Березники" Пермского края: г. Березники, ул. Клары Цеткин, д. 36</v>
      </c>
      <c r="J1737" t="str">
        <f t="shared" si="136"/>
        <v>г. Березники, ул. Клары Цеткин, д. 36: 2026: ГВС</v>
      </c>
      <c r="K1737" s="167" t="s">
        <v>1051</v>
      </c>
      <c r="L1737" s="166" t="s">
        <v>2561</v>
      </c>
      <c r="M1737" t="str">
        <f t="shared" si="137"/>
        <v>г. Березники, ул. Клары Цеткин, д. 36: ГВС</v>
      </c>
      <c r="N1737" s="166" t="e">
        <f>VLOOKUP(M1737,#REF!,2,0)</f>
        <v>#REF!</v>
      </c>
      <c r="O1737" t="e">
        <f t="shared" si="133"/>
        <v>#REF!</v>
      </c>
    </row>
    <row r="1738" spans="1:15" x14ac:dyDescent="0.25">
      <c r="A1738" s="2">
        <f t="shared" si="134"/>
        <v>1737</v>
      </c>
      <c r="B1738" s="81" t="s">
        <v>1091</v>
      </c>
      <c r="C1738" t="s">
        <v>637</v>
      </c>
      <c r="D1738" s="1" t="s">
        <v>159</v>
      </c>
      <c r="E1738" s="166">
        <v>46387</v>
      </c>
      <c r="F1738" s="166"/>
      <c r="G1738" t="s">
        <v>1076</v>
      </c>
      <c r="H1738" t="s">
        <v>1076</v>
      </c>
      <c r="I1738" t="str">
        <f t="shared" si="135"/>
        <v>2026: Муниципальное образование "Город Березники" Пермского края: г. Березники, ул. Клары Цеткин, д. 36</v>
      </c>
      <c r="J1738" t="str">
        <f t="shared" si="136"/>
        <v>г. Березники, ул. Клары Цеткин, д. 36: 2026: ВОД</v>
      </c>
      <c r="K1738" s="167" t="s">
        <v>1051</v>
      </c>
      <c r="L1738" s="166" t="s">
        <v>2561</v>
      </c>
      <c r="M1738" t="str">
        <f t="shared" si="137"/>
        <v>г. Березники, ул. Клары Цеткин, д. 36: ВОД</v>
      </c>
      <c r="N1738" s="166" t="e">
        <f>VLOOKUP(M1738,#REF!,2,0)</f>
        <v>#REF!</v>
      </c>
      <c r="O1738" t="e">
        <f t="shared" si="133"/>
        <v>#REF!</v>
      </c>
    </row>
    <row r="1739" spans="1:15" x14ac:dyDescent="0.25">
      <c r="A1739" s="2">
        <f t="shared" si="134"/>
        <v>1738</v>
      </c>
      <c r="B1739" s="81" t="s">
        <v>1091</v>
      </c>
      <c r="C1739" t="s">
        <v>637</v>
      </c>
      <c r="D1739" s="1" t="s">
        <v>248</v>
      </c>
      <c r="E1739" s="166">
        <v>46387</v>
      </c>
      <c r="F1739" s="166"/>
      <c r="G1739" t="s">
        <v>1076</v>
      </c>
      <c r="H1739" t="s">
        <v>1076</v>
      </c>
      <c r="I1739" t="str">
        <f t="shared" si="135"/>
        <v>2026: Муниципальное образование "Город Березники" Пермского края: г. Березники, ул. Клары Цеткин, д. 36</v>
      </c>
      <c r="J1739" t="str">
        <f t="shared" si="136"/>
        <v>г. Березники, ул. Клары Цеткин, д. 36: 2026: РК</v>
      </c>
      <c r="K1739" s="167" t="s">
        <v>1051</v>
      </c>
      <c r="L1739" s="166" t="s">
        <v>2561</v>
      </c>
      <c r="M1739" t="str">
        <f t="shared" si="137"/>
        <v>г. Березники, ул. Клары Цеткин, д. 36: РК</v>
      </c>
      <c r="N1739" s="166" t="e">
        <f>VLOOKUP(M1739,#REF!,2,0)</f>
        <v>#REF!</v>
      </c>
      <c r="O1739" t="e">
        <f t="shared" si="133"/>
        <v>#REF!</v>
      </c>
    </row>
    <row r="1740" spans="1:15" x14ac:dyDescent="0.25">
      <c r="A1740" s="2">
        <f t="shared" si="134"/>
        <v>1739</v>
      </c>
      <c r="B1740" s="81" t="s">
        <v>1091</v>
      </c>
      <c r="C1740" t="s">
        <v>722</v>
      </c>
      <c r="D1740" s="1" t="s">
        <v>248</v>
      </c>
      <c r="E1740" s="166">
        <v>46387</v>
      </c>
      <c r="F1740" s="166"/>
      <c r="G1740" t="s">
        <v>1076</v>
      </c>
      <c r="H1740" t="s">
        <v>1076</v>
      </c>
      <c r="I1740" t="str">
        <f t="shared" si="135"/>
        <v>2026: Муниципальное образование "Город Березники" Пермского края: г. Березники, ул. Ломоносова, д. 77</v>
      </c>
      <c r="J1740" t="str">
        <f t="shared" si="136"/>
        <v>г. Березники, ул. Ломоносова, д. 77: 2026: РК</v>
      </c>
      <c r="K1740" s="167" t="s">
        <v>1051</v>
      </c>
      <c r="L1740" s="166" t="s">
        <v>2561</v>
      </c>
      <c r="M1740" t="str">
        <f t="shared" si="137"/>
        <v>г. Березники, ул. Ломоносова, д. 77: РК</v>
      </c>
      <c r="N1740" s="166" t="e">
        <f>VLOOKUP(M1740,#REF!,2,0)</f>
        <v>#REF!</v>
      </c>
      <c r="O1740" t="e">
        <f t="shared" si="133"/>
        <v>#REF!</v>
      </c>
    </row>
    <row r="1741" spans="1:15" x14ac:dyDescent="0.25">
      <c r="A1741" s="2">
        <f t="shared" si="134"/>
        <v>1740</v>
      </c>
      <c r="B1741" s="81" t="s">
        <v>1091</v>
      </c>
      <c r="C1741" t="s">
        <v>777</v>
      </c>
      <c r="D1741" s="1" t="s">
        <v>280</v>
      </c>
      <c r="E1741" s="166">
        <v>46387</v>
      </c>
      <c r="F1741" s="166"/>
      <c r="G1741" t="s">
        <v>1076</v>
      </c>
      <c r="H1741" t="s">
        <v>1076</v>
      </c>
      <c r="I1741" t="str">
        <f t="shared" si="135"/>
        <v>2026: Муниципальное образование "Город Березники" Пермского края: г. Березники, ул. Льва Толстого, д. 11</v>
      </c>
      <c r="J1741" t="str">
        <f t="shared" si="136"/>
        <v>г. Березники, ул. Льва Толстого, д. 11: 2026: Рфа</v>
      </c>
      <c r="K1741" s="167" t="s">
        <v>1051</v>
      </c>
      <c r="L1741" s="166" t="s">
        <v>2561</v>
      </c>
      <c r="M1741" t="str">
        <f t="shared" si="137"/>
        <v>г. Березники, ул. Льва Толстого, д. 11: Рфа</v>
      </c>
      <c r="N1741" s="166" t="e">
        <f>VLOOKUP(M1741,#REF!,2,0)</f>
        <v>#REF!</v>
      </c>
      <c r="O1741" t="e">
        <f t="shared" si="133"/>
        <v>#REF!</v>
      </c>
    </row>
    <row r="1742" spans="1:15" x14ac:dyDescent="0.25">
      <c r="A1742" s="2">
        <f t="shared" si="134"/>
        <v>1741</v>
      </c>
      <c r="B1742" s="81" t="s">
        <v>1091</v>
      </c>
      <c r="C1742" t="s">
        <v>723</v>
      </c>
      <c r="D1742" s="1" t="s">
        <v>248</v>
      </c>
      <c r="E1742" s="166">
        <v>46387</v>
      </c>
      <c r="F1742" s="166"/>
      <c r="G1742" t="s">
        <v>1076</v>
      </c>
      <c r="H1742" t="s">
        <v>1076</v>
      </c>
      <c r="I1742" t="str">
        <f t="shared" si="135"/>
        <v>2026: Муниципальное образование "Город Березники" Пермского края: г. Березники, ул. Менделеева, д. 23</v>
      </c>
      <c r="J1742" t="str">
        <f t="shared" si="136"/>
        <v>г. Березники, ул. Менделеева, д. 23: 2026: РК</v>
      </c>
      <c r="K1742" s="167" t="s">
        <v>1051</v>
      </c>
      <c r="L1742" s="166" t="s">
        <v>2561</v>
      </c>
      <c r="M1742" t="str">
        <f t="shared" si="137"/>
        <v>г. Березники, ул. Менделеева, д. 23: РК</v>
      </c>
      <c r="N1742" s="166" t="e">
        <f>VLOOKUP(M1742,#REF!,2,0)</f>
        <v>#REF!</v>
      </c>
      <c r="O1742" t="e">
        <f t="shared" si="133"/>
        <v>#REF!</v>
      </c>
    </row>
    <row r="1743" spans="1:15" x14ac:dyDescent="0.25">
      <c r="A1743" s="2">
        <f t="shared" si="134"/>
        <v>1742</v>
      </c>
      <c r="B1743" s="81" t="s">
        <v>1091</v>
      </c>
      <c r="C1743" t="s">
        <v>670</v>
      </c>
      <c r="D1743" s="1" t="s">
        <v>134</v>
      </c>
      <c r="E1743" s="166">
        <v>46387</v>
      </c>
      <c r="F1743" s="166"/>
      <c r="G1743" t="s">
        <v>1076</v>
      </c>
      <c r="H1743" t="s">
        <v>1076</v>
      </c>
      <c r="I1743" t="str">
        <f t="shared" si="135"/>
        <v>2026: Муниципальное образование "Город Березники" Пермского края: г. Березники, ул. Мира, д. 52</v>
      </c>
      <c r="J1743" t="str">
        <f t="shared" si="136"/>
        <v>г. Березники, ул. Мира, д. 52: 2026: ГАЗ</v>
      </c>
      <c r="K1743" s="167" t="s">
        <v>1052</v>
      </c>
      <c r="L1743" s="166" t="s">
        <v>2561</v>
      </c>
      <c r="M1743" t="str">
        <f t="shared" si="137"/>
        <v>г. Березники, ул. Мира, д. 52: ГАЗ</v>
      </c>
      <c r="N1743" s="166" t="e">
        <f>VLOOKUP(M1743,#REF!,2,0)</f>
        <v>#REF!</v>
      </c>
      <c r="O1743" t="e">
        <f t="shared" si="133"/>
        <v>#REF!</v>
      </c>
    </row>
    <row r="1744" spans="1:15" x14ac:dyDescent="0.25">
      <c r="A1744" s="2">
        <f t="shared" si="134"/>
        <v>1743</v>
      </c>
      <c r="B1744" s="81" t="s">
        <v>1091</v>
      </c>
      <c r="C1744" t="s">
        <v>572</v>
      </c>
      <c r="D1744" s="1" t="s">
        <v>63</v>
      </c>
      <c r="E1744" s="166">
        <v>46387</v>
      </c>
      <c r="F1744" s="166"/>
      <c r="G1744" t="s">
        <v>1076</v>
      </c>
      <c r="H1744" t="s">
        <v>1076</v>
      </c>
      <c r="I1744" t="str">
        <f t="shared" si="135"/>
        <v>2026: Муниципальное образование "Город Березники" Пермского края: г. Березники, ул. Парковая, д. 5</v>
      </c>
      <c r="J1744" t="str">
        <f t="shared" si="136"/>
        <v>г. Березники, ул. Парковая, д. 5: 2026: ЭЛ</v>
      </c>
      <c r="K1744" s="167" t="s">
        <v>1051</v>
      </c>
      <c r="L1744" s="166" t="s">
        <v>2561</v>
      </c>
      <c r="M1744" t="str">
        <f t="shared" si="137"/>
        <v>г. Березники, ул. Парковая, д. 5: ЭЛ</v>
      </c>
      <c r="N1744" s="166" t="e">
        <f>VLOOKUP(M1744,#REF!,2,0)</f>
        <v>#REF!</v>
      </c>
      <c r="O1744" t="e">
        <f t="shared" si="133"/>
        <v>#REF!</v>
      </c>
    </row>
    <row r="1745" spans="1:15" x14ac:dyDescent="0.25">
      <c r="A1745" s="2">
        <f t="shared" si="134"/>
        <v>1744</v>
      </c>
      <c r="B1745" s="81" t="s">
        <v>1091</v>
      </c>
      <c r="C1745" t="s">
        <v>572</v>
      </c>
      <c r="D1745" s="1" t="s">
        <v>117</v>
      </c>
      <c r="E1745" s="166">
        <v>46387</v>
      </c>
      <c r="F1745" s="166"/>
      <c r="G1745" t="s">
        <v>1076</v>
      </c>
      <c r="H1745" t="s">
        <v>1076</v>
      </c>
      <c r="I1745" t="str">
        <f t="shared" si="135"/>
        <v>2026: Муниципальное образование "Город Березники" Пермского края: г. Березники, ул. Парковая, д. 5</v>
      </c>
      <c r="J1745" t="str">
        <f t="shared" si="136"/>
        <v>г. Березники, ул. Парковая, д. 5: 2026: ТЕП</v>
      </c>
      <c r="K1745" s="167" t="s">
        <v>1051</v>
      </c>
      <c r="L1745" s="166" t="s">
        <v>2561</v>
      </c>
      <c r="M1745" t="str">
        <f t="shared" si="137"/>
        <v>г. Березники, ул. Парковая, д. 5: ТЕП</v>
      </c>
      <c r="N1745" s="166" t="e">
        <f>VLOOKUP(M1745,#REF!,2,0)</f>
        <v>#REF!</v>
      </c>
      <c r="O1745" t="e">
        <f t="shared" si="133"/>
        <v>#REF!</v>
      </c>
    </row>
    <row r="1746" spans="1:15" x14ac:dyDescent="0.25">
      <c r="A1746" s="2">
        <f t="shared" si="134"/>
        <v>1745</v>
      </c>
      <c r="B1746" s="81" t="s">
        <v>1091</v>
      </c>
      <c r="C1746" t="s">
        <v>572</v>
      </c>
      <c r="D1746" s="1" t="s">
        <v>144</v>
      </c>
      <c r="E1746" s="166">
        <v>46387</v>
      </c>
      <c r="F1746" s="166"/>
      <c r="G1746" t="s">
        <v>1076</v>
      </c>
      <c r="H1746" t="s">
        <v>1076</v>
      </c>
      <c r="I1746" t="str">
        <f t="shared" si="135"/>
        <v>2026: Муниципальное образование "Город Березники" Пермского края: г. Березники, ул. Парковая, д. 5</v>
      </c>
      <c r="J1746" t="str">
        <f t="shared" si="136"/>
        <v>г. Березники, ул. Парковая, д. 5: 2026: ХВС</v>
      </c>
      <c r="K1746" s="167" t="s">
        <v>1051</v>
      </c>
      <c r="L1746" s="166" t="s">
        <v>2561</v>
      </c>
      <c r="M1746" t="str">
        <f t="shared" si="137"/>
        <v>г. Березники, ул. Парковая, д. 5: ХВС</v>
      </c>
      <c r="N1746" s="166" t="e">
        <f>VLOOKUP(M1746,#REF!,2,0)</f>
        <v>#REF!</v>
      </c>
      <c r="O1746" t="e">
        <f t="shared" si="133"/>
        <v>#REF!</v>
      </c>
    </row>
    <row r="1747" spans="1:15" x14ac:dyDescent="0.25">
      <c r="A1747" s="2">
        <f t="shared" si="134"/>
        <v>1746</v>
      </c>
      <c r="B1747" s="81" t="s">
        <v>1091</v>
      </c>
      <c r="C1747" t="s">
        <v>572</v>
      </c>
      <c r="D1747" s="1" t="s">
        <v>149</v>
      </c>
      <c r="E1747" s="166">
        <v>46387</v>
      </c>
      <c r="F1747" s="166"/>
      <c r="G1747" t="s">
        <v>1076</v>
      </c>
      <c r="H1747" t="s">
        <v>1076</v>
      </c>
      <c r="I1747" t="str">
        <f t="shared" si="135"/>
        <v>2026: Муниципальное образование "Город Березники" Пермского края: г. Березники, ул. Парковая, д. 5</v>
      </c>
      <c r="J1747" t="str">
        <f t="shared" si="136"/>
        <v>г. Березники, ул. Парковая, д. 5: 2026: ГВС</v>
      </c>
      <c r="K1747" s="167" t="s">
        <v>1051</v>
      </c>
      <c r="L1747" s="166" t="s">
        <v>2561</v>
      </c>
      <c r="M1747" t="str">
        <f t="shared" si="137"/>
        <v>г. Березники, ул. Парковая, д. 5: ГВС</v>
      </c>
      <c r="N1747" s="166" t="e">
        <f>VLOOKUP(M1747,#REF!,2,0)</f>
        <v>#REF!</v>
      </c>
      <c r="O1747" t="e">
        <f t="shared" si="133"/>
        <v>#REF!</v>
      </c>
    </row>
    <row r="1748" spans="1:15" x14ac:dyDescent="0.25">
      <c r="A1748" s="2">
        <f t="shared" si="134"/>
        <v>1747</v>
      </c>
      <c r="B1748" s="81" t="s">
        <v>1091</v>
      </c>
      <c r="C1748" t="s">
        <v>572</v>
      </c>
      <c r="D1748" s="1" t="s">
        <v>159</v>
      </c>
      <c r="E1748" s="166">
        <v>46387</v>
      </c>
      <c r="F1748" s="166"/>
      <c r="G1748" t="s">
        <v>1076</v>
      </c>
      <c r="H1748" t="s">
        <v>1076</v>
      </c>
      <c r="I1748" t="str">
        <f t="shared" si="135"/>
        <v>2026: Муниципальное образование "Город Березники" Пермского края: г. Березники, ул. Парковая, д. 5</v>
      </c>
      <c r="J1748" t="str">
        <f t="shared" si="136"/>
        <v>г. Березники, ул. Парковая, д. 5: 2026: ВОД</v>
      </c>
      <c r="K1748" s="167" t="s">
        <v>1051</v>
      </c>
      <c r="L1748" s="166" t="s">
        <v>2561</v>
      </c>
      <c r="M1748" t="str">
        <f t="shared" si="137"/>
        <v>г. Березники, ул. Парковая, д. 5: ВОД</v>
      </c>
      <c r="N1748" s="166" t="e">
        <f>VLOOKUP(M1748,#REF!,2,0)</f>
        <v>#REF!</v>
      </c>
      <c r="O1748" t="e">
        <f t="shared" si="133"/>
        <v>#REF!</v>
      </c>
    </row>
    <row r="1749" spans="1:15" x14ac:dyDescent="0.25">
      <c r="A1749" s="2">
        <f t="shared" si="134"/>
        <v>1748</v>
      </c>
      <c r="B1749" s="81" t="s">
        <v>1091</v>
      </c>
      <c r="C1749" t="s">
        <v>572</v>
      </c>
      <c r="D1749" s="1" t="s">
        <v>296</v>
      </c>
      <c r="E1749" s="166">
        <v>46387</v>
      </c>
      <c r="F1749" s="166"/>
      <c r="G1749" t="s">
        <v>1076</v>
      </c>
      <c r="H1749" t="s">
        <v>1076</v>
      </c>
      <c r="I1749" t="str">
        <f t="shared" si="135"/>
        <v>2026: Муниципальное образование "Город Березники" Пермского края: г. Березники, ул. Парковая, д. 5</v>
      </c>
      <c r="J1749" t="str">
        <f t="shared" si="136"/>
        <v>г. Березники, ул. Парковая, д. 5: 2026: РФ</v>
      </c>
      <c r="K1749" s="167" t="s">
        <v>1051</v>
      </c>
      <c r="L1749" s="166" t="s">
        <v>2561</v>
      </c>
      <c r="M1749" t="str">
        <f t="shared" si="137"/>
        <v>г. Березники, ул. Парковая, д. 5: РФ</v>
      </c>
      <c r="N1749" s="166" t="e">
        <f>VLOOKUP(M1749,#REF!,2,0)</f>
        <v>#REF!</v>
      </c>
      <c r="O1749" t="e">
        <f t="shared" si="133"/>
        <v>#REF!</v>
      </c>
    </row>
    <row r="1750" spans="1:15" x14ac:dyDescent="0.25">
      <c r="A1750" s="2">
        <f t="shared" si="134"/>
        <v>1749</v>
      </c>
      <c r="B1750" s="81" t="s">
        <v>1091</v>
      </c>
      <c r="C1750" t="s">
        <v>672</v>
      </c>
      <c r="D1750" s="1" t="s">
        <v>134</v>
      </c>
      <c r="E1750" s="166">
        <v>46387</v>
      </c>
      <c r="F1750" s="166"/>
      <c r="G1750" t="s">
        <v>1076</v>
      </c>
      <c r="H1750" t="s">
        <v>1076</v>
      </c>
      <c r="I1750" t="str">
        <f t="shared" si="135"/>
        <v>2026: Муниципальное образование "Город Березники" Пермского края: г. Березники, ул. Пятилетки, д. 103</v>
      </c>
      <c r="J1750" t="str">
        <f t="shared" si="136"/>
        <v>г. Березники, ул. Пятилетки, д. 103: 2026: ГАЗ</v>
      </c>
      <c r="K1750" s="167" t="s">
        <v>1052</v>
      </c>
      <c r="L1750" s="166" t="s">
        <v>2561</v>
      </c>
      <c r="M1750" t="str">
        <f t="shared" si="137"/>
        <v>г. Березники, ул. Пятилетки, д. 103: ГАЗ</v>
      </c>
      <c r="N1750" s="166" t="e">
        <f>VLOOKUP(M1750,#REF!,2,0)</f>
        <v>#REF!</v>
      </c>
      <c r="O1750" t="e">
        <f t="shared" si="133"/>
        <v>#REF!</v>
      </c>
    </row>
    <row r="1751" spans="1:15" x14ac:dyDescent="0.25">
      <c r="A1751" s="2">
        <f t="shared" si="134"/>
        <v>1750</v>
      </c>
      <c r="B1751" s="81" t="s">
        <v>1091</v>
      </c>
      <c r="C1751" t="s">
        <v>573</v>
      </c>
      <c r="D1751" s="1" t="s">
        <v>63</v>
      </c>
      <c r="E1751" s="166">
        <v>46387</v>
      </c>
      <c r="F1751" s="166"/>
      <c r="G1751" t="s">
        <v>1076</v>
      </c>
      <c r="H1751" t="s">
        <v>1076</v>
      </c>
      <c r="I1751" t="str">
        <f t="shared" si="135"/>
        <v>2026: Муниципальное образование "Город Березники" Пермского края: г. Березники, ул. Пятилетки, д. 19</v>
      </c>
      <c r="J1751" t="str">
        <f t="shared" si="136"/>
        <v>г. Березники, ул. Пятилетки, д. 19: 2026: ЭЛ</v>
      </c>
      <c r="K1751" s="167" t="s">
        <v>1051</v>
      </c>
      <c r="L1751" s="166" t="s">
        <v>2561</v>
      </c>
      <c r="M1751" t="str">
        <f t="shared" si="137"/>
        <v>г. Березники, ул. Пятилетки, д. 19: ЭЛ</v>
      </c>
      <c r="N1751" s="166" t="e">
        <f>VLOOKUP(M1751,#REF!,2,0)</f>
        <v>#REF!</v>
      </c>
      <c r="O1751" t="e">
        <f t="shared" si="133"/>
        <v>#REF!</v>
      </c>
    </row>
    <row r="1752" spans="1:15" x14ac:dyDescent="0.25">
      <c r="A1752" s="2">
        <f t="shared" si="134"/>
        <v>1751</v>
      </c>
      <c r="B1752" s="81" t="s">
        <v>1091</v>
      </c>
      <c r="C1752" t="s">
        <v>573</v>
      </c>
      <c r="D1752" s="1" t="s">
        <v>117</v>
      </c>
      <c r="E1752" s="166">
        <v>46387</v>
      </c>
      <c r="F1752" s="166"/>
      <c r="G1752" t="s">
        <v>1076</v>
      </c>
      <c r="H1752" t="s">
        <v>1076</v>
      </c>
      <c r="I1752" t="str">
        <f t="shared" si="135"/>
        <v>2026: Муниципальное образование "Город Березники" Пермского края: г. Березники, ул. Пятилетки, д. 19</v>
      </c>
      <c r="J1752" t="str">
        <f t="shared" si="136"/>
        <v>г. Березники, ул. Пятилетки, д. 19: 2026: ТЕП</v>
      </c>
      <c r="K1752" s="167" t="s">
        <v>1051</v>
      </c>
      <c r="L1752" s="166" t="s">
        <v>2561</v>
      </c>
      <c r="M1752" t="str">
        <f t="shared" si="137"/>
        <v>г. Березники, ул. Пятилетки, д. 19: ТЕП</v>
      </c>
      <c r="N1752" s="166" t="e">
        <f>VLOOKUP(M1752,#REF!,2,0)</f>
        <v>#REF!</v>
      </c>
      <c r="O1752" t="e">
        <f t="shared" si="133"/>
        <v>#REF!</v>
      </c>
    </row>
    <row r="1753" spans="1:15" x14ac:dyDescent="0.25">
      <c r="A1753" s="2">
        <f t="shared" si="134"/>
        <v>1752</v>
      </c>
      <c r="B1753" s="81" t="s">
        <v>1091</v>
      </c>
      <c r="C1753" t="s">
        <v>573</v>
      </c>
      <c r="D1753" s="1" t="s">
        <v>144</v>
      </c>
      <c r="E1753" s="166">
        <v>46387</v>
      </c>
      <c r="F1753" s="166"/>
      <c r="G1753" t="s">
        <v>1076</v>
      </c>
      <c r="H1753" t="s">
        <v>1076</v>
      </c>
      <c r="I1753" t="str">
        <f t="shared" si="135"/>
        <v>2026: Муниципальное образование "Город Березники" Пермского края: г. Березники, ул. Пятилетки, д. 19</v>
      </c>
      <c r="J1753" t="str">
        <f t="shared" si="136"/>
        <v>г. Березники, ул. Пятилетки, д. 19: 2026: ХВС</v>
      </c>
      <c r="K1753" s="167" t="s">
        <v>1051</v>
      </c>
      <c r="L1753" s="166" t="s">
        <v>2561</v>
      </c>
      <c r="M1753" t="str">
        <f t="shared" si="137"/>
        <v>г. Березники, ул. Пятилетки, д. 19: ХВС</v>
      </c>
      <c r="N1753" s="166" t="e">
        <f>VLOOKUP(M1753,#REF!,2,0)</f>
        <v>#REF!</v>
      </c>
      <c r="O1753" t="e">
        <f t="shared" si="133"/>
        <v>#REF!</v>
      </c>
    </row>
    <row r="1754" spans="1:15" x14ac:dyDescent="0.25">
      <c r="A1754" s="2">
        <f t="shared" si="134"/>
        <v>1753</v>
      </c>
      <c r="B1754" s="81" t="s">
        <v>1091</v>
      </c>
      <c r="C1754" t="s">
        <v>573</v>
      </c>
      <c r="D1754" s="1" t="s">
        <v>149</v>
      </c>
      <c r="E1754" s="166">
        <v>46387</v>
      </c>
      <c r="F1754" s="166"/>
      <c r="G1754" t="s">
        <v>1076</v>
      </c>
      <c r="H1754" t="s">
        <v>1076</v>
      </c>
      <c r="I1754" t="str">
        <f t="shared" si="135"/>
        <v>2026: Муниципальное образование "Город Березники" Пермского края: г. Березники, ул. Пятилетки, д. 19</v>
      </c>
      <c r="J1754" t="str">
        <f t="shared" si="136"/>
        <v>г. Березники, ул. Пятилетки, д. 19: 2026: ГВС</v>
      </c>
      <c r="K1754" s="167" t="s">
        <v>1051</v>
      </c>
      <c r="L1754" s="166" t="s">
        <v>2561</v>
      </c>
      <c r="M1754" t="str">
        <f t="shared" si="137"/>
        <v>г. Березники, ул. Пятилетки, д. 19: ГВС</v>
      </c>
      <c r="N1754" s="166" t="e">
        <f>VLOOKUP(M1754,#REF!,2,0)</f>
        <v>#REF!</v>
      </c>
      <c r="O1754" t="e">
        <f t="shared" si="133"/>
        <v>#REF!</v>
      </c>
    </row>
    <row r="1755" spans="1:15" x14ac:dyDescent="0.25">
      <c r="A1755" s="2">
        <f t="shared" si="134"/>
        <v>1754</v>
      </c>
      <c r="B1755" s="81" t="s">
        <v>1091</v>
      </c>
      <c r="C1755" t="s">
        <v>573</v>
      </c>
      <c r="D1755" s="1" t="s">
        <v>159</v>
      </c>
      <c r="E1755" s="166">
        <v>46387</v>
      </c>
      <c r="F1755" s="166"/>
      <c r="G1755" t="s">
        <v>1076</v>
      </c>
      <c r="H1755" t="s">
        <v>1076</v>
      </c>
      <c r="I1755" t="str">
        <f t="shared" si="135"/>
        <v>2026: Муниципальное образование "Город Березники" Пермского края: г. Березники, ул. Пятилетки, д. 19</v>
      </c>
      <c r="J1755" t="str">
        <f t="shared" si="136"/>
        <v>г. Березники, ул. Пятилетки, д. 19: 2026: ВОД</v>
      </c>
      <c r="K1755" s="167" t="s">
        <v>1051</v>
      </c>
      <c r="L1755" s="166" t="s">
        <v>2561</v>
      </c>
      <c r="M1755" t="str">
        <f t="shared" si="137"/>
        <v>г. Березники, ул. Пятилетки, д. 19: ВОД</v>
      </c>
      <c r="N1755" s="166" t="e">
        <f>VLOOKUP(M1755,#REF!,2,0)</f>
        <v>#REF!</v>
      </c>
      <c r="O1755" t="e">
        <f t="shared" si="133"/>
        <v>#REF!</v>
      </c>
    </row>
    <row r="1756" spans="1:15" x14ac:dyDescent="0.25">
      <c r="A1756" s="2">
        <f t="shared" si="134"/>
        <v>1755</v>
      </c>
      <c r="B1756" s="81" t="s">
        <v>1091</v>
      </c>
      <c r="C1756" t="s">
        <v>574</v>
      </c>
      <c r="D1756" s="1" t="s">
        <v>63</v>
      </c>
      <c r="E1756" s="166">
        <v>46387</v>
      </c>
      <c r="F1756" s="166"/>
      <c r="G1756" t="s">
        <v>1076</v>
      </c>
      <c r="H1756" t="s">
        <v>1076</v>
      </c>
      <c r="I1756" t="str">
        <f t="shared" si="135"/>
        <v>2026: Муниципальное образование "Город Березники" Пермского края: г. Березники, ул. Пятилетки, д. 32</v>
      </c>
      <c r="J1756" t="str">
        <f t="shared" si="136"/>
        <v>г. Березники, ул. Пятилетки, д. 32: 2026: ЭЛ</v>
      </c>
      <c r="K1756" s="167" t="s">
        <v>1051</v>
      </c>
      <c r="L1756" s="166" t="s">
        <v>2561</v>
      </c>
      <c r="M1756" t="str">
        <f t="shared" si="137"/>
        <v>г. Березники, ул. Пятилетки, д. 32: ЭЛ</v>
      </c>
      <c r="N1756" s="166" t="e">
        <f>VLOOKUP(M1756,#REF!,2,0)</f>
        <v>#REF!</v>
      </c>
      <c r="O1756" t="e">
        <f t="shared" si="133"/>
        <v>#REF!</v>
      </c>
    </row>
    <row r="1757" spans="1:15" x14ac:dyDescent="0.25">
      <c r="A1757" s="2">
        <f t="shared" si="134"/>
        <v>1756</v>
      </c>
      <c r="B1757" s="81" t="s">
        <v>1091</v>
      </c>
      <c r="C1757" t="s">
        <v>574</v>
      </c>
      <c r="D1757" s="1" t="s">
        <v>117</v>
      </c>
      <c r="E1757" s="166">
        <v>46387</v>
      </c>
      <c r="F1757" s="166"/>
      <c r="G1757" t="s">
        <v>1076</v>
      </c>
      <c r="H1757" t="s">
        <v>1076</v>
      </c>
      <c r="I1757" t="str">
        <f t="shared" si="135"/>
        <v>2026: Муниципальное образование "Город Березники" Пермского края: г. Березники, ул. Пятилетки, д. 32</v>
      </c>
      <c r="J1757" t="str">
        <f t="shared" si="136"/>
        <v>г. Березники, ул. Пятилетки, д. 32: 2026: ТЕП</v>
      </c>
      <c r="K1757" s="167" t="s">
        <v>1051</v>
      </c>
      <c r="L1757" s="166" t="s">
        <v>2561</v>
      </c>
      <c r="M1757" t="str">
        <f t="shared" si="137"/>
        <v>г. Березники, ул. Пятилетки, д. 32: ТЕП</v>
      </c>
      <c r="N1757" s="166" t="e">
        <f>VLOOKUP(M1757,#REF!,2,0)</f>
        <v>#REF!</v>
      </c>
      <c r="O1757" t="e">
        <f t="shared" si="133"/>
        <v>#REF!</v>
      </c>
    </row>
    <row r="1758" spans="1:15" x14ac:dyDescent="0.25">
      <c r="A1758" s="2">
        <f t="shared" si="134"/>
        <v>1757</v>
      </c>
      <c r="B1758" s="81" t="s">
        <v>1091</v>
      </c>
      <c r="C1758" t="s">
        <v>574</v>
      </c>
      <c r="D1758" s="1" t="s">
        <v>159</v>
      </c>
      <c r="E1758" s="166">
        <v>46387</v>
      </c>
      <c r="F1758" s="166"/>
      <c r="G1758" t="s">
        <v>1076</v>
      </c>
      <c r="H1758" t="s">
        <v>1076</v>
      </c>
      <c r="I1758" t="str">
        <f t="shared" si="135"/>
        <v>2026: Муниципальное образование "Город Березники" Пермского края: г. Березники, ул. Пятилетки, д. 32</v>
      </c>
      <c r="J1758" t="str">
        <f t="shared" si="136"/>
        <v>г. Березники, ул. Пятилетки, д. 32: 2026: ВОД</v>
      </c>
      <c r="K1758" s="167" t="s">
        <v>1051</v>
      </c>
      <c r="L1758" s="166" t="s">
        <v>2561</v>
      </c>
      <c r="M1758" t="str">
        <f t="shared" si="137"/>
        <v>г. Березники, ул. Пятилетки, д. 32: ВОД</v>
      </c>
      <c r="N1758" s="166" t="e">
        <f>VLOOKUP(M1758,#REF!,2,0)</f>
        <v>#REF!</v>
      </c>
      <c r="O1758" t="e">
        <f t="shared" si="133"/>
        <v>#REF!</v>
      </c>
    </row>
    <row r="1759" spans="1:15" x14ac:dyDescent="0.25">
      <c r="A1759" s="2">
        <f t="shared" si="134"/>
        <v>1758</v>
      </c>
      <c r="B1759" s="81" t="s">
        <v>1091</v>
      </c>
      <c r="C1759" t="s">
        <v>574</v>
      </c>
      <c r="D1759" s="1" t="s">
        <v>248</v>
      </c>
      <c r="E1759" s="166">
        <v>46387</v>
      </c>
      <c r="F1759" s="166"/>
      <c r="G1759" t="s">
        <v>1076</v>
      </c>
      <c r="H1759" t="s">
        <v>1076</v>
      </c>
      <c r="I1759" t="str">
        <f t="shared" si="135"/>
        <v>2026: Муниципальное образование "Город Березники" Пермского края: г. Березники, ул. Пятилетки, д. 32</v>
      </c>
      <c r="J1759" t="str">
        <f t="shared" si="136"/>
        <v>г. Березники, ул. Пятилетки, д. 32: 2026: РК</v>
      </c>
      <c r="K1759" s="167" t="s">
        <v>1051</v>
      </c>
      <c r="L1759" s="166" t="s">
        <v>2561</v>
      </c>
      <c r="M1759" t="str">
        <f t="shared" si="137"/>
        <v>г. Березники, ул. Пятилетки, д. 32: РК</v>
      </c>
      <c r="N1759" s="166" t="e">
        <f>VLOOKUP(M1759,#REF!,2,0)</f>
        <v>#REF!</v>
      </c>
      <c r="O1759" t="e">
        <f t="shared" si="133"/>
        <v>#REF!</v>
      </c>
    </row>
    <row r="1760" spans="1:15" x14ac:dyDescent="0.25">
      <c r="A1760" s="2">
        <f t="shared" si="134"/>
        <v>1759</v>
      </c>
      <c r="B1760" s="81" t="s">
        <v>1091</v>
      </c>
      <c r="C1760" t="s">
        <v>575</v>
      </c>
      <c r="D1760" s="1" t="s">
        <v>63</v>
      </c>
      <c r="E1760" s="166">
        <v>46387</v>
      </c>
      <c r="F1760" s="166"/>
      <c r="G1760" t="s">
        <v>1076</v>
      </c>
      <c r="H1760" t="s">
        <v>1076</v>
      </c>
      <c r="I1760" t="str">
        <f t="shared" si="135"/>
        <v>2026: Муниципальное образование "Город Березники" Пермского края: г. Березники, ул. Пятилетки, д. 80</v>
      </c>
      <c r="J1760" t="str">
        <f t="shared" si="136"/>
        <v>г. Березники, ул. Пятилетки, д. 80: 2026: ЭЛ</v>
      </c>
      <c r="K1760" s="167" t="s">
        <v>1051</v>
      </c>
      <c r="L1760" s="166" t="s">
        <v>2561</v>
      </c>
      <c r="M1760" t="str">
        <f t="shared" si="137"/>
        <v>г. Березники, ул. Пятилетки, д. 80: ЭЛ</v>
      </c>
      <c r="N1760" s="166" t="e">
        <f>VLOOKUP(M1760,#REF!,2,0)</f>
        <v>#REF!</v>
      </c>
      <c r="O1760" t="e">
        <f t="shared" si="133"/>
        <v>#REF!</v>
      </c>
    </row>
    <row r="1761" spans="1:15" x14ac:dyDescent="0.25">
      <c r="A1761" s="2">
        <f t="shared" si="134"/>
        <v>1760</v>
      </c>
      <c r="B1761" s="81" t="s">
        <v>1091</v>
      </c>
      <c r="C1761" t="s">
        <v>671</v>
      </c>
      <c r="D1761" s="1" t="s">
        <v>134</v>
      </c>
      <c r="E1761" s="166">
        <v>46387</v>
      </c>
      <c r="F1761" s="166"/>
      <c r="G1761" t="s">
        <v>1076</v>
      </c>
      <c r="H1761" t="s">
        <v>1076</v>
      </c>
      <c r="I1761" t="str">
        <f t="shared" si="135"/>
        <v>2026: Муниципальное образование "Город Березники" Пермского края: г. Березники, ул. Пятилетки, д. 89</v>
      </c>
      <c r="J1761" t="str">
        <f t="shared" si="136"/>
        <v>г. Березники, ул. Пятилетки, д. 89: 2026: ГАЗ</v>
      </c>
      <c r="K1761" s="167" t="s">
        <v>1052</v>
      </c>
      <c r="L1761" s="166" t="s">
        <v>2561</v>
      </c>
      <c r="M1761" t="str">
        <f t="shared" si="137"/>
        <v>г. Березники, ул. Пятилетки, д. 89: ГАЗ</v>
      </c>
      <c r="N1761" s="166" t="e">
        <f>VLOOKUP(M1761,#REF!,2,0)</f>
        <v>#REF!</v>
      </c>
      <c r="O1761" t="e">
        <f t="shared" si="133"/>
        <v>#REF!</v>
      </c>
    </row>
    <row r="1762" spans="1:15" x14ac:dyDescent="0.25">
      <c r="A1762" s="2">
        <f t="shared" si="134"/>
        <v>1761</v>
      </c>
      <c r="B1762" s="81" t="s">
        <v>1091</v>
      </c>
      <c r="C1762" t="s">
        <v>671</v>
      </c>
      <c r="D1762" s="1" t="s">
        <v>1050</v>
      </c>
      <c r="E1762" s="166">
        <v>46387</v>
      </c>
      <c r="F1762" s="166">
        <v>46387</v>
      </c>
      <c r="G1762" t="s">
        <v>1076</v>
      </c>
      <c r="H1762" t="s">
        <v>1076</v>
      </c>
      <c r="I1762" t="str">
        <f t="shared" si="135"/>
        <v>2026: Муниципальное образование "Город Березники" Пермского края: г. Березники, ул. Пятилетки, д. 89</v>
      </c>
      <c r="J1762" t="str">
        <f t="shared" si="136"/>
        <v>г. Березники, ул. Пятилетки, д. 89: 2026: РФа</v>
      </c>
      <c r="K1762" s="167" t="s">
        <v>1052</v>
      </c>
      <c r="L1762" s="166" t="s">
        <v>2561</v>
      </c>
      <c r="M1762" t="str">
        <f t="shared" si="137"/>
        <v>г. Березники, ул. Пятилетки, д. 89: РФа</v>
      </c>
      <c r="N1762" s="166" t="e">
        <f>VLOOKUP(M1762,#REF!,2,0)</f>
        <v>#REF!</v>
      </c>
      <c r="O1762" t="e">
        <f t="shared" si="133"/>
        <v>#REF!</v>
      </c>
    </row>
    <row r="1763" spans="1:15" x14ac:dyDescent="0.25">
      <c r="A1763" s="2">
        <f t="shared" si="134"/>
        <v>1762</v>
      </c>
      <c r="B1763" s="81" t="s">
        <v>1091</v>
      </c>
      <c r="C1763" t="s">
        <v>673</v>
      </c>
      <c r="D1763" s="1" t="s">
        <v>134</v>
      </c>
      <c r="E1763" s="166">
        <v>46387</v>
      </c>
      <c r="F1763" s="166"/>
      <c r="G1763" t="s">
        <v>1076</v>
      </c>
      <c r="H1763" t="s">
        <v>1076</v>
      </c>
      <c r="I1763" t="str">
        <f t="shared" si="135"/>
        <v>2026: Муниципальное образование "Город Березники" Пермского края: г. Березники, ул. Суворова, д. 89</v>
      </c>
      <c r="J1763" t="str">
        <f t="shared" si="136"/>
        <v>г. Березники, ул. Суворова, д. 89: 2026: ГАЗ</v>
      </c>
      <c r="K1763" s="167" t="s">
        <v>1052</v>
      </c>
      <c r="L1763" s="166" t="s">
        <v>2561</v>
      </c>
      <c r="M1763" t="str">
        <f t="shared" si="137"/>
        <v>г. Березники, ул. Суворова, д. 89: ГАЗ</v>
      </c>
      <c r="N1763" s="166" t="e">
        <f>VLOOKUP(M1763,#REF!,2,0)</f>
        <v>#REF!</v>
      </c>
      <c r="O1763" t="e">
        <f t="shared" si="133"/>
        <v>#REF!</v>
      </c>
    </row>
    <row r="1764" spans="1:15" x14ac:dyDescent="0.25">
      <c r="A1764" s="2">
        <f t="shared" si="134"/>
        <v>1763</v>
      </c>
      <c r="B1764" s="81" t="s">
        <v>1091</v>
      </c>
      <c r="C1764" t="s">
        <v>724</v>
      </c>
      <c r="D1764" s="1" t="s">
        <v>248</v>
      </c>
      <c r="E1764" s="166">
        <v>46387</v>
      </c>
      <c r="F1764" s="166"/>
      <c r="G1764" t="s">
        <v>1076</v>
      </c>
      <c r="H1764" t="s">
        <v>1076</v>
      </c>
      <c r="I1764" t="str">
        <f t="shared" si="135"/>
        <v>2026: Муниципальное образование "Город Березники" Пермского края: г. Березники, ул. Труда, д. 6</v>
      </c>
      <c r="J1764" t="str">
        <f t="shared" si="136"/>
        <v>г. Березники, ул. Труда, д. 6: 2026: РК</v>
      </c>
      <c r="K1764" s="167" t="s">
        <v>1051</v>
      </c>
      <c r="L1764" s="166" t="s">
        <v>2561</v>
      </c>
      <c r="M1764" t="str">
        <f t="shared" si="137"/>
        <v>г. Березники, ул. Труда, д. 6: РК</v>
      </c>
      <c r="N1764" s="166" t="e">
        <f>VLOOKUP(M1764,#REF!,2,0)</f>
        <v>#REF!</v>
      </c>
      <c r="O1764" t="e">
        <f t="shared" si="133"/>
        <v>#REF!</v>
      </c>
    </row>
    <row r="1765" spans="1:15" x14ac:dyDescent="0.25">
      <c r="A1765" s="2">
        <f t="shared" si="134"/>
        <v>1764</v>
      </c>
      <c r="B1765" s="81" t="s">
        <v>1091</v>
      </c>
      <c r="C1765" t="s">
        <v>724</v>
      </c>
      <c r="D1765" s="1" t="s">
        <v>280</v>
      </c>
      <c r="E1765" s="166">
        <v>46387</v>
      </c>
      <c r="F1765" s="166"/>
      <c r="G1765" t="s">
        <v>1076</v>
      </c>
      <c r="H1765" t="s">
        <v>1076</v>
      </c>
      <c r="I1765" t="str">
        <f t="shared" si="135"/>
        <v>2026: Муниципальное образование "Город Березники" Пермского края: г. Березники, ул. Труда, д. 6</v>
      </c>
      <c r="J1765" t="str">
        <f t="shared" si="136"/>
        <v>г. Березники, ул. Труда, д. 6: 2026: Рфа</v>
      </c>
      <c r="K1765" s="167" t="s">
        <v>1051</v>
      </c>
      <c r="L1765" s="166" t="s">
        <v>2561</v>
      </c>
      <c r="M1765" t="str">
        <f t="shared" si="137"/>
        <v>г. Березники, ул. Труда, д. 6: Рфа</v>
      </c>
      <c r="N1765" s="166" t="e">
        <f>VLOOKUP(M1765,#REF!,2,0)</f>
        <v>#REF!</v>
      </c>
      <c r="O1765" t="e">
        <f t="shared" si="133"/>
        <v>#REF!</v>
      </c>
    </row>
    <row r="1766" spans="1:15" x14ac:dyDescent="0.25">
      <c r="A1766" s="2">
        <f t="shared" si="134"/>
        <v>1765</v>
      </c>
      <c r="B1766" s="81" t="s">
        <v>1091</v>
      </c>
      <c r="C1766" t="s">
        <v>674</v>
      </c>
      <c r="D1766" s="1" t="s">
        <v>134</v>
      </c>
      <c r="E1766" s="166">
        <v>46387</v>
      </c>
      <c r="F1766" s="166"/>
      <c r="G1766" t="s">
        <v>1076</v>
      </c>
      <c r="H1766" t="s">
        <v>1076</v>
      </c>
      <c r="I1766" t="str">
        <f t="shared" si="135"/>
        <v>2026: Муниципальное образование "Город Березники" Пермского края: г. Березники, ул. Циренщикова, д. 10</v>
      </c>
      <c r="J1766" t="str">
        <f t="shared" si="136"/>
        <v>г. Березники, ул. Циренщикова, д. 10: 2026: ГАЗ</v>
      </c>
      <c r="K1766" s="167" t="s">
        <v>1052</v>
      </c>
      <c r="L1766" s="166" t="s">
        <v>2561</v>
      </c>
      <c r="M1766" t="str">
        <f t="shared" si="137"/>
        <v>г. Березники, ул. Циренщикова, д. 10: ГАЗ</v>
      </c>
      <c r="N1766" s="166" t="e">
        <f>VLOOKUP(M1766,#REF!,2,0)</f>
        <v>#REF!</v>
      </c>
      <c r="O1766" t="e">
        <f t="shared" si="133"/>
        <v>#REF!</v>
      </c>
    </row>
    <row r="1767" spans="1:15" x14ac:dyDescent="0.25">
      <c r="A1767" s="2">
        <f t="shared" si="134"/>
        <v>1766</v>
      </c>
      <c r="B1767" s="81" t="s">
        <v>1091</v>
      </c>
      <c r="C1767" t="s">
        <v>725</v>
      </c>
      <c r="D1767" s="1" t="s">
        <v>248</v>
      </c>
      <c r="E1767" s="166">
        <v>46387</v>
      </c>
      <c r="F1767" s="166"/>
      <c r="G1767" t="s">
        <v>1076</v>
      </c>
      <c r="H1767" t="s">
        <v>1076</v>
      </c>
      <c r="I1767" t="str">
        <f t="shared" si="135"/>
        <v>2026: Муниципальное образование "Город Березники" Пермского края: г. Березники, ул. Челюскинцев, д. 17</v>
      </c>
      <c r="J1767" t="str">
        <f t="shared" si="136"/>
        <v>г. Березники, ул. Челюскинцев, д. 17: 2026: РК</v>
      </c>
      <c r="K1767" s="167" t="s">
        <v>1051</v>
      </c>
      <c r="L1767" s="166" t="s">
        <v>2561</v>
      </c>
      <c r="M1767" t="str">
        <f t="shared" si="137"/>
        <v>г. Березники, ул. Челюскинцев, д. 17: РК</v>
      </c>
      <c r="N1767" s="166" t="e">
        <f>VLOOKUP(M1767,#REF!,2,0)</f>
        <v>#REF!</v>
      </c>
      <c r="O1767" t="e">
        <f t="shared" si="133"/>
        <v>#REF!</v>
      </c>
    </row>
    <row r="1768" spans="1:15" x14ac:dyDescent="0.25">
      <c r="A1768" s="2">
        <f t="shared" si="134"/>
        <v>1767</v>
      </c>
      <c r="B1768" s="81" t="s">
        <v>1091</v>
      </c>
      <c r="C1768" t="s">
        <v>778</v>
      </c>
      <c r="D1768" s="1" t="s">
        <v>280</v>
      </c>
      <c r="E1768" s="166">
        <v>46387</v>
      </c>
      <c r="F1768" s="166"/>
      <c r="G1768" t="s">
        <v>1076</v>
      </c>
      <c r="H1768" t="s">
        <v>1076</v>
      </c>
      <c r="I1768" t="str">
        <f t="shared" si="135"/>
        <v>2026: Муниципальное образование "Город Березники" Пермского края: г. Березники, ул. Челюскинцев, д. 43</v>
      </c>
      <c r="J1768" t="str">
        <f t="shared" si="136"/>
        <v>г. Березники, ул. Челюскинцев, д. 43: 2026: Рфа</v>
      </c>
      <c r="K1768" s="167" t="s">
        <v>1051</v>
      </c>
      <c r="L1768" s="166" t="s">
        <v>2561</v>
      </c>
      <c r="M1768" t="str">
        <f t="shared" si="137"/>
        <v>г. Березники, ул. Челюскинцев, д. 43: Рфа</v>
      </c>
      <c r="N1768" s="166" t="e">
        <f>VLOOKUP(M1768,#REF!,2,0)</f>
        <v>#REF!</v>
      </c>
      <c r="O1768" t="e">
        <f t="shared" si="133"/>
        <v>#REF!</v>
      </c>
    </row>
    <row r="1769" spans="1:15" x14ac:dyDescent="0.25">
      <c r="A1769" s="2">
        <f t="shared" si="134"/>
        <v>1768</v>
      </c>
      <c r="B1769" s="81" t="s">
        <v>1091</v>
      </c>
      <c r="C1769" t="s">
        <v>317</v>
      </c>
      <c r="D1769" s="1" t="s">
        <v>134</v>
      </c>
      <c r="E1769" s="166">
        <v>46387</v>
      </c>
      <c r="F1769" s="166">
        <v>46387</v>
      </c>
      <c r="G1769" t="s">
        <v>1076</v>
      </c>
      <c r="H1769" t="s">
        <v>1076</v>
      </c>
      <c r="I1769" t="str">
        <f t="shared" si="135"/>
        <v>2026: Муниципальное образование "Город Березники" Пермского края: г. Березники, ул. Черняховского, д. 51</v>
      </c>
      <c r="J1769" t="str">
        <f t="shared" si="136"/>
        <v>г. Березники, ул. Черняховского, д. 51: 2026: ГАЗ</v>
      </c>
      <c r="K1769" s="167" t="s">
        <v>1052</v>
      </c>
      <c r="L1769" s="166" t="s">
        <v>2561</v>
      </c>
      <c r="M1769" t="str">
        <f t="shared" si="137"/>
        <v>г. Березники, ул. Черняховского, д. 51: ГАЗ</v>
      </c>
      <c r="N1769" s="166" t="e">
        <f>VLOOKUP(M1769,#REF!,2,0)</f>
        <v>#REF!</v>
      </c>
      <c r="O1769" t="e">
        <f t="shared" si="133"/>
        <v>#REF!</v>
      </c>
    </row>
    <row r="1770" spans="1:15" x14ac:dyDescent="0.25">
      <c r="A1770" s="2">
        <f t="shared" si="134"/>
        <v>1769</v>
      </c>
      <c r="B1770" s="81" t="s">
        <v>1091</v>
      </c>
      <c r="C1770" t="s">
        <v>638</v>
      </c>
      <c r="D1770" s="1" t="s">
        <v>117</v>
      </c>
      <c r="E1770" s="166">
        <v>46387</v>
      </c>
      <c r="F1770" s="166"/>
      <c r="G1770" t="s">
        <v>1076</v>
      </c>
      <c r="H1770" t="s">
        <v>1076</v>
      </c>
      <c r="I1770" t="str">
        <f t="shared" si="135"/>
        <v>2026: Муниципальное образование "Город Березники" Пермского края: г. Березники, ул. Щорса, д. 37</v>
      </c>
      <c r="J1770" t="str">
        <f t="shared" si="136"/>
        <v>г. Березники, ул. Щорса, д. 37: 2026: ТЕП</v>
      </c>
      <c r="K1770" s="167" t="s">
        <v>1051</v>
      </c>
      <c r="L1770" s="166" t="s">
        <v>2561</v>
      </c>
      <c r="M1770" t="str">
        <f t="shared" si="137"/>
        <v>г. Березники, ул. Щорса, д. 37: ТЕП</v>
      </c>
      <c r="N1770" s="166" t="e">
        <f>VLOOKUP(M1770,#REF!,2,0)</f>
        <v>#REF!</v>
      </c>
      <c r="O1770" t="e">
        <f t="shared" si="133"/>
        <v>#REF!</v>
      </c>
    </row>
    <row r="1771" spans="1:15" x14ac:dyDescent="0.25">
      <c r="A1771" s="2">
        <f t="shared" si="134"/>
        <v>1770</v>
      </c>
      <c r="B1771" s="81" t="s">
        <v>1091</v>
      </c>
      <c r="C1771" t="s">
        <v>638</v>
      </c>
      <c r="D1771" s="1" t="s">
        <v>144</v>
      </c>
      <c r="E1771" s="166">
        <v>46387</v>
      </c>
      <c r="F1771" s="166"/>
      <c r="G1771" t="s">
        <v>1076</v>
      </c>
      <c r="H1771" t="s">
        <v>1076</v>
      </c>
      <c r="I1771" t="str">
        <f t="shared" si="135"/>
        <v>2026: Муниципальное образование "Город Березники" Пермского края: г. Березники, ул. Щорса, д. 37</v>
      </c>
      <c r="J1771" t="str">
        <f t="shared" si="136"/>
        <v>г. Березники, ул. Щорса, д. 37: 2026: ХВС</v>
      </c>
      <c r="K1771" s="167" t="s">
        <v>1051</v>
      </c>
      <c r="L1771" s="166" t="s">
        <v>2561</v>
      </c>
      <c r="M1771" t="str">
        <f t="shared" si="137"/>
        <v>г. Березники, ул. Щорса, д. 37: ХВС</v>
      </c>
      <c r="N1771" s="166" t="e">
        <f>VLOOKUP(M1771,#REF!,2,0)</f>
        <v>#REF!</v>
      </c>
      <c r="O1771" t="e">
        <f t="shared" si="133"/>
        <v>#REF!</v>
      </c>
    </row>
    <row r="1772" spans="1:15" x14ac:dyDescent="0.25">
      <c r="A1772" s="2">
        <f t="shared" si="134"/>
        <v>1771</v>
      </c>
      <c r="B1772" s="81" t="s">
        <v>1091</v>
      </c>
      <c r="C1772" t="s">
        <v>638</v>
      </c>
      <c r="D1772" s="1" t="s">
        <v>149</v>
      </c>
      <c r="E1772" s="166">
        <v>46387</v>
      </c>
      <c r="F1772" s="166"/>
      <c r="G1772" t="s">
        <v>1076</v>
      </c>
      <c r="H1772" t="s">
        <v>1076</v>
      </c>
      <c r="I1772" t="str">
        <f t="shared" si="135"/>
        <v>2026: Муниципальное образование "Город Березники" Пермского края: г. Березники, ул. Щорса, д. 37</v>
      </c>
      <c r="J1772" t="str">
        <f t="shared" si="136"/>
        <v>г. Березники, ул. Щорса, д. 37: 2026: ГВС</v>
      </c>
      <c r="K1772" s="167" t="s">
        <v>1051</v>
      </c>
      <c r="L1772" s="166" t="s">
        <v>2561</v>
      </c>
      <c r="M1772" t="str">
        <f t="shared" si="137"/>
        <v>г. Березники, ул. Щорса, д. 37: ГВС</v>
      </c>
      <c r="N1772" s="166" t="e">
        <f>VLOOKUP(M1772,#REF!,2,0)</f>
        <v>#REF!</v>
      </c>
      <c r="O1772" t="e">
        <f t="shared" si="133"/>
        <v>#REF!</v>
      </c>
    </row>
    <row r="1773" spans="1:15" x14ac:dyDescent="0.25">
      <c r="A1773" s="2">
        <f t="shared" si="134"/>
        <v>1772</v>
      </c>
      <c r="B1773" s="81" t="s">
        <v>1091</v>
      </c>
      <c r="C1773" t="s">
        <v>638</v>
      </c>
      <c r="D1773" s="1" t="s">
        <v>159</v>
      </c>
      <c r="E1773" s="166">
        <v>46387</v>
      </c>
      <c r="F1773" s="166"/>
      <c r="G1773" t="s">
        <v>1076</v>
      </c>
      <c r="H1773" t="s">
        <v>1076</v>
      </c>
      <c r="I1773" t="str">
        <f t="shared" si="135"/>
        <v>2026: Муниципальное образование "Город Березники" Пермского края: г. Березники, ул. Щорса, д. 37</v>
      </c>
      <c r="J1773" t="str">
        <f t="shared" si="136"/>
        <v>г. Березники, ул. Щорса, д. 37: 2026: ВОД</v>
      </c>
      <c r="K1773" s="167" t="s">
        <v>1051</v>
      </c>
      <c r="L1773" s="166" t="s">
        <v>2561</v>
      </c>
      <c r="M1773" t="str">
        <f t="shared" si="137"/>
        <v>г. Березники, ул. Щорса, д. 37: ВОД</v>
      </c>
      <c r="N1773" s="166" t="e">
        <f>VLOOKUP(M1773,#REF!,2,0)</f>
        <v>#REF!</v>
      </c>
      <c r="O1773" t="e">
        <f t="shared" si="133"/>
        <v>#REF!</v>
      </c>
    </row>
    <row r="1774" spans="1:15" x14ac:dyDescent="0.25">
      <c r="A1774" s="2">
        <f t="shared" si="134"/>
        <v>1773</v>
      </c>
      <c r="B1774" s="81" t="s">
        <v>1091</v>
      </c>
      <c r="C1774" t="s">
        <v>638</v>
      </c>
      <c r="D1774" s="1" t="s">
        <v>166</v>
      </c>
      <c r="E1774" s="166">
        <v>46387</v>
      </c>
      <c r="F1774" s="166"/>
      <c r="G1774" t="s">
        <v>1076</v>
      </c>
      <c r="H1774" t="s">
        <v>1076</v>
      </c>
      <c r="I1774" t="str">
        <f t="shared" si="135"/>
        <v>2026: Муниципальное образование "Город Березники" Пермского края: г. Березники, ул. Щорса, д. 37</v>
      </c>
      <c r="J1774" t="str">
        <f t="shared" si="136"/>
        <v>г. Березники, ул. Щорса, д. 37: 2026: РП</v>
      </c>
      <c r="K1774" s="167" t="s">
        <v>1051</v>
      </c>
      <c r="L1774" s="166" t="s">
        <v>2561</v>
      </c>
      <c r="M1774" t="str">
        <f t="shared" si="137"/>
        <v>г. Березники, ул. Щорса, д. 37: РП</v>
      </c>
      <c r="N1774" s="166" t="e">
        <f>VLOOKUP(M1774,#REF!,2,0)</f>
        <v>#REF!</v>
      </c>
      <c r="O1774" t="e">
        <f t="shared" si="133"/>
        <v>#REF!</v>
      </c>
    </row>
    <row r="1775" spans="1:15" x14ac:dyDescent="0.25">
      <c r="A1775" s="2">
        <f t="shared" si="134"/>
        <v>1774</v>
      </c>
      <c r="B1775" s="81" t="s">
        <v>1091</v>
      </c>
      <c r="C1775" t="s">
        <v>638</v>
      </c>
      <c r="D1775" s="1" t="s">
        <v>248</v>
      </c>
      <c r="E1775" s="166">
        <v>46387</v>
      </c>
      <c r="F1775" s="166"/>
      <c r="G1775" t="s">
        <v>1076</v>
      </c>
      <c r="H1775" t="s">
        <v>1076</v>
      </c>
      <c r="I1775" t="str">
        <f t="shared" si="135"/>
        <v>2026: Муниципальное образование "Город Березники" Пермского края: г. Березники, ул. Щорса, д. 37</v>
      </c>
      <c r="J1775" t="str">
        <f t="shared" si="136"/>
        <v>г. Березники, ул. Щорса, д. 37: 2026: РК</v>
      </c>
      <c r="K1775" s="167" t="s">
        <v>1051</v>
      </c>
      <c r="L1775" s="166" t="s">
        <v>2561</v>
      </c>
      <c r="M1775" t="str">
        <f t="shared" si="137"/>
        <v>г. Березники, ул. Щорса, д. 37: РК</v>
      </c>
      <c r="N1775" s="166" t="e">
        <f>VLOOKUP(M1775,#REF!,2,0)</f>
        <v>#REF!</v>
      </c>
      <c r="O1775" t="e">
        <f t="shared" si="133"/>
        <v>#REF!</v>
      </c>
    </row>
    <row r="1776" spans="1:15" x14ac:dyDescent="0.25">
      <c r="A1776" s="2">
        <f t="shared" si="134"/>
        <v>1775</v>
      </c>
      <c r="B1776" s="81" t="s">
        <v>1091</v>
      </c>
      <c r="C1776" t="s">
        <v>639</v>
      </c>
      <c r="D1776" s="1" t="s">
        <v>117</v>
      </c>
      <c r="E1776" s="166">
        <v>46387</v>
      </c>
      <c r="F1776" s="166"/>
      <c r="G1776" t="s">
        <v>1076</v>
      </c>
      <c r="H1776" t="s">
        <v>1076</v>
      </c>
      <c r="I1776" t="str">
        <f t="shared" si="135"/>
        <v>2026: Муниципальное образование "Город Березники" Пермского края: г. Березники, ул. Юбилейная, д. 5</v>
      </c>
      <c r="J1776" t="str">
        <f t="shared" si="136"/>
        <v>г. Березники, ул. Юбилейная, д. 5: 2026: ТЕП</v>
      </c>
      <c r="K1776" s="167" t="s">
        <v>1051</v>
      </c>
      <c r="L1776" s="166" t="s">
        <v>2561</v>
      </c>
      <c r="M1776" t="str">
        <f t="shared" si="137"/>
        <v>г. Березники, ул. Юбилейная, д. 5: ТЕП</v>
      </c>
      <c r="N1776" s="166" t="e">
        <f>VLOOKUP(M1776,#REF!,2,0)</f>
        <v>#REF!</v>
      </c>
      <c r="O1776" t="e">
        <f t="shared" si="133"/>
        <v>#REF!</v>
      </c>
    </row>
    <row r="1777" spans="1:15" x14ac:dyDescent="0.25">
      <c r="A1777" s="2">
        <f t="shared" si="134"/>
        <v>1776</v>
      </c>
      <c r="B1777" s="81" t="s">
        <v>1091</v>
      </c>
      <c r="C1777" t="s">
        <v>639</v>
      </c>
      <c r="D1777" s="1" t="s">
        <v>144</v>
      </c>
      <c r="E1777" s="166">
        <v>46387</v>
      </c>
      <c r="F1777" s="166"/>
      <c r="G1777" t="s">
        <v>1076</v>
      </c>
      <c r="H1777" t="s">
        <v>1076</v>
      </c>
      <c r="I1777" t="str">
        <f t="shared" si="135"/>
        <v>2026: Муниципальное образование "Город Березники" Пермского края: г. Березники, ул. Юбилейная, д. 5</v>
      </c>
      <c r="J1777" t="str">
        <f t="shared" si="136"/>
        <v>г. Березники, ул. Юбилейная, д. 5: 2026: ХВС</v>
      </c>
      <c r="K1777" s="167" t="s">
        <v>1051</v>
      </c>
      <c r="L1777" s="166" t="s">
        <v>2561</v>
      </c>
      <c r="M1777" t="str">
        <f t="shared" si="137"/>
        <v>г. Березники, ул. Юбилейная, д. 5: ХВС</v>
      </c>
      <c r="N1777" s="166" t="e">
        <f>VLOOKUP(M1777,#REF!,2,0)</f>
        <v>#REF!</v>
      </c>
      <c r="O1777" t="e">
        <f t="shared" si="133"/>
        <v>#REF!</v>
      </c>
    </row>
    <row r="1778" spans="1:15" x14ac:dyDescent="0.25">
      <c r="A1778" s="2">
        <f t="shared" si="134"/>
        <v>1777</v>
      </c>
      <c r="B1778" s="81" t="s">
        <v>1091</v>
      </c>
      <c r="C1778" t="s">
        <v>639</v>
      </c>
      <c r="D1778" s="1" t="s">
        <v>149</v>
      </c>
      <c r="E1778" s="166">
        <v>46387</v>
      </c>
      <c r="F1778" s="166"/>
      <c r="G1778" t="s">
        <v>1076</v>
      </c>
      <c r="H1778" t="s">
        <v>1076</v>
      </c>
      <c r="I1778" t="str">
        <f t="shared" si="135"/>
        <v>2026: Муниципальное образование "Город Березники" Пермского края: г. Березники, ул. Юбилейная, д. 5</v>
      </c>
      <c r="J1778" t="str">
        <f t="shared" si="136"/>
        <v>г. Березники, ул. Юбилейная, д. 5: 2026: ГВС</v>
      </c>
      <c r="K1778" s="167" t="s">
        <v>1051</v>
      </c>
      <c r="L1778" s="166" t="s">
        <v>2561</v>
      </c>
      <c r="M1778" t="str">
        <f t="shared" si="137"/>
        <v>г. Березники, ул. Юбилейная, д. 5: ГВС</v>
      </c>
      <c r="N1778" s="166" t="e">
        <f>VLOOKUP(M1778,#REF!,2,0)</f>
        <v>#REF!</v>
      </c>
      <c r="O1778" t="e">
        <f t="shared" si="133"/>
        <v>#REF!</v>
      </c>
    </row>
    <row r="1779" spans="1:15" x14ac:dyDescent="0.25">
      <c r="A1779" s="2">
        <f t="shared" si="134"/>
        <v>1778</v>
      </c>
      <c r="B1779" s="81" t="s">
        <v>1091</v>
      </c>
      <c r="C1779" t="s">
        <v>639</v>
      </c>
      <c r="D1779" s="1" t="s">
        <v>159</v>
      </c>
      <c r="E1779" s="166">
        <v>46387</v>
      </c>
      <c r="F1779" s="166"/>
      <c r="G1779" t="s">
        <v>1076</v>
      </c>
      <c r="H1779" t="s">
        <v>1076</v>
      </c>
      <c r="I1779" t="str">
        <f t="shared" si="135"/>
        <v>2026: Муниципальное образование "Город Березники" Пермского края: г. Березники, ул. Юбилейная, д. 5</v>
      </c>
      <c r="J1779" t="str">
        <f t="shared" si="136"/>
        <v>г. Березники, ул. Юбилейная, д. 5: 2026: ВОД</v>
      </c>
      <c r="K1779" s="167" t="s">
        <v>1051</v>
      </c>
      <c r="L1779" s="166" t="s">
        <v>2561</v>
      </c>
      <c r="M1779" t="str">
        <f t="shared" si="137"/>
        <v>г. Березники, ул. Юбилейная, д. 5: ВОД</v>
      </c>
      <c r="N1779" s="166" t="e">
        <f>VLOOKUP(M1779,#REF!,2,0)</f>
        <v>#REF!</v>
      </c>
      <c r="O1779" t="e">
        <f t="shared" si="133"/>
        <v>#REF!</v>
      </c>
    </row>
    <row r="1780" spans="1:15" x14ac:dyDescent="0.25">
      <c r="A1780" s="2">
        <f t="shared" si="134"/>
        <v>1779</v>
      </c>
      <c r="B1780" s="81" t="s">
        <v>1091</v>
      </c>
      <c r="C1780" t="s">
        <v>639</v>
      </c>
      <c r="D1780" s="1" t="s">
        <v>248</v>
      </c>
      <c r="E1780" s="166">
        <v>46387</v>
      </c>
      <c r="F1780" s="166"/>
      <c r="G1780" t="s">
        <v>1076</v>
      </c>
      <c r="H1780" t="s">
        <v>1076</v>
      </c>
      <c r="I1780" t="str">
        <f t="shared" si="135"/>
        <v>2026: Муниципальное образование "Город Березники" Пермского края: г. Березники, ул. Юбилейная, д. 5</v>
      </c>
      <c r="J1780" t="str">
        <f t="shared" si="136"/>
        <v>г. Березники, ул. Юбилейная, д. 5: 2026: РК</v>
      </c>
      <c r="K1780" s="167" t="s">
        <v>1051</v>
      </c>
      <c r="L1780" s="166" t="s">
        <v>2561</v>
      </c>
      <c r="M1780" t="str">
        <f t="shared" si="137"/>
        <v>г. Березники, ул. Юбилейная, д. 5: РК</v>
      </c>
      <c r="N1780" s="166" t="e">
        <f>VLOOKUP(M1780,#REF!,2,0)</f>
        <v>#REF!</v>
      </c>
      <c r="O1780" t="e">
        <f t="shared" si="133"/>
        <v>#REF!</v>
      </c>
    </row>
    <row r="1781" spans="1:15" x14ac:dyDescent="0.25">
      <c r="A1781" s="2">
        <f t="shared" si="134"/>
        <v>1780</v>
      </c>
      <c r="B1781" s="81" t="s">
        <v>1091</v>
      </c>
      <c r="C1781" t="s">
        <v>639</v>
      </c>
      <c r="D1781" s="1" t="s">
        <v>280</v>
      </c>
      <c r="E1781" s="166">
        <v>46387</v>
      </c>
      <c r="F1781" s="166"/>
      <c r="G1781" t="s">
        <v>1076</v>
      </c>
      <c r="H1781" t="s">
        <v>1076</v>
      </c>
      <c r="I1781" t="str">
        <f t="shared" si="135"/>
        <v>2026: Муниципальное образование "Город Березники" Пермского края: г. Березники, ул. Юбилейная, д. 5</v>
      </c>
      <c r="J1781" t="str">
        <f t="shared" si="136"/>
        <v>г. Березники, ул. Юбилейная, д. 5: 2026: Рфа</v>
      </c>
      <c r="K1781" s="167" t="s">
        <v>1051</v>
      </c>
      <c r="L1781" s="166" t="s">
        <v>2561</v>
      </c>
      <c r="M1781" t="str">
        <f t="shared" si="137"/>
        <v>г. Березники, ул. Юбилейная, д. 5: Рфа</v>
      </c>
      <c r="N1781" s="166" t="e">
        <f>VLOOKUP(M1781,#REF!,2,0)</f>
        <v>#REF!</v>
      </c>
      <c r="O1781" t="e">
        <f t="shared" si="133"/>
        <v>#REF!</v>
      </c>
    </row>
    <row r="1782" spans="1:15" x14ac:dyDescent="0.25">
      <c r="A1782" s="2">
        <f t="shared" si="134"/>
        <v>1781</v>
      </c>
      <c r="B1782" s="81" t="s">
        <v>1091</v>
      </c>
      <c r="C1782" t="s">
        <v>639</v>
      </c>
      <c r="D1782" s="1" t="s">
        <v>296</v>
      </c>
      <c r="E1782" s="166">
        <v>46387</v>
      </c>
      <c r="F1782" s="166"/>
      <c r="G1782" t="s">
        <v>1076</v>
      </c>
      <c r="H1782" t="s">
        <v>1076</v>
      </c>
      <c r="I1782" t="str">
        <f t="shared" si="135"/>
        <v>2026: Муниципальное образование "Город Березники" Пермского края: г. Березники, ул. Юбилейная, д. 5</v>
      </c>
      <c r="J1782" t="str">
        <f t="shared" si="136"/>
        <v>г. Березники, ул. Юбилейная, д. 5: 2026: РФ</v>
      </c>
      <c r="K1782" s="167" t="s">
        <v>1051</v>
      </c>
      <c r="L1782" s="166" t="s">
        <v>2561</v>
      </c>
      <c r="M1782" t="str">
        <f t="shared" si="137"/>
        <v>г. Березники, ул. Юбилейная, д. 5: РФ</v>
      </c>
      <c r="N1782" s="166" t="e">
        <f>VLOOKUP(M1782,#REF!,2,0)</f>
        <v>#REF!</v>
      </c>
      <c r="O1782" t="e">
        <f t="shared" si="133"/>
        <v>#REF!</v>
      </c>
    </row>
    <row r="1783" spans="1:15" x14ac:dyDescent="0.25">
      <c r="A1783" s="2">
        <f t="shared" si="134"/>
        <v>1782</v>
      </c>
      <c r="B1783" s="81" t="s">
        <v>1092</v>
      </c>
      <c r="C1783" t="s">
        <v>594</v>
      </c>
      <c r="D1783" s="1" t="s">
        <v>63</v>
      </c>
      <c r="E1783" s="166">
        <v>46387</v>
      </c>
      <c r="F1783" s="166"/>
      <c r="G1783" t="s">
        <v>1076</v>
      </c>
      <c r="H1783" t="s">
        <v>1076</v>
      </c>
      <c r="I1783" t="str">
        <f t="shared" si="135"/>
        <v>2026: Нытвенский городской округ Пермского края: г. Нытва, пр-т Ленина, д. 33</v>
      </c>
      <c r="J1783" t="str">
        <f t="shared" si="136"/>
        <v>г. Нытва, пр-т Ленина, д. 33: 2026: ЭЛ</v>
      </c>
      <c r="K1783" s="167" t="s">
        <v>1052</v>
      </c>
      <c r="L1783" s="166" t="s">
        <v>2561</v>
      </c>
      <c r="M1783" t="str">
        <f t="shared" si="137"/>
        <v>г. Нытва, пр-т Ленина, д. 33: ЭЛ</v>
      </c>
      <c r="N1783" s="166" t="e">
        <f>VLOOKUP(M1783,#REF!,2,0)</f>
        <v>#REF!</v>
      </c>
      <c r="O1783" t="e">
        <f t="shared" si="133"/>
        <v>#REF!</v>
      </c>
    </row>
    <row r="1784" spans="1:15" x14ac:dyDescent="0.25">
      <c r="A1784" s="2">
        <f t="shared" si="134"/>
        <v>1783</v>
      </c>
      <c r="B1784" s="81" t="s">
        <v>1092</v>
      </c>
      <c r="C1784" t="s">
        <v>594</v>
      </c>
      <c r="D1784" s="1" t="s">
        <v>117</v>
      </c>
      <c r="E1784" s="166">
        <v>46387</v>
      </c>
      <c r="F1784" s="166"/>
      <c r="G1784" t="s">
        <v>1076</v>
      </c>
      <c r="H1784" t="s">
        <v>1076</v>
      </c>
      <c r="I1784" t="str">
        <f t="shared" si="135"/>
        <v>2026: Нытвенский городской округ Пермского края: г. Нытва, пр-т Ленина, д. 33</v>
      </c>
      <c r="J1784" t="str">
        <f t="shared" si="136"/>
        <v>г. Нытва, пр-т Ленина, д. 33: 2026: ТЕП</v>
      </c>
      <c r="K1784" s="167" t="s">
        <v>1052</v>
      </c>
      <c r="L1784" s="166" t="s">
        <v>2561</v>
      </c>
      <c r="M1784" t="str">
        <f t="shared" si="137"/>
        <v>г. Нытва, пр-т Ленина, д. 33: ТЕП</v>
      </c>
      <c r="N1784" s="166" t="e">
        <f>VLOOKUP(M1784,#REF!,2,0)</f>
        <v>#REF!</v>
      </c>
      <c r="O1784" t="e">
        <f t="shared" si="133"/>
        <v>#REF!</v>
      </c>
    </row>
    <row r="1785" spans="1:15" x14ac:dyDescent="0.25">
      <c r="A1785" s="2">
        <f t="shared" si="134"/>
        <v>1784</v>
      </c>
      <c r="B1785" s="81" t="s">
        <v>1092</v>
      </c>
      <c r="C1785" t="s">
        <v>594</v>
      </c>
      <c r="D1785" s="1" t="s">
        <v>144</v>
      </c>
      <c r="E1785" s="166">
        <v>46387</v>
      </c>
      <c r="F1785" s="166"/>
      <c r="G1785" t="s">
        <v>1076</v>
      </c>
      <c r="H1785" t="s">
        <v>1076</v>
      </c>
      <c r="I1785" t="str">
        <f t="shared" si="135"/>
        <v>2026: Нытвенский городской округ Пермского края: г. Нытва, пр-т Ленина, д. 33</v>
      </c>
      <c r="J1785" t="str">
        <f t="shared" si="136"/>
        <v>г. Нытва, пр-т Ленина, д. 33: 2026: ХВС</v>
      </c>
      <c r="K1785" s="167" t="s">
        <v>1052</v>
      </c>
      <c r="L1785" s="166" t="s">
        <v>2561</v>
      </c>
      <c r="M1785" t="str">
        <f t="shared" si="137"/>
        <v>г. Нытва, пр-т Ленина, д. 33: ХВС</v>
      </c>
      <c r="N1785" s="166" t="e">
        <f>VLOOKUP(M1785,#REF!,2,0)</f>
        <v>#REF!</v>
      </c>
      <c r="O1785" t="e">
        <f t="shared" si="133"/>
        <v>#REF!</v>
      </c>
    </row>
    <row r="1786" spans="1:15" x14ac:dyDescent="0.25">
      <c r="A1786" s="2">
        <f t="shared" si="134"/>
        <v>1785</v>
      </c>
      <c r="B1786" s="81" t="s">
        <v>1092</v>
      </c>
      <c r="C1786" t="s">
        <v>594</v>
      </c>
      <c r="D1786" s="1" t="s">
        <v>149</v>
      </c>
      <c r="E1786" s="166">
        <v>46387</v>
      </c>
      <c r="F1786" s="166"/>
      <c r="G1786" t="s">
        <v>1076</v>
      </c>
      <c r="H1786" t="s">
        <v>1076</v>
      </c>
      <c r="I1786" t="str">
        <f t="shared" si="135"/>
        <v>2026: Нытвенский городской округ Пермского края: г. Нытва, пр-т Ленина, д. 33</v>
      </c>
      <c r="J1786" t="str">
        <f t="shared" si="136"/>
        <v>г. Нытва, пр-т Ленина, д. 33: 2026: ГВС</v>
      </c>
      <c r="K1786" s="167" t="s">
        <v>1052</v>
      </c>
      <c r="L1786" s="166" t="s">
        <v>2561</v>
      </c>
      <c r="M1786" t="str">
        <f t="shared" si="137"/>
        <v>г. Нытва, пр-т Ленина, д. 33: ГВС</v>
      </c>
      <c r="N1786" s="166" t="e">
        <f>VLOOKUP(M1786,#REF!,2,0)</f>
        <v>#REF!</v>
      </c>
      <c r="O1786" t="e">
        <f t="shared" ref="O1786:O1821" si="138">E1786=N1786</f>
        <v>#REF!</v>
      </c>
    </row>
    <row r="1787" spans="1:15" x14ac:dyDescent="0.25">
      <c r="A1787" s="2">
        <f t="shared" si="134"/>
        <v>1786</v>
      </c>
      <c r="B1787" s="81" t="s">
        <v>1092</v>
      </c>
      <c r="C1787" t="s">
        <v>594</v>
      </c>
      <c r="D1787" s="1" t="s">
        <v>159</v>
      </c>
      <c r="E1787" s="166">
        <v>46387</v>
      </c>
      <c r="F1787" s="166"/>
      <c r="G1787" t="s">
        <v>1076</v>
      </c>
      <c r="H1787" t="s">
        <v>1076</v>
      </c>
      <c r="I1787" t="str">
        <f t="shared" si="135"/>
        <v>2026: Нытвенский городской округ Пермского края: г. Нытва, пр-т Ленина, д. 33</v>
      </c>
      <c r="J1787" t="str">
        <f t="shared" si="136"/>
        <v>г. Нытва, пр-т Ленина, д. 33: 2026: ВОД</v>
      </c>
      <c r="K1787" s="167" t="s">
        <v>1052</v>
      </c>
      <c r="L1787" s="166" t="s">
        <v>2561</v>
      </c>
      <c r="M1787" t="str">
        <f t="shared" si="137"/>
        <v>г. Нытва, пр-т Ленина, д. 33: ВОД</v>
      </c>
      <c r="N1787" s="166" t="e">
        <f>VLOOKUP(M1787,#REF!,2,0)</f>
        <v>#REF!</v>
      </c>
      <c r="O1787" t="e">
        <f t="shared" si="138"/>
        <v>#REF!</v>
      </c>
    </row>
    <row r="1788" spans="1:15" x14ac:dyDescent="0.25">
      <c r="A1788" s="2">
        <f t="shared" si="134"/>
        <v>1787</v>
      </c>
      <c r="B1788" s="81" t="s">
        <v>1092</v>
      </c>
      <c r="C1788" t="s">
        <v>686</v>
      </c>
      <c r="D1788" s="1" t="s">
        <v>144</v>
      </c>
      <c r="E1788" s="166">
        <v>46387</v>
      </c>
      <c r="F1788" s="166"/>
      <c r="G1788" t="s">
        <v>1076</v>
      </c>
      <c r="H1788" t="s">
        <v>1076</v>
      </c>
      <c r="I1788" t="str">
        <f t="shared" si="135"/>
        <v>2026: Нытвенский городской округ Пермского края: г. Нытва, ул. Буденного, д. 16</v>
      </c>
      <c r="J1788" t="str">
        <f t="shared" si="136"/>
        <v>г. Нытва, ул. Буденного, д. 16: 2026: ХВС</v>
      </c>
      <c r="K1788" s="167" t="s">
        <v>1052</v>
      </c>
      <c r="L1788" s="166" t="s">
        <v>2561</v>
      </c>
      <c r="M1788" t="str">
        <f t="shared" si="137"/>
        <v>г. Нытва, ул. Буденного, д. 16: ХВС</v>
      </c>
      <c r="N1788" s="166" t="e">
        <f>VLOOKUP(M1788,#REF!,2,0)</f>
        <v>#REF!</v>
      </c>
      <c r="O1788" t="e">
        <f t="shared" si="138"/>
        <v>#REF!</v>
      </c>
    </row>
    <row r="1789" spans="1:15" x14ac:dyDescent="0.25">
      <c r="A1789" s="2">
        <f t="shared" si="134"/>
        <v>1788</v>
      </c>
      <c r="B1789" s="81" t="s">
        <v>1092</v>
      </c>
      <c r="C1789" t="s">
        <v>686</v>
      </c>
      <c r="D1789" s="1" t="s">
        <v>149</v>
      </c>
      <c r="E1789" s="166">
        <v>46387</v>
      </c>
      <c r="F1789" s="166"/>
      <c r="G1789" t="s">
        <v>1076</v>
      </c>
      <c r="H1789" t="s">
        <v>1076</v>
      </c>
      <c r="I1789" t="str">
        <f t="shared" si="135"/>
        <v>2026: Нытвенский городской округ Пермского края: г. Нытва, ул. Буденного, д. 16</v>
      </c>
      <c r="J1789" t="str">
        <f t="shared" si="136"/>
        <v>г. Нытва, ул. Буденного, д. 16: 2026: ГВС</v>
      </c>
      <c r="K1789" s="167" t="s">
        <v>1052</v>
      </c>
      <c r="L1789" s="166" t="s">
        <v>2561</v>
      </c>
      <c r="M1789" t="str">
        <f t="shared" si="137"/>
        <v>г. Нытва, ул. Буденного, д. 16: ГВС</v>
      </c>
      <c r="N1789" s="166" t="e">
        <f>VLOOKUP(M1789,#REF!,2,0)</f>
        <v>#REF!</v>
      </c>
      <c r="O1789" t="e">
        <f t="shared" si="138"/>
        <v>#REF!</v>
      </c>
    </row>
    <row r="1790" spans="1:15" x14ac:dyDescent="0.25">
      <c r="A1790" s="2">
        <f t="shared" si="134"/>
        <v>1789</v>
      </c>
      <c r="B1790" s="81" t="s">
        <v>1092</v>
      </c>
      <c r="C1790" t="s">
        <v>686</v>
      </c>
      <c r="D1790" s="1" t="s">
        <v>159</v>
      </c>
      <c r="E1790" s="166">
        <v>46387</v>
      </c>
      <c r="F1790" s="166"/>
      <c r="G1790" t="s">
        <v>1076</v>
      </c>
      <c r="H1790" t="s">
        <v>1076</v>
      </c>
      <c r="I1790" t="str">
        <f t="shared" si="135"/>
        <v>2026: Нытвенский городской округ Пермского края: г. Нытва, ул. Буденного, д. 16</v>
      </c>
      <c r="J1790" t="str">
        <f t="shared" si="136"/>
        <v>г. Нытва, ул. Буденного, д. 16: 2026: ВОД</v>
      </c>
      <c r="K1790" s="167" t="s">
        <v>1052</v>
      </c>
      <c r="L1790" s="166" t="s">
        <v>2561</v>
      </c>
      <c r="M1790" t="str">
        <f t="shared" si="137"/>
        <v>г. Нытва, ул. Буденного, д. 16: ВОД</v>
      </c>
      <c r="N1790" s="166" t="e">
        <f>VLOOKUP(M1790,#REF!,2,0)</f>
        <v>#REF!</v>
      </c>
      <c r="O1790" t="e">
        <f t="shared" si="138"/>
        <v>#REF!</v>
      </c>
    </row>
    <row r="1791" spans="1:15" x14ac:dyDescent="0.25">
      <c r="A1791" s="2">
        <f t="shared" si="134"/>
        <v>1790</v>
      </c>
      <c r="B1791" s="81" t="s">
        <v>1092</v>
      </c>
      <c r="C1791" t="s">
        <v>595</v>
      </c>
      <c r="D1791" s="1" t="s">
        <v>63</v>
      </c>
      <c r="E1791" s="166">
        <v>46387</v>
      </c>
      <c r="F1791" s="166"/>
      <c r="G1791" t="s">
        <v>1076</v>
      </c>
      <c r="H1791" t="s">
        <v>1076</v>
      </c>
      <c r="I1791" t="str">
        <f t="shared" si="135"/>
        <v>2026: Нытвенский городской округ Пермского края: г. Нытва, ул. Карла Либкнехта, д. 118/3</v>
      </c>
      <c r="J1791" t="str">
        <f t="shared" si="136"/>
        <v>г. Нытва, ул. Карла Либкнехта, д. 118/3: 2026: ЭЛ</v>
      </c>
      <c r="K1791" s="167" t="s">
        <v>1052</v>
      </c>
      <c r="L1791" s="166" t="s">
        <v>2561</v>
      </c>
      <c r="M1791" t="str">
        <f t="shared" si="137"/>
        <v>г. Нытва, ул. Карла Либкнехта, д. 118/3: ЭЛ</v>
      </c>
      <c r="N1791" s="166" t="e">
        <f>VLOOKUP(M1791,#REF!,2,0)</f>
        <v>#REF!</v>
      </c>
      <c r="O1791" t="e">
        <f t="shared" si="138"/>
        <v>#REF!</v>
      </c>
    </row>
    <row r="1792" spans="1:15" x14ac:dyDescent="0.25">
      <c r="A1792" s="2">
        <f t="shared" si="134"/>
        <v>1791</v>
      </c>
      <c r="B1792" s="81" t="s">
        <v>1092</v>
      </c>
      <c r="C1792" t="s">
        <v>595</v>
      </c>
      <c r="D1792" s="1" t="s">
        <v>117</v>
      </c>
      <c r="E1792" s="166">
        <v>46387</v>
      </c>
      <c r="F1792" s="166"/>
      <c r="G1792" t="s">
        <v>1076</v>
      </c>
      <c r="H1792" t="s">
        <v>1076</v>
      </c>
      <c r="I1792" t="str">
        <f t="shared" si="135"/>
        <v>2026: Нытвенский городской округ Пермского края: г. Нытва, ул. Карла Либкнехта, д. 118/3</v>
      </c>
      <c r="J1792" t="str">
        <f t="shared" si="136"/>
        <v>г. Нытва, ул. Карла Либкнехта, д. 118/3: 2026: ТЕП</v>
      </c>
      <c r="K1792" s="167" t="s">
        <v>1052</v>
      </c>
      <c r="L1792" s="166" t="s">
        <v>2561</v>
      </c>
      <c r="M1792" t="str">
        <f t="shared" si="137"/>
        <v>г. Нытва, ул. Карла Либкнехта, д. 118/3: ТЕП</v>
      </c>
      <c r="N1792" s="166" t="e">
        <f>VLOOKUP(M1792,#REF!,2,0)</f>
        <v>#REF!</v>
      </c>
      <c r="O1792" t="e">
        <f t="shared" si="138"/>
        <v>#REF!</v>
      </c>
    </row>
    <row r="1793" spans="1:15" x14ac:dyDescent="0.25">
      <c r="A1793" s="2">
        <f t="shared" si="134"/>
        <v>1792</v>
      </c>
      <c r="B1793" s="81" t="s">
        <v>1092</v>
      </c>
      <c r="C1793" t="s">
        <v>595</v>
      </c>
      <c r="D1793" s="1" t="s">
        <v>144</v>
      </c>
      <c r="E1793" s="166">
        <v>46387</v>
      </c>
      <c r="F1793" s="166"/>
      <c r="G1793" t="s">
        <v>1076</v>
      </c>
      <c r="H1793" t="s">
        <v>1076</v>
      </c>
      <c r="I1793" t="str">
        <f t="shared" si="135"/>
        <v>2026: Нытвенский городской округ Пермского края: г. Нытва, ул. Карла Либкнехта, д. 118/3</v>
      </c>
      <c r="J1793" t="str">
        <f t="shared" si="136"/>
        <v>г. Нытва, ул. Карла Либкнехта, д. 118/3: 2026: ХВС</v>
      </c>
      <c r="K1793" s="167" t="s">
        <v>1052</v>
      </c>
      <c r="L1793" s="166" t="s">
        <v>2561</v>
      </c>
      <c r="M1793" t="str">
        <f t="shared" si="137"/>
        <v>г. Нытва, ул. Карла Либкнехта, д. 118/3: ХВС</v>
      </c>
      <c r="N1793" s="166" t="e">
        <f>VLOOKUP(M1793,#REF!,2,0)</f>
        <v>#REF!</v>
      </c>
      <c r="O1793" t="e">
        <f t="shared" si="138"/>
        <v>#REF!</v>
      </c>
    </row>
    <row r="1794" spans="1:15" x14ac:dyDescent="0.25">
      <c r="A1794" s="2">
        <f t="shared" ref="A1794:A1857" si="139">ROW()-1</f>
        <v>1793</v>
      </c>
      <c r="B1794" s="81" t="s">
        <v>1092</v>
      </c>
      <c r="C1794" t="s">
        <v>595</v>
      </c>
      <c r="D1794" s="1" t="s">
        <v>149</v>
      </c>
      <c r="E1794" s="166">
        <v>46387</v>
      </c>
      <c r="F1794" s="166"/>
      <c r="G1794" t="s">
        <v>1076</v>
      </c>
      <c r="H1794" t="s">
        <v>1076</v>
      </c>
      <c r="I1794" t="str">
        <f t="shared" ref="I1794:I1857" si="140">IF(ISBLANK(E1794),"",CONCATENATE(YEAR(E1794),": ",B1794,": ",C1794,))</f>
        <v>2026: Нытвенский городской округ Пермского края: г. Нытва, ул. Карла Либкнехта, д. 118/3</v>
      </c>
      <c r="J1794" t="str">
        <f t="shared" ref="J1794:J1857" si="141">IF(ISBLANK(E1794),"",CONCATENATE(C1794,": ",YEAR(E1794),": ",D1794))</f>
        <v>г. Нытва, ул. Карла Либкнехта, д. 118/3: 2026: ГВС</v>
      </c>
      <c r="K1794" s="167" t="s">
        <v>1052</v>
      </c>
      <c r="L1794" s="166" t="s">
        <v>2561</v>
      </c>
      <c r="M1794" t="str">
        <f t="shared" ref="M1794:M1857" si="142">IF(ISBLANK(D1794),"",CONCATENATE(C1794,": ",D1794))</f>
        <v>г. Нытва, ул. Карла Либкнехта, д. 118/3: ГВС</v>
      </c>
      <c r="N1794" s="166" t="e">
        <f>VLOOKUP(M1794,#REF!,2,0)</f>
        <v>#REF!</v>
      </c>
      <c r="O1794" t="e">
        <f t="shared" si="138"/>
        <v>#REF!</v>
      </c>
    </row>
    <row r="1795" spans="1:15" x14ac:dyDescent="0.25">
      <c r="A1795" s="2">
        <f t="shared" si="139"/>
        <v>1794</v>
      </c>
      <c r="B1795" s="81" t="s">
        <v>1092</v>
      </c>
      <c r="C1795" t="s">
        <v>595</v>
      </c>
      <c r="D1795" s="1" t="s">
        <v>159</v>
      </c>
      <c r="E1795" s="166">
        <v>46387</v>
      </c>
      <c r="F1795" s="166"/>
      <c r="G1795" t="s">
        <v>1076</v>
      </c>
      <c r="H1795" t="s">
        <v>1076</v>
      </c>
      <c r="I1795" t="str">
        <f t="shared" si="140"/>
        <v>2026: Нытвенский городской округ Пермского края: г. Нытва, ул. Карла Либкнехта, д. 118/3</v>
      </c>
      <c r="J1795" t="str">
        <f t="shared" si="141"/>
        <v>г. Нытва, ул. Карла Либкнехта, д. 118/3: 2026: ВОД</v>
      </c>
      <c r="K1795" s="167" t="s">
        <v>1052</v>
      </c>
      <c r="L1795" s="166" t="s">
        <v>2561</v>
      </c>
      <c r="M1795" t="str">
        <f t="shared" si="142"/>
        <v>г. Нытва, ул. Карла Либкнехта, д. 118/3: ВОД</v>
      </c>
      <c r="N1795" s="166" t="e">
        <f>VLOOKUP(M1795,#REF!,2,0)</f>
        <v>#REF!</v>
      </c>
      <c r="O1795" t="e">
        <f t="shared" si="138"/>
        <v>#REF!</v>
      </c>
    </row>
    <row r="1796" spans="1:15" x14ac:dyDescent="0.25">
      <c r="A1796" s="2">
        <f t="shared" si="139"/>
        <v>1795</v>
      </c>
      <c r="B1796" s="81" t="s">
        <v>1092</v>
      </c>
      <c r="C1796" t="s">
        <v>596</v>
      </c>
      <c r="D1796" s="1" t="s">
        <v>63</v>
      </c>
      <c r="E1796" s="166">
        <v>46387</v>
      </c>
      <c r="F1796" s="166"/>
      <c r="G1796" t="s">
        <v>1076</v>
      </c>
      <c r="H1796" t="s">
        <v>1076</v>
      </c>
      <c r="I1796" t="str">
        <f t="shared" si="140"/>
        <v>2026: Нытвенский городской округ Пермского края: г. Нытва, ул. Карла Либкнехта, д. 118/4</v>
      </c>
      <c r="J1796" t="str">
        <f t="shared" si="141"/>
        <v>г. Нытва, ул. Карла Либкнехта, д. 118/4: 2026: ЭЛ</v>
      </c>
      <c r="K1796" s="167" t="s">
        <v>1052</v>
      </c>
      <c r="L1796" s="166" t="s">
        <v>2561</v>
      </c>
      <c r="M1796" t="str">
        <f t="shared" si="142"/>
        <v>г. Нытва, ул. Карла Либкнехта, д. 118/4: ЭЛ</v>
      </c>
      <c r="N1796" s="166" t="e">
        <f>VLOOKUP(M1796,#REF!,2,0)</f>
        <v>#REF!</v>
      </c>
      <c r="O1796" t="e">
        <f t="shared" si="138"/>
        <v>#REF!</v>
      </c>
    </row>
    <row r="1797" spans="1:15" x14ac:dyDescent="0.25">
      <c r="A1797" s="2">
        <f t="shared" si="139"/>
        <v>1796</v>
      </c>
      <c r="B1797" s="81" t="s">
        <v>1092</v>
      </c>
      <c r="C1797" t="s">
        <v>596</v>
      </c>
      <c r="D1797" s="1" t="s">
        <v>117</v>
      </c>
      <c r="E1797" s="166">
        <v>46387</v>
      </c>
      <c r="F1797" s="166"/>
      <c r="G1797" t="s">
        <v>1076</v>
      </c>
      <c r="H1797" t="s">
        <v>1076</v>
      </c>
      <c r="I1797" t="str">
        <f t="shared" si="140"/>
        <v>2026: Нытвенский городской округ Пермского края: г. Нытва, ул. Карла Либкнехта, д. 118/4</v>
      </c>
      <c r="J1797" t="str">
        <f t="shared" si="141"/>
        <v>г. Нытва, ул. Карла Либкнехта, д. 118/4: 2026: ТЕП</v>
      </c>
      <c r="K1797" s="167" t="s">
        <v>1052</v>
      </c>
      <c r="L1797" s="166" t="s">
        <v>2561</v>
      </c>
      <c r="M1797" t="str">
        <f t="shared" si="142"/>
        <v>г. Нытва, ул. Карла Либкнехта, д. 118/4: ТЕП</v>
      </c>
      <c r="N1797" s="166" t="e">
        <f>VLOOKUP(M1797,#REF!,2,0)</f>
        <v>#REF!</v>
      </c>
      <c r="O1797" t="e">
        <f t="shared" si="138"/>
        <v>#REF!</v>
      </c>
    </row>
    <row r="1798" spans="1:15" x14ac:dyDescent="0.25">
      <c r="A1798" s="2">
        <f t="shared" si="139"/>
        <v>1797</v>
      </c>
      <c r="B1798" s="81" t="s">
        <v>1092</v>
      </c>
      <c r="C1798" t="s">
        <v>596</v>
      </c>
      <c r="D1798" s="1" t="s">
        <v>144</v>
      </c>
      <c r="E1798" s="166">
        <v>46387</v>
      </c>
      <c r="F1798" s="166"/>
      <c r="G1798" t="s">
        <v>1076</v>
      </c>
      <c r="H1798" t="s">
        <v>1076</v>
      </c>
      <c r="I1798" t="str">
        <f t="shared" si="140"/>
        <v>2026: Нытвенский городской округ Пермского края: г. Нытва, ул. Карла Либкнехта, д. 118/4</v>
      </c>
      <c r="J1798" t="str">
        <f t="shared" si="141"/>
        <v>г. Нытва, ул. Карла Либкнехта, д. 118/4: 2026: ХВС</v>
      </c>
      <c r="K1798" s="167" t="s">
        <v>1052</v>
      </c>
      <c r="L1798" s="166" t="s">
        <v>2561</v>
      </c>
      <c r="M1798" t="str">
        <f t="shared" si="142"/>
        <v>г. Нытва, ул. Карла Либкнехта, д. 118/4: ХВС</v>
      </c>
      <c r="N1798" s="166" t="e">
        <f>VLOOKUP(M1798,#REF!,2,0)</f>
        <v>#REF!</v>
      </c>
      <c r="O1798" t="e">
        <f t="shared" si="138"/>
        <v>#REF!</v>
      </c>
    </row>
    <row r="1799" spans="1:15" x14ac:dyDescent="0.25">
      <c r="A1799" s="2">
        <f t="shared" si="139"/>
        <v>1798</v>
      </c>
      <c r="B1799" s="81" t="s">
        <v>1092</v>
      </c>
      <c r="C1799" t="s">
        <v>596</v>
      </c>
      <c r="D1799" s="1" t="s">
        <v>149</v>
      </c>
      <c r="E1799" s="166">
        <v>46387</v>
      </c>
      <c r="F1799" s="166"/>
      <c r="G1799" t="s">
        <v>1076</v>
      </c>
      <c r="H1799" t="s">
        <v>1076</v>
      </c>
      <c r="I1799" t="str">
        <f t="shared" si="140"/>
        <v>2026: Нытвенский городской округ Пермского края: г. Нытва, ул. Карла Либкнехта, д. 118/4</v>
      </c>
      <c r="J1799" t="str">
        <f t="shared" si="141"/>
        <v>г. Нытва, ул. Карла Либкнехта, д. 118/4: 2026: ГВС</v>
      </c>
      <c r="K1799" s="167" t="s">
        <v>1052</v>
      </c>
      <c r="L1799" s="166" t="s">
        <v>2561</v>
      </c>
      <c r="M1799" t="str">
        <f t="shared" si="142"/>
        <v>г. Нытва, ул. Карла Либкнехта, д. 118/4: ГВС</v>
      </c>
      <c r="N1799" s="166" t="e">
        <f>VLOOKUP(M1799,#REF!,2,0)</f>
        <v>#REF!</v>
      </c>
      <c r="O1799" t="e">
        <f t="shared" si="138"/>
        <v>#REF!</v>
      </c>
    </row>
    <row r="1800" spans="1:15" x14ac:dyDescent="0.25">
      <c r="A1800" s="2">
        <f t="shared" si="139"/>
        <v>1799</v>
      </c>
      <c r="B1800" s="81" t="s">
        <v>1092</v>
      </c>
      <c r="C1800" t="s">
        <v>596</v>
      </c>
      <c r="D1800" s="1" t="s">
        <v>159</v>
      </c>
      <c r="E1800" s="166">
        <v>46387</v>
      </c>
      <c r="F1800" s="166"/>
      <c r="G1800" t="s">
        <v>1076</v>
      </c>
      <c r="H1800" t="s">
        <v>1076</v>
      </c>
      <c r="I1800" t="str">
        <f t="shared" si="140"/>
        <v>2026: Нытвенский городской округ Пермского края: г. Нытва, ул. Карла Либкнехта, д. 118/4</v>
      </c>
      <c r="J1800" t="str">
        <f t="shared" si="141"/>
        <v>г. Нытва, ул. Карла Либкнехта, д. 118/4: 2026: ВОД</v>
      </c>
      <c r="K1800" s="167" t="s">
        <v>1052</v>
      </c>
      <c r="L1800" s="166" t="s">
        <v>2561</v>
      </c>
      <c r="M1800" t="str">
        <f t="shared" si="142"/>
        <v>г. Нытва, ул. Карла Либкнехта, д. 118/4: ВОД</v>
      </c>
      <c r="N1800" s="166" t="e">
        <f>VLOOKUP(M1800,#REF!,2,0)</f>
        <v>#REF!</v>
      </c>
      <c r="O1800" t="e">
        <f t="shared" si="138"/>
        <v>#REF!</v>
      </c>
    </row>
    <row r="1801" spans="1:15" x14ac:dyDescent="0.25">
      <c r="A1801" s="2">
        <f t="shared" si="139"/>
        <v>1800</v>
      </c>
      <c r="B1801" s="81" t="s">
        <v>1092</v>
      </c>
      <c r="C1801" t="s">
        <v>687</v>
      </c>
      <c r="D1801" s="1" t="s">
        <v>144</v>
      </c>
      <c r="E1801" s="166">
        <v>46387</v>
      </c>
      <c r="F1801" s="166"/>
      <c r="G1801" t="s">
        <v>1076</v>
      </c>
      <c r="H1801" t="s">
        <v>1076</v>
      </c>
      <c r="I1801" t="str">
        <f t="shared" si="140"/>
        <v>2026: Нытвенский городской округ Пермского края: г. Нытва, ул. Карла Либкнехта, д. 15</v>
      </c>
      <c r="J1801" t="str">
        <f t="shared" si="141"/>
        <v>г. Нытва, ул. Карла Либкнехта, д. 15: 2026: ХВС</v>
      </c>
      <c r="K1801" s="167" t="s">
        <v>1051</v>
      </c>
      <c r="L1801" s="166" t="s">
        <v>2561</v>
      </c>
      <c r="M1801" t="str">
        <f t="shared" si="142"/>
        <v>г. Нытва, ул. Карла Либкнехта, д. 15: ХВС</v>
      </c>
      <c r="N1801" s="166" t="e">
        <f>VLOOKUP(M1801,#REF!,2,0)</f>
        <v>#REF!</v>
      </c>
      <c r="O1801" t="e">
        <f t="shared" si="138"/>
        <v>#REF!</v>
      </c>
    </row>
    <row r="1802" spans="1:15" x14ac:dyDescent="0.25">
      <c r="A1802" s="2">
        <f t="shared" si="139"/>
        <v>1801</v>
      </c>
      <c r="B1802" s="81" t="s">
        <v>1092</v>
      </c>
      <c r="C1802" t="s">
        <v>687</v>
      </c>
      <c r="D1802" s="1" t="s">
        <v>149</v>
      </c>
      <c r="E1802" s="166">
        <v>46387</v>
      </c>
      <c r="F1802" s="166"/>
      <c r="G1802" t="s">
        <v>1076</v>
      </c>
      <c r="H1802" t="s">
        <v>1076</v>
      </c>
      <c r="I1802" t="str">
        <f t="shared" si="140"/>
        <v>2026: Нытвенский городской округ Пермского края: г. Нытва, ул. Карла Либкнехта, д. 15</v>
      </c>
      <c r="J1802" t="str">
        <f t="shared" si="141"/>
        <v>г. Нытва, ул. Карла Либкнехта, д. 15: 2026: ГВС</v>
      </c>
      <c r="K1802" s="167" t="s">
        <v>1051</v>
      </c>
      <c r="L1802" s="166" t="s">
        <v>2561</v>
      </c>
      <c r="M1802" t="str">
        <f t="shared" si="142"/>
        <v>г. Нытва, ул. Карла Либкнехта, д. 15: ГВС</v>
      </c>
      <c r="N1802" s="166" t="e">
        <f>VLOOKUP(M1802,#REF!,2,0)</f>
        <v>#REF!</v>
      </c>
      <c r="O1802" t="e">
        <f t="shared" si="138"/>
        <v>#REF!</v>
      </c>
    </row>
    <row r="1803" spans="1:15" x14ac:dyDescent="0.25">
      <c r="A1803" s="2">
        <f t="shared" si="139"/>
        <v>1802</v>
      </c>
      <c r="B1803" s="81" t="s">
        <v>1092</v>
      </c>
      <c r="C1803" t="s">
        <v>687</v>
      </c>
      <c r="D1803" s="1" t="s">
        <v>280</v>
      </c>
      <c r="E1803" s="166">
        <v>46387</v>
      </c>
      <c r="F1803" s="166"/>
      <c r="G1803" t="s">
        <v>1076</v>
      </c>
      <c r="H1803" t="s">
        <v>1076</v>
      </c>
      <c r="I1803" t="str">
        <f t="shared" si="140"/>
        <v>2026: Нытвенский городской округ Пермского края: г. Нытва, ул. Карла Либкнехта, д. 15</v>
      </c>
      <c r="J1803" t="str">
        <f t="shared" si="141"/>
        <v>г. Нытва, ул. Карла Либкнехта, д. 15: 2026: Рфа</v>
      </c>
      <c r="K1803" s="167" t="s">
        <v>1051</v>
      </c>
      <c r="L1803" s="166" t="s">
        <v>2561</v>
      </c>
      <c r="M1803" t="str">
        <f t="shared" si="142"/>
        <v>г. Нытва, ул. Карла Либкнехта, д. 15: Рфа</v>
      </c>
      <c r="N1803" s="166" t="e">
        <f>VLOOKUP(M1803,#REF!,2,0)</f>
        <v>#REF!</v>
      </c>
      <c r="O1803" t="e">
        <f t="shared" si="138"/>
        <v>#REF!</v>
      </c>
    </row>
    <row r="1804" spans="1:15" x14ac:dyDescent="0.25">
      <c r="A1804" s="2">
        <f t="shared" si="139"/>
        <v>1803</v>
      </c>
      <c r="B1804" s="81" t="s">
        <v>1092</v>
      </c>
      <c r="C1804" t="s">
        <v>688</v>
      </c>
      <c r="D1804" s="1" t="s">
        <v>144</v>
      </c>
      <c r="E1804" s="166">
        <v>46387</v>
      </c>
      <c r="F1804" s="166"/>
      <c r="G1804" t="s">
        <v>1076</v>
      </c>
      <c r="H1804" t="s">
        <v>1076</v>
      </c>
      <c r="I1804" t="str">
        <f t="shared" si="140"/>
        <v>2026: Нытвенский городской округ Пермского края: г. Нытва, ул. Карла Либкнехта, д. 25</v>
      </c>
      <c r="J1804" t="str">
        <f t="shared" si="141"/>
        <v>г. Нытва, ул. Карла Либкнехта, д. 25: 2026: ХВС</v>
      </c>
      <c r="K1804" s="167" t="s">
        <v>1051</v>
      </c>
      <c r="L1804" s="166" t="s">
        <v>2561</v>
      </c>
      <c r="M1804" t="str">
        <f t="shared" si="142"/>
        <v>г. Нытва, ул. Карла Либкнехта, д. 25: ХВС</v>
      </c>
      <c r="N1804" s="166" t="e">
        <f>VLOOKUP(M1804,#REF!,2,0)</f>
        <v>#REF!</v>
      </c>
      <c r="O1804" t="e">
        <f t="shared" si="138"/>
        <v>#REF!</v>
      </c>
    </row>
    <row r="1805" spans="1:15" x14ac:dyDescent="0.25">
      <c r="A1805" s="2">
        <f t="shared" si="139"/>
        <v>1804</v>
      </c>
      <c r="B1805" s="81" t="s">
        <v>1092</v>
      </c>
      <c r="C1805" t="s">
        <v>688</v>
      </c>
      <c r="D1805" s="1" t="s">
        <v>149</v>
      </c>
      <c r="E1805" s="166">
        <v>46387</v>
      </c>
      <c r="F1805" s="166"/>
      <c r="G1805" t="s">
        <v>1076</v>
      </c>
      <c r="H1805" t="s">
        <v>1076</v>
      </c>
      <c r="I1805" t="str">
        <f t="shared" si="140"/>
        <v>2026: Нытвенский городской округ Пермского края: г. Нытва, ул. Карла Либкнехта, д. 25</v>
      </c>
      <c r="J1805" t="str">
        <f t="shared" si="141"/>
        <v>г. Нытва, ул. Карла Либкнехта, д. 25: 2026: ГВС</v>
      </c>
      <c r="K1805" s="167" t="s">
        <v>1051</v>
      </c>
      <c r="L1805" s="166" t="s">
        <v>2561</v>
      </c>
      <c r="M1805" t="str">
        <f t="shared" si="142"/>
        <v>г. Нытва, ул. Карла Либкнехта, д. 25: ГВС</v>
      </c>
      <c r="N1805" s="166" t="e">
        <f>VLOOKUP(M1805,#REF!,2,0)</f>
        <v>#REF!</v>
      </c>
      <c r="O1805" t="e">
        <f t="shared" si="138"/>
        <v>#REF!</v>
      </c>
    </row>
    <row r="1806" spans="1:15" x14ac:dyDescent="0.25">
      <c r="A1806" s="2">
        <f t="shared" si="139"/>
        <v>1805</v>
      </c>
      <c r="B1806" s="81" t="s">
        <v>1092</v>
      </c>
      <c r="C1806" t="s">
        <v>688</v>
      </c>
      <c r="D1806" s="1" t="s">
        <v>159</v>
      </c>
      <c r="E1806" s="166">
        <v>46387</v>
      </c>
      <c r="F1806" s="166"/>
      <c r="G1806" t="s">
        <v>1076</v>
      </c>
      <c r="H1806" t="s">
        <v>1076</v>
      </c>
      <c r="I1806" t="str">
        <f t="shared" si="140"/>
        <v>2026: Нытвенский городской округ Пермского края: г. Нытва, ул. Карла Либкнехта, д. 25</v>
      </c>
      <c r="J1806" t="str">
        <f t="shared" si="141"/>
        <v>г. Нытва, ул. Карла Либкнехта, д. 25: 2026: ВОД</v>
      </c>
      <c r="K1806" s="167" t="s">
        <v>1051</v>
      </c>
      <c r="L1806" s="166" t="s">
        <v>2561</v>
      </c>
      <c r="M1806" t="str">
        <f t="shared" si="142"/>
        <v>г. Нытва, ул. Карла Либкнехта, д. 25: ВОД</v>
      </c>
      <c r="N1806" s="166" t="e">
        <f>VLOOKUP(M1806,#REF!,2,0)</f>
        <v>#REF!</v>
      </c>
      <c r="O1806" t="e">
        <f t="shared" si="138"/>
        <v>#REF!</v>
      </c>
    </row>
    <row r="1807" spans="1:15" x14ac:dyDescent="0.25">
      <c r="A1807" s="2">
        <f t="shared" si="139"/>
        <v>1806</v>
      </c>
      <c r="B1807" s="81" t="s">
        <v>1092</v>
      </c>
      <c r="C1807" t="s">
        <v>688</v>
      </c>
      <c r="D1807" s="1" t="s">
        <v>248</v>
      </c>
      <c r="E1807" s="166">
        <v>46387</v>
      </c>
      <c r="F1807" s="166"/>
      <c r="G1807" t="s">
        <v>1076</v>
      </c>
      <c r="H1807" t="s">
        <v>1076</v>
      </c>
      <c r="I1807" t="str">
        <f t="shared" si="140"/>
        <v>2026: Нытвенский городской округ Пермского края: г. Нытва, ул. Карла Либкнехта, д. 25</v>
      </c>
      <c r="J1807" t="str">
        <f t="shared" si="141"/>
        <v>г. Нытва, ул. Карла Либкнехта, д. 25: 2026: РК</v>
      </c>
      <c r="K1807" s="167" t="s">
        <v>1051</v>
      </c>
      <c r="L1807" s="166" t="s">
        <v>2561</v>
      </c>
      <c r="M1807" t="str">
        <f t="shared" si="142"/>
        <v>г. Нытва, ул. Карла Либкнехта, д. 25: РК</v>
      </c>
      <c r="N1807" s="166" t="e">
        <f>VLOOKUP(M1807,#REF!,2,0)</f>
        <v>#REF!</v>
      </c>
      <c r="O1807" t="e">
        <f t="shared" si="138"/>
        <v>#REF!</v>
      </c>
    </row>
    <row r="1808" spans="1:15" x14ac:dyDescent="0.25">
      <c r="A1808" s="2">
        <f t="shared" si="139"/>
        <v>1807</v>
      </c>
      <c r="B1808" s="81" t="s">
        <v>1092</v>
      </c>
      <c r="C1808" t="s">
        <v>688</v>
      </c>
      <c r="D1808" s="1" t="s">
        <v>280</v>
      </c>
      <c r="E1808" s="166">
        <v>46387</v>
      </c>
      <c r="F1808" s="166"/>
      <c r="G1808" t="s">
        <v>1076</v>
      </c>
      <c r="H1808" t="s">
        <v>1076</v>
      </c>
      <c r="I1808" t="str">
        <f t="shared" si="140"/>
        <v>2026: Нытвенский городской округ Пермского края: г. Нытва, ул. Карла Либкнехта, д. 25</v>
      </c>
      <c r="J1808" t="str">
        <f t="shared" si="141"/>
        <v>г. Нытва, ул. Карла Либкнехта, д. 25: 2026: Рфа</v>
      </c>
      <c r="K1808" s="167" t="s">
        <v>1051</v>
      </c>
      <c r="L1808" s="166" t="s">
        <v>2561</v>
      </c>
      <c r="M1808" t="str">
        <f t="shared" si="142"/>
        <v>г. Нытва, ул. Карла Либкнехта, д. 25: Рфа</v>
      </c>
      <c r="N1808" s="166" t="e">
        <f>VLOOKUP(M1808,#REF!,2,0)</f>
        <v>#REF!</v>
      </c>
      <c r="O1808" t="e">
        <f t="shared" si="138"/>
        <v>#REF!</v>
      </c>
    </row>
    <row r="1809" spans="1:15" x14ac:dyDescent="0.25">
      <c r="A1809" s="2">
        <f t="shared" si="139"/>
        <v>1808</v>
      </c>
      <c r="B1809" s="81" t="s">
        <v>1092</v>
      </c>
      <c r="C1809" t="s">
        <v>688</v>
      </c>
      <c r="D1809" s="1" t="s">
        <v>296</v>
      </c>
      <c r="E1809" s="166">
        <v>46387</v>
      </c>
      <c r="F1809" s="166"/>
      <c r="G1809" t="s">
        <v>1076</v>
      </c>
      <c r="H1809" t="s">
        <v>1076</v>
      </c>
      <c r="I1809" t="str">
        <f t="shared" si="140"/>
        <v>2026: Нытвенский городской округ Пермского края: г. Нытва, ул. Карла Либкнехта, д. 25</v>
      </c>
      <c r="J1809" t="str">
        <f t="shared" si="141"/>
        <v>г. Нытва, ул. Карла Либкнехта, д. 25: 2026: РФ</v>
      </c>
      <c r="K1809" s="167" t="s">
        <v>1051</v>
      </c>
      <c r="L1809" s="166" t="s">
        <v>2561</v>
      </c>
      <c r="M1809" t="str">
        <f t="shared" si="142"/>
        <v>г. Нытва, ул. Карла Либкнехта, д. 25: РФ</v>
      </c>
      <c r="N1809" s="166" t="e">
        <f>VLOOKUP(M1809,#REF!,2,0)</f>
        <v>#REF!</v>
      </c>
      <c r="O1809" t="e">
        <f t="shared" si="138"/>
        <v>#REF!</v>
      </c>
    </row>
    <row r="1810" spans="1:15" x14ac:dyDescent="0.25">
      <c r="A1810" s="2">
        <f t="shared" si="139"/>
        <v>1809</v>
      </c>
      <c r="B1810" s="81" t="s">
        <v>1092</v>
      </c>
      <c r="C1810" t="s">
        <v>1545</v>
      </c>
      <c r="D1810" s="1" t="s">
        <v>1050</v>
      </c>
      <c r="E1810" s="166">
        <v>46387</v>
      </c>
      <c r="F1810" s="166">
        <v>46387</v>
      </c>
      <c r="G1810" t="s">
        <v>1076</v>
      </c>
      <c r="H1810" t="s">
        <v>1076</v>
      </c>
      <c r="I1810" t="str">
        <f t="shared" si="140"/>
        <v>2026: Нытвенский городской округ Пермского края: г. Нытва, ул. Константина Симонова, д. 16/1</v>
      </c>
      <c r="J1810" t="str">
        <f t="shared" si="141"/>
        <v>г. Нытва, ул. Константина Симонова, д. 16/1: 2026: РФа</v>
      </c>
      <c r="K1810" s="167" t="s">
        <v>1051</v>
      </c>
      <c r="L1810" s="166" t="s">
        <v>2561</v>
      </c>
      <c r="M1810" t="str">
        <f t="shared" si="142"/>
        <v>г. Нытва, ул. Константина Симонова, д. 16/1: РФа</v>
      </c>
      <c r="N1810" s="166" t="e">
        <f>VLOOKUP(M1810,#REF!,2,0)</f>
        <v>#REF!</v>
      </c>
      <c r="O1810" t="e">
        <f t="shared" si="138"/>
        <v>#REF!</v>
      </c>
    </row>
    <row r="1811" spans="1:15" x14ac:dyDescent="0.25">
      <c r="A1811" s="2">
        <f t="shared" si="139"/>
        <v>1810</v>
      </c>
      <c r="B1811" s="81" t="s">
        <v>1092</v>
      </c>
      <c r="C1811" t="s">
        <v>1546</v>
      </c>
      <c r="D1811" s="1" t="s">
        <v>248</v>
      </c>
      <c r="E1811" s="166">
        <v>46387</v>
      </c>
      <c r="F1811" s="166">
        <v>46387</v>
      </c>
      <c r="G1811" t="s">
        <v>1076</v>
      </c>
      <c r="H1811" t="s">
        <v>1076</v>
      </c>
      <c r="I1811" t="str">
        <f t="shared" si="140"/>
        <v>2026: Нытвенский городской округ Пермского края: г. Нытва, ул. Константина Симонова, д. 16/3</v>
      </c>
      <c r="J1811" t="str">
        <f t="shared" si="141"/>
        <v>г. Нытва, ул. Константина Симонова, д. 16/3: 2026: РК</v>
      </c>
      <c r="K1811" s="167" t="s">
        <v>1051</v>
      </c>
      <c r="L1811" s="166" t="s">
        <v>2561</v>
      </c>
      <c r="M1811" t="str">
        <f t="shared" si="142"/>
        <v>г. Нытва, ул. Константина Симонова, д. 16/3: РК</v>
      </c>
      <c r="N1811" s="166" t="e">
        <f>VLOOKUP(M1811,#REF!,2,0)</f>
        <v>#REF!</v>
      </c>
      <c r="O1811" t="e">
        <f t="shared" si="138"/>
        <v>#REF!</v>
      </c>
    </row>
    <row r="1812" spans="1:15" x14ac:dyDescent="0.25">
      <c r="A1812" s="2">
        <f t="shared" si="139"/>
        <v>1811</v>
      </c>
      <c r="B1812" s="81" t="s">
        <v>1092</v>
      </c>
      <c r="C1812" t="s">
        <v>1547</v>
      </c>
      <c r="D1812" s="1" t="s">
        <v>1050</v>
      </c>
      <c r="E1812" s="166">
        <v>46387</v>
      </c>
      <c r="F1812" s="166">
        <v>46387</v>
      </c>
      <c r="G1812" t="s">
        <v>1076</v>
      </c>
      <c r="H1812" t="s">
        <v>1076</v>
      </c>
      <c r="I1812" t="str">
        <f t="shared" si="140"/>
        <v>2026: Нытвенский городской округ Пермского края: г. Нытва, ул. Константина Симонова, д. 16/6</v>
      </c>
      <c r="J1812" t="str">
        <f t="shared" si="141"/>
        <v>г. Нытва, ул. Константина Симонова, д. 16/6: 2026: РФа</v>
      </c>
      <c r="K1812" s="167" t="s">
        <v>1051</v>
      </c>
      <c r="L1812" s="166" t="s">
        <v>2561</v>
      </c>
      <c r="M1812" t="str">
        <f t="shared" si="142"/>
        <v>г. Нытва, ул. Константина Симонова, д. 16/6: РФа</v>
      </c>
      <c r="N1812" s="166" t="e">
        <f>VLOOKUP(M1812,#REF!,2,0)</f>
        <v>#REF!</v>
      </c>
      <c r="O1812" t="e">
        <f t="shared" si="138"/>
        <v>#REF!</v>
      </c>
    </row>
    <row r="1813" spans="1:15" x14ac:dyDescent="0.25">
      <c r="A1813" s="2">
        <f t="shared" si="139"/>
        <v>1812</v>
      </c>
      <c r="B1813" s="81" t="s">
        <v>1092</v>
      </c>
      <c r="C1813" t="s">
        <v>781</v>
      </c>
      <c r="D1813" s="1" t="s">
        <v>280</v>
      </c>
      <c r="E1813" s="166">
        <v>46387</v>
      </c>
      <c r="F1813" s="166"/>
      <c r="G1813" t="s">
        <v>1076</v>
      </c>
      <c r="H1813" t="s">
        <v>1076</v>
      </c>
      <c r="I1813" t="str">
        <f t="shared" si="140"/>
        <v>2026: Нытвенский городской округ Пермского края: рп Новоильинский, ул. Ленина, д. 99</v>
      </c>
      <c r="J1813" t="str">
        <f t="shared" si="141"/>
        <v>рп Новоильинский, ул. Ленина, д. 99: 2026: Рфа</v>
      </c>
      <c r="K1813" s="167" t="s">
        <v>1051</v>
      </c>
      <c r="L1813" s="166" t="s">
        <v>2561</v>
      </c>
      <c r="M1813" t="str">
        <f t="shared" si="142"/>
        <v>рп Новоильинский, ул. Ленина, д. 99: Рфа</v>
      </c>
      <c r="N1813" s="166" t="e">
        <f>VLOOKUP(M1813,#REF!,2,0)</f>
        <v>#REF!</v>
      </c>
      <c r="O1813" t="e">
        <f t="shared" si="138"/>
        <v>#REF!</v>
      </c>
    </row>
    <row r="1814" spans="1:15" x14ac:dyDescent="0.25">
      <c r="A1814" s="2">
        <f t="shared" si="139"/>
        <v>1813</v>
      </c>
      <c r="B1814" s="81" t="s">
        <v>1092</v>
      </c>
      <c r="C1814" t="s">
        <v>808</v>
      </c>
      <c r="D1814" s="1" t="s">
        <v>297</v>
      </c>
      <c r="E1814" s="166">
        <v>46387</v>
      </c>
      <c r="F1814" s="166"/>
      <c r="G1814" t="s">
        <v>1076</v>
      </c>
      <c r="H1814" t="s">
        <v>1076</v>
      </c>
      <c r="I1814" t="str">
        <f t="shared" si="140"/>
        <v>2026: Нытвенский городской округ Пермского края: рп Уральский, ул. Московская, д. 24</v>
      </c>
      <c r="J1814" t="str">
        <f t="shared" si="141"/>
        <v>рп Уральский, ул. Московская, д. 24: 2026: РНК</v>
      </c>
      <c r="K1814" s="167" t="s">
        <v>1052</v>
      </c>
      <c r="L1814" s="166" t="s">
        <v>2561</v>
      </c>
      <c r="M1814" t="str">
        <f t="shared" si="142"/>
        <v>рп Уральский, ул. Московская, д. 24: РНК</v>
      </c>
      <c r="N1814" s="166" t="e">
        <f>VLOOKUP(M1814,#REF!,2,0)</f>
        <v>#REF!</v>
      </c>
      <c r="O1814" t="e">
        <f t="shared" si="138"/>
        <v>#REF!</v>
      </c>
    </row>
    <row r="1815" spans="1:15" x14ac:dyDescent="0.25">
      <c r="A1815" s="2">
        <f t="shared" si="139"/>
        <v>1814</v>
      </c>
      <c r="B1815" s="81" t="s">
        <v>1097</v>
      </c>
      <c r="C1815" t="s">
        <v>782</v>
      </c>
      <c r="D1815" s="1" t="s">
        <v>280</v>
      </c>
      <c r="E1815" s="166">
        <v>46387</v>
      </c>
      <c r="F1815" s="166"/>
      <c r="G1815" t="s">
        <v>1076</v>
      </c>
      <c r="H1815" t="s">
        <v>1076</v>
      </c>
      <c r="I1815" t="str">
        <f t="shared" si="140"/>
        <v>2026: Очерский городской округ Пермского края: г. Очер, ул. Ленина, д. 151</v>
      </c>
      <c r="J1815" t="str">
        <f t="shared" si="141"/>
        <v>г. Очер, ул. Ленина, д. 151: 2026: Рфа</v>
      </c>
      <c r="K1815" s="167" t="s">
        <v>1051</v>
      </c>
      <c r="L1815" s="166" t="s">
        <v>2561</v>
      </c>
      <c r="M1815" t="str">
        <f t="shared" si="142"/>
        <v>г. Очер, ул. Ленина, д. 151: Рфа</v>
      </c>
      <c r="N1815" s="166" t="e">
        <f>VLOOKUP(M1815,#REF!,2,0)</f>
        <v>#REF!</v>
      </c>
      <c r="O1815" t="e">
        <f t="shared" si="138"/>
        <v>#REF!</v>
      </c>
    </row>
    <row r="1816" spans="1:15" x14ac:dyDescent="0.25">
      <c r="A1816" s="2">
        <f t="shared" si="139"/>
        <v>1815</v>
      </c>
      <c r="B1816" s="81" t="s">
        <v>1097</v>
      </c>
      <c r="C1816" t="s">
        <v>645</v>
      </c>
      <c r="D1816" s="1" t="s">
        <v>117</v>
      </c>
      <c r="E1816" s="166">
        <v>46387</v>
      </c>
      <c r="F1816" s="166"/>
      <c r="G1816" t="s">
        <v>1076</v>
      </c>
      <c r="H1816" t="s">
        <v>1076</v>
      </c>
      <c r="I1816" t="str">
        <f t="shared" si="140"/>
        <v>2026: Очерский городской округ Пермского края: пгт Павловский, ул. Жданова, д. 18</v>
      </c>
      <c r="J1816" t="str">
        <f t="shared" si="141"/>
        <v>пгт Павловский, ул. Жданова, д. 18: 2026: ТЕП</v>
      </c>
      <c r="K1816" s="167" t="s">
        <v>1051</v>
      </c>
      <c r="L1816" s="166" t="s">
        <v>2561</v>
      </c>
      <c r="M1816" t="str">
        <f t="shared" si="142"/>
        <v>пгт Павловский, ул. Жданова, д. 18: ТЕП</v>
      </c>
      <c r="N1816" s="166" t="e">
        <f>VLOOKUP(M1816,#REF!,2,0)</f>
        <v>#REF!</v>
      </c>
      <c r="O1816" t="e">
        <f t="shared" si="138"/>
        <v>#REF!</v>
      </c>
    </row>
    <row r="1817" spans="1:15" x14ac:dyDescent="0.25">
      <c r="A1817" s="2">
        <f t="shared" si="139"/>
        <v>1816</v>
      </c>
      <c r="B1817" s="81" t="s">
        <v>1097</v>
      </c>
      <c r="C1817" t="s">
        <v>645</v>
      </c>
      <c r="D1817" s="1" t="s">
        <v>248</v>
      </c>
      <c r="E1817" s="166">
        <v>46387</v>
      </c>
      <c r="F1817" s="166"/>
      <c r="G1817" t="s">
        <v>1076</v>
      </c>
      <c r="H1817" t="s">
        <v>1076</v>
      </c>
      <c r="I1817" t="str">
        <f t="shared" si="140"/>
        <v>2026: Очерский городской округ Пермского края: пгт Павловский, ул. Жданова, д. 18</v>
      </c>
      <c r="J1817" t="str">
        <f t="shared" si="141"/>
        <v>пгт Павловский, ул. Жданова, д. 18: 2026: РК</v>
      </c>
      <c r="K1817" s="167" t="s">
        <v>1051</v>
      </c>
      <c r="L1817" s="166" t="s">
        <v>2561</v>
      </c>
      <c r="M1817" t="str">
        <f t="shared" si="142"/>
        <v>пгт Павловский, ул. Жданова, д. 18: РК</v>
      </c>
      <c r="N1817" s="166" t="e">
        <f>VLOOKUP(M1817,#REF!,2,0)</f>
        <v>#REF!</v>
      </c>
      <c r="O1817" t="e">
        <f t="shared" si="138"/>
        <v>#REF!</v>
      </c>
    </row>
    <row r="1818" spans="1:15" x14ac:dyDescent="0.25">
      <c r="A1818" s="2">
        <f t="shared" si="139"/>
        <v>1817</v>
      </c>
      <c r="B1818" s="81" t="s">
        <v>1098</v>
      </c>
      <c r="C1818" t="s">
        <v>803</v>
      </c>
      <c r="D1818" s="1" t="s">
        <v>296</v>
      </c>
      <c r="E1818" s="166">
        <v>46387</v>
      </c>
      <c r="F1818" s="166"/>
      <c r="G1818" t="s">
        <v>1076</v>
      </c>
      <c r="H1818" t="s">
        <v>1076</v>
      </c>
      <c r="I1818" t="str">
        <f t="shared" si="140"/>
        <v>2026: Пермский муниципальный район Пермского края: д. Кондратово, ул. Камская, д. 13</v>
      </c>
      <c r="J1818" t="str">
        <f t="shared" si="141"/>
        <v>д. Кондратово, ул. Камская, д. 13: 2026: РФ</v>
      </c>
      <c r="K1818" s="167" t="s">
        <v>1052</v>
      </c>
      <c r="L1818" s="166" t="s">
        <v>2561</v>
      </c>
      <c r="M1818" t="str">
        <f t="shared" si="142"/>
        <v>д. Кондратово, ул. Камская, д. 13: РФ</v>
      </c>
      <c r="N1818" s="166" t="e">
        <f>VLOOKUP(M1818,#REF!,2,0)</f>
        <v>#REF!</v>
      </c>
      <c r="O1818" t="e">
        <f t="shared" si="138"/>
        <v>#REF!</v>
      </c>
    </row>
    <row r="1819" spans="1:15" x14ac:dyDescent="0.25">
      <c r="A1819" s="2">
        <f t="shared" si="139"/>
        <v>1818</v>
      </c>
      <c r="B1819" s="81" t="s">
        <v>1098</v>
      </c>
      <c r="C1819" t="s">
        <v>597</v>
      </c>
      <c r="D1819" s="1" t="s">
        <v>63</v>
      </c>
      <c r="E1819" s="166">
        <v>46387</v>
      </c>
      <c r="F1819" s="166"/>
      <c r="G1819" t="s">
        <v>1076</v>
      </c>
      <c r="H1819" t="s">
        <v>1076</v>
      </c>
      <c r="I1819" t="str">
        <f t="shared" si="140"/>
        <v>2026: Пермский муниципальный район Пермского края: д. Кондратово, ул. Камская, д. 21</v>
      </c>
      <c r="J1819" t="str">
        <f t="shared" si="141"/>
        <v>д. Кондратово, ул. Камская, д. 21: 2026: ЭЛ</v>
      </c>
      <c r="K1819" s="167" t="s">
        <v>1052</v>
      </c>
      <c r="L1819" s="166" t="s">
        <v>2561</v>
      </c>
      <c r="M1819" t="str">
        <f t="shared" si="142"/>
        <v>д. Кондратово, ул. Камская, д. 21: ЭЛ</v>
      </c>
      <c r="N1819" s="166" t="e">
        <f>VLOOKUP(M1819,#REF!,2,0)</f>
        <v>#REF!</v>
      </c>
      <c r="O1819" t="e">
        <f t="shared" si="138"/>
        <v>#REF!</v>
      </c>
    </row>
    <row r="1820" spans="1:15" x14ac:dyDescent="0.25">
      <c r="A1820" s="2">
        <f t="shared" si="139"/>
        <v>1819</v>
      </c>
      <c r="B1820" s="81" t="s">
        <v>1098</v>
      </c>
      <c r="C1820" t="s">
        <v>597</v>
      </c>
      <c r="D1820" s="1" t="s">
        <v>144</v>
      </c>
      <c r="E1820" s="166">
        <v>46387</v>
      </c>
      <c r="F1820" s="166"/>
      <c r="G1820" t="s">
        <v>1076</v>
      </c>
      <c r="H1820" t="s">
        <v>1076</v>
      </c>
      <c r="I1820" t="str">
        <f t="shared" si="140"/>
        <v>2026: Пермский муниципальный район Пермского края: д. Кондратово, ул. Камская, д. 21</v>
      </c>
      <c r="J1820" t="str">
        <f t="shared" si="141"/>
        <v>д. Кондратово, ул. Камская, д. 21: 2026: ХВС</v>
      </c>
      <c r="K1820" s="167" t="s">
        <v>1052</v>
      </c>
      <c r="L1820" s="166" t="s">
        <v>2561</v>
      </c>
      <c r="M1820" t="str">
        <f t="shared" si="142"/>
        <v>д. Кондратово, ул. Камская, д. 21: ХВС</v>
      </c>
      <c r="N1820" s="166" t="e">
        <f>VLOOKUP(M1820,#REF!,2,0)</f>
        <v>#REF!</v>
      </c>
      <c r="O1820" t="e">
        <f t="shared" si="138"/>
        <v>#REF!</v>
      </c>
    </row>
    <row r="1821" spans="1:15" x14ac:dyDescent="0.25">
      <c r="A1821" s="2">
        <f t="shared" si="139"/>
        <v>1820</v>
      </c>
      <c r="B1821" s="81" t="s">
        <v>1098</v>
      </c>
      <c r="C1821" t="s">
        <v>597</v>
      </c>
      <c r="D1821" s="1" t="s">
        <v>297</v>
      </c>
      <c r="E1821" s="166">
        <v>46387</v>
      </c>
      <c r="F1821" s="166"/>
      <c r="G1821" t="s">
        <v>1076</v>
      </c>
      <c r="H1821" t="s">
        <v>1076</v>
      </c>
      <c r="I1821" t="str">
        <f t="shared" si="140"/>
        <v>2026: Пермский муниципальный район Пермского края: д. Кондратово, ул. Камская, д. 21</v>
      </c>
      <c r="J1821" t="str">
        <f t="shared" si="141"/>
        <v>д. Кондратово, ул. Камская, д. 21: 2026: РНК</v>
      </c>
      <c r="K1821" s="167" t="s">
        <v>1052</v>
      </c>
      <c r="L1821" s="166" t="s">
        <v>2561</v>
      </c>
      <c r="M1821" t="str">
        <f t="shared" si="142"/>
        <v>д. Кондратово, ул. Камская, д. 21: РНК</v>
      </c>
      <c r="N1821" s="166" t="e">
        <f>VLOOKUP(M1821,#REF!,2,0)</f>
        <v>#REF!</v>
      </c>
      <c r="O1821" t="e">
        <f t="shared" si="138"/>
        <v>#REF!</v>
      </c>
    </row>
    <row r="1822" spans="1:15" x14ac:dyDescent="0.25">
      <c r="A1822" s="2">
        <f t="shared" si="139"/>
        <v>1821</v>
      </c>
      <c r="B1822" s="81" t="s">
        <v>1098</v>
      </c>
      <c r="C1822" t="s">
        <v>598</v>
      </c>
      <c r="D1822" s="1" t="s">
        <v>63</v>
      </c>
      <c r="E1822" s="166">
        <v>46387</v>
      </c>
      <c r="F1822" s="166"/>
      <c r="G1822" t="s">
        <v>1076</v>
      </c>
      <c r="H1822" t="s">
        <v>1076</v>
      </c>
      <c r="I1822" t="str">
        <f t="shared" si="140"/>
        <v>2026: Пермский муниципальный район Пермского края: п. Мулянка, ул. Строителей, д. 17/1</v>
      </c>
      <c r="J1822" t="str">
        <f t="shared" si="141"/>
        <v>п. Мулянка, ул. Строителей, д. 17/1: 2026: ЭЛ</v>
      </c>
      <c r="K1822" s="167" t="s">
        <v>1051</v>
      </c>
      <c r="L1822" s="166" t="s">
        <v>2561</v>
      </c>
      <c r="M1822" t="str">
        <f t="shared" si="142"/>
        <v>п. Мулянка, ул. Строителей, д. 17/1: ЭЛ</v>
      </c>
      <c r="N1822" s="166" t="e">
        <f>VLOOKUP(M1822,#REF!,2,0)</f>
        <v>#REF!</v>
      </c>
    </row>
    <row r="1823" spans="1:15" x14ac:dyDescent="0.25">
      <c r="A1823" s="2">
        <f t="shared" si="139"/>
        <v>1822</v>
      </c>
      <c r="B1823" s="81" t="s">
        <v>1098</v>
      </c>
      <c r="C1823" t="s">
        <v>598</v>
      </c>
      <c r="D1823" s="1" t="s">
        <v>248</v>
      </c>
      <c r="E1823" s="166">
        <v>46387</v>
      </c>
      <c r="F1823" s="166"/>
      <c r="G1823" t="s">
        <v>1076</v>
      </c>
      <c r="H1823" t="s">
        <v>1076</v>
      </c>
      <c r="I1823" t="str">
        <f t="shared" si="140"/>
        <v>2026: Пермский муниципальный район Пермского края: п. Мулянка, ул. Строителей, д. 17/1</v>
      </c>
      <c r="J1823" t="str">
        <f t="shared" si="141"/>
        <v>п. Мулянка, ул. Строителей, д. 17/1: 2026: РК</v>
      </c>
      <c r="K1823" s="167" t="s">
        <v>1051</v>
      </c>
      <c r="L1823" s="166" t="s">
        <v>2561</v>
      </c>
      <c r="M1823" t="str">
        <f t="shared" si="142"/>
        <v>п. Мулянка, ул. Строителей, д. 17/1: РК</v>
      </c>
      <c r="N1823" s="166" t="e">
        <f>VLOOKUP(M1823,#REF!,2,0)</f>
        <v>#REF!</v>
      </c>
    </row>
    <row r="1824" spans="1:15" x14ac:dyDescent="0.25">
      <c r="A1824" s="2">
        <f t="shared" si="139"/>
        <v>1823</v>
      </c>
      <c r="B1824" s="81" t="s">
        <v>1098</v>
      </c>
      <c r="C1824" t="s">
        <v>598</v>
      </c>
      <c r="D1824" s="1" t="s">
        <v>280</v>
      </c>
      <c r="E1824" s="166">
        <v>46387</v>
      </c>
      <c r="F1824" s="166"/>
      <c r="G1824" t="s">
        <v>1076</v>
      </c>
      <c r="H1824" t="s">
        <v>1076</v>
      </c>
      <c r="I1824" t="str">
        <f t="shared" si="140"/>
        <v>2026: Пермский муниципальный район Пермского края: п. Мулянка, ул. Строителей, д. 17/1</v>
      </c>
      <c r="J1824" t="str">
        <f t="shared" si="141"/>
        <v>п. Мулянка, ул. Строителей, д. 17/1: 2026: Рфа</v>
      </c>
      <c r="K1824" s="167" t="s">
        <v>1051</v>
      </c>
      <c r="L1824" s="166" t="s">
        <v>2561</v>
      </c>
      <c r="M1824" t="str">
        <f t="shared" si="142"/>
        <v>п. Мулянка, ул. Строителей, д. 17/1: Рфа</v>
      </c>
      <c r="N1824" s="166" t="e">
        <f>VLOOKUP(M1824,#REF!,2,0)</f>
        <v>#REF!</v>
      </c>
    </row>
    <row r="1825" spans="1:14" x14ac:dyDescent="0.25">
      <c r="A1825" s="2">
        <f t="shared" si="139"/>
        <v>1824</v>
      </c>
      <c r="B1825" s="81" t="s">
        <v>1098</v>
      </c>
      <c r="C1825" t="s">
        <v>705</v>
      </c>
      <c r="D1825" s="1" t="s">
        <v>166</v>
      </c>
      <c r="E1825" s="166">
        <v>46387</v>
      </c>
      <c r="F1825" s="166"/>
      <c r="G1825" t="s">
        <v>1076</v>
      </c>
      <c r="H1825" t="s">
        <v>1076</v>
      </c>
      <c r="I1825" t="str">
        <f t="shared" si="140"/>
        <v>2026: Пермский муниципальный район Пермского края: п. Сокол, -, д. 10</v>
      </c>
      <c r="J1825" t="str">
        <f t="shared" si="141"/>
        <v>п. Сокол, -, д. 10: 2026: РП</v>
      </c>
      <c r="K1825" s="167" t="s">
        <v>1052</v>
      </c>
      <c r="L1825" s="166" t="s">
        <v>2561</v>
      </c>
      <c r="M1825" t="str">
        <f t="shared" si="142"/>
        <v>п. Сокол, -, д. 10: РП</v>
      </c>
      <c r="N1825" s="166" t="e">
        <f>VLOOKUP(M1825,#REF!,2,0)</f>
        <v>#REF!</v>
      </c>
    </row>
    <row r="1826" spans="1:14" x14ac:dyDescent="0.25">
      <c r="A1826" s="2">
        <f t="shared" si="139"/>
        <v>1825</v>
      </c>
      <c r="B1826" s="81" t="s">
        <v>1098</v>
      </c>
      <c r="C1826" t="s">
        <v>705</v>
      </c>
      <c r="D1826" s="1" t="s">
        <v>283</v>
      </c>
      <c r="E1826" s="166">
        <v>46387</v>
      </c>
      <c r="F1826" s="166"/>
      <c r="G1826" t="s">
        <v>1076</v>
      </c>
      <c r="H1826" t="s">
        <v>1076</v>
      </c>
      <c r="I1826" t="str">
        <f t="shared" si="140"/>
        <v>2026: Пермский муниципальный район Пермского края: п. Сокол, -, д. 10</v>
      </c>
      <c r="J1826" t="str">
        <f t="shared" si="141"/>
        <v>п. Сокол, -, д. 10: 2026: УФ</v>
      </c>
      <c r="K1826" s="167" t="s">
        <v>1052</v>
      </c>
      <c r="L1826" s="166" t="s">
        <v>2561</v>
      </c>
      <c r="M1826" t="str">
        <f t="shared" si="142"/>
        <v>п. Сокол, -, д. 10: УФ</v>
      </c>
      <c r="N1826" s="166" t="e">
        <f>VLOOKUP(M1826,#REF!,2,0)</f>
        <v>#REF!</v>
      </c>
    </row>
    <row r="1827" spans="1:14" x14ac:dyDescent="0.25">
      <c r="A1827" s="2">
        <f t="shared" si="139"/>
        <v>1826</v>
      </c>
      <c r="B1827" s="81" t="s">
        <v>1098</v>
      </c>
      <c r="C1827" t="s">
        <v>809</v>
      </c>
      <c r="D1827" s="1" t="s">
        <v>297</v>
      </c>
      <c r="E1827" s="166">
        <v>46387</v>
      </c>
      <c r="F1827" s="166"/>
      <c r="G1827" t="s">
        <v>1076</v>
      </c>
      <c r="H1827" t="s">
        <v>1076</v>
      </c>
      <c r="I1827" t="str">
        <f t="shared" si="140"/>
        <v>2026: Пермский муниципальный район Пермского края: п. Сокол, -, д. 12</v>
      </c>
      <c r="J1827" t="str">
        <f t="shared" si="141"/>
        <v>п. Сокол, -, д. 12: 2026: РНК</v>
      </c>
      <c r="K1827" s="167" t="s">
        <v>1052</v>
      </c>
      <c r="L1827" s="166" t="s">
        <v>2561</v>
      </c>
      <c r="M1827" t="str">
        <f t="shared" si="142"/>
        <v>п. Сокол, -, д. 12: РНК</v>
      </c>
      <c r="N1827" s="166" t="e">
        <f>VLOOKUP(M1827,#REF!,2,0)</f>
        <v>#REF!</v>
      </c>
    </row>
    <row r="1828" spans="1:14" x14ac:dyDescent="0.25">
      <c r="A1828" s="2">
        <f t="shared" si="139"/>
        <v>1827</v>
      </c>
      <c r="B1828" s="81" t="s">
        <v>1098</v>
      </c>
      <c r="C1828" t="s">
        <v>735</v>
      </c>
      <c r="D1828" s="1" t="s">
        <v>248</v>
      </c>
      <c r="E1828" s="166">
        <v>46387</v>
      </c>
      <c r="F1828" s="166"/>
      <c r="G1828" t="s">
        <v>1076</v>
      </c>
      <c r="H1828" t="s">
        <v>1076</v>
      </c>
      <c r="I1828" t="str">
        <f t="shared" si="140"/>
        <v>2026: Пермский муниципальный район Пермского края: п. Сокол, -, д. 14</v>
      </c>
      <c r="J1828" t="str">
        <f t="shared" si="141"/>
        <v>п. Сокол, -, д. 14: 2026: РК</v>
      </c>
      <c r="K1828" s="167" t="s">
        <v>1052</v>
      </c>
      <c r="L1828" s="166" t="s">
        <v>2561</v>
      </c>
      <c r="M1828" t="str">
        <f t="shared" si="142"/>
        <v>п. Сокол, -, д. 14: РК</v>
      </c>
      <c r="N1828" s="166" t="e">
        <f>VLOOKUP(M1828,#REF!,2,0)</f>
        <v>#REF!</v>
      </c>
    </row>
    <row r="1829" spans="1:14" x14ac:dyDescent="0.25">
      <c r="A1829" s="2">
        <f t="shared" si="139"/>
        <v>1828</v>
      </c>
      <c r="B1829" s="81" t="s">
        <v>1098</v>
      </c>
      <c r="C1829" t="s">
        <v>735</v>
      </c>
      <c r="D1829" s="1" t="s">
        <v>283</v>
      </c>
      <c r="E1829" s="166">
        <v>46387</v>
      </c>
      <c r="F1829" s="166"/>
      <c r="G1829" t="s">
        <v>1076</v>
      </c>
      <c r="H1829" t="s">
        <v>1076</v>
      </c>
      <c r="I1829" t="str">
        <f t="shared" si="140"/>
        <v>2026: Пермский муниципальный район Пермского края: п. Сокол, -, д. 14</v>
      </c>
      <c r="J1829" t="str">
        <f t="shared" si="141"/>
        <v>п. Сокол, -, д. 14: 2026: УФ</v>
      </c>
      <c r="K1829" s="167" t="s">
        <v>1052</v>
      </c>
      <c r="L1829" s="166" t="s">
        <v>2561</v>
      </c>
      <c r="M1829" t="str">
        <f t="shared" si="142"/>
        <v>п. Сокол, -, д. 14: УФ</v>
      </c>
      <c r="N1829" s="166" t="e">
        <f>VLOOKUP(M1829,#REF!,2,0)</f>
        <v>#REF!</v>
      </c>
    </row>
    <row r="1830" spans="1:14" x14ac:dyDescent="0.25">
      <c r="A1830" s="2">
        <f t="shared" si="139"/>
        <v>1829</v>
      </c>
      <c r="B1830" s="81" t="s">
        <v>1098</v>
      </c>
      <c r="C1830" t="s">
        <v>798</v>
      </c>
      <c r="D1830" s="1" t="s">
        <v>283</v>
      </c>
      <c r="E1830" s="166">
        <v>46387</v>
      </c>
      <c r="F1830" s="166"/>
      <c r="G1830" t="s">
        <v>1076</v>
      </c>
      <c r="H1830" t="s">
        <v>1076</v>
      </c>
      <c r="I1830" t="str">
        <f t="shared" si="140"/>
        <v>2026: Пермский муниципальный район Пермского края: п. Сокол, -, д. 15</v>
      </c>
      <c r="J1830" t="str">
        <f t="shared" si="141"/>
        <v>п. Сокол, -, д. 15: 2026: УФ</v>
      </c>
      <c r="K1830" s="167" t="s">
        <v>1052</v>
      </c>
      <c r="L1830" s="166" t="s">
        <v>2561</v>
      </c>
      <c r="M1830" t="str">
        <f t="shared" si="142"/>
        <v>п. Сокол, -, д. 15: УФ</v>
      </c>
      <c r="N1830" s="166" t="e">
        <f>VLOOKUP(M1830,#REF!,2,0)</f>
        <v>#REF!</v>
      </c>
    </row>
    <row r="1831" spans="1:14" x14ac:dyDescent="0.25">
      <c r="A1831" s="2">
        <f t="shared" si="139"/>
        <v>1830</v>
      </c>
      <c r="B1831" s="81" t="s">
        <v>1098</v>
      </c>
      <c r="C1831" t="s">
        <v>783</v>
      </c>
      <c r="D1831" s="1" t="s">
        <v>280</v>
      </c>
      <c r="E1831" s="166">
        <v>46387</v>
      </c>
      <c r="F1831" s="166"/>
      <c r="G1831" t="s">
        <v>1076</v>
      </c>
      <c r="H1831" t="s">
        <v>1076</v>
      </c>
      <c r="I1831" t="str">
        <f t="shared" si="140"/>
        <v>2026: Пермский муниципальный район Пермского края: п. Сокол, -, д. 7</v>
      </c>
      <c r="J1831" t="str">
        <f t="shared" si="141"/>
        <v>п. Сокол, -, д. 7: 2026: Рфа</v>
      </c>
      <c r="K1831" s="167" t="s">
        <v>1052</v>
      </c>
      <c r="L1831" s="166" t="s">
        <v>2561</v>
      </c>
      <c r="M1831" t="str">
        <f t="shared" si="142"/>
        <v>п. Сокол, -, д. 7: Рфа</v>
      </c>
      <c r="N1831" s="166" t="e">
        <f>VLOOKUP(M1831,#REF!,2,0)</f>
        <v>#REF!</v>
      </c>
    </row>
    <row r="1832" spans="1:14" x14ac:dyDescent="0.25">
      <c r="A1832" s="2">
        <f t="shared" si="139"/>
        <v>1831</v>
      </c>
      <c r="B1832" s="81" t="s">
        <v>1098</v>
      </c>
      <c r="C1832" t="s">
        <v>797</v>
      </c>
      <c r="D1832" s="1" t="s">
        <v>283</v>
      </c>
      <c r="E1832" s="166">
        <v>46387</v>
      </c>
      <c r="F1832" s="166"/>
      <c r="G1832" t="s">
        <v>1076</v>
      </c>
      <c r="H1832" t="s">
        <v>1076</v>
      </c>
      <c r="I1832" t="str">
        <f t="shared" si="140"/>
        <v>2026: Пермский муниципальный район Пермского края: п. Сокол, -, д. 8</v>
      </c>
      <c r="J1832" t="str">
        <f t="shared" si="141"/>
        <v>п. Сокол, -, д. 8: 2026: УФ</v>
      </c>
      <c r="K1832" s="167" t="s">
        <v>1052</v>
      </c>
      <c r="L1832" s="166" t="s">
        <v>2561</v>
      </c>
      <c r="M1832" t="str">
        <f t="shared" si="142"/>
        <v>п. Сокол, -, д. 8: УФ</v>
      </c>
      <c r="N1832" s="166" t="e">
        <f>VLOOKUP(M1832,#REF!,2,0)</f>
        <v>#REF!</v>
      </c>
    </row>
    <row r="1833" spans="1:14" x14ac:dyDescent="0.25">
      <c r="A1833" s="2">
        <f t="shared" si="139"/>
        <v>1832</v>
      </c>
      <c r="B1833" s="81" t="s">
        <v>1098</v>
      </c>
      <c r="C1833" t="s">
        <v>689</v>
      </c>
      <c r="D1833" s="1" t="s">
        <v>144</v>
      </c>
      <c r="E1833" s="166">
        <v>46387</v>
      </c>
      <c r="F1833" s="166"/>
      <c r="G1833" t="s">
        <v>1076</v>
      </c>
      <c r="H1833" t="s">
        <v>1076</v>
      </c>
      <c r="I1833" t="str">
        <f t="shared" si="140"/>
        <v>2026: Пермский муниципальный район Пермского края: п. Сылва, ул. Большевистская, д. 72</v>
      </c>
      <c r="J1833" t="str">
        <f t="shared" si="141"/>
        <v>п. Сылва, ул. Большевистская, д. 72: 2026: ХВС</v>
      </c>
      <c r="K1833" s="167" t="s">
        <v>1051</v>
      </c>
      <c r="L1833" s="166" t="s">
        <v>2561</v>
      </c>
      <c r="M1833" t="str">
        <f t="shared" si="142"/>
        <v>п. Сылва, ул. Большевистская, д. 72: ХВС</v>
      </c>
      <c r="N1833" s="166" t="e">
        <f>VLOOKUP(M1833,#REF!,2,0)</f>
        <v>#REF!</v>
      </c>
    </row>
    <row r="1834" spans="1:14" x14ac:dyDescent="0.25">
      <c r="A1834" s="2">
        <f t="shared" si="139"/>
        <v>1833</v>
      </c>
      <c r="B1834" s="81" t="s">
        <v>1098</v>
      </c>
      <c r="C1834" t="s">
        <v>689</v>
      </c>
      <c r="D1834" s="1" t="s">
        <v>159</v>
      </c>
      <c r="E1834" s="166">
        <v>46387</v>
      </c>
      <c r="F1834" s="166"/>
      <c r="G1834" t="s">
        <v>1076</v>
      </c>
      <c r="H1834" t="s">
        <v>1076</v>
      </c>
      <c r="I1834" t="str">
        <f t="shared" si="140"/>
        <v>2026: Пермский муниципальный район Пермского края: п. Сылва, ул. Большевистская, д. 72</v>
      </c>
      <c r="J1834" t="str">
        <f t="shared" si="141"/>
        <v>п. Сылва, ул. Большевистская, д. 72: 2026: ВОД</v>
      </c>
      <c r="K1834" s="167" t="s">
        <v>1051</v>
      </c>
      <c r="L1834" s="166" t="s">
        <v>2561</v>
      </c>
      <c r="M1834" t="str">
        <f t="shared" si="142"/>
        <v>п. Сылва, ул. Большевистская, д. 72: ВОД</v>
      </c>
      <c r="N1834" s="166" t="e">
        <f>VLOOKUP(M1834,#REF!,2,0)</f>
        <v>#REF!</v>
      </c>
    </row>
    <row r="1835" spans="1:14" x14ac:dyDescent="0.25">
      <c r="A1835" s="2">
        <f t="shared" si="139"/>
        <v>1834</v>
      </c>
      <c r="B1835" s="81" t="s">
        <v>1098</v>
      </c>
      <c r="C1835" t="s">
        <v>689</v>
      </c>
      <c r="D1835" s="1" t="s">
        <v>248</v>
      </c>
      <c r="E1835" s="166">
        <v>46387</v>
      </c>
      <c r="F1835" s="166"/>
      <c r="G1835" t="s">
        <v>1076</v>
      </c>
      <c r="H1835" t="s">
        <v>1076</v>
      </c>
      <c r="I1835" t="str">
        <f t="shared" si="140"/>
        <v>2026: Пермский муниципальный район Пермского края: п. Сылва, ул. Большевистская, д. 72</v>
      </c>
      <c r="J1835" t="str">
        <f t="shared" si="141"/>
        <v>п. Сылва, ул. Большевистская, д. 72: 2026: РК</v>
      </c>
      <c r="K1835" s="167" t="s">
        <v>1051</v>
      </c>
      <c r="L1835" s="166" t="s">
        <v>2561</v>
      </c>
      <c r="M1835" t="str">
        <f t="shared" si="142"/>
        <v>п. Сылва, ул. Большевистская, д. 72: РК</v>
      </c>
      <c r="N1835" s="166" t="e">
        <f>VLOOKUP(M1835,#REF!,2,0)</f>
        <v>#REF!</v>
      </c>
    </row>
    <row r="1836" spans="1:14" x14ac:dyDescent="0.25">
      <c r="A1836" s="2">
        <f t="shared" si="139"/>
        <v>1835</v>
      </c>
      <c r="B1836" s="81" t="s">
        <v>1098</v>
      </c>
      <c r="C1836" t="s">
        <v>690</v>
      </c>
      <c r="D1836" s="1" t="s">
        <v>144</v>
      </c>
      <c r="E1836" s="166">
        <v>46387</v>
      </c>
      <c r="F1836" s="166"/>
      <c r="G1836" t="s">
        <v>1076</v>
      </c>
      <c r="H1836" t="s">
        <v>1076</v>
      </c>
      <c r="I1836" t="str">
        <f t="shared" si="140"/>
        <v>2026: Пермский муниципальный район Пермского края: п. Юго-Камский, ул. Ленина, д. 1</v>
      </c>
      <c r="J1836" t="str">
        <f t="shared" si="141"/>
        <v>п. Юго-Камский, ул. Ленина, д. 1: 2026: ХВС</v>
      </c>
      <c r="K1836" s="167" t="s">
        <v>1051</v>
      </c>
      <c r="L1836" s="166" t="s">
        <v>2561</v>
      </c>
      <c r="M1836" t="str">
        <f t="shared" si="142"/>
        <v>п. Юго-Камский, ул. Ленина, д. 1: ХВС</v>
      </c>
      <c r="N1836" s="166" t="e">
        <f>VLOOKUP(M1836,#REF!,2,0)</f>
        <v>#REF!</v>
      </c>
    </row>
    <row r="1837" spans="1:14" x14ac:dyDescent="0.25">
      <c r="A1837" s="2">
        <f t="shared" si="139"/>
        <v>1836</v>
      </c>
      <c r="B1837" s="81" t="s">
        <v>1098</v>
      </c>
      <c r="C1837" t="s">
        <v>690</v>
      </c>
      <c r="D1837" s="1" t="s">
        <v>149</v>
      </c>
      <c r="E1837" s="166">
        <v>46387</v>
      </c>
      <c r="F1837" s="166"/>
      <c r="G1837" t="s">
        <v>1076</v>
      </c>
      <c r="H1837" t="s">
        <v>1076</v>
      </c>
      <c r="I1837" t="str">
        <f t="shared" si="140"/>
        <v>2026: Пермский муниципальный район Пермского края: п. Юго-Камский, ул. Ленина, д. 1</v>
      </c>
      <c r="J1837" t="str">
        <f t="shared" si="141"/>
        <v>п. Юго-Камский, ул. Ленина, д. 1: 2026: ГВС</v>
      </c>
      <c r="K1837" s="167" t="s">
        <v>1051</v>
      </c>
      <c r="L1837" s="166" t="s">
        <v>2561</v>
      </c>
      <c r="M1837" t="str">
        <f t="shared" si="142"/>
        <v>п. Юго-Камский, ул. Ленина, д. 1: ГВС</v>
      </c>
      <c r="N1837" s="166" t="e">
        <f>VLOOKUP(M1837,#REF!,2,0)</f>
        <v>#REF!</v>
      </c>
    </row>
    <row r="1838" spans="1:14" x14ac:dyDescent="0.25">
      <c r="A1838" s="2">
        <f t="shared" si="139"/>
        <v>1837</v>
      </c>
      <c r="B1838" s="81" t="s">
        <v>1098</v>
      </c>
      <c r="C1838" t="s">
        <v>690</v>
      </c>
      <c r="D1838" s="1" t="s">
        <v>159</v>
      </c>
      <c r="E1838" s="166">
        <v>46387</v>
      </c>
      <c r="F1838" s="166"/>
      <c r="G1838" t="s">
        <v>1076</v>
      </c>
      <c r="H1838" t="s">
        <v>1076</v>
      </c>
      <c r="I1838" t="str">
        <f t="shared" si="140"/>
        <v>2026: Пермский муниципальный район Пермского края: п. Юго-Камский, ул. Ленина, д. 1</v>
      </c>
      <c r="J1838" t="str">
        <f t="shared" si="141"/>
        <v>п. Юго-Камский, ул. Ленина, д. 1: 2026: ВОД</v>
      </c>
      <c r="K1838" s="167" t="s">
        <v>1051</v>
      </c>
      <c r="L1838" s="166" t="s">
        <v>2561</v>
      </c>
      <c r="M1838" t="str">
        <f t="shared" si="142"/>
        <v>п. Юго-Камский, ул. Ленина, д. 1: ВОД</v>
      </c>
      <c r="N1838" s="166" t="e">
        <f>VLOOKUP(M1838,#REF!,2,0)</f>
        <v>#REF!</v>
      </c>
    </row>
    <row r="1839" spans="1:14" x14ac:dyDescent="0.25">
      <c r="A1839" s="2">
        <f t="shared" si="139"/>
        <v>1838</v>
      </c>
      <c r="B1839" s="81" t="s">
        <v>1098</v>
      </c>
      <c r="C1839" t="s">
        <v>698</v>
      </c>
      <c r="D1839" s="1" t="s">
        <v>149</v>
      </c>
      <c r="E1839" s="166">
        <v>46387</v>
      </c>
      <c r="F1839" s="166"/>
      <c r="G1839" t="s">
        <v>1076</v>
      </c>
      <c r="H1839" t="s">
        <v>1076</v>
      </c>
      <c r="I1839" t="str">
        <f t="shared" si="140"/>
        <v>2026: Пермский муниципальный район Пермского края: с. Платошино, ул. Владимирова, д. 4</v>
      </c>
      <c r="J1839" t="str">
        <f t="shared" si="141"/>
        <v>с. Платошино, ул. Владимирова, д. 4: 2026: ГВС</v>
      </c>
      <c r="K1839" s="167" t="s">
        <v>1051</v>
      </c>
      <c r="L1839" s="166" t="s">
        <v>2561</v>
      </c>
      <c r="M1839" t="str">
        <f t="shared" si="142"/>
        <v>с. Платошино, ул. Владимирова, д. 4: ГВС</v>
      </c>
      <c r="N1839" s="166" t="e">
        <f>VLOOKUP(M1839,#REF!,2,0)</f>
        <v>#REF!</v>
      </c>
    </row>
    <row r="1840" spans="1:14" x14ac:dyDescent="0.25">
      <c r="A1840" s="2">
        <f t="shared" si="139"/>
        <v>1839</v>
      </c>
      <c r="B1840" s="81" t="s">
        <v>1098</v>
      </c>
      <c r="C1840" t="s">
        <v>698</v>
      </c>
      <c r="D1840" s="1" t="s">
        <v>248</v>
      </c>
      <c r="E1840" s="166">
        <v>46387</v>
      </c>
      <c r="F1840" s="166"/>
      <c r="G1840" t="s">
        <v>1076</v>
      </c>
      <c r="H1840" t="s">
        <v>1076</v>
      </c>
      <c r="I1840" t="str">
        <f t="shared" si="140"/>
        <v>2026: Пермский муниципальный район Пермского края: с. Платошино, ул. Владимирова, д. 4</v>
      </c>
      <c r="J1840" t="str">
        <f t="shared" si="141"/>
        <v>с. Платошино, ул. Владимирова, д. 4: 2026: РК</v>
      </c>
      <c r="K1840" s="167" t="s">
        <v>1051</v>
      </c>
      <c r="L1840" s="166" t="s">
        <v>2561</v>
      </c>
      <c r="M1840" t="str">
        <f t="shared" si="142"/>
        <v>с. Платошино, ул. Владимирова, д. 4: РК</v>
      </c>
      <c r="N1840" s="166" t="e">
        <f>VLOOKUP(M1840,#REF!,2,0)</f>
        <v>#REF!</v>
      </c>
    </row>
    <row r="1841" spans="1:14" x14ac:dyDescent="0.25">
      <c r="A1841" s="2">
        <f t="shared" si="139"/>
        <v>1840</v>
      </c>
      <c r="B1841" s="81" t="s">
        <v>1098</v>
      </c>
      <c r="C1841" t="s">
        <v>599</v>
      </c>
      <c r="D1841" s="1" t="s">
        <v>63</v>
      </c>
      <c r="E1841" s="166">
        <v>46387</v>
      </c>
      <c r="F1841" s="166"/>
      <c r="G1841" t="s">
        <v>1076</v>
      </c>
      <c r="H1841" t="s">
        <v>1076</v>
      </c>
      <c r="I1841" t="str">
        <f t="shared" si="140"/>
        <v>2026: Пермский муниципальный район Пермского края: с. Усть-Качка, ул. Стройка, д. 1А</v>
      </c>
      <c r="J1841" t="str">
        <f t="shared" si="141"/>
        <v>с. Усть-Качка, ул. Стройка, д. 1А: 2026: ЭЛ</v>
      </c>
      <c r="K1841" s="167" t="s">
        <v>1051</v>
      </c>
      <c r="L1841" s="166" t="s">
        <v>2561</v>
      </c>
      <c r="M1841" t="str">
        <f t="shared" si="142"/>
        <v>с. Усть-Качка, ул. Стройка, д. 1А: ЭЛ</v>
      </c>
      <c r="N1841" s="166" t="e">
        <f>VLOOKUP(M1841,#REF!,2,0)</f>
        <v>#REF!</v>
      </c>
    </row>
    <row r="1842" spans="1:14" x14ac:dyDescent="0.25">
      <c r="A1842" s="2">
        <f t="shared" si="139"/>
        <v>1841</v>
      </c>
      <c r="B1842" s="81" t="s">
        <v>1098</v>
      </c>
      <c r="C1842" t="s">
        <v>599</v>
      </c>
      <c r="D1842" s="1" t="s">
        <v>117</v>
      </c>
      <c r="E1842" s="166">
        <v>46387</v>
      </c>
      <c r="F1842" s="166"/>
      <c r="G1842" t="s">
        <v>1076</v>
      </c>
      <c r="H1842" t="s">
        <v>1076</v>
      </c>
      <c r="I1842" t="str">
        <f t="shared" si="140"/>
        <v>2026: Пермский муниципальный район Пермского края: с. Усть-Качка, ул. Стройка, д. 1А</v>
      </c>
      <c r="J1842" t="str">
        <f t="shared" si="141"/>
        <v>с. Усть-Качка, ул. Стройка, д. 1А: 2026: ТЕП</v>
      </c>
      <c r="K1842" s="167" t="s">
        <v>1051</v>
      </c>
      <c r="L1842" s="166" t="s">
        <v>2561</v>
      </c>
      <c r="M1842" t="str">
        <f t="shared" si="142"/>
        <v>с. Усть-Качка, ул. Стройка, д. 1А: ТЕП</v>
      </c>
      <c r="N1842" s="166" t="e">
        <f>VLOOKUP(M1842,#REF!,2,0)</f>
        <v>#REF!</v>
      </c>
    </row>
    <row r="1843" spans="1:14" x14ac:dyDescent="0.25">
      <c r="A1843" s="2">
        <f t="shared" si="139"/>
        <v>1842</v>
      </c>
      <c r="B1843" s="81" t="s">
        <v>1098</v>
      </c>
      <c r="C1843" t="s">
        <v>599</v>
      </c>
      <c r="D1843" s="1" t="s">
        <v>144</v>
      </c>
      <c r="E1843" s="166">
        <v>46387</v>
      </c>
      <c r="F1843" s="166"/>
      <c r="G1843" t="s">
        <v>1076</v>
      </c>
      <c r="H1843" t="s">
        <v>1076</v>
      </c>
      <c r="I1843" t="str">
        <f t="shared" si="140"/>
        <v>2026: Пермский муниципальный район Пермского края: с. Усть-Качка, ул. Стройка, д. 1А</v>
      </c>
      <c r="J1843" t="str">
        <f t="shared" si="141"/>
        <v>с. Усть-Качка, ул. Стройка, д. 1А: 2026: ХВС</v>
      </c>
      <c r="K1843" s="167" t="s">
        <v>1051</v>
      </c>
      <c r="L1843" s="166" t="s">
        <v>2561</v>
      </c>
      <c r="M1843" t="str">
        <f t="shared" si="142"/>
        <v>с. Усть-Качка, ул. Стройка, д. 1А: ХВС</v>
      </c>
      <c r="N1843" s="166" t="e">
        <f>VLOOKUP(M1843,#REF!,2,0)</f>
        <v>#REF!</v>
      </c>
    </row>
    <row r="1844" spans="1:14" x14ac:dyDescent="0.25">
      <c r="A1844" s="2">
        <f t="shared" si="139"/>
        <v>1843</v>
      </c>
      <c r="B1844" s="81" t="s">
        <v>1098</v>
      </c>
      <c r="C1844" t="s">
        <v>599</v>
      </c>
      <c r="D1844" s="1" t="s">
        <v>149</v>
      </c>
      <c r="E1844" s="166">
        <v>46387</v>
      </c>
      <c r="F1844" s="166"/>
      <c r="G1844" t="s">
        <v>1076</v>
      </c>
      <c r="H1844" t="s">
        <v>1076</v>
      </c>
      <c r="I1844" t="str">
        <f t="shared" si="140"/>
        <v>2026: Пермский муниципальный район Пермского края: с. Усть-Качка, ул. Стройка, д. 1А</v>
      </c>
      <c r="J1844" t="str">
        <f t="shared" si="141"/>
        <v>с. Усть-Качка, ул. Стройка, д. 1А: 2026: ГВС</v>
      </c>
      <c r="K1844" s="167" t="s">
        <v>1051</v>
      </c>
      <c r="L1844" s="166" t="s">
        <v>2561</v>
      </c>
      <c r="M1844" t="str">
        <f t="shared" si="142"/>
        <v>с. Усть-Качка, ул. Стройка, д. 1А: ГВС</v>
      </c>
      <c r="N1844" s="166" t="e">
        <f>VLOOKUP(M1844,#REF!,2,0)</f>
        <v>#REF!</v>
      </c>
    </row>
    <row r="1845" spans="1:14" x14ac:dyDescent="0.25">
      <c r="A1845" s="2">
        <f t="shared" si="139"/>
        <v>1844</v>
      </c>
      <c r="B1845" s="81" t="s">
        <v>1098</v>
      </c>
      <c r="C1845" t="s">
        <v>599</v>
      </c>
      <c r="D1845" s="1" t="s">
        <v>159</v>
      </c>
      <c r="E1845" s="166">
        <v>46387</v>
      </c>
      <c r="F1845" s="166"/>
      <c r="G1845" t="s">
        <v>1076</v>
      </c>
      <c r="H1845" t="s">
        <v>1076</v>
      </c>
      <c r="I1845" t="str">
        <f t="shared" si="140"/>
        <v>2026: Пермский муниципальный район Пермского края: с. Усть-Качка, ул. Стройка, д. 1А</v>
      </c>
      <c r="J1845" t="str">
        <f t="shared" si="141"/>
        <v>с. Усть-Качка, ул. Стройка, д. 1А: 2026: ВОД</v>
      </c>
      <c r="K1845" s="167" t="s">
        <v>1051</v>
      </c>
      <c r="L1845" s="166" t="s">
        <v>2561</v>
      </c>
      <c r="M1845" t="str">
        <f t="shared" si="142"/>
        <v>с. Усть-Качка, ул. Стройка, д. 1А: ВОД</v>
      </c>
      <c r="N1845" s="166" t="e">
        <f>VLOOKUP(M1845,#REF!,2,0)</f>
        <v>#REF!</v>
      </c>
    </row>
    <row r="1846" spans="1:14" x14ac:dyDescent="0.25">
      <c r="A1846" s="2">
        <f t="shared" si="139"/>
        <v>1845</v>
      </c>
      <c r="B1846" s="81" t="s">
        <v>1098</v>
      </c>
      <c r="C1846" t="s">
        <v>599</v>
      </c>
      <c r="D1846" s="1" t="s">
        <v>248</v>
      </c>
      <c r="E1846" s="166">
        <v>46387</v>
      </c>
      <c r="F1846" s="166"/>
      <c r="G1846" t="s">
        <v>1076</v>
      </c>
      <c r="H1846" t="s">
        <v>1076</v>
      </c>
      <c r="I1846" t="str">
        <f t="shared" si="140"/>
        <v>2026: Пермский муниципальный район Пермского края: с. Усть-Качка, ул. Стройка, д. 1А</v>
      </c>
      <c r="J1846" t="str">
        <f t="shared" si="141"/>
        <v>с. Усть-Качка, ул. Стройка, д. 1А: 2026: РК</v>
      </c>
      <c r="K1846" s="167" t="s">
        <v>1051</v>
      </c>
      <c r="L1846" s="166" t="s">
        <v>2561</v>
      </c>
      <c r="M1846" t="str">
        <f t="shared" si="142"/>
        <v>с. Усть-Качка, ул. Стройка, д. 1А: РК</v>
      </c>
      <c r="N1846" s="166" t="e">
        <f>VLOOKUP(M1846,#REF!,2,0)</f>
        <v>#REF!</v>
      </c>
    </row>
    <row r="1847" spans="1:14" x14ac:dyDescent="0.25">
      <c r="A1847" s="2">
        <f t="shared" si="139"/>
        <v>1846</v>
      </c>
      <c r="B1847" s="81" t="s">
        <v>1098</v>
      </c>
      <c r="C1847" t="s">
        <v>599</v>
      </c>
      <c r="D1847" s="1" t="s">
        <v>280</v>
      </c>
      <c r="E1847" s="166">
        <v>46387</v>
      </c>
      <c r="F1847" s="166"/>
      <c r="G1847" t="s">
        <v>1076</v>
      </c>
      <c r="H1847" t="s">
        <v>1076</v>
      </c>
      <c r="I1847" t="str">
        <f t="shared" si="140"/>
        <v>2026: Пермский муниципальный район Пермского края: с. Усть-Качка, ул. Стройка, д. 1А</v>
      </c>
      <c r="J1847" t="str">
        <f t="shared" si="141"/>
        <v>с. Усть-Качка, ул. Стройка, д. 1А: 2026: Рфа</v>
      </c>
      <c r="K1847" s="167" t="s">
        <v>1051</v>
      </c>
      <c r="L1847" s="166" t="s">
        <v>2561</v>
      </c>
      <c r="M1847" t="str">
        <f t="shared" si="142"/>
        <v>с. Усть-Качка, ул. Стройка, д. 1А: Рфа</v>
      </c>
      <c r="N1847" s="166" t="e">
        <f>VLOOKUP(M1847,#REF!,2,0)</f>
        <v>#REF!</v>
      </c>
    </row>
    <row r="1848" spans="1:14" x14ac:dyDescent="0.25">
      <c r="A1848" s="2">
        <f t="shared" si="139"/>
        <v>1847</v>
      </c>
      <c r="B1848" s="81" t="s">
        <v>1098</v>
      </c>
      <c r="C1848" t="s">
        <v>599</v>
      </c>
      <c r="D1848" s="1" t="s">
        <v>296</v>
      </c>
      <c r="E1848" s="166">
        <v>46387</v>
      </c>
      <c r="F1848" s="166"/>
      <c r="G1848" t="s">
        <v>1076</v>
      </c>
      <c r="H1848" t="s">
        <v>1076</v>
      </c>
      <c r="I1848" t="str">
        <f t="shared" si="140"/>
        <v>2026: Пермский муниципальный район Пермского края: с. Усть-Качка, ул. Стройка, д. 1А</v>
      </c>
      <c r="J1848" t="str">
        <f t="shared" si="141"/>
        <v>с. Усть-Качка, ул. Стройка, д. 1А: 2026: РФ</v>
      </c>
      <c r="K1848" s="167" t="s">
        <v>1051</v>
      </c>
      <c r="L1848" s="166" t="s">
        <v>2561</v>
      </c>
      <c r="M1848" t="str">
        <f t="shared" si="142"/>
        <v>с. Усть-Качка, ул. Стройка, д. 1А: РФ</v>
      </c>
      <c r="N1848" s="166" t="e">
        <f>VLOOKUP(M1848,#REF!,2,0)</f>
        <v>#REF!</v>
      </c>
    </row>
    <row r="1849" spans="1:14" x14ac:dyDescent="0.25">
      <c r="A1849" s="2">
        <f t="shared" si="139"/>
        <v>1848</v>
      </c>
      <c r="B1849" s="81" t="s">
        <v>1099</v>
      </c>
      <c r="C1849" t="s">
        <v>759</v>
      </c>
      <c r="D1849" s="1" t="s">
        <v>248</v>
      </c>
      <c r="E1849" s="166">
        <v>46387</v>
      </c>
      <c r="F1849" s="166"/>
      <c r="G1849" t="s">
        <v>1076</v>
      </c>
      <c r="H1849" t="s">
        <v>1076</v>
      </c>
      <c r="I1849" t="str">
        <f t="shared" si="140"/>
        <v>2026: Соликамский городской округ Пермского края: г. Соликамск, ул. Большевистская, д. 30</v>
      </c>
      <c r="J1849" t="str">
        <f t="shared" si="141"/>
        <v>г. Соликамск, ул. Большевистская, д. 30: 2026: РК</v>
      </c>
      <c r="K1849" s="167" t="s">
        <v>1051</v>
      </c>
      <c r="L1849" s="166" t="s">
        <v>2561</v>
      </c>
      <c r="M1849" t="str">
        <f t="shared" si="142"/>
        <v>г. Соликамск, ул. Большевистская, д. 30: РК</v>
      </c>
      <c r="N1849" s="166" t="e">
        <f>VLOOKUP(M1849,#REF!,2,0)</f>
        <v>#REF!</v>
      </c>
    </row>
    <row r="1850" spans="1:14" x14ac:dyDescent="0.25">
      <c r="A1850" s="2">
        <f t="shared" si="139"/>
        <v>1849</v>
      </c>
      <c r="B1850" s="81" t="s">
        <v>1099</v>
      </c>
      <c r="C1850" t="s">
        <v>620</v>
      </c>
      <c r="D1850" s="1" t="s">
        <v>63</v>
      </c>
      <c r="E1850" s="166">
        <v>46387</v>
      </c>
      <c r="F1850" s="166"/>
      <c r="G1850" t="s">
        <v>1076</v>
      </c>
      <c r="H1850" t="s">
        <v>1076</v>
      </c>
      <c r="I1850" t="str">
        <f t="shared" si="140"/>
        <v>2026: Соликамский городской округ Пермского края: г. Соликамск, ул. Большевистская, д. 53</v>
      </c>
      <c r="J1850" t="str">
        <f t="shared" si="141"/>
        <v>г. Соликамск, ул. Большевистская, д. 53: 2026: ЭЛ</v>
      </c>
      <c r="K1850" s="167" t="s">
        <v>1051</v>
      </c>
      <c r="L1850" s="166" t="s">
        <v>2561</v>
      </c>
      <c r="M1850" t="str">
        <f t="shared" si="142"/>
        <v>г. Соликамск, ул. Большевистская, д. 53: ЭЛ</v>
      </c>
      <c r="N1850" s="166" t="e">
        <f>VLOOKUP(M1850,#REF!,2,0)</f>
        <v>#REF!</v>
      </c>
    </row>
    <row r="1851" spans="1:14" x14ac:dyDescent="0.25">
      <c r="A1851" s="2">
        <f t="shared" si="139"/>
        <v>1850</v>
      </c>
      <c r="B1851" s="81" t="s">
        <v>1099</v>
      </c>
      <c r="C1851" t="s">
        <v>760</v>
      </c>
      <c r="D1851" s="1" t="s">
        <v>248</v>
      </c>
      <c r="E1851" s="166">
        <v>46387</v>
      </c>
      <c r="F1851" s="166"/>
      <c r="G1851" t="s">
        <v>1076</v>
      </c>
      <c r="H1851" t="s">
        <v>1076</v>
      </c>
      <c r="I1851" t="str">
        <f t="shared" si="140"/>
        <v>2026: Соликамский городской округ Пермского края: г. Соликамск, ул. Володарского, д. 24</v>
      </c>
      <c r="J1851" t="str">
        <f t="shared" si="141"/>
        <v>г. Соликамск, ул. Володарского, д. 24: 2026: РК</v>
      </c>
      <c r="K1851" s="167" t="s">
        <v>1051</v>
      </c>
      <c r="L1851" s="166" t="s">
        <v>2561</v>
      </c>
      <c r="M1851" t="str">
        <f t="shared" si="142"/>
        <v>г. Соликамск, ул. Володарского, д. 24: РК</v>
      </c>
      <c r="N1851" s="166" t="e">
        <f>VLOOKUP(M1851,#REF!,2,0)</f>
        <v>#REF!</v>
      </c>
    </row>
    <row r="1852" spans="1:14" x14ac:dyDescent="0.25">
      <c r="A1852" s="2">
        <f t="shared" si="139"/>
        <v>1851</v>
      </c>
      <c r="B1852" s="81" t="s">
        <v>1099</v>
      </c>
      <c r="C1852" t="s">
        <v>761</v>
      </c>
      <c r="D1852" s="1" t="s">
        <v>248</v>
      </c>
      <c r="E1852" s="166">
        <v>46387</v>
      </c>
      <c r="F1852" s="166"/>
      <c r="G1852" t="s">
        <v>1076</v>
      </c>
      <c r="H1852" t="s">
        <v>1076</v>
      </c>
      <c r="I1852" t="str">
        <f t="shared" si="140"/>
        <v>2026: Соликамский городской округ Пермского края: г. Соликамск, ул. Культуры, д. 19</v>
      </c>
      <c r="J1852" t="str">
        <f t="shared" si="141"/>
        <v>г. Соликамск, ул. Культуры, д. 19: 2026: РК</v>
      </c>
      <c r="K1852" s="167" t="s">
        <v>1051</v>
      </c>
      <c r="L1852" s="166" t="s">
        <v>2561</v>
      </c>
      <c r="M1852" t="str">
        <f t="shared" si="142"/>
        <v>г. Соликамск, ул. Культуры, д. 19: РК</v>
      </c>
      <c r="N1852" s="166" t="e">
        <f>VLOOKUP(M1852,#REF!,2,0)</f>
        <v>#REF!</v>
      </c>
    </row>
    <row r="1853" spans="1:14" x14ac:dyDescent="0.25">
      <c r="A1853" s="2">
        <f t="shared" si="139"/>
        <v>1852</v>
      </c>
      <c r="B1853" s="81" t="s">
        <v>1099</v>
      </c>
      <c r="C1853" t="s">
        <v>658</v>
      </c>
      <c r="D1853" s="1" t="s">
        <v>117</v>
      </c>
      <c r="E1853" s="166">
        <v>46387</v>
      </c>
      <c r="F1853" s="166"/>
      <c r="G1853" t="s">
        <v>1076</v>
      </c>
      <c r="H1853" t="s">
        <v>1076</v>
      </c>
      <c r="I1853" t="str">
        <f t="shared" si="140"/>
        <v>2026: Соликамский городской округ Пермского края: г. Соликамск, ул. Матросова, д. 36</v>
      </c>
      <c r="J1853" t="str">
        <f t="shared" si="141"/>
        <v>г. Соликамск, ул. Матросова, д. 36: 2026: ТЕП</v>
      </c>
      <c r="K1853" s="167" t="s">
        <v>1051</v>
      </c>
      <c r="L1853" s="166" t="s">
        <v>2561</v>
      </c>
      <c r="M1853" t="str">
        <f t="shared" si="142"/>
        <v>г. Соликамск, ул. Матросова, д. 36: ТЕП</v>
      </c>
      <c r="N1853" s="166" t="e">
        <f>VLOOKUP(M1853,#REF!,2,0)</f>
        <v>#REF!</v>
      </c>
    </row>
    <row r="1854" spans="1:14" x14ac:dyDescent="0.25">
      <c r="A1854" s="2">
        <f t="shared" si="139"/>
        <v>1853</v>
      </c>
      <c r="B1854" s="81" t="s">
        <v>1099</v>
      </c>
      <c r="C1854" t="s">
        <v>658</v>
      </c>
      <c r="D1854" s="1" t="s">
        <v>144</v>
      </c>
      <c r="E1854" s="166">
        <v>46387</v>
      </c>
      <c r="F1854" s="166"/>
      <c r="G1854" t="s">
        <v>1076</v>
      </c>
      <c r="H1854" t="s">
        <v>1076</v>
      </c>
      <c r="I1854" t="str">
        <f t="shared" si="140"/>
        <v>2026: Соликамский городской округ Пермского края: г. Соликамск, ул. Матросова, д. 36</v>
      </c>
      <c r="J1854" t="str">
        <f t="shared" si="141"/>
        <v>г. Соликамск, ул. Матросова, д. 36: 2026: ХВС</v>
      </c>
      <c r="K1854" s="167" t="s">
        <v>1051</v>
      </c>
      <c r="L1854" s="166" t="s">
        <v>2561</v>
      </c>
      <c r="M1854" t="str">
        <f t="shared" si="142"/>
        <v>г. Соликамск, ул. Матросова, д. 36: ХВС</v>
      </c>
      <c r="N1854" s="166" t="e">
        <f>VLOOKUP(M1854,#REF!,2,0)</f>
        <v>#REF!</v>
      </c>
    </row>
    <row r="1855" spans="1:14" x14ac:dyDescent="0.25">
      <c r="A1855" s="2">
        <f t="shared" si="139"/>
        <v>1854</v>
      </c>
      <c r="B1855" s="81" t="s">
        <v>1099</v>
      </c>
      <c r="C1855" t="s">
        <v>658</v>
      </c>
      <c r="D1855" s="1" t="s">
        <v>159</v>
      </c>
      <c r="E1855" s="166">
        <v>46387</v>
      </c>
      <c r="F1855" s="166"/>
      <c r="G1855" t="s">
        <v>1076</v>
      </c>
      <c r="H1855" t="s">
        <v>1076</v>
      </c>
      <c r="I1855" t="str">
        <f t="shared" si="140"/>
        <v>2026: Соликамский городской округ Пермского края: г. Соликамск, ул. Матросова, д. 36</v>
      </c>
      <c r="J1855" t="str">
        <f t="shared" si="141"/>
        <v>г. Соликамск, ул. Матросова, д. 36: 2026: ВОД</v>
      </c>
      <c r="K1855" s="167" t="s">
        <v>1051</v>
      </c>
      <c r="L1855" s="166" t="s">
        <v>2561</v>
      </c>
      <c r="M1855" t="str">
        <f t="shared" si="142"/>
        <v>г. Соликамск, ул. Матросова, д. 36: ВОД</v>
      </c>
      <c r="N1855" s="166" t="e">
        <f>VLOOKUP(M1855,#REF!,2,0)</f>
        <v>#REF!</v>
      </c>
    </row>
    <row r="1856" spans="1:14" x14ac:dyDescent="0.25">
      <c r="A1856" s="2">
        <f t="shared" si="139"/>
        <v>1855</v>
      </c>
      <c r="B1856" s="81" t="s">
        <v>1099</v>
      </c>
      <c r="C1856" t="s">
        <v>762</v>
      </c>
      <c r="D1856" s="1" t="s">
        <v>248</v>
      </c>
      <c r="E1856" s="166">
        <v>46387</v>
      </c>
      <c r="F1856" s="166"/>
      <c r="G1856" t="s">
        <v>1076</v>
      </c>
      <c r="H1856" t="s">
        <v>1076</v>
      </c>
      <c r="I1856" t="str">
        <f t="shared" si="140"/>
        <v>2026: Соликамский городской округ Пермского края: г. Соликамск, ул. Молодежная, д. 1А</v>
      </c>
      <c r="J1856" t="str">
        <f t="shared" si="141"/>
        <v>г. Соликамск, ул. Молодежная, д. 1А: 2026: РК</v>
      </c>
      <c r="K1856" s="167" t="s">
        <v>1051</v>
      </c>
      <c r="L1856" s="166" t="s">
        <v>2561</v>
      </c>
      <c r="M1856" t="str">
        <f t="shared" si="142"/>
        <v>г. Соликамск, ул. Молодежная, д. 1А: РК</v>
      </c>
      <c r="N1856" s="166" t="e">
        <f>VLOOKUP(M1856,#REF!,2,0)</f>
        <v>#REF!</v>
      </c>
    </row>
    <row r="1857" spans="1:14" x14ac:dyDescent="0.25">
      <c r="A1857" s="2">
        <f t="shared" si="139"/>
        <v>1856</v>
      </c>
      <c r="B1857" s="81" t="s">
        <v>1099</v>
      </c>
      <c r="C1857" t="s">
        <v>763</v>
      </c>
      <c r="D1857" s="1" t="s">
        <v>248</v>
      </c>
      <c r="E1857" s="166">
        <v>46387</v>
      </c>
      <c r="F1857" s="166"/>
      <c r="G1857" t="s">
        <v>1076</v>
      </c>
      <c r="H1857" t="s">
        <v>1076</v>
      </c>
      <c r="I1857" t="str">
        <f t="shared" si="140"/>
        <v>2026: Соликамский городской округ Пермского края: г. Соликамск, ул. Розалии Землячки, д. 6</v>
      </c>
      <c r="J1857" t="str">
        <f t="shared" si="141"/>
        <v>г. Соликамск, ул. Розалии Землячки, д. 6: 2026: РК</v>
      </c>
      <c r="K1857" s="167" t="s">
        <v>1051</v>
      </c>
      <c r="L1857" s="166" t="s">
        <v>2561</v>
      </c>
      <c r="M1857" t="str">
        <f t="shared" si="142"/>
        <v>г. Соликамск, ул. Розалии Землячки, д. 6: РК</v>
      </c>
      <c r="N1857" s="166" t="e">
        <f>VLOOKUP(M1857,#REF!,2,0)</f>
        <v>#REF!</v>
      </c>
    </row>
    <row r="1858" spans="1:14" x14ac:dyDescent="0.25">
      <c r="A1858" s="2">
        <f t="shared" ref="A1858:A1921" si="143">ROW()-1</f>
        <v>1857</v>
      </c>
      <c r="B1858" s="81" t="s">
        <v>1099</v>
      </c>
      <c r="C1858" t="s">
        <v>621</v>
      </c>
      <c r="D1858" s="1" t="s">
        <v>63</v>
      </c>
      <c r="E1858" s="166">
        <v>46387</v>
      </c>
      <c r="F1858" s="166"/>
      <c r="G1858" t="s">
        <v>1076</v>
      </c>
      <c r="H1858" t="s">
        <v>1076</v>
      </c>
      <c r="I1858" t="str">
        <f t="shared" ref="I1858:I1921" si="144">IF(ISBLANK(E1858),"",CONCATENATE(YEAR(E1858),": ",B1858,": ",C1858,))</f>
        <v>2026: Соликамский городской округ Пермского края: г. Соликамск, ул. Черняховского /3-й Пятилетки, 34, д. 25</v>
      </c>
      <c r="J1858" t="str">
        <f t="shared" ref="J1858:J1921" si="145">IF(ISBLANK(E1858),"",CONCATENATE(C1858,": ",YEAR(E1858),": ",D1858))</f>
        <v>г. Соликамск, ул. Черняховского /3-й Пятилетки, 34, д. 25: 2026: ЭЛ</v>
      </c>
      <c r="K1858" s="167" t="s">
        <v>1051</v>
      </c>
      <c r="L1858" s="166" t="s">
        <v>2561</v>
      </c>
      <c r="M1858" t="str">
        <f t="shared" ref="M1858:M1921" si="146">IF(ISBLANK(D1858),"",CONCATENATE(C1858,": ",D1858))</f>
        <v>г. Соликамск, ул. Черняховского /3-й Пятилетки, 34, д. 25: ЭЛ</v>
      </c>
      <c r="N1858" s="166" t="e">
        <f>VLOOKUP(M1858,#REF!,2,0)</f>
        <v>#REF!</v>
      </c>
    </row>
    <row r="1859" spans="1:14" x14ac:dyDescent="0.25">
      <c r="A1859" s="2">
        <f t="shared" si="143"/>
        <v>1858</v>
      </c>
      <c r="B1859" s="81" t="s">
        <v>1099</v>
      </c>
      <c r="C1859" t="s">
        <v>621</v>
      </c>
      <c r="D1859" s="1" t="s">
        <v>117</v>
      </c>
      <c r="E1859" s="166">
        <v>46387</v>
      </c>
      <c r="F1859" s="166"/>
      <c r="G1859" t="s">
        <v>1076</v>
      </c>
      <c r="H1859" t="s">
        <v>1076</v>
      </c>
      <c r="I1859" t="str">
        <f t="shared" si="144"/>
        <v>2026: Соликамский городской округ Пермского края: г. Соликамск, ул. Черняховского /3-й Пятилетки, 34, д. 25</v>
      </c>
      <c r="J1859" t="str">
        <f t="shared" si="145"/>
        <v>г. Соликамск, ул. Черняховского /3-й Пятилетки, 34, д. 25: 2026: ТЕП</v>
      </c>
      <c r="K1859" s="167" t="s">
        <v>1051</v>
      </c>
      <c r="L1859" s="166" t="s">
        <v>2561</v>
      </c>
      <c r="M1859" t="str">
        <f t="shared" si="146"/>
        <v>г. Соликамск, ул. Черняховского /3-й Пятилетки, 34, д. 25: ТЕП</v>
      </c>
      <c r="N1859" s="166" t="e">
        <f>VLOOKUP(M1859,#REF!,2,0)</f>
        <v>#REF!</v>
      </c>
    </row>
    <row r="1860" spans="1:14" x14ac:dyDescent="0.25">
      <c r="A1860" s="2">
        <f t="shared" si="143"/>
        <v>1859</v>
      </c>
      <c r="B1860" s="81" t="s">
        <v>1099</v>
      </c>
      <c r="C1860" t="s">
        <v>621</v>
      </c>
      <c r="D1860" s="1" t="s">
        <v>144</v>
      </c>
      <c r="E1860" s="166">
        <v>46387</v>
      </c>
      <c r="F1860" s="166"/>
      <c r="G1860" t="s">
        <v>1076</v>
      </c>
      <c r="H1860" t="s">
        <v>1076</v>
      </c>
      <c r="I1860" t="str">
        <f t="shared" si="144"/>
        <v>2026: Соликамский городской округ Пермского края: г. Соликамск, ул. Черняховского /3-й Пятилетки, 34, д. 25</v>
      </c>
      <c r="J1860" t="str">
        <f t="shared" si="145"/>
        <v>г. Соликамск, ул. Черняховского /3-й Пятилетки, 34, д. 25: 2026: ХВС</v>
      </c>
      <c r="K1860" s="167" t="s">
        <v>1051</v>
      </c>
      <c r="L1860" s="166" t="s">
        <v>2561</v>
      </c>
      <c r="M1860" t="str">
        <f t="shared" si="146"/>
        <v>г. Соликамск, ул. Черняховского /3-й Пятилетки, 34, д. 25: ХВС</v>
      </c>
      <c r="N1860" s="166" t="e">
        <f>VLOOKUP(M1860,#REF!,2,0)</f>
        <v>#REF!</v>
      </c>
    </row>
    <row r="1861" spans="1:14" x14ac:dyDescent="0.25">
      <c r="A1861" s="2">
        <f t="shared" si="143"/>
        <v>1860</v>
      </c>
      <c r="B1861" s="81" t="s">
        <v>1099</v>
      </c>
      <c r="C1861" t="s">
        <v>621</v>
      </c>
      <c r="D1861" s="1" t="s">
        <v>149</v>
      </c>
      <c r="E1861" s="166">
        <v>46387</v>
      </c>
      <c r="F1861" s="166"/>
      <c r="G1861" t="s">
        <v>1076</v>
      </c>
      <c r="H1861" t="s">
        <v>1076</v>
      </c>
      <c r="I1861" t="str">
        <f t="shared" si="144"/>
        <v>2026: Соликамский городской округ Пермского края: г. Соликамск, ул. Черняховского /3-й Пятилетки, 34, д. 25</v>
      </c>
      <c r="J1861" t="str">
        <f t="shared" si="145"/>
        <v>г. Соликамск, ул. Черняховского /3-й Пятилетки, 34, д. 25: 2026: ГВС</v>
      </c>
      <c r="K1861" s="167" t="s">
        <v>1051</v>
      </c>
      <c r="L1861" s="166" t="s">
        <v>2561</v>
      </c>
      <c r="M1861" t="str">
        <f t="shared" si="146"/>
        <v>г. Соликамск, ул. Черняховского /3-й Пятилетки, 34, д. 25: ГВС</v>
      </c>
      <c r="N1861" s="166" t="e">
        <f>VLOOKUP(M1861,#REF!,2,0)</f>
        <v>#REF!</v>
      </c>
    </row>
    <row r="1862" spans="1:14" x14ac:dyDescent="0.25">
      <c r="A1862" s="2">
        <f t="shared" si="143"/>
        <v>1861</v>
      </c>
      <c r="B1862" s="81" t="s">
        <v>1099</v>
      </c>
      <c r="C1862" t="s">
        <v>621</v>
      </c>
      <c r="D1862" s="1" t="s">
        <v>159</v>
      </c>
      <c r="E1862" s="166">
        <v>46387</v>
      </c>
      <c r="F1862" s="166"/>
      <c r="G1862" t="s">
        <v>1076</v>
      </c>
      <c r="H1862" t="s">
        <v>1076</v>
      </c>
      <c r="I1862" t="str">
        <f t="shared" si="144"/>
        <v>2026: Соликамский городской округ Пермского края: г. Соликамск, ул. Черняховского /3-й Пятилетки, 34, д. 25</v>
      </c>
      <c r="J1862" t="str">
        <f t="shared" si="145"/>
        <v>г. Соликамск, ул. Черняховского /3-й Пятилетки, 34, д. 25: 2026: ВОД</v>
      </c>
      <c r="K1862" s="167" t="s">
        <v>1051</v>
      </c>
      <c r="L1862" s="166" t="s">
        <v>2561</v>
      </c>
      <c r="M1862" t="str">
        <f t="shared" si="146"/>
        <v>г. Соликамск, ул. Черняховского /3-й Пятилетки, 34, д. 25: ВОД</v>
      </c>
      <c r="N1862" s="166" t="e">
        <f>VLOOKUP(M1862,#REF!,2,0)</f>
        <v>#REF!</v>
      </c>
    </row>
    <row r="1863" spans="1:14" x14ac:dyDescent="0.25">
      <c r="A1863" s="2">
        <f t="shared" si="143"/>
        <v>1862</v>
      </c>
      <c r="B1863" s="81" t="s">
        <v>1100</v>
      </c>
      <c r="C1863" t="s">
        <v>695</v>
      </c>
      <c r="D1863" s="1" t="s">
        <v>144</v>
      </c>
      <c r="E1863" s="166">
        <v>46387</v>
      </c>
      <c r="F1863" s="166"/>
      <c r="G1863" t="s">
        <v>1076</v>
      </c>
      <c r="H1863" t="s">
        <v>1076</v>
      </c>
      <c r="I1863" t="str">
        <f t="shared" si="144"/>
        <v>2026: Чайковский городской округ Пермского края: г. Чайковский, б-р Приморский, д. 31</v>
      </c>
      <c r="J1863" t="str">
        <f t="shared" si="145"/>
        <v>г. Чайковский, б-р Приморский, д. 31: 2026: ХВС</v>
      </c>
      <c r="K1863" s="167" t="s">
        <v>1052</v>
      </c>
      <c r="L1863" s="166" t="s">
        <v>2561</v>
      </c>
      <c r="M1863" t="str">
        <f t="shared" si="146"/>
        <v>г. Чайковский, б-р Приморский, д. 31: ХВС</v>
      </c>
      <c r="N1863" s="166" t="e">
        <f>VLOOKUP(M1863,#REF!,2,0)</f>
        <v>#REF!</v>
      </c>
    </row>
    <row r="1864" spans="1:14" x14ac:dyDescent="0.25">
      <c r="A1864" s="2">
        <f t="shared" si="143"/>
        <v>1863</v>
      </c>
      <c r="B1864" s="81" t="s">
        <v>1100</v>
      </c>
      <c r="C1864" t="s">
        <v>695</v>
      </c>
      <c r="D1864" s="1" t="s">
        <v>149</v>
      </c>
      <c r="E1864" s="166">
        <v>46387</v>
      </c>
      <c r="F1864" s="166"/>
      <c r="G1864" t="s">
        <v>1076</v>
      </c>
      <c r="H1864" t="s">
        <v>1076</v>
      </c>
      <c r="I1864" t="str">
        <f t="shared" si="144"/>
        <v>2026: Чайковский городской округ Пермского края: г. Чайковский, б-р Приморский, д. 31</v>
      </c>
      <c r="J1864" t="str">
        <f t="shared" si="145"/>
        <v>г. Чайковский, б-р Приморский, д. 31: 2026: ГВС</v>
      </c>
      <c r="K1864" s="167" t="s">
        <v>1052</v>
      </c>
      <c r="L1864" s="166" t="s">
        <v>2561</v>
      </c>
      <c r="M1864" t="str">
        <f t="shared" si="146"/>
        <v>г. Чайковский, б-р Приморский, д. 31: ГВС</v>
      </c>
      <c r="N1864" s="166" t="e">
        <f>VLOOKUP(M1864,#REF!,2,0)</f>
        <v>#REF!</v>
      </c>
    </row>
    <row r="1865" spans="1:14" x14ac:dyDescent="0.25">
      <c r="A1865" s="2">
        <f t="shared" si="143"/>
        <v>1864</v>
      </c>
      <c r="B1865" s="81" t="s">
        <v>1100</v>
      </c>
      <c r="C1865" t="s">
        <v>695</v>
      </c>
      <c r="D1865" s="1" t="s">
        <v>159</v>
      </c>
      <c r="E1865" s="166">
        <v>46387</v>
      </c>
      <c r="F1865" s="166"/>
      <c r="G1865" t="s">
        <v>1076</v>
      </c>
      <c r="H1865" t="s">
        <v>1076</v>
      </c>
      <c r="I1865" t="str">
        <f t="shared" si="144"/>
        <v>2026: Чайковский городской округ Пермского края: г. Чайковский, б-р Приморский, д. 31</v>
      </c>
      <c r="J1865" t="str">
        <f t="shared" si="145"/>
        <v>г. Чайковский, б-р Приморский, д. 31: 2026: ВОД</v>
      </c>
      <c r="K1865" s="167" t="s">
        <v>1052</v>
      </c>
      <c r="L1865" s="166" t="s">
        <v>2561</v>
      </c>
      <c r="M1865" t="str">
        <f t="shared" si="146"/>
        <v>г. Чайковский, б-р Приморский, д. 31: ВОД</v>
      </c>
      <c r="N1865" s="166" t="e">
        <f>VLOOKUP(M1865,#REF!,2,0)</f>
        <v>#REF!</v>
      </c>
    </row>
    <row r="1866" spans="1:14" x14ac:dyDescent="0.25">
      <c r="A1866" s="2">
        <f t="shared" si="143"/>
        <v>1865</v>
      </c>
      <c r="B1866" s="81" t="s">
        <v>1100</v>
      </c>
      <c r="C1866" t="s">
        <v>659</v>
      </c>
      <c r="D1866" s="1" t="s">
        <v>117</v>
      </c>
      <c r="E1866" s="166">
        <v>46387</v>
      </c>
      <c r="F1866" s="166"/>
      <c r="G1866" t="s">
        <v>1076</v>
      </c>
      <c r="H1866" t="s">
        <v>1076</v>
      </c>
      <c r="I1866" t="str">
        <f t="shared" si="144"/>
        <v>2026: Чайковский городской округ Пермского края: г. Чайковский, б-р Приморский, д. 45</v>
      </c>
      <c r="J1866" t="str">
        <f t="shared" si="145"/>
        <v>г. Чайковский, б-р Приморский, д. 45: 2026: ТЕП</v>
      </c>
      <c r="K1866" s="167" t="s">
        <v>1051</v>
      </c>
      <c r="L1866" s="166" t="s">
        <v>2561</v>
      </c>
      <c r="M1866" t="str">
        <f t="shared" si="146"/>
        <v>г. Чайковский, б-р Приморский, д. 45: ТЕП</v>
      </c>
      <c r="N1866" s="166" t="e">
        <f>VLOOKUP(M1866,#REF!,2,0)</f>
        <v>#REF!</v>
      </c>
    </row>
    <row r="1867" spans="1:14" x14ac:dyDescent="0.25">
      <c r="A1867" s="2">
        <f t="shared" si="143"/>
        <v>1866</v>
      </c>
      <c r="B1867" s="81" t="s">
        <v>1100</v>
      </c>
      <c r="C1867" t="s">
        <v>659</v>
      </c>
      <c r="D1867" s="1" t="s">
        <v>149</v>
      </c>
      <c r="E1867" s="166">
        <v>46387</v>
      </c>
      <c r="F1867" s="166"/>
      <c r="G1867" t="s">
        <v>1076</v>
      </c>
      <c r="H1867" t="s">
        <v>1076</v>
      </c>
      <c r="I1867" t="str">
        <f t="shared" si="144"/>
        <v>2026: Чайковский городской округ Пермского края: г. Чайковский, б-р Приморский, д. 45</v>
      </c>
      <c r="J1867" t="str">
        <f t="shared" si="145"/>
        <v>г. Чайковский, б-р Приморский, д. 45: 2026: ГВС</v>
      </c>
      <c r="K1867" s="167" t="s">
        <v>1051</v>
      </c>
      <c r="L1867" s="166" t="s">
        <v>2561</v>
      </c>
      <c r="M1867" t="str">
        <f t="shared" si="146"/>
        <v>г. Чайковский, б-р Приморский, д. 45: ГВС</v>
      </c>
      <c r="N1867" s="166" t="e">
        <f>VLOOKUP(M1867,#REF!,2,0)</f>
        <v>#REF!</v>
      </c>
    </row>
    <row r="1868" spans="1:14" x14ac:dyDescent="0.25">
      <c r="A1868" s="2">
        <f t="shared" si="143"/>
        <v>1867</v>
      </c>
      <c r="B1868" s="81" t="s">
        <v>1100</v>
      </c>
      <c r="C1868" t="s">
        <v>659</v>
      </c>
      <c r="D1868" s="1" t="s">
        <v>159</v>
      </c>
      <c r="E1868" s="166">
        <v>46387</v>
      </c>
      <c r="F1868" s="166"/>
      <c r="G1868" t="s">
        <v>1076</v>
      </c>
      <c r="H1868" t="s">
        <v>1076</v>
      </c>
      <c r="I1868" t="str">
        <f t="shared" si="144"/>
        <v>2026: Чайковский городской округ Пермского края: г. Чайковский, б-р Приморский, д. 45</v>
      </c>
      <c r="J1868" t="str">
        <f t="shared" si="145"/>
        <v>г. Чайковский, б-р Приморский, д. 45: 2026: ВОД</v>
      </c>
      <c r="K1868" s="167" t="s">
        <v>1051</v>
      </c>
      <c r="L1868" s="166" t="s">
        <v>2561</v>
      </c>
      <c r="M1868" t="str">
        <f t="shared" si="146"/>
        <v>г. Чайковский, б-р Приморский, д. 45: ВОД</v>
      </c>
      <c r="N1868" s="166" t="e">
        <f>VLOOKUP(M1868,#REF!,2,0)</f>
        <v>#REF!</v>
      </c>
    </row>
    <row r="1869" spans="1:14" x14ac:dyDescent="0.25">
      <c r="A1869" s="2">
        <f t="shared" si="143"/>
        <v>1868</v>
      </c>
      <c r="B1869" s="81" t="s">
        <v>1100</v>
      </c>
      <c r="C1869" t="s">
        <v>659</v>
      </c>
      <c r="D1869" s="1" t="s">
        <v>280</v>
      </c>
      <c r="E1869" s="166">
        <v>46387</v>
      </c>
      <c r="F1869" s="166"/>
      <c r="G1869" t="s">
        <v>1076</v>
      </c>
      <c r="H1869" t="s">
        <v>1076</v>
      </c>
      <c r="I1869" t="str">
        <f t="shared" si="144"/>
        <v>2026: Чайковский городской округ Пермского края: г. Чайковский, б-р Приморский, д. 45</v>
      </c>
      <c r="J1869" t="str">
        <f t="shared" si="145"/>
        <v>г. Чайковский, б-р Приморский, д. 45: 2026: Рфа</v>
      </c>
      <c r="K1869" s="167" t="s">
        <v>1051</v>
      </c>
      <c r="L1869" s="166" t="s">
        <v>2561</v>
      </c>
      <c r="M1869" t="str">
        <f t="shared" si="146"/>
        <v>г. Чайковский, б-р Приморский, д. 45: Рфа</v>
      </c>
      <c r="N1869" s="166" t="e">
        <f>VLOOKUP(M1869,#REF!,2,0)</f>
        <v>#REF!</v>
      </c>
    </row>
    <row r="1870" spans="1:14" x14ac:dyDescent="0.25">
      <c r="A1870" s="2">
        <f t="shared" si="143"/>
        <v>1869</v>
      </c>
      <c r="B1870" s="81" t="s">
        <v>1100</v>
      </c>
      <c r="C1870" t="s">
        <v>764</v>
      </c>
      <c r="D1870" s="1" t="s">
        <v>248</v>
      </c>
      <c r="E1870" s="166">
        <v>46387</v>
      </c>
      <c r="F1870" s="166"/>
      <c r="G1870" t="s">
        <v>1076</v>
      </c>
      <c r="H1870" t="s">
        <v>1076</v>
      </c>
      <c r="I1870" t="str">
        <f t="shared" si="144"/>
        <v>2026: Чайковский городской округ Пермского края: г. Чайковский, б-р Приморский, д. 61</v>
      </c>
      <c r="J1870" t="str">
        <f t="shared" si="145"/>
        <v>г. Чайковский, б-р Приморский, д. 61: 2026: РК</v>
      </c>
      <c r="K1870" s="167" t="s">
        <v>1052</v>
      </c>
      <c r="L1870" s="166" t="s">
        <v>2561</v>
      </c>
      <c r="M1870" t="str">
        <f t="shared" si="146"/>
        <v>г. Чайковский, б-р Приморский, д. 61: РК</v>
      </c>
      <c r="N1870" s="166" t="e">
        <f>VLOOKUP(M1870,#REF!,2,0)</f>
        <v>#REF!</v>
      </c>
    </row>
    <row r="1871" spans="1:14" x14ac:dyDescent="0.25">
      <c r="A1871" s="2">
        <f t="shared" si="143"/>
        <v>1870</v>
      </c>
      <c r="B1871" s="81" t="s">
        <v>1100</v>
      </c>
      <c r="C1871" t="s">
        <v>622</v>
      </c>
      <c r="D1871" s="1" t="s">
        <v>63</v>
      </c>
      <c r="E1871" s="166">
        <v>46387</v>
      </c>
      <c r="F1871" s="166"/>
      <c r="G1871" t="s">
        <v>1076</v>
      </c>
      <c r="H1871" t="s">
        <v>1076</v>
      </c>
      <c r="I1871" t="str">
        <f t="shared" si="144"/>
        <v>2026: Чайковский городской округ Пермского края: г. Чайковский, ул. Горького, д. 10</v>
      </c>
      <c r="J1871" t="str">
        <f t="shared" si="145"/>
        <v>г. Чайковский, ул. Горького, д. 10: 2026: ЭЛ</v>
      </c>
      <c r="K1871" s="167" t="s">
        <v>1051</v>
      </c>
      <c r="L1871" s="166" t="s">
        <v>2561</v>
      </c>
      <c r="M1871" t="str">
        <f t="shared" si="146"/>
        <v>г. Чайковский, ул. Горького, д. 10: ЭЛ</v>
      </c>
      <c r="N1871" s="166" t="e">
        <f>VLOOKUP(M1871,#REF!,2,0)</f>
        <v>#REF!</v>
      </c>
    </row>
    <row r="1872" spans="1:14" x14ac:dyDescent="0.25">
      <c r="A1872" s="2">
        <f t="shared" si="143"/>
        <v>1871</v>
      </c>
      <c r="B1872" s="81" t="s">
        <v>1100</v>
      </c>
      <c r="C1872" t="s">
        <v>622</v>
      </c>
      <c r="D1872" s="1" t="s">
        <v>117</v>
      </c>
      <c r="E1872" s="166">
        <v>46387</v>
      </c>
      <c r="F1872" s="166"/>
      <c r="G1872" t="s">
        <v>1076</v>
      </c>
      <c r="H1872" t="s">
        <v>1076</v>
      </c>
      <c r="I1872" t="str">
        <f t="shared" si="144"/>
        <v>2026: Чайковский городской округ Пермского края: г. Чайковский, ул. Горького, д. 10</v>
      </c>
      <c r="J1872" t="str">
        <f t="shared" si="145"/>
        <v>г. Чайковский, ул. Горького, д. 10: 2026: ТЕП</v>
      </c>
      <c r="K1872" s="167" t="s">
        <v>1051</v>
      </c>
      <c r="L1872" s="166" t="s">
        <v>2561</v>
      </c>
      <c r="M1872" t="str">
        <f t="shared" si="146"/>
        <v>г. Чайковский, ул. Горького, д. 10: ТЕП</v>
      </c>
      <c r="N1872" s="166" t="e">
        <f>VLOOKUP(M1872,#REF!,2,0)</f>
        <v>#REF!</v>
      </c>
    </row>
    <row r="1873" spans="1:14" x14ac:dyDescent="0.25">
      <c r="A1873" s="2">
        <f t="shared" si="143"/>
        <v>1872</v>
      </c>
      <c r="B1873" s="81" t="s">
        <v>1100</v>
      </c>
      <c r="C1873" t="s">
        <v>622</v>
      </c>
      <c r="D1873" s="1" t="s">
        <v>144</v>
      </c>
      <c r="E1873" s="166">
        <v>46387</v>
      </c>
      <c r="F1873" s="166"/>
      <c r="G1873" t="s">
        <v>1076</v>
      </c>
      <c r="H1873" t="s">
        <v>1076</v>
      </c>
      <c r="I1873" t="str">
        <f t="shared" si="144"/>
        <v>2026: Чайковский городской округ Пермского края: г. Чайковский, ул. Горького, д. 10</v>
      </c>
      <c r="J1873" t="str">
        <f t="shared" si="145"/>
        <v>г. Чайковский, ул. Горького, д. 10: 2026: ХВС</v>
      </c>
      <c r="K1873" s="167" t="s">
        <v>1051</v>
      </c>
      <c r="L1873" s="166" t="s">
        <v>2561</v>
      </c>
      <c r="M1873" t="str">
        <f t="shared" si="146"/>
        <v>г. Чайковский, ул. Горького, д. 10: ХВС</v>
      </c>
      <c r="N1873" s="166" t="e">
        <f>VLOOKUP(M1873,#REF!,2,0)</f>
        <v>#REF!</v>
      </c>
    </row>
    <row r="1874" spans="1:14" x14ac:dyDescent="0.25">
      <c r="A1874" s="2">
        <f t="shared" si="143"/>
        <v>1873</v>
      </c>
      <c r="B1874" s="81" t="s">
        <v>1100</v>
      </c>
      <c r="C1874" t="s">
        <v>622</v>
      </c>
      <c r="D1874" s="1" t="s">
        <v>149</v>
      </c>
      <c r="E1874" s="166">
        <v>46387</v>
      </c>
      <c r="F1874" s="166"/>
      <c r="G1874" t="s">
        <v>1076</v>
      </c>
      <c r="H1874" t="s">
        <v>1076</v>
      </c>
      <c r="I1874" t="str">
        <f t="shared" si="144"/>
        <v>2026: Чайковский городской округ Пермского края: г. Чайковский, ул. Горького, д. 10</v>
      </c>
      <c r="J1874" t="str">
        <f t="shared" si="145"/>
        <v>г. Чайковский, ул. Горького, д. 10: 2026: ГВС</v>
      </c>
      <c r="K1874" s="167" t="s">
        <v>1051</v>
      </c>
      <c r="L1874" s="166" t="s">
        <v>2561</v>
      </c>
      <c r="M1874" t="str">
        <f t="shared" si="146"/>
        <v>г. Чайковский, ул. Горького, д. 10: ГВС</v>
      </c>
      <c r="N1874" s="166" t="e">
        <f>VLOOKUP(M1874,#REF!,2,0)</f>
        <v>#REF!</v>
      </c>
    </row>
    <row r="1875" spans="1:14" x14ac:dyDescent="0.25">
      <c r="A1875" s="2">
        <f t="shared" si="143"/>
        <v>1874</v>
      </c>
      <c r="B1875" s="81" t="s">
        <v>1100</v>
      </c>
      <c r="C1875" t="s">
        <v>622</v>
      </c>
      <c r="D1875" s="1" t="s">
        <v>159</v>
      </c>
      <c r="E1875" s="166">
        <v>46387</v>
      </c>
      <c r="F1875" s="166"/>
      <c r="G1875" t="s">
        <v>1076</v>
      </c>
      <c r="H1875" t="s">
        <v>1076</v>
      </c>
      <c r="I1875" t="str">
        <f t="shared" si="144"/>
        <v>2026: Чайковский городской округ Пермского края: г. Чайковский, ул. Горького, д. 10</v>
      </c>
      <c r="J1875" t="str">
        <f t="shared" si="145"/>
        <v>г. Чайковский, ул. Горького, д. 10: 2026: ВОД</v>
      </c>
      <c r="K1875" s="167" t="s">
        <v>1051</v>
      </c>
      <c r="L1875" s="166" t="s">
        <v>2561</v>
      </c>
      <c r="M1875" t="str">
        <f t="shared" si="146"/>
        <v>г. Чайковский, ул. Горького, д. 10: ВОД</v>
      </c>
      <c r="N1875" s="166" t="e">
        <f>VLOOKUP(M1875,#REF!,2,0)</f>
        <v>#REF!</v>
      </c>
    </row>
    <row r="1876" spans="1:14" x14ac:dyDescent="0.25">
      <c r="A1876" s="2">
        <f t="shared" si="143"/>
        <v>1875</v>
      </c>
      <c r="B1876" s="81" t="s">
        <v>1100</v>
      </c>
      <c r="C1876" t="s">
        <v>622</v>
      </c>
      <c r="D1876" s="1" t="s">
        <v>280</v>
      </c>
      <c r="E1876" s="166">
        <v>46387</v>
      </c>
      <c r="F1876" s="166"/>
      <c r="G1876" t="s">
        <v>1076</v>
      </c>
      <c r="H1876" t="s">
        <v>1076</v>
      </c>
      <c r="I1876" t="str">
        <f t="shared" si="144"/>
        <v>2026: Чайковский городской округ Пермского края: г. Чайковский, ул. Горького, д. 10</v>
      </c>
      <c r="J1876" t="str">
        <f t="shared" si="145"/>
        <v>г. Чайковский, ул. Горького, д. 10: 2026: Рфа</v>
      </c>
      <c r="K1876" s="167" t="s">
        <v>1051</v>
      </c>
      <c r="L1876" s="166" t="s">
        <v>2561</v>
      </c>
      <c r="M1876" t="str">
        <f t="shared" si="146"/>
        <v>г. Чайковский, ул. Горького, д. 10: Рфа</v>
      </c>
      <c r="N1876" s="166" t="e">
        <f>VLOOKUP(M1876,#REF!,2,0)</f>
        <v>#REF!</v>
      </c>
    </row>
    <row r="1877" spans="1:14" x14ac:dyDescent="0.25">
      <c r="A1877" s="2">
        <f t="shared" si="143"/>
        <v>1876</v>
      </c>
      <c r="B1877" s="81" t="s">
        <v>1100</v>
      </c>
      <c r="C1877" t="s">
        <v>660</v>
      </c>
      <c r="D1877" s="1" t="s">
        <v>117</v>
      </c>
      <c r="E1877" s="166">
        <v>46387</v>
      </c>
      <c r="F1877" s="166"/>
      <c r="G1877" t="s">
        <v>1076</v>
      </c>
      <c r="H1877" t="s">
        <v>1076</v>
      </c>
      <c r="I1877" t="str">
        <f t="shared" si="144"/>
        <v>2026: Чайковский городской округ Пермского края: г. Чайковский, ул. Горького, д. 4</v>
      </c>
      <c r="J1877" t="str">
        <f t="shared" si="145"/>
        <v>г. Чайковский, ул. Горького, д. 4: 2026: ТЕП</v>
      </c>
      <c r="K1877" s="167" t="s">
        <v>1052</v>
      </c>
      <c r="L1877" s="166" t="s">
        <v>2561</v>
      </c>
      <c r="M1877" t="str">
        <f t="shared" si="146"/>
        <v>г. Чайковский, ул. Горького, д. 4: ТЕП</v>
      </c>
      <c r="N1877" s="166" t="e">
        <f>VLOOKUP(M1877,#REF!,2,0)</f>
        <v>#REF!</v>
      </c>
    </row>
    <row r="1878" spans="1:14" x14ac:dyDescent="0.25">
      <c r="A1878" s="2">
        <f t="shared" si="143"/>
        <v>1877</v>
      </c>
      <c r="B1878" s="81" t="s">
        <v>1100</v>
      </c>
      <c r="C1878" t="s">
        <v>660</v>
      </c>
      <c r="D1878" s="1" t="s">
        <v>149</v>
      </c>
      <c r="E1878" s="166">
        <v>46387</v>
      </c>
      <c r="F1878" s="166"/>
      <c r="G1878" t="s">
        <v>1076</v>
      </c>
      <c r="H1878" t="s">
        <v>1076</v>
      </c>
      <c r="I1878" t="str">
        <f t="shared" si="144"/>
        <v>2026: Чайковский городской округ Пермского края: г. Чайковский, ул. Горького, д. 4</v>
      </c>
      <c r="J1878" t="str">
        <f t="shared" si="145"/>
        <v>г. Чайковский, ул. Горького, д. 4: 2026: ГВС</v>
      </c>
      <c r="K1878" s="167" t="s">
        <v>1052</v>
      </c>
      <c r="L1878" s="166" t="s">
        <v>2561</v>
      </c>
      <c r="M1878" t="str">
        <f t="shared" si="146"/>
        <v>г. Чайковский, ул. Горького, д. 4: ГВС</v>
      </c>
      <c r="N1878" s="166" t="e">
        <f>VLOOKUP(M1878,#REF!,2,0)</f>
        <v>#REF!</v>
      </c>
    </row>
    <row r="1879" spans="1:14" x14ac:dyDescent="0.25">
      <c r="A1879" s="2">
        <f t="shared" si="143"/>
        <v>1878</v>
      </c>
      <c r="B1879" s="81" t="s">
        <v>1100</v>
      </c>
      <c r="C1879" t="s">
        <v>660</v>
      </c>
      <c r="D1879" s="1" t="s">
        <v>159</v>
      </c>
      <c r="E1879" s="166">
        <v>46387</v>
      </c>
      <c r="F1879" s="166"/>
      <c r="G1879" t="s">
        <v>1076</v>
      </c>
      <c r="H1879" t="s">
        <v>1076</v>
      </c>
      <c r="I1879" t="str">
        <f t="shared" si="144"/>
        <v>2026: Чайковский городской округ Пермского края: г. Чайковский, ул. Горького, д. 4</v>
      </c>
      <c r="J1879" t="str">
        <f t="shared" si="145"/>
        <v>г. Чайковский, ул. Горького, д. 4: 2026: ВОД</v>
      </c>
      <c r="K1879" s="167" t="s">
        <v>1052</v>
      </c>
      <c r="L1879" s="166" t="s">
        <v>2561</v>
      </c>
      <c r="M1879" t="str">
        <f t="shared" si="146"/>
        <v>г. Чайковский, ул. Горького, д. 4: ВОД</v>
      </c>
      <c r="N1879" s="166" t="e">
        <f>VLOOKUP(M1879,#REF!,2,0)</f>
        <v>#REF!</v>
      </c>
    </row>
    <row r="1880" spans="1:14" x14ac:dyDescent="0.25">
      <c r="A1880" s="2">
        <f t="shared" si="143"/>
        <v>1879</v>
      </c>
      <c r="B1880" s="81" t="s">
        <v>1100</v>
      </c>
      <c r="C1880" t="s">
        <v>661</v>
      </c>
      <c r="D1880" s="1" t="s">
        <v>117</v>
      </c>
      <c r="E1880" s="166">
        <v>46387</v>
      </c>
      <c r="F1880" s="166"/>
      <c r="G1880" t="s">
        <v>1076</v>
      </c>
      <c r="H1880" t="s">
        <v>1076</v>
      </c>
      <c r="I1880" t="str">
        <f t="shared" si="144"/>
        <v>2026: Чайковский городской округ Пермского края: г. Чайковский, ул. Кабалевского, д. 38</v>
      </c>
      <c r="J1880" t="str">
        <f t="shared" si="145"/>
        <v>г. Чайковский, ул. Кабалевского, д. 38: 2026: ТЕП</v>
      </c>
      <c r="K1880" s="167" t="s">
        <v>1052</v>
      </c>
      <c r="L1880" s="166" t="s">
        <v>2561</v>
      </c>
      <c r="M1880" t="str">
        <f t="shared" si="146"/>
        <v>г. Чайковский, ул. Кабалевского, д. 38: ТЕП</v>
      </c>
      <c r="N1880" s="166" t="e">
        <f>VLOOKUP(M1880,#REF!,2,0)</f>
        <v>#REF!</v>
      </c>
    </row>
    <row r="1881" spans="1:14" x14ac:dyDescent="0.25">
      <c r="A1881" s="2">
        <f t="shared" si="143"/>
        <v>1880</v>
      </c>
      <c r="B1881" s="81" t="s">
        <v>1100</v>
      </c>
      <c r="C1881" t="s">
        <v>661</v>
      </c>
      <c r="D1881" s="1" t="s">
        <v>144</v>
      </c>
      <c r="E1881" s="166">
        <v>46387</v>
      </c>
      <c r="F1881" s="166"/>
      <c r="G1881" t="s">
        <v>1076</v>
      </c>
      <c r="H1881" t="s">
        <v>1076</v>
      </c>
      <c r="I1881" t="str">
        <f t="shared" si="144"/>
        <v>2026: Чайковский городской округ Пермского края: г. Чайковский, ул. Кабалевского, д. 38</v>
      </c>
      <c r="J1881" t="str">
        <f t="shared" si="145"/>
        <v>г. Чайковский, ул. Кабалевского, д. 38: 2026: ХВС</v>
      </c>
      <c r="K1881" s="167" t="s">
        <v>1052</v>
      </c>
      <c r="L1881" s="166" t="s">
        <v>2561</v>
      </c>
      <c r="M1881" t="str">
        <f t="shared" si="146"/>
        <v>г. Чайковский, ул. Кабалевского, д. 38: ХВС</v>
      </c>
      <c r="N1881" s="166" t="e">
        <f>VLOOKUP(M1881,#REF!,2,0)</f>
        <v>#REF!</v>
      </c>
    </row>
    <row r="1882" spans="1:14" x14ac:dyDescent="0.25">
      <c r="A1882" s="2">
        <f t="shared" si="143"/>
        <v>1881</v>
      </c>
      <c r="B1882" s="81" t="s">
        <v>1100</v>
      </c>
      <c r="C1882" t="s">
        <v>661</v>
      </c>
      <c r="D1882" s="1" t="s">
        <v>149</v>
      </c>
      <c r="E1882" s="166">
        <v>46387</v>
      </c>
      <c r="F1882" s="166"/>
      <c r="G1882" t="s">
        <v>1076</v>
      </c>
      <c r="H1882" t="s">
        <v>1076</v>
      </c>
      <c r="I1882" t="str">
        <f t="shared" si="144"/>
        <v>2026: Чайковский городской округ Пермского края: г. Чайковский, ул. Кабалевского, д. 38</v>
      </c>
      <c r="J1882" t="str">
        <f t="shared" si="145"/>
        <v>г. Чайковский, ул. Кабалевского, д. 38: 2026: ГВС</v>
      </c>
      <c r="K1882" s="167" t="s">
        <v>1052</v>
      </c>
      <c r="L1882" s="166" t="s">
        <v>2561</v>
      </c>
      <c r="M1882" t="str">
        <f t="shared" si="146"/>
        <v>г. Чайковский, ул. Кабалевского, д. 38: ГВС</v>
      </c>
      <c r="N1882" s="166" t="e">
        <f>VLOOKUP(M1882,#REF!,2,0)</f>
        <v>#REF!</v>
      </c>
    </row>
    <row r="1883" spans="1:14" x14ac:dyDescent="0.25">
      <c r="A1883" s="2">
        <f t="shared" si="143"/>
        <v>1882</v>
      </c>
      <c r="B1883" s="81" t="s">
        <v>1100</v>
      </c>
      <c r="C1883" t="s">
        <v>661</v>
      </c>
      <c r="D1883" s="1" t="s">
        <v>159</v>
      </c>
      <c r="E1883" s="166">
        <v>46387</v>
      </c>
      <c r="F1883" s="166"/>
      <c r="G1883" t="s">
        <v>1076</v>
      </c>
      <c r="H1883" t="s">
        <v>1076</v>
      </c>
      <c r="I1883" t="str">
        <f t="shared" si="144"/>
        <v>2026: Чайковский городской округ Пермского края: г. Чайковский, ул. Кабалевского, д. 38</v>
      </c>
      <c r="J1883" t="str">
        <f t="shared" si="145"/>
        <v>г. Чайковский, ул. Кабалевского, д. 38: 2026: ВОД</v>
      </c>
      <c r="K1883" s="167" t="s">
        <v>1052</v>
      </c>
      <c r="L1883" s="166" t="s">
        <v>2561</v>
      </c>
      <c r="M1883" t="str">
        <f t="shared" si="146"/>
        <v>г. Чайковский, ул. Кабалевского, д. 38: ВОД</v>
      </c>
      <c r="N1883" s="166" t="e">
        <f>VLOOKUP(M1883,#REF!,2,0)</f>
        <v>#REF!</v>
      </c>
    </row>
    <row r="1884" spans="1:14" x14ac:dyDescent="0.25">
      <c r="A1884" s="2">
        <f t="shared" si="143"/>
        <v>1883</v>
      </c>
      <c r="B1884" s="81" t="s">
        <v>1100</v>
      </c>
      <c r="C1884" t="s">
        <v>661</v>
      </c>
      <c r="D1884" s="1" t="s">
        <v>248</v>
      </c>
      <c r="E1884" s="166">
        <v>46387</v>
      </c>
      <c r="F1884" s="166"/>
      <c r="G1884" t="s">
        <v>1076</v>
      </c>
      <c r="H1884" t="s">
        <v>1076</v>
      </c>
      <c r="I1884" t="str">
        <f t="shared" si="144"/>
        <v>2026: Чайковский городской округ Пермского края: г. Чайковский, ул. Кабалевского, д. 38</v>
      </c>
      <c r="J1884" t="str">
        <f t="shared" si="145"/>
        <v>г. Чайковский, ул. Кабалевского, д. 38: 2026: РК</v>
      </c>
      <c r="K1884" s="167" t="s">
        <v>1052</v>
      </c>
      <c r="L1884" s="166" t="s">
        <v>2561</v>
      </c>
      <c r="M1884" t="str">
        <f t="shared" si="146"/>
        <v>г. Чайковский, ул. Кабалевского, д. 38: РК</v>
      </c>
      <c r="N1884" s="166" t="e">
        <f>VLOOKUP(M1884,#REF!,2,0)</f>
        <v>#REF!</v>
      </c>
    </row>
    <row r="1885" spans="1:14" x14ac:dyDescent="0.25">
      <c r="A1885" s="2">
        <f t="shared" si="143"/>
        <v>1884</v>
      </c>
      <c r="B1885" s="81" t="s">
        <v>1100</v>
      </c>
      <c r="C1885" t="s">
        <v>662</v>
      </c>
      <c r="D1885" s="1" t="s">
        <v>117</v>
      </c>
      <c r="E1885" s="166">
        <v>46387</v>
      </c>
      <c r="F1885" s="166"/>
      <c r="G1885" t="s">
        <v>1076</v>
      </c>
      <c r="H1885" t="s">
        <v>1076</v>
      </c>
      <c r="I1885" t="str">
        <f t="shared" si="144"/>
        <v>2026: Чайковский городской округ Пермского края: г. Чайковский, ул. Кабалевского, д. 8</v>
      </c>
      <c r="J1885" t="str">
        <f t="shared" si="145"/>
        <v>г. Чайковский, ул. Кабалевского, д. 8: 2026: ТЕП</v>
      </c>
      <c r="K1885" s="167" t="s">
        <v>1052</v>
      </c>
      <c r="L1885" s="166" t="s">
        <v>2561</v>
      </c>
      <c r="M1885" t="str">
        <f t="shared" si="146"/>
        <v>г. Чайковский, ул. Кабалевского, д. 8: ТЕП</v>
      </c>
      <c r="N1885" s="166" t="e">
        <f>VLOOKUP(M1885,#REF!,2,0)</f>
        <v>#REF!</v>
      </c>
    </row>
    <row r="1886" spans="1:14" x14ac:dyDescent="0.25">
      <c r="A1886" s="2">
        <f t="shared" si="143"/>
        <v>1885</v>
      </c>
      <c r="B1886" s="81" t="s">
        <v>1100</v>
      </c>
      <c r="C1886" t="s">
        <v>662</v>
      </c>
      <c r="D1886" s="1" t="s">
        <v>144</v>
      </c>
      <c r="E1886" s="166">
        <v>46387</v>
      </c>
      <c r="F1886" s="166"/>
      <c r="G1886" t="s">
        <v>1076</v>
      </c>
      <c r="H1886" t="s">
        <v>1076</v>
      </c>
      <c r="I1886" t="str">
        <f t="shared" si="144"/>
        <v>2026: Чайковский городской округ Пермского края: г. Чайковский, ул. Кабалевского, д. 8</v>
      </c>
      <c r="J1886" t="str">
        <f t="shared" si="145"/>
        <v>г. Чайковский, ул. Кабалевского, д. 8: 2026: ХВС</v>
      </c>
      <c r="K1886" s="167" t="s">
        <v>1052</v>
      </c>
      <c r="L1886" s="166" t="s">
        <v>2561</v>
      </c>
      <c r="M1886" t="str">
        <f t="shared" si="146"/>
        <v>г. Чайковский, ул. Кабалевского, д. 8: ХВС</v>
      </c>
      <c r="N1886" s="166" t="e">
        <f>VLOOKUP(M1886,#REF!,2,0)</f>
        <v>#REF!</v>
      </c>
    </row>
    <row r="1887" spans="1:14" x14ac:dyDescent="0.25">
      <c r="A1887" s="2">
        <f t="shared" si="143"/>
        <v>1886</v>
      </c>
      <c r="B1887" s="81" t="s">
        <v>1100</v>
      </c>
      <c r="C1887" t="s">
        <v>662</v>
      </c>
      <c r="D1887" s="1" t="s">
        <v>149</v>
      </c>
      <c r="E1887" s="166">
        <v>46387</v>
      </c>
      <c r="F1887" s="166"/>
      <c r="G1887" t="s">
        <v>1076</v>
      </c>
      <c r="H1887" t="s">
        <v>1076</v>
      </c>
      <c r="I1887" t="str">
        <f t="shared" si="144"/>
        <v>2026: Чайковский городской округ Пермского края: г. Чайковский, ул. Кабалевского, д. 8</v>
      </c>
      <c r="J1887" t="str">
        <f t="shared" si="145"/>
        <v>г. Чайковский, ул. Кабалевского, д. 8: 2026: ГВС</v>
      </c>
      <c r="K1887" s="167" t="s">
        <v>1052</v>
      </c>
      <c r="L1887" s="166" t="s">
        <v>2561</v>
      </c>
      <c r="M1887" t="str">
        <f t="shared" si="146"/>
        <v>г. Чайковский, ул. Кабалевского, д. 8: ГВС</v>
      </c>
      <c r="N1887" s="166" t="e">
        <f>VLOOKUP(M1887,#REF!,2,0)</f>
        <v>#REF!</v>
      </c>
    </row>
    <row r="1888" spans="1:14" x14ac:dyDescent="0.25">
      <c r="A1888" s="2">
        <f t="shared" si="143"/>
        <v>1887</v>
      </c>
      <c r="B1888" s="81" t="s">
        <v>1100</v>
      </c>
      <c r="C1888" t="s">
        <v>662</v>
      </c>
      <c r="D1888" s="1" t="s">
        <v>159</v>
      </c>
      <c r="E1888" s="166">
        <v>46387</v>
      </c>
      <c r="F1888" s="166"/>
      <c r="G1888" t="s">
        <v>1076</v>
      </c>
      <c r="H1888" t="s">
        <v>1076</v>
      </c>
      <c r="I1888" t="str">
        <f t="shared" si="144"/>
        <v>2026: Чайковский городской округ Пермского края: г. Чайковский, ул. Кабалевского, д. 8</v>
      </c>
      <c r="J1888" t="str">
        <f t="shared" si="145"/>
        <v>г. Чайковский, ул. Кабалевского, д. 8: 2026: ВОД</v>
      </c>
      <c r="K1888" s="167" t="s">
        <v>1052</v>
      </c>
      <c r="L1888" s="166" t="s">
        <v>2561</v>
      </c>
      <c r="M1888" t="str">
        <f t="shared" si="146"/>
        <v>г. Чайковский, ул. Кабалевского, д. 8: ВОД</v>
      </c>
      <c r="N1888" s="166" t="e">
        <f>VLOOKUP(M1888,#REF!,2,0)</f>
        <v>#REF!</v>
      </c>
    </row>
    <row r="1889" spans="1:14" x14ac:dyDescent="0.25">
      <c r="A1889" s="2">
        <f t="shared" si="143"/>
        <v>1888</v>
      </c>
      <c r="B1889" s="81" t="s">
        <v>1100</v>
      </c>
      <c r="C1889" t="s">
        <v>663</v>
      </c>
      <c r="D1889" s="1" t="s">
        <v>117</v>
      </c>
      <c r="E1889" s="166">
        <v>46387</v>
      </c>
      <c r="F1889" s="166"/>
      <c r="G1889" t="s">
        <v>1076</v>
      </c>
      <c r="H1889" t="s">
        <v>1076</v>
      </c>
      <c r="I1889" t="str">
        <f t="shared" si="144"/>
        <v>2026: Чайковский городской округ Пермского края: г. Чайковский, ул. Карла Маркса, д. 27</v>
      </c>
      <c r="J1889" t="str">
        <f t="shared" si="145"/>
        <v>г. Чайковский, ул. Карла Маркса, д. 27: 2026: ТЕП</v>
      </c>
      <c r="K1889" s="167" t="s">
        <v>1052</v>
      </c>
      <c r="L1889" s="166" t="s">
        <v>2561</v>
      </c>
      <c r="M1889" t="str">
        <f t="shared" si="146"/>
        <v>г. Чайковский, ул. Карла Маркса, д. 27: ТЕП</v>
      </c>
      <c r="N1889" s="166" t="e">
        <f>VLOOKUP(M1889,#REF!,2,0)</f>
        <v>#REF!</v>
      </c>
    </row>
    <row r="1890" spans="1:14" x14ac:dyDescent="0.25">
      <c r="A1890" s="2">
        <f t="shared" si="143"/>
        <v>1889</v>
      </c>
      <c r="B1890" s="81" t="s">
        <v>1100</v>
      </c>
      <c r="C1890" t="s">
        <v>663</v>
      </c>
      <c r="D1890" s="1" t="s">
        <v>149</v>
      </c>
      <c r="E1890" s="166">
        <v>46387</v>
      </c>
      <c r="F1890" s="166"/>
      <c r="G1890" t="s">
        <v>1076</v>
      </c>
      <c r="H1890" t="s">
        <v>1076</v>
      </c>
      <c r="I1890" t="str">
        <f t="shared" si="144"/>
        <v>2026: Чайковский городской округ Пермского края: г. Чайковский, ул. Карла Маркса, д. 27</v>
      </c>
      <c r="J1890" t="str">
        <f t="shared" si="145"/>
        <v>г. Чайковский, ул. Карла Маркса, д. 27: 2026: ГВС</v>
      </c>
      <c r="K1890" s="167" t="s">
        <v>1052</v>
      </c>
      <c r="L1890" s="166" t="s">
        <v>2561</v>
      </c>
      <c r="M1890" t="str">
        <f t="shared" si="146"/>
        <v>г. Чайковский, ул. Карла Маркса, д. 27: ГВС</v>
      </c>
      <c r="N1890" s="166" t="e">
        <f>VLOOKUP(M1890,#REF!,2,0)</f>
        <v>#REF!</v>
      </c>
    </row>
    <row r="1891" spans="1:14" x14ac:dyDescent="0.25">
      <c r="A1891" s="2">
        <f t="shared" si="143"/>
        <v>1890</v>
      </c>
      <c r="B1891" s="81" t="s">
        <v>1100</v>
      </c>
      <c r="C1891" t="s">
        <v>663</v>
      </c>
      <c r="D1891" s="1" t="s">
        <v>159</v>
      </c>
      <c r="E1891" s="166">
        <v>46387</v>
      </c>
      <c r="F1891" s="166"/>
      <c r="G1891" t="s">
        <v>1076</v>
      </c>
      <c r="H1891" t="s">
        <v>1076</v>
      </c>
      <c r="I1891" t="str">
        <f t="shared" si="144"/>
        <v>2026: Чайковский городской округ Пермского края: г. Чайковский, ул. Карла Маркса, д. 27</v>
      </c>
      <c r="J1891" t="str">
        <f t="shared" si="145"/>
        <v>г. Чайковский, ул. Карла Маркса, д. 27: 2026: ВОД</v>
      </c>
      <c r="K1891" s="167" t="s">
        <v>1052</v>
      </c>
      <c r="L1891" s="166" t="s">
        <v>2561</v>
      </c>
      <c r="M1891" t="str">
        <f t="shared" si="146"/>
        <v>г. Чайковский, ул. Карла Маркса, д. 27: ВОД</v>
      </c>
      <c r="N1891" s="166" t="e">
        <f>VLOOKUP(M1891,#REF!,2,0)</f>
        <v>#REF!</v>
      </c>
    </row>
    <row r="1892" spans="1:14" x14ac:dyDescent="0.25">
      <c r="A1892" s="2">
        <f t="shared" si="143"/>
        <v>1891</v>
      </c>
      <c r="B1892" s="81" t="s">
        <v>1100</v>
      </c>
      <c r="C1892" t="s">
        <v>663</v>
      </c>
      <c r="D1892" s="1" t="s">
        <v>248</v>
      </c>
      <c r="E1892" s="166">
        <v>46387</v>
      </c>
      <c r="F1892" s="166"/>
      <c r="G1892" t="s">
        <v>1076</v>
      </c>
      <c r="H1892" t="s">
        <v>1076</v>
      </c>
      <c r="I1892" t="str">
        <f t="shared" si="144"/>
        <v>2026: Чайковский городской округ Пермского края: г. Чайковский, ул. Карла Маркса, д. 27</v>
      </c>
      <c r="J1892" t="str">
        <f t="shared" si="145"/>
        <v>г. Чайковский, ул. Карла Маркса, д. 27: 2026: РК</v>
      </c>
      <c r="K1892" s="167" t="s">
        <v>1052</v>
      </c>
      <c r="L1892" s="166" t="s">
        <v>2561</v>
      </c>
      <c r="M1892" t="str">
        <f t="shared" si="146"/>
        <v>г. Чайковский, ул. Карла Маркса, д. 27: РК</v>
      </c>
      <c r="N1892" s="166" t="e">
        <f>VLOOKUP(M1892,#REF!,2,0)</f>
        <v>#REF!</v>
      </c>
    </row>
    <row r="1893" spans="1:14" x14ac:dyDescent="0.25">
      <c r="A1893" s="2">
        <f t="shared" si="143"/>
        <v>1892</v>
      </c>
      <c r="B1893" s="81" t="s">
        <v>1100</v>
      </c>
      <c r="C1893" t="s">
        <v>664</v>
      </c>
      <c r="D1893" s="1" t="s">
        <v>117</v>
      </c>
      <c r="E1893" s="166">
        <v>46387</v>
      </c>
      <c r="F1893" s="166"/>
      <c r="G1893" t="s">
        <v>1076</v>
      </c>
      <c r="H1893" t="s">
        <v>1076</v>
      </c>
      <c r="I1893" t="str">
        <f t="shared" si="144"/>
        <v>2026: Чайковский городской округ Пермского края: г. Чайковский, ул. Карла Маркса, д. 37</v>
      </c>
      <c r="J1893" t="str">
        <f t="shared" si="145"/>
        <v>г. Чайковский, ул. Карла Маркса, д. 37: 2026: ТЕП</v>
      </c>
      <c r="K1893" s="167" t="s">
        <v>1052</v>
      </c>
      <c r="L1893" s="166" t="s">
        <v>2561</v>
      </c>
      <c r="M1893" t="str">
        <f t="shared" si="146"/>
        <v>г. Чайковский, ул. Карла Маркса, д. 37: ТЕП</v>
      </c>
      <c r="N1893" s="166" t="e">
        <f>VLOOKUP(M1893,#REF!,2,0)</f>
        <v>#REF!</v>
      </c>
    </row>
    <row r="1894" spans="1:14" x14ac:dyDescent="0.25">
      <c r="A1894" s="2">
        <f t="shared" si="143"/>
        <v>1893</v>
      </c>
      <c r="B1894" s="81" t="s">
        <v>1100</v>
      </c>
      <c r="C1894" t="s">
        <v>664</v>
      </c>
      <c r="D1894" s="1" t="s">
        <v>149</v>
      </c>
      <c r="E1894" s="166">
        <v>46387</v>
      </c>
      <c r="F1894" s="166"/>
      <c r="G1894" t="s">
        <v>1076</v>
      </c>
      <c r="H1894" t="s">
        <v>1076</v>
      </c>
      <c r="I1894" t="str">
        <f t="shared" si="144"/>
        <v>2026: Чайковский городской округ Пермского края: г. Чайковский, ул. Карла Маркса, д. 37</v>
      </c>
      <c r="J1894" t="str">
        <f t="shared" si="145"/>
        <v>г. Чайковский, ул. Карла Маркса, д. 37: 2026: ГВС</v>
      </c>
      <c r="K1894" s="167" t="s">
        <v>1052</v>
      </c>
      <c r="L1894" s="166" t="s">
        <v>2561</v>
      </c>
      <c r="M1894" t="str">
        <f t="shared" si="146"/>
        <v>г. Чайковский, ул. Карла Маркса, д. 37: ГВС</v>
      </c>
      <c r="N1894" s="166" t="e">
        <f>VLOOKUP(M1894,#REF!,2,0)</f>
        <v>#REF!</v>
      </c>
    </row>
    <row r="1895" spans="1:14" x14ac:dyDescent="0.25">
      <c r="A1895" s="2">
        <f t="shared" si="143"/>
        <v>1894</v>
      </c>
      <c r="B1895" s="81" t="s">
        <v>1100</v>
      </c>
      <c r="C1895" t="s">
        <v>664</v>
      </c>
      <c r="D1895" s="1" t="s">
        <v>159</v>
      </c>
      <c r="E1895" s="166">
        <v>46387</v>
      </c>
      <c r="F1895" s="166"/>
      <c r="G1895" t="s">
        <v>1076</v>
      </c>
      <c r="H1895" t="s">
        <v>1076</v>
      </c>
      <c r="I1895" t="str">
        <f t="shared" si="144"/>
        <v>2026: Чайковский городской округ Пермского края: г. Чайковский, ул. Карла Маркса, д. 37</v>
      </c>
      <c r="J1895" t="str">
        <f t="shared" si="145"/>
        <v>г. Чайковский, ул. Карла Маркса, д. 37: 2026: ВОД</v>
      </c>
      <c r="K1895" s="167" t="s">
        <v>1052</v>
      </c>
      <c r="L1895" s="166" t="s">
        <v>2561</v>
      </c>
      <c r="M1895" t="str">
        <f t="shared" si="146"/>
        <v>г. Чайковский, ул. Карла Маркса, д. 37: ВОД</v>
      </c>
      <c r="N1895" s="166" t="e">
        <f>VLOOKUP(M1895,#REF!,2,0)</f>
        <v>#REF!</v>
      </c>
    </row>
    <row r="1896" spans="1:14" x14ac:dyDescent="0.25">
      <c r="A1896" s="2">
        <f t="shared" si="143"/>
        <v>1895</v>
      </c>
      <c r="B1896" s="81" t="s">
        <v>1100</v>
      </c>
      <c r="C1896" t="s">
        <v>664</v>
      </c>
      <c r="D1896" s="1" t="s">
        <v>248</v>
      </c>
      <c r="E1896" s="166">
        <v>46387</v>
      </c>
      <c r="F1896" s="166"/>
      <c r="G1896" t="s">
        <v>1076</v>
      </c>
      <c r="H1896" t="s">
        <v>1076</v>
      </c>
      <c r="I1896" t="str">
        <f t="shared" si="144"/>
        <v>2026: Чайковский городской округ Пермского края: г. Чайковский, ул. Карла Маркса, д. 37</v>
      </c>
      <c r="J1896" t="str">
        <f t="shared" si="145"/>
        <v>г. Чайковский, ул. Карла Маркса, д. 37: 2026: РК</v>
      </c>
      <c r="K1896" s="167" t="s">
        <v>1052</v>
      </c>
      <c r="L1896" s="166" t="s">
        <v>2561</v>
      </c>
      <c r="M1896" t="str">
        <f t="shared" si="146"/>
        <v>г. Чайковский, ул. Карла Маркса, д. 37: РК</v>
      </c>
      <c r="N1896" s="166" t="e">
        <f>VLOOKUP(M1896,#REF!,2,0)</f>
        <v>#REF!</v>
      </c>
    </row>
    <row r="1897" spans="1:14" x14ac:dyDescent="0.25">
      <c r="A1897" s="2">
        <f t="shared" si="143"/>
        <v>1896</v>
      </c>
      <c r="B1897" s="81" t="s">
        <v>1100</v>
      </c>
      <c r="C1897" t="s">
        <v>623</v>
      </c>
      <c r="D1897" s="1" t="s">
        <v>63</v>
      </c>
      <c r="E1897" s="166">
        <v>46387</v>
      </c>
      <c r="F1897" s="166"/>
      <c r="G1897" t="s">
        <v>1076</v>
      </c>
      <c r="H1897" t="s">
        <v>1076</v>
      </c>
      <c r="I1897" t="str">
        <f t="shared" si="144"/>
        <v>2026: Чайковский городской округ Пермского края: г. Чайковский, ул. Ленина, д. 11</v>
      </c>
      <c r="J1897" t="str">
        <f t="shared" si="145"/>
        <v>г. Чайковский, ул. Ленина, д. 11: 2026: ЭЛ</v>
      </c>
      <c r="K1897" s="167" t="s">
        <v>1051</v>
      </c>
      <c r="L1897" s="166" t="s">
        <v>2561</v>
      </c>
      <c r="M1897" t="str">
        <f t="shared" si="146"/>
        <v>г. Чайковский, ул. Ленина, д. 11: ЭЛ</v>
      </c>
      <c r="N1897" s="166" t="e">
        <f>VLOOKUP(M1897,#REF!,2,0)</f>
        <v>#REF!</v>
      </c>
    </row>
    <row r="1898" spans="1:14" x14ac:dyDescent="0.25">
      <c r="A1898" s="2">
        <f t="shared" si="143"/>
        <v>1897</v>
      </c>
      <c r="B1898" s="81" t="s">
        <v>1100</v>
      </c>
      <c r="C1898" t="s">
        <v>623</v>
      </c>
      <c r="D1898" s="1" t="s">
        <v>117</v>
      </c>
      <c r="E1898" s="166">
        <v>46387</v>
      </c>
      <c r="F1898" s="166"/>
      <c r="G1898" t="s">
        <v>1076</v>
      </c>
      <c r="H1898" t="s">
        <v>1076</v>
      </c>
      <c r="I1898" t="str">
        <f t="shared" si="144"/>
        <v>2026: Чайковский городской округ Пермского края: г. Чайковский, ул. Ленина, д. 11</v>
      </c>
      <c r="J1898" t="str">
        <f t="shared" si="145"/>
        <v>г. Чайковский, ул. Ленина, д. 11: 2026: ТЕП</v>
      </c>
      <c r="K1898" s="167" t="s">
        <v>1051</v>
      </c>
      <c r="L1898" s="166" t="s">
        <v>2561</v>
      </c>
      <c r="M1898" t="str">
        <f t="shared" si="146"/>
        <v>г. Чайковский, ул. Ленина, д. 11: ТЕП</v>
      </c>
      <c r="N1898" s="166" t="e">
        <f>VLOOKUP(M1898,#REF!,2,0)</f>
        <v>#REF!</v>
      </c>
    </row>
    <row r="1899" spans="1:14" x14ac:dyDescent="0.25">
      <c r="A1899" s="2">
        <f t="shared" si="143"/>
        <v>1898</v>
      </c>
      <c r="B1899" s="81" t="s">
        <v>1100</v>
      </c>
      <c r="C1899" t="s">
        <v>623</v>
      </c>
      <c r="D1899" s="1" t="s">
        <v>144</v>
      </c>
      <c r="E1899" s="166">
        <v>46387</v>
      </c>
      <c r="F1899" s="166"/>
      <c r="G1899" t="s">
        <v>1076</v>
      </c>
      <c r="H1899" t="s">
        <v>1076</v>
      </c>
      <c r="I1899" t="str">
        <f t="shared" si="144"/>
        <v>2026: Чайковский городской округ Пермского края: г. Чайковский, ул. Ленина, д. 11</v>
      </c>
      <c r="J1899" t="str">
        <f t="shared" si="145"/>
        <v>г. Чайковский, ул. Ленина, д. 11: 2026: ХВС</v>
      </c>
      <c r="K1899" s="167" t="s">
        <v>1051</v>
      </c>
      <c r="L1899" s="166" t="s">
        <v>2561</v>
      </c>
      <c r="M1899" t="str">
        <f t="shared" si="146"/>
        <v>г. Чайковский, ул. Ленина, д. 11: ХВС</v>
      </c>
      <c r="N1899" s="166" t="e">
        <f>VLOOKUP(M1899,#REF!,2,0)</f>
        <v>#REF!</v>
      </c>
    </row>
    <row r="1900" spans="1:14" x14ac:dyDescent="0.25">
      <c r="A1900" s="2">
        <f t="shared" si="143"/>
        <v>1899</v>
      </c>
      <c r="B1900" s="81" t="s">
        <v>1100</v>
      </c>
      <c r="C1900" t="s">
        <v>623</v>
      </c>
      <c r="D1900" s="1" t="s">
        <v>149</v>
      </c>
      <c r="E1900" s="166">
        <v>46387</v>
      </c>
      <c r="F1900" s="166"/>
      <c r="G1900" t="s">
        <v>1076</v>
      </c>
      <c r="H1900" t="s">
        <v>1076</v>
      </c>
      <c r="I1900" t="str">
        <f t="shared" si="144"/>
        <v>2026: Чайковский городской округ Пермского края: г. Чайковский, ул. Ленина, д. 11</v>
      </c>
      <c r="J1900" t="str">
        <f t="shared" si="145"/>
        <v>г. Чайковский, ул. Ленина, д. 11: 2026: ГВС</v>
      </c>
      <c r="K1900" s="167" t="s">
        <v>1051</v>
      </c>
      <c r="L1900" s="166" t="s">
        <v>2561</v>
      </c>
      <c r="M1900" t="str">
        <f t="shared" si="146"/>
        <v>г. Чайковский, ул. Ленина, д. 11: ГВС</v>
      </c>
      <c r="N1900" s="166" t="e">
        <f>VLOOKUP(M1900,#REF!,2,0)</f>
        <v>#REF!</v>
      </c>
    </row>
    <row r="1901" spans="1:14" x14ac:dyDescent="0.25">
      <c r="A1901" s="2">
        <f t="shared" si="143"/>
        <v>1900</v>
      </c>
      <c r="B1901" s="81" t="s">
        <v>1100</v>
      </c>
      <c r="C1901" t="s">
        <v>623</v>
      </c>
      <c r="D1901" s="1" t="s">
        <v>159</v>
      </c>
      <c r="E1901" s="166">
        <v>46387</v>
      </c>
      <c r="F1901" s="166"/>
      <c r="G1901" t="s">
        <v>1076</v>
      </c>
      <c r="H1901" t="s">
        <v>1076</v>
      </c>
      <c r="I1901" t="str">
        <f t="shared" si="144"/>
        <v>2026: Чайковский городской округ Пермского края: г. Чайковский, ул. Ленина, д. 11</v>
      </c>
      <c r="J1901" t="str">
        <f t="shared" si="145"/>
        <v>г. Чайковский, ул. Ленина, д. 11: 2026: ВОД</v>
      </c>
      <c r="K1901" s="167" t="s">
        <v>1051</v>
      </c>
      <c r="L1901" s="166" t="s">
        <v>2561</v>
      </c>
      <c r="M1901" t="str">
        <f t="shared" si="146"/>
        <v>г. Чайковский, ул. Ленина, д. 11: ВОД</v>
      </c>
      <c r="N1901" s="166" t="e">
        <f>VLOOKUP(M1901,#REF!,2,0)</f>
        <v>#REF!</v>
      </c>
    </row>
    <row r="1902" spans="1:14" x14ac:dyDescent="0.25">
      <c r="A1902" s="2">
        <f t="shared" si="143"/>
        <v>1901</v>
      </c>
      <c r="B1902" s="81" t="s">
        <v>1100</v>
      </c>
      <c r="C1902" t="s">
        <v>623</v>
      </c>
      <c r="D1902" s="1" t="s">
        <v>280</v>
      </c>
      <c r="E1902" s="166">
        <v>46387</v>
      </c>
      <c r="F1902" s="166"/>
      <c r="G1902" t="s">
        <v>1076</v>
      </c>
      <c r="H1902" t="s">
        <v>1076</v>
      </c>
      <c r="I1902" t="str">
        <f t="shared" si="144"/>
        <v>2026: Чайковский городской округ Пермского края: г. Чайковский, ул. Ленина, д. 11</v>
      </c>
      <c r="J1902" t="str">
        <f t="shared" si="145"/>
        <v>г. Чайковский, ул. Ленина, д. 11: 2026: Рфа</v>
      </c>
      <c r="K1902" s="167" t="s">
        <v>1051</v>
      </c>
      <c r="L1902" s="166" t="s">
        <v>2561</v>
      </c>
      <c r="M1902" t="str">
        <f t="shared" si="146"/>
        <v>г. Чайковский, ул. Ленина, д. 11: Рфа</v>
      </c>
      <c r="N1902" s="166" t="e">
        <f>VLOOKUP(M1902,#REF!,2,0)</f>
        <v>#REF!</v>
      </c>
    </row>
    <row r="1903" spans="1:14" x14ac:dyDescent="0.25">
      <c r="A1903" s="2">
        <f t="shared" si="143"/>
        <v>1902</v>
      </c>
      <c r="B1903" s="81" t="s">
        <v>1100</v>
      </c>
      <c r="C1903" t="s">
        <v>665</v>
      </c>
      <c r="D1903" s="1" t="s">
        <v>117</v>
      </c>
      <c r="E1903" s="166">
        <v>46387</v>
      </c>
      <c r="F1903" s="166"/>
      <c r="G1903" t="s">
        <v>1076</v>
      </c>
      <c r="H1903" t="s">
        <v>1076</v>
      </c>
      <c r="I1903" t="str">
        <f t="shared" si="144"/>
        <v>2026: Чайковский городской округ Пермского края: г. Чайковский, ул. Ленина, д. 19</v>
      </c>
      <c r="J1903" t="str">
        <f t="shared" si="145"/>
        <v>г. Чайковский, ул. Ленина, д. 19: 2026: ТЕП</v>
      </c>
      <c r="K1903" s="167" t="s">
        <v>1052</v>
      </c>
      <c r="L1903" s="166" t="s">
        <v>2561</v>
      </c>
      <c r="M1903" t="str">
        <f t="shared" si="146"/>
        <v>г. Чайковский, ул. Ленина, д. 19: ТЕП</v>
      </c>
      <c r="N1903" s="166" t="e">
        <f>VLOOKUP(M1903,#REF!,2,0)</f>
        <v>#REF!</v>
      </c>
    </row>
    <row r="1904" spans="1:14" x14ac:dyDescent="0.25">
      <c r="A1904" s="2">
        <f t="shared" si="143"/>
        <v>1903</v>
      </c>
      <c r="B1904" s="81" t="s">
        <v>1100</v>
      </c>
      <c r="C1904" t="s">
        <v>665</v>
      </c>
      <c r="D1904" s="1" t="s">
        <v>144</v>
      </c>
      <c r="E1904" s="166">
        <v>46387</v>
      </c>
      <c r="F1904" s="166"/>
      <c r="G1904" t="s">
        <v>1076</v>
      </c>
      <c r="H1904" t="s">
        <v>1076</v>
      </c>
      <c r="I1904" t="str">
        <f t="shared" si="144"/>
        <v>2026: Чайковский городской округ Пермского края: г. Чайковский, ул. Ленина, д. 19</v>
      </c>
      <c r="J1904" t="str">
        <f t="shared" si="145"/>
        <v>г. Чайковский, ул. Ленина, д. 19: 2026: ХВС</v>
      </c>
      <c r="K1904" s="167" t="s">
        <v>1052</v>
      </c>
      <c r="L1904" s="166" t="s">
        <v>2561</v>
      </c>
      <c r="M1904" t="str">
        <f t="shared" si="146"/>
        <v>г. Чайковский, ул. Ленина, д. 19: ХВС</v>
      </c>
      <c r="N1904" s="166" t="e">
        <f>VLOOKUP(M1904,#REF!,2,0)</f>
        <v>#REF!</v>
      </c>
    </row>
    <row r="1905" spans="1:14" x14ac:dyDescent="0.25">
      <c r="A1905" s="2">
        <f t="shared" si="143"/>
        <v>1904</v>
      </c>
      <c r="B1905" s="81" t="s">
        <v>1100</v>
      </c>
      <c r="C1905" t="s">
        <v>665</v>
      </c>
      <c r="D1905" s="1" t="s">
        <v>149</v>
      </c>
      <c r="E1905" s="166">
        <v>46387</v>
      </c>
      <c r="F1905" s="166"/>
      <c r="G1905" t="s">
        <v>1076</v>
      </c>
      <c r="H1905" t="s">
        <v>1076</v>
      </c>
      <c r="I1905" t="str">
        <f t="shared" si="144"/>
        <v>2026: Чайковский городской округ Пермского края: г. Чайковский, ул. Ленина, д. 19</v>
      </c>
      <c r="J1905" t="str">
        <f t="shared" si="145"/>
        <v>г. Чайковский, ул. Ленина, д. 19: 2026: ГВС</v>
      </c>
      <c r="K1905" s="167" t="s">
        <v>1052</v>
      </c>
      <c r="L1905" s="166" t="s">
        <v>2561</v>
      </c>
      <c r="M1905" t="str">
        <f t="shared" si="146"/>
        <v>г. Чайковский, ул. Ленина, д. 19: ГВС</v>
      </c>
      <c r="N1905" s="166" t="e">
        <f>VLOOKUP(M1905,#REF!,2,0)</f>
        <v>#REF!</v>
      </c>
    </row>
    <row r="1906" spans="1:14" x14ac:dyDescent="0.25">
      <c r="A1906" s="2">
        <f t="shared" si="143"/>
        <v>1905</v>
      </c>
      <c r="B1906" s="81" t="s">
        <v>1100</v>
      </c>
      <c r="C1906" t="s">
        <v>665</v>
      </c>
      <c r="D1906" s="1" t="s">
        <v>159</v>
      </c>
      <c r="E1906" s="166">
        <v>46387</v>
      </c>
      <c r="F1906" s="166"/>
      <c r="G1906" t="s">
        <v>1076</v>
      </c>
      <c r="H1906" t="s">
        <v>1076</v>
      </c>
      <c r="I1906" t="str">
        <f t="shared" si="144"/>
        <v>2026: Чайковский городской округ Пермского края: г. Чайковский, ул. Ленина, д. 19</v>
      </c>
      <c r="J1906" t="str">
        <f t="shared" si="145"/>
        <v>г. Чайковский, ул. Ленина, д. 19: 2026: ВОД</v>
      </c>
      <c r="K1906" s="167" t="s">
        <v>1052</v>
      </c>
      <c r="L1906" s="166" t="s">
        <v>2561</v>
      </c>
      <c r="M1906" t="str">
        <f t="shared" si="146"/>
        <v>г. Чайковский, ул. Ленина, д. 19: ВОД</v>
      </c>
      <c r="N1906" s="166" t="e">
        <f>VLOOKUP(M1906,#REF!,2,0)</f>
        <v>#REF!</v>
      </c>
    </row>
    <row r="1907" spans="1:14" x14ac:dyDescent="0.25">
      <c r="A1907" s="2">
        <f t="shared" si="143"/>
        <v>1906</v>
      </c>
      <c r="B1907" s="81" t="s">
        <v>1100</v>
      </c>
      <c r="C1907" t="s">
        <v>665</v>
      </c>
      <c r="D1907" s="1" t="s">
        <v>248</v>
      </c>
      <c r="E1907" s="166">
        <v>46387</v>
      </c>
      <c r="F1907" s="166"/>
      <c r="G1907" t="s">
        <v>1076</v>
      </c>
      <c r="H1907" t="s">
        <v>1076</v>
      </c>
      <c r="I1907" t="str">
        <f t="shared" si="144"/>
        <v>2026: Чайковский городской округ Пермского края: г. Чайковский, ул. Ленина, д. 19</v>
      </c>
      <c r="J1907" t="str">
        <f t="shared" si="145"/>
        <v>г. Чайковский, ул. Ленина, д. 19: 2026: РК</v>
      </c>
      <c r="K1907" s="167" t="s">
        <v>1052</v>
      </c>
      <c r="L1907" s="166" t="s">
        <v>2561</v>
      </c>
      <c r="M1907" t="str">
        <f t="shared" si="146"/>
        <v>г. Чайковский, ул. Ленина, д. 19: РК</v>
      </c>
      <c r="N1907" s="166" t="e">
        <f>VLOOKUP(M1907,#REF!,2,0)</f>
        <v>#REF!</v>
      </c>
    </row>
    <row r="1908" spans="1:14" x14ac:dyDescent="0.25">
      <c r="A1908" s="2">
        <f t="shared" si="143"/>
        <v>1907</v>
      </c>
      <c r="B1908" s="81" t="s">
        <v>1100</v>
      </c>
      <c r="C1908" t="s">
        <v>666</v>
      </c>
      <c r="D1908" s="1" t="s">
        <v>117</v>
      </c>
      <c r="E1908" s="166">
        <v>46387</v>
      </c>
      <c r="F1908" s="166"/>
      <c r="G1908" t="s">
        <v>1076</v>
      </c>
      <c r="H1908" t="s">
        <v>1076</v>
      </c>
      <c r="I1908" t="str">
        <f t="shared" si="144"/>
        <v>2026: Чайковский городской округ Пермского края: г. Чайковский, ул. Ленина, д. 25</v>
      </c>
      <c r="J1908" t="str">
        <f t="shared" si="145"/>
        <v>г. Чайковский, ул. Ленина, д. 25: 2026: ТЕП</v>
      </c>
      <c r="K1908" s="167" t="s">
        <v>1052</v>
      </c>
      <c r="L1908" s="166" t="s">
        <v>2561</v>
      </c>
      <c r="M1908" t="str">
        <f t="shared" si="146"/>
        <v>г. Чайковский, ул. Ленина, д. 25: ТЕП</v>
      </c>
      <c r="N1908" s="166" t="e">
        <f>VLOOKUP(M1908,#REF!,2,0)</f>
        <v>#REF!</v>
      </c>
    </row>
    <row r="1909" spans="1:14" x14ac:dyDescent="0.25">
      <c r="A1909" s="2">
        <f t="shared" si="143"/>
        <v>1908</v>
      </c>
      <c r="B1909" s="81" t="s">
        <v>1100</v>
      </c>
      <c r="C1909" t="s">
        <v>666</v>
      </c>
      <c r="D1909" s="1" t="s">
        <v>144</v>
      </c>
      <c r="E1909" s="166">
        <v>46387</v>
      </c>
      <c r="F1909" s="166"/>
      <c r="G1909" t="s">
        <v>1076</v>
      </c>
      <c r="H1909" t="s">
        <v>1076</v>
      </c>
      <c r="I1909" t="str">
        <f t="shared" si="144"/>
        <v>2026: Чайковский городской округ Пермского края: г. Чайковский, ул. Ленина, д. 25</v>
      </c>
      <c r="J1909" t="str">
        <f t="shared" si="145"/>
        <v>г. Чайковский, ул. Ленина, д. 25: 2026: ХВС</v>
      </c>
      <c r="K1909" s="167" t="s">
        <v>1052</v>
      </c>
      <c r="L1909" s="166" t="s">
        <v>2561</v>
      </c>
      <c r="M1909" t="str">
        <f t="shared" si="146"/>
        <v>г. Чайковский, ул. Ленина, д. 25: ХВС</v>
      </c>
      <c r="N1909" s="166" t="e">
        <f>VLOOKUP(M1909,#REF!,2,0)</f>
        <v>#REF!</v>
      </c>
    </row>
    <row r="1910" spans="1:14" x14ac:dyDescent="0.25">
      <c r="A1910" s="2">
        <f t="shared" si="143"/>
        <v>1909</v>
      </c>
      <c r="B1910" s="81" t="s">
        <v>1100</v>
      </c>
      <c r="C1910" t="s">
        <v>666</v>
      </c>
      <c r="D1910" s="1" t="s">
        <v>149</v>
      </c>
      <c r="E1910" s="166">
        <v>46387</v>
      </c>
      <c r="F1910" s="166"/>
      <c r="G1910" t="s">
        <v>1076</v>
      </c>
      <c r="H1910" t="s">
        <v>1076</v>
      </c>
      <c r="I1910" t="str">
        <f t="shared" si="144"/>
        <v>2026: Чайковский городской округ Пермского края: г. Чайковский, ул. Ленина, д. 25</v>
      </c>
      <c r="J1910" t="str">
        <f t="shared" si="145"/>
        <v>г. Чайковский, ул. Ленина, д. 25: 2026: ГВС</v>
      </c>
      <c r="K1910" s="167" t="s">
        <v>1052</v>
      </c>
      <c r="L1910" s="166" t="s">
        <v>2561</v>
      </c>
      <c r="M1910" t="str">
        <f t="shared" si="146"/>
        <v>г. Чайковский, ул. Ленина, д. 25: ГВС</v>
      </c>
      <c r="N1910" s="166" t="e">
        <f>VLOOKUP(M1910,#REF!,2,0)</f>
        <v>#REF!</v>
      </c>
    </row>
    <row r="1911" spans="1:14" x14ac:dyDescent="0.25">
      <c r="A1911" s="2">
        <f t="shared" si="143"/>
        <v>1910</v>
      </c>
      <c r="B1911" s="81" t="s">
        <v>1100</v>
      </c>
      <c r="C1911" t="s">
        <v>666</v>
      </c>
      <c r="D1911" s="1" t="s">
        <v>159</v>
      </c>
      <c r="E1911" s="166">
        <v>46387</v>
      </c>
      <c r="F1911" s="166"/>
      <c r="G1911" t="s">
        <v>1076</v>
      </c>
      <c r="H1911" t="s">
        <v>1076</v>
      </c>
      <c r="I1911" t="str">
        <f t="shared" si="144"/>
        <v>2026: Чайковский городской округ Пермского края: г. Чайковский, ул. Ленина, д. 25</v>
      </c>
      <c r="J1911" t="str">
        <f t="shared" si="145"/>
        <v>г. Чайковский, ул. Ленина, д. 25: 2026: ВОД</v>
      </c>
      <c r="K1911" s="167" t="s">
        <v>1052</v>
      </c>
      <c r="L1911" s="166" t="s">
        <v>2561</v>
      </c>
      <c r="M1911" t="str">
        <f t="shared" si="146"/>
        <v>г. Чайковский, ул. Ленина, д. 25: ВОД</v>
      </c>
      <c r="N1911" s="166" t="e">
        <f>VLOOKUP(M1911,#REF!,2,0)</f>
        <v>#REF!</v>
      </c>
    </row>
    <row r="1912" spans="1:14" x14ac:dyDescent="0.25">
      <c r="A1912" s="2">
        <f t="shared" si="143"/>
        <v>1911</v>
      </c>
      <c r="B1912" s="81" t="s">
        <v>1100</v>
      </c>
      <c r="C1912" t="s">
        <v>666</v>
      </c>
      <c r="D1912" s="1" t="s">
        <v>248</v>
      </c>
      <c r="E1912" s="166">
        <v>46387</v>
      </c>
      <c r="F1912" s="166"/>
      <c r="G1912" t="s">
        <v>1076</v>
      </c>
      <c r="H1912" t="s">
        <v>1076</v>
      </c>
      <c r="I1912" t="str">
        <f t="shared" si="144"/>
        <v>2026: Чайковский городской округ Пермского края: г. Чайковский, ул. Ленина, д. 25</v>
      </c>
      <c r="J1912" t="str">
        <f t="shared" si="145"/>
        <v>г. Чайковский, ул. Ленина, д. 25: 2026: РК</v>
      </c>
      <c r="K1912" s="167" t="s">
        <v>1052</v>
      </c>
      <c r="L1912" s="166" t="s">
        <v>2561</v>
      </c>
      <c r="M1912" t="str">
        <f t="shared" si="146"/>
        <v>г. Чайковский, ул. Ленина, д. 25: РК</v>
      </c>
      <c r="N1912" s="166" t="e">
        <f>VLOOKUP(M1912,#REF!,2,0)</f>
        <v>#REF!</v>
      </c>
    </row>
    <row r="1913" spans="1:14" x14ac:dyDescent="0.25">
      <c r="A1913" s="2">
        <f t="shared" si="143"/>
        <v>1912</v>
      </c>
      <c r="B1913" s="81" t="s">
        <v>1100</v>
      </c>
      <c r="C1913" t="s">
        <v>667</v>
      </c>
      <c r="D1913" s="1" t="s">
        <v>117</v>
      </c>
      <c r="E1913" s="166">
        <v>46387</v>
      </c>
      <c r="F1913" s="166"/>
      <c r="G1913" t="s">
        <v>1076</v>
      </c>
      <c r="H1913" t="s">
        <v>1076</v>
      </c>
      <c r="I1913" t="str">
        <f t="shared" si="144"/>
        <v>2026: Чайковский городской округ Пермского края: г. Чайковский, ул. Ленина, д. 70</v>
      </c>
      <c r="J1913" t="str">
        <f t="shared" si="145"/>
        <v>г. Чайковский, ул. Ленина, д. 70: 2026: ТЕП</v>
      </c>
      <c r="K1913" s="167" t="s">
        <v>1052</v>
      </c>
      <c r="L1913" s="166" t="s">
        <v>2561</v>
      </c>
      <c r="M1913" t="str">
        <f t="shared" si="146"/>
        <v>г. Чайковский, ул. Ленина, д. 70: ТЕП</v>
      </c>
      <c r="N1913" s="166" t="e">
        <f>VLOOKUP(M1913,#REF!,2,0)</f>
        <v>#REF!</v>
      </c>
    </row>
    <row r="1914" spans="1:14" x14ac:dyDescent="0.25">
      <c r="A1914" s="2">
        <f t="shared" si="143"/>
        <v>1913</v>
      </c>
      <c r="B1914" s="81" t="s">
        <v>1100</v>
      </c>
      <c r="C1914" t="s">
        <v>667</v>
      </c>
      <c r="D1914" s="1" t="s">
        <v>144</v>
      </c>
      <c r="E1914" s="166">
        <v>46387</v>
      </c>
      <c r="F1914" s="166"/>
      <c r="G1914" t="s">
        <v>1076</v>
      </c>
      <c r="H1914" t="s">
        <v>1076</v>
      </c>
      <c r="I1914" t="str">
        <f t="shared" si="144"/>
        <v>2026: Чайковский городской округ Пермского края: г. Чайковский, ул. Ленина, д. 70</v>
      </c>
      <c r="J1914" t="str">
        <f t="shared" si="145"/>
        <v>г. Чайковский, ул. Ленина, д. 70: 2026: ХВС</v>
      </c>
      <c r="K1914" s="167" t="s">
        <v>1052</v>
      </c>
      <c r="L1914" s="166" t="s">
        <v>2561</v>
      </c>
      <c r="M1914" t="str">
        <f t="shared" si="146"/>
        <v>г. Чайковский, ул. Ленина, д. 70: ХВС</v>
      </c>
      <c r="N1914" s="166" t="e">
        <f>VLOOKUP(M1914,#REF!,2,0)</f>
        <v>#REF!</v>
      </c>
    </row>
    <row r="1915" spans="1:14" x14ac:dyDescent="0.25">
      <c r="A1915" s="2">
        <f t="shared" si="143"/>
        <v>1914</v>
      </c>
      <c r="B1915" s="81" t="s">
        <v>1100</v>
      </c>
      <c r="C1915" t="s">
        <v>667</v>
      </c>
      <c r="D1915" s="1" t="s">
        <v>149</v>
      </c>
      <c r="E1915" s="166">
        <v>46387</v>
      </c>
      <c r="F1915" s="166"/>
      <c r="G1915" t="s">
        <v>1076</v>
      </c>
      <c r="H1915" t="s">
        <v>1076</v>
      </c>
      <c r="I1915" t="str">
        <f t="shared" si="144"/>
        <v>2026: Чайковский городской округ Пермского края: г. Чайковский, ул. Ленина, д. 70</v>
      </c>
      <c r="J1915" t="str">
        <f t="shared" si="145"/>
        <v>г. Чайковский, ул. Ленина, д. 70: 2026: ГВС</v>
      </c>
      <c r="K1915" s="167" t="s">
        <v>1052</v>
      </c>
      <c r="L1915" s="166" t="s">
        <v>2561</v>
      </c>
      <c r="M1915" t="str">
        <f t="shared" si="146"/>
        <v>г. Чайковский, ул. Ленина, д. 70: ГВС</v>
      </c>
      <c r="N1915" s="166" t="e">
        <f>VLOOKUP(M1915,#REF!,2,0)</f>
        <v>#REF!</v>
      </c>
    </row>
    <row r="1916" spans="1:14" x14ac:dyDescent="0.25">
      <c r="A1916" s="2">
        <f t="shared" si="143"/>
        <v>1915</v>
      </c>
      <c r="B1916" s="81" t="s">
        <v>1100</v>
      </c>
      <c r="C1916" t="s">
        <v>667</v>
      </c>
      <c r="D1916" s="1" t="s">
        <v>159</v>
      </c>
      <c r="E1916" s="166">
        <v>46387</v>
      </c>
      <c r="F1916" s="166"/>
      <c r="G1916" t="s">
        <v>1076</v>
      </c>
      <c r="H1916" t="s">
        <v>1076</v>
      </c>
      <c r="I1916" t="str">
        <f t="shared" si="144"/>
        <v>2026: Чайковский городской округ Пермского края: г. Чайковский, ул. Ленина, д. 70</v>
      </c>
      <c r="J1916" t="str">
        <f t="shared" si="145"/>
        <v>г. Чайковский, ул. Ленина, д. 70: 2026: ВОД</v>
      </c>
      <c r="K1916" s="167" t="s">
        <v>1052</v>
      </c>
      <c r="L1916" s="166" t="s">
        <v>2561</v>
      </c>
      <c r="M1916" t="str">
        <f t="shared" si="146"/>
        <v>г. Чайковский, ул. Ленина, д. 70: ВОД</v>
      </c>
      <c r="N1916" s="166" t="e">
        <f>VLOOKUP(M1916,#REF!,2,0)</f>
        <v>#REF!</v>
      </c>
    </row>
    <row r="1917" spans="1:14" x14ac:dyDescent="0.25">
      <c r="A1917" s="2">
        <f t="shared" si="143"/>
        <v>1916</v>
      </c>
      <c r="B1917" s="81" t="s">
        <v>1100</v>
      </c>
      <c r="C1917" t="s">
        <v>667</v>
      </c>
      <c r="D1917" s="1" t="s">
        <v>248</v>
      </c>
      <c r="E1917" s="166">
        <v>46387</v>
      </c>
      <c r="F1917" s="166"/>
      <c r="G1917" t="s">
        <v>1076</v>
      </c>
      <c r="H1917" t="s">
        <v>1076</v>
      </c>
      <c r="I1917" t="str">
        <f t="shared" si="144"/>
        <v>2026: Чайковский городской округ Пермского края: г. Чайковский, ул. Ленина, д. 70</v>
      </c>
      <c r="J1917" t="str">
        <f t="shared" si="145"/>
        <v>г. Чайковский, ул. Ленина, д. 70: 2026: РК</v>
      </c>
      <c r="K1917" s="167" t="s">
        <v>1052</v>
      </c>
      <c r="L1917" s="166" t="s">
        <v>2561</v>
      </c>
      <c r="M1917" t="str">
        <f t="shared" si="146"/>
        <v>г. Чайковский, ул. Ленина, д. 70: РК</v>
      </c>
      <c r="N1917" s="166" t="e">
        <f>VLOOKUP(M1917,#REF!,2,0)</f>
        <v>#REF!</v>
      </c>
    </row>
    <row r="1918" spans="1:14" x14ac:dyDescent="0.25">
      <c r="A1918" s="2">
        <f t="shared" si="143"/>
        <v>1917</v>
      </c>
      <c r="B1918" s="81" t="s">
        <v>1102</v>
      </c>
      <c r="C1918" t="s">
        <v>56</v>
      </c>
      <c r="D1918" s="1" t="s">
        <v>63</v>
      </c>
      <c r="E1918" s="166">
        <v>46387</v>
      </c>
      <c r="F1918" s="166"/>
      <c r="G1918" t="s">
        <v>1076</v>
      </c>
      <c r="H1918" t="s">
        <v>1076</v>
      </c>
      <c r="I1918" t="str">
        <f t="shared" si="144"/>
        <v>2026: Чердынский городской округ Пермского края: пгт Ныроб, ул. Уждавиниса, д. 20</v>
      </c>
      <c r="J1918" t="str">
        <f t="shared" si="145"/>
        <v>пгт Ныроб, ул. Уждавиниса, д. 20: 2026: ЭЛ</v>
      </c>
      <c r="K1918" s="167" t="s">
        <v>1051</v>
      </c>
      <c r="L1918" s="166" t="s">
        <v>2561</v>
      </c>
      <c r="M1918" t="str">
        <f t="shared" si="146"/>
        <v>пгт Ныроб, ул. Уждавиниса, д. 20: ЭЛ</v>
      </c>
      <c r="N1918" s="166" t="e">
        <f>VLOOKUP(M1918,#REF!,2,0)</f>
        <v>#REF!</v>
      </c>
    </row>
    <row r="1919" spans="1:14" x14ac:dyDescent="0.25">
      <c r="A1919" s="2">
        <f t="shared" si="143"/>
        <v>1918</v>
      </c>
      <c r="B1919" s="81" t="s">
        <v>1102</v>
      </c>
      <c r="C1919" t="s">
        <v>56</v>
      </c>
      <c r="D1919" s="1" t="s">
        <v>144</v>
      </c>
      <c r="E1919" s="166">
        <v>46387</v>
      </c>
      <c r="F1919" s="166"/>
      <c r="G1919" t="s">
        <v>1076</v>
      </c>
      <c r="H1919" t="s">
        <v>1076</v>
      </c>
      <c r="I1919" t="str">
        <f t="shared" si="144"/>
        <v>2026: Чердынский городской округ Пермского края: пгт Ныроб, ул. Уждавиниса, д. 20</v>
      </c>
      <c r="J1919" t="str">
        <f t="shared" si="145"/>
        <v>пгт Ныроб, ул. Уждавиниса, д. 20: 2026: ХВС</v>
      </c>
      <c r="K1919" s="167" t="s">
        <v>1051</v>
      </c>
      <c r="L1919" s="166" t="s">
        <v>2561</v>
      </c>
      <c r="M1919" t="str">
        <f t="shared" si="146"/>
        <v>пгт Ныроб, ул. Уждавиниса, д. 20: ХВС</v>
      </c>
      <c r="N1919" s="166" t="e">
        <f>VLOOKUP(M1919,#REF!,2,0)</f>
        <v>#REF!</v>
      </c>
    </row>
    <row r="1920" spans="1:14" x14ac:dyDescent="0.25">
      <c r="A1920" s="2">
        <f t="shared" si="143"/>
        <v>1919</v>
      </c>
      <c r="B1920" s="81" t="s">
        <v>1102</v>
      </c>
      <c r="C1920" t="s">
        <v>56</v>
      </c>
      <c r="D1920" s="1" t="s">
        <v>159</v>
      </c>
      <c r="E1920" s="166">
        <v>46387</v>
      </c>
      <c r="F1920" s="166"/>
      <c r="G1920" t="s">
        <v>1076</v>
      </c>
      <c r="H1920" t="s">
        <v>1076</v>
      </c>
      <c r="I1920" t="str">
        <f t="shared" si="144"/>
        <v>2026: Чердынский городской округ Пермского края: пгт Ныроб, ул. Уждавиниса, д. 20</v>
      </c>
      <c r="J1920" t="str">
        <f t="shared" si="145"/>
        <v>пгт Ныроб, ул. Уждавиниса, д. 20: 2026: ВОД</v>
      </c>
      <c r="K1920" s="167" t="s">
        <v>1051</v>
      </c>
      <c r="L1920" s="166" t="s">
        <v>2561</v>
      </c>
      <c r="M1920" t="str">
        <f t="shared" si="146"/>
        <v>пгт Ныроб, ул. Уждавиниса, д. 20: ВОД</v>
      </c>
      <c r="N1920" s="166" t="e">
        <f>VLOOKUP(M1920,#REF!,2,0)</f>
        <v>#REF!</v>
      </c>
    </row>
    <row r="1921" spans="1:14" x14ac:dyDescent="0.25">
      <c r="A1921" s="2">
        <f t="shared" si="143"/>
        <v>1920</v>
      </c>
      <c r="B1921" s="81" t="s">
        <v>1102</v>
      </c>
      <c r="C1921" t="s">
        <v>56</v>
      </c>
      <c r="D1921" s="1" t="s">
        <v>166</v>
      </c>
      <c r="E1921" s="166">
        <v>46387</v>
      </c>
      <c r="F1921" s="166"/>
      <c r="G1921" t="s">
        <v>1076</v>
      </c>
      <c r="H1921" t="s">
        <v>1076</v>
      </c>
      <c r="I1921" t="str">
        <f t="shared" si="144"/>
        <v>2026: Чердынский городской округ Пермского края: пгт Ныроб, ул. Уждавиниса, д. 20</v>
      </c>
      <c r="J1921" t="str">
        <f t="shared" si="145"/>
        <v>пгт Ныроб, ул. Уждавиниса, д. 20: 2026: РП</v>
      </c>
      <c r="K1921" s="167" t="s">
        <v>1051</v>
      </c>
      <c r="L1921" s="166" t="s">
        <v>2561</v>
      </c>
      <c r="M1921" t="str">
        <f t="shared" si="146"/>
        <v>пгт Ныроб, ул. Уждавиниса, д. 20: РП</v>
      </c>
      <c r="N1921" s="166" t="e">
        <f>VLOOKUP(M1921,#REF!,2,0)</f>
        <v>#REF!</v>
      </c>
    </row>
    <row r="1922" spans="1:14" x14ac:dyDescent="0.25">
      <c r="A1922" s="2">
        <f t="shared" ref="A1922:A1985" si="147">ROW()-1</f>
        <v>1921</v>
      </c>
      <c r="B1922" s="81" t="s">
        <v>1102</v>
      </c>
      <c r="C1922" t="s">
        <v>56</v>
      </c>
      <c r="D1922" s="1" t="s">
        <v>280</v>
      </c>
      <c r="E1922" s="166">
        <v>46387</v>
      </c>
      <c r="F1922" s="166"/>
      <c r="G1922" t="s">
        <v>1076</v>
      </c>
      <c r="H1922" t="s">
        <v>1076</v>
      </c>
      <c r="I1922" t="str">
        <f t="shared" ref="I1922:I1985" si="148">IF(ISBLANK(E1922),"",CONCATENATE(YEAR(E1922),": ",B1922,": ",C1922,))</f>
        <v>2026: Чердынский городской округ Пермского края: пгт Ныроб, ул. Уждавиниса, д. 20</v>
      </c>
      <c r="J1922" t="str">
        <f t="shared" ref="J1922:J1985" si="149">IF(ISBLANK(E1922),"",CONCATENATE(C1922,": ",YEAR(E1922),": ",D1922))</f>
        <v>пгт Ныроб, ул. Уждавиниса, д. 20: 2026: Рфа</v>
      </c>
      <c r="K1922" s="167" t="s">
        <v>1051</v>
      </c>
      <c r="L1922" s="166" t="s">
        <v>2561</v>
      </c>
      <c r="M1922" t="str">
        <f t="shared" ref="M1922:M1985" si="150">IF(ISBLANK(D1922),"",CONCATENATE(C1922,": ",D1922))</f>
        <v>пгт Ныроб, ул. Уждавиниса, д. 20: Рфа</v>
      </c>
      <c r="N1922" s="166" t="e">
        <f>VLOOKUP(M1922,#REF!,2,0)</f>
        <v>#REF!</v>
      </c>
    </row>
    <row r="1923" spans="1:14" x14ac:dyDescent="0.25">
      <c r="A1923" s="2">
        <f t="shared" si="147"/>
        <v>1922</v>
      </c>
      <c r="B1923" s="81" t="s">
        <v>1102</v>
      </c>
      <c r="C1923" t="s">
        <v>56</v>
      </c>
      <c r="D1923" s="1" t="s">
        <v>296</v>
      </c>
      <c r="E1923" s="166">
        <v>46387</v>
      </c>
      <c r="F1923" s="166"/>
      <c r="G1923" t="s">
        <v>1076</v>
      </c>
      <c r="H1923" t="s">
        <v>1076</v>
      </c>
      <c r="I1923" t="str">
        <f t="shared" si="148"/>
        <v>2026: Чердынский городской округ Пермского края: пгт Ныроб, ул. Уждавиниса, д. 20</v>
      </c>
      <c r="J1923" t="str">
        <f t="shared" si="149"/>
        <v>пгт Ныроб, ул. Уждавиниса, д. 20: 2026: РФ</v>
      </c>
      <c r="K1923" s="167" t="s">
        <v>1051</v>
      </c>
      <c r="L1923" s="166" t="s">
        <v>2561</v>
      </c>
      <c r="M1923" t="str">
        <f t="shared" si="150"/>
        <v>пгт Ныроб, ул. Уждавиниса, д. 20: РФ</v>
      </c>
      <c r="N1923" s="166" t="e">
        <f>VLOOKUP(M1923,#REF!,2,0)</f>
        <v>#REF!</v>
      </c>
    </row>
    <row r="1924" spans="1:14" x14ac:dyDescent="0.25">
      <c r="A1924" s="2">
        <f t="shared" si="147"/>
        <v>1923</v>
      </c>
      <c r="B1924" s="81" t="s">
        <v>1103</v>
      </c>
      <c r="C1924" t="s">
        <v>696</v>
      </c>
      <c r="D1924" s="1" t="s">
        <v>144</v>
      </c>
      <c r="E1924" s="166">
        <v>46387</v>
      </c>
      <c r="F1924" s="166"/>
      <c r="G1924" t="s">
        <v>1076</v>
      </c>
      <c r="H1924" t="s">
        <v>1076</v>
      </c>
      <c r="I1924" t="str">
        <f t="shared" si="148"/>
        <v>2026: Чернушинский городской округ Пермского края: г. Чернушка, б-р 48 Стрелковой Бригады, д. 8</v>
      </c>
      <c r="J1924" t="str">
        <f t="shared" si="149"/>
        <v>г. Чернушка, б-р 48 Стрелковой Бригады, д. 8: 2026: ХВС</v>
      </c>
      <c r="K1924" s="167" t="s">
        <v>1051</v>
      </c>
      <c r="L1924" s="166" t="s">
        <v>2561</v>
      </c>
      <c r="M1924" t="str">
        <f t="shared" si="150"/>
        <v>г. Чернушка, б-р 48 Стрелковой Бригады, д. 8: ХВС</v>
      </c>
      <c r="N1924" s="166" t="e">
        <f>VLOOKUP(M1924,#REF!,2,0)</f>
        <v>#REF!</v>
      </c>
    </row>
    <row r="1925" spans="1:14" x14ac:dyDescent="0.25">
      <c r="A1925" s="2">
        <f t="shared" si="147"/>
        <v>1924</v>
      </c>
      <c r="B1925" s="81" t="s">
        <v>1103</v>
      </c>
      <c r="C1925" t="s">
        <v>696</v>
      </c>
      <c r="D1925" s="1" t="s">
        <v>149</v>
      </c>
      <c r="E1925" s="166">
        <v>46387</v>
      </c>
      <c r="F1925" s="166"/>
      <c r="G1925" t="s">
        <v>1076</v>
      </c>
      <c r="H1925" t="s">
        <v>1076</v>
      </c>
      <c r="I1925" t="str">
        <f t="shared" si="148"/>
        <v>2026: Чернушинский городской округ Пермского края: г. Чернушка, б-р 48 Стрелковой Бригады, д. 8</v>
      </c>
      <c r="J1925" t="str">
        <f t="shared" si="149"/>
        <v>г. Чернушка, б-р 48 Стрелковой Бригады, д. 8: 2026: ГВС</v>
      </c>
      <c r="K1925" s="167" t="s">
        <v>1051</v>
      </c>
      <c r="L1925" s="166" t="s">
        <v>2561</v>
      </c>
      <c r="M1925" t="str">
        <f t="shared" si="150"/>
        <v>г. Чернушка, б-р 48 Стрелковой Бригады, д. 8: ГВС</v>
      </c>
      <c r="N1925" s="166" t="e">
        <f>VLOOKUP(M1925,#REF!,2,0)</f>
        <v>#REF!</v>
      </c>
    </row>
    <row r="1926" spans="1:14" x14ac:dyDescent="0.25">
      <c r="A1926" s="2">
        <f t="shared" si="147"/>
        <v>1925</v>
      </c>
      <c r="B1926" s="81" t="s">
        <v>1103</v>
      </c>
      <c r="C1926" t="s">
        <v>668</v>
      </c>
      <c r="D1926" s="1" t="s">
        <v>117</v>
      </c>
      <c r="E1926" s="166">
        <v>46387</v>
      </c>
      <c r="F1926" s="166"/>
      <c r="G1926" t="s">
        <v>1076</v>
      </c>
      <c r="H1926" t="s">
        <v>1076</v>
      </c>
      <c r="I1926" t="str">
        <f t="shared" si="148"/>
        <v>2026: Чернушинский городской округ Пермского края: г. Чернушка, б-р Генерала Куприянова, д. 3</v>
      </c>
      <c r="J1926" t="str">
        <f t="shared" si="149"/>
        <v>г. Чернушка, б-р Генерала Куприянова, д. 3: 2026: ТЕП</v>
      </c>
      <c r="K1926" s="167" t="s">
        <v>1051</v>
      </c>
      <c r="L1926" s="166" t="s">
        <v>2561</v>
      </c>
      <c r="M1926" t="str">
        <f t="shared" si="150"/>
        <v>г. Чернушка, б-р Генерала Куприянова, д. 3: ТЕП</v>
      </c>
      <c r="N1926" s="166" t="e">
        <f>VLOOKUP(M1926,#REF!,2,0)</f>
        <v>#REF!</v>
      </c>
    </row>
    <row r="1927" spans="1:14" x14ac:dyDescent="0.25">
      <c r="A1927" s="2">
        <f t="shared" si="147"/>
        <v>1926</v>
      </c>
      <c r="B1927" s="81" t="s">
        <v>1103</v>
      </c>
      <c r="C1927" t="s">
        <v>624</v>
      </c>
      <c r="D1927" s="1" t="s">
        <v>63</v>
      </c>
      <c r="E1927" s="166">
        <v>46387</v>
      </c>
      <c r="F1927" s="166"/>
      <c r="G1927" t="s">
        <v>1076</v>
      </c>
      <c r="H1927" t="s">
        <v>1076</v>
      </c>
      <c r="I1927" t="str">
        <f t="shared" si="148"/>
        <v>2026: Чернушинский городской округ Пермского края: г. Чернушка, ул. Мира, д. 38</v>
      </c>
      <c r="J1927" t="str">
        <f t="shared" si="149"/>
        <v>г. Чернушка, ул. Мира, д. 38: 2026: ЭЛ</v>
      </c>
      <c r="K1927" s="167" t="s">
        <v>1052</v>
      </c>
      <c r="L1927" s="166" t="s">
        <v>2561</v>
      </c>
      <c r="M1927" t="str">
        <f t="shared" si="150"/>
        <v>г. Чернушка, ул. Мира, д. 38: ЭЛ</v>
      </c>
      <c r="N1927" s="166" t="e">
        <f>VLOOKUP(M1927,#REF!,2,0)</f>
        <v>#REF!</v>
      </c>
    </row>
    <row r="1928" spans="1:14" x14ac:dyDescent="0.25">
      <c r="A1928" s="2">
        <f t="shared" si="147"/>
        <v>1927</v>
      </c>
      <c r="B1928" s="81" t="s">
        <v>1103</v>
      </c>
      <c r="C1928" t="s">
        <v>624</v>
      </c>
      <c r="D1928" s="1" t="s">
        <v>159</v>
      </c>
      <c r="E1928" s="166">
        <v>46387</v>
      </c>
      <c r="F1928" s="166"/>
      <c r="G1928" t="s">
        <v>1076</v>
      </c>
      <c r="H1928" t="s">
        <v>1076</v>
      </c>
      <c r="I1928" t="str">
        <f t="shared" si="148"/>
        <v>2026: Чернушинский городской округ Пермского края: г. Чернушка, ул. Мира, д. 38</v>
      </c>
      <c r="J1928" t="str">
        <f t="shared" si="149"/>
        <v>г. Чернушка, ул. Мира, д. 38: 2026: ВОД</v>
      </c>
      <c r="K1928" s="167" t="s">
        <v>1052</v>
      </c>
      <c r="L1928" s="166" t="s">
        <v>2561</v>
      </c>
      <c r="M1928" t="str">
        <f t="shared" si="150"/>
        <v>г. Чернушка, ул. Мира, д. 38: ВОД</v>
      </c>
      <c r="N1928" s="166" t="e">
        <f>VLOOKUP(M1928,#REF!,2,0)</f>
        <v>#REF!</v>
      </c>
    </row>
    <row r="1929" spans="1:14" x14ac:dyDescent="0.25">
      <c r="A1929" s="2">
        <f t="shared" si="147"/>
        <v>1928</v>
      </c>
      <c r="B1929" s="81" t="s">
        <v>1104</v>
      </c>
      <c r="C1929" t="s">
        <v>765</v>
      </c>
      <c r="D1929" s="1" t="s">
        <v>248</v>
      </c>
      <c r="E1929" s="166">
        <v>46387</v>
      </c>
      <c r="F1929" s="166"/>
      <c r="G1929" t="s">
        <v>1076</v>
      </c>
      <c r="H1929" t="s">
        <v>1076</v>
      </c>
      <c r="I1929" t="str">
        <f t="shared" si="148"/>
        <v>2026: Чусовской городской округ Пермского края: г. Чусовой, ул. 50 лет ВЛКСМ, д. 12</v>
      </c>
      <c r="J1929" t="str">
        <f t="shared" si="149"/>
        <v>г. Чусовой, ул. 50 лет ВЛКСМ, д. 12: 2026: РК</v>
      </c>
      <c r="K1929" s="167" t="s">
        <v>1052</v>
      </c>
      <c r="L1929" s="166" t="s">
        <v>2561</v>
      </c>
      <c r="M1929" t="str">
        <f t="shared" si="150"/>
        <v>г. Чусовой, ул. 50 лет ВЛКСМ, д. 12: РК</v>
      </c>
      <c r="N1929" s="166" t="e">
        <f>VLOOKUP(M1929,#REF!,2,0)</f>
        <v>#REF!</v>
      </c>
    </row>
    <row r="1930" spans="1:14" x14ac:dyDescent="0.25">
      <c r="A1930" s="2">
        <f t="shared" si="147"/>
        <v>1929</v>
      </c>
      <c r="B1930" s="81" t="s">
        <v>1104</v>
      </c>
      <c r="C1930" t="s">
        <v>791</v>
      </c>
      <c r="D1930" s="1" t="s">
        <v>280</v>
      </c>
      <c r="E1930" s="166">
        <v>46387</v>
      </c>
      <c r="F1930" s="166"/>
      <c r="G1930" t="s">
        <v>1076</v>
      </c>
      <c r="H1930" t="s">
        <v>1076</v>
      </c>
      <c r="I1930" t="str">
        <f t="shared" si="148"/>
        <v>2026: Чусовской городской округ Пермского края: г. Чусовой, ул. 50 лет ВЛКСМ, д. 13</v>
      </c>
      <c r="J1930" t="str">
        <f t="shared" si="149"/>
        <v>г. Чусовой, ул. 50 лет ВЛКСМ, д. 13: 2026: Рфа</v>
      </c>
      <c r="K1930" s="167" t="s">
        <v>1051</v>
      </c>
      <c r="L1930" s="166" t="s">
        <v>2561</v>
      </c>
      <c r="M1930" t="str">
        <f t="shared" si="150"/>
        <v>г. Чусовой, ул. 50 лет ВЛКСМ, д. 13: Рфа</v>
      </c>
      <c r="N1930" s="166" t="e">
        <f>VLOOKUP(M1930,#REF!,2,0)</f>
        <v>#REF!</v>
      </c>
    </row>
    <row r="1931" spans="1:14" x14ac:dyDescent="0.25">
      <c r="A1931" s="2">
        <f t="shared" si="147"/>
        <v>1930</v>
      </c>
      <c r="B1931" s="81" t="s">
        <v>1104</v>
      </c>
      <c r="C1931" t="s">
        <v>792</v>
      </c>
      <c r="D1931" s="1" t="s">
        <v>280</v>
      </c>
      <c r="E1931" s="166">
        <v>46387</v>
      </c>
      <c r="F1931" s="166"/>
      <c r="G1931" t="s">
        <v>1076</v>
      </c>
      <c r="H1931" t="s">
        <v>1076</v>
      </c>
      <c r="I1931" t="str">
        <f t="shared" si="148"/>
        <v>2026: Чусовской городской округ Пермского края: г. Чусовой, ул. 50 лет ВЛКСМ, д. 15</v>
      </c>
      <c r="J1931" t="str">
        <f t="shared" si="149"/>
        <v>г. Чусовой, ул. 50 лет ВЛКСМ, д. 15: 2026: Рфа</v>
      </c>
      <c r="K1931" s="167" t="s">
        <v>1052</v>
      </c>
      <c r="L1931" s="166" t="s">
        <v>2561</v>
      </c>
      <c r="M1931" t="str">
        <f t="shared" si="150"/>
        <v>г. Чусовой, ул. 50 лет ВЛКСМ, д. 15: Рфа</v>
      </c>
      <c r="N1931" s="166" t="e">
        <f>VLOOKUP(M1931,#REF!,2,0)</f>
        <v>#REF!</v>
      </c>
    </row>
    <row r="1932" spans="1:14" x14ac:dyDescent="0.25">
      <c r="A1932" s="2">
        <f t="shared" si="147"/>
        <v>1931</v>
      </c>
      <c r="B1932" s="81" t="s">
        <v>1104</v>
      </c>
      <c r="C1932" t="s">
        <v>711</v>
      </c>
      <c r="D1932" s="1" t="s">
        <v>166</v>
      </c>
      <c r="E1932" s="166">
        <v>46387</v>
      </c>
      <c r="F1932" s="166"/>
      <c r="G1932" t="s">
        <v>1076</v>
      </c>
      <c r="H1932" t="s">
        <v>1076</v>
      </c>
      <c r="I1932" t="str">
        <f t="shared" si="148"/>
        <v>2026: Чусовской городской округ Пермского края: г. Чусовой, ул. 50 лет ВЛКСМ, д. 20</v>
      </c>
      <c r="J1932" t="str">
        <f t="shared" si="149"/>
        <v>г. Чусовой, ул. 50 лет ВЛКСМ, д. 20: 2026: РП</v>
      </c>
      <c r="K1932" s="167" t="s">
        <v>1052</v>
      </c>
      <c r="L1932" s="166" t="s">
        <v>2561</v>
      </c>
      <c r="M1932" t="str">
        <f t="shared" si="150"/>
        <v>г. Чусовой, ул. 50 лет ВЛКСМ, д. 20: РП</v>
      </c>
      <c r="N1932" s="166" t="e">
        <f>VLOOKUP(M1932,#REF!,2,0)</f>
        <v>#REF!</v>
      </c>
    </row>
    <row r="1933" spans="1:14" x14ac:dyDescent="0.25">
      <c r="A1933" s="2">
        <f t="shared" si="147"/>
        <v>1932</v>
      </c>
      <c r="B1933" s="81" t="s">
        <v>1104</v>
      </c>
      <c r="C1933" t="s">
        <v>711</v>
      </c>
      <c r="D1933" s="1" t="s">
        <v>280</v>
      </c>
      <c r="E1933" s="166">
        <v>46387</v>
      </c>
      <c r="F1933" s="166"/>
      <c r="G1933" t="s">
        <v>1076</v>
      </c>
      <c r="H1933" t="s">
        <v>1076</v>
      </c>
      <c r="I1933" t="str">
        <f t="shared" si="148"/>
        <v>2026: Чусовской городской округ Пермского края: г. Чусовой, ул. 50 лет ВЛКСМ, д. 20</v>
      </c>
      <c r="J1933" t="str">
        <f t="shared" si="149"/>
        <v>г. Чусовой, ул. 50 лет ВЛКСМ, д. 20: 2026: Рфа</v>
      </c>
      <c r="K1933" s="167" t="s">
        <v>1052</v>
      </c>
      <c r="L1933" s="166" t="s">
        <v>2561</v>
      </c>
      <c r="M1933" t="str">
        <f t="shared" si="150"/>
        <v>г. Чусовой, ул. 50 лет ВЛКСМ, д. 20: Рфа</v>
      </c>
      <c r="N1933" s="166" t="e">
        <f>VLOOKUP(M1933,#REF!,2,0)</f>
        <v>#REF!</v>
      </c>
    </row>
    <row r="1934" spans="1:14" x14ac:dyDescent="0.25">
      <c r="A1934" s="2">
        <f t="shared" si="147"/>
        <v>1933</v>
      </c>
      <c r="B1934" s="81" t="s">
        <v>1104</v>
      </c>
      <c r="C1934" t="s">
        <v>793</v>
      </c>
      <c r="D1934" s="1" t="s">
        <v>280</v>
      </c>
      <c r="E1934" s="166">
        <v>46387</v>
      </c>
      <c r="F1934" s="166"/>
      <c r="G1934" t="s">
        <v>1076</v>
      </c>
      <c r="H1934" t="s">
        <v>1076</v>
      </c>
      <c r="I1934" t="str">
        <f t="shared" si="148"/>
        <v>2026: Чусовской городской округ Пермского края: г. Чусовой, ул. 50 лет ВЛКСМ, д. 3Б</v>
      </c>
      <c r="J1934" t="str">
        <f t="shared" si="149"/>
        <v>г. Чусовой, ул. 50 лет ВЛКСМ, д. 3Б: 2026: Рфа</v>
      </c>
      <c r="K1934" s="167" t="s">
        <v>1052</v>
      </c>
      <c r="L1934" s="166" t="s">
        <v>2561</v>
      </c>
      <c r="M1934" t="str">
        <f t="shared" si="150"/>
        <v>г. Чусовой, ул. 50 лет ВЛКСМ, д. 3Б: Рфа</v>
      </c>
      <c r="N1934" s="166" t="e">
        <f>VLOOKUP(M1934,#REF!,2,0)</f>
        <v>#REF!</v>
      </c>
    </row>
    <row r="1935" spans="1:14" x14ac:dyDescent="0.25">
      <c r="A1935" s="2">
        <f t="shared" si="147"/>
        <v>1934</v>
      </c>
      <c r="B1935" s="81" t="s">
        <v>1104</v>
      </c>
      <c r="C1935" t="s">
        <v>766</v>
      </c>
      <c r="D1935" s="1" t="s">
        <v>248</v>
      </c>
      <c r="E1935" s="166">
        <v>46387</v>
      </c>
      <c r="F1935" s="166"/>
      <c r="G1935" t="s">
        <v>1076</v>
      </c>
      <c r="H1935" t="s">
        <v>1076</v>
      </c>
      <c r="I1935" t="str">
        <f t="shared" si="148"/>
        <v>2026: Чусовской городской округ Пермского края: г. Чусовой, ул. 50 лет ВЛКСМ, д. 7В</v>
      </c>
      <c r="J1935" t="str">
        <f t="shared" si="149"/>
        <v>г. Чусовой, ул. 50 лет ВЛКСМ, д. 7В: 2026: РК</v>
      </c>
      <c r="K1935" s="167" t="s">
        <v>1052</v>
      </c>
      <c r="L1935" s="166" t="s">
        <v>2561</v>
      </c>
      <c r="M1935" t="str">
        <f t="shared" si="150"/>
        <v>г. Чусовой, ул. 50 лет ВЛКСМ, д. 7В: РК</v>
      </c>
      <c r="N1935" s="166" t="e">
        <f>VLOOKUP(M1935,#REF!,2,0)</f>
        <v>#REF!</v>
      </c>
    </row>
    <row r="1936" spans="1:14" x14ac:dyDescent="0.25">
      <c r="A1936" s="2">
        <f t="shared" si="147"/>
        <v>1935</v>
      </c>
      <c r="B1936" s="81" t="s">
        <v>1104</v>
      </c>
      <c r="C1936" t="s">
        <v>625</v>
      </c>
      <c r="D1936" s="1" t="s">
        <v>63</v>
      </c>
      <c r="E1936" s="166">
        <v>46387</v>
      </c>
      <c r="F1936" s="166"/>
      <c r="G1936" t="s">
        <v>1076</v>
      </c>
      <c r="H1936" t="s">
        <v>1076</v>
      </c>
      <c r="I1936" t="str">
        <f t="shared" si="148"/>
        <v>2026: Чусовской городской округ Пермского края: г. Чусовой, ул. Железнодорожная, д. 41</v>
      </c>
      <c r="J1936" t="str">
        <f t="shared" si="149"/>
        <v>г. Чусовой, ул. Железнодорожная, д. 41: 2026: ЭЛ</v>
      </c>
      <c r="K1936" s="167" t="s">
        <v>1051</v>
      </c>
      <c r="L1936" s="166" t="s">
        <v>2561</v>
      </c>
      <c r="M1936" t="str">
        <f t="shared" si="150"/>
        <v>г. Чусовой, ул. Железнодорожная, д. 41: ЭЛ</v>
      </c>
      <c r="N1936" s="166" t="e">
        <f>VLOOKUP(M1936,#REF!,2,0)</f>
        <v>#REF!</v>
      </c>
    </row>
    <row r="1937" spans="1:14" x14ac:dyDescent="0.25">
      <c r="A1937" s="2">
        <f t="shared" si="147"/>
        <v>1936</v>
      </c>
      <c r="B1937" s="81" t="s">
        <v>1104</v>
      </c>
      <c r="C1937" t="s">
        <v>625</v>
      </c>
      <c r="D1937" s="1" t="s">
        <v>117</v>
      </c>
      <c r="E1937" s="166">
        <v>46387</v>
      </c>
      <c r="F1937" s="166"/>
      <c r="G1937" t="s">
        <v>1076</v>
      </c>
      <c r="H1937" t="s">
        <v>1076</v>
      </c>
      <c r="I1937" t="str">
        <f t="shared" si="148"/>
        <v>2026: Чусовской городской округ Пермского края: г. Чусовой, ул. Железнодорожная, д. 41</v>
      </c>
      <c r="J1937" t="str">
        <f t="shared" si="149"/>
        <v>г. Чусовой, ул. Железнодорожная, д. 41: 2026: ТЕП</v>
      </c>
      <c r="K1937" s="167" t="s">
        <v>1051</v>
      </c>
      <c r="L1937" s="166" t="s">
        <v>2561</v>
      </c>
      <c r="M1937" t="str">
        <f t="shared" si="150"/>
        <v>г. Чусовой, ул. Железнодорожная, д. 41: ТЕП</v>
      </c>
      <c r="N1937" s="166" t="e">
        <f>VLOOKUP(M1937,#REF!,2,0)</f>
        <v>#REF!</v>
      </c>
    </row>
    <row r="1938" spans="1:14" x14ac:dyDescent="0.25">
      <c r="A1938" s="2">
        <f t="shared" si="147"/>
        <v>1937</v>
      </c>
      <c r="B1938" s="81" t="s">
        <v>1104</v>
      </c>
      <c r="C1938" t="s">
        <v>625</v>
      </c>
      <c r="D1938" s="1" t="s">
        <v>144</v>
      </c>
      <c r="E1938" s="166">
        <v>46387</v>
      </c>
      <c r="F1938" s="166"/>
      <c r="G1938" t="s">
        <v>1076</v>
      </c>
      <c r="H1938" t="s">
        <v>1076</v>
      </c>
      <c r="I1938" t="str">
        <f t="shared" si="148"/>
        <v>2026: Чусовской городской округ Пермского края: г. Чусовой, ул. Железнодорожная, д. 41</v>
      </c>
      <c r="J1938" t="str">
        <f t="shared" si="149"/>
        <v>г. Чусовой, ул. Железнодорожная, д. 41: 2026: ХВС</v>
      </c>
      <c r="K1938" s="167" t="s">
        <v>1051</v>
      </c>
      <c r="L1938" s="166" t="s">
        <v>2561</v>
      </c>
      <c r="M1938" t="str">
        <f t="shared" si="150"/>
        <v>г. Чусовой, ул. Железнодорожная, д. 41: ХВС</v>
      </c>
      <c r="N1938" s="166" t="e">
        <f>VLOOKUP(M1938,#REF!,2,0)</f>
        <v>#REF!</v>
      </c>
    </row>
    <row r="1939" spans="1:14" x14ac:dyDescent="0.25">
      <c r="A1939" s="2">
        <f t="shared" si="147"/>
        <v>1938</v>
      </c>
      <c r="B1939" s="81" t="s">
        <v>1104</v>
      </c>
      <c r="C1939" t="s">
        <v>625</v>
      </c>
      <c r="D1939" s="1" t="s">
        <v>159</v>
      </c>
      <c r="E1939" s="166">
        <v>46387</v>
      </c>
      <c r="F1939" s="166"/>
      <c r="G1939" t="s">
        <v>1076</v>
      </c>
      <c r="H1939" t="s">
        <v>1076</v>
      </c>
      <c r="I1939" t="str">
        <f t="shared" si="148"/>
        <v>2026: Чусовской городской округ Пермского края: г. Чусовой, ул. Железнодорожная, д. 41</v>
      </c>
      <c r="J1939" t="str">
        <f t="shared" si="149"/>
        <v>г. Чусовой, ул. Железнодорожная, д. 41: 2026: ВОД</v>
      </c>
      <c r="K1939" s="167" t="s">
        <v>1051</v>
      </c>
      <c r="L1939" s="166" t="s">
        <v>2561</v>
      </c>
      <c r="M1939" t="str">
        <f t="shared" si="150"/>
        <v>г. Чусовой, ул. Железнодорожная, д. 41: ВОД</v>
      </c>
      <c r="N1939" s="166" t="e">
        <f>VLOOKUP(M1939,#REF!,2,0)</f>
        <v>#REF!</v>
      </c>
    </row>
    <row r="1940" spans="1:14" x14ac:dyDescent="0.25">
      <c r="A1940" s="2">
        <f t="shared" si="147"/>
        <v>1939</v>
      </c>
      <c r="B1940" s="81" t="s">
        <v>1104</v>
      </c>
      <c r="C1940" t="s">
        <v>625</v>
      </c>
      <c r="D1940" s="1" t="s">
        <v>248</v>
      </c>
      <c r="E1940" s="166">
        <v>46387</v>
      </c>
      <c r="F1940" s="166"/>
      <c r="G1940" t="s">
        <v>1076</v>
      </c>
      <c r="H1940" t="s">
        <v>1076</v>
      </c>
      <c r="I1940" t="str">
        <f t="shared" si="148"/>
        <v>2026: Чусовской городской округ Пермского края: г. Чусовой, ул. Железнодорожная, д. 41</v>
      </c>
      <c r="J1940" t="str">
        <f t="shared" si="149"/>
        <v>г. Чусовой, ул. Железнодорожная, д. 41: 2026: РК</v>
      </c>
      <c r="K1940" s="167" t="s">
        <v>1051</v>
      </c>
      <c r="L1940" s="166" t="s">
        <v>2561</v>
      </c>
      <c r="M1940" t="str">
        <f t="shared" si="150"/>
        <v>г. Чусовой, ул. Железнодорожная, д. 41: РК</v>
      </c>
      <c r="N1940" s="166" t="e">
        <f>VLOOKUP(M1940,#REF!,2,0)</f>
        <v>#REF!</v>
      </c>
    </row>
    <row r="1941" spans="1:14" x14ac:dyDescent="0.25">
      <c r="A1941" s="2">
        <f t="shared" si="147"/>
        <v>1940</v>
      </c>
      <c r="B1941" s="81" t="s">
        <v>1104</v>
      </c>
      <c r="C1941" t="s">
        <v>625</v>
      </c>
      <c r="D1941" s="1" t="s">
        <v>280</v>
      </c>
      <c r="E1941" s="166">
        <v>46387</v>
      </c>
      <c r="F1941" s="166"/>
      <c r="G1941" t="s">
        <v>1076</v>
      </c>
      <c r="H1941" t="s">
        <v>1076</v>
      </c>
      <c r="I1941" t="str">
        <f t="shared" si="148"/>
        <v>2026: Чусовской городской округ Пермского края: г. Чусовой, ул. Железнодорожная, д. 41</v>
      </c>
      <c r="J1941" t="str">
        <f t="shared" si="149"/>
        <v>г. Чусовой, ул. Железнодорожная, д. 41: 2026: Рфа</v>
      </c>
      <c r="K1941" s="167" t="s">
        <v>1051</v>
      </c>
      <c r="L1941" s="166" t="s">
        <v>2561</v>
      </c>
      <c r="M1941" t="str">
        <f t="shared" si="150"/>
        <v>г. Чусовой, ул. Железнодорожная, д. 41: Рфа</v>
      </c>
      <c r="N1941" s="166" t="e">
        <f>VLOOKUP(M1941,#REF!,2,0)</f>
        <v>#REF!</v>
      </c>
    </row>
    <row r="1942" spans="1:14" x14ac:dyDescent="0.25">
      <c r="A1942" s="2">
        <f t="shared" si="147"/>
        <v>1941</v>
      </c>
      <c r="B1942" s="81" t="s">
        <v>1104</v>
      </c>
      <c r="C1942" t="s">
        <v>625</v>
      </c>
      <c r="D1942" s="1" t="s">
        <v>296</v>
      </c>
      <c r="E1942" s="166">
        <v>46387</v>
      </c>
      <c r="F1942" s="166"/>
      <c r="G1942" t="s">
        <v>1076</v>
      </c>
      <c r="H1942" t="s">
        <v>1076</v>
      </c>
      <c r="I1942" t="str">
        <f t="shared" si="148"/>
        <v>2026: Чусовской городской округ Пермского края: г. Чусовой, ул. Железнодорожная, д. 41</v>
      </c>
      <c r="J1942" t="str">
        <f t="shared" si="149"/>
        <v>г. Чусовой, ул. Железнодорожная, д. 41: 2026: РФ</v>
      </c>
      <c r="K1942" s="167" t="s">
        <v>1051</v>
      </c>
      <c r="L1942" s="166" t="s">
        <v>2561</v>
      </c>
      <c r="M1942" t="str">
        <f t="shared" si="150"/>
        <v>г. Чусовой, ул. Железнодорожная, д. 41: РФ</v>
      </c>
      <c r="N1942" s="166" t="e">
        <f>VLOOKUP(M1942,#REF!,2,0)</f>
        <v>#REF!</v>
      </c>
    </row>
    <row r="1943" spans="1:14" x14ac:dyDescent="0.25">
      <c r="A1943" s="2">
        <f t="shared" si="147"/>
        <v>1942</v>
      </c>
      <c r="B1943" s="81" t="s">
        <v>1104</v>
      </c>
      <c r="C1943" t="s">
        <v>767</v>
      </c>
      <c r="D1943" s="1" t="s">
        <v>248</v>
      </c>
      <c r="E1943" s="166">
        <v>46387</v>
      </c>
      <c r="F1943" s="166"/>
      <c r="G1943" t="s">
        <v>1076</v>
      </c>
      <c r="H1943" t="s">
        <v>1076</v>
      </c>
      <c r="I1943" t="str">
        <f t="shared" si="148"/>
        <v>2026: Чусовской городской округ Пермского края: г. Чусовой, ул. Космонавтов, д. 7</v>
      </c>
      <c r="J1943" t="str">
        <f t="shared" si="149"/>
        <v>г. Чусовой, ул. Космонавтов, д. 7: 2026: РК</v>
      </c>
      <c r="K1943" s="167" t="s">
        <v>1052</v>
      </c>
      <c r="L1943" s="166" t="s">
        <v>2561</v>
      </c>
      <c r="M1943" t="str">
        <f t="shared" si="150"/>
        <v>г. Чусовой, ул. Космонавтов, д. 7: РК</v>
      </c>
      <c r="N1943" s="166" t="e">
        <f>VLOOKUP(M1943,#REF!,2,0)</f>
        <v>#REF!</v>
      </c>
    </row>
    <row r="1944" spans="1:14" x14ac:dyDescent="0.25">
      <c r="A1944" s="2">
        <f t="shared" si="147"/>
        <v>1943</v>
      </c>
      <c r="B1944" s="81" t="s">
        <v>1104</v>
      </c>
      <c r="C1944" t="s">
        <v>712</v>
      </c>
      <c r="D1944" s="1" t="s">
        <v>166</v>
      </c>
      <c r="E1944" s="166">
        <v>46387</v>
      </c>
      <c r="F1944" s="166"/>
      <c r="G1944" t="s">
        <v>1076</v>
      </c>
      <c r="H1944" t="s">
        <v>1076</v>
      </c>
      <c r="I1944" t="str">
        <f t="shared" si="148"/>
        <v>2026: Чусовской городской округ Пермского края: г. Чусовой, ул. Ленина, д. 13</v>
      </c>
      <c r="J1944" t="str">
        <f t="shared" si="149"/>
        <v>г. Чусовой, ул. Ленина, д. 13: 2026: РП</v>
      </c>
      <c r="K1944" s="167" t="s">
        <v>1051</v>
      </c>
      <c r="L1944" s="166" t="s">
        <v>2561</v>
      </c>
      <c r="M1944" t="str">
        <f t="shared" si="150"/>
        <v>г. Чусовой, ул. Ленина, д. 13: РП</v>
      </c>
      <c r="N1944" s="166" t="e">
        <f>VLOOKUP(M1944,#REF!,2,0)</f>
        <v>#REF!</v>
      </c>
    </row>
    <row r="1945" spans="1:14" x14ac:dyDescent="0.25">
      <c r="A1945" s="2">
        <f t="shared" si="147"/>
        <v>1944</v>
      </c>
      <c r="B1945" s="81" t="s">
        <v>1104</v>
      </c>
      <c r="C1945" t="s">
        <v>626</v>
      </c>
      <c r="D1945" s="1" t="s">
        <v>63</v>
      </c>
      <c r="E1945" s="166">
        <v>46387</v>
      </c>
      <c r="F1945" s="166"/>
      <c r="G1945" t="s">
        <v>1076</v>
      </c>
      <c r="H1945" t="s">
        <v>1076</v>
      </c>
      <c r="I1945" t="str">
        <f t="shared" si="148"/>
        <v>2026: Чусовской городской округ Пермского края: г. Чусовой, ул. Ленина, д. 2</v>
      </c>
      <c r="J1945" t="str">
        <f t="shared" si="149"/>
        <v>г. Чусовой, ул. Ленина, д. 2: 2026: ЭЛ</v>
      </c>
      <c r="K1945" s="167" t="s">
        <v>1051</v>
      </c>
      <c r="L1945" s="166" t="s">
        <v>2561</v>
      </c>
      <c r="M1945" t="str">
        <f t="shared" si="150"/>
        <v>г. Чусовой, ул. Ленина, д. 2: ЭЛ</v>
      </c>
      <c r="N1945" s="166" t="e">
        <f>VLOOKUP(M1945,#REF!,2,0)</f>
        <v>#REF!</v>
      </c>
    </row>
    <row r="1946" spans="1:14" x14ac:dyDescent="0.25">
      <c r="A1946" s="2">
        <f t="shared" si="147"/>
        <v>1945</v>
      </c>
      <c r="B1946" s="81" t="s">
        <v>1104</v>
      </c>
      <c r="C1946" t="s">
        <v>626</v>
      </c>
      <c r="D1946" s="1" t="s">
        <v>117</v>
      </c>
      <c r="E1946" s="166">
        <v>46387</v>
      </c>
      <c r="F1946" s="166"/>
      <c r="G1946" t="s">
        <v>1076</v>
      </c>
      <c r="H1946" t="s">
        <v>1076</v>
      </c>
      <c r="I1946" t="str">
        <f t="shared" si="148"/>
        <v>2026: Чусовской городской округ Пермского края: г. Чусовой, ул. Ленина, д. 2</v>
      </c>
      <c r="J1946" t="str">
        <f t="shared" si="149"/>
        <v>г. Чусовой, ул. Ленина, д. 2: 2026: ТЕП</v>
      </c>
      <c r="K1946" s="167" t="s">
        <v>1051</v>
      </c>
      <c r="L1946" s="166" t="s">
        <v>2561</v>
      </c>
      <c r="M1946" t="str">
        <f t="shared" si="150"/>
        <v>г. Чусовой, ул. Ленина, д. 2: ТЕП</v>
      </c>
      <c r="N1946" s="166" t="e">
        <f>VLOOKUP(M1946,#REF!,2,0)</f>
        <v>#REF!</v>
      </c>
    </row>
    <row r="1947" spans="1:14" x14ac:dyDescent="0.25">
      <c r="A1947" s="2">
        <f t="shared" si="147"/>
        <v>1946</v>
      </c>
      <c r="B1947" s="81" t="s">
        <v>1104</v>
      </c>
      <c r="C1947" t="s">
        <v>626</v>
      </c>
      <c r="D1947" s="1" t="s">
        <v>144</v>
      </c>
      <c r="E1947" s="166">
        <v>46387</v>
      </c>
      <c r="F1947" s="166"/>
      <c r="G1947" t="s">
        <v>1076</v>
      </c>
      <c r="H1947" t="s">
        <v>1076</v>
      </c>
      <c r="I1947" t="str">
        <f t="shared" si="148"/>
        <v>2026: Чусовской городской округ Пермского края: г. Чусовой, ул. Ленина, д. 2</v>
      </c>
      <c r="J1947" t="str">
        <f t="shared" si="149"/>
        <v>г. Чусовой, ул. Ленина, д. 2: 2026: ХВС</v>
      </c>
      <c r="K1947" s="167" t="s">
        <v>1051</v>
      </c>
      <c r="L1947" s="166" t="s">
        <v>2561</v>
      </c>
      <c r="M1947" t="str">
        <f t="shared" si="150"/>
        <v>г. Чусовой, ул. Ленина, д. 2: ХВС</v>
      </c>
      <c r="N1947" s="166" t="e">
        <f>VLOOKUP(M1947,#REF!,2,0)</f>
        <v>#REF!</v>
      </c>
    </row>
    <row r="1948" spans="1:14" x14ac:dyDescent="0.25">
      <c r="A1948" s="2">
        <f t="shared" si="147"/>
        <v>1947</v>
      </c>
      <c r="B1948" s="81" t="s">
        <v>1104</v>
      </c>
      <c r="C1948" t="s">
        <v>626</v>
      </c>
      <c r="D1948" s="1" t="s">
        <v>149</v>
      </c>
      <c r="E1948" s="166">
        <v>46387</v>
      </c>
      <c r="F1948" s="166"/>
      <c r="G1948" t="s">
        <v>1076</v>
      </c>
      <c r="H1948" t="s">
        <v>1076</v>
      </c>
      <c r="I1948" t="str">
        <f t="shared" si="148"/>
        <v>2026: Чусовской городской округ Пермского края: г. Чусовой, ул. Ленина, д. 2</v>
      </c>
      <c r="J1948" t="str">
        <f t="shared" si="149"/>
        <v>г. Чусовой, ул. Ленина, д. 2: 2026: ГВС</v>
      </c>
      <c r="K1948" s="167" t="s">
        <v>1051</v>
      </c>
      <c r="L1948" s="166" t="s">
        <v>2561</v>
      </c>
      <c r="M1948" t="str">
        <f t="shared" si="150"/>
        <v>г. Чусовой, ул. Ленина, д. 2: ГВС</v>
      </c>
      <c r="N1948" s="166" t="e">
        <f>VLOOKUP(M1948,#REF!,2,0)</f>
        <v>#REF!</v>
      </c>
    </row>
    <row r="1949" spans="1:14" x14ac:dyDescent="0.25">
      <c r="A1949" s="2">
        <f t="shared" si="147"/>
        <v>1948</v>
      </c>
      <c r="B1949" s="81" t="s">
        <v>1104</v>
      </c>
      <c r="C1949" t="s">
        <v>626</v>
      </c>
      <c r="D1949" s="1" t="s">
        <v>159</v>
      </c>
      <c r="E1949" s="166">
        <v>46387</v>
      </c>
      <c r="F1949" s="166"/>
      <c r="G1949" t="s">
        <v>1076</v>
      </c>
      <c r="H1949" t="s">
        <v>1076</v>
      </c>
      <c r="I1949" t="str">
        <f t="shared" si="148"/>
        <v>2026: Чусовской городской округ Пермского края: г. Чусовой, ул. Ленина, д. 2</v>
      </c>
      <c r="J1949" t="str">
        <f t="shared" si="149"/>
        <v>г. Чусовой, ул. Ленина, д. 2: 2026: ВОД</v>
      </c>
      <c r="K1949" s="167" t="s">
        <v>1051</v>
      </c>
      <c r="L1949" s="166" t="s">
        <v>2561</v>
      </c>
      <c r="M1949" t="str">
        <f t="shared" si="150"/>
        <v>г. Чусовой, ул. Ленина, д. 2: ВОД</v>
      </c>
      <c r="N1949" s="166" t="e">
        <f>VLOOKUP(M1949,#REF!,2,0)</f>
        <v>#REF!</v>
      </c>
    </row>
    <row r="1950" spans="1:14" x14ac:dyDescent="0.25">
      <c r="A1950" s="2">
        <f t="shared" si="147"/>
        <v>1949</v>
      </c>
      <c r="B1950" s="81" t="s">
        <v>1104</v>
      </c>
      <c r="C1950" t="s">
        <v>626</v>
      </c>
      <c r="D1950" s="1" t="s">
        <v>166</v>
      </c>
      <c r="E1950" s="166">
        <v>46387</v>
      </c>
      <c r="F1950" s="166"/>
      <c r="G1950" t="s">
        <v>1076</v>
      </c>
      <c r="H1950" t="s">
        <v>1076</v>
      </c>
      <c r="I1950" t="str">
        <f t="shared" si="148"/>
        <v>2026: Чусовской городской округ Пермского края: г. Чусовой, ул. Ленина, д. 2</v>
      </c>
      <c r="J1950" t="str">
        <f t="shared" si="149"/>
        <v>г. Чусовой, ул. Ленина, д. 2: 2026: РП</v>
      </c>
      <c r="K1950" s="167" t="s">
        <v>1051</v>
      </c>
      <c r="L1950" s="166" t="s">
        <v>2561</v>
      </c>
      <c r="M1950" t="str">
        <f t="shared" si="150"/>
        <v>г. Чусовой, ул. Ленина, д. 2: РП</v>
      </c>
      <c r="N1950" s="166" t="e">
        <f>VLOOKUP(M1950,#REF!,2,0)</f>
        <v>#REF!</v>
      </c>
    </row>
    <row r="1951" spans="1:14" x14ac:dyDescent="0.25">
      <c r="A1951" s="2">
        <f t="shared" si="147"/>
        <v>1950</v>
      </c>
      <c r="B1951" s="81" t="s">
        <v>1104</v>
      </c>
      <c r="C1951" t="s">
        <v>627</v>
      </c>
      <c r="D1951" s="1" t="s">
        <v>63</v>
      </c>
      <c r="E1951" s="166">
        <v>46387</v>
      </c>
      <c r="F1951" s="166"/>
      <c r="G1951" t="s">
        <v>1076</v>
      </c>
      <c r="H1951" t="s">
        <v>1076</v>
      </c>
      <c r="I1951" t="str">
        <f t="shared" si="148"/>
        <v>2026: Чусовской городской округ Пермского края: г. Чусовой, ул. Ленина, д. 26</v>
      </c>
      <c r="J1951" t="str">
        <f t="shared" si="149"/>
        <v>г. Чусовой, ул. Ленина, д. 26: 2026: ЭЛ</v>
      </c>
      <c r="K1951" s="167" t="s">
        <v>1051</v>
      </c>
      <c r="L1951" s="166" t="s">
        <v>2561</v>
      </c>
      <c r="M1951" t="str">
        <f t="shared" si="150"/>
        <v>г. Чусовой, ул. Ленина, д. 26: ЭЛ</v>
      </c>
      <c r="N1951" s="166" t="e">
        <f>VLOOKUP(M1951,#REF!,2,0)</f>
        <v>#REF!</v>
      </c>
    </row>
    <row r="1952" spans="1:14" x14ac:dyDescent="0.25">
      <c r="A1952" s="2">
        <f t="shared" si="147"/>
        <v>1951</v>
      </c>
      <c r="B1952" s="81" t="s">
        <v>1104</v>
      </c>
      <c r="C1952" t="s">
        <v>627</v>
      </c>
      <c r="D1952" s="1" t="s">
        <v>117</v>
      </c>
      <c r="E1952" s="166">
        <v>46387</v>
      </c>
      <c r="F1952" s="166"/>
      <c r="G1952" t="s">
        <v>1076</v>
      </c>
      <c r="H1952" t="s">
        <v>1076</v>
      </c>
      <c r="I1952" t="str">
        <f t="shared" si="148"/>
        <v>2026: Чусовской городской округ Пермского края: г. Чусовой, ул. Ленина, д. 26</v>
      </c>
      <c r="J1952" t="str">
        <f t="shared" si="149"/>
        <v>г. Чусовой, ул. Ленина, д. 26: 2026: ТЕП</v>
      </c>
      <c r="K1952" s="167" t="s">
        <v>1051</v>
      </c>
      <c r="L1952" s="166" t="s">
        <v>2561</v>
      </c>
      <c r="M1952" t="str">
        <f t="shared" si="150"/>
        <v>г. Чусовой, ул. Ленина, д. 26: ТЕП</v>
      </c>
      <c r="N1952" s="166" t="e">
        <f>VLOOKUP(M1952,#REF!,2,0)</f>
        <v>#REF!</v>
      </c>
    </row>
    <row r="1953" spans="1:14" x14ac:dyDescent="0.25">
      <c r="A1953" s="2">
        <f t="shared" si="147"/>
        <v>1952</v>
      </c>
      <c r="B1953" s="81" t="s">
        <v>1104</v>
      </c>
      <c r="C1953" t="s">
        <v>627</v>
      </c>
      <c r="D1953" s="1" t="s">
        <v>134</v>
      </c>
      <c r="E1953" s="166">
        <v>46387</v>
      </c>
      <c r="F1953" s="166"/>
      <c r="G1953" t="s">
        <v>1076</v>
      </c>
      <c r="H1953" t="s">
        <v>1076</v>
      </c>
      <c r="I1953" t="str">
        <f t="shared" si="148"/>
        <v>2026: Чусовской городской округ Пермского края: г. Чусовой, ул. Ленина, д. 26</v>
      </c>
      <c r="J1953" t="str">
        <f t="shared" si="149"/>
        <v>г. Чусовой, ул. Ленина, д. 26: 2026: ГАЗ</v>
      </c>
      <c r="K1953" s="167" t="s">
        <v>1051</v>
      </c>
      <c r="L1953" s="166" t="s">
        <v>2561</v>
      </c>
      <c r="M1953" t="str">
        <f t="shared" si="150"/>
        <v>г. Чусовой, ул. Ленина, д. 26: ГАЗ</v>
      </c>
      <c r="N1953" s="166" t="e">
        <f>VLOOKUP(M1953,#REF!,2,0)</f>
        <v>#REF!</v>
      </c>
    </row>
    <row r="1954" spans="1:14" x14ac:dyDescent="0.25">
      <c r="A1954" s="2">
        <f t="shared" si="147"/>
        <v>1953</v>
      </c>
      <c r="B1954" s="81" t="s">
        <v>1104</v>
      </c>
      <c r="C1954" t="s">
        <v>627</v>
      </c>
      <c r="D1954" s="1" t="s">
        <v>144</v>
      </c>
      <c r="E1954" s="166">
        <v>46387</v>
      </c>
      <c r="F1954" s="166"/>
      <c r="G1954" t="s">
        <v>1076</v>
      </c>
      <c r="H1954" t="s">
        <v>1076</v>
      </c>
      <c r="I1954" t="str">
        <f t="shared" si="148"/>
        <v>2026: Чусовской городской округ Пермского края: г. Чусовой, ул. Ленина, д. 26</v>
      </c>
      <c r="J1954" t="str">
        <f t="shared" si="149"/>
        <v>г. Чусовой, ул. Ленина, д. 26: 2026: ХВС</v>
      </c>
      <c r="K1954" s="167" t="s">
        <v>1051</v>
      </c>
      <c r="L1954" s="166" t="s">
        <v>2561</v>
      </c>
      <c r="M1954" t="str">
        <f t="shared" si="150"/>
        <v>г. Чусовой, ул. Ленина, д. 26: ХВС</v>
      </c>
      <c r="N1954" s="166" t="e">
        <f>VLOOKUP(M1954,#REF!,2,0)</f>
        <v>#REF!</v>
      </c>
    </row>
    <row r="1955" spans="1:14" x14ac:dyDescent="0.25">
      <c r="A1955" s="2">
        <f t="shared" si="147"/>
        <v>1954</v>
      </c>
      <c r="B1955" s="81" t="s">
        <v>1104</v>
      </c>
      <c r="C1955" t="s">
        <v>627</v>
      </c>
      <c r="D1955" s="1" t="s">
        <v>149</v>
      </c>
      <c r="E1955" s="166">
        <v>46387</v>
      </c>
      <c r="F1955" s="166"/>
      <c r="G1955" t="s">
        <v>1076</v>
      </c>
      <c r="H1955" t="s">
        <v>1076</v>
      </c>
      <c r="I1955" t="str">
        <f t="shared" si="148"/>
        <v>2026: Чусовской городской округ Пермского края: г. Чусовой, ул. Ленина, д. 26</v>
      </c>
      <c r="J1955" t="str">
        <f t="shared" si="149"/>
        <v>г. Чусовой, ул. Ленина, д. 26: 2026: ГВС</v>
      </c>
      <c r="K1955" s="167" t="s">
        <v>1051</v>
      </c>
      <c r="L1955" s="166" t="s">
        <v>2561</v>
      </c>
      <c r="M1955" t="str">
        <f t="shared" si="150"/>
        <v>г. Чусовой, ул. Ленина, д. 26: ГВС</v>
      </c>
      <c r="N1955" s="166" t="e">
        <f>VLOOKUP(M1955,#REF!,2,0)</f>
        <v>#REF!</v>
      </c>
    </row>
    <row r="1956" spans="1:14" x14ac:dyDescent="0.25">
      <c r="A1956" s="2">
        <f t="shared" si="147"/>
        <v>1955</v>
      </c>
      <c r="B1956" s="81" t="s">
        <v>1104</v>
      </c>
      <c r="C1956" t="s">
        <v>627</v>
      </c>
      <c r="D1956" s="1" t="s">
        <v>159</v>
      </c>
      <c r="E1956" s="166">
        <v>46387</v>
      </c>
      <c r="F1956" s="166"/>
      <c r="G1956" t="s">
        <v>1076</v>
      </c>
      <c r="H1956" t="s">
        <v>1076</v>
      </c>
      <c r="I1956" t="str">
        <f t="shared" si="148"/>
        <v>2026: Чусовской городской округ Пермского края: г. Чусовой, ул. Ленина, д. 26</v>
      </c>
      <c r="J1956" t="str">
        <f t="shared" si="149"/>
        <v>г. Чусовой, ул. Ленина, д. 26: 2026: ВОД</v>
      </c>
      <c r="K1956" s="167" t="s">
        <v>1051</v>
      </c>
      <c r="L1956" s="166" t="s">
        <v>2561</v>
      </c>
      <c r="M1956" t="str">
        <f t="shared" si="150"/>
        <v>г. Чусовой, ул. Ленина, д. 26: ВОД</v>
      </c>
      <c r="N1956" s="166" t="e">
        <f>VLOOKUP(M1956,#REF!,2,0)</f>
        <v>#REF!</v>
      </c>
    </row>
    <row r="1957" spans="1:14" x14ac:dyDescent="0.25">
      <c r="A1957" s="2">
        <f t="shared" si="147"/>
        <v>1956</v>
      </c>
      <c r="B1957" s="81" t="s">
        <v>1104</v>
      </c>
      <c r="C1957" t="s">
        <v>794</v>
      </c>
      <c r="D1957" s="1" t="s">
        <v>280</v>
      </c>
      <c r="E1957" s="166">
        <v>46387</v>
      </c>
      <c r="F1957" s="166"/>
      <c r="G1957" t="s">
        <v>1076</v>
      </c>
      <c r="H1957" t="s">
        <v>1076</v>
      </c>
      <c r="I1957" t="str">
        <f t="shared" si="148"/>
        <v>2026: Чусовской городской округ Пермского края: г. Чусовой, ул. Ленина, д. 38</v>
      </c>
      <c r="J1957" t="str">
        <f t="shared" si="149"/>
        <v>г. Чусовой, ул. Ленина, д. 38: 2026: Рфа</v>
      </c>
      <c r="K1957" s="167" t="s">
        <v>1051</v>
      </c>
      <c r="L1957" s="166" t="s">
        <v>2561</v>
      </c>
      <c r="M1957" t="str">
        <f t="shared" si="150"/>
        <v>г. Чусовой, ул. Ленина, д. 38: Рфа</v>
      </c>
      <c r="N1957" s="166" t="e">
        <f>VLOOKUP(M1957,#REF!,2,0)</f>
        <v>#REF!</v>
      </c>
    </row>
    <row r="1958" spans="1:14" x14ac:dyDescent="0.25">
      <c r="A1958" s="2">
        <f t="shared" si="147"/>
        <v>1957</v>
      </c>
      <c r="B1958" s="81" t="s">
        <v>1104</v>
      </c>
      <c r="C1958" t="s">
        <v>794</v>
      </c>
      <c r="D1958" s="1" t="s">
        <v>296</v>
      </c>
      <c r="E1958" s="166">
        <v>46387</v>
      </c>
      <c r="F1958" s="166"/>
      <c r="G1958" t="s">
        <v>1076</v>
      </c>
      <c r="H1958" t="s">
        <v>1076</v>
      </c>
      <c r="I1958" t="str">
        <f t="shared" si="148"/>
        <v>2026: Чусовской городской округ Пермского края: г. Чусовой, ул. Ленина, д. 38</v>
      </c>
      <c r="J1958" t="str">
        <f t="shared" si="149"/>
        <v>г. Чусовой, ул. Ленина, д. 38: 2026: РФ</v>
      </c>
      <c r="K1958" s="167" t="s">
        <v>1051</v>
      </c>
      <c r="L1958" s="166" t="s">
        <v>2561</v>
      </c>
      <c r="M1958" t="str">
        <f t="shared" si="150"/>
        <v>г. Чусовой, ул. Ленина, д. 38: РФ</v>
      </c>
      <c r="N1958" s="166" t="e">
        <f>VLOOKUP(M1958,#REF!,2,0)</f>
        <v>#REF!</v>
      </c>
    </row>
    <row r="1959" spans="1:14" x14ac:dyDescent="0.25">
      <c r="A1959" s="2">
        <f t="shared" si="147"/>
        <v>1958</v>
      </c>
      <c r="B1959" s="81" t="s">
        <v>1104</v>
      </c>
      <c r="C1959" t="s">
        <v>806</v>
      </c>
      <c r="D1959" s="1" t="s">
        <v>296</v>
      </c>
      <c r="E1959" s="166">
        <v>46387</v>
      </c>
      <c r="F1959" s="166"/>
      <c r="G1959" t="s">
        <v>1076</v>
      </c>
      <c r="H1959" t="s">
        <v>1076</v>
      </c>
      <c r="I1959" t="str">
        <f t="shared" si="148"/>
        <v>2026: Чусовской городской округ Пермского края: г. Чусовой, ул. Ленина, д. 51</v>
      </c>
      <c r="J1959" t="str">
        <f t="shared" si="149"/>
        <v>г. Чусовой, ул. Ленина, д. 51: 2026: РФ</v>
      </c>
      <c r="K1959" s="167" t="s">
        <v>1051</v>
      </c>
      <c r="L1959" s="166" t="s">
        <v>2561</v>
      </c>
      <c r="M1959" t="str">
        <f t="shared" si="150"/>
        <v>г. Чусовой, ул. Ленина, д. 51: РФ</v>
      </c>
      <c r="N1959" s="166" t="e">
        <f>VLOOKUP(M1959,#REF!,2,0)</f>
        <v>#REF!</v>
      </c>
    </row>
    <row r="1960" spans="1:14" x14ac:dyDescent="0.25">
      <c r="A1960" s="2">
        <f t="shared" si="147"/>
        <v>1959</v>
      </c>
      <c r="B1960" s="81" t="s">
        <v>1104</v>
      </c>
      <c r="C1960" t="s">
        <v>807</v>
      </c>
      <c r="D1960" s="1" t="s">
        <v>296</v>
      </c>
      <c r="E1960" s="166">
        <v>46387</v>
      </c>
      <c r="F1960" s="166"/>
      <c r="G1960" t="s">
        <v>1076</v>
      </c>
      <c r="H1960" t="s">
        <v>1076</v>
      </c>
      <c r="I1960" t="str">
        <f t="shared" si="148"/>
        <v>2026: Чусовской городской округ Пермского края: г. Чусовой, ул. Ленина, д. 59</v>
      </c>
      <c r="J1960" t="str">
        <f t="shared" si="149"/>
        <v>г. Чусовой, ул. Ленина, д. 59: 2026: РФ</v>
      </c>
      <c r="K1960" s="167" t="s">
        <v>1051</v>
      </c>
      <c r="L1960" s="166" t="s">
        <v>2561</v>
      </c>
      <c r="M1960" t="str">
        <f t="shared" si="150"/>
        <v>г. Чусовой, ул. Ленина, д. 59: РФ</v>
      </c>
      <c r="N1960" s="166" t="e">
        <f>VLOOKUP(M1960,#REF!,2,0)</f>
        <v>#REF!</v>
      </c>
    </row>
    <row r="1961" spans="1:14" x14ac:dyDescent="0.25">
      <c r="A1961" s="2">
        <f t="shared" si="147"/>
        <v>1960</v>
      </c>
      <c r="B1961" s="81" t="s">
        <v>1104</v>
      </c>
      <c r="C1961" t="s">
        <v>697</v>
      </c>
      <c r="D1961" s="1" t="s">
        <v>144</v>
      </c>
      <c r="E1961" s="166">
        <v>46387</v>
      </c>
      <c r="F1961" s="166"/>
      <c r="G1961" t="s">
        <v>1076</v>
      </c>
      <c r="H1961" t="s">
        <v>1076</v>
      </c>
      <c r="I1961" t="str">
        <f t="shared" si="148"/>
        <v>2026: Чусовской городской округ Пермского края: г. Чусовой, ул. Лысьвенская, д. 80</v>
      </c>
      <c r="J1961" t="str">
        <f t="shared" si="149"/>
        <v>г. Чусовой, ул. Лысьвенская, д. 80: 2026: ХВС</v>
      </c>
      <c r="K1961" s="167" t="s">
        <v>1052</v>
      </c>
      <c r="L1961" s="166" t="s">
        <v>2561</v>
      </c>
      <c r="M1961" t="str">
        <f t="shared" si="150"/>
        <v>г. Чусовой, ул. Лысьвенская, д. 80: ХВС</v>
      </c>
      <c r="N1961" s="166" t="e">
        <f>VLOOKUP(M1961,#REF!,2,0)</f>
        <v>#REF!</v>
      </c>
    </row>
    <row r="1962" spans="1:14" x14ac:dyDescent="0.25">
      <c r="A1962" s="2">
        <f t="shared" si="147"/>
        <v>1961</v>
      </c>
      <c r="B1962" s="81" t="s">
        <v>1104</v>
      </c>
      <c r="C1962" t="s">
        <v>768</v>
      </c>
      <c r="D1962" s="1" t="s">
        <v>248</v>
      </c>
      <c r="E1962" s="166">
        <v>46387</v>
      </c>
      <c r="F1962" s="166"/>
      <c r="G1962" t="s">
        <v>1076</v>
      </c>
      <c r="H1962" t="s">
        <v>1076</v>
      </c>
      <c r="I1962" t="str">
        <f t="shared" si="148"/>
        <v>2026: Чусовской городской округ Пермского края: г. Чусовой, ул. Мира, д. 7</v>
      </c>
      <c r="J1962" t="str">
        <f t="shared" si="149"/>
        <v>г. Чусовой, ул. Мира, д. 7: 2026: РК</v>
      </c>
      <c r="K1962" s="167" t="s">
        <v>1052</v>
      </c>
      <c r="L1962" s="166" t="s">
        <v>2561</v>
      </c>
      <c r="M1962" t="str">
        <f t="shared" si="150"/>
        <v>г. Чусовой, ул. Мира, д. 7: РК</v>
      </c>
      <c r="N1962" s="166" t="e">
        <f>VLOOKUP(M1962,#REF!,2,0)</f>
        <v>#REF!</v>
      </c>
    </row>
    <row r="1963" spans="1:14" x14ac:dyDescent="0.25">
      <c r="A1963" s="2">
        <f t="shared" si="147"/>
        <v>1962</v>
      </c>
      <c r="B1963" s="81" t="s">
        <v>1104</v>
      </c>
      <c r="C1963" t="s">
        <v>769</v>
      </c>
      <c r="D1963" s="1" t="s">
        <v>248</v>
      </c>
      <c r="E1963" s="166">
        <v>46387</v>
      </c>
      <c r="F1963" s="166"/>
      <c r="G1963" t="s">
        <v>1076</v>
      </c>
      <c r="H1963" t="s">
        <v>1076</v>
      </c>
      <c r="I1963" t="str">
        <f t="shared" si="148"/>
        <v>2026: Чусовской городской округ Пермского края: г. Чусовой, ул. Октябрьская, д. 19</v>
      </c>
      <c r="J1963" t="str">
        <f t="shared" si="149"/>
        <v>г. Чусовой, ул. Октябрьская, д. 19: 2026: РК</v>
      </c>
      <c r="K1963" s="167" t="s">
        <v>1051</v>
      </c>
      <c r="L1963" s="166" t="s">
        <v>2561</v>
      </c>
      <c r="M1963" t="str">
        <f t="shared" si="150"/>
        <v>г. Чусовой, ул. Октябрьская, д. 19: РК</v>
      </c>
      <c r="N1963" s="166" t="e">
        <f>VLOOKUP(M1963,#REF!,2,0)</f>
        <v>#REF!</v>
      </c>
    </row>
    <row r="1964" spans="1:14" x14ac:dyDescent="0.25">
      <c r="A1964" s="2">
        <f t="shared" si="147"/>
        <v>1963</v>
      </c>
      <c r="B1964" s="81" t="s">
        <v>1104</v>
      </c>
      <c r="C1964" t="s">
        <v>795</v>
      </c>
      <c r="D1964" s="1" t="s">
        <v>280</v>
      </c>
      <c r="E1964" s="166">
        <v>46387</v>
      </c>
      <c r="F1964" s="166"/>
      <c r="G1964" t="s">
        <v>1076</v>
      </c>
      <c r="H1964" t="s">
        <v>1076</v>
      </c>
      <c r="I1964" t="str">
        <f t="shared" si="148"/>
        <v>2026: Чусовской городской округ Пермского края: г. Чусовой, ул. Толбухина, д. 3А</v>
      </c>
      <c r="J1964" t="str">
        <f t="shared" si="149"/>
        <v>г. Чусовой, ул. Толбухина, д. 3А: 2026: Рфа</v>
      </c>
      <c r="K1964" s="167" t="s">
        <v>1052</v>
      </c>
      <c r="L1964" s="166" t="s">
        <v>2561</v>
      </c>
      <c r="M1964" t="str">
        <f t="shared" si="150"/>
        <v>г. Чусовой, ул. Толбухина, д. 3А: Рфа</v>
      </c>
      <c r="N1964" s="166" t="e">
        <f>VLOOKUP(M1964,#REF!,2,0)</f>
        <v>#REF!</v>
      </c>
    </row>
    <row r="1965" spans="1:14" x14ac:dyDescent="0.25">
      <c r="A1965" s="2">
        <f t="shared" si="147"/>
        <v>1964</v>
      </c>
      <c r="B1965" s="81" t="s">
        <v>1104</v>
      </c>
      <c r="C1965" t="s">
        <v>628</v>
      </c>
      <c r="D1965" s="1" t="s">
        <v>63</v>
      </c>
      <c r="E1965" s="166">
        <v>46387</v>
      </c>
      <c r="F1965" s="166"/>
      <c r="G1965" t="s">
        <v>1076</v>
      </c>
      <c r="H1965" t="s">
        <v>1076</v>
      </c>
      <c r="I1965" t="str">
        <f t="shared" si="148"/>
        <v>2026: Чусовской городской округ Пермского края: г. Чусовой, ул. Толбухина, д. 7</v>
      </c>
      <c r="J1965" t="str">
        <f t="shared" si="149"/>
        <v>г. Чусовой, ул. Толбухина, д. 7: 2026: ЭЛ</v>
      </c>
      <c r="K1965" s="167" t="s">
        <v>1051</v>
      </c>
      <c r="L1965" s="166" t="s">
        <v>2561</v>
      </c>
      <c r="M1965" t="str">
        <f t="shared" si="150"/>
        <v>г. Чусовой, ул. Толбухина, д. 7: ЭЛ</v>
      </c>
      <c r="N1965" s="166" t="e">
        <f>VLOOKUP(M1965,#REF!,2,0)</f>
        <v>#REF!</v>
      </c>
    </row>
    <row r="1966" spans="1:14" x14ac:dyDescent="0.25">
      <c r="A1966" s="2">
        <f t="shared" si="147"/>
        <v>1965</v>
      </c>
      <c r="B1966" s="81" t="s">
        <v>1104</v>
      </c>
      <c r="C1966" t="s">
        <v>628</v>
      </c>
      <c r="D1966" s="1" t="s">
        <v>248</v>
      </c>
      <c r="E1966" s="166">
        <v>46387</v>
      </c>
      <c r="F1966" s="166"/>
      <c r="G1966" t="s">
        <v>1076</v>
      </c>
      <c r="H1966" t="s">
        <v>1076</v>
      </c>
      <c r="I1966" t="str">
        <f t="shared" si="148"/>
        <v>2026: Чусовской городской округ Пермского края: г. Чусовой, ул. Толбухина, д. 7</v>
      </c>
      <c r="J1966" t="str">
        <f t="shared" si="149"/>
        <v>г. Чусовой, ул. Толбухина, д. 7: 2026: РК</v>
      </c>
      <c r="K1966" s="167" t="s">
        <v>1051</v>
      </c>
      <c r="L1966" s="166" t="s">
        <v>2561</v>
      </c>
      <c r="M1966" t="str">
        <f t="shared" si="150"/>
        <v>г. Чусовой, ул. Толбухина, д. 7: РК</v>
      </c>
      <c r="N1966" s="166" t="e">
        <f>VLOOKUP(M1966,#REF!,2,0)</f>
        <v>#REF!</v>
      </c>
    </row>
    <row r="1967" spans="1:14" x14ac:dyDescent="0.25">
      <c r="A1967" s="2">
        <f t="shared" si="147"/>
        <v>1966</v>
      </c>
      <c r="B1967" s="81" t="s">
        <v>1104</v>
      </c>
      <c r="C1967" t="s">
        <v>770</v>
      </c>
      <c r="D1967" s="1" t="s">
        <v>248</v>
      </c>
      <c r="E1967" s="166">
        <v>46387</v>
      </c>
      <c r="F1967" s="166"/>
      <c r="G1967" t="s">
        <v>1076</v>
      </c>
      <c r="H1967" t="s">
        <v>1076</v>
      </c>
      <c r="I1967" t="str">
        <f t="shared" si="148"/>
        <v>2026: Чусовской городской округ Пермского края: г. Чусовой, ул. Школьная, д. 15</v>
      </c>
      <c r="J1967" t="str">
        <f t="shared" si="149"/>
        <v>г. Чусовой, ул. Школьная, д. 15: 2026: РК</v>
      </c>
      <c r="K1967" s="167" t="s">
        <v>1051</v>
      </c>
      <c r="L1967" s="166" t="s">
        <v>2561</v>
      </c>
      <c r="M1967" t="str">
        <f t="shared" si="150"/>
        <v>г. Чусовой, ул. Школьная, д. 15: РК</v>
      </c>
      <c r="N1967" s="166" t="e">
        <f>VLOOKUP(M1967,#REF!,2,0)</f>
        <v>#REF!</v>
      </c>
    </row>
    <row r="1968" spans="1:14" x14ac:dyDescent="0.25">
      <c r="A1968" s="2">
        <f t="shared" si="147"/>
        <v>1967</v>
      </c>
      <c r="B1968" s="81" t="s">
        <v>1104</v>
      </c>
      <c r="C1968" t="s">
        <v>629</v>
      </c>
      <c r="D1968" s="1" t="s">
        <v>63</v>
      </c>
      <c r="E1968" s="166">
        <v>46387</v>
      </c>
      <c r="F1968" s="166"/>
      <c r="G1968" t="s">
        <v>1076</v>
      </c>
      <c r="H1968" t="s">
        <v>1076</v>
      </c>
      <c r="I1968" t="str">
        <f t="shared" si="148"/>
        <v>2026: Чусовской городской округ Пермского края: п. Калино, ул. Заводская, д. 1</v>
      </c>
      <c r="J1968" t="str">
        <f t="shared" si="149"/>
        <v>п. Калино, ул. Заводская, д. 1: 2026: ЭЛ</v>
      </c>
      <c r="K1968" s="167" t="s">
        <v>1051</v>
      </c>
      <c r="L1968" s="166" t="s">
        <v>2561</v>
      </c>
      <c r="M1968" t="str">
        <f t="shared" si="150"/>
        <v>п. Калино, ул. Заводская, д. 1: ЭЛ</v>
      </c>
      <c r="N1968" s="166" t="e">
        <f>VLOOKUP(M1968,#REF!,2,0)</f>
        <v>#REF!</v>
      </c>
    </row>
    <row r="1969" spans="1:14" x14ac:dyDescent="0.25">
      <c r="A1969" s="2">
        <f t="shared" si="147"/>
        <v>1968</v>
      </c>
      <c r="B1969" s="81" t="s">
        <v>1104</v>
      </c>
      <c r="C1969" t="s">
        <v>771</v>
      </c>
      <c r="D1969" s="1" t="s">
        <v>248</v>
      </c>
      <c r="E1969" s="166">
        <v>46387</v>
      </c>
      <c r="F1969" s="166"/>
      <c r="G1969" t="s">
        <v>1076</v>
      </c>
      <c r="H1969" t="s">
        <v>1076</v>
      </c>
      <c r="I1969" t="str">
        <f t="shared" si="148"/>
        <v>2026: Чусовской городской округ Пермского края: п. Калино, ул. Первомайская, д. 8</v>
      </c>
      <c r="J1969" t="str">
        <f t="shared" si="149"/>
        <v>п. Калино, ул. Первомайская, д. 8: 2026: РК</v>
      </c>
      <c r="K1969" s="167" t="s">
        <v>1051</v>
      </c>
      <c r="L1969" s="166" t="s">
        <v>2561</v>
      </c>
      <c r="M1969" t="str">
        <f t="shared" si="150"/>
        <v>п. Калино, ул. Первомайская, д. 8: РК</v>
      </c>
      <c r="N1969" s="166" t="e">
        <f>VLOOKUP(M1969,#REF!,2,0)</f>
        <v>#REF!</v>
      </c>
    </row>
    <row r="1970" spans="1:14" x14ac:dyDescent="0.25">
      <c r="A1970" s="2">
        <f t="shared" si="147"/>
        <v>1969</v>
      </c>
      <c r="B1970" s="81" t="s">
        <v>1091</v>
      </c>
      <c r="C1970" t="s">
        <v>920</v>
      </c>
      <c r="D1970" s="1" t="s">
        <v>63</v>
      </c>
      <c r="E1970" s="166">
        <v>45657</v>
      </c>
      <c r="F1970" s="166"/>
      <c r="G1970" t="s">
        <v>1076</v>
      </c>
      <c r="H1970" t="s">
        <v>1076</v>
      </c>
      <c r="I1970" t="str">
        <f t="shared" si="148"/>
        <v>2024: Муниципальное образование "Город Березники" Пермского края: г. Березники, ул. Карла Маркса, д. 53</v>
      </c>
      <c r="J1970" t="str">
        <f t="shared" si="149"/>
        <v>г. Березники, ул. Карла Маркса, д. 53: 2024: ЭЛ</v>
      </c>
      <c r="K1970" s="167" t="s">
        <v>1051</v>
      </c>
      <c r="L1970" s="166" t="s">
        <v>2561</v>
      </c>
      <c r="M1970" t="str">
        <f t="shared" si="150"/>
        <v>г. Березники, ул. Карла Маркса, д. 53: ЭЛ</v>
      </c>
      <c r="N1970" s="166" t="e">
        <f>VLOOKUP(M1970,#REF!,2,0)</f>
        <v>#REF!</v>
      </c>
    </row>
    <row r="1971" spans="1:14" x14ac:dyDescent="0.25">
      <c r="A1971" s="2">
        <f t="shared" si="147"/>
        <v>1970</v>
      </c>
      <c r="B1971" s="81" t="s">
        <v>1091</v>
      </c>
      <c r="C1971" t="s">
        <v>921</v>
      </c>
      <c r="D1971" s="1" t="s">
        <v>280</v>
      </c>
      <c r="E1971" s="166">
        <v>45657</v>
      </c>
      <c r="F1971" s="166"/>
      <c r="G1971" t="s">
        <v>1076</v>
      </c>
      <c r="H1971" t="s">
        <v>1076</v>
      </c>
      <c r="I1971" t="str">
        <f t="shared" si="148"/>
        <v>2024: Муниципальное образование "Город Березники" Пермского края: г. Березники, пр-т Ленина, д. 42</v>
      </c>
      <c r="J1971" t="str">
        <f t="shared" si="149"/>
        <v>г. Березники, пр-т Ленина, д. 42: 2024: Рфа</v>
      </c>
      <c r="K1971" s="167" t="s">
        <v>1051</v>
      </c>
      <c r="L1971" s="166" t="s">
        <v>2561</v>
      </c>
      <c r="M1971" t="str">
        <f t="shared" si="150"/>
        <v>г. Березники, пр-т Ленина, д. 42: Рфа</v>
      </c>
      <c r="N1971" s="166" t="e">
        <f>VLOOKUP(M1971,#REF!,2,0)</f>
        <v>#REF!</v>
      </c>
    </row>
    <row r="1972" spans="1:14" x14ac:dyDescent="0.25">
      <c r="A1972" s="2">
        <f t="shared" si="147"/>
        <v>1971</v>
      </c>
      <c r="B1972" s="81" t="s">
        <v>1091</v>
      </c>
      <c r="C1972" t="s">
        <v>921</v>
      </c>
      <c r="D1972" s="1" t="s">
        <v>248</v>
      </c>
      <c r="E1972" s="166">
        <v>45657</v>
      </c>
      <c r="F1972" s="166"/>
      <c r="G1972" t="s">
        <v>1076</v>
      </c>
      <c r="H1972" t="s">
        <v>1076</v>
      </c>
      <c r="I1972" t="str">
        <f t="shared" si="148"/>
        <v>2024: Муниципальное образование "Город Березники" Пермского края: г. Березники, пр-т Ленина, д. 42</v>
      </c>
      <c r="J1972" t="str">
        <f t="shared" si="149"/>
        <v>г. Березники, пр-т Ленина, д. 42: 2024: РК</v>
      </c>
      <c r="K1972" s="167" t="s">
        <v>1051</v>
      </c>
      <c r="L1972" s="166" t="s">
        <v>2561</v>
      </c>
      <c r="M1972" t="str">
        <f t="shared" si="150"/>
        <v>г. Березники, пр-т Ленина, д. 42: РК</v>
      </c>
      <c r="N1972" s="166" t="e">
        <f>VLOOKUP(M1972,#REF!,2,0)</f>
        <v>#REF!</v>
      </c>
    </row>
    <row r="1973" spans="1:14" x14ac:dyDescent="0.25">
      <c r="A1973" s="2">
        <f t="shared" si="147"/>
        <v>1972</v>
      </c>
      <c r="B1973" s="81" t="s">
        <v>1091</v>
      </c>
      <c r="C1973" t="s">
        <v>922</v>
      </c>
      <c r="D1973" s="1" t="s">
        <v>248</v>
      </c>
      <c r="E1973" s="166">
        <v>45657</v>
      </c>
      <c r="F1973" s="166"/>
      <c r="G1973" t="s">
        <v>1076</v>
      </c>
      <c r="H1973" t="s">
        <v>1076</v>
      </c>
      <c r="I1973" t="str">
        <f t="shared" si="148"/>
        <v>2024: Муниципальное образование "Город Березники" Пермского края: г. Березники, пр-т Ленина, д. 45</v>
      </c>
      <c r="J1973" t="str">
        <f t="shared" si="149"/>
        <v>г. Березники, пр-т Ленина, д. 45: 2024: РК</v>
      </c>
      <c r="K1973" s="167" t="s">
        <v>1051</v>
      </c>
      <c r="L1973" s="166" t="s">
        <v>2561</v>
      </c>
      <c r="M1973" t="str">
        <f t="shared" si="150"/>
        <v>г. Березники, пр-т Ленина, д. 45: РК</v>
      </c>
      <c r="N1973" s="166" t="e">
        <f>VLOOKUP(M1973,#REF!,2,0)</f>
        <v>#REF!</v>
      </c>
    </row>
    <row r="1974" spans="1:14" x14ac:dyDescent="0.25">
      <c r="A1974" s="2">
        <f t="shared" si="147"/>
        <v>1973</v>
      </c>
      <c r="B1974" s="81" t="s">
        <v>1091</v>
      </c>
      <c r="C1974" t="s">
        <v>922</v>
      </c>
      <c r="D1974" s="1" t="s">
        <v>280</v>
      </c>
      <c r="E1974" s="166">
        <v>45657</v>
      </c>
      <c r="F1974" s="166"/>
      <c r="G1974" t="s">
        <v>1076</v>
      </c>
      <c r="H1974" t="s">
        <v>1076</v>
      </c>
      <c r="I1974" t="str">
        <f t="shared" si="148"/>
        <v>2024: Муниципальное образование "Город Березники" Пермского края: г. Березники, пр-т Ленина, д. 45</v>
      </c>
      <c r="J1974" t="str">
        <f t="shared" si="149"/>
        <v>г. Березники, пр-т Ленина, д. 45: 2024: Рфа</v>
      </c>
      <c r="K1974" s="167" t="s">
        <v>1051</v>
      </c>
      <c r="L1974" s="166" t="s">
        <v>2561</v>
      </c>
      <c r="M1974" t="str">
        <f t="shared" si="150"/>
        <v>г. Березники, пр-т Ленина, д. 45: Рфа</v>
      </c>
      <c r="N1974" s="166" t="e">
        <f>VLOOKUP(M1974,#REF!,2,0)</f>
        <v>#REF!</v>
      </c>
    </row>
    <row r="1975" spans="1:14" x14ac:dyDescent="0.25">
      <c r="A1975" s="2">
        <f t="shared" si="147"/>
        <v>1974</v>
      </c>
      <c r="B1975" s="81" t="s">
        <v>1091</v>
      </c>
      <c r="C1975" t="s">
        <v>923</v>
      </c>
      <c r="D1975" s="1" t="s">
        <v>248</v>
      </c>
      <c r="E1975" s="166">
        <v>45657</v>
      </c>
      <c r="F1975" s="166"/>
      <c r="G1975" t="s">
        <v>1076</v>
      </c>
      <c r="H1975" t="s">
        <v>1076</v>
      </c>
      <c r="I1975" t="str">
        <f t="shared" si="148"/>
        <v>2024: Муниципальное образование "Город Березники" Пермского края: г. Березники, ул. Ломоносова, д. 131А</v>
      </c>
      <c r="J1975" t="str">
        <f t="shared" si="149"/>
        <v>г. Березники, ул. Ломоносова, д. 131А: 2024: РК</v>
      </c>
      <c r="K1975" s="167" t="s">
        <v>1051</v>
      </c>
      <c r="L1975" s="166" t="s">
        <v>2561</v>
      </c>
      <c r="M1975" t="str">
        <f t="shared" si="150"/>
        <v>г. Березники, ул. Ломоносова, д. 131А: РК</v>
      </c>
      <c r="N1975" s="166" t="e">
        <f>VLOOKUP(M1975,#REF!,2,0)</f>
        <v>#REF!</v>
      </c>
    </row>
    <row r="1976" spans="1:14" x14ac:dyDescent="0.25">
      <c r="A1976" s="2">
        <f t="shared" si="147"/>
        <v>1975</v>
      </c>
      <c r="B1976" s="81" t="s">
        <v>1091</v>
      </c>
      <c r="C1976" t="s">
        <v>924</v>
      </c>
      <c r="D1976" s="1" t="s">
        <v>248</v>
      </c>
      <c r="E1976" s="166">
        <v>45657</v>
      </c>
      <c r="F1976" s="166"/>
      <c r="G1976" t="s">
        <v>1076</v>
      </c>
      <c r="H1976" t="s">
        <v>1076</v>
      </c>
      <c r="I1976" t="str">
        <f t="shared" si="148"/>
        <v>2024: Муниципальное образование "Город Березники" Пермского края: г. Березники, ул. Ломоносова, д. 147</v>
      </c>
      <c r="J1976" t="str">
        <f t="shared" si="149"/>
        <v>г. Березники, ул. Ломоносова, д. 147: 2024: РК</v>
      </c>
      <c r="K1976" s="167" t="s">
        <v>1051</v>
      </c>
      <c r="L1976" s="166" t="s">
        <v>2561</v>
      </c>
      <c r="M1976" t="str">
        <f t="shared" si="150"/>
        <v>г. Березники, ул. Ломоносова, д. 147: РК</v>
      </c>
      <c r="N1976" s="166" t="e">
        <f>VLOOKUP(M1976,#REF!,2,0)</f>
        <v>#REF!</v>
      </c>
    </row>
    <row r="1977" spans="1:14" x14ac:dyDescent="0.25">
      <c r="A1977" s="2">
        <f t="shared" si="147"/>
        <v>1976</v>
      </c>
      <c r="B1977" s="81" t="s">
        <v>1091</v>
      </c>
      <c r="C1977" t="s">
        <v>573</v>
      </c>
      <c r="D1977" s="1" t="s">
        <v>248</v>
      </c>
      <c r="E1977" s="166">
        <v>45657</v>
      </c>
      <c r="F1977" s="166"/>
      <c r="G1977" t="s">
        <v>1076</v>
      </c>
      <c r="H1977" t="s">
        <v>1076</v>
      </c>
      <c r="I1977" t="str">
        <f t="shared" si="148"/>
        <v>2024: Муниципальное образование "Город Березники" Пермского края: г. Березники, ул. Пятилетки, д. 19</v>
      </c>
      <c r="J1977" t="str">
        <f t="shared" si="149"/>
        <v>г. Березники, ул. Пятилетки, д. 19: 2024: РК</v>
      </c>
      <c r="K1977" s="167" t="s">
        <v>1051</v>
      </c>
      <c r="L1977" s="166" t="s">
        <v>2561</v>
      </c>
      <c r="M1977" t="str">
        <f t="shared" si="150"/>
        <v>г. Березники, ул. Пятилетки, д. 19: РК</v>
      </c>
      <c r="N1977" s="166" t="e">
        <f>VLOOKUP(M1977,#REF!,2,0)</f>
        <v>#REF!</v>
      </c>
    </row>
    <row r="1978" spans="1:14" x14ac:dyDescent="0.25">
      <c r="A1978" s="2">
        <f t="shared" si="147"/>
        <v>1977</v>
      </c>
      <c r="B1978" s="81" t="s">
        <v>1091</v>
      </c>
      <c r="C1978" t="s">
        <v>573</v>
      </c>
      <c r="D1978" s="1" t="s">
        <v>296</v>
      </c>
      <c r="E1978" s="166">
        <v>45657</v>
      </c>
      <c r="F1978" s="166"/>
      <c r="G1978" t="s">
        <v>1076</v>
      </c>
      <c r="H1978" t="s">
        <v>1076</v>
      </c>
      <c r="I1978" t="str">
        <f t="shared" si="148"/>
        <v>2024: Муниципальное образование "Город Березники" Пермского края: г. Березники, ул. Пятилетки, д. 19</v>
      </c>
      <c r="J1978" t="str">
        <f t="shared" si="149"/>
        <v>г. Березники, ул. Пятилетки, д. 19: 2024: РФ</v>
      </c>
      <c r="K1978" s="167" t="s">
        <v>1051</v>
      </c>
      <c r="L1978" s="166" t="s">
        <v>2561</v>
      </c>
      <c r="M1978" t="str">
        <f t="shared" si="150"/>
        <v>г. Березники, ул. Пятилетки, д. 19: РФ</v>
      </c>
      <c r="N1978" s="166" t="e">
        <f>VLOOKUP(M1978,#REF!,2,0)</f>
        <v>#REF!</v>
      </c>
    </row>
    <row r="1979" spans="1:14" x14ac:dyDescent="0.25">
      <c r="A1979" s="2">
        <f t="shared" si="147"/>
        <v>1978</v>
      </c>
      <c r="B1979" s="81" t="s">
        <v>1091</v>
      </c>
      <c r="C1979" t="s">
        <v>9</v>
      </c>
      <c r="D1979" s="1" t="s">
        <v>248</v>
      </c>
      <c r="E1979" s="166">
        <v>45657</v>
      </c>
      <c r="F1979" s="166"/>
      <c r="G1979" t="s">
        <v>1076</v>
      </c>
      <c r="H1979" t="s">
        <v>1076</v>
      </c>
      <c r="I1979" t="str">
        <f t="shared" si="148"/>
        <v>2024: Муниципальное образование "Город Березники" Пермского края: г. Березники, ул. Пятилетки, д. 23</v>
      </c>
      <c r="J1979" t="str">
        <f t="shared" si="149"/>
        <v>г. Березники, ул. Пятилетки, д. 23: 2024: РК</v>
      </c>
      <c r="K1979" s="167" t="s">
        <v>1051</v>
      </c>
      <c r="L1979" s="166" t="s">
        <v>2561</v>
      </c>
      <c r="M1979" t="str">
        <f t="shared" si="150"/>
        <v>г. Березники, ул. Пятилетки, д. 23: РК</v>
      </c>
      <c r="N1979" s="166" t="e">
        <f>VLOOKUP(M1979,#REF!,2,0)</f>
        <v>#REF!</v>
      </c>
    </row>
    <row r="1980" spans="1:14" x14ac:dyDescent="0.25">
      <c r="A1980" s="2">
        <f t="shared" si="147"/>
        <v>1979</v>
      </c>
      <c r="B1980" s="81" t="s">
        <v>1091</v>
      </c>
      <c r="C1980" t="s">
        <v>9</v>
      </c>
      <c r="D1980" s="1" t="s">
        <v>280</v>
      </c>
      <c r="E1980" s="166">
        <v>45657</v>
      </c>
      <c r="F1980" s="166"/>
      <c r="G1980" t="s">
        <v>1076</v>
      </c>
      <c r="H1980" t="s">
        <v>1076</v>
      </c>
      <c r="I1980" t="str">
        <f t="shared" si="148"/>
        <v>2024: Муниципальное образование "Город Березники" Пермского края: г. Березники, ул. Пятилетки, д. 23</v>
      </c>
      <c r="J1980" t="str">
        <f t="shared" si="149"/>
        <v>г. Березники, ул. Пятилетки, д. 23: 2024: Рфа</v>
      </c>
      <c r="K1980" s="167" t="s">
        <v>1051</v>
      </c>
      <c r="L1980" s="166" t="s">
        <v>2561</v>
      </c>
      <c r="M1980" t="str">
        <f t="shared" si="150"/>
        <v>г. Березники, ул. Пятилетки, д. 23: Рфа</v>
      </c>
      <c r="N1980" s="166" t="e">
        <f>VLOOKUP(M1980,#REF!,2,0)</f>
        <v>#REF!</v>
      </c>
    </row>
    <row r="1981" spans="1:14" x14ac:dyDescent="0.25">
      <c r="A1981" s="2">
        <f t="shared" si="147"/>
        <v>1980</v>
      </c>
      <c r="B1981" s="81" t="s">
        <v>1091</v>
      </c>
      <c r="C1981" t="s">
        <v>9</v>
      </c>
      <c r="D1981" s="1" t="s">
        <v>296</v>
      </c>
      <c r="E1981" s="166">
        <v>45657</v>
      </c>
      <c r="F1981" s="166"/>
      <c r="G1981" t="s">
        <v>1076</v>
      </c>
      <c r="H1981" t="s">
        <v>1076</v>
      </c>
      <c r="I1981" t="str">
        <f t="shared" si="148"/>
        <v>2024: Муниципальное образование "Город Березники" Пермского края: г. Березники, ул. Пятилетки, д. 23</v>
      </c>
      <c r="J1981" t="str">
        <f t="shared" si="149"/>
        <v>г. Березники, ул. Пятилетки, д. 23: 2024: РФ</v>
      </c>
      <c r="K1981" s="167" t="s">
        <v>1051</v>
      </c>
      <c r="L1981" s="166" t="s">
        <v>2561</v>
      </c>
      <c r="M1981" t="str">
        <f t="shared" si="150"/>
        <v>г. Березники, ул. Пятилетки, д. 23: РФ</v>
      </c>
      <c r="N1981" s="166" t="e">
        <f>VLOOKUP(M1981,#REF!,2,0)</f>
        <v>#REF!</v>
      </c>
    </row>
    <row r="1982" spans="1:14" x14ac:dyDescent="0.25">
      <c r="A1982" s="2">
        <f t="shared" si="147"/>
        <v>1981</v>
      </c>
      <c r="B1982" s="81" t="s">
        <v>1091</v>
      </c>
      <c r="C1982" t="s">
        <v>925</v>
      </c>
      <c r="D1982" s="1" t="s">
        <v>63</v>
      </c>
      <c r="E1982" s="166">
        <v>45657</v>
      </c>
      <c r="F1982" s="166"/>
      <c r="G1982" t="s">
        <v>1076</v>
      </c>
      <c r="H1982" t="s">
        <v>1076</v>
      </c>
      <c r="I1982" t="str">
        <f t="shared" si="148"/>
        <v>2024: Муниципальное образование "Город Березники" Пермского края: г. Березники, ул. Пятилетки, д. 26</v>
      </c>
      <c r="J1982" t="str">
        <f t="shared" si="149"/>
        <v>г. Березники, ул. Пятилетки, д. 26: 2024: ЭЛ</v>
      </c>
      <c r="K1982" s="167" t="s">
        <v>1051</v>
      </c>
      <c r="L1982" s="166" t="s">
        <v>2561</v>
      </c>
      <c r="M1982" t="str">
        <f t="shared" si="150"/>
        <v>г. Березники, ул. Пятилетки, д. 26: ЭЛ</v>
      </c>
      <c r="N1982" s="166" t="e">
        <f>VLOOKUP(M1982,#REF!,2,0)</f>
        <v>#REF!</v>
      </c>
    </row>
    <row r="1983" spans="1:14" x14ac:dyDescent="0.25">
      <c r="A1983" s="2">
        <f t="shared" si="147"/>
        <v>1982</v>
      </c>
      <c r="B1983" s="81" t="s">
        <v>1091</v>
      </c>
      <c r="C1983" t="s">
        <v>374</v>
      </c>
      <c r="D1983" s="1" t="s">
        <v>248</v>
      </c>
      <c r="E1983" s="166">
        <v>45657</v>
      </c>
      <c r="F1983" s="166"/>
      <c r="G1983" t="s">
        <v>1076</v>
      </c>
      <c r="H1983" t="s">
        <v>1076</v>
      </c>
      <c r="I1983" t="str">
        <f t="shared" si="148"/>
        <v>2024: Муниципальное образование "Город Березники" Пермского края: г. Березники, ул. Пятилетки, д. 27</v>
      </c>
      <c r="J1983" t="str">
        <f t="shared" si="149"/>
        <v>г. Березники, ул. Пятилетки, д. 27: 2024: РК</v>
      </c>
      <c r="K1983" s="167" t="s">
        <v>1051</v>
      </c>
      <c r="L1983" s="166" t="s">
        <v>2561</v>
      </c>
      <c r="M1983" t="str">
        <f t="shared" si="150"/>
        <v>г. Березники, ул. Пятилетки, д. 27: РК</v>
      </c>
      <c r="N1983" s="166" t="e">
        <f>VLOOKUP(M1983,#REF!,2,0)</f>
        <v>#REF!</v>
      </c>
    </row>
    <row r="1984" spans="1:14" x14ac:dyDescent="0.25">
      <c r="A1984" s="2">
        <f t="shared" si="147"/>
        <v>1983</v>
      </c>
      <c r="B1984" s="81" t="s">
        <v>1091</v>
      </c>
      <c r="C1984" t="s">
        <v>374</v>
      </c>
      <c r="D1984" s="1" t="s">
        <v>280</v>
      </c>
      <c r="E1984" s="166">
        <v>45657</v>
      </c>
      <c r="F1984" s="166"/>
      <c r="G1984" t="s">
        <v>1076</v>
      </c>
      <c r="H1984" t="s">
        <v>1076</v>
      </c>
      <c r="I1984" t="str">
        <f t="shared" si="148"/>
        <v>2024: Муниципальное образование "Город Березники" Пермского края: г. Березники, ул. Пятилетки, д. 27</v>
      </c>
      <c r="J1984" t="str">
        <f t="shared" si="149"/>
        <v>г. Березники, ул. Пятилетки, д. 27: 2024: Рфа</v>
      </c>
      <c r="K1984" s="167" t="s">
        <v>1051</v>
      </c>
      <c r="L1984" s="166" t="s">
        <v>2561</v>
      </c>
      <c r="M1984" t="str">
        <f t="shared" si="150"/>
        <v>г. Березники, ул. Пятилетки, д. 27: Рфа</v>
      </c>
      <c r="N1984" s="166" t="e">
        <f>VLOOKUP(M1984,#REF!,2,0)</f>
        <v>#REF!</v>
      </c>
    </row>
    <row r="1985" spans="1:14" x14ac:dyDescent="0.25">
      <c r="A1985" s="2">
        <f t="shared" si="147"/>
        <v>1984</v>
      </c>
      <c r="B1985" s="81" t="s">
        <v>1091</v>
      </c>
      <c r="C1985" t="s">
        <v>374</v>
      </c>
      <c r="D1985" s="1" t="s">
        <v>296</v>
      </c>
      <c r="E1985" s="166">
        <v>45657</v>
      </c>
      <c r="F1985" s="166"/>
      <c r="G1985" t="s">
        <v>1076</v>
      </c>
      <c r="H1985" t="s">
        <v>1076</v>
      </c>
      <c r="I1985" t="str">
        <f t="shared" si="148"/>
        <v>2024: Муниципальное образование "Город Березники" Пермского края: г. Березники, ул. Пятилетки, д. 27</v>
      </c>
      <c r="J1985" t="str">
        <f t="shared" si="149"/>
        <v>г. Березники, ул. Пятилетки, д. 27: 2024: РФ</v>
      </c>
      <c r="K1985" s="167" t="s">
        <v>1051</v>
      </c>
      <c r="L1985" s="166" t="s">
        <v>2561</v>
      </c>
      <c r="M1985" t="str">
        <f t="shared" si="150"/>
        <v>г. Березники, ул. Пятилетки, д. 27: РФ</v>
      </c>
      <c r="N1985" s="166" t="e">
        <f>VLOOKUP(M1985,#REF!,2,0)</f>
        <v>#REF!</v>
      </c>
    </row>
    <row r="1986" spans="1:14" x14ac:dyDescent="0.25">
      <c r="A1986" s="2">
        <f t="shared" ref="A1986:A2049" si="151">ROW()-1</f>
        <v>1985</v>
      </c>
      <c r="B1986" s="81" t="s">
        <v>1091</v>
      </c>
      <c r="C1986" t="s">
        <v>926</v>
      </c>
      <c r="D1986" s="1" t="s">
        <v>248</v>
      </c>
      <c r="E1986" s="166">
        <v>45657</v>
      </c>
      <c r="F1986" s="166"/>
      <c r="G1986" t="s">
        <v>1076</v>
      </c>
      <c r="H1986" t="s">
        <v>1076</v>
      </c>
      <c r="I1986" t="str">
        <f t="shared" ref="I1986:I2049" si="152">IF(ISBLANK(E1986),"",CONCATENATE(YEAR(E1986),": ",B1986,": ",C1986,))</f>
        <v>2024: Муниципальное образование "Город Березники" Пермского края: г. Березники, ул. Пятилетки, д. 28</v>
      </c>
      <c r="J1986" t="str">
        <f t="shared" ref="J1986:J2049" si="153">IF(ISBLANK(E1986),"",CONCATENATE(C1986,": ",YEAR(E1986),": ",D1986))</f>
        <v>г. Березники, ул. Пятилетки, д. 28: 2024: РК</v>
      </c>
      <c r="K1986" s="167" t="s">
        <v>1051</v>
      </c>
      <c r="L1986" s="166" t="s">
        <v>2561</v>
      </c>
      <c r="M1986" t="str">
        <f t="shared" ref="M1986:M2049" si="154">IF(ISBLANK(D1986),"",CONCATENATE(C1986,": ",D1986))</f>
        <v>г. Березники, ул. Пятилетки, д. 28: РК</v>
      </c>
      <c r="N1986" s="166" t="e">
        <f>VLOOKUP(M1986,#REF!,2,0)</f>
        <v>#REF!</v>
      </c>
    </row>
    <row r="1987" spans="1:14" x14ac:dyDescent="0.25">
      <c r="A1987" s="2">
        <f t="shared" si="151"/>
        <v>1986</v>
      </c>
      <c r="B1987" s="81" t="s">
        <v>1091</v>
      </c>
      <c r="C1987" t="s">
        <v>926</v>
      </c>
      <c r="D1987" s="1" t="s">
        <v>280</v>
      </c>
      <c r="E1987" s="166">
        <v>45657</v>
      </c>
      <c r="F1987" s="166"/>
      <c r="G1987" t="s">
        <v>1076</v>
      </c>
      <c r="H1987" t="s">
        <v>1076</v>
      </c>
      <c r="I1987" t="str">
        <f t="shared" si="152"/>
        <v>2024: Муниципальное образование "Город Березники" Пермского края: г. Березники, ул. Пятилетки, д. 28</v>
      </c>
      <c r="J1987" t="str">
        <f t="shared" si="153"/>
        <v>г. Березники, ул. Пятилетки, д. 28: 2024: Рфа</v>
      </c>
      <c r="K1987" s="167" t="s">
        <v>1051</v>
      </c>
      <c r="L1987" s="166" t="s">
        <v>2561</v>
      </c>
      <c r="M1987" t="str">
        <f t="shared" si="154"/>
        <v>г. Березники, ул. Пятилетки, д. 28: Рфа</v>
      </c>
      <c r="N1987" s="166" t="e">
        <f>VLOOKUP(M1987,#REF!,2,0)</f>
        <v>#REF!</v>
      </c>
    </row>
    <row r="1988" spans="1:14" x14ac:dyDescent="0.25">
      <c r="A1988" s="2">
        <f t="shared" si="151"/>
        <v>1987</v>
      </c>
      <c r="B1988" s="81" t="s">
        <v>1091</v>
      </c>
      <c r="C1988" t="s">
        <v>10</v>
      </c>
      <c r="D1988" s="1" t="s">
        <v>280</v>
      </c>
      <c r="E1988" s="166">
        <v>45657</v>
      </c>
      <c r="F1988" s="166"/>
      <c r="G1988" t="s">
        <v>1076</v>
      </c>
      <c r="H1988" t="s">
        <v>1076</v>
      </c>
      <c r="I1988" t="str">
        <f t="shared" si="152"/>
        <v>2024: Муниципальное образование "Город Березники" Пермского края: г. Березники, ул. Пятилетки, д. 35</v>
      </c>
      <c r="J1988" t="str">
        <f t="shared" si="153"/>
        <v>г. Березники, ул. Пятилетки, д. 35: 2024: Рфа</v>
      </c>
      <c r="K1988" s="167" t="s">
        <v>1051</v>
      </c>
      <c r="L1988" s="166" t="s">
        <v>2561</v>
      </c>
      <c r="M1988" t="str">
        <f t="shared" si="154"/>
        <v>г. Березники, ул. Пятилетки, д. 35: Рфа</v>
      </c>
      <c r="N1988" s="166" t="e">
        <f>VLOOKUP(M1988,#REF!,2,0)</f>
        <v>#REF!</v>
      </c>
    </row>
    <row r="1989" spans="1:14" x14ac:dyDescent="0.25">
      <c r="A1989" s="2">
        <f t="shared" si="151"/>
        <v>1988</v>
      </c>
      <c r="B1989" s="81" t="s">
        <v>1091</v>
      </c>
      <c r="C1989" t="s">
        <v>927</v>
      </c>
      <c r="D1989" s="1" t="s">
        <v>248</v>
      </c>
      <c r="E1989" s="166">
        <v>45657</v>
      </c>
      <c r="F1989" s="166"/>
      <c r="G1989" t="s">
        <v>1076</v>
      </c>
      <c r="H1989" t="s">
        <v>1076</v>
      </c>
      <c r="I1989" t="str">
        <f t="shared" si="152"/>
        <v>2024: Муниципальное образование "Город Березники" Пермского края: г. Березники, ул. Пятилетки, д. 40</v>
      </c>
      <c r="J1989" t="str">
        <f t="shared" si="153"/>
        <v>г. Березники, ул. Пятилетки, д. 40: 2024: РК</v>
      </c>
      <c r="K1989" s="167" t="s">
        <v>1051</v>
      </c>
      <c r="L1989" s="166" t="s">
        <v>2561</v>
      </c>
      <c r="M1989" t="str">
        <f t="shared" si="154"/>
        <v>г. Березники, ул. Пятилетки, д. 40: РК</v>
      </c>
      <c r="N1989" s="166" t="e">
        <f>VLOOKUP(M1989,#REF!,2,0)</f>
        <v>#REF!</v>
      </c>
    </row>
    <row r="1990" spans="1:14" x14ac:dyDescent="0.25">
      <c r="A1990" s="2">
        <f t="shared" si="151"/>
        <v>1989</v>
      </c>
      <c r="B1990" s="81" t="s">
        <v>1091</v>
      </c>
      <c r="C1990" t="s">
        <v>928</v>
      </c>
      <c r="D1990" s="1" t="s">
        <v>63</v>
      </c>
      <c r="E1990" s="166">
        <v>45657</v>
      </c>
      <c r="F1990" s="166"/>
      <c r="G1990" t="s">
        <v>1076</v>
      </c>
      <c r="H1990" t="s">
        <v>1076</v>
      </c>
      <c r="I1990" t="str">
        <f t="shared" si="152"/>
        <v>2024: Муниципальное образование "Город Березники" Пермского края: г. Березники, ул. Пятилетки, д. 42</v>
      </c>
      <c r="J1990" t="str">
        <f t="shared" si="153"/>
        <v>г. Березники, ул. Пятилетки, д. 42: 2024: ЭЛ</v>
      </c>
      <c r="K1990" s="167" t="s">
        <v>1051</v>
      </c>
      <c r="L1990" s="166" t="s">
        <v>2561</v>
      </c>
      <c r="M1990" t="str">
        <f t="shared" si="154"/>
        <v>г. Березники, ул. Пятилетки, д. 42: ЭЛ</v>
      </c>
      <c r="N1990" s="166" t="e">
        <f>VLOOKUP(M1990,#REF!,2,0)</f>
        <v>#REF!</v>
      </c>
    </row>
    <row r="1991" spans="1:14" x14ac:dyDescent="0.25">
      <c r="A1991" s="2">
        <f t="shared" si="151"/>
        <v>1990</v>
      </c>
      <c r="B1991" s="81" t="s">
        <v>1091</v>
      </c>
      <c r="C1991" t="s">
        <v>928</v>
      </c>
      <c r="D1991" s="1" t="s">
        <v>248</v>
      </c>
      <c r="E1991" s="166">
        <v>45657</v>
      </c>
      <c r="F1991" s="166"/>
      <c r="G1991" t="s">
        <v>1076</v>
      </c>
      <c r="H1991" t="s">
        <v>1076</v>
      </c>
      <c r="I1991" t="str">
        <f t="shared" si="152"/>
        <v>2024: Муниципальное образование "Город Березники" Пермского края: г. Березники, ул. Пятилетки, д. 42</v>
      </c>
      <c r="J1991" t="str">
        <f t="shared" si="153"/>
        <v>г. Березники, ул. Пятилетки, д. 42: 2024: РК</v>
      </c>
      <c r="K1991" s="167" t="s">
        <v>1051</v>
      </c>
      <c r="L1991" s="166" t="s">
        <v>2561</v>
      </c>
      <c r="M1991" t="str">
        <f t="shared" si="154"/>
        <v>г. Березники, ул. Пятилетки, д. 42: РК</v>
      </c>
      <c r="N1991" s="166" t="e">
        <f>VLOOKUP(M1991,#REF!,2,0)</f>
        <v>#REF!</v>
      </c>
    </row>
    <row r="1992" spans="1:14" x14ac:dyDescent="0.25">
      <c r="A1992" s="2">
        <f t="shared" si="151"/>
        <v>1991</v>
      </c>
      <c r="B1992" s="81" t="s">
        <v>1091</v>
      </c>
      <c r="C1992" t="s">
        <v>285</v>
      </c>
      <c r="D1992" s="1" t="s">
        <v>63</v>
      </c>
      <c r="E1992" s="166">
        <v>45657</v>
      </c>
      <c r="F1992" s="166"/>
      <c r="G1992" t="s">
        <v>1076</v>
      </c>
      <c r="H1992" t="s">
        <v>1076</v>
      </c>
      <c r="I1992" t="str">
        <f t="shared" si="152"/>
        <v>2024: Муниципальное образование "Город Березники" Пермского края: г. Березники, ул. Пятилетки, д. 46</v>
      </c>
      <c r="J1992" t="str">
        <f t="shared" si="153"/>
        <v>г. Березники, ул. Пятилетки, д. 46: 2024: ЭЛ</v>
      </c>
      <c r="K1992" s="167" t="s">
        <v>1051</v>
      </c>
      <c r="L1992" s="166" t="s">
        <v>2561</v>
      </c>
      <c r="M1992" t="str">
        <f t="shared" si="154"/>
        <v>г. Березники, ул. Пятилетки, д. 46: ЭЛ</v>
      </c>
      <c r="N1992" s="166" t="e">
        <f>VLOOKUP(M1992,#REF!,2,0)</f>
        <v>#REF!</v>
      </c>
    </row>
    <row r="1993" spans="1:14" x14ac:dyDescent="0.25">
      <c r="A1993" s="2">
        <f t="shared" si="151"/>
        <v>1992</v>
      </c>
      <c r="B1993" s="81" t="s">
        <v>1091</v>
      </c>
      <c r="C1993" t="s">
        <v>285</v>
      </c>
      <c r="D1993" s="1" t="s">
        <v>248</v>
      </c>
      <c r="E1993" s="166">
        <v>45657</v>
      </c>
      <c r="F1993" s="166"/>
      <c r="G1993" t="s">
        <v>1076</v>
      </c>
      <c r="H1993" t="s">
        <v>1076</v>
      </c>
      <c r="I1993" t="str">
        <f t="shared" si="152"/>
        <v>2024: Муниципальное образование "Город Березники" Пермского края: г. Березники, ул. Пятилетки, д. 46</v>
      </c>
      <c r="J1993" t="str">
        <f t="shared" si="153"/>
        <v>г. Березники, ул. Пятилетки, д. 46: 2024: РК</v>
      </c>
      <c r="K1993" s="167" t="s">
        <v>1051</v>
      </c>
      <c r="L1993" s="166" t="s">
        <v>2561</v>
      </c>
      <c r="M1993" t="str">
        <f t="shared" si="154"/>
        <v>г. Березники, ул. Пятилетки, д. 46: РК</v>
      </c>
      <c r="N1993" s="166" t="e">
        <f>VLOOKUP(M1993,#REF!,2,0)</f>
        <v>#REF!</v>
      </c>
    </row>
    <row r="1994" spans="1:14" x14ac:dyDescent="0.25">
      <c r="A1994" s="2">
        <f t="shared" si="151"/>
        <v>1993</v>
      </c>
      <c r="B1994" s="81" t="s">
        <v>1091</v>
      </c>
      <c r="C1994" t="s">
        <v>929</v>
      </c>
      <c r="D1994" s="1" t="s">
        <v>63</v>
      </c>
      <c r="E1994" s="166">
        <v>46022</v>
      </c>
      <c r="F1994" s="166"/>
      <c r="G1994" t="s">
        <v>1076</v>
      </c>
      <c r="H1994" t="s">
        <v>1076</v>
      </c>
      <c r="I1994" t="str">
        <f t="shared" si="152"/>
        <v>2025: Муниципальное образование "Город Березники" Пермского края: г. Березники, ул. Свободы, д. 54</v>
      </c>
      <c r="J1994" t="str">
        <f t="shared" si="153"/>
        <v>г. Березники, ул. Свободы, д. 54: 2025: ЭЛ</v>
      </c>
      <c r="K1994" s="167" t="s">
        <v>1051</v>
      </c>
      <c r="L1994" s="166" t="s">
        <v>2561</v>
      </c>
      <c r="M1994" t="str">
        <f t="shared" si="154"/>
        <v>г. Березники, ул. Свободы, д. 54: ЭЛ</v>
      </c>
      <c r="N1994" s="166" t="e">
        <f>VLOOKUP(M1994,#REF!,2,0)</f>
        <v>#REF!</v>
      </c>
    </row>
    <row r="1995" spans="1:14" x14ac:dyDescent="0.25">
      <c r="A1995" s="2">
        <f t="shared" si="151"/>
        <v>1994</v>
      </c>
      <c r="B1995" s="81" t="s">
        <v>1091</v>
      </c>
      <c r="C1995" t="s">
        <v>930</v>
      </c>
      <c r="D1995" s="1" t="s">
        <v>117</v>
      </c>
      <c r="E1995" s="166">
        <v>46022</v>
      </c>
      <c r="F1995" s="166"/>
      <c r="G1995" t="s">
        <v>1076</v>
      </c>
      <c r="H1995" t="s">
        <v>1076</v>
      </c>
      <c r="I1995" t="str">
        <f t="shared" si="152"/>
        <v>2025: Муниципальное образование "Город Березники" Пермского края: г. Березники, пр-т Советский, д. 16</v>
      </c>
      <c r="J1995" t="str">
        <f t="shared" si="153"/>
        <v>г. Березники, пр-т Советский, д. 16: 2025: ТЕП</v>
      </c>
      <c r="K1995" s="167" t="s">
        <v>1051</v>
      </c>
      <c r="L1995" s="166" t="s">
        <v>2561</v>
      </c>
      <c r="M1995" t="str">
        <f t="shared" si="154"/>
        <v>г. Березники, пр-т Советский, д. 16: ТЕП</v>
      </c>
      <c r="N1995" s="166" t="e">
        <f>VLOOKUP(M1995,#REF!,2,0)</f>
        <v>#REF!</v>
      </c>
    </row>
    <row r="1996" spans="1:14" x14ac:dyDescent="0.25">
      <c r="A1996" s="2">
        <f t="shared" si="151"/>
        <v>1995</v>
      </c>
      <c r="B1996" s="81" t="s">
        <v>1091</v>
      </c>
      <c r="C1996" t="s">
        <v>931</v>
      </c>
      <c r="D1996" s="1" t="s">
        <v>117</v>
      </c>
      <c r="E1996" s="166">
        <v>46022</v>
      </c>
      <c r="F1996" s="166"/>
      <c r="G1996" t="s">
        <v>1076</v>
      </c>
      <c r="H1996" t="s">
        <v>1076</v>
      </c>
      <c r="I1996" t="str">
        <f t="shared" si="152"/>
        <v>2025: Муниципальное образование "Город Березники" Пермского края: г. Березники, пр-т Советский, д. 18</v>
      </c>
      <c r="J1996" t="str">
        <f t="shared" si="153"/>
        <v>г. Березники, пр-т Советский, д. 18: 2025: ТЕП</v>
      </c>
      <c r="K1996" s="167" t="s">
        <v>1051</v>
      </c>
      <c r="L1996" s="166" t="s">
        <v>2561</v>
      </c>
      <c r="M1996" t="str">
        <f t="shared" si="154"/>
        <v>г. Березники, пр-т Советский, д. 18: ТЕП</v>
      </c>
      <c r="N1996" s="166" t="e">
        <f>VLOOKUP(M1996,#REF!,2,0)</f>
        <v>#REF!</v>
      </c>
    </row>
    <row r="1997" spans="1:14" x14ac:dyDescent="0.25">
      <c r="A1997" s="2">
        <f t="shared" si="151"/>
        <v>1996</v>
      </c>
      <c r="B1997" s="81" t="s">
        <v>1091</v>
      </c>
      <c r="C1997" t="s">
        <v>932</v>
      </c>
      <c r="D1997" s="1" t="s">
        <v>117</v>
      </c>
      <c r="E1997" s="166">
        <v>46022</v>
      </c>
      <c r="F1997" s="166"/>
      <c r="G1997" t="s">
        <v>1076</v>
      </c>
      <c r="H1997" t="s">
        <v>1076</v>
      </c>
      <c r="I1997" t="str">
        <f t="shared" si="152"/>
        <v>2025: Муниципальное образование "Город Березники" Пермского края: г. Березники, пр-т Советский, д. 20</v>
      </c>
      <c r="J1997" t="str">
        <f t="shared" si="153"/>
        <v>г. Березники, пр-т Советский, д. 20: 2025: ТЕП</v>
      </c>
      <c r="K1997" s="167" t="s">
        <v>1051</v>
      </c>
      <c r="L1997" s="166" t="s">
        <v>2561</v>
      </c>
      <c r="M1997" t="str">
        <f t="shared" si="154"/>
        <v>г. Березники, пр-т Советский, д. 20: ТЕП</v>
      </c>
      <c r="N1997" s="166" t="e">
        <f>VLOOKUP(M1997,#REF!,2,0)</f>
        <v>#REF!</v>
      </c>
    </row>
    <row r="1998" spans="1:14" x14ac:dyDescent="0.25">
      <c r="A1998" s="2">
        <f t="shared" si="151"/>
        <v>1997</v>
      </c>
      <c r="B1998" s="81" t="s">
        <v>1091</v>
      </c>
      <c r="C1998" t="s">
        <v>933</v>
      </c>
      <c r="D1998" s="1" t="s">
        <v>248</v>
      </c>
      <c r="E1998" s="166">
        <v>45657</v>
      </c>
      <c r="F1998" s="166"/>
      <c r="G1998" t="s">
        <v>1076</v>
      </c>
      <c r="H1998" t="s">
        <v>1076</v>
      </c>
      <c r="I1998" t="str">
        <f t="shared" si="152"/>
        <v>2024: Муниципальное образование "Город Березники" Пермского края: г. Березники, пр-т Советский, д. 50</v>
      </c>
      <c r="J1998" t="str">
        <f t="shared" si="153"/>
        <v>г. Березники, пр-т Советский, д. 50: 2024: РК</v>
      </c>
      <c r="K1998" s="167" t="s">
        <v>1051</v>
      </c>
      <c r="L1998" s="166" t="s">
        <v>2561</v>
      </c>
      <c r="M1998" t="str">
        <f t="shared" si="154"/>
        <v>г. Березники, пр-т Советский, д. 50: РК</v>
      </c>
      <c r="N1998" s="166" t="e">
        <f>VLOOKUP(M1998,#REF!,2,0)</f>
        <v>#REF!</v>
      </c>
    </row>
    <row r="1999" spans="1:14" x14ac:dyDescent="0.25">
      <c r="A1999" s="2">
        <f t="shared" si="151"/>
        <v>1998</v>
      </c>
      <c r="B1999" s="81" t="s">
        <v>1091</v>
      </c>
      <c r="C1999" t="s">
        <v>934</v>
      </c>
      <c r="D1999" s="1" t="s">
        <v>63</v>
      </c>
      <c r="E1999" s="166">
        <v>46022</v>
      </c>
      <c r="F1999" s="166"/>
      <c r="G1999" t="s">
        <v>1076</v>
      </c>
      <c r="H1999" t="s">
        <v>1076</v>
      </c>
      <c r="I1999" t="str">
        <f t="shared" si="152"/>
        <v>2025: Муниципальное образование "Город Березники" Пермского края: г. Березники, ул. Труда, д. 4</v>
      </c>
      <c r="J1999" t="str">
        <f t="shared" si="153"/>
        <v>г. Березники, ул. Труда, д. 4: 2025: ЭЛ</v>
      </c>
      <c r="K1999" s="167" t="s">
        <v>1051</v>
      </c>
      <c r="L1999" s="166" t="s">
        <v>2561</v>
      </c>
      <c r="M1999" t="str">
        <f t="shared" si="154"/>
        <v>г. Березники, ул. Труда, д. 4: ЭЛ</v>
      </c>
      <c r="N1999" s="166" t="e">
        <f>VLOOKUP(M1999,#REF!,2,0)</f>
        <v>#REF!</v>
      </c>
    </row>
    <row r="2000" spans="1:14" x14ac:dyDescent="0.25">
      <c r="A2000" s="2">
        <f t="shared" si="151"/>
        <v>1999</v>
      </c>
      <c r="B2000" s="81" t="s">
        <v>1091</v>
      </c>
      <c r="C2000" t="s">
        <v>935</v>
      </c>
      <c r="D2000" s="1" t="s">
        <v>248</v>
      </c>
      <c r="E2000" s="166">
        <v>45657</v>
      </c>
      <c r="F2000" s="166"/>
      <c r="G2000" t="s">
        <v>1076</v>
      </c>
      <c r="H2000" t="s">
        <v>1076</v>
      </c>
      <c r="I2000" t="str">
        <f t="shared" si="152"/>
        <v>2024: Муниципальное образование "Город Березники" Пермского края: г. Березники, ул. Хользунова, д. 80</v>
      </c>
      <c r="J2000" t="str">
        <f t="shared" si="153"/>
        <v>г. Березники, ул. Хользунова, д. 80: 2024: РК</v>
      </c>
      <c r="K2000" s="167" t="s">
        <v>1051</v>
      </c>
      <c r="L2000" s="166" t="s">
        <v>2561</v>
      </c>
      <c r="M2000" t="str">
        <f t="shared" si="154"/>
        <v>г. Березники, ул. Хользунова, д. 80: РК</v>
      </c>
      <c r="N2000" s="166" t="e">
        <f>VLOOKUP(M2000,#REF!,2,0)</f>
        <v>#REF!</v>
      </c>
    </row>
    <row r="2001" spans="1:14" x14ac:dyDescent="0.25">
      <c r="A2001" s="2">
        <f t="shared" si="151"/>
        <v>2000</v>
      </c>
      <c r="B2001" s="81" t="s">
        <v>1091</v>
      </c>
      <c r="C2001" t="s">
        <v>936</v>
      </c>
      <c r="D2001" s="1" t="s">
        <v>248</v>
      </c>
      <c r="E2001" s="166">
        <v>45657</v>
      </c>
      <c r="F2001" s="166"/>
      <c r="G2001" t="s">
        <v>1076</v>
      </c>
      <c r="H2001" t="s">
        <v>1076</v>
      </c>
      <c r="I2001" t="str">
        <f t="shared" si="152"/>
        <v>2024: Муниципальное образование "Город Березники" Пермского края: г. Березники, ул. Челюскинцев, д. 56</v>
      </c>
      <c r="J2001" t="str">
        <f t="shared" si="153"/>
        <v>г. Березники, ул. Челюскинцев, д. 56: 2024: РК</v>
      </c>
      <c r="K2001" s="167" t="s">
        <v>1051</v>
      </c>
      <c r="L2001" s="166" t="s">
        <v>2561</v>
      </c>
      <c r="M2001" t="str">
        <f t="shared" si="154"/>
        <v>г. Березники, ул. Челюскинцев, д. 56: РК</v>
      </c>
      <c r="N2001" s="166" t="e">
        <f>VLOOKUP(M2001,#REF!,2,0)</f>
        <v>#REF!</v>
      </c>
    </row>
    <row r="2002" spans="1:14" x14ac:dyDescent="0.25">
      <c r="A2002" s="2">
        <f t="shared" si="151"/>
        <v>2001</v>
      </c>
      <c r="B2002" s="81" t="s">
        <v>1091</v>
      </c>
      <c r="C2002" t="s">
        <v>937</v>
      </c>
      <c r="D2002" s="1" t="s">
        <v>144</v>
      </c>
      <c r="E2002" s="166">
        <v>46022</v>
      </c>
      <c r="F2002" s="166"/>
      <c r="G2002" t="s">
        <v>1076</v>
      </c>
      <c r="H2002" t="s">
        <v>1076</v>
      </c>
      <c r="I2002" t="str">
        <f t="shared" si="152"/>
        <v>2025: Муниципальное образование "Город Березники" Пермского края: г. Березники, ул. Юбилейная, д. 105</v>
      </c>
      <c r="J2002" t="str">
        <f t="shared" si="153"/>
        <v>г. Березники, ул. Юбилейная, д. 105: 2025: ХВС</v>
      </c>
      <c r="K2002" s="167" t="s">
        <v>1051</v>
      </c>
      <c r="L2002" s="166" t="s">
        <v>2561</v>
      </c>
      <c r="M2002" t="str">
        <f t="shared" si="154"/>
        <v>г. Березники, ул. Юбилейная, д. 105: ХВС</v>
      </c>
      <c r="N2002" s="166" t="e">
        <f>VLOOKUP(M2002,#REF!,2,0)</f>
        <v>#REF!</v>
      </c>
    </row>
    <row r="2003" spans="1:14" x14ac:dyDescent="0.25">
      <c r="A2003" s="2">
        <f t="shared" si="151"/>
        <v>2002</v>
      </c>
      <c r="B2003" s="81" t="s">
        <v>1091</v>
      </c>
      <c r="C2003" t="s">
        <v>937</v>
      </c>
      <c r="D2003" s="1" t="s">
        <v>149</v>
      </c>
      <c r="E2003" s="166">
        <v>46022</v>
      </c>
      <c r="F2003" s="166"/>
      <c r="G2003" t="s">
        <v>1076</v>
      </c>
      <c r="H2003" t="s">
        <v>1076</v>
      </c>
      <c r="I2003" t="str">
        <f t="shared" si="152"/>
        <v>2025: Муниципальное образование "Город Березники" Пермского края: г. Березники, ул. Юбилейная, д. 105</v>
      </c>
      <c r="J2003" t="str">
        <f t="shared" si="153"/>
        <v>г. Березники, ул. Юбилейная, д. 105: 2025: ГВС</v>
      </c>
      <c r="K2003" s="167" t="s">
        <v>1051</v>
      </c>
      <c r="L2003" s="166" t="s">
        <v>2561</v>
      </c>
      <c r="M2003" t="str">
        <f t="shared" si="154"/>
        <v>г. Березники, ул. Юбилейная, д. 105: ГВС</v>
      </c>
      <c r="N2003" s="166" t="e">
        <f>VLOOKUP(M2003,#REF!,2,0)</f>
        <v>#REF!</v>
      </c>
    </row>
    <row r="2004" spans="1:14" x14ac:dyDescent="0.25">
      <c r="A2004" s="2">
        <f t="shared" si="151"/>
        <v>2003</v>
      </c>
      <c r="B2004" s="81" t="s">
        <v>1081</v>
      </c>
      <c r="C2004" t="s">
        <v>938</v>
      </c>
      <c r="D2004" s="1" t="s">
        <v>248</v>
      </c>
      <c r="E2004" s="166">
        <v>45657</v>
      </c>
      <c r="F2004" s="166"/>
      <c r="G2004" t="s">
        <v>1076</v>
      </c>
      <c r="H2004" t="s">
        <v>1076</v>
      </c>
      <c r="I2004" t="str">
        <f t="shared" si="152"/>
        <v>2024: Горнозаводской городской округ Пермского края: г. Горнозаводск, ул. Свердлова, д. 65</v>
      </c>
      <c r="J2004" t="str">
        <f t="shared" si="153"/>
        <v>г. Горнозаводск, ул. Свердлова, д. 65: 2024: РК</v>
      </c>
      <c r="K2004" s="167" t="s">
        <v>1051</v>
      </c>
      <c r="L2004" s="166" t="s">
        <v>2561</v>
      </c>
      <c r="M2004" t="str">
        <f t="shared" si="154"/>
        <v>г. Горнозаводск, ул. Свердлова, д. 65: РК</v>
      </c>
      <c r="N2004" s="166" t="e">
        <f>VLOOKUP(M2004,#REF!,2,0)</f>
        <v>#REF!</v>
      </c>
    </row>
    <row r="2005" spans="1:14" x14ac:dyDescent="0.25">
      <c r="A2005" s="2">
        <f t="shared" si="151"/>
        <v>2004</v>
      </c>
      <c r="B2005" s="81" t="s">
        <v>1843</v>
      </c>
      <c r="C2005" t="s">
        <v>939</v>
      </c>
      <c r="D2005" s="1" t="s">
        <v>248</v>
      </c>
      <c r="E2005" s="166">
        <v>45657</v>
      </c>
      <c r="F2005" s="166"/>
      <c r="G2005" t="s">
        <v>1076</v>
      </c>
      <c r="H2005" t="s">
        <v>1076</v>
      </c>
      <c r="I2005" t="str">
        <f t="shared" si="152"/>
        <v>2024: Губахинский муниципальный округ Пермского края: г. Гремячинск, ул. Ленина, д. 156</v>
      </c>
      <c r="J2005" t="str">
        <f t="shared" si="153"/>
        <v>г. Гремячинск, ул. Ленина, д. 156: 2024: РК</v>
      </c>
      <c r="K2005" s="167" t="s">
        <v>1051</v>
      </c>
      <c r="L2005" s="166" t="s">
        <v>2561</v>
      </c>
      <c r="M2005" t="str">
        <f t="shared" si="154"/>
        <v>г. Гремячинск, ул. Ленина, д. 156: РК</v>
      </c>
      <c r="N2005" s="166" t="e">
        <f>VLOOKUP(M2005,#REF!,2,0)</f>
        <v>#REF!</v>
      </c>
    </row>
    <row r="2006" spans="1:14" x14ac:dyDescent="0.25">
      <c r="A2006" s="2">
        <f t="shared" si="151"/>
        <v>2005</v>
      </c>
      <c r="B2006" s="81" t="s">
        <v>1843</v>
      </c>
      <c r="C2006" t="s">
        <v>73</v>
      </c>
      <c r="D2006" s="1" t="s">
        <v>296</v>
      </c>
      <c r="E2006" s="166">
        <v>45657</v>
      </c>
      <c r="F2006" s="166"/>
      <c r="G2006" t="s">
        <v>1076</v>
      </c>
      <c r="H2006" t="s">
        <v>1076</v>
      </c>
      <c r="I2006" t="str">
        <f t="shared" si="152"/>
        <v>2024: Губахинский муниципальный округ Пермского края: г. Губаха, пр-т Ленина, д. 19</v>
      </c>
      <c r="J2006" t="str">
        <f t="shared" si="153"/>
        <v>г. Губаха, пр-т Ленина, д. 19: 2024: РФ</v>
      </c>
      <c r="K2006" s="167" t="s">
        <v>1051</v>
      </c>
      <c r="L2006" s="166" t="s">
        <v>2561</v>
      </c>
      <c r="M2006" t="str">
        <f t="shared" si="154"/>
        <v>г. Губаха, пр-т Ленина, д. 19: РФ</v>
      </c>
      <c r="N2006" s="166" t="e">
        <f>VLOOKUP(M2006,#REF!,2,0)</f>
        <v>#REF!</v>
      </c>
    </row>
    <row r="2007" spans="1:14" x14ac:dyDescent="0.25">
      <c r="A2007" s="2">
        <f t="shared" si="151"/>
        <v>2006</v>
      </c>
      <c r="B2007" s="81" t="s">
        <v>1843</v>
      </c>
      <c r="C2007" t="s">
        <v>940</v>
      </c>
      <c r="D2007" s="1" t="s">
        <v>248</v>
      </c>
      <c r="E2007" s="166">
        <v>45657</v>
      </c>
      <c r="F2007" s="166"/>
      <c r="G2007" t="s">
        <v>1076</v>
      </c>
      <c r="H2007" t="s">
        <v>1076</v>
      </c>
      <c r="I2007" t="str">
        <f t="shared" si="152"/>
        <v>2024: Губахинский муниципальный округ Пермского края: г. Губаха, пр-т Октябрьский, д. 13</v>
      </c>
      <c r="J2007" t="str">
        <f t="shared" si="153"/>
        <v>г. Губаха, пр-т Октябрьский, д. 13: 2024: РК</v>
      </c>
      <c r="K2007" s="167" t="s">
        <v>1051</v>
      </c>
      <c r="L2007" s="166" t="s">
        <v>2561</v>
      </c>
      <c r="M2007" t="str">
        <f t="shared" si="154"/>
        <v>г. Губаха, пр-т Октябрьский, д. 13: РК</v>
      </c>
      <c r="N2007" s="166" t="e">
        <f>VLOOKUP(M2007,#REF!,2,0)</f>
        <v>#REF!</v>
      </c>
    </row>
    <row r="2008" spans="1:14" x14ac:dyDescent="0.25">
      <c r="A2008" s="2">
        <f t="shared" si="151"/>
        <v>2007</v>
      </c>
      <c r="B2008" s="81" t="s">
        <v>1082</v>
      </c>
      <c r="C2008" t="s">
        <v>941</v>
      </c>
      <c r="D2008" s="1" t="s">
        <v>181</v>
      </c>
      <c r="E2008" s="166">
        <v>45657</v>
      </c>
      <c r="F2008" s="166"/>
      <c r="G2008">
        <v>4</v>
      </c>
      <c r="H2008">
        <v>0</v>
      </c>
      <c r="I2008" t="str">
        <f t="shared" si="152"/>
        <v>2024: Добрянский городской округ Пермского края: г. Добрянка, ул. Герцена, д. 45</v>
      </c>
      <c r="J2008" t="str">
        <f t="shared" si="153"/>
        <v>г. Добрянка, ул. Герцена, д. 45: 2024: РЛ</v>
      </c>
      <c r="K2008" s="167" t="s">
        <v>1051</v>
      </c>
      <c r="L2008" s="166" t="s">
        <v>2561</v>
      </c>
      <c r="M2008" t="str">
        <f t="shared" si="154"/>
        <v>г. Добрянка, ул. Герцена, д. 45: РЛ</v>
      </c>
      <c r="N2008" s="166" t="e">
        <f>VLOOKUP(M2008,#REF!,2,0)</f>
        <v>#REF!</v>
      </c>
    </row>
    <row r="2009" spans="1:14" x14ac:dyDescent="0.25">
      <c r="A2009" s="2">
        <f t="shared" si="151"/>
        <v>2008</v>
      </c>
      <c r="B2009" s="81" t="s">
        <v>1082</v>
      </c>
      <c r="C2009" t="s">
        <v>942</v>
      </c>
      <c r="D2009" s="1" t="s">
        <v>248</v>
      </c>
      <c r="E2009" s="166">
        <v>45657</v>
      </c>
      <c r="F2009" s="166"/>
      <c r="G2009" t="s">
        <v>1076</v>
      </c>
      <c r="H2009" t="s">
        <v>1076</v>
      </c>
      <c r="I2009" t="str">
        <f t="shared" si="152"/>
        <v>2024: Добрянский городской округ Пермского края: г. Добрянка, пер. Строителей, д. 4/1</v>
      </c>
      <c r="J2009" t="str">
        <f t="shared" si="153"/>
        <v>г. Добрянка, пер. Строителей, д. 4/1: 2024: РК</v>
      </c>
      <c r="K2009" s="167" t="s">
        <v>1051</v>
      </c>
      <c r="L2009" s="166" t="s">
        <v>2561</v>
      </c>
      <c r="M2009" t="str">
        <f t="shared" si="154"/>
        <v>г. Добрянка, пер. Строителей, д. 4/1: РК</v>
      </c>
      <c r="N2009" s="166" t="e">
        <f>VLOOKUP(M2009,#REF!,2,0)</f>
        <v>#REF!</v>
      </c>
    </row>
    <row r="2010" spans="1:14" x14ac:dyDescent="0.25">
      <c r="A2010" s="2">
        <f t="shared" si="151"/>
        <v>2009</v>
      </c>
      <c r="B2010" s="81" t="s">
        <v>1082</v>
      </c>
      <c r="C2010" t="s">
        <v>943</v>
      </c>
      <c r="D2010" s="1" t="s">
        <v>248</v>
      </c>
      <c r="E2010" s="166">
        <v>45657</v>
      </c>
      <c r="F2010" s="166"/>
      <c r="G2010" t="s">
        <v>1076</v>
      </c>
      <c r="H2010" t="s">
        <v>1076</v>
      </c>
      <c r="I2010" t="str">
        <f t="shared" si="152"/>
        <v>2024: Добрянский городской округ Пермского края: г. Добрянка, пер. Строителей, д. 4/2</v>
      </c>
      <c r="J2010" t="str">
        <f t="shared" si="153"/>
        <v>г. Добрянка, пер. Строителей, д. 4/2: 2024: РК</v>
      </c>
      <c r="K2010" s="167" t="s">
        <v>1051</v>
      </c>
      <c r="L2010" s="166" t="s">
        <v>2561</v>
      </c>
      <c r="M2010" t="str">
        <f t="shared" si="154"/>
        <v>г. Добрянка, пер. Строителей, д. 4/2: РК</v>
      </c>
      <c r="N2010" s="166" t="e">
        <f>VLOOKUP(M2010,#REF!,2,0)</f>
        <v>#REF!</v>
      </c>
    </row>
    <row r="2011" spans="1:14" x14ac:dyDescent="0.25">
      <c r="A2011" s="2">
        <f t="shared" si="151"/>
        <v>2010</v>
      </c>
      <c r="B2011" s="81" t="s">
        <v>1082</v>
      </c>
      <c r="C2011" t="s">
        <v>944</v>
      </c>
      <c r="D2011" s="1" t="s">
        <v>181</v>
      </c>
      <c r="E2011" s="166">
        <v>45657</v>
      </c>
      <c r="F2011" s="166"/>
      <c r="G2011">
        <v>2</v>
      </c>
      <c r="H2011">
        <v>0</v>
      </c>
      <c r="I2011" t="str">
        <f t="shared" si="152"/>
        <v>2024: Добрянский городской округ Пермского края: г. Добрянка, ул. Советская, д. 66</v>
      </c>
      <c r="J2011" t="str">
        <f t="shared" si="153"/>
        <v>г. Добрянка, ул. Советская, д. 66: 2024: РЛ</v>
      </c>
      <c r="K2011" s="167" t="s">
        <v>1051</v>
      </c>
      <c r="L2011" s="166" t="s">
        <v>2561</v>
      </c>
      <c r="M2011" t="str">
        <f t="shared" si="154"/>
        <v>г. Добрянка, ул. Советская, д. 66: РЛ</v>
      </c>
      <c r="N2011" s="166" t="e">
        <f>VLOOKUP(M2011,#REF!,2,0)</f>
        <v>#REF!</v>
      </c>
    </row>
    <row r="2012" spans="1:14" x14ac:dyDescent="0.25">
      <c r="A2012" s="2">
        <f t="shared" si="151"/>
        <v>2011</v>
      </c>
      <c r="B2012" s="81" t="s">
        <v>1086</v>
      </c>
      <c r="C2012" t="s">
        <v>13</v>
      </c>
      <c r="D2012" s="1" t="s">
        <v>280</v>
      </c>
      <c r="E2012" s="166">
        <v>45657</v>
      </c>
      <c r="F2012" s="166"/>
      <c r="G2012" t="s">
        <v>1076</v>
      </c>
      <c r="H2012" t="s">
        <v>1076</v>
      </c>
      <c r="I2012" t="str">
        <f t="shared" si="152"/>
        <v>2024: Красновишерский городской округ Пермского края: г. Красновишерск, ул. Гагарина, д. 31</v>
      </c>
      <c r="J2012" t="str">
        <f t="shared" si="153"/>
        <v>г. Красновишерск, ул. Гагарина, д. 31: 2024: Рфа</v>
      </c>
      <c r="K2012" s="167" t="s">
        <v>1051</v>
      </c>
      <c r="L2012" s="166" t="s">
        <v>2561</v>
      </c>
      <c r="M2012" t="str">
        <f t="shared" si="154"/>
        <v>г. Красновишерск, ул. Гагарина, д. 31: Рфа</v>
      </c>
      <c r="N2012" s="166" t="e">
        <f>VLOOKUP(M2012,#REF!,2,0)</f>
        <v>#REF!</v>
      </c>
    </row>
    <row r="2013" spans="1:14" x14ac:dyDescent="0.25">
      <c r="A2013" s="2">
        <f t="shared" si="151"/>
        <v>2012</v>
      </c>
      <c r="B2013" s="81" t="s">
        <v>1086</v>
      </c>
      <c r="C2013" t="s">
        <v>13</v>
      </c>
      <c r="D2013" s="1" t="s">
        <v>248</v>
      </c>
      <c r="E2013" s="166">
        <v>45657</v>
      </c>
      <c r="F2013" s="166"/>
      <c r="G2013" t="s">
        <v>1076</v>
      </c>
      <c r="H2013" t="s">
        <v>1076</v>
      </c>
      <c r="I2013" t="str">
        <f t="shared" si="152"/>
        <v>2024: Красновишерский городской округ Пермского края: г. Красновишерск, ул. Гагарина, д. 31</v>
      </c>
      <c r="J2013" t="str">
        <f t="shared" si="153"/>
        <v>г. Красновишерск, ул. Гагарина, д. 31: 2024: РК</v>
      </c>
      <c r="K2013" s="167" t="s">
        <v>1051</v>
      </c>
      <c r="L2013" s="166" t="s">
        <v>2561</v>
      </c>
      <c r="M2013" t="str">
        <f t="shared" si="154"/>
        <v>г. Красновишерск, ул. Гагарина, д. 31: РК</v>
      </c>
      <c r="N2013" s="166" t="e">
        <f>VLOOKUP(M2013,#REF!,2,0)</f>
        <v>#REF!</v>
      </c>
    </row>
    <row r="2014" spans="1:14" x14ac:dyDescent="0.25">
      <c r="A2014" s="2">
        <f t="shared" si="151"/>
        <v>2013</v>
      </c>
      <c r="B2014" s="81" t="s">
        <v>1087</v>
      </c>
      <c r="C2014" t="s">
        <v>945</v>
      </c>
      <c r="D2014" s="1" t="s">
        <v>248</v>
      </c>
      <c r="E2014" s="166">
        <v>45657</v>
      </c>
      <c r="F2014" s="166"/>
      <c r="G2014" t="s">
        <v>1076</v>
      </c>
      <c r="H2014" t="s">
        <v>1076</v>
      </c>
      <c r="I2014" t="str">
        <f t="shared" si="152"/>
        <v>2024: Краснокамский городской округ Пермского края: г. Краснокамск, ул. Большевистская, д. 15</v>
      </c>
      <c r="J2014" t="str">
        <f t="shared" si="153"/>
        <v>г. Краснокамск, ул. Большевистская, д. 15: 2024: РК</v>
      </c>
      <c r="K2014" s="167" t="s">
        <v>1051</v>
      </c>
      <c r="L2014" s="166" t="s">
        <v>2561</v>
      </c>
      <c r="M2014" t="str">
        <f t="shared" si="154"/>
        <v>г. Краснокамск, ул. Большевистская, д. 15: РК</v>
      </c>
      <c r="N2014" s="166" t="e">
        <f>VLOOKUP(M2014,#REF!,2,0)</f>
        <v>#REF!</v>
      </c>
    </row>
    <row r="2015" spans="1:14" x14ac:dyDescent="0.25">
      <c r="A2015" s="2">
        <f t="shared" si="151"/>
        <v>2014</v>
      </c>
      <c r="B2015" s="81" t="s">
        <v>1087</v>
      </c>
      <c r="C2015" t="s">
        <v>946</v>
      </c>
      <c r="D2015" s="1" t="s">
        <v>248</v>
      </c>
      <c r="E2015" s="166">
        <v>45657</v>
      </c>
      <c r="F2015" s="166"/>
      <c r="G2015" t="s">
        <v>1076</v>
      </c>
      <c r="H2015" t="s">
        <v>1076</v>
      </c>
      <c r="I2015" t="str">
        <f t="shared" si="152"/>
        <v>2024: Краснокамский городской округ Пермского края: г. Краснокамск, ул. Большевистская, д. 19</v>
      </c>
      <c r="J2015" t="str">
        <f t="shared" si="153"/>
        <v>г. Краснокамск, ул. Большевистская, д. 19: 2024: РК</v>
      </c>
      <c r="K2015" s="167" t="s">
        <v>1051</v>
      </c>
      <c r="L2015" s="166" t="s">
        <v>2561</v>
      </c>
      <c r="M2015" t="str">
        <f t="shared" si="154"/>
        <v>г. Краснокамск, ул. Большевистская, д. 19: РК</v>
      </c>
      <c r="N2015" s="166" t="e">
        <f>VLOOKUP(M2015,#REF!,2,0)</f>
        <v>#REF!</v>
      </c>
    </row>
    <row r="2016" spans="1:14" x14ac:dyDescent="0.25">
      <c r="A2016" s="2">
        <f t="shared" si="151"/>
        <v>2015</v>
      </c>
      <c r="B2016" s="81" t="s">
        <v>1087</v>
      </c>
      <c r="C2016" t="s">
        <v>947</v>
      </c>
      <c r="D2016" s="1" t="s">
        <v>248</v>
      </c>
      <c r="E2016" s="166">
        <v>45657</v>
      </c>
      <c r="F2016" s="166"/>
      <c r="G2016" t="s">
        <v>1076</v>
      </c>
      <c r="H2016" t="s">
        <v>1076</v>
      </c>
      <c r="I2016" t="str">
        <f t="shared" si="152"/>
        <v>2024: Краснокамский городской округ Пермского края: г. Краснокамск, ул. Большевистская, д. 28</v>
      </c>
      <c r="J2016" t="str">
        <f t="shared" si="153"/>
        <v>г. Краснокамск, ул. Большевистская, д. 28: 2024: РК</v>
      </c>
      <c r="K2016" s="167" t="s">
        <v>1051</v>
      </c>
      <c r="L2016" s="166" t="s">
        <v>2561</v>
      </c>
      <c r="M2016" t="str">
        <f t="shared" si="154"/>
        <v>г. Краснокамск, ул. Большевистская, д. 28: РК</v>
      </c>
      <c r="N2016" s="166" t="e">
        <f>VLOOKUP(M2016,#REF!,2,0)</f>
        <v>#REF!</v>
      </c>
    </row>
    <row r="2017" spans="1:14" x14ac:dyDescent="0.25">
      <c r="A2017" s="2">
        <f t="shared" si="151"/>
        <v>2016</v>
      </c>
      <c r="B2017" s="81" t="s">
        <v>1087</v>
      </c>
      <c r="C2017" t="s">
        <v>948</v>
      </c>
      <c r="D2017" s="1" t="s">
        <v>248</v>
      </c>
      <c r="E2017" s="166">
        <v>45657</v>
      </c>
      <c r="F2017" s="166"/>
      <c r="G2017" t="s">
        <v>1076</v>
      </c>
      <c r="H2017" t="s">
        <v>1076</v>
      </c>
      <c r="I2017" t="str">
        <f t="shared" si="152"/>
        <v>2024: Краснокамский городской округ Пермского края: г. Краснокамск, ул. Комарова, д. 4</v>
      </c>
      <c r="J2017" t="str">
        <f t="shared" si="153"/>
        <v>г. Краснокамск, ул. Комарова, д. 4: 2024: РК</v>
      </c>
      <c r="K2017" s="167" t="s">
        <v>1051</v>
      </c>
      <c r="L2017" s="166" t="s">
        <v>2561</v>
      </c>
      <c r="M2017" t="str">
        <f t="shared" si="154"/>
        <v>г. Краснокамск, ул. Комарова, д. 4: РК</v>
      </c>
      <c r="N2017" s="166" t="e">
        <f>VLOOKUP(M2017,#REF!,2,0)</f>
        <v>#REF!</v>
      </c>
    </row>
    <row r="2018" spans="1:14" x14ac:dyDescent="0.25">
      <c r="A2018" s="2">
        <f t="shared" si="151"/>
        <v>2017</v>
      </c>
      <c r="B2018" s="81" t="s">
        <v>1088</v>
      </c>
      <c r="C2018" t="s">
        <v>949</v>
      </c>
      <c r="D2018" s="1" t="s">
        <v>280</v>
      </c>
      <c r="E2018" s="166">
        <v>45657</v>
      </c>
      <c r="F2018" s="166"/>
      <c r="G2018" t="s">
        <v>1076</v>
      </c>
      <c r="H2018" t="s">
        <v>1076</v>
      </c>
      <c r="I2018" t="str">
        <f t="shared" si="152"/>
        <v>2024: Кудымкарский муниципальный округ Пермского края: г. Кудымкар, ул. Карла Маркса, д. 33а</v>
      </c>
      <c r="J2018" t="str">
        <f t="shared" si="153"/>
        <v>г. Кудымкар, ул. Карла Маркса, д. 33а: 2024: Рфа</v>
      </c>
      <c r="K2018" s="167" t="s">
        <v>1051</v>
      </c>
      <c r="L2018" s="166" t="s">
        <v>2561</v>
      </c>
      <c r="M2018" t="str">
        <f t="shared" si="154"/>
        <v>г. Кудымкар, ул. Карла Маркса, д. 33а: Рфа</v>
      </c>
      <c r="N2018" s="166" t="e">
        <f>VLOOKUP(M2018,#REF!,2,0)</f>
        <v>#REF!</v>
      </c>
    </row>
    <row r="2019" spans="1:14" x14ac:dyDescent="0.25">
      <c r="A2019" s="2">
        <f t="shared" si="151"/>
        <v>2018</v>
      </c>
      <c r="B2019" s="81" t="s">
        <v>1089</v>
      </c>
      <c r="C2019" t="s">
        <v>950</v>
      </c>
      <c r="D2019" s="1" t="s">
        <v>296</v>
      </c>
      <c r="E2019" s="166">
        <v>45657</v>
      </c>
      <c r="F2019" s="166"/>
      <c r="G2019" t="s">
        <v>1076</v>
      </c>
      <c r="H2019" t="s">
        <v>1076</v>
      </c>
      <c r="I2019" t="str">
        <f t="shared" si="152"/>
        <v>2024: Кунгурский муниципальный округ Пермского края: г. Кунгур, ул. Коммуны, д. 34</v>
      </c>
      <c r="J2019" t="str">
        <f t="shared" si="153"/>
        <v>г. Кунгур, ул. Коммуны, д. 34: 2024: РФ</v>
      </c>
      <c r="K2019" s="167" t="s">
        <v>1051</v>
      </c>
      <c r="L2019" s="166" t="s">
        <v>2561</v>
      </c>
      <c r="M2019" t="str">
        <f t="shared" si="154"/>
        <v>г. Кунгур, ул. Коммуны, д. 34: РФ</v>
      </c>
      <c r="N2019" s="166" t="e">
        <f>VLOOKUP(M2019,#REF!,2,0)</f>
        <v>#REF!</v>
      </c>
    </row>
    <row r="2020" spans="1:14" x14ac:dyDescent="0.25">
      <c r="A2020" s="2">
        <f t="shared" si="151"/>
        <v>2019</v>
      </c>
      <c r="B2020" s="81" t="s">
        <v>1089</v>
      </c>
      <c r="C2020" t="s">
        <v>950</v>
      </c>
      <c r="D2020" s="1" t="s">
        <v>1050</v>
      </c>
      <c r="E2020" s="166">
        <v>45657</v>
      </c>
      <c r="F2020" s="166"/>
      <c r="G2020" t="s">
        <v>1076</v>
      </c>
      <c r="H2020" t="s">
        <v>1076</v>
      </c>
      <c r="I2020" t="str">
        <f t="shared" si="152"/>
        <v>2024: Кунгурский муниципальный округ Пермского края: г. Кунгур, ул. Коммуны, д. 34</v>
      </c>
      <c r="J2020" t="str">
        <f t="shared" si="153"/>
        <v>г. Кунгур, ул. Коммуны, д. 34: 2024: РФа</v>
      </c>
      <c r="K2020" s="167" t="s">
        <v>1051</v>
      </c>
      <c r="L2020" s="166" t="s">
        <v>2561</v>
      </c>
      <c r="M2020" t="str">
        <f t="shared" si="154"/>
        <v>г. Кунгур, ул. Коммуны, д. 34: РФа</v>
      </c>
      <c r="N2020" s="166" t="e">
        <f>VLOOKUP(M2020,#REF!,2,0)</f>
        <v>#REF!</v>
      </c>
    </row>
    <row r="2021" spans="1:14" x14ac:dyDescent="0.25">
      <c r="A2021" s="2">
        <f t="shared" si="151"/>
        <v>2020</v>
      </c>
      <c r="B2021" s="81" t="s">
        <v>1089</v>
      </c>
      <c r="C2021" t="s">
        <v>951</v>
      </c>
      <c r="D2021" s="1" t="s">
        <v>248</v>
      </c>
      <c r="E2021" s="166">
        <v>45657</v>
      </c>
      <c r="F2021" s="166"/>
      <c r="G2021" t="s">
        <v>1076</v>
      </c>
      <c r="H2021" t="s">
        <v>1076</v>
      </c>
      <c r="I2021" t="str">
        <f t="shared" si="152"/>
        <v>2024: Кунгурский муниципальный округ Пермского края: г. Кунгур, ул. Космонавтов, д. 10А</v>
      </c>
      <c r="J2021" t="str">
        <f t="shared" si="153"/>
        <v>г. Кунгур, ул. Космонавтов, д. 10А: 2024: РК</v>
      </c>
      <c r="K2021" s="167" t="s">
        <v>1051</v>
      </c>
      <c r="L2021" s="166" t="s">
        <v>2561</v>
      </c>
      <c r="M2021" t="str">
        <f t="shared" si="154"/>
        <v>г. Кунгур, ул. Космонавтов, д. 10А: РК</v>
      </c>
      <c r="N2021" s="166" t="e">
        <f>VLOOKUP(M2021,#REF!,2,0)</f>
        <v>#REF!</v>
      </c>
    </row>
    <row r="2022" spans="1:14" x14ac:dyDescent="0.25">
      <c r="A2022" s="2">
        <f t="shared" si="151"/>
        <v>2021</v>
      </c>
      <c r="B2022" s="81" t="s">
        <v>1098</v>
      </c>
      <c r="C2022" t="s">
        <v>952</v>
      </c>
      <c r="D2022" s="1" t="s">
        <v>248</v>
      </c>
      <c r="E2022" s="166">
        <v>45657</v>
      </c>
      <c r="F2022" s="166"/>
      <c r="G2022" t="s">
        <v>1076</v>
      </c>
      <c r="H2022" t="s">
        <v>1076</v>
      </c>
      <c r="I2022" t="str">
        <f t="shared" si="152"/>
        <v>2024: Пермский муниципальный район Пермского края: с. Култаево, ул. Нижнемуллинская, д. 11а</v>
      </c>
      <c r="J2022" t="str">
        <f t="shared" si="153"/>
        <v>с. Култаево, ул. Нижнемуллинская, д. 11а: 2024: РК</v>
      </c>
      <c r="K2022" s="167" t="s">
        <v>1051</v>
      </c>
      <c r="L2022" s="166" t="s">
        <v>2561</v>
      </c>
      <c r="M2022" t="str">
        <f t="shared" si="154"/>
        <v>с. Култаево, ул. Нижнемуллинская, д. 11а: РК</v>
      </c>
      <c r="N2022" s="166" t="e">
        <f>VLOOKUP(M2022,#REF!,2,0)</f>
        <v>#REF!</v>
      </c>
    </row>
    <row r="2023" spans="1:14" x14ac:dyDescent="0.25">
      <c r="A2023" s="2">
        <f t="shared" si="151"/>
        <v>2022</v>
      </c>
      <c r="B2023" s="81" t="s">
        <v>1090</v>
      </c>
      <c r="C2023" t="s">
        <v>953</v>
      </c>
      <c r="D2023" s="1" t="s">
        <v>248</v>
      </c>
      <c r="E2023" s="166">
        <v>45657</v>
      </c>
      <c r="F2023" s="166"/>
      <c r="G2023" t="s">
        <v>1076</v>
      </c>
      <c r="H2023" t="s">
        <v>1076</v>
      </c>
      <c r="I2023" t="str">
        <f t="shared" si="152"/>
        <v>2024: Лысьвенский городской округ Пермского края: г. Лысьва, ул. Оборина, д. 4</v>
      </c>
      <c r="J2023" t="str">
        <f t="shared" si="153"/>
        <v>г. Лысьва, ул. Оборина, д. 4: 2024: РК</v>
      </c>
      <c r="K2023" s="167" t="s">
        <v>1051</v>
      </c>
      <c r="L2023" s="166" t="s">
        <v>2561</v>
      </c>
      <c r="M2023" t="str">
        <f t="shared" si="154"/>
        <v>г. Лысьва, ул. Оборина, д. 4: РК</v>
      </c>
      <c r="N2023" s="166" t="e">
        <f>VLOOKUP(M2023,#REF!,2,0)</f>
        <v>#REF!</v>
      </c>
    </row>
    <row r="2024" spans="1:14" x14ac:dyDescent="0.25">
      <c r="A2024" s="2">
        <f t="shared" si="151"/>
        <v>2023</v>
      </c>
      <c r="B2024" s="81" t="s">
        <v>1102</v>
      </c>
      <c r="C2024" t="s">
        <v>358</v>
      </c>
      <c r="D2024" s="1" t="s">
        <v>248</v>
      </c>
      <c r="E2024" s="166">
        <v>45657</v>
      </c>
      <c r="F2024" s="166"/>
      <c r="G2024" t="s">
        <v>1076</v>
      </c>
      <c r="H2024" t="s">
        <v>1076</v>
      </c>
      <c r="I2024" t="str">
        <f t="shared" si="152"/>
        <v>2024: Чердынский городской округ Пермского края: пгт Ныроб, ул. Уждавиниса, д. 13</v>
      </c>
      <c r="J2024" t="str">
        <f t="shared" si="153"/>
        <v>пгт Ныроб, ул. Уждавиниса, д. 13: 2024: РК</v>
      </c>
      <c r="K2024" s="167" t="s">
        <v>1051</v>
      </c>
      <c r="L2024" s="166" t="s">
        <v>2561</v>
      </c>
      <c r="M2024" t="str">
        <f t="shared" si="154"/>
        <v>пгт Ныроб, ул. Уждавиниса, д. 13: РК</v>
      </c>
      <c r="N2024" s="166" t="e">
        <f>VLOOKUP(M2024,#REF!,2,0)</f>
        <v>#REF!</v>
      </c>
    </row>
    <row r="2025" spans="1:14" x14ac:dyDescent="0.25">
      <c r="A2025" s="2">
        <f t="shared" si="151"/>
        <v>2024</v>
      </c>
      <c r="B2025" s="81" t="s">
        <v>1092</v>
      </c>
      <c r="C2025" t="s">
        <v>687</v>
      </c>
      <c r="D2025" s="1" t="s">
        <v>248</v>
      </c>
      <c r="E2025" s="166">
        <v>45657</v>
      </c>
      <c r="F2025" s="166"/>
      <c r="G2025" t="s">
        <v>1076</v>
      </c>
      <c r="H2025" t="s">
        <v>1076</v>
      </c>
      <c r="I2025" t="str">
        <f t="shared" si="152"/>
        <v>2024: Нытвенский городской округ Пермского края: г. Нытва, ул. Карла Либкнехта, д. 15</v>
      </c>
      <c r="J2025" t="str">
        <f t="shared" si="153"/>
        <v>г. Нытва, ул. Карла Либкнехта, д. 15: 2024: РК</v>
      </c>
      <c r="K2025" s="167" t="s">
        <v>1051</v>
      </c>
      <c r="L2025" s="166" t="s">
        <v>2561</v>
      </c>
      <c r="M2025" t="str">
        <f t="shared" si="154"/>
        <v>г. Нытва, ул. Карла Либкнехта, д. 15: РК</v>
      </c>
      <c r="N2025" s="166" t="e">
        <f>VLOOKUP(M2025,#REF!,2,0)</f>
        <v>#REF!</v>
      </c>
    </row>
    <row r="2026" spans="1:14" x14ac:dyDescent="0.25">
      <c r="A2026" s="2">
        <f t="shared" si="151"/>
        <v>2025</v>
      </c>
      <c r="B2026" s="81" t="s">
        <v>1092</v>
      </c>
      <c r="C2026" t="s">
        <v>422</v>
      </c>
      <c r="D2026" s="1" t="s">
        <v>248</v>
      </c>
      <c r="E2026" s="166">
        <v>45657</v>
      </c>
      <c r="F2026" s="166"/>
      <c r="G2026" t="s">
        <v>1076</v>
      </c>
      <c r="H2026" t="s">
        <v>1076</v>
      </c>
      <c r="I2026" t="str">
        <f t="shared" si="152"/>
        <v>2024: Нытвенский городской округ Пермского края: г. Нытва, ул. Карла Либкнехта, д. 21</v>
      </c>
      <c r="J2026" t="str">
        <f t="shared" si="153"/>
        <v>г. Нытва, ул. Карла Либкнехта, д. 21: 2024: РК</v>
      </c>
      <c r="K2026" s="167" t="s">
        <v>1051</v>
      </c>
      <c r="L2026" s="166" t="s">
        <v>2561</v>
      </c>
      <c r="M2026" t="str">
        <f t="shared" si="154"/>
        <v>г. Нытва, ул. Карла Либкнехта, д. 21: РК</v>
      </c>
      <c r="N2026" s="166" t="e">
        <f>VLOOKUP(M2026,#REF!,2,0)</f>
        <v>#REF!</v>
      </c>
    </row>
    <row r="2027" spans="1:14" x14ac:dyDescent="0.25">
      <c r="A2027" s="2">
        <f t="shared" si="151"/>
        <v>2026</v>
      </c>
      <c r="B2027" s="81" t="s">
        <v>1092</v>
      </c>
      <c r="C2027" t="s">
        <v>422</v>
      </c>
      <c r="D2027" s="1" t="s">
        <v>280</v>
      </c>
      <c r="E2027" s="166">
        <v>45657</v>
      </c>
      <c r="F2027" s="166"/>
      <c r="G2027" t="s">
        <v>1076</v>
      </c>
      <c r="H2027" t="s">
        <v>1076</v>
      </c>
      <c r="I2027" t="str">
        <f t="shared" si="152"/>
        <v>2024: Нытвенский городской округ Пермского края: г. Нытва, ул. Карла Либкнехта, д. 21</v>
      </c>
      <c r="J2027" t="str">
        <f t="shared" si="153"/>
        <v>г. Нытва, ул. Карла Либкнехта, д. 21: 2024: Рфа</v>
      </c>
      <c r="K2027" s="167" t="s">
        <v>1051</v>
      </c>
      <c r="L2027" s="166" t="s">
        <v>2561</v>
      </c>
      <c r="M2027" t="str">
        <f t="shared" si="154"/>
        <v>г. Нытва, ул. Карла Либкнехта, д. 21: Рфа</v>
      </c>
      <c r="N2027" s="166" t="e">
        <f>VLOOKUP(M2027,#REF!,2,0)</f>
        <v>#REF!</v>
      </c>
    </row>
    <row r="2028" spans="1:14" x14ac:dyDescent="0.25">
      <c r="A2028" s="2">
        <f t="shared" si="151"/>
        <v>2027</v>
      </c>
      <c r="B2028" s="81" t="s">
        <v>1092</v>
      </c>
      <c r="C2028" t="s">
        <v>954</v>
      </c>
      <c r="D2028" s="1" t="s">
        <v>248</v>
      </c>
      <c r="E2028" s="166">
        <v>45657</v>
      </c>
      <c r="F2028" s="166"/>
      <c r="G2028" t="s">
        <v>1076</v>
      </c>
      <c r="H2028" t="s">
        <v>1076</v>
      </c>
      <c r="I2028" t="str">
        <f t="shared" si="152"/>
        <v>2024: Нытвенский городской округ Пермского края: г. Нытва, пр-т Ленина, д. 35</v>
      </c>
      <c r="J2028" t="str">
        <f t="shared" si="153"/>
        <v>г. Нытва, пр-т Ленина, д. 35: 2024: РК</v>
      </c>
      <c r="K2028" s="167" t="s">
        <v>1051</v>
      </c>
      <c r="L2028" s="166" t="s">
        <v>2561</v>
      </c>
      <c r="M2028" t="str">
        <f t="shared" si="154"/>
        <v>г. Нытва, пр-т Ленина, д. 35: РК</v>
      </c>
      <c r="N2028" s="166" t="e">
        <f>VLOOKUP(M2028,#REF!,2,0)</f>
        <v>#REF!</v>
      </c>
    </row>
    <row r="2029" spans="1:14" x14ac:dyDescent="0.25">
      <c r="A2029" s="2">
        <f t="shared" si="151"/>
        <v>2028</v>
      </c>
      <c r="B2029" s="81" t="s">
        <v>1093</v>
      </c>
      <c r="C2029" t="s">
        <v>955</v>
      </c>
      <c r="D2029" s="1" t="s">
        <v>248</v>
      </c>
      <c r="E2029" s="166">
        <v>45657</v>
      </c>
      <c r="F2029" s="166"/>
      <c r="G2029" t="s">
        <v>1076</v>
      </c>
      <c r="H2029" t="s">
        <v>1076</v>
      </c>
      <c r="I2029" t="str">
        <f t="shared" si="152"/>
        <v>2024: Октябрьский городской округ Пермского края: пгт Октябрьский, ул. Трактовая, д. 61</v>
      </c>
      <c r="J2029" t="str">
        <f t="shared" si="153"/>
        <v>пгт Октябрьский, ул. Трактовая, д. 61: 2024: РК</v>
      </c>
      <c r="K2029" s="167" t="s">
        <v>1051</v>
      </c>
      <c r="L2029" s="166" t="s">
        <v>2561</v>
      </c>
      <c r="M2029" t="str">
        <f t="shared" si="154"/>
        <v>пгт Октябрьский, ул. Трактовая, д. 61: РК</v>
      </c>
      <c r="N2029" s="166" t="e">
        <f>VLOOKUP(M2029,#REF!,2,0)</f>
        <v>#REF!</v>
      </c>
    </row>
    <row r="2030" spans="1:14" x14ac:dyDescent="0.25">
      <c r="A2030" s="2">
        <f t="shared" si="151"/>
        <v>2029</v>
      </c>
      <c r="B2030" s="81" t="s">
        <v>1087</v>
      </c>
      <c r="C2030" t="s">
        <v>956</v>
      </c>
      <c r="D2030" s="1" t="s">
        <v>248</v>
      </c>
      <c r="E2030" s="166">
        <v>45657</v>
      </c>
      <c r="F2030" s="166"/>
      <c r="G2030" t="s">
        <v>1076</v>
      </c>
      <c r="H2030" t="s">
        <v>1076</v>
      </c>
      <c r="I2030" t="str">
        <f t="shared" si="152"/>
        <v>2024: Краснокамский городской округ Пермского края: п. Оверята, ул. Комсомольская, д. 2</v>
      </c>
      <c r="J2030" t="str">
        <f t="shared" si="153"/>
        <v>п. Оверята, ул. Комсомольская, д. 2: 2024: РК</v>
      </c>
      <c r="K2030" s="167" t="s">
        <v>1051</v>
      </c>
      <c r="L2030" s="166" t="s">
        <v>2561</v>
      </c>
      <c r="M2030" t="str">
        <f t="shared" si="154"/>
        <v>п. Оверята, ул. Комсомольская, д. 2: РК</v>
      </c>
      <c r="N2030" s="166" t="e">
        <f>VLOOKUP(M2030,#REF!,2,0)</f>
        <v>#REF!</v>
      </c>
    </row>
    <row r="2031" spans="1:14" x14ac:dyDescent="0.25">
      <c r="A2031" s="2">
        <f t="shared" si="151"/>
        <v>2030</v>
      </c>
      <c r="B2031" s="81" t="s">
        <v>1087</v>
      </c>
      <c r="C2031" t="s">
        <v>957</v>
      </c>
      <c r="D2031" s="1" t="s">
        <v>149</v>
      </c>
      <c r="E2031" s="166">
        <v>45657</v>
      </c>
      <c r="F2031" s="166"/>
      <c r="G2031" t="s">
        <v>1076</v>
      </c>
      <c r="H2031" t="s">
        <v>1076</v>
      </c>
      <c r="I2031" t="str">
        <f t="shared" si="152"/>
        <v>2024: Краснокамский городской округ Пермского края: п. Оверята, ул. Комсомольская, д. 7</v>
      </c>
      <c r="J2031" t="str">
        <f t="shared" si="153"/>
        <v>п. Оверята, ул. Комсомольская, д. 7: 2024: ГВС</v>
      </c>
      <c r="K2031" s="167" t="s">
        <v>1051</v>
      </c>
      <c r="L2031" s="166" t="s">
        <v>2561</v>
      </c>
      <c r="M2031" t="str">
        <f t="shared" si="154"/>
        <v>п. Оверята, ул. Комсомольская, д. 7: ГВС</v>
      </c>
      <c r="N2031" s="166" t="e">
        <f>VLOOKUP(M2031,#REF!,2,0)</f>
        <v>#REF!</v>
      </c>
    </row>
    <row r="2032" spans="1:14" x14ac:dyDescent="0.25">
      <c r="A2032" s="2">
        <f t="shared" si="151"/>
        <v>2031</v>
      </c>
      <c r="B2032" s="81" t="s">
        <v>1087</v>
      </c>
      <c r="C2032" t="s">
        <v>957</v>
      </c>
      <c r="D2032" s="1" t="s">
        <v>144</v>
      </c>
      <c r="E2032" s="166">
        <v>45657</v>
      </c>
      <c r="F2032" s="166"/>
      <c r="G2032" t="s">
        <v>1076</v>
      </c>
      <c r="H2032" t="s">
        <v>1076</v>
      </c>
      <c r="I2032" t="str">
        <f t="shared" si="152"/>
        <v>2024: Краснокамский городской округ Пермского края: п. Оверята, ул. Комсомольская, д. 7</v>
      </c>
      <c r="J2032" t="str">
        <f t="shared" si="153"/>
        <v>п. Оверята, ул. Комсомольская, д. 7: 2024: ХВС</v>
      </c>
      <c r="K2032" s="167" t="s">
        <v>1051</v>
      </c>
      <c r="L2032" s="166" t="s">
        <v>2561</v>
      </c>
      <c r="M2032" t="str">
        <f t="shared" si="154"/>
        <v>п. Оверята, ул. Комсомольская, д. 7: ХВС</v>
      </c>
      <c r="N2032" s="166" t="e">
        <f>VLOOKUP(M2032,#REF!,2,0)</f>
        <v>#REF!</v>
      </c>
    </row>
    <row r="2033" spans="1:14" x14ac:dyDescent="0.25">
      <c r="A2033" s="2">
        <f t="shared" si="151"/>
        <v>2032</v>
      </c>
      <c r="B2033" s="81" t="s">
        <v>1087</v>
      </c>
      <c r="C2033" t="s">
        <v>958</v>
      </c>
      <c r="D2033" s="1" t="s">
        <v>149</v>
      </c>
      <c r="E2033" s="166">
        <v>45657</v>
      </c>
      <c r="F2033" s="166"/>
      <c r="G2033" t="s">
        <v>1076</v>
      </c>
      <c r="H2033" t="s">
        <v>1076</v>
      </c>
      <c r="I2033" t="str">
        <f t="shared" si="152"/>
        <v>2024: Краснокамский городской округ Пермского края: п. Оверята, ул. Комсомольская, д. 10</v>
      </c>
      <c r="J2033" t="str">
        <f t="shared" si="153"/>
        <v>п. Оверята, ул. Комсомольская, д. 10: 2024: ГВС</v>
      </c>
      <c r="K2033" s="167" t="s">
        <v>1051</v>
      </c>
      <c r="L2033" s="166" t="s">
        <v>2561</v>
      </c>
      <c r="M2033" t="str">
        <f t="shared" si="154"/>
        <v>п. Оверята, ул. Комсомольская, д. 10: ГВС</v>
      </c>
      <c r="N2033" s="166" t="e">
        <f>VLOOKUP(M2033,#REF!,2,0)</f>
        <v>#REF!</v>
      </c>
    </row>
    <row r="2034" spans="1:14" x14ac:dyDescent="0.25">
      <c r="A2034" s="2">
        <f t="shared" si="151"/>
        <v>2033</v>
      </c>
      <c r="B2034" s="81" t="s">
        <v>1087</v>
      </c>
      <c r="C2034" t="s">
        <v>958</v>
      </c>
      <c r="D2034" s="1" t="s">
        <v>144</v>
      </c>
      <c r="E2034" s="166">
        <v>45657</v>
      </c>
      <c r="F2034" s="166"/>
      <c r="G2034" t="s">
        <v>1076</v>
      </c>
      <c r="H2034" t="s">
        <v>1076</v>
      </c>
      <c r="I2034" t="str">
        <f t="shared" si="152"/>
        <v>2024: Краснокамский городской округ Пермского края: п. Оверята, ул. Комсомольская, д. 10</v>
      </c>
      <c r="J2034" t="str">
        <f t="shared" si="153"/>
        <v>п. Оверята, ул. Комсомольская, д. 10: 2024: ХВС</v>
      </c>
      <c r="K2034" s="167" t="s">
        <v>1051</v>
      </c>
      <c r="L2034" s="166" t="s">
        <v>2561</v>
      </c>
      <c r="M2034" t="str">
        <f t="shared" si="154"/>
        <v>п. Оверята, ул. Комсомольская, д. 10: ХВС</v>
      </c>
      <c r="N2034" s="166" t="e">
        <f>VLOOKUP(M2034,#REF!,2,0)</f>
        <v>#REF!</v>
      </c>
    </row>
    <row r="2035" spans="1:14" x14ac:dyDescent="0.25">
      <c r="A2035" s="2">
        <f t="shared" si="151"/>
        <v>2034</v>
      </c>
      <c r="B2035" s="81" t="s">
        <v>1087</v>
      </c>
      <c r="C2035" t="s">
        <v>684</v>
      </c>
      <c r="D2035" s="1" t="s">
        <v>248</v>
      </c>
      <c r="E2035" s="166">
        <v>45657</v>
      </c>
      <c r="F2035" s="166"/>
      <c r="G2035" t="s">
        <v>1076</v>
      </c>
      <c r="H2035" t="s">
        <v>1076</v>
      </c>
      <c r="I2035" t="str">
        <f t="shared" si="152"/>
        <v>2024: Краснокамский городской округ Пермского края: п. Оверята, ул. Заводская, д. 19</v>
      </c>
      <c r="J2035" t="str">
        <f t="shared" si="153"/>
        <v>п. Оверята, ул. Заводская, д. 19: 2024: РК</v>
      </c>
      <c r="K2035" s="167" t="s">
        <v>1051</v>
      </c>
      <c r="L2035" s="166" t="s">
        <v>2561</v>
      </c>
      <c r="M2035" t="str">
        <f t="shared" si="154"/>
        <v>п. Оверята, ул. Заводская, д. 19: РК</v>
      </c>
      <c r="N2035" s="166" t="e">
        <f>VLOOKUP(M2035,#REF!,2,0)</f>
        <v>#REF!</v>
      </c>
    </row>
    <row r="2036" spans="1:14" x14ac:dyDescent="0.25">
      <c r="A2036" s="2">
        <f t="shared" si="151"/>
        <v>2035</v>
      </c>
      <c r="B2036" s="81" t="s">
        <v>1095</v>
      </c>
      <c r="C2036" t="s">
        <v>959</v>
      </c>
      <c r="D2036" s="1" t="s">
        <v>296</v>
      </c>
      <c r="E2036" s="166">
        <v>45657</v>
      </c>
      <c r="F2036" s="166"/>
      <c r="G2036" t="s">
        <v>1076</v>
      </c>
      <c r="H2036" t="s">
        <v>1076</v>
      </c>
      <c r="I2036" t="str">
        <f t="shared" si="152"/>
        <v>2024: Осинский городской округ Пермского края: г. Оса, ул. Степана Разина, д. 69</v>
      </c>
      <c r="J2036" t="str">
        <f t="shared" si="153"/>
        <v>г. Оса, ул. Степана Разина, д. 69: 2024: РФ</v>
      </c>
      <c r="K2036" s="167" t="s">
        <v>1051</v>
      </c>
      <c r="L2036" s="166" t="s">
        <v>2561</v>
      </c>
      <c r="M2036" t="str">
        <f t="shared" si="154"/>
        <v>г. Оса, ул. Степана Разина, д. 69: РФ</v>
      </c>
      <c r="N2036" s="166" t="e">
        <f>VLOOKUP(M2036,#REF!,2,0)</f>
        <v>#REF!</v>
      </c>
    </row>
    <row r="2037" spans="1:14" x14ac:dyDescent="0.25">
      <c r="A2037" s="2">
        <f t="shared" si="151"/>
        <v>2036</v>
      </c>
      <c r="B2037" s="81" t="s">
        <v>1095</v>
      </c>
      <c r="C2037" t="s">
        <v>959</v>
      </c>
      <c r="D2037" s="1" t="s">
        <v>248</v>
      </c>
      <c r="E2037" s="166">
        <v>45657</v>
      </c>
      <c r="F2037" s="166"/>
      <c r="G2037" t="s">
        <v>1076</v>
      </c>
      <c r="H2037" t="s">
        <v>1076</v>
      </c>
      <c r="I2037" t="str">
        <f t="shared" si="152"/>
        <v>2024: Осинский городской округ Пермского края: г. Оса, ул. Степана Разина, д. 69</v>
      </c>
      <c r="J2037" t="str">
        <f t="shared" si="153"/>
        <v>г. Оса, ул. Степана Разина, д. 69: 2024: РК</v>
      </c>
      <c r="K2037" s="167" t="s">
        <v>1051</v>
      </c>
      <c r="L2037" s="166" t="s">
        <v>2561</v>
      </c>
      <c r="M2037" t="str">
        <f t="shared" si="154"/>
        <v>г. Оса, ул. Степана Разина, д. 69: РК</v>
      </c>
      <c r="N2037" s="166" t="e">
        <f>VLOOKUP(M2037,#REF!,2,0)</f>
        <v>#REF!</v>
      </c>
    </row>
    <row r="2038" spans="1:14" x14ac:dyDescent="0.25">
      <c r="A2038" s="2">
        <f t="shared" si="151"/>
        <v>2037</v>
      </c>
      <c r="B2038" s="81" t="s">
        <v>1081</v>
      </c>
      <c r="C2038" t="s">
        <v>960</v>
      </c>
      <c r="D2038" s="1" t="s">
        <v>248</v>
      </c>
      <c r="E2038" s="166">
        <v>45657</v>
      </c>
      <c r="F2038" s="166"/>
      <c r="G2038" t="s">
        <v>1076</v>
      </c>
      <c r="H2038" t="s">
        <v>1076</v>
      </c>
      <c r="I2038" t="str">
        <f t="shared" si="152"/>
        <v>2024: Горнозаводской городской округ Пермского края: рп Пашия, ул. Карла Маркса, д. 69</v>
      </c>
      <c r="J2038" t="str">
        <f t="shared" si="153"/>
        <v>рп Пашия, ул. Карла Маркса, д. 69: 2024: РК</v>
      </c>
      <c r="K2038" s="167" t="s">
        <v>1051</v>
      </c>
      <c r="L2038" s="166" t="s">
        <v>2561</v>
      </c>
      <c r="M2038" t="str">
        <f t="shared" si="154"/>
        <v>рп Пашия, ул. Карла Маркса, д. 69: РК</v>
      </c>
      <c r="N2038" s="166" t="e">
        <f>VLOOKUP(M2038,#REF!,2,0)</f>
        <v>#REF!</v>
      </c>
    </row>
    <row r="2039" spans="1:14" x14ac:dyDescent="0.25">
      <c r="A2039" s="2">
        <f t="shared" si="151"/>
        <v>2038</v>
      </c>
      <c r="B2039" s="81" t="s">
        <v>1081</v>
      </c>
      <c r="C2039" t="s">
        <v>721</v>
      </c>
      <c r="D2039" s="1" t="s">
        <v>248</v>
      </c>
      <c r="E2039" s="166">
        <v>45657</v>
      </c>
      <c r="F2039" s="166"/>
      <c r="G2039" t="s">
        <v>1076</v>
      </c>
      <c r="H2039" t="s">
        <v>1076</v>
      </c>
      <c r="I2039" t="str">
        <f t="shared" si="152"/>
        <v>2024: Горнозаводской городской округ Пермского края: рп Пашия, ул. Свердловская, д. 33</v>
      </c>
      <c r="J2039" t="str">
        <f t="shared" si="153"/>
        <v>рп Пашия, ул. Свердловская, д. 33: 2024: РК</v>
      </c>
      <c r="K2039" s="167" t="s">
        <v>1051</v>
      </c>
      <c r="L2039" s="166" t="s">
        <v>2561</v>
      </c>
      <c r="M2039" t="str">
        <f t="shared" si="154"/>
        <v>рп Пашия, ул. Свердловская, д. 33: РК</v>
      </c>
      <c r="N2039" s="166" t="e">
        <f>VLOOKUP(M2039,#REF!,2,0)</f>
        <v>#REF!</v>
      </c>
    </row>
    <row r="2040" spans="1:14" x14ac:dyDescent="0.25">
      <c r="A2040" s="2">
        <f t="shared" si="151"/>
        <v>2039</v>
      </c>
      <c r="B2040" s="81" t="s">
        <v>1081</v>
      </c>
      <c r="C2040" t="s">
        <v>961</v>
      </c>
      <c r="D2040" s="1" t="s">
        <v>248</v>
      </c>
      <c r="E2040" s="166">
        <v>45657</v>
      </c>
      <c r="F2040" s="166"/>
      <c r="G2040" t="s">
        <v>1076</v>
      </c>
      <c r="H2040" t="s">
        <v>1076</v>
      </c>
      <c r="I2040" t="str">
        <f t="shared" si="152"/>
        <v>2024: Горнозаводской городской округ Пермского края: рп Пашия, ул. Свердловская, д. 42</v>
      </c>
      <c r="J2040" t="str">
        <f t="shared" si="153"/>
        <v>рп Пашия, ул. Свердловская, д. 42: 2024: РК</v>
      </c>
      <c r="K2040" s="167" t="s">
        <v>1051</v>
      </c>
      <c r="L2040" s="166" t="s">
        <v>2561</v>
      </c>
      <c r="M2040" t="str">
        <f t="shared" si="154"/>
        <v>рп Пашия, ул. Свердловская, д. 42: РК</v>
      </c>
      <c r="N2040" s="166" t="e">
        <f>VLOOKUP(M2040,#REF!,2,0)</f>
        <v>#REF!</v>
      </c>
    </row>
    <row r="2041" spans="1:14" x14ac:dyDescent="0.25">
      <c r="A2041" s="2">
        <f t="shared" si="151"/>
        <v>2040</v>
      </c>
      <c r="B2041" s="81" t="s">
        <v>1852</v>
      </c>
      <c r="C2041" t="s">
        <v>784</v>
      </c>
      <c r="D2041" s="1" t="s">
        <v>280</v>
      </c>
      <c r="E2041" s="166">
        <v>45657</v>
      </c>
      <c r="F2041" s="166"/>
      <c r="G2041" t="s">
        <v>1076</v>
      </c>
      <c r="H2041" t="s">
        <v>1076</v>
      </c>
      <c r="I2041" t="str">
        <f t="shared" si="152"/>
        <v>2024: Пермский городской округ, город Пермь: г. Пермь, ул. Александра Невского, д. 8</v>
      </c>
      <c r="J2041" t="str">
        <f t="shared" si="153"/>
        <v>г. Пермь, ул. Александра Невского, д. 8: 2024: Рфа</v>
      </c>
      <c r="K2041" s="167" t="s">
        <v>1051</v>
      </c>
      <c r="L2041" s="166" t="s">
        <v>2561</v>
      </c>
      <c r="M2041" t="str">
        <f t="shared" si="154"/>
        <v>г. Пермь, ул. Александра Невского, д. 8: Рфа</v>
      </c>
      <c r="N2041" s="166" t="e">
        <f>VLOOKUP(M2041,#REF!,2,0)</f>
        <v>#REF!</v>
      </c>
    </row>
    <row r="2042" spans="1:14" x14ac:dyDescent="0.25">
      <c r="A2042" s="2">
        <f t="shared" si="151"/>
        <v>2041</v>
      </c>
      <c r="B2042" s="81" t="s">
        <v>1852</v>
      </c>
      <c r="C2042" t="s">
        <v>962</v>
      </c>
      <c r="D2042" s="1" t="s">
        <v>181</v>
      </c>
      <c r="E2042" s="166">
        <v>45657</v>
      </c>
      <c r="F2042" s="166"/>
      <c r="G2042">
        <v>2</v>
      </c>
      <c r="H2042">
        <v>0</v>
      </c>
      <c r="I2042" t="str">
        <f t="shared" si="152"/>
        <v>2024: Пермский городской округ, город Пермь: г. Пермь, ул. Аркадия Гайдара, д. 9А</v>
      </c>
      <c r="J2042" t="str">
        <f t="shared" si="153"/>
        <v>г. Пермь, ул. Аркадия Гайдара, д. 9А: 2024: РЛ</v>
      </c>
      <c r="K2042" s="167" t="s">
        <v>1051</v>
      </c>
      <c r="L2042" s="166" t="s">
        <v>2561</v>
      </c>
      <c r="M2042" t="str">
        <f t="shared" si="154"/>
        <v>г. Пермь, ул. Аркадия Гайдара, д. 9А: РЛ</v>
      </c>
      <c r="N2042" s="166" t="e">
        <f>VLOOKUP(M2042,#REF!,2,0)</f>
        <v>#REF!</v>
      </c>
    </row>
    <row r="2043" spans="1:14" x14ac:dyDescent="0.25">
      <c r="A2043" s="2">
        <f t="shared" si="151"/>
        <v>2042</v>
      </c>
      <c r="B2043" s="81" t="s">
        <v>1852</v>
      </c>
      <c r="C2043" t="s">
        <v>963</v>
      </c>
      <c r="D2043" s="1" t="s">
        <v>63</v>
      </c>
      <c r="E2043" s="166">
        <v>45657</v>
      </c>
      <c r="F2043" s="166"/>
      <c r="G2043" t="s">
        <v>1076</v>
      </c>
      <c r="H2043" t="s">
        <v>1076</v>
      </c>
      <c r="I2043" t="str">
        <f t="shared" si="152"/>
        <v>2024: Пермский городской округ, город Пермь: г. Пермь, ул. Блюхера, д. 7</v>
      </c>
      <c r="J2043" t="str">
        <f t="shared" si="153"/>
        <v>г. Пермь, ул. Блюхера, д. 7: 2024: ЭЛ</v>
      </c>
      <c r="K2043" s="167" t="s">
        <v>1051</v>
      </c>
      <c r="L2043" s="166" t="s">
        <v>2561</v>
      </c>
      <c r="M2043" t="str">
        <f t="shared" si="154"/>
        <v>г. Пермь, ул. Блюхера, д. 7: ЭЛ</v>
      </c>
      <c r="N2043" s="166" t="e">
        <f>VLOOKUP(M2043,#REF!,2,0)</f>
        <v>#REF!</v>
      </c>
    </row>
    <row r="2044" spans="1:14" x14ac:dyDescent="0.25">
      <c r="A2044" s="2">
        <f t="shared" si="151"/>
        <v>2043</v>
      </c>
      <c r="B2044" s="81" t="s">
        <v>1852</v>
      </c>
      <c r="C2044" t="s">
        <v>964</v>
      </c>
      <c r="D2044" s="1" t="s">
        <v>248</v>
      </c>
      <c r="E2044" s="166">
        <v>45657</v>
      </c>
      <c r="F2044" s="166"/>
      <c r="G2044" t="s">
        <v>1076</v>
      </c>
      <c r="H2044" t="s">
        <v>1076</v>
      </c>
      <c r="I2044" t="str">
        <f t="shared" si="152"/>
        <v>2024: Пермский городской округ, город Пермь: г. Пермь, ул. Богдана Хмельницкого, д. 9</v>
      </c>
      <c r="J2044" t="str">
        <f t="shared" si="153"/>
        <v>г. Пермь, ул. Богдана Хмельницкого, д. 9: 2024: РК</v>
      </c>
      <c r="K2044" s="167" t="s">
        <v>1051</v>
      </c>
      <c r="L2044" s="166" t="s">
        <v>2561</v>
      </c>
      <c r="M2044" t="str">
        <f t="shared" si="154"/>
        <v>г. Пермь, ул. Богдана Хмельницкого, д. 9: РК</v>
      </c>
      <c r="N2044" s="166" t="e">
        <f>VLOOKUP(M2044,#REF!,2,0)</f>
        <v>#REF!</v>
      </c>
    </row>
    <row r="2045" spans="1:14" x14ac:dyDescent="0.25">
      <c r="A2045" s="2">
        <f t="shared" si="151"/>
        <v>2044</v>
      </c>
      <c r="B2045" s="81" t="s">
        <v>1852</v>
      </c>
      <c r="C2045" t="s">
        <v>287</v>
      </c>
      <c r="D2045" s="1" t="s">
        <v>280</v>
      </c>
      <c r="E2045" s="166">
        <v>45657</v>
      </c>
      <c r="F2045" s="166"/>
      <c r="G2045" t="s">
        <v>1076</v>
      </c>
      <c r="H2045" t="s">
        <v>1076</v>
      </c>
      <c r="I2045" t="str">
        <f t="shared" si="152"/>
        <v>2024: Пермский городской округ, город Пермь: г. Пермь, ул. Борчанинова, д. 1</v>
      </c>
      <c r="J2045" t="str">
        <f t="shared" si="153"/>
        <v>г. Пермь, ул. Борчанинова, д. 1: 2024: Рфа</v>
      </c>
      <c r="K2045" s="167" t="s">
        <v>1051</v>
      </c>
      <c r="L2045" s="166" t="s">
        <v>2561</v>
      </c>
      <c r="M2045" t="str">
        <f t="shared" si="154"/>
        <v>г. Пермь, ул. Борчанинова, д. 1: Рфа</v>
      </c>
      <c r="N2045" s="166" t="e">
        <f>VLOOKUP(M2045,#REF!,2,0)</f>
        <v>#REF!</v>
      </c>
    </row>
    <row r="2046" spans="1:14" x14ac:dyDescent="0.25">
      <c r="A2046" s="2">
        <f t="shared" si="151"/>
        <v>2045</v>
      </c>
      <c r="B2046" s="81" t="s">
        <v>1852</v>
      </c>
      <c r="C2046" t="s">
        <v>548</v>
      </c>
      <c r="D2046" s="1" t="s">
        <v>248</v>
      </c>
      <c r="E2046" s="166">
        <v>45657</v>
      </c>
      <c r="F2046" s="166"/>
      <c r="G2046" t="s">
        <v>1076</v>
      </c>
      <c r="H2046" t="s">
        <v>1076</v>
      </c>
      <c r="I2046" t="str">
        <f t="shared" si="152"/>
        <v>2024: Пермский городской округ, город Пермь: г. Пермь, ул. Бумажников, д. 12</v>
      </c>
      <c r="J2046" t="str">
        <f t="shared" si="153"/>
        <v>г. Пермь, ул. Бумажников, д. 12: 2024: РК</v>
      </c>
      <c r="K2046" s="167" t="s">
        <v>1051</v>
      </c>
      <c r="L2046" s="166" t="s">
        <v>2561</v>
      </c>
      <c r="M2046" t="str">
        <f t="shared" si="154"/>
        <v>г. Пермь, ул. Бумажников, д. 12: РК</v>
      </c>
      <c r="N2046" s="166" t="e">
        <f>VLOOKUP(M2046,#REF!,2,0)</f>
        <v>#REF!</v>
      </c>
    </row>
    <row r="2047" spans="1:14" x14ac:dyDescent="0.25">
      <c r="A2047" s="2">
        <f t="shared" si="151"/>
        <v>2046</v>
      </c>
      <c r="B2047" s="81" t="s">
        <v>1852</v>
      </c>
      <c r="C2047" t="s">
        <v>31</v>
      </c>
      <c r="D2047" s="1" t="s">
        <v>1050</v>
      </c>
      <c r="E2047" s="166">
        <v>45657</v>
      </c>
      <c r="F2047" s="166"/>
      <c r="G2047" t="s">
        <v>1076</v>
      </c>
      <c r="H2047" t="s">
        <v>1076</v>
      </c>
      <c r="I2047" t="str">
        <f t="shared" si="152"/>
        <v>2024: Пермский городской округ, город Пермь: г. Пермь, ул. Бумажников, д. 20</v>
      </c>
      <c r="J2047" t="str">
        <f t="shared" si="153"/>
        <v>г. Пермь, ул. Бумажников, д. 20: 2024: РФа</v>
      </c>
      <c r="K2047" s="167" t="s">
        <v>1051</v>
      </c>
      <c r="L2047" s="166" t="s">
        <v>2561</v>
      </c>
      <c r="M2047" t="str">
        <f t="shared" si="154"/>
        <v>г. Пермь, ул. Бумажников, д. 20: РФа</v>
      </c>
      <c r="N2047" s="166" t="e">
        <f>VLOOKUP(M2047,#REF!,2,0)</f>
        <v>#REF!</v>
      </c>
    </row>
    <row r="2048" spans="1:14" x14ac:dyDescent="0.25">
      <c r="A2048" s="2">
        <f t="shared" si="151"/>
        <v>2047</v>
      </c>
      <c r="B2048" s="81" t="s">
        <v>1852</v>
      </c>
      <c r="C2048" t="s">
        <v>438</v>
      </c>
      <c r="D2048" s="1" t="s">
        <v>248</v>
      </c>
      <c r="E2048" s="166">
        <v>45657</v>
      </c>
      <c r="F2048" s="166"/>
      <c r="G2048" t="s">
        <v>1076</v>
      </c>
      <c r="H2048" t="s">
        <v>1076</v>
      </c>
      <c r="I2048" t="str">
        <f t="shared" si="152"/>
        <v>2024: Пермский городской округ, город Пермь: г. Пермь, ул. Весенняя, д. 16</v>
      </c>
      <c r="J2048" t="str">
        <f t="shared" si="153"/>
        <v>г. Пермь, ул. Весенняя, д. 16: 2024: РК</v>
      </c>
      <c r="K2048" s="167" t="s">
        <v>1051</v>
      </c>
      <c r="L2048" s="166" t="s">
        <v>2561</v>
      </c>
      <c r="M2048" t="str">
        <f t="shared" si="154"/>
        <v>г. Пермь, ул. Весенняя, д. 16: РК</v>
      </c>
      <c r="N2048" s="166" t="e">
        <f>VLOOKUP(M2048,#REF!,2,0)</f>
        <v>#REF!</v>
      </c>
    </row>
    <row r="2049" spans="1:14" x14ac:dyDescent="0.25">
      <c r="A2049" s="2">
        <f t="shared" si="151"/>
        <v>2048</v>
      </c>
      <c r="B2049" s="81" t="s">
        <v>1852</v>
      </c>
      <c r="C2049" t="s">
        <v>965</v>
      </c>
      <c r="D2049" s="1" t="s">
        <v>181</v>
      </c>
      <c r="E2049" s="166">
        <v>45657</v>
      </c>
      <c r="F2049" s="166"/>
      <c r="G2049">
        <v>9</v>
      </c>
      <c r="H2049">
        <v>0</v>
      </c>
      <c r="I2049" t="str">
        <f t="shared" si="152"/>
        <v>2024: Пермский городской округ, город Пермь: г. Пермь, ул. Ветлужская, д. 60</v>
      </c>
      <c r="J2049" t="str">
        <f t="shared" si="153"/>
        <v>г. Пермь, ул. Ветлужская, д. 60: 2024: РЛ</v>
      </c>
      <c r="K2049" s="167" t="s">
        <v>1051</v>
      </c>
      <c r="L2049" s="166" t="s">
        <v>2561</v>
      </c>
      <c r="M2049" t="str">
        <f t="shared" si="154"/>
        <v>г. Пермь, ул. Ветлужская, д. 60: РЛ</v>
      </c>
      <c r="N2049" s="166" t="e">
        <f>VLOOKUP(M2049,#REF!,2,0)</f>
        <v>#REF!</v>
      </c>
    </row>
    <row r="2050" spans="1:14" x14ac:dyDescent="0.25">
      <c r="A2050" s="2">
        <f t="shared" ref="A2050:A2113" si="155">ROW()-1</f>
        <v>2049</v>
      </c>
      <c r="B2050" s="81" t="s">
        <v>1852</v>
      </c>
      <c r="C2050" t="s">
        <v>966</v>
      </c>
      <c r="D2050" s="1" t="s">
        <v>297</v>
      </c>
      <c r="E2050" s="166">
        <v>45657</v>
      </c>
      <c r="F2050" s="166"/>
      <c r="G2050" t="s">
        <v>1076</v>
      </c>
      <c r="H2050" t="s">
        <v>1076</v>
      </c>
      <c r="I2050" t="str">
        <f t="shared" ref="I2050:I2113" si="156">IF(ISBLANK(E2050),"",CONCATENATE(YEAR(E2050),": ",B2050,": ",C2050,))</f>
        <v>2024: Пермский городской округ, город Пермь: г. Пермь, ул. Ветлужская, д. 66</v>
      </c>
      <c r="J2050" t="str">
        <f t="shared" ref="J2050:J2113" si="157">IF(ISBLANK(E2050),"",CONCATENATE(C2050,": ",YEAR(E2050),": ",D2050))</f>
        <v>г. Пермь, ул. Ветлужская, д. 66: 2024: РНК</v>
      </c>
      <c r="K2050" s="167" t="s">
        <v>1051</v>
      </c>
      <c r="L2050" s="166" t="s">
        <v>2561</v>
      </c>
      <c r="M2050" t="str">
        <f t="shared" ref="M2050:M2113" si="158">IF(ISBLANK(D2050),"",CONCATENATE(C2050,": ",D2050))</f>
        <v>г. Пермь, ул. Ветлужская, д. 66: РНК</v>
      </c>
      <c r="N2050" s="166" t="e">
        <f>VLOOKUP(M2050,#REF!,2,0)</f>
        <v>#REF!</v>
      </c>
    </row>
    <row r="2051" spans="1:14" x14ac:dyDescent="0.25">
      <c r="A2051" s="2">
        <f t="shared" si="155"/>
        <v>2050</v>
      </c>
      <c r="B2051" s="81" t="s">
        <v>1852</v>
      </c>
      <c r="C2051" t="s">
        <v>967</v>
      </c>
      <c r="D2051" s="1" t="s">
        <v>63</v>
      </c>
      <c r="E2051" s="166">
        <v>45657</v>
      </c>
      <c r="F2051" s="166"/>
      <c r="G2051" t="s">
        <v>1076</v>
      </c>
      <c r="H2051" t="s">
        <v>1076</v>
      </c>
      <c r="I2051" t="str">
        <f t="shared" si="156"/>
        <v>2024: Пермский городской округ, город Пермь: г. Пермь, ул. Волгодонская, д. 14</v>
      </c>
      <c r="J2051" t="str">
        <f t="shared" si="157"/>
        <v>г. Пермь, ул. Волгодонская, д. 14: 2024: ЭЛ</v>
      </c>
      <c r="K2051" s="167" t="s">
        <v>1051</v>
      </c>
      <c r="L2051" s="166" t="s">
        <v>2561</v>
      </c>
      <c r="M2051" t="str">
        <f t="shared" si="158"/>
        <v>г. Пермь, ул. Волгодонская, д. 14: ЭЛ</v>
      </c>
      <c r="N2051" s="166" t="e">
        <f>VLOOKUP(M2051,#REF!,2,0)</f>
        <v>#REF!</v>
      </c>
    </row>
    <row r="2052" spans="1:14" x14ac:dyDescent="0.25">
      <c r="A2052" s="2">
        <f t="shared" si="155"/>
        <v>2051</v>
      </c>
      <c r="B2052" s="81" t="s">
        <v>1852</v>
      </c>
      <c r="C2052" t="s">
        <v>967</v>
      </c>
      <c r="D2052" s="1" t="s">
        <v>144</v>
      </c>
      <c r="E2052" s="166">
        <v>45657</v>
      </c>
      <c r="F2052" s="166"/>
      <c r="G2052" t="s">
        <v>1076</v>
      </c>
      <c r="H2052" t="s">
        <v>1076</v>
      </c>
      <c r="I2052" t="str">
        <f t="shared" si="156"/>
        <v>2024: Пермский городской округ, город Пермь: г. Пермь, ул. Волгодонская, д. 14</v>
      </c>
      <c r="J2052" t="str">
        <f t="shared" si="157"/>
        <v>г. Пермь, ул. Волгодонская, д. 14: 2024: ХВС</v>
      </c>
      <c r="K2052" s="167" t="s">
        <v>1051</v>
      </c>
      <c r="L2052" s="166" t="s">
        <v>2561</v>
      </c>
      <c r="M2052" t="str">
        <f t="shared" si="158"/>
        <v>г. Пермь, ул. Волгодонская, д. 14: ХВС</v>
      </c>
      <c r="N2052" s="166" t="e">
        <f>VLOOKUP(M2052,#REF!,2,0)</f>
        <v>#REF!</v>
      </c>
    </row>
    <row r="2053" spans="1:14" x14ac:dyDescent="0.25">
      <c r="A2053" s="2">
        <f t="shared" si="155"/>
        <v>2052</v>
      </c>
      <c r="B2053" s="81" t="s">
        <v>1852</v>
      </c>
      <c r="C2053" t="s">
        <v>967</v>
      </c>
      <c r="D2053" s="1" t="s">
        <v>149</v>
      </c>
      <c r="E2053" s="166">
        <v>45657</v>
      </c>
      <c r="F2053" s="166"/>
      <c r="G2053" t="s">
        <v>1076</v>
      </c>
      <c r="H2053" t="s">
        <v>1076</v>
      </c>
      <c r="I2053" t="str">
        <f t="shared" si="156"/>
        <v>2024: Пермский городской округ, город Пермь: г. Пермь, ул. Волгодонская, д. 14</v>
      </c>
      <c r="J2053" t="str">
        <f t="shared" si="157"/>
        <v>г. Пермь, ул. Волгодонская, д. 14: 2024: ГВС</v>
      </c>
      <c r="K2053" s="167" t="s">
        <v>1051</v>
      </c>
      <c r="L2053" s="166" t="s">
        <v>2561</v>
      </c>
      <c r="M2053" t="str">
        <f t="shared" si="158"/>
        <v>г. Пермь, ул. Волгодонская, д. 14: ГВС</v>
      </c>
      <c r="N2053" s="166" t="e">
        <f>VLOOKUP(M2053,#REF!,2,0)</f>
        <v>#REF!</v>
      </c>
    </row>
    <row r="2054" spans="1:14" x14ac:dyDescent="0.25">
      <c r="A2054" s="2">
        <f t="shared" si="155"/>
        <v>2053</v>
      </c>
      <c r="B2054" s="81" t="s">
        <v>1852</v>
      </c>
      <c r="C2054" t="s">
        <v>32</v>
      </c>
      <c r="D2054" s="1" t="s">
        <v>280</v>
      </c>
      <c r="E2054" s="166">
        <v>45657</v>
      </c>
      <c r="F2054" s="166"/>
      <c r="G2054" t="s">
        <v>1076</v>
      </c>
      <c r="H2054" t="s">
        <v>1076</v>
      </c>
      <c r="I2054" t="str">
        <f t="shared" si="156"/>
        <v>2024: Пермский городской округ, город Пермь: г. Пермь, ул. Газеты Звезда, д. 14</v>
      </c>
      <c r="J2054" t="str">
        <f t="shared" si="157"/>
        <v>г. Пермь, ул. Газеты Звезда, д. 14: 2024: Рфа</v>
      </c>
      <c r="K2054" s="167" t="s">
        <v>1051</v>
      </c>
      <c r="L2054" s="166" t="s">
        <v>2561</v>
      </c>
      <c r="M2054" t="str">
        <f t="shared" si="158"/>
        <v>г. Пермь, ул. Газеты Звезда, д. 14: Рфа</v>
      </c>
      <c r="N2054" s="166" t="e">
        <f>VLOOKUP(M2054,#REF!,2,0)</f>
        <v>#REF!</v>
      </c>
    </row>
    <row r="2055" spans="1:14" x14ac:dyDescent="0.25">
      <c r="A2055" s="2">
        <f t="shared" si="155"/>
        <v>2054</v>
      </c>
      <c r="B2055" s="81" t="s">
        <v>1852</v>
      </c>
      <c r="C2055" t="s">
        <v>968</v>
      </c>
      <c r="D2055" s="1" t="s">
        <v>181</v>
      </c>
      <c r="E2055" s="166">
        <v>45657</v>
      </c>
      <c r="F2055" s="166"/>
      <c r="G2055">
        <v>1</v>
      </c>
      <c r="H2055">
        <v>0</v>
      </c>
      <c r="I2055" t="str">
        <f t="shared" si="156"/>
        <v>2024: Пермский городской округ, город Пермь: г. Пермь, ул. Гашкова, д. 5</v>
      </c>
      <c r="J2055" t="str">
        <f t="shared" si="157"/>
        <v>г. Пермь, ул. Гашкова, д. 5: 2024: РЛ</v>
      </c>
      <c r="K2055" s="167" t="s">
        <v>1051</v>
      </c>
      <c r="L2055" s="166" t="s">
        <v>2561</v>
      </c>
      <c r="M2055" t="str">
        <f t="shared" si="158"/>
        <v>г. Пермь, ул. Гашкова, д. 5: РЛ</v>
      </c>
      <c r="N2055" s="166" t="e">
        <f>VLOOKUP(M2055,#REF!,2,0)</f>
        <v>#REF!</v>
      </c>
    </row>
    <row r="2056" spans="1:14" x14ac:dyDescent="0.25">
      <c r="A2056" s="2">
        <f t="shared" si="155"/>
        <v>2055</v>
      </c>
      <c r="B2056" s="81" t="s">
        <v>1852</v>
      </c>
      <c r="C2056" t="s">
        <v>969</v>
      </c>
      <c r="D2056" s="1" t="s">
        <v>181</v>
      </c>
      <c r="E2056" s="166">
        <v>45657</v>
      </c>
      <c r="F2056" s="166"/>
      <c r="G2056">
        <v>8</v>
      </c>
      <c r="H2056">
        <v>0</v>
      </c>
      <c r="I2056" t="str">
        <f t="shared" si="156"/>
        <v>2024: Пермский городской округ, город Пермь: г. Пермь, ул. Гашкова, д. 20</v>
      </c>
      <c r="J2056" t="str">
        <f t="shared" si="157"/>
        <v>г. Пермь, ул. Гашкова, д. 20: 2024: РЛ</v>
      </c>
      <c r="K2056" s="167" t="s">
        <v>1051</v>
      </c>
      <c r="L2056" s="166" t="s">
        <v>2561</v>
      </c>
      <c r="M2056" t="str">
        <f t="shared" si="158"/>
        <v>г. Пермь, ул. Гашкова, д. 20: РЛ</v>
      </c>
      <c r="N2056" s="166" t="e">
        <f>VLOOKUP(M2056,#REF!,2,0)</f>
        <v>#REF!</v>
      </c>
    </row>
    <row r="2057" spans="1:14" x14ac:dyDescent="0.25">
      <c r="A2057" s="2">
        <f t="shared" si="155"/>
        <v>2056</v>
      </c>
      <c r="B2057" s="81" t="s">
        <v>1852</v>
      </c>
      <c r="C2057" t="s">
        <v>970</v>
      </c>
      <c r="D2057" s="1" t="s">
        <v>280</v>
      </c>
      <c r="E2057" s="166">
        <v>45657</v>
      </c>
      <c r="F2057" s="166"/>
      <c r="G2057" t="s">
        <v>1076</v>
      </c>
      <c r="H2057" t="s">
        <v>1076</v>
      </c>
      <c r="I2057" t="str">
        <f t="shared" si="156"/>
        <v>2024: Пермский городской округ, город Пермь: г. Пермь, ул. Героев Хасана, д. 28</v>
      </c>
      <c r="J2057" t="str">
        <f t="shared" si="157"/>
        <v>г. Пермь, ул. Героев Хасана, д. 28: 2024: Рфа</v>
      </c>
      <c r="K2057" s="167" t="s">
        <v>1051</v>
      </c>
      <c r="L2057" s="166" t="s">
        <v>2561</v>
      </c>
      <c r="M2057" t="str">
        <f t="shared" si="158"/>
        <v>г. Пермь, ул. Героев Хасана, д. 28: Рфа</v>
      </c>
      <c r="N2057" s="166" t="e">
        <f>VLOOKUP(M2057,#REF!,2,0)</f>
        <v>#REF!</v>
      </c>
    </row>
    <row r="2058" spans="1:14" x14ac:dyDescent="0.25">
      <c r="A2058" s="2">
        <f t="shared" si="155"/>
        <v>2057</v>
      </c>
      <c r="B2058" s="81" t="s">
        <v>1852</v>
      </c>
      <c r="C2058" t="s">
        <v>971</v>
      </c>
      <c r="D2058" s="1" t="s">
        <v>248</v>
      </c>
      <c r="E2058" s="166">
        <v>45657</v>
      </c>
      <c r="F2058" s="166"/>
      <c r="G2058" t="s">
        <v>1076</v>
      </c>
      <c r="H2058" t="s">
        <v>1076</v>
      </c>
      <c r="I2058" t="str">
        <f t="shared" si="156"/>
        <v>2024: Пермский городской округ, город Пермь: г. Пермь, ул. Героев Хасана, д. 30</v>
      </c>
      <c r="J2058" t="str">
        <f t="shared" si="157"/>
        <v>г. Пермь, ул. Героев Хасана, д. 30: 2024: РК</v>
      </c>
      <c r="K2058" s="167" t="s">
        <v>1051</v>
      </c>
      <c r="L2058" s="166" t="s">
        <v>2561</v>
      </c>
      <c r="M2058" t="str">
        <f t="shared" si="158"/>
        <v>г. Пермь, ул. Героев Хасана, д. 30: РК</v>
      </c>
      <c r="N2058" s="166" t="e">
        <f>VLOOKUP(M2058,#REF!,2,0)</f>
        <v>#REF!</v>
      </c>
    </row>
    <row r="2059" spans="1:14" x14ac:dyDescent="0.25">
      <c r="A2059" s="2">
        <f t="shared" si="155"/>
        <v>2058</v>
      </c>
      <c r="B2059" s="81" t="s">
        <v>1852</v>
      </c>
      <c r="C2059" t="s">
        <v>972</v>
      </c>
      <c r="D2059" s="1" t="s">
        <v>248</v>
      </c>
      <c r="E2059" s="166">
        <v>45657</v>
      </c>
      <c r="F2059" s="166"/>
      <c r="G2059" t="s">
        <v>1076</v>
      </c>
      <c r="H2059" t="s">
        <v>1076</v>
      </c>
      <c r="I2059" t="str">
        <f t="shared" si="156"/>
        <v>2024: Пермский городской округ, город Пермь: г. Пермь, ул. Двинская, д. 9</v>
      </c>
      <c r="J2059" t="str">
        <f t="shared" si="157"/>
        <v>г. Пермь, ул. Двинская, д. 9: 2024: РК</v>
      </c>
      <c r="K2059" s="167" t="s">
        <v>1051</v>
      </c>
      <c r="L2059" s="166" t="s">
        <v>2561</v>
      </c>
      <c r="M2059" t="str">
        <f t="shared" si="158"/>
        <v>г. Пермь, ул. Двинская, д. 9: РК</v>
      </c>
      <c r="N2059" s="166" t="e">
        <f>VLOOKUP(M2059,#REF!,2,0)</f>
        <v>#REF!</v>
      </c>
    </row>
    <row r="2060" spans="1:14" x14ac:dyDescent="0.25">
      <c r="A2060" s="2">
        <f t="shared" si="155"/>
        <v>2059</v>
      </c>
      <c r="B2060" s="81" t="s">
        <v>1852</v>
      </c>
      <c r="C2060" t="s">
        <v>607</v>
      </c>
      <c r="D2060" s="1" t="s">
        <v>248</v>
      </c>
      <c r="E2060" s="166">
        <v>45657</v>
      </c>
      <c r="F2060" s="166"/>
      <c r="G2060" t="s">
        <v>1076</v>
      </c>
      <c r="H2060" t="s">
        <v>1076</v>
      </c>
      <c r="I2060" t="str">
        <f t="shared" si="156"/>
        <v>2024: Пермский городской округ, город Пермь: г. Пермь, ул. Дружбы, д. 20</v>
      </c>
      <c r="J2060" t="str">
        <f t="shared" si="157"/>
        <v>г. Пермь, ул. Дружбы, д. 20: 2024: РК</v>
      </c>
      <c r="K2060" s="167" t="s">
        <v>1051</v>
      </c>
      <c r="L2060" s="166" t="s">
        <v>2561</v>
      </c>
      <c r="M2060" t="str">
        <f t="shared" si="158"/>
        <v>г. Пермь, ул. Дружбы, д. 20: РК</v>
      </c>
      <c r="N2060" s="166" t="e">
        <f>VLOOKUP(M2060,#REF!,2,0)</f>
        <v>#REF!</v>
      </c>
    </row>
    <row r="2061" spans="1:14" x14ac:dyDescent="0.25">
      <c r="A2061" s="2">
        <f t="shared" si="155"/>
        <v>2060</v>
      </c>
      <c r="B2061" s="81" t="s">
        <v>1852</v>
      </c>
      <c r="C2061" t="s">
        <v>128</v>
      </c>
      <c r="D2061" s="1" t="s">
        <v>296</v>
      </c>
      <c r="E2061" s="166">
        <v>45657</v>
      </c>
      <c r="F2061" s="166"/>
      <c r="G2061" t="s">
        <v>1076</v>
      </c>
      <c r="H2061" t="s">
        <v>1076</v>
      </c>
      <c r="I2061" t="str">
        <f t="shared" si="156"/>
        <v>2024: Пермский городской округ, город Пермь: г. Пермь, ул. Екатерининская, д. 51</v>
      </c>
      <c r="J2061" t="str">
        <f t="shared" si="157"/>
        <v>г. Пермь, ул. Екатерининская, д. 51: 2024: РФ</v>
      </c>
      <c r="K2061" s="167" t="s">
        <v>1051</v>
      </c>
      <c r="L2061" s="166" t="s">
        <v>2561</v>
      </c>
      <c r="M2061" t="str">
        <f t="shared" si="158"/>
        <v>г. Пермь, ул. Екатерининская, д. 51: РФ</v>
      </c>
      <c r="N2061" s="166" t="e">
        <f>VLOOKUP(M2061,#REF!,2,0)</f>
        <v>#REF!</v>
      </c>
    </row>
    <row r="2062" spans="1:14" x14ac:dyDescent="0.25">
      <c r="A2062" s="2">
        <f t="shared" si="155"/>
        <v>2061</v>
      </c>
      <c r="B2062" s="81" t="s">
        <v>1852</v>
      </c>
      <c r="C2062" t="s">
        <v>128</v>
      </c>
      <c r="D2062" s="1" t="s">
        <v>248</v>
      </c>
      <c r="E2062" s="166">
        <v>45657</v>
      </c>
      <c r="F2062" s="166"/>
      <c r="G2062" t="s">
        <v>1076</v>
      </c>
      <c r="H2062" t="s">
        <v>1076</v>
      </c>
      <c r="I2062" t="str">
        <f t="shared" si="156"/>
        <v>2024: Пермский городской округ, город Пермь: г. Пермь, ул. Екатерининская, д. 51</v>
      </c>
      <c r="J2062" t="str">
        <f t="shared" si="157"/>
        <v>г. Пермь, ул. Екатерининская, д. 51: 2024: РК</v>
      </c>
      <c r="K2062" s="167" t="s">
        <v>1051</v>
      </c>
      <c r="L2062" s="166" t="s">
        <v>2561</v>
      </c>
      <c r="M2062" t="str">
        <f t="shared" si="158"/>
        <v>г. Пермь, ул. Екатерининская, д. 51: РК</v>
      </c>
      <c r="N2062" s="166" t="e">
        <f>VLOOKUP(M2062,#REF!,2,0)</f>
        <v>#REF!</v>
      </c>
    </row>
    <row r="2063" spans="1:14" x14ac:dyDescent="0.25">
      <c r="A2063" s="2">
        <f t="shared" si="155"/>
        <v>2062</v>
      </c>
      <c r="B2063" s="81" t="s">
        <v>1852</v>
      </c>
      <c r="C2063" t="s">
        <v>128</v>
      </c>
      <c r="D2063" s="1" t="s">
        <v>280</v>
      </c>
      <c r="E2063" s="166">
        <v>45657</v>
      </c>
      <c r="F2063" s="166"/>
      <c r="G2063" t="s">
        <v>1076</v>
      </c>
      <c r="H2063" t="s">
        <v>1076</v>
      </c>
      <c r="I2063" t="str">
        <f t="shared" si="156"/>
        <v>2024: Пермский городской округ, город Пермь: г. Пермь, ул. Екатерининская, д. 51</v>
      </c>
      <c r="J2063" t="str">
        <f t="shared" si="157"/>
        <v>г. Пермь, ул. Екатерининская, д. 51: 2024: Рфа</v>
      </c>
      <c r="K2063" s="167" t="s">
        <v>1051</v>
      </c>
      <c r="L2063" s="166" t="s">
        <v>2561</v>
      </c>
      <c r="M2063" t="str">
        <f t="shared" si="158"/>
        <v>г. Пермь, ул. Екатерининская, д. 51: Рфа</v>
      </c>
      <c r="N2063" s="166" t="e">
        <f>VLOOKUP(M2063,#REF!,2,0)</f>
        <v>#REF!</v>
      </c>
    </row>
    <row r="2064" spans="1:14" x14ac:dyDescent="0.25">
      <c r="A2064" s="2">
        <f t="shared" si="155"/>
        <v>2063</v>
      </c>
      <c r="B2064" s="81" t="s">
        <v>1852</v>
      </c>
      <c r="C2064" t="s">
        <v>973</v>
      </c>
      <c r="D2064" s="1" t="s">
        <v>248</v>
      </c>
      <c r="E2064" s="166">
        <v>45657</v>
      </c>
      <c r="F2064" s="166"/>
      <c r="G2064" t="s">
        <v>1076</v>
      </c>
      <c r="H2064" t="s">
        <v>1076</v>
      </c>
      <c r="I2064" t="str">
        <f t="shared" si="156"/>
        <v>2024: Пермский городской округ, город Пермь: г. Пермь, ул. Карбышева, д. 10</v>
      </c>
      <c r="J2064" t="str">
        <f t="shared" si="157"/>
        <v>г. Пермь, ул. Карбышева, д. 10: 2024: РК</v>
      </c>
      <c r="K2064" s="167" t="s">
        <v>1051</v>
      </c>
      <c r="L2064" s="166" t="s">
        <v>2561</v>
      </c>
      <c r="M2064" t="str">
        <f t="shared" si="158"/>
        <v>г. Пермь, ул. Карбышева, д. 10: РК</v>
      </c>
      <c r="N2064" s="166" t="e">
        <f>VLOOKUP(M2064,#REF!,2,0)</f>
        <v>#REF!</v>
      </c>
    </row>
    <row r="2065" spans="1:14" x14ac:dyDescent="0.25">
      <c r="A2065" s="2">
        <f t="shared" si="155"/>
        <v>2064</v>
      </c>
      <c r="B2065" s="81" t="s">
        <v>1852</v>
      </c>
      <c r="C2065" t="s">
        <v>93</v>
      </c>
      <c r="D2065" s="1" t="s">
        <v>248</v>
      </c>
      <c r="E2065" s="166">
        <v>45657</v>
      </c>
      <c r="F2065" s="166"/>
      <c r="G2065" t="s">
        <v>1076</v>
      </c>
      <c r="H2065" t="s">
        <v>1076</v>
      </c>
      <c r="I2065" t="str">
        <f t="shared" si="156"/>
        <v>2024: Пермский городской округ, город Пермь: г. Пермь, ул. Корсуньская, д. 23</v>
      </c>
      <c r="J2065" t="str">
        <f t="shared" si="157"/>
        <v>г. Пермь, ул. Корсуньская, д. 23: 2024: РК</v>
      </c>
      <c r="K2065" s="167" t="s">
        <v>1051</v>
      </c>
      <c r="L2065" s="166" t="s">
        <v>2561</v>
      </c>
      <c r="M2065" t="str">
        <f t="shared" si="158"/>
        <v>г. Пермь, ул. Корсуньская, д. 23: РК</v>
      </c>
      <c r="N2065" s="166" t="e">
        <f>VLOOKUP(M2065,#REF!,2,0)</f>
        <v>#REF!</v>
      </c>
    </row>
    <row r="2066" spans="1:14" x14ac:dyDescent="0.25">
      <c r="A2066" s="2">
        <f t="shared" si="155"/>
        <v>2065</v>
      </c>
      <c r="B2066" s="81" t="s">
        <v>1852</v>
      </c>
      <c r="C2066" t="s">
        <v>974</v>
      </c>
      <c r="D2066" s="1" t="s">
        <v>248</v>
      </c>
      <c r="E2066" s="166">
        <v>45657</v>
      </c>
      <c r="F2066" s="166"/>
      <c r="G2066" t="s">
        <v>1076</v>
      </c>
      <c r="H2066" t="s">
        <v>1076</v>
      </c>
      <c r="I2066" t="str">
        <f t="shared" si="156"/>
        <v>2024: Пермский городской округ, город Пермь: г. Пермь, ул. Корсуньская, д. 25</v>
      </c>
      <c r="J2066" t="str">
        <f t="shared" si="157"/>
        <v>г. Пермь, ул. Корсуньская, д. 25: 2024: РК</v>
      </c>
      <c r="K2066" s="167" t="s">
        <v>1051</v>
      </c>
      <c r="L2066" s="166" t="s">
        <v>2561</v>
      </c>
      <c r="M2066" t="str">
        <f t="shared" si="158"/>
        <v>г. Пермь, ул. Корсуньская, д. 25: РК</v>
      </c>
      <c r="N2066" s="166" t="e">
        <f>VLOOKUP(M2066,#REF!,2,0)</f>
        <v>#REF!</v>
      </c>
    </row>
    <row r="2067" spans="1:14" x14ac:dyDescent="0.25">
      <c r="A2067" s="2">
        <f t="shared" si="155"/>
        <v>2066</v>
      </c>
      <c r="B2067" s="81" t="s">
        <v>1852</v>
      </c>
      <c r="C2067" t="s">
        <v>975</v>
      </c>
      <c r="D2067" s="1" t="s">
        <v>248</v>
      </c>
      <c r="E2067" s="166">
        <v>45657</v>
      </c>
      <c r="F2067" s="166"/>
      <c r="G2067" t="s">
        <v>1076</v>
      </c>
      <c r="H2067" t="s">
        <v>1076</v>
      </c>
      <c r="I2067" t="str">
        <f t="shared" si="156"/>
        <v>2024: Пермский городской округ, город Пермь: г. Пермь, ул. Корсуньская, д. 27</v>
      </c>
      <c r="J2067" t="str">
        <f t="shared" si="157"/>
        <v>г. Пермь, ул. Корсуньская, д. 27: 2024: РК</v>
      </c>
      <c r="K2067" s="167" t="s">
        <v>1051</v>
      </c>
      <c r="L2067" s="166" t="s">
        <v>2561</v>
      </c>
      <c r="M2067" t="str">
        <f t="shared" si="158"/>
        <v>г. Пермь, ул. Корсуньская, д. 27: РК</v>
      </c>
      <c r="N2067" s="166" t="e">
        <f>VLOOKUP(M2067,#REF!,2,0)</f>
        <v>#REF!</v>
      </c>
    </row>
    <row r="2068" spans="1:14" x14ac:dyDescent="0.25">
      <c r="A2068" s="2">
        <f t="shared" si="155"/>
        <v>2067</v>
      </c>
      <c r="B2068" s="81" t="s">
        <v>1852</v>
      </c>
      <c r="C2068" t="s">
        <v>976</v>
      </c>
      <c r="D2068" s="1" t="s">
        <v>159</v>
      </c>
      <c r="E2068" s="166">
        <v>45657</v>
      </c>
      <c r="F2068" s="166"/>
      <c r="G2068" t="s">
        <v>1076</v>
      </c>
      <c r="H2068" t="s">
        <v>1076</v>
      </c>
      <c r="I2068" t="str">
        <f t="shared" si="156"/>
        <v>2024: Пермский городской округ, город Пермь: г. Пермь, ул. Космонавта Леонова, д. 49</v>
      </c>
      <c r="J2068" t="str">
        <f t="shared" si="157"/>
        <v>г. Пермь, ул. Космонавта Леонова, д. 49: 2024: ВОД</v>
      </c>
      <c r="K2068" s="167" t="s">
        <v>1051</v>
      </c>
      <c r="L2068" s="166" t="s">
        <v>2561</v>
      </c>
      <c r="M2068" t="str">
        <f t="shared" si="158"/>
        <v>г. Пермь, ул. Космонавта Леонова, д. 49: ВОД</v>
      </c>
      <c r="N2068" s="166" t="e">
        <f>VLOOKUP(M2068,#REF!,2,0)</f>
        <v>#REF!</v>
      </c>
    </row>
    <row r="2069" spans="1:14" x14ac:dyDescent="0.25">
      <c r="A2069" s="2">
        <f t="shared" si="155"/>
        <v>2068</v>
      </c>
      <c r="B2069" s="81" t="s">
        <v>1852</v>
      </c>
      <c r="C2069" t="s">
        <v>977</v>
      </c>
      <c r="D2069" s="1" t="s">
        <v>181</v>
      </c>
      <c r="E2069" s="166">
        <v>45657</v>
      </c>
      <c r="F2069" s="166"/>
      <c r="G2069">
        <v>5</v>
      </c>
      <c r="H2069">
        <v>0</v>
      </c>
      <c r="I2069" t="str">
        <f t="shared" si="156"/>
        <v>2024: Пермский городской округ, город Пермь: г. Пермь, ул. Кочегаров, д. 71</v>
      </c>
      <c r="J2069" t="str">
        <f t="shared" si="157"/>
        <v>г. Пермь, ул. Кочегаров, д. 71: 2024: РЛ</v>
      </c>
      <c r="K2069" s="167" t="s">
        <v>1051</v>
      </c>
      <c r="L2069" s="166" t="s">
        <v>2561</v>
      </c>
      <c r="M2069" t="str">
        <f t="shared" si="158"/>
        <v>г. Пермь, ул. Кочегаров, д. 71: РЛ</v>
      </c>
      <c r="N2069" s="166" t="e">
        <f>VLOOKUP(M2069,#REF!,2,0)</f>
        <v>#REF!</v>
      </c>
    </row>
    <row r="2070" spans="1:14" x14ac:dyDescent="0.25">
      <c r="A2070" s="2">
        <f t="shared" si="155"/>
        <v>2069</v>
      </c>
      <c r="B2070" s="81" t="s">
        <v>1852</v>
      </c>
      <c r="C2070" t="s">
        <v>978</v>
      </c>
      <c r="D2070" s="1" t="s">
        <v>248</v>
      </c>
      <c r="E2070" s="166">
        <v>45657</v>
      </c>
      <c r="F2070" s="166"/>
      <c r="G2070" t="s">
        <v>1076</v>
      </c>
      <c r="H2070" t="s">
        <v>1076</v>
      </c>
      <c r="I2070" t="str">
        <f t="shared" si="156"/>
        <v>2024: Пермский городской округ, город Пермь: г. Пермь, ул. Краснова, д. 25</v>
      </c>
      <c r="J2070" t="str">
        <f t="shared" si="157"/>
        <v>г. Пермь, ул. Краснова, д. 25: 2024: РК</v>
      </c>
      <c r="K2070" s="167" t="s">
        <v>1051</v>
      </c>
      <c r="L2070" s="166" t="s">
        <v>2561</v>
      </c>
      <c r="M2070" t="str">
        <f t="shared" si="158"/>
        <v>г. Пермь, ул. Краснова, д. 25: РК</v>
      </c>
      <c r="N2070" s="166" t="e">
        <f>VLOOKUP(M2070,#REF!,2,0)</f>
        <v>#REF!</v>
      </c>
    </row>
    <row r="2071" spans="1:14" x14ac:dyDescent="0.25">
      <c r="A2071" s="2">
        <f t="shared" si="155"/>
        <v>2070</v>
      </c>
      <c r="B2071" s="81" t="s">
        <v>1852</v>
      </c>
      <c r="C2071" t="s">
        <v>979</v>
      </c>
      <c r="D2071" s="1" t="s">
        <v>248</v>
      </c>
      <c r="E2071" s="166">
        <v>45657</v>
      </c>
      <c r="F2071" s="166"/>
      <c r="G2071" t="s">
        <v>1076</v>
      </c>
      <c r="H2071" t="s">
        <v>1076</v>
      </c>
      <c r="I2071" t="str">
        <f t="shared" si="156"/>
        <v>2024: Пермский городской округ, город Пермь: г. Пермь, ул. Красные Казармы, д. 10</v>
      </c>
      <c r="J2071" t="str">
        <f t="shared" si="157"/>
        <v>г. Пермь, ул. Красные Казармы, д. 10: 2024: РК</v>
      </c>
      <c r="K2071" s="167" t="s">
        <v>1051</v>
      </c>
      <c r="L2071" s="166" t="s">
        <v>2561</v>
      </c>
      <c r="M2071" t="str">
        <f t="shared" si="158"/>
        <v>г. Пермь, ул. Красные Казармы, д. 10: РК</v>
      </c>
      <c r="N2071" s="166" t="e">
        <f>VLOOKUP(M2071,#REF!,2,0)</f>
        <v>#REF!</v>
      </c>
    </row>
    <row r="2072" spans="1:14" x14ac:dyDescent="0.25">
      <c r="A2072" s="2">
        <f t="shared" si="155"/>
        <v>2071</v>
      </c>
      <c r="B2072" s="81" t="s">
        <v>1852</v>
      </c>
      <c r="C2072" t="s">
        <v>979</v>
      </c>
      <c r="D2072" s="1" t="s">
        <v>296</v>
      </c>
      <c r="E2072" s="166">
        <v>45657</v>
      </c>
      <c r="F2072" s="166"/>
      <c r="G2072" t="s">
        <v>1076</v>
      </c>
      <c r="H2072" t="s">
        <v>1076</v>
      </c>
      <c r="I2072" t="str">
        <f t="shared" si="156"/>
        <v>2024: Пермский городской округ, город Пермь: г. Пермь, ул. Красные Казармы, д. 10</v>
      </c>
      <c r="J2072" t="str">
        <f t="shared" si="157"/>
        <v>г. Пермь, ул. Красные Казармы, д. 10: 2024: РФ</v>
      </c>
      <c r="K2072" s="167" t="s">
        <v>1051</v>
      </c>
      <c r="L2072" s="166" t="s">
        <v>2561</v>
      </c>
      <c r="M2072" t="str">
        <f t="shared" si="158"/>
        <v>г. Пермь, ул. Красные Казармы, д. 10: РФ</v>
      </c>
      <c r="N2072" s="166" t="e">
        <f>VLOOKUP(M2072,#REF!,2,0)</f>
        <v>#REF!</v>
      </c>
    </row>
    <row r="2073" spans="1:14" x14ac:dyDescent="0.25">
      <c r="A2073" s="2">
        <f t="shared" si="155"/>
        <v>2072</v>
      </c>
      <c r="B2073" s="81" t="s">
        <v>1852</v>
      </c>
      <c r="C2073" t="s">
        <v>980</v>
      </c>
      <c r="D2073" s="1" t="s">
        <v>248</v>
      </c>
      <c r="E2073" s="166">
        <v>45657</v>
      </c>
      <c r="F2073" s="166"/>
      <c r="G2073" t="s">
        <v>1076</v>
      </c>
      <c r="H2073" t="s">
        <v>1076</v>
      </c>
      <c r="I2073" t="str">
        <f t="shared" si="156"/>
        <v>2024: Пермский городской округ, город Пермь: г. Пермь, ул. Крисанова, д. 7</v>
      </c>
      <c r="J2073" t="str">
        <f t="shared" si="157"/>
        <v>г. Пермь, ул. Крисанова, д. 7: 2024: РК</v>
      </c>
      <c r="K2073" s="167" t="s">
        <v>1051</v>
      </c>
      <c r="L2073" s="166" t="s">
        <v>2561</v>
      </c>
      <c r="M2073" t="str">
        <f t="shared" si="158"/>
        <v>г. Пермь, ул. Крисанова, д. 7: РК</v>
      </c>
      <c r="N2073" s="166" t="e">
        <f>VLOOKUP(M2073,#REF!,2,0)</f>
        <v>#REF!</v>
      </c>
    </row>
    <row r="2074" spans="1:14" x14ac:dyDescent="0.25">
      <c r="A2074" s="2">
        <f t="shared" si="155"/>
        <v>2073</v>
      </c>
      <c r="B2074" s="81" t="s">
        <v>1852</v>
      </c>
      <c r="C2074" t="s">
        <v>981</v>
      </c>
      <c r="D2074" s="1" t="s">
        <v>181</v>
      </c>
      <c r="E2074" s="166">
        <v>45657</v>
      </c>
      <c r="F2074" s="166"/>
      <c r="G2074">
        <v>2</v>
      </c>
      <c r="H2074">
        <v>0</v>
      </c>
      <c r="I2074" t="str">
        <f t="shared" si="156"/>
        <v>2024: Пермский городской округ, город Пермь: г. Пермь, ул. Кронита, д. 11</v>
      </c>
      <c r="J2074" t="str">
        <f t="shared" si="157"/>
        <v>г. Пермь, ул. Кронита, д. 11: 2024: РЛ</v>
      </c>
      <c r="K2074" s="167" t="s">
        <v>1051</v>
      </c>
      <c r="L2074" s="166" t="s">
        <v>2561</v>
      </c>
      <c r="M2074" t="str">
        <f t="shared" si="158"/>
        <v>г. Пермь, ул. Кронита, д. 11: РЛ</v>
      </c>
      <c r="N2074" s="166" t="e">
        <f>VLOOKUP(M2074,#REF!,2,0)</f>
        <v>#REF!</v>
      </c>
    </row>
    <row r="2075" spans="1:14" x14ac:dyDescent="0.25">
      <c r="A2075" s="2">
        <f t="shared" si="155"/>
        <v>2074</v>
      </c>
      <c r="B2075" s="81" t="s">
        <v>1852</v>
      </c>
      <c r="C2075" t="s">
        <v>982</v>
      </c>
      <c r="D2075" s="1" t="s">
        <v>149</v>
      </c>
      <c r="E2075" s="166">
        <v>45657</v>
      </c>
      <c r="F2075" s="166"/>
      <c r="G2075" t="s">
        <v>1076</v>
      </c>
      <c r="H2075" t="s">
        <v>1076</v>
      </c>
      <c r="I2075" t="str">
        <f t="shared" si="156"/>
        <v>2024: Пермский городской округ, город Пермь: г. Пермь, ул. Крупской, д. 22</v>
      </c>
      <c r="J2075" t="str">
        <f t="shared" si="157"/>
        <v>г. Пермь, ул. Крупской, д. 22: 2024: ГВС</v>
      </c>
      <c r="K2075" s="167" t="s">
        <v>1051</v>
      </c>
      <c r="L2075" s="166" t="s">
        <v>2561</v>
      </c>
      <c r="M2075" t="str">
        <f t="shared" si="158"/>
        <v>г. Пермь, ул. Крупской, д. 22: ГВС</v>
      </c>
      <c r="N2075" s="166" t="e">
        <f>VLOOKUP(M2075,#REF!,2,0)</f>
        <v>#REF!</v>
      </c>
    </row>
    <row r="2076" spans="1:14" x14ac:dyDescent="0.25">
      <c r="A2076" s="2">
        <f t="shared" si="155"/>
        <v>2075</v>
      </c>
      <c r="B2076" s="81" t="s">
        <v>1852</v>
      </c>
      <c r="C2076" t="s">
        <v>341</v>
      </c>
      <c r="D2076" s="1" t="s">
        <v>181</v>
      </c>
      <c r="E2076" s="166">
        <v>45657</v>
      </c>
      <c r="F2076" s="166"/>
      <c r="G2076">
        <v>1</v>
      </c>
      <c r="H2076">
        <v>1</v>
      </c>
      <c r="I2076" t="str">
        <f t="shared" si="156"/>
        <v>2024: Пермский городской округ, город Пермь: г. Пермь, пр-т Парковый, д. 2</v>
      </c>
      <c r="J2076" t="str">
        <f t="shared" si="157"/>
        <v>г. Пермь, пр-т Парковый, д. 2: 2024: РЛ</v>
      </c>
      <c r="K2076" s="167" t="s">
        <v>1051</v>
      </c>
      <c r="L2076" s="166" t="s">
        <v>2561</v>
      </c>
      <c r="M2076" t="str">
        <f t="shared" si="158"/>
        <v>г. Пермь, пр-т Парковый, д. 2: РЛ</v>
      </c>
      <c r="N2076" s="166" t="e">
        <f>VLOOKUP(M2076,#REF!,2,0)</f>
        <v>#REF!</v>
      </c>
    </row>
    <row r="2077" spans="1:14" x14ac:dyDescent="0.25">
      <c r="A2077" s="2">
        <f t="shared" si="155"/>
        <v>2076</v>
      </c>
      <c r="B2077" s="81" t="s">
        <v>1852</v>
      </c>
      <c r="C2077" t="s">
        <v>983</v>
      </c>
      <c r="D2077" s="1" t="s">
        <v>181</v>
      </c>
      <c r="E2077" s="166">
        <v>45657</v>
      </c>
      <c r="F2077" s="166"/>
      <c r="G2077">
        <v>1</v>
      </c>
      <c r="H2077">
        <v>0</v>
      </c>
      <c r="I2077" t="str">
        <f t="shared" si="156"/>
        <v>2024: Пермский городской округ, город Пермь: г. Пермь, пр-т Парковый, д. 45Б</v>
      </c>
      <c r="J2077" t="str">
        <f t="shared" si="157"/>
        <v>г. Пермь, пр-т Парковый, д. 45Б: 2024: РЛ</v>
      </c>
      <c r="K2077" s="167" t="s">
        <v>1051</v>
      </c>
      <c r="L2077" s="166" t="s">
        <v>2561</v>
      </c>
      <c r="M2077" t="str">
        <f t="shared" si="158"/>
        <v>г. Пермь, пр-т Парковый, д. 45Б: РЛ</v>
      </c>
      <c r="N2077" s="166" t="e">
        <f>VLOOKUP(M2077,#REF!,2,0)</f>
        <v>#REF!</v>
      </c>
    </row>
    <row r="2078" spans="1:14" x14ac:dyDescent="0.25">
      <c r="A2078" s="2">
        <f t="shared" si="155"/>
        <v>2077</v>
      </c>
      <c r="B2078" s="81" t="s">
        <v>1852</v>
      </c>
      <c r="C2078" t="s">
        <v>561</v>
      </c>
      <c r="D2078" s="1" t="s">
        <v>248</v>
      </c>
      <c r="E2078" s="166">
        <v>45657</v>
      </c>
      <c r="F2078" s="166"/>
      <c r="G2078" t="s">
        <v>1076</v>
      </c>
      <c r="H2078" t="s">
        <v>1076</v>
      </c>
      <c r="I2078" t="str">
        <f t="shared" si="156"/>
        <v>2024: Пермский городской округ, город Пермь: г. Пермь, пр-т Комсомольский, д. 72</v>
      </c>
      <c r="J2078" t="str">
        <f t="shared" si="157"/>
        <v>г. Пермь, пр-т Комсомольский, д. 72: 2024: РК</v>
      </c>
      <c r="K2078" s="167" t="s">
        <v>1051</v>
      </c>
      <c r="L2078" s="166" t="s">
        <v>2561</v>
      </c>
      <c r="M2078" t="str">
        <f t="shared" si="158"/>
        <v>г. Пермь, пр-т Комсомольский, д. 72: РК</v>
      </c>
      <c r="N2078" s="166" t="e">
        <f>VLOOKUP(M2078,#REF!,2,0)</f>
        <v>#REF!</v>
      </c>
    </row>
    <row r="2079" spans="1:14" x14ac:dyDescent="0.25">
      <c r="A2079" s="2">
        <f t="shared" si="155"/>
        <v>2078</v>
      </c>
      <c r="B2079" s="81" t="s">
        <v>1852</v>
      </c>
      <c r="C2079" t="s">
        <v>984</v>
      </c>
      <c r="D2079" s="1" t="s">
        <v>280</v>
      </c>
      <c r="E2079" s="166">
        <v>45657</v>
      </c>
      <c r="F2079" s="166"/>
      <c r="G2079" t="s">
        <v>1076</v>
      </c>
      <c r="H2079" t="s">
        <v>1076</v>
      </c>
      <c r="I2079" t="str">
        <f t="shared" si="156"/>
        <v>2024: Пермский городской округ, город Пермь: г. Пермь, ул. Ласьвинская, д. 12</v>
      </c>
      <c r="J2079" t="str">
        <f t="shared" si="157"/>
        <v>г. Пермь, ул. Ласьвинская, д. 12: 2024: Рфа</v>
      </c>
      <c r="K2079" s="167" t="s">
        <v>1051</v>
      </c>
      <c r="L2079" s="166" t="s">
        <v>2561</v>
      </c>
      <c r="M2079" t="str">
        <f t="shared" si="158"/>
        <v>г. Пермь, ул. Ласьвинская, д. 12: Рфа</v>
      </c>
      <c r="N2079" s="166" t="e">
        <f>VLOOKUP(M2079,#REF!,2,0)</f>
        <v>#REF!</v>
      </c>
    </row>
    <row r="2080" spans="1:14" x14ac:dyDescent="0.25">
      <c r="A2080" s="2">
        <f t="shared" si="155"/>
        <v>2079</v>
      </c>
      <c r="B2080" s="81" t="s">
        <v>1852</v>
      </c>
      <c r="C2080" t="s">
        <v>985</v>
      </c>
      <c r="D2080" s="1" t="s">
        <v>297</v>
      </c>
      <c r="E2080" s="166">
        <v>45657</v>
      </c>
      <c r="F2080" s="166"/>
      <c r="G2080" t="s">
        <v>1076</v>
      </c>
      <c r="H2080" t="s">
        <v>1076</v>
      </c>
      <c r="I2080" t="str">
        <f t="shared" si="156"/>
        <v>2024: Пермский городской округ, город Пермь: г. Пермь, ул. Лебедева, д. 35</v>
      </c>
      <c r="J2080" t="str">
        <f t="shared" si="157"/>
        <v>г. Пермь, ул. Лебедева, д. 35: 2024: РНК</v>
      </c>
      <c r="K2080" s="167" t="s">
        <v>1051</v>
      </c>
      <c r="L2080" s="166" t="s">
        <v>2561</v>
      </c>
      <c r="M2080" t="str">
        <f t="shared" si="158"/>
        <v>г. Пермь, ул. Лебедева, д. 35: РНК</v>
      </c>
      <c r="N2080" s="166" t="e">
        <f>VLOOKUP(M2080,#REF!,2,0)</f>
        <v>#REF!</v>
      </c>
    </row>
    <row r="2081" spans="1:14" x14ac:dyDescent="0.25">
      <c r="A2081" s="2">
        <f t="shared" si="155"/>
        <v>2080</v>
      </c>
      <c r="B2081" s="81" t="s">
        <v>1852</v>
      </c>
      <c r="C2081" t="s">
        <v>985</v>
      </c>
      <c r="D2081" s="1" t="s">
        <v>280</v>
      </c>
      <c r="E2081" s="166">
        <v>45657</v>
      </c>
      <c r="F2081" s="166"/>
      <c r="G2081" t="s">
        <v>1076</v>
      </c>
      <c r="H2081" t="s">
        <v>1076</v>
      </c>
      <c r="I2081" t="str">
        <f t="shared" si="156"/>
        <v>2024: Пермский городской округ, город Пермь: г. Пермь, ул. Лебедева, д. 35</v>
      </c>
      <c r="J2081" t="str">
        <f t="shared" si="157"/>
        <v>г. Пермь, ул. Лебедева, д. 35: 2024: Рфа</v>
      </c>
      <c r="K2081" s="167" t="s">
        <v>1051</v>
      </c>
      <c r="L2081" s="166" t="s">
        <v>2561</v>
      </c>
      <c r="M2081" t="str">
        <f t="shared" si="158"/>
        <v>г. Пермь, ул. Лебедева, д. 35: Рфа</v>
      </c>
      <c r="N2081" s="166" t="e">
        <f>VLOOKUP(M2081,#REF!,2,0)</f>
        <v>#REF!</v>
      </c>
    </row>
    <row r="2082" spans="1:14" x14ac:dyDescent="0.25">
      <c r="A2082" s="2">
        <f t="shared" si="155"/>
        <v>2081</v>
      </c>
      <c r="B2082" s="81" t="s">
        <v>1852</v>
      </c>
      <c r="C2082" t="s">
        <v>985</v>
      </c>
      <c r="D2082" s="1" t="s">
        <v>166</v>
      </c>
      <c r="E2082" s="166">
        <v>45657</v>
      </c>
      <c r="F2082" s="166"/>
      <c r="G2082" t="s">
        <v>1076</v>
      </c>
      <c r="H2082" t="s">
        <v>1076</v>
      </c>
      <c r="I2082" t="str">
        <f t="shared" si="156"/>
        <v>2024: Пермский городской округ, город Пермь: г. Пермь, ул. Лебедева, д. 35</v>
      </c>
      <c r="J2082" t="str">
        <f t="shared" si="157"/>
        <v>г. Пермь, ул. Лебедева, д. 35: 2024: РП</v>
      </c>
      <c r="K2082" s="167" t="s">
        <v>1051</v>
      </c>
      <c r="L2082" s="166" t="s">
        <v>2561</v>
      </c>
      <c r="M2082" t="str">
        <f t="shared" si="158"/>
        <v>г. Пермь, ул. Лебедева, д. 35: РП</v>
      </c>
      <c r="N2082" s="166" t="e">
        <f>VLOOKUP(M2082,#REF!,2,0)</f>
        <v>#REF!</v>
      </c>
    </row>
    <row r="2083" spans="1:14" x14ac:dyDescent="0.25">
      <c r="A2083" s="2">
        <f t="shared" si="155"/>
        <v>2082</v>
      </c>
      <c r="B2083" s="81" t="s">
        <v>1852</v>
      </c>
      <c r="C2083" t="s">
        <v>986</v>
      </c>
      <c r="D2083" s="1" t="s">
        <v>1050</v>
      </c>
      <c r="E2083" s="166">
        <v>45657</v>
      </c>
      <c r="F2083" s="166"/>
      <c r="G2083" t="s">
        <v>1076</v>
      </c>
      <c r="H2083" t="s">
        <v>1076</v>
      </c>
      <c r="I2083" t="str">
        <f t="shared" si="156"/>
        <v>2024: Пермский городской округ, город Пермь: г. Пермь, ул. Ленина, д. 69</v>
      </c>
      <c r="J2083" t="str">
        <f t="shared" si="157"/>
        <v>г. Пермь, ул. Ленина, д. 69: 2024: РФа</v>
      </c>
      <c r="K2083" s="167" t="s">
        <v>1051</v>
      </c>
      <c r="L2083" s="166" t="s">
        <v>2561</v>
      </c>
      <c r="M2083" t="str">
        <f t="shared" si="158"/>
        <v>г. Пермь, ул. Ленина, д. 69: РФа</v>
      </c>
      <c r="N2083" s="166" t="e">
        <f>VLOOKUP(M2083,#REF!,2,0)</f>
        <v>#REF!</v>
      </c>
    </row>
    <row r="2084" spans="1:14" x14ac:dyDescent="0.25">
      <c r="A2084" s="2">
        <f t="shared" si="155"/>
        <v>2083</v>
      </c>
      <c r="B2084" s="81" t="s">
        <v>1852</v>
      </c>
      <c r="C2084" t="s">
        <v>987</v>
      </c>
      <c r="D2084" s="1" t="s">
        <v>248</v>
      </c>
      <c r="E2084" s="166">
        <v>45657</v>
      </c>
      <c r="F2084" s="166"/>
      <c r="G2084" t="s">
        <v>1076</v>
      </c>
      <c r="H2084" t="s">
        <v>1076</v>
      </c>
      <c r="I2084" t="str">
        <f t="shared" si="156"/>
        <v>2024: Пермский городской округ, город Пермь: г. Пермь, ул. Ленина, д. 74</v>
      </c>
      <c r="J2084" t="str">
        <f t="shared" si="157"/>
        <v>г. Пермь, ул. Ленина, д. 74: 2024: РК</v>
      </c>
      <c r="K2084" s="167" t="s">
        <v>1051</v>
      </c>
      <c r="L2084" s="166" t="s">
        <v>2561</v>
      </c>
      <c r="M2084" t="str">
        <f t="shared" si="158"/>
        <v>г. Пермь, ул. Ленина, д. 74: РК</v>
      </c>
      <c r="N2084" s="166" t="e">
        <f>VLOOKUP(M2084,#REF!,2,0)</f>
        <v>#REF!</v>
      </c>
    </row>
    <row r="2085" spans="1:14" x14ac:dyDescent="0.25">
      <c r="A2085" s="2">
        <f t="shared" si="155"/>
        <v>2084</v>
      </c>
      <c r="B2085" s="81" t="s">
        <v>1852</v>
      </c>
      <c r="C2085" t="s">
        <v>988</v>
      </c>
      <c r="D2085" s="1" t="s">
        <v>296</v>
      </c>
      <c r="E2085" s="166">
        <v>45657</v>
      </c>
      <c r="F2085" s="166"/>
      <c r="G2085" t="s">
        <v>1076</v>
      </c>
      <c r="H2085" t="s">
        <v>1076</v>
      </c>
      <c r="I2085" t="str">
        <f t="shared" si="156"/>
        <v>2024: Пермский городской округ, город Пермь: г. Пермь, ул. Ленина, д. 79</v>
      </c>
      <c r="J2085" t="str">
        <f t="shared" si="157"/>
        <v>г. Пермь, ул. Ленина, д. 79: 2024: РФ</v>
      </c>
      <c r="K2085" s="167" t="s">
        <v>1051</v>
      </c>
      <c r="L2085" s="166" t="s">
        <v>2561</v>
      </c>
      <c r="M2085" t="str">
        <f t="shared" si="158"/>
        <v>г. Пермь, ул. Ленина, д. 79: РФ</v>
      </c>
      <c r="N2085" s="166" t="e">
        <f>VLOOKUP(M2085,#REF!,2,0)</f>
        <v>#REF!</v>
      </c>
    </row>
    <row r="2086" spans="1:14" x14ac:dyDescent="0.25">
      <c r="A2086" s="2">
        <f t="shared" si="155"/>
        <v>2085</v>
      </c>
      <c r="B2086" s="81" t="s">
        <v>1852</v>
      </c>
      <c r="C2086" t="s">
        <v>989</v>
      </c>
      <c r="D2086" s="1" t="s">
        <v>63</v>
      </c>
      <c r="E2086" s="166">
        <v>45657</v>
      </c>
      <c r="F2086" s="166"/>
      <c r="G2086" t="s">
        <v>1076</v>
      </c>
      <c r="H2086" t="s">
        <v>1076</v>
      </c>
      <c r="I2086" t="str">
        <f t="shared" si="156"/>
        <v>2024: Пермский городской округ, город Пермь: г. Пермь, ул. Ленина, д. 80</v>
      </c>
      <c r="J2086" t="str">
        <f t="shared" si="157"/>
        <v>г. Пермь, ул. Ленина, д. 80: 2024: ЭЛ</v>
      </c>
      <c r="K2086" s="167" t="s">
        <v>1051</v>
      </c>
      <c r="L2086" s="166" t="s">
        <v>2561</v>
      </c>
      <c r="M2086" t="str">
        <f t="shared" si="158"/>
        <v>г. Пермь, ул. Ленина, д. 80: ЭЛ</v>
      </c>
      <c r="N2086" s="166" t="e">
        <f>VLOOKUP(M2086,#REF!,2,0)</f>
        <v>#REF!</v>
      </c>
    </row>
    <row r="2087" spans="1:14" x14ac:dyDescent="0.25">
      <c r="A2087" s="2">
        <f t="shared" si="155"/>
        <v>2086</v>
      </c>
      <c r="B2087" s="81" t="s">
        <v>1852</v>
      </c>
      <c r="C2087" t="s">
        <v>989</v>
      </c>
      <c r="D2087" s="1" t="s">
        <v>144</v>
      </c>
      <c r="E2087" s="166">
        <v>45657</v>
      </c>
      <c r="F2087" s="166"/>
      <c r="G2087" t="s">
        <v>1076</v>
      </c>
      <c r="H2087" t="s">
        <v>1076</v>
      </c>
      <c r="I2087" t="str">
        <f t="shared" si="156"/>
        <v>2024: Пермский городской округ, город Пермь: г. Пермь, ул. Ленина, д. 80</v>
      </c>
      <c r="J2087" t="str">
        <f t="shared" si="157"/>
        <v>г. Пермь, ул. Ленина, д. 80: 2024: ХВС</v>
      </c>
      <c r="K2087" s="167" t="s">
        <v>1051</v>
      </c>
      <c r="L2087" s="166" t="s">
        <v>2561</v>
      </c>
      <c r="M2087" t="str">
        <f t="shared" si="158"/>
        <v>г. Пермь, ул. Ленина, д. 80: ХВС</v>
      </c>
      <c r="N2087" s="166" t="e">
        <f>VLOOKUP(M2087,#REF!,2,0)</f>
        <v>#REF!</v>
      </c>
    </row>
    <row r="2088" spans="1:14" x14ac:dyDescent="0.25">
      <c r="A2088" s="2">
        <f t="shared" si="155"/>
        <v>2087</v>
      </c>
      <c r="B2088" s="81" t="s">
        <v>1852</v>
      </c>
      <c r="C2088" t="s">
        <v>989</v>
      </c>
      <c r="D2088" s="1" t="s">
        <v>159</v>
      </c>
      <c r="E2088" s="166">
        <v>45657</v>
      </c>
      <c r="F2088" s="166"/>
      <c r="G2088" t="s">
        <v>1076</v>
      </c>
      <c r="H2088" t="s">
        <v>1076</v>
      </c>
      <c r="I2088" t="str">
        <f t="shared" si="156"/>
        <v>2024: Пермский городской округ, город Пермь: г. Пермь, ул. Ленина, д. 80</v>
      </c>
      <c r="J2088" t="str">
        <f t="shared" si="157"/>
        <v>г. Пермь, ул. Ленина, д. 80: 2024: ВОД</v>
      </c>
      <c r="K2088" s="167" t="s">
        <v>1051</v>
      </c>
      <c r="L2088" s="166" t="s">
        <v>2561</v>
      </c>
      <c r="M2088" t="str">
        <f t="shared" si="158"/>
        <v>г. Пермь, ул. Ленина, д. 80: ВОД</v>
      </c>
      <c r="N2088" s="166" t="e">
        <f>VLOOKUP(M2088,#REF!,2,0)</f>
        <v>#REF!</v>
      </c>
    </row>
    <row r="2089" spans="1:14" x14ac:dyDescent="0.25">
      <c r="A2089" s="2">
        <f t="shared" si="155"/>
        <v>2088</v>
      </c>
      <c r="B2089" s="81" t="s">
        <v>1852</v>
      </c>
      <c r="C2089" t="s">
        <v>394</v>
      </c>
      <c r="D2089" s="1" t="s">
        <v>280</v>
      </c>
      <c r="E2089" s="166">
        <v>45657</v>
      </c>
      <c r="F2089" s="166"/>
      <c r="G2089" t="s">
        <v>1076</v>
      </c>
      <c r="H2089" t="s">
        <v>1076</v>
      </c>
      <c r="I2089" t="str">
        <f t="shared" si="156"/>
        <v>2024: Пермский городской округ, город Пермь: г. Пермь, ул. Ленина, д. 90</v>
      </c>
      <c r="J2089" t="str">
        <f t="shared" si="157"/>
        <v>г. Пермь, ул. Ленина, д. 90: 2024: Рфа</v>
      </c>
      <c r="K2089" s="167" t="s">
        <v>1051</v>
      </c>
      <c r="L2089" s="166" t="s">
        <v>2561</v>
      </c>
      <c r="M2089" t="str">
        <f t="shared" si="158"/>
        <v>г. Пермь, ул. Ленина, д. 90: Рфа</v>
      </c>
      <c r="N2089" s="166" t="e">
        <f>VLOOKUP(M2089,#REF!,2,0)</f>
        <v>#REF!</v>
      </c>
    </row>
    <row r="2090" spans="1:14" x14ac:dyDescent="0.25">
      <c r="A2090" s="2">
        <f t="shared" si="155"/>
        <v>2089</v>
      </c>
      <c r="B2090" s="81" t="s">
        <v>1852</v>
      </c>
      <c r="C2090" t="s">
        <v>990</v>
      </c>
      <c r="D2090" s="1" t="s">
        <v>181</v>
      </c>
      <c r="E2090" s="166">
        <v>45657</v>
      </c>
      <c r="F2090" s="166"/>
      <c r="G2090">
        <v>2</v>
      </c>
      <c r="H2090">
        <v>0</v>
      </c>
      <c r="I2090" t="str">
        <f t="shared" si="156"/>
        <v>2024: Пермский городской округ, город Пермь: г. Пермь, ул. Лодыгина, д. 46/2</v>
      </c>
      <c r="J2090" t="str">
        <f t="shared" si="157"/>
        <v>г. Пермь, ул. Лодыгина, д. 46/2: 2024: РЛ</v>
      </c>
      <c r="K2090" s="167" t="s">
        <v>1051</v>
      </c>
      <c r="L2090" s="166" t="s">
        <v>2561</v>
      </c>
      <c r="M2090" t="str">
        <f t="shared" si="158"/>
        <v>г. Пермь, ул. Лодыгина, д. 46/2: РЛ</v>
      </c>
      <c r="N2090" s="166" t="e">
        <f>VLOOKUP(M2090,#REF!,2,0)</f>
        <v>#REF!</v>
      </c>
    </row>
    <row r="2091" spans="1:14" x14ac:dyDescent="0.25">
      <c r="A2091" s="2">
        <f t="shared" si="155"/>
        <v>2090</v>
      </c>
      <c r="B2091" s="81" t="s">
        <v>1852</v>
      </c>
      <c r="C2091" t="s">
        <v>991</v>
      </c>
      <c r="D2091" s="1" t="s">
        <v>296</v>
      </c>
      <c r="E2091" s="166">
        <v>45657</v>
      </c>
      <c r="F2091" s="166"/>
      <c r="G2091" t="s">
        <v>1076</v>
      </c>
      <c r="H2091" t="s">
        <v>1076</v>
      </c>
      <c r="I2091" t="str">
        <f t="shared" si="156"/>
        <v>2024: Пермский городской округ, город Пермь: г. Пермь, ул. Локомотивная, д. 8</v>
      </c>
      <c r="J2091" t="str">
        <f t="shared" si="157"/>
        <v>г. Пермь, ул. Локомотивная, д. 8: 2024: РФ</v>
      </c>
      <c r="K2091" s="167" t="s">
        <v>1051</v>
      </c>
      <c r="L2091" s="166" t="s">
        <v>2561</v>
      </c>
      <c r="M2091" t="str">
        <f t="shared" si="158"/>
        <v>г. Пермь, ул. Локомотивная, д. 8: РФ</v>
      </c>
      <c r="N2091" s="166" t="e">
        <f>VLOOKUP(M2091,#REF!,2,0)</f>
        <v>#REF!</v>
      </c>
    </row>
    <row r="2092" spans="1:14" x14ac:dyDescent="0.25">
      <c r="A2092" s="2">
        <f t="shared" si="155"/>
        <v>2091</v>
      </c>
      <c r="B2092" s="81" t="s">
        <v>1852</v>
      </c>
      <c r="C2092" t="s">
        <v>992</v>
      </c>
      <c r="D2092" s="1" t="s">
        <v>280</v>
      </c>
      <c r="E2092" s="166">
        <v>45657</v>
      </c>
      <c r="F2092" s="166"/>
      <c r="G2092" t="s">
        <v>1076</v>
      </c>
      <c r="H2092" t="s">
        <v>1076</v>
      </c>
      <c r="I2092" t="str">
        <f t="shared" si="156"/>
        <v>2024: Пермский городской округ, город Пермь: г. Пермь, ул. Луначарского, д. 32</v>
      </c>
      <c r="J2092" t="str">
        <f t="shared" si="157"/>
        <v>г. Пермь, ул. Луначарского, д. 32: 2024: Рфа</v>
      </c>
      <c r="K2092" s="167" t="s">
        <v>1051</v>
      </c>
      <c r="L2092" s="166" t="s">
        <v>2561</v>
      </c>
      <c r="M2092" t="str">
        <f t="shared" si="158"/>
        <v>г. Пермь, ул. Луначарского, д. 32: Рфа</v>
      </c>
      <c r="N2092" s="166" t="e">
        <f>VLOOKUP(M2092,#REF!,2,0)</f>
        <v>#REF!</v>
      </c>
    </row>
    <row r="2093" spans="1:14" x14ac:dyDescent="0.25">
      <c r="A2093" s="2">
        <f t="shared" si="155"/>
        <v>2092</v>
      </c>
      <c r="B2093" s="81" t="s">
        <v>1852</v>
      </c>
      <c r="C2093" t="s">
        <v>993</v>
      </c>
      <c r="D2093" s="1" t="s">
        <v>280</v>
      </c>
      <c r="E2093" s="166">
        <v>45657</v>
      </c>
      <c r="F2093" s="166"/>
      <c r="G2093" t="s">
        <v>1076</v>
      </c>
      <c r="H2093" t="s">
        <v>1076</v>
      </c>
      <c r="I2093" t="str">
        <f t="shared" si="156"/>
        <v>2024: Пермский городской округ, город Пермь: г. Пермь, ул. Луначарского, д. 62б</v>
      </c>
      <c r="J2093" t="str">
        <f t="shared" si="157"/>
        <v>г. Пермь, ул. Луначарского, д. 62б: 2024: Рфа</v>
      </c>
      <c r="K2093" s="167" t="s">
        <v>1051</v>
      </c>
      <c r="L2093" s="166" t="s">
        <v>2561</v>
      </c>
      <c r="M2093" t="str">
        <f t="shared" si="158"/>
        <v>г. Пермь, ул. Луначарского, д. 62б: Рфа</v>
      </c>
      <c r="N2093" s="166" t="e">
        <f>VLOOKUP(M2093,#REF!,2,0)</f>
        <v>#REF!</v>
      </c>
    </row>
    <row r="2094" spans="1:14" x14ac:dyDescent="0.25">
      <c r="A2094" s="2">
        <f t="shared" si="155"/>
        <v>2093</v>
      </c>
      <c r="B2094" s="81" t="s">
        <v>1852</v>
      </c>
      <c r="C2094" t="s">
        <v>994</v>
      </c>
      <c r="D2094" s="1" t="s">
        <v>248</v>
      </c>
      <c r="E2094" s="166">
        <v>45657</v>
      </c>
      <c r="F2094" s="166"/>
      <c r="G2094" t="s">
        <v>1076</v>
      </c>
      <c r="H2094" t="s">
        <v>1076</v>
      </c>
      <c r="I2094" t="str">
        <f t="shared" si="156"/>
        <v>2024: Пермский городской округ, город Пермь: г. Пермь, ул. Малкова, д. 10</v>
      </c>
      <c r="J2094" t="str">
        <f t="shared" si="157"/>
        <v>г. Пермь, ул. Малкова, д. 10: 2024: РК</v>
      </c>
      <c r="K2094" s="167" t="s">
        <v>1051</v>
      </c>
      <c r="L2094" s="166" t="s">
        <v>2561</v>
      </c>
      <c r="M2094" t="str">
        <f t="shared" si="158"/>
        <v>г. Пермь, ул. Малкова, д. 10: РК</v>
      </c>
      <c r="N2094" s="166" t="e">
        <f>VLOOKUP(M2094,#REF!,2,0)</f>
        <v>#REF!</v>
      </c>
    </row>
    <row r="2095" spans="1:14" x14ac:dyDescent="0.25">
      <c r="A2095" s="2">
        <f t="shared" si="155"/>
        <v>2094</v>
      </c>
      <c r="B2095" s="81" t="s">
        <v>1852</v>
      </c>
      <c r="C2095" t="s">
        <v>995</v>
      </c>
      <c r="D2095" s="1" t="s">
        <v>296</v>
      </c>
      <c r="E2095" s="166">
        <v>45657</v>
      </c>
      <c r="F2095" s="166"/>
      <c r="G2095" t="s">
        <v>1076</v>
      </c>
      <c r="H2095" t="s">
        <v>1076</v>
      </c>
      <c r="I2095" t="str">
        <f t="shared" si="156"/>
        <v>2024: Пермский городской округ, город Пермь: г. Пермь, ул. Малкова, д. 14</v>
      </c>
      <c r="J2095" t="str">
        <f t="shared" si="157"/>
        <v>г. Пермь, ул. Малкова, д. 14: 2024: РФ</v>
      </c>
      <c r="K2095" s="167" t="s">
        <v>1051</v>
      </c>
      <c r="L2095" s="166" t="s">
        <v>2561</v>
      </c>
      <c r="M2095" t="str">
        <f t="shared" si="158"/>
        <v>г. Пермь, ул. Малкова, д. 14: РФ</v>
      </c>
      <c r="N2095" s="166" t="e">
        <f>VLOOKUP(M2095,#REF!,2,0)</f>
        <v>#REF!</v>
      </c>
    </row>
    <row r="2096" spans="1:14" x14ac:dyDescent="0.25">
      <c r="A2096" s="2">
        <f t="shared" si="155"/>
        <v>2095</v>
      </c>
      <c r="B2096" s="81" t="s">
        <v>1852</v>
      </c>
      <c r="C2096" t="s">
        <v>996</v>
      </c>
      <c r="D2096" s="1" t="s">
        <v>296</v>
      </c>
      <c r="E2096" s="166">
        <v>45657</v>
      </c>
      <c r="F2096" s="166"/>
      <c r="G2096" t="s">
        <v>1076</v>
      </c>
      <c r="H2096" t="s">
        <v>1076</v>
      </c>
      <c r="I2096" t="str">
        <f t="shared" si="156"/>
        <v>2024: Пермский городской округ, город Пермь: г. Пермь, ул. Малкова, д. 16</v>
      </c>
      <c r="J2096" t="str">
        <f t="shared" si="157"/>
        <v>г. Пермь, ул. Малкова, д. 16: 2024: РФ</v>
      </c>
      <c r="K2096" s="167" t="s">
        <v>1051</v>
      </c>
      <c r="L2096" s="166" t="s">
        <v>2561</v>
      </c>
      <c r="M2096" t="str">
        <f t="shared" si="158"/>
        <v>г. Пермь, ул. Малкова, д. 16: РФ</v>
      </c>
      <c r="N2096" s="166" t="e">
        <f>VLOOKUP(M2096,#REF!,2,0)</f>
        <v>#REF!</v>
      </c>
    </row>
    <row r="2097" spans="1:14" x14ac:dyDescent="0.25">
      <c r="A2097" s="2">
        <f t="shared" si="155"/>
        <v>2096</v>
      </c>
      <c r="B2097" s="81" t="s">
        <v>1852</v>
      </c>
      <c r="C2097" t="s">
        <v>997</v>
      </c>
      <c r="D2097" s="1" t="s">
        <v>296</v>
      </c>
      <c r="E2097" s="166">
        <v>45657</v>
      </c>
      <c r="F2097" s="166"/>
      <c r="G2097" t="s">
        <v>1076</v>
      </c>
      <c r="H2097" t="s">
        <v>1076</v>
      </c>
      <c r="I2097" t="str">
        <f t="shared" si="156"/>
        <v>2024: Пермский городской округ, город Пермь: г. Пермь, ул. Малкова, д. 18</v>
      </c>
      <c r="J2097" t="str">
        <f t="shared" si="157"/>
        <v>г. Пермь, ул. Малкова, д. 18: 2024: РФ</v>
      </c>
      <c r="K2097" s="167" t="s">
        <v>1051</v>
      </c>
      <c r="L2097" s="166" t="s">
        <v>2561</v>
      </c>
      <c r="M2097" t="str">
        <f t="shared" si="158"/>
        <v>г. Пермь, ул. Малкова, д. 18: РФ</v>
      </c>
      <c r="N2097" s="166" t="e">
        <f>VLOOKUP(M2097,#REF!,2,0)</f>
        <v>#REF!</v>
      </c>
    </row>
    <row r="2098" spans="1:14" x14ac:dyDescent="0.25">
      <c r="A2098" s="2">
        <f t="shared" si="155"/>
        <v>2097</v>
      </c>
      <c r="B2098" s="81" t="s">
        <v>1852</v>
      </c>
      <c r="C2098" t="s">
        <v>998</v>
      </c>
      <c r="D2098" s="1" t="s">
        <v>296</v>
      </c>
      <c r="E2098" s="166">
        <v>45657</v>
      </c>
      <c r="F2098" s="166"/>
      <c r="G2098" t="s">
        <v>1076</v>
      </c>
      <c r="H2098" t="s">
        <v>1076</v>
      </c>
      <c r="I2098" t="str">
        <f t="shared" si="156"/>
        <v>2024: Пермский городской округ, город Пермь: г. Пермь, ул. Малкова, д. 20</v>
      </c>
      <c r="J2098" t="str">
        <f t="shared" si="157"/>
        <v>г. Пермь, ул. Малкова, д. 20: 2024: РФ</v>
      </c>
      <c r="K2098" s="167" t="s">
        <v>1051</v>
      </c>
      <c r="L2098" s="166" t="s">
        <v>2561</v>
      </c>
      <c r="M2098" t="str">
        <f t="shared" si="158"/>
        <v>г. Пермь, ул. Малкова, д. 20: РФ</v>
      </c>
      <c r="N2098" s="166" t="e">
        <f>VLOOKUP(M2098,#REF!,2,0)</f>
        <v>#REF!</v>
      </c>
    </row>
    <row r="2099" spans="1:14" x14ac:dyDescent="0.25">
      <c r="A2099" s="2">
        <f t="shared" si="155"/>
        <v>2098</v>
      </c>
      <c r="B2099" s="81" t="s">
        <v>1852</v>
      </c>
      <c r="C2099" t="s">
        <v>999</v>
      </c>
      <c r="D2099" s="1" t="s">
        <v>1050</v>
      </c>
      <c r="E2099" s="166">
        <v>45657</v>
      </c>
      <c r="F2099" s="166"/>
      <c r="G2099" t="s">
        <v>1076</v>
      </c>
      <c r="H2099" t="s">
        <v>1076</v>
      </c>
      <c r="I2099" t="str">
        <f t="shared" si="156"/>
        <v>2024: Пермский городской округ, город Пермь: г. Пермь, ул. Маршала Рыбалко, д. 1а</v>
      </c>
      <c r="J2099" t="str">
        <f t="shared" si="157"/>
        <v>г. Пермь, ул. Маршала Рыбалко, д. 1а: 2024: РФа</v>
      </c>
      <c r="K2099" s="167" t="s">
        <v>1051</v>
      </c>
      <c r="L2099" s="166" t="s">
        <v>2561</v>
      </c>
      <c r="M2099" t="str">
        <f t="shared" si="158"/>
        <v>г. Пермь, ул. Маршала Рыбалко, д. 1а: РФа</v>
      </c>
      <c r="N2099" s="166" t="e">
        <f>VLOOKUP(M2099,#REF!,2,0)</f>
        <v>#REF!</v>
      </c>
    </row>
    <row r="2100" spans="1:14" x14ac:dyDescent="0.25">
      <c r="A2100" s="2">
        <f t="shared" si="155"/>
        <v>2099</v>
      </c>
      <c r="B2100" s="81" t="s">
        <v>1852</v>
      </c>
      <c r="C2100" t="s">
        <v>1000</v>
      </c>
      <c r="D2100" s="1" t="s">
        <v>248</v>
      </c>
      <c r="E2100" s="166">
        <v>45657</v>
      </c>
      <c r="F2100" s="166"/>
      <c r="G2100" t="s">
        <v>1076</v>
      </c>
      <c r="H2100" t="s">
        <v>1076</v>
      </c>
      <c r="I2100" t="str">
        <f t="shared" si="156"/>
        <v>2024: Пермский городской округ, город Пермь: г. Пермь, ул. Маршала Рыбалко, д. 9а</v>
      </c>
      <c r="J2100" t="str">
        <f t="shared" si="157"/>
        <v>г. Пермь, ул. Маршала Рыбалко, д. 9а: 2024: РК</v>
      </c>
      <c r="K2100" s="167" t="s">
        <v>1051</v>
      </c>
      <c r="L2100" s="166" t="s">
        <v>2561</v>
      </c>
      <c r="M2100" t="str">
        <f t="shared" si="158"/>
        <v>г. Пермь, ул. Маршала Рыбалко, д. 9а: РК</v>
      </c>
      <c r="N2100" s="166" t="e">
        <f>VLOOKUP(M2100,#REF!,2,0)</f>
        <v>#REF!</v>
      </c>
    </row>
    <row r="2101" spans="1:14" x14ac:dyDescent="0.25">
      <c r="A2101" s="2">
        <f t="shared" si="155"/>
        <v>2100</v>
      </c>
      <c r="B2101" s="81" t="s">
        <v>1852</v>
      </c>
      <c r="C2101" t="s">
        <v>1001</v>
      </c>
      <c r="D2101" s="1" t="s">
        <v>181</v>
      </c>
      <c r="E2101" s="166">
        <v>45657</v>
      </c>
      <c r="F2101" s="166"/>
      <c r="G2101">
        <v>2</v>
      </c>
      <c r="H2101">
        <v>0</v>
      </c>
      <c r="I2101" t="str">
        <f t="shared" si="156"/>
        <v>2024: Пермский городской округ, город Пермь: г. Пермь, ул. Маршала Рыбалко, д. 105В</v>
      </c>
      <c r="J2101" t="str">
        <f t="shared" si="157"/>
        <v>г. Пермь, ул. Маршала Рыбалко, д. 105В: 2024: РЛ</v>
      </c>
      <c r="K2101" s="167" t="s">
        <v>1051</v>
      </c>
      <c r="L2101" s="166" t="s">
        <v>2561</v>
      </c>
      <c r="M2101" t="str">
        <f t="shared" si="158"/>
        <v>г. Пермь, ул. Маршала Рыбалко, д. 105В: РЛ</v>
      </c>
      <c r="N2101" s="166" t="e">
        <f>VLOOKUP(M2101,#REF!,2,0)</f>
        <v>#REF!</v>
      </c>
    </row>
    <row r="2102" spans="1:14" x14ac:dyDescent="0.25">
      <c r="A2102" s="2">
        <f t="shared" si="155"/>
        <v>2101</v>
      </c>
      <c r="B2102" s="81" t="s">
        <v>1852</v>
      </c>
      <c r="C2102" t="s">
        <v>1002</v>
      </c>
      <c r="D2102" s="1" t="s">
        <v>1050</v>
      </c>
      <c r="E2102" s="166">
        <v>45657</v>
      </c>
      <c r="F2102" s="166"/>
      <c r="G2102" t="s">
        <v>1076</v>
      </c>
      <c r="H2102" t="s">
        <v>1076</v>
      </c>
      <c r="I2102" t="str">
        <f t="shared" si="156"/>
        <v>2024: Пермский городской округ, город Пермь: г. Пермь, ул. Мира, д. 69</v>
      </c>
      <c r="J2102" t="str">
        <f t="shared" si="157"/>
        <v>г. Пермь, ул. Мира, д. 69: 2024: РФа</v>
      </c>
      <c r="K2102" s="167" t="s">
        <v>1051</v>
      </c>
      <c r="L2102" s="166" t="s">
        <v>2561</v>
      </c>
      <c r="M2102" t="str">
        <f t="shared" si="158"/>
        <v>г. Пермь, ул. Мира, д. 69: РФа</v>
      </c>
      <c r="N2102" s="166" t="e">
        <f>VLOOKUP(M2102,#REF!,2,0)</f>
        <v>#REF!</v>
      </c>
    </row>
    <row r="2103" spans="1:14" x14ac:dyDescent="0.25">
      <c r="A2103" s="2">
        <f t="shared" si="155"/>
        <v>2102</v>
      </c>
      <c r="B2103" s="81" t="s">
        <v>1852</v>
      </c>
      <c r="C2103" t="s">
        <v>1003</v>
      </c>
      <c r="D2103" s="1" t="s">
        <v>248</v>
      </c>
      <c r="E2103" s="166">
        <v>45657</v>
      </c>
      <c r="F2103" s="166"/>
      <c r="G2103" t="s">
        <v>1076</v>
      </c>
      <c r="H2103" t="s">
        <v>1076</v>
      </c>
      <c r="I2103" t="str">
        <f t="shared" si="156"/>
        <v>2024: Пермский городской округ, город Пермь: г. Пермь, ул. Мира, д. 79</v>
      </c>
      <c r="J2103" t="str">
        <f t="shared" si="157"/>
        <v>г. Пермь, ул. Мира, д. 79: 2024: РК</v>
      </c>
      <c r="K2103" s="167" t="s">
        <v>1051</v>
      </c>
      <c r="L2103" s="166" t="s">
        <v>2561</v>
      </c>
      <c r="M2103" t="str">
        <f t="shared" si="158"/>
        <v>г. Пермь, ул. Мира, д. 79: РК</v>
      </c>
      <c r="N2103" s="166" t="e">
        <f>VLOOKUP(M2103,#REF!,2,0)</f>
        <v>#REF!</v>
      </c>
    </row>
    <row r="2104" spans="1:14" x14ac:dyDescent="0.25">
      <c r="A2104" s="2">
        <f t="shared" si="155"/>
        <v>2103</v>
      </c>
      <c r="B2104" s="81" t="s">
        <v>1852</v>
      </c>
      <c r="C2104" t="s">
        <v>1004</v>
      </c>
      <c r="D2104" s="1" t="s">
        <v>248</v>
      </c>
      <c r="E2104" s="166">
        <v>45657</v>
      </c>
      <c r="F2104" s="166"/>
      <c r="G2104" t="s">
        <v>1076</v>
      </c>
      <c r="H2104" t="s">
        <v>1076</v>
      </c>
      <c r="I2104" t="str">
        <f t="shared" si="156"/>
        <v>2024: Пермский городской округ, город Пермь: г. Пермь, ул. Мильчакова, д. 6</v>
      </c>
      <c r="J2104" t="str">
        <f t="shared" si="157"/>
        <v>г. Пермь, ул. Мильчакова, д. 6: 2024: РК</v>
      </c>
      <c r="K2104" s="167" t="s">
        <v>1051</v>
      </c>
      <c r="L2104" s="166" t="s">
        <v>2561</v>
      </c>
      <c r="M2104" t="str">
        <f t="shared" si="158"/>
        <v>г. Пермь, ул. Мильчакова, д. 6: РК</v>
      </c>
      <c r="N2104" s="166" t="e">
        <f>VLOOKUP(M2104,#REF!,2,0)</f>
        <v>#REF!</v>
      </c>
    </row>
    <row r="2105" spans="1:14" x14ac:dyDescent="0.25">
      <c r="A2105" s="2">
        <f t="shared" si="155"/>
        <v>2104</v>
      </c>
      <c r="B2105" s="81" t="s">
        <v>1852</v>
      </c>
      <c r="C2105" t="s">
        <v>1005</v>
      </c>
      <c r="D2105" s="1" t="s">
        <v>248</v>
      </c>
      <c r="E2105" s="166">
        <v>45657</v>
      </c>
      <c r="F2105" s="166"/>
      <c r="G2105" t="s">
        <v>1076</v>
      </c>
      <c r="H2105" t="s">
        <v>1076</v>
      </c>
      <c r="I2105" t="str">
        <f t="shared" si="156"/>
        <v>2024: Пермский городской округ, город Пермь: г. Пермь, ул. Мозырьская, д. 5</v>
      </c>
      <c r="J2105" t="str">
        <f t="shared" si="157"/>
        <v>г. Пермь, ул. Мозырьская, д. 5: 2024: РК</v>
      </c>
      <c r="K2105" s="167" t="s">
        <v>1051</v>
      </c>
      <c r="L2105" s="166" t="s">
        <v>2561</v>
      </c>
      <c r="M2105" t="str">
        <f t="shared" si="158"/>
        <v>г. Пермь, ул. Мозырьская, д. 5: РК</v>
      </c>
      <c r="N2105" s="166" t="e">
        <f>VLOOKUP(M2105,#REF!,2,0)</f>
        <v>#REF!</v>
      </c>
    </row>
    <row r="2106" spans="1:14" x14ac:dyDescent="0.25">
      <c r="A2106" s="2">
        <f t="shared" si="155"/>
        <v>2105</v>
      </c>
      <c r="B2106" s="81" t="s">
        <v>1852</v>
      </c>
      <c r="C2106" t="s">
        <v>1006</v>
      </c>
      <c r="D2106" s="1" t="s">
        <v>248</v>
      </c>
      <c r="E2106" s="166">
        <v>45657</v>
      </c>
      <c r="F2106" s="166"/>
      <c r="G2106" t="s">
        <v>1076</v>
      </c>
      <c r="H2106" t="s">
        <v>1076</v>
      </c>
      <c r="I2106" t="str">
        <f t="shared" si="156"/>
        <v>2024: Пермский городской округ, город Пермь: г. Пермь, ул. Монастырская, д. 53а</v>
      </c>
      <c r="J2106" t="str">
        <f t="shared" si="157"/>
        <v>г. Пермь, ул. Монастырская, д. 53а: 2024: РК</v>
      </c>
      <c r="K2106" s="167" t="s">
        <v>1051</v>
      </c>
      <c r="L2106" s="166" t="s">
        <v>2561</v>
      </c>
      <c r="M2106" t="str">
        <f t="shared" si="158"/>
        <v>г. Пермь, ул. Монастырская, д. 53а: РК</v>
      </c>
      <c r="N2106" s="166" t="e">
        <f>VLOOKUP(M2106,#REF!,2,0)</f>
        <v>#REF!</v>
      </c>
    </row>
    <row r="2107" spans="1:14" x14ac:dyDescent="0.25">
      <c r="A2107" s="2">
        <f t="shared" si="155"/>
        <v>2106</v>
      </c>
      <c r="B2107" s="81" t="s">
        <v>1852</v>
      </c>
      <c r="C2107" t="s">
        <v>1007</v>
      </c>
      <c r="D2107" s="1" t="s">
        <v>181</v>
      </c>
      <c r="E2107" s="166">
        <v>45657</v>
      </c>
      <c r="F2107" s="166"/>
      <c r="G2107">
        <v>4</v>
      </c>
      <c r="H2107">
        <v>0</v>
      </c>
      <c r="I2107" t="str">
        <f t="shared" si="156"/>
        <v>2024: Пермский городской округ, город Пермь: г. Пермь, ул. Моторостроителей, д. 10</v>
      </c>
      <c r="J2107" t="str">
        <f t="shared" si="157"/>
        <v>г. Пермь, ул. Моторостроителей, д. 10: 2024: РЛ</v>
      </c>
      <c r="K2107" s="167" t="s">
        <v>1051</v>
      </c>
      <c r="L2107" s="166" t="s">
        <v>2561</v>
      </c>
      <c r="M2107" t="str">
        <f t="shared" si="158"/>
        <v>г. Пермь, ул. Моторостроителей, д. 10: РЛ</v>
      </c>
      <c r="N2107" s="166" t="e">
        <f>VLOOKUP(M2107,#REF!,2,0)</f>
        <v>#REF!</v>
      </c>
    </row>
    <row r="2108" spans="1:14" x14ac:dyDescent="0.25">
      <c r="A2108" s="2">
        <f t="shared" si="155"/>
        <v>2107</v>
      </c>
      <c r="B2108" s="81" t="s">
        <v>1852</v>
      </c>
      <c r="C2108" t="s">
        <v>1008</v>
      </c>
      <c r="D2108" s="1" t="s">
        <v>1050</v>
      </c>
      <c r="E2108" s="166">
        <v>45657</v>
      </c>
      <c r="F2108" s="166"/>
      <c r="G2108" t="s">
        <v>1076</v>
      </c>
      <c r="H2108" t="s">
        <v>1076</v>
      </c>
      <c r="I2108" t="str">
        <f t="shared" si="156"/>
        <v>2024: Пермский городской округ, город Пермь: г. Пермь, ул. Народовольческая, д. 3</v>
      </c>
      <c r="J2108" t="str">
        <f t="shared" si="157"/>
        <v>г. Пермь, ул. Народовольческая, д. 3: 2024: РФа</v>
      </c>
      <c r="K2108" s="167" t="s">
        <v>1051</v>
      </c>
      <c r="L2108" s="166" t="s">
        <v>2561</v>
      </c>
      <c r="M2108" t="str">
        <f t="shared" si="158"/>
        <v>г. Пермь, ул. Народовольческая, д. 3: РФа</v>
      </c>
      <c r="N2108" s="166" t="e">
        <f>VLOOKUP(M2108,#REF!,2,0)</f>
        <v>#REF!</v>
      </c>
    </row>
    <row r="2109" spans="1:14" x14ac:dyDescent="0.25">
      <c r="A2109" s="2">
        <f t="shared" si="155"/>
        <v>2108</v>
      </c>
      <c r="B2109" s="81" t="s">
        <v>1852</v>
      </c>
      <c r="C2109" t="s">
        <v>1009</v>
      </c>
      <c r="D2109" s="1" t="s">
        <v>1050</v>
      </c>
      <c r="E2109" s="166">
        <v>45657</v>
      </c>
      <c r="F2109" s="166"/>
      <c r="G2109" t="s">
        <v>1076</v>
      </c>
      <c r="H2109" t="s">
        <v>1076</v>
      </c>
      <c r="I2109" t="str">
        <f t="shared" si="156"/>
        <v>2024: Пермский городской округ, город Пермь: г. Пермь, ул. Народовольческая, д. 3а</v>
      </c>
      <c r="J2109" t="str">
        <f t="shared" si="157"/>
        <v>г. Пермь, ул. Народовольческая, д. 3а: 2024: РФа</v>
      </c>
      <c r="K2109" s="167" t="s">
        <v>1051</v>
      </c>
      <c r="L2109" s="166" t="s">
        <v>2561</v>
      </c>
      <c r="M2109" t="str">
        <f t="shared" si="158"/>
        <v>г. Пермь, ул. Народовольческая, д. 3а: РФа</v>
      </c>
      <c r="N2109" s="166" t="e">
        <f>VLOOKUP(M2109,#REF!,2,0)</f>
        <v>#REF!</v>
      </c>
    </row>
    <row r="2110" spans="1:14" x14ac:dyDescent="0.25">
      <c r="A2110" s="2">
        <f t="shared" si="155"/>
        <v>2109</v>
      </c>
      <c r="B2110" s="81" t="s">
        <v>1852</v>
      </c>
      <c r="C2110" t="s">
        <v>1010</v>
      </c>
      <c r="D2110" s="1" t="s">
        <v>117</v>
      </c>
      <c r="E2110" s="166">
        <v>45657</v>
      </c>
      <c r="F2110" s="166"/>
      <c r="G2110" t="s">
        <v>1076</v>
      </c>
      <c r="H2110" t="s">
        <v>1076</v>
      </c>
      <c r="I2110" t="str">
        <f t="shared" si="156"/>
        <v>2024: Пермский городской округ, город Пермь: г. Пермь, ул. 25 Октября, д. 4</v>
      </c>
      <c r="J2110" t="str">
        <f t="shared" si="157"/>
        <v>г. Пермь, ул. 25 Октября, д. 4: 2024: ТЕП</v>
      </c>
      <c r="K2110" s="167" t="s">
        <v>1051</v>
      </c>
      <c r="L2110" s="166" t="s">
        <v>2561</v>
      </c>
      <c r="M2110" t="str">
        <f t="shared" si="158"/>
        <v>г. Пермь, ул. 25 Октября, д. 4: ТЕП</v>
      </c>
      <c r="N2110" s="166" t="e">
        <f>VLOOKUP(M2110,#REF!,2,0)</f>
        <v>#REF!</v>
      </c>
    </row>
    <row r="2111" spans="1:14" x14ac:dyDescent="0.25">
      <c r="A2111" s="2">
        <f t="shared" si="155"/>
        <v>2110</v>
      </c>
      <c r="B2111" s="81" t="s">
        <v>1852</v>
      </c>
      <c r="C2111" t="s">
        <v>1010</v>
      </c>
      <c r="D2111" s="1" t="s">
        <v>144</v>
      </c>
      <c r="E2111" s="166">
        <v>45657</v>
      </c>
      <c r="F2111" s="166"/>
      <c r="G2111" t="s">
        <v>1076</v>
      </c>
      <c r="H2111" t="s">
        <v>1076</v>
      </c>
      <c r="I2111" t="str">
        <f t="shared" si="156"/>
        <v>2024: Пермский городской округ, город Пермь: г. Пермь, ул. 25 Октября, д. 4</v>
      </c>
      <c r="J2111" t="str">
        <f t="shared" si="157"/>
        <v>г. Пермь, ул. 25 Октября, д. 4: 2024: ХВС</v>
      </c>
      <c r="K2111" s="167" t="s">
        <v>1051</v>
      </c>
      <c r="L2111" s="166" t="s">
        <v>2561</v>
      </c>
      <c r="M2111" t="str">
        <f t="shared" si="158"/>
        <v>г. Пермь, ул. 25 Октября, д. 4: ХВС</v>
      </c>
      <c r="N2111" s="166" t="e">
        <f>VLOOKUP(M2111,#REF!,2,0)</f>
        <v>#REF!</v>
      </c>
    </row>
    <row r="2112" spans="1:14" x14ac:dyDescent="0.25">
      <c r="A2112" s="2">
        <f t="shared" si="155"/>
        <v>2111</v>
      </c>
      <c r="B2112" s="81" t="s">
        <v>1852</v>
      </c>
      <c r="C2112" t="s">
        <v>1010</v>
      </c>
      <c r="D2112" s="1" t="s">
        <v>149</v>
      </c>
      <c r="E2112" s="166">
        <v>45657</v>
      </c>
      <c r="F2112" s="166"/>
      <c r="G2112" t="s">
        <v>1076</v>
      </c>
      <c r="H2112" t="s">
        <v>1076</v>
      </c>
      <c r="I2112" t="str">
        <f t="shared" si="156"/>
        <v>2024: Пермский городской округ, город Пермь: г. Пермь, ул. 25 Октября, д. 4</v>
      </c>
      <c r="J2112" t="str">
        <f t="shared" si="157"/>
        <v>г. Пермь, ул. 25 Октября, д. 4: 2024: ГВС</v>
      </c>
      <c r="K2112" s="167" t="s">
        <v>1051</v>
      </c>
      <c r="L2112" s="166" t="s">
        <v>2561</v>
      </c>
      <c r="M2112" t="str">
        <f t="shared" si="158"/>
        <v>г. Пермь, ул. 25 Октября, д. 4: ГВС</v>
      </c>
      <c r="N2112" s="166" t="e">
        <f>VLOOKUP(M2112,#REF!,2,0)</f>
        <v>#REF!</v>
      </c>
    </row>
    <row r="2113" spans="1:14" x14ac:dyDescent="0.25">
      <c r="A2113" s="2">
        <f t="shared" si="155"/>
        <v>2112</v>
      </c>
      <c r="B2113" s="81" t="s">
        <v>1852</v>
      </c>
      <c r="C2113" t="s">
        <v>1010</v>
      </c>
      <c r="D2113" s="1" t="s">
        <v>159</v>
      </c>
      <c r="E2113" s="166">
        <v>45657</v>
      </c>
      <c r="F2113" s="166"/>
      <c r="G2113" t="s">
        <v>1076</v>
      </c>
      <c r="H2113" t="s">
        <v>1076</v>
      </c>
      <c r="I2113" t="str">
        <f t="shared" si="156"/>
        <v>2024: Пермский городской округ, город Пермь: г. Пермь, ул. 25 Октября, д. 4</v>
      </c>
      <c r="J2113" t="str">
        <f t="shared" si="157"/>
        <v>г. Пермь, ул. 25 Октября, д. 4: 2024: ВОД</v>
      </c>
      <c r="K2113" s="167" t="s">
        <v>1051</v>
      </c>
      <c r="L2113" s="166" t="s">
        <v>2561</v>
      </c>
      <c r="M2113" t="str">
        <f t="shared" si="158"/>
        <v>г. Пермь, ул. 25 Октября, д. 4: ВОД</v>
      </c>
      <c r="N2113" s="166" t="e">
        <f>VLOOKUP(M2113,#REF!,2,0)</f>
        <v>#REF!</v>
      </c>
    </row>
    <row r="2114" spans="1:14" x14ac:dyDescent="0.25">
      <c r="A2114" s="2">
        <f t="shared" ref="A2114:A2177" si="159">ROW()-1</f>
        <v>2113</v>
      </c>
      <c r="B2114" s="81" t="s">
        <v>1852</v>
      </c>
      <c r="C2114" t="s">
        <v>1011</v>
      </c>
      <c r="D2114" s="1" t="s">
        <v>280</v>
      </c>
      <c r="E2114" s="166">
        <v>45657</v>
      </c>
      <c r="F2114" s="166"/>
      <c r="G2114" t="s">
        <v>1076</v>
      </c>
      <c r="H2114" t="s">
        <v>1076</v>
      </c>
      <c r="I2114" t="str">
        <f t="shared" ref="I2114:I2177" si="160">IF(ISBLANK(E2114),"",CONCATENATE(YEAR(E2114),": ",B2114,": ",C2114,))</f>
        <v>2024: Пермский городской округ, город Пермь: г. Пермь, ул. 25 Октября, д. 27</v>
      </c>
      <c r="J2114" t="str">
        <f t="shared" ref="J2114:J2177" si="161">IF(ISBLANK(E2114),"",CONCATENATE(C2114,": ",YEAR(E2114),": ",D2114))</f>
        <v>г. Пермь, ул. 25 Октября, д. 27: 2024: Рфа</v>
      </c>
      <c r="K2114" s="167" t="s">
        <v>1051</v>
      </c>
      <c r="L2114" s="166" t="s">
        <v>2561</v>
      </c>
      <c r="M2114" t="str">
        <f t="shared" ref="M2114:M2177" si="162">IF(ISBLANK(D2114),"",CONCATENATE(C2114,": ",D2114))</f>
        <v>г. Пермь, ул. 25 Октября, д. 27: Рфа</v>
      </c>
      <c r="N2114" s="166" t="e">
        <f>VLOOKUP(M2114,#REF!,2,0)</f>
        <v>#REF!</v>
      </c>
    </row>
    <row r="2115" spans="1:14" x14ac:dyDescent="0.25">
      <c r="A2115" s="2">
        <f t="shared" si="159"/>
        <v>2114</v>
      </c>
      <c r="B2115" s="81" t="s">
        <v>1852</v>
      </c>
      <c r="C2115" t="s">
        <v>1011</v>
      </c>
      <c r="D2115" s="1" t="s">
        <v>296</v>
      </c>
      <c r="E2115" s="166">
        <v>45657</v>
      </c>
      <c r="F2115" s="166"/>
      <c r="G2115" t="s">
        <v>1076</v>
      </c>
      <c r="H2115" t="s">
        <v>1076</v>
      </c>
      <c r="I2115" t="str">
        <f t="shared" si="160"/>
        <v>2024: Пермский городской округ, город Пермь: г. Пермь, ул. 25 Октября, д. 27</v>
      </c>
      <c r="J2115" t="str">
        <f t="shared" si="161"/>
        <v>г. Пермь, ул. 25 Октября, д. 27: 2024: РФ</v>
      </c>
      <c r="K2115" s="167" t="s">
        <v>1051</v>
      </c>
      <c r="L2115" s="166" t="s">
        <v>2561</v>
      </c>
      <c r="M2115" t="str">
        <f t="shared" si="162"/>
        <v>г. Пермь, ул. 25 Октября, д. 27: РФ</v>
      </c>
      <c r="N2115" s="166" t="e">
        <f>VLOOKUP(M2115,#REF!,2,0)</f>
        <v>#REF!</v>
      </c>
    </row>
    <row r="2116" spans="1:14" x14ac:dyDescent="0.25">
      <c r="A2116" s="2">
        <f t="shared" si="159"/>
        <v>2115</v>
      </c>
      <c r="B2116" s="81" t="s">
        <v>1852</v>
      </c>
      <c r="C2116" t="s">
        <v>1012</v>
      </c>
      <c r="D2116" s="1" t="s">
        <v>248</v>
      </c>
      <c r="E2116" s="166">
        <v>45657</v>
      </c>
      <c r="F2116" s="166"/>
      <c r="G2116" t="s">
        <v>1076</v>
      </c>
      <c r="H2116" t="s">
        <v>1076</v>
      </c>
      <c r="I2116" t="str">
        <f t="shared" si="160"/>
        <v>2024: Пермский городской округ, город Пермь: г. Пермь, ул. Петропавловская, д. 37</v>
      </c>
      <c r="J2116" t="str">
        <f t="shared" si="161"/>
        <v>г. Пермь, ул. Петропавловская, д. 37: 2024: РК</v>
      </c>
      <c r="K2116" s="167" t="s">
        <v>1051</v>
      </c>
      <c r="L2116" s="166" t="s">
        <v>2561</v>
      </c>
      <c r="M2116" t="str">
        <f t="shared" si="162"/>
        <v>г. Пермь, ул. Петропавловская, д. 37: РК</v>
      </c>
      <c r="N2116" s="166" t="e">
        <f>VLOOKUP(M2116,#REF!,2,0)</f>
        <v>#REF!</v>
      </c>
    </row>
    <row r="2117" spans="1:14" x14ac:dyDescent="0.25">
      <c r="A2117" s="2">
        <f t="shared" si="159"/>
        <v>2116</v>
      </c>
      <c r="B2117" s="81" t="s">
        <v>1852</v>
      </c>
      <c r="C2117" t="s">
        <v>1013</v>
      </c>
      <c r="D2117" s="1" t="s">
        <v>181</v>
      </c>
      <c r="E2117" s="166">
        <v>45657</v>
      </c>
      <c r="F2117" s="166"/>
      <c r="G2117">
        <v>2</v>
      </c>
      <c r="H2117">
        <v>0</v>
      </c>
      <c r="I2117" t="str">
        <f t="shared" si="160"/>
        <v>2024: Пермский городской округ, город Пермь: г. Пермь, ул. Подводников, д. 15</v>
      </c>
      <c r="J2117" t="str">
        <f t="shared" si="161"/>
        <v>г. Пермь, ул. Подводников, д. 15: 2024: РЛ</v>
      </c>
      <c r="K2117" s="167" t="s">
        <v>1051</v>
      </c>
      <c r="L2117" s="166" t="s">
        <v>2561</v>
      </c>
      <c r="M2117" t="str">
        <f t="shared" si="162"/>
        <v>г. Пермь, ул. Подводников, д. 15: РЛ</v>
      </c>
      <c r="N2117" s="166" t="e">
        <f>VLOOKUP(M2117,#REF!,2,0)</f>
        <v>#REF!</v>
      </c>
    </row>
    <row r="2118" spans="1:14" x14ac:dyDescent="0.25">
      <c r="A2118" s="2">
        <f t="shared" si="159"/>
        <v>2117</v>
      </c>
      <c r="B2118" s="81" t="s">
        <v>1852</v>
      </c>
      <c r="C2118" t="s">
        <v>1014</v>
      </c>
      <c r="D2118" s="1" t="s">
        <v>248</v>
      </c>
      <c r="E2118" s="166">
        <v>45657</v>
      </c>
      <c r="F2118" s="166"/>
      <c r="G2118" t="s">
        <v>1076</v>
      </c>
      <c r="H2118" t="s">
        <v>1076</v>
      </c>
      <c r="I2118" t="str">
        <f t="shared" si="160"/>
        <v>2024: Пермский городской округ, город Пермь: г. Пермь, ул. Полтавская, д. 5</v>
      </c>
      <c r="J2118" t="str">
        <f t="shared" si="161"/>
        <v>г. Пермь, ул. Полтавская, д. 5: 2024: РК</v>
      </c>
      <c r="K2118" s="167" t="s">
        <v>1051</v>
      </c>
      <c r="L2118" s="166" t="s">
        <v>2561</v>
      </c>
      <c r="M2118" t="str">
        <f t="shared" si="162"/>
        <v>г. Пермь, ул. Полтавская, д. 5: РК</v>
      </c>
      <c r="N2118" s="166" t="e">
        <f>VLOOKUP(M2118,#REF!,2,0)</f>
        <v>#REF!</v>
      </c>
    </row>
    <row r="2119" spans="1:14" x14ac:dyDescent="0.25">
      <c r="A2119" s="2">
        <f t="shared" si="159"/>
        <v>2118</v>
      </c>
      <c r="B2119" s="81" t="s">
        <v>1852</v>
      </c>
      <c r="C2119" t="s">
        <v>1015</v>
      </c>
      <c r="D2119" s="1" t="s">
        <v>181</v>
      </c>
      <c r="E2119" s="166">
        <v>45657</v>
      </c>
      <c r="F2119" s="166"/>
      <c r="G2119">
        <v>2</v>
      </c>
      <c r="H2119">
        <v>2</v>
      </c>
      <c r="I2119" t="str">
        <f t="shared" si="160"/>
        <v>2024: Пермский городской округ, город Пермь: г. Пермь, ул. Солдатова, д. 12</v>
      </c>
      <c r="J2119" t="str">
        <f t="shared" si="161"/>
        <v>г. Пермь, ул. Солдатова, д. 12: 2024: РЛ</v>
      </c>
      <c r="K2119" s="167" t="s">
        <v>1051</v>
      </c>
      <c r="L2119" s="166" t="s">
        <v>2561</v>
      </c>
      <c r="M2119" t="str">
        <f t="shared" si="162"/>
        <v>г. Пермь, ул. Солдатова, д. 12: РЛ</v>
      </c>
      <c r="N2119" s="166" t="e">
        <f>VLOOKUP(M2119,#REF!,2,0)</f>
        <v>#REF!</v>
      </c>
    </row>
    <row r="2120" spans="1:14" x14ac:dyDescent="0.25">
      <c r="A2120" s="2">
        <f t="shared" si="159"/>
        <v>2119</v>
      </c>
      <c r="B2120" s="81" t="s">
        <v>1852</v>
      </c>
      <c r="C2120" t="s">
        <v>1016</v>
      </c>
      <c r="D2120" s="1" t="s">
        <v>280</v>
      </c>
      <c r="E2120" s="166">
        <v>45657</v>
      </c>
      <c r="F2120" s="166"/>
      <c r="G2120" t="s">
        <v>1076</v>
      </c>
      <c r="H2120" t="s">
        <v>1076</v>
      </c>
      <c r="I2120" t="str">
        <f t="shared" si="160"/>
        <v>2024: Пермский городской округ, город Пермь: г. Пермь, ул. Соловьева, д. 14</v>
      </c>
      <c r="J2120" t="str">
        <f t="shared" si="161"/>
        <v>г. Пермь, ул. Соловьева, д. 14: 2024: Рфа</v>
      </c>
      <c r="K2120" s="167" t="s">
        <v>1051</v>
      </c>
      <c r="L2120" s="166" t="s">
        <v>2561</v>
      </c>
      <c r="M2120" t="str">
        <f t="shared" si="162"/>
        <v>г. Пермь, ул. Соловьева, д. 14: Рфа</v>
      </c>
      <c r="N2120" s="166" t="e">
        <f>VLOOKUP(M2120,#REF!,2,0)</f>
        <v>#REF!</v>
      </c>
    </row>
    <row r="2121" spans="1:14" x14ac:dyDescent="0.25">
      <c r="A2121" s="2">
        <f t="shared" si="159"/>
        <v>2120</v>
      </c>
      <c r="B2121" s="81" t="s">
        <v>1852</v>
      </c>
      <c r="C2121" t="s">
        <v>1017</v>
      </c>
      <c r="D2121" s="1" t="s">
        <v>181</v>
      </c>
      <c r="E2121" s="166">
        <v>45657</v>
      </c>
      <c r="F2121" s="166"/>
      <c r="G2121">
        <v>1</v>
      </c>
      <c r="H2121">
        <v>0</v>
      </c>
      <c r="I2121" t="str">
        <f t="shared" si="160"/>
        <v>2024: Пермский городской округ, город Пермь: г. Пермь, ул. Старцева, д. 15/1</v>
      </c>
      <c r="J2121" t="str">
        <f t="shared" si="161"/>
        <v>г. Пермь, ул. Старцева, д. 15/1: 2024: РЛ</v>
      </c>
      <c r="K2121" s="167" t="s">
        <v>1051</v>
      </c>
      <c r="L2121" s="166" t="s">
        <v>2561</v>
      </c>
      <c r="M2121" t="str">
        <f t="shared" si="162"/>
        <v>г. Пермь, ул. Старцева, д. 15/1: РЛ</v>
      </c>
      <c r="N2121" s="166" t="e">
        <f>VLOOKUP(M2121,#REF!,2,0)</f>
        <v>#REF!</v>
      </c>
    </row>
    <row r="2122" spans="1:14" x14ac:dyDescent="0.25">
      <c r="A2122" s="2">
        <f t="shared" si="159"/>
        <v>2121</v>
      </c>
      <c r="B2122" s="81" t="s">
        <v>1852</v>
      </c>
      <c r="C2122" t="s">
        <v>1018</v>
      </c>
      <c r="D2122" s="1" t="s">
        <v>181</v>
      </c>
      <c r="E2122" s="166">
        <v>45657</v>
      </c>
      <c r="F2122" s="166"/>
      <c r="G2122">
        <v>2</v>
      </c>
      <c r="H2122">
        <v>0</v>
      </c>
      <c r="I2122" t="str">
        <f t="shared" si="160"/>
        <v>2024: Пермский городской округ, город Пермь: г. Пермь, ул. Тбилисская, д. 27</v>
      </c>
      <c r="J2122" t="str">
        <f t="shared" si="161"/>
        <v>г. Пермь, ул. Тбилисская, д. 27: 2024: РЛ</v>
      </c>
      <c r="K2122" s="167" t="s">
        <v>1051</v>
      </c>
      <c r="L2122" s="166" t="s">
        <v>2561</v>
      </c>
      <c r="M2122" t="str">
        <f t="shared" si="162"/>
        <v>г. Пермь, ул. Тбилисская, д. 27: РЛ</v>
      </c>
      <c r="N2122" s="166" t="e">
        <f>VLOOKUP(M2122,#REF!,2,0)</f>
        <v>#REF!</v>
      </c>
    </row>
    <row r="2123" spans="1:14" x14ac:dyDescent="0.25">
      <c r="A2123" s="2">
        <f t="shared" si="159"/>
        <v>2122</v>
      </c>
      <c r="B2123" s="81" t="s">
        <v>1852</v>
      </c>
      <c r="C2123" t="s">
        <v>1019</v>
      </c>
      <c r="D2123" s="1" t="s">
        <v>280</v>
      </c>
      <c r="E2123" s="166">
        <v>45657</v>
      </c>
      <c r="F2123" s="166"/>
      <c r="G2123" t="s">
        <v>1076</v>
      </c>
      <c r="H2123" t="s">
        <v>1076</v>
      </c>
      <c r="I2123" t="str">
        <f t="shared" si="160"/>
        <v>2024: Пермский городской округ, город Пермь: г. Пермь, ул. Уральская, д. 113</v>
      </c>
      <c r="J2123" t="str">
        <f t="shared" si="161"/>
        <v>г. Пермь, ул. Уральская, д. 113: 2024: Рфа</v>
      </c>
      <c r="K2123" s="167" t="s">
        <v>1051</v>
      </c>
      <c r="L2123" s="166" t="s">
        <v>2561</v>
      </c>
      <c r="M2123" t="str">
        <f t="shared" si="162"/>
        <v>г. Пермь, ул. Уральская, д. 113: Рфа</v>
      </c>
      <c r="N2123" s="166" t="e">
        <f>VLOOKUP(M2123,#REF!,2,0)</f>
        <v>#REF!</v>
      </c>
    </row>
    <row r="2124" spans="1:14" x14ac:dyDescent="0.25">
      <c r="A2124" s="2">
        <f t="shared" si="159"/>
        <v>2123</v>
      </c>
      <c r="B2124" s="81" t="s">
        <v>1852</v>
      </c>
      <c r="C2124" t="s">
        <v>1020</v>
      </c>
      <c r="D2124" s="1" t="s">
        <v>166</v>
      </c>
      <c r="E2124" s="166">
        <v>45657</v>
      </c>
      <c r="F2124" s="166"/>
      <c r="G2124" t="s">
        <v>1076</v>
      </c>
      <c r="H2124" t="s">
        <v>1076</v>
      </c>
      <c r="I2124" t="str">
        <f t="shared" si="160"/>
        <v>2024: Пермский городской округ, город Пермь: г. Пермь, ул. Челюскинцев, д. 15</v>
      </c>
      <c r="J2124" t="str">
        <f t="shared" si="161"/>
        <v>г. Пермь, ул. Челюскинцев, д. 15: 2024: РП</v>
      </c>
      <c r="K2124" s="167" t="s">
        <v>1051</v>
      </c>
      <c r="L2124" s="166" t="s">
        <v>2561</v>
      </c>
      <c r="M2124" t="str">
        <f t="shared" si="162"/>
        <v>г. Пермь, ул. Челюскинцев, д. 15: РП</v>
      </c>
      <c r="N2124" s="166" t="e">
        <f>VLOOKUP(M2124,#REF!,2,0)</f>
        <v>#REF!</v>
      </c>
    </row>
    <row r="2125" spans="1:14" x14ac:dyDescent="0.25">
      <c r="A2125" s="2">
        <f t="shared" si="159"/>
        <v>2124</v>
      </c>
      <c r="B2125" s="81" t="s">
        <v>1852</v>
      </c>
      <c r="C2125" t="s">
        <v>1021</v>
      </c>
      <c r="D2125" s="1" t="s">
        <v>248</v>
      </c>
      <c r="E2125" s="166">
        <v>45657</v>
      </c>
      <c r="F2125" s="166"/>
      <c r="G2125" t="s">
        <v>1076</v>
      </c>
      <c r="H2125" t="s">
        <v>1076</v>
      </c>
      <c r="I2125" t="str">
        <f t="shared" si="160"/>
        <v>2024: Пермский городской округ, город Пермь: г. Пермь, ул. Чердынская, д. 38</v>
      </c>
      <c r="J2125" t="str">
        <f t="shared" si="161"/>
        <v>г. Пермь, ул. Чердынская, д. 38: 2024: РК</v>
      </c>
      <c r="K2125" s="167" t="s">
        <v>1051</v>
      </c>
      <c r="L2125" s="166" t="s">
        <v>2561</v>
      </c>
      <c r="M2125" t="str">
        <f t="shared" si="162"/>
        <v>г. Пермь, ул. Чердынская, д. 38: РК</v>
      </c>
      <c r="N2125" s="166" t="e">
        <f>VLOOKUP(M2125,#REF!,2,0)</f>
        <v>#REF!</v>
      </c>
    </row>
    <row r="2126" spans="1:14" x14ac:dyDescent="0.25">
      <c r="A2126" s="2">
        <f t="shared" si="159"/>
        <v>2125</v>
      </c>
      <c r="B2126" s="81" t="s">
        <v>1852</v>
      </c>
      <c r="C2126" t="s">
        <v>1022</v>
      </c>
      <c r="D2126" s="1" t="s">
        <v>181</v>
      </c>
      <c r="E2126" s="166">
        <v>45657</v>
      </c>
      <c r="F2126" s="166"/>
      <c r="G2126">
        <v>4</v>
      </c>
      <c r="H2126">
        <v>0</v>
      </c>
      <c r="I2126" t="str">
        <f t="shared" si="160"/>
        <v>2024: Пермский городской округ, город Пермь: г. Пермь, ул. Чкалова, д. 10</v>
      </c>
      <c r="J2126" t="str">
        <f t="shared" si="161"/>
        <v>г. Пермь, ул. Чкалова, д. 10: 2024: РЛ</v>
      </c>
      <c r="K2126" s="167" t="s">
        <v>1051</v>
      </c>
      <c r="L2126" s="166" t="s">
        <v>2561</v>
      </c>
      <c r="M2126" t="str">
        <f t="shared" si="162"/>
        <v>г. Пермь, ул. Чкалова, д. 10: РЛ</v>
      </c>
      <c r="N2126" s="166" t="e">
        <f>VLOOKUP(M2126,#REF!,2,0)</f>
        <v>#REF!</v>
      </c>
    </row>
    <row r="2127" spans="1:14" x14ac:dyDescent="0.25">
      <c r="A2127" s="2">
        <f t="shared" si="159"/>
        <v>2126</v>
      </c>
      <c r="B2127" s="81" t="s">
        <v>1852</v>
      </c>
      <c r="C2127" t="s">
        <v>1023</v>
      </c>
      <c r="D2127" s="1" t="s">
        <v>248</v>
      </c>
      <c r="E2127" s="166">
        <v>45657</v>
      </c>
      <c r="F2127" s="166"/>
      <c r="G2127" t="s">
        <v>1076</v>
      </c>
      <c r="H2127" t="s">
        <v>1076</v>
      </c>
      <c r="I2127" t="str">
        <f t="shared" si="160"/>
        <v>2024: Пермский городской округ, город Пермь: г. Пермь, ш. Космонавтов, д. 51</v>
      </c>
      <c r="J2127" t="str">
        <f t="shared" si="161"/>
        <v>г. Пермь, ш. Космонавтов, д. 51: 2024: РК</v>
      </c>
      <c r="K2127" s="167" t="s">
        <v>1051</v>
      </c>
      <c r="L2127" s="166" t="s">
        <v>2561</v>
      </c>
      <c r="M2127" t="str">
        <f t="shared" si="162"/>
        <v>г. Пермь, ш. Космонавтов, д. 51: РК</v>
      </c>
      <c r="N2127" s="166" t="e">
        <f>VLOOKUP(M2127,#REF!,2,0)</f>
        <v>#REF!</v>
      </c>
    </row>
    <row r="2128" spans="1:14" x14ac:dyDescent="0.25">
      <c r="A2128" s="2">
        <f t="shared" si="159"/>
        <v>2127</v>
      </c>
      <c r="B2128" s="81" t="s">
        <v>1852</v>
      </c>
      <c r="C2128" t="s">
        <v>619</v>
      </c>
      <c r="D2128" s="1" t="s">
        <v>248</v>
      </c>
      <c r="E2128" s="166">
        <v>45657</v>
      </c>
      <c r="F2128" s="166"/>
      <c r="G2128" t="s">
        <v>1076</v>
      </c>
      <c r="H2128" t="s">
        <v>1076</v>
      </c>
      <c r="I2128" t="str">
        <f t="shared" si="160"/>
        <v>2024: Пермский городской округ, город Пермь: г. Пермь, ш. Космонавтов, д. 110</v>
      </c>
      <c r="J2128" t="str">
        <f t="shared" si="161"/>
        <v>г. Пермь, ш. Космонавтов, д. 110: 2024: РК</v>
      </c>
      <c r="K2128" s="167" t="s">
        <v>1051</v>
      </c>
      <c r="L2128" s="166" t="s">
        <v>2561</v>
      </c>
      <c r="M2128" t="str">
        <f t="shared" si="162"/>
        <v>г. Пермь, ш. Космонавтов, д. 110: РК</v>
      </c>
      <c r="N2128" s="166" t="e">
        <f>VLOOKUP(M2128,#REF!,2,0)</f>
        <v>#REF!</v>
      </c>
    </row>
    <row r="2129" spans="1:14" x14ac:dyDescent="0.25">
      <c r="A2129" s="2">
        <f t="shared" si="159"/>
        <v>2128</v>
      </c>
      <c r="B2129" s="81" t="s">
        <v>1852</v>
      </c>
      <c r="C2129" t="s">
        <v>619</v>
      </c>
      <c r="D2129" s="1" t="s">
        <v>296</v>
      </c>
      <c r="E2129" s="166">
        <v>45657</v>
      </c>
      <c r="F2129" s="166"/>
      <c r="G2129" t="s">
        <v>1076</v>
      </c>
      <c r="H2129" t="s">
        <v>1076</v>
      </c>
      <c r="I2129" t="str">
        <f t="shared" si="160"/>
        <v>2024: Пермский городской округ, город Пермь: г. Пермь, ш. Космонавтов, д. 110</v>
      </c>
      <c r="J2129" t="str">
        <f t="shared" si="161"/>
        <v>г. Пермь, ш. Космонавтов, д. 110: 2024: РФ</v>
      </c>
      <c r="K2129" s="167" t="s">
        <v>1051</v>
      </c>
      <c r="L2129" s="166" t="s">
        <v>2561</v>
      </c>
      <c r="M2129" t="str">
        <f t="shared" si="162"/>
        <v>г. Пермь, ш. Космонавтов, д. 110: РФ</v>
      </c>
      <c r="N2129" s="166" t="e">
        <f>VLOOKUP(M2129,#REF!,2,0)</f>
        <v>#REF!</v>
      </c>
    </row>
    <row r="2130" spans="1:14" x14ac:dyDescent="0.25">
      <c r="A2130" s="2">
        <f t="shared" si="159"/>
        <v>2129</v>
      </c>
      <c r="B2130" s="81" t="s">
        <v>1852</v>
      </c>
      <c r="C2130" t="s">
        <v>619</v>
      </c>
      <c r="D2130" s="1" t="s">
        <v>297</v>
      </c>
      <c r="E2130" s="166">
        <v>45657</v>
      </c>
      <c r="F2130" s="166"/>
      <c r="G2130" t="s">
        <v>1076</v>
      </c>
      <c r="H2130" t="s">
        <v>1076</v>
      </c>
      <c r="I2130" t="str">
        <f t="shared" si="160"/>
        <v>2024: Пермский городской округ, город Пермь: г. Пермь, ш. Космонавтов, д. 110</v>
      </c>
      <c r="J2130" t="str">
        <f t="shared" si="161"/>
        <v>г. Пермь, ш. Космонавтов, д. 110: 2024: РНК</v>
      </c>
      <c r="K2130" s="167" t="s">
        <v>1051</v>
      </c>
      <c r="L2130" s="166" t="s">
        <v>2561</v>
      </c>
      <c r="M2130" t="str">
        <f t="shared" si="162"/>
        <v>г. Пермь, ш. Космонавтов, д. 110: РНК</v>
      </c>
      <c r="N2130" s="166" t="e">
        <f>VLOOKUP(M2130,#REF!,2,0)</f>
        <v>#REF!</v>
      </c>
    </row>
    <row r="2131" spans="1:14" x14ac:dyDescent="0.25">
      <c r="A2131" s="2">
        <f t="shared" si="159"/>
        <v>2130</v>
      </c>
      <c r="B2131" s="81" t="s">
        <v>1852</v>
      </c>
      <c r="C2131" t="s">
        <v>1024</v>
      </c>
      <c r="D2131" s="1" t="s">
        <v>248</v>
      </c>
      <c r="E2131" s="166">
        <v>45657</v>
      </c>
      <c r="F2131" s="166"/>
      <c r="G2131" t="s">
        <v>1076</v>
      </c>
      <c r="H2131" t="s">
        <v>1076</v>
      </c>
      <c r="I2131" t="str">
        <f t="shared" si="160"/>
        <v>2024: Пермский городской округ, город Пермь: г. Пермь, ул. Сестрорецкая, д. 15</v>
      </c>
      <c r="J2131" t="str">
        <f t="shared" si="161"/>
        <v>г. Пермь, ул. Сестрорецкая, д. 15: 2024: РК</v>
      </c>
      <c r="K2131" s="167" t="s">
        <v>1051</v>
      </c>
      <c r="L2131" s="166" t="s">
        <v>2561</v>
      </c>
      <c r="M2131" t="str">
        <f t="shared" si="162"/>
        <v>г. Пермь, ул. Сестрорецкая, д. 15: РК</v>
      </c>
      <c r="N2131" s="166" t="e">
        <f>VLOOKUP(M2131,#REF!,2,0)</f>
        <v>#REF!</v>
      </c>
    </row>
    <row r="2132" spans="1:14" x14ac:dyDescent="0.25">
      <c r="A2132" s="2">
        <f t="shared" si="159"/>
        <v>2131</v>
      </c>
      <c r="B2132" s="81" t="s">
        <v>1852</v>
      </c>
      <c r="C2132" t="s">
        <v>1025</v>
      </c>
      <c r="D2132" s="1" t="s">
        <v>248</v>
      </c>
      <c r="E2132" s="166">
        <v>45657</v>
      </c>
      <c r="F2132" s="166"/>
      <c r="G2132" t="s">
        <v>1076</v>
      </c>
      <c r="H2132" t="s">
        <v>1076</v>
      </c>
      <c r="I2132" t="str">
        <f t="shared" si="160"/>
        <v>2024: Пермский городской округ, город Пермь: г. Пермь, ул. Сестрорецкая, д. 26</v>
      </c>
      <c r="J2132" t="str">
        <f t="shared" si="161"/>
        <v>г. Пермь, ул. Сестрорецкая, д. 26: 2024: РК</v>
      </c>
      <c r="K2132" s="167" t="s">
        <v>1051</v>
      </c>
      <c r="L2132" s="166" t="s">
        <v>2561</v>
      </c>
      <c r="M2132" t="str">
        <f t="shared" si="162"/>
        <v>г. Пермь, ул. Сестрорецкая, д. 26: РК</v>
      </c>
      <c r="N2132" s="166" t="e">
        <f>VLOOKUP(M2132,#REF!,2,0)</f>
        <v>#REF!</v>
      </c>
    </row>
    <row r="2133" spans="1:14" x14ac:dyDescent="0.25">
      <c r="A2133" s="2">
        <f t="shared" si="159"/>
        <v>2132</v>
      </c>
      <c r="B2133" s="81" t="s">
        <v>1852</v>
      </c>
      <c r="C2133" t="s">
        <v>1026</v>
      </c>
      <c r="D2133" s="1" t="s">
        <v>248</v>
      </c>
      <c r="E2133" s="166">
        <v>45657</v>
      </c>
      <c r="F2133" s="166"/>
      <c r="G2133" t="s">
        <v>1076</v>
      </c>
      <c r="H2133" t="s">
        <v>1076</v>
      </c>
      <c r="I2133" t="str">
        <f t="shared" si="160"/>
        <v>2024: Пермский городской округ, город Пермь: г. Пермь, ул. Сухумская, д. 4а</v>
      </c>
      <c r="J2133" t="str">
        <f t="shared" si="161"/>
        <v>г. Пермь, ул. Сухумская, д. 4а: 2024: РК</v>
      </c>
      <c r="K2133" s="167" t="s">
        <v>1051</v>
      </c>
      <c r="L2133" s="166" t="s">
        <v>2561</v>
      </c>
      <c r="M2133" t="str">
        <f t="shared" si="162"/>
        <v>г. Пермь, ул. Сухумская, д. 4а: РК</v>
      </c>
      <c r="N2133" s="166" t="e">
        <f>VLOOKUP(M2133,#REF!,2,0)</f>
        <v>#REF!</v>
      </c>
    </row>
    <row r="2134" spans="1:14" x14ac:dyDescent="0.25">
      <c r="A2134" s="2">
        <f t="shared" si="159"/>
        <v>2133</v>
      </c>
      <c r="B2134" s="81" t="s">
        <v>1852</v>
      </c>
      <c r="C2134" t="s">
        <v>1027</v>
      </c>
      <c r="D2134" s="1" t="s">
        <v>248</v>
      </c>
      <c r="E2134" s="166">
        <v>45657</v>
      </c>
      <c r="F2134" s="166"/>
      <c r="G2134" t="s">
        <v>1076</v>
      </c>
      <c r="H2134" t="s">
        <v>1076</v>
      </c>
      <c r="I2134" t="str">
        <f t="shared" si="160"/>
        <v>2024: Пермский городской округ, город Пермь: г. Пермь, ул. Яблочкова, д. 31</v>
      </c>
      <c r="J2134" t="str">
        <f t="shared" si="161"/>
        <v>г. Пермь, ул. Яблочкова, д. 31: 2024: РК</v>
      </c>
      <c r="K2134" s="167" t="s">
        <v>1051</v>
      </c>
      <c r="L2134" s="166" t="s">
        <v>2561</v>
      </c>
      <c r="M2134" t="str">
        <f t="shared" si="162"/>
        <v>г. Пермь, ул. Яблочкова, д. 31: РК</v>
      </c>
      <c r="N2134" s="166" t="e">
        <f>VLOOKUP(M2134,#REF!,2,0)</f>
        <v>#REF!</v>
      </c>
    </row>
    <row r="2135" spans="1:14" x14ac:dyDescent="0.25">
      <c r="A2135" s="2">
        <f t="shared" si="159"/>
        <v>2134</v>
      </c>
      <c r="B2135" s="81" t="s">
        <v>1093</v>
      </c>
      <c r="C2135" t="s">
        <v>1028</v>
      </c>
      <c r="D2135" s="1" t="s">
        <v>117</v>
      </c>
      <c r="E2135" s="166">
        <v>45657</v>
      </c>
      <c r="F2135" s="166"/>
      <c r="G2135" t="s">
        <v>1076</v>
      </c>
      <c r="H2135" t="s">
        <v>1076</v>
      </c>
      <c r="I2135" t="str">
        <f t="shared" si="160"/>
        <v>2024: Октябрьский городской округ Пермского края: пгт Сарс, ул. Советская, д. 35</v>
      </c>
      <c r="J2135" t="str">
        <f t="shared" si="161"/>
        <v>пгт Сарс, ул. Советская, д. 35: 2024: ТЕП</v>
      </c>
      <c r="K2135" s="167" t="s">
        <v>1051</v>
      </c>
      <c r="L2135" s="166" t="s">
        <v>2561</v>
      </c>
      <c r="M2135" t="str">
        <f t="shared" si="162"/>
        <v>пгт Сарс, ул. Советская, д. 35: ТЕП</v>
      </c>
      <c r="N2135" s="166" t="e">
        <f>VLOOKUP(M2135,#REF!,2,0)</f>
        <v>#REF!</v>
      </c>
    </row>
    <row r="2136" spans="1:14" x14ac:dyDescent="0.25">
      <c r="A2136" s="2">
        <f t="shared" si="159"/>
        <v>2135</v>
      </c>
      <c r="B2136" s="81" t="s">
        <v>1093</v>
      </c>
      <c r="C2136" t="s">
        <v>1029</v>
      </c>
      <c r="D2136" s="1" t="s">
        <v>117</v>
      </c>
      <c r="E2136" s="166">
        <v>46022</v>
      </c>
      <c r="F2136" s="166"/>
      <c r="G2136" t="s">
        <v>1076</v>
      </c>
      <c r="H2136" t="s">
        <v>1076</v>
      </c>
      <c r="I2136" t="str">
        <f t="shared" si="160"/>
        <v>2025: Октябрьский городской округ Пермского края: пгт Сарс, ул. Советская, д. 37</v>
      </c>
      <c r="J2136" t="str">
        <f t="shared" si="161"/>
        <v>пгт Сарс, ул. Советская, д. 37: 2025: ТЕП</v>
      </c>
      <c r="K2136" s="167" t="s">
        <v>1051</v>
      </c>
      <c r="L2136" s="166" t="s">
        <v>2561</v>
      </c>
      <c r="M2136" t="str">
        <f t="shared" si="162"/>
        <v>пгт Сарс, ул. Советская, д. 37: ТЕП</v>
      </c>
      <c r="N2136" s="166" t="e">
        <f>VLOOKUP(M2136,#REF!,2,0)</f>
        <v>#REF!</v>
      </c>
    </row>
    <row r="2137" spans="1:14" x14ac:dyDescent="0.25">
      <c r="A2137" s="2">
        <f t="shared" si="159"/>
        <v>2136</v>
      </c>
      <c r="B2137" s="81" t="s">
        <v>1099</v>
      </c>
      <c r="C2137" t="s">
        <v>1030</v>
      </c>
      <c r="D2137" s="1" t="s">
        <v>1050</v>
      </c>
      <c r="E2137" s="166">
        <v>45657</v>
      </c>
      <c r="F2137" s="166"/>
      <c r="G2137" t="s">
        <v>1076</v>
      </c>
      <c r="H2137" t="s">
        <v>1076</v>
      </c>
      <c r="I2137" t="str">
        <f t="shared" si="160"/>
        <v>2024: Соликамский городской округ Пермского края: г. Соликамск, ул. Набережная, д. 93</v>
      </c>
      <c r="J2137" t="str">
        <f t="shared" si="161"/>
        <v>г. Соликамск, ул. Набережная, д. 93: 2024: РФа</v>
      </c>
      <c r="K2137" s="167" t="s">
        <v>1051</v>
      </c>
      <c r="L2137" s="166" t="s">
        <v>2561</v>
      </c>
      <c r="M2137" t="str">
        <f t="shared" si="162"/>
        <v>г. Соликамск, ул. Набережная, д. 93: РФа</v>
      </c>
      <c r="N2137" s="166" t="e">
        <f>VLOOKUP(M2137,#REF!,2,0)</f>
        <v>#REF!</v>
      </c>
    </row>
    <row r="2138" spans="1:14" x14ac:dyDescent="0.25">
      <c r="A2138" s="2">
        <f t="shared" si="159"/>
        <v>2137</v>
      </c>
      <c r="B2138" s="81" t="s">
        <v>1099</v>
      </c>
      <c r="C2138" t="s">
        <v>1031</v>
      </c>
      <c r="D2138" s="1" t="s">
        <v>280</v>
      </c>
      <c r="E2138" s="166">
        <v>45657</v>
      </c>
      <c r="F2138" s="166"/>
      <c r="G2138" t="s">
        <v>1076</v>
      </c>
      <c r="H2138" t="s">
        <v>1076</v>
      </c>
      <c r="I2138" t="str">
        <f t="shared" si="160"/>
        <v>2024: Соликамский городской округ Пермского края: г. Соликамск, ул. Набережная, д. 95</v>
      </c>
      <c r="J2138" t="str">
        <f t="shared" si="161"/>
        <v>г. Соликамск, ул. Набережная, д. 95: 2024: Рфа</v>
      </c>
      <c r="K2138" s="167" t="s">
        <v>1051</v>
      </c>
      <c r="L2138" s="166" t="s">
        <v>2561</v>
      </c>
      <c r="M2138" t="str">
        <f t="shared" si="162"/>
        <v>г. Соликамск, ул. Набережная, д. 95: Рфа</v>
      </c>
      <c r="N2138" s="166" t="e">
        <f>VLOOKUP(M2138,#REF!,2,0)</f>
        <v>#REF!</v>
      </c>
    </row>
    <row r="2139" spans="1:14" x14ac:dyDescent="0.25">
      <c r="A2139" s="2">
        <f t="shared" si="159"/>
        <v>2138</v>
      </c>
      <c r="B2139" s="81" t="s">
        <v>1099</v>
      </c>
      <c r="C2139" t="s">
        <v>1031</v>
      </c>
      <c r="D2139" s="1" t="s">
        <v>296</v>
      </c>
      <c r="E2139" s="166">
        <v>45657</v>
      </c>
      <c r="F2139" s="166"/>
      <c r="G2139" t="s">
        <v>1076</v>
      </c>
      <c r="H2139" t="s">
        <v>1076</v>
      </c>
      <c r="I2139" t="str">
        <f t="shared" si="160"/>
        <v>2024: Соликамский городской округ Пермского края: г. Соликамск, ул. Набережная, д. 95</v>
      </c>
      <c r="J2139" t="str">
        <f t="shared" si="161"/>
        <v>г. Соликамск, ул. Набережная, д. 95: 2024: РФ</v>
      </c>
      <c r="K2139" s="167" t="s">
        <v>1051</v>
      </c>
      <c r="L2139" s="166" t="s">
        <v>2561</v>
      </c>
      <c r="M2139" t="str">
        <f t="shared" si="162"/>
        <v>г. Соликамск, ул. Набережная, д. 95: РФ</v>
      </c>
      <c r="N2139" s="166" t="e">
        <f>VLOOKUP(M2139,#REF!,2,0)</f>
        <v>#REF!</v>
      </c>
    </row>
    <row r="2140" spans="1:14" x14ac:dyDescent="0.25">
      <c r="A2140" s="2">
        <f t="shared" si="159"/>
        <v>2139</v>
      </c>
      <c r="B2140" s="81" t="s">
        <v>1099</v>
      </c>
      <c r="C2140" t="s">
        <v>1032</v>
      </c>
      <c r="D2140" s="1" t="s">
        <v>296</v>
      </c>
      <c r="E2140" s="166">
        <v>45657</v>
      </c>
      <c r="F2140" s="166"/>
      <c r="G2140" t="s">
        <v>1076</v>
      </c>
      <c r="H2140" t="s">
        <v>1076</v>
      </c>
      <c r="I2140" t="str">
        <f t="shared" si="160"/>
        <v>2024: Соликамский городской округ Пермского края: г. Соликамск, ул. Розалии Землячки, д. 16</v>
      </c>
      <c r="J2140" t="str">
        <f t="shared" si="161"/>
        <v>г. Соликамск, ул. Розалии Землячки, д. 16: 2024: РФ</v>
      </c>
      <c r="K2140" s="167" t="s">
        <v>1051</v>
      </c>
      <c r="L2140" s="166" t="s">
        <v>2561</v>
      </c>
      <c r="M2140" t="str">
        <f t="shared" si="162"/>
        <v>г. Соликамск, ул. Розалии Землячки, д. 16: РФ</v>
      </c>
      <c r="N2140" s="166" t="e">
        <f>VLOOKUP(M2140,#REF!,2,0)</f>
        <v>#REF!</v>
      </c>
    </row>
    <row r="2141" spans="1:14" x14ac:dyDescent="0.25">
      <c r="A2141" s="2">
        <f t="shared" si="159"/>
        <v>2140</v>
      </c>
      <c r="B2141" s="81" t="s">
        <v>1099</v>
      </c>
      <c r="C2141" t="s">
        <v>1033</v>
      </c>
      <c r="D2141" s="1" t="s">
        <v>297</v>
      </c>
      <c r="E2141" s="166">
        <v>45657</v>
      </c>
      <c r="F2141" s="166"/>
      <c r="G2141" t="s">
        <v>1076</v>
      </c>
      <c r="H2141" t="s">
        <v>1076</v>
      </c>
      <c r="I2141" t="str">
        <f t="shared" si="160"/>
        <v>2024: Соликамский городской округ Пермского края: г. Соликамск, ул. Северная, д. 12</v>
      </c>
      <c r="J2141" t="str">
        <f t="shared" si="161"/>
        <v>г. Соликамск, ул. Северная, д. 12: 2024: РНК</v>
      </c>
      <c r="K2141" s="167" t="s">
        <v>1051</v>
      </c>
      <c r="L2141" s="166" t="s">
        <v>2561</v>
      </c>
      <c r="M2141" t="str">
        <f t="shared" si="162"/>
        <v>г. Соликамск, ул. Северная, д. 12: РНК</v>
      </c>
      <c r="N2141" s="166" t="e">
        <f>VLOOKUP(M2141,#REF!,2,0)</f>
        <v>#REF!</v>
      </c>
    </row>
    <row r="2142" spans="1:14" x14ac:dyDescent="0.25">
      <c r="A2142" s="2">
        <f t="shared" si="159"/>
        <v>2141</v>
      </c>
      <c r="B2142" s="81" t="s">
        <v>1099</v>
      </c>
      <c r="C2142" t="s">
        <v>1034</v>
      </c>
      <c r="D2142" s="1" t="s">
        <v>248</v>
      </c>
      <c r="E2142" s="166">
        <v>45657</v>
      </c>
      <c r="F2142" s="166"/>
      <c r="G2142" t="s">
        <v>1076</v>
      </c>
      <c r="H2142" t="s">
        <v>1076</v>
      </c>
      <c r="I2142" t="str">
        <f t="shared" si="160"/>
        <v>2024: Соликамский городской округ Пермского края: г. Соликамск, ул. Черняховского, д. 27</v>
      </c>
      <c r="J2142" t="str">
        <f t="shared" si="161"/>
        <v>г. Соликамск, ул. Черняховского, д. 27: 2024: РК</v>
      </c>
      <c r="K2142" s="167" t="s">
        <v>1051</v>
      </c>
      <c r="L2142" s="166" t="s">
        <v>2561</v>
      </c>
      <c r="M2142" t="str">
        <f t="shared" si="162"/>
        <v>г. Соликамск, ул. Черняховского, д. 27: РК</v>
      </c>
      <c r="N2142" s="166" t="e">
        <f>VLOOKUP(M2142,#REF!,2,0)</f>
        <v>#REF!</v>
      </c>
    </row>
    <row r="2143" spans="1:14" x14ac:dyDescent="0.25">
      <c r="A2143" s="2">
        <f t="shared" si="159"/>
        <v>2142</v>
      </c>
      <c r="B2143" s="81" t="s">
        <v>1099</v>
      </c>
      <c r="C2143" t="s">
        <v>277</v>
      </c>
      <c r="D2143" s="1" t="s">
        <v>248</v>
      </c>
      <c r="E2143" s="166">
        <v>45657</v>
      </c>
      <c r="F2143" s="166"/>
      <c r="G2143" t="s">
        <v>1076</v>
      </c>
      <c r="H2143" t="s">
        <v>1076</v>
      </c>
      <c r="I2143" t="str">
        <f t="shared" si="160"/>
        <v>2024: Соликамский городской округ Пермского края: г. Соликамск, ул. Матросова, д. 37</v>
      </c>
      <c r="J2143" t="str">
        <f t="shared" si="161"/>
        <v>г. Соликамск, ул. Матросова, д. 37: 2024: РК</v>
      </c>
      <c r="K2143" s="167" t="s">
        <v>1051</v>
      </c>
      <c r="L2143" s="166" t="s">
        <v>2561</v>
      </c>
      <c r="M2143" t="str">
        <f t="shared" si="162"/>
        <v>г. Соликамск, ул. Матросова, д. 37: РК</v>
      </c>
      <c r="N2143" s="166" t="e">
        <f>VLOOKUP(M2143,#REF!,2,0)</f>
        <v>#REF!</v>
      </c>
    </row>
    <row r="2144" spans="1:14" x14ac:dyDescent="0.25">
      <c r="A2144" s="2">
        <f t="shared" si="159"/>
        <v>2143</v>
      </c>
      <c r="B2144" s="81" t="s">
        <v>1087</v>
      </c>
      <c r="C2144" t="s">
        <v>1035</v>
      </c>
      <c r="D2144" s="1" t="s">
        <v>144</v>
      </c>
      <c r="E2144" s="166">
        <v>45657</v>
      </c>
      <c r="F2144" s="166"/>
      <c r="G2144" t="s">
        <v>1076</v>
      </c>
      <c r="H2144" t="s">
        <v>1076</v>
      </c>
      <c r="I2144" t="str">
        <f t="shared" si="160"/>
        <v>2024: Краснокамский городской округ Пермского края: с. Стряпунята, ул. Энтузиастов, д. 2</v>
      </c>
      <c r="J2144" t="str">
        <f t="shared" si="161"/>
        <v>с. Стряпунята, ул. Энтузиастов, д. 2: 2024: ХВС</v>
      </c>
      <c r="K2144" s="167" t="s">
        <v>1051</v>
      </c>
      <c r="L2144" s="166" t="s">
        <v>2561</v>
      </c>
      <c r="M2144" t="str">
        <f t="shared" si="162"/>
        <v>с. Стряпунята, ул. Энтузиастов, д. 2: ХВС</v>
      </c>
      <c r="N2144" s="166" t="e">
        <f>VLOOKUP(M2144,#REF!,2,0)</f>
        <v>#REF!</v>
      </c>
    </row>
    <row r="2145" spans="1:14" x14ac:dyDescent="0.25">
      <c r="A2145" s="2">
        <f t="shared" si="159"/>
        <v>2144</v>
      </c>
      <c r="B2145" s="81" t="s">
        <v>1087</v>
      </c>
      <c r="C2145" t="s">
        <v>1035</v>
      </c>
      <c r="D2145" s="1" t="s">
        <v>159</v>
      </c>
      <c r="E2145" s="166">
        <v>45657</v>
      </c>
      <c r="F2145" s="166"/>
      <c r="G2145" t="s">
        <v>1076</v>
      </c>
      <c r="H2145" t="s">
        <v>1076</v>
      </c>
      <c r="I2145" t="str">
        <f t="shared" si="160"/>
        <v>2024: Краснокамский городской округ Пермского края: с. Стряпунята, ул. Энтузиастов, д. 2</v>
      </c>
      <c r="J2145" t="str">
        <f t="shared" si="161"/>
        <v>с. Стряпунята, ул. Энтузиастов, д. 2: 2024: ВОД</v>
      </c>
      <c r="K2145" s="167" t="s">
        <v>1051</v>
      </c>
      <c r="L2145" s="166" t="s">
        <v>2561</v>
      </c>
      <c r="M2145" t="str">
        <f t="shared" si="162"/>
        <v>с. Стряпунята, ул. Энтузиастов, д. 2: ВОД</v>
      </c>
      <c r="N2145" s="166" t="e">
        <f>VLOOKUP(M2145,#REF!,2,0)</f>
        <v>#REF!</v>
      </c>
    </row>
    <row r="2146" spans="1:14" x14ac:dyDescent="0.25">
      <c r="A2146" s="2">
        <f t="shared" si="159"/>
        <v>2145</v>
      </c>
      <c r="B2146" s="81" t="s">
        <v>1087</v>
      </c>
      <c r="C2146" t="s">
        <v>1035</v>
      </c>
      <c r="D2146" s="1" t="s">
        <v>63</v>
      </c>
      <c r="E2146" s="166">
        <v>45657</v>
      </c>
      <c r="F2146" s="166"/>
      <c r="G2146" t="s">
        <v>1076</v>
      </c>
      <c r="H2146" t="s">
        <v>1076</v>
      </c>
      <c r="I2146" t="str">
        <f t="shared" si="160"/>
        <v>2024: Краснокамский городской округ Пермского края: с. Стряпунята, ул. Энтузиастов, д. 2</v>
      </c>
      <c r="J2146" t="str">
        <f t="shared" si="161"/>
        <v>с. Стряпунята, ул. Энтузиастов, д. 2: 2024: ЭЛ</v>
      </c>
      <c r="K2146" s="167" t="s">
        <v>1051</v>
      </c>
      <c r="L2146" s="166" t="s">
        <v>2561</v>
      </c>
      <c r="M2146" t="str">
        <f t="shared" si="162"/>
        <v>с. Стряпунята, ул. Энтузиастов, д. 2: ЭЛ</v>
      </c>
      <c r="N2146" s="166" t="e">
        <f>VLOOKUP(M2146,#REF!,2,0)</f>
        <v>#REF!</v>
      </c>
    </row>
    <row r="2147" spans="1:14" x14ac:dyDescent="0.25">
      <c r="A2147" s="2">
        <f t="shared" si="159"/>
        <v>2146</v>
      </c>
      <c r="B2147" s="81" t="s">
        <v>1100</v>
      </c>
      <c r="C2147" t="s">
        <v>659</v>
      </c>
      <c r="D2147" s="1" t="s">
        <v>248</v>
      </c>
      <c r="E2147" s="166">
        <v>45657</v>
      </c>
      <c r="F2147" s="166"/>
      <c r="G2147" t="s">
        <v>1076</v>
      </c>
      <c r="H2147" t="s">
        <v>1076</v>
      </c>
      <c r="I2147" t="str">
        <f t="shared" si="160"/>
        <v>2024: Чайковский городской округ Пермского края: г. Чайковский, б-р Приморский, д. 45</v>
      </c>
      <c r="J2147" t="str">
        <f t="shared" si="161"/>
        <v>г. Чайковский, б-р Приморский, д. 45: 2024: РК</v>
      </c>
      <c r="K2147" s="167" t="s">
        <v>1051</v>
      </c>
      <c r="L2147" s="166" t="s">
        <v>2561</v>
      </c>
      <c r="M2147" t="str">
        <f t="shared" si="162"/>
        <v>г. Чайковский, б-р Приморский, д. 45: РК</v>
      </c>
      <c r="N2147" s="166" t="e">
        <f>VLOOKUP(M2147,#REF!,2,0)</f>
        <v>#REF!</v>
      </c>
    </row>
    <row r="2148" spans="1:14" x14ac:dyDescent="0.25">
      <c r="A2148" s="2">
        <f t="shared" si="159"/>
        <v>2147</v>
      </c>
      <c r="B2148" s="81" t="s">
        <v>1103</v>
      </c>
      <c r="C2148" t="s">
        <v>1036</v>
      </c>
      <c r="D2148" s="1" t="s">
        <v>248</v>
      </c>
      <c r="E2148" s="166">
        <v>45657</v>
      </c>
      <c r="F2148" s="166"/>
      <c r="G2148" t="s">
        <v>1076</v>
      </c>
      <c r="H2148" t="s">
        <v>1076</v>
      </c>
      <c r="I2148" t="str">
        <f t="shared" si="160"/>
        <v>2024: Чернушинский городской округ Пермского края: г. Чернушка, ул. Мира, д. 17</v>
      </c>
      <c r="J2148" t="str">
        <f t="shared" si="161"/>
        <v>г. Чернушка, ул. Мира, д. 17: 2024: РК</v>
      </c>
      <c r="K2148" s="167" t="s">
        <v>1051</v>
      </c>
      <c r="L2148" s="166" t="s">
        <v>2561</v>
      </c>
      <c r="M2148" t="str">
        <f t="shared" si="162"/>
        <v>г. Чернушка, ул. Мира, д. 17: РК</v>
      </c>
      <c r="N2148" s="166" t="e">
        <f>VLOOKUP(M2148,#REF!,2,0)</f>
        <v>#REF!</v>
      </c>
    </row>
    <row r="2149" spans="1:14" x14ac:dyDescent="0.25">
      <c r="A2149" s="2">
        <f t="shared" si="159"/>
        <v>2148</v>
      </c>
      <c r="B2149" s="81" t="s">
        <v>1104</v>
      </c>
      <c r="C2149" t="s">
        <v>626</v>
      </c>
      <c r="D2149" s="1" t="s">
        <v>280</v>
      </c>
      <c r="E2149" s="166">
        <v>45657</v>
      </c>
      <c r="F2149" s="166"/>
      <c r="G2149" t="s">
        <v>1076</v>
      </c>
      <c r="H2149" t="s">
        <v>1076</v>
      </c>
      <c r="I2149" t="str">
        <f t="shared" si="160"/>
        <v>2024: Чусовской городской округ Пермского края: г. Чусовой, ул. Ленина, д. 2</v>
      </c>
      <c r="J2149" t="str">
        <f t="shared" si="161"/>
        <v>г. Чусовой, ул. Ленина, д. 2: 2024: Рфа</v>
      </c>
      <c r="K2149" s="167" t="s">
        <v>1051</v>
      </c>
      <c r="L2149" s="166" t="s">
        <v>2561</v>
      </c>
      <c r="M2149" t="str">
        <f t="shared" si="162"/>
        <v>г. Чусовой, ул. Ленина, д. 2: Рфа</v>
      </c>
      <c r="N2149" s="166" t="e">
        <f>VLOOKUP(M2149,#REF!,2,0)</f>
        <v>#REF!</v>
      </c>
    </row>
    <row r="2150" spans="1:14" x14ac:dyDescent="0.25">
      <c r="A2150" s="2">
        <f t="shared" si="159"/>
        <v>2149</v>
      </c>
      <c r="B2150" s="81" t="s">
        <v>1104</v>
      </c>
      <c r="C2150" t="s">
        <v>1037</v>
      </c>
      <c r="D2150" s="1" t="s">
        <v>248</v>
      </c>
      <c r="E2150" s="166">
        <v>45657</v>
      </c>
      <c r="F2150" s="166"/>
      <c r="G2150" t="s">
        <v>1076</v>
      </c>
      <c r="H2150" t="s">
        <v>1076</v>
      </c>
      <c r="I2150" t="str">
        <f t="shared" si="160"/>
        <v>2024: Чусовской городской округ Пермского края: г. Чусовой, ул. Ленина, д. 4</v>
      </c>
      <c r="J2150" t="str">
        <f t="shared" si="161"/>
        <v>г. Чусовой, ул. Ленина, д. 4: 2024: РК</v>
      </c>
      <c r="K2150" s="167" t="s">
        <v>1051</v>
      </c>
      <c r="L2150" s="166" t="s">
        <v>2561</v>
      </c>
      <c r="M2150" t="str">
        <f t="shared" si="162"/>
        <v>г. Чусовой, ул. Ленина, д. 4: РК</v>
      </c>
      <c r="N2150" s="166" t="e">
        <f>VLOOKUP(M2150,#REF!,2,0)</f>
        <v>#REF!</v>
      </c>
    </row>
    <row r="2151" spans="1:14" x14ac:dyDescent="0.25">
      <c r="A2151" s="2">
        <f t="shared" si="159"/>
        <v>2150</v>
      </c>
      <c r="B2151" s="81" t="s">
        <v>1104</v>
      </c>
      <c r="C2151" t="s">
        <v>1037</v>
      </c>
      <c r="D2151" s="1" t="s">
        <v>280</v>
      </c>
      <c r="E2151" s="166">
        <v>45657</v>
      </c>
      <c r="F2151" s="166"/>
      <c r="G2151" t="s">
        <v>1076</v>
      </c>
      <c r="H2151" t="s">
        <v>1076</v>
      </c>
      <c r="I2151" t="str">
        <f t="shared" si="160"/>
        <v>2024: Чусовской городской округ Пермского края: г. Чусовой, ул. Ленина, д. 4</v>
      </c>
      <c r="J2151" t="str">
        <f t="shared" si="161"/>
        <v>г. Чусовой, ул. Ленина, д. 4: 2024: Рфа</v>
      </c>
      <c r="K2151" s="167" t="s">
        <v>1051</v>
      </c>
      <c r="L2151" s="166" t="s">
        <v>2561</v>
      </c>
      <c r="M2151" t="str">
        <f t="shared" si="162"/>
        <v>г. Чусовой, ул. Ленина, д. 4: Рфа</v>
      </c>
      <c r="N2151" s="166" t="e">
        <f>VLOOKUP(M2151,#REF!,2,0)</f>
        <v>#REF!</v>
      </c>
    </row>
    <row r="2152" spans="1:14" x14ac:dyDescent="0.25">
      <c r="A2152" s="2">
        <f t="shared" si="159"/>
        <v>2151</v>
      </c>
      <c r="B2152" s="81" t="s">
        <v>1104</v>
      </c>
      <c r="C2152" t="s">
        <v>1038</v>
      </c>
      <c r="D2152" s="1" t="s">
        <v>280</v>
      </c>
      <c r="E2152" s="166">
        <v>45657</v>
      </c>
      <c r="F2152" s="166"/>
      <c r="G2152" t="s">
        <v>1076</v>
      </c>
      <c r="H2152" t="s">
        <v>1076</v>
      </c>
      <c r="I2152" t="str">
        <f t="shared" si="160"/>
        <v>2024: Чусовской городской округ Пермского края: г. Чусовой, ул. Ленина, д. 10</v>
      </c>
      <c r="J2152" t="str">
        <f t="shared" si="161"/>
        <v>г. Чусовой, ул. Ленина, д. 10: 2024: Рфа</v>
      </c>
      <c r="K2152" s="167" t="s">
        <v>1051</v>
      </c>
      <c r="L2152" s="166" t="s">
        <v>2561</v>
      </c>
      <c r="M2152" t="str">
        <f t="shared" si="162"/>
        <v>г. Чусовой, ул. Ленина, д. 10: Рфа</v>
      </c>
      <c r="N2152" s="166" t="e">
        <f>VLOOKUP(M2152,#REF!,2,0)</f>
        <v>#REF!</v>
      </c>
    </row>
    <row r="2153" spans="1:14" x14ac:dyDescent="0.25">
      <c r="A2153" s="2">
        <f t="shared" si="159"/>
        <v>2152</v>
      </c>
      <c r="B2153" s="81" t="s">
        <v>1104</v>
      </c>
      <c r="C2153" t="s">
        <v>1039</v>
      </c>
      <c r="D2153" s="1" t="s">
        <v>280</v>
      </c>
      <c r="E2153" s="166">
        <v>45657</v>
      </c>
      <c r="F2153" s="166"/>
      <c r="G2153" t="s">
        <v>1076</v>
      </c>
      <c r="H2153" t="s">
        <v>1076</v>
      </c>
      <c r="I2153" t="str">
        <f t="shared" si="160"/>
        <v>2024: Чусовской городской округ Пермского края: г. Чусовой, ул. Ленина, д. 16</v>
      </c>
      <c r="J2153" t="str">
        <f t="shared" si="161"/>
        <v>г. Чусовой, ул. Ленина, д. 16: 2024: Рфа</v>
      </c>
      <c r="K2153" s="167" t="s">
        <v>1051</v>
      </c>
      <c r="L2153" s="166" t="s">
        <v>2561</v>
      </c>
      <c r="M2153" t="str">
        <f t="shared" si="162"/>
        <v>г. Чусовой, ул. Ленина, д. 16: Рфа</v>
      </c>
      <c r="N2153" s="166" t="e">
        <f>VLOOKUP(M2153,#REF!,2,0)</f>
        <v>#REF!</v>
      </c>
    </row>
    <row r="2154" spans="1:14" x14ac:dyDescent="0.25">
      <c r="A2154" s="2">
        <f t="shared" si="159"/>
        <v>2153</v>
      </c>
      <c r="B2154" s="81" t="s">
        <v>1104</v>
      </c>
      <c r="C2154" t="s">
        <v>1040</v>
      </c>
      <c r="D2154" s="1" t="s">
        <v>280</v>
      </c>
      <c r="E2154" s="166">
        <v>45657</v>
      </c>
      <c r="F2154" s="166"/>
      <c r="G2154" t="s">
        <v>1076</v>
      </c>
      <c r="H2154" t="s">
        <v>1076</v>
      </c>
      <c r="I2154" t="str">
        <f t="shared" si="160"/>
        <v>2024: Чусовской городской округ Пермского края: г. Чусовой, ул. Ленина, д. 20</v>
      </c>
      <c r="J2154" t="str">
        <f t="shared" si="161"/>
        <v>г. Чусовой, ул. Ленина, д. 20: 2024: Рфа</v>
      </c>
      <c r="K2154" s="167" t="s">
        <v>1051</v>
      </c>
      <c r="L2154" s="166" t="s">
        <v>2561</v>
      </c>
      <c r="M2154" t="str">
        <f t="shared" si="162"/>
        <v>г. Чусовой, ул. Ленина, д. 20: Рфа</v>
      </c>
      <c r="N2154" s="166" t="e">
        <f>VLOOKUP(M2154,#REF!,2,0)</f>
        <v>#REF!</v>
      </c>
    </row>
    <row r="2155" spans="1:14" x14ac:dyDescent="0.25">
      <c r="A2155" s="2">
        <f t="shared" si="159"/>
        <v>2154</v>
      </c>
      <c r="B2155" s="81" t="s">
        <v>1104</v>
      </c>
      <c r="C2155" t="s">
        <v>1041</v>
      </c>
      <c r="D2155" s="1" t="s">
        <v>280</v>
      </c>
      <c r="E2155" s="166">
        <v>45657</v>
      </c>
      <c r="F2155" s="166"/>
      <c r="G2155" t="s">
        <v>1076</v>
      </c>
      <c r="H2155" t="s">
        <v>1076</v>
      </c>
      <c r="I2155" t="str">
        <f t="shared" si="160"/>
        <v>2024: Чусовской городской округ Пермского края: г. Чусовой, ул. Ленина, д. 23</v>
      </c>
      <c r="J2155" t="str">
        <f t="shared" si="161"/>
        <v>г. Чусовой, ул. Ленина, д. 23: 2024: Рфа</v>
      </c>
      <c r="K2155" s="167" t="s">
        <v>1051</v>
      </c>
      <c r="L2155" s="166" t="s">
        <v>2561</v>
      </c>
      <c r="M2155" t="str">
        <f t="shared" si="162"/>
        <v>г. Чусовой, ул. Ленина, д. 23: Рфа</v>
      </c>
      <c r="N2155" s="166" t="e">
        <f>VLOOKUP(M2155,#REF!,2,0)</f>
        <v>#REF!</v>
      </c>
    </row>
    <row r="2156" spans="1:14" x14ac:dyDescent="0.25">
      <c r="A2156" s="2">
        <f t="shared" si="159"/>
        <v>2155</v>
      </c>
      <c r="B2156" s="81" t="s">
        <v>1104</v>
      </c>
      <c r="C2156" t="s">
        <v>627</v>
      </c>
      <c r="D2156" s="1" t="s">
        <v>280</v>
      </c>
      <c r="E2156" s="166">
        <v>45657</v>
      </c>
      <c r="F2156" s="166"/>
      <c r="G2156" t="s">
        <v>1076</v>
      </c>
      <c r="H2156" t="s">
        <v>1076</v>
      </c>
      <c r="I2156" t="str">
        <f t="shared" si="160"/>
        <v>2024: Чусовской городской округ Пермского края: г. Чусовой, ул. Ленина, д. 26</v>
      </c>
      <c r="J2156" t="str">
        <f t="shared" si="161"/>
        <v>г. Чусовой, ул. Ленина, д. 26: 2024: Рфа</v>
      </c>
      <c r="K2156" s="167" t="s">
        <v>1051</v>
      </c>
      <c r="L2156" s="166" t="s">
        <v>2561</v>
      </c>
      <c r="M2156" t="str">
        <f t="shared" si="162"/>
        <v>г. Чусовой, ул. Ленина, д. 26: Рфа</v>
      </c>
      <c r="N2156" s="166" t="e">
        <f>VLOOKUP(M2156,#REF!,2,0)</f>
        <v>#REF!</v>
      </c>
    </row>
    <row r="2157" spans="1:14" x14ac:dyDescent="0.25">
      <c r="A2157" s="2">
        <f t="shared" si="159"/>
        <v>2156</v>
      </c>
      <c r="B2157" s="81" t="s">
        <v>1104</v>
      </c>
      <c r="C2157" t="s">
        <v>1042</v>
      </c>
      <c r="D2157" s="1" t="s">
        <v>280</v>
      </c>
      <c r="E2157" s="166">
        <v>45657</v>
      </c>
      <c r="F2157" s="166"/>
      <c r="G2157" t="s">
        <v>1076</v>
      </c>
      <c r="H2157" t="s">
        <v>1076</v>
      </c>
      <c r="I2157" t="str">
        <f t="shared" si="160"/>
        <v>2024: Чусовской городской округ Пермского края: г. Чусовой, ул. Ленина, д. 32</v>
      </c>
      <c r="J2157" t="str">
        <f t="shared" si="161"/>
        <v>г. Чусовой, ул. Ленина, д. 32: 2024: Рфа</v>
      </c>
      <c r="K2157" s="167" t="s">
        <v>1051</v>
      </c>
      <c r="L2157" s="166" t="s">
        <v>2561</v>
      </c>
      <c r="M2157" t="str">
        <f t="shared" si="162"/>
        <v>г. Чусовой, ул. Ленина, д. 32: Рфа</v>
      </c>
      <c r="N2157" s="166" t="e">
        <f>VLOOKUP(M2157,#REF!,2,0)</f>
        <v>#REF!</v>
      </c>
    </row>
    <row r="2158" spans="1:14" x14ac:dyDescent="0.25">
      <c r="A2158" s="2">
        <f t="shared" si="159"/>
        <v>2157</v>
      </c>
      <c r="B2158" s="81" t="s">
        <v>1104</v>
      </c>
      <c r="C2158" t="s">
        <v>1043</v>
      </c>
      <c r="D2158" s="1" t="s">
        <v>280</v>
      </c>
      <c r="E2158" s="166">
        <v>45657</v>
      </c>
      <c r="F2158" s="166"/>
      <c r="G2158" t="s">
        <v>1076</v>
      </c>
      <c r="H2158" t="s">
        <v>1076</v>
      </c>
      <c r="I2158" t="str">
        <f t="shared" si="160"/>
        <v>2024: Чусовской городской округ Пермского края: г. Чусовой, ул. Ленина, д. 43</v>
      </c>
      <c r="J2158" t="str">
        <f t="shared" si="161"/>
        <v>г. Чусовой, ул. Ленина, д. 43: 2024: Рфа</v>
      </c>
      <c r="K2158" s="167" t="s">
        <v>1051</v>
      </c>
      <c r="L2158" s="166" t="s">
        <v>2561</v>
      </c>
      <c r="M2158" t="str">
        <f t="shared" si="162"/>
        <v>г. Чусовой, ул. Ленина, д. 43: Рфа</v>
      </c>
      <c r="N2158" s="166" t="e">
        <f>VLOOKUP(M2158,#REF!,2,0)</f>
        <v>#REF!</v>
      </c>
    </row>
    <row r="2159" spans="1:14" x14ac:dyDescent="0.25">
      <c r="A2159" s="2">
        <f t="shared" si="159"/>
        <v>2158</v>
      </c>
      <c r="B2159" s="81" t="s">
        <v>1104</v>
      </c>
      <c r="C2159" t="s">
        <v>295</v>
      </c>
      <c r="D2159" s="1" t="s">
        <v>280</v>
      </c>
      <c r="E2159" s="166">
        <v>45657</v>
      </c>
      <c r="F2159" s="166"/>
      <c r="G2159" t="s">
        <v>1076</v>
      </c>
      <c r="H2159" t="s">
        <v>1076</v>
      </c>
      <c r="I2159" t="str">
        <f t="shared" si="160"/>
        <v>2024: Чусовской городской округ Пермского края: г. Чусовой, ул. Ленина, д. 47</v>
      </c>
      <c r="J2159" t="str">
        <f t="shared" si="161"/>
        <v>г. Чусовой, ул. Ленина, д. 47: 2024: Рфа</v>
      </c>
      <c r="K2159" s="167" t="s">
        <v>1051</v>
      </c>
      <c r="L2159" s="166" t="s">
        <v>2561</v>
      </c>
      <c r="M2159" t="str">
        <f t="shared" si="162"/>
        <v>г. Чусовой, ул. Ленина, д. 47: Рфа</v>
      </c>
      <c r="N2159" s="166" t="e">
        <f>VLOOKUP(M2159,#REF!,2,0)</f>
        <v>#REF!</v>
      </c>
    </row>
    <row r="2160" spans="1:14" x14ac:dyDescent="0.25">
      <c r="A2160" s="2">
        <f t="shared" si="159"/>
        <v>2159</v>
      </c>
      <c r="B2160" s="81" t="s">
        <v>1104</v>
      </c>
      <c r="C2160" t="s">
        <v>1044</v>
      </c>
      <c r="D2160" s="1" t="s">
        <v>280</v>
      </c>
      <c r="E2160" s="166">
        <v>45657</v>
      </c>
      <c r="F2160" s="166"/>
      <c r="G2160" t="s">
        <v>1076</v>
      </c>
      <c r="H2160" t="s">
        <v>1076</v>
      </c>
      <c r="I2160" t="str">
        <f t="shared" si="160"/>
        <v>2024: Чусовской городской округ Пермского края: г. Чусовой, ул. Ленина, д. 48</v>
      </c>
      <c r="J2160" t="str">
        <f t="shared" si="161"/>
        <v>г. Чусовой, ул. Ленина, д. 48: 2024: Рфа</v>
      </c>
      <c r="K2160" s="167" t="s">
        <v>1051</v>
      </c>
      <c r="L2160" s="166" t="s">
        <v>2561</v>
      </c>
      <c r="M2160" t="str">
        <f t="shared" si="162"/>
        <v>г. Чусовой, ул. Ленина, д. 48: Рфа</v>
      </c>
      <c r="N2160" s="166" t="e">
        <f>VLOOKUP(M2160,#REF!,2,0)</f>
        <v>#REF!</v>
      </c>
    </row>
    <row r="2161" spans="1:14" x14ac:dyDescent="0.25">
      <c r="A2161" s="2">
        <f t="shared" si="159"/>
        <v>2160</v>
      </c>
      <c r="B2161" s="81" t="s">
        <v>1104</v>
      </c>
      <c r="C2161" t="s">
        <v>1045</v>
      </c>
      <c r="D2161" s="1" t="s">
        <v>280</v>
      </c>
      <c r="E2161" s="166">
        <v>45657</v>
      </c>
      <c r="F2161" s="166"/>
      <c r="G2161" t="s">
        <v>1076</v>
      </c>
      <c r="H2161" t="s">
        <v>1076</v>
      </c>
      <c r="I2161" t="str">
        <f t="shared" si="160"/>
        <v>2024: Чусовской городской округ Пермского края: г. Чусовой, ул. Ленина, д. 50а</v>
      </c>
      <c r="J2161" t="str">
        <f t="shared" si="161"/>
        <v>г. Чусовой, ул. Ленина, д. 50а: 2024: Рфа</v>
      </c>
      <c r="K2161" s="167" t="s">
        <v>1051</v>
      </c>
      <c r="L2161" s="166" t="s">
        <v>2561</v>
      </c>
      <c r="M2161" t="str">
        <f t="shared" si="162"/>
        <v>г. Чусовой, ул. Ленина, д. 50а: Рфа</v>
      </c>
      <c r="N2161" s="166" t="e">
        <f>VLOOKUP(M2161,#REF!,2,0)</f>
        <v>#REF!</v>
      </c>
    </row>
    <row r="2162" spans="1:14" x14ac:dyDescent="0.25">
      <c r="A2162" s="2">
        <f t="shared" si="159"/>
        <v>2161</v>
      </c>
      <c r="B2162" s="81" t="s">
        <v>1104</v>
      </c>
      <c r="C2162" t="s">
        <v>1046</v>
      </c>
      <c r="D2162" s="1" t="s">
        <v>280</v>
      </c>
      <c r="E2162" s="166">
        <v>45657</v>
      </c>
      <c r="F2162" s="166"/>
      <c r="G2162" t="s">
        <v>1076</v>
      </c>
      <c r="H2162" t="s">
        <v>1076</v>
      </c>
      <c r="I2162" t="str">
        <f t="shared" si="160"/>
        <v>2024: Чусовской городской округ Пермского края: г. Чусовой, ул. Ленина, д. 50б</v>
      </c>
      <c r="J2162" t="str">
        <f t="shared" si="161"/>
        <v>г. Чусовой, ул. Ленина, д. 50б: 2024: Рфа</v>
      </c>
      <c r="K2162" s="167" t="s">
        <v>1051</v>
      </c>
      <c r="L2162" s="166" t="s">
        <v>2561</v>
      </c>
      <c r="M2162" t="str">
        <f t="shared" si="162"/>
        <v>г. Чусовой, ул. Ленина, д. 50б: Рфа</v>
      </c>
      <c r="N2162" s="166" t="e">
        <f>VLOOKUP(M2162,#REF!,2,0)</f>
        <v>#REF!</v>
      </c>
    </row>
    <row r="2163" spans="1:14" x14ac:dyDescent="0.25">
      <c r="A2163" s="2">
        <f t="shared" si="159"/>
        <v>2162</v>
      </c>
      <c r="B2163" s="81" t="s">
        <v>1104</v>
      </c>
      <c r="C2163" t="s">
        <v>807</v>
      </c>
      <c r="D2163" s="1" t="s">
        <v>280</v>
      </c>
      <c r="E2163" s="166">
        <v>45657</v>
      </c>
      <c r="F2163" s="166"/>
      <c r="G2163" t="s">
        <v>1076</v>
      </c>
      <c r="H2163" t="s">
        <v>1076</v>
      </c>
      <c r="I2163" t="str">
        <f t="shared" si="160"/>
        <v>2024: Чусовской городской округ Пермского края: г. Чусовой, ул. Ленина, д. 59</v>
      </c>
      <c r="J2163" t="str">
        <f t="shared" si="161"/>
        <v>г. Чусовой, ул. Ленина, д. 59: 2024: Рфа</v>
      </c>
      <c r="K2163" s="167" t="s">
        <v>1051</v>
      </c>
      <c r="L2163" s="166" t="s">
        <v>2561</v>
      </c>
      <c r="M2163" t="str">
        <f t="shared" si="162"/>
        <v>г. Чусовой, ул. Ленина, д. 59: Рфа</v>
      </c>
      <c r="N2163" s="166" t="e">
        <f>VLOOKUP(M2163,#REF!,2,0)</f>
        <v>#REF!</v>
      </c>
    </row>
    <row r="2164" spans="1:14" x14ac:dyDescent="0.25">
      <c r="A2164" s="2">
        <f t="shared" si="159"/>
        <v>2163</v>
      </c>
      <c r="B2164" s="81" t="s">
        <v>1104</v>
      </c>
      <c r="C2164" t="s">
        <v>1047</v>
      </c>
      <c r="D2164" s="1" t="s">
        <v>280</v>
      </c>
      <c r="E2164" s="166">
        <v>45657</v>
      </c>
      <c r="F2164" s="166"/>
      <c r="G2164" t="s">
        <v>1076</v>
      </c>
      <c r="H2164" t="s">
        <v>1076</v>
      </c>
      <c r="I2164" t="str">
        <f t="shared" si="160"/>
        <v>2024: Чусовской городской округ Пермского края: г. Чусовой, ул. Матросова, д. 9</v>
      </c>
      <c r="J2164" t="str">
        <f t="shared" si="161"/>
        <v>г. Чусовой, ул. Матросова, д. 9: 2024: Рфа</v>
      </c>
      <c r="K2164" s="167" t="s">
        <v>1051</v>
      </c>
      <c r="L2164" s="166" t="s">
        <v>2561</v>
      </c>
      <c r="M2164" t="str">
        <f t="shared" si="162"/>
        <v>г. Чусовой, ул. Матросова, д. 9: Рфа</v>
      </c>
      <c r="N2164" s="166" t="e">
        <f>VLOOKUP(M2164,#REF!,2,0)</f>
        <v>#REF!</v>
      </c>
    </row>
    <row r="2165" spans="1:14" x14ac:dyDescent="0.25">
      <c r="A2165" s="2">
        <f t="shared" si="159"/>
        <v>2164</v>
      </c>
      <c r="B2165" s="81" t="s">
        <v>1104</v>
      </c>
      <c r="C2165" t="s">
        <v>1048</v>
      </c>
      <c r="D2165" s="1" t="s">
        <v>248</v>
      </c>
      <c r="E2165" s="166">
        <v>45657</v>
      </c>
      <c r="F2165" s="166"/>
      <c r="G2165" t="s">
        <v>1076</v>
      </c>
      <c r="H2165" t="s">
        <v>1076</v>
      </c>
      <c r="I2165" t="str">
        <f t="shared" si="160"/>
        <v>2024: Чусовской городской округ Пермского края: г. Чусовой, ул. Матросова, д. 11</v>
      </c>
      <c r="J2165" t="str">
        <f t="shared" si="161"/>
        <v>г. Чусовой, ул. Матросова, д. 11: 2024: РК</v>
      </c>
      <c r="K2165" s="167" t="s">
        <v>1051</v>
      </c>
      <c r="L2165" s="166" t="s">
        <v>2561</v>
      </c>
      <c r="M2165" t="str">
        <f t="shared" si="162"/>
        <v>г. Чусовой, ул. Матросова, д. 11: РК</v>
      </c>
      <c r="N2165" s="166" t="e">
        <f>VLOOKUP(M2165,#REF!,2,0)</f>
        <v>#REF!</v>
      </c>
    </row>
    <row r="2166" spans="1:14" x14ac:dyDescent="0.25">
      <c r="A2166" s="2">
        <f t="shared" si="159"/>
        <v>2165</v>
      </c>
      <c r="B2166" s="81" t="s">
        <v>1104</v>
      </c>
      <c r="C2166" t="s">
        <v>1048</v>
      </c>
      <c r="D2166" s="1" t="s">
        <v>280</v>
      </c>
      <c r="E2166" s="166">
        <v>45657</v>
      </c>
      <c r="F2166" s="166"/>
      <c r="G2166" t="s">
        <v>1076</v>
      </c>
      <c r="H2166" t="s">
        <v>1076</v>
      </c>
      <c r="I2166" t="str">
        <f t="shared" si="160"/>
        <v>2024: Чусовской городской округ Пермского края: г. Чусовой, ул. Матросова, д. 11</v>
      </c>
      <c r="J2166" t="str">
        <f t="shared" si="161"/>
        <v>г. Чусовой, ул. Матросова, д. 11: 2024: Рфа</v>
      </c>
      <c r="K2166" s="167" t="s">
        <v>1051</v>
      </c>
      <c r="L2166" s="166" t="s">
        <v>2561</v>
      </c>
      <c r="M2166" t="str">
        <f t="shared" si="162"/>
        <v>г. Чусовой, ул. Матросова, д. 11: Рфа</v>
      </c>
      <c r="N2166" s="166" t="e">
        <f>VLOOKUP(M2166,#REF!,2,0)</f>
        <v>#REF!</v>
      </c>
    </row>
    <row r="2167" spans="1:14" x14ac:dyDescent="0.25">
      <c r="A2167" s="2">
        <f t="shared" si="159"/>
        <v>2166</v>
      </c>
      <c r="B2167" s="81" t="s">
        <v>1104</v>
      </c>
      <c r="C2167" t="s">
        <v>1049</v>
      </c>
      <c r="D2167" s="1" t="s">
        <v>248</v>
      </c>
      <c r="E2167" s="166">
        <v>45657</v>
      </c>
      <c r="F2167" s="166"/>
      <c r="G2167" t="s">
        <v>1076</v>
      </c>
      <c r="H2167" t="s">
        <v>1076</v>
      </c>
      <c r="I2167" t="str">
        <f t="shared" si="160"/>
        <v>2024: Чусовской городской округ Пермского края: г. Чусовой, ул. Матросова, д. 13</v>
      </c>
      <c r="J2167" t="str">
        <f t="shared" si="161"/>
        <v>г. Чусовой, ул. Матросова, д. 13: 2024: РК</v>
      </c>
      <c r="K2167" s="167" t="s">
        <v>1051</v>
      </c>
      <c r="L2167" s="166" t="s">
        <v>2561</v>
      </c>
      <c r="M2167" t="str">
        <f t="shared" si="162"/>
        <v>г. Чусовой, ул. Матросова, д. 13: РК</v>
      </c>
      <c r="N2167" s="166" t="e">
        <f>VLOOKUP(M2167,#REF!,2,0)</f>
        <v>#REF!</v>
      </c>
    </row>
    <row r="2168" spans="1:14" x14ac:dyDescent="0.25">
      <c r="A2168" s="2">
        <f t="shared" si="159"/>
        <v>2167</v>
      </c>
      <c r="B2168" s="81" t="s">
        <v>1091</v>
      </c>
      <c r="C2168" t="s">
        <v>1760</v>
      </c>
      <c r="D2168" s="1" t="s">
        <v>248</v>
      </c>
      <c r="E2168" s="166">
        <v>45657</v>
      </c>
      <c r="F2168" s="166"/>
      <c r="G2168" t="s">
        <v>1076</v>
      </c>
      <c r="H2168" t="s">
        <v>1076</v>
      </c>
      <c r="I2168" t="str">
        <f t="shared" si="160"/>
        <v>2024: Муниципальное образование "Город Березники" Пермского края: г. Березники, пр-т Ленина, д. 43</v>
      </c>
      <c r="J2168" t="str">
        <f t="shared" si="161"/>
        <v>г. Березники, пр-т Ленина, д. 43: 2024: РК</v>
      </c>
      <c r="K2168" s="167" t="s">
        <v>1051</v>
      </c>
      <c r="L2168" s="166" t="s">
        <v>2561</v>
      </c>
      <c r="M2168" t="str">
        <f t="shared" si="162"/>
        <v>г. Березники, пр-т Ленина, д. 43: РК</v>
      </c>
      <c r="N2168" s="166" t="e">
        <f>VLOOKUP(M2168,#REF!,2,0)</f>
        <v>#REF!</v>
      </c>
    </row>
    <row r="2169" spans="1:14" x14ac:dyDescent="0.25">
      <c r="A2169" s="2">
        <f t="shared" si="159"/>
        <v>2168</v>
      </c>
      <c r="B2169" s="81" t="s">
        <v>1091</v>
      </c>
      <c r="C2169" t="s">
        <v>1761</v>
      </c>
      <c r="D2169" s="1" t="s">
        <v>248</v>
      </c>
      <c r="E2169" s="166">
        <v>45657</v>
      </c>
      <c r="F2169" s="166"/>
      <c r="G2169" t="s">
        <v>1076</v>
      </c>
      <c r="H2169" t="s">
        <v>1076</v>
      </c>
      <c r="I2169" t="str">
        <f t="shared" si="160"/>
        <v>2024: Муниципальное образование "Город Березники" Пермского края: г. Березники, ул. Олега Кошевого, д. 6</v>
      </c>
      <c r="J2169" t="str">
        <f t="shared" si="161"/>
        <v>г. Березники, ул. Олега Кошевого, д. 6: 2024: РК</v>
      </c>
      <c r="K2169" s="167" t="s">
        <v>1051</v>
      </c>
      <c r="L2169" s="166" t="s">
        <v>2561</v>
      </c>
      <c r="M2169" t="str">
        <f t="shared" si="162"/>
        <v>г. Березники, ул. Олега Кошевого, д. 6: РК</v>
      </c>
      <c r="N2169" s="166" t="e">
        <f>VLOOKUP(M2169,#REF!,2,0)</f>
        <v>#REF!</v>
      </c>
    </row>
    <row r="2170" spans="1:14" x14ac:dyDescent="0.25">
      <c r="A2170" s="2">
        <f t="shared" si="159"/>
        <v>2169</v>
      </c>
      <c r="B2170" s="81" t="s">
        <v>1091</v>
      </c>
      <c r="C2170" t="s">
        <v>1762</v>
      </c>
      <c r="D2170" s="1" t="s">
        <v>248</v>
      </c>
      <c r="E2170" s="166">
        <v>45657</v>
      </c>
      <c r="F2170" s="166"/>
      <c r="G2170" t="s">
        <v>1076</v>
      </c>
      <c r="H2170" t="s">
        <v>1076</v>
      </c>
      <c r="I2170" t="str">
        <f t="shared" si="160"/>
        <v>2024: Муниципальное образование "Город Березники" Пермского края: г. Березники, ул. Мира, д. 47</v>
      </c>
      <c r="J2170" t="str">
        <f t="shared" si="161"/>
        <v>г. Березники, ул. Мира, д. 47: 2024: РК</v>
      </c>
      <c r="K2170" s="167" t="s">
        <v>1051</v>
      </c>
      <c r="L2170" s="166" t="s">
        <v>2561</v>
      </c>
      <c r="M2170" t="str">
        <f t="shared" si="162"/>
        <v>г. Березники, ул. Мира, д. 47: РК</v>
      </c>
      <c r="N2170" s="166" t="e">
        <f>VLOOKUP(M2170,#REF!,2,0)</f>
        <v>#REF!</v>
      </c>
    </row>
    <row r="2171" spans="1:14" x14ac:dyDescent="0.25">
      <c r="A2171" s="2">
        <f t="shared" si="159"/>
        <v>2170</v>
      </c>
      <c r="B2171" s="81" t="s">
        <v>1091</v>
      </c>
      <c r="C2171" t="s">
        <v>1763</v>
      </c>
      <c r="D2171" s="1" t="s">
        <v>144</v>
      </c>
      <c r="E2171" s="166">
        <v>45657</v>
      </c>
      <c r="F2171" s="166"/>
      <c r="G2171" t="s">
        <v>1076</v>
      </c>
      <c r="H2171" t="s">
        <v>1076</v>
      </c>
      <c r="I2171" t="str">
        <f t="shared" si="160"/>
        <v>2024: Муниципальное образование "Город Березники" Пермского края: г. Березники, ул. Парижской Коммуны, д. 26</v>
      </c>
      <c r="J2171" t="str">
        <f t="shared" si="161"/>
        <v>г. Березники, ул. Парижской Коммуны, д. 26: 2024: ХВС</v>
      </c>
      <c r="K2171" s="167" t="s">
        <v>1051</v>
      </c>
      <c r="L2171" s="166" t="s">
        <v>2561</v>
      </c>
      <c r="M2171" t="str">
        <f t="shared" si="162"/>
        <v>г. Березники, ул. Парижской Коммуны, д. 26: ХВС</v>
      </c>
      <c r="N2171" s="166" t="e">
        <f>VLOOKUP(M2171,#REF!,2,0)</f>
        <v>#REF!</v>
      </c>
    </row>
    <row r="2172" spans="1:14" x14ac:dyDescent="0.25">
      <c r="A2172" s="2">
        <f t="shared" si="159"/>
        <v>2171</v>
      </c>
      <c r="B2172" s="81" t="s">
        <v>1091</v>
      </c>
      <c r="C2172" t="s">
        <v>1763</v>
      </c>
      <c r="D2172" s="1" t="s">
        <v>149</v>
      </c>
      <c r="E2172" s="166">
        <v>45657</v>
      </c>
      <c r="F2172" s="166"/>
      <c r="G2172" t="s">
        <v>1076</v>
      </c>
      <c r="H2172" t="s">
        <v>1076</v>
      </c>
      <c r="I2172" t="str">
        <f t="shared" si="160"/>
        <v>2024: Муниципальное образование "Город Березники" Пермского края: г. Березники, ул. Парижской Коммуны, д. 26</v>
      </c>
      <c r="J2172" t="str">
        <f t="shared" si="161"/>
        <v>г. Березники, ул. Парижской Коммуны, д. 26: 2024: ГВС</v>
      </c>
      <c r="K2172" s="167" t="s">
        <v>1051</v>
      </c>
      <c r="L2172" s="166" t="s">
        <v>2561</v>
      </c>
      <c r="M2172" t="str">
        <f t="shared" si="162"/>
        <v>г. Березники, ул. Парижской Коммуны, д. 26: ГВС</v>
      </c>
      <c r="N2172" s="166" t="e">
        <f>VLOOKUP(M2172,#REF!,2,0)</f>
        <v>#REF!</v>
      </c>
    </row>
    <row r="2173" spans="1:14" x14ac:dyDescent="0.25">
      <c r="A2173" s="2">
        <f t="shared" si="159"/>
        <v>2172</v>
      </c>
      <c r="B2173" s="81" t="s">
        <v>1091</v>
      </c>
      <c r="C2173" t="s">
        <v>1764</v>
      </c>
      <c r="D2173" s="1" t="s">
        <v>144</v>
      </c>
      <c r="E2173" s="166">
        <v>45657</v>
      </c>
      <c r="F2173" s="166"/>
      <c r="G2173" t="s">
        <v>1076</v>
      </c>
      <c r="H2173" t="s">
        <v>1076</v>
      </c>
      <c r="I2173" t="str">
        <f t="shared" si="160"/>
        <v>2024: Муниципальное образование "Город Березники" Пермского края: г. Березники, ул. Парижской Коммуны, д. 30</v>
      </c>
      <c r="J2173" t="str">
        <f t="shared" si="161"/>
        <v>г. Березники, ул. Парижской Коммуны, д. 30: 2024: ХВС</v>
      </c>
      <c r="K2173" s="167" t="s">
        <v>1051</v>
      </c>
      <c r="L2173" s="166" t="s">
        <v>2561</v>
      </c>
      <c r="M2173" t="str">
        <f t="shared" si="162"/>
        <v>г. Березники, ул. Парижской Коммуны, д. 30: ХВС</v>
      </c>
      <c r="N2173" s="166" t="e">
        <f>VLOOKUP(M2173,#REF!,2,0)</f>
        <v>#REF!</v>
      </c>
    </row>
    <row r="2174" spans="1:14" x14ac:dyDescent="0.25">
      <c r="A2174" s="2">
        <f t="shared" si="159"/>
        <v>2173</v>
      </c>
      <c r="B2174" s="81" t="s">
        <v>1091</v>
      </c>
      <c r="C2174" t="s">
        <v>1764</v>
      </c>
      <c r="D2174" s="1" t="s">
        <v>149</v>
      </c>
      <c r="E2174" s="166">
        <v>45657</v>
      </c>
      <c r="F2174" s="166"/>
      <c r="G2174" t="s">
        <v>1076</v>
      </c>
      <c r="H2174" t="s">
        <v>1076</v>
      </c>
      <c r="I2174" t="str">
        <f t="shared" si="160"/>
        <v>2024: Муниципальное образование "Город Березники" Пермского края: г. Березники, ул. Парижской Коммуны, д. 30</v>
      </c>
      <c r="J2174" t="str">
        <f t="shared" si="161"/>
        <v>г. Березники, ул. Парижской Коммуны, д. 30: 2024: ГВС</v>
      </c>
      <c r="K2174" s="167" t="s">
        <v>1051</v>
      </c>
      <c r="L2174" s="166" t="s">
        <v>2561</v>
      </c>
      <c r="M2174" t="str">
        <f t="shared" si="162"/>
        <v>г. Березники, ул. Парижской Коммуны, д. 30: ГВС</v>
      </c>
      <c r="N2174" s="166" t="e">
        <f>VLOOKUP(M2174,#REF!,2,0)</f>
        <v>#REF!</v>
      </c>
    </row>
    <row r="2175" spans="1:14" x14ac:dyDescent="0.25">
      <c r="A2175" s="2">
        <f t="shared" si="159"/>
        <v>2174</v>
      </c>
      <c r="B2175" s="81" t="s">
        <v>1091</v>
      </c>
      <c r="C2175" t="s">
        <v>1765</v>
      </c>
      <c r="D2175" s="1" t="s">
        <v>280</v>
      </c>
      <c r="E2175" s="166">
        <v>45657</v>
      </c>
      <c r="F2175" s="166"/>
      <c r="G2175" t="s">
        <v>1076</v>
      </c>
      <c r="H2175" t="s">
        <v>1076</v>
      </c>
      <c r="I2175" t="str">
        <f t="shared" si="160"/>
        <v>2024: Муниципальное образование "Город Березники" Пермского края: г. Березники, ул. Пятилетки, д. 29</v>
      </c>
      <c r="J2175" t="str">
        <f t="shared" si="161"/>
        <v>г. Березники, ул. Пятилетки, д. 29: 2024: Рфа</v>
      </c>
      <c r="K2175" s="167" t="s">
        <v>1051</v>
      </c>
      <c r="L2175" s="166" t="s">
        <v>2561</v>
      </c>
      <c r="M2175" t="str">
        <f t="shared" si="162"/>
        <v>г. Березники, ул. Пятилетки, д. 29: Рфа</v>
      </c>
      <c r="N2175" s="166" t="e">
        <f>VLOOKUP(M2175,#REF!,2,0)</f>
        <v>#REF!</v>
      </c>
    </row>
    <row r="2176" spans="1:14" x14ac:dyDescent="0.25">
      <c r="A2176" s="2">
        <f t="shared" si="159"/>
        <v>2175</v>
      </c>
      <c r="B2176" s="81" t="s">
        <v>1091</v>
      </c>
      <c r="C2176" t="s">
        <v>10</v>
      </c>
      <c r="D2176" s="1" t="s">
        <v>248</v>
      </c>
      <c r="E2176" s="166">
        <v>45657</v>
      </c>
      <c r="F2176" s="166"/>
      <c r="G2176" t="s">
        <v>1076</v>
      </c>
      <c r="H2176" t="s">
        <v>1076</v>
      </c>
      <c r="I2176" t="str">
        <f t="shared" si="160"/>
        <v>2024: Муниципальное образование "Город Березники" Пермского края: г. Березники, ул. Пятилетки, д. 35</v>
      </c>
      <c r="J2176" t="str">
        <f t="shared" si="161"/>
        <v>г. Березники, ул. Пятилетки, д. 35: 2024: РК</v>
      </c>
      <c r="K2176" s="167" t="s">
        <v>1051</v>
      </c>
      <c r="L2176" s="166" t="s">
        <v>2561</v>
      </c>
      <c r="M2176" t="str">
        <f t="shared" si="162"/>
        <v>г. Березники, ул. Пятилетки, д. 35: РК</v>
      </c>
      <c r="N2176" s="166" t="e">
        <f>VLOOKUP(M2176,#REF!,2,0)</f>
        <v>#REF!</v>
      </c>
    </row>
    <row r="2177" spans="1:14" x14ac:dyDescent="0.25">
      <c r="A2177" s="2">
        <f t="shared" si="159"/>
        <v>2176</v>
      </c>
      <c r="B2177" s="81" t="s">
        <v>1091</v>
      </c>
      <c r="C2177" t="s">
        <v>931</v>
      </c>
      <c r="D2177" s="1" t="s">
        <v>63</v>
      </c>
      <c r="E2177" s="166">
        <v>45657</v>
      </c>
      <c r="F2177" s="166"/>
      <c r="G2177" t="s">
        <v>1076</v>
      </c>
      <c r="H2177" t="s">
        <v>1076</v>
      </c>
      <c r="I2177" t="str">
        <f t="shared" si="160"/>
        <v>2024: Муниципальное образование "Город Березники" Пермского края: г. Березники, пр-т Советский, д. 18</v>
      </c>
      <c r="J2177" t="str">
        <f t="shared" si="161"/>
        <v>г. Березники, пр-т Советский, д. 18: 2024: ЭЛ</v>
      </c>
      <c r="K2177" s="167" t="s">
        <v>1051</v>
      </c>
      <c r="L2177" s="166" t="s">
        <v>2561</v>
      </c>
      <c r="M2177" t="str">
        <f t="shared" si="162"/>
        <v>г. Березники, пр-т Советский, д. 18: ЭЛ</v>
      </c>
      <c r="N2177" s="166" t="e">
        <f>VLOOKUP(M2177,#REF!,2,0)</f>
        <v>#REF!</v>
      </c>
    </row>
    <row r="2178" spans="1:14" x14ac:dyDescent="0.25">
      <c r="A2178" s="2">
        <f t="shared" ref="A2178:A2241" si="163">ROW()-1</f>
        <v>2177</v>
      </c>
      <c r="B2178" s="81" t="s">
        <v>1843</v>
      </c>
      <c r="C2178" t="s">
        <v>73</v>
      </c>
      <c r="D2178" s="1" t="s">
        <v>248</v>
      </c>
      <c r="E2178" s="166">
        <v>45657</v>
      </c>
      <c r="F2178" s="166"/>
      <c r="G2178" t="s">
        <v>1076</v>
      </c>
      <c r="H2178" t="s">
        <v>1076</v>
      </c>
      <c r="I2178" t="str">
        <f t="shared" ref="I2178:I2241" si="164">IF(ISBLANK(E2178),"",CONCATENATE(YEAR(E2178),": ",B2178,": ",C2178,))</f>
        <v>2024: Губахинский муниципальный округ Пермского края: г. Губаха, пр-т Ленина, д. 19</v>
      </c>
      <c r="J2178" t="str">
        <f t="shared" ref="J2178:J2241" si="165">IF(ISBLANK(E2178),"",CONCATENATE(C2178,": ",YEAR(E2178),": ",D2178))</f>
        <v>г. Губаха, пр-т Ленина, д. 19: 2024: РК</v>
      </c>
      <c r="K2178" s="167" t="s">
        <v>1051</v>
      </c>
      <c r="L2178" s="166" t="s">
        <v>2561</v>
      </c>
      <c r="M2178" t="str">
        <f t="shared" ref="M2178:M2241" si="166">IF(ISBLANK(D2178),"",CONCATENATE(C2178,": ",D2178))</f>
        <v>г. Губаха, пр-т Ленина, д. 19: РК</v>
      </c>
      <c r="N2178" s="166" t="e">
        <f>VLOOKUP(M2178,#REF!,2,0)</f>
        <v>#REF!</v>
      </c>
    </row>
    <row r="2179" spans="1:14" x14ac:dyDescent="0.25">
      <c r="A2179" s="2">
        <f t="shared" si="163"/>
        <v>2178</v>
      </c>
      <c r="B2179" s="81" t="s">
        <v>1843</v>
      </c>
      <c r="C2179" t="s">
        <v>74</v>
      </c>
      <c r="D2179" s="1" t="s">
        <v>283</v>
      </c>
      <c r="E2179" s="166">
        <v>45657</v>
      </c>
      <c r="F2179" s="166">
        <v>45657</v>
      </c>
      <c r="G2179" t="s">
        <v>1076</v>
      </c>
      <c r="H2179" t="s">
        <v>1076</v>
      </c>
      <c r="I2179" t="str">
        <f t="shared" si="164"/>
        <v>2024: Губахинский муниципальный округ Пермского края: г. Губаха, пр-т Ленина, д. 25</v>
      </c>
      <c r="J2179" t="str">
        <f t="shared" si="165"/>
        <v>г. Губаха, пр-т Ленина, д. 25: 2024: УФ</v>
      </c>
      <c r="K2179" s="167" t="s">
        <v>1051</v>
      </c>
      <c r="L2179" s="166" t="s">
        <v>2561</v>
      </c>
      <c r="M2179" t="str">
        <f t="shared" si="166"/>
        <v>г. Губаха, пр-т Ленина, д. 25: УФ</v>
      </c>
      <c r="N2179" s="166" t="e">
        <f>VLOOKUP(M2179,#REF!,2,0)</f>
        <v>#REF!</v>
      </c>
    </row>
    <row r="2180" spans="1:14" x14ac:dyDescent="0.25">
      <c r="A2180" s="2">
        <f t="shared" si="163"/>
        <v>2179</v>
      </c>
      <c r="B2180" s="81" t="s">
        <v>1843</v>
      </c>
      <c r="C2180" t="s">
        <v>75</v>
      </c>
      <c r="D2180" s="1" t="s">
        <v>283</v>
      </c>
      <c r="E2180" s="166">
        <v>45657</v>
      </c>
      <c r="F2180" s="166">
        <v>45657</v>
      </c>
      <c r="G2180" t="s">
        <v>1076</v>
      </c>
      <c r="H2180" t="s">
        <v>1076</v>
      </c>
      <c r="I2180" t="str">
        <f t="shared" si="164"/>
        <v>2024: Губахинский муниципальный округ Пермского края: г. Губаха, пр-т Ленина, д. 35</v>
      </c>
      <c r="J2180" t="str">
        <f t="shared" si="165"/>
        <v>г. Губаха, пр-т Ленина, д. 35: 2024: УФ</v>
      </c>
      <c r="K2180" s="167" t="s">
        <v>1051</v>
      </c>
      <c r="L2180" s="166" t="s">
        <v>2561</v>
      </c>
      <c r="M2180" t="str">
        <f t="shared" si="166"/>
        <v>г. Губаха, пр-т Ленина, д. 35: УФ</v>
      </c>
      <c r="N2180" s="166" t="e">
        <f>VLOOKUP(M2180,#REF!,2,0)</f>
        <v>#REF!</v>
      </c>
    </row>
    <row r="2181" spans="1:14" x14ac:dyDescent="0.25">
      <c r="A2181" s="2">
        <f t="shared" si="163"/>
        <v>2180</v>
      </c>
      <c r="B2181" s="81" t="s">
        <v>1843</v>
      </c>
      <c r="C2181" t="s">
        <v>76</v>
      </c>
      <c r="D2181" s="1" t="s">
        <v>283</v>
      </c>
      <c r="E2181" s="166">
        <v>45657</v>
      </c>
      <c r="F2181" s="166">
        <v>45657</v>
      </c>
      <c r="G2181" t="s">
        <v>1076</v>
      </c>
      <c r="H2181" t="s">
        <v>1076</v>
      </c>
      <c r="I2181" t="str">
        <f t="shared" si="164"/>
        <v>2024: Губахинский муниципальный округ Пермского края: г. Губаха, пр-т Ленина, д. 41</v>
      </c>
      <c r="J2181" t="str">
        <f t="shared" si="165"/>
        <v>г. Губаха, пр-т Ленина, д. 41: 2024: УФ</v>
      </c>
      <c r="K2181" s="167" t="s">
        <v>1051</v>
      </c>
      <c r="L2181" s="166" t="s">
        <v>2561</v>
      </c>
      <c r="M2181" t="str">
        <f t="shared" si="166"/>
        <v>г. Губаха, пр-т Ленина, д. 41: УФ</v>
      </c>
      <c r="N2181" s="166" t="e">
        <f>VLOOKUP(M2181,#REF!,2,0)</f>
        <v>#REF!</v>
      </c>
    </row>
    <row r="2182" spans="1:14" x14ac:dyDescent="0.25">
      <c r="A2182" s="2">
        <f t="shared" si="163"/>
        <v>2181</v>
      </c>
      <c r="B2182" s="81" t="s">
        <v>1843</v>
      </c>
      <c r="C2182" t="s">
        <v>78</v>
      </c>
      <c r="D2182" s="1" t="s">
        <v>283</v>
      </c>
      <c r="E2182" s="166">
        <v>45657</v>
      </c>
      <c r="F2182" s="166">
        <v>45657</v>
      </c>
      <c r="G2182" t="s">
        <v>1076</v>
      </c>
      <c r="H2182" t="s">
        <v>1076</v>
      </c>
      <c r="I2182" t="str">
        <f t="shared" si="164"/>
        <v>2024: Губахинский муниципальный округ Пермского края: г. Губаха, ул. Дегтярева, д. 9</v>
      </c>
      <c r="J2182" t="str">
        <f t="shared" si="165"/>
        <v>г. Губаха, ул. Дегтярева, д. 9: 2024: УФ</v>
      </c>
      <c r="K2182" s="167" t="s">
        <v>1051</v>
      </c>
      <c r="L2182" s="166" t="s">
        <v>2561</v>
      </c>
      <c r="M2182" t="str">
        <f t="shared" si="166"/>
        <v>г. Губаха, ул. Дегтярева, д. 9: УФ</v>
      </c>
      <c r="N2182" s="166" t="e">
        <f>VLOOKUP(M2182,#REF!,2,0)</f>
        <v>#REF!</v>
      </c>
    </row>
    <row r="2183" spans="1:14" x14ac:dyDescent="0.25">
      <c r="A2183" s="2">
        <f t="shared" si="163"/>
        <v>2182</v>
      </c>
      <c r="B2183" s="81" t="s">
        <v>1843</v>
      </c>
      <c r="C2183" t="s">
        <v>79</v>
      </c>
      <c r="D2183" s="1" t="s">
        <v>248</v>
      </c>
      <c r="E2183" s="166">
        <v>45657</v>
      </c>
      <c r="F2183" s="166"/>
      <c r="G2183" t="s">
        <v>1076</v>
      </c>
      <c r="H2183" t="s">
        <v>1076</v>
      </c>
      <c r="I2183" t="str">
        <f t="shared" si="164"/>
        <v>2024: Губахинский муниципальный округ Пермского края: г. Губаха, ул. Мичурина, д. 2</v>
      </c>
      <c r="J2183" t="str">
        <f t="shared" si="165"/>
        <v>г. Губаха, ул. Мичурина, д. 2: 2024: РК</v>
      </c>
      <c r="K2183" s="167" t="s">
        <v>1051</v>
      </c>
      <c r="L2183" s="166" t="s">
        <v>2561</v>
      </c>
      <c r="M2183" t="str">
        <f t="shared" si="166"/>
        <v>г. Губаха, ул. Мичурина, д. 2: РК</v>
      </c>
      <c r="N2183" s="166" t="e">
        <f>VLOOKUP(M2183,#REF!,2,0)</f>
        <v>#REF!</v>
      </c>
    </row>
    <row r="2184" spans="1:14" x14ac:dyDescent="0.25">
      <c r="A2184" s="2">
        <f t="shared" si="163"/>
        <v>2183</v>
      </c>
      <c r="B2184" s="81" t="s">
        <v>1843</v>
      </c>
      <c r="C2184" t="s">
        <v>79</v>
      </c>
      <c r="D2184" s="1" t="s">
        <v>296</v>
      </c>
      <c r="E2184" s="166">
        <v>45657</v>
      </c>
      <c r="F2184" s="166"/>
      <c r="G2184" t="s">
        <v>1076</v>
      </c>
      <c r="H2184" t="s">
        <v>1076</v>
      </c>
      <c r="I2184" t="str">
        <f t="shared" si="164"/>
        <v>2024: Губахинский муниципальный округ Пермского края: г. Губаха, ул. Мичурина, д. 2</v>
      </c>
      <c r="J2184" t="str">
        <f t="shared" si="165"/>
        <v>г. Губаха, ул. Мичурина, д. 2: 2024: РФ</v>
      </c>
      <c r="K2184" s="167" t="s">
        <v>1051</v>
      </c>
      <c r="L2184" s="166" t="s">
        <v>2561</v>
      </c>
      <c r="M2184" t="str">
        <f t="shared" si="166"/>
        <v>г. Губаха, ул. Мичурина, д. 2: РФ</v>
      </c>
      <c r="N2184" s="166" t="e">
        <f>VLOOKUP(M2184,#REF!,2,0)</f>
        <v>#REF!</v>
      </c>
    </row>
    <row r="2185" spans="1:14" x14ac:dyDescent="0.25">
      <c r="A2185" s="2">
        <f t="shared" si="163"/>
        <v>2184</v>
      </c>
      <c r="B2185" s="81" t="s">
        <v>1843</v>
      </c>
      <c r="C2185" t="s">
        <v>79</v>
      </c>
      <c r="D2185" s="1" t="s">
        <v>280</v>
      </c>
      <c r="E2185" s="166">
        <v>45657</v>
      </c>
      <c r="F2185" s="166"/>
      <c r="G2185" t="s">
        <v>1076</v>
      </c>
      <c r="H2185" t="s">
        <v>1076</v>
      </c>
      <c r="I2185" t="str">
        <f t="shared" si="164"/>
        <v>2024: Губахинский муниципальный округ Пермского края: г. Губаха, ул. Мичурина, д. 2</v>
      </c>
      <c r="J2185" t="str">
        <f t="shared" si="165"/>
        <v>г. Губаха, ул. Мичурина, д. 2: 2024: Рфа</v>
      </c>
      <c r="K2185" s="167" t="s">
        <v>1051</v>
      </c>
      <c r="L2185" s="166" t="s">
        <v>2561</v>
      </c>
      <c r="M2185" t="str">
        <f t="shared" si="166"/>
        <v>г. Губаха, ул. Мичурина, д. 2: Рфа</v>
      </c>
      <c r="N2185" s="166" t="e">
        <f>VLOOKUP(M2185,#REF!,2,0)</f>
        <v>#REF!</v>
      </c>
    </row>
    <row r="2186" spans="1:14" x14ac:dyDescent="0.25">
      <c r="A2186" s="2">
        <f t="shared" si="163"/>
        <v>2185</v>
      </c>
      <c r="B2186" s="81" t="s">
        <v>1843</v>
      </c>
      <c r="C2186" t="s">
        <v>1766</v>
      </c>
      <c r="D2186" s="1" t="s">
        <v>280</v>
      </c>
      <c r="E2186" s="166">
        <v>45657</v>
      </c>
      <c r="F2186" s="166"/>
      <c r="G2186" t="s">
        <v>1076</v>
      </c>
      <c r="H2186" t="s">
        <v>1076</v>
      </c>
      <c r="I2186" t="str">
        <f t="shared" si="164"/>
        <v>2024: Губахинский муниципальный округ Пермского края: г. Губаха, ул. Радищева, д. 3</v>
      </c>
      <c r="J2186" t="str">
        <f t="shared" si="165"/>
        <v>г. Губаха, ул. Радищева, д. 3: 2024: Рфа</v>
      </c>
      <c r="K2186" s="167" t="s">
        <v>1051</v>
      </c>
      <c r="L2186" s="166" t="s">
        <v>2561</v>
      </c>
      <c r="M2186" t="str">
        <f t="shared" si="166"/>
        <v>г. Губаха, ул. Радищева, д. 3: Рфа</v>
      </c>
      <c r="N2186" s="166" t="e">
        <f>VLOOKUP(M2186,#REF!,2,0)</f>
        <v>#REF!</v>
      </c>
    </row>
    <row r="2187" spans="1:14" x14ac:dyDescent="0.25">
      <c r="A2187" s="2">
        <f t="shared" si="163"/>
        <v>2186</v>
      </c>
      <c r="B2187" s="81" t="s">
        <v>1843</v>
      </c>
      <c r="C2187" t="s">
        <v>1766</v>
      </c>
      <c r="D2187" s="1" t="s">
        <v>296</v>
      </c>
      <c r="E2187" s="166">
        <v>45657</v>
      </c>
      <c r="F2187" s="166"/>
      <c r="G2187" t="s">
        <v>1076</v>
      </c>
      <c r="H2187" t="s">
        <v>1076</v>
      </c>
      <c r="I2187" t="str">
        <f t="shared" si="164"/>
        <v>2024: Губахинский муниципальный округ Пермского края: г. Губаха, ул. Радищева, д. 3</v>
      </c>
      <c r="J2187" t="str">
        <f t="shared" si="165"/>
        <v>г. Губаха, ул. Радищева, д. 3: 2024: РФ</v>
      </c>
      <c r="K2187" s="167" t="s">
        <v>1051</v>
      </c>
      <c r="L2187" s="166" t="s">
        <v>2561</v>
      </c>
      <c r="M2187" t="str">
        <f t="shared" si="166"/>
        <v>г. Губаха, ул. Радищева, д. 3: РФ</v>
      </c>
      <c r="N2187" s="166" t="e">
        <f>VLOOKUP(M2187,#REF!,2,0)</f>
        <v>#REF!</v>
      </c>
    </row>
    <row r="2188" spans="1:14" x14ac:dyDescent="0.25">
      <c r="A2188" s="2">
        <f t="shared" si="163"/>
        <v>2187</v>
      </c>
      <c r="B2188" s="81" t="s">
        <v>1843</v>
      </c>
      <c r="C2188" t="s">
        <v>1766</v>
      </c>
      <c r="D2188" s="1" t="s">
        <v>248</v>
      </c>
      <c r="E2188" s="166">
        <v>45657</v>
      </c>
      <c r="F2188" s="166"/>
      <c r="G2188" t="s">
        <v>1076</v>
      </c>
      <c r="H2188" t="s">
        <v>1076</v>
      </c>
      <c r="I2188" t="str">
        <f t="shared" si="164"/>
        <v>2024: Губахинский муниципальный округ Пермского края: г. Губаха, ул. Радищева, д. 3</v>
      </c>
      <c r="J2188" t="str">
        <f t="shared" si="165"/>
        <v>г. Губаха, ул. Радищева, д. 3: 2024: РК</v>
      </c>
      <c r="K2188" s="167" t="s">
        <v>1051</v>
      </c>
      <c r="L2188" s="166" t="s">
        <v>2561</v>
      </c>
      <c r="M2188" t="str">
        <f t="shared" si="166"/>
        <v>г. Губаха, ул. Радищева, д. 3: РК</v>
      </c>
      <c r="N2188" s="166" t="e">
        <f>VLOOKUP(M2188,#REF!,2,0)</f>
        <v>#REF!</v>
      </c>
    </row>
    <row r="2189" spans="1:14" x14ac:dyDescent="0.25">
      <c r="A2189" s="2">
        <f t="shared" si="163"/>
        <v>2188</v>
      </c>
      <c r="B2189" s="81" t="s">
        <v>1843</v>
      </c>
      <c r="C2189" t="s">
        <v>80</v>
      </c>
      <c r="D2189" s="1" t="s">
        <v>283</v>
      </c>
      <c r="E2189" s="166">
        <v>45657</v>
      </c>
      <c r="F2189" s="166">
        <v>45657</v>
      </c>
      <c r="G2189" t="s">
        <v>1076</v>
      </c>
      <c r="H2189" t="s">
        <v>1076</v>
      </c>
      <c r="I2189" t="str">
        <f t="shared" si="164"/>
        <v>2024: Губахинский муниципальный округ Пермского края: г. Губаха, ул. Циолковского, д. 4</v>
      </c>
      <c r="J2189" t="str">
        <f t="shared" si="165"/>
        <v>г. Губаха, ул. Циолковского, д. 4: 2024: УФ</v>
      </c>
      <c r="K2189" s="167" t="s">
        <v>1051</v>
      </c>
      <c r="L2189" s="166" t="s">
        <v>2561</v>
      </c>
      <c r="M2189" t="str">
        <f t="shared" si="166"/>
        <v>г. Губаха, ул. Циолковского, д. 4: УФ</v>
      </c>
      <c r="N2189" s="166" t="e">
        <f>VLOOKUP(M2189,#REF!,2,0)</f>
        <v>#REF!</v>
      </c>
    </row>
    <row r="2190" spans="1:14" x14ac:dyDescent="0.25">
      <c r="A2190" s="2">
        <f t="shared" si="163"/>
        <v>2189</v>
      </c>
      <c r="B2190" s="81" t="s">
        <v>1085</v>
      </c>
      <c r="C2190" t="s">
        <v>1767</v>
      </c>
      <c r="D2190" s="1" t="s">
        <v>248</v>
      </c>
      <c r="E2190" s="166">
        <v>45657</v>
      </c>
      <c r="F2190" s="166"/>
      <c r="G2190" t="s">
        <v>1076</v>
      </c>
      <c r="H2190" t="s">
        <v>1076</v>
      </c>
      <c r="I2190" t="str">
        <f t="shared" si="164"/>
        <v>2024: Кизеловский городской округ Пермского края: г. Кизел, ул. Советская, д. 7</v>
      </c>
      <c r="J2190" t="str">
        <f t="shared" si="165"/>
        <v>г. Кизел, ул. Советская, д. 7: 2024: РК</v>
      </c>
      <c r="K2190" s="167" t="s">
        <v>1051</v>
      </c>
      <c r="L2190" s="166" t="s">
        <v>2561</v>
      </c>
      <c r="M2190" t="str">
        <f t="shared" si="166"/>
        <v>г. Кизел, ул. Советская, д. 7: РК</v>
      </c>
      <c r="N2190" s="166" t="e">
        <f>VLOOKUP(M2190,#REF!,2,0)</f>
        <v>#REF!</v>
      </c>
    </row>
    <row r="2191" spans="1:14" x14ac:dyDescent="0.25">
      <c r="A2191" s="2">
        <f t="shared" si="163"/>
        <v>2190</v>
      </c>
      <c r="B2191" s="81" t="s">
        <v>1087</v>
      </c>
      <c r="C2191" t="s">
        <v>1677</v>
      </c>
      <c r="D2191" s="1" t="s">
        <v>248</v>
      </c>
      <c r="E2191" s="166">
        <v>45657</v>
      </c>
      <c r="F2191" s="166"/>
      <c r="G2191" t="s">
        <v>1076</v>
      </c>
      <c r="H2191" t="s">
        <v>1076</v>
      </c>
      <c r="I2191" t="str">
        <f t="shared" si="164"/>
        <v>2024: Краснокамский городской округ Пермского края: г. Краснокамск, ул. Большевистская, д. 16</v>
      </c>
      <c r="J2191" t="str">
        <f t="shared" si="165"/>
        <v>г. Краснокамск, ул. Большевистская, д. 16: 2024: РК</v>
      </c>
      <c r="K2191" s="167" t="s">
        <v>1051</v>
      </c>
      <c r="L2191" s="166" t="s">
        <v>2561</v>
      </c>
      <c r="M2191" t="str">
        <f t="shared" si="166"/>
        <v>г. Краснокамск, ул. Большевистская, д. 16: РК</v>
      </c>
      <c r="N2191" s="166" t="e">
        <f>VLOOKUP(M2191,#REF!,2,0)</f>
        <v>#REF!</v>
      </c>
    </row>
    <row r="2192" spans="1:14" x14ac:dyDescent="0.25">
      <c r="A2192" s="2">
        <f t="shared" si="163"/>
        <v>2191</v>
      </c>
      <c r="B2192" s="81" t="s">
        <v>1087</v>
      </c>
      <c r="C2192" t="s">
        <v>1768</v>
      </c>
      <c r="D2192" s="1" t="s">
        <v>117</v>
      </c>
      <c r="E2192" s="166">
        <v>45657</v>
      </c>
      <c r="F2192" s="166"/>
      <c r="G2192" t="s">
        <v>1076</v>
      </c>
      <c r="H2192" t="s">
        <v>1076</v>
      </c>
      <c r="I2192" t="str">
        <f t="shared" si="164"/>
        <v>2024: Краснокамский городской округ Пермского края: г. Краснокамск, ул. Циолковского, д. 8</v>
      </c>
      <c r="J2192" t="str">
        <f t="shared" si="165"/>
        <v>г. Краснокамск, ул. Циолковского, д. 8: 2024: ТЕП</v>
      </c>
      <c r="K2192" s="167" t="s">
        <v>1051</v>
      </c>
      <c r="L2192" s="166" t="s">
        <v>2561</v>
      </c>
      <c r="M2192" t="str">
        <f t="shared" si="166"/>
        <v>г. Краснокамск, ул. Циолковского, д. 8: ТЕП</v>
      </c>
      <c r="N2192" s="166" t="e">
        <f>VLOOKUP(M2192,#REF!,2,0)</f>
        <v>#REF!</v>
      </c>
    </row>
    <row r="2193" spans="1:14" x14ac:dyDescent="0.25">
      <c r="A2193" s="2">
        <f t="shared" si="163"/>
        <v>2192</v>
      </c>
      <c r="B2193" s="81" t="s">
        <v>1087</v>
      </c>
      <c r="C2193" t="s">
        <v>1769</v>
      </c>
      <c r="D2193" s="1" t="s">
        <v>248</v>
      </c>
      <c r="E2193" s="166">
        <v>45657</v>
      </c>
      <c r="F2193" s="166"/>
      <c r="G2193" t="s">
        <v>1076</v>
      </c>
      <c r="H2193" t="s">
        <v>1076</v>
      </c>
      <c r="I2193" t="str">
        <f t="shared" si="164"/>
        <v>2024: Краснокамский городской округ Пермского края: г. Краснокамск, пр-т Мира, д. 9</v>
      </c>
      <c r="J2193" t="str">
        <f t="shared" si="165"/>
        <v>г. Краснокамск, пр-т Мира, д. 9: 2024: РК</v>
      </c>
      <c r="K2193" s="167" t="s">
        <v>1051</v>
      </c>
      <c r="L2193" s="166" t="s">
        <v>2561</v>
      </c>
      <c r="M2193" t="str">
        <f t="shared" si="166"/>
        <v>г. Краснокамск, пр-т Мира, д. 9: РК</v>
      </c>
      <c r="N2193" s="166" t="e">
        <f>VLOOKUP(M2193,#REF!,2,0)</f>
        <v>#REF!</v>
      </c>
    </row>
    <row r="2194" spans="1:14" x14ac:dyDescent="0.25">
      <c r="A2194" s="2">
        <f t="shared" si="163"/>
        <v>2193</v>
      </c>
      <c r="B2194" s="81" t="s">
        <v>1087</v>
      </c>
      <c r="C2194" t="s">
        <v>1769</v>
      </c>
      <c r="D2194" s="1" t="s">
        <v>840</v>
      </c>
      <c r="E2194" s="166">
        <v>45657</v>
      </c>
      <c r="F2194" s="166"/>
      <c r="G2194" t="s">
        <v>1076</v>
      </c>
      <c r="H2194" t="s">
        <v>1076</v>
      </c>
      <c r="I2194" t="str">
        <f t="shared" si="164"/>
        <v>2024: Краснокамский городской округ Пермского края: г. Краснокамск, пр-т Мира, д. 9</v>
      </c>
      <c r="J2194" t="str">
        <f t="shared" si="165"/>
        <v>г. Краснокамск, пр-т Мира, д. 9: 2024: РФаК</v>
      </c>
      <c r="K2194" s="167" t="s">
        <v>1051</v>
      </c>
      <c r="L2194" s="166" t="s">
        <v>2561</v>
      </c>
      <c r="M2194" t="str">
        <f t="shared" si="166"/>
        <v>г. Краснокамск, пр-т Мира, д. 9: РФаК</v>
      </c>
      <c r="N2194" s="166" t="e">
        <f>VLOOKUP(M2194,#REF!,2,0)</f>
        <v>#REF!</v>
      </c>
    </row>
    <row r="2195" spans="1:14" x14ac:dyDescent="0.25">
      <c r="A2195" s="2">
        <f t="shared" si="163"/>
        <v>2194</v>
      </c>
      <c r="B2195" s="81" t="s">
        <v>1852</v>
      </c>
      <c r="C2195" t="s">
        <v>1770</v>
      </c>
      <c r="D2195" s="1" t="s">
        <v>248</v>
      </c>
      <c r="E2195" s="166">
        <v>45657</v>
      </c>
      <c r="F2195" s="166"/>
      <c r="G2195" t="s">
        <v>1076</v>
      </c>
      <c r="H2195" t="s">
        <v>1076</v>
      </c>
      <c r="I2195" t="str">
        <f t="shared" si="164"/>
        <v>2024: Пермский городской округ, город Пермь: г. Пермь, ул. Бенгальская, д. 10</v>
      </c>
      <c r="J2195" t="str">
        <f t="shared" si="165"/>
        <v>г. Пермь, ул. Бенгальская, д. 10: 2024: РК</v>
      </c>
      <c r="K2195" s="167" t="s">
        <v>1051</v>
      </c>
      <c r="L2195" s="166" t="s">
        <v>2561</v>
      </c>
      <c r="M2195" t="str">
        <f t="shared" si="166"/>
        <v>г. Пермь, ул. Бенгальская, д. 10: РК</v>
      </c>
      <c r="N2195" s="166" t="e">
        <f>VLOOKUP(M2195,#REF!,2,0)</f>
        <v>#REF!</v>
      </c>
    </row>
    <row r="2196" spans="1:14" x14ac:dyDescent="0.25">
      <c r="A2196" s="2">
        <f t="shared" si="163"/>
        <v>2195</v>
      </c>
      <c r="B2196" s="81" t="s">
        <v>1852</v>
      </c>
      <c r="C2196" t="s">
        <v>966</v>
      </c>
      <c r="D2196" s="1" t="s">
        <v>248</v>
      </c>
      <c r="E2196" s="166">
        <v>45657</v>
      </c>
      <c r="F2196" s="166"/>
      <c r="G2196" t="s">
        <v>1076</v>
      </c>
      <c r="H2196" t="s">
        <v>1076</v>
      </c>
      <c r="I2196" t="str">
        <f t="shared" si="164"/>
        <v>2024: Пермский городской округ, город Пермь: г. Пермь, ул. Ветлужская, д. 66</v>
      </c>
      <c r="J2196" t="str">
        <f t="shared" si="165"/>
        <v>г. Пермь, ул. Ветлужская, д. 66: 2024: РК</v>
      </c>
      <c r="K2196" s="167" t="s">
        <v>1051</v>
      </c>
      <c r="L2196" s="166" t="s">
        <v>2561</v>
      </c>
      <c r="M2196" t="str">
        <f t="shared" si="166"/>
        <v>г. Пермь, ул. Ветлужская, д. 66: РК</v>
      </c>
      <c r="N2196" s="166" t="e">
        <f>VLOOKUP(M2196,#REF!,2,0)</f>
        <v>#REF!</v>
      </c>
    </row>
    <row r="2197" spans="1:14" x14ac:dyDescent="0.25">
      <c r="A2197" s="2">
        <f t="shared" si="163"/>
        <v>2196</v>
      </c>
      <c r="B2197" s="81" t="s">
        <v>1852</v>
      </c>
      <c r="C2197" t="s">
        <v>1771</v>
      </c>
      <c r="D2197" s="1" t="s">
        <v>1050</v>
      </c>
      <c r="E2197" s="166">
        <v>45657</v>
      </c>
      <c r="F2197" s="166"/>
      <c r="G2197" t="s">
        <v>1076</v>
      </c>
      <c r="H2197" t="s">
        <v>1076</v>
      </c>
      <c r="I2197" t="str">
        <f t="shared" si="164"/>
        <v>2024: Пермский городской округ, город Пермь: г. Пермь, ул. Краснофлотская, д. 25</v>
      </c>
      <c r="J2197" t="str">
        <f t="shared" si="165"/>
        <v>г. Пермь, ул. Краснофлотская, д. 25: 2024: РФа</v>
      </c>
      <c r="K2197" s="167" t="s">
        <v>1051</v>
      </c>
      <c r="L2197" s="166" t="s">
        <v>2561</v>
      </c>
      <c r="M2197" t="str">
        <f t="shared" si="166"/>
        <v>г. Пермь, ул. Краснофлотская, д. 25: РФа</v>
      </c>
      <c r="N2197" s="166" t="e">
        <f>VLOOKUP(M2197,#REF!,2,0)</f>
        <v>#REF!</v>
      </c>
    </row>
    <row r="2198" spans="1:14" x14ac:dyDescent="0.25">
      <c r="A2198" s="2">
        <f t="shared" si="163"/>
        <v>2197</v>
      </c>
      <c r="B2198" s="81" t="s">
        <v>1852</v>
      </c>
      <c r="C2198" t="s">
        <v>1772</v>
      </c>
      <c r="D2198" s="1" t="s">
        <v>1050</v>
      </c>
      <c r="E2198" s="166">
        <v>45657</v>
      </c>
      <c r="F2198" s="166"/>
      <c r="G2198" t="s">
        <v>1076</v>
      </c>
      <c r="H2198" t="s">
        <v>1076</v>
      </c>
      <c r="I2198" t="str">
        <f t="shared" si="164"/>
        <v>2024: Пермский городской округ, город Пермь: г. Пермь, ул. Карбышева, д. 28</v>
      </c>
      <c r="J2198" t="str">
        <f t="shared" si="165"/>
        <v>г. Пермь, ул. Карбышева, д. 28: 2024: РФа</v>
      </c>
      <c r="K2198" s="167" t="s">
        <v>1051</v>
      </c>
      <c r="L2198" s="166" t="s">
        <v>2561</v>
      </c>
      <c r="M2198" t="str">
        <f t="shared" si="166"/>
        <v>г. Пермь, ул. Карбышева, д. 28: РФа</v>
      </c>
      <c r="N2198" s="166" t="e">
        <f>VLOOKUP(M2198,#REF!,2,0)</f>
        <v>#REF!</v>
      </c>
    </row>
    <row r="2199" spans="1:14" x14ac:dyDescent="0.25">
      <c r="A2199" s="2">
        <f t="shared" si="163"/>
        <v>2198</v>
      </c>
      <c r="B2199" s="81" t="s">
        <v>1852</v>
      </c>
      <c r="C2199" t="s">
        <v>1773</v>
      </c>
      <c r="D2199" s="1" t="s">
        <v>1050</v>
      </c>
      <c r="E2199" s="166">
        <v>45657</v>
      </c>
      <c r="F2199" s="166"/>
      <c r="G2199" t="s">
        <v>1076</v>
      </c>
      <c r="H2199" t="s">
        <v>1076</v>
      </c>
      <c r="I2199" t="str">
        <f t="shared" si="164"/>
        <v>2024: Пермский городской округ, город Пермь: г. Пермь, ул. Куйбышева, д. 103</v>
      </c>
      <c r="J2199" t="str">
        <f t="shared" si="165"/>
        <v>г. Пермь, ул. Куйбышева, д. 103: 2024: РФа</v>
      </c>
      <c r="K2199" s="167" t="s">
        <v>1051</v>
      </c>
      <c r="L2199" s="166" t="s">
        <v>2561</v>
      </c>
      <c r="M2199" t="str">
        <f t="shared" si="166"/>
        <v>г. Пермь, ул. Куйбышева, д. 103: РФа</v>
      </c>
      <c r="N2199" s="166" t="e">
        <f>VLOOKUP(M2199,#REF!,2,0)</f>
        <v>#REF!</v>
      </c>
    </row>
    <row r="2200" spans="1:14" x14ac:dyDescent="0.25">
      <c r="A2200" s="2">
        <f t="shared" si="163"/>
        <v>2199</v>
      </c>
      <c r="B2200" s="81" t="s">
        <v>1852</v>
      </c>
      <c r="C2200" t="s">
        <v>1774</v>
      </c>
      <c r="D2200" s="1" t="s">
        <v>248</v>
      </c>
      <c r="E2200" s="166">
        <v>45657</v>
      </c>
      <c r="F2200" s="166"/>
      <c r="G2200" t="s">
        <v>1076</v>
      </c>
      <c r="H2200" t="s">
        <v>1076</v>
      </c>
      <c r="I2200" t="str">
        <f t="shared" si="164"/>
        <v>2024: Пермский городской округ, город Пермь: г. Пермь, ул. Уральская, д. 116</v>
      </c>
      <c r="J2200" t="str">
        <f t="shared" si="165"/>
        <v>г. Пермь, ул. Уральская, д. 116: 2024: РК</v>
      </c>
      <c r="K2200" s="167" t="s">
        <v>1051</v>
      </c>
      <c r="L2200" s="166" t="s">
        <v>2561</v>
      </c>
      <c r="M2200" t="str">
        <f t="shared" si="166"/>
        <v>г. Пермь, ул. Уральская, д. 116: РК</v>
      </c>
      <c r="N2200" s="166" t="e">
        <f>VLOOKUP(M2200,#REF!,2,0)</f>
        <v>#REF!</v>
      </c>
    </row>
    <row r="2201" spans="1:14" x14ac:dyDescent="0.25">
      <c r="A2201" s="2">
        <f t="shared" si="163"/>
        <v>2200</v>
      </c>
      <c r="B2201" s="81" t="s">
        <v>1093</v>
      </c>
      <c r="C2201" t="s">
        <v>1028</v>
      </c>
      <c r="D2201" s="1" t="s">
        <v>149</v>
      </c>
      <c r="E2201" s="166">
        <v>45657</v>
      </c>
      <c r="F2201" s="166"/>
      <c r="G2201" t="s">
        <v>1076</v>
      </c>
      <c r="H2201" t="s">
        <v>1076</v>
      </c>
      <c r="I2201" t="str">
        <f t="shared" si="164"/>
        <v>2024: Октябрьский городской округ Пермского края: пгт Сарс, ул. Советская, д. 35</v>
      </c>
      <c r="J2201" t="str">
        <f t="shared" si="165"/>
        <v>пгт Сарс, ул. Советская, д. 35: 2024: ГВС</v>
      </c>
      <c r="K2201" s="167" t="s">
        <v>1051</v>
      </c>
      <c r="L2201" s="166" t="s">
        <v>2561</v>
      </c>
      <c r="M2201" t="str">
        <f t="shared" si="166"/>
        <v>пгт Сарс, ул. Советская, д. 35: ГВС</v>
      </c>
      <c r="N2201" s="166" t="e">
        <f>VLOOKUP(M2201,#REF!,2,0)</f>
        <v>#REF!</v>
      </c>
    </row>
    <row r="2202" spans="1:14" x14ac:dyDescent="0.25">
      <c r="A2202" s="2">
        <f t="shared" si="163"/>
        <v>2201</v>
      </c>
      <c r="B2202" s="81" t="s">
        <v>1093</v>
      </c>
      <c r="C2202" t="s">
        <v>1028</v>
      </c>
      <c r="D2202" s="1" t="s">
        <v>144</v>
      </c>
      <c r="E2202" s="166">
        <v>45657</v>
      </c>
      <c r="F2202" s="166"/>
      <c r="G2202" t="s">
        <v>1076</v>
      </c>
      <c r="H2202" t="s">
        <v>1076</v>
      </c>
      <c r="I2202" t="str">
        <f t="shared" si="164"/>
        <v>2024: Октябрьский городской округ Пермского края: пгт Сарс, ул. Советская, д. 35</v>
      </c>
      <c r="J2202" t="str">
        <f t="shared" si="165"/>
        <v>пгт Сарс, ул. Советская, д. 35: 2024: ХВС</v>
      </c>
      <c r="K2202" s="167" t="s">
        <v>1051</v>
      </c>
      <c r="L2202" s="166" t="s">
        <v>2561</v>
      </c>
      <c r="M2202" t="str">
        <f t="shared" si="166"/>
        <v>пгт Сарс, ул. Советская, д. 35: ХВС</v>
      </c>
      <c r="N2202" s="166" t="e">
        <f>VLOOKUP(M2202,#REF!,2,0)</f>
        <v>#REF!</v>
      </c>
    </row>
    <row r="2203" spans="1:14" x14ac:dyDescent="0.25">
      <c r="A2203" s="2">
        <f t="shared" si="163"/>
        <v>2202</v>
      </c>
      <c r="B2203" s="81" t="s">
        <v>1093</v>
      </c>
      <c r="C2203" t="s">
        <v>1028</v>
      </c>
      <c r="D2203" s="1" t="s">
        <v>159</v>
      </c>
      <c r="E2203" s="166">
        <v>45657</v>
      </c>
      <c r="F2203" s="166"/>
      <c r="G2203" t="s">
        <v>1076</v>
      </c>
      <c r="H2203" t="s">
        <v>1076</v>
      </c>
      <c r="I2203" t="str">
        <f t="shared" si="164"/>
        <v>2024: Октябрьский городской округ Пермского края: пгт Сарс, ул. Советская, д. 35</v>
      </c>
      <c r="J2203" t="str">
        <f t="shared" si="165"/>
        <v>пгт Сарс, ул. Советская, д. 35: 2024: ВОД</v>
      </c>
      <c r="K2203" s="167" t="s">
        <v>1051</v>
      </c>
      <c r="L2203" s="166" t="s">
        <v>2561</v>
      </c>
      <c r="M2203" t="str">
        <f t="shared" si="166"/>
        <v>пгт Сарс, ул. Советская, д. 35: ВОД</v>
      </c>
      <c r="N2203" s="166" t="e">
        <f>VLOOKUP(M2203,#REF!,2,0)</f>
        <v>#REF!</v>
      </c>
    </row>
    <row r="2204" spans="1:14" x14ac:dyDescent="0.25">
      <c r="A2204" s="2">
        <f t="shared" si="163"/>
        <v>2203</v>
      </c>
      <c r="B2204" s="81" t="s">
        <v>1093</v>
      </c>
      <c r="C2204" t="s">
        <v>1028</v>
      </c>
      <c r="D2204" s="1" t="s">
        <v>63</v>
      </c>
      <c r="E2204" s="166">
        <v>45657</v>
      </c>
      <c r="F2204" s="166"/>
      <c r="G2204" t="s">
        <v>1076</v>
      </c>
      <c r="H2204" t="s">
        <v>1076</v>
      </c>
      <c r="I2204" t="str">
        <f t="shared" si="164"/>
        <v>2024: Октябрьский городской округ Пермского края: пгт Сарс, ул. Советская, д. 35</v>
      </c>
      <c r="J2204" t="str">
        <f t="shared" si="165"/>
        <v>пгт Сарс, ул. Советская, д. 35: 2024: ЭЛ</v>
      </c>
      <c r="K2204" s="167" t="s">
        <v>1051</v>
      </c>
      <c r="L2204" s="166" t="s">
        <v>2561</v>
      </c>
      <c r="M2204" t="str">
        <f t="shared" si="166"/>
        <v>пгт Сарс, ул. Советская, д. 35: ЭЛ</v>
      </c>
      <c r="N2204" s="166" t="e">
        <f>VLOOKUP(M2204,#REF!,2,0)</f>
        <v>#REF!</v>
      </c>
    </row>
    <row r="2205" spans="1:14" x14ac:dyDescent="0.25">
      <c r="A2205" s="2">
        <f t="shared" si="163"/>
        <v>2204</v>
      </c>
      <c r="B2205" s="81" t="s">
        <v>1098</v>
      </c>
      <c r="C2205" t="s">
        <v>1775</v>
      </c>
      <c r="D2205" s="1" t="s">
        <v>248</v>
      </c>
      <c r="E2205" s="166">
        <v>45657</v>
      </c>
      <c r="F2205" s="166"/>
      <c r="G2205" t="s">
        <v>1076</v>
      </c>
      <c r="H2205" t="s">
        <v>1076</v>
      </c>
      <c r="I2205" t="str">
        <f t="shared" si="164"/>
        <v>2024: Пермский муниципальный район Пермского края: с. Лобаново, ул. Советская, д. 14</v>
      </c>
      <c r="J2205" t="str">
        <f t="shared" si="165"/>
        <v>с. Лобаново, ул. Советская, д. 14: 2024: РК</v>
      </c>
      <c r="K2205" s="167" t="s">
        <v>1051</v>
      </c>
      <c r="L2205" s="166" t="s">
        <v>2561</v>
      </c>
      <c r="M2205" t="str">
        <f t="shared" si="166"/>
        <v>с. Лобаново, ул. Советская, д. 14: РК</v>
      </c>
      <c r="N2205" s="166" t="e">
        <f>VLOOKUP(M2205,#REF!,2,0)</f>
        <v>#REF!</v>
      </c>
    </row>
    <row r="2206" spans="1:14" x14ac:dyDescent="0.25">
      <c r="A2206" s="2">
        <f t="shared" si="163"/>
        <v>2205</v>
      </c>
      <c r="B2206" s="81" t="s">
        <v>1098</v>
      </c>
      <c r="C2206" t="s">
        <v>1775</v>
      </c>
      <c r="D2206" s="1" t="s">
        <v>1050</v>
      </c>
      <c r="E2206" s="166">
        <v>45657</v>
      </c>
      <c r="F2206" s="166"/>
      <c r="G2206" t="s">
        <v>1076</v>
      </c>
      <c r="H2206" t="s">
        <v>1076</v>
      </c>
      <c r="I2206" t="str">
        <f t="shared" si="164"/>
        <v>2024: Пермский муниципальный район Пермского края: с. Лобаново, ул. Советская, д. 14</v>
      </c>
      <c r="J2206" t="str">
        <f t="shared" si="165"/>
        <v>с. Лобаново, ул. Советская, д. 14: 2024: РФа</v>
      </c>
      <c r="K2206" s="167" t="s">
        <v>1051</v>
      </c>
      <c r="L2206" s="166" t="s">
        <v>2561</v>
      </c>
      <c r="M2206" t="str">
        <f t="shared" si="166"/>
        <v>с. Лобаново, ул. Советская, д. 14: РФа</v>
      </c>
      <c r="N2206" s="166" t="e">
        <f>VLOOKUP(M2206,#REF!,2,0)</f>
        <v>#REF!</v>
      </c>
    </row>
    <row r="2207" spans="1:14" x14ac:dyDescent="0.25">
      <c r="A2207" s="2">
        <f t="shared" si="163"/>
        <v>2206</v>
      </c>
      <c r="B2207" s="81" t="s">
        <v>1852</v>
      </c>
      <c r="C2207" t="s">
        <v>1794</v>
      </c>
      <c r="D2207" s="1" t="s">
        <v>134</v>
      </c>
      <c r="E2207" s="166">
        <v>46387</v>
      </c>
      <c r="F2207" s="166">
        <v>46387</v>
      </c>
      <c r="G2207" t="s">
        <v>1076</v>
      </c>
      <c r="H2207" t="s">
        <v>1076</v>
      </c>
      <c r="I2207" t="str">
        <f t="shared" si="164"/>
        <v>2026: Пермский городской округ, город Пермь: г. Пермь, ул. Дениса Давыдова, д. 7</v>
      </c>
      <c r="J2207" t="str">
        <f t="shared" si="165"/>
        <v>г. Пермь, ул. Дениса Давыдова, д. 7: 2026: ГАЗ</v>
      </c>
      <c r="K2207" s="167" t="s">
        <v>1052</v>
      </c>
      <c r="L2207" s="166" t="s">
        <v>2561</v>
      </c>
      <c r="M2207" t="str">
        <f t="shared" si="166"/>
        <v>г. Пермь, ул. Дениса Давыдова, д. 7: ГАЗ</v>
      </c>
      <c r="N2207" s="166" t="e">
        <f>VLOOKUP(M2207,#REF!,2,0)</f>
        <v>#REF!</v>
      </c>
    </row>
    <row r="2208" spans="1:14" x14ac:dyDescent="0.25">
      <c r="A2208" s="2">
        <f t="shared" si="163"/>
        <v>2207</v>
      </c>
      <c r="B2208" s="81" t="s">
        <v>1091</v>
      </c>
      <c r="C2208" t="s">
        <v>4</v>
      </c>
      <c r="D2208" s="1" t="s">
        <v>248</v>
      </c>
      <c r="E2208" s="166">
        <v>46022</v>
      </c>
      <c r="F2208" s="166"/>
      <c r="G2208" t="s">
        <v>1076</v>
      </c>
      <c r="H2208" t="s">
        <v>1076</v>
      </c>
      <c r="I2208" t="str">
        <f t="shared" si="164"/>
        <v>2025: Муниципальное образование "Город Березники" Пермского края: г. Березники, пр-т Советский, д. 30</v>
      </c>
      <c r="J2208" t="str">
        <f t="shared" si="165"/>
        <v>г. Березники, пр-т Советский, д. 30: 2025: РК</v>
      </c>
      <c r="K2208" s="167" t="s">
        <v>1051</v>
      </c>
      <c r="L2208" s="166" t="s">
        <v>2561</v>
      </c>
      <c r="M2208" t="str">
        <f t="shared" si="166"/>
        <v>г. Березники, пр-т Советский, д. 30: РК</v>
      </c>
      <c r="N2208" s="166" t="e">
        <f>VLOOKUP(M2208,#REF!,2,0)</f>
        <v>#REF!</v>
      </c>
    </row>
    <row r="2209" spans="1:14" x14ac:dyDescent="0.25">
      <c r="A2209" s="2">
        <f t="shared" si="163"/>
        <v>2208</v>
      </c>
      <c r="B2209" s="81" t="s">
        <v>1091</v>
      </c>
      <c r="C2209" t="s">
        <v>309</v>
      </c>
      <c r="D2209" s="1" t="s">
        <v>248</v>
      </c>
      <c r="E2209" s="166">
        <v>46022</v>
      </c>
      <c r="F2209" s="166"/>
      <c r="G2209" t="s">
        <v>1076</v>
      </c>
      <c r="H2209" t="s">
        <v>1076</v>
      </c>
      <c r="I2209" t="str">
        <f t="shared" si="164"/>
        <v>2025: Муниципальное образование "Город Березники" Пермского края: г. Березники, пр-т Советский, д. 32</v>
      </c>
      <c r="J2209" t="str">
        <f t="shared" si="165"/>
        <v>г. Березники, пр-т Советский, д. 32: 2025: РК</v>
      </c>
      <c r="K2209" s="167" t="s">
        <v>1051</v>
      </c>
      <c r="L2209" s="166" t="s">
        <v>2561</v>
      </c>
      <c r="M2209" t="str">
        <f t="shared" si="166"/>
        <v>г. Березники, пр-т Советский, д. 32: РК</v>
      </c>
      <c r="N2209" s="166" t="e">
        <f>VLOOKUP(M2209,#REF!,2,0)</f>
        <v>#REF!</v>
      </c>
    </row>
    <row r="2210" spans="1:14" x14ac:dyDescent="0.25">
      <c r="A2210" s="2">
        <f t="shared" si="163"/>
        <v>2209</v>
      </c>
      <c r="B2210" s="81" t="s">
        <v>1091</v>
      </c>
      <c r="C2210" t="s">
        <v>371</v>
      </c>
      <c r="D2210" s="1" t="s">
        <v>63</v>
      </c>
      <c r="E2210" s="166">
        <v>46022</v>
      </c>
      <c r="F2210" s="166"/>
      <c r="G2210" t="s">
        <v>1076</v>
      </c>
      <c r="H2210" t="s">
        <v>1076</v>
      </c>
      <c r="I2210" t="str">
        <f t="shared" si="164"/>
        <v>2025: Муниципальное образование "Город Березники" Пермского края: г. Березники, пр-т Советский, д. 40</v>
      </c>
      <c r="J2210" t="str">
        <f t="shared" si="165"/>
        <v>г. Березники, пр-т Советский, д. 40: 2025: ЭЛ</v>
      </c>
      <c r="K2210" s="167" t="s">
        <v>1051</v>
      </c>
      <c r="L2210" s="166" t="s">
        <v>2561</v>
      </c>
      <c r="M2210" t="str">
        <f t="shared" si="166"/>
        <v>г. Березники, пр-т Советский, д. 40: ЭЛ</v>
      </c>
      <c r="N2210" s="166" t="e">
        <f>VLOOKUP(M2210,#REF!,2,0)</f>
        <v>#REF!</v>
      </c>
    </row>
    <row r="2211" spans="1:14" x14ac:dyDescent="0.25">
      <c r="A2211" s="2">
        <f t="shared" si="163"/>
        <v>2210</v>
      </c>
      <c r="B2211" s="81" t="s">
        <v>1091</v>
      </c>
      <c r="C2211" t="s">
        <v>6</v>
      </c>
      <c r="D2211" s="1" t="s">
        <v>117</v>
      </c>
      <c r="E2211" s="166">
        <v>46022</v>
      </c>
      <c r="F2211" s="166"/>
      <c r="G2211" t="s">
        <v>1076</v>
      </c>
      <c r="H2211" t="s">
        <v>1076</v>
      </c>
      <c r="I2211" t="str">
        <f t="shared" si="164"/>
        <v>2025: Муниципальное образование "Город Березники" Пермского края: г. Березники, ул. Клары Цеткин, д. 38</v>
      </c>
      <c r="J2211" t="str">
        <f t="shared" si="165"/>
        <v>г. Березники, ул. Клары Цеткин, д. 38: 2025: ТЕП</v>
      </c>
      <c r="K2211" s="167" t="s">
        <v>1051</v>
      </c>
      <c r="L2211" s="166" t="s">
        <v>2561</v>
      </c>
      <c r="M2211" t="str">
        <f t="shared" si="166"/>
        <v>г. Березники, ул. Клары Цеткин, д. 38: ТЕП</v>
      </c>
      <c r="N2211" s="166" t="e">
        <f>VLOOKUP(M2211,#REF!,2,0)</f>
        <v>#REF!</v>
      </c>
    </row>
    <row r="2212" spans="1:14" x14ac:dyDescent="0.25">
      <c r="A2212" s="2">
        <f t="shared" si="163"/>
        <v>2211</v>
      </c>
      <c r="B2212" s="81" t="s">
        <v>1091</v>
      </c>
      <c r="C2212" t="s">
        <v>925</v>
      </c>
      <c r="D2212" s="1" t="s">
        <v>159</v>
      </c>
      <c r="E2212" s="166">
        <v>46022</v>
      </c>
      <c r="F2212" s="166"/>
      <c r="G2212" t="s">
        <v>1076</v>
      </c>
      <c r="H2212" t="s">
        <v>1076</v>
      </c>
      <c r="I2212" t="str">
        <f t="shared" si="164"/>
        <v>2025: Муниципальное образование "Город Березники" Пермского края: г. Березники, ул. Пятилетки, д. 26</v>
      </c>
      <c r="J2212" t="str">
        <f t="shared" si="165"/>
        <v>г. Березники, ул. Пятилетки, д. 26: 2025: ВОД</v>
      </c>
      <c r="K2212" s="167" t="s">
        <v>1051</v>
      </c>
      <c r="L2212" s="166" t="s">
        <v>2561</v>
      </c>
      <c r="M2212" t="str">
        <f t="shared" si="166"/>
        <v>г. Березники, ул. Пятилетки, д. 26: ВОД</v>
      </c>
      <c r="N2212" s="166" t="e">
        <f>VLOOKUP(M2212,#REF!,2,0)</f>
        <v>#REF!</v>
      </c>
    </row>
    <row r="2213" spans="1:14" x14ac:dyDescent="0.25">
      <c r="A2213" s="2">
        <f t="shared" si="163"/>
        <v>2212</v>
      </c>
      <c r="B2213" s="81" t="s">
        <v>1091</v>
      </c>
      <c r="C2213" t="s">
        <v>925</v>
      </c>
      <c r="D2213" s="1" t="s">
        <v>149</v>
      </c>
      <c r="E2213" s="166">
        <v>46022</v>
      </c>
      <c r="F2213" s="166"/>
      <c r="G2213" t="s">
        <v>1076</v>
      </c>
      <c r="H2213" t="s">
        <v>1076</v>
      </c>
      <c r="I2213" t="str">
        <f t="shared" si="164"/>
        <v>2025: Муниципальное образование "Город Березники" Пермского края: г. Березники, ул. Пятилетки, д. 26</v>
      </c>
      <c r="J2213" t="str">
        <f t="shared" si="165"/>
        <v>г. Березники, ул. Пятилетки, д. 26: 2025: ГВС</v>
      </c>
      <c r="K2213" s="167" t="s">
        <v>1051</v>
      </c>
      <c r="L2213" s="166" t="s">
        <v>2561</v>
      </c>
      <c r="M2213" t="str">
        <f t="shared" si="166"/>
        <v>г. Березники, ул. Пятилетки, д. 26: ГВС</v>
      </c>
      <c r="N2213" s="166" t="e">
        <f>VLOOKUP(M2213,#REF!,2,0)</f>
        <v>#REF!</v>
      </c>
    </row>
    <row r="2214" spans="1:14" x14ac:dyDescent="0.25">
      <c r="A2214" s="2">
        <f t="shared" si="163"/>
        <v>2213</v>
      </c>
      <c r="B2214" s="81" t="s">
        <v>1091</v>
      </c>
      <c r="C2214" t="s">
        <v>925</v>
      </c>
      <c r="D2214" s="1" t="s">
        <v>117</v>
      </c>
      <c r="E2214" s="166">
        <v>46022</v>
      </c>
      <c r="F2214" s="166"/>
      <c r="G2214" t="s">
        <v>1076</v>
      </c>
      <c r="H2214" t="s">
        <v>1076</v>
      </c>
      <c r="I2214" t="str">
        <f t="shared" si="164"/>
        <v>2025: Муниципальное образование "Город Березники" Пермского края: г. Березники, ул. Пятилетки, д. 26</v>
      </c>
      <c r="J2214" t="str">
        <f t="shared" si="165"/>
        <v>г. Березники, ул. Пятилетки, д. 26: 2025: ТЕП</v>
      </c>
      <c r="K2214" s="167" t="s">
        <v>1051</v>
      </c>
      <c r="L2214" s="166" t="s">
        <v>2561</v>
      </c>
      <c r="M2214" t="str">
        <f t="shared" si="166"/>
        <v>г. Березники, ул. Пятилетки, д. 26: ТЕП</v>
      </c>
      <c r="N2214" s="166" t="e">
        <f>VLOOKUP(M2214,#REF!,2,0)</f>
        <v>#REF!</v>
      </c>
    </row>
    <row r="2215" spans="1:14" x14ac:dyDescent="0.25">
      <c r="A2215" s="2">
        <f t="shared" si="163"/>
        <v>2214</v>
      </c>
      <c r="B2215" s="81" t="s">
        <v>1091</v>
      </c>
      <c r="C2215" t="s">
        <v>925</v>
      </c>
      <c r="D2215" s="1" t="s">
        <v>144</v>
      </c>
      <c r="E2215" s="166">
        <v>46022</v>
      </c>
      <c r="F2215" s="166"/>
      <c r="G2215" t="s">
        <v>1076</v>
      </c>
      <c r="H2215" t="s">
        <v>1076</v>
      </c>
      <c r="I2215" t="str">
        <f t="shared" si="164"/>
        <v>2025: Муниципальное образование "Город Березники" Пермского края: г. Березники, ул. Пятилетки, д. 26</v>
      </c>
      <c r="J2215" t="str">
        <f t="shared" si="165"/>
        <v>г. Березники, ул. Пятилетки, д. 26: 2025: ХВС</v>
      </c>
      <c r="K2215" s="167" t="s">
        <v>1051</v>
      </c>
      <c r="L2215" s="166" t="s">
        <v>2561</v>
      </c>
      <c r="M2215" t="str">
        <f t="shared" si="166"/>
        <v>г. Березники, ул. Пятилетки, д. 26: ХВС</v>
      </c>
      <c r="N2215" s="166" t="e">
        <f>VLOOKUP(M2215,#REF!,2,0)</f>
        <v>#REF!</v>
      </c>
    </row>
    <row r="2216" spans="1:14" x14ac:dyDescent="0.25">
      <c r="A2216" s="2">
        <f t="shared" si="163"/>
        <v>2215</v>
      </c>
      <c r="B2216" s="81" t="s">
        <v>1091</v>
      </c>
      <c r="C2216" t="s">
        <v>374</v>
      </c>
      <c r="D2216" s="1" t="s">
        <v>63</v>
      </c>
      <c r="E2216" s="166">
        <v>46022</v>
      </c>
      <c r="F2216" s="166"/>
      <c r="G2216" t="s">
        <v>1076</v>
      </c>
      <c r="H2216" t="s">
        <v>1076</v>
      </c>
      <c r="I2216" t="str">
        <f t="shared" si="164"/>
        <v>2025: Муниципальное образование "Город Березники" Пермского края: г. Березники, ул. Пятилетки, д. 27</v>
      </c>
      <c r="J2216" t="str">
        <f t="shared" si="165"/>
        <v>г. Березники, ул. Пятилетки, д. 27: 2025: ЭЛ</v>
      </c>
      <c r="K2216" s="167" t="s">
        <v>1051</v>
      </c>
      <c r="L2216" s="166" t="s">
        <v>2561</v>
      </c>
      <c r="M2216" t="str">
        <f t="shared" si="166"/>
        <v>г. Березники, ул. Пятилетки, д. 27: ЭЛ</v>
      </c>
      <c r="N2216" s="166" t="e">
        <f>VLOOKUP(M2216,#REF!,2,0)</f>
        <v>#REF!</v>
      </c>
    </row>
    <row r="2217" spans="1:14" x14ac:dyDescent="0.25">
      <c r="A2217" s="2">
        <f t="shared" si="163"/>
        <v>2216</v>
      </c>
      <c r="B2217" s="81" t="s">
        <v>1091</v>
      </c>
      <c r="C2217" t="s">
        <v>574</v>
      </c>
      <c r="D2217" s="1" t="s">
        <v>149</v>
      </c>
      <c r="E2217" s="166">
        <v>46022</v>
      </c>
      <c r="F2217" s="166"/>
      <c r="G2217" t="s">
        <v>1076</v>
      </c>
      <c r="H2217" t="s">
        <v>1076</v>
      </c>
      <c r="I2217" t="str">
        <f t="shared" si="164"/>
        <v>2025: Муниципальное образование "Город Березники" Пермского края: г. Березники, ул. Пятилетки, д. 32</v>
      </c>
      <c r="J2217" t="str">
        <f t="shared" si="165"/>
        <v>г. Березники, ул. Пятилетки, д. 32: 2025: ГВС</v>
      </c>
      <c r="K2217" s="167" t="s">
        <v>1051</v>
      </c>
      <c r="L2217" s="166" t="s">
        <v>2561</v>
      </c>
      <c r="M2217" t="str">
        <f t="shared" si="166"/>
        <v>г. Березники, ул. Пятилетки, д. 32: ГВС</v>
      </c>
      <c r="N2217" s="166" t="e">
        <f>VLOOKUP(M2217,#REF!,2,0)</f>
        <v>#REF!</v>
      </c>
    </row>
    <row r="2218" spans="1:14" x14ac:dyDescent="0.25">
      <c r="A2218" s="2">
        <f t="shared" si="163"/>
        <v>2217</v>
      </c>
      <c r="B2218" s="81" t="s">
        <v>1091</v>
      </c>
      <c r="C2218" t="s">
        <v>312</v>
      </c>
      <c r="D2218" s="1" t="s">
        <v>144</v>
      </c>
      <c r="E2218" s="166">
        <v>46022</v>
      </c>
      <c r="F2218" s="166"/>
      <c r="G2218" t="s">
        <v>1076</v>
      </c>
      <c r="H2218" t="s">
        <v>1076</v>
      </c>
      <c r="I2218" t="str">
        <f t="shared" si="164"/>
        <v>2025: Муниципальное образование "Город Березники" Пермского края: г. Березники, ул. Пятилетки, д. 38</v>
      </c>
      <c r="J2218" t="str">
        <f t="shared" si="165"/>
        <v>г. Березники, ул. Пятилетки, д. 38: 2025: ХВС</v>
      </c>
      <c r="K2218" s="167" t="s">
        <v>1051</v>
      </c>
      <c r="L2218" s="166" t="s">
        <v>2561</v>
      </c>
      <c r="M2218" t="str">
        <f t="shared" si="166"/>
        <v>г. Березники, ул. Пятилетки, д. 38: ХВС</v>
      </c>
      <c r="N2218" s="166" t="e">
        <f>VLOOKUP(M2218,#REF!,2,0)</f>
        <v>#REF!</v>
      </c>
    </row>
    <row r="2219" spans="1:14" x14ac:dyDescent="0.25">
      <c r="A2219" s="2">
        <f t="shared" si="163"/>
        <v>2218</v>
      </c>
      <c r="B2219" s="81" t="s">
        <v>1091</v>
      </c>
      <c r="C2219" t="s">
        <v>1669</v>
      </c>
      <c r="D2219" s="1" t="s">
        <v>159</v>
      </c>
      <c r="E2219" s="166">
        <v>46022</v>
      </c>
      <c r="F2219" s="166"/>
      <c r="G2219" t="s">
        <v>1076</v>
      </c>
      <c r="H2219" t="s">
        <v>1076</v>
      </c>
      <c r="I2219" t="str">
        <f t="shared" si="164"/>
        <v>2025: Муниципальное образование "Город Березники" Пермского края: г. Березники, ул. Пятилетки, д. 9</v>
      </c>
      <c r="J2219" t="str">
        <f t="shared" si="165"/>
        <v>г. Березники, ул. Пятилетки, д. 9: 2025: ВОД</v>
      </c>
      <c r="K2219" s="167" t="s">
        <v>1051</v>
      </c>
      <c r="L2219" s="166" t="s">
        <v>2561</v>
      </c>
      <c r="M2219" t="str">
        <f t="shared" si="166"/>
        <v>г. Березники, ул. Пятилетки, д. 9: ВОД</v>
      </c>
      <c r="N2219" s="166" t="e">
        <f>VLOOKUP(M2219,#REF!,2,0)</f>
        <v>#REF!</v>
      </c>
    </row>
    <row r="2220" spans="1:14" x14ac:dyDescent="0.25">
      <c r="A2220" s="2">
        <f t="shared" si="163"/>
        <v>2219</v>
      </c>
      <c r="B2220" s="81" t="s">
        <v>1091</v>
      </c>
      <c r="C2220" t="s">
        <v>1669</v>
      </c>
      <c r="D2220" s="1" t="s">
        <v>149</v>
      </c>
      <c r="E2220" s="166">
        <v>46022</v>
      </c>
      <c r="F2220" s="166"/>
      <c r="G2220" t="s">
        <v>1076</v>
      </c>
      <c r="H2220" t="s">
        <v>1076</v>
      </c>
      <c r="I2220" t="str">
        <f t="shared" si="164"/>
        <v>2025: Муниципальное образование "Город Березники" Пермского края: г. Березники, ул. Пятилетки, д. 9</v>
      </c>
      <c r="J2220" t="str">
        <f t="shared" si="165"/>
        <v>г. Березники, ул. Пятилетки, д. 9: 2025: ГВС</v>
      </c>
      <c r="K2220" s="167" t="s">
        <v>1051</v>
      </c>
      <c r="L2220" s="166" t="s">
        <v>2561</v>
      </c>
      <c r="M2220" t="str">
        <f t="shared" si="166"/>
        <v>г. Березники, ул. Пятилетки, д. 9: ГВС</v>
      </c>
      <c r="N2220" s="166" t="e">
        <f>VLOOKUP(M2220,#REF!,2,0)</f>
        <v>#REF!</v>
      </c>
    </row>
    <row r="2221" spans="1:14" x14ac:dyDescent="0.25">
      <c r="A2221" s="2">
        <f t="shared" si="163"/>
        <v>2220</v>
      </c>
      <c r="B2221" s="81" t="s">
        <v>1091</v>
      </c>
      <c r="C2221" t="s">
        <v>72</v>
      </c>
      <c r="D2221" s="1" t="s">
        <v>63</v>
      </c>
      <c r="E2221" s="166">
        <v>46022</v>
      </c>
      <c r="F2221" s="166"/>
      <c r="G2221" t="s">
        <v>1076</v>
      </c>
      <c r="H2221" t="s">
        <v>1076</v>
      </c>
      <c r="I2221" t="str">
        <f t="shared" si="164"/>
        <v>2025: Муниципальное образование "Город Березники" Пермского края: г. Березники, ул. Челюскинцев, д. 53</v>
      </c>
      <c r="J2221" t="str">
        <f t="shared" si="165"/>
        <v>г. Березники, ул. Челюскинцев, д. 53: 2025: ЭЛ</v>
      </c>
      <c r="K2221" s="167" t="s">
        <v>1051</v>
      </c>
      <c r="L2221" s="166" t="s">
        <v>2561</v>
      </c>
      <c r="M2221" t="str">
        <f t="shared" si="166"/>
        <v>г. Березники, ул. Челюскинцев, д. 53: ЭЛ</v>
      </c>
      <c r="N2221" s="166" t="e">
        <f>VLOOKUP(M2221,#REF!,2,0)</f>
        <v>#REF!</v>
      </c>
    </row>
    <row r="2222" spans="1:14" x14ac:dyDescent="0.25">
      <c r="A2222" s="2">
        <f t="shared" si="163"/>
        <v>2221</v>
      </c>
      <c r="B2222" s="81" t="s">
        <v>1091</v>
      </c>
      <c r="C2222" t="s">
        <v>639</v>
      </c>
      <c r="D2222" s="1" t="s">
        <v>63</v>
      </c>
      <c r="E2222" s="166">
        <v>46022</v>
      </c>
      <c r="F2222" s="166"/>
      <c r="G2222" t="s">
        <v>1076</v>
      </c>
      <c r="H2222" t="s">
        <v>1076</v>
      </c>
      <c r="I2222" t="str">
        <f t="shared" si="164"/>
        <v>2025: Муниципальное образование "Город Березники" Пермского края: г. Березники, ул. Юбилейная, д. 5</v>
      </c>
      <c r="J2222" t="str">
        <f t="shared" si="165"/>
        <v>г. Березники, ул. Юбилейная, д. 5: 2025: ЭЛ</v>
      </c>
      <c r="K2222" s="167" t="s">
        <v>1051</v>
      </c>
      <c r="L2222" s="166" t="s">
        <v>2561</v>
      </c>
      <c r="M2222" t="str">
        <f t="shared" si="166"/>
        <v>г. Березники, ул. Юбилейная, д. 5: ЭЛ</v>
      </c>
      <c r="N2222" s="166" t="e">
        <f>VLOOKUP(M2222,#REF!,2,0)</f>
        <v>#REF!</v>
      </c>
    </row>
    <row r="2223" spans="1:14" x14ac:dyDescent="0.25">
      <c r="A2223" s="2">
        <f t="shared" si="163"/>
        <v>2222</v>
      </c>
      <c r="B2223" s="81" t="s">
        <v>1081</v>
      </c>
      <c r="C2223" t="s">
        <v>284</v>
      </c>
      <c r="D2223" s="1" t="s">
        <v>248</v>
      </c>
      <c r="E2223" s="166">
        <v>46022</v>
      </c>
      <c r="F2223" s="166"/>
      <c r="G2223" t="s">
        <v>1076</v>
      </c>
      <c r="H2223" t="s">
        <v>1076</v>
      </c>
      <c r="I2223" t="str">
        <f t="shared" si="164"/>
        <v>2025: Горнозаводской городской округ Пермского края: г. Горнозаводск, ул. Свердлова, д. 66</v>
      </c>
      <c r="J2223" t="str">
        <f t="shared" si="165"/>
        <v>г. Горнозаводск, ул. Свердлова, д. 66: 2025: РК</v>
      </c>
      <c r="K2223" s="167" t="s">
        <v>1051</v>
      </c>
      <c r="L2223" s="166" t="s">
        <v>2561</v>
      </c>
      <c r="M2223" t="str">
        <f t="shared" si="166"/>
        <v>г. Горнозаводск, ул. Свердлова, д. 66: РК</v>
      </c>
      <c r="N2223" s="166" t="e">
        <f>VLOOKUP(M2223,#REF!,2,0)</f>
        <v>#REF!</v>
      </c>
    </row>
    <row r="2224" spans="1:14" x14ac:dyDescent="0.25">
      <c r="A2224" s="2">
        <f t="shared" si="163"/>
        <v>2223</v>
      </c>
      <c r="B2224" s="81" t="s">
        <v>1081</v>
      </c>
      <c r="C2224" t="s">
        <v>284</v>
      </c>
      <c r="D2224" s="1" t="s">
        <v>280</v>
      </c>
      <c r="E2224" s="166">
        <v>46022</v>
      </c>
      <c r="F2224" s="166"/>
      <c r="G2224" t="s">
        <v>1076</v>
      </c>
      <c r="H2224" t="s">
        <v>1076</v>
      </c>
      <c r="I2224" t="str">
        <f t="shared" si="164"/>
        <v>2025: Горнозаводской городской округ Пермского края: г. Горнозаводск, ул. Свердлова, д. 66</v>
      </c>
      <c r="J2224" t="str">
        <f t="shared" si="165"/>
        <v>г. Горнозаводск, ул. Свердлова, д. 66: 2025: Рфа</v>
      </c>
      <c r="K2224" s="167" t="s">
        <v>1051</v>
      </c>
      <c r="L2224" s="166" t="s">
        <v>2561</v>
      </c>
      <c r="M2224" t="str">
        <f t="shared" si="166"/>
        <v>г. Горнозаводск, ул. Свердлова, д. 66: Рфа</v>
      </c>
      <c r="N2224" s="166" t="e">
        <f>VLOOKUP(M2224,#REF!,2,0)</f>
        <v>#REF!</v>
      </c>
    </row>
    <row r="2225" spans="1:14" x14ac:dyDescent="0.25">
      <c r="A2225" s="2">
        <f t="shared" si="163"/>
        <v>2224</v>
      </c>
      <c r="B2225" s="81" t="s">
        <v>1843</v>
      </c>
      <c r="C2225" t="s">
        <v>1672</v>
      </c>
      <c r="D2225" s="1" t="s">
        <v>248</v>
      </c>
      <c r="E2225" s="166">
        <v>46022</v>
      </c>
      <c r="F2225" s="166"/>
      <c r="G2225" t="s">
        <v>1076</v>
      </c>
      <c r="H2225" t="s">
        <v>1076</v>
      </c>
      <c r="I2225" t="str">
        <f t="shared" si="164"/>
        <v>2025: Губахинский муниципальный округ Пермского края: г. Губаха, ул. Газеты Правда, д. 10</v>
      </c>
      <c r="J2225" t="str">
        <f t="shared" si="165"/>
        <v>г. Губаха, ул. Газеты Правда, д. 10: 2025: РК</v>
      </c>
      <c r="K2225" s="167" t="s">
        <v>1051</v>
      </c>
      <c r="L2225" s="166" t="s">
        <v>2561</v>
      </c>
      <c r="M2225" t="str">
        <f t="shared" si="166"/>
        <v>г. Губаха, ул. Газеты Правда, д. 10: РК</v>
      </c>
      <c r="N2225" s="166" t="e">
        <f>VLOOKUP(M2225,#REF!,2,0)</f>
        <v>#REF!</v>
      </c>
    </row>
    <row r="2226" spans="1:14" x14ac:dyDescent="0.25">
      <c r="A2226" s="2">
        <f t="shared" si="163"/>
        <v>2225</v>
      </c>
      <c r="B2226" s="81" t="s">
        <v>1843</v>
      </c>
      <c r="C2226" t="s">
        <v>1673</v>
      </c>
      <c r="D2226" s="1" t="s">
        <v>248</v>
      </c>
      <c r="E2226" s="166">
        <v>46022</v>
      </c>
      <c r="F2226" s="166"/>
      <c r="G2226" t="s">
        <v>1076</v>
      </c>
      <c r="H2226" t="s">
        <v>1076</v>
      </c>
      <c r="I2226" t="str">
        <f t="shared" si="164"/>
        <v>2025: Губахинский муниципальный округ Пермского края: г. Губаха, ул. Газеты Правда, д. 19</v>
      </c>
      <c r="J2226" t="str">
        <f t="shared" si="165"/>
        <v>г. Губаха, ул. Газеты Правда, д. 19: 2025: РК</v>
      </c>
      <c r="K2226" s="167" t="s">
        <v>1051</v>
      </c>
      <c r="L2226" s="166" t="s">
        <v>2561</v>
      </c>
      <c r="M2226" t="str">
        <f t="shared" si="166"/>
        <v>г. Губаха, ул. Газеты Правда, д. 19: РК</v>
      </c>
      <c r="N2226" s="166" t="e">
        <f>VLOOKUP(M2226,#REF!,2,0)</f>
        <v>#REF!</v>
      </c>
    </row>
    <row r="2227" spans="1:14" x14ac:dyDescent="0.25">
      <c r="A2227" s="2">
        <f t="shared" si="163"/>
        <v>2226</v>
      </c>
      <c r="B2227" s="81" t="s">
        <v>1843</v>
      </c>
      <c r="C2227" t="s">
        <v>703</v>
      </c>
      <c r="D2227" s="1" t="s">
        <v>248</v>
      </c>
      <c r="E2227" s="166">
        <v>46022</v>
      </c>
      <c r="F2227" s="166"/>
      <c r="G2227" t="s">
        <v>1076</v>
      </c>
      <c r="H2227" t="s">
        <v>1076</v>
      </c>
      <c r="I2227" t="str">
        <f t="shared" si="164"/>
        <v>2025: Губахинский муниципальный округ Пермского края: г. Губаха, ул. Газеты Правда, д. 23</v>
      </c>
      <c r="J2227" t="str">
        <f t="shared" si="165"/>
        <v>г. Губаха, ул. Газеты Правда, д. 23: 2025: РК</v>
      </c>
      <c r="K2227" s="167" t="s">
        <v>1051</v>
      </c>
      <c r="L2227" s="166" t="s">
        <v>2561</v>
      </c>
      <c r="M2227" t="str">
        <f t="shared" si="166"/>
        <v>г. Губаха, ул. Газеты Правда, д. 23: РК</v>
      </c>
      <c r="N2227" s="166" t="e">
        <f>VLOOKUP(M2227,#REF!,2,0)</f>
        <v>#REF!</v>
      </c>
    </row>
    <row r="2228" spans="1:14" x14ac:dyDescent="0.25">
      <c r="A2228" s="2">
        <f t="shared" si="163"/>
        <v>2227</v>
      </c>
      <c r="B2228" s="81" t="s">
        <v>1843</v>
      </c>
      <c r="C2228" t="s">
        <v>1675</v>
      </c>
      <c r="D2228" s="1" t="s">
        <v>248</v>
      </c>
      <c r="E2228" s="166">
        <v>46022</v>
      </c>
      <c r="F2228" s="166"/>
      <c r="G2228" t="s">
        <v>1076</v>
      </c>
      <c r="H2228" t="s">
        <v>1076</v>
      </c>
      <c r="I2228" t="str">
        <f t="shared" si="164"/>
        <v>2025: Губахинский муниципальный округ Пермского края: г. Губаха, ул. Циолковского, д. 5</v>
      </c>
      <c r="J2228" t="str">
        <f t="shared" si="165"/>
        <v>г. Губаха, ул. Циолковского, д. 5: 2025: РК</v>
      </c>
      <c r="K2228" s="167" t="s">
        <v>1051</v>
      </c>
      <c r="L2228" s="166" t="s">
        <v>2561</v>
      </c>
      <c r="M2228" t="str">
        <f t="shared" si="166"/>
        <v>г. Губаха, ул. Циолковского, д. 5: РК</v>
      </c>
      <c r="N2228" s="166" t="e">
        <f>VLOOKUP(M2228,#REF!,2,0)</f>
        <v>#REF!</v>
      </c>
    </row>
    <row r="2229" spans="1:14" x14ac:dyDescent="0.25">
      <c r="A2229" s="2">
        <f t="shared" si="163"/>
        <v>2228</v>
      </c>
      <c r="B2229" s="81" t="s">
        <v>1843</v>
      </c>
      <c r="C2229" t="s">
        <v>1675</v>
      </c>
      <c r="D2229" s="1" t="s">
        <v>280</v>
      </c>
      <c r="E2229" s="166">
        <v>46022</v>
      </c>
      <c r="F2229" s="166"/>
      <c r="G2229" t="s">
        <v>1076</v>
      </c>
      <c r="H2229" t="s">
        <v>1076</v>
      </c>
      <c r="I2229" t="str">
        <f t="shared" si="164"/>
        <v>2025: Губахинский муниципальный округ Пермского края: г. Губаха, ул. Циолковского, д. 5</v>
      </c>
      <c r="J2229" t="str">
        <f t="shared" si="165"/>
        <v>г. Губаха, ул. Циолковского, д. 5: 2025: Рфа</v>
      </c>
      <c r="K2229" s="167" t="s">
        <v>1051</v>
      </c>
      <c r="L2229" s="166" t="s">
        <v>2561</v>
      </c>
      <c r="M2229" t="str">
        <f t="shared" si="166"/>
        <v>г. Губаха, ул. Циолковского, д. 5: Рфа</v>
      </c>
      <c r="N2229" s="166" t="e">
        <f>VLOOKUP(M2229,#REF!,2,0)</f>
        <v>#REF!</v>
      </c>
    </row>
    <row r="2230" spans="1:14" x14ac:dyDescent="0.25">
      <c r="A2230" s="2">
        <f t="shared" si="163"/>
        <v>2229</v>
      </c>
      <c r="B2230" s="81" t="s">
        <v>1087</v>
      </c>
      <c r="C2230" t="s">
        <v>1677</v>
      </c>
      <c r="D2230" s="1" t="s">
        <v>117</v>
      </c>
      <c r="E2230" s="166">
        <v>46022</v>
      </c>
      <c r="F2230" s="166"/>
      <c r="G2230" t="s">
        <v>1076</v>
      </c>
      <c r="H2230" t="s">
        <v>1076</v>
      </c>
      <c r="I2230" t="str">
        <f t="shared" si="164"/>
        <v>2025: Краснокамский городской округ Пермского края: г. Краснокамск, ул. Большевистская, д. 16</v>
      </c>
      <c r="J2230" t="str">
        <f t="shared" si="165"/>
        <v>г. Краснокамск, ул. Большевистская, д. 16: 2025: ТЕП</v>
      </c>
      <c r="K2230" s="167" t="s">
        <v>1051</v>
      </c>
      <c r="L2230" s="166" t="s">
        <v>2561</v>
      </c>
      <c r="M2230" t="str">
        <f t="shared" si="166"/>
        <v>г. Краснокамск, ул. Большевистская, д. 16: ТЕП</v>
      </c>
      <c r="N2230" s="166" t="e">
        <f>VLOOKUP(M2230,#REF!,2,0)</f>
        <v>#REF!</v>
      </c>
    </row>
    <row r="2231" spans="1:14" x14ac:dyDescent="0.25">
      <c r="A2231" s="2">
        <f t="shared" si="163"/>
        <v>2230</v>
      </c>
      <c r="B2231" s="81" t="s">
        <v>1087</v>
      </c>
      <c r="C2231" t="s">
        <v>1677</v>
      </c>
      <c r="D2231" s="1" t="s">
        <v>144</v>
      </c>
      <c r="E2231" s="166">
        <v>46022</v>
      </c>
      <c r="F2231" s="166"/>
      <c r="G2231" t="s">
        <v>1076</v>
      </c>
      <c r="H2231" t="s">
        <v>1076</v>
      </c>
      <c r="I2231" t="str">
        <f t="shared" si="164"/>
        <v>2025: Краснокамский городской округ Пермского края: г. Краснокамск, ул. Большевистская, д. 16</v>
      </c>
      <c r="J2231" t="str">
        <f t="shared" si="165"/>
        <v>г. Краснокамск, ул. Большевистская, д. 16: 2025: ХВС</v>
      </c>
      <c r="K2231" s="167" t="s">
        <v>1051</v>
      </c>
      <c r="L2231" s="166" t="s">
        <v>2561</v>
      </c>
      <c r="M2231" t="str">
        <f t="shared" si="166"/>
        <v>г. Краснокамск, ул. Большевистская, д. 16: ХВС</v>
      </c>
      <c r="N2231" s="166" t="e">
        <f>VLOOKUP(M2231,#REF!,2,0)</f>
        <v>#REF!</v>
      </c>
    </row>
    <row r="2232" spans="1:14" x14ac:dyDescent="0.25">
      <c r="A2232" s="2">
        <f t="shared" si="163"/>
        <v>2231</v>
      </c>
      <c r="B2232" s="81" t="s">
        <v>1087</v>
      </c>
      <c r="C2232" t="s">
        <v>1677</v>
      </c>
      <c r="D2232" s="1" t="s">
        <v>63</v>
      </c>
      <c r="E2232" s="166">
        <v>46022</v>
      </c>
      <c r="F2232" s="166"/>
      <c r="G2232" t="s">
        <v>1076</v>
      </c>
      <c r="H2232" t="s">
        <v>1076</v>
      </c>
      <c r="I2232" t="str">
        <f t="shared" si="164"/>
        <v>2025: Краснокамский городской округ Пермского края: г. Краснокамск, ул. Большевистская, д. 16</v>
      </c>
      <c r="J2232" t="str">
        <f t="shared" si="165"/>
        <v>г. Краснокамск, ул. Большевистская, д. 16: 2025: ЭЛ</v>
      </c>
      <c r="K2232" s="167" t="s">
        <v>1051</v>
      </c>
      <c r="L2232" s="166" t="s">
        <v>2561</v>
      </c>
      <c r="M2232" t="str">
        <f t="shared" si="166"/>
        <v>г. Краснокамск, ул. Большевистская, д. 16: ЭЛ</v>
      </c>
      <c r="N2232" s="166" t="e">
        <f>VLOOKUP(M2232,#REF!,2,0)</f>
        <v>#REF!</v>
      </c>
    </row>
    <row r="2233" spans="1:14" x14ac:dyDescent="0.25">
      <c r="A2233" s="2">
        <f t="shared" si="163"/>
        <v>2232</v>
      </c>
      <c r="B2233" s="81" t="s">
        <v>1087</v>
      </c>
      <c r="C2233" t="s">
        <v>1678</v>
      </c>
      <c r="D2233" s="1" t="s">
        <v>159</v>
      </c>
      <c r="E2233" s="166">
        <v>46022</v>
      </c>
      <c r="F2233" s="166"/>
      <c r="G2233" t="s">
        <v>1076</v>
      </c>
      <c r="H2233" t="s">
        <v>1076</v>
      </c>
      <c r="I2233" t="str">
        <f t="shared" si="164"/>
        <v>2025: Краснокамский городской округ Пермского края: г. Краснокамск, ул. Большевистская, д. 17</v>
      </c>
      <c r="J2233" t="str">
        <f t="shared" si="165"/>
        <v>г. Краснокамск, ул. Большевистская, д. 17: 2025: ВОД</v>
      </c>
      <c r="K2233" s="167" t="s">
        <v>1051</v>
      </c>
      <c r="L2233" s="166" t="s">
        <v>2561</v>
      </c>
      <c r="M2233" t="str">
        <f t="shared" si="166"/>
        <v>г. Краснокамск, ул. Большевистская, д. 17: ВОД</v>
      </c>
      <c r="N2233" s="166" t="e">
        <f>VLOOKUP(M2233,#REF!,2,0)</f>
        <v>#REF!</v>
      </c>
    </row>
    <row r="2234" spans="1:14" x14ac:dyDescent="0.25">
      <c r="A2234" s="2">
        <f t="shared" si="163"/>
        <v>2233</v>
      </c>
      <c r="B2234" s="81" t="s">
        <v>1087</v>
      </c>
      <c r="C2234" t="s">
        <v>1678</v>
      </c>
      <c r="D2234" s="1" t="s">
        <v>149</v>
      </c>
      <c r="E2234" s="166">
        <v>46022</v>
      </c>
      <c r="F2234" s="166"/>
      <c r="G2234" t="s">
        <v>1076</v>
      </c>
      <c r="H2234" t="s">
        <v>1076</v>
      </c>
      <c r="I2234" t="str">
        <f t="shared" si="164"/>
        <v>2025: Краснокамский городской округ Пермского края: г. Краснокамск, ул. Большевистская, д. 17</v>
      </c>
      <c r="J2234" t="str">
        <f t="shared" si="165"/>
        <v>г. Краснокамск, ул. Большевистская, д. 17: 2025: ГВС</v>
      </c>
      <c r="K2234" s="167" t="s">
        <v>1051</v>
      </c>
      <c r="L2234" s="166" t="s">
        <v>2561</v>
      </c>
      <c r="M2234" t="str">
        <f t="shared" si="166"/>
        <v>г. Краснокамск, ул. Большевистская, д. 17: ГВС</v>
      </c>
      <c r="N2234" s="166" t="e">
        <f>VLOOKUP(M2234,#REF!,2,0)</f>
        <v>#REF!</v>
      </c>
    </row>
    <row r="2235" spans="1:14" x14ac:dyDescent="0.25">
      <c r="A2235" s="2">
        <f t="shared" si="163"/>
        <v>2234</v>
      </c>
      <c r="B2235" s="81" t="s">
        <v>1087</v>
      </c>
      <c r="C2235" t="s">
        <v>946</v>
      </c>
      <c r="D2235" s="1" t="s">
        <v>159</v>
      </c>
      <c r="E2235" s="166">
        <v>46022</v>
      </c>
      <c r="F2235" s="166"/>
      <c r="G2235" t="s">
        <v>1076</v>
      </c>
      <c r="H2235" t="s">
        <v>1076</v>
      </c>
      <c r="I2235" t="str">
        <f t="shared" si="164"/>
        <v>2025: Краснокамский городской округ Пермского края: г. Краснокамск, ул. Большевистская, д. 19</v>
      </c>
      <c r="J2235" t="str">
        <f t="shared" si="165"/>
        <v>г. Краснокамск, ул. Большевистская, д. 19: 2025: ВОД</v>
      </c>
      <c r="K2235" s="167" t="s">
        <v>1051</v>
      </c>
      <c r="L2235" s="166" t="s">
        <v>2561</v>
      </c>
      <c r="M2235" t="str">
        <f t="shared" si="166"/>
        <v>г. Краснокамск, ул. Большевистская, д. 19: ВОД</v>
      </c>
      <c r="N2235" s="166" t="e">
        <f>VLOOKUP(M2235,#REF!,2,0)</f>
        <v>#REF!</v>
      </c>
    </row>
    <row r="2236" spans="1:14" x14ac:dyDescent="0.25">
      <c r="A2236" s="2">
        <f t="shared" si="163"/>
        <v>2235</v>
      </c>
      <c r="B2236" s="81" t="s">
        <v>1087</v>
      </c>
      <c r="C2236" t="s">
        <v>946</v>
      </c>
      <c r="D2236" s="1" t="s">
        <v>149</v>
      </c>
      <c r="E2236" s="166">
        <v>46022</v>
      </c>
      <c r="F2236" s="166"/>
      <c r="G2236" t="s">
        <v>1076</v>
      </c>
      <c r="H2236" t="s">
        <v>1076</v>
      </c>
      <c r="I2236" t="str">
        <f t="shared" si="164"/>
        <v>2025: Краснокамский городской округ Пермского края: г. Краснокамск, ул. Большевистская, д. 19</v>
      </c>
      <c r="J2236" t="str">
        <f t="shared" si="165"/>
        <v>г. Краснокамск, ул. Большевистская, д. 19: 2025: ГВС</v>
      </c>
      <c r="K2236" s="167" t="s">
        <v>1051</v>
      </c>
      <c r="L2236" s="166" t="s">
        <v>2561</v>
      </c>
      <c r="M2236" t="str">
        <f t="shared" si="166"/>
        <v>г. Краснокамск, ул. Большевистская, д. 19: ГВС</v>
      </c>
      <c r="N2236" s="166" t="e">
        <f>VLOOKUP(M2236,#REF!,2,0)</f>
        <v>#REF!</v>
      </c>
    </row>
    <row r="2237" spans="1:14" x14ac:dyDescent="0.25">
      <c r="A2237" s="2">
        <f t="shared" si="163"/>
        <v>2236</v>
      </c>
      <c r="B2237" s="81" t="s">
        <v>1087</v>
      </c>
      <c r="C2237" t="s">
        <v>946</v>
      </c>
      <c r="D2237" s="1" t="s">
        <v>117</v>
      </c>
      <c r="E2237" s="166">
        <v>46022</v>
      </c>
      <c r="F2237" s="166"/>
      <c r="G2237" t="s">
        <v>1076</v>
      </c>
      <c r="H2237" t="s">
        <v>1076</v>
      </c>
      <c r="I2237" t="str">
        <f t="shared" si="164"/>
        <v>2025: Краснокамский городской округ Пермского края: г. Краснокамск, ул. Большевистская, д. 19</v>
      </c>
      <c r="J2237" t="str">
        <f t="shared" si="165"/>
        <v>г. Краснокамск, ул. Большевистская, д. 19: 2025: ТЕП</v>
      </c>
      <c r="K2237" s="167" t="s">
        <v>1051</v>
      </c>
      <c r="L2237" s="166" t="s">
        <v>2561</v>
      </c>
      <c r="M2237" t="str">
        <f t="shared" si="166"/>
        <v>г. Краснокамск, ул. Большевистская, д. 19: ТЕП</v>
      </c>
      <c r="N2237" s="166" t="e">
        <f>VLOOKUP(M2237,#REF!,2,0)</f>
        <v>#REF!</v>
      </c>
    </row>
    <row r="2238" spans="1:14" x14ac:dyDescent="0.25">
      <c r="A2238" s="2">
        <f t="shared" si="163"/>
        <v>2237</v>
      </c>
      <c r="B2238" s="81" t="s">
        <v>1087</v>
      </c>
      <c r="C2238" t="s">
        <v>946</v>
      </c>
      <c r="D2238" s="1" t="s">
        <v>144</v>
      </c>
      <c r="E2238" s="166">
        <v>46022</v>
      </c>
      <c r="F2238" s="166"/>
      <c r="G2238" t="s">
        <v>1076</v>
      </c>
      <c r="H2238" t="s">
        <v>1076</v>
      </c>
      <c r="I2238" t="str">
        <f t="shared" si="164"/>
        <v>2025: Краснокамский городской округ Пермского края: г. Краснокамск, ул. Большевистская, д. 19</v>
      </c>
      <c r="J2238" t="str">
        <f t="shared" si="165"/>
        <v>г. Краснокамск, ул. Большевистская, д. 19: 2025: ХВС</v>
      </c>
      <c r="K2238" s="167" t="s">
        <v>1051</v>
      </c>
      <c r="L2238" s="166" t="s">
        <v>2561</v>
      </c>
      <c r="M2238" t="str">
        <f t="shared" si="166"/>
        <v>г. Краснокамск, ул. Большевистская, д. 19: ХВС</v>
      </c>
      <c r="N2238" s="166" t="e">
        <f>VLOOKUP(M2238,#REF!,2,0)</f>
        <v>#REF!</v>
      </c>
    </row>
    <row r="2239" spans="1:14" x14ac:dyDescent="0.25">
      <c r="A2239" s="2">
        <f t="shared" si="163"/>
        <v>2238</v>
      </c>
      <c r="B2239" s="81" t="s">
        <v>1087</v>
      </c>
      <c r="C2239" t="s">
        <v>946</v>
      </c>
      <c r="D2239" s="1" t="s">
        <v>63</v>
      </c>
      <c r="E2239" s="166">
        <v>46022</v>
      </c>
      <c r="F2239" s="166"/>
      <c r="G2239" t="s">
        <v>1076</v>
      </c>
      <c r="H2239" t="s">
        <v>1076</v>
      </c>
      <c r="I2239" t="str">
        <f t="shared" si="164"/>
        <v>2025: Краснокамский городской округ Пермского края: г. Краснокамск, ул. Большевистская, д. 19</v>
      </c>
      <c r="J2239" t="str">
        <f t="shared" si="165"/>
        <v>г. Краснокамск, ул. Большевистская, д. 19: 2025: ЭЛ</v>
      </c>
      <c r="K2239" s="167" t="s">
        <v>1051</v>
      </c>
      <c r="L2239" s="166" t="s">
        <v>2561</v>
      </c>
      <c r="M2239" t="str">
        <f t="shared" si="166"/>
        <v>г. Краснокамск, ул. Большевистская, д. 19: ЭЛ</v>
      </c>
      <c r="N2239" s="166" t="e">
        <f>VLOOKUP(M2239,#REF!,2,0)</f>
        <v>#REF!</v>
      </c>
    </row>
    <row r="2240" spans="1:14" x14ac:dyDescent="0.25">
      <c r="A2240" s="2">
        <f t="shared" si="163"/>
        <v>2239</v>
      </c>
      <c r="B2240" s="81" t="s">
        <v>1088</v>
      </c>
      <c r="C2240" t="s">
        <v>326</v>
      </c>
      <c r="D2240" s="1" t="s">
        <v>144</v>
      </c>
      <c r="E2240" s="166">
        <v>46022</v>
      </c>
      <c r="F2240" s="166"/>
      <c r="G2240" t="s">
        <v>1076</v>
      </c>
      <c r="H2240" t="s">
        <v>1076</v>
      </c>
      <c r="I2240" t="str">
        <f t="shared" si="164"/>
        <v>2025: Кудымкарский муниципальный округ Пермского края: г. Кудымкар, ул. 50 лет Октября, д. 34</v>
      </c>
      <c r="J2240" t="str">
        <f t="shared" si="165"/>
        <v>г. Кудымкар, ул. 50 лет Октября, д. 34: 2025: ХВС</v>
      </c>
      <c r="K2240" s="167" t="s">
        <v>1051</v>
      </c>
      <c r="L2240" s="166" t="s">
        <v>2561</v>
      </c>
      <c r="M2240" t="str">
        <f t="shared" si="166"/>
        <v>г. Кудымкар, ул. 50 лет Октября, д. 34: ХВС</v>
      </c>
      <c r="N2240" s="166" t="e">
        <f>VLOOKUP(M2240,#REF!,2,0)</f>
        <v>#REF!</v>
      </c>
    </row>
    <row r="2241" spans="1:14" x14ac:dyDescent="0.25">
      <c r="A2241" s="2">
        <f t="shared" si="163"/>
        <v>2240</v>
      </c>
      <c r="B2241" s="81" t="s">
        <v>1090</v>
      </c>
      <c r="C2241" t="s">
        <v>329</v>
      </c>
      <c r="D2241" s="1" t="s">
        <v>159</v>
      </c>
      <c r="E2241" s="166">
        <v>46022</v>
      </c>
      <c r="F2241" s="166"/>
      <c r="G2241" t="s">
        <v>1076</v>
      </c>
      <c r="H2241" t="s">
        <v>1076</v>
      </c>
      <c r="I2241" t="str">
        <f t="shared" si="164"/>
        <v>2025: Лысьвенский городской округ Пермского края: г. Лысьва, ул. Кирова, д. 45</v>
      </c>
      <c r="J2241" t="str">
        <f t="shared" si="165"/>
        <v>г. Лысьва, ул. Кирова, д. 45: 2025: ВОД</v>
      </c>
      <c r="K2241" s="167" t="s">
        <v>1051</v>
      </c>
      <c r="L2241" s="166" t="s">
        <v>2561</v>
      </c>
      <c r="M2241" t="str">
        <f t="shared" si="166"/>
        <v>г. Лысьва, ул. Кирова, д. 45: ВОД</v>
      </c>
      <c r="N2241" s="166" t="e">
        <f>VLOOKUP(M2241,#REF!,2,0)</f>
        <v>#REF!</v>
      </c>
    </row>
    <row r="2242" spans="1:14" x14ac:dyDescent="0.25">
      <c r="A2242" s="2">
        <f t="shared" ref="A2242:A2305" si="167">ROW()-1</f>
        <v>2241</v>
      </c>
      <c r="B2242" s="81" t="s">
        <v>1090</v>
      </c>
      <c r="C2242" t="s">
        <v>329</v>
      </c>
      <c r="D2242" s="1" t="s">
        <v>117</v>
      </c>
      <c r="E2242" s="166">
        <v>46022</v>
      </c>
      <c r="F2242" s="166"/>
      <c r="G2242" t="s">
        <v>1076</v>
      </c>
      <c r="H2242" t="s">
        <v>1076</v>
      </c>
      <c r="I2242" t="str">
        <f t="shared" ref="I2242:I2305" si="168">IF(ISBLANK(E2242),"",CONCATENATE(YEAR(E2242),": ",B2242,": ",C2242,))</f>
        <v>2025: Лысьвенский городской округ Пермского края: г. Лысьва, ул. Кирова, д. 45</v>
      </c>
      <c r="J2242" t="str">
        <f t="shared" ref="J2242:J2305" si="169">IF(ISBLANK(E2242),"",CONCATENATE(C2242,": ",YEAR(E2242),": ",D2242))</f>
        <v>г. Лысьва, ул. Кирова, д. 45: 2025: ТЕП</v>
      </c>
      <c r="K2242" s="167" t="s">
        <v>1051</v>
      </c>
      <c r="L2242" s="166" t="s">
        <v>2561</v>
      </c>
      <c r="M2242" t="str">
        <f t="shared" ref="M2242:M2305" si="170">IF(ISBLANK(D2242),"",CONCATENATE(C2242,": ",D2242))</f>
        <v>г. Лысьва, ул. Кирова, д. 45: ТЕП</v>
      </c>
      <c r="N2242" s="166" t="e">
        <f>VLOOKUP(M2242,#REF!,2,0)</f>
        <v>#REF!</v>
      </c>
    </row>
    <row r="2243" spans="1:14" x14ac:dyDescent="0.25">
      <c r="A2243" s="2">
        <f t="shared" si="167"/>
        <v>2242</v>
      </c>
      <c r="B2243" s="81" t="s">
        <v>1090</v>
      </c>
      <c r="C2243" t="s">
        <v>329</v>
      </c>
      <c r="D2243" s="1" t="s">
        <v>144</v>
      </c>
      <c r="E2243" s="166">
        <v>46022</v>
      </c>
      <c r="F2243" s="166"/>
      <c r="G2243" t="s">
        <v>1076</v>
      </c>
      <c r="H2243" t="s">
        <v>1076</v>
      </c>
      <c r="I2243" t="str">
        <f t="shared" si="168"/>
        <v>2025: Лысьвенский городской округ Пермского края: г. Лысьва, ул. Кирова, д. 45</v>
      </c>
      <c r="J2243" t="str">
        <f t="shared" si="169"/>
        <v>г. Лысьва, ул. Кирова, д. 45: 2025: ХВС</v>
      </c>
      <c r="K2243" s="167" t="s">
        <v>1051</v>
      </c>
      <c r="L2243" s="166" t="s">
        <v>2561</v>
      </c>
      <c r="M2243" t="str">
        <f t="shared" si="170"/>
        <v>г. Лысьва, ул. Кирова, д. 45: ХВС</v>
      </c>
      <c r="N2243" s="166" t="e">
        <f>VLOOKUP(M2243,#REF!,2,0)</f>
        <v>#REF!</v>
      </c>
    </row>
    <row r="2244" spans="1:14" x14ac:dyDescent="0.25">
      <c r="A2244" s="2">
        <f t="shared" si="167"/>
        <v>2243</v>
      </c>
      <c r="B2244" s="81" t="s">
        <v>1090</v>
      </c>
      <c r="C2244" t="s">
        <v>1682</v>
      </c>
      <c r="D2244" s="1" t="s">
        <v>248</v>
      </c>
      <c r="E2244" s="166">
        <v>46022</v>
      </c>
      <c r="F2244" s="166"/>
      <c r="G2244" t="s">
        <v>1076</v>
      </c>
      <c r="H2244" t="s">
        <v>1076</v>
      </c>
      <c r="I2244" t="str">
        <f t="shared" si="168"/>
        <v>2025: Лысьвенский городской округ Пермского края: г. Лысьва, ул. Мира, д. 39</v>
      </c>
      <c r="J2244" t="str">
        <f t="shared" si="169"/>
        <v>г. Лысьва, ул. Мира, д. 39: 2025: РК</v>
      </c>
      <c r="K2244" s="167" t="s">
        <v>1051</v>
      </c>
      <c r="L2244" s="166" t="s">
        <v>2561</v>
      </c>
      <c r="M2244" t="str">
        <f t="shared" si="170"/>
        <v>г. Лысьва, ул. Мира, д. 39: РК</v>
      </c>
      <c r="N2244" s="166" t="e">
        <f>VLOOKUP(M2244,#REF!,2,0)</f>
        <v>#REF!</v>
      </c>
    </row>
    <row r="2245" spans="1:14" x14ac:dyDescent="0.25">
      <c r="A2245" s="2">
        <f t="shared" si="167"/>
        <v>2244</v>
      </c>
      <c r="B2245" s="81" t="s">
        <v>1092</v>
      </c>
      <c r="C2245" t="s">
        <v>434</v>
      </c>
      <c r="D2245" s="1" t="s">
        <v>144</v>
      </c>
      <c r="E2245" s="166">
        <v>46022</v>
      </c>
      <c r="F2245" s="166"/>
      <c r="G2245" t="s">
        <v>1076</v>
      </c>
      <c r="H2245" t="s">
        <v>1076</v>
      </c>
      <c r="I2245" t="str">
        <f t="shared" si="168"/>
        <v>2025: Нытвенский городской округ Пермского края: г. Нытва, ул. Карла Либкнехта, д. 13</v>
      </c>
      <c r="J2245" t="str">
        <f t="shared" si="169"/>
        <v>г. Нытва, ул. Карла Либкнехта, д. 13: 2025: ХВС</v>
      </c>
      <c r="K2245" s="167" t="s">
        <v>1051</v>
      </c>
      <c r="L2245" s="166" t="s">
        <v>2561</v>
      </c>
      <c r="M2245" t="str">
        <f t="shared" si="170"/>
        <v>г. Нытва, ул. Карла Либкнехта, д. 13: ХВС</v>
      </c>
      <c r="N2245" s="166" t="e">
        <f>VLOOKUP(M2245,#REF!,2,0)</f>
        <v>#REF!</v>
      </c>
    </row>
    <row r="2246" spans="1:14" x14ac:dyDescent="0.25">
      <c r="A2246" s="2">
        <f t="shared" si="167"/>
        <v>2245</v>
      </c>
      <c r="B2246" s="81" t="s">
        <v>1092</v>
      </c>
      <c r="C2246" t="s">
        <v>687</v>
      </c>
      <c r="D2246" s="1" t="s">
        <v>159</v>
      </c>
      <c r="E2246" s="166">
        <v>46022</v>
      </c>
      <c r="F2246" s="166"/>
      <c r="G2246" t="s">
        <v>1076</v>
      </c>
      <c r="H2246" t="s">
        <v>1076</v>
      </c>
      <c r="I2246" t="str">
        <f t="shared" si="168"/>
        <v>2025: Нытвенский городской округ Пермского края: г. Нытва, ул. Карла Либкнехта, д. 15</v>
      </c>
      <c r="J2246" t="str">
        <f t="shared" si="169"/>
        <v>г. Нытва, ул. Карла Либкнехта, д. 15: 2025: ВОД</v>
      </c>
      <c r="K2246" s="167" t="s">
        <v>1051</v>
      </c>
      <c r="L2246" s="166" t="s">
        <v>2561</v>
      </c>
      <c r="M2246" t="str">
        <f t="shared" si="170"/>
        <v>г. Нытва, ул. Карла Либкнехта, д. 15: ВОД</v>
      </c>
      <c r="N2246" s="166" t="e">
        <f>VLOOKUP(M2246,#REF!,2,0)</f>
        <v>#REF!</v>
      </c>
    </row>
    <row r="2247" spans="1:14" x14ac:dyDescent="0.25">
      <c r="A2247" s="2">
        <f t="shared" si="167"/>
        <v>2246</v>
      </c>
      <c r="B2247" s="81" t="s">
        <v>1852</v>
      </c>
      <c r="C2247" t="s">
        <v>1685</v>
      </c>
      <c r="D2247" s="1" t="s">
        <v>248</v>
      </c>
      <c r="E2247" s="166">
        <v>46022</v>
      </c>
      <c r="F2247" s="166"/>
      <c r="G2247" t="s">
        <v>1076</v>
      </c>
      <c r="H2247" t="s">
        <v>1076</v>
      </c>
      <c r="I2247" t="str">
        <f t="shared" si="168"/>
        <v>2025: Пермский городской округ, город Пермь: г. Пермь, ул. Анвара Гатауллина, д. 34</v>
      </c>
      <c r="J2247" t="str">
        <f t="shared" si="169"/>
        <v>г. Пермь, ул. Анвара Гатауллина, д. 34: 2025: РК</v>
      </c>
      <c r="K2247" s="167" t="s">
        <v>1051</v>
      </c>
      <c r="L2247" s="166" t="s">
        <v>2561</v>
      </c>
      <c r="M2247" t="str">
        <f t="shared" si="170"/>
        <v>г. Пермь, ул. Анвара Гатауллина, д. 34: РК</v>
      </c>
      <c r="N2247" s="166" t="e">
        <f>VLOOKUP(M2247,#REF!,2,0)</f>
        <v>#REF!</v>
      </c>
    </row>
    <row r="2248" spans="1:14" x14ac:dyDescent="0.25">
      <c r="A2248" s="2">
        <f t="shared" si="167"/>
        <v>2247</v>
      </c>
      <c r="B2248" s="81" t="s">
        <v>1852</v>
      </c>
      <c r="C2248" t="s">
        <v>602</v>
      </c>
      <c r="D2248" s="1" t="s">
        <v>248</v>
      </c>
      <c r="E2248" s="166">
        <v>46022</v>
      </c>
      <c r="F2248" s="166"/>
      <c r="G2248" t="s">
        <v>1076</v>
      </c>
      <c r="H2248" t="s">
        <v>1076</v>
      </c>
      <c r="I2248" t="str">
        <f t="shared" si="168"/>
        <v>2025: Пермский городской округ, город Пермь: г. Пермь, ул. Бородинская, д. 23</v>
      </c>
      <c r="J2248" t="str">
        <f t="shared" si="169"/>
        <v>г. Пермь, ул. Бородинская, д. 23: 2025: РК</v>
      </c>
      <c r="K2248" s="167" t="s">
        <v>1051</v>
      </c>
      <c r="L2248" s="166" t="s">
        <v>2561</v>
      </c>
      <c r="M2248" t="str">
        <f t="shared" si="170"/>
        <v>г. Пермь, ул. Бородинская, д. 23: РК</v>
      </c>
      <c r="N2248" s="166" t="e">
        <f>VLOOKUP(M2248,#REF!,2,0)</f>
        <v>#REF!</v>
      </c>
    </row>
    <row r="2249" spans="1:14" x14ac:dyDescent="0.25">
      <c r="A2249" s="2">
        <f t="shared" si="167"/>
        <v>2248</v>
      </c>
      <c r="B2249" s="81" t="s">
        <v>1852</v>
      </c>
      <c r="C2249" t="s">
        <v>1686</v>
      </c>
      <c r="D2249" s="1" t="s">
        <v>248</v>
      </c>
      <c r="E2249" s="166">
        <v>46022</v>
      </c>
      <c r="F2249" s="166"/>
      <c r="G2249" t="s">
        <v>1076</v>
      </c>
      <c r="H2249" t="s">
        <v>1076</v>
      </c>
      <c r="I2249" t="str">
        <f t="shared" si="168"/>
        <v>2025: Пермский городской округ, город Пермь: г. Пермь, ул. Ветлужская, д. 16</v>
      </c>
      <c r="J2249" t="str">
        <f t="shared" si="169"/>
        <v>г. Пермь, ул. Ветлужская, д. 16: 2025: РК</v>
      </c>
      <c r="K2249" s="167" t="s">
        <v>1051</v>
      </c>
      <c r="L2249" s="166" t="s">
        <v>2561</v>
      </c>
      <c r="M2249" t="str">
        <f t="shared" si="170"/>
        <v>г. Пермь, ул. Ветлужская, д. 16: РК</v>
      </c>
      <c r="N2249" s="166" t="e">
        <f>VLOOKUP(M2249,#REF!,2,0)</f>
        <v>#REF!</v>
      </c>
    </row>
    <row r="2250" spans="1:14" x14ac:dyDescent="0.25">
      <c r="A2250" s="2">
        <f t="shared" si="167"/>
        <v>2249</v>
      </c>
      <c r="B2250" s="81" t="s">
        <v>1852</v>
      </c>
      <c r="C2250" t="s">
        <v>1687</v>
      </c>
      <c r="D2250" s="1" t="s">
        <v>248</v>
      </c>
      <c r="E2250" s="166">
        <v>46022</v>
      </c>
      <c r="F2250" s="166"/>
      <c r="G2250" t="s">
        <v>1076</v>
      </c>
      <c r="H2250" t="s">
        <v>1076</v>
      </c>
      <c r="I2250" t="str">
        <f t="shared" si="168"/>
        <v>2025: Пермский городской округ, город Пермь: г. Пермь, ул. Крупской, д. 25</v>
      </c>
      <c r="J2250" t="str">
        <f t="shared" si="169"/>
        <v>г. Пермь, ул. Крупской, д. 25: 2025: РК</v>
      </c>
      <c r="K2250" s="167" t="s">
        <v>1051</v>
      </c>
      <c r="L2250" s="166" t="s">
        <v>2561</v>
      </c>
      <c r="M2250" t="str">
        <f t="shared" si="170"/>
        <v>г. Пермь, ул. Крупской, д. 25: РК</v>
      </c>
      <c r="N2250" s="166" t="e">
        <f>VLOOKUP(M2250,#REF!,2,0)</f>
        <v>#REF!</v>
      </c>
    </row>
    <row r="2251" spans="1:14" x14ac:dyDescent="0.25">
      <c r="A2251" s="2">
        <f t="shared" si="167"/>
        <v>2250</v>
      </c>
      <c r="B2251" s="81" t="s">
        <v>1852</v>
      </c>
      <c r="C2251" t="s">
        <v>1687</v>
      </c>
      <c r="D2251" s="1" t="s">
        <v>280</v>
      </c>
      <c r="E2251" s="166">
        <v>46022</v>
      </c>
      <c r="F2251" s="166"/>
      <c r="G2251" t="s">
        <v>1076</v>
      </c>
      <c r="H2251" t="s">
        <v>1076</v>
      </c>
      <c r="I2251" t="str">
        <f t="shared" si="168"/>
        <v>2025: Пермский городской округ, город Пермь: г. Пермь, ул. Крупской, д. 25</v>
      </c>
      <c r="J2251" t="str">
        <f t="shared" si="169"/>
        <v>г. Пермь, ул. Крупской, д. 25: 2025: Рфа</v>
      </c>
      <c r="K2251" s="167" t="s">
        <v>1051</v>
      </c>
      <c r="L2251" s="166" t="s">
        <v>2561</v>
      </c>
      <c r="M2251" t="str">
        <f t="shared" si="170"/>
        <v>г. Пермь, ул. Крупской, д. 25: Рфа</v>
      </c>
      <c r="N2251" s="166" t="e">
        <f>VLOOKUP(M2251,#REF!,2,0)</f>
        <v>#REF!</v>
      </c>
    </row>
    <row r="2252" spans="1:14" x14ac:dyDescent="0.25">
      <c r="A2252" s="2">
        <f t="shared" si="167"/>
        <v>2251</v>
      </c>
      <c r="B2252" s="81" t="s">
        <v>1852</v>
      </c>
      <c r="C2252" t="s">
        <v>394</v>
      </c>
      <c r="D2252" s="1" t="s">
        <v>248</v>
      </c>
      <c r="E2252" s="166">
        <v>46022</v>
      </c>
      <c r="F2252" s="166"/>
      <c r="G2252" t="s">
        <v>1076</v>
      </c>
      <c r="H2252" t="s">
        <v>1076</v>
      </c>
      <c r="I2252" t="str">
        <f t="shared" si="168"/>
        <v>2025: Пермский городской округ, город Пермь: г. Пермь, ул. Ленина, д. 90</v>
      </c>
      <c r="J2252" t="str">
        <f t="shared" si="169"/>
        <v>г. Пермь, ул. Ленина, д. 90: 2025: РК</v>
      </c>
      <c r="K2252" s="167" t="s">
        <v>1051</v>
      </c>
      <c r="L2252" s="166" t="s">
        <v>2561</v>
      </c>
      <c r="M2252" t="str">
        <f t="shared" si="170"/>
        <v>г. Пермь, ул. Ленина, д. 90: РК</v>
      </c>
      <c r="N2252" s="166" t="e">
        <f>VLOOKUP(M2252,#REF!,2,0)</f>
        <v>#REF!</v>
      </c>
    </row>
    <row r="2253" spans="1:14" x14ac:dyDescent="0.25">
      <c r="A2253" s="2">
        <f t="shared" si="167"/>
        <v>2252</v>
      </c>
      <c r="B2253" s="81" t="s">
        <v>1852</v>
      </c>
      <c r="C2253" t="s">
        <v>442</v>
      </c>
      <c r="D2253" s="1" t="s">
        <v>248</v>
      </c>
      <c r="E2253" s="166">
        <v>46022</v>
      </c>
      <c r="F2253" s="166"/>
      <c r="G2253" t="s">
        <v>1076</v>
      </c>
      <c r="H2253" t="s">
        <v>1076</v>
      </c>
      <c r="I2253" t="str">
        <f t="shared" si="168"/>
        <v>2025: Пермский городской округ, город Пермь: г. Пермь, ул. Максима Горького, д. 74</v>
      </c>
      <c r="J2253" t="str">
        <f t="shared" si="169"/>
        <v>г. Пермь, ул. Максима Горького, д. 74: 2025: РК</v>
      </c>
      <c r="K2253" s="167" t="s">
        <v>1051</v>
      </c>
      <c r="L2253" s="166" t="s">
        <v>2561</v>
      </c>
      <c r="M2253" t="str">
        <f t="shared" si="170"/>
        <v>г. Пермь, ул. Максима Горького, д. 74: РК</v>
      </c>
      <c r="N2253" s="166" t="e">
        <f>VLOOKUP(M2253,#REF!,2,0)</f>
        <v>#REF!</v>
      </c>
    </row>
    <row r="2254" spans="1:14" x14ac:dyDescent="0.25">
      <c r="A2254" s="2">
        <f t="shared" si="167"/>
        <v>2253</v>
      </c>
      <c r="B2254" s="81" t="s">
        <v>1852</v>
      </c>
      <c r="C2254" t="s">
        <v>692</v>
      </c>
      <c r="D2254" s="1" t="s">
        <v>117</v>
      </c>
      <c r="E2254" s="166">
        <v>46022</v>
      </c>
      <c r="F2254" s="166"/>
      <c r="G2254" t="s">
        <v>1076</v>
      </c>
      <c r="H2254" t="s">
        <v>1076</v>
      </c>
      <c r="I2254" t="str">
        <f t="shared" si="168"/>
        <v>2025: Пермский городской округ, город Пермь: г. Пермь, ул. Розалии Землячки, д. 12</v>
      </c>
      <c r="J2254" t="str">
        <f t="shared" si="169"/>
        <v>г. Пермь, ул. Розалии Землячки, д. 12: 2025: ТЕП</v>
      </c>
      <c r="K2254" s="167" t="s">
        <v>1051</v>
      </c>
      <c r="L2254" s="166" t="s">
        <v>2561</v>
      </c>
      <c r="M2254" t="str">
        <f t="shared" si="170"/>
        <v>г. Пермь, ул. Розалии Землячки, д. 12: ТЕП</v>
      </c>
      <c r="N2254" s="166" t="e">
        <f>VLOOKUP(M2254,#REF!,2,0)</f>
        <v>#REF!</v>
      </c>
    </row>
    <row r="2255" spans="1:14" x14ac:dyDescent="0.25">
      <c r="A2255" s="2">
        <f t="shared" si="167"/>
        <v>2254</v>
      </c>
      <c r="B2255" s="81" t="s">
        <v>1852</v>
      </c>
      <c r="C2255" t="s">
        <v>692</v>
      </c>
      <c r="D2255" s="1" t="s">
        <v>63</v>
      </c>
      <c r="E2255" s="166">
        <v>46022</v>
      </c>
      <c r="F2255" s="166"/>
      <c r="G2255" t="s">
        <v>1076</v>
      </c>
      <c r="H2255" t="s">
        <v>1076</v>
      </c>
      <c r="I2255" t="str">
        <f t="shared" si="168"/>
        <v>2025: Пермский городской округ, город Пермь: г. Пермь, ул. Розалии Землячки, д. 12</v>
      </c>
      <c r="J2255" t="str">
        <f t="shared" si="169"/>
        <v>г. Пермь, ул. Розалии Землячки, д. 12: 2025: ЭЛ</v>
      </c>
      <c r="K2255" s="167" t="s">
        <v>1051</v>
      </c>
      <c r="L2255" s="166" t="s">
        <v>2561</v>
      </c>
      <c r="M2255" t="str">
        <f t="shared" si="170"/>
        <v>г. Пермь, ул. Розалии Землячки, д. 12: ЭЛ</v>
      </c>
      <c r="N2255" s="166" t="e">
        <f>VLOOKUP(M2255,#REF!,2,0)</f>
        <v>#REF!</v>
      </c>
    </row>
    <row r="2256" spans="1:14" x14ac:dyDescent="0.25">
      <c r="A2256" s="2">
        <f t="shared" si="167"/>
        <v>2255</v>
      </c>
      <c r="B2256" s="81" t="s">
        <v>1852</v>
      </c>
      <c r="C2256" t="s">
        <v>1688</v>
      </c>
      <c r="D2256" s="1" t="s">
        <v>248</v>
      </c>
      <c r="E2256" s="166">
        <v>46022</v>
      </c>
      <c r="F2256" s="166"/>
      <c r="G2256" t="s">
        <v>1076</v>
      </c>
      <c r="H2256" t="s">
        <v>1076</v>
      </c>
      <c r="I2256" t="str">
        <f t="shared" si="168"/>
        <v>2025: Пермский городской округ, город Пермь: г. Пермь, ул. Сеченова, д. 3</v>
      </c>
      <c r="J2256" t="str">
        <f t="shared" si="169"/>
        <v>г. Пермь, ул. Сеченова, д. 3: 2025: РК</v>
      </c>
      <c r="K2256" s="167" t="s">
        <v>1051</v>
      </c>
      <c r="L2256" s="166" t="s">
        <v>2561</v>
      </c>
      <c r="M2256" t="str">
        <f t="shared" si="170"/>
        <v>г. Пермь, ул. Сеченова, д. 3: РК</v>
      </c>
      <c r="N2256" s="166" t="e">
        <f>VLOOKUP(M2256,#REF!,2,0)</f>
        <v>#REF!</v>
      </c>
    </row>
    <row r="2257" spans="1:14" x14ac:dyDescent="0.25">
      <c r="A2257" s="2">
        <f t="shared" si="167"/>
        <v>2256</v>
      </c>
      <c r="B2257" s="81" t="s">
        <v>1852</v>
      </c>
      <c r="C2257" t="s">
        <v>293</v>
      </c>
      <c r="D2257" s="1" t="s">
        <v>248</v>
      </c>
      <c r="E2257" s="166">
        <v>46022</v>
      </c>
      <c r="F2257" s="166"/>
      <c r="G2257" t="s">
        <v>1076</v>
      </c>
      <c r="H2257" t="s">
        <v>1076</v>
      </c>
      <c r="I2257" t="str">
        <f t="shared" si="168"/>
        <v>2025: Пермский городской округ, город Пермь: г. Пермь, ул. Сивкова, д. 23</v>
      </c>
      <c r="J2257" t="str">
        <f t="shared" si="169"/>
        <v>г. Пермь, ул. Сивкова, д. 23: 2025: РК</v>
      </c>
      <c r="K2257" s="167" t="s">
        <v>1051</v>
      </c>
      <c r="L2257" s="166" t="s">
        <v>2561</v>
      </c>
      <c r="M2257" t="str">
        <f t="shared" si="170"/>
        <v>г. Пермь, ул. Сивкова, д. 23: РК</v>
      </c>
      <c r="N2257" s="166" t="e">
        <f>VLOOKUP(M2257,#REF!,2,0)</f>
        <v>#REF!</v>
      </c>
    </row>
    <row r="2258" spans="1:14" x14ac:dyDescent="0.25">
      <c r="A2258" s="2">
        <f t="shared" si="167"/>
        <v>2257</v>
      </c>
      <c r="B2258" s="81" t="s">
        <v>1852</v>
      </c>
      <c r="C2258" t="s">
        <v>1689</v>
      </c>
      <c r="D2258" s="1" t="s">
        <v>248</v>
      </c>
      <c r="E2258" s="166">
        <v>46022</v>
      </c>
      <c r="F2258" s="166"/>
      <c r="G2258" t="s">
        <v>1076</v>
      </c>
      <c r="H2258" t="s">
        <v>1076</v>
      </c>
      <c r="I2258" t="str">
        <f t="shared" si="168"/>
        <v>2025: Пермский городской округ, город Пермь: г. Пермь, ул. Хохрякова, д. 25</v>
      </c>
      <c r="J2258" t="str">
        <f t="shared" si="169"/>
        <v>г. Пермь, ул. Хохрякова, д. 25: 2025: РК</v>
      </c>
      <c r="K2258" s="167" t="s">
        <v>1051</v>
      </c>
      <c r="L2258" s="166" t="s">
        <v>2561</v>
      </c>
      <c r="M2258" t="str">
        <f t="shared" si="170"/>
        <v>г. Пермь, ул. Хохрякова, д. 25: РК</v>
      </c>
      <c r="N2258" s="166" t="e">
        <f>VLOOKUP(M2258,#REF!,2,0)</f>
        <v>#REF!</v>
      </c>
    </row>
    <row r="2259" spans="1:14" x14ac:dyDescent="0.25">
      <c r="A2259" s="2">
        <f t="shared" si="167"/>
        <v>2258</v>
      </c>
      <c r="B2259" s="81" t="s">
        <v>1099</v>
      </c>
      <c r="C2259" t="s">
        <v>53</v>
      </c>
      <c r="D2259" s="1" t="s">
        <v>159</v>
      </c>
      <c r="E2259" s="166">
        <v>46022</v>
      </c>
      <c r="F2259" s="166"/>
      <c r="G2259" t="s">
        <v>1076</v>
      </c>
      <c r="H2259" t="s">
        <v>1076</v>
      </c>
      <c r="I2259" t="str">
        <f t="shared" si="168"/>
        <v>2025: Соликамский городской округ Пермского края: г. Соликамск, ул. Культуры, д. 40</v>
      </c>
      <c r="J2259" t="str">
        <f t="shared" si="169"/>
        <v>г. Соликамск, ул. Культуры, д. 40: 2025: ВОД</v>
      </c>
      <c r="K2259" s="167" t="s">
        <v>1051</v>
      </c>
      <c r="L2259" s="166" t="s">
        <v>2561</v>
      </c>
      <c r="M2259" t="str">
        <f t="shared" si="170"/>
        <v>г. Соликамск, ул. Культуры, д. 40: ВОД</v>
      </c>
      <c r="N2259" s="166" t="e">
        <f>VLOOKUP(M2259,#REF!,2,0)</f>
        <v>#REF!</v>
      </c>
    </row>
    <row r="2260" spans="1:14" x14ac:dyDescent="0.25">
      <c r="A2260" s="2">
        <f t="shared" si="167"/>
        <v>2259</v>
      </c>
      <c r="B2260" s="81" t="s">
        <v>1099</v>
      </c>
      <c r="C2260" t="s">
        <v>53</v>
      </c>
      <c r="D2260" s="1" t="s">
        <v>149</v>
      </c>
      <c r="E2260" s="166">
        <v>46022</v>
      </c>
      <c r="F2260" s="166"/>
      <c r="G2260" t="s">
        <v>1076</v>
      </c>
      <c r="H2260" t="s">
        <v>1076</v>
      </c>
      <c r="I2260" t="str">
        <f t="shared" si="168"/>
        <v>2025: Соликамский городской округ Пермского края: г. Соликамск, ул. Культуры, д. 40</v>
      </c>
      <c r="J2260" t="str">
        <f t="shared" si="169"/>
        <v>г. Соликамск, ул. Культуры, д. 40: 2025: ГВС</v>
      </c>
      <c r="K2260" s="167" t="s">
        <v>1051</v>
      </c>
      <c r="L2260" s="166" t="s">
        <v>2561</v>
      </c>
      <c r="M2260" t="str">
        <f t="shared" si="170"/>
        <v>г. Соликамск, ул. Культуры, д. 40: ГВС</v>
      </c>
      <c r="N2260" s="166" t="e">
        <f>VLOOKUP(M2260,#REF!,2,0)</f>
        <v>#REF!</v>
      </c>
    </row>
    <row r="2261" spans="1:14" x14ac:dyDescent="0.25">
      <c r="A2261" s="2">
        <f t="shared" si="167"/>
        <v>2260</v>
      </c>
      <c r="B2261" s="81" t="s">
        <v>1099</v>
      </c>
      <c r="C2261" t="s">
        <v>53</v>
      </c>
      <c r="D2261" s="1" t="s">
        <v>248</v>
      </c>
      <c r="E2261" s="166">
        <v>46022</v>
      </c>
      <c r="F2261" s="166"/>
      <c r="G2261" t="s">
        <v>1076</v>
      </c>
      <c r="H2261" t="s">
        <v>1076</v>
      </c>
      <c r="I2261" t="str">
        <f t="shared" si="168"/>
        <v>2025: Соликамский городской округ Пермского края: г. Соликамск, ул. Культуры, д. 40</v>
      </c>
      <c r="J2261" t="str">
        <f t="shared" si="169"/>
        <v>г. Соликамск, ул. Культуры, д. 40: 2025: РК</v>
      </c>
      <c r="K2261" s="167" t="s">
        <v>1051</v>
      </c>
      <c r="L2261" s="166" t="s">
        <v>2561</v>
      </c>
      <c r="M2261" t="str">
        <f t="shared" si="170"/>
        <v>г. Соликамск, ул. Культуры, д. 40: РК</v>
      </c>
      <c r="N2261" s="166" t="e">
        <f>VLOOKUP(M2261,#REF!,2,0)</f>
        <v>#REF!</v>
      </c>
    </row>
    <row r="2262" spans="1:14" x14ac:dyDescent="0.25">
      <c r="A2262" s="2">
        <f t="shared" si="167"/>
        <v>2261</v>
      </c>
      <c r="B2262" s="81" t="s">
        <v>1099</v>
      </c>
      <c r="C2262" t="s">
        <v>53</v>
      </c>
      <c r="D2262" s="1" t="s">
        <v>144</v>
      </c>
      <c r="E2262" s="166">
        <v>46022</v>
      </c>
      <c r="F2262" s="166"/>
      <c r="G2262" t="s">
        <v>1076</v>
      </c>
      <c r="H2262" t="s">
        <v>1076</v>
      </c>
      <c r="I2262" t="str">
        <f t="shared" si="168"/>
        <v>2025: Соликамский городской округ Пермского края: г. Соликамск, ул. Культуры, д. 40</v>
      </c>
      <c r="J2262" t="str">
        <f t="shared" si="169"/>
        <v>г. Соликамск, ул. Культуры, д. 40: 2025: ХВС</v>
      </c>
      <c r="K2262" s="167" t="s">
        <v>1051</v>
      </c>
      <c r="L2262" s="166" t="s">
        <v>2561</v>
      </c>
      <c r="M2262" t="str">
        <f t="shared" si="170"/>
        <v>г. Соликамск, ул. Культуры, д. 40: ХВС</v>
      </c>
      <c r="N2262" s="166" t="e">
        <f>VLOOKUP(M2262,#REF!,2,0)</f>
        <v>#REF!</v>
      </c>
    </row>
    <row r="2263" spans="1:14" x14ac:dyDescent="0.25">
      <c r="A2263" s="2">
        <f t="shared" si="167"/>
        <v>2262</v>
      </c>
      <c r="B2263" s="81" t="s">
        <v>1099</v>
      </c>
      <c r="C2263" t="s">
        <v>1691</v>
      </c>
      <c r="D2263" s="1" t="s">
        <v>248</v>
      </c>
      <c r="E2263" s="166">
        <v>46022</v>
      </c>
      <c r="F2263" s="166"/>
      <c r="G2263" t="s">
        <v>1076</v>
      </c>
      <c r="H2263" t="s">
        <v>1076</v>
      </c>
      <c r="I2263" t="str">
        <f t="shared" si="168"/>
        <v>2025: Соликамский городской округ Пермского края: г. Соликамск, ул. Лесная, д. 38</v>
      </c>
      <c r="J2263" t="str">
        <f t="shared" si="169"/>
        <v>г. Соликамск, ул. Лесная, д. 38: 2025: РК</v>
      </c>
      <c r="K2263" s="167" t="s">
        <v>1051</v>
      </c>
      <c r="L2263" s="166" t="s">
        <v>2561</v>
      </c>
      <c r="M2263" t="str">
        <f t="shared" si="170"/>
        <v>г. Соликамск, ул. Лесная, д. 38: РК</v>
      </c>
      <c r="N2263" s="166" t="e">
        <f>VLOOKUP(M2263,#REF!,2,0)</f>
        <v>#REF!</v>
      </c>
    </row>
    <row r="2264" spans="1:14" x14ac:dyDescent="0.25">
      <c r="A2264" s="2">
        <f t="shared" si="167"/>
        <v>2263</v>
      </c>
      <c r="B2264" s="81" t="s">
        <v>1099</v>
      </c>
      <c r="C2264" t="s">
        <v>357</v>
      </c>
      <c r="D2264" s="1" t="s">
        <v>248</v>
      </c>
      <c r="E2264" s="166">
        <v>46022</v>
      </c>
      <c r="F2264" s="166"/>
      <c r="G2264" t="s">
        <v>1076</v>
      </c>
      <c r="H2264" t="s">
        <v>1076</v>
      </c>
      <c r="I2264" t="str">
        <f t="shared" si="168"/>
        <v>2025: Соликамский городской округ Пермского края: г. Соликамск, ул. Матросова, д. 29</v>
      </c>
      <c r="J2264" t="str">
        <f t="shared" si="169"/>
        <v>г. Соликамск, ул. Матросова, д. 29: 2025: РК</v>
      </c>
      <c r="K2264" s="167" t="s">
        <v>1051</v>
      </c>
      <c r="L2264" s="166" t="s">
        <v>2561</v>
      </c>
      <c r="M2264" t="str">
        <f t="shared" si="170"/>
        <v>г. Соликамск, ул. Матросова, д. 29: РК</v>
      </c>
      <c r="N2264" s="166" t="e">
        <f>VLOOKUP(M2264,#REF!,2,0)</f>
        <v>#REF!</v>
      </c>
    </row>
    <row r="2265" spans="1:14" x14ac:dyDescent="0.25">
      <c r="A2265" s="2">
        <f t="shared" si="167"/>
        <v>2264</v>
      </c>
      <c r="B2265" s="81" t="s">
        <v>1099</v>
      </c>
      <c r="C2265" t="s">
        <v>277</v>
      </c>
      <c r="D2265" s="1" t="s">
        <v>159</v>
      </c>
      <c r="E2265" s="166">
        <v>46022</v>
      </c>
      <c r="F2265" s="166"/>
      <c r="G2265" t="s">
        <v>1076</v>
      </c>
      <c r="H2265" t="s">
        <v>1076</v>
      </c>
      <c r="I2265" t="str">
        <f t="shared" si="168"/>
        <v>2025: Соликамский городской округ Пермского края: г. Соликамск, ул. Матросова, д. 37</v>
      </c>
      <c r="J2265" t="str">
        <f t="shared" si="169"/>
        <v>г. Соликамск, ул. Матросова, д. 37: 2025: ВОД</v>
      </c>
      <c r="K2265" s="167" t="s">
        <v>1051</v>
      </c>
      <c r="L2265" s="166" t="s">
        <v>2561</v>
      </c>
      <c r="M2265" t="str">
        <f t="shared" si="170"/>
        <v>г. Соликамск, ул. Матросова, д. 37: ВОД</v>
      </c>
      <c r="N2265" s="166" t="e">
        <f>VLOOKUP(M2265,#REF!,2,0)</f>
        <v>#REF!</v>
      </c>
    </row>
    <row r="2266" spans="1:14" x14ac:dyDescent="0.25">
      <c r="A2266" s="2">
        <f t="shared" si="167"/>
        <v>2265</v>
      </c>
      <c r="B2266" s="81" t="s">
        <v>1099</v>
      </c>
      <c r="C2266" t="s">
        <v>277</v>
      </c>
      <c r="D2266" s="1" t="s">
        <v>144</v>
      </c>
      <c r="E2266" s="166">
        <v>46022</v>
      </c>
      <c r="F2266" s="166"/>
      <c r="G2266" t="s">
        <v>1076</v>
      </c>
      <c r="H2266" t="s">
        <v>1076</v>
      </c>
      <c r="I2266" t="str">
        <f t="shared" si="168"/>
        <v>2025: Соликамский городской округ Пермского края: г. Соликамск, ул. Матросова, д. 37</v>
      </c>
      <c r="J2266" t="str">
        <f t="shared" si="169"/>
        <v>г. Соликамск, ул. Матросова, д. 37: 2025: ХВС</v>
      </c>
      <c r="K2266" s="167" t="s">
        <v>1051</v>
      </c>
      <c r="L2266" s="166" t="s">
        <v>2561</v>
      </c>
      <c r="M2266" t="str">
        <f t="shared" si="170"/>
        <v>г. Соликамск, ул. Матросова, д. 37: ХВС</v>
      </c>
      <c r="N2266" s="166" t="e">
        <f>VLOOKUP(M2266,#REF!,2,0)</f>
        <v>#REF!</v>
      </c>
    </row>
    <row r="2267" spans="1:14" x14ac:dyDescent="0.25">
      <c r="A2267" s="2">
        <f t="shared" si="167"/>
        <v>2266</v>
      </c>
      <c r="B2267" s="81" t="s">
        <v>1100</v>
      </c>
      <c r="C2267" t="s">
        <v>622</v>
      </c>
      <c r="D2267" s="1" t="s">
        <v>248</v>
      </c>
      <c r="E2267" s="166">
        <v>46022</v>
      </c>
      <c r="F2267" s="166"/>
      <c r="G2267" t="s">
        <v>1076</v>
      </c>
      <c r="H2267" t="s">
        <v>1076</v>
      </c>
      <c r="I2267" t="str">
        <f t="shared" si="168"/>
        <v>2025: Чайковский городской округ Пермского края: г. Чайковский, ул. Горького, д. 10</v>
      </c>
      <c r="J2267" t="str">
        <f t="shared" si="169"/>
        <v>г. Чайковский, ул. Горького, д. 10: 2025: РК</v>
      </c>
      <c r="K2267" s="167" t="s">
        <v>1051</v>
      </c>
      <c r="L2267" s="166" t="s">
        <v>2561</v>
      </c>
      <c r="M2267" t="str">
        <f t="shared" si="170"/>
        <v>г. Чайковский, ул. Горького, д. 10: РК</v>
      </c>
      <c r="N2267" s="166" t="e">
        <f>VLOOKUP(M2267,#REF!,2,0)</f>
        <v>#REF!</v>
      </c>
    </row>
    <row r="2268" spans="1:14" x14ac:dyDescent="0.25">
      <c r="A2268" s="2">
        <f t="shared" si="167"/>
        <v>2267</v>
      </c>
      <c r="B2268" s="81" t="s">
        <v>1104</v>
      </c>
      <c r="C2268" t="s">
        <v>165</v>
      </c>
      <c r="D2268" s="1" t="s">
        <v>159</v>
      </c>
      <c r="E2268" s="166">
        <v>46022</v>
      </c>
      <c r="F2268" s="166"/>
      <c r="G2268" t="s">
        <v>1076</v>
      </c>
      <c r="H2268" t="s">
        <v>1076</v>
      </c>
      <c r="I2268" t="str">
        <f t="shared" si="168"/>
        <v>2025: Чусовской городской округ Пермского края: г. Чусовой, ул. Ленина, д. 24</v>
      </c>
      <c r="J2268" t="str">
        <f t="shared" si="169"/>
        <v>г. Чусовой, ул. Ленина, д. 24: 2025: ВОД</v>
      </c>
      <c r="K2268" s="167" t="s">
        <v>1051</v>
      </c>
      <c r="L2268" s="166" t="s">
        <v>2561</v>
      </c>
      <c r="M2268" t="str">
        <f t="shared" si="170"/>
        <v>г. Чусовой, ул. Ленина, д. 24: ВОД</v>
      </c>
      <c r="N2268" s="166" t="e">
        <f>VLOOKUP(M2268,#REF!,2,0)</f>
        <v>#REF!</v>
      </c>
    </row>
    <row r="2269" spans="1:14" x14ac:dyDescent="0.25">
      <c r="A2269" s="2">
        <f t="shared" si="167"/>
        <v>2268</v>
      </c>
      <c r="B2269" s="81" t="s">
        <v>1104</v>
      </c>
      <c r="C2269" t="s">
        <v>165</v>
      </c>
      <c r="D2269" s="1" t="s">
        <v>149</v>
      </c>
      <c r="E2269" s="166">
        <v>46022</v>
      </c>
      <c r="F2269" s="166"/>
      <c r="G2269" t="s">
        <v>1076</v>
      </c>
      <c r="H2269" t="s">
        <v>1076</v>
      </c>
      <c r="I2269" t="str">
        <f t="shared" si="168"/>
        <v>2025: Чусовской городской округ Пермского края: г. Чусовой, ул. Ленина, д. 24</v>
      </c>
      <c r="J2269" t="str">
        <f t="shared" si="169"/>
        <v>г. Чусовой, ул. Ленина, д. 24: 2025: ГВС</v>
      </c>
      <c r="K2269" s="167" t="s">
        <v>1051</v>
      </c>
      <c r="L2269" s="166" t="s">
        <v>2561</v>
      </c>
      <c r="M2269" t="str">
        <f t="shared" si="170"/>
        <v>г. Чусовой, ул. Ленина, д. 24: ГВС</v>
      </c>
      <c r="N2269" s="166" t="e">
        <f>VLOOKUP(M2269,#REF!,2,0)</f>
        <v>#REF!</v>
      </c>
    </row>
    <row r="2270" spans="1:14" x14ac:dyDescent="0.25">
      <c r="A2270" s="2">
        <f t="shared" si="167"/>
        <v>2269</v>
      </c>
      <c r="B2270" s="81" t="s">
        <v>1104</v>
      </c>
      <c r="C2270" t="s">
        <v>165</v>
      </c>
      <c r="D2270" s="1" t="s">
        <v>144</v>
      </c>
      <c r="E2270" s="166">
        <v>46022</v>
      </c>
      <c r="F2270" s="166"/>
      <c r="G2270" t="s">
        <v>1076</v>
      </c>
      <c r="H2270" t="s">
        <v>1076</v>
      </c>
      <c r="I2270" t="str">
        <f t="shared" si="168"/>
        <v>2025: Чусовской городской округ Пермского края: г. Чусовой, ул. Ленина, д. 24</v>
      </c>
      <c r="J2270" t="str">
        <f t="shared" si="169"/>
        <v>г. Чусовой, ул. Ленина, д. 24: 2025: ХВС</v>
      </c>
      <c r="K2270" s="167" t="s">
        <v>1051</v>
      </c>
      <c r="L2270" s="166" t="s">
        <v>2561</v>
      </c>
      <c r="M2270" t="str">
        <f t="shared" si="170"/>
        <v>г. Чусовой, ул. Ленина, д. 24: ХВС</v>
      </c>
      <c r="N2270" s="166" t="e">
        <f>VLOOKUP(M2270,#REF!,2,0)</f>
        <v>#REF!</v>
      </c>
    </row>
    <row r="2271" spans="1:14" x14ac:dyDescent="0.25">
      <c r="A2271" s="2">
        <f t="shared" si="167"/>
        <v>2270</v>
      </c>
      <c r="B2271" s="81" t="s">
        <v>1104</v>
      </c>
      <c r="C2271" t="s">
        <v>279</v>
      </c>
      <c r="D2271" s="1" t="s">
        <v>117</v>
      </c>
      <c r="E2271" s="166">
        <v>46022</v>
      </c>
      <c r="F2271" s="166"/>
      <c r="G2271" t="s">
        <v>1076</v>
      </c>
      <c r="H2271" t="s">
        <v>1076</v>
      </c>
      <c r="I2271" t="str">
        <f t="shared" si="168"/>
        <v>2025: Чусовской городской округ Пермского края: г. Чусовой, ул. Орджоникидзе, д. 10</v>
      </c>
      <c r="J2271" t="str">
        <f t="shared" si="169"/>
        <v>г. Чусовой, ул. Орджоникидзе, д. 10: 2025: ТЕП</v>
      </c>
      <c r="K2271" s="167" t="s">
        <v>1051</v>
      </c>
      <c r="L2271" s="166" t="s">
        <v>2561</v>
      </c>
      <c r="M2271" t="str">
        <f t="shared" si="170"/>
        <v>г. Чусовой, ул. Орджоникидзе, д. 10: ТЕП</v>
      </c>
      <c r="N2271" s="166" t="e">
        <f>VLOOKUP(M2271,#REF!,2,0)</f>
        <v>#REF!</v>
      </c>
    </row>
    <row r="2272" spans="1:14" x14ac:dyDescent="0.25">
      <c r="A2272" s="2">
        <f t="shared" si="167"/>
        <v>2271</v>
      </c>
      <c r="B2272" s="81" t="s">
        <v>1098</v>
      </c>
      <c r="C2272" t="s">
        <v>1692</v>
      </c>
      <c r="D2272" s="1" t="s">
        <v>280</v>
      </c>
      <c r="E2272" s="166">
        <v>46022</v>
      </c>
      <c r="F2272" s="166"/>
      <c r="G2272" t="s">
        <v>1076</v>
      </c>
      <c r="H2272" t="s">
        <v>1076</v>
      </c>
      <c r="I2272" t="str">
        <f t="shared" si="168"/>
        <v>2025: Пермский муниципальный район Пермского края: п. Ферма, ул. Строителей, д. 20</v>
      </c>
      <c r="J2272" t="str">
        <f t="shared" si="169"/>
        <v>п. Ферма, ул. Строителей, д. 20: 2025: Рфа</v>
      </c>
      <c r="K2272" s="167" t="s">
        <v>1051</v>
      </c>
      <c r="L2272" s="166" t="s">
        <v>2561</v>
      </c>
      <c r="M2272" t="str">
        <f t="shared" si="170"/>
        <v>п. Ферма, ул. Строителей, д. 20: Рфа</v>
      </c>
      <c r="N2272" s="166" t="e">
        <f>VLOOKUP(M2272,#REF!,2,0)</f>
        <v>#REF!</v>
      </c>
    </row>
    <row r="2273" spans="1:14" x14ac:dyDescent="0.25">
      <c r="A2273" s="2">
        <f t="shared" si="167"/>
        <v>2272</v>
      </c>
      <c r="B2273" s="81" t="s">
        <v>1077</v>
      </c>
      <c r="C2273" t="s">
        <v>631</v>
      </c>
      <c r="D2273" s="1" t="s">
        <v>63</v>
      </c>
      <c r="E2273" s="166">
        <v>46022</v>
      </c>
      <c r="F2273" s="166"/>
      <c r="G2273" t="s">
        <v>1076</v>
      </c>
      <c r="H2273" t="s">
        <v>1076</v>
      </c>
      <c r="I2273" t="str">
        <f t="shared" si="168"/>
        <v>2025: Александровский муниципальный округ Пермского края: п. Яйва, ул. 6-ой Пятилетки, д. 7</v>
      </c>
      <c r="J2273" t="str">
        <f t="shared" si="169"/>
        <v>п. Яйва, ул. 6-ой Пятилетки, д. 7: 2025: ЭЛ</v>
      </c>
      <c r="K2273" s="167" t="s">
        <v>1051</v>
      </c>
      <c r="L2273" s="166" t="s">
        <v>2561</v>
      </c>
      <c r="M2273" t="str">
        <f t="shared" si="170"/>
        <v>п. Яйва, ул. 6-ой Пятилетки, д. 7: ЭЛ</v>
      </c>
      <c r="N2273" s="166" t="e">
        <f>VLOOKUP(M2273,#REF!,2,0)</f>
        <v>#REF!</v>
      </c>
    </row>
    <row r="2274" spans="1:14" x14ac:dyDescent="0.25">
      <c r="A2274" s="2">
        <f t="shared" si="167"/>
        <v>2273</v>
      </c>
      <c r="B2274" s="81" t="s">
        <v>1092</v>
      </c>
      <c r="C2274" t="s">
        <v>781</v>
      </c>
      <c r="D2274" s="1" t="s">
        <v>248</v>
      </c>
      <c r="E2274" s="166">
        <v>46022</v>
      </c>
      <c r="F2274" s="166"/>
      <c r="G2274" t="s">
        <v>1076</v>
      </c>
      <c r="H2274" t="s">
        <v>1076</v>
      </c>
      <c r="I2274" t="str">
        <f t="shared" si="168"/>
        <v>2025: Нытвенский городской округ Пермского края: рп Новоильинский, ул. Ленина, д. 99</v>
      </c>
      <c r="J2274" t="str">
        <f t="shared" si="169"/>
        <v>рп Новоильинский, ул. Ленина, д. 99: 2025: РК</v>
      </c>
      <c r="K2274" s="167" t="s">
        <v>1051</v>
      </c>
      <c r="L2274" s="166" t="s">
        <v>2561</v>
      </c>
      <c r="M2274" t="str">
        <f t="shared" si="170"/>
        <v>рп Новоильинский, ул. Ленина, д. 99: РК</v>
      </c>
      <c r="N2274" s="166" t="e">
        <f>VLOOKUP(M2274,#REF!,2,0)</f>
        <v>#REF!</v>
      </c>
    </row>
    <row r="2275" spans="1:14" x14ac:dyDescent="0.25">
      <c r="A2275" s="2">
        <f t="shared" si="167"/>
        <v>2274</v>
      </c>
      <c r="B2275" s="81" t="s">
        <v>1092</v>
      </c>
      <c r="C2275" t="s">
        <v>781</v>
      </c>
      <c r="D2275" s="1" t="s">
        <v>63</v>
      </c>
      <c r="E2275" s="166">
        <v>46022</v>
      </c>
      <c r="F2275" s="166"/>
      <c r="G2275" t="s">
        <v>1076</v>
      </c>
      <c r="H2275" t="s">
        <v>1076</v>
      </c>
      <c r="I2275" t="str">
        <f t="shared" si="168"/>
        <v>2025: Нытвенский городской округ Пермского края: рп Новоильинский, ул. Ленина, д. 99</v>
      </c>
      <c r="J2275" t="str">
        <f t="shared" si="169"/>
        <v>рп Новоильинский, ул. Ленина, д. 99: 2025: ЭЛ</v>
      </c>
      <c r="K2275" s="167" t="s">
        <v>1051</v>
      </c>
      <c r="L2275" s="166" t="s">
        <v>2561</v>
      </c>
      <c r="M2275" t="str">
        <f t="shared" si="170"/>
        <v>рп Новоильинский, ул. Ленина, д. 99: ЭЛ</v>
      </c>
      <c r="N2275" s="166" t="e">
        <f>VLOOKUP(M2275,#REF!,2,0)</f>
        <v>#REF!</v>
      </c>
    </row>
    <row r="2276" spans="1:14" x14ac:dyDescent="0.25">
      <c r="A2276" s="2">
        <f t="shared" si="167"/>
        <v>2275</v>
      </c>
      <c r="B2276" s="81" t="s">
        <v>1077</v>
      </c>
      <c r="C2276" t="s">
        <v>366</v>
      </c>
      <c r="D2276" s="1" t="s">
        <v>63</v>
      </c>
      <c r="E2276" s="166">
        <v>46387</v>
      </c>
      <c r="F2276" s="166"/>
      <c r="G2276" t="s">
        <v>1076</v>
      </c>
      <c r="H2276" t="s">
        <v>1076</v>
      </c>
      <c r="I2276" t="str">
        <f t="shared" si="168"/>
        <v>2026: Александровский муниципальный округ Пермского края: г. Александровск, ул. Кирова, д. 18</v>
      </c>
      <c r="J2276" t="str">
        <f t="shared" si="169"/>
        <v>г. Александровск, ул. Кирова, д. 18: 2026: ЭЛ</v>
      </c>
      <c r="K2276" s="167" t="s">
        <v>1051</v>
      </c>
      <c r="L2276" s="166" t="s">
        <v>2561</v>
      </c>
      <c r="M2276" t="str">
        <f t="shared" si="170"/>
        <v>г. Александровск, ул. Кирова, д. 18: ЭЛ</v>
      </c>
      <c r="N2276" s="166" t="e">
        <f>VLOOKUP(M2276,#REF!,2,0)</f>
        <v>#REF!</v>
      </c>
    </row>
    <row r="2277" spans="1:14" x14ac:dyDescent="0.25">
      <c r="A2277" s="2">
        <f t="shared" si="167"/>
        <v>2276</v>
      </c>
      <c r="B2277" s="81" t="s">
        <v>1077</v>
      </c>
      <c r="C2277" t="s">
        <v>630</v>
      </c>
      <c r="D2277" s="1" t="s">
        <v>63</v>
      </c>
      <c r="E2277" s="166">
        <v>46387</v>
      </c>
      <c r="F2277" s="166"/>
      <c r="G2277" t="s">
        <v>1076</v>
      </c>
      <c r="H2277" t="s">
        <v>1076</v>
      </c>
      <c r="I2277" t="str">
        <f t="shared" si="168"/>
        <v>2026: Александровский муниципальный округ Пермского края: г. Александровск, ул. Ленина, д. 36</v>
      </c>
      <c r="J2277" t="str">
        <f t="shared" si="169"/>
        <v>г. Александровск, ул. Ленина, д. 36: 2026: ЭЛ</v>
      </c>
      <c r="K2277" s="167" t="s">
        <v>1051</v>
      </c>
      <c r="L2277" s="166" t="s">
        <v>2561</v>
      </c>
      <c r="M2277" t="str">
        <f t="shared" si="170"/>
        <v>г. Александровск, ул. Ленина, д. 36: ЭЛ</v>
      </c>
      <c r="N2277" s="166" t="e">
        <f>VLOOKUP(M2277,#REF!,2,0)</f>
        <v>#REF!</v>
      </c>
    </row>
    <row r="2278" spans="1:14" x14ac:dyDescent="0.25">
      <c r="A2278" s="2">
        <f t="shared" si="167"/>
        <v>2277</v>
      </c>
      <c r="B2278" s="81" t="s">
        <v>1091</v>
      </c>
      <c r="C2278" t="s">
        <v>1668</v>
      </c>
      <c r="D2278" s="1" t="s">
        <v>117</v>
      </c>
      <c r="E2278" s="166">
        <v>46387</v>
      </c>
      <c r="F2278" s="166"/>
      <c r="G2278" t="s">
        <v>1076</v>
      </c>
      <c r="H2278" t="s">
        <v>1076</v>
      </c>
      <c r="I2278" t="str">
        <f t="shared" si="168"/>
        <v>2026: Муниципальное образование "Город Березники" Пермского края: г. Березники, ул. Березниковская, д. 94</v>
      </c>
      <c r="J2278" t="str">
        <f t="shared" si="169"/>
        <v>г. Березники, ул. Березниковская, д. 94: 2026: ТЕП</v>
      </c>
      <c r="K2278" s="167" t="s">
        <v>1051</v>
      </c>
      <c r="L2278" s="166" t="s">
        <v>2561</v>
      </c>
      <c r="M2278" t="str">
        <f t="shared" si="170"/>
        <v>г. Березники, ул. Березниковская, д. 94: ТЕП</v>
      </c>
      <c r="N2278" s="166" t="e">
        <f>VLOOKUP(M2278,#REF!,2,0)</f>
        <v>#REF!</v>
      </c>
    </row>
    <row r="2279" spans="1:14" x14ac:dyDescent="0.25">
      <c r="A2279" s="2">
        <f t="shared" si="167"/>
        <v>2278</v>
      </c>
      <c r="B2279" s="81" t="s">
        <v>1091</v>
      </c>
      <c r="C2279" t="s">
        <v>372</v>
      </c>
      <c r="D2279" s="1" t="s">
        <v>63</v>
      </c>
      <c r="E2279" s="166">
        <v>46387</v>
      </c>
      <c r="F2279" s="166"/>
      <c r="G2279" t="s">
        <v>1076</v>
      </c>
      <c r="H2279" t="s">
        <v>1076</v>
      </c>
      <c r="I2279" t="str">
        <f t="shared" si="168"/>
        <v>2026: Муниципальное образование "Город Березники" Пермского края: г. Березники, ул. Гагарина, д. 16</v>
      </c>
      <c r="J2279" t="str">
        <f t="shared" si="169"/>
        <v>г. Березники, ул. Гагарина, д. 16: 2026: ЭЛ</v>
      </c>
      <c r="K2279" s="167" t="s">
        <v>1051</v>
      </c>
      <c r="L2279" s="166" t="s">
        <v>2561</v>
      </c>
      <c r="M2279" t="str">
        <f t="shared" si="170"/>
        <v>г. Березники, ул. Гагарина, д. 16: ЭЛ</v>
      </c>
      <c r="N2279" s="166" t="e">
        <f>VLOOKUP(M2279,#REF!,2,0)</f>
        <v>#REF!</v>
      </c>
    </row>
    <row r="2280" spans="1:14" x14ac:dyDescent="0.25">
      <c r="A2280" s="2">
        <f t="shared" si="167"/>
        <v>2279</v>
      </c>
      <c r="B2280" s="81" t="s">
        <v>1091</v>
      </c>
      <c r="C2280" t="s">
        <v>574</v>
      </c>
      <c r="D2280" s="1" t="s">
        <v>144</v>
      </c>
      <c r="E2280" s="166">
        <v>46387</v>
      </c>
      <c r="F2280" s="166"/>
      <c r="G2280" t="s">
        <v>1076</v>
      </c>
      <c r="H2280" t="s">
        <v>1076</v>
      </c>
      <c r="I2280" t="str">
        <f t="shared" si="168"/>
        <v>2026: Муниципальное образование "Город Березники" Пермского края: г. Березники, ул. Пятилетки, д. 32</v>
      </c>
      <c r="J2280" t="str">
        <f t="shared" si="169"/>
        <v>г. Березники, ул. Пятилетки, д. 32: 2026: ХВС</v>
      </c>
      <c r="K2280" s="167" t="s">
        <v>1051</v>
      </c>
      <c r="L2280" s="166" t="s">
        <v>2561</v>
      </c>
      <c r="M2280" t="str">
        <f t="shared" si="170"/>
        <v>г. Березники, ул. Пятилетки, д. 32: ХВС</v>
      </c>
      <c r="N2280" s="166" t="e">
        <f>VLOOKUP(M2280,#REF!,2,0)</f>
        <v>#REF!</v>
      </c>
    </row>
    <row r="2281" spans="1:14" x14ac:dyDescent="0.25">
      <c r="A2281" s="2">
        <f t="shared" si="167"/>
        <v>2280</v>
      </c>
      <c r="B2281" s="81" t="s">
        <v>1091</v>
      </c>
      <c r="C2281" t="s">
        <v>312</v>
      </c>
      <c r="D2281" s="1" t="s">
        <v>149</v>
      </c>
      <c r="E2281" s="166">
        <v>46387</v>
      </c>
      <c r="F2281" s="166"/>
      <c r="G2281" t="s">
        <v>1076</v>
      </c>
      <c r="H2281" t="s">
        <v>1076</v>
      </c>
      <c r="I2281" t="str">
        <f t="shared" si="168"/>
        <v>2026: Муниципальное образование "Город Березники" Пермского края: г. Березники, ул. Пятилетки, д. 38</v>
      </c>
      <c r="J2281" t="str">
        <f t="shared" si="169"/>
        <v>г. Березники, ул. Пятилетки, д. 38: 2026: ГВС</v>
      </c>
      <c r="K2281" s="167" t="s">
        <v>1051</v>
      </c>
      <c r="L2281" s="166" t="s">
        <v>2561</v>
      </c>
      <c r="M2281" t="str">
        <f t="shared" si="170"/>
        <v>г. Березники, ул. Пятилетки, д. 38: ГВС</v>
      </c>
      <c r="N2281" s="166" t="e">
        <f>VLOOKUP(M2281,#REF!,2,0)</f>
        <v>#REF!</v>
      </c>
    </row>
    <row r="2282" spans="1:14" x14ac:dyDescent="0.25">
      <c r="A2282" s="2">
        <f t="shared" si="167"/>
        <v>2281</v>
      </c>
      <c r="B2282" s="81" t="s">
        <v>1091</v>
      </c>
      <c r="C2282" t="s">
        <v>1669</v>
      </c>
      <c r="D2282" s="1" t="s">
        <v>117</v>
      </c>
      <c r="E2282" s="166">
        <v>46387</v>
      </c>
      <c r="F2282" s="166"/>
      <c r="G2282" t="s">
        <v>1076</v>
      </c>
      <c r="H2282" t="s">
        <v>1076</v>
      </c>
      <c r="I2282" t="str">
        <f t="shared" si="168"/>
        <v>2026: Муниципальное образование "Город Березники" Пермского края: г. Березники, ул. Пятилетки, д. 9</v>
      </c>
      <c r="J2282" t="str">
        <f t="shared" si="169"/>
        <v>г. Березники, ул. Пятилетки, д. 9: 2026: ТЕП</v>
      </c>
      <c r="K2282" s="167" t="s">
        <v>1051</v>
      </c>
      <c r="L2282" s="166" t="s">
        <v>2561</v>
      </c>
      <c r="M2282" t="str">
        <f t="shared" si="170"/>
        <v>г. Березники, ул. Пятилетки, д. 9: ТЕП</v>
      </c>
      <c r="N2282" s="166" t="e">
        <f>VLOOKUP(M2282,#REF!,2,0)</f>
        <v>#REF!</v>
      </c>
    </row>
    <row r="2283" spans="1:14" x14ac:dyDescent="0.25">
      <c r="A2283" s="2">
        <f t="shared" si="167"/>
        <v>2282</v>
      </c>
      <c r="B2283" s="81" t="s">
        <v>1091</v>
      </c>
      <c r="C2283" t="s">
        <v>1669</v>
      </c>
      <c r="D2283" s="1" t="s">
        <v>144</v>
      </c>
      <c r="E2283" s="166">
        <v>46387</v>
      </c>
      <c r="F2283" s="166"/>
      <c r="G2283" t="s">
        <v>1076</v>
      </c>
      <c r="H2283" t="s">
        <v>1076</v>
      </c>
      <c r="I2283" t="str">
        <f t="shared" si="168"/>
        <v>2026: Муниципальное образование "Город Березники" Пермского края: г. Березники, ул. Пятилетки, д. 9</v>
      </c>
      <c r="J2283" t="str">
        <f t="shared" si="169"/>
        <v>г. Березники, ул. Пятилетки, д. 9: 2026: ХВС</v>
      </c>
      <c r="K2283" s="167" t="s">
        <v>1051</v>
      </c>
      <c r="L2283" s="166" t="s">
        <v>2561</v>
      </c>
      <c r="M2283" t="str">
        <f t="shared" si="170"/>
        <v>г. Березники, ул. Пятилетки, д. 9: ХВС</v>
      </c>
      <c r="N2283" s="166" t="e">
        <f>VLOOKUP(M2283,#REF!,2,0)</f>
        <v>#REF!</v>
      </c>
    </row>
    <row r="2284" spans="1:14" x14ac:dyDescent="0.25">
      <c r="A2284" s="2">
        <f t="shared" si="167"/>
        <v>2283</v>
      </c>
      <c r="B2284" s="81" t="s">
        <v>1091</v>
      </c>
      <c r="C2284" t="s">
        <v>1669</v>
      </c>
      <c r="D2284" s="1" t="s">
        <v>63</v>
      </c>
      <c r="E2284" s="166">
        <v>46387</v>
      </c>
      <c r="F2284" s="166"/>
      <c r="G2284" t="s">
        <v>1076</v>
      </c>
      <c r="H2284" t="s">
        <v>1076</v>
      </c>
      <c r="I2284" t="str">
        <f t="shared" si="168"/>
        <v>2026: Муниципальное образование "Город Березники" Пермского края: г. Березники, ул. Пятилетки, д. 9</v>
      </c>
      <c r="J2284" t="str">
        <f t="shared" si="169"/>
        <v>г. Березники, ул. Пятилетки, д. 9: 2026: ЭЛ</v>
      </c>
      <c r="K2284" s="167" t="s">
        <v>1051</v>
      </c>
      <c r="L2284" s="166" t="s">
        <v>2561</v>
      </c>
      <c r="M2284" t="str">
        <f t="shared" si="170"/>
        <v>г. Березники, ул. Пятилетки, д. 9: ЭЛ</v>
      </c>
      <c r="N2284" s="166" t="e">
        <f>VLOOKUP(M2284,#REF!,2,0)</f>
        <v>#REF!</v>
      </c>
    </row>
    <row r="2285" spans="1:14" x14ac:dyDescent="0.25">
      <c r="A2285" s="2">
        <f t="shared" si="167"/>
        <v>2284</v>
      </c>
      <c r="B2285" s="81" t="s">
        <v>1843</v>
      </c>
      <c r="C2285" t="s">
        <v>1670</v>
      </c>
      <c r="D2285" s="1" t="s">
        <v>248</v>
      </c>
      <c r="E2285" s="166">
        <v>46387</v>
      </c>
      <c r="F2285" s="166"/>
      <c r="G2285" t="s">
        <v>1076</v>
      </c>
      <c r="H2285" t="s">
        <v>1076</v>
      </c>
      <c r="I2285" t="str">
        <f t="shared" si="168"/>
        <v>2026: Губахинский муниципальный округ Пермского края: г. Губаха, ул. 20 Партсъезда, д. 22</v>
      </c>
      <c r="J2285" t="str">
        <f t="shared" si="169"/>
        <v>г. Губаха, ул. 20 Партсъезда, д. 22: 2026: РК</v>
      </c>
      <c r="K2285" s="167" t="s">
        <v>1051</v>
      </c>
      <c r="L2285" s="166" t="s">
        <v>2561</v>
      </c>
      <c r="M2285" t="str">
        <f t="shared" si="170"/>
        <v>г. Губаха, ул. 20 Партсъезда, д. 22: РК</v>
      </c>
      <c r="N2285" s="166" t="e">
        <f>VLOOKUP(M2285,#REF!,2,0)</f>
        <v>#REF!</v>
      </c>
    </row>
    <row r="2286" spans="1:14" x14ac:dyDescent="0.25">
      <c r="A2286" s="2">
        <f t="shared" si="167"/>
        <v>2285</v>
      </c>
      <c r="B2286" s="81" t="s">
        <v>1843</v>
      </c>
      <c r="C2286" t="s">
        <v>1671</v>
      </c>
      <c r="D2286" s="1" t="s">
        <v>248</v>
      </c>
      <c r="E2286" s="166">
        <v>46387</v>
      </c>
      <c r="F2286" s="166"/>
      <c r="G2286" t="s">
        <v>1076</v>
      </c>
      <c r="H2286" t="s">
        <v>1076</v>
      </c>
      <c r="I2286" t="str">
        <f t="shared" si="168"/>
        <v>2026: Губахинский муниципальный округ Пермского края: г. Губаха, ул. Бутлерова, д. 3</v>
      </c>
      <c r="J2286" t="str">
        <f t="shared" si="169"/>
        <v>г. Губаха, ул. Бутлерова, д. 3: 2026: РК</v>
      </c>
      <c r="K2286" s="167" t="s">
        <v>1051</v>
      </c>
      <c r="L2286" s="166" t="s">
        <v>2561</v>
      </c>
      <c r="M2286" t="str">
        <f t="shared" si="170"/>
        <v>г. Губаха, ул. Бутлерова, д. 3: РК</v>
      </c>
      <c r="N2286" s="166" t="e">
        <f>VLOOKUP(M2286,#REF!,2,0)</f>
        <v>#REF!</v>
      </c>
    </row>
    <row r="2287" spans="1:14" x14ac:dyDescent="0.25">
      <c r="A2287" s="2">
        <f t="shared" si="167"/>
        <v>2286</v>
      </c>
      <c r="B2287" s="81" t="s">
        <v>1843</v>
      </c>
      <c r="C2287" t="s">
        <v>1674</v>
      </c>
      <c r="D2287" s="1" t="s">
        <v>248</v>
      </c>
      <c r="E2287" s="166">
        <v>46387</v>
      </c>
      <c r="F2287" s="166"/>
      <c r="G2287" t="s">
        <v>1076</v>
      </c>
      <c r="H2287" t="s">
        <v>1076</v>
      </c>
      <c r="I2287" t="str">
        <f t="shared" si="168"/>
        <v>2026: Губахинский муниципальный округ Пермского края: г. Губаха, ул. Мира, д. 22</v>
      </c>
      <c r="J2287" t="str">
        <f t="shared" si="169"/>
        <v>г. Губаха, ул. Мира, д. 22: 2026: РК</v>
      </c>
      <c r="K2287" s="167" t="s">
        <v>1051</v>
      </c>
      <c r="L2287" s="166" t="s">
        <v>2561</v>
      </c>
      <c r="M2287" t="str">
        <f t="shared" si="170"/>
        <v>г. Губаха, ул. Мира, д. 22: РК</v>
      </c>
      <c r="N2287" s="166" t="e">
        <f>VLOOKUP(M2287,#REF!,2,0)</f>
        <v>#REF!</v>
      </c>
    </row>
    <row r="2288" spans="1:14" x14ac:dyDescent="0.25">
      <c r="A2288" s="2">
        <f t="shared" si="167"/>
        <v>2287</v>
      </c>
      <c r="B2288" s="81" t="s">
        <v>1087</v>
      </c>
      <c r="C2288" t="s">
        <v>1676</v>
      </c>
      <c r="D2288" s="1" t="s">
        <v>248</v>
      </c>
      <c r="E2288" s="166">
        <v>46387</v>
      </c>
      <c r="F2288" s="166"/>
      <c r="G2288" t="s">
        <v>1076</v>
      </c>
      <c r="H2288" t="s">
        <v>1076</v>
      </c>
      <c r="I2288" t="str">
        <f t="shared" si="168"/>
        <v>2026: Краснокамский городской округ Пермского края: г. Краснокамск, ул. Большевистская, д. 1</v>
      </c>
      <c r="J2288" t="str">
        <f t="shared" si="169"/>
        <v>г. Краснокамск, ул. Большевистская, д. 1: 2026: РК</v>
      </c>
      <c r="K2288" s="167" t="s">
        <v>1051</v>
      </c>
      <c r="L2288" s="166" t="s">
        <v>2561</v>
      </c>
      <c r="M2288" t="str">
        <f t="shared" si="170"/>
        <v>г. Краснокамск, ул. Большевистская, д. 1: РК</v>
      </c>
      <c r="N2288" s="166" t="e">
        <f>VLOOKUP(M2288,#REF!,2,0)</f>
        <v>#REF!</v>
      </c>
    </row>
    <row r="2289" spans="1:14" x14ac:dyDescent="0.25">
      <c r="A2289" s="2">
        <f t="shared" si="167"/>
        <v>2288</v>
      </c>
      <c r="B2289" s="81" t="s">
        <v>1087</v>
      </c>
      <c r="C2289" t="s">
        <v>1677</v>
      </c>
      <c r="D2289" s="1" t="s">
        <v>159</v>
      </c>
      <c r="E2289" s="166">
        <v>46387</v>
      </c>
      <c r="F2289" s="166"/>
      <c r="G2289" t="s">
        <v>1076</v>
      </c>
      <c r="H2289" t="s">
        <v>1076</v>
      </c>
      <c r="I2289" t="str">
        <f t="shared" si="168"/>
        <v>2026: Краснокамский городской округ Пермского края: г. Краснокамск, ул. Большевистская, д. 16</v>
      </c>
      <c r="J2289" t="str">
        <f t="shared" si="169"/>
        <v>г. Краснокамск, ул. Большевистская, д. 16: 2026: ВОД</v>
      </c>
      <c r="K2289" s="167" t="s">
        <v>1051</v>
      </c>
      <c r="L2289" s="166" t="s">
        <v>2561</v>
      </c>
      <c r="M2289" t="str">
        <f t="shared" si="170"/>
        <v>г. Краснокамск, ул. Большевистская, д. 16: ВОД</v>
      </c>
      <c r="N2289" s="166" t="e">
        <f>VLOOKUP(M2289,#REF!,2,0)</f>
        <v>#REF!</v>
      </c>
    </row>
    <row r="2290" spans="1:14" x14ac:dyDescent="0.25">
      <c r="A2290" s="2">
        <f t="shared" si="167"/>
        <v>2289</v>
      </c>
      <c r="B2290" s="81" t="s">
        <v>1087</v>
      </c>
      <c r="C2290" t="s">
        <v>1677</v>
      </c>
      <c r="D2290" s="1" t="s">
        <v>149</v>
      </c>
      <c r="E2290" s="166">
        <v>46387</v>
      </c>
      <c r="F2290" s="166"/>
      <c r="G2290" t="s">
        <v>1076</v>
      </c>
      <c r="H2290" t="s">
        <v>1076</v>
      </c>
      <c r="I2290" t="str">
        <f t="shared" si="168"/>
        <v>2026: Краснокамский городской округ Пермского края: г. Краснокамск, ул. Большевистская, д. 16</v>
      </c>
      <c r="J2290" t="str">
        <f t="shared" si="169"/>
        <v>г. Краснокамск, ул. Большевистская, д. 16: 2026: ГВС</v>
      </c>
      <c r="K2290" s="167" t="s">
        <v>1051</v>
      </c>
      <c r="L2290" s="166" t="s">
        <v>2561</v>
      </c>
      <c r="M2290" t="str">
        <f t="shared" si="170"/>
        <v>г. Краснокамск, ул. Большевистская, д. 16: ГВС</v>
      </c>
      <c r="N2290" s="166" t="e">
        <f>VLOOKUP(M2290,#REF!,2,0)</f>
        <v>#REF!</v>
      </c>
    </row>
    <row r="2291" spans="1:14" x14ac:dyDescent="0.25">
      <c r="A2291" s="2">
        <f t="shared" si="167"/>
        <v>2290</v>
      </c>
      <c r="B2291" s="81" t="s">
        <v>1087</v>
      </c>
      <c r="C2291" t="s">
        <v>1678</v>
      </c>
      <c r="D2291" s="1" t="s">
        <v>280</v>
      </c>
      <c r="E2291" s="166">
        <v>46387</v>
      </c>
      <c r="F2291" s="166"/>
      <c r="G2291" t="s">
        <v>1076</v>
      </c>
      <c r="H2291" t="s">
        <v>1076</v>
      </c>
      <c r="I2291" t="str">
        <f t="shared" si="168"/>
        <v>2026: Краснокамский городской округ Пермского края: г. Краснокамск, ул. Большевистская, д. 17</v>
      </c>
      <c r="J2291" t="str">
        <f t="shared" si="169"/>
        <v>г. Краснокамск, ул. Большевистская, д. 17: 2026: Рфа</v>
      </c>
      <c r="K2291" s="167" t="s">
        <v>1051</v>
      </c>
      <c r="L2291" s="166" t="s">
        <v>2561</v>
      </c>
      <c r="M2291" t="str">
        <f t="shared" si="170"/>
        <v>г. Краснокамск, ул. Большевистская, д. 17: Рфа</v>
      </c>
      <c r="N2291" s="166" t="e">
        <f>VLOOKUP(M2291,#REF!,2,0)</f>
        <v>#REF!</v>
      </c>
    </row>
    <row r="2292" spans="1:14" x14ac:dyDescent="0.25">
      <c r="A2292" s="2">
        <f t="shared" si="167"/>
        <v>2291</v>
      </c>
      <c r="B2292" s="81" t="s">
        <v>1087</v>
      </c>
      <c r="C2292" t="s">
        <v>1678</v>
      </c>
      <c r="D2292" s="1" t="s">
        <v>117</v>
      </c>
      <c r="E2292" s="166">
        <v>46387</v>
      </c>
      <c r="F2292" s="166"/>
      <c r="G2292" t="s">
        <v>1076</v>
      </c>
      <c r="H2292" t="s">
        <v>1076</v>
      </c>
      <c r="I2292" t="str">
        <f t="shared" si="168"/>
        <v>2026: Краснокамский городской округ Пермского края: г. Краснокамск, ул. Большевистская, д. 17</v>
      </c>
      <c r="J2292" t="str">
        <f t="shared" si="169"/>
        <v>г. Краснокамск, ул. Большевистская, д. 17: 2026: ТЕП</v>
      </c>
      <c r="K2292" s="167" t="s">
        <v>1051</v>
      </c>
      <c r="L2292" s="166" t="s">
        <v>2561</v>
      </c>
      <c r="M2292" t="str">
        <f t="shared" si="170"/>
        <v>г. Краснокамск, ул. Большевистская, д. 17: ТЕП</v>
      </c>
      <c r="N2292" s="166" t="e">
        <f>VLOOKUP(M2292,#REF!,2,0)</f>
        <v>#REF!</v>
      </c>
    </row>
    <row r="2293" spans="1:14" x14ac:dyDescent="0.25">
      <c r="A2293" s="2">
        <f t="shared" si="167"/>
        <v>2292</v>
      </c>
      <c r="B2293" s="81" t="s">
        <v>1087</v>
      </c>
      <c r="C2293" t="s">
        <v>1678</v>
      </c>
      <c r="D2293" s="1" t="s">
        <v>144</v>
      </c>
      <c r="E2293" s="166">
        <v>46387</v>
      </c>
      <c r="F2293" s="166"/>
      <c r="G2293" t="s">
        <v>1076</v>
      </c>
      <c r="H2293" t="s">
        <v>1076</v>
      </c>
      <c r="I2293" t="str">
        <f t="shared" si="168"/>
        <v>2026: Краснокамский городской округ Пермского края: г. Краснокамск, ул. Большевистская, д. 17</v>
      </c>
      <c r="J2293" t="str">
        <f t="shared" si="169"/>
        <v>г. Краснокамск, ул. Большевистская, д. 17: 2026: ХВС</v>
      </c>
      <c r="K2293" s="167" t="s">
        <v>1051</v>
      </c>
      <c r="L2293" s="166" t="s">
        <v>2561</v>
      </c>
      <c r="M2293" t="str">
        <f t="shared" si="170"/>
        <v>г. Краснокамск, ул. Большевистская, д. 17: ХВС</v>
      </c>
      <c r="N2293" s="166" t="e">
        <f>VLOOKUP(M2293,#REF!,2,0)</f>
        <v>#REF!</v>
      </c>
    </row>
    <row r="2294" spans="1:14" x14ac:dyDescent="0.25">
      <c r="A2294" s="2">
        <f t="shared" si="167"/>
        <v>2293</v>
      </c>
      <c r="B2294" s="81" t="s">
        <v>1087</v>
      </c>
      <c r="C2294" t="s">
        <v>1678</v>
      </c>
      <c r="D2294" s="1" t="s">
        <v>63</v>
      </c>
      <c r="E2294" s="166">
        <v>46387</v>
      </c>
      <c r="F2294" s="166"/>
      <c r="G2294" t="s">
        <v>1076</v>
      </c>
      <c r="H2294" t="s">
        <v>1076</v>
      </c>
      <c r="I2294" t="str">
        <f t="shared" si="168"/>
        <v>2026: Краснокамский городской округ Пермского края: г. Краснокамск, ул. Большевистская, д. 17</v>
      </c>
      <c r="J2294" t="str">
        <f t="shared" si="169"/>
        <v>г. Краснокамск, ул. Большевистская, д. 17: 2026: ЭЛ</v>
      </c>
      <c r="K2294" s="167" t="s">
        <v>1051</v>
      </c>
      <c r="L2294" s="166" t="s">
        <v>2561</v>
      </c>
      <c r="M2294" t="str">
        <f t="shared" si="170"/>
        <v>г. Краснокамск, ул. Большевистская, д. 17: ЭЛ</v>
      </c>
      <c r="N2294" s="166" t="e">
        <f>VLOOKUP(M2294,#REF!,2,0)</f>
        <v>#REF!</v>
      </c>
    </row>
    <row r="2295" spans="1:14" x14ac:dyDescent="0.25">
      <c r="A2295" s="2">
        <f t="shared" si="167"/>
        <v>2294</v>
      </c>
      <c r="B2295" s="81" t="s">
        <v>1087</v>
      </c>
      <c r="C2295" t="s">
        <v>1679</v>
      </c>
      <c r="D2295" s="1" t="s">
        <v>117</v>
      </c>
      <c r="E2295" s="166">
        <v>46387</v>
      </c>
      <c r="F2295" s="166"/>
      <c r="G2295" t="s">
        <v>1076</v>
      </c>
      <c r="H2295" t="s">
        <v>1076</v>
      </c>
      <c r="I2295" t="str">
        <f t="shared" si="168"/>
        <v>2026: Краснокамский городской округ Пермского края: г. Краснокамск, ул. Большевистская, д. 25</v>
      </c>
      <c r="J2295" t="str">
        <f t="shared" si="169"/>
        <v>г. Краснокамск, ул. Большевистская, д. 25: 2026: ТЕП</v>
      </c>
      <c r="K2295" s="167" t="s">
        <v>1051</v>
      </c>
      <c r="L2295" s="166" t="s">
        <v>2561</v>
      </c>
      <c r="M2295" t="str">
        <f t="shared" si="170"/>
        <v>г. Краснокамск, ул. Большевистская, д. 25: ТЕП</v>
      </c>
      <c r="N2295" s="166" t="e">
        <f>VLOOKUP(M2295,#REF!,2,0)</f>
        <v>#REF!</v>
      </c>
    </row>
    <row r="2296" spans="1:14" x14ac:dyDescent="0.25">
      <c r="A2296" s="2">
        <f t="shared" si="167"/>
        <v>2295</v>
      </c>
      <c r="B2296" s="81" t="s">
        <v>1087</v>
      </c>
      <c r="C2296" t="s">
        <v>1680</v>
      </c>
      <c r="D2296" s="1" t="s">
        <v>159</v>
      </c>
      <c r="E2296" s="166">
        <v>46387</v>
      </c>
      <c r="F2296" s="166"/>
      <c r="G2296" t="s">
        <v>1076</v>
      </c>
      <c r="H2296" t="s">
        <v>1076</v>
      </c>
      <c r="I2296" t="str">
        <f t="shared" si="168"/>
        <v>2026: Краснокамский городской округ Пермского края: г. Краснокамск, ул. Большевистская, д. 32</v>
      </c>
      <c r="J2296" t="str">
        <f t="shared" si="169"/>
        <v>г. Краснокамск, ул. Большевистская, д. 32: 2026: ВОД</v>
      </c>
      <c r="K2296" s="167" t="s">
        <v>1051</v>
      </c>
      <c r="L2296" s="166" t="s">
        <v>2561</v>
      </c>
      <c r="M2296" t="str">
        <f t="shared" si="170"/>
        <v>г. Краснокамск, ул. Большевистская, д. 32: ВОД</v>
      </c>
      <c r="N2296" s="166" t="e">
        <f>VLOOKUP(M2296,#REF!,2,0)</f>
        <v>#REF!</v>
      </c>
    </row>
    <row r="2297" spans="1:14" x14ac:dyDescent="0.25">
      <c r="A2297" s="2">
        <f t="shared" si="167"/>
        <v>2296</v>
      </c>
      <c r="B2297" s="81" t="s">
        <v>1087</v>
      </c>
      <c r="C2297" t="s">
        <v>1680</v>
      </c>
      <c r="D2297" s="1" t="s">
        <v>149</v>
      </c>
      <c r="E2297" s="166">
        <v>46387</v>
      </c>
      <c r="F2297" s="166"/>
      <c r="G2297" t="s">
        <v>1076</v>
      </c>
      <c r="H2297" t="s">
        <v>1076</v>
      </c>
      <c r="I2297" t="str">
        <f t="shared" si="168"/>
        <v>2026: Краснокамский городской округ Пермского края: г. Краснокамск, ул. Большевистская, д. 32</v>
      </c>
      <c r="J2297" t="str">
        <f t="shared" si="169"/>
        <v>г. Краснокамск, ул. Большевистская, д. 32: 2026: ГВС</v>
      </c>
      <c r="K2297" s="167" t="s">
        <v>1051</v>
      </c>
      <c r="L2297" s="166" t="s">
        <v>2561</v>
      </c>
      <c r="M2297" t="str">
        <f t="shared" si="170"/>
        <v>г. Краснокамск, ул. Большевистская, д. 32: ГВС</v>
      </c>
      <c r="N2297" s="166" t="e">
        <f>VLOOKUP(M2297,#REF!,2,0)</f>
        <v>#REF!</v>
      </c>
    </row>
    <row r="2298" spans="1:14" x14ac:dyDescent="0.25">
      <c r="A2298" s="2">
        <f t="shared" si="167"/>
        <v>2297</v>
      </c>
      <c r="B2298" s="81" t="s">
        <v>1087</v>
      </c>
      <c r="C2298" t="s">
        <v>1680</v>
      </c>
      <c r="D2298" s="1" t="s">
        <v>117</v>
      </c>
      <c r="E2298" s="166">
        <v>46387</v>
      </c>
      <c r="F2298" s="166"/>
      <c r="G2298" t="s">
        <v>1076</v>
      </c>
      <c r="H2298" t="s">
        <v>1076</v>
      </c>
      <c r="I2298" t="str">
        <f t="shared" si="168"/>
        <v>2026: Краснокамский городской округ Пермского края: г. Краснокамск, ул. Большевистская, д. 32</v>
      </c>
      <c r="J2298" t="str">
        <f t="shared" si="169"/>
        <v>г. Краснокамск, ул. Большевистская, д. 32: 2026: ТЕП</v>
      </c>
      <c r="K2298" s="167" t="s">
        <v>1051</v>
      </c>
      <c r="L2298" s="166" t="s">
        <v>2561</v>
      </c>
      <c r="M2298" t="str">
        <f t="shared" si="170"/>
        <v>г. Краснокамск, ул. Большевистская, д. 32: ТЕП</v>
      </c>
      <c r="N2298" s="166" t="e">
        <f>VLOOKUP(M2298,#REF!,2,0)</f>
        <v>#REF!</v>
      </c>
    </row>
    <row r="2299" spans="1:14" x14ac:dyDescent="0.25">
      <c r="A2299" s="2">
        <f t="shared" si="167"/>
        <v>2298</v>
      </c>
      <c r="B2299" s="81" t="s">
        <v>1087</v>
      </c>
      <c r="C2299" t="s">
        <v>1680</v>
      </c>
      <c r="D2299" s="1" t="s">
        <v>144</v>
      </c>
      <c r="E2299" s="166">
        <v>46387</v>
      </c>
      <c r="F2299" s="166"/>
      <c r="G2299" t="s">
        <v>1076</v>
      </c>
      <c r="H2299" t="s">
        <v>1076</v>
      </c>
      <c r="I2299" t="str">
        <f t="shared" si="168"/>
        <v>2026: Краснокамский городской округ Пермского края: г. Краснокамск, ул. Большевистская, д. 32</v>
      </c>
      <c r="J2299" t="str">
        <f t="shared" si="169"/>
        <v>г. Краснокамск, ул. Большевистская, д. 32: 2026: ХВС</v>
      </c>
      <c r="K2299" s="167" t="s">
        <v>1051</v>
      </c>
      <c r="L2299" s="166" t="s">
        <v>2561</v>
      </c>
      <c r="M2299" t="str">
        <f t="shared" si="170"/>
        <v>г. Краснокамск, ул. Большевистская, д. 32: ХВС</v>
      </c>
      <c r="N2299" s="166" t="e">
        <f>VLOOKUP(M2299,#REF!,2,0)</f>
        <v>#REF!</v>
      </c>
    </row>
    <row r="2300" spans="1:14" x14ac:dyDescent="0.25">
      <c r="A2300" s="2">
        <f t="shared" si="167"/>
        <v>2299</v>
      </c>
      <c r="B2300" s="81" t="s">
        <v>1087</v>
      </c>
      <c r="C2300" t="s">
        <v>1680</v>
      </c>
      <c r="D2300" s="1" t="s">
        <v>63</v>
      </c>
      <c r="E2300" s="166">
        <v>46387</v>
      </c>
      <c r="F2300" s="166"/>
      <c r="G2300" t="s">
        <v>1076</v>
      </c>
      <c r="H2300" t="s">
        <v>1076</v>
      </c>
      <c r="I2300" t="str">
        <f t="shared" si="168"/>
        <v>2026: Краснокамский городской округ Пермского края: г. Краснокамск, ул. Большевистская, д. 32</v>
      </c>
      <c r="J2300" t="str">
        <f t="shared" si="169"/>
        <v>г. Краснокамск, ул. Большевистская, д. 32: 2026: ЭЛ</v>
      </c>
      <c r="K2300" s="167" t="s">
        <v>1051</v>
      </c>
      <c r="L2300" s="166" t="s">
        <v>2561</v>
      </c>
      <c r="M2300" t="str">
        <f t="shared" si="170"/>
        <v>г. Краснокамск, ул. Большевистская, д. 32: ЭЛ</v>
      </c>
      <c r="N2300" s="166" t="e">
        <f>VLOOKUP(M2300,#REF!,2,0)</f>
        <v>#REF!</v>
      </c>
    </row>
    <row r="2301" spans="1:14" x14ac:dyDescent="0.25">
      <c r="A2301" s="2">
        <f t="shared" si="167"/>
        <v>2300</v>
      </c>
      <c r="B2301" s="81" t="s">
        <v>1087</v>
      </c>
      <c r="C2301" t="s">
        <v>1681</v>
      </c>
      <c r="D2301" s="1" t="s">
        <v>159</v>
      </c>
      <c r="E2301" s="166">
        <v>46387</v>
      </c>
      <c r="F2301" s="166"/>
      <c r="G2301" t="s">
        <v>1076</v>
      </c>
      <c r="H2301" t="s">
        <v>1076</v>
      </c>
      <c r="I2301" t="str">
        <f t="shared" si="168"/>
        <v>2026: Краснокамский городской округ Пермского края: г. Краснокамск, ул. Большевистская, д. 34</v>
      </c>
      <c r="J2301" t="str">
        <f t="shared" si="169"/>
        <v>г. Краснокамск, ул. Большевистская, д. 34: 2026: ВОД</v>
      </c>
      <c r="K2301" s="167" t="s">
        <v>1051</v>
      </c>
      <c r="L2301" s="166" t="s">
        <v>2561</v>
      </c>
      <c r="M2301" t="str">
        <f t="shared" si="170"/>
        <v>г. Краснокамск, ул. Большевистская, д. 34: ВОД</v>
      </c>
      <c r="N2301" s="166" t="e">
        <f>VLOOKUP(M2301,#REF!,2,0)</f>
        <v>#REF!</v>
      </c>
    </row>
    <row r="2302" spans="1:14" x14ac:dyDescent="0.25">
      <c r="A2302" s="2">
        <f t="shared" si="167"/>
        <v>2301</v>
      </c>
      <c r="B2302" s="81" t="s">
        <v>1087</v>
      </c>
      <c r="C2302" t="s">
        <v>580</v>
      </c>
      <c r="D2302" s="1" t="s">
        <v>248</v>
      </c>
      <c r="E2302" s="166">
        <v>46387</v>
      </c>
      <c r="F2302" s="166"/>
      <c r="G2302" t="s">
        <v>1076</v>
      </c>
      <c r="H2302" t="s">
        <v>1076</v>
      </c>
      <c r="I2302" t="str">
        <f t="shared" si="168"/>
        <v>2026: Краснокамский городской округ Пермского края: г. Краснокамск, ул. Свердлова, д. 18</v>
      </c>
      <c r="J2302" t="str">
        <f t="shared" si="169"/>
        <v>г. Краснокамск, ул. Свердлова, д. 18: 2026: РК</v>
      </c>
      <c r="K2302" s="167" t="s">
        <v>1051</v>
      </c>
      <c r="L2302" s="166" t="s">
        <v>2561</v>
      </c>
      <c r="M2302" t="str">
        <f t="shared" si="170"/>
        <v>г. Краснокамск, ул. Свердлова, д. 18: РК</v>
      </c>
      <c r="N2302" s="166" t="e">
        <f>VLOOKUP(M2302,#REF!,2,0)</f>
        <v>#REF!</v>
      </c>
    </row>
    <row r="2303" spans="1:14" x14ac:dyDescent="0.25">
      <c r="A2303" s="2">
        <f t="shared" si="167"/>
        <v>2302</v>
      </c>
      <c r="B2303" s="81" t="s">
        <v>1087</v>
      </c>
      <c r="C2303" t="s">
        <v>195</v>
      </c>
      <c r="D2303" s="1" t="s">
        <v>159</v>
      </c>
      <c r="E2303" s="166">
        <v>46387</v>
      </c>
      <c r="F2303" s="166"/>
      <c r="G2303" t="s">
        <v>1076</v>
      </c>
      <c r="H2303" t="s">
        <v>1076</v>
      </c>
      <c r="I2303" t="str">
        <f t="shared" si="168"/>
        <v>2026: Краснокамский городской округ Пермского края: г. Краснокамск, ул. Шоссейная, д. 4</v>
      </c>
      <c r="J2303" t="str">
        <f t="shared" si="169"/>
        <v>г. Краснокамск, ул. Шоссейная, д. 4: 2026: ВОД</v>
      </c>
      <c r="K2303" s="167" t="s">
        <v>1051</v>
      </c>
      <c r="L2303" s="166" t="s">
        <v>2561</v>
      </c>
      <c r="M2303" t="str">
        <f t="shared" si="170"/>
        <v>г. Краснокамск, ул. Шоссейная, д. 4: ВОД</v>
      </c>
      <c r="N2303" s="166" t="e">
        <f>VLOOKUP(M2303,#REF!,2,0)</f>
        <v>#REF!</v>
      </c>
    </row>
    <row r="2304" spans="1:14" x14ac:dyDescent="0.25">
      <c r="A2304" s="2">
        <f t="shared" si="167"/>
        <v>2303</v>
      </c>
      <c r="B2304" s="81" t="s">
        <v>1087</v>
      </c>
      <c r="C2304" t="s">
        <v>195</v>
      </c>
      <c r="D2304" s="1" t="s">
        <v>149</v>
      </c>
      <c r="E2304" s="166">
        <v>46387</v>
      </c>
      <c r="F2304" s="166"/>
      <c r="G2304" t="s">
        <v>1076</v>
      </c>
      <c r="H2304" t="s">
        <v>1076</v>
      </c>
      <c r="I2304" t="str">
        <f t="shared" si="168"/>
        <v>2026: Краснокамский городской округ Пермского края: г. Краснокамск, ул. Шоссейная, д. 4</v>
      </c>
      <c r="J2304" t="str">
        <f t="shared" si="169"/>
        <v>г. Краснокамск, ул. Шоссейная, д. 4: 2026: ГВС</v>
      </c>
      <c r="K2304" s="167" t="s">
        <v>1051</v>
      </c>
      <c r="L2304" s="166" t="s">
        <v>2561</v>
      </c>
      <c r="M2304" t="str">
        <f t="shared" si="170"/>
        <v>г. Краснокамск, ул. Шоссейная, д. 4: ГВС</v>
      </c>
      <c r="N2304" s="166" t="e">
        <f>VLOOKUP(M2304,#REF!,2,0)</f>
        <v>#REF!</v>
      </c>
    </row>
    <row r="2305" spans="1:14" x14ac:dyDescent="0.25">
      <c r="A2305" s="2">
        <f t="shared" si="167"/>
        <v>2304</v>
      </c>
      <c r="B2305" s="81" t="s">
        <v>1087</v>
      </c>
      <c r="C2305" t="s">
        <v>195</v>
      </c>
      <c r="D2305" s="1" t="s">
        <v>117</v>
      </c>
      <c r="E2305" s="166">
        <v>46387</v>
      </c>
      <c r="F2305" s="166"/>
      <c r="G2305" t="s">
        <v>1076</v>
      </c>
      <c r="H2305" t="s">
        <v>1076</v>
      </c>
      <c r="I2305" t="str">
        <f t="shared" si="168"/>
        <v>2026: Краснокамский городской округ Пермского края: г. Краснокамск, ул. Шоссейная, д. 4</v>
      </c>
      <c r="J2305" t="str">
        <f t="shared" si="169"/>
        <v>г. Краснокамск, ул. Шоссейная, д. 4: 2026: ТЕП</v>
      </c>
      <c r="K2305" s="167" t="s">
        <v>1051</v>
      </c>
      <c r="L2305" s="166" t="s">
        <v>2561</v>
      </c>
      <c r="M2305" t="str">
        <f t="shared" si="170"/>
        <v>г. Краснокамск, ул. Шоссейная, д. 4: ТЕП</v>
      </c>
      <c r="N2305" s="166" t="e">
        <f>VLOOKUP(M2305,#REF!,2,0)</f>
        <v>#REF!</v>
      </c>
    </row>
    <row r="2306" spans="1:14" x14ac:dyDescent="0.25">
      <c r="A2306" s="2">
        <f t="shared" ref="A2306:A2343" si="171">ROW()-1</f>
        <v>2305</v>
      </c>
      <c r="B2306" s="81" t="s">
        <v>1087</v>
      </c>
      <c r="C2306" t="s">
        <v>195</v>
      </c>
      <c r="D2306" s="1" t="s">
        <v>144</v>
      </c>
      <c r="E2306" s="166">
        <v>46387</v>
      </c>
      <c r="F2306" s="166"/>
      <c r="G2306" t="s">
        <v>1076</v>
      </c>
      <c r="H2306" t="s">
        <v>1076</v>
      </c>
      <c r="I2306" t="str">
        <f t="shared" ref="I2306:I2343" si="172">IF(ISBLANK(E2306),"",CONCATENATE(YEAR(E2306),": ",B2306,": ",C2306,))</f>
        <v>2026: Краснокамский городской округ Пермского края: г. Краснокамск, ул. Шоссейная, д. 4</v>
      </c>
      <c r="J2306" t="str">
        <f t="shared" ref="J2306:J2343" si="173">IF(ISBLANK(E2306),"",CONCATENATE(C2306,": ",YEAR(E2306),": ",D2306))</f>
        <v>г. Краснокамск, ул. Шоссейная, д. 4: 2026: ХВС</v>
      </c>
      <c r="K2306" s="167" t="s">
        <v>1051</v>
      </c>
      <c r="L2306" s="166" t="s">
        <v>2561</v>
      </c>
      <c r="M2306" t="str">
        <f t="shared" ref="M2306:M2343" si="174">IF(ISBLANK(D2306),"",CONCATENATE(C2306,": ",D2306))</f>
        <v>г. Краснокамск, ул. Шоссейная, д. 4: ХВС</v>
      </c>
      <c r="N2306" s="166" t="e">
        <f>VLOOKUP(M2306,#REF!,2,0)</f>
        <v>#REF!</v>
      </c>
    </row>
    <row r="2307" spans="1:14" x14ac:dyDescent="0.25">
      <c r="A2307" s="2">
        <f t="shared" si="171"/>
        <v>2306</v>
      </c>
      <c r="B2307" s="81" t="s">
        <v>1087</v>
      </c>
      <c r="C2307" t="s">
        <v>195</v>
      </c>
      <c r="D2307" s="1" t="s">
        <v>63</v>
      </c>
      <c r="E2307" s="166">
        <v>46387</v>
      </c>
      <c r="F2307" s="166"/>
      <c r="G2307" t="s">
        <v>1076</v>
      </c>
      <c r="H2307" t="s">
        <v>1076</v>
      </c>
      <c r="I2307" t="str">
        <f t="shared" si="172"/>
        <v>2026: Краснокамский городской округ Пермского края: г. Краснокамск, ул. Шоссейная, д. 4</v>
      </c>
      <c r="J2307" t="str">
        <f t="shared" si="173"/>
        <v>г. Краснокамск, ул. Шоссейная, д. 4: 2026: ЭЛ</v>
      </c>
      <c r="K2307" s="167" t="s">
        <v>1051</v>
      </c>
      <c r="L2307" s="166" t="s">
        <v>2561</v>
      </c>
      <c r="M2307" t="str">
        <f t="shared" si="174"/>
        <v>г. Краснокамск, ул. Шоссейная, д. 4: ЭЛ</v>
      </c>
      <c r="N2307" s="166" t="e">
        <f>VLOOKUP(M2307,#REF!,2,0)</f>
        <v>#REF!</v>
      </c>
    </row>
    <row r="2308" spans="1:14" x14ac:dyDescent="0.25">
      <c r="A2308" s="2">
        <f t="shared" si="171"/>
        <v>2307</v>
      </c>
      <c r="B2308" s="81" t="s">
        <v>1090</v>
      </c>
      <c r="C2308" t="s">
        <v>329</v>
      </c>
      <c r="D2308" s="1" t="s">
        <v>149</v>
      </c>
      <c r="E2308" s="166">
        <v>46387</v>
      </c>
      <c r="F2308" s="166"/>
      <c r="G2308" t="s">
        <v>1076</v>
      </c>
      <c r="H2308" t="s">
        <v>1076</v>
      </c>
      <c r="I2308" t="str">
        <f t="shared" si="172"/>
        <v>2026: Лысьвенский городской округ Пермского края: г. Лысьва, ул. Кирова, д. 45</v>
      </c>
      <c r="J2308" t="str">
        <f t="shared" si="173"/>
        <v>г. Лысьва, ул. Кирова, д. 45: 2026: ГВС</v>
      </c>
      <c r="K2308" s="167" t="s">
        <v>1051</v>
      </c>
      <c r="L2308" s="166" t="s">
        <v>2561</v>
      </c>
      <c r="M2308" t="str">
        <f t="shared" si="174"/>
        <v>г. Лысьва, ул. Кирова, д. 45: ГВС</v>
      </c>
      <c r="N2308" s="166" t="e">
        <f>VLOOKUP(M2308,#REF!,2,0)</f>
        <v>#REF!</v>
      </c>
    </row>
    <row r="2309" spans="1:14" x14ac:dyDescent="0.25">
      <c r="A2309" s="2">
        <f t="shared" si="171"/>
        <v>2308</v>
      </c>
      <c r="B2309" s="81" t="s">
        <v>1090</v>
      </c>
      <c r="C2309" t="s">
        <v>22</v>
      </c>
      <c r="D2309" s="1" t="s">
        <v>280</v>
      </c>
      <c r="E2309" s="166">
        <v>46387</v>
      </c>
      <c r="F2309" s="166"/>
      <c r="G2309" t="s">
        <v>1076</v>
      </c>
      <c r="H2309" t="s">
        <v>1076</v>
      </c>
      <c r="I2309" t="str">
        <f t="shared" si="172"/>
        <v>2026: Лысьвенский городской округ Пермского края: г. Лысьва, ул. Кирова, д. 8</v>
      </c>
      <c r="J2309" t="str">
        <f t="shared" si="173"/>
        <v>г. Лысьва, ул. Кирова, д. 8: 2026: Рфа</v>
      </c>
      <c r="K2309" s="167" t="s">
        <v>1051</v>
      </c>
      <c r="L2309" s="166" t="s">
        <v>2561</v>
      </c>
      <c r="M2309" t="str">
        <f t="shared" si="174"/>
        <v>г. Лысьва, ул. Кирова, д. 8: Рфа</v>
      </c>
      <c r="N2309" s="166" t="e">
        <f>VLOOKUP(M2309,#REF!,2,0)</f>
        <v>#REF!</v>
      </c>
    </row>
    <row r="2310" spans="1:14" x14ac:dyDescent="0.25">
      <c r="A2310" s="2">
        <f t="shared" si="171"/>
        <v>2309</v>
      </c>
      <c r="B2310" s="81" t="s">
        <v>1090</v>
      </c>
      <c r="C2310" t="s">
        <v>1682</v>
      </c>
      <c r="D2310" s="1" t="s">
        <v>280</v>
      </c>
      <c r="E2310" s="166">
        <v>46387</v>
      </c>
      <c r="F2310" s="166"/>
      <c r="G2310" t="s">
        <v>1076</v>
      </c>
      <c r="H2310" t="s">
        <v>1076</v>
      </c>
      <c r="I2310" t="str">
        <f t="shared" si="172"/>
        <v>2026: Лысьвенский городской округ Пермского края: г. Лысьва, ул. Мира, д. 39</v>
      </c>
      <c r="J2310" t="str">
        <f t="shared" si="173"/>
        <v>г. Лысьва, ул. Мира, д. 39: 2026: Рфа</v>
      </c>
      <c r="K2310" s="167" t="s">
        <v>1051</v>
      </c>
      <c r="L2310" s="166" t="s">
        <v>2561</v>
      </c>
      <c r="M2310" t="str">
        <f t="shared" si="174"/>
        <v>г. Лысьва, ул. Мира, д. 39: Рфа</v>
      </c>
      <c r="N2310" s="166" t="e">
        <f>VLOOKUP(M2310,#REF!,2,0)</f>
        <v>#REF!</v>
      </c>
    </row>
    <row r="2311" spans="1:14" x14ac:dyDescent="0.25">
      <c r="A2311" s="2">
        <f t="shared" si="171"/>
        <v>2310</v>
      </c>
      <c r="B2311" s="81" t="s">
        <v>1090</v>
      </c>
      <c r="C2311" t="s">
        <v>546</v>
      </c>
      <c r="D2311" s="1" t="s">
        <v>159</v>
      </c>
      <c r="E2311" s="166">
        <v>46387</v>
      </c>
      <c r="F2311" s="166"/>
      <c r="G2311" t="s">
        <v>1076</v>
      </c>
      <c r="H2311" t="s">
        <v>1076</v>
      </c>
      <c r="I2311" t="str">
        <f t="shared" si="172"/>
        <v>2026: Лысьвенский городской округ Пермского края: г. Лысьва, ул. Мира, д. 77</v>
      </c>
      <c r="J2311" t="str">
        <f t="shared" si="173"/>
        <v>г. Лысьва, ул. Мира, д. 77: 2026: ВОД</v>
      </c>
      <c r="K2311" s="167" t="s">
        <v>1051</v>
      </c>
      <c r="L2311" s="166" t="s">
        <v>2561</v>
      </c>
      <c r="M2311" t="str">
        <f t="shared" si="174"/>
        <v>г. Лысьва, ул. Мира, д. 77: ВОД</v>
      </c>
      <c r="N2311" s="166" t="e">
        <f>VLOOKUP(M2311,#REF!,2,0)</f>
        <v>#REF!</v>
      </c>
    </row>
    <row r="2312" spans="1:14" x14ac:dyDescent="0.25">
      <c r="A2312" s="2">
        <f t="shared" si="171"/>
        <v>2311</v>
      </c>
      <c r="B2312" s="81" t="s">
        <v>1090</v>
      </c>
      <c r="C2312" t="s">
        <v>546</v>
      </c>
      <c r="D2312" s="1" t="s">
        <v>117</v>
      </c>
      <c r="E2312" s="166">
        <v>46387</v>
      </c>
      <c r="F2312" s="166"/>
      <c r="G2312" t="s">
        <v>1076</v>
      </c>
      <c r="H2312" t="s">
        <v>1076</v>
      </c>
      <c r="I2312" t="str">
        <f t="shared" si="172"/>
        <v>2026: Лысьвенский городской округ Пермского края: г. Лысьва, ул. Мира, д. 77</v>
      </c>
      <c r="J2312" t="str">
        <f t="shared" si="173"/>
        <v>г. Лысьва, ул. Мира, д. 77: 2026: ТЕП</v>
      </c>
      <c r="K2312" s="167" t="s">
        <v>1051</v>
      </c>
      <c r="L2312" s="166" t="s">
        <v>2561</v>
      </c>
      <c r="M2312" t="str">
        <f t="shared" si="174"/>
        <v>г. Лысьва, ул. Мира, д. 77: ТЕП</v>
      </c>
      <c r="N2312" s="166" t="e">
        <f>VLOOKUP(M2312,#REF!,2,0)</f>
        <v>#REF!</v>
      </c>
    </row>
    <row r="2313" spans="1:14" x14ac:dyDescent="0.25">
      <c r="A2313" s="2">
        <f t="shared" si="171"/>
        <v>2312</v>
      </c>
      <c r="B2313" s="81" t="s">
        <v>1090</v>
      </c>
      <c r="C2313" t="s">
        <v>546</v>
      </c>
      <c r="D2313" s="1" t="s">
        <v>144</v>
      </c>
      <c r="E2313" s="166">
        <v>46387</v>
      </c>
      <c r="F2313" s="166"/>
      <c r="G2313" t="s">
        <v>1076</v>
      </c>
      <c r="H2313" t="s">
        <v>1076</v>
      </c>
      <c r="I2313" t="str">
        <f t="shared" si="172"/>
        <v>2026: Лысьвенский городской округ Пермского края: г. Лысьва, ул. Мира, д. 77</v>
      </c>
      <c r="J2313" t="str">
        <f t="shared" si="173"/>
        <v>г. Лысьва, ул. Мира, д. 77: 2026: ХВС</v>
      </c>
      <c r="K2313" s="167" t="s">
        <v>1051</v>
      </c>
      <c r="L2313" s="166" t="s">
        <v>2561</v>
      </c>
      <c r="M2313" t="str">
        <f t="shared" si="174"/>
        <v>г. Лысьва, ул. Мира, д. 77: ХВС</v>
      </c>
      <c r="N2313" s="166" t="e">
        <f>VLOOKUP(M2313,#REF!,2,0)</f>
        <v>#REF!</v>
      </c>
    </row>
    <row r="2314" spans="1:14" x14ac:dyDescent="0.25">
      <c r="A2314" s="2">
        <f t="shared" si="171"/>
        <v>2313</v>
      </c>
      <c r="B2314" s="81" t="s">
        <v>1092</v>
      </c>
      <c r="C2314" t="s">
        <v>204</v>
      </c>
      <c r="D2314" s="1" t="s">
        <v>159</v>
      </c>
      <c r="E2314" s="166">
        <v>46387</v>
      </c>
      <c r="F2314" s="166"/>
      <c r="G2314" t="s">
        <v>1076</v>
      </c>
      <c r="H2314" t="s">
        <v>1076</v>
      </c>
      <c r="I2314" t="str">
        <f t="shared" si="172"/>
        <v>2026: Нытвенский городской округ Пермского края: г. Нытва, ул. Мира, д. 6</v>
      </c>
      <c r="J2314" t="str">
        <f t="shared" si="173"/>
        <v>г. Нытва, ул. Мира, д. 6: 2026: ВОД</v>
      </c>
      <c r="K2314" s="167" t="s">
        <v>1051</v>
      </c>
      <c r="L2314" s="166" t="s">
        <v>2561</v>
      </c>
      <c r="M2314" t="str">
        <f t="shared" si="174"/>
        <v>г. Нытва, ул. Мира, д. 6: ВОД</v>
      </c>
      <c r="N2314" s="166" t="e">
        <f>VLOOKUP(M2314,#REF!,2,0)</f>
        <v>#REF!</v>
      </c>
    </row>
    <row r="2315" spans="1:14" x14ac:dyDescent="0.25">
      <c r="A2315" s="2">
        <f t="shared" si="171"/>
        <v>2314</v>
      </c>
      <c r="B2315" s="81" t="s">
        <v>1092</v>
      </c>
      <c r="C2315" t="s">
        <v>204</v>
      </c>
      <c r="D2315" s="1" t="s">
        <v>149</v>
      </c>
      <c r="E2315" s="166">
        <v>46387</v>
      </c>
      <c r="F2315" s="166"/>
      <c r="G2315" t="s">
        <v>1076</v>
      </c>
      <c r="H2315" t="s">
        <v>1076</v>
      </c>
      <c r="I2315" t="str">
        <f t="shared" si="172"/>
        <v>2026: Нытвенский городской округ Пермского края: г. Нытва, ул. Мира, д. 6</v>
      </c>
      <c r="J2315" t="str">
        <f t="shared" si="173"/>
        <v>г. Нытва, ул. Мира, д. 6: 2026: ГВС</v>
      </c>
      <c r="K2315" s="167" t="s">
        <v>1051</v>
      </c>
      <c r="L2315" s="166" t="s">
        <v>2561</v>
      </c>
      <c r="M2315" t="str">
        <f t="shared" si="174"/>
        <v>г. Нытва, ул. Мира, д. 6: ГВС</v>
      </c>
      <c r="N2315" s="166" t="e">
        <f>VLOOKUP(M2315,#REF!,2,0)</f>
        <v>#REF!</v>
      </c>
    </row>
    <row r="2316" spans="1:14" x14ac:dyDescent="0.25">
      <c r="A2316" s="2">
        <f t="shared" si="171"/>
        <v>2315</v>
      </c>
      <c r="B2316" s="81" t="s">
        <v>1092</v>
      </c>
      <c r="C2316" t="s">
        <v>204</v>
      </c>
      <c r="D2316" s="1" t="s">
        <v>117</v>
      </c>
      <c r="E2316" s="166">
        <v>46387</v>
      </c>
      <c r="F2316" s="166"/>
      <c r="G2316" t="s">
        <v>1076</v>
      </c>
      <c r="H2316" t="s">
        <v>1076</v>
      </c>
      <c r="I2316" t="str">
        <f t="shared" si="172"/>
        <v>2026: Нытвенский городской округ Пермского края: г. Нытва, ул. Мира, д. 6</v>
      </c>
      <c r="J2316" t="str">
        <f t="shared" si="173"/>
        <v>г. Нытва, ул. Мира, д. 6: 2026: ТЕП</v>
      </c>
      <c r="K2316" s="167" t="s">
        <v>1051</v>
      </c>
      <c r="L2316" s="166" t="s">
        <v>2561</v>
      </c>
      <c r="M2316" t="str">
        <f t="shared" si="174"/>
        <v>г. Нытва, ул. Мира, д. 6: ТЕП</v>
      </c>
      <c r="N2316" s="166" t="e">
        <f>VLOOKUP(M2316,#REF!,2,0)</f>
        <v>#REF!</v>
      </c>
    </row>
    <row r="2317" spans="1:14" x14ac:dyDescent="0.25">
      <c r="A2317" s="2">
        <f t="shared" si="171"/>
        <v>2316</v>
      </c>
      <c r="B2317" s="81" t="s">
        <v>1092</v>
      </c>
      <c r="C2317" t="s">
        <v>204</v>
      </c>
      <c r="D2317" s="1" t="s">
        <v>144</v>
      </c>
      <c r="E2317" s="166">
        <v>46387</v>
      </c>
      <c r="F2317" s="166"/>
      <c r="G2317" t="s">
        <v>1076</v>
      </c>
      <c r="H2317" t="s">
        <v>1076</v>
      </c>
      <c r="I2317" t="str">
        <f t="shared" si="172"/>
        <v>2026: Нытвенский городской округ Пермского края: г. Нытва, ул. Мира, д. 6</v>
      </c>
      <c r="J2317" t="str">
        <f t="shared" si="173"/>
        <v>г. Нытва, ул. Мира, д. 6: 2026: ХВС</v>
      </c>
      <c r="K2317" s="167" t="s">
        <v>1051</v>
      </c>
      <c r="L2317" s="166" t="s">
        <v>2561</v>
      </c>
      <c r="M2317" t="str">
        <f t="shared" si="174"/>
        <v>г. Нытва, ул. Мира, д. 6: ХВС</v>
      </c>
      <c r="N2317" s="166" t="e">
        <f>VLOOKUP(M2317,#REF!,2,0)</f>
        <v>#REF!</v>
      </c>
    </row>
    <row r="2318" spans="1:14" x14ac:dyDescent="0.25">
      <c r="A2318" s="2">
        <f t="shared" si="171"/>
        <v>2317</v>
      </c>
      <c r="B2318" s="81" t="s">
        <v>1092</v>
      </c>
      <c r="C2318" t="s">
        <v>204</v>
      </c>
      <c r="D2318" s="1" t="s">
        <v>63</v>
      </c>
      <c r="E2318" s="166">
        <v>46387</v>
      </c>
      <c r="F2318" s="166"/>
      <c r="G2318" t="s">
        <v>1076</v>
      </c>
      <c r="H2318" t="s">
        <v>1076</v>
      </c>
      <c r="I2318" t="str">
        <f t="shared" si="172"/>
        <v>2026: Нытвенский городской округ Пермского края: г. Нытва, ул. Мира, д. 6</v>
      </c>
      <c r="J2318" t="str">
        <f t="shared" si="173"/>
        <v>г. Нытва, ул. Мира, д. 6: 2026: ЭЛ</v>
      </c>
      <c r="K2318" s="167" t="s">
        <v>1051</v>
      </c>
      <c r="L2318" s="166" t="s">
        <v>2561</v>
      </c>
      <c r="M2318" t="str">
        <f t="shared" si="174"/>
        <v>г. Нытва, ул. Мира, д. 6: ЭЛ</v>
      </c>
      <c r="N2318" s="166" t="e">
        <f>VLOOKUP(M2318,#REF!,2,0)</f>
        <v>#REF!</v>
      </c>
    </row>
    <row r="2319" spans="1:14" x14ac:dyDescent="0.25">
      <c r="A2319" s="2">
        <f t="shared" si="171"/>
        <v>2318</v>
      </c>
      <c r="B2319" s="81" t="s">
        <v>1852</v>
      </c>
      <c r="C2319" t="s">
        <v>1683</v>
      </c>
      <c r="D2319" s="1" t="s">
        <v>248</v>
      </c>
      <c r="E2319" s="166">
        <v>46387</v>
      </c>
      <c r="F2319" s="166"/>
      <c r="G2319" t="s">
        <v>1076</v>
      </c>
      <c r="H2319" t="s">
        <v>1076</v>
      </c>
      <c r="I2319" t="str">
        <f t="shared" si="172"/>
        <v>2026: Пермский городской округ, город Пермь: г. Пермь, ул. Адмирала Ушакова, д. 22</v>
      </c>
      <c r="J2319" t="str">
        <f t="shared" si="173"/>
        <v>г. Пермь, ул. Адмирала Ушакова, д. 22: 2026: РК</v>
      </c>
      <c r="K2319" s="167" t="s">
        <v>1051</v>
      </c>
      <c r="L2319" s="166" t="s">
        <v>2561</v>
      </c>
      <c r="M2319" t="str">
        <f t="shared" si="174"/>
        <v>г. Пермь, ул. Адмирала Ушакова, д. 22: РК</v>
      </c>
      <c r="N2319" s="166" t="e">
        <f>VLOOKUP(M2319,#REF!,2,0)</f>
        <v>#REF!</v>
      </c>
    </row>
    <row r="2320" spans="1:14" x14ac:dyDescent="0.25">
      <c r="A2320" s="2">
        <f t="shared" si="171"/>
        <v>2319</v>
      </c>
      <c r="B2320" s="81" t="s">
        <v>1852</v>
      </c>
      <c r="C2320" t="s">
        <v>1683</v>
      </c>
      <c r="D2320" s="1" t="s">
        <v>63</v>
      </c>
      <c r="E2320" s="166">
        <v>46387</v>
      </c>
      <c r="F2320" s="166"/>
      <c r="G2320" t="s">
        <v>1076</v>
      </c>
      <c r="H2320" t="s">
        <v>1076</v>
      </c>
      <c r="I2320" t="str">
        <f t="shared" si="172"/>
        <v>2026: Пермский городской округ, город Пермь: г. Пермь, ул. Адмирала Ушакова, д. 22</v>
      </c>
      <c r="J2320" t="str">
        <f t="shared" si="173"/>
        <v>г. Пермь, ул. Адмирала Ушакова, д. 22: 2026: ЭЛ</v>
      </c>
      <c r="K2320" s="167" t="s">
        <v>1051</v>
      </c>
      <c r="L2320" s="166" t="s">
        <v>2561</v>
      </c>
      <c r="M2320" t="str">
        <f t="shared" si="174"/>
        <v>г. Пермь, ул. Адмирала Ушакова, д. 22: ЭЛ</v>
      </c>
      <c r="N2320" s="166" t="e">
        <f>VLOOKUP(M2320,#REF!,2,0)</f>
        <v>#REF!</v>
      </c>
    </row>
    <row r="2321" spans="1:14" x14ac:dyDescent="0.25">
      <c r="A2321" s="2">
        <f t="shared" si="171"/>
        <v>2320</v>
      </c>
      <c r="B2321" s="81" t="s">
        <v>1852</v>
      </c>
      <c r="C2321" t="s">
        <v>1684</v>
      </c>
      <c r="D2321" s="1" t="s">
        <v>248</v>
      </c>
      <c r="E2321" s="166">
        <v>46387</v>
      </c>
      <c r="F2321" s="166"/>
      <c r="G2321" t="s">
        <v>1076</v>
      </c>
      <c r="H2321" t="s">
        <v>1076</v>
      </c>
      <c r="I2321" t="str">
        <f t="shared" si="172"/>
        <v>2026: Пермский городской округ, город Пермь: г. Пермь, ул. Анвара Гатауллина, д. 3</v>
      </c>
      <c r="J2321" t="str">
        <f t="shared" si="173"/>
        <v>г. Пермь, ул. Анвара Гатауллина, д. 3: 2026: РК</v>
      </c>
      <c r="K2321" s="167" t="s">
        <v>1051</v>
      </c>
      <c r="L2321" s="166" t="s">
        <v>2561</v>
      </c>
      <c r="M2321" t="str">
        <f t="shared" si="174"/>
        <v>г. Пермь, ул. Анвара Гатауллина, д. 3: РК</v>
      </c>
      <c r="N2321" s="166" t="e">
        <f>VLOOKUP(M2321,#REF!,2,0)</f>
        <v>#REF!</v>
      </c>
    </row>
    <row r="2322" spans="1:14" x14ac:dyDescent="0.25">
      <c r="A2322" s="2">
        <f t="shared" si="171"/>
        <v>2321</v>
      </c>
      <c r="B2322" s="81" t="s">
        <v>1852</v>
      </c>
      <c r="C2322" t="s">
        <v>88</v>
      </c>
      <c r="D2322" s="1" t="s">
        <v>248</v>
      </c>
      <c r="E2322" s="166">
        <v>46387</v>
      </c>
      <c r="F2322" s="166"/>
      <c r="G2322" t="s">
        <v>1076</v>
      </c>
      <c r="H2322" t="s">
        <v>1076</v>
      </c>
      <c r="I2322" t="str">
        <f t="shared" si="172"/>
        <v>2026: Пермский городской округ, город Пермь: г. Пермь, ул. Бородинская, д. 31</v>
      </c>
      <c r="J2322" t="str">
        <f t="shared" si="173"/>
        <v>г. Пермь, ул. Бородинская, д. 31: 2026: РК</v>
      </c>
      <c r="K2322" s="167" t="s">
        <v>1051</v>
      </c>
      <c r="L2322" s="166" t="s">
        <v>2561</v>
      </c>
      <c r="M2322" t="str">
        <f t="shared" si="174"/>
        <v>г. Пермь, ул. Бородинская, д. 31: РК</v>
      </c>
      <c r="N2322" s="166" t="e">
        <f>VLOOKUP(M2322,#REF!,2,0)</f>
        <v>#REF!</v>
      </c>
    </row>
    <row r="2323" spans="1:14" x14ac:dyDescent="0.25">
      <c r="A2323" s="2">
        <f t="shared" si="171"/>
        <v>2322</v>
      </c>
      <c r="B2323" s="81" t="s">
        <v>1852</v>
      </c>
      <c r="C2323" t="s">
        <v>647</v>
      </c>
      <c r="D2323" s="1" t="s">
        <v>248</v>
      </c>
      <c r="E2323" s="166">
        <v>46387</v>
      </c>
      <c r="F2323" s="166"/>
      <c r="G2323" t="s">
        <v>1076</v>
      </c>
      <c r="H2323" t="s">
        <v>1076</v>
      </c>
      <c r="I2323" t="str">
        <f t="shared" si="172"/>
        <v>2026: Пермский городской округ, город Пермь: г. Пермь, ул. Весенняя, д. 17А</v>
      </c>
      <c r="J2323" t="str">
        <f t="shared" si="173"/>
        <v>г. Пермь, ул. Весенняя, д. 17А: 2026: РК</v>
      </c>
      <c r="K2323" s="167" t="s">
        <v>1051</v>
      </c>
      <c r="L2323" s="166" t="s">
        <v>2561</v>
      </c>
      <c r="M2323" t="str">
        <f t="shared" si="174"/>
        <v>г. Пермь, ул. Весенняя, д. 17А: РК</v>
      </c>
      <c r="N2323" s="166" t="e">
        <f>VLOOKUP(M2323,#REF!,2,0)</f>
        <v>#REF!</v>
      </c>
    </row>
    <row r="2324" spans="1:14" x14ac:dyDescent="0.25">
      <c r="A2324" s="2">
        <f t="shared" si="171"/>
        <v>2323</v>
      </c>
      <c r="B2324" s="81" t="s">
        <v>1852</v>
      </c>
      <c r="C2324" t="s">
        <v>707</v>
      </c>
      <c r="D2324" s="1" t="s">
        <v>159</v>
      </c>
      <c r="E2324" s="166">
        <v>46387</v>
      </c>
      <c r="F2324" s="166"/>
      <c r="G2324" t="s">
        <v>1076</v>
      </c>
      <c r="H2324" t="s">
        <v>1076</v>
      </c>
      <c r="I2324" t="str">
        <f t="shared" si="172"/>
        <v>2026: Пермский городской округ, город Пермь: г. Пермь, ул. Газеты Звезда, д. 9</v>
      </c>
      <c r="J2324" t="str">
        <f t="shared" si="173"/>
        <v>г. Пермь, ул. Газеты Звезда, д. 9: 2026: ВОД</v>
      </c>
      <c r="K2324" s="167" t="s">
        <v>1051</v>
      </c>
      <c r="L2324" s="166" t="s">
        <v>2561</v>
      </c>
      <c r="M2324" t="str">
        <f t="shared" si="174"/>
        <v>г. Пермь, ул. Газеты Звезда, д. 9: ВОД</v>
      </c>
      <c r="N2324" s="166" t="e">
        <f>VLOOKUP(M2324,#REF!,2,0)</f>
        <v>#REF!</v>
      </c>
    </row>
    <row r="2325" spans="1:14" x14ac:dyDescent="0.25">
      <c r="A2325" s="2">
        <f t="shared" si="171"/>
        <v>2324</v>
      </c>
      <c r="B2325" s="81" t="s">
        <v>1852</v>
      </c>
      <c r="C2325" t="s">
        <v>707</v>
      </c>
      <c r="D2325" s="1" t="s">
        <v>248</v>
      </c>
      <c r="E2325" s="166">
        <v>46387</v>
      </c>
      <c r="F2325" s="166"/>
      <c r="G2325" t="s">
        <v>1076</v>
      </c>
      <c r="H2325" t="s">
        <v>1076</v>
      </c>
      <c r="I2325" t="str">
        <f t="shared" si="172"/>
        <v>2026: Пермский городской округ, город Пермь: г. Пермь, ул. Газеты Звезда, д. 9</v>
      </c>
      <c r="J2325" t="str">
        <f t="shared" si="173"/>
        <v>г. Пермь, ул. Газеты Звезда, д. 9: 2026: РК</v>
      </c>
      <c r="K2325" s="167" t="s">
        <v>1051</v>
      </c>
      <c r="L2325" s="166" t="s">
        <v>2561</v>
      </c>
      <c r="M2325" t="str">
        <f t="shared" si="174"/>
        <v>г. Пермь, ул. Газеты Звезда, д. 9: РК</v>
      </c>
      <c r="N2325" s="166" t="e">
        <f>VLOOKUP(M2325,#REF!,2,0)</f>
        <v>#REF!</v>
      </c>
    </row>
    <row r="2326" spans="1:14" x14ac:dyDescent="0.25">
      <c r="A2326" s="2">
        <f t="shared" si="171"/>
        <v>2325</v>
      </c>
      <c r="B2326" s="81" t="s">
        <v>1852</v>
      </c>
      <c r="C2326" t="s">
        <v>707</v>
      </c>
      <c r="D2326" s="1" t="s">
        <v>63</v>
      </c>
      <c r="E2326" s="166">
        <v>46387</v>
      </c>
      <c r="F2326" s="166"/>
      <c r="G2326" t="s">
        <v>1076</v>
      </c>
      <c r="H2326" t="s">
        <v>1076</v>
      </c>
      <c r="I2326" t="str">
        <f t="shared" si="172"/>
        <v>2026: Пермский городской округ, город Пермь: г. Пермь, ул. Газеты Звезда, д. 9</v>
      </c>
      <c r="J2326" t="str">
        <f t="shared" si="173"/>
        <v>г. Пермь, ул. Газеты Звезда, д. 9: 2026: ЭЛ</v>
      </c>
      <c r="K2326" s="167" t="s">
        <v>1051</v>
      </c>
      <c r="L2326" s="166" t="s">
        <v>2561</v>
      </c>
      <c r="M2326" t="str">
        <f t="shared" si="174"/>
        <v>г. Пермь, ул. Газеты Звезда, д. 9: ЭЛ</v>
      </c>
      <c r="N2326" s="166" t="e">
        <f>VLOOKUP(M2326,#REF!,2,0)</f>
        <v>#REF!</v>
      </c>
    </row>
    <row r="2327" spans="1:14" x14ac:dyDescent="0.25">
      <c r="A2327" s="2">
        <f t="shared" si="171"/>
        <v>2326</v>
      </c>
      <c r="B2327" s="81" t="s">
        <v>1852</v>
      </c>
      <c r="C2327" t="s">
        <v>552</v>
      </c>
      <c r="D2327" s="1" t="s">
        <v>248</v>
      </c>
      <c r="E2327" s="166">
        <v>46387</v>
      </c>
      <c r="F2327" s="166"/>
      <c r="G2327" t="s">
        <v>1076</v>
      </c>
      <c r="H2327" t="s">
        <v>1076</v>
      </c>
      <c r="I2327" t="str">
        <f t="shared" si="172"/>
        <v>2026: Пермский городской округ, город Пермь: г. Пермь, ул. Закамская, д. 54</v>
      </c>
      <c r="J2327" t="str">
        <f t="shared" si="173"/>
        <v>г. Пермь, ул. Закамская, д. 54: 2026: РК</v>
      </c>
      <c r="K2327" s="167" t="s">
        <v>1051</v>
      </c>
      <c r="L2327" s="166" t="s">
        <v>2561</v>
      </c>
      <c r="M2327" t="str">
        <f t="shared" si="174"/>
        <v>г. Пермь, ул. Закамская, д. 54: РК</v>
      </c>
      <c r="N2327" s="166" t="e">
        <f>VLOOKUP(M2327,#REF!,2,0)</f>
        <v>#REF!</v>
      </c>
    </row>
    <row r="2328" spans="1:14" x14ac:dyDescent="0.25">
      <c r="A2328" s="2">
        <f t="shared" si="171"/>
        <v>2327</v>
      </c>
      <c r="B2328" s="81" t="s">
        <v>1852</v>
      </c>
      <c r="C2328" t="s">
        <v>394</v>
      </c>
      <c r="D2328" s="1" t="s">
        <v>296</v>
      </c>
      <c r="E2328" s="166">
        <v>46387</v>
      </c>
      <c r="F2328" s="166"/>
      <c r="G2328" t="s">
        <v>1076</v>
      </c>
      <c r="H2328" t="s">
        <v>1076</v>
      </c>
      <c r="I2328" t="str">
        <f t="shared" si="172"/>
        <v>2026: Пермский городской округ, город Пермь: г. Пермь, ул. Ленина, д. 90</v>
      </c>
      <c r="J2328" t="str">
        <f t="shared" si="173"/>
        <v>г. Пермь, ул. Ленина, д. 90: 2026: РФ</v>
      </c>
      <c r="K2328" s="167" t="s">
        <v>1051</v>
      </c>
      <c r="L2328" s="166" t="s">
        <v>2561</v>
      </c>
      <c r="M2328" t="str">
        <f t="shared" si="174"/>
        <v>г. Пермь, ул. Ленина, д. 90: РФ</v>
      </c>
      <c r="N2328" s="166" t="e">
        <f>VLOOKUP(M2328,#REF!,2,0)</f>
        <v>#REF!</v>
      </c>
    </row>
    <row r="2329" spans="1:14" x14ac:dyDescent="0.25">
      <c r="A2329" s="2">
        <f t="shared" si="171"/>
        <v>2328</v>
      </c>
      <c r="B2329" s="81" t="s">
        <v>1852</v>
      </c>
      <c r="C2329" t="s">
        <v>710</v>
      </c>
      <c r="D2329" s="1" t="s">
        <v>248</v>
      </c>
      <c r="E2329" s="166">
        <v>46387</v>
      </c>
      <c r="F2329" s="166"/>
      <c r="G2329" t="s">
        <v>1076</v>
      </c>
      <c r="H2329" t="s">
        <v>1076</v>
      </c>
      <c r="I2329" t="str">
        <f t="shared" si="172"/>
        <v>2026: Пермский городской округ, город Пермь: г. Пермь, ул. Федосеева, д. 10</v>
      </c>
      <c r="J2329" t="str">
        <f t="shared" si="173"/>
        <v>г. Пермь, ул. Федосеева, д. 10: 2026: РК</v>
      </c>
      <c r="K2329" s="167" t="s">
        <v>1051</v>
      </c>
      <c r="L2329" s="166" t="s">
        <v>2561</v>
      </c>
      <c r="M2329" t="str">
        <f t="shared" si="174"/>
        <v>г. Пермь, ул. Федосеева, д. 10: РК</v>
      </c>
      <c r="N2329" s="166" t="e">
        <f>VLOOKUP(M2329,#REF!,2,0)</f>
        <v>#REF!</v>
      </c>
    </row>
    <row r="2330" spans="1:14" x14ac:dyDescent="0.25">
      <c r="A2330" s="2">
        <f t="shared" si="171"/>
        <v>2329</v>
      </c>
      <c r="B2330" s="81" t="s">
        <v>1852</v>
      </c>
      <c r="C2330" t="s">
        <v>51</v>
      </c>
      <c r="D2330" s="1" t="s">
        <v>248</v>
      </c>
      <c r="E2330" s="166">
        <v>46387</v>
      </c>
      <c r="F2330" s="166"/>
      <c r="G2330" t="s">
        <v>1076</v>
      </c>
      <c r="H2330" t="s">
        <v>1076</v>
      </c>
      <c r="I2330" t="str">
        <f t="shared" si="172"/>
        <v>2026: Пермский городской округ, город Пермь: г. Пермь, ул. Чебоксарская, д. 12</v>
      </c>
      <c r="J2330" t="str">
        <f t="shared" si="173"/>
        <v>г. Пермь, ул. Чебоксарская, д. 12: 2026: РК</v>
      </c>
      <c r="K2330" s="167" t="s">
        <v>1051</v>
      </c>
      <c r="L2330" s="166" t="s">
        <v>2561</v>
      </c>
      <c r="M2330" t="str">
        <f t="shared" si="174"/>
        <v>г. Пермь, ул. Чебоксарская, д. 12: РК</v>
      </c>
      <c r="N2330" s="166" t="e">
        <f>VLOOKUP(M2330,#REF!,2,0)</f>
        <v>#REF!</v>
      </c>
    </row>
    <row r="2331" spans="1:14" x14ac:dyDescent="0.25">
      <c r="A2331" s="2">
        <f t="shared" si="171"/>
        <v>2330</v>
      </c>
      <c r="B2331" s="81" t="s">
        <v>1852</v>
      </c>
      <c r="C2331" t="s">
        <v>1690</v>
      </c>
      <c r="D2331" s="1" t="s">
        <v>248</v>
      </c>
      <c r="E2331" s="166">
        <v>46387</v>
      </c>
      <c r="F2331" s="166"/>
      <c r="G2331" t="s">
        <v>1076</v>
      </c>
      <c r="H2331" t="s">
        <v>1076</v>
      </c>
      <c r="I2331" t="str">
        <f t="shared" si="172"/>
        <v>2026: Пермский городской округ, город Пермь: г. Пермь, ул. Янаульская, д. 19</v>
      </c>
      <c r="J2331" t="str">
        <f t="shared" si="173"/>
        <v>г. Пермь, ул. Янаульская, д. 19: 2026: РК</v>
      </c>
      <c r="K2331" s="167" t="s">
        <v>1051</v>
      </c>
      <c r="L2331" s="166" t="s">
        <v>2561</v>
      </c>
      <c r="M2331" t="str">
        <f t="shared" si="174"/>
        <v>г. Пермь, ул. Янаульская, д. 19: РК</v>
      </c>
      <c r="N2331" s="166" t="e">
        <f>VLOOKUP(M2331,#REF!,2,0)</f>
        <v>#REF!</v>
      </c>
    </row>
    <row r="2332" spans="1:14" x14ac:dyDescent="0.25">
      <c r="A2332" s="2">
        <f t="shared" si="171"/>
        <v>2331</v>
      </c>
      <c r="B2332" s="81" t="s">
        <v>1104</v>
      </c>
      <c r="C2332" t="s">
        <v>165</v>
      </c>
      <c r="D2332" s="1" t="s">
        <v>117</v>
      </c>
      <c r="E2332" s="166">
        <v>46387</v>
      </c>
      <c r="F2332" s="166"/>
      <c r="G2332" t="s">
        <v>1076</v>
      </c>
      <c r="H2332" t="s">
        <v>1076</v>
      </c>
      <c r="I2332" t="str">
        <f t="shared" si="172"/>
        <v>2026: Чусовской городской округ Пермского края: г. Чусовой, ул. Ленина, д. 24</v>
      </c>
      <c r="J2332" t="str">
        <f t="shared" si="173"/>
        <v>г. Чусовой, ул. Ленина, д. 24: 2026: ТЕП</v>
      </c>
      <c r="K2332" s="167" t="s">
        <v>1051</v>
      </c>
      <c r="L2332" s="166" t="s">
        <v>2561</v>
      </c>
      <c r="M2332" t="str">
        <f t="shared" si="174"/>
        <v>г. Чусовой, ул. Ленина, д. 24: ТЕП</v>
      </c>
      <c r="N2332" s="166" t="e">
        <f>VLOOKUP(M2332,#REF!,2,0)</f>
        <v>#REF!</v>
      </c>
    </row>
    <row r="2333" spans="1:14" x14ac:dyDescent="0.25">
      <c r="A2333" s="2">
        <f t="shared" si="171"/>
        <v>2332</v>
      </c>
      <c r="B2333" s="81" t="s">
        <v>1104</v>
      </c>
      <c r="C2333" t="s">
        <v>165</v>
      </c>
      <c r="D2333" s="1" t="s">
        <v>63</v>
      </c>
      <c r="E2333" s="166">
        <v>46387</v>
      </c>
      <c r="F2333" s="166"/>
      <c r="G2333" t="s">
        <v>1076</v>
      </c>
      <c r="H2333" t="s">
        <v>1076</v>
      </c>
      <c r="I2333" t="str">
        <f t="shared" si="172"/>
        <v>2026: Чусовской городской округ Пермского края: г. Чусовой, ул. Ленина, д. 24</v>
      </c>
      <c r="J2333" t="str">
        <f t="shared" si="173"/>
        <v>г. Чусовой, ул. Ленина, д. 24: 2026: ЭЛ</v>
      </c>
      <c r="K2333" s="167" t="s">
        <v>1051</v>
      </c>
      <c r="L2333" s="166" t="s">
        <v>2561</v>
      </c>
      <c r="M2333" t="str">
        <f t="shared" si="174"/>
        <v>г. Чусовой, ул. Ленина, д. 24: ЭЛ</v>
      </c>
      <c r="N2333" s="166" t="e">
        <f>VLOOKUP(M2333,#REF!,2,0)</f>
        <v>#REF!</v>
      </c>
    </row>
    <row r="2334" spans="1:14" x14ac:dyDescent="0.25">
      <c r="A2334" s="2">
        <f t="shared" si="171"/>
        <v>2333</v>
      </c>
      <c r="B2334" s="81" t="s">
        <v>1104</v>
      </c>
      <c r="C2334" t="s">
        <v>279</v>
      </c>
      <c r="D2334" s="1" t="s">
        <v>159</v>
      </c>
      <c r="E2334" s="166">
        <v>46387</v>
      </c>
      <c r="F2334" s="166"/>
      <c r="G2334" t="s">
        <v>1076</v>
      </c>
      <c r="H2334" t="s">
        <v>1076</v>
      </c>
      <c r="I2334" t="str">
        <f t="shared" si="172"/>
        <v>2026: Чусовской городской округ Пермского края: г. Чусовой, ул. Орджоникидзе, д. 10</v>
      </c>
      <c r="J2334" t="str">
        <f t="shared" si="173"/>
        <v>г. Чусовой, ул. Орджоникидзе, д. 10: 2026: ВОД</v>
      </c>
      <c r="K2334" s="167" t="s">
        <v>1051</v>
      </c>
      <c r="L2334" s="166" t="s">
        <v>2561</v>
      </c>
      <c r="M2334" t="str">
        <f t="shared" si="174"/>
        <v>г. Чусовой, ул. Орджоникидзе, д. 10: ВОД</v>
      </c>
      <c r="N2334" s="166" t="e">
        <f>VLOOKUP(M2334,#REF!,2,0)</f>
        <v>#REF!</v>
      </c>
    </row>
    <row r="2335" spans="1:14" x14ac:dyDescent="0.25">
      <c r="A2335" s="2">
        <f t="shared" si="171"/>
        <v>2334</v>
      </c>
      <c r="B2335" s="81" t="s">
        <v>1104</v>
      </c>
      <c r="C2335" t="s">
        <v>279</v>
      </c>
      <c r="D2335" s="1" t="s">
        <v>144</v>
      </c>
      <c r="E2335" s="166">
        <v>46387</v>
      </c>
      <c r="F2335" s="166"/>
      <c r="G2335" t="s">
        <v>1076</v>
      </c>
      <c r="H2335" t="s">
        <v>1076</v>
      </c>
      <c r="I2335" t="str">
        <f t="shared" si="172"/>
        <v>2026: Чусовской городской округ Пермского края: г. Чусовой, ул. Орджоникидзе, д. 10</v>
      </c>
      <c r="J2335" t="str">
        <f t="shared" si="173"/>
        <v>г. Чусовой, ул. Орджоникидзе, д. 10: 2026: ХВС</v>
      </c>
      <c r="K2335" s="167" t="s">
        <v>1051</v>
      </c>
      <c r="L2335" s="166" t="s">
        <v>2561</v>
      </c>
      <c r="M2335" t="str">
        <f t="shared" si="174"/>
        <v>г. Чусовой, ул. Орджоникидзе, д. 10: ХВС</v>
      </c>
      <c r="N2335" s="166" t="e">
        <f>VLOOKUP(M2335,#REF!,2,0)</f>
        <v>#REF!</v>
      </c>
    </row>
    <row r="2336" spans="1:14" x14ac:dyDescent="0.25">
      <c r="A2336" s="2">
        <f t="shared" si="171"/>
        <v>2335</v>
      </c>
      <c r="B2336" s="81" t="s">
        <v>1104</v>
      </c>
      <c r="C2336" t="s">
        <v>57</v>
      </c>
      <c r="D2336" s="1" t="s">
        <v>248</v>
      </c>
      <c r="E2336" s="166">
        <v>46387</v>
      </c>
      <c r="F2336" s="166"/>
      <c r="G2336" t="s">
        <v>1076</v>
      </c>
      <c r="H2336" t="s">
        <v>1076</v>
      </c>
      <c r="I2336" t="str">
        <f t="shared" si="172"/>
        <v>2026: Чусовской городской округ Пермского края: г. Чусовой, ул. Переездная, д. 22</v>
      </c>
      <c r="J2336" t="str">
        <f t="shared" si="173"/>
        <v>г. Чусовой, ул. Переездная, д. 22: 2026: РК</v>
      </c>
      <c r="K2336" s="167" t="s">
        <v>1051</v>
      </c>
      <c r="L2336" s="166" t="s">
        <v>2561</v>
      </c>
      <c r="M2336" t="str">
        <f t="shared" si="174"/>
        <v>г. Чусовой, ул. Переездная, д. 22: РК</v>
      </c>
      <c r="N2336" s="166" t="e">
        <f>VLOOKUP(M2336,#REF!,2,0)</f>
        <v>#REF!</v>
      </c>
    </row>
    <row r="2337" spans="1:14" x14ac:dyDescent="0.25">
      <c r="A2337" s="2">
        <f t="shared" si="171"/>
        <v>2336</v>
      </c>
      <c r="B2337" s="81" t="s">
        <v>1091</v>
      </c>
      <c r="C2337" t="s">
        <v>573</v>
      </c>
      <c r="D2337" s="1" t="s">
        <v>280</v>
      </c>
      <c r="E2337" s="166">
        <v>45657</v>
      </c>
      <c r="F2337" s="166"/>
      <c r="G2337" t="s">
        <v>1076</v>
      </c>
      <c r="H2337" t="s">
        <v>1076</v>
      </c>
      <c r="I2337" t="str">
        <f t="shared" si="172"/>
        <v>2024: Муниципальное образование "Город Березники" Пермского края: г. Березники, ул. Пятилетки, д. 19</v>
      </c>
      <c r="J2337" t="str">
        <f t="shared" si="173"/>
        <v>г. Березники, ул. Пятилетки, д. 19: 2024: Рфа</v>
      </c>
      <c r="K2337" s="167" t="s">
        <v>1051</v>
      </c>
      <c r="L2337" s="166" t="s">
        <v>2561</v>
      </c>
      <c r="M2337" t="str">
        <f t="shared" si="174"/>
        <v>г. Березники, ул. Пятилетки, д. 19: Рфа</v>
      </c>
      <c r="N2337" s="166" t="e">
        <f>VLOOKUP(M2337,#REF!,2,0)</f>
        <v>#REF!</v>
      </c>
    </row>
    <row r="2338" spans="1:14" x14ac:dyDescent="0.25">
      <c r="A2338" s="2">
        <f t="shared" si="171"/>
        <v>2337</v>
      </c>
      <c r="B2338" s="81" t="s">
        <v>1091</v>
      </c>
      <c r="C2338" t="s">
        <v>927</v>
      </c>
      <c r="D2338" s="1" t="s">
        <v>280</v>
      </c>
      <c r="E2338" s="166">
        <v>45657</v>
      </c>
      <c r="F2338" s="166"/>
      <c r="G2338" t="s">
        <v>1076</v>
      </c>
      <c r="H2338" t="s">
        <v>1076</v>
      </c>
      <c r="I2338" t="str">
        <f t="shared" si="172"/>
        <v>2024: Муниципальное образование "Город Березники" Пермского края: г. Березники, ул. Пятилетки, д. 40</v>
      </c>
      <c r="J2338" t="str">
        <f t="shared" si="173"/>
        <v>г. Березники, ул. Пятилетки, д. 40: 2024: Рфа</v>
      </c>
      <c r="K2338" s="167" t="s">
        <v>1051</v>
      </c>
      <c r="L2338" s="166" t="s">
        <v>2561</v>
      </c>
      <c r="M2338" t="str">
        <f t="shared" si="174"/>
        <v>г. Березники, ул. Пятилетки, д. 40: Рфа</v>
      </c>
      <c r="N2338" s="166" t="e">
        <f>VLOOKUP(M2338,#REF!,2,0)</f>
        <v>#REF!</v>
      </c>
    </row>
    <row r="2339" spans="1:14" x14ac:dyDescent="0.25">
      <c r="A2339" s="2">
        <f t="shared" si="171"/>
        <v>2338</v>
      </c>
      <c r="B2339" s="81" t="s">
        <v>1091</v>
      </c>
      <c r="C2339" t="s">
        <v>928</v>
      </c>
      <c r="D2339" s="1" t="s">
        <v>280</v>
      </c>
      <c r="E2339" s="166">
        <v>45657</v>
      </c>
      <c r="F2339" s="166"/>
      <c r="G2339" t="s">
        <v>1076</v>
      </c>
      <c r="H2339" t="s">
        <v>1076</v>
      </c>
      <c r="I2339" t="str">
        <f t="shared" si="172"/>
        <v>2024: Муниципальное образование "Город Березники" Пермского края: г. Березники, ул. Пятилетки, д. 42</v>
      </c>
      <c r="J2339" t="str">
        <f t="shared" si="173"/>
        <v>г. Березники, ул. Пятилетки, д. 42: 2024: Рфа</v>
      </c>
      <c r="K2339" s="167" t="s">
        <v>1051</v>
      </c>
      <c r="L2339" s="166" t="s">
        <v>2561</v>
      </c>
      <c r="M2339" t="str">
        <f t="shared" si="174"/>
        <v>г. Березники, ул. Пятилетки, д. 42: Рфа</v>
      </c>
      <c r="N2339" s="166" t="e">
        <f>VLOOKUP(M2339,#REF!,2,0)</f>
        <v>#REF!</v>
      </c>
    </row>
    <row r="2340" spans="1:14" x14ac:dyDescent="0.25">
      <c r="A2340" s="2">
        <f t="shared" si="171"/>
        <v>2339</v>
      </c>
      <c r="B2340" s="81" t="s">
        <v>1091</v>
      </c>
      <c r="C2340" t="s">
        <v>1837</v>
      </c>
      <c r="D2340" s="1" t="s">
        <v>248</v>
      </c>
      <c r="E2340" s="166">
        <v>45657</v>
      </c>
      <c r="F2340" s="166"/>
      <c r="G2340" t="s">
        <v>1076</v>
      </c>
      <c r="H2340" t="s">
        <v>1076</v>
      </c>
      <c r="I2340" t="str">
        <f t="shared" si="172"/>
        <v>2024: Муниципальное образование "Город Березники" Пермского края: г. Березники, ул. Пятилетки, д. 25</v>
      </c>
      <c r="J2340" t="str">
        <f t="shared" si="173"/>
        <v>г. Березники, ул. Пятилетки, д. 25: 2024: РК</v>
      </c>
      <c r="K2340" s="167" t="s">
        <v>1051</v>
      </c>
      <c r="L2340" s="166" t="s">
        <v>2561</v>
      </c>
      <c r="M2340" t="str">
        <f t="shared" si="174"/>
        <v>г. Березники, ул. Пятилетки, д. 25: РК</v>
      </c>
      <c r="N2340" s="166" t="e">
        <f>VLOOKUP(M2340,#REF!,2,0)</f>
        <v>#REF!</v>
      </c>
    </row>
    <row r="2341" spans="1:14" x14ac:dyDescent="0.25">
      <c r="A2341" s="2">
        <f t="shared" si="171"/>
        <v>2340</v>
      </c>
      <c r="B2341" s="81" t="s">
        <v>1091</v>
      </c>
      <c r="C2341" t="s">
        <v>1760</v>
      </c>
      <c r="D2341" s="1" t="s">
        <v>280</v>
      </c>
      <c r="E2341" s="166">
        <v>45657</v>
      </c>
      <c r="F2341" s="166"/>
      <c r="G2341" t="s">
        <v>1076</v>
      </c>
      <c r="H2341" t="s">
        <v>1076</v>
      </c>
      <c r="I2341" t="str">
        <f t="shared" si="172"/>
        <v>2024: Муниципальное образование "Город Березники" Пермского края: г. Березники, пр-т Ленина, д. 43</v>
      </c>
      <c r="J2341" t="str">
        <f t="shared" si="173"/>
        <v>г. Березники, пр-т Ленина, д. 43: 2024: Рфа</v>
      </c>
      <c r="K2341" s="167" t="s">
        <v>1051</v>
      </c>
      <c r="L2341" s="166" t="s">
        <v>2561</v>
      </c>
      <c r="M2341" t="str">
        <f t="shared" si="174"/>
        <v>г. Березники, пр-т Ленина, д. 43: Рфа</v>
      </c>
      <c r="N2341" s="166" t="e">
        <f>VLOOKUP(M2341,#REF!,2,0)</f>
        <v>#REF!</v>
      </c>
    </row>
    <row r="2342" spans="1:14" x14ac:dyDescent="0.25">
      <c r="A2342" s="2">
        <f t="shared" si="171"/>
        <v>2341</v>
      </c>
      <c r="B2342" s="81" t="s">
        <v>1091</v>
      </c>
      <c r="C2342" t="s">
        <v>10</v>
      </c>
      <c r="D2342" s="1" t="s">
        <v>296</v>
      </c>
      <c r="E2342" s="166">
        <v>45657</v>
      </c>
      <c r="F2342" s="166"/>
      <c r="G2342" t="s">
        <v>1076</v>
      </c>
      <c r="H2342" t="s">
        <v>1076</v>
      </c>
      <c r="I2342" t="str">
        <f t="shared" si="172"/>
        <v>2024: Муниципальное образование "Город Березники" Пермского края: г. Березники, ул. Пятилетки, д. 35</v>
      </c>
      <c r="J2342" t="str">
        <f t="shared" si="173"/>
        <v>г. Березники, ул. Пятилетки, д. 35: 2024: РФ</v>
      </c>
      <c r="K2342" s="167" t="s">
        <v>1051</v>
      </c>
      <c r="L2342" s="166" t="s">
        <v>2561</v>
      </c>
      <c r="M2342" t="str">
        <f t="shared" si="174"/>
        <v>г. Березники, ул. Пятилетки, д. 35: РФ</v>
      </c>
      <c r="N2342" s="166" t="e">
        <f>VLOOKUP(M2342,#REF!,2,0)</f>
        <v>#REF!</v>
      </c>
    </row>
    <row r="2343" spans="1:14" x14ac:dyDescent="0.25">
      <c r="A2343" s="2">
        <f t="shared" si="171"/>
        <v>2342</v>
      </c>
      <c r="B2343" s="81" t="s">
        <v>1852</v>
      </c>
      <c r="C2343" t="s">
        <v>1839</v>
      </c>
      <c r="D2343" s="1" t="s">
        <v>280</v>
      </c>
      <c r="E2343" s="166">
        <v>45657</v>
      </c>
      <c r="F2343" s="166"/>
      <c r="G2343" t="s">
        <v>1076</v>
      </c>
      <c r="H2343" t="s">
        <v>1076</v>
      </c>
      <c r="I2343" t="str">
        <f t="shared" si="172"/>
        <v>2024: Пермский городской округ, город Пермь: г. Пермь, ул. Петропавловская, д. 97</v>
      </c>
      <c r="J2343" t="str">
        <f t="shared" si="173"/>
        <v>г. Пермь, ул. Петропавловская, д. 97: 2024: Рфа</v>
      </c>
      <c r="K2343" s="167" t="s">
        <v>1051</v>
      </c>
      <c r="L2343" s="166" t="s">
        <v>2561</v>
      </c>
      <c r="M2343" t="str">
        <f t="shared" si="174"/>
        <v>г. Пермь, ул. Петропавловская, д. 97: Рфа</v>
      </c>
      <c r="N2343" s="166" t="e">
        <f>VLOOKUP(M2343,#REF!,2,0)</f>
        <v>#REF!</v>
      </c>
    </row>
  </sheetData>
  <phoneticPr fontId="3"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893C-A684-4665-B95A-9BB0F72FFC4C}">
  <dimension ref="B7:B1273"/>
  <sheetViews>
    <sheetView workbookViewId="0">
      <selection activeCell="I10" sqref="I10"/>
    </sheetView>
  </sheetViews>
  <sheetFormatPr defaultRowHeight="15" x14ac:dyDescent="0.25"/>
  <cols>
    <col min="2" max="2" width="145.140625" hidden="1" customWidth="1"/>
    <col min="3" max="6" width="10.7109375" customWidth="1"/>
    <col min="7" max="39" width="8.85546875" customWidth="1"/>
  </cols>
  <sheetData>
    <row r="7" spans="2:2" x14ac:dyDescent="0.25">
      <c r="B7" s="126" t="s">
        <v>1106</v>
      </c>
    </row>
    <row r="8" spans="2:2" x14ac:dyDescent="0.25">
      <c r="B8" s="77" t="s">
        <v>1858</v>
      </c>
    </row>
    <row r="9" spans="2:2" x14ac:dyDescent="0.25">
      <c r="B9" s="77" t="s">
        <v>1117</v>
      </c>
    </row>
    <row r="10" spans="2:2" x14ac:dyDescent="0.25">
      <c r="B10" s="77" t="s">
        <v>1118</v>
      </c>
    </row>
    <row r="11" spans="2:2" x14ac:dyDescent="0.25">
      <c r="B11" s="77" t="s">
        <v>1119</v>
      </c>
    </row>
    <row r="12" spans="2:2" x14ac:dyDescent="0.25">
      <c r="B12" s="77" t="s">
        <v>1120</v>
      </c>
    </row>
    <row r="13" spans="2:2" x14ac:dyDescent="0.25">
      <c r="B13" s="77" t="s">
        <v>1859</v>
      </c>
    </row>
    <row r="14" spans="2:2" x14ac:dyDescent="0.25">
      <c r="B14" s="77" t="s">
        <v>1563</v>
      </c>
    </row>
    <row r="15" spans="2:2" x14ac:dyDescent="0.25">
      <c r="B15" s="77" t="s">
        <v>1564</v>
      </c>
    </row>
    <row r="16" spans="2:2" x14ac:dyDescent="0.25">
      <c r="B16" s="77" t="s">
        <v>1565</v>
      </c>
    </row>
    <row r="17" spans="2:2" x14ac:dyDescent="0.25">
      <c r="B17" s="77" t="s">
        <v>1566</v>
      </c>
    </row>
    <row r="18" spans="2:2" x14ac:dyDescent="0.25">
      <c r="B18" s="77" t="s">
        <v>1614</v>
      </c>
    </row>
    <row r="19" spans="2:2" x14ac:dyDescent="0.25">
      <c r="B19" s="77" t="s">
        <v>1860</v>
      </c>
    </row>
    <row r="20" spans="2:2" x14ac:dyDescent="0.25">
      <c r="B20" s="77" t="s">
        <v>1121</v>
      </c>
    </row>
    <row r="21" spans="2:2" x14ac:dyDescent="0.25">
      <c r="B21" s="77" t="s">
        <v>1861</v>
      </c>
    </row>
    <row r="22" spans="2:2" x14ac:dyDescent="0.25">
      <c r="B22" s="77" t="s">
        <v>1122</v>
      </c>
    </row>
    <row r="23" spans="2:2" x14ac:dyDescent="0.25">
      <c r="B23" s="77" t="s">
        <v>1123</v>
      </c>
    </row>
    <row r="24" spans="2:2" x14ac:dyDescent="0.25">
      <c r="B24" s="77" t="s">
        <v>1124</v>
      </c>
    </row>
    <row r="25" spans="2:2" x14ac:dyDescent="0.25">
      <c r="B25" s="77" t="s">
        <v>1125</v>
      </c>
    </row>
    <row r="26" spans="2:2" x14ac:dyDescent="0.25">
      <c r="B26" s="77" t="s">
        <v>1862</v>
      </c>
    </row>
    <row r="27" spans="2:2" x14ac:dyDescent="0.25">
      <c r="B27" s="77" t="s">
        <v>1126</v>
      </c>
    </row>
    <row r="28" spans="2:2" x14ac:dyDescent="0.25">
      <c r="B28" s="77" t="s">
        <v>1863</v>
      </c>
    </row>
    <row r="29" spans="2:2" x14ac:dyDescent="0.25">
      <c r="B29" s="77" t="s">
        <v>1127</v>
      </c>
    </row>
    <row r="30" spans="2:2" x14ac:dyDescent="0.25">
      <c r="B30" s="77" t="s">
        <v>1693</v>
      </c>
    </row>
    <row r="31" spans="2:2" x14ac:dyDescent="0.25">
      <c r="B31" s="77" t="s">
        <v>1128</v>
      </c>
    </row>
    <row r="32" spans="2:2" x14ac:dyDescent="0.25">
      <c r="B32" s="77" t="s">
        <v>1129</v>
      </c>
    </row>
    <row r="33" spans="2:2" x14ac:dyDescent="0.25">
      <c r="B33" s="77" t="s">
        <v>1130</v>
      </c>
    </row>
    <row r="34" spans="2:2" x14ac:dyDescent="0.25">
      <c r="B34" s="77" t="s">
        <v>1694</v>
      </c>
    </row>
    <row r="35" spans="2:2" x14ac:dyDescent="0.25">
      <c r="B35" s="77" t="s">
        <v>1131</v>
      </c>
    </row>
    <row r="36" spans="2:2" x14ac:dyDescent="0.25">
      <c r="B36" s="77" t="s">
        <v>1695</v>
      </c>
    </row>
    <row r="37" spans="2:2" x14ac:dyDescent="0.25">
      <c r="B37" s="77" t="s">
        <v>1864</v>
      </c>
    </row>
    <row r="38" spans="2:2" x14ac:dyDescent="0.25">
      <c r="B38" s="77" t="s">
        <v>1865</v>
      </c>
    </row>
    <row r="39" spans="2:2" x14ac:dyDescent="0.25">
      <c r="B39" s="77" t="s">
        <v>1637</v>
      </c>
    </row>
    <row r="40" spans="2:2" x14ac:dyDescent="0.25">
      <c r="B40" s="77" t="s">
        <v>1866</v>
      </c>
    </row>
    <row r="41" spans="2:2" x14ac:dyDescent="0.25">
      <c r="B41" s="77" t="s">
        <v>1867</v>
      </c>
    </row>
    <row r="42" spans="2:2" x14ac:dyDescent="0.25">
      <c r="B42" s="77" t="s">
        <v>1868</v>
      </c>
    </row>
    <row r="43" spans="2:2" x14ac:dyDescent="0.25">
      <c r="B43" s="77" t="s">
        <v>1869</v>
      </c>
    </row>
    <row r="44" spans="2:2" x14ac:dyDescent="0.25">
      <c r="B44" s="77" t="s">
        <v>1870</v>
      </c>
    </row>
    <row r="45" spans="2:2" x14ac:dyDescent="0.25">
      <c r="B45" s="77" t="s">
        <v>1871</v>
      </c>
    </row>
    <row r="46" spans="2:2" x14ac:dyDescent="0.25">
      <c r="B46" s="77" t="s">
        <v>1872</v>
      </c>
    </row>
    <row r="47" spans="2:2" x14ac:dyDescent="0.25">
      <c r="B47" s="77" t="s">
        <v>1873</v>
      </c>
    </row>
    <row r="48" spans="2:2" x14ac:dyDescent="0.25">
      <c r="B48" s="77" t="s">
        <v>1874</v>
      </c>
    </row>
    <row r="49" spans="2:2" x14ac:dyDescent="0.25">
      <c r="B49" s="77" t="s">
        <v>1875</v>
      </c>
    </row>
    <row r="50" spans="2:2" x14ac:dyDescent="0.25">
      <c r="B50" s="77" t="s">
        <v>1876</v>
      </c>
    </row>
    <row r="51" spans="2:2" x14ac:dyDescent="0.25">
      <c r="B51" s="77" t="s">
        <v>1877</v>
      </c>
    </row>
    <row r="52" spans="2:2" x14ac:dyDescent="0.25">
      <c r="B52" s="77" t="s">
        <v>1696</v>
      </c>
    </row>
    <row r="53" spans="2:2" x14ac:dyDescent="0.25">
      <c r="B53" s="77" t="s">
        <v>1697</v>
      </c>
    </row>
    <row r="54" spans="2:2" x14ac:dyDescent="0.25">
      <c r="B54" s="77" t="s">
        <v>1698</v>
      </c>
    </row>
    <row r="55" spans="2:2" x14ac:dyDescent="0.25">
      <c r="B55" s="77" t="s">
        <v>1132</v>
      </c>
    </row>
    <row r="56" spans="2:2" x14ac:dyDescent="0.25">
      <c r="B56" s="77" t="s">
        <v>1605</v>
      </c>
    </row>
    <row r="57" spans="2:2" x14ac:dyDescent="0.25">
      <c r="B57" s="77" t="s">
        <v>1606</v>
      </c>
    </row>
    <row r="58" spans="2:2" x14ac:dyDescent="0.25">
      <c r="B58" s="77" t="s">
        <v>1629</v>
      </c>
    </row>
    <row r="59" spans="2:2" x14ac:dyDescent="0.25">
      <c r="B59" s="77" t="s">
        <v>1133</v>
      </c>
    </row>
    <row r="60" spans="2:2" x14ac:dyDescent="0.25">
      <c r="B60" s="77" t="s">
        <v>1134</v>
      </c>
    </row>
    <row r="61" spans="2:2" x14ac:dyDescent="0.25">
      <c r="B61" s="77" t="s">
        <v>1567</v>
      </c>
    </row>
    <row r="62" spans="2:2" x14ac:dyDescent="0.25">
      <c r="B62" s="77" t="s">
        <v>1878</v>
      </c>
    </row>
    <row r="63" spans="2:2" x14ac:dyDescent="0.25">
      <c r="B63" s="77" t="s">
        <v>1879</v>
      </c>
    </row>
    <row r="64" spans="2:2" x14ac:dyDescent="0.25">
      <c r="B64" s="77" t="s">
        <v>1135</v>
      </c>
    </row>
    <row r="65" spans="2:2" x14ac:dyDescent="0.25">
      <c r="B65" s="77" t="s">
        <v>1136</v>
      </c>
    </row>
    <row r="66" spans="2:2" x14ac:dyDescent="0.25">
      <c r="B66" s="77" t="s">
        <v>1776</v>
      </c>
    </row>
    <row r="67" spans="2:2" x14ac:dyDescent="0.25">
      <c r="B67" s="77" t="s">
        <v>1880</v>
      </c>
    </row>
    <row r="68" spans="2:2" x14ac:dyDescent="0.25">
      <c r="B68" s="77" t="s">
        <v>1881</v>
      </c>
    </row>
    <row r="69" spans="2:2" x14ac:dyDescent="0.25">
      <c r="B69" s="77" t="s">
        <v>1882</v>
      </c>
    </row>
    <row r="70" spans="2:2" x14ac:dyDescent="0.25">
      <c r="B70" s="77" t="s">
        <v>1883</v>
      </c>
    </row>
    <row r="71" spans="2:2" x14ac:dyDescent="0.25">
      <c r="B71" s="77" t="s">
        <v>1699</v>
      </c>
    </row>
    <row r="72" spans="2:2" x14ac:dyDescent="0.25">
      <c r="B72" s="77" t="s">
        <v>1884</v>
      </c>
    </row>
    <row r="73" spans="2:2" x14ac:dyDescent="0.25">
      <c r="B73" s="77" t="s">
        <v>1137</v>
      </c>
    </row>
    <row r="74" spans="2:2" x14ac:dyDescent="0.25">
      <c r="B74" s="77" t="s">
        <v>1138</v>
      </c>
    </row>
    <row r="75" spans="2:2" x14ac:dyDescent="0.25">
      <c r="B75" s="77" t="s">
        <v>1777</v>
      </c>
    </row>
    <row r="76" spans="2:2" x14ac:dyDescent="0.25">
      <c r="B76" s="77" t="s">
        <v>1568</v>
      </c>
    </row>
    <row r="77" spans="2:2" x14ac:dyDescent="0.25">
      <c r="B77" s="77" t="s">
        <v>1700</v>
      </c>
    </row>
    <row r="78" spans="2:2" x14ac:dyDescent="0.25">
      <c r="B78" s="77" t="s">
        <v>1778</v>
      </c>
    </row>
    <row r="79" spans="2:2" x14ac:dyDescent="0.25">
      <c r="B79" s="77" t="s">
        <v>1701</v>
      </c>
    </row>
    <row r="80" spans="2:2" x14ac:dyDescent="0.25">
      <c r="B80" s="77" t="s">
        <v>1139</v>
      </c>
    </row>
    <row r="81" spans="2:2" x14ac:dyDescent="0.25">
      <c r="B81" s="77" t="s">
        <v>1702</v>
      </c>
    </row>
    <row r="82" spans="2:2" x14ac:dyDescent="0.25">
      <c r="B82" s="77" t="s">
        <v>1140</v>
      </c>
    </row>
    <row r="83" spans="2:2" x14ac:dyDescent="0.25">
      <c r="B83" s="77" t="s">
        <v>1141</v>
      </c>
    </row>
    <row r="84" spans="2:2" x14ac:dyDescent="0.25">
      <c r="B84" s="77" t="s">
        <v>1142</v>
      </c>
    </row>
    <row r="85" spans="2:2" x14ac:dyDescent="0.25">
      <c r="B85" s="77" t="s">
        <v>1703</v>
      </c>
    </row>
    <row r="86" spans="2:2" x14ac:dyDescent="0.25">
      <c r="B86" s="77" t="s">
        <v>1143</v>
      </c>
    </row>
    <row r="87" spans="2:2" x14ac:dyDescent="0.25">
      <c r="B87" s="77" t="s">
        <v>1779</v>
      </c>
    </row>
    <row r="88" spans="2:2" x14ac:dyDescent="0.25">
      <c r="B88" s="77" t="s">
        <v>1144</v>
      </c>
    </row>
    <row r="89" spans="2:2" x14ac:dyDescent="0.25">
      <c r="B89" s="77" t="s">
        <v>1145</v>
      </c>
    </row>
    <row r="90" spans="2:2" x14ac:dyDescent="0.25">
      <c r="B90" s="77" t="s">
        <v>1146</v>
      </c>
    </row>
    <row r="91" spans="2:2" x14ac:dyDescent="0.25">
      <c r="B91" s="77" t="s">
        <v>1704</v>
      </c>
    </row>
    <row r="92" spans="2:2" x14ac:dyDescent="0.25">
      <c r="B92" s="77" t="s">
        <v>1705</v>
      </c>
    </row>
    <row r="93" spans="2:2" x14ac:dyDescent="0.25">
      <c r="B93" s="77" t="s">
        <v>1706</v>
      </c>
    </row>
    <row r="94" spans="2:2" x14ac:dyDescent="0.25">
      <c r="B94" s="77" t="s">
        <v>1707</v>
      </c>
    </row>
    <row r="95" spans="2:2" x14ac:dyDescent="0.25">
      <c r="B95" s="77" t="s">
        <v>1147</v>
      </c>
    </row>
    <row r="96" spans="2:2" x14ac:dyDescent="0.25">
      <c r="B96" s="77" t="s">
        <v>1708</v>
      </c>
    </row>
    <row r="97" spans="2:2" x14ac:dyDescent="0.25">
      <c r="B97" s="77" t="s">
        <v>1885</v>
      </c>
    </row>
    <row r="98" spans="2:2" x14ac:dyDescent="0.25">
      <c r="B98" s="77" t="s">
        <v>1148</v>
      </c>
    </row>
    <row r="99" spans="2:2" x14ac:dyDescent="0.25">
      <c r="B99" s="77" t="s">
        <v>1638</v>
      </c>
    </row>
    <row r="100" spans="2:2" x14ac:dyDescent="0.25">
      <c r="B100" s="77" t="s">
        <v>1149</v>
      </c>
    </row>
    <row r="101" spans="2:2" x14ac:dyDescent="0.25">
      <c r="B101" s="77" t="s">
        <v>1709</v>
      </c>
    </row>
    <row r="102" spans="2:2" x14ac:dyDescent="0.25">
      <c r="B102" s="77" t="s">
        <v>1886</v>
      </c>
    </row>
    <row r="103" spans="2:2" x14ac:dyDescent="0.25">
      <c r="B103" s="77" t="s">
        <v>1887</v>
      </c>
    </row>
    <row r="104" spans="2:2" x14ac:dyDescent="0.25">
      <c r="B104" s="77" t="s">
        <v>1150</v>
      </c>
    </row>
    <row r="105" spans="2:2" x14ac:dyDescent="0.25">
      <c r="B105" s="77" t="s">
        <v>1523</v>
      </c>
    </row>
    <row r="106" spans="2:2" x14ac:dyDescent="0.25">
      <c r="B106" s="77" t="s">
        <v>1569</v>
      </c>
    </row>
    <row r="107" spans="2:2" x14ac:dyDescent="0.25">
      <c r="B107" s="77" t="s">
        <v>1710</v>
      </c>
    </row>
    <row r="108" spans="2:2" x14ac:dyDescent="0.25">
      <c r="B108" s="77" t="s">
        <v>1711</v>
      </c>
    </row>
    <row r="109" spans="2:2" x14ac:dyDescent="0.25">
      <c r="B109" s="77" t="s">
        <v>1151</v>
      </c>
    </row>
    <row r="110" spans="2:2" x14ac:dyDescent="0.25">
      <c r="B110" s="77" t="s">
        <v>1152</v>
      </c>
    </row>
    <row r="111" spans="2:2" x14ac:dyDescent="0.25">
      <c r="B111" s="77" t="s">
        <v>1153</v>
      </c>
    </row>
    <row r="112" spans="2:2" x14ac:dyDescent="0.25">
      <c r="B112" s="77" t="s">
        <v>1154</v>
      </c>
    </row>
    <row r="113" spans="2:2" x14ac:dyDescent="0.25">
      <c r="B113" s="77" t="s">
        <v>1155</v>
      </c>
    </row>
    <row r="114" spans="2:2" x14ac:dyDescent="0.25">
      <c r="B114" s="77" t="s">
        <v>1156</v>
      </c>
    </row>
    <row r="115" spans="2:2" x14ac:dyDescent="0.25">
      <c r="B115" s="77" t="s">
        <v>1888</v>
      </c>
    </row>
    <row r="116" spans="2:2" x14ac:dyDescent="0.25">
      <c r="B116" s="77" t="s">
        <v>1157</v>
      </c>
    </row>
    <row r="117" spans="2:2" x14ac:dyDescent="0.25">
      <c r="B117" s="77" t="s">
        <v>1158</v>
      </c>
    </row>
    <row r="118" spans="2:2" x14ac:dyDescent="0.25">
      <c r="B118" s="77" t="s">
        <v>1639</v>
      </c>
    </row>
    <row r="119" spans="2:2" x14ac:dyDescent="0.25">
      <c r="B119" s="77" t="s">
        <v>1570</v>
      </c>
    </row>
    <row r="120" spans="2:2" x14ac:dyDescent="0.25">
      <c r="B120" s="77" t="s">
        <v>1159</v>
      </c>
    </row>
    <row r="121" spans="2:2" x14ac:dyDescent="0.25">
      <c r="B121" s="77" t="s">
        <v>1160</v>
      </c>
    </row>
    <row r="122" spans="2:2" x14ac:dyDescent="0.25">
      <c r="B122" s="77" t="s">
        <v>1161</v>
      </c>
    </row>
    <row r="123" spans="2:2" x14ac:dyDescent="0.25">
      <c r="B123" s="77" t="s">
        <v>1712</v>
      </c>
    </row>
    <row r="124" spans="2:2" x14ac:dyDescent="0.25">
      <c r="B124" s="77" t="s">
        <v>1162</v>
      </c>
    </row>
    <row r="125" spans="2:2" x14ac:dyDescent="0.25">
      <c r="B125" s="77" t="s">
        <v>1889</v>
      </c>
    </row>
    <row r="126" spans="2:2" x14ac:dyDescent="0.25">
      <c r="B126" s="77" t="s">
        <v>1713</v>
      </c>
    </row>
    <row r="127" spans="2:2" x14ac:dyDescent="0.25">
      <c r="B127" s="77" t="s">
        <v>1780</v>
      </c>
    </row>
    <row r="128" spans="2:2" x14ac:dyDescent="0.25">
      <c r="B128" s="77" t="s">
        <v>1714</v>
      </c>
    </row>
    <row r="129" spans="2:2" x14ac:dyDescent="0.25">
      <c r="B129" s="77" t="s">
        <v>1163</v>
      </c>
    </row>
    <row r="130" spans="2:2" x14ac:dyDescent="0.25">
      <c r="B130" s="77" t="s">
        <v>1715</v>
      </c>
    </row>
    <row r="131" spans="2:2" x14ac:dyDescent="0.25">
      <c r="B131" s="77" t="s">
        <v>1164</v>
      </c>
    </row>
    <row r="132" spans="2:2" x14ac:dyDescent="0.25">
      <c r="B132" s="77" t="s">
        <v>1165</v>
      </c>
    </row>
    <row r="133" spans="2:2" x14ac:dyDescent="0.25">
      <c r="B133" s="77" t="s">
        <v>1166</v>
      </c>
    </row>
    <row r="134" spans="2:2" x14ac:dyDescent="0.25">
      <c r="B134" s="77" t="s">
        <v>1167</v>
      </c>
    </row>
    <row r="135" spans="2:2" x14ac:dyDescent="0.25">
      <c r="B135" s="77" t="s">
        <v>1716</v>
      </c>
    </row>
    <row r="136" spans="2:2" x14ac:dyDescent="0.25">
      <c r="B136" s="77" t="s">
        <v>1168</v>
      </c>
    </row>
    <row r="137" spans="2:2" x14ac:dyDescent="0.25">
      <c r="B137" s="77" t="s">
        <v>1717</v>
      </c>
    </row>
    <row r="138" spans="2:2" x14ac:dyDescent="0.25">
      <c r="B138" s="77" t="s">
        <v>1169</v>
      </c>
    </row>
    <row r="139" spans="2:2" x14ac:dyDescent="0.25">
      <c r="B139" s="77" t="s">
        <v>1718</v>
      </c>
    </row>
    <row r="140" spans="2:2" x14ac:dyDescent="0.25">
      <c r="B140" s="77" t="s">
        <v>1719</v>
      </c>
    </row>
    <row r="141" spans="2:2" x14ac:dyDescent="0.25">
      <c r="B141" s="77" t="s">
        <v>1170</v>
      </c>
    </row>
    <row r="142" spans="2:2" x14ac:dyDescent="0.25">
      <c r="B142" s="77" t="s">
        <v>1171</v>
      </c>
    </row>
    <row r="143" spans="2:2" x14ac:dyDescent="0.25">
      <c r="B143" s="77" t="s">
        <v>1172</v>
      </c>
    </row>
    <row r="144" spans="2:2" x14ac:dyDescent="0.25">
      <c r="B144" s="77" t="s">
        <v>1781</v>
      </c>
    </row>
    <row r="145" spans="2:2" x14ac:dyDescent="0.25">
      <c r="B145" s="77" t="s">
        <v>1782</v>
      </c>
    </row>
    <row r="146" spans="2:2" x14ac:dyDescent="0.25">
      <c r="B146" s="77" t="s">
        <v>1783</v>
      </c>
    </row>
    <row r="147" spans="2:2" x14ac:dyDescent="0.25">
      <c r="B147" s="77" t="s">
        <v>1784</v>
      </c>
    </row>
    <row r="148" spans="2:2" x14ac:dyDescent="0.25">
      <c r="B148" s="77" t="s">
        <v>1173</v>
      </c>
    </row>
    <row r="149" spans="2:2" x14ac:dyDescent="0.25">
      <c r="B149" s="77" t="s">
        <v>1720</v>
      </c>
    </row>
    <row r="150" spans="2:2" x14ac:dyDescent="0.25">
      <c r="B150" s="77" t="s">
        <v>1174</v>
      </c>
    </row>
    <row r="151" spans="2:2" x14ac:dyDescent="0.25">
      <c r="B151" s="77" t="s">
        <v>1838</v>
      </c>
    </row>
    <row r="152" spans="2:2" x14ac:dyDescent="0.25">
      <c r="B152" s="77" t="s">
        <v>1721</v>
      </c>
    </row>
    <row r="153" spans="2:2" x14ac:dyDescent="0.25">
      <c r="B153" s="77" t="s">
        <v>1722</v>
      </c>
    </row>
    <row r="154" spans="2:2" x14ac:dyDescent="0.25">
      <c r="B154" s="77" t="s">
        <v>1723</v>
      </c>
    </row>
    <row r="155" spans="2:2" x14ac:dyDescent="0.25">
      <c r="B155" s="77" t="s">
        <v>1785</v>
      </c>
    </row>
    <row r="156" spans="2:2" x14ac:dyDescent="0.25">
      <c r="B156" s="77" t="s">
        <v>1175</v>
      </c>
    </row>
    <row r="157" spans="2:2" x14ac:dyDescent="0.25">
      <c r="B157" s="77" t="s">
        <v>1724</v>
      </c>
    </row>
    <row r="158" spans="2:2" x14ac:dyDescent="0.25">
      <c r="B158" s="77" t="s">
        <v>1725</v>
      </c>
    </row>
    <row r="159" spans="2:2" x14ac:dyDescent="0.25">
      <c r="B159" s="77" t="s">
        <v>1176</v>
      </c>
    </row>
    <row r="160" spans="2:2" x14ac:dyDescent="0.25">
      <c r="B160" s="77" t="s">
        <v>1177</v>
      </c>
    </row>
    <row r="161" spans="2:2" x14ac:dyDescent="0.25">
      <c r="B161" s="77" t="s">
        <v>1178</v>
      </c>
    </row>
    <row r="162" spans="2:2" x14ac:dyDescent="0.25">
      <c r="B162" s="77" t="s">
        <v>1726</v>
      </c>
    </row>
    <row r="163" spans="2:2" x14ac:dyDescent="0.25">
      <c r="B163" s="77" t="s">
        <v>1179</v>
      </c>
    </row>
    <row r="164" spans="2:2" x14ac:dyDescent="0.25">
      <c r="B164" s="77" t="s">
        <v>1180</v>
      </c>
    </row>
    <row r="165" spans="2:2" x14ac:dyDescent="0.25">
      <c r="B165" s="77" t="s">
        <v>1727</v>
      </c>
    </row>
    <row r="166" spans="2:2" x14ac:dyDescent="0.25">
      <c r="B166" s="77" t="s">
        <v>1181</v>
      </c>
    </row>
    <row r="167" spans="2:2" x14ac:dyDescent="0.25">
      <c r="B167" s="77" t="s">
        <v>1182</v>
      </c>
    </row>
    <row r="168" spans="2:2" x14ac:dyDescent="0.25">
      <c r="B168" s="77" t="s">
        <v>1183</v>
      </c>
    </row>
    <row r="169" spans="2:2" x14ac:dyDescent="0.25">
      <c r="B169" s="77" t="s">
        <v>1184</v>
      </c>
    </row>
    <row r="170" spans="2:2" x14ac:dyDescent="0.25">
      <c r="B170" s="77" t="s">
        <v>1185</v>
      </c>
    </row>
    <row r="171" spans="2:2" x14ac:dyDescent="0.25">
      <c r="B171" s="77" t="s">
        <v>1890</v>
      </c>
    </row>
    <row r="172" spans="2:2" x14ac:dyDescent="0.25">
      <c r="B172" s="77" t="s">
        <v>1891</v>
      </c>
    </row>
    <row r="173" spans="2:2" x14ac:dyDescent="0.25">
      <c r="B173" s="77" t="s">
        <v>1892</v>
      </c>
    </row>
    <row r="174" spans="2:2" x14ac:dyDescent="0.25">
      <c r="B174" s="77" t="s">
        <v>1728</v>
      </c>
    </row>
    <row r="175" spans="2:2" x14ac:dyDescent="0.25">
      <c r="B175" s="77" t="s">
        <v>1186</v>
      </c>
    </row>
    <row r="176" spans="2:2" x14ac:dyDescent="0.25">
      <c r="B176" s="77" t="s">
        <v>1729</v>
      </c>
    </row>
    <row r="177" spans="2:2" x14ac:dyDescent="0.25">
      <c r="B177" s="77" t="s">
        <v>1730</v>
      </c>
    </row>
    <row r="178" spans="2:2" x14ac:dyDescent="0.25">
      <c r="B178" s="77" t="s">
        <v>1893</v>
      </c>
    </row>
    <row r="179" spans="2:2" x14ac:dyDescent="0.25">
      <c r="B179" s="77" t="s">
        <v>1731</v>
      </c>
    </row>
    <row r="180" spans="2:2" x14ac:dyDescent="0.25">
      <c r="B180" s="77" t="s">
        <v>1732</v>
      </c>
    </row>
    <row r="181" spans="2:2" x14ac:dyDescent="0.25">
      <c r="B181" s="77" t="s">
        <v>1894</v>
      </c>
    </row>
    <row r="182" spans="2:2" x14ac:dyDescent="0.25">
      <c r="B182" s="77" t="s">
        <v>1187</v>
      </c>
    </row>
    <row r="183" spans="2:2" x14ac:dyDescent="0.25">
      <c r="B183" s="77" t="s">
        <v>1188</v>
      </c>
    </row>
    <row r="184" spans="2:2" x14ac:dyDescent="0.25">
      <c r="B184" s="77" t="s">
        <v>1189</v>
      </c>
    </row>
    <row r="185" spans="2:2" x14ac:dyDescent="0.25">
      <c r="B185" s="77" t="s">
        <v>1895</v>
      </c>
    </row>
    <row r="186" spans="2:2" x14ac:dyDescent="0.25">
      <c r="B186" s="77" t="s">
        <v>1640</v>
      </c>
    </row>
    <row r="187" spans="2:2" x14ac:dyDescent="0.25">
      <c r="B187" s="77" t="s">
        <v>1733</v>
      </c>
    </row>
    <row r="188" spans="2:2" x14ac:dyDescent="0.25">
      <c r="B188" s="77" t="s">
        <v>1641</v>
      </c>
    </row>
    <row r="189" spans="2:2" x14ac:dyDescent="0.25">
      <c r="B189" s="77" t="s">
        <v>1896</v>
      </c>
    </row>
    <row r="190" spans="2:2" x14ac:dyDescent="0.25">
      <c r="B190" s="77" t="s">
        <v>1642</v>
      </c>
    </row>
    <row r="191" spans="2:2" x14ac:dyDescent="0.25">
      <c r="B191" s="77" t="s">
        <v>1897</v>
      </c>
    </row>
    <row r="192" spans="2:2" x14ac:dyDescent="0.25">
      <c r="B192" s="77" t="s">
        <v>1591</v>
      </c>
    </row>
    <row r="193" spans="2:2" x14ac:dyDescent="0.25">
      <c r="B193" s="77" t="s">
        <v>1898</v>
      </c>
    </row>
    <row r="194" spans="2:2" x14ac:dyDescent="0.25">
      <c r="B194" s="77" t="s">
        <v>1899</v>
      </c>
    </row>
    <row r="195" spans="2:2" x14ac:dyDescent="0.25">
      <c r="B195" s="77" t="s">
        <v>1900</v>
      </c>
    </row>
    <row r="196" spans="2:2" x14ac:dyDescent="0.25">
      <c r="B196" s="77" t="s">
        <v>1901</v>
      </c>
    </row>
    <row r="197" spans="2:2" x14ac:dyDescent="0.25">
      <c r="B197" s="77" t="s">
        <v>1902</v>
      </c>
    </row>
    <row r="198" spans="2:2" x14ac:dyDescent="0.25">
      <c r="B198" s="77" t="s">
        <v>1903</v>
      </c>
    </row>
    <row r="199" spans="2:2" x14ac:dyDescent="0.25">
      <c r="B199" s="77" t="s">
        <v>1904</v>
      </c>
    </row>
    <row r="200" spans="2:2" x14ac:dyDescent="0.25">
      <c r="B200" s="77" t="s">
        <v>1905</v>
      </c>
    </row>
    <row r="201" spans="2:2" x14ac:dyDescent="0.25">
      <c r="B201" s="77" t="s">
        <v>1906</v>
      </c>
    </row>
    <row r="202" spans="2:2" x14ac:dyDescent="0.25">
      <c r="B202" s="77" t="s">
        <v>1907</v>
      </c>
    </row>
    <row r="203" spans="2:2" x14ac:dyDescent="0.25">
      <c r="B203" s="77" t="s">
        <v>1908</v>
      </c>
    </row>
    <row r="204" spans="2:2" x14ac:dyDescent="0.25">
      <c r="B204" s="77" t="s">
        <v>1909</v>
      </c>
    </row>
    <row r="205" spans="2:2" x14ac:dyDescent="0.25">
      <c r="B205" s="77" t="s">
        <v>1910</v>
      </c>
    </row>
    <row r="206" spans="2:2" x14ac:dyDescent="0.25">
      <c r="B206" s="77" t="s">
        <v>1911</v>
      </c>
    </row>
    <row r="207" spans="2:2" x14ac:dyDescent="0.25">
      <c r="B207" s="77" t="s">
        <v>1912</v>
      </c>
    </row>
    <row r="208" spans="2:2" x14ac:dyDescent="0.25">
      <c r="B208" s="77" t="s">
        <v>1913</v>
      </c>
    </row>
    <row r="209" spans="2:2" x14ac:dyDescent="0.25">
      <c r="B209" s="77" t="s">
        <v>1914</v>
      </c>
    </row>
    <row r="210" spans="2:2" x14ac:dyDescent="0.25">
      <c r="B210" s="77" t="s">
        <v>1915</v>
      </c>
    </row>
    <row r="211" spans="2:2" x14ac:dyDescent="0.25">
      <c r="B211" s="77" t="s">
        <v>1916</v>
      </c>
    </row>
    <row r="212" spans="2:2" x14ac:dyDescent="0.25">
      <c r="B212" s="77" t="s">
        <v>1917</v>
      </c>
    </row>
    <row r="213" spans="2:2" x14ac:dyDescent="0.25">
      <c r="B213" s="77" t="s">
        <v>1918</v>
      </c>
    </row>
    <row r="214" spans="2:2" x14ac:dyDescent="0.25">
      <c r="B214" s="77" t="s">
        <v>1919</v>
      </c>
    </row>
    <row r="215" spans="2:2" x14ac:dyDescent="0.25">
      <c r="B215" s="77" t="s">
        <v>1920</v>
      </c>
    </row>
    <row r="216" spans="2:2" x14ac:dyDescent="0.25">
      <c r="B216" s="77" t="s">
        <v>1921</v>
      </c>
    </row>
    <row r="217" spans="2:2" x14ac:dyDescent="0.25">
      <c r="B217" s="77" t="s">
        <v>1922</v>
      </c>
    </row>
    <row r="218" spans="2:2" x14ac:dyDescent="0.25">
      <c r="B218" s="77" t="s">
        <v>1923</v>
      </c>
    </row>
    <row r="219" spans="2:2" x14ac:dyDescent="0.25">
      <c r="B219" s="77" t="s">
        <v>1924</v>
      </c>
    </row>
    <row r="220" spans="2:2" x14ac:dyDescent="0.25">
      <c r="B220" s="77" t="s">
        <v>1925</v>
      </c>
    </row>
    <row r="221" spans="2:2" x14ac:dyDescent="0.25">
      <c r="B221" s="77" t="s">
        <v>1926</v>
      </c>
    </row>
    <row r="222" spans="2:2" x14ac:dyDescent="0.25">
      <c r="B222" s="77" t="s">
        <v>1927</v>
      </c>
    </row>
    <row r="223" spans="2:2" x14ac:dyDescent="0.25">
      <c r="B223" s="77" t="s">
        <v>1928</v>
      </c>
    </row>
    <row r="224" spans="2:2" x14ac:dyDescent="0.25">
      <c r="B224" s="77" t="s">
        <v>1929</v>
      </c>
    </row>
    <row r="225" spans="2:2" x14ac:dyDescent="0.25">
      <c r="B225" s="77" t="s">
        <v>1930</v>
      </c>
    </row>
    <row r="226" spans="2:2" x14ac:dyDescent="0.25">
      <c r="B226" s="77" t="s">
        <v>1931</v>
      </c>
    </row>
    <row r="227" spans="2:2" x14ac:dyDescent="0.25">
      <c r="B227" s="77" t="s">
        <v>1932</v>
      </c>
    </row>
    <row r="228" spans="2:2" x14ac:dyDescent="0.25">
      <c r="B228" s="77" t="s">
        <v>1933</v>
      </c>
    </row>
    <row r="229" spans="2:2" x14ac:dyDescent="0.25">
      <c r="B229" s="77" t="s">
        <v>1934</v>
      </c>
    </row>
    <row r="230" spans="2:2" x14ac:dyDescent="0.25">
      <c r="B230" s="77" t="s">
        <v>1935</v>
      </c>
    </row>
    <row r="231" spans="2:2" x14ac:dyDescent="0.25">
      <c r="B231" s="77" t="s">
        <v>1936</v>
      </c>
    </row>
    <row r="232" spans="2:2" x14ac:dyDescent="0.25">
      <c r="B232" s="77" t="s">
        <v>1937</v>
      </c>
    </row>
    <row r="233" spans="2:2" x14ac:dyDescent="0.25">
      <c r="B233" s="77" t="s">
        <v>1938</v>
      </c>
    </row>
    <row r="234" spans="2:2" x14ac:dyDescent="0.25">
      <c r="B234" s="77" t="s">
        <v>1939</v>
      </c>
    </row>
    <row r="235" spans="2:2" x14ac:dyDescent="0.25">
      <c r="B235" s="77" t="s">
        <v>1940</v>
      </c>
    </row>
    <row r="236" spans="2:2" x14ac:dyDescent="0.25">
      <c r="B236" s="77" t="s">
        <v>1941</v>
      </c>
    </row>
    <row r="237" spans="2:2" x14ac:dyDescent="0.25">
      <c r="B237" s="77" t="s">
        <v>1942</v>
      </c>
    </row>
    <row r="238" spans="2:2" x14ac:dyDescent="0.25">
      <c r="B238" s="77" t="s">
        <v>1943</v>
      </c>
    </row>
    <row r="239" spans="2:2" x14ac:dyDescent="0.25">
      <c r="B239" s="77" t="s">
        <v>1944</v>
      </c>
    </row>
    <row r="240" spans="2:2" x14ac:dyDescent="0.25">
      <c r="B240" s="77" t="s">
        <v>1945</v>
      </c>
    </row>
    <row r="241" spans="2:2" x14ac:dyDescent="0.25">
      <c r="B241" s="77" t="s">
        <v>1946</v>
      </c>
    </row>
    <row r="242" spans="2:2" x14ac:dyDescent="0.25">
      <c r="B242" s="77" t="s">
        <v>1947</v>
      </c>
    </row>
    <row r="243" spans="2:2" x14ac:dyDescent="0.25">
      <c r="B243" s="77" t="s">
        <v>1948</v>
      </c>
    </row>
    <row r="244" spans="2:2" x14ac:dyDescent="0.25">
      <c r="B244" s="77" t="s">
        <v>1949</v>
      </c>
    </row>
    <row r="245" spans="2:2" x14ac:dyDescent="0.25">
      <c r="B245" s="77" t="s">
        <v>1950</v>
      </c>
    </row>
    <row r="246" spans="2:2" x14ac:dyDescent="0.25">
      <c r="B246" s="77" t="s">
        <v>1951</v>
      </c>
    </row>
    <row r="247" spans="2:2" x14ac:dyDescent="0.25">
      <c r="B247" s="77" t="s">
        <v>1952</v>
      </c>
    </row>
    <row r="248" spans="2:2" x14ac:dyDescent="0.25">
      <c r="B248" s="77" t="s">
        <v>1953</v>
      </c>
    </row>
    <row r="249" spans="2:2" x14ac:dyDescent="0.25">
      <c r="B249" s="77" t="s">
        <v>1954</v>
      </c>
    </row>
    <row r="250" spans="2:2" x14ac:dyDescent="0.25">
      <c r="B250" s="77" t="s">
        <v>1955</v>
      </c>
    </row>
    <row r="251" spans="2:2" x14ac:dyDescent="0.25">
      <c r="B251" s="77" t="s">
        <v>1956</v>
      </c>
    </row>
    <row r="252" spans="2:2" x14ac:dyDescent="0.25">
      <c r="B252" s="77" t="s">
        <v>1957</v>
      </c>
    </row>
    <row r="253" spans="2:2" x14ac:dyDescent="0.25">
      <c r="B253" s="77" t="s">
        <v>1958</v>
      </c>
    </row>
    <row r="254" spans="2:2" x14ac:dyDescent="0.25">
      <c r="B254" s="77" t="s">
        <v>1959</v>
      </c>
    </row>
    <row r="255" spans="2:2" x14ac:dyDescent="0.25">
      <c r="B255" s="77" t="s">
        <v>1960</v>
      </c>
    </row>
    <row r="256" spans="2:2" x14ac:dyDescent="0.25">
      <c r="B256" s="77" t="s">
        <v>1961</v>
      </c>
    </row>
    <row r="257" spans="2:2" x14ac:dyDescent="0.25">
      <c r="B257" s="77" t="s">
        <v>1962</v>
      </c>
    </row>
    <row r="258" spans="2:2" x14ac:dyDescent="0.25">
      <c r="B258" s="77" t="s">
        <v>1963</v>
      </c>
    </row>
    <row r="259" spans="2:2" x14ac:dyDescent="0.25">
      <c r="B259" s="77" t="s">
        <v>1964</v>
      </c>
    </row>
    <row r="260" spans="2:2" x14ac:dyDescent="0.25">
      <c r="B260" s="77" t="s">
        <v>1965</v>
      </c>
    </row>
    <row r="261" spans="2:2" x14ac:dyDescent="0.25">
      <c r="B261" s="77" t="s">
        <v>1966</v>
      </c>
    </row>
    <row r="262" spans="2:2" x14ac:dyDescent="0.25">
      <c r="B262" s="77" t="s">
        <v>1967</v>
      </c>
    </row>
    <row r="263" spans="2:2" x14ac:dyDescent="0.25">
      <c r="B263" s="77" t="s">
        <v>1968</v>
      </c>
    </row>
    <row r="264" spans="2:2" x14ac:dyDescent="0.25">
      <c r="B264" s="77" t="s">
        <v>1969</v>
      </c>
    </row>
    <row r="265" spans="2:2" x14ac:dyDescent="0.25">
      <c r="B265" s="77" t="s">
        <v>1970</v>
      </c>
    </row>
    <row r="266" spans="2:2" x14ac:dyDescent="0.25">
      <c r="B266" s="77" t="s">
        <v>1971</v>
      </c>
    </row>
    <row r="267" spans="2:2" x14ac:dyDescent="0.25">
      <c r="B267" s="77" t="s">
        <v>1972</v>
      </c>
    </row>
    <row r="268" spans="2:2" x14ac:dyDescent="0.25">
      <c r="B268" s="77" t="s">
        <v>1973</v>
      </c>
    </row>
    <row r="269" spans="2:2" x14ac:dyDescent="0.25">
      <c r="B269" s="77" t="s">
        <v>1974</v>
      </c>
    </row>
    <row r="270" spans="2:2" x14ac:dyDescent="0.25">
      <c r="B270" s="77" t="s">
        <v>1975</v>
      </c>
    </row>
    <row r="271" spans="2:2" x14ac:dyDescent="0.25">
      <c r="B271" s="77" t="s">
        <v>1976</v>
      </c>
    </row>
    <row r="272" spans="2:2" x14ac:dyDescent="0.25">
      <c r="B272" s="77" t="s">
        <v>1977</v>
      </c>
    </row>
    <row r="273" spans="2:2" x14ac:dyDescent="0.25">
      <c r="B273" s="77" t="s">
        <v>1978</v>
      </c>
    </row>
    <row r="274" spans="2:2" x14ac:dyDescent="0.25">
      <c r="B274" s="77" t="s">
        <v>1979</v>
      </c>
    </row>
    <row r="275" spans="2:2" x14ac:dyDescent="0.25">
      <c r="B275" s="77" t="s">
        <v>1980</v>
      </c>
    </row>
    <row r="276" spans="2:2" x14ac:dyDescent="0.25">
      <c r="B276" s="77" t="s">
        <v>1981</v>
      </c>
    </row>
    <row r="277" spans="2:2" x14ac:dyDescent="0.25">
      <c r="B277" s="77" t="s">
        <v>1982</v>
      </c>
    </row>
    <row r="278" spans="2:2" x14ac:dyDescent="0.25">
      <c r="B278" s="77" t="s">
        <v>1983</v>
      </c>
    </row>
    <row r="279" spans="2:2" x14ac:dyDescent="0.25">
      <c r="B279" s="77" t="s">
        <v>1984</v>
      </c>
    </row>
    <row r="280" spans="2:2" x14ac:dyDescent="0.25">
      <c r="B280" s="77" t="s">
        <v>1985</v>
      </c>
    </row>
    <row r="281" spans="2:2" x14ac:dyDescent="0.25">
      <c r="B281" s="77" t="s">
        <v>1986</v>
      </c>
    </row>
    <row r="282" spans="2:2" x14ac:dyDescent="0.25">
      <c r="B282" s="77" t="s">
        <v>1987</v>
      </c>
    </row>
    <row r="283" spans="2:2" x14ac:dyDescent="0.25">
      <c r="B283" s="77" t="s">
        <v>1988</v>
      </c>
    </row>
    <row r="284" spans="2:2" x14ac:dyDescent="0.25">
      <c r="B284" s="77" t="s">
        <v>1989</v>
      </c>
    </row>
    <row r="285" spans="2:2" x14ac:dyDescent="0.25">
      <c r="B285" s="77" t="s">
        <v>1990</v>
      </c>
    </row>
    <row r="286" spans="2:2" x14ac:dyDescent="0.25">
      <c r="B286" s="77" t="s">
        <v>1991</v>
      </c>
    </row>
    <row r="287" spans="2:2" x14ac:dyDescent="0.25">
      <c r="B287" s="77" t="s">
        <v>1992</v>
      </c>
    </row>
    <row r="288" spans="2:2" x14ac:dyDescent="0.25">
      <c r="B288" s="77" t="s">
        <v>1993</v>
      </c>
    </row>
    <row r="289" spans="2:2" x14ac:dyDescent="0.25">
      <c r="B289" s="77" t="s">
        <v>1994</v>
      </c>
    </row>
    <row r="290" spans="2:2" x14ac:dyDescent="0.25">
      <c r="B290" s="77" t="s">
        <v>1995</v>
      </c>
    </row>
    <row r="291" spans="2:2" x14ac:dyDescent="0.25">
      <c r="B291" s="77" t="s">
        <v>1996</v>
      </c>
    </row>
    <row r="292" spans="2:2" x14ac:dyDescent="0.25">
      <c r="B292" s="77" t="s">
        <v>1997</v>
      </c>
    </row>
    <row r="293" spans="2:2" x14ac:dyDescent="0.25">
      <c r="B293" s="77" t="s">
        <v>1998</v>
      </c>
    </row>
    <row r="294" spans="2:2" x14ac:dyDescent="0.25">
      <c r="B294" s="77" t="s">
        <v>1999</v>
      </c>
    </row>
    <row r="295" spans="2:2" x14ac:dyDescent="0.25">
      <c r="B295" s="77" t="s">
        <v>2000</v>
      </c>
    </row>
    <row r="296" spans="2:2" x14ac:dyDescent="0.25">
      <c r="B296" s="77" t="s">
        <v>2001</v>
      </c>
    </row>
    <row r="297" spans="2:2" x14ac:dyDescent="0.25">
      <c r="B297" s="77" t="s">
        <v>2002</v>
      </c>
    </row>
    <row r="298" spans="2:2" x14ac:dyDescent="0.25">
      <c r="B298" s="77" t="s">
        <v>2003</v>
      </c>
    </row>
    <row r="299" spans="2:2" x14ac:dyDescent="0.25">
      <c r="B299" s="77" t="s">
        <v>2004</v>
      </c>
    </row>
    <row r="300" spans="2:2" x14ac:dyDescent="0.25">
      <c r="B300" s="77" t="s">
        <v>2005</v>
      </c>
    </row>
    <row r="301" spans="2:2" x14ac:dyDescent="0.25">
      <c r="B301" s="77" t="s">
        <v>2006</v>
      </c>
    </row>
    <row r="302" spans="2:2" x14ac:dyDescent="0.25">
      <c r="B302" s="77" t="s">
        <v>2007</v>
      </c>
    </row>
    <row r="303" spans="2:2" x14ac:dyDescent="0.25">
      <c r="B303" s="77" t="s">
        <v>2008</v>
      </c>
    </row>
    <row r="304" spans="2:2" x14ac:dyDescent="0.25">
      <c r="B304" s="77" t="s">
        <v>2009</v>
      </c>
    </row>
    <row r="305" spans="2:2" x14ac:dyDescent="0.25">
      <c r="B305" s="77" t="s">
        <v>2010</v>
      </c>
    </row>
    <row r="306" spans="2:2" x14ac:dyDescent="0.25">
      <c r="B306" s="77" t="s">
        <v>2011</v>
      </c>
    </row>
    <row r="307" spans="2:2" x14ac:dyDescent="0.25">
      <c r="B307" s="77" t="s">
        <v>2012</v>
      </c>
    </row>
    <row r="308" spans="2:2" x14ac:dyDescent="0.25">
      <c r="B308" s="77" t="s">
        <v>2013</v>
      </c>
    </row>
    <row r="309" spans="2:2" x14ac:dyDescent="0.25">
      <c r="B309" s="77" t="s">
        <v>2014</v>
      </c>
    </row>
    <row r="310" spans="2:2" x14ac:dyDescent="0.25">
      <c r="B310" s="77" t="s">
        <v>2015</v>
      </c>
    </row>
    <row r="311" spans="2:2" x14ac:dyDescent="0.25">
      <c r="B311" s="77" t="s">
        <v>2016</v>
      </c>
    </row>
    <row r="312" spans="2:2" x14ac:dyDescent="0.25">
      <c r="B312" s="77" t="s">
        <v>2017</v>
      </c>
    </row>
    <row r="313" spans="2:2" x14ac:dyDescent="0.25">
      <c r="B313" s="77" t="s">
        <v>2018</v>
      </c>
    </row>
    <row r="314" spans="2:2" x14ac:dyDescent="0.25">
      <c r="B314" s="77" t="s">
        <v>2019</v>
      </c>
    </row>
    <row r="315" spans="2:2" x14ac:dyDescent="0.25">
      <c r="B315" s="77" t="s">
        <v>2020</v>
      </c>
    </row>
    <row r="316" spans="2:2" x14ac:dyDescent="0.25">
      <c r="B316" s="77" t="s">
        <v>2021</v>
      </c>
    </row>
    <row r="317" spans="2:2" x14ac:dyDescent="0.25">
      <c r="B317" s="77" t="s">
        <v>2022</v>
      </c>
    </row>
    <row r="318" spans="2:2" x14ac:dyDescent="0.25">
      <c r="B318" s="77" t="s">
        <v>2023</v>
      </c>
    </row>
    <row r="319" spans="2:2" x14ac:dyDescent="0.25">
      <c r="B319" s="77" t="s">
        <v>2024</v>
      </c>
    </row>
    <row r="320" spans="2:2" x14ac:dyDescent="0.25">
      <c r="B320" s="77" t="s">
        <v>2025</v>
      </c>
    </row>
    <row r="321" spans="2:2" x14ac:dyDescent="0.25">
      <c r="B321" s="77" t="s">
        <v>2026</v>
      </c>
    </row>
    <row r="322" spans="2:2" x14ac:dyDescent="0.25">
      <c r="B322" s="77" t="s">
        <v>2027</v>
      </c>
    </row>
    <row r="323" spans="2:2" x14ac:dyDescent="0.25">
      <c r="B323" s="77" t="s">
        <v>2028</v>
      </c>
    </row>
    <row r="324" spans="2:2" x14ac:dyDescent="0.25">
      <c r="B324" s="77" t="s">
        <v>2029</v>
      </c>
    </row>
    <row r="325" spans="2:2" x14ac:dyDescent="0.25">
      <c r="B325" s="77" t="s">
        <v>2030</v>
      </c>
    </row>
    <row r="326" spans="2:2" x14ac:dyDescent="0.25">
      <c r="B326" s="77" t="s">
        <v>2031</v>
      </c>
    </row>
    <row r="327" spans="2:2" x14ac:dyDescent="0.25">
      <c r="B327" s="77" t="s">
        <v>2032</v>
      </c>
    </row>
    <row r="328" spans="2:2" x14ac:dyDescent="0.25">
      <c r="B328" s="77" t="s">
        <v>2033</v>
      </c>
    </row>
    <row r="329" spans="2:2" x14ac:dyDescent="0.25">
      <c r="B329" s="77" t="s">
        <v>2034</v>
      </c>
    </row>
    <row r="330" spans="2:2" x14ac:dyDescent="0.25">
      <c r="B330" s="77" t="s">
        <v>2035</v>
      </c>
    </row>
    <row r="331" spans="2:2" x14ac:dyDescent="0.25">
      <c r="B331" s="77" t="s">
        <v>2036</v>
      </c>
    </row>
    <row r="332" spans="2:2" x14ac:dyDescent="0.25">
      <c r="B332" s="77" t="s">
        <v>2037</v>
      </c>
    </row>
    <row r="333" spans="2:2" x14ac:dyDescent="0.25">
      <c r="B333" s="77" t="s">
        <v>2038</v>
      </c>
    </row>
    <row r="334" spans="2:2" x14ac:dyDescent="0.25">
      <c r="B334" s="77" t="s">
        <v>2039</v>
      </c>
    </row>
    <row r="335" spans="2:2" x14ac:dyDescent="0.25">
      <c r="B335" s="77" t="s">
        <v>2040</v>
      </c>
    </row>
    <row r="336" spans="2:2" x14ac:dyDescent="0.25">
      <c r="B336" s="77" t="s">
        <v>2041</v>
      </c>
    </row>
    <row r="337" spans="2:2" x14ac:dyDescent="0.25">
      <c r="B337" s="77" t="s">
        <v>2042</v>
      </c>
    </row>
    <row r="338" spans="2:2" x14ac:dyDescent="0.25">
      <c r="B338" s="77" t="s">
        <v>2043</v>
      </c>
    </row>
    <row r="339" spans="2:2" x14ac:dyDescent="0.25">
      <c r="B339" s="77" t="s">
        <v>2044</v>
      </c>
    </row>
    <row r="340" spans="2:2" x14ac:dyDescent="0.25">
      <c r="B340" s="77" t="s">
        <v>2045</v>
      </c>
    </row>
    <row r="341" spans="2:2" x14ac:dyDescent="0.25">
      <c r="B341" s="77" t="s">
        <v>2046</v>
      </c>
    </row>
    <row r="342" spans="2:2" x14ac:dyDescent="0.25">
      <c r="B342" s="77" t="s">
        <v>2047</v>
      </c>
    </row>
    <row r="343" spans="2:2" x14ac:dyDescent="0.25">
      <c r="B343" s="77" t="s">
        <v>2048</v>
      </c>
    </row>
    <row r="344" spans="2:2" x14ac:dyDescent="0.25">
      <c r="B344" s="77" t="s">
        <v>2049</v>
      </c>
    </row>
    <row r="345" spans="2:2" x14ac:dyDescent="0.25">
      <c r="B345" s="77" t="s">
        <v>2050</v>
      </c>
    </row>
    <row r="346" spans="2:2" x14ac:dyDescent="0.25">
      <c r="B346" s="77" t="s">
        <v>2051</v>
      </c>
    </row>
    <row r="347" spans="2:2" x14ac:dyDescent="0.25">
      <c r="B347" s="77" t="s">
        <v>2052</v>
      </c>
    </row>
    <row r="348" spans="2:2" x14ac:dyDescent="0.25">
      <c r="B348" s="77" t="s">
        <v>2053</v>
      </c>
    </row>
    <row r="349" spans="2:2" x14ac:dyDescent="0.25">
      <c r="B349" s="77" t="s">
        <v>2054</v>
      </c>
    </row>
    <row r="350" spans="2:2" x14ac:dyDescent="0.25">
      <c r="B350" s="77" t="s">
        <v>2055</v>
      </c>
    </row>
    <row r="351" spans="2:2" x14ac:dyDescent="0.25">
      <c r="B351" s="77" t="s">
        <v>2056</v>
      </c>
    </row>
    <row r="352" spans="2:2" x14ac:dyDescent="0.25">
      <c r="B352" s="77" t="s">
        <v>2057</v>
      </c>
    </row>
    <row r="353" spans="2:2" x14ac:dyDescent="0.25">
      <c r="B353" s="77" t="s">
        <v>2058</v>
      </c>
    </row>
    <row r="354" spans="2:2" x14ac:dyDescent="0.25">
      <c r="B354" s="77" t="s">
        <v>2059</v>
      </c>
    </row>
    <row r="355" spans="2:2" x14ac:dyDescent="0.25">
      <c r="B355" s="77" t="s">
        <v>2060</v>
      </c>
    </row>
    <row r="356" spans="2:2" x14ac:dyDescent="0.25">
      <c r="B356" s="77" t="s">
        <v>2061</v>
      </c>
    </row>
    <row r="357" spans="2:2" x14ac:dyDescent="0.25">
      <c r="B357" s="77" t="s">
        <v>2062</v>
      </c>
    </row>
    <row r="358" spans="2:2" x14ac:dyDescent="0.25">
      <c r="B358" s="77" t="s">
        <v>2063</v>
      </c>
    </row>
    <row r="359" spans="2:2" x14ac:dyDescent="0.25">
      <c r="B359" s="77" t="s">
        <v>2064</v>
      </c>
    </row>
    <row r="360" spans="2:2" x14ac:dyDescent="0.25">
      <c r="B360" s="77" t="s">
        <v>2065</v>
      </c>
    </row>
    <row r="361" spans="2:2" x14ac:dyDescent="0.25">
      <c r="B361" s="77" t="s">
        <v>2066</v>
      </c>
    </row>
    <row r="362" spans="2:2" x14ac:dyDescent="0.25">
      <c r="B362" s="77" t="s">
        <v>2067</v>
      </c>
    </row>
    <row r="363" spans="2:2" x14ac:dyDescent="0.25">
      <c r="B363" s="77" t="s">
        <v>2068</v>
      </c>
    </row>
    <row r="364" spans="2:2" x14ac:dyDescent="0.25">
      <c r="B364" s="77" t="s">
        <v>2069</v>
      </c>
    </row>
    <row r="365" spans="2:2" x14ac:dyDescent="0.25">
      <c r="B365" s="77" t="s">
        <v>2070</v>
      </c>
    </row>
    <row r="366" spans="2:2" x14ac:dyDescent="0.25">
      <c r="B366" s="77" t="s">
        <v>2071</v>
      </c>
    </row>
    <row r="367" spans="2:2" x14ac:dyDescent="0.25">
      <c r="B367" s="77" t="s">
        <v>2072</v>
      </c>
    </row>
    <row r="368" spans="2:2" x14ac:dyDescent="0.25">
      <c r="B368" s="77" t="s">
        <v>2073</v>
      </c>
    </row>
    <row r="369" spans="2:2" x14ac:dyDescent="0.25">
      <c r="B369" s="77" t="s">
        <v>2074</v>
      </c>
    </row>
    <row r="370" spans="2:2" x14ac:dyDescent="0.25">
      <c r="B370" s="77" t="s">
        <v>2075</v>
      </c>
    </row>
    <row r="371" spans="2:2" x14ac:dyDescent="0.25">
      <c r="B371" s="77" t="s">
        <v>2076</v>
      </c>
    </row>
    <row r="372" spans="2:2" x14ac:dyDescent="0.25">
      <c r="B372" s="77" t="s">
        <v>2077</v>
      </c>
    </row>
    <row r="373" spans="2:2" x14ac:dyDescent="0.25">
      <c r="B373" s="77" t="s">
        <v>2078</v>
      </c>
    </row>
    <row r="374" spans="2:2" x14ac:dyDescent="0.25">
      <c r="B374" s="77" t="s">
        <v>2079</v>
      </c>
    </row>
    <row r="375" spans="2:2" x14ac:dyDescent="0.25">
      <c r="B375" s="77" t="s">
        <v>1190</v>
      </c>
    </row>
    <row r="376" spans="2:2" x14ac:dyDescent="0.25">
      <c r="B376" s="77" t="s">
        <v>1191</v>
      </c>
    </row>
    <row r="377" spans="2:2" x14ac:dyDescent="0.25">
      <c r="B377" s="77" t="s">
        <v>1643</v>
      </c>
    </row>
    <row r="378" spans="2:2" x14ac:dyDescent="0.25">
      <c r="B378" s="77" t="s">
        <v>1644</v>
      </c>
    </row>
    <row r="379" spans="2:2" x14ac:dyDescent="0.25">
      <c r="B379" s="77" t="s">
        <v>1734</v>
      </c>
    </row>
    <row r="380" spans="2:2" x14ac:dyDescent="0.25">
      <c r="B380" s="77" t="s">
        <v>1786</v>
      </c>
    </row>
    <row r="381" spans="2:2" x14ac:dyDescent="0.25">
      <c r="B381" s="77" t="s">
        <v>2080</v>
      </c>
    </row>
    <row r="382" spans="2:2" x14ac:dyDescent="0.25">
      <c r="B382" s="77" t="s">
        <v>2081</v>
      </c>
    </row>
    <row r="383" spans="2:2" x14ac:dyDescent="0.25">
      <c r="B383" s="77" t="s">
        <v>1192</v>
      </c>
    </row>
    <row r="384" spans="2:2" x14ac:dyDescent="0.25">
      <c r="B384" s="77" t="s">
        <v>1193</v>
      </c>
    </row>
    <row r="385" spans="2:2" x14ac:dyDescent="0.25">
      <c r="B385" s="77" t="s">
        <v>1194</v>
      </c>
    </row>
    <row r="386" spans="2:2" x14ac:dyDescent="0.25">
      <c r="B386" s="77" t="s">
        <v>1645</v>
      </c>
    </row>
    <row r="387" spans="2:2" x14ac:dyDescent="0.25">
      <c r="B387" s="77" t="s">
        <v>1195</v>
      </c>
    </row>
    <row r="388" spans="2:2" x14ac:dyDescent="0.25">
      <c r="B388" s="77" t="s">
        <v>1646</v>
      </c>
    </row>
    <row r="389" spans="2:2" x14ac:dyDescent="0.25">
      <c r="B389" s="77" t="s">
        <v>1196</v>
      </c>
    </row>
    <row r="390" spans="2:2" x14ac:dyDescent="0.25">
      <c r="B390" s="77" t="s">
        <v>1197</v>
      </c>
    </row>
    <row r="391" spans="2:2" x14ac:dyDescent="0.25">
      <c r="B391" s="77" t="s">
        <v>1647</v>
      </c>
    </row>
    <row r="392" spans="2:2" x14ac:dyDescent="0.25">
      <c r="B392" s="77" t="s">
        <v>1198</v>
      </c>
    </row>
    <row r="393" spans="2:2" x14ac:dyDescent="0.25">
      <c r="B393" s="77" t="s">
        <v>1648</v>
      </c>
    </row>
    <row r="394" spans="2:2" x14ac:dyDescent="0.25">
      <c r="B394" s="77" t="s">
        <v>1735</v>
      </c>
    </row>
    <row r="395" spans="2:2" x14ac:dyDescent="0.25">
      <c r="B395" s="77" t="s">
        <v>1736</v>
      </c>
    </row>
    <row r="396" spans="2:2" x14ac:dyDescent="0.25">
      <c r="B396" s="77" t="s">
        <v>1737</v>
      </c>
    </row>
    <row r="397" spans="2:2" x14ac:dyDescent="0.25">
      <c r="B397" s="77" t="s">
        <v>1199</v>
      </c>
    </row>
    <row r="398" spans="2:2" x14ac:dyDescent="0.25">
      <c r="B398" s="77" t="s">
        <v>1592</v>
      </c>
    </row>
    <row r="399" spans="2:2" x14ac:dyDescent="0.25">
      <c r="B399" s="77" t="s">
        <v>1738</v>
      </c>
    </row>
    <row r="400" spans="2:2" x14ac:dyDescent="0.25">
      <c r="B400" s="77" t="s">
        <v>1200</v>
      </c>
    </row>
    <row r="401" spans="2:2" x14ac:dyDescent="0.25">
      <c r="B401" s="77" t="s">
        <v>1739</v>
      </c>
    </row>
    <row r="402" spans="2:2" x14ac:dyDescent="0.25">
      <c r="B402" s="77" t="s">
        <v>2082</v>
      </c>
    </row>
    <row r="403" spans="2:2" x14ac:dyDescent="0.25">
      <c r="B403" s="77" t="s">
        <v>2083</v>
      </c>
    </row>
    <row r="404" spans="2:2" x14ac:dyDescent="0.25">
      <c r="B404" s="77" t="s">
        <v>2084</v>
      </c>
    </row>
    <row r="405" spans="2:2" x14ac:dyDescent="0.25">
      <c r="B405" s="77" t="s">
        <v>1201</v>
      </c>
    </row>
    <row r="406" spans="2:2" x14ac:dyDescent="0.25">
      <c r="B406" s="77" t="s">
        <v>1202</v>
      </c>
    </row>
    <row r="407" spans="2:2" x14ac:dyDescent="0.25">
      <c r="B407" s="77" t="s">
        <v>1740</v>
      </c>
    </row>
    <row r="408" spans="2:2" x14ac:dyDescent="0.25">
      <c r="B408" s="77" t="s">
        <v>1203</v>
      </c>
    </row>
    <row r="409" spans="2:2" x14ac:dyDescent="0.25">
      <c r="B409" s="77" t="s">
        <v>1204</v>
      </c>
    </row>
    <row r="410" spans="2:2" x14ac:dyDescent="0.25">
      <c r="B410" s="77" t="s">
        <v>1205</v>
      </c>
    </row>
    <row r="411" spans="2:2" x14ac:dyDescent="0.25">
      <c r="B411" s="77" t="s">
        <v>1206</v>
      </c>
    </row>
    <row r="412" spans="2:2" x14ac:dyDescent="0.25">
      <c r="B412" s="77" t="s">
        <v>1207</v>
      </c>
    </row>
    <row r="413" spans="2:2" x14ac:dyDescent="0.25">
      <c r="B413" s="77" t="s">
        <v>1208</v>
      </c>
    </row>
    <row r="414" spans="2:2" x14ac:dyDescent="0.25">
      <c r="B414" s="77" t="s">
        <v>1209</v>
      </c>
    </row>
    <row r="415" spans="2:2" x14ac:dyDescent="0.25">
      <c r="B415" s="77" t="s">
        <v>1210</v>
      </c>
    </row>
    <row r="416" spans="2:2" x14ac:dyDescent="0.25">
      <c r="B416" s="77" t="s">
        <v>1211</v>
      </c>
    </row>
    <row r="417" spans="2:2" x14ac:dyDescent="0.25">
      <c r="B417" s="77" t="s">
        <v>1212</v>
      </c>
    </row>
    <row r="418" spans="2:2" x14ac:dyDescent="0.25">
      <c r="B418" s="77" t="s">
        <v>1213</v>
      </c>
    </row>
    <row r="419" spans="2:2" x14ac:dyDescent="0.25">
      <c r="B419" s="77" t="s">
        <v>1214</v>
      </c>
    </row>
    <row r="420" spans="2:2" x14ac:dyDescent="0.25">
      <c r="B420" s="77" t="s">
        <v>1215</v>
      </c>
    </row>
    <row r="421" spans="2:2" x14ac:dyDescent="0.25">
      <c r="B421" s="77" t="s">
        <v>1216</v>
      </c>
    </row>
    <row r="422" spans="2:2" x14ac:dyDescent="0.25">
      <c r="B422" s="77" t="s">
        <v>1217</v>
      </c>
    </row>
    <row r="423" spans="2:2" x14ac:dyDescent="0.25">
      <c r="B423" s="77" t="s">
        <v>1218</v>
      </c>
    </row>
    <row r="424" spans="2:2" x14ac:dyDescent="0.25">
      <c r="B424" s="77" t="s">
        <v>1219</v>
      </c>
    </row>
    <row r="425" spans="2:2" x14ac:dyDescent="0.25">
      <c r="B425" s="77" t="s">
        <v>1220</v>
      </c>
    </row>
    <row r="426" spans="2:2" x14ac:dyDescent="0.25">
      <c r="B426" s="77" t="s">
        <v>1221</v>
      </c>
    </row>
    <row r="427" spans="2:2" x14ac:dyDescent="0.25">
      <c r="B427" s="77" t="s">
        <v>2085</v>
      </c>
    </row>
    <row r="428" spans="2:2" x14ac:dyDescent="0.25">
      <c r="B428" s="77" t="s">
        <v>1649</v>
      </c>
    </row>
    <row r="429" spans="2:2" x14ac:dyDescent="0.25">
      <c r="B429" s="77" t="s">
        <v>1650</v>
      </c>
    </row>
    <row r="430" spans="2:2" x14ac:dyDescent="0.25">
      <c r="B430" s="77" t="s">
        <v>2086</v>
      </c>
    </row>
    <row r="431" spans="2:2" x14ac:dyDescent="0.25">
      <c r="B431" s="77" t="s">
        <v>1741</v>
      </c>
    </row>
    <row r="432" spans="2:2" x14ac:dyDescent="0.25">
      <c r="B432" s="77" t="s">
        <v>2087</v>
      </c>
    </row>
    <row r="433" spans="2:2" x14ac:dyDescent="0.25">
      <c r="B433" s="77" t="s">
        <v>1222</v>
      </c>
    </row>
    <row r="434" spans="2:2" x14ac:dyDescent="0.25">
      <c r="B434" s="77" t="s">
        <v>1742</v>
      </c>
    </row>
    <row r="435" spans="2:2" x14ac:dyDescent="0.25">
      <c r="B435" s="77" t="s">
        <v>2088</v>
      </c>
    </row>
    <row r="436" spans="2:2" x14ac:dyDescent="0.25">
      <c r="B436" s="77" t="s">
        <v>1223</v>
      </c>
    </row>
    <row r="437" spans="2:2" x14ac:dyDescent="0.25">
      <c r="B437" s="77" t="s">
        <v>1224</v>
      </c>
    </row>
    <row r="438" spans="2:2" x14ac:dyDescent="0.25">
      <c r="B438" s="77" t="s">
        <v>1225</v>
      </c>
    </row>
    <row r="439" spans="2:2" x14ac:dyDescent="0.25">
      <c r="B439" s="77" t="s">
        <v>1656</v>
      </c>
    </row>
    <row r="440" spans="2:2" x14ac:dyDescent="0.25">
      <c r="B440" s="77" t="s">
        <v>1657</v>
      </c>
    </row>
    <row r="441" spans="2:2" x14ac:dyDescent="0.25">
      <c r="B441" s="77" t="s">
        <v>1743</v>
      </c>
    </row>
    <row r="442" spans="2:2" x14ac:dyDescent="0.25">
      <c r="B442" s="77" t="s">
        <v>1658</v>
      </c>
    </row>
    <row r="443" spans="2:2" x14ac:dyDescent="0.25">
      <c r="B443" s="77" t="s">
        <v>1744</v>
      </c>
    </row>
    <row r="444" spans="2:2" x14ac:dyDescent="0.25">
      <c r="B444" s="77" t="s">
        <v>1745</v>
      </c>
    </row>
    <row r="445" spans="2:2" x14ac:dyDescent="0.25">
      <c r="B445" s="77" t="s">
        <v>1746</v>
      </c>
    </row>
    <row r="446" spans="2:2" x14ac:dyDescent="0.25">
      <c r="B446" s="77" t="s">
        <v>1747</v>
      </c>
    </row>
    <row r="447" spans="2:2" x14ac:dyDescent="0.25">
      <c r="B447" s="77" t="s">
        <v>1659</v>
      </c>
    </row>
    <row r="448" spans="2:2" x14ac:dyDescent="0.25">
      <c r="B448" s="77" t="s">
        <v>1748</v>
      </c>
    </row>
    <row r="449" spans="2:2" x14ac:dyDescent="0.25">
      <c r="B449" s="77" t="s">
        <v>1749</v>
      </c>
    </row>
    <row r="450" spans="2:2" x14ac:dyDescent="0.25">
      <c r="B450" s="77" t="s">
        <v>1750</v>
      </c>
    </row>
    <row r="451" spans="2:2" x14ac:dyDescent="0.25">
      <c r="B451" s="77" t="s">
        <v>1751</v>
      </c>
    </row>
    <row r="452" spans="2:2" x14ac:dyDescent="0.25">
      <c r="B452" s="77" t="s">
        <v>1660</v>
      </c>
    </row>
    <row r="453" spans="2:2" x14ac:dyDescent="0.25">
      <c r="B453" s="77" t="s">
        <v>1752</v>
      </c>
    </row>
    <row r="454" spans="2:2" x14ac:dyDescent="0.25">
      <c r="B454" s="77" t="s">
        <v>1753</v>
      </c>
    </row>
    <row r="455" spans="2:2" x14ac:dyDescent="0.25">
      <c r="B455" s="77" t="s">
        <v>1754</v>
      </c>
    </row>
    <row r="456" spans="2:2" x14ac:dyDescent="0.25">
      <c r="B456" s="77" t="s">
        <v>1661</v>
      </c>
    </row>
    <row r="457" spans="2:2" x14ac:dyDescent="0.25">
      <c r="B457" s="77" t="s">
        <v>1755</v>
      </c>
    </row>
    <row r="458" spans="2:2" x14ac:dyDescent="0.25">
      <c r="B458" s="77" t="s">
        <v>1662</v>
      </c>
    </row>
    <row r="459" spans="2:2" x14ac:dyDescent="0.25">
      <c r="B459" s="77" t="s">
        <v>1571</v>
      </c>
    </row>
    <row r="460" spans="2:2" x14ac:dyDescent="0.25">
      <c r="B460" s="77" t="s">
        <v>1572</v>
      </c>
    </row>
    <row r="461" spans="2:2" x14ac:dyDescent="0.25">
      <c r="B461" s="77" t="s">
        <v>1756</v>
      </c>
    </row>
    <row r="462" spans="2:2" x14ac:dyDescent="0.25">
      <c r="B462" s="77" t="s">
        <v>1757</v>
      </c>
    </row>
    <row r="463" spans="2:2" x14ac:dyDescent="0.25">
      <c r="B463" s="77" t="s">
        <v>1758</v>
      </c>
    </row>
    <row r="464" spans="2:2" x14ac:dyDescent="0.25">
      <c r="B464" s="77" t="s">
        <v>1226</v>
      </c>
    </row>
    <row r="465" spans="2:2" x14ac:dyDescent="0.25">
      <c r="B465" s="77" t="s">
        <v>1582</v>
      </c>
    </row>
    <row r="466" spans="2:2" x14ac:dyDescent="0.25">
      <c r="B466" s="77" t="s">
        <v>1663</v>
      </c>
    </row>
    <row r="467" spans="2:2" x14ac:dyDescent="0.25">
      <c r="B467" s="77" t="s">
        <v>1664</v>
      </c>
    </row>
    <row r="468" spans="2:2" x14ac:dyDescent="0.25">
      <c r="B468" s="77" t="s">
        <v>1665</v>
      </c>
    </row>
    <row r="469" spans="2:2" x14ac:dyDescent="0.25">
      <c r="B469" s="77" t="s">
        <v>1666</v>
      </c>
    </row>
    <row r="470" spans="2:2" x14ac:dyDescent="0.25">
      <c r="B470" s="77" t="s">
        <v>1607</v>
      </c>
    </row>
    <row r="471" spans="2:2" x14ac:dyDescent="0.25">
      <c r="B471" s="77" t="s">
        <v>1618</v>
      </c>
    </row>
    <row r="472" spans="2:2" x14ac:dyDescent="0.25">
      <c r="B472" s="77" t="s">
        <v>1623</v>
      </c>
    </row>
    <row r="473" spans="2:2" x14ac:dyDescent="0.25">
      <c r="B473" s="77" t="s">
        <v>1619</v>
      </c>
    </row>
    <row r="474" spans="2:2" x14ac:dyDescent="0.25">
      <c r="B474" s="77" t="s">
        <v>1624</v>
      </c>
    </row>
    <row r="475" spans="2:2" x14ac:dyDescent="0.25">
      <c r="B475" s="77" t="s">
        <v>1625</v>
      </c>
    </row>
    <row r="476" spans="2:2" x14ac:dyDescent="0.25">
      <c r="B476" s="77" t="s">
        <v>1667</v>
      </c>
    </row>
    <row r="477" spans="2:2" x14ac:dyDescent="0.25">
      <c r="B477" s="77" t="s">
        <v>2089</v>
      </c>
    </row>
    <row r="478" spans="2:2" x14ac:dyDescent="0.25">
      <c r="B478" s="77" t="s">
        <v>2090</v>
      </c>
    </row>
    <row r="479" spans="2:2" x14ac:dyDescent="0.25">
      <c r="B479" s="77" t="s">
        <v>2091</v>
      </c>
    </row>
    <row r="480" spans="2:2" x14ac:dyDescent="0.25">
      <c r="B480" s="77" t="s">
        <v>1632</v>
      </c>
    </row>
    <row r="481" spans="2:2" x14ac:dyDescent="0.25">
      <c r="B481" s="77" t="s">
        <v>1227</v>
      </c>
    </row>
    <row r="482" spans="2:2" x14ac:dyDescent="0.25">
      <c r="B482" s="77" t="s">
        <v>1228</v>
      </c>
    </row>
    <row r="483" spans="2:2" x14ac:dyDescent="0.25">
      <c r="B483" s="77" t="s">
        <v>1229</v>
      </c>
    </row>
    <row r="484" spans="2:2" x14ac:dyDescent="0.25">
      <c r="B484" s="77" t="s">
        <v>1230</v>
      </c>
    </row>
    <row r="485" spans="2:2" x14ac:dyDescent="0.25">
      <c r="B485" s="77" t="s">
        <v>1231</v>
      </c>
    </row>
    <row r="486" spans="2:2" x14ac:dyDescent="0.25">
      <c r="B486" s="77" t="s">
        <v>1232</v>
      </c>
    </row>
    <row r="487" spans="2:2" x14ac:dyDescent="0.25">
      <c r="B487" s="77" t="s">
        <v>1795</v>
      </c>
    </row>
    <row r="488" spans="2:2" x14ac:dyDescent="0.25">
      <c r="B488" s="77" t="s">
        <v>1233</v>
      </c>
    </row>
    <row r="489" spans="2:2" x14ac:dyDescent="0.25">
      <c r="B489" s="77" t="s">
        <v>2092</v>
      </c>
    </row>
    <row r="490" spans="2:2" x14ac:dyDescent="0.25">
      <c r="B490" s="77" t="s">
        <v>2093</v>
      </c>
    </row>
    <row r="491" spans="2:2" x14ac:dyDescent="0.25">
      <c r="B491" s="77" t="s">
        <v>1234</v>
      </c>
    </row>
    <row r="492" spans="2:2" x14ac:dyDescent="0.25">
      <c r="B492" s="77" t="s">
        <v>2094</v>
      </c>
    </row>
    <row r="493" spans="2:2" x14ac:dyDescent="0.25">
      <c r="B493" s="77" t="s">
        <v>1235</v>
      </c>
    </row>
    <row r="494" spans="2:2" x14ac:dyDescent="0.25">
      <c r="B494" s="77" t="s">
        <v>1236</v>
      </c>
    </row>
    <row r="495" spans="2:2" x14ac:dyDescent="0.25">
      <c r="B495" s="77" t="s">
        <v>1237</v>
      </c>
    </row>
    <row r="496" spans="2:2" x14ac:dyDescent="0.25">
      <c r="B496" s="77" t="s">
        <v>1238</v>
      </c>
    </row>
    <row r="497" spans="2:2" x14ac:dyDescent="0.25">
      <c r="B497" s="77" t="s">
        <v>2095</v>
      </c>
    </row>
    <row r="498" spans="2:2" x14ac:dyDescent="0.25">
      <c r="B498" s="77" t="s">
        <v>1573</v>
      </c>
    </row>
    <row r="499" spans="2:2" x14ac:dyDescent="0.25">
      <c r="B499" s="77" t="s">
        <v>2096</v>
      </c>
    </row>
    <row r="500" spans="2:2" x14ac:dyDescent="0.25">
      <c r="B500" s="77" t="s">
        <v>1796</v>
      </c>
    </row>
    <row r="501" spans="2:2" x14ac:dyDescent="0.25">
      <c r="B501" s="77" t="s">
        <v>1239</v>
      </c>
    </row>
    <row r="502" spans="2:2" x14ac:dyDescent="0.25">
      <c r="B502" s="77" t="s">
        <v>1240</v>
      </c>
    </row>
    <row r="503" spans="2:2" x14ac:dyDescent="0.25">
      <c r="B503" s="77" t="s">
        <v>1241</v>
      </c>
    </row>
    <row r="504" spans="2:2" x14ac:dyDescent="0.25">
      <c r="B504" s="77" t="s">
        <v>2097</v>
      </c>
    </row>
    <row r="505" spans="2:2" x14ac:dyDescent="0.25">
      <c r="B505" s="77" t="s">
        <v>2098</v>
      </c>
    </row>
    <row r="506" spans="2:2" x14ac:dyDescent="0.25">
      <c r="B506" s="77" t="s">
        <v>2099</v>
      </c>
    </row>
    <row r="507" spans="2:2" x14ac:dyDescent="0.25">
      <c r="B507" s="77" t="s">
        <v>2100</v>
      </c>
    </row>
    <row r="508" spans="2:2" x14ac:dyDescent="0.25">
      <c r="B508" s="77" t="s">
        <v>2101</v>
      </c>
    </row>
    <row r="509" spans="2:2" x14ac:dyDescent="0.25">
      <c r="B509" s="77" t="s">
        <v>2102</v>
      </c>
    </row>
    <row r="510" spans="2:2" x14ac:dyDescent="0.25">
      <c r="B510" s="77" t="s">
        <v>2103</v>
      </c>
    </row>
    <row r="511" spans="2:2" x14ac:dyDescent="0.25">
      <c r="B511" s="77" t="s">
        <v>2104</v>
      </c>
    </row>
    <row r="512" spans="2:2" x14ac:dyDescent="0.25">
      <c r="B512" s="77" t="s">
        <v>2105</v>
      </c>
    </row>
    <row r="513" spans="2:2" x14ac:dyDescent="0.25">
      <c r="B513" s="77" t="s">
        <v>2106</v>
      </c>
    </row>
    <row r="514" spans="2:2" x14ac:dyDescent="0.25">
      <c r="B514" s="77" t="s">
        <v>2107</v>
      </c>
    </row>
    <row r="515" spans="2:2" x14ac:dyDescent="0.25">
      <c r="B515" s="77" t="s">
        <v>2108</v>
      </c>
    </row>
    <row r="516" spans="2:2" x14ac:dyDescent="0.25">
      <c r="B516" s="77" t="s">
        <v>2109</v>
      </c>
    </row>
    <row r="517" spans="2:2" x14ac:dyDescent="0.25">
      <c r="B517" s="77" t="s">
        <v>2110</v>
      </c>
    </row>
    <row r="518" spans="2:2" x14ac:dyDescent="0.25">
      <c r="B518" s="77" t="s">
        <v>2111</v>
      </c>
    </row>
    <row r="519" spans="2:2" x14ac:dyDescent="0.25">
      <c r="B519" s="77" t="s">
        <v>2112</v>
      </c>
    </row>
    <row r="520" spans="2:2" x14ac:dyDescent="0.25">
      <c r="B520" s="77" t="s">
        <v>2113</v>
      </c>
    </row>
    <row r="521" spans="2:2" x14ac:dyDescent="0.25">
      <c r="B521" s="77" t="s">
        <v>2114</v>
      </c>
    </row>
    <row r="522" spans="2:2" x14ac:dyDescent="0.25">
      <c r="B522" s="77" t="s">
        <v>2115</v>
      </c>
    </row>
    <row r="523" spans="2:2" x14ac:dyDescent="0.25">
      <c r="B523" s="77" t="s">
        <v>2116</v>
      </c>
    </row>
    <row r="524" spans="2:2" x14ac:dyDescent="0.25">
      <c r="B524" s="77" t="s">
        <v>2117</v>
      </c>
    </row>
    <row r="525" spans="2:2" x14ac:dyDescent="0.25">
      <c r="B525" s="77" t="s">
        <v>2118</v>
      </c>
    </row>
    <row r="526" spans="2:2" x14ac:dyDescent="0.25">
      <c r="B526" s="77" t="s">
        <v>2119</v>
      </c>
    </row>
    <row r="527" spans="2:2" x14ac:dyDescent="0.25">
      <c r="B527" s="77" t="s">
        <v>2120</v>
      </c>
    </row>
    <row r="528" spans="2:2" x14ac:dyDescent="0.25">
      <c r="B528" s="77" t="s">
        <v>2121</v>
      </c>
    </row>
    <row r="529" spans="2:2" x14ac:dyDescent="0.25">
      <c r="B529" s="77" t="s">
        <v>1242</v>
      </c>
    </row>
    <row r="530" spans="2:2" x14ac:dyDescent="0.25">
      <c r="B530" s="77" t="s">
        <v>1243</v>
      </c>
    </row>
    <row r="531" spans="2:2" x14ac:dyDescent="0.25">
      <c r="B531" s="77" t="s">
        <v>1244</v>
      </c>
    </row>
    <row r="532" spans="2:2" x14ac:dyDescent="0.25">
      <c r="B532" s="77" t="s">
        <v>2122</v>
      </c>
    </row>
    <row r="533" spans="2:2" x14ac:dyDescent="0.25">
      <c r="B533" s="77" t="s">
        <v>2123</v>
      </c>
    </row>
    <row r="534" spans="2:2" x14ac:dyDescent="0.25">
      <c r="B534" s="77" t="s">
        <v>1245</v>
      </c>
    </row>
    <row r="535" spans="2:2" x14ac:dyDescent="0.25">
      <c r="B535" s="77" t="s">
        <v>2124</v>
      </c>
    </row>
    <row r="536" spans="2:2" x14ac:dyDescent="0.25">
      <c r="B536" s="77" t="s">
        <v>2125</v>
      </c>
    </row>
    <row r="537" spans="2:2" x14ac:dyDescent="0.25">
      <c r="B537" s="77" t="s">
        <v>2126</v>
      </c>
    </row>
    <row r="538" spans="2:2" x14ac:dyDescent="0.25">
      <c r="B538" s="77" t="s">
        <v>2127</v>
      </c>
    </row>
    <row r="539" spans="2:2" x14ac:dyDescent="0.25">
      <c r="B539" s="77" t="s">
        <v>1524</v>
      </c>
    </row>
    <row r="540" spans="2:2" x14ac:dyDescent="0.25">
      <c r="B540" s="77" t="s">
        <v>1246</v>
      </c>
    </row>
    <row r="541" spans="2:2" x14ac:dyDescent="0.25">
      <c r="B541" s="77" t="s">
        <v>1525</v>
      </c>
    </row>
    <row r="542" spans="2:2" x14ac:dyDescent="0.25">
      <c r="B542" s="77" t="s">
        <v>1247</v>
      </c>
    </row>
    <row r="543" spans="2:2" x14ac:dyDescent="0.25">
      <c r="B543" s="77" t="s">
        <v>1248</v>
      </c>
    </row>
    <row r="544" spans="2:2" x14ac:dyDescent="0.25">
      <c r="B544" s="77" t="s">
        <v>1249</v>
      </c>
    </row>
    <row r="545" spans="2:2" x14ac:dyDescent="0.25">
      <c r="B545" s="77" t="s">
        <v>2128</v>
      </c>
    </row>
    <row r="546" spans="2:2" x14ac:dyDescent="0.25">
      <c r="B546" s="77" t="s">
        <v>1250</v>
      </c>
    </row>
    <row r="547" spans="2:2" x14ac:dyDescent="0.25">
      <c r="B547" s="77" t="s">
        <v>1251</v>
      </c>
    </row>
    <row r="548" spans="2:2" x14ac:dyDescent="0.25">
      <c r="B548" s="77" t="s">
        <v>1797</v>
      </c>
    </row>
    <row r="549" spans="2:2" x14ac:dyDescent="0.25">
      <c r="B549" s="77" t="s">
        <v>1798</v>
      </c>
    </row>
    <row r="550" spans="2:2" x14ac:dyDescent="0.25">
      <c r="B550" s="77" t="s">
        <v>1799</v>
      </c>
    </row>
    <row r="551" spans="2:2" x14ac:dyDescent="0.25">
      <c r="B551" s="77" t="s">
        <v>1252</v>
      </c>
    </row>
    <row r="552" spans="2:2" x14ac:dyDescent="0.25">
      <c r="B552" s="77" t="s">
        <v>1253</v>
      </c>
    </row>
    <row r="553" spans="2:2" x14ac:dyDescent="0.25">
      <c r="B553" s="77" t="s">
        <v>1254</v>
      </c>
    </row>
    <row r="554" spans="2:2" x14ac:dyDescent="0.25">
      <c r="B554" s="77" t="s">
        <v>1255</v>
      </c>
    </row>
    <row r="555" spans="2:2" x14ac:dyDescent="0.25">
      <c r="B555" s="77" t="s">
        <v>1256</v>
      </c>
    </row>
    <row r="556" spans="2:2" x14ac:dyDescent="0.25">
      <c r="B556" s="77" t="s">
        <v>1257</v>
      </c>
    </row>
    <row r="557" spans="2:2" x14ac:dyDescent="0.25">
      <c r="B557" s="77" t="s">
        <v>1258</v>
      </c>
    </row>
    <row r="558" spans="2:2" x14ac:dyDescent="0.25">
      <c r="B558" s="77" t="s">
        <v>1259</v>
      </c>
    </row>
    <row r="559" spans="2:2" x14ac:dyDescent="0.25">
      <c r="B559" s="77" t="s">
        <v>1260</v>
      </c>
    </row>
    <row r="560" spans="2:2" x14ac:dyDescent="0.25">
      <c r="B560" s="77" t="s">
        <v>1261</v>
      </c>
    </row>
    <row r="561" spans="2:2" x14ac:dyDescent="0.25">
      <c r="B561" s="77" t="s">
        <v>2129</v>
      </c>
    </row>
    <row r="562" spans="2:2" x14ac:dyDescent="0.25">
      <c r="B562" s="77" t="s">
        <v>1262</v>
      </c>
    </row>
    <row r="563" spans="2:2" x14ac:dyDescent="0.25">
      <c r="B563" s="77" t="s">
        <v>2130</v>
      </c>
    </row>
    <row r="564" spans="2:2" x14ac:dyDescent="0.25">
      <c r="B564" s="77" t="s">
        <v>2131</v>
      </c>
    </row>
    <row r="565" spans="2:2" x14ac:dyDescent="0.25">
      <c r="B565" s="77" t="s">
        <v>1263</v>
      </c>
    </row>
    <row r="566" spans="2:2" x14ac:dyDescent="0.25">
      <c r="B566" s="77" t="s">
        <v>1526</v>
      </c>
    </row>
    <row r="567" spans="2:2" x14ac:dyDescent="0.25">
      <c r="B567" s="77" t="s">
        <v>1527</v>
      </c>
    </row>
    <row r="568" spans="2:2" x14ac:dyDescent="0.25">
      <c r="B568" s="77" t="s">
        <v>1264</v>
      </c>
    </row>
    <row r="569" spans="2:2" x14ac:dyDescent="0.25">
      <c r="B569" s="77" t="s">
        <v>1265</v>
      </c>
    </row>
    <row r="570" spans="2:2" x14ac:dyDescent="0.25">
      <c r="B570" s="77" t="s">
        <v>1266</v>
      </c>
    </row>
    <row r="571" spans="2:2" x14ac:dyDescent="0.25">
      <c r="B571" s="77" t="s">
        <v>1267</v>
      </c>
    </row>
    <row r="572" spans="2:2" x14ac:dyDescent="0.25">
      <c r="B572" s="77" t="s">
        <v>1268</v>
      </c>
    </row>
    <row r="573" spans="2:2" x14ac:dyDescent="0.25">
      <c r="B573" s="77" t="s">
        <v>1269</v>
      </c>
    </row>
    <row r="574" spans="2:2" x14ac:dyDescent="0.25">
      <c r="B574" s="77" t="s">
        <v>1270</v>
      </c>
    </row>
    <row r="575" spans="2:2" x14ac:dyDescent="0.25">
      <c r="B575" s="77" t="s">
        <v>1271</v>
      </c>
    </row>
    <row r="576" spans="2:2" x14ac:dyDescent="0.25">
      <c r="B576" s="77" t="s">
        <v>2132</v>
      </c>
    </row>
    <row r="577" spans="2:2" x14ac:dyDescent="0.25">
      <c r="B577" s="77" t="s">
        <v>1272</v>
      </c>
    </row>
    <row r="578" spans="2:2" x14ac:dyDescent="0.25">
      <c r="B578" s="77" t="s">
        <v>1273</v>
      </c>
    </row>
    <row r="579" spans="2:2" x14ac:dyDescent="0.25">
      <c r="B579" s="77" t="s">
        <v>1274</v>
      </c>
    </row>
    <row r="580" spans="2:2" x14ac:dyDescent="0.25">
      <c r="B580" s="77" t="s">
        <v>1275</v>
      </c>
    </row>
    <row r="581" spans="2:2" x14ac:dyDescent="0.25">
      <c r="B581" s="77" t="s">
        <v>1276</v>
      </c>
    </row>
    <row r="582" spans="2:2" x14ac:dyDescent="0.25">
      <c r="B582" s="77" t="s">
        <v>1277</v>
      </c>
    </row>
    <row r="583" spans="2:2" x14ac:dyDescent="0.25">
      <c r="B583" s="77" t="s">
        <v>1800</v>
      </c>
    </row>
    <row r="584" spans="2:2" x14ac:dyDescent="0.25">
      <c r="B584" s="77" t="s">
        <v>1278</v>
      </c>
    </row>
    <row r="585" spans="2:2" x14ac:dyDescent="0.25">
      <c r="B585" s="77" t="s">
        <v>1279</v>
      </c>
    </row>
    <row r="586" spans="2:2" x14ac:dyDescent="0.25">
      <c r="B586" s="77" t="s">
        <v>1280</v>
      </c>
    </row>
    <row r="587" spans="2:2" x14ac:dyDescent="0.25">
      <c r="B587" s="77" t="s">
        <v>1281</v>
      </c>
    </row>
    <row r="588" spans="2:2" x14ac:dyDescent="0.25">
      <c r="B588" s="77" t="s">
        <v>1282</v>
      </c>
    </row>
    <row r="589" spans="2:2" x14ac:dyDescent="0.25">
      <c r="B589" s="77" t="s">
        <v>1283</v>
      </c>
    </row>
    <row r="590" spans="2:2" x14ac:dyDescent="0.25">
      <c r="B590" s="77" t="s">
        <v>1284</v>
      </c>
    </row>
    <row r="591" spans="2:2" x14ac:dyDescent="0.25">
      <c r="B591" s="77" t="s">
        <v>2133</v>
      </c>
    </row>
    <row r="592" spans="2:2" x14ac:dyDescent="0.25">
      <c r="B592" s="77" t="s">
        <v>1285</v>
      </c>
    </row>
    <row r="593" spans="2:2" x14ac:dyDescent="0.25">
      <c r="B593" s="77" t="s">
        <v>1787</v>
      </c>
    </row>
    <row r="594" spans="2:2" x14ac:dyDescent="0.25">
      <c r="B594" s="77" t="s">
        <v>1788</v>
      </c>
    </row>
    <row r="595" spans="2:2" x14ac:dyDescent="0.25">
      <c r="B595" s="77" t="s">
        <v>1789</v>
      </c>
    </row>
    <row r="596" spans="2:2" x14ac:dyDescent="0.25">
      <c r="B596" s="77" t="s">
        <v>1801</v>
      </c>
    </row>
    <row r="597" spans="2:2" x14ac:dyDescent="0.25">
      <c r="B597" s="77" t="s">
        <v>1286</v>
      </c>
    </row>
    <row r="598" spans="2:2" x14ac:dyDescent="0.25">
      <c r="B598" s="77" t="s">
        <v>1287</v>
      </c>
    </row>
    <row r="599" spans="2:2" x14ac:dyDescent="0.25">
      <c r="B599" s="77" t="s">
        <v>1288</v>
      </c>
    </row>
    <row r="600" spans="2:2" x14ac:dyDescent="0.25">
      <c r="B600" s="77" t="s">
        <v>1289</v>
      </c>
    </row>
    <row r="601" spans="2:2" x14ac:dyDescent="0.25">
      <c r="B601" s="77" t="s">
        <v>1802</v>
      </c>
    </row>
    <row r="602" spans="2:2" x14ac:dyDescent="0.25">
      <c r="B602" s="77" t="s">
        <v>1290</v>
      </c>
    </row>
    <row r="603" spans="2:2" x14ac:dyDescent="0.25">
      <c r="B603" s="77" t="s">
        <v>1291</v>
      </c>
    </row>
    <row r="604" spans="2:2" x14ac:dyDescent="0.25">
      <c r="B604" s="77" t="s">
        <v>1292</v>
      </c>
    </row>
    <row r="605" spans="2:2" x14ac:dyDescent="0.25">
      <c r="B605" s="77" t="s">
        <v>1293</v>
      </c>
    </row>
    <row r="606" spans="2:2" x14ac:dyDescent="0.25">
      <c r="B606" s="77" t="s">
        <v>1294</v>
      </c>
    </row>
    <row r="607" spans="2:2" x14ac:dyDescent="0.25">
      <c r="B607" s="77" t="s">
        <v>1295</v>
      </c>
    </row>
    <row r="608" spans="2:2" x14ac:dyDescent="0.25">
      <c r="B608" s="77" t="s">
        <v>1803</v>
      </c>
    </row>
    <row r="609" spans="2:2" x14ac:dyDescent="0.25">
      <c r="B609" s="77" t="s">
        <v>1296</v>
      </c>
    </row>
    <row r="610" spans="2:2" x14ac:dyDescent="0.25">
      <c r="B610" s="77" t="s">
        <v>1804</v>
      </c>
    </row>
    <row r="611" spans="2:2" x14ac:dyDescent="0.25">
      <c r="B611" s="77" t="s">
        <v>1651</v>
      </c>
    </row>
    <row r="612" spans="2:2" x14ac:dyDescent="0.25">
      <c r="B612" s="77" t="s">
        <v>1297</v>
      </c>
    </row>
    <row r="613" spans="2:2" x14ac:dyDescent="0.25">
      <c r="B613" s="77" t="s">
        <v>1298</v>
      </c>
    </row>
    <row r="614" spans="2:2" x14ac:dyDescent="0.25">
      <c r="B614" s="77" t="s">
        <v>1805</v>
      </c>
    </row>
    <row r="615" spans="2:2" x14ac:dyDescent="0.25">
      <c r="B615" s="77" t="s">
        <v>1790</v>
      </c>
    </row>
    <row r="616" spans="2:2" x14ac:dyDescent="0.25">
      <c r="B616" s="77" t="s">
        <v>1299</v>
      </c>
    </row>
    <row r="617" spans="2:2" x14ac:dyDescent="0.25">
      <c r="B617" s="77" t="s">
        <v>1791</v>
      </c>
    </row>
    <row r="618" spans="2:2" x14ac:dyDescent="0.25">
      <c r="B618" s="77" t="s">
        <v>1300</v>
      </c>
    </row>
    <row r="619" spans="2:2" x14ac:dyDescent="0.25">
      <c r="B619" s="77" t="s">
        <v>1652</v>
      </c>
    </row>
    <row r="620" spans="2:2" x14ac:dyDescent="0.25">
      <c r="B620" s="77" t="s">
        <v>1301</v>
      </c>
    </row>
    <row r="621" spans="2:2" x14ac:dyDescent="0.25">
      <c r="B621" s="77" t="s">
        <v>1806</v>
      </c>
    </row>
    <row r="622" spans="2:2" x14ac:dyDescent="0.25">
      <c r="B622" s="77" t="s">
        <v>1302</v>
      </c>
    </row>
    <row r="623" spans="2:2" x14ac:dyDescent="0.25">
      <c r="B623" s="77" t="s">
        <v>1303</v>
      </c>
    </row>
    <row r="624" spans="2:2" x14ac:dyDescent="0.25">
      <c r="B624" s="77" t="s">
        <v>1304</v>
      </c>
    </row>
    <row r="625" spans="2:2" x14ac:dyDescent="0.25">
      <c r="B625" s="77" t="s">
        <v>1305</v>
      </c>
    </row>
    <row r="626" spans="2:2" x14ac:dyDescent="0.25">
      <c r="B626" s="77" t="s">
        <v>1792</v>
      </c>
    </row>
    <row r="627" spans="2:2" x14ac:dyDescent="0.25">
      <c r="B627" s="77" t="s">
        <v>1306</v>
      </c>
    </row>
    <row r="628" spans="2:2" x14ac:dyDescent="0.25">
      <c r="B628" s="77" t="s">
        <v>1807</v>
      </c>
    </row>
    <row r="629" spans="2:2" x14ac:dyDescent="0.25">
      <c r="B629" s="77" t="s">
        <v>1307</v>
      </c>
    </row>
    <row r="630" spans="2:2" x14ac:dyDescent="0.25">
      <c r="B630" s="77" t="s">
        <v>2134</v>
      </c>
    </row>
    <row r="631" spans="2:2" x14ac:dyDescent="0.25">
      <c r="B631" s="77" t="s">
        <v>2135</v>
      </c>
    </row>
    <row r="632" spans="2:2" x14ac:dyDescent="0.25">
      <c r="B632" s="77" t="s">
        <v>2136</v>
      </c>
    </row>
    <row r="633" spans="2:2" x14ac:dyDescent="0.25">
      <c r="B633" s="77" t="s">
        <v>1308</v>
      </c>
    </row>
    <row r="634" spans="2:2" x14ac:dyDescent="0.25">
      <c r="B634" s="77" t="s">
        <v>1309</v>
      </c>
    </row>
    <row r="635" spans="2:2" x14ac:dyDescent="0.25">
      <c r="B635" s="77" t="s">
        <v>1310</v>
      </c>
    </row>
    <row r="636" spans="2:2" x14ac:dyDescent="0.25">
      <c r="B636" s="77" t="s">
        <v>1311</v>
      </c>
    </row>
    <row r="637" spans="2:2" x14ac:dyDescent="0.25">
      <c r="B637" s="77" t="s">
        <v>1808</v>
      </c>
    </row>
    <row r="638" spans="2:2" x14ac:dyDescent="0.25">
      <c r="B638" s="77" t="s">
        <v>1312</v>
      </c>
    </row>
    <row r="639" spans="2:2" x14ac:dyDescent="0.25">
      <c r="B639" s="77" t="s">
        <v>1313</v>
      </c>
    </row>
    <row r="640" spans="2:2" x14ac:dyDescent="0.25">
      <c r="B640" s="77" t="s">
        <v>1314</v>
      </c>
    </row>
    <row r="641" spans="2:2" x14ac:dyDescent="0.25">
      <c r="B641" s="77" t="s">
        <v>1315</v>
      </c>
    </row>
    <row r="642" spans="2:2" x14ac:dyDescent="0.25">
      <c r="B642" s="77" t="s">
        <v>1316</v>
      </c>
    </row>
    <row r="643" spans="2:2" x14ac:dyDescent="0.25">
      <c r="B643" s="77" t="s">
        <v>1809</v>
      </c>
    </row>
    <row r="644" spans="2:2" x14ac:dyDescent="0.25">
      <c r="B644" s="77" t="s">
        <v>2137</v>
      </c>
    </row>
    <row r="645" spans="2:2" x14ac:dyDescent="0.25">
      <c r="B645" s="77" t="s">
        <v>1317</v>
      </c>
    </row>
    <row r="646" spans="2:2" x14ac:dyDescent="0.25">
      <c r="B646" s="77" t="s">
        <v>1793</v>
      </c>
    </row>
    <row r="647" spans="2:2" x14ac:dyDescent="0.25">
      <c r="B647" s="77" t="s">
        <v>2138</v>
      </c>
    </row>
    <row r="648" spans="2:2" x14ac:dyDescent="0.25">
      <c r="B648" s="77" t="s">
        <v>1653</v>
      </c>
    </row>
    <row r="649" spans="2:2" x14ac:dyDescent="0.25">
      <c r="B649" s="77" t="s">
        <v>1318</v>
      </c>
    </row>
    <row r="650" spans="2:2" x14ac:dyDescent="0.25">
      <c r="B650" s="77" t="s">
        <v>1529</v>
      </c>
    </row>
    <row r="651" spans="2:2" x14ac:dyDescent="0.25">
      <c r="B651" s="77" t="s">
        <v>2139</v>
      </c>
    </row>
    <row r="652" spans="2:2" x14ac:dyDescent="0.25">
      <c r="B652" s="77" t="s">
        <v>1319</v>
      </c>
    </row>
    <row r="653" spans="2:2" x14ac:dyDescent="0.25">
      <c r="B653" s="77" t="s">
        <v>2140</v>
      </c>
    </row>
    <row r="654" spans="2:2" x14ac:dyDescent="0.25">
      <c r="B654" s="77" t="s">
        <v>2141</v>
      </c>
    </row>
    <row r="655" spans="2:2" x14ac:dyDescent="0.25">
      <c r="B655" s="77" t="s">
        <v>1320</v>
      </c>
    </row>
    <row r="656" spans="2:2" x14ac:dyDescent="0.25">
      <c r="B656" s="77" t="s">
        <v>2142</v>
      </c>
    </row>
    <row r="657" spans="2:2" x14ac:dyDescent="0.25">
      <c r="B657" s="77" t="s">
        <v>2143</v>
      </c>
    </row>
    <row r="658" spans="2:2" x14ac:dyDescent="0.25">
      <c r="B658" s="77" t="s">
        <v>2144</v>
      </c>
    </row>
    <row r="659" spans="2:2" x14ac:dyDescent="0.25">
      <c r="B659" s="77" t="s">
        <v>2145</v>
      </c>
    </row>
    <row r="660" spans="2:2" x14ac:dyDescent="0.25">
      <c r="B660" s="77" t="s">
        <v>2146</v>
      </c>
    </row>
    <row r="661" spans="2:2" x14ac:dyDescent="0.25">
      <c r="B661" s="77" t="s">
        <v>2147</v>
      </c>
    </row>
    <row r="662" spans="2:2" x14ac:dyDescent="0.25">
      <c r="B662" s="77" t="s">
        <v>2148</v>
      </c>
    </row>
    <row r="663" spans="2:2" x14ac:dyDescent="0.25">
      <c r="B663" s="77" t="s">
        <v>2149</v>
      </c>
    </row>
    <row r="664" spans="2:2" x14ac:dyDescent="0.25">
      <c r="B664" s="77" t="s">
        <v>2150</v>
      </c>
    </row>
    <row r="665" spans="2:2" x14ac:dyDescent="0.25">
      <c r="B665" s="77" t="s">
        <v>2151</v>
      </c>
    </row>
    <row r="666" spans="2:2" x14ac:dyDescent="0.25">
      <c r="B666" s="77" t="s">
        <v>2152</v>
      </c>
    </row>
    <row r="667" spans="2:2" x14ac:dyDescent="0.25">
      <c r="B667" s="77" t="s">
        <v>2153</v>
      </c>
    </row>
    <row r="668" spans="2:2" x14ac:dyDescent="0.25">
      <c r="B668" s="77" t="s">
        <v>2154</v>
      </c>
    </row>
    <row r="669" spans="2:2" x14ac:dyDescent="0.25">
      <c r="B669" s="77" t="s">
        <v>2155</v>
      </c>
    </row>
    <row r="670" spans="2:2" x14ac:dyDescent="0.25">
      <c r="B670" s="77" t="s">
        <v>2156</v>
      </c>
    </row>
    <row r="671" spans="2:2" x14ac:dyDescent="0.25">
      <c r="B671" s="77" t="s">
        <v>2157</v>
      </c>
    </row>
    <row r="672" spans="2:2" x14ac:dyDescent="0.25">
      <c r="B672" s="77" t="s">
        <v>2158</v>
      </c>
    </row>
    <row r="673" spans="2:2" x14ac:dyDescent="0.25">
      <c r="B673" s="77" t="s">
        <v>2159</v>
      </c>
    </row>
    <row r="674" spans="2:2" x14ac:dyDescent="0.25">
      <c r="B674" s="77" t="s">
        <v>2160</v>
      </c>
    </row>
    <row r="675" spans="2:2" x14ac:dyDescent="0.25">
      <c r="B675" s="77" t="s">
        <v>2161</v>
      </c>
    </row>
    <row r="676" spans="2:2" x14ac:dyDescent="0.25">
      <c r="B676" s="77" t="s">
        <v>2162</v>
      </c>
    </row>
    <row r="677" spans="2:2" x14ac:dyDescent="0.25">
      <c r="B677" s="77" t="s">
        <v>2163</v>
      </c>
    </row>
    <row r="678" spans="2:2" x14ac:dyDescent="0.25">
      <c r="B678" s="77" t="s">
        <v>2164</v>
      </c>
    </row>
    <row r="679" spans="2:2" x14ac:dyDescent="0.25">
      <c r="B679" s="77" t="s">
        <v>2165</v>
      </c>
    </row>
    <row r="680" spans="2:2" x14ac:dyDescent="0.25">
      <c r="B680" s="77" t="s">
        <v>2166</v>
      </c>
    </row>
    <row r="681" spans="2:2" x14ac:dyDescent="0.25">
      <c r="B681" s="77" t="s">
        <v>2167</v>
      </c>
    </row>
    <row r="682" spans="2:2" x14ac:dyDescent="0.25">
      <c r="B682" s="77" t="s">
        <v>2168</v>
      </c>
    </row>
    <row r="683" spans="2:2" x14ac:dyDescent="0.25">
      <c r="B683" s="77" t="s">
        <v>2169</v>
      </c>
    </row>
    <row r="684" spans="2:2" x14ac:dyDescent="0.25">
      <c r="B684" s="77" t="s">
        <v>2170</v>
      </c>
    </row>
    <row r="685" spans="2:2" x14ac:dyDescent="0.25">
      <c r="B685" s="77" t="s">
        <v>2171</v>
      </c>
    </row>
    <row r="686" spans="2:2" x14ac:dyDescent="0.25">
      <c r="B686" s="77" t="s">
        <v>2172</v>
      </c>
    </row>
    <row r="687" spans="2:2" x14ac:dyDescent="0.25">
      <c r="B687" s="77" t="s">
        <v>2173</v>
      </c>
    </row>
    <row r="688" spans="2:2" x14ac:dyDescent="0.25">
      <c r="B688" s="77" t="s">
        <v>2174</v>
      </c>
    </row>
    <row r="689" spans="2:2" x14ac:dyDescent="0.25">
      <c r="B689" s="77" t="s">
        <v>2175</v>
      </c>
    </row>
    <row r="690" spans="2:2" x14ac:dyDescent="0.25">
      <c r="B690" s="77" t="s">
        <v>2176</v>
      </c>
    </row>
    <row r="691" spans="2:2" x14ac:dyDescent="0.25">
      <c r="B691" s="77" t="s">
        <v>2177</v>
      </c>
    </row>
    <row r="692" spans="2:2" x14ac:dyDescent="0.25">
      <c r="B692" s="77" t="s">
        <v>2178</v>
      </c>
    </row>
    <row r="693" spans="2:2" x14ac:dyDescent="0.25">
      <c r="B693" s="77" t="s">
        <v>2179</v>
      </c>
    </row>
    <row r="694" spans="2:2" x14ac:dyDescent="0.25">
      <c r="B694" s="77" t="s">
        <v>2180</v>
      </c>
    </row>
    <row r="695" spans="2:2" x14ac:dyDescent="0.25">
      <c r="B695" s="77" t="s">
        <v>2181</v>
      </c>
    </row>
    <row r="696" spans="2:2" x14ac:dyDescent="0.25">
      <c r="B696" s="77" t="s">
        <v>2182</v>
      </c>
    </row>
    <row r="697" spans="2:2" x14ac:dyDescent="0.25">
      <c r="B697" s="77" t="s">
        <v>2183</v>
      </c>
    </row>
    <row r="698" spans="2:2" x14ac:dyDescent="0.25">
      <c r="B698" s="77" t="s">
        <v>2184</v>
      </c>
    </row>
    <row r="699" spans="2:2" x14ac:dyDescent="0.25">
      <c r="B699" s="77" t="s">
        <v>2185</v>
      </c>
    </row>
    <row r="700" spans="2:2" x14ac:dyDescent="0.25">
      <c r="B700" s="77" t="s">
        <v>2186</v>
      </c>
    </row>
    <row r="701" spans="2:2" x14ac:dyDescent="0.25">
      <c r="B701" s="77" t="s">
        <v>2187</v>
      </c>
    </row>
    <row r="702" spans="2:2" x14ac:dyDescent="0.25">
      <c r="B702" s="77" t="s">
        <v>2188</v>
      </c>
    </row>
    <row r="703" spans="2:2" x14ac:dyDescent="0.25">
      <c r="B703" s="77" t="s">
        <v>2189</v>
      </c>
    </row>
    <row r="704" spans="2:2" x14ac:dyDescent="0.25">
      <c r="B704" s="77" t="s">
        <v>2190</v>
      </c>
    </row>
    <row r="705" spans="2:2" x14ac:dyDescent="0.25">
      <c r="B705" s="77" t="s">
        <v>2191</v>
      </c>
    </row>
    <row r="706" spans="2:2" x14ac:dyDescent="0.25">
      <c r="B706" s="77" t="s">
        <v>2192</v>
      </c>
    </row>
    <row r="707" spans="2:2" x14ac:dyDescent="0.25">
      <c r="B707" s="77" t="s">
        <v>2193</v>
      </c>
    </row>
    <row r="708" spans="2:2" x14ac:dyDescent="0.25">
      <c r="B708" s="77" t="s">
        <v>2194</v>
      </c>
    </row>
    <row r="709" spans="2:2" x14ac:dyDescent="0.25">
      <c r="B709" s="77" t="s">
        <v>2195</v>
      </c>
    </row>
    <row r="710" spans="2:2" x14ac:dyDescent="0.25">
      <c r="B710" s="77" t="s">
        <v>2196</v>
      </c>
    </row>
    <row r="711" spans="2:2" x14ac:dyDescent="0.25">
      <c r="B711" s="77" t="s">
        <v>2197</v>
      </c>
    </row>
    <row r="712" spans="2:2" x14ac:dyDescent="0.25">
      <c r="B712" s="77" t="s">
        <v>2198</v>
      </c>
    </row>
    <row r="713" spans="2:2" x14ac:dyDescent="0.25">
      <c r="B713" s="77" t="s">
        <v>2199</v>
      </c>
    </row>
    <row r="714" spans="2:2" x14ac:dyDescent="0.25">
      <c r="B714" s="77" t="s">
        <v>2200</v>
      </c>
    </row>
    <row r="715" spans="2:2" x14ac:dyDescent="0.25">
      <c r="B715" s="77" t="s">
        <v>2201</v>
      </c>
    </row>
    <row r="716" spans="2:2" x14ac:dyDescent="0.25">
      <c r="B716" s="77" t="s">
        <v>2202</v>
      </c>
    </row>
    <row r="717" spans="2:2" x14ac:dyDescent="0.25">
      <c r="B717" s="77" t="s">
        <v>2203</v>
      </c>
    </row>
    <row r="718" spans="2:2" x14ac:dyDescent="0.25">
      <c r="B718" s="77" t="s">
        <v>2204</v>
      </c>
    </row>
    <row r="719" spans="2:2" x14ac:dyDescent="0.25">
      <c r="B719" s="77" t="s">
        <v>2205</v>
      </c>
    </row>
    <row r="720" spans="2:2" x14ac:dyDescent="0.25">
      <c r="B720" s="77" t="s">
        <v>2206</v>
      </c>
    </row>
    <row r="721" spans="2:2" x14ac:dyDescent="0.25">
      <c r="B721" s="77" t="s">
        <v>2207</v>
      </c>
    </row>
    <row r="722" spans="2:2" x14ac:dyDescent="0.25">
      <c r="B722" s="77" t="s">
        <v>2208</v>
      </c>
    </row>
    <row r="723" spans="2:2" x14ac:dyDescent="0.25">
      <c r="B723" s="77" t="s">
        <v>2209</v>
      </c>
    </row>
    <row r="724" spans="2:2" x14ac:dyDescent="0.25">
      <c r="B724" s="77" t="s">
        <v>2210</v>
      </c>
    </row>
    <row r="725" spans="2:2" x14ac:dyDescent="0.25">
      <c r="B725" s="77" t="s">
        <v>2211</v>
      </c>
    </row>
    <row r="726" spans="2:2" x14ac:dyDescent="0.25">
      <c r="B726" s="77" t="s">
        <v>2212</v>
      </c>
    </row>
    <row r="727" spans="2:2" x14ac:dyDescent="0.25">
      <c r="B727" s="77" t="s">
        <v>2213</v>
      </c>
    </row>
    <row r="728" spans="2:2" x14ac:dyDescent="0.25">
      <c r="B728" s="77" t="s">
        <v>2214</v>
      </c>
    </row>
    <row r="729" spans="2:2" x14ac:dyDescent="0.25">
      <c r="B729" s="77" t="s">
        <v>2215</v>
      </c>
    </row>
    <row r="730" spans="2:2" x14ac:dyDescent="0.25">
      <c r="B730" s="77" t="s">
        <v>2216</v>
      </c>
    </row>
    <row r="731" spans="2:2" x14ac:dyDescent="0.25">
      <c r="B731" s="77" t="s">
        <v>2217</v>
      </c>
    </row>
    <row r="732" spans="2:2" x14ac:dyDescent="0.25">
      <c r="B732" s="77" t="s">
        <v>2218</v>
      </c>
    </row>
    <row r="733" spans="2:2" x14ac:dyDescent="0.25">
      <c r="B733" s="77" t="s">
        <v>2219</v>
      </c>
    </row>
    <row r="734" spans="2:2" x14ac:dyDescent="0.25">
      <c r="B734" s="77" t="s">
        <v>2220</v>
      </c>
    </row>
    <row r="735" spans="2:2" x14ac:dyDescent="0.25">
      <c r="B735" s="77" t="s">
        <v>2221</v>
      </c>
    </row>
    <row r="736" spans="2:2" x14ac:dyDescent="0.25">
      <c r="B736" s="77" t="s">
        <v>2222</v>
      </c>
    </row>
    <row r="737" spans="2:2" x14ac:dyDescent="0.25">
      <c r="B737" s="77" t="s">
        <v>2223</v>
      </c>
    </row>
    <row r="738" spans="2:2" x14ac:dyDescent="0.25">
      <c r="B738" s="77" t="s">
        <v>2224</v>
      </c>
    </row>
    <row r="739" spans="2:2" x14ac:dyDescent="0.25">
      <c r="B739" s="77" t="s">
        <v>2225</v>
      </c>
    </row>
    <row r="740" spans="2:2" x14ac:dyDescent="0.25">
      <c r="B740" s="77" t="s">
        <v>2226</v>
      </c>
    </row>
    <row r="741" spans="2:2" x14ac:dyDescent="0.25">
      <c r="B741" s="77" t="s">
        <v>2227</v>
      </c>
    </row>
    <row r="742" spans="2:2" x14ac:dyDescent="0.25">
      <c r="B742" s="77" t="s">
        <v>2228</v>
      </c>
    </row>
    <row r="743" spans="2:2" x14ac:dyDescent="0.25">
      <c r="B743" s="77" t="s">
        <v>2229</v>
      </c>
    </row>
    <row r="744" spans="2:2" x14ac:dyDescent="0.25">
      <c r="B744" s="77" t="s">
        <v>2230</v>
      </c>
    </row>
    <row r="745" spans="2:2" x14ac:dyDescent="0.25">
      <c r="B745" s="77" t="s">
        <v>2231</v>
      </c>
    </row>
    <row r="746" spans="2:2" x14ac:dyDescent="0.25">
      <c r="B746" s="77" t="s">
        <v>2232</v>
      </c>
    </row>
    <row r="747" spans="2:2" x14ac:dyDescent="0.25">
      <c r="B747" s="77" t="s">
        <v>2233</v>
      </c>
    </row>
    <row r="748" spans="2:2" x14ac:dyDescent="0.25">
      <c r="B748" s="77" t="s">
        <v>2234</v>
      </c>
    </row>
    <row r="749" spans="2:2" x14ac:dyDescent="0.25">
      <c r="B749" s="77" t="s">
        <v>2235</v>
      </c>
    </row>
    <row r="750" spans="2:2" x14ac:dyDescent="0.25">
      <c r="B750" s="77" t="s">
        <v>2236</v>
      </c>
    </row>
    <row r="751" spans="2:2" x14ac:dyDescent="0.25">
      <c r="B751" s="77" t="s">
        <v>2237</v>
      </c>
    </row>
    <row r="752" spans="2:2" x14ac:dyDescent="0.25">
      <c r="B752" s="77" t="s">
        <v>2238</v>
      </c>
    </row>
    <row r="753" spans="2:2" x14ac:dyDescent="0.25">
      <c r="B753" s="77" t="s">
        <v>2239</v>
      </c>
    </row>
    <row r="754" spans="2:2" x14ac:dyDescent="0.25">
      <c r="B754" s="77" t="s">
        <v>2240</v>
      </c>
    </row>
    <row r="755" spans="2:2" x14ac:dyDescent="0.25">
      <c r="B755" s="77" t="s">
        <v>2241</v>
      </c>
    </row>
    <row r="756" spans="2:2" x14ac:dyDescent="0.25">
      <c r="B756" s="77" t="s">
        <v>2242</v>
      </c>
    </row>
    <row r="757" spans="2:2" x14ac:dyDescent="0.25">
      <c r="B757" s="77" t="s">
        <v>2243</v>
      </c>
    </row>
    <row r="758" spans="2:2" x14ac:dyDescent="0.25">
      <c r="B758" s="77" t="s">
        <v>2244</v>
      </c>
    </row>
    <row r="759" spans="2:2" x14ac:dyDescent="0.25">
      <c r="B759" s="77" t="s">
        <v>2245</v>
      </c>
    </row>
    <row r="760" spans="2:2" x14ac:dyDescent="0.25">
      <c r="B760" s="77" t="s">
        <v>2246</v>
      </c>
    </row>
    <row r="761" spans="2:2" x14ac:dyDescent="0.25">
      <c r="B761" s="77" t="s">
        <v>2247</v>
      </c>
    </row>
    <row r="762" spans="2:2" x14ac:dyDescent="0.25">
      <c r="B762" s="77" t="s">
        <v>2248</v>
      </c>
    </row>
    <row r="763" spans="2:2" x14ac:dyDescent="0.25">
      <c r="B763" s="77" t="s">
        <v>2249</v>
      </c>
    </row>
    <row r="764" spans="2:2" x14ac:dyDescent="0.25">
      <c r="B764" s="77" t="s">
        <v>2250</v>
      </c>
    </row>
    <row r="765" spans="2:2" x14ac:dyDescent="0.25">
      <c r="B765" s="77" t="s">
        <v>2251</v>
      </c>
    </row>
    <row r="766" spans="2:2" x14ac:dyDescent="0.25">
      <c r="B766" s="77" t="s">
        <v>2252</v>
      </c>
    </row>
    <row r="767" spans="2:2" x14ac:dyDescent="0.25">
      <c r="B767" s="77" t="s">
        <v>2253</v>
      </c>
    </row>
    <row r="768" spans="2:2" x14ac:dyDescent="0.25">
      <c r="B768" s="77" t="s">
        <v>2254</v>
      </c>
    </row>
    <row r="769" spans="2:2" x14ac:dyDescent="0.25">
      <c r="B769" s="77" t="s">
        <v>2255</v>
      </c>
    </row>
    <row r="770" spans="2:2" x14ac:dyDescent="0.25">
      <c r="B770" s="77" t="s">
        <v>2256</v>
      </c>
    </row>
    <row r="771" spans="2:2" x14ac:dyDescent="0.25">
      <c r="B771" s="77" t="s">
        <v>2257</v>
      </c>
    </row>
    <row r="772" spans="2:2" x14ac:dyDescent="0.25">
      <c r="B772" s="77" t="s">
        <v>2258</v>
      </c>
    </row>
    <row r="773" spans="2:2" x14ac:dyDescent="0.25">
      <c r="B773" s="77" t="s">
        <v>2259</v>
      </c>
    </row>
    <row r="774" spans="2:2" x14ac:dyDescent="0.25">
      <c r="B774" s="77" t="s">
        <v>2260</v>
      </c>
    </row>
    <row r="775" spans="2:2" x14ac:dyDescent="0.25">
      <c r="B775" s="77" t="s">
        <v>2261</v>
      </c>
    </row>
    <row r="776" spans="2:2" x14ac:dyDescent="0.25">
      <c r="B776" s="77" t="s">
        <v>2262</v>
      </c>
    </row>
    <row r="777" spans="2:2" x14ac:dyDescent="0.25">
      <c r="B777" s="77" t="s">
        <v>2263</v>
      </c>
    </row>
    <row r="778" spans="2:2" x14ac:dyDescent="0.25">
      <c r="B778" s="77" t="s">
        <v>2264</v>
      </c>
    </row>
    <row r="779" spans="2:2" x14ac:dyDescent="0.25">
      <c r="B779" s="77" t="s">
        <v>2265</v>
      </c>
    </row>
    <row r="780" spans="2:2" x14ac:dyDescent="0.25">
      <c r="B780" s="77" t="s">
        <v>2266</v>
      </c>
    </row>
    <row r="781" spans="2:2" x14ac:dyDescent="0.25">
      <c r="B781" s="77" t="s">
        <v>2267</v>
      </c>
    </row>
    <row r="782" spans="2:2" x14ac:dyDescent="0.25">
      <c r="B782" s="77" t="s">
        <v>2268</v>
      </c>
    </row>
    <row r="783" spans="2:2" x14ac:dyDescent="0.25">
      <c r="B783" s="77" t="s">
        <v>2269</v>
      </c>
    </row>
    <row r="784" spans="2:2" x14ac:dyDescent="0.25">
      <c r="B784" s="77" t="s">
        <v>2270</v>
      </c>
    </row>
    <row r="785" spans="2:2" x14ac:dyDescent="0.25">
      <c r="B785" s="77" t="s">
        <v>2271</v>
      </c>
    </row>
    <row r="786" spans="2:2" x14ac:dyDescent="0.25">
      <c r="B786" s="77" t="s">
        <v>2272</v>
      </c>
    </row>
    <row r="787" spans="2:2" x14ac:dyDescent="0.25">
      <c r="B787" s="77" t="s">
        <v>2273</v>
      </c>
    </row>
    <row r="788" spans="2:2" x14ac:dyDescent="0.25">
      <c r="B788" s="77" t="s">
        <v>2274</v>
      </c>
    </row>
    <row r="789" spans="2:2" x14ac:dyDescent="0.25">
      <c r="B789" s="77" t="s">
        <v>2275</v>
      </c>
    </row>
    <row r="790" spans="2:2" x14ac:dyDescent="0.25">
      <c r="B790" s="77" t="s">
        <v>2276</v>
      </c>
    </row>
    <row r="791" spans="2:2" x14ac:dyDescent="0.25">
      <c r="B791" s="77" t="s">
        <v>2277</v>
      </c>
    </row>
    <row r="792" spans="2:2" x14ac:dyDescent="0.25">
      <c r="B792" s="77" t="s">
        <v>2278</v>
      </c>
    </row>
    <row r="793" spans="2:2" x14ac:dyDescent="0.25">
      <c r="B793" s="77" t="s">
        <v>2279</v>
      </c>
    </row>
    <row r="794" spans="2:2" x14ac:dyDescent="0.25">
      <c r="B794" s="77" t="s">
        <v>2280</v>
      </c>
    </row>
    <row r="795" spans="2:2" x14ac:dyDescent="0.25">
      <c r="B795" s="77" t="s">
        <v>2281</v>
      </c>
    </row>
    <row r="796" spans="2:2" x14ac:dyDescent="0.25">
      <c r="B796" s="77" t="s">
        <v>2282</v>
      </c>
    </row>
    <row r="797" spans="2:2" x14ac:dyDescent="0.25">
      <c r="B797" s="77" t="s">
        <v>2283</v>
      </c>
    </row>
    <row r="798" spans="2:2" x14ac:dyDescent="0.25">
      <c r="B798" s="77" t="s">
        <v>2284</v>
      </c>
    </row>
    <row r="799" spans="2:2" x14ac:dyDescent="0.25">
      <c r="B799" s="77" t="s">
        <v>2285</v>
      </c>
    </row>
    <row r="800" spans="2:2" x14ac:dyDescent="0.25">
      <c r="B800" s="77" t="s">
        <v>2286</v>
      </c>
    </row>
    <row r="801" spans="2:2" x14ac:dyDescent="0.25">
      <c r="B801" s="77" t="s">
        <v>2287</v>
      </c>
    </row>
    <row r="802" spans="2:2" x14ac:dyDescent="0.25">
      <c r="B802" s="77" t="s">
        <v>2288</v>
      </c>
    </row>
    <row r="803" spans="2:2" x14ac:dyDescent="0.25">
      <c r="B803" s="77" t="s">
        <v>2289</v>
      </c>
    </row>
    <row r="804" spans="2:2" x14ac:dyDescent="0.25">
      <c r="B804" s="77" t="s">
        <v>2290</v>
      </c>
    </row>
    <row r="805" spans="2:2" x14ac:dyDescent="0.25">
      <c r="B805" s="77" t="s">
        <v>2291</v>
      </c>
    </row>
    <row r="806" spans="2:2" x14ac:dyDescent="0.25">
      <c r="B806" s="77" t="s">
        <v>2292</v>
      </c>
    </row>
    <row r="807" spans="2:2" x14ac:dyDescent="0.25">
      <c r="B807" s="77" t="s">
        <v>2293</v>
      </c>
    </row>
    <row r="808" spans="2:2" x14ac:dyDescent="0.25">
      <c r="B808" s="77" t="s">
        <v>2294</v>
      </c>
    </row>
    <row r="809" spans="2:2" x14ac:dyDescent="0.25">
      <c r="B809" s="77" t="s">
        <v>2295</v>
      </c>
    </row>
    <row r="810" spans="2:2" x14ac:dyDescent="0.25">
      <c r="B810" s="77" t="s">
        <v>2296</v>
      </c>
    </row>
    <row r="811" spans="2:2" x14ac:dyDescent="0.25">
      <c r="B811" s="77" t="s">
        <v>2297</v>
      </c>
    </row>
    <row r="812" spans="2:2" x14ac:dyDescent="0.25">
      <c r="B812" s="77" t="s">
        <v>2298</v>
      </c>
    </row>
    <row r="813" spans="2:2" x14ac:dyDescent="0.25">
      <c r="B813" s="77" t="s">
        <v>2299</v>
      </c>
    </row>
    <row r="814" spans="2:2" x14ac:dyDescent="0.25">
      <c r="B814" s="77" t="s">
        <v>2300</v>
      </c>
    </row>
    <row r="815" spans="2:2" x14ac:dyDescent="0.25">
      <c r="B815" s="77" t="s">
        <v>2301</v>
      </c>
    </row>
    <row r="816" spans="2:2" x14ac:dyDescent="0.25">
      <c r="B816" s="77" t="s">
        <v>2302</v>
      </c>
    </row>
    <row r="817" spans="2:2" x14ac:dyDescent="0.25">
      <c r="B817" s="77" t="s">
        <v>2303</v>
      </c>
    </row>
    <row r="818" spans="2:2" x14ac:dyDescent="0.25">
      <c r="B818" s="77" t="s">
        <v>2304</v>
      </c>
    </row>
    <row r="819" spans="2:2" x14ac:dyDescent="0.25">
      <c r="B819" s="77" t="s">
        <v>2305</v>
      </c>
    </row>
    <row r="820" spans="2:2" x14ac:dyDescent="0.25">
      <c r="B820" s="77" t="s">
        <v>2306</v>
      </c>
    </row>
    <row r="821" spans="2:2" x14ac:dyDescent="0.25">
      <c r="B821" s="77" t="s">
        <v>2307</v>
      </c>
    </row>
    <row r="822" spans="2:2" x14ac:dyDescent="0.25">
      <c r="B822" s="77" t="s">
        <v>2308</v>
      </c>
    </row>
    <row r="823" spans="2:2" x14ac:dyDescent="0.25">
      <c r="B823" s="77" t="s">
        <v>2309</v>
      </c>
    </row>
    <row r="824" spans="2:2" x14ac:dyDescent="0.25">
      <c r="B824" s="77" t="s">
        <v>2310</v>
      </c>
    </row>
    <row r="825" spans="2:2" x14ac:dyDescent="0.25">
      <c r="B825" s="77" t="s">
        <v>2311</v>
      </c>
    </row>
    <row r="826" spans="2:2" x14ac:dyDescent="0.25">
      <c r="B826" s="77" t="s">
        <v>2312</v>
      </c>
    </row>
    <row r="827" spans="2:2" x14ac:dyDescent="0.25">
      <c r="B827" s="77" t="s">
        <v>2313</v>
      </c>
    </row>
    <row r="828" spans="2:2" x14ac:dyDescent="0.25">
      <c r="B828" s="77" t="s">
        <v>2314</v>
      </c>
    </row>
    <row r="829" spans="2:2" x14ac:dyDescent="0.25">
      <c r="B829" s="77" t="s">
        <v>2315</v>
      </c>
    </row>
    <row r="830" spans="2:2" x14ac:dyDescent="0.25">
      <c r="B830" s="77" t="s">
        <v>2316</v>
      </c>
    </row>
    <row r="831" spans="2:2" x14ac:dyDescent="0.25">
      <c r="B831" s="77" t="s">
        <v>2317</v>
      </c>
    </row>
    <row r="832" spans="2:2" x14ac:dyDescent="0.25">
      <c r="B832" s="77" t="s">
        <v>2318</v>
      </c>
    </row>
    <row r="833" spans="2:2" x14ac:dyDescent="0.25">
      <c r="B833" s="77" t="s">
        <v>1321</v>
      </c>
    </row>
    <row r="834" spans="2:2" x14ac:dyDescent="0.25">
      <c r="B834" s="77" t="s">
        <v>1810</v>
      </c>
    </row>
    <row r="835" spans="2:2" x14ac:dyDescent="0.25">
      <c r="B835" s="77" t="s">
        <v>1322</v>
      </c>
    </row>
    <row r="836" spans="2:2" x14ac:dyDescent="0.25">
      <c r="B836" s="77" t="s">
        <v>1323</v>
      </c>
    </row>
    <row r="837" spans="2:2" x14ac:dyDescent="0.25">
      <c r="B837" s="77" t="s">
        <v>2319</v>
      </c>
    </row>
    <row r="838" spans="2:2" x14ac:dyDescent="0.25">
      <c r="B838" s="77" t="s">
        <v>2320</v>
      </c>
    </row>
    <row r="839" spans="2:2" x14ac:dyDescent="0.25">
      <c r="B839" s="77" t="s">
        <v>1324</v>
      </c>
    </row>
    <row r="840" spans="2:2" x14ac:dyDescent="0.25">
      <c r="B840" s="77" t="s">
        <v>1325</v>
      </c>
    </row>
    <row r="841" spans="2:2" x14ac:dyDescent="0.25">
      <c r="B841" s="77" t="s">
        <v>1811</v>
      </c>
    </row>
    <row r="842" spans="2:2" x14ac:dyDescent="0.25">
      <c r="B842" s="77" t="s">
        <v>1812</v>
      </c>
    </row>
    <row r="843" spans="2:2" x14ac:dyDescent="0.25">
      <c r="B843" s="77" t="s">
        <v>1326</v>
      </c>
    </row>
    <row r="844" spans="2:2" x14ac:dyDescent="0.25">
      <c r="B844" s="77" t="s">
        <v>1813</v>
      </c>
    </row>
    <row r="845" spans="2:2" x14ac:dyDescent="0.25">
      <c r="B845" s="77" t="s">
        <v>1327</v>
      </c>
    </row>
    <row r="846" spans="2:2" x14ac:dyDescent="0.25">
      <c r="B846" s="77" t="s">
        <v>2321</v>
      </c>
    </row>
    <row r="847" spans="2:2" x14ac:dyDescent="0.25">
      <c r="B847" s="77" t="s">
        <v>2322</v>
      </c>
    </row>
    <row r="848" spans="2:2" x14ac:dyDescent="0.25">
      <c r="B848" s="77" t="s">
        <v>2323</v>
      </c>
    </row>
    <row r="849" spans="2:2" x14ac:dyDescent="0.25">
      <c r="B849" s="77" t="s">
        <v>1328</v>
      </c>
    </row>
    <row r="850" spans="2:2" x14ac:dyDescent="0.25">
      <c r="B850" s="77" t="s">
        <v>1329</v>
      </c>
    </row>
    <row r="851" spans="2:2" x14ac:dyDescent="0.25">
      <c r="B851" s="77" t="s">
        <v>1814</v>
      </c>
    </row>
    <row r="852" spans="2:2" x14ac:dyDescent="0.25">
      <c r="B852" s="77" t="s">
        <v>1330</v>
      </c>
    </row>
    <row r="853" spans="2:2" x14ac:dyDescent="0.25">
      <c r="B853" s="77" t="s">
        <v>1331</v>
      </c>
    </row>
    <row r="854" spans="2:2" x14ac:dyDescent="0.25">
      <c r="B854" s="77" t="s">
        <v>1332</v>
      </c>
    </row>
    <row r="855" spans="2:2" x14ac:dyDescent="0.25">
      <c r="B855" s="77" t="s">
        <v>1333</v>
      </c>
    </row>
    <row r="856" spans="2:2" x14ac:dyDescent="0.25">
      <c r="B856" s="77" t="s">
        <v>1334</v>
      </c>
    </row>
    <row r="857" spans="2:2" x14ac:dyDescent="0.25">
      <c r="B857" s="77" t="s">
        <v>1335</v>
      </c>
    </row>
    <row r="858" spans="2:2" x14ac:dyDescent="0.25">
      <c r="B858" s="77" t="s">
        <v>1336</v>
      </c>
    </row>
    <row r="859" spans="2:2" x14ac:dyDescent="0.25">
      <c r="B859" s="77" t="s">
        <v>1337</v>
      </c>
    </row>
    <row r="860" spans="2:2" x14ac:dyDescent="0.25">
      <c r="B860" s="77" t="s">
        <v>1338</v>
      </c>
    </row>
    <row r="861" spans="2:2" x14ac:dyDescent="0.25">
      <c r="B861" s="77" t="s">
        <v>1339</v>
      </c>
    </row>
    <row r="862" spans="2:2" x14ac:dyDescent="0.25">
      <c r="B862" s="77" t="s">
        <v>2324</v>
      </c>
    </row>
    <row r="863" spans="2:2" x14ac:dyDescent="0.25">
      <c r="B863" s="77" t="s">
        <v>1340</v>
      </c>
    </row>
    <row r="864" spans="2:2" x14ac:dyDescent="0.25">
      <c r="B864" s="77" t="s">
        <v>1341</v>
      </c>
    </row>
    <row r="865" spans="2:2" x14ac:dyDescent="0.25">
      <c r="B865" s="77" t="s">
        <v>1342</v>
      </c>
    </row>
    <row r="866" spans="2:2" x14ac:dyDescent="0.25">
      <c r="B866" s="77" t="s">
        <v>2325</v>
      </c>
    </row>
    <row r="867" spans="2:2" x14ac:dyDescent="0.25">
      <c r="B867" s="77" t="s">
        <v>1343</v>
      </c>
    </row>
    <row r="868" spans="2:2" x14ac:dyDescent="0.25">
      <c r="B868" s="77" t="s">
        <v>2326</v>
      </c>
    </row>
    <row r="869" spans="2:2" x14ac:dyDescent="0.25">
      <c r="B869" s="77" t="s">
        <v>2327</v>
      </c>
    </row>
    <row r="870" spans="2:2" x14ac:dyDescent="0.25">
      <c r="B870" s="77" t="s">
        <v>1593</v>
      </c>
    </row>
    <row r="871" spans="2:2" x14ac:dyDescent="0.25">
      <c r="B871" s="77" t="s">
        <v>1344</v>
      </c>
    </row>
    <row r="872" spans="2:2" x14ac:dyDescent="0.25">
      <c r="B872" s="77" t="s">
        <v>1574</v>
      </c>
    </row>
    <row r="873" spans="2:2" x14ac:dyDescent="0.25">
      <c r="B873" s="77" t="s">
        <v>1521</v>
      </c>
    </row>
    <row r="874" spans="2:2" x14ac:dyDescent="0.25">
      <c r="B874" s="77" t="s">
        <v>1345</v>
      </c>
    </row>
    <row r="875" spans="2:2" x14ac:dyDescent="0.25">
      <c r="B875" s="77" t="s">
        <v>1346</v>
      </c>
    </row>
    <row r="876" spans="2:2" x14ac:dyDescent="0.25">
      <c r="B876" s="77" t="s">
        <v>1347</v>
      </c>
    </row>
    <row r="877" spans="2:2" x14ac:dyDescent="0.25">
      <c r="B877" s="77" t="s">
        <v>1815</v>
      </c>
    </row>
    <row r="878" spans="2:2" x14ac:dyDescent="0.25">
      <c r="B878" s="77" t="s">
        <v>1348</v>
      </c>
    </row>
    <row r="879" spans="2:2" x14ac:dyDescent="0.25">
      <c r="B879" s="77" t="s">
        <v>1349</v>
      </c>
    </row>
    <row r="880" spans="2:2" x14ac:dyDescent="0.25">
      <c r="B880" s="77" t="s">
        <v>1575</v>
      </c>
    </row>
    <row r="881" spans="2:2" x14ac:dyDescent="0.25">
      <c r="B881" s="77" t="s">
        <v>1350</v>
      </c>
    </row>
    <row r="882" spans="2:2" x14ac:dyDescent="0.25">
      <c r="B882" s="77" t="s">
        <v>1816</v>
      </c>
    </row>
    <row r="883" spans="2:2" x14ac:dyDescent="0.25">
      <c r="B883" s="77" t="s">
        <v>1351</v>
      </c>
    </row>
    <row r="884" spans="2:2" x14ac:dyDescent="0.25">
      <c r="B884" s="77" t="s">
        <v>1352</v>
      </c>
    </row>
    <row r="885" spans="2:2" x14ac:dyDescent="0.25">
      <c r="B885" s="77" t="s">
        <v>1353</v>
      </c>
    </row>
    <row r="886" spans="2:2" x14ac:dyDescent="0.25">
      <c r="B886" s="77" t="s">
        <v>1608</v>
      </c>
    </row>
    <row r="887" spans="2:2" x14ac:dyDescent="0.25">
      <c r="B887" s="77" t="s">
        <v>1354</v>
      </c>
    </row>
    <row r="888" spans="2:2" x14ac:dyDescent="0.25">
      <c r="B888" s="77" t="s">
        <v>1355</v>
      </c>
    </row>
    <row r="889" spans="2:2" x14ac:dyDescent="0.25">
      <c r="B889" s="77" t="s">
        <v>1356</v>
      </c>
    </row>
    <row r="890" spans="2:2" x14ac:dyDescent="0.25">
      <c r="B890" s="77" t="s">
        <v>1357</v>
      </c>
    </row>
    <row r="891" spans="2:2" x14ac:dyDescent="0.25">
      <c r="B891" s="77" t="s">
        <v>1358</v>
      </c>
    </row>
    <row r="892" spans="2:2" x14ac:dyDescent="0.25">
      <c r="B892" s="77" t="s">
        <v>1359</v>
      </c>
    </row>
    <row r="893" spans="2:2" x14ac:dyDescent="0.25">
      <c r="B893" s="77" t="s">
        <v>1360</v>
      </c>
    </row>
    <row r="894" spans="2:2" x14ac:dyDescent="0.25">
      <c r="B894" s="77" t="s">
        <v>1361</v>
      </c>
    </row>
    <row r="895" spans="2:2" x14ac:dyDescent="0.25">
      <c r="B895" s="77" t="s">
        <v>1362</v>
      </c>
    </row>
    <row r="896" spans="2:2" x14ac:dyDescent="0.25">
      <c r="B896" s="77" t="s">
        <v>1363</v>
      </c>
    </row>
    <row r="897" spans="2:2" x14ac:dyDescent="0.25">
      <c r="B897" s="77" t="s">
        <v>1364</v>
      </c>
    </row>
    <row r="898" spans="2:2" x14ac:dyDescent="0.25">
      <c r="B898" s="77" t="s">
        <v>2328</v>
      </c>
    </row>
    <row r="899" spans="2:2" x14ac:dyDescent="0.25">
      <c r="B899" s="77" t="s">
        <v>2329</v>
      </c>
    </row>
    <row r="900" spans="2:2" x14ac:dyDescent="0.25">
      <c r="B900" s="77" t="s">
        <v>2330</v>
      </c>
    </row>
    <row r="901" spans="2:2" x14ac:dyDescent="0.25">
      <c r="B901" s="77" t="s">
        <v>1817</v>
      </c>
    </row>
    <row r="902" spans="2:2" x14ac:dyDescent="0.25">
      <c r="B902" s="77" t="s">
        <v>1365</v>
      </c>
    </row>
    <row r="903" spans="2:2" x14ac:dyDescent="0.25">
      <c r="B903" s="77" t="s">
        <v>1366</v>
      </c>
    </row>
    <row r="904" spans="2:2" x14ac:dyDescent="0.25">
      <c r="B904" s="77" t="s">
        <v>1367</v>
      </c>
    </row>
    <row r="905" spans="2:2" x14ac:dyDescent="0.25">
      <c r="B905" s="77" t="s">
        <v>1368</v>
      </c>
    </row>
    <row r="906" spans="2:2" x14ac:dyDescent="0.25">
      <c r="B906" s="77" t="s">
        <v>1369</v>
      </c>
    </row>
    <row r="907" spans="2:2" x14ac:dyDescent="0.25">
      <c r="B907" s="77" t="s">
        <v>2331</v>
      </c>
    </row>
    <row r="908" spans="2:2" x14ac:dyDescent="0.25">
      <c r="B908" s="77" t="s">
        <v>2332</v>
      </c>
    </row>
    <row r="909" spans="2:2" x14ac:dyDescent="0.25">
      <c r="B909" s="77" t="s">
        <v>2333</v>
      </c>
    </row>
    <row r="910" spans="2:2" x14ac:dyDescent="0.25">
      <c r="B910" s="77" t="s">
        <v>1370</v>
      </c>
    </row>
    <row r="911" spans="2:2" x14ac:dyDescent="0.25">
      <c r="B911" s="77" t="s">
        <v>1371</v>
      </c>
    </row>
    <row r="912" spans="2:2" x14ac:dyDescent="0.25">
      <c r="B912" s="77" t="s">
        <v>1372</v>
      </c>
    </row>
    <row r="913" spans="2:2" x14ac:dyDescent="0.25">
      <c r="B913" s="77" t="s">
        <v>1373</v>
      </c>
    </row>
    <row r="914" spans="2:2" x14ac:dyDescent="0.25">
      <c r="B914" s="77" t="s">
        <v>2334</v>
      </c>
    </row>
    <row r="915" spans="2:2" x14ac:dyDescent="0.25">
      <c r="B915" s="77" t="s">
        <v>2335</v>
      </c>
    </row>
    <row r="916" spans="2:2" x14ac:dyDescent="0.25">
      <c r="B916" s="77" t="s">
        <v>1374</v>
      </c>
    </row>
    <row r="917" spans="2:2" x14ac:dyDescent="0.25">
      <c r="B917" s="77" t="s">
        <v>1375</v>
      </c>
    </row>
    <row r="918" spans="2:2" x14ac:dyDescent="0.25">
      <c r="B918" s="77" t="s">
        <v>2336</v>
      </c>
    </row>
    <row r="919" spans="2:2" x14ac:dyDescent="0.25">
      <c r="B919" s="77" t="s">
        <v>2337</v>
      </c>
    </row>
    <row r="920" spans="2:2" x14ac:dyDescent="0.25">
      <c r="B920" s="77" t="s">
        <v>2338</v>
      </c>
    </row>
    <row r="921" spans="2:2" x14ac:dyDescent="0.25">
      <c r="B921" s="77" t="s">
        <v>2339</v>
      </c>
    </row>
    <row r="922" spans="2:2" x14ac:dyDescent="0.25">
      <c r="B922" s="77" t="s">
        <v>2340</v>
      </c>
    </row>
    <row r="923" spans="2:2" x14ac:dyDescent="0.25">
      <c r="B923" s="77" t="s">
        <v>2341</v>
      </c>
    </row>
    <row r="924" spans="2:2" x14ac:dyDescent="0.25">
      <c r="B924" s="77" t="s">
        <v>2342</v>
      </c>
    </row>
    <row r="925" spans="2:2" x14ac:dyDescent="0.25">
      <c r="B925" s="77" t="s">
        <v>2343</v>
      </c>
    </row>
    <row r="926" spans="2:2" x14ac:dyDescent="0.25">
      <c r="B926" s="77" t="s">
        <v>2344</v>
      </c>
    </row>
    <row r="927" spans="2:2" x14ac:dyDescent="0.25">
      <c r="B927" s="77" t="s">
        <v>2345</v>
      </c>
    </row>
    <row r="928" spans="2:2" x14ac:dyDescent="0.25">
      <c r="B928" s="77" t="s">
        <v>2346</v>
      </c>
    </row>
    <row r="929" spans="2:2" x14ac:dyDescent="0.25">
      <c r="B929" s="77" t="s">
        <v>2347</v>
      </c>
    </row>
    <row r="930" spans="2:2" x14ac:dyDescent="0.25">
      <c r="B930" s="77" t="s">
        <v>2348</v>
      </c>
    </row>
    <row r="931" spans="2:2" x14ac:dyDescent="0.25">
      <c r="B931" s="77" t="s">
        <v>2349</v>
      </c>
    </row>
    <row r="932" spans="2:2" x14ac:dyDescent="0.25">
      <c r="B932" s="77" t="s">
        <v>2350</v>
      </c>
    </row>
    <row r="933" spans="2:2" x14ac:dyDescent="0.25">
      <c r="B933" s="77" t="s">
        <v>2351</v>
      </c>
    </row>
    <row r="934" spans="2:2" x14ac:dyDescent="0.25">
      <c r="B934" s="77" t="s">
        <v>2352</v>
      </c>
    </row>
    <row r="935" spans="2:2" x14ac:dyDescent="0.25">
      <c r="B935" s="77" t="s">
        <v>1376</v>
      </c>
    </row>
    <row r="936" spans="2:2" x14ac:dyDescent="0.25">
      <c r="B936" s="77" t="s">
        <v>1377</v>
      </c>
    </row>
    <row r="937" spans="2:2" x14ac:dyDescent="0.25">
      <c r="B937" s="77" t="s">
        <v>1378</v>
      </c>
    </row>
    <row r="938" spans="2:2" x14ac:dyDescent="0.25">
      <c r="B938" s="77" t="s">
        <v>2353</v>
      </c>
    </row>
    <row r="939" spans="2:2" x14ac:dyDescent="0.25">
      <c r="B939" s="77" t="s">
        <v>2354</v>
      </c>
    </row>
    <row r="940" spans="2:2" x14ac:dyDescent="0.25">
      <c r="B940" s="77" t="s">
        <v>2355</v>
      </c>
    </row>
    <row r="941" spans="2:2" x14ac:dyDescent="0.25">
      <c r="B941" s="77" t="s">
        <v>2356</v>
      </c>
    </row>
    <row r="942" spans="2:2" x14ac:dyDescent="0.25">
      <c r="B942" s="77" t="s">
        <v>2357</v>
      </c>
    </row>
    <row r="943" spans="2:2" x14ac:dyDescent="0.25">
      <c r="B943" s="77" t="s">
        <v>2358</v>
      </c>
    </row>
    <row r="944" spans="2:2" x14ac:dyDescent="0.25">
      <c r="B944" s="77" t="s">
        <v>1379</v>
      </c>
    </row>
    <row r="945" spans="2:2" x14ac:dyDescent="0.25">
      <c r="B945" s="77" t="s">
        <v>1380</v>
      </c>
    </row>
    <row r="946" spans="2:2" x14ac:dyDescent="0.25">
      <c r="B946" s="77" t="s">
        <v>1381</v>
      </c>
    </row>
    <row r="947" spans="2:2" x14ac:dyDescent="0.25">
      <c r="B947" s="77" t="s">
        <v>1382</v>
      </c>
    </row>
    <row r="948" spans="2:2" x14ac:dyDescent="0.25">
      <c r="B948" s="77" t="s">
        <v>2359</v>
      </c>
    </row>
    <row r="949" spans="2:2" x14ac:dyDescent="0.25">
      <c r="B949" s="77" t="s">
        <v>1383</v>
      </c>
    </row>
    <row r="950" spans="2:2" x14ac:dyDescent="0.25">
      <c r="B950" s="77" t="s">
        <v>1384</v>
      </c>
    </row>
    <row r="951" spans="2:2" x14ac:dyDescent="0.25">
      <c r="B951" s="77" t="s">
        <v>1634</v>
      </c>
    </row>
    <row r="952" spans="2:2" x14ac:dyDescent="0.25">
      <c r="B952" s="77" t="s">
        <v>1385</v>
      </c>
    </row>
    <row r="953" spans="2:2" x14ac:dyDescent="0.25">
      <c r="B953" s="77" t="s">
        <v>1818</v>
      </c>
    </row>
    <row r="954" spans="2:2" x14ac:dyDescent="0.25">
      <c r="B954" s="77" t="s">
        <v>1819</v>
      </c>
    </row>
    <row r="955" spans="2:2" x14ac:dyDescent="0.25">
      <c r="B955" s="77" t="s">
        <v>1820</v>
      </c>
    </row>
    <row r="956" spans="2:2" x14ac:dyDescent="0.25">
      <c r="B956" s="77" t="s">
        <v>1821</v>
      </c>
    </row>
    <row r="957" spans="2:2" x14ac:dyDescent="0.25">
      <c r="B957" s="77" t="s">
        <v>1822</v>
      </c>
    </row>
    <row r="958" spans="2:2" x14ac:dyDescent="0.25">
      <c r="B958" s="77" t="s">
        <v>1823</v>
      </c>
    </row>
    <row r="959" spans="2:2" x14ac:dyDescent="0.25">
      <c r="B959" s="77" t="s">
        <v>1386</v>
      </c>
    </row>
    <row r="960" spans="2:2" x14ac:dyDescent="0.25">
      <c r="B960" s="77" t="s">
        <v>1387</v>
      </c>
    </row>
    <row r="961" spans="2:2" x14ac:dyDescent="0.25">
      <c r="B961" s="77" t="s">
        <v>1388</v>
      </c>
    </row>
    <row r="962" spans="2:2" x14ac:dyDescent="0.25">
      <c r="B962" s="77" t="s">
        <v>1389</v>
      </c>
    </row>
    <row r="963" spans="2:2" x14ac:dyDescent="0.25">
      <c r="B963" s="77" t="s">
        <v>1635</v>
      </c>
    </row>
    <row r="964" spans="2:2" x14ac:dyDescent="0.25">
      <c r="B964" s="77" t="s">
        <v>1390</v>
      </c>
    </row>
    <row r="965" spans="2:2" x14ac:dyDescent="0.25">
      <c r="B965" s="77" t="s">
        <v>1391</v>
      </c>
    </row>
    <row r="966" spans="2:2" x14ac:dyDescent="0.25">
      <c r="B966" s="77" t="s">
        <v>1392</v>
      </c>
    </row>
    <row r="967" spans="2:2" x14ac:dyDescent="0.25">
      <c r="B967" s="77" t="s">
        <v>1393</v>
      </c>
    </row>
    <row r="968" spans="2:2" x14ac:dyDescent="0.25">
      <c r="B968" s="77" t="s">
        <v>1636</v>
      </c>
    </row>
    <row r="969" spans="2:2" x14ac:dyDescent="0.25">
      <c r="B969" s="77" t="s">
        <v>1394</v>
      </c>
    </row>
    <row r="970" spans="2:2" x14ac:dyDescent="0.25">
      <c r="B970" s="77" t="s">
        <v>1824</v>
      </c>
    </row>
    <row r="971" spans="2:2" x14ac:dyDescent="0.25">
      <c r="B971" s="77" t="s">
        <v>1395</v>
      </c>
    </row>
    <row r="972" spans="2:2" x14ac:dyDescent="0.25">
      <c r="B972" s="77" t="s">
        <v>1396</v>
      </c>
    </row>
    <row r="973" spans="2:2" x14ac:dyDescent="0.25">
      <c r="B973" s="77" t="s">
        <v>2360</v>
      </c>
    </row>
    <row r="974" spans="2:2" x14ac:dyDescent="0.25">
      <c r="B974" s="77" t="s">
        <v>1397</v>
      </c>
    </row>
    <row r="975" spans="2:2" x14ac:dyDescent="0.25">
      <c r="B975" s="77" t="s">
        <v>1398</v>
      </c>
    </row>
    <row r="976" spans="2:2" x14ac:dyDescent="0.25">
      <c r="B976" s="77" t="s">
        <v>1399</v>
      </c>
    </row>
    <row r="977" spans="2:2" x14ac:dyDescent="0.25">
      <c r="B977" s="77" t="s">
        <v>2361</v>
      </c>
    </row>
    <row r="978" spans="2:2" x14ac:dyDescent="0.25">
      <c r="B978" s="77" t="s">
        <v>2362</v>
      </c>
    </row>
    <row r="979" spans="2:2" x14ac:dyDescent="0.25">
      <c r="B979" s="77" t="s">
        <v>1400</v>
      </c>
    </row>
    <row r="980" spans="2:2" x14ac:dyDescent="0.25">
      <c r="B980" s="77" t="s">
        <v>1401</v>
      </c>
    </row>
    <row r="981" spans="2:2" x14ac:dyDescent="0.25">
      <c r="B981" s="77" t="s">
        <v>1402</v>
      </c>
    </row>
    <row r="982" spans="2:2" x14ac:dyDescent="0.25">
      <c r="B982" s="77" t="s">
        <v>1403</v>
      </c>
    </row>
    <row r="983" spans="2:2" x14ac:dyDescent="0.25">
      <c r="B983" s="77" t="s">
        <v>1404</v>
      </c>
    </row>
    <row r="984" spans="2:2" x14ac:dyDescent="0.25">
      <c r="B984" s="77" t="s">
        <v>1405</v>
      </c>
    </row>
    <row r="985" spans="2:2" x14ac:dyDescent="0.25">
      <c r="B985" s="77" t="s">
        <v>1406</v>
      </c>
    </row>
    <row r="986" spans="2:2" x14ac:dyDescent="0.25">
      <c r="B986" s="77" t="s">
        <v>1407</v>
      </c>
    </row>
    <row r="987" spans="2:2" x14ac:dyDescent="0.25">
      <c r="B987" s="77" t="s">
        <v>1408</v>
      </c>
    </row>
    <row r="988" spans="2:2" x14ac:dyDescent="0.25">
      <c r="B988" s="77" t="s">
        <v>1409</v>
      </c>
    </row>
    <row r="989" spans="2:2" x14ac:dyDescent="0.25">
      <c r="B989" s="77" t="s">
        <v>1410</v>
      </c>
    </row>
    <row r="990" spans="2:2" x14ac:dyDescent="0.25">
      <c r="B990" s="77" t="s">
        <v>2363</v>
      </c>
    </row>
    <row r="991" spans="2:2" x14ac:dyDescent="0.25">
      <c r="B991" s="77" t="s">
        <v>1411</v>
      </c>
    </row>
    <row r="992" spans="2:2" x14ac:dyDescent="0.25">
      <c r="B992" s="77" t="s">
        <v>1412</v>
      </c>
    </row>
    <row r="993" spans="2:2" x14ac:dyDescent="0.25">
      <c r="B993" s="77" t="s">
        <v>1825</v>
      </c>
    </row>
    <row r="994" spans="2:2" x14ac:dyDescent="0.25">
      <c r="B994" s="77" t="s">
        <v>1413</v>
      </c>
    </row>
    <row r="995" spans="2:2" x14ac:dyDescent="0.25">
      <c r="B995" s="77" t="s">
        <v>1826</v>
      </c>
    </row>
    <row r="996" spans="2:2" x14ac:dyDescent="0.25">
      <c r="B996" s="77" t="s">
        <v>1576</v>
      </c>
    </row>
    <row r="997" spans="2:2" x14ac:dyDescent="0.25">
      <c r="B997" s="77" t="s">
        <v>1414</v>
      </c>
    </row>
    <row r="998" spans="2:2" x14ac:dyDescent="0.25">
      <c r="B998" s="77" t="s">
        <v>1415</v>
      </c>
    </row>
    <row r="999" spans="2:2" x14ac:dyDescent="0.25">
      <c r="B999" s="77" t="s">
        <v>1416</v>
      </c>
    </row>
    <row r="1000" spans="2:2" x14ac:dyDescent="0.25">
      <c r="B1000" s="77" t="s">
        <v>1417</v>
      </c>
    </row>
    <row r="1001" spans="2:2" x14ac:dyDescent="0.25">
      <c r="B1001" s="77" t="s">
        <v>1418</v>
      </c>
    </row>
    <row r="1002" spans="2:2" x14ac:dyDescent="0.25">
      <c r="B1002" s="77" t="s">
        <v>1827</v>
      </c>
    </row>
    <row r="1003" spans="2:2" x14ac:dyDescent="0.25">
      <c r="B1003" s="77" t="s">
        <v>1419</v>
      </c>
    </row>
    <row r="1004" spans="2:2" x14ac:dyDescent="0.25">
      <c r="B1004" s="77" t="s">
        <v>1828</v>
      </c>
    </row>
    <row r="1005" spans="2:2" x14ac:dyDescent="0.25">
      <c r="B1005" s="77" t="s">
        <v>1420</v>
      </c>
    </row>
    <row r="1006" spans="2:2" x14ac:dyDescent="0.25">
      <c r="B1006" s="77" t="s">
        <v>1421</v>
      </c>
    </row>
    <row r="1007" spans="2:2" x14ac:dyDescent="0.25">
      <c r="B1007" s="77" t="s">
        <v>1422</v>
      </c>
    </row>
    <row r="1008" spans="2:2" x14ac:dyDescent="0.25">
      <c r="B1008" s="77" t="s">
        <v>1423</v>
      </c>
    </row>
    <row r="1009" spans="2:2" x14ac:dyDescent="0.25">
      <c r="B1009" s="77" t="s">
        <v>1424</v>
      </c>
    </row>
    <row r="1010" spans="2:2" x14ac:dyDescent="0.25">
      <c r="B1010" s="77" t="s">
        <v>1425</v>
      </c>
    </row>
    <row r="1011" spans="2:2" x14ac:dyDescent="0.25">
      <c r="B1011" s="77" t="s">
        <v>2364</v>
      </c>
    </row>
    <row r="1012" spans="2:2" x14ac:dyDescent="0.25">
      <c r="B1012" s="77" t="s">
        <v>1426</v>
      </c>
    </row>
    <row r="1013" spans="2:2" x14ac:dyDescent="0.25">
      <c r="B1013" s="77" t="s">
        <v>1427</v>
      </c>
    </row>
    <row r="1014" spans="2:2" x14ac:dyDescent="0.25">
      <c r="B1014" s="77" t="s">
        <v>1654</v>
      </c>
    </row>
    <row r="1015" spans="2:2" x14ac:dyDescent="0.25">
      <c r="B1015" s="77" t="s">
        <v>1428</v>
      </c>
    </row>
    <row r="1016" spans="2:2" x14ac:dyDescent="0.25">
      <c r="B1016" s="77" t="s">
        <v>1655</v>
      </c>
    </row>
    <row r="1017" spans="2:2" x14ac:dyDescent="0.25">
      <c r="B1017" s="77" t="s">
        <v>1429</v>
      </c>
    </row>
    <row r="1018" spans="2:2" x14ac:dyDescent="0.25">
      <c r="B1018" s="77" t="s">
        <v>1430</v>
      </c>
    </row>
    <row r="1019" spans="2:2" x14ac:dyDescent="0.25">
      <c r="B1019" s="77" t="s">
        <v>1829</v>
      </c>
    </row>
    <row r="1020" spans="2:2" x14ac:dyDescent="0.25">
      <c r="B1020" s="77" t="s">
        <v>1830</v>
      </c>
    </row>
    <row r="1021" spans="2:2" x14ac:dyDescent="0.25">
      <c r="B1021" s="77" t="s">
        <v>1431</v>
      </c>
    </row>
    <row r="1022" spans="2:2" x14ac:dyDescent="0.25">
      <c r="B1022" s="77" t="s">
        <v>1432</v>
      </c>
    </row>
    <row r="1023" spans="2:2" x14ac:dyDescent="0.25">
      <c r="B1023" s="77" t="s">
        <v>1433</v>
      </c>
    </row>
    <row r="1024" spans="2:2" x14ac:dyDescent="0.25">
      <c r="B1024" s="77" t="s">
        <v>1434</v>
      </c>
    </row>
    <row r="1025" spans="2:2" x14ac:dyDescent="0.25">
      <c r="B1025" s="77" t="s">
        <v>1435</v>
      </c>
    </row>
    <row r="1026" spans="2:2" x14ac:dyDescent="0.25">
      <c r="B1026" s="77" t="s">
        <v>1436</v>
      </c>
    </row>
    <row r="1027" spans="2:2" x14ac:dyDescent="0.25">
      <c r="B1027" s="77" t="s">
        <v>1437</v>
      </c>
    </row>
    <row r="1028" spans="2:2" x14ac:dyDescent="0.25">
      <c r="B1028" s="77" t="s">
        <v>1438</v>
      </c>
    </row>
    <row r="1029" spans="2:2" x14ac:dyDescent="0.25">
      <c r="B1029" s="77" t="s">
        <v>1439</v>
      </c>
    </row>
    <row r="1030" spans="2:2" x14ac:dyDescent="0.25">
      <c r="B1030" s="77" t="s">
        <v>1440</v>
      </c>
    </row>
    <row r="1031" spans="2:2" x14ac:dyDescent="0.25">
      <c r="B1031" s="77" t="s">
        <v>1831</v>
      </c>
    </row>
    <row r="1032" spans="2:2" x14ac:dyDescent="0.25">
      <c r="B1032" s="77" t="s">
        <v>1441</v>
      </c>
    </row>
    <row r="1033" spans="2:2" x14ac:dyDescent="0.25">
      <c r="B1033" s="77" t="s">
        <v>1442</v>
      </c>
    </row>
    <row r="1034" spans="2:2" x14ac:dyDescent="0.25">
      <c r="B1034" s="77" t="s">
        <v>1832</v>
      </c>
    </row>
    <row r="1035" spans="2:2" x14ac:dyDescent="0.25">
      <c r="B1035" s="77" t="s">
        <v>1443</v>
      </c>
    </row>
    <row r="1036" spans="2:2" x14ac:dyDescent="0.25">
      <c r="B1036" s="77" t="s">
        <v>1444</v>
      </c>
    </row>
    <row r="1037" spans="2:2" x14ac:dyDescent="0.25">
      <c r="B1037" s="77" t="s">
        <v>1445</v>
      </c>
    </row>
    <row r="1038" spans="2:2" x14ac:dyDescent="0.25">
      <c r="B1038" s="77" t="s">
        <v>1446</v>
      </c>
    </row>
    <row r="1039" spans="2:2" x14ac:dyDescent="0.25">
      <c r="B1039" s="77" t="s">
        <v>1447</v>
      </c>
    </row>
    <row r="1040" spans="2:2" x14ac:dyDescent="0.25">
      <c r="B1040" s="77" t="s">
        <v>1627</v>
      </c>
    </row>
    <row r="1041" spans="2:2" x14ac:dyDescent="0.25">
      <c r="B1041" s="77" t="s">
        <v>1448</v>
      </c>
    </row>
    <row r="1042" spans="2:2" x14ac:dyDescent="0.25">
      <c r="B1042" s="77" t="s">
        <v>1449</v>
      </c>
    </row>
    <row r="1043" spans="2:2" x14ac:dyDescent="0.25">
      <c r="B1043" s="77" t="s">
        <v>2365</v>
      </c>
    </row>
    <row r="1044" spans="2:2" x14ac:dyDescent="0.25">
      <c r="B1044" s="77" t="s">
        <v>2366</v>
      </c>
    </row>
    <row r="1045" spans="2:2" x14ac:dyDescent="0.25">
      <c r="B1045" s="77" t="s">
        <v>2367</v>
      </c>
    </row>
    <row r="1046" spans="2:2" x14ac:dyDescent="0.25">
      <c r="B1046" s="77" t="s">
        <v>1450</v>
      </c>
    </row>
    <row r="1047" spans="2:2" x14ac:dyDescent="0.25">
      <c r="B1047" s="77" t="s">
        <v>1451</v>
      </c>
    </row>
    <row r="1048" spans="2:2" x14ac:dyDescent="0.25">
      <c r="B1048" s="77" t="s">
        <v>1452</v>
      </c>
    </row>
    <row r="1049" spans="2:2" x14ac:dyDescent="0.25">
      <c r="B1049" s="77" t="s">
        <v>1453</v>
      </c>
    </row>
    <row r="1050" spans="2:2" x14ac:dyDescent="0.25">
      <c r="B1050" s="77" t="s">
        <v>1454</v>
      </c>
    </row>
    <row r="1051" spans="2:2" x14ac:dyDescent="0.25">
      <c r="B1051" s="77" t="s">
        <v>1455</v>
      </c>
    </row>
    <row r="1052" spans="2:2" x14ac:dyDescent="0.25">
      <c r="B1052" s="77" t="s">
        <v>1577</v>
      </c>
    </row>
    <row r="1053" spans="2:2" x14ac:dyDescent="0.25">
      <c r="B1053" s="77" t="s">
        <v>1578</v>
      </c>
    </row>
    <row r="1054" spans="2:2" x14ac:dyDescent="0.25">
      <c r="B1054" s="77" t="s">
        <v>1579</v>
      </c>
    </row>
    <row r="1055" spans="2:2" x14ac:dyDescent="0.25">
      <c r="B1055" s="77" t="s">
        <v>1833</v>
      </c>
    </row>
    <row r="1056" spans="2:2" x14ac:dyDescent="0.25">
      <c r="B1056" s="77" t="s">
        <v>1456</v>
      </c>
    </row>
    <row r="1057" spans="2:2" x14ac:dyDescent="0.25">
      <c r="B1057" s="77" t="s">
        <v>1457</v>
      </c>
    </row>
    <row r="1058" spans="2:2" x14ac:dyDescent="0.25">
      <c r="B1058" s="77" t="s">
        <v>2368</v>
      </c>
    </row>
    <row r="1059" spans="2:2" x14ac:dyDescent="0.25">
      <c r="B1059" s="77" t="s">
        <v>2369</v>
      </c>
    </row>
    <row r="1060" spans="2:2" x14ac:dyDescent="0.25">
      <c r="B1060" s="77" t="s">
        <v>2370</v>
      </c>
    </row>
    <row r="1061" spans="2:2" x14ac:dyDescent="0.25">
      <c r="B1061" s="77" t="s">
        <v>2371</v>
      </c>
    </row>
    <row r="1062" spans="2:2" x14ac:dyDescent="0.25">
      <c r="B1062" s="77" t="s">
        <v>2372</v>
      </c>
    </row>
    <row r="1063" spans="2:2" x14ac:dyDescent="0.25">
      <c r="B1063" s="77" t="s">
        <v>1458</v>
      </c>
    </row>
    <row r="1064" spans="2:2" x14ac:dyDescent="0.25">
      <c r="B1064" s="77" t="s">
        <v>1459</v>
      </c>
    </row>
    <row r="1065" spans="2:2" x14ac:dyDescent="0.25">
      <c r="B1065" s="77" t="s">
        <v>2373</v>
      </c>
    </row>
    <row r="1066" spans="2:2" x14ac:dyDescent="0.25">
      <c r="B1066" s="77" t="s">
        <v>2374</v>
      </c>
    </row>
    <row r="1067" spans="2:2" x14ac:dyDescent="0.25">
      <c r="B1067" s="77" t="s">
        <v>2375</v>
      </c>
    </row>
    <row r="1068" spans="2:2" x14ac:dyDescent="0.25">
      <c r="B1068" s="77" t="s">
        <v>2376</v>
      </c>
    </row>
    <row r="1069" spans="2:2" x14ac:dyDescent="0.25">
      <c r="B1069" s="77" t="s">
        <v>2377</v>
      </c>
    </row>
    <row r="1070" spans="2:2" x14ac:dyDescent="0.25">
      <c r="B1070" s="77" t="s">
        <v>2378</v>
      </c>
    </row>
    <row r="1071" spans="2:2" x14ac:dyDescent="0.25">
      <c r="B1071" s="77" t="s">
        <v>2379</v>
      </c>
    </row>
    <row r="1072" spans="2:2" x14ac:dyDescent="0.25">
      <c r="B1072" s="77" t="s">
        <v>2380</v>
      </c>
    </row>
    <row r="1073" spans="2:2" x14ac:dyDescent="0.25">
      <c r="B1073" s="77" t="s">
        <v>2381</v>
      </c>
    </row>
    <row r="1074" spans="2:2" x14ac:dyDescent="0.25">
      <c r="B1074" s="77" t="s">
        <v>2382</v>
      </c>
    </row>
    <row r="1075" spans="2:2" x14ac:dyDescent="0.25">
      <c r="B1075" s="77" t="s">
        <v>2383</v>
      </c>
    </row>
    <row r="1076" spans="2:2" x14ac:dyDescent="0.25">
      <c r="B1076" s="77" t="s">
        <v>2384</v>
      </c>
    </row>
    <row r="1077" spans="2:2" x14ac:dyDescent="0.25">
      <c r="B1077" s="77" t="s">
        <v>2385</v>
      </c>
    </row>
    <row r="1078" spans="2:2" x14ac:dyDescent="0.25">
      <c r="B1078" s="77" t="s">
        <v>2386</v>
      </c>
    </row>
    <row r="1079" spans="2:2" x14ac:dyDescent="0.25">
      <c r="B1079" s="77" t="s">
        <v>2387</v>
      </c>
    </row>
    <row r="1080" spans="2:2" x14ac:dyDescent="0.25">
      <c r="B1080" s="77" t="s">
        <v>2388</v>
      </c>
    </row>
    <row r="1081" spans="2:2" x14ac:dyDescent="0.25">
      <c r="B1081" s="77" t="s">
        <v>2389</v>
      </c>
    </row>
    <row r="1082" spans="2:2" x14ac:dyDescent="0.25">
      <c r="B1082" s="77" t="s">
        <v>2390</v>
      </c>
    </row>
    <row r="1083" spans="2:2" x14ac:dyDescent="0.25">
      <c r="B1083" s="77" t="s">
        <v>2391</v>
      </c>
    </row>
    <row r="1084" spans="2:2" x14ac:dyDescent="0.25">
      <c r="B1084" s="77" t="s">
        <v>2392</v>
      </c>
    </row>
    <row r="1085" spans="2:2" x14ac:dyDescent="0.25">
      <c r="B1085" s="77" t="s">
        <v>2393</v>
      </c>
    </row>
    <row r="1086" spans="2:2" x14ac:dyDescent="0.25">
      <c r="B1086" s="77" t="s">
        <v>2394</v>
      </c>
    </row>
    <row r="1087" spans="2:2" x14ac:dyDescent="0.25">
      <c r="B1087" s="77" t="s">
        <v>2395</v>
      </c>
    </row>
    <row r="1088" spans="2:2" x14ac:dyDescent="0.25">
      <c r="B1088" s="77" t="s">
        <v>2396</v>
      </c>
    </row>
    <row r="1089" spans="2:2" x14ac:dyDescent="0.25">
      <c r="B1089" s="77" t="s">
        <v>2397</v>
      </c>
    </row>
    <row r="1090" spans="2:2" x14ac:dyDescent="0.25">
      <c r="B1090" s="77" t="s">
        <v>2398</v>
      </c>
    </row>
    <row r="1091" spans="2:2" x14ac:dyDescent="0.25">
      <c r="B1091" s="77" t="s">
        <v>2399</v>
      </c>
    </row>
    <row r="1092" spans="2:2" x14ac:dyDescent="0.25">
      <c r="B1092" s="77" t="s">
        <v>2400</v>
      </c>
    </row>
    <row r="1093" spans="2:2" x14ac:dyDescent="0.25">
      <c r="B1093" s="77" t="s">
        <v>2401</v>
      </c>
    </row>
    <row r="1094" spans="2:2" x14ac:dyDescent="0.25">
      <c r="B1094" s="77" t="s">
        <v>2402</v>
      </c>
    </row>
    <row r="1095" spans="2:2" x14ac:dyDescent="0.25">
      <c r="B1095" s="77" t="s">
        <v>2403</v>
      </c>
    </row>
    <row r="1096" spans="2:2" x14ac:dyDescent="0.25">
      <c r="B1096" s="77" t="s">
        <v>2404</v>
      </c>
    </row>
    <row r="1097" spans="2:2" x14ac:dyDescent="0.25">
      <c r="B1097" s="77" t="s">
        <v>2405</v>
      </c>
    </row>
    <row r="1098" spans="2:2" x14ac:dyDescent="0.25">
      <c r="B1098" s="77" t="s">
        <v>2406</v>
      </c>
    </row>
    <row r="1099" spans="2:2" x14ac:dyDescent="0.25">
      <c r="B1099" s="77" t="s">
        <v>2407</v>
      </c>
    </row>
    <row r="1100" spans="2:2" x14ac:dyDescent="0.25">
      <c r="B1100" s="77" t="s">
        <v>2408</v>
      </c>
    </row>
    <row r="1101" spans="2:2" x14ac:dyDescent="0.25">
      <c r="B1101" s="77" t="s">
        <v>2409</v>
      </c>
    </row>
    <row r="1102" spans="2:2" x14ac:dyDescent="0.25">
      <c r="B1102" s="77" t="s">
        <v>2410</v>
      </c>
    </row>
    <row r="1103" spans="2:2" x14ac:dyDescent="0.25">
      <c r="B1103" s="77" t="s">
        <v>2411</v>
      </c>
    </row>
    <row r="1104" spans="2:2" x14ac:dyDescent="0.25">
      <c r="B1104" s="77" t="s">
        <v>2412</v>
      </c>
    </row>
    <row r="1105" spans="2:2" x14ac:dyDescent="0.25">
      <c r="B1105" s="77" t="s">
        <v>2413</v>
      </c>
    </row>
    <row r="1106" spans="2:2" x14ac:dyDescent="0.25">
      <c r="B1106" s="77" t="s">
        <v>2414</v>
      </c>
    </row>
    <row r="1107" spans="2:2" x14ac:dyDescent="0.25">
      <c r="B1107" s="77" t="s">
        <v>2415</v>
      </c>
    </row>
    <row r="1108" spans="2:2" x14ac:dyDescent="0.25">
      <c r="B1108" s="77" t="s">
        <v>2416</v>
      </c>
    </row>
    <row r="1109" spans="2:2" x14ac:dyDescent="0.25">
      <c r="B1109" s="77" t="s">
        <v>2417</v>
      </c>
    </row>
    <row r="1110" spans="2:2" x14ac:dyDescent="0.25">
      <c r="B1110" s="77" t="s">
        <v>2418</v>
      </c>
    </row>
    <row r="1111" spans="2:2" x14ac:dyDescent="0.25">
      <c r="B1111" s="77" t="s">
        <v>2419</v>
      </c>
    </row>
    <row r="1112" spans="2:2" x14ac:dyDescent="0.25">
      <c r="B1112" s="77" t="s">
        <v>2420</v>
      </c>
    </row>
    <row r="1113" spans="2:2" x14ac:dyDescent="0.25">
      <c r="B1113" s="77" t="s">
        <v>2421</v>
      </c>
    </row>
    <row r="1114" spans="2:2" x14ac:dyDescent="0.25">
      <c r="B1114" s="77" t="s">
        <v>2422</v>
      </c>
    </row>
    <row r="1115" spans="2:2" x14ac:dyDescent="0.25">
      <c r="B1115" s="77" t="s">
        <v>2423</v>
      </c>
    </row>
    <row r="1116" spans="2:2" x14ac:dyDescent="0.25">
      <c r="B1116" s="77" t="s">
        <v>2424</v>
      </c>
    </row>
    <row r="1117" spans="2:2" x14ac:dyDescent="0.25">
      <c r="B1117" s="77" t="s">
        <v>2425</v>
      </c>
    </row>
    <row r="1118" spans="2:2" x14ac:dyDescent="0.25">
      <c r="B1118" s="77" t="s">
        <v>2426</v>
      </c>
    </row>
    <row r="1119" spans="2:2" x14ac:dyDescent="0.25">
      <c r="B1119" s="77" t="s">
        <v>2427</v>
      </c>
    </row>
    <row r="1120" spans="2:2" x14ac:dyDescent="0.25">
      <c r="B1120" s="77" t="s">
        <v>2428</v>
      </c>
    </row>
    <row r="1121" spans="2:2" x14ac:dyDescent="0.25">
      <c r="B1121" s="77" t="s">
        <v>2429</v>
      </c>
    </row>
    <row r="1122" spans="2:2" x14ac:dyDescent="0.25">
      <c r="B1122" s="77" t="s">
        <v>2430</v>
      </c>
    </row>
    <row r="1123" spans="2:2" x14ac:dyDescent="0.25">
      <c r="B1123" s="77" t="s">
        <v>2431</v>
      </c>
    </row>
    <row r="1124" spans="2:2" x14ac:dyDescent="0.25">
      <c r="B1124" s="77" t="s">
        <v>2432</v>
      </c>
    </row>
    <row r="1125" spans="2:2" x14ac:dyDescent="0.25">
      <c r="B1125" s="77" t="s">
        <v>2433</v>
      </c>
    </row>
    <row r="1126" spans="2:2" x14ac:dyDescent="0.25">
      <c r="B1126" s="77" t="s">
        <v>2434</v>
      </c>
    </row>
    <row r="1127" spans="2:2" x14ac:dyDescent="0.25">
      <c r="B1127" s="77" t="s">
        <v>2435</v>
      </c>
    </row>
    <row r="1128" spans="2:2" x14ac:dyDescent="0.25">
      <c r="B1128" s="77" t="s">
        <v>2436</v>
      </c>
    </row>
    <row r="1129" spans="2:2" x14ac:dyDescent="0.25">
      <c r="B1129" s="77" t="s">
        <v>2437</v>
      </c>
    </row>
    <row r="1130" spans="2:2" x14ac:dyDescent="0.25">
      <c r="B1130" s="77" t="s">
        <v>2438</v>
      </c>
    </row>
    <row r="1131" spans="2:2" x14ac:dyDescent="0.25">
      <c r="B1131" s="77" t="s">
        <v>2439</v>
      </c>
    </row>
    <row r="1132" spans="2:2" x14ac:dyDescent="0.25">
      <c r="B1132" s="77" t="s">
        <v>2440</v>
      </c>
    </row>
    <row r="1133" spans="2:2" x14ac:dyDescent="0.25">
      <c r="B1133" s="77" t="s">
        <v>2441</v>
      </c>
    </row>
    <row r="1134" spans="2:2" x14ac:dyDescent="0.25">
      <c r="B1134" s="77" t="s">
        <v>2442</v>
      </c>
    </row>
    <row r="1135" spans="2:2" x14ac:dyDescent="0.25">
      <c r="B1135" s="77" t="s">
        <v>2443</v>
      </c>
    </row>
    <row r="1136" spans="2:2" x14ac:dyDescent="0.25">
      <c r="B1136" s="77" t="s">
        <v>2444</v>
      </c>
    </row>
    <row r="1137" spans="2:2" x14ac:dyDescent="0.25">
      <c r="B1137" s="77" t="s">
        <v>2445</v>
      </c>
    </row>
    <row r="1138" spans="2:2" x14ac:dyDescent="0.25">
      <c r="B1138" s="77" t="s">
        <v>2446</v>
      </c>
    </row>
    <row r="1139" spans="2:2" x14ac:dyDescent="0.25">
      <c r="B1139" s="77" t="s">
        <v>2447</v>
      </c>
    </row>
    <row r="1140" spans="2:2" x14ac:dyDescent="0.25">
      <c r="B1140" s="77" t="s">
        <v>2448</v>
      </c>
    </row>
    <row r="1141" spans="2:2" x14ac:dyDescent="0.25">
      <c r="B1141" s="77" t="s">
        <v>2449</v>
      </c>
    </row>
    <row r="1142" spans="2:2" x14ac:dyDescent="0.25">
      <c r="B1142" s="77" t="s">
        <v>2450</v>
      </c>
    </row>
    <row r="1143" spans="2:2" x14ac:dyDescent="0.25">
      <c r="B1143" s="77" t="s">
        <v>2451</v>
      </c>
    </row>
    <row r="1144" spans="2:2" x14ac:dyDescent="0.25">
      <c r="B1144" s="77" t="s">
        <v>2452</v>
      </c>
    </row>
    <row r="1145" spans="2:2" x14ac:dyDescent="0.25">
      <c r="B1145" s="77" t="s">
        <v>2453</v>
      </c>
    </row>
    <row r="1146" spans="2:2" x14ac:dyDescent="0.25">
      <c r="B1146" s="77" t="s">
        <v>2454</v>
      </c>
    </row>
    <row r="1147" spans="2:2" x14ac:dyDescent="0.25">
      <c r="B1147" s="77" t="s">
        <v>2455</v>
      </c>
    </row>
    <row r="1148" spans="2:2" x14ac:dyDescent="0.25">
      <c r="B1148" s="77" t="s">
        <v>2456</v>
      </c>
    </row>
    <row r="1149" spans="2:2" x14ac:dyDescent="0.25">
      <c r="B1149" s="77" t="s">
        <v>2457</v>
      </c>
    </row>
    <row r="1150" spans="2:2" x14ac:dyDescent="0.25">
      <c r="B1150" s="77" t="s">
        <v>2458</v>
      </c>
    </row>
    <row r="1151" spans="2:2" x14ac:dyDescent="0.25">
      <c r="B1151" s="77" t="s">
        <v>2459</v>
      </c>
    </row>
    <row r="1152" spans="2:2" x14ac:dyDescent="0.25">
      <c r="B1152" s="77" t="s">
        <v>2460</v>
      </c>
    </row>
    <row r="1153" spans="2:2" x14ac:dyDescent="0.25">
      <c r="B1153" s="77" t="s">
        <v>2461</v>
      </c>
    </row>
    <row r="1154" spans="2:2" x14ac:dyDescent="0.25">
      <c r="B1154" s="77" t="s">
        <v>2462</v>
      </c>
    </row>
    <row r="1155" spans="2:2" x14ac:dyDescent="0.25">
      <c r="B1155" s="77" t="s">
        <v>2463</v>
      </c>
    </row>
    <row r="1156" spans="2:2" x14ac:dyDescent="0.25">
      <c r="B1156" s="77" t="s">
        <v>2464</v>
      </c>
    </row>
    <row r="1157" spans="2:2" x14ac:dyDescent="0.25">
      <c r="B1157" s="77" t="s">
        <v>2465</v>
      </c>
    </row>
    <row r="1158" spans="2:2" x14ac:dyDescent="0.25">
      <c r="B1158" s="77" t="s">
        <v>2466</v>
      </c>
    </row>
    <row r="1159" spans="2:2" x14ac:dyDescent="0.25">
      <c r="B1159" s="77" t="s">
        <v>2467</v>
      </c>
    </row>
    <row r="1160" spans="2:2" x14ac:dyDescent="0.25">
      <c r="B1160" s="77" t="s">
        <v>2468</v>
      </c>
    </row>
    <row r="1161" spans="2:2" x14ac:dyDescent="0.25">
      <c r="B1161" s="77" t="s">
        <v>2469</v>
      </c>
    </row>
    <row r="1162" spans="2:2" x14ac:dyDescent="0.25">
      <c r="B1162" s="77" t="s">
        <v>2470</v>
      </c>
    </row>
    <row r="1163" spans="2:2" x14ac:dyDescent="0.25">
      <c r="B1163" s="77" t="s">
        <v>2471</v>
      </c>
    </row>
    <row r="1164" spans="2:2" x14ac:dyDescent="0.25">
      <c r="B1164" s="77" t="s">
        <v>2472</v>
      </c>
    </row>
    <row r="1165" spans="2:2" x14ac:dyDescent="0.25">
      <c r="B1165" s="77" t="s">
        <v>2473</v>
      </c>
    </row>
    <row r="1166" spans="2:2" x14ac:dyDescent="0.25">
      <c r="B1166" s="77" t="s">
        <v>2474</v>
      </c>
    </row>
    <row r="1167" spans="2:2" x14ac:dyDescent="0.25">
      <c r="B1167" s="77" t="s">
        <v>2475</v>
      </c>
    </row>
    <row r="1168" spans="2:2" x14ac:dyDescent="0.25">
      <c r="B1168" s="77" t="s">
        <v>2476</v>
      </c>
    </row>
    <row r="1169" spans="2:2" x14ac:dyDescent="0.25">
      <c r="B1169" s="77" t="s">
        <v>2477</v>
      </c>
    </row>
    <row r="1170" spans="2:2" x14ac:dyDescent="0.25">
      <c r="B1170" s="77" t="s">
        <v>2478</v>
      </c>
    </row>
    <row r="1171" spans="2:2" x14ac:dyDescent="0.25">
      <c r="B1171" s="77" t="s">
        <v>2479</v>
      </c>
    </row>
    <row r="1172" spans="2:2" x14ac:dyDescent="0.25">
      <c r="B1172" s="77" t="s">
        <v>2480</v>
      </c>
    </row>
    <row r="1173" spans="2:2" x14ac:dyDescent="0.25">
      <c r="B1173" s="77" t="s">
        <v>2481</v>
      </c>
    </row>
    <row r="1174" spans="2:2" x14ac:dyDescent="0.25">
      <c r="B1174" s="77" t="s">
        <v>2482</v>
      </c>
    </row>
    <row r="1175" spans="2:2" x14ac:dyDescent="0.25">
      <c r="B1175" s="77" t="s">
        <v>2483</v>
      </c>
    </row>
    <row r="1176" spans="2:2" x14ac:dyDescent="0.25">
      <c r="B1176" s="77" t="s">
        <v>2484</v>
      </c>
    </row>
    <row r="1177" spans="2:2" x14ac:dyDescent="0.25">
      <c r="B1177" s="77" t="s">
        <v>2485</v>
      </c>
    </row>
    <row r="1178" spans="2:2" x14ac:dyDescent="0.25">
      <c r="B1178" s="77" t="s">
        <v>2486</v>
      </c>
    </row>
    <row r="1179" spans="2:2" x14ac:dyDescent="0.25">
      <c r="B1179" s="77" t="s">
        <v>2487</v>
      </c>
    </row>
    <row r="1180" spans="2:2" x14ac:dyDescent="0.25">
      <c r="B1180" s="77" t="s">
        <v>2488</v>
      </c>
    </row>
    <row r="1181" spans="2:2" x14ac:dyDescent="0.25">
      <c r="B1181" s="77" t="s">
        <v>2489</v>
      </c>
    </row>
    <row r="1182" spans="2:2" x14ac:dyDescent="0.25">
      <c r="B1182" s="77" t="s">
        <v>2490</v>
      </c>
    </row>
    <row r="1183" spans="2:2" x14ac:dyDescent="0.25">
      <c r="B1183" s="77" t="s">
        <v>2491</v>
      </c>
    </row>
    <row r="1184" spans="2:2" x14ac:dyDescent="0.25">
      <c r="B1184" s="77" t="s">
        <v>2492</v>
      </c>
    </row>
    <row r="1185" spans="2:2" x14ac:dyDescent="0.25">
      <c r="B1185" s="77" t="s">
        <v>2493</v>
      </c>
    </row>
    <row r="1186" spans="2:2" x14ac:dyDescent="0.25">
      <c r="B1186" s="77" t="s">
        <v>2494</v>
      </c>
    </row>
    <row r="1187" spans="2:2" x14ac:dyDescent="0.25">
      <c r="B1187" s="77" t="s">
        <v>2495</v>
      </c>
    </row>
    <row r="1188" spans="2:2" x14ac:dyDescent="0.25">
      <c r="B1188" s="77" t="s">
        <v>2496</v>
      </c>
    </row>
    <row r="1189" spans="2:2" x14ac:dyDescent="0.25">
      <c r="B1189" s="77" t="s">
        <v>2497</v>
      </c>
    </row>
    <row r="1190" spans="2:2" x14ac:dyDescent="0.25">
      <c r="B1190" s="77" t="s">
        <v>2498</v>
      </c>
    </row>
    <row r="1191" spans="2:2" x14ac:dyDescent="0.25">
      <c r="B1191" s="77" t="s">
        <v>2499</v>
      </c>
    </row>
    <row r="1192" spans="2:2" x14ac:dyDescent="0.25">
      <c r="B1192" s="77" t="s">
        <v>2500</v>
      </c>
    </row>
    <row r="1193" spans="2:2" x14ac:dyDescent="0.25">
      <c r="B1193" s="77" t="s">
        <v>2501</v>
      </c>
    </row>
    <row r="1194" spans="2:2" x14ac:dyDescent="0.25">
      <c r="B1194" s="77" t="s">
        <v>2502</v>
      </c>
    </row>
    <row r="1195" spans="2:2" x14ac:dyDescent="0.25">
      <c r="B1195" s="77" t="s">
        <v>2503</v>
      </c>
    </row>
    <row r="1196" spans="2:2" x14ac:dyDescent="0.25">
      <c r="B1196" s="77" t="s">
        <v>2504</v>
      </c>
    </row>
    <row r="1197" spans="2:2" x14ac:dyDescent="0.25">
      <c r="B1197" s="77" t="s">
        <v>2505</v>
      </c>
    </row>
    <row r="1198" spans="2:2" x14ac:dyDescent="0.25">
      <c r="B1198" s="77" t="s">
        <v>2506</v>
      </c>
    </row>
    <row r="1199" spans="2:2" x14ac:dyDescent="0.25">
      <c r="B1199" s="77" t="s">
        <v>2507</v>
      </c>
    </row>
    <row r="1200" spans="2:2" x14ac:dyDescent="0.25">
      <c r="B1200" s="77" t="s">
        <v>1460</v>
      </c>
    </row>
    <row r="1201" spans="2:2" x14ac:dyDescent="0.25">
      <c r="B1201" s="77" t="s">
        <v>1461</v>
      </c>
    </row>
    <row r="1202" spans="2:2" x14ac:dyDescent="0.25">
      <c r="B1202" s="77" t="s">
        <v>1462</v>
      </c>
    </row>
    <row r="1203" spans="2:2" x14ac:dyDescent="0.25">
      <c r="B1203" s="77" t="s">
        <v>1463</v>
      </c>
    </row>
    <row r="1204" spans="2:2" x14ac:dyDescent="0.25">
      <c r="B1204" s="77" t="s">
        <v>1464</v>
      </c>
    </row>
    <row r="1205" spans="2:2" x14ac:dyDescent="0.25">
      <c r="B1205" s="77" t="s">
        <v>1465</v>
      </c>
    </row>
    <row r="1206" spans="2:2" x14ac:dyDescent="0.25">
      <c r="B1206" s="77" t="s">
        <v>1466</v>
      </c>
    </row>
    <row r="1207" spans="2:2" x14ac:dyDescent="0.25">
      <c r="B1207" s="77" t="s">
        <v>1467</v>
      </c>
    </row>
    <row r="1208" spans="2:2" x14ac:dyDescent="0.25">
      <c r="B1208" s="77" t="s">
        <v>1468</v>
      </c>
    </row>
    <row r="1209" spans="2:2" x14ac:dyDescent="0.25">
      <c r="B1209" s="77" t="s">
        <v>1469</v>
      </c>
    </row>
    <row r="1210" spans="2:2" x14ac:dyDescent="0.25">
      <c r="B1210" s="77" t="s">
        <v>1470</v>
      </c>
    </row>
    <row r="1211" spans="2:2" x14ac:dyDescent="0.25">
      <c r="B1211" s="77" t="s">
        <v>1471</v>
      </c>
    </row>
    <row r="1212" spans="2:2" x14ac:dyDescent="0.25">
      <c r="B1212" s="77" t="s">
        <v>1472</v>
      </c>
    </row>
    <row r="1213" spans="2:2" x14ac:dyDescent="0.25">
      <c r="B1213" s="77" t="s">
        <v>2508</v>
      </c>
    </row>
    <row r="1214" spans="2:2" x14ac:dyDescent="0.25">
      <c r="B1214" s="77" t="s">
        <v>2509</v>
      </c>
    </row>
    <row r="1215" spans="2:2" x14ac:dyDescent="0.25">
      <c r="B1215" s="77" t="s">
        <v>1473</v>
      </c>
    </row>
    <row r="1216" spans="2:2" x14ac:dyDescent="0.25">
      <c r="B1216" s="77" t="s">
        <v>1474</v>
      </c>
    </row>
    <row r="1217" spans="2:2" x14ac:dyDescent="0.25">
      <c r="B1217" s="77" t="s">
        <v>1475</v>
      </c>
    </row>
    <row r="1218" spans="2:2" x14ac:dyDescent="0.25">
      <c r="B1218" s="77" t="s">
        <v>1476</v>
      </c>
    </row>
    <row r="1219" spans="2:2" x14ac:dyDescent="0.25">
      <c r="B1219" s="77" t="s">
        <v>1477</v>
      </c>
    </row>
    <row r="1220" spans="2:2" x14ac:dyDescent="0.25">
      <c r="B1220" s="77" t="s">
        <v>1478</v>
      </c>
    </row>
    <row r="1221" spans="2:2" x14ac:dyDescent="0.25">
      <c r="B1221" s="77" t="s">
        <v>1479</v>
      </c>
    </row>
    <row r="1222" spans="2:2" x14ac:dyDescent="0.25">
      <c r="B1222" s="77" t="s">
        <v>1480</v>
      </c>
    </row>
    <row r="1223" spans="2:2" x14ac:dyDescent="0.25">
      <c r="B1223" s="77" t="s">
        <v>2510</v>
      </c>
    </row>
    <row r="1224" spans="2:2" x14ac:dyDescent="0.25">
      <c r="B1224" s="77" t="s">
        <v>2511</v>
      </c>
    </row>
    <row r="1225" spans="2:2" x14ac:dyDescent="0.25">
      <c r="B1225" s="77" t="s">
        <v>2512</v>
      </c>
    </row>
    <row r="1226" spans="2:2" x14ac:dyDescent="0.25">
      <c r="B1226" s="77" t="s">
        <v>1481</v>
      </c>
    </row>
    <row r="1227" spans="2:2" x14ac:dyDescent="0.25">
      <c r="B1227" s="77" t="s">
        <v>1482</v>
      </c>
    </row>
    <row r="1228" spans="2:2" x14ac:dyDescent="0.25">
      <c r="B1228" s="77" t="s">
        <v>1483</v>
      </c>
    </row>
    <row r="1229" spans="2:2" x14ac:dyDescent="0.25">
      <c r="B1229" s="77" t="s">
        <v>1484</v>
      </c>
    </row>
    <row r="1230" spans="2:2" x14ac:dyDescent="0.25">
      <c r="B1230" s="77" t="s">
        <v>1485</v>
      </c>
    </row>
    <row r="1231" spans="2:2" x14ac:dyDescent="0.25">
      <c r="B1231" s="77" t="s">
        <v>1486</v>
      </c>
    </row>
    <row r="1232" spans="2:2" x14ac:dyDescent="0.25">
      <c r="B1232" s="77" t="s">
        <v>1487</v>
      </c>
    </row>
    <row r="1233" spans="2:2" x14ac:dyDescent="0.25">
      <c r="B1233" s="77" t="s">
        <v>1488</v>
      </c>
    </row>
    <row r="1234" spans="2:2" x14ac:dyDescent="0.25">
      <c r="B1234" s="77" t="s">
        <v>1489</v>
      </c>
    </row>
    <row r="1235" spans="2:2" x14ac:dyDescent="0.25">
      <c r="B1235" s="77" t="s">
        <v>1490</v>
      </c>
    </row>
    <row r="1236" spans="2:2" x14ac:dyDescent="0.25">
      <c r="B1236" s="77" t="s">
        <v>1491</v>
      </c>
    </row>
    <row r="1237" spans="2:2" x14ac:dyDescent="0.25">
      <c r="B1237" s="77" t="s">
        <v>1492</v>
      </c>
    </row>
    <row r="1238" spans="2:2" x14ac:dyDescent="0.25">
      <c r="B1238" s="77" t="s">
        <v>1493</v>
      </c>
    </row>
    <row r="1239" spans="2:2" x14ac:dyDescent="0.25">
      <c r="B1239" s="77" t="s">
        <v>2513</v>
      </c>
    </row>
    <row r="1240" spans="2:2" x14ac:dyDescent="0.25">
      <c r="B1240" s="77" t="s">
        <v>2514</v>
      </c>
    </row>
    <row r="1241" spans="2:2" x14ac:dyDescent="0.25">
      <c r="B1241" s="77" t="s">
        <v>1494</v>
      </c>
    </row>
    <row r="1242" spans="2:2" x14ac:dyDescent="0.25">
      <c r="B1242" s="77" t="s">
        <v>2515</v>
      </c>
    </row>
    <row r="1243" spans="2:2" x14ac:dyDescent="0.25">
      <c r="B1243" s="77" t="s">
        <v>1495</v>
      </c>
    </row>
    <row r="1244" spans="2:2" x14ac:dyDescent="0.25">
      <c r="B1244" s="77" t="s">
        <v>1496</v>
      </c>
    </row>
    <row r="1245" spans="2:2" x14ac:dyDescent="0.25">
      <c r="B1245" s="77" t="s">
        <v>1497</v>
      </c>
    </row>
    <row r="1246" spans="2:2" x14ac:dyDescent="0.25">
      <c r="B1246" s="77" t="s">
        <v>2516</v>
      </c>
    </row>
    <row r="1247" spans="2:2" x14ac:dyDescent="0.25">
      <c r="B1247" s="77" t="s">
        <v>1498</v>
      </c>
    </row>
    <row r="1248" spans="2:2" x14ac:dyDescent="0.25">
      <c r="B1248" s="77" t="s">
        <v>1499</v>
      </c>
    </row>
    <row r="1249" spans="2:2" x14ac:dyDescent="0.25">
      <c r="B1249" s="77" t="s">
        <v>1500</v>
      </c>
    </row>
    <row r="1250" spans="2:2" x14ac:dyDescent="0.25">
      <c r="B1250" s="77" t="s">
        <v>1501</v>
      </c>
    </row>
    <row r="1251" spans="2:2" x14ac:dyDescent="0.25">
      <c r="B1251" s="77" t="s">
        <v>1502</v>
      </c>
    </row>
    <row r="1252" spans="2:2" x14ac:dyDescent="0.25">
      <c r="B1252" s="77" t="s">
        <v>1503</v>
      </c>
    </row>
    <row r="1253" spans="2:2" x14ac:dyDescent="0.25">
      <c r="B1253" s="77" t="s">
        <v>1504</v>
      </c>
    </row>
    <row r="1254" spans="2:2" x14ac:dyDescent="0.25">
      <c r="B1254" s="77" t="s">
        <v>1505</v>
      </c>
    </row>
    <row r="1255" spans="2:2" x14ac:dyDescent="0.25">
      <c r="B1255" s="77" t="s">
        <v>1506</v>
      </c>
    </row>
    <row r="1256" spans="2:2" x14ac:dyDescent="0.25">
      <c r="B1256" s="77" t="s">
        <v>1507</v>
      </c>
    </row>
    <row r="1257" spans="2:2" x14ac:dyDescent="0.25">
      <c r="B1257" s="77" t="s">
        <v>1834</v>
      </c>
    </row>
    <row r="1258" spans="2:2" x14ac:dyDescent="0.25">
      <c r="B1258" s="77" t="s">
        <v>1508</v>
      </c>
    </row>
    <row r="1259" spans="2:2" x14ac:dyDescent="0.25">
      <c r="B1259" s="77" t="s">
        <v>1509</v>
      </c>
    </row>
    <row r="1260" spans="2:2" x14ac:dyDescent="0.25">
      <c r="B1260" s="77" t="s">
        <v>1510</v>
      </c>
    </row>
    <row r="1261" spans="2:2" x14ac:dyDescent="0.25">
      <c r="B1261" s="77" t="s">
        <v>1511</v>
      </c>
    </row>
    <row r="1262" spans="2:2" x14ac:dyDescent="0.25">
      <c r="B1262" s="77" t="s">
        <v>1512</v>
      </c>
    </row>
    <row r="1263" spans="2:2" x14ac:dyDescent="0.25">
      <c r="B1263" s="77" t="s">
        <v>1513</v>
      </c>
    </row>
    <row r="1264" spans="2:2" x14ac:dyDescent="0.25">
      <c r="B1264" s="77" t="s">
        <v>1514</v>
      </c>
    </row>
    <row r="1265" spans="2:2" x14ac:dyDescent="0.25">
      <c r="B1265" s="77" t="s">
        <v>1835</v>
      </c>
    </row>
    <row r="1266" spans="2:2" x14ac:dyDescent="0.25">
      <c r="B1266" s="77" t="s">
        <v>1836</v>
      </c>
    </row>
    <row r="1267" spans="2:2" x14ac:dyDescent="0.25">
      <c r="B1267" s="77" t="s">
        <v>1515</v>
      </c>
    </row>
    <row r="1268" spans="2:2" x14ac:dyDescent="0.25">
      <c r="B1268" s="77" t="s">
        <v>1516</v>
      </c>
    </row>
    <row r="1269" spans="2:2" x14ac:dyDescent="0.25">
      <c r="B1269" s="77" t="s">
        <v>1517</v>
      </c>
    </row>
    <row r="1270" spans="2:2" x14ac:dyDescent="0.25">
      <c r="B1270" s="77" t="s">
        <v>1518</v>
      </c>
    </row>
    <row r="1271" spans="2:2" x14ac:dyDescent="0.25">
      <c r="B1271" s="77" t="s">
        <v>1519</v>
      </c>
    </row>
    <row r="1272" spans="2:2" x14ac:dyDescent="0.25">
      <c r="B1272" s="77" t="s">
        <v>2517</v>
      </c>
    </row>
    <row r="1273" spans="2:2" x14ac:dyDescent="0.25">
      <c r="B1273" s="77" t="s">
        <v>2518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2331-878D-4D51-AF7B-0A87A795D82E}">
  <sheetPr>
    <pageSetUpPr fitToPage="1"/>
  </sheetPr>
  <dimension ref="A1:AV1225"/>
  <sheetViews>
    <sheetView topLeftCell="A2" zoomScale="80" zoomScaleNormal="80" workbookViewId="0">
      <selection activeCell="C11" sqref="C11"/>
    </sheetView>
  </sheetViews>
  <sheetFormatPr defaultRowHeight="15" x14ac:dyDescent="0.25"/>
  <cols>
    <col min="1" max="1" width="8.85546875" customWidth="1"/>
    <col min="2" max="2" width="14.85546875" hidden="1" customWidth="1"/>
    <col min="3" max="3" width="56.28515625" customWidth="1"/>
    <col min="4" max="4" width="13.5703125" customWidth="1"/>
    <col min="5" max="5" width="14" customWidth="1"/>
    <col min="6" max="6" width="9.42578125" bestFit="1" customWidth="1"/>
    <col min="7" max="7" width="12.28515625" customWidth="1"/>
    <col min="8" max="8" width="12" customWidth="1"/>
    <col min="9" max="9" width="13.7109375" customWidth="1"/>
    <col min="10" max="10" width="15.7109375" customWidth="1"/>
    <col min="11" max="11" width="14.42578125" customWidth="1"/>
    <col min="12" max="12" width="13.7109375" customWidth="1"/>
    <col min="13" max="13" width="20.28515625" customWidth="1"/>
    <col min="14" max="14" width="13.42578125" customWidth="1"/>
    <col min="15" max="15" width="15.5703125" customWidth="1"/>
    <col min="16" max="16" width="16.5703125" customWidth="1"/>
    <col min="17" max="17" width="18.5703125" customWidth="1"/>
    <col min="18" max="19" width="11.7109375" customWidth="1"/>
    <col min="20" max="20" width="10.85546875" customWidth="1"/>
    <col min="21" max="21" width="14.7109375" customWidth="1"/>
    <col min="22" max="22" width="10.5703125" hidden="1" customWidth="1"/>
    <col min="23" max="23" width="11.140625" hidden="1" customWidth="1"/>
    <col min="24" max="24" width="11.5703125" hidden="1" customWidth="1"/>
    <col min="25" max="26" width="11.140625" hidden="1" customWidth="1"/>
    <col min="27" max="27" width="10.85546875" hidden="1" customWidth="1"/>
    <col min="28" max="32" width="9.140625" hidden="1" customWidth="1"/>
    <col min="33" max="33" width="9.85546875" hidden="1" customWidth="1"/>
    <col min="34" max="34" width="16.85546875" hidden="1" customWidth="1"/>
    <col min="35" max="39" width="9.140625" hidden="1" customWidth="1"/>
    <col min="40" max="43" width="12.7109375" hidden="1" customWidth="1"/>
    <col min="44" max="46" width="9.140625" hidden="1" customWidth="1"/>
    <col min="47" max="47" width="42.5703125" hidden="1" customWidth="1"/>
    <col min="48" max="48" width="12.5703125" customWidth="1"/>
  </cols>
  <sheetData>
    <row r="1" spans="1:47" hidden="1" x14ac:dyDescent="0.25">
      <c r="B1" s="73" t="b">
        <v>1</v>
      </c>
    </row>
    <row r="3" spans="1:47" x14ac:dyDescent="0.25">
      <c r="A3" s="204" t="s">
        <v>813</v>
      </c>
      <c r="B3" s="204"/>
      <c r="C3" s="204" t="s">
        <v>814</v>
      </c>
      <c r="D3" s="204" t="s">
        <v>815</v>
      </c>
      <c r="E3" s="204"/>
      <c r="F3" s="203" t="s">
        <v>816</v>
      </c>
      <c r="G3" s="203" t="s">
        <v>817</v>
      </c>
      <c r="H3" s="203" t="s">
        <v>818</v>
      </c>
      <c r="I3" s="203" t="s">
        <v>819</v>
      </c>
      <c r="J3" s="203" t="s">
        <v>820</v>
      </c>
      <c r="K3" s="203"/>
      <c r="L3" s="203" t="s">
        <v>821</v>
      </c>
      <c r="M3" s="204" t="s">
        <v>822</v>
      </c>
      <c r="N3" s="204"/>
      <c r="O3" s="204"/>
      <c r="P3" s="204"/>
      <c r="Q3" s="204"/>
      <c r="R3" s="207" t="s">
        <v>823</v>
      </c>
      <c r="S3" s="207" t="s">
        <v>824</v>
      </c>
      <c r="T3" s="207" t="s">
        <v>825</v>
      </c>
      <c r="U3" s="203" t="s">
        <v>2566</v>
      </c>
      <c r="V3" s="97"/>
      <c r="W3" s="97"/>
      <c r="X3" s="3"/>
      <c r="Y3" s="3"/>
      <c r="AG3" s="2"/>
      <c r="AJ3" s="4" t="s">
        <v>826</v>
      </c>
      <c r="AK3" s="1"/>
      <c r="AL3" s="1"/>
      <c r="AP3" s="82" t="s">
        <v>1109</v>
      </c>
      <c r="AQ3" s="82" t="s">
        <v>1110</v>
      </c>
    </row>
    <row r="4" spans="1:47" x14ac:dyDescent="0.25">
      <c r="A4" s="204"/>
      <c r="B4" s="204"/>
      <c r="C4" s="204"/>
      <c r="D4" s="203" t="s">
        <v>827</v>
      </c>
      <c r="E4" s="203" t="s">
        <v>828</v>
      </c>
      <c r="F4" s="203"/>
      <c r="G4" s="203"/>
      <c r="H4" s="203"/>
      <c r="I4" s="203"/>
      <c r="J4" s="204" t="s">
        <v>829</v>
      </c>
      <c r="K4" s="203" t="s">
        <v>830</v>
      </c>
      <c r="L4" s="203"/>
      <c r="M4" s="204" t="s">
        <v>829</v>
      </c>
      <c r="N4" s="204" t="s">
        <v>831</v>
      </c>
      <c r="O4" s="204"/>
      <c r="P4" s="204"/>
      <c r="Q4" s="204"/>
      <c r="R4" s="207"/>
      <c r="S4" s="207"/>
      <c r="T4" s="207"/>
      <c r="U4" s="203"/>
      <c r="V4" s="178">
        <v>45657</v>
      </c>
      <c r="W4" s="69">
        <v>46022</v>
      </c>
      <c r="X4" s="69">
        <v>46387</v>
      </c>
      <c r="Y4" s="69"/>
      <c r="AG4" s="2"/>
      <c r="AJ4" s="5" t="s">
        <v>832</v>
      </c>
      <c r="AK4" s="1"/>
      <c r="AL4" s="1"/>
      <c r="AM4" s="92"/>
      <c r="AN4" s="92"/>
      <c r="AO4" s="92"/>
      <c r="AP4" s="92" t="s">
        <v>1111</v>
      </c>
      <c r="AQ4" s="92" t="s">
        <v>1112</v>
      </c>
      <c r="AR4" s="92"/>
    </row>
    <row r="5" spans="1:47" ht="64.5" thickBot="1" x14ac:dyDescent="0.3">
      <c r="A5" s="204"/>
      <c r="B5" s="204"/>
      <c r="C5" s="204"/>
      <c r="D5" s="203"/>
      <c r="E5" s="203"/>
      <c r="F5" s="203"/>
      <c r="G5" s="203"/>
      <c r="H5" s="203"/>
      <c r="I5" s="203"/>
      <c r="J5" s="204"/>
      <c r="K5" s="203"/>
      <c r="L5" s="203"/>
      <c r="M5" s="204"/>
      <c r="N5" s="6" t="s">
        <v>833</v>
      </c>
      <c r="O5" s="6" t="s">
        <v>834</v>
      </c>
      <c r="P5" s="6" t="s">
        <v>835</v>
      </c>
      <c r="Q5" s="7" t="s">
        <v>836</v>
      </c>
      <c r="R5" s="207"/>
      <c r="S5" s="207"/>
      <c r="T5" s="207"/>
      <c r="U5" s="203"/>
      <c r="V5" s="97"/>
      <c r="W5" s="97"/>
      <c r="X5" s="205" t="s">
        <v>1116</v>
      </c>
      <c r="Y5" s="3"/>
      <c r="Z5" t="str">
        <f>MID(C10,SEARCH("края",C10),)</f>
        <v/>
      </c>
      <c r="AG5" s="2"/>
    </row>
    <row r="6" spans="1:47" x14ac:dyDescent="0.25">
      <c r="A6" s="204"/>
      <c r="B6" s="204"/>
      <c r="C6" s="204"/>
      <c r="D6" s="203"/>
      <c r="E6" s="203"/>
      <c r="F6" s="203"/>
      <c r="G6" s="203"/>
      <c r="H6" s="203"/>
      <c r="I6" s="7" t="s">
        <v>837</v>
      </c>
      <c r="J6" s="7" t="s">
        <v>837</v>
      </c>
      <c r="K6" s="7" t="s">
        <v>837</v>
      </c>
      <c r="L6" s="7" t="s">
        <v>838</v>
      </c>
      <c r="M6" s="8" t="s">
        <v>839</v>
      </c>
      <c r="N6" s="8" t="s">
        <v>839</v>
      </c>
      <c r="O6" s="8" t="s">
        <v>839</v>
      </c>
      <c r="P6" s="8" t="s">
        <v>839</v>
      </c>
      <c r="Q6" s="8" t="s">
        <v>839</v>
      </c>
      <c r="R6" s="8" t="s">
        <v>839</v>
      </c>
      <c r="S6" s="8" t="s">
        <v>839</v>
      </c>
      <c r="T6" s="207"/>
      <c r="U6" s="203"/>
      <c r="V6" s="97"/>
      <c r="W6" s="97"/>
      <c r="X6" s="206"/>
      <c r="Y6" s="3"/>
      <c r="Z6" s="9" t="s">
        <v>63</v>
      </c>
      <c r="AA6" s="10" t="s">
        <v>117</v>
      </c>
      <c r="AB6" s="10" t="s">
        <v>134</v>
      </c>
      <c r="AC6" s="10" t="s">
        <v>144</v>
      </c>
      <c r="AD6" s="10" t="s">
        <v>149</v>
      </c>
      <c r="AE6" s="10" t="s">
        <v>159</v>
      </c>
      <c r="AF6" s="11" t="s">
        <v>166</v>
      </c>
      <c r="AG6" s="12" t="s">
        <v>181</v>
      </c>
      <c r="AH6" s="13" t="s">
        <v>181</v>
      </c>
      <c r="AI6" s="11" t="s">
        <v>248</v>
      </c>
      <c r="AJ6" s="14" t="s">
        <v>280</v>
      </c>
      <c r="AK6" s="15" t="s">
        <v>283</v>
      </c>
      <c r="AL6" s="16" t="s">
        <v>840</v>
      </c>
      <c r="AM6" s="11" t="s">
        <v>296</v>
      </c>
      <c r="AN6" s="13" t="s">
        <v>300</v>
      </c>
      <c r="AO6" s="13" t="s">
        <v>302</v>
      </c>
      <c r="AP6" s="13" t="s">
        <v>301</v>
      </c>
      <c r="AQ6" s="13" t="s">
        <v>568</v>
      </c>
      <c r="AR6" s="11" t="s">
        <v>297</v>
      </c>
      <c r="AS6" s="11" t="s">
        <v>842</v>
      </c>
      <c r="AT6" s="17" t="s">
        <v>305</v>
      </c>
    </row>
    <row r="7" spans="1:47" x14ac:dyDescent="0.25">
      <c r="A7" s="8" t="s">
        <v>843</v>
      </c>
      <c r="B7" s="8" t="s">
        <v>844</v>
      </c>
      <c r="C7" s="8" t="s">
        <v>845</v>
      </c>
      <c r="D7" s="8" t="s">
        <v>846</v>
      </c>
      <c r="E7" s="8" t="s">
        <v>847</v>
      </c>
      <c r="F7" s="8" t="s">
        <v>848</v>
      </c>
      <c r="G7" s="8" t="s">
        <v>849</v>
      </c>
      <c r="H7" s="8" t="s">
        <v>850</v>
      </c>
      <c r="I7" s="8" t="s">
        <v>851</v>
      </c>
      <c r="J7" s="8" t="s">
        <v>852</v>
      </c>
      <c r="K7" s="8" t="s">
        <v>853</v>
      </c>
      <c r="L7" s="8" t="s">
        <v>854</v>
      </c>
      <c r="M7" s="8" t="s">
        <v>855</v>
      </c>
      <c r="N7" s="8" t="s">
        <v>856</v>
      </c>
      <c r="O7" s="8" t="s">
        <v>857</v>
      </c>
      <c r="P7" s="8" t="s">
        <v>858</v>
      </c>
      <c r="Q7" s="8" t="s">
        <v>859</v>
      </c>
      <c r="R7" s="8" t="s">
        <v>860</v>
      </c>
      <c r="S7" s="8" t="s">
        <v>861</v>
      </c>
      <c r="T7" s="8" t="s">
        <v>862</v>
      </c>
      <c r="U7" s="8" t="s">
        <v>863</v>
      </c>
      <c r="V7" s="18" t="s">
        <v>1115</v>
      </c>
      <c r="W7" s="18" t="s">
        <v>1114</v>
      </c>
      <c r="X7" s="18" t="s">
        <v>864</v>
      </c>
      <c r="Y7" s="18" t="s">
        <v>865</v>
      </c>
      <c r="Z7" s="19" t="s">
        <v>866</v>
      </c>
      <c r="AA7" s="20" t="s">
        <v>867</v>
      </c>
      <c r="AB7" s="20" t="s">
        <v>868</v>
      </c>
      <c r="AC7" s="20" t="s">
        <v>869</v>
      </c>
      <c r="AD7" s="20" t="s">
        <v>870</v>
      </c>
      <c r="AE7" s="20" t="s">
        <v>871</v>
      </c>
      <c r="AF7" s="20" t="s">
        <v>872</v>
      </c>
      <c r="AG7" s="20" t="s">
        <v>1063</v>
      </c>
      <c r="AH7" s="20" t="s">
        <v>873</v>
      </c>
      <c r="AI7" s="20" t="s">
        <v>874</v>
      </c>
      <c r="AJ7" s="20" t="s">
        <v>875</v>
      </c>
      <c r="AK7" s="20" t="s">
        <v>876</v>
      </c>
      <c r="AL7" s="20" t="s">
        <v>877</v>
      </c>
      <c r="AM7" s="20" t="s">
        <v>878</v>
      </c>
      <c r="AN7" s="20" t="s">
        <v>117</v>
      </c>
      <c r="AO7" s="20" t="s">
        <v>144</v>
      </c>
      <c r="AP7" s="20" t="s">
        <v>149</v>
      </c>
      <c r="AQ7" s="20" t="s">
        <v>134</v>
      </c>
      <c r="AR7" s="20" t="s">
        <v>879</v>
      </c>
      <c r="AS7" s="20" t="s">
        <v>880</v>
      </c>
      <c r="AT7" s="21" t="s">
        <v>881</v>
      </c>
      <c r="AU7" s="20" t="s">
        <v>1113</v>
      </c>
    </row>
    <row r="8" spans="1:47" ht="15.75" x14ac:dyDescent="0.25">
      <c r="A8" s="134"/>
      <c r="B8" s="139"/>
      <c r="C8" s="133" t="s">
        <v>2565</v>
      </c>
      <c r="D8" s="139"/>
      <c r="E8" s="139"/>
      <c r="F8" s="139"/>
      <c r="G8" s="139"/>
      <c r="H8" s="139"/>
      <c r="I8" s="179">
        <f>SUM(I9,I468,I873)</f>
        <v>4050103.4000000008</v>
      </c>
      <c r="J8" s="179">
        <f t="shared" ref="J8:P8" si="0">SUM(J9,J468,J873)</f>
        <v>3361752.9899999993</v>
      </c>
      <c r="K8" s="179">
        <f t="shared" si="0"/>
        <v>3107756.9522500001</v>
      </c>
      <c r="L8" s="180">
        <f t="shared" si="0"/>
        <v>128629</v>
      </c>
      <c r="M8" s="179">
        <f t="shared" ref="M8:M71" si="1">IF(ISNUMBER(I8),SUM(N8:Q8),"")</f>
        <v>15632895424.910002</v>
      </c>
      <c r="N8" s="179">
        <f t="shared" si="0"/>
        <v>0</v>
      </c>
      <c r="O8" s="179">
        <f t="shared" si="0"/>
        <v>0</v>
      </c>
      <c r="P8" s="179">
        <f t="shared" si="0"/>
        <v>0</v>
      </c>
      <c r="Q8" s="160">
        <f>IF('Форма 2'!D8=0,"",'Форма 2'!D8-N8-O8-P8)</f>
        <v>15632895424.910002</v>
      </c>
      <c r="R8" s="139"/>
      <c r="S8" s="139"/>
      <c r="T8" s="139"/>
      <c r="U8" s="139" t="str">
        <f>IF(ISERROR(VLOOKUP(C8,Источник!$C$2:$K$2343,9,0)),"",VLOOKUP(C8,Источник!$C$2:$K$2343,9,0))</f>
        <v/>
      </c>
      <c r="V8" s="18"/>
      <c r="W8" s="18"/>
      <c r="X8" s="18" t="str">
        <f>IF(ISERROR(MID(C8,SEARCH("город Пермь",C8),)=""),
IF(ISERROR(MID(C8,SEARCH("края",C8),)=""),IF(ISERROR(CONCATENATE(C8,": ",YEAR(T8))),"",CONCATENATE(C8,": ",YEAR(T8))),""),
"")</f>
        <v>ВСЕГО: 1900</v>
      </c>
      <c r="Y8" s="18">
        <f>SUM(Z8:AF8,AI8:AT8,)+IF(ISNUMBER(AG8),1,0)</f>
        <v>0</v>
      </c>
      <c r="Z8" s="132" t="str">
        <f>IF(ISERROR(IF(ISBLANK($C8),"",IF(CONCATENATE($C8,": ",YEAR($T8),": ",Z$6)=VLOOKUP(CONCATENATE($C8,": ",YEAR($T8),": ",Z$6),Источник!$J$2:$J$2343,1,0),1,))),"",
             IF(ISBLANK($C8),"",IF(CONCATENATE($C8,": ",YEAR($T8),": ",Z$6)=VLOOKUP(CONCATENATE($C8,": ",YEAR($T8),": ",Z$6),Источник!$J$2:$J$2343,1,0),1,)))</f>
        <v/>
      </c>
      <c r="AA8" s="132" t="str">
        <f>IF(ISERROR(IF(ISBLANK($C8),"",IF(CONCATENATE($C8,": ",YEAR($T8),": ",AA$6)=VLOOKUP(CONCATENATE($C8,": ",YEAR($T8),": ",AA$6),Источник!$J$2:$J$2343,1,0),1,))),"",
             IF(ISBLANK($C8),"",IF(CONCATENATE($C8,": ",YEAR($T8),": ",AA$6)=VLOOKUP(CONCATENATE($C8,": ",YEAR($T8),": ",AA$6),Источник!$J$2:$J$2343,1,0),1,)))</f>
        <v/>
      </c>
      <c r="AB8" s="132" t="str">
        <f>IF(ISERROR(IF(ISBLANK($C8),"",IF(CONCATENATE($C8,": ",YEAR($T8),": ",AB$6)=VLOOKUP(CONCATENATE($C8,": ",YEAR($T8),": ",AB$6),Источник!$J$2:$J$2343,1,0),1,))),"",
             IF(ISBLANK($C8),"",IF(CONCATENATE($C8,": ",YEAR($T8),": ",AB$6)=VLOOKUP(CONCATENATE($C8,": ",YEAR($T8),": ",AB$6),Источник!$J$2:$J$2343,1,0),1,)))</f>
        <v/>
      </c>
      <c r="AC8" s="132" t="str">
        <f>IF(ISERROR(IF(ISBLANK($C8),"",IF(CONCATENATE($C8,": ",YEAR($T8),": ",AC$6)=VLOOKUP(CONCATENATE($C8,": ",YEAR($T8),": ",AC$6),Источник!$J$2:$J$2343,1,0),1,))),"",
             IF(ISBLANK($C8),"",IF(CONCATENATE($C8,": ",YEAR($T8),": ",AC$6)=VLOOKUP(CONCATENATE($C8,": ",YEAR($T8),": ",AC$6),Источник!$J$2:$J$2343,1,0),1,)))</f>
        <v/>
      </c>
      <c r="AD8" s="132" t="str">
        <f>IF(ISERROR(IF(ISBLANK($C8),"",IF(CONCATENATE($C8,": ",YEAR($T8),": ",AD$6)=VLOOKUP(CONCATENATE($C8,": ",YEAR($T8),": ",AD$6),Источник!$J$2:$J$2343,1,0),1,))),"",
             IF(ISBLANK($C8),"",IF(CONCATENATE($C8,": ",YEAR($T8),": ",AD$6)=VLOOKUP(CONCATENATE($C8,": ",YEAR($T8),": ",AD$6),Источник!$J$2:$J$2343,1,0),1,)))</f>
        <v/>
      </c>
      <c r="AE8" s="132" t="str">
        <f>IF(ISERROR(IF(ISBLANK($C8),"",IF(CONCATENATE($C8,": ",YEAR($T8),": ",AE$6)=VLOOKUP(CONCATENATE($C8,": ",YEAR($T8),": ",AE$6),Источник!$J$2:$J$2343,1,0),1,))),"",
             IF(ISBLANK($C8),"",IF(CONCATENATE($C8,": ",YEAR($T8),": ",AE$6)=VLOOKUP(CONCATENATE($C8,": ",YEAR($T8),": ",AE$6),Источник!$J$2:$J$2343,1,0),1,)))</f>
        <v/>
      </c>
      <c r="AF8" s="132" t="str">
        <f>IF(ISERROR(IF(ISBLANK($C8),"",IF(CONCATENATE($C8,": ",YEAR($T8),": ",AF$6)=VLOOKUP(CONCATENATE($C8,": ",YEAR($T8),": ",AF$6),Источник!$J$2:$J$2343,1,0),1,))),"",
             IF(ISBLANK($C8),"",IF(CONCATENATE($C8,": ",YEAR($T8),": ",AF$6)=VLOOKUP(CONCATENATE($C8,": ",YEAR($T8),": ",AF$6),Источник!$J$2:$J$2343,1,0),1,)))</f>
        <v/>
      </c>
      <c r="AG8" s="132" t="str">
        <f>IF(ISERROR(_xlfn.XLOOKUP(CONCATENATE($C8,": ",YEAR($T8),": ",AG$6),Источник!$J$2:$J$2343,Источник!$G$2:$G$2343,,0)+_xlfn.XLOOKUP(CONCATENATE($C8,": ",YEAR($T8),": ",AG$6),Источник!$J$2:$J$2343,Источник!$H$2:$H$2343,,0)),"",_xlfn.XLOOKUP(CONCATENATE($C8,": ",YEAR($T8),": ",AG$6),Источник!$J$2:$J$2343,Источник!$G$2:$G$2343,,0)+_xlfn.XLOOKUP(CONCATENATE($C8,": ",YEAR($T8),": ",AG$6),Источник!$J$2:$J$2343,Источник!$H$2:$H$2343,,0))</f>
        <v/>
      </c>
      <c r="AH8" s="132" t="str">
        <f>IF(ISERROR(_xlfn.XLOOKUP(CONCATENATE($C8,": ",YEAR($T8),": ",AH$6),Источник!$J$2:$J$2343,Источник!$G$2:$G$2343,,0)*(VLOOKUP(G8,'Предельники 2022'!$B$4:$K$28,9,0))+
_xlfn.XLOOKUP(CONCATENATE($C8,": ",YEAR($T8),": ",AH$6),Источник!$J$2:$J$2343,Источник!$H$2:$H$2343,,0)*(VLOOKUP(G8,'Предельники 2022'!$B$4:$K$28,10,0))),"",
_xlfn.XLOOKUP(CONCATENATE($C8,": ",YEAR($T8),": ",AH$6),Источник!$J$2:$J$2343,Источник!$G$2:$G$2343,,0)*(VLOOKUP(G8,'Предельники 2022'!$B$4:$K$28,9,0))+
_xlfn.XLOOKUP(CONCATENATE($C8,": ",YEAR($T8),": ",AH$6),Источник!$J$2:$J$2343,Источник!$H$2:$H$2343,,0)*(VLOOKUP(G8,'Предельники 2022'!$B$4:$K$28,10,0)))</f>
        <v/>
      </c>
      <c r="AI8" s="132" t="str">
        <f>IF(ISERROR(IF(ISBLANK($C8),"",IF(CONCATENATE($C8,": ",YEAR($T8),": ",AI$6)=VLOOKUP(CONCATENATE($C8,": ",YEAR($T8),": ",AI$6),Источник!$J$2:$J$2343,1,0),1,))),"",
             IF(ISBLANK($C8),"",IF(CONCATENATE($C8,": ",YEAR($T8),": ",AI$6)=VLOOKUP(CONCATENATE($C8,": ",YEAR($T8),": ",AI$6),Источник!$J$2:$J$2343,1,0),1,)))</f>
        <v/>
      </c>
      <c r="AJ8" s="132" t="str">
        <f>IF(ISERROR(IF(ISBLANK($C8),"",IF(CONCATENATE($C8,": ",YEAR($T8),": ",AJ$6)=VLOOKUP(CONCATENATE($C8,": ",YEAR($T8),": ",AJ$6),Источник!$J$2:$J$2343,1,0),1,))),"",
             IF(ISBLANK($C8),"",IF(CONCATENATE($C8,": ",YEAR($T8),": ",AJ$6)=VLOOKUP(CONCATENATE($C8,": ",YEAR($T8),": ",AJ$6),Источник!$J$2:$J$2343,1,0),1,)))</f>
        <v/>
      </c>
      <c r="AK8" s="132" t="str">
        <f>IF(ISERROR(IF(ISBLANK($C8),"",IF(CONCATENATE($C8,": ",YEAR($T8),": ",AK$6)=VLOOKUP(CONCATENATE($C8,": ",YEAR($T8),": ",AK$6),Источник!$J$2:$J$2343,1,0),1,))),"",
             IF(ISBLANK($C8),"",IF(CONCATENATE($C8,": ",YEAR($T8),": ",AK$6)=VLOOKUP(CONCATENATE($C8,": ",YEAR($T8),": ",AK$6),Источник!$J$2:$J$2343,1,0),1,)))</f>
        <v/>
      </c>
      <c r="AL8" s="132" t="str">
        <f>IF(ISERROR(IF(ISBLANK($C8),"",IF(CONCATENATE($C8,": ",YEAR($T8),": ",AL$6)=VLOOKUP(CONCATENATE($C8,": ",YEAR($T8),": ",AL$6),Источник!$J$2:$J$2343,1,0),1,))),"",
             IF(ISBLANK($C8),"",IF(CONCATENATE($C8,": ",YEAR($T8),": ",AL$6)=VLOOKUP(CONCATENATE($C8,": ",YEAR($T8),": ",AL$6),Источник!$J$2:$J$2343,1,0),1,)))</f>
        <v/>
      </c>
      <c r="AM8" s="132" t="str">
        <f>IF(ISERROR(IF(ISBLANK($C8),"",IF(CONCATENATE($C8,": ",YEAR($T8),": ",AM$6)=VLOOKUP(CONCATENATE($C8,": ",YEAR($T8),": ",AM$6),Источник!$J$2:$J$2343,1,0),1,))),"",
             IF(ISBLANK($C8),"",IF(CONCATENATE($C8,": ",YEAR($T8),": ",AM$6)=VLOOKUP(CONCATENATE($C8,": ",YEAR($T8),": ",AM$6),Источник!$J$2:$J$2343,1,0),1,)))</f>
        <v/>
      </c>
      <c r="AN8" s="132" t="str">
        <f>IF(ISERROR(IF(ISBLANK($C8),"",IF(CONCATENATE($C8,": ",YEAR($T8),": ",AN$6)=VLOOKUP(CONCATENATE($C8,": ",YEAR($T8),": ",AN$6),Источник!$J$2:$J$2343,1,0),1,))),"",
             IF(ISBLANK($C8),"",IF(CONCATENATE($C8,": ",YEAR($T8),": ",AN$6)=VLOOKUP(CONCATENATE($C8,": ",YEAR($T8),": ",AN$6),Источник!$J$2:$J$2343,1,0),1,)))</f>
        <v/>
      </c>
      <c r="AO8" s="132" t="str">
        <f>IF(ISERROR(IF(ISBLANK($C8),"",IF(CONCATENATE($C8,": ",YEAR($T8),": ",AO$6)=VLOOKUP(CONCATENATE($C8,": ",YEAR($T8),": ",AO$6),Источник!$J$2:$J$2343,1,0),1,))),"",
             IF(ISBLANK($C8),"",IF(CONCATENATE($C8,": ",YEAR($T8),": ",AO$6)=VLOOKUP(CONCATENATE($C8,": ",YEAR($T8),": ",AO$6),Источник!$J$2:$J$2343,1,0),1,)))</f>
        <v/>
      </c>
      <c r="AP8" s="132" t="str">
        <f>IF(ISERROR(IF(ISBLANK($C8),"",IF(CONCATENATE($C8,": ",YEAR($T8),": ",AP$6)=VLOOKUP(CONCATENATE($C8,": ",YEAR($T8),": ",AP$6),Источник!$J$2:$J$2343,1,0),1,))),"",
             IF(ISBLANK($C8),"",IF(CONCATENATE($C8,": ",YEAR($T8),": ",AP$6)=VLOOKUP(CONCATENATE($C8,": ",YEAR($T8),": ",AP$6),Источник!$J$2:$J$2343,1,0),1,)))</f>
        <v/>
      </c>
      <c r="AQ8" s="132" t="str">
        <f>IF(ISERROR(IF(ISBLANK($C8),"",IF(CONCATENATE($C8,": ",YEAR($T8),": ",AQ$6)=VLOOKUP(CONCATENATE($C8,": ",YEAR($T8),": ",AQ$6),Источник!$J$2:$J$2343,1,0),1,))),"",
             IF(ISBLANK($C8),"",IF(CONCATENATE($C8,": ",YEAR($T8),": ",AQ$6)=VLOOKUP(CONCATENATE($C8,": ",YEAR($T8),": ",AQ$6),Источник!$J$2:$J$2343,1,0),1,)))</f>
        <v/>
      </c>
      <c r="AR8" s="132" t="str">
        <f>IF(ISERROR(IF(ISBLANK($C8),"",IF(CONCATENATE($C8,": ",YEAR($T8),": ",AR$6)=VLOOKUP(CONCATENATE($C8,": ",YEAR($T8),": ",AR$6),Источник!$J$2:$J$2343,1,0),1,))),"",
             IF(ISBLANK($C8),"",IF(CONCATENATE($C8,": ",YEAR($T8),": ",AR$6)=VLOOKUP(CONCATENATE($C8,": ",YEAR($T8),": ",AR$6),Источник!$J$2:$J$2343,1,0),1,)))</f>
        <v/>
      </c>
      <c r="AS8" s="132" t="str">
        <f>IF(ISERROR(IF(ISBLANK($C8),"",IF(CONCATENATE($C8,": ",YEAR($T8),": ",AS$6)=VLOOKUP(CONCATENATE($C8,": ",YEAR($T8),": ",AS$6),Источник!$J$2:$J$2343,1,0),1,))),"",
             IF(ISBLANK($C8),"",IF(CONCATENATE($C8,": ",YEAR($T8),": ",AS$6)=VLOOKUP(CONCATENATE($C8,": ",YEAR($T8),": ",AS$6),Источник!$J$2:$J$2343,1,0),1,)))</f>
        <v/>
      </c>
      <c r="AT8" s="132" t="str">
        <f>IF(ISERROR(IF(ISBLANK($C8),"",IF(CONCATENATE($C8,": ",YEAR($T8),": ",AT$6)=VLOOKUP(CONCATENATE($C8,": ",YEAR($T8),": ",AT$6),Источник!$J$2:$J$2343,1,0),1,))),"",
             IF(ISBLANK($C8),"",IF(CONCATENATE($C8,": ",YEAR($T8),": ",AT$6)=VLOOKUP(CONCATENATE($C8,": ",YEAR($T8),": ",AT$6),Источник!$J$2:$J$2343,1,0),1,)))</f>
        <v/>
      </c>
      <c r="AU8" s="132" t="str">
        <f>TRIM(IF(COUNTBLANK(Z8:AE8)&lt;=5,CONCATENATE($AP$3,IF(ISNUMBER(Z8),Z$6,"")," ",IF(ISNUMBER(AA8),AA$6,"")," ",IF(ISNUMBER(AB8),AB$6,"")," ",IF(ISNUMBER(AC8),AC$6,"")," ",IF(ISNUMBER(AD8),AD$6,"")," ",IF(ISNUMBER(AE8),AE$6,""),$AQ$3," ",IF(ISNUMBER(AF8),AF$6,"")," ",IF(ISNUMBER(AH8),AH$6,"")," ",IF(ISNUMBER(AI8),AI$6,"")," ",IF(ISNUMBER(AJ8),AJ$6,"")," ",IF(ISNUMBER(AK8),AK$6,"")," ",IF(ISNUMBER(AL8),AL$6,"")," ",IF(ISNUMBER(AM8),AM$6,"")," ",IF(ISNUMBER(AR8),AR$6,"")," ",IF(ISNUMBER(AS8),AS$6,"")," ",IF(ISNUMBER(AT8),AT$6,""))&amp;IF(COUNTBLANK(AN8:AQ8)&lt;=3,CONCATENATE($AP$4,IF(ISNUMBER(AN8),AN$7,"")," ",IF(ISNUMBER(AO8),AO$7,"")," ",IF(ISNUMBER(AP8),AP$7,"")," ",IF(ISNUMBER(AQ8),AQ$7,"")," ",$AQ$4),""),
CONCATENATE(IF(ISNUMBER(AF8),AF$6,"")," ",IF(ISNUMBER(AH8),AH$6,"")," ",IF(ISNUMBER(AI8),AI$6,"")," ",IF(ISNUMBER(AJ8),AJ$6,"")," ",IF(ISNUMBER(AK8),AK$6,"")," ",IF(ISNUMBER(AL8),AL$6,"")," ",IF(ISNUMBER(AM8),AM$6,"")," ",IF(ISNUMBER(AR8),AR$6,"")," ",IF(ISNUMBER(AS8),AS$6,"")," ",IF(ISNUMBER(AT8),AT$6,""))&amp;IF(COUNTBLANK(AN8:AQ8)&lt;=3,CONCATENATE($AP$4,IF(ISNUMBER(AN8),AN$7,"")," ",IF(ISNUMBER(AO8),AO$7,"")," ",IF(ISNUMBER(AP8),AP$7,"")," ",IF(ISNUMBER(AQ8),AQ$7,"")," ",$AQ$4),"")
))</f>
        <v/>
      </c>
    </row>
    <row r="9" spans="1:47" ht="16.5" thickBot="1" x14ac:dyDescent="0.3">
      <c r="A9" s="134">
        <f t="shared" ref="A9:A10" si="2">IF(NOT(ISERROR("Пермского края"=MID(C9,FIND("Пермского края",C9),14)))=$B$1,0,IF(NOT(ISERROR("город Пермь"=MID(C9,FIND("город Пермь",C9),11)))=$B$1,0,IF(NOT(ISERROR("Итого"=MID(C9,FIND("Итого",C9),5)))=$B$1,0,IF(NOT(ISERROR("Всего"=MID(C9,FIND("Всего",C9),5)))=$B$1,0,A8+1))))</f>
        <v>0</v>
      </c>
      <c r="B9" s="139"/>
      <c r="C9" s="133" t="s">
        <v>2563</v>
      </c>
      <c r="D9" s="139"/>
      <c r="E9" s="139"/>
      <c r="F9" s="139"/>
      <c r="G9" s="139"/>
      <c r="H9" s="139"/>
      <c r="I9" s="179">
        <f>SUM(I10,I15,I21,I23,I28,I30,I39,I41,I52,I63,I67,I69,I94,I99,I111,I121,I167,I172,I175,I179,I183,I185,I187,I368,I375,I395,I418,I421,I423,I426)</f>
        <v>1688044.1699999995</v>
      </c>
      <c r="J9" s="179">
        <f t="shared" ref="J9:P9" si="3">SUM(J10,J15,J21,J23,J28,J30,J39,J41,J52,J63,J67,J69,J94,J99,J111,J121,J167,J172,J175,J179,J183,J185,J187,J368,J375,J395,J418,J421,J423,J426)</f>
        <v>1376076.7499999993</v>
      </c>
      <c r="K9" s="179">
        <f t="shared" si="3"/>
        <v>1217773.3862500004</v>
      </c>
      <c r="L9" s="180">
        <f t="shared" si="3"/>
        <v>51994</v>
      </c>
      <c r="M9" s="179">
        <f t="shared" si="1"/>
        <v>6582230559.3599997</v>
      </c>
      <c r="N9" s="179">
        <f t="shared" si="3"/>
        <v>0</v>
      </c>
      <c r="O9" s="179">
        <f t="shared" si="3"/>
        <v>0</v>
      </c>
      <c r="P9" s="179">
        <f t="shared" si="3"/>
        <v>0</v>
      </c>
      <c r="Q9" s="160">
        <f>IF('Форма 2'!D9=0,"",'Форма 2'!D9-N9-O9-P9)</f>
        <v>6582230559.3599997</v>
      </c>
      <c r="R9" s="139"/>
      <c r="S9" s="139"/>
      <c r="T9" s="139"/>
      <c r="U9" s="139" t="str">
        <f>IF(ISERROR(VLOOKUP(C9,Источник!$C$2:$K$2343,9,0)),"",VLOOKUP(C9,Источник!$C$2:$K$2343,9,0))</f>
        <v/>
      </c>
      <c r="V9" s="18"/>
      <c r="W9" s="18"/>
      <c r="X9" s="18" t="str">
        <f>IF(ISERROR(MID(C9,SEARCH("город Пермь",C9),)=""),
IF(ISERROR(MID(C9,SEARCH("края",C9),)=""),IF(ISERROR(CONCATENATE(C9,": ",YEAR(T9))),"",CONCATENATE(C9,": ",YEAR(T9))),""),
"")</f>
        <v>Итого на 2024 год: 1900</v>
      </c>
      <c r="Y9" s="18">
        <f>SUM(Z9:AF9,AI9:AT9,)+IF(ISNUMBER(AG9),1,0)</f>
        <v>0</v>
      </c>
      <c r="Z9" s="132" t="str">
        <f>IF(ISERROR(IF(ISBLANK($C9),"",IF(CONCATENATE($C9,": ",YEAR($T9),": ",Z$6)=VLOOKUP(CONCATENATE($C9,": ",YEAR($T9),": ",Z$6),Источник!$J$2:$J$2343,1,0),1,))),"",
             IF(ISBLANK($C9),"",IF(CONCATENATE($C9,": ",YEAR($T9),": ",Z$6)=VLOOKUP(CONCATENATE($C9,": ",YEAR($T9),": ",Z$6),Источник!$J$2:$J$2343,1,0),1,)))</f>
        <v/>
      </c>
      <c r="AA9" s="132" t="str">
        <f>IF(ISERROR(IF(ISBLANK($C9),"",IF(CONCATENATE($C9,": ",YEAR($T9),": ",AA$6)=VLOOKUP(CONCATENATE($C9,": ",YEAR($T9),": ",AA$6),Источник!$J$2:$J$2343,1,0),1,))),"",
             IF(ISBLANK($C9),"",IF(CONCATENATE($C9,": ",YEAR($T9),": ",AA$6)=VLOOKUP(CONCATENATE($C9,": ",YEAR($T9),": ",AA$6),Источник!$J$2:$J$2343,1,0),1,)))</f>
        <v/>
      </c>
      <c r="AB9" s="132" t="str">
        <f>IF(ISERROR(IF(ISBLANK($C9),"",IF(CONCATENATE($C9,": ",YEAR($T9),": ",AB$6)=VLOOKUP(CONCATENATE($C9,": ",YEAR($T9),": ",AB$6),Источник!$J$2:$J$2343,1,0),1,))),"",
             IF(ISBLANK($C9),"",IF(CONCATENATE($C9,": ",YEAR($T9),": ",AB$6)=VLOOKUP(CONCATENATE($C9,": ",YEAR($T9),": ",AB$6),Источник!$J$2:$J$2343,1,0),1,)))</f>
        <v/>
      </c>
      <c r="AC9" s="132" t="str">
        <f>IF(ISERROR(IF(ISBLANK($C9),"",IF(CONCATENATE($C9,": ",YEAR($T9),": ",AC$6)=VLOOKUP(CONCATENATE($C9,": ",YEAR($T9),": ",AC$6),Источник!$J$2:$J$2343,1,0),1,))),"",
             IF(ISBLANK($C9),"",IF(CONCATENATE($C9,": ",YEAR($T9),": ",AC$6)=VLOOKUP(CONCATENATE($C9,": ",YEAR($T9),": ",AC$6),Источник!$J$2:$J$2343,1,0),1,)))</f>
        <v/>
      </c>
      <c r="AD9" s="132" t="str">
        <f>IF(ISERROR(IF(ISBLANK($C9),"",IF(CONCATENATE($C9,": ",YEAR($T9),": ",AD$6)=VLOOKUP(CONCATENATE($C9,": ",YEAR($T9),": ",AD$6),Источник!$J$2:$J$2343,1,0),1,))),"",
             IF(ISBLANK($C9),"",IF(CONCATENATE($C9,": ",YEAR($T9),": ",AD$6)=VLOOKUP(CONCATENATE($C9,": ",YEAR($T9),": ",AD$6),Источник!$J$2:$J$2343,1,0),1,)))</f>
        <v/>
      </c>
      <c r="AE9" s="132" t="str">
        <f>IF(ISERROR(IF(ISBLANK($C9),"",IF(CONCATENATE($C9,": ",YEAR($T9),": ",AE$6)=VLOOKUP(CONCATENATE($C9,": ",YEAR($T9),": ",AE$6),Источник!$J$2:$J$2343,1,0),1,))),"",
             IF(ISBLANK($C9),"",IF(CONCATENATE($C9,": ",YEAR($T9),": ",AE$6)=VLOOKUP(CONCATENATE($C9,": ",YEAR($T9),": ",AE$6),Источник!$J$2:$J$2343,1,0),1,)))</f>
        <v/>
      </c>
      <c r="AF9" s="132" t="str">
        <f>IF(ISERROR(IF(ISBLANK($C9),"",IF(CONCATENATE($C9,": ",YEAR($T9),": ",AF$6)=VLOOKUP(CONCATENATE($C9,": ",YEAR($T9),": ",AF$6),Источник!$J$2:$J$2343,1,0),1,))),"",
             IF(ISBLANK($C9),"",IF(CONCATENATE($C9,": ",YEAR($T9),": ",AF$6)=VLOOKUP(CONCATENATE($C9,": ",YEAR($T9),": ",AF$6),Источник!$J$2:$J$2343,1,0),1,)))</f>
        <v/>
      </c>
      <c r="AG9" s="132" t="str">
        <f>IF(ISERROR(_xlfn.XLOOKUP(CONCATENATE($C9,": ",YEAR($T9),": ",AG$6),Источник!$J$2:$J$2343,Источник!$G$2:$G$2343,,0)+_xlfn.XLOOKUP(CONCATENATE($C9,": ",YEAR($T9),": ",AG$6),Источник!$J$2:$J$2343,Источник!$H$2:$H$2343,,0)),"",_xlfn.XLOOKUP(CONCATENATE($C9,": ",YEAR($T9),": ",AG$6),Источник!$J$2:$J$2343,Источник!$G$2:$G$2343,,0)+_xlfn.XLOOKUP(CONCATENATE($C9,": ",YEAR($T9),": ",AG$6),Источник!$J$2:$J$2343,Источник!$H$2:$H$2343,,0))</f>
        <v/>
      </c>
      <c r="AH9" s="132" t="str">
        <f>IF(ISERROR(_xlfn.XLOOKUP(CONCATENATE($C9,": ",YEAR($T9),": ",AH$6),Источник!$J$2:$J$2343,Источник!$G$2:$G$2343,,0)*(VLOOKUP(G9,'Предельники 2022'!$B$4:$K$28,9,0))+
_xlfn.XLOOKUP(CONCATENATE($C9,": ",YEAR($T9),": ",AH$6),Источник!$J$2:$J$2343,Источник!$H$2:$H$2343,,0)*(VLOOKUP(G9,'Предельники 2022'!$B$4:$K$28,10,0))),"",
_xlfn.XLOOKUP(CONCATENATE($C9,": ",YEAR($T9),": ",AH$6),Источник!$J$2:$J$2343,Источник!$G$2:$G$2343,,0)*(VLOOKUP(G9,'Предельники 2022'!$B$4:$K$28,9,0))+
_xlfn.XLOOKUP(CONCATENATE($C9,": ",YEAR($T9),": ",AH$6),Источник!$J$2:$J$2343,Источник!$H$2:$H$2343,,0)*(VLOOKUP(G9,'Предельники 2022'!$B$4:$K$28,10,0)))</f>
        <v/>
      </c>
      <c r="AI9" s="132" t="str">
        <f>IF(ISERROR(IF(ISBLANK($C9),"",IF(CONCATENATE($C9,": ",YEAR($T9),": ",AI$6)=VLOOKUP(CONCATENATE($C9,": ",YEAR($T9),": ",AI$6),Источник!$J$2:$J$2343,1,0),1,))),"",
             IF(ISBLANK($C9),"",IF(CONCATENATE($C9,": ",YEAR($T9),": ",AI$6)=VLOOKUP(CONCATENATE($C9,": ",YEAR($T9),": ",AI$6),Источник!$J$2:$J$2343,1,0),1,)))</f>
        <v/>
      </c>
      <c r="AJ9" s="132" t="str">
        <f>IF(ISERROR(IF(ISBLANK($C9),"",IF(CONCATENATE($C9,": ",YEAR($T9),": ",AJ$6)=VLOOKUP(CONCATENATE($C9,": ",YEAR($T9),": ",AJ$6),Источник!$J$2:$J$2343,1,0),1,))),"",
             IF(ISBLANK($C9),"",IF(CONCATENATE($C9,": ",YEAR($T9),": ",AJ$6)=VLOOKUP(CONCATENATE($C9,": ",YEAR($T9),": ",AJ$6),Источник!$J$2:$J$2343,1,0),1,)))</f>
        <v/>
      </c>
      <c r="AK9" s="132" t="str">
        <f>IF(ISERROR(IF(ISBLANK($C9),"",IF(CONCATENATE($C9,": ",YEAR($T9),": ",AK$6)=VLOOKUP(CONCATENATE($C9,": ",YEAR($T9),": ",AK$6),Источник!$J$2:$J$2343,1,0),1,))),"",
             IF(ISBLANK($C9),"",IF(CONCATENATE($C9,": ",YEAR($T9),": ",AK$6)=VLOOKUP(CONCATENATE($C9,": ",YEAR($T9),": ",AK$6),Источник!$J$2:$J$2343,1,0),1,)))</f>
        <v/>
      </c>
      <c r="AL9" s="132" t="str">
        <f>IF(ISERROR(IF(ISBLANK($C9),"",IF(CONCATENATE($C9,": ",YEAR($T9),": ",AL$6)=VLOOKUP(CONCATENATE($C9,": ",YEAR($T9),": ",AL$6),Источник!$J$2:$J$2343,1,0),1,))),"",
             IF(ISBLANK($C9),"",IF(CONCATENATE($C9,": ",YEAR($T9),": ",AL$6)=VLOOKUP(CONCATENATE($C9,": ",YEAR($T9),": ",AL$6),Источник!$J$2:$J$2343,1,0),1,)))</f>
        <v/>
      </c>
      <c r="AM9" s="132" t="str">
        <f>IF(ISERROR(IF(ISBLANK($C9),"",IF(CONCATENATE($C9,": ",YEAR($T9),": ",AM$6)=VLOOKUP(CONCATENATE($C9,": ",YEAR($T9),": ",AM$6),Источник!$J$2:$J$2343,1,0),1,))),"",
             IF(ISBLANK($C9),"",IF(CONCATENATE($C9,": ",YEAR($T9),": ",AM$6)=VLOOKUP(CONCATENATE($C9,": ",YEAR($T9),": ",AM$6),Источник!$J$2:$J$2343,1,0),1,)))</f>
        <v/>
      </c>
      <c r="AN9" s="132" t="str">
        <f>IF(ISERROR(IF(ISBLANK($C9),"",IF(CONCATENATE($C9,": ",YEAR($T9),": ",AN$6)=VLOOKUP(CONCATENATE($C9,": ",YEAR($T9),": ",AN$6),Источник!$J$2:$J$2343,1,0),1,))),"",
             IF(ISBLANK($C9),"",IF(CONCATENATE($C9,": ",YEAR($T9),": ",AN$6)=VLOOKUP(CONCATENATE($C9,": ",YEAR($T9),": ",AN$6),Источник!$J$2:$J$2343,1,0),1,)))</f>
        <v/>
      </c>
      <c r="AO9" s="132" t="str">
        <f>IF(ISERROR(IF(ISBLANK($C9),"",IF(CONCATENATE($C9,": ",YEAR($T9),": ",AO$6)=VLOOKUP(CONCATENATE($C9,": ",YEAR($T9),": ",AO$6),Источник!$J$2:$J$2343,1,0),1,))),"",
             IF(ISBLANK($C9),"",IF(CONCATENATE($C9,": ",YEAR($T9),": ",AO$6)=VLOOKUP(CONCATENATE($C9,": ",YEAR($T9),": ",AO$6),Источник!$J$2:$J$2343,1,0),1,)))</f>
        <v/>
      </c>
      <c r="AP9" s="132" t="str">
        <f>IF(ISERROR(IF(ISBLANK($C9),"",IF(CONCATENATE($C9,": ",YEAR($T9),": ",AP$6)=VLOOKUP(CONCATENATE($C9,": ",YEAR($T9),": ",AP$6),Источник!$J$2:$J$2343,1,0),1,))),"",
             IF(ISBLANK($C9),"",IF(CONCATENATE($C9,": ",YEAR($T9),": ",AP$6)=VLOOKUP(CONCATENATE($C9,": ",YEAR($T9),": ",AP$6),Источник!$J$2:$J$2343,1,0),1,)))</f>
        <v/>
      </c>
      <c r="AQ9" s="132" t="str">
        <f>IF(ISERROR(IF(ISBLANK($C9),"",IF(CONCATENATE($C9,": ",YEAR($T9),": ",AQ$6)=VLOOKUP(CONCATENATE($C9,": ",YEAR($T9),": ",AQ$6),Источник!$J$2:$J$2343,1,0),1,))),"",
             IF(ISBLANK($C9),"",IF(CONCATENATE($C9,": ",YEAR($T9),": ",AQ$6)=VLOOKUP(CONCATENATE($C9,": ",YEAR($T9),": ",AQ$6),Источник!$J$2:$J$2343,1,0),1,)))</f>
        <v/>
      </c>
      <c r="AR9" s="132" t="str">
        <f>IF(ISERROR(IF(ISBLANK($C9),"",IF(CONCATENATE($C9,": ",YEAR($T9),": ",AR$6)=VLOOKUP(CONCATENATE($C9,": ",YEAR($T9),": ",AR$6),Источник!$J$2:$J$2343,1,0),1,))),"",
             IF(ISBLANK($C9),"",IF(CONCATENATE($C9,": ",YEAR($T9),": ",AR$6)=VLOOKUP(CONCATENATE($C9,": ",YEAR($T9),": ",AR$6),Источник!$J$2:$J$2343,1,0),1,)))</f>
        <v/>
      </c>
      <c r="AS9" s="132" t="str">
        <f>IF(ISERROR(IF(ISBLANK($C9),"",IF(CONCATENATE($C9,": ",YEAR($T9),": ",AS$6)=VLOOKUP(CONCATENATE($C9,": ",YEAR($T9),": ",AS$6),Источник!$J$2:$J$2343,1,0),1,))),"",
             IF(ISBLANK($C9),"",IF(CONCATENATE($C9,": ",YEAR($T9),": ",AS$6)=VLOOKUP(CONCATENATE($C9,": ",YEAR($T9),": ",AS$6),Источник!$J$2:$J$2343,1,0),1,)))</f>
        <v/>
      </c>
      <c r="AT9" s="132" t="str">
        <f>IF(ISERROR(IF(ISBLANK($C9),"",IF(CONCATENATE($C9,": ",YEAR($T9),": ",AT$6)=VLOOKUP(CONCATENATE($C9,": ",YEAR($T9),": ",AT$6),Источник!$J$2:$J$2343,1,0),1,))),"",
             IF(ISBLANK($C9),"",IF(CONCATENATE($C9,": ",YEAR($T9),": ",AT$6)=VLOOKUP(CONCATENATE($C9,": ",YEAR($T9),": ",AT$6),Источник!$J$2:$J$2343,1,0),1,)))</f>
        <v/>
      </c>
      <c r="AU9" s="132" t="str">
        <f>TRIM(IF(COUNTBLANK(Z9:AE9)&lt;=5,CONCATENATE($AP$3,IF(ISNUMBER(Z9),Z$6,"")," ",IF(ISNUMBER(AA9),AA$6,"")," ",IF(ISNUMBER(AB9),AB$6,"")," ",IF(ISNUMBER(AC9),AC$6,"")," ",IF(ISNUMBER(AD9),AD$6,"")," ",IF(ISNUMBER(AE9),AE$6,""),$AQ$3," ",IF(ISNUMBER(AF9),AF$6,"")," ",IF(ISNUMBER(AH9),AH$6,"")," ",IF(ISNUMBER(AI9),AI$6,"")," ",IF(ISNUMBER(AJ9),AJ$6,"")," ",IF(ISNUMBER(AK9),AK$6,"")," ",IF(ISNUMBER(AL9),AL$6,"")," ",IF(ISNUMBER(AM9),AM$6,"")," ",IF(ISNUMBER(AR9),AR$6,"")," ",IF(ISNUMBER(AS9),AS$6,"")," ",IF(ISNUMBER(AT9),AT$6,""))&amp;IF(COUNTBLANK(AN9:AQ9)&lt;=3,CONCATENATE($AP$4,IF(ISNUMBER(AN9),AN$7,"")," ",IF(ISNUMBER(AO9),AO$7,"")," ",IF(ISNUMBER(AP9),AP$7,"")," ",IF(ISNUMBER(AQ9),AQ$7,"")," ",$AQ$4),""),
CONCATENATE(IF(ISNUMBER(AF9),AF$6,"")," ",IF(ISNUMBER(AH9),AH$6,"")," ",IF(ISNUMBER(AI9),AI$6,"")," ",IF(ISNUMBER(AJ9),AJ$6,"")," ",IF(ISNUMBER(AK9),AK$6,"")," ",IF(ISNUMBER(AL9),AL$6,"")," ",IF(ISNUMBER(AM9),AM$6,"")," ",IF(ISNUMBER(AR9),AR$6,"")," ",IF(ISNUMBER(AS9),AS$6,"")," ",IF(ISNUMBER(AT9),AT$6,""))&amp;IF(COUNTBLANK(AN9:AQ9)&lt;=3,CONCATENATE($AP$4,IF(ISNUMBER(AN9),AN$7,"")," ",IF(ISNUMBER(AO9),AO$7,"")," ",IF(ISNUMBER(AP9),AP$7,"")," ",IF(ISNUMBER(AQ9),AQ$7,"")," ",$AQ$4),"")
))</f>
        <v/>
      </c>
    </row>
    <row r="10" spans="1:47" ht="17.25" thickTop="1" thickBot="1" x14ac:dyDescent="0.3">
      <c r="A10" s="134">
        <f t="shared" si="2"/>
        <v>0</v>
      </c>
      <c r="B10" s="135" t="s">
        <v>1076</v>
      </c>
      <c r="C10" s="156" t="s">
        <v>1077</v>
      </c>
      <c r="D10" s="140" t="s">
        <v>1076</v>
      </c>
      <c r="E10" s="157"/>
      <c r="F10" s="158" t="s">
        <v>1076</v>
      </c>
      <c r="G10" s="159" t="s">
        <v>1076</v>
      </c>
      <c r="H10" s="159" t="s">
        <v>1076</v>
      </c>
      <c r="I10" s="162">
        <f>SUM(I11:I14)</f>
        <v>4511.1000000000004</v>
      </c>
      <c r="J10" s="162">
        <f t="shared" ref="J10:P10" si="4">SUM(J11:J14)</f>
        <v>3982.58</v>
      </c>
      <c r="K10" s="162">
        <f t="shared" si="4"/>
        <v>3880.6</v>
      </c>
      <c r="L10" s="154">
        <f t="shared" si="4"/>
        <v>82</v>
      </c>
      <c r="M10" s="162">
        <f t="shared" si="1"/>
        <v>30925759.210000001</v>
      </c>
      <c r="N10" s="162">
        <f t="shared" si="4"/>
        <v>0</v>
      </c>
      <c r="O10" s="162">
        <f t="shared" si="4"/>
        <v>0</v>
      </c>
      <c r="P10" s="162">
        <f t="shared" si="4"/>
        <v>0</v>
      </c>
      <c r="Q10" s="160">
        <f>IF('Форма 2'!D10=0,"",'Форма 2'!D10-N10-O10-P10)</f>
        <v>30925759.210000001</v>
      </c>
      <c r="R10" s="161"/>
      <c r="S10" s="161"/>
      <c r="T10" s="144"/>
      <c r="U10" s="145" t="str">
        <f>IF(ISERROR(VLOOKUP(C10,Источник!$C$2:$K$2343,9,0)),"",VLOOKUP(C10,Источник!$C$2:$K$2343,9,0))</f>
        <v/>
      </c>
      <c r="V10" s="1"/>
      <c r="W10" s="1"/>
      <c r="X10" s="77" t="str">
        <f>IF(ISERROR(MID(C10,SEARCH("город Пермь",C10),)=""),
IF(ISERROR(MID(C10,SEARCH("края",C10),)=""),IF(ISERROR(CONCATENATE(C10,": ",YEAR(T10))),"",CONCATENATE(C10,": ",YEAR(T10))),""),
"")</f>
        <v/>
      </c>
      <c r="Y10" s="115">
        <f t="shared" ref="Y10:Y68" si="5">SUM(Z10:AF10,AI10:AT10,)+IF(ISNUMBER(AG10),1,0)</f>
        <v>0</v>
      </c>
      <c r="Z10" s="78" t="s">
        <v>1076</v>
      </c>
      <c r="AA10" s="78" t="s">
        <v>1076</v>
      </c>
      <c r="AB10" s="78" t="s">
        <v>1076</v>
      </c>
      <c r="AC10" s="78" t="s">
        <v>1076</v>
      </c>
      <c r="AD10" s="78" t="s">
        <v>1076</v>
      </c>
      <c r="AE10" s="78" t="s">
        <v>1076</v>
      </c>
      <c r="AF10" s="78" t="s">
        <v>1076</v>
      </c>
      <c r="AG10" s="89" t="s">
        <v>1076</v>
      </c>
      <c r="AH10" s="113" t="s">
        <v>1076</v>
      </c>
      <c r="AI10" s="78" t="s">
        <v>1076</v>
      </c>
      <c r="AJ10" s="78" t="s">
        <v>1076</v>
      </c>
      <c r="AK10" s="78" t="s">
        <v>1076</v>
      </c>
      <c r="AL10" s="78" t="s">
        <v>1076</v>
      </c>
      <c r="AM10" s="78" t="s">
        <v>1076</v>
      </c>
      <c r="AN10" s="75" t="s">
        <v>1076</v>
      </c>
      <c r="AO10" s="75" t="s">
        <v>1076</v>
      </c>
      <c r="AP10" s="75" t="s">
        <v>1076</v>
      </c>
      <c r="AQ10" s="75" t="s">
        <v>1076</v>
      </c>
      <c r="AR10" s="78" t="s">
        <v>1076</v>
      </c>
      <c r="AS10" s="78" t="s">
        <v>1076</v>
      </c>
      <c r="AT10" s="78" t="s">
        <v>1076</v>
      </c>
      <c r="AU10" t="str">
        <f t="shared" ref="AU10:AU68" si="6">TRIM(IF(COUNTBLANK(Z10:AE10)&lt;=5,CONCATENATE($AP$3,IF(ISNUMBER(Z10),Z$6,"")," ",IF(ISNUMBER(AA10),AA$6,"")," ",IF(ISNUMBER(AB10),AB$6,"")," ",IF(ISNUMBER(AC10),AC$6,"")," ",IF(ISNUMBER(AD10),AD$6,"")," ",IF(ISNUMBER(AE10),AE$6,""),$AQ$3," ",IF(ISNUMBER(AF10),AF$6,"")," ",IF(ISNUMBER(AH10),AH$6,"")," ",IF(ISNUMBER(AI10),AI$6,"")," ",IF(ISNUMBER(AJ10),AJ$6,"")," ",IF(ISNUMBER(AK10),AK$6,"")," ",IF(ISNUMBER(AL10),AL$6,"")," ",IF(ISNUMBER(AM10),AM$6,"")," ",IF(ISNUMBER(AR10),AR$6,"")," ",IF(ISNUMBER(AS10),AS$6,"")," ",IF(ISNUMBER(AT10),AT$6,""))&amp;IF(COUNTBLANK(AN10:AQ10)&lt;=3,CONCATENATE($AP$4,IF(ISNUMBER(AN10),AN$7,"")," ",IF(ISNUMBER(AO10),AO$7,"")," ",IF(ISNUMBER(AP10),AP$7,"")," ",IF(ISNUMBER(AQ10),AQ$7,"")," ",$AQ$4),""),
CONCATENATE(IF(ISNUMBER(AF10),AF$6,"")," ",IF(ISNUMBER(AH10),AH$6,"")," ",IF(ISNUMBER(AI10),AI$6,"")," ",IF(ISNUMBER(AJ10),AJ$6,"")," ",IF(ISNUMBER(AK10),AK$6,"")," ",IF(ISNUMBER(AL10),AL$6,"")," ",IF(ISNUMBER(AM10),AM$6,"")," ",IF(ISNUMBER(AR10),AR$6,"")," ",IF(ISNUMBER(AS10),AS$6,"")," ",IF(ISNUMBER(AT10),AT$6,""))&amp;IF(COUNTBLANK(AN10:AQ10)&lt;=3,CONCATENATE($AP$4,IF(ISNUMBER(AN10),AN$7,"")," ",IF(ISNUMBER(AO10),AO$7,"")," ",IF(ISNUMBER(AP10),AP$7,"")," ",IF(ISNUMBER(AQ10),AQ$7,"")," ",$AQ$4),"")
))</f>
        <v/>
      </c>
    </row>
    <row r="11" spans="1:47" ht="16.5" thickTop="1" thickBot="1" x14ac:dyDescent="0.3">
      <c r="A11" s="28">
        <f>IF(NOT(ISERROR("Пермского края"=MID(C11,FIND("Пермского края",C11),14)))=$B$1,0,IF(NOT(ISERROR("город Пермь"=MID(C11,FIND("город Пермь",C11),11)))=$B$1,0,IF(NOT(ISERROR("Итого"=MID(C11,FIND("Итого",C11),5)))=$B$1,0,IF(NOT(ISERROR("Всего"=MID(C11,FIND("Всего",C11),5)))=$B$1,0,A10+1))))</f>
        <v>1</v>
      </c>
      <c r="B11" s="74" t="s">
        <v>1077</v>
      </c>
      <c r="C11" s="71" t="s">
        <v>0</v>
      </c>
      <c r="D11" s="63">
        <v>1962</v>
      </c>
      <c r="E11" s="64"/>
      <c r="F11" s="65" t="s">
        <v>2519</v>
      </c>
      <c r="G11" s="79">
        <v>2</v>
      </c>
      <c r="H11" s="79">
        <v>2</v>
      </c>
      <c r="I11" s="66">
        <v>618.57000000000005</v>
      </c>
      <c r="J11" s="66">
        <v>382.1</v>
      </c>
      <c r="K11" s="66">
        <v>337.93</v>
      </c>
      <c r="L11" s="164">
        <v>22</v>
      </c>
      <c r="M11" s="67">
        <f t="shared" si="1"/>
        <v>7002274.2600000007</v>
      </c>
      <c r="N11" s="66"/>
      <c r="O11" s="66"/>
      <c r="P11" s="66"/>
      <c r="Q11" s="67">
        <f>IF('Форма 2'!D11=0,"",'Форма 2'!D11-N11-O11-P11)</f>
        <v>7002274.2600000007</v>
      </c>
      <c r="R11" s="68">
        <f t="shared" ref="R11:R68" si="7">IF(ISNUMBER(J11),M11/J11,"")</f>
        <v>18325.763569746141</v>
      </c>
      <c r="S11" s="68">
        <f t="shared" ref="S11:S68" si="8">R11</f>
        <v>18325.763569746141</v>
      </c>
      <c r="T11" s="69">
        <f>IF(B11=C11,"",
IF(ISERROR(
IF(_xlfn.TEXTBEFORE('ПДФ 1'!B9,": ",1)*1=YEAR($V$4),$V$4,
IF(_xlfn.TEXTBEFORE('ПДФ 1'!B9,": ",1)*1=YEAR($W$4),$W$4,
IF(_xlfn.TEXTBEFORE('ПДФ 1'!B9,": ",1)*1=YEAR($X$4),$X$4,$Y$4)))),"",
IF(_xlfn.TEXTBEFORE('ПДФ 1'!B9,": ",1)*1=YEAR($V$4),$V$4,
IF(_xlfn.TEXTBEFORE('ПДФ 1'!B9,": ",1)*1=YEAR($W$4),$W$4,
IF(_xlfn.TEXTBEFORE('ПДФ 1'!B9,": ",1)*1=YEAR($X$4),$X$4,$Y$4)))))</f>
        <v>45657</v>
      </c>
      <c r="U11" s="125" t="str">
        <f>IF(ISERROR(VLOOKUP(C11,Источник!$C$2:$K$2343,9,0)),"",VLOOKUP(C11,Источник!$C$2:$K$2343,9,0))</f>
        <v>РО</v>
      </c>
      <c r="V11" s="1"/>
      <c r="W11" s="1"/>
      <c r="X11" s="77" t="str">
        <f t="shared" ref="X11:X68" si="9">IF(ISERROR(MID(C11,SEARCH("город Пермь",C11),)=""),
IF(ISERROR(MID(C11,SEARCH("края",C11),)=""),IF(ISERROR(CONCATENATE(C11,": ",YEAR(T11))),"",CONCATENATE(C11,": ",YEAR(T11))),""),
"")</f>
        <v>г. Александровск, ул. Жданова, д. 24: 2024</v>
      </c>
      <c r="Y11" s="115">
        <f t="shared" si="5"/>
        <v>4</v>
      </c>
      <c r="Z11" s="22">
        <v>1</v>
      </c>
      <c r="AA11" s="22" t="s">
        <v>1076</v>
      </c>
      <c r="AB11" s="22" t="s">
        <v>1076</v>
      </c>
      <c r="AC11" s="22">
        <v>1</v>
      </c>
      <c r="AD11" s="22" t="s">
        <v>1076</v>
      </c>
      <c r="AE11" s="22">
        <v>1</v>
      </c>
      <c r="AF11" s="22" t="s">
        <v>1076</v>
      </c>
      <c r="AG11" s="89" t="s">
        <v>1076</v>
      </c>
      <c r="AH11" s="88" t="s">
        <v>1076</v>
      </c>
      <c r="AI11" s="75">
        <v>1</v>
      </c>
      <c r="AJ11" s="75" t="s">
        <v>1076</v>
      </c>
      <c r="AK11" s="75" t="s">
        <v>1076</v>
      </c>
      <c r="AL11" s="75" t="s">
        <v>1076</v>
      </c>
      <c r="AM11" s="75" t="s">
        <v>1076</v>
      </c>
      <c r="AN11" s="75" t="s">
        <v>1076</v>
      </c>
      <c r="AO11" s="75" t="s">
        <v>1076</v>
      </c>
      <c r="AP11" s="75" t="s">
        <v>1076</v>
      </c>
      <c r="AQ11" s="75" t="s">
        <v>1076</v>
      </c>
      <c r="AR11" s="75" t="s">
        <v>1076</v>
      </c>
      <c r="AS11" s="75" t="s">
        <v>1076</v>
      </c>
      <c r="AT11" s="75" t="s">
        <v>1076</v>
      </c>
      <c r="AU11" t="str">
        <f t="shared" si="6"/>
        <v>РВИС ( ЭЛ ХВС ВОД ) РК</v>
      </c>
    </row>
    <row r="12" spans="1:47" ht="16.5" thickTop="1" thickBot="1" x14ac:dyDescent="0.3">
      <c r="A12" s="28">
        <f t="shared" ref="A12:A69" si="10">IF(NOT(ISERROR("Пермского края"=MID(C12,FIND("Пермского края",C12),14)))=$B$1,0,IF(NOT(ISERROR("город Пермь"=MID(C12,FIND("город Пермь",C12),11)))=$B$1,0,IF(NOT(ISERROR("Итого"=MID(C12,FIND("Итого",C12),5)))=$B$1,0,IF(NOT(ISERROR("Всего"=MID(C12,FIND("Всего",C12),5)))=$B$1,0,A11+1))))</f>
        <v>2</v>
      </c>
      <c r="B12" s="74" t="s">
        <v>1077</v>
      </c>
      <c r="C12" s="71" t="s">
        <v>65</v>
      </c>
      <c r="D12" s="63">
        <v>1976</v>
      </c>
      <c r="E12" s="72"/>
      <c r="F12" s="72" t="s">
        <v>2520</v>
      </c>
      <c r="G12" s="80">
        <v>5</v>
      </c>
      <c r="H12" s="80">
        <v>6</v>
      </c>
      <c r="I12" s="163">
        <v>2627.48</v>
      </c>
      <c r="J12" s="163">
        <v>2627.48</v>
      </c>
      <c r="K12" s="163">
        <v>2364.73</v>
      </c>
      <c r="L12" s="165">
        <v>0</v>
      </c>
      <c r="M12" s="163">
        <f t="shared" si="1"/>
        <v>11832908.73</v>
      </c>
      <c r="N12" s="163"/>
      <c r="O12" s="163"/>
      <c r="P12" s="163"/>
      <c r="Q12" s="30">
        <f>IF('Форма 2'!D12=0,"",'Форма 2'!D12-N12-O12-P12)</f>
        <v>11832908.73</v>
      </c>
      <c r="R12" s="51">
        <f t="shared" si="7"/>
        <v>4503.5200001522371</v>
      </c>
      <c r="S12" s="51">
        <f t="shared" si="8"/>
        <v>4503.5200001522371</v>
      </c>
      <c r="T12" s="69">
        <f>IF(B12=C12,"",
IF(ISERROR(
IF(_xlfn.TEXTBEFORE('ПДФ 1'!B10,": ",1)*1=YEAR($V$4),$V$4,
IF(_xlfn.TEXTBEFORE('ПДФ 1'!B10,": ",1)*1=YEAR($W$4),$W$4,
IF(_xlfn.TEXTBEFORE('ПДФ 1'!B10,": ",1)*1=YEAR($X$4),$X$4,$Y$4)))),"",
IF(_xlfn.TEXTBEFORE('ПДФ 1'!B10,": ",1)*1=YEAR($V$4),$V$4,
IF(_xlfn.TEXTBEFORE('ПДФ 1'!B10,": ",1)*1=YEAR($W$4),$W$4,
IF(_xlfn.TEXTBEFORE('ПДФ 1'!B10,": ",1)*1=YEAR($X$4),$X$4,$Y$4)))))</f>
        <v>45657</v>
      </c>
      <c r="U12" s="125" t="str">
        <f>IF(ISERROR(VLOOKUP(C12,Источник!$C$2:$K$2343,9,0)),"",VLOOKUP(C12,Источник!$C$2:$K$2343,9,0))</f>
        <v>РО</v>
      </c>
      <c r="V12" s="1"/>
      <c r="W12" s="1"/>
      <c r="X12" s="77" t="str">
        <f t="shared" si="9"/>
        <v>г. Александровск, ул. Ким, д. 22: 2024</v>
      </c>
      <c r="Y12" s="117">
        <f t="shared" si="5"/>
        <v>1</v>
      </c>
      <c r="Z12" s="22" t="s">
        <v>1076</v>
      </c>
      <c r="AA12" s="22" t="s">
        <v>1076</v>
      </c>
      <c r="AB12" s="22" t="s">
        <v>1076</v>
      </c>
      <c r="AC12" s="22" t="s">
        <v>1076</v>
      </c>
      <c r="AD12" s="22" t="s">
        <v>1076</v>
      </c>
      <c r="AE12" s="22" t="s">
        <v>1076</v>
      </c>
      <c r="AF12" s="22" t="s">
        <v>1076</v>
      </c>
      <c r="AG12" s="89" t="s">
        <v>1076</v>
      </c>
      <c r="AH12" s="88" t="s">
        <v>1076</v>
      </c>
      <c r="AI12" s="75">
        <v>1</v>
      </c>
      <c r="AJ12" s="75" t="s">
        <v>1076</v>
      </c>
      <c r="AK12" s="75" t="s">
        <v>1076</v>
      </c>
      <c r="AL12" s="75" t="s">
        <v>1076</v>
      </c>
      <c r="AM12" s="75" t="s">
        <v>1076</v>
      </c>
      <c r="AN12" s="75" t="s">
        <v>1076</v>
      </c>
      <c r="AO12" s="75" t="s">
        <v>1076</v>
      </c>
      <c r="AP12" s="75" t="s">
        <v>1076</v>
      </c>
      <c r="AQ12" s="75" t="s">
        <v>1076</v>
      </c>
      <c r="AR12" s="75" t="s">
        <v>1076</v>
      </c>
      <c r="AS12" s="75" t="s">
        <v>1076</v>
      </c>
      <c r="AT12" s="75" t="s">
        <v>1076</v>
      </c>
      <c r="AU12" t="str">
        <f t="shared" si="6"/>
        <v>РК</v>
      </c>
    </row>
    <row r="13" spans="1:47" ht="16.5" thickTop="1" thickBot="1" x14ac:dyDescent="0.3">
      <c r="A13" s="28">
        <f t="shared" si="10"/>
        <v>3</v>
      </c>
      <c r="B13" s="74" t="s">
        <v>1077</v>
      </c>
      <c r="C13" s="71" t="s">
        <v>182</v>
      </c>
      <c r="D13" s="63">
        <v>1976</v>
      </c>
      <c r="E13" s="72"/>
      <c r="F13" s="72" t="s">
        <v>2521</v>
      </c>
      <c r="G13" s="80">
        <v>2</v>
      </c>
      <c r="H13" s="80">
        <v>2</v>
      </c>
      <c r="I13" s="163">
        <v>655.6</v>
      </c>
      <c r="J13" s="163">
        <v>610.4</v>
      </c>
      <c r="K13" s="163">
        <v>610.4</v>
      </c>
      <c r="L13" s="165">
        <v>26</v>
      </c>
      <c r="M13" s="163">
        <f t="shared" si="1"/>
        <v>6265824.8799999999</v>
      </c>
      <c r="N13" s="163"/>
      <c r="O13" s="163"/>
      <c r="P13" s="163"/>
      <c r="Q13" s="30">
        <f>IF('Форма 2'!D13=0,"",'Форма 2'!D13-N13-O13-P13)</f>
        <v>6265824.8799999999</v>
      </c>
      <c r="R13" s="51">
        <f t="shared" si="7"/>
        <v>10265.112844036697</v>
      </c>
      <c r="S13" s="51">
        <f t="shared" si="8"/>
        <v>10265.112844036697</v>
      </c>
      <c r="T13" s="69">
        <f>IF(B13=C13,"",
IF(ISERROR(
IF(_xlfn.TEXTBEFORE('ПДФ 1'!B11,": ",1)*1=YEAR($V$4),$V$4,
IF(_xlfn.TEXTBEFORE('ПДФ 1'!B11,": ",1)*1=YEAR($W$4),$W$4,
IF(_xlfn.TEXTBEFORE('ПДФ 1'!B11,": ",1)*1=YEAR($X$4),$X$4,$Y$4)))),"",
IF(_xlfn.TEXTBEFORE('ПДФ 1'!B11,": ",1)*1=YEAR($V$4),$V$4,
IF(_xlfn.TEXTBEFORE('ПДФ 1'!B11,": ",1)*1=YEAR($W$4),$W$4,
IF(_xlfn.TEXTBEFORE('ПДФ 1'!B11,": ",1)*1=YEAR($X$4),$X$4,$Y$4)))))</f>
        <v>45657</v>
      </c>
      <c r="U13" s="125" t="str">
        <f>IF(ISERROR(VLOOKUP(C13,Источник!$C$2:$K$2343,9,0)),"",VLOOKUP(C13,Источник!$C$2:$K$2343,9,0))</f>
        <v>РО</v>
      </c>
      <c r="V13" s="1"/>
      <c r="W13" s="1"/>
      <c r="X13" s="77" t="str">
        <f t="shared" si="9"/>
        <v>п. Лытвенский, ул. 9 Пятилетки, д. 3: 2024</v>
      </c>
      <c r="Y13" s="117">
        <f t="shared" si="5"/>
        <v>1</v>
      </c>
      <c r="Z13" s="22" t="s">
        <v>1076</v>
      </c>
      <c r="AA13" s="22" t="s">
        <v>1076</v>
      </c>
      <c r="AB13" s="22" t="s">
        <v>1076</v>
      </c>
      <c r="AC13" s="22" t="s">
        <v>1076</v>
      </c>
      <c r="AD13" s="22" t="s">
        <v>1076</v>
      </c>
      <c r="AE13" s="22" t="s">
        <v>1076</v>
      </c>
      <c r="AF13" s="22" t="s">
        <v>1076</v>
      </c>
      <c r="AG13" s="89" t="s">
        <v>1076</v>
      </c>
      <c r="AH13" s="88" t="s">
        <v>1076</v>
      </c>
      <c r="AI13" s="75">
        <v>1</v>
      </c>
      <c r="AJ13" s="75" t="s">
        <v>1076</v>
      </c>
      <c r="AK13" s="75" t="s">
        <v>1076</v>
      </c>
      <c r="AL13" s="75" t="s">
        <v>1076</v>
      </c>
      <c r="AM13" s="75" t="s">
        <v>1076</v>
      </c>
      <c r="AN13" s="75" t="s">
        <v>1076</v>
      </c>
      <c r="AO13" s="75" t="s">
        <v>1076</v>
      </c>
      <c r="AP13" s="75" t="s">
        <v>1076</v>
      </c>
      <c r="AQ13" s="75" t="s">
        <v>1076</v>
      </c>
      <c r="AR13" s="75" t="s">
        <v>1076</v>
      </c>
      <c r="AS13" s="75" t="s">
        <v>1076</v>
      </c>
      <c r="AT13" s="75" t="s">
        <v>1076</v>
      </c>
      <c r="AU13" t="str">
        <f t="shared" si="6"/>
        <v>РК</v>
      </c>
    </row>
    <row r="14" spans="1:47" ht="16.5" thickTop="1" thickBot="1" x14ac:dyDescent="0.3">
      <c r="A14" s="28">
        <f t="shared" si="10"/>
        <v>4</v>
      </c>
      <c r="B14" s="74" t="s">
        <v>1077</v>
      </c>
      <c r="C14" s="71" t="s">
        <v>66</v>
      </c>
      <c r="D14" s="63">
        <v>1961</v>
      </c>
      <c r="E14" s="72"/>
      <c r="F14" s="72" t="s">
        <v>2522</v>
      </c>
      <c r="G14" s="80">
        <v>2</v>
      </c>
      <c r="H14" s="80">
        <v>2</v>
      </c>
      <c r="I14" s="163">
        <v>609.45000000000005</v>
      </c>
      <c r="J14" s="163">
        <v>362.6</v>
      </c>
      <c r="K14" s="163">
        <v>567.54</v>
      </c>
      <c r="L14" s="165">
        <v>34</v>
      </c>
      <c r="M14" s="163">
        <f t="shared" si="1"/>
        <v>5824751.3399999999</v>
      </c>
      <c r="N14" s="163"/>
      <c r="O14" s="163"/>
      <c r="P14" s="163"/>
      <c r="Q14" s="30">
        <f>IF('Форма 2'!D14=0,"",'Форма 2'!D14-N14-O14-P14)</f>
        <v>5824751.3399999999</v>
      </c>
      <c r="R14" s="51">
        <f t="shared" si="7"/>
        <v>16063.848152233864</v>
      </c>
      <c r="S14" s="51">
        <f t="shared" si="8"/>
        <v>16063.848152233864</v>
      </c>
      <c r="T14" s="69">
        <f>IF(B14=C14,"",
IF(ISERROR(
IF(_xlfn.TEXTBEFORE('ПДФ 1'!B12,": ",1)*1=YEAR($V$4),$V$4,
IF(_xlfn.TEXTBEFORE('ПДФ 1'!B12,": ",1)*1=YEAR($W$4),$W$4,
IF(_xlfn.TEXTBEFORE('ПДФ 1'!B12,": ",1)*1=YEAR($X$4),$X$4,$Y$4)))),"",
IF(_xlfn.TEXTBEFORE('ПДФ 1'!B12,": ",1)*1=YEAR($V$4),$V$4,
IF(_xlfn.TEXTBEFORE('ПДФ 1'!B12,": ",1)*1=YEAR($W$4),$W$4,
IF(_xlfn.TEXTBEFORE('ПДФ 1'!B12,": ",1)*1=YEAR($X$4),$X$4,$Y$4)))))</f>
        <v>45657</v>
      </c>
      <c r="U14" s="125" t="str">
        <f>IF(ISERROR(VLOOKUP(C14,Источник!$C$2:$K$2343,9,0)),"",VLOOKUP(C14,Источник!$C$2:$K$2343,9,0))</f>
        <v>РО</v>
      </c>
      <c r="V14" s="1"/>
      <c r="W14" s="1"/>
      <c r="X14" s="77" t="str">
        <f t="shared" si="9"/>
        <v>п. Яйва, ул. 6-ой Пятилетки, д. 13: 2024</v>
      </c>
      <c r="Y14" s="117">
        <f t="shared" si="5"/>
        <v>1</v>
      </c>
      <c r="Z14" s="22" t="s">
        <v>1076</v>
      </c>
      <c r="AA14" s="22" t="s">
        <v>1076</v>
      </c>
      <c r="AB14" s="22" t="s">
        <v>1076</v>
      </c>
      <c r="AC14" s="22" t="s">
        <v>1076</v>
      </c>
      <c r="AD14" s="22" t="s">
        <v>1076</v>
      </c>
      <c r="AE14" s="22" t="s">
        <v>1076</v>
      </c>
      <c r="AF14" s="22" t="s">
        <v>1076</v>
      </c>
      <c r="AG14" s="89" t="s">
        <v>1076</v>
      </c>
      <c r="AH14" s="88" t="s">
        <v>1076</v>
      </c>
      <c r="AI14" s="75">
        <v>1</v>
      </c>
      <c r="AJ14" s="75" t="s">
        <v>1076</v>
      </c>
      <c r="AK14" s="75" t="s">
        <v>1076</v>
      </c>
      <c r="AL14" s="75" t="s">
        <v>1076</v>
      </c>
      <c r="AM14" s="75" t="s">
        <v>1076</v>
      </c>
      <c r="AN14" s="75" t="s">
        <v>1076</v>
      </c>
      <c r="AO14" s="75" t="s">
        <v>1076</v>
      </c>
      <c r="AP14" s="75" t="s">
        <v>1076</v>
      </c>
      <c r="AQ14" s="75" t="s">
        <v>1076</v>
      </c>
      <c r="AR14" s="75" t="s">
        <v>1076</v>
      </c>
      <c r="AS14" s="75" t="s">
        <v>1076</v>
      </c>
      <c r="AT14" s="75" t="s">
        <v>1076</v>
      </c>
      <c r="AU14" t="str">
        <f t="shared" si="6"/>
        <v>РК</v>
      </c>
    </row>
    <row r="15" spans="1:47" ht="17.25" thickTop="1" thickBot="1" x14ac:dyDescent="0.3">
      <c r="A15" s="134">
        <f t="shared" si="10"/>
        <v>0</v>
      </c>
      <c r="B15" s="135" t="s">
        <v>1076</v>
      </c>
      <c r="C15" s="156" t="s">
        <v>1581</v>
      </c>
      <c r="D15" s="140" t="s">
        <v>1076</v>
      </c>
      <c r="E15" s="157"/>
      <c r="F15" s="158" t="s">
        <v>1076</v>
      </c>
      <c r="G15" s="159" t="s">
        <v>1076</v>
      </c>
      <c r="H15" s="159" t="s">
        <v>1076</v>
      </c>
      <c r="I15" s="162">
        <f>SUM(I16:I20)</f>
        <v>9647.9399999999987</v>
      </c>
      <c r="J15" s="162">
        <f t="shared" ref="J15:P15" si="11">SUM(J16:J20)</f>
        <v>7409.5</v>
      </c>
      <c r="K15" s="162">
        <f t="shared" si="11"/>
        <v>7413.2999999999993</v>
      </c>
      <c r="L15" s="154">
        <f t="shared" si="11"/>
        <v>317</v>
      </c>
      <c r="M15" s="162">
        <f t="shared" si="1"/>
        <v>87055333.319999993</v>
      </c>
      <c r="N15" s="162">
        <f t="shared" si="11"/>
        <v>0</v>
      </c>
      <c r="O15" s="162">
        <f t="shared" si="11"/>
        <v>0</v>
      </c>
      <c r="P15" s="162">
        <f t="shared" si="11"/>
        <v>0</v>
      </c>
      <c r="Q15" s="160">
        <f>IF('Форма 2'!D15=0,"",'Форма 2'!D15-N15-O15-P15)</f>
        <v>87055333.319999993</v>
      </c>
      <c r="R15" s="161"/>
      <c r="S15" s="161"/>
      <c r="T15" s="144"/>
      <c r="U15" s="145" t="str">
        <f>IF(ISERROR(VLOOKUP(C15,Источник!$C$2:$K$2343,9,0)),"",VLOOKUP(C15,Источник!$C$2:$K$2343,9,0))</f>
        <v/>
      </c>
      <c r="V15" s="1"/>
      <c r="W15" s="1"/>
      <c r="X15" s="77" t="str">
        <f t="shared" si="9"/>
        <v/>
      </c>
      <c r="Y15" s="117">
        <f t="shared" si="5"/>
        <v>0</v>
      </c>
      <c r="Z15" s="22" t="s">
        <v>1076</v>
      </c>
      <c r="AA15" s="22" t="s">
        <v>1076</v>
      </c>
      <c r="AB15" s="22" t="s">
        <v>1076</v>
      </c>
      <c r="AC15" s="22" t="s">
        <v>1076</v>
      </c>
      <c r="AD15" s="22" t="s">
        <v>1076</v>
      </c>
      <c r="AE15" s="22" t="s">
        <v>1076</v>
      </c>
      <c r="AF15" s="22" t="s">
        <v>1076</v>
      </c>
      <c r="AG15" s="89" t="s">
        <v>1076</v>
      </c>
      <c r="AH15" s="88" t="s">
        <v>1076</v>
      </c>
      <c r="AI15" s="75" t="s">
        <v>1076</v>
      </c>
      <c r="AJ15" s="75" t="s">
        <v>1076</v>
      </c>
      <c r="AK15" s="75" t="s">
        <v>1076</v>
      </c>
      <c r="AL15" s="75" t="s">
        <v>1076</v>
      </c>
      <c r="AM15" s="75" t="s">
        <v>1076</v>
      </c>
      <c r="AN15" s="75" t="s">
        <v>1076</v>
      </c>
      <c r="AO15" s="75" t="s">
        <v>1076</v>
      </c>
      <c r="AP15" s="75" t="s">
        <v>1076</v>
      </c>
      <c r="AQ15" s="75" t="s">
        <v>1076</v>
      </c>
      <c r="AR15" s="75" t="s">
        <v>1076</v>
      </c>
      <c r="AS15" s="75" t="s">
        <v>1076</v>
      </c>
      <c r="AT15" s="75" t="s">
        <v>1076</v>
      </c>
      <c r="AU15" t="str">
        <f t="shared" si="6"/>
        <v/>
      </c>
    </row>
    <row r="16" spans="1:47" ht="16.5" thickTop="1" thickBot="1" x14ac:dyDescent="0.3">
      <c r="A16" s="28">
        <f t="shared" si="10"/>
        <v>1</v>
      </c>
      <c r="B16" s="74" t="s">
        <v>1581</v>
      </c>
      <c r="C16" s="71" t="s">
        <v>1538</v>
      </c>
      <c r="D16" s="63">
        <v>2006</v>
      </c>
      <c r="E16" s="64"/>
      <c r="F16" s="65" t="s">
        <v>2519</v>
      </c>
      <c r="G16" s="79">
        <v>5</v>
      </c>
      <c r="H16" s="79">
        <v>4</v>
      </c>
      <c r="I16" s="66">
        <v>3728</v>
      </c>
      <c r="J16" s="66">
        <v>3213.4</v>
      </c>
      <c r="K16" s="66">
        <v>3213.4</v>
      </c>
      <c r="L16" s="164">
        <v>145</v>
      </c>
      <c r="M16" s="67">
        <f t="shared" si="1"/>
        <v>34990560.640000001</v>
      </c>
      <c r="N16" s="66"/>
      <c r="O16" s="66"/>
      <c r="P16" s="66"/>
      <c r="Q16" s="67">
        <f>IF('Форма 2'!D16=0,"",'Форма 2'!D16-N16-O16-P16)</f>
        <v>34990560.640000001</v>
      </c>
      <c r="R16" s="68">
        <f>IF(ISNUMBER(J16),M16/J16,"")</f>
        <v>10888.952710524678</v>
      </c>
      <c r="S16" s="68">
        <f t="shared" si="8"/>
        <v>10888.952710524678</v>
      </c>
      <c r="T16" s="69">
        <f>IF(B16=C16,"",
IF(ISERROR(
IF(_xlfn.TEXTBEFORE('ПДФ 1'!B14,": ",1)*1=YEAR($V$4),$V$4,
IF(_xlfn.TEXTBEFORE('ПДФ 1'!B14,": ",1)*1=YEAR($W$4),$W$4,
IF(_xlfn.TEXTBEFORE('ПДФ 1'!B14,": ",1)*1=YEAR($X$4),$X$4,$Y$4)))),"",
IF(_xlfn.TEXTBEFORE('ПДФ 1'!B14,": ",1)*1=YEAR($V$4),$V$4,
IF(_xlfn.TEXTBEFORE('ПДФ 1'!B14,": ",1)*1=YEAR($W$4),$W$4,
IF(_xlfn.TEXTBEFORE('ПДФ 1'!B14,": ",1)*1=YEAR($X$4),$X$4,$Y$4)))))</f>
        <v>45657</v>
      </c>
      <c r="U16" s="125" t="str">
        <f>IF(ISERROR(VLOOKUP(C16,Источник!$C$2:$K$2343,9,0)),"",VLOOKUP(C16,Источник!$C$2:$K$2343,9,0))</f>
        <v>РО</v>
      </c>
      <c r="V16" s="1"/>
      <c r="W16" s="1"/>
      <c r="X16" s="77" t="str">
        <f t="shared" si="9"/>
        <v>с. Барда, ул. Газовиков, д. 12: 2024</v>
      </c>
      <c r="Y16" s="117">
        <f t="shared" si="5"/>
        <v>2</v>
      </c>
      <c r="Z16" s="22" t="s">
        <v>1076</v>
      </c>
      <c r="AA16" s="22" t="s">
        <v>1076</v>
      </c>
      <c r="AB16" s="22" t="s">
        <v>1076</v>
      </c>
      <c r="AC16" s="22" t="s">
        <v>1076</v>
      </c>
      <c r="AD16" s="22" t="s">
        <v>1076</v>
      </c>
      <c r="AE16" s="22" t="s">
        <v>1076</v>
      </c>
      <c r="AF16" s="22" t="s">
        <v>1076</v>
      </c>
      <c r="AG16" s="89" t="s">
        <v>1076</v>
      </c>
      <c r="AH16" s="88" t="s">
        <v>1076</v>
      </c>
      <c r="AI16" s="75">
        <v>1</v>
      </c>
      <c r="AJ16" s="75">
        <v>1</v>
      </c>
      <c r="AK16" s="75" t="s">
        <v>1076</v>
      </c>
      <c r="AL16" s="75" t="s">
        <v>1076</v>
      </c>
      <c r="AM16" s="75" t="s">
        <v>1076</v>
      </c>
      <c r="AN16" s="75" t="s">
        <v>1076</v>
      </c>
      <c r="AO16" s="75" t="s">
        <v>1076</v>
      </c>
      <c r="AP16" s="75" t="s">
        <v>1076</v>
      </c>
      <c r="AQ16" s="75" t="s">
        <v>1076</v>
      </c>
      <c r="AR16" s="75" t="s">
        <v>1076</v>
      </c>
      <c r="AS16" s="75" t="s">
        <v>1076</v>
      </c>
      <c r="AT16" s="75" t="s">
        <v>1076</v>
      </c>
      <c r="AU16" t="str">
        <f t="shared" si="6"/>
        <v>РК Рфа</v>
      </c>
    </row>
    <row r="17" spans="1:47" ht="16.5" thickTop="1" thickBot="1" x14ac:dyDescent="0.3">
      <c r="A17" s="28">
        <f t="shared" si="10"/>
        <v>2</v>
      </c>
      <c r="B17" s="74" t="s">
        <v>1581</v>
      </c>
      <c r="C17" s="71" t="s">
        <v>1539</v>
      </c>
      <c r="D17" s="63">
        <v>1994</v>
      </c>
      <c r="E17" s="64"/>
      <c r="F17" s="65" t="s">
        <v>2519</v>
      </c>
      <c r="G17" s="79">
        <v>3</v>
      </c>
      <c r="H17" s="79">
        <v>2</v>
      </c>
      <c r="I17" s="66">
        <v>1869.4</v>
      </c>
      <c r="J17" s="66">
        <v>1301.3</v>
      </c>
      <c r="K17" s="66">
        <v>1301.3</v>
      </c>
      <c r="L17" s="164">
        <v>50</v>
      </c>
      <c r="M17" s="67">
        <f t="shared" si="1"/>
        <v>10893274.210000001</v>
      </c>
      <c r="N17" s="66"/>
      <c r="O17" s="66"/>
      <c r="P17" s="66"/>
      <c r="Q17" s="67">
        <f>IF('Форма 2'!D17=0,"",'Форма 2'!D17-N17-O17-P17)</f>
        <v>10893274.210000001</v>
      </c>
      <c r="R17" s="68">
        <f t="shared" si="7"/>
        <v>8371.0706293706298</v>
      </c>
      <c r="S17" s="68">
        <f t="shared" si="8"/>
        <v>8371.0706293706298</v>
      </c>
      <c r="T17" s="69">
        <f>IF(B17=C17,"",
IF(ISERROR(
IF(_xlfn.TEXTBEFORE('ПДФ 1'!B15,": ",1)*1=YEAR($V$4),$V$4,
IF(_xlfn.TEXTBEFORE('ПДФ 1'!B15,": ",1)*1=YEAR($W$4),$W$4,
IF(_xlfn.TEXTBEFORE('ПДФ 1'!B15,": ",1)*1=YEAR($X$4),$X$4,$Y$4)))),"",
IF(_xlfn.TEXTBEFORE('ПДФ 1'!B15,": ",1)*1=YEAR($V$4),$V$4,
IF(_xlfn.TEXTBEFORE('ПДФ 1'!B15,": ",1)*1=YEAR($W$4),$W$4,
IF(_xlfn.TEXTBEFORE('ПДФ 1'!B15,": ",1)*1=YEAR($X$4),$X$4,$Y$4)))))</f>
        <v>45657</v>
      </c>
      <c r="U17" s="125" t="str">
        <f>IF(ISERROR(VLOOKUP(C17,Источник!$C$2:$K$2343,9,0)),"",VLOOKUP(C17,Источник!$C$2:$K$2343,9,0))</f>
        <v>РО</v>
      </c>
      <c r="V17" s="1"/>
      <c r="W17" s="1"/>
      <c r="X17" s="77" t="str">
        <f t="shared" si="9"/>
        <v>с. Барда, ул. Газовиков, д. 17: 2024</v>
      </c>
      <c r="Y17" s="117">
        <f t="shared" si="5"/>
        <v>1</v>
      </c>
      <c r="Z17" s="22" t="s">
        <v>1076</v>
      </c>
      <c r="AA17" s="22" t="s">
        <v>1076</v>
      </c>
      <c r="AB17" s="22" t="s">
        <v>1076</v>
      </c>
      <c r="AC17" s="22" t="s">
        <v>1076</v>
      </c>
      <c r="AD17" s="22" t="s">
        <v>1076</v>
      </c>
      <c r="AE17" s="22" t="s">
        <v>1076</v>
      </c>
      <c r="AF17" s="22" t="s">
        <v>1076</v>
      </c>
      <c r="AG17" s="89" t="s">
        <v>1076</v>
      </c>
      <c r="AH17" s="88" t="s">
        <v>1076</v>
      </c>
      <c r="AI17" s="75" t="s">
        <v>1076</v>
      </c>
      <c r="AJ17" s="75">
        <v>1</v>
      </c>
      <c r="AK17" s="75" t="s">
        <v>1076</v>
      </c>
      <c r="AL17" s="75" t="s">
        <v>1076</v>
      </c>
      <c r="AM17" s="75" t="s">
        <v>1076</v>
      </c>
      <c r="AN17" s="75" t="s">
        <v>1076</v>
      </c>
      <c r="AO17" s="75" t="s">
        <v>1076</v>
      </c>
      <c r="AP17" s="75" t="s">
        <v>1076</v>
      </c>
      <c r="AQ17" s="75" t="s">
        <v>1076</v>
      </c>
      <c r="AR17" s="75" t="s">
        <v>1076</v>
      </c>
      <c r="AS17" s="75" t="s">
        <v>1076</v>
      </c>
      <c r="AT17" s="75" t="s">
        <v>1076</v>
      </c>
      <c r="AU17" t="str">
        <f t="shared" si="6"/>
        <v>Рфа</v>
      </c>
    </row>
    <row r="18" spans="1:47" ht="16.5" thickTop="1" thickBot="1" x14ac:dyDescent="0.3">
      <c r="A18" s="28">
        <f t="shared" si="10"/>
        <v>3</v>
      </c>
      <c r="B18" s="74" t="s">
        <v>1581</v>
      </c>
      <c r="C18" s="71" t="s">
        <v>1540</v>
      </c>
      <c r="D18" s="63">
        <v>1955</v>
      </c>
      <c r="E18" s="72"/>
      <c r="F18" s="72" t="s">
        <v>2519</v>
      </c>
      <c r="G18" s="80">
        <v>3</v>
      </c>
      <c r="H18" s="80">
        <v>2</v>
      </c>
      <c r="I18" s="163">
        <v>1878.04</v>
      </c>
      <c r="J18" s="163">
        <v>1292.2</v>
      </c>
      <c r="K18" s="163">
        <v>1296</v>
      </c>
      <c r="L18" s="165">
        <v>58</v>
      </c>
      <c r="M18" s="163">
        <f t="shared" si="1"/>
        <v>10943620.789999999</v>
      </c>
      <c r="N18" s="163"/>
      <c r="O18" s="163"/>
      <c r="P18" s="163"/>
      <c r="Q18" s="30">
        <f>IF('Форма 2'!D18=0,"",'Форма 2'!D18-N18-O18-P18)</f>
        <v>10943620.789999999</v>
      </c>
      <c r="R18" s="51">
        <f t="shared" si="7"/>
        <v>8468.9837409069787</v>
      </c>
      <c r="S18" s="51">
        <f t="shared" si="8"/>
        <v>8468.9837409069787</v>
      </c>
      <c r="T18" s="69">
        <f>IF(B18=C18,"",
IF(ISERROR(
IF(_xlfn.TEXTBEFORE('ПДФ 1'!B16,": ",1)*1=YEAR($V$4),$V$4,
IF(_xlfn.TEXTBEFORE('ПДФ 1'!B16,": ",1)*1=YEAR($W$4),$W$4,
IF(_xlfn.TEXTBEFORE('ПДФ 1'!B16,": ",1)*1=YEAR($X$4),$X$4,$Y$4)))),"",
IF(_xlfn.TEXTBEFORE('ПДФ 1'!B16,": ",1)*1=YEAR($V$4),$V$4,
IF(_xlfn.TEXTBEFORE('ПДФ 1'!B16,": ",1)*1=YEAR($W$4),$W$4,
IF(_xlfn.TEXTBEFORE('ПДФ 1'!B16,": ",1)*1=YEAR($X$4),$X$4,$Y$4)))))</f>
        <v>45657</v>
      </c>
      <c r="U18" s="125" t="str">
        <f>IF(ISERROR(VLOOKUP(C18,Источник!$C$2:$K$2343,9,0)),"",VLOOKUP(C18,Источник!$C$2:$K$2343,9,0))</f>
        <v>РО</v>
      </c>
      <c r="V18" s="1"/>
      <c r="W18" s="1"/>
      <c r="X18" s="77" t="str">
        <f t="shared" si="9"/>
        <v>с. Барда, ул. Газовиков, д. 18: 2024</v>
      </c>
      <c r="Y18" s="117">
        <f t="shared" si="5"/>
        <v>1</v>
      </c>
      <c r="Z18" s="22" t="s">
        <v>1076</v>
      </c>
      <c r="AA18" s="22" t="s">
        <v>1076</v>
      </c>
      <c r="AB18" s="22" t="s">
        <v>1076</v>
      </c>
      <c r="AC18" s="22" t="s">
        <v>1076</v>
      </c>
      <c r="AD18" s="22" t="s">
        <v>1076</v>
      </c>
      <c r="AE18" s="22" t="s">
        <v>1076</v>
      </c>
      <c r="AF18" s="22" t="s">
        <v>1076</v>
      </c>
      <c r="AG18" s="89" t="s">
        <v>1076</v>
      </c>
      <c r="AH18" s="114" t="s">
        <v>1076</v>
      </c>
      <c r="AI18" s="75" t="s">
        <v>1076</v>
      </c>
      <c r="AJ18" s="75">
        <v>1</v>
      </c>
      <c r="AK18" s="75" t="s">
        <v>1076</v>
      </c>
      <c r="AL18" s="75" t="s">
        <v>1076</v>
      </c>
      <c r="AM18" s="75" t="s">
        <v>1076</v>
      </c>
      <c r="AN18" s="75" t="s">
        <v>1076</v>
      </c>
      <c r="AO18" s="75" t="s">
        <v>1076</v>
      </c>
      <c r="AP18" s="75" t="s">
        <v>1076</v>
      </c>
      <c r="AQ18" s="75" t="s">
        <v>1076</v>
      </c>
      <c r="AR18" s="75" t="s">
        <v>1076</v>
      </c>
      <c r="AS18" s="75" t="s">
        <v>1076</v>
      </c>
      <c r="AT18" s="75" t="s">
        <v>1076</v>
      </c>
      <c r="AU18" t="str">
        <f t="shared" si="6"/>
        <v>Рфа</v>
      </c>
    </row>
    <row r="19" spans="1:47" ht="16.5" thickTop="1" thickBot="1" x14ac:dyDescent="0.3">
      <c r="A19" s="28">
        <f t="shared" si="10"/>
        <v>4</v>
      </c>
      <c r="B19" s="74" t="s">
        <v>1581</v>
      </c>
      <c r="C19" s="71" t="s">
        <v>1541</v>
      </c>
      <c r="D19" s="63">
        <v>1994</v>
      </c>
      <c r="E19" s="72"/>
      <c r="F19" s="72" t="s">
        <v>2519</v>
      </c>
      <c r="G19" s="80">
        <v>3</v>
      </c>
      <c r="H19" s="80">
        <v>2</v>
      </c>
      <c r="I19" s="163">
        <v>1838.2</v>
      </c>
      <c r="J19" s="163">
        <v>1292.5999999999999</v>
      </c>
      <c r="K19" s="163">
        <v>1292.5999999999999</v>
      </c>
      <c r="L19" s="165">
        <v>47</v>
      </c>
      <c r="M19" s="163">
        <f t="shared" si="1"/>
        <v>28279861.43</v>
      </c>
      <c r="N19" s="163"/>
      <c r="O19" s="163"/>
      <c r="P19" s="163"/>
      <c r="Q19" s="30">
        <f>IF('Форма 2'!D19=0,"",'Форма 2'!D19-N19-O19-P19)</f>
        <v>28279861.43</v>
      </c>
      <c r="R19" s="51">
        <f t="shared" si="7"/>
        <v>21878.277448553305</v>
      </c>
      <c r="S19" s="51">
        <f t="shared" si="8"/>
        <v>21878.277448553305</v>
      </c>
      <c r="T19" s="69">
        <f>IF(B19=C19,"",
IF(ISERROR(
IF(_xlfn.TEXTBEFORE('ПДФ 1'!B17,": ",1)*1=YEAR($V$4),$V$4,
IF(_xlfn.TEXTBEFORE('ПДФ 1'!B17,": ",1)*1=YEAR($W$4),$W$4,
IF(_xlfn.TEXTBEFORE('ПДФ 1'!B17,": ",1)*1=YEAR($X$4),$X$4,$Y$4)))),"",
IF(_xlfn.TEXTBEFORE('ПДФ 1'!B17,": ",1)*1=YEAR($V$4),$V$4,
IF(_xlfn.TEXTBEFORE('ПДФ 1'!B17,": ",1)*1=YEAR($W$4),$W$4,
IF(_xlfn.TEXTBEFORE('ПДФ 1'!B17,": ",1)*1=YEAR($X$4),$X$4,$Y$4)))))</f>
        <v>45657</v>
      </c>
      <c r="U19" s="125" t="str">
        <f>IF(ISERROR(VLOOKUP(C19,Источник!$C$2:$K$2343,9,0)),"",VLOOKUP(C19,Источник!$C$2:$K$2343,9,0))</f>
        <v>РО</v>
      </c>
      <c r="V19" s="1"/>
      <c r="W19" s="1"/>
      <c r="X19" s="77" t="str">
        <f t="shared" si="9"/>
        <v>с. Барда, ул. Газовиков, д. 19: 2024</v>
      </c>
      <c r="Y19" s="117">
        <f t="shared" si="5"/>
        <v>2</v>
      </c>
      <c r="Z19" s="22" t="s">
        <v>1076</v>
      </c>
      <c r="AA19" s="22" t="s">
        <v>1076</v>
      </c>
      <c r="AB19" s="22" t="s">
        <v>1076</v>
      </c>
      <c r="AC19" s="22" t="s">
        <v>1076</v>
      </c>
      <c r="AD19" s="22" t="s">
        <v>1076</v>
      </c>
      <c r="AE19" s="22" t="s">
        <v>1076</v>
      </c>
      <c r="AF19" s="22" t="s">
        <v>1076</v>
      </c>
      <c r="AG19" s="89" t="s">
        <v>1076</v>
      </c>
      <c r="AH19" s="88" t="s">
        <v>1076</v>
      </c>
      <c r="AI19" s="75">
        <v>1</v>
      </c>
      <c r="AJ19" s="75">
        <v>1</v>
      </c>
      <c r="AK19" s="75" t="s">
        <v>1076</v>
      </c>
      <c r="AL19" s="75" t="s">
        <v>1076</v>
      </c>
      <c r="AM19" s="75" t="s">
        <v>1076</v>
      </c>
      <c r="AN19" s="75" t="s">
        <v>1076</v>
      </c>
      <c r="AO19" s="75" t="s">
        <v>1076</v>
      </c>
      <c r="AP19" s="75" t="s">
        <v>1076</v>
      </c>
      <c r="AQ19" s="75" t="s">
        <v>1076</v>
      </c>
      <c r="AR19" s="75" t="s">
        <v>1076</v>
      </c>
      <c r="AS19" s="75" t="s">
        <v>1076</v>
      </c>
      <c r="AT19" s="75" t="s">
        <v>1076</v>
      </c>
      <c r="AU19" t="str">
        <f t="shared" si="6"/>
        <v>РК Рфа</v>
      </c>
    </row>
    <row r="20" spans="1:47" ht="16.5" thickTop="1" thickBot="1" x14ac:dyDescent="0.3">
      <c r="A20" s="28">
        <f t="shared" si="10"/>
        <v>5</v>
      </c>
      <c r="B20" s="74" t="s">
        <v>1581</v>
      </c>
      <c r="C20" s="71" t="s">
        <v>1613</v>
      </c>
      <c r="D20" s="63">
        <v>1967</v>
      </c>
      <c r="E20" s="64"/>
      <c r="F20" s="65" t="s">
        <v>2519</v>
      </c>
      <c r="G20" s="79">
        <v>2</v>
      </c>
      <c r="H20" s="79">
        <v>1</v>
      </c>
      <c r="I20" s="66">
        <v>334.3</v>
      </c>
      <c r="J20" s="66">
        <v>310</v>
      </c>
      <c r="K20" s="66">
        <v>310</v>
      </c>
      <c r="L20" s="164">
        <v>17</v>
      </c>
      <c r="M20" s="67">
        <f t="shared" si="1"/>
        <v>1948016.25</v>
      </c>
      <c r="N20" s="66"/>
      <c r="O20" s="66"/>
      <c r="P20" s="66"/>
      <c r="Q20" s="67">
        <f>IF('Форма 2'!D20=0,"",'Форма 2'!D20-N20-O20-P20)</f>
        <v>1948016.25</v>
      </c>
      <c r="R20" s="68">
        <f t="shared" si="7"/>
        <v>6283.9233870967746</v>
      </c>
      <c r="S20" s="68">
        <f t="shared" si="8"/>
        <v>6283.9233870967746</v>
      </c>
      <c r="T20" s="69">
        <f>IF(B20=C20,"",
IF(ISERROR(
IF(_xlfn.TEXTBEFORE('ПДФ 1'!B18,": ",1)*1=YEAR($V$4),$V$4,
IF(_xlfn.TEXTBEFORE('ПДФ 1'!B18,": ",1)*1=YEAR($W$4),$W$4,
IF(_xlfn.TEXTBEFORE('ПДФ 1'!B18,": ",1)*1=YEAR($X$4),$X$4,$Y$4)))),"",
IF(_xlfn.TEXTBEFORE('ПДФ 1'!B18,": ",1)*1=YEAR($V$4),$V$4,
IF(_xlfn.TEXTBEFORE('ПДФ 1'!B18,": ",1)*1=YEAR($W$4),$W$4,
IF(_xlfn.TEXTBEFORE('ПДФ 1'!B18,": ",1)*1=YEAR($X$4),$X$4,$Y$4)))))</f>
        <v>45657</v>
      </c>
      <c r="U20" s="125" t="str">
        <f>IF(ISERROR(VLOOKUP(C20,Источник!$C$2:$K$2343,9,0)),"",VLOOKUP(C20,Источник!$C$2:$K$2343,9,0))</f>
        <v>РО</v>
      </c>
      <c r="V20" s="1"/>
      <c r="W20" s="1"/>
      <c r="X20" s="77" t="str">
        <f t="shared" si="9"/>
        <v>с. Барда, ул. Фрунзе, д. 9: 2024</v>
      </c>
      <c r="Y20" s="117">
        <f t="shared" si="5"/>
        <v>1</v>
      </c>
      <c r="Z20" s="22" t="s">
        <v>1076</v>
      </c>
      <c r="AA20" s="22" t="s">
        <v>1076</v>
      </c>
      <c r="AB20" s="22" t="s">
        <v>1076</v>
      </c>
      <c r="AC20" s="22" t="s">
        <v>1076</v>
      </c>
      <c r="AD20" s="22" t="s">
        <v>1076</v>
      </c>
      <c r="AE20" s="22" t="s">
        <v>1076</v>
      </c>
      <c r="AF20" s="22" t="s">
        <v>1076</v>
      </c>
      <c r="AG20" s="89" t="s">
        <v>1076</v>
      </c>
      <c r="AH20" s="88" t="s">
        <v>1076</v>
      </c>
      <c r="AI20" s="75" t="s">
        <v>1076</v>
      </c>
      <c r="AJ20" s="75">
        <v>1</v>
      </c>
      <c r="AK20" s="75" t="s">
        <v>1076</v>
      </c>
      <c r="AL20" s="75" t="s">
        <v>1076</v>
      </c>
      <c r="AM20" s="75" t="s">
        <v>1076</v>
      </c>
      <c r="AN20" s="75" t="s">
        <v>1076</v>
      </c>
      <c r="AO20" s="75" t="s">
        <v>1076</v>
      </c>
      <c r="AP20" s="75" t="s">
        <v>1076</v>
      </c>
      <c r="AQ20" s="75" t="s">
        <v>1076</v>
      </c>
      <c r="AR20" s="75" t="s">
        <v>1076</v>
      </c>
      <c r="AS20" s="75" t="s">
        <v>1076</v>
      </c>
      <c r="AT20" s="75" t="s">
        <v>1076</v>
      </c>
      <c r="AU20" t="str">
        <f t="shared" si="6"/>
        <v>Рфа</v>
      </c>
    </row>
    <row r="21" spans="1:47" ht="17.25" thickTop="1" thickBot="1" x14ac:dyDescent="0.3">
      <c r="A21" s="134">
        <f t="shared" si="10"/>
        <v>0</v>
      </c>
      <c r="B21" s="135" t="s">
        <v>1076</v>
      </c>
      <c r="C21" s="156" t="s">
        <v>1078</v>
      </c>
      <c r="D21" s="140" t="s">
        <v>1076</v>
      </c>
      <c r="E21" s="157"/>
      <c r="F21" s="158" t="s">
        <v>1076</v>
      </c>
      <c r="G21" s="159" t="s">
        <v>1076</v>
      </c>
      <c r="H21" s="159" t="s">
        <v>1076</v>
      </c>
      <c r="I21" s="162">
        <f>SUM(I22)</f>
        <v>312.2</v>
      </c>
      <c r="J21" s="162">
        <f t="shared" ref="J21:P21" si="12">SUM(J22)</f>
        <v>209.5</v>
      </c>
      <c r="K21" s="162">
        <f t="shared" si="12"/>
        <v>209.5</v>
      </c>
      <c r="L21" s="154">
        <f t="shared" si="12"/>
        <v>18</v>
      </c>
      <c r="M21" s="162">
        <f t="shared" si="1"/>
        <v>1819236.23</v>
      </c>
      <c r="N21" s="162">
        <f t="shared" si="12"/>
        <v>0</v>
      </c>
      <c r="O21" s="162">
        <f t="shared" si="12"/>
        <v>0</v>
      </c>
      <c r="P21" s="162">
        <f t="shared" si="12"/>
        <v>0</v>
      </c>
      <c r="Q21" s="160">
        <f>IF('Форма 2'!D21=0,"",'Форма 2'!D21-N21-O21-P21)</f>
        <v>1819236.23</v>
      </c>
      <c r="R21" s="161"/>
      <c r="S21" s="161"/>
      <c r="T21" s="144"/>
      <c r="U21" s="145" t="str">
        <f>IF(ISERROR(VLOOKUP(C21,Источник!$C$2:$K$2343,9,0)),"",VLOOKUP(C21,Источник!$C$2:$K$2343,9,0))</f>
        <v/>
      </c>
      <c r="V21" s="1"/>
      <c r="W21" s="1"/>
      <c r="X21" s="77" t="str">
        <f t="shared" si="9"/>
        <v/>
      </c>
      <c r="Y21" s="117">
        <f t="shared" si="5"/>
        <v>0</v>
      </c>
      <c r="Z21" s="22" t="s">
        <v>1076</v>
      </c>
      <c r="AA21" s="22" t="s">
        <v>1076</v>
      </c>
      <c r="AB21" s="22" t="s">
        <v>1076</v>
      </c>
      <c r="AC21" s="22" t="s">
        <v>1076</v>
      </c>
      <c r="AD21" s="22" t="s">
        <v>1076</v>
      </c>
      <c r="AE21" s="22" t="s">
        <v>1076</v>
      </c>
      <c r="AF21" s="22" t="s">
        <v>1076</v>
      </c>
      <c r="AG21" s="89" t="s">
        <v>1076</v>
      </c>
      <c r="AH21" s="88" t="s">
        <v>1076</v>
      </c>
      <c r="AI21" s="75" t="s">
        <v>1076</v>
      </c>
      <c r="AJ21" s="75" t="s">
        <v>1076</v>
      </c>
      <c r="AK21" s="75" t="s">
        <v>1076</v>
      </c>
      <c r="AL21" s="75" t="s">
        <v>1076</v>
      </c>
      <c r="AM21" s="75" t="s">
        <v>1076</v>
      </c>
      <c r="AN21" s="75" t="s">
        <v>1076</v>
      </c>
      <c r="AO21" s="75" t="s">
        <v>1076</v>
      </c>
      <c r="AP21" s="75" t="s">
        <v>1076</v>
      </c>
      <c r="AQ21" s="75" t="s">
        <v>1076</v>
      </c>
      <c r="AR21" s="75" t="s">
        <v>1076</v>
      </c>
      <c r="AS21" s="75" t="s">
        <v>1076</v>
      </c>
      <c r="AT21" s="75" t="s">
        <v>1076</v>
      </c>
      <c r="AU21" t="str">
        <f t="shared" si="6"/>
        <v/>
      </c>
    </row>
    <row r="22" spans="1:47" ht="16.5" thickTop="1" thickBot="1" x14ac:dyDescent="0.3">
      <c r="A22" s="28">
        <f t="shared" si="10"/>
        <v>1</v>
      </c>
      <c r="B22" s="74" t="s">
        <v>1078</v>
      </c>
      <c r="C22" s="71" t="s">
        <v>249</v>
      </c>
      <c r="D22" s="63">
        <v>1894</v>
      </c>
      <c r="E22" s="64"/>
      <c r="F22" s="65" t="s">
        <v>2523</v>
      </c>
      <c r="G22" s="79">
        <v>2</v>
      </c>
      <c r="H22" s="79">
        <v>1</v>
      </c>
      <c r="I22" s="66">
        <v>312.2</v>
      </c>
      <c r="J22" s="66">
        <v>209.5</v>
      </c>
      <c r="K22" s="66">
        <v>209.5</v>
      </c>
      <c r="L22" s="164">
        <v>18</v>
      </c>
      <c r="M22" s="67">
        <f t="shared" si="1"/>
        <v>1819236.23</v>
      </c>
      <c r="N22" s="66"/>
      <c r="O22" s="66"/>
      <c r="P22" s="66"/>
      <c r="Q22" s="67">
        <f>IF('Форма 2'!D22=0,"",'Форма 2'!D22-N22-O22-P22)</f>
        <v>1819236.23</v>
      </c>
      <c r="R22" s="68">
        <f t="shared" si="7"/>
        <v>8683.7051551312652</v>
      </c>
      <c r="S22" s="68">
        <f t="shared" si="8"/>
        <v>8683.7051551312652</v>
      </c>
      <c r="T22" s="69">
        <f>IF(B22=C22,"",
IF(ISERROR(
IF(_xlfn.TEXTBEFORE('ПДФ 1'!B20,": ",1)*1=YEAR($V$4),$V$4,
IF(_xlfn.TEXTBEFORE('ПДФ 1'!B20,": ",1)*1=YEAR($W$4),$W$4,
IF(_xlfn.TEXTBEFORE('ПДФ 1'!B20,": ",1)*1=YEAR($X$4),$X$4,$Y$4)))),"",
IF(_xlfn.TEXTBEFORE('ПДФ 1'!B20,": ",1)*1=YEAR($V$4),$V$4,
IF(_xlfn.TEXTBEFORE('ПДФ 1'!B20,": ",1)*1=YEAR($W$4),$W$4,
IF(_xlfn.TEXTBEFORE('ПДФ 1'!B20,": ",1)*1=YEAR($X$4),$X$4,$Y$4)))))</f>
        <v>45657</v>
      </c>
      <c r="U22" s="125" t="str">
        <f>IF(ISERROR(VLOOKUP(C22,Источник!$C$2:$K$2343,9,0)),"",VLOOKUP(C22,Источник!$C$2:$K$2343,9,0))</f>
        <v>РО</v>
      </c>
      <c r="V22" s="1"/>
      <c r="W22" s="1"/>
      <c r="X22" s="77" t="str">
        <f t="shared" si="9"/>
        <v>с. Березовка, ул. Советская, д. 48: 2024</v>
      </c>
      <c r="Y22" s="117">
        <f t="shared" si="5"/>
        <v>1</v>
      </c>
      <c r="Z22" s="22" t="s">
        <v>1076</v>
      </c>
      <c r="AA22" s="22" t="s">
        <v>1076</v>
      </c>
      <c r="AB22" s="22" t="s">
        <v>1076</v>
      </c>
      <c r="AC22" s="22" t="s">
        <v>1076</v>
      </c>
      <c r="AD22" s="22" t="s">
        <v>1076</v>
      </c>
      <c r="AE22" s="22" t="s">
        <v>1076</v>
      </c>
      <c r="AF22" s="22" t="s">
        <v>1076</v>
      </c>
      <c r="AG22" s="89" t="s">
        <v>1076</v>
      </c>
      <c r="AH22" s="88" t="s">
        <v>1076</v>
      </c>
      <c r="AI22" s="75" t="s">
        <v>1076</v>
      </c>
      <c r="AJ22" s="75">
        <v>1</v>
      </c>
      <c r="AK22" s="75" t="s">
        <v>1076</v>
      </c>
      <c r="AL22" s="75" t="s">
        <v>1076</v>
      </c>
      <c r="AM22" s="75" t="s">
        <v>1076</v>
      </c>
      <c r="AN22" s="75" t="s">
        <v>1076</v>
      </c>
      <c r="AO22" s="75" t="s">
        <v>1076</v>
      </c>
      <c r="AP22" s="75" t="s">
        <v>1076</v>
      </c>
      <c r="AQ22" s="75" t="s">
        <v>1076</v>
      </c>
      <c r="AR22" s="75" t="s">
        <v>1076</v>
      </c>
      <c r="AS22" s="75" t="s">
        <v>1076</v>
      </c>
      <c r="AT22" s="75" t="s">
        <v>1076</v>
      </c>
      <c r="AU22" t="str">
        <f t="shared" si="6"/>
        <v>Рфа</v>
      </c>
    </row>
    <row r="23" spans="1:47" ht="17.25" thickTop="1" thickBot="1" x14ac:dyDescent="0.3">
      <c r="A23" s="134">
        <f t="shared" si="10"/>
        <v>0</v>
      </c>
      <c r="B23" s="135" t="s">
        <v>1076</v>
      </c>
      <c r="C23" s="156" t="s">
        <v>1079</v>
      </c>
      <c r="D23" s="140" t="s">
        <v>1076</v>
      </c>
      <c r="E23" s="157"/>
      <c r="F23" s="158" t="s">
        <v>1076</v>
      </c>
      <c r="G23" s="159" t="s">
        <v>1076</v>
      </c>
      <c r="H23" s="159" t="s">
        <v>1076</v>
      </c>
      <c r="I23" s="162">
        <f>SUM(I24:I27)</f>
        <v>5331.37</v>
      </c>
      <c r="J23" s="162">
        <f t="shared" ref="J23:P23" si="13">SUM(J24:J27)</f>
        <v>5248.37</v>
      </c>
      <c r="K23" s="162">
        <f t="shared" si="13"/>
        <v>4687.6899999999996</v>
      </c>
      <c r="L23" s="154">
        <f t="shared" si="13"/>
        <v>225</v>
      </c>
      <c r="M23" s="162">
        <f t="shared" si="1"/>
        <v>30075320.399999999</v>
      </c>
      <c r="N23" s="162">
        <f t="shared" si="13"/>
        <v>0</v>
      </c>
      <c r="O23" s="162">
        <f t="shared" si="13"/>
        <v>0</v>
      </c>
      <c r="P23" s="162">
        <f t="shared" si="13"/>
        <v>0</v>
      </c>
      <c r="Q23" s="160">
        <f>IF('Форма 2'!D23=0,"",'Форма 2'!D23-N23-O23-P23)</f>
        <v>30075320.399999999</v>
      </c>
      <c r="R23" s="161"/>
      <c r="S23" s="161"/>
      <c r="T23" s="144"/>
      <c r="U23" s="145" t="str">
        <f>IF(ISERROR(VLOOKUP(C23,Источник!$C$2:$K$2343,9,0)),"",VLOOKUP(C23,Источник!$C$2:$K$2343,9,0))</f>
        <v/>
      </c>
      <c r="V23" s="1"/>
      <c r="W23" s="1"/>
      <c r="X23" s="77" t="str">
        <f t="shared" si="9"/>
        <v/>
      </c>
      <c r="Y23" s="117">
        <f t="shared" si="5"/>
        <v>0</v>
      </c>
      <c r="Z23" s="22" t="s">
        <v>1076</v>
      </c>
      <c r="AA23" s="22" t="s">
        <v>1076</v>
      </c>
      <c r="AB23" s="22" t="s">
        <v>1076</v>
      </c>
      <c r="AC23" s="22" t="s">
        <v>1076</v>
      </c>
      <c r="AD23" s="22" t="s">
        <v>1076</v>
      </c>
      <c r="AE23" s="22" t="s">
        <v>1076</v>
      </c>
      <c r="AF23" s="22" t="s">
        <v>1076</v>
      </c>
      <c r="AG23" s="89" t="s">
        <v>1076</v>
      </c>
      <c r="AH23" s="88" t="s">
        <v>1076</v>
      </c>
      <c r="AI23" s="75" t="s">
        <v>1076</v>
      </c>
      <c r="AJ23" s="75" t="s">
        <v>1076</v>
      </c>
      <c r="AK23" s="75" t="s">
        <v>1076</v>
      </c>
      <c r="AL23" s="75" t="s">
        <v>1076</v>
      </c>
      <c r="AM23" s="75" t="s">
        <v>1076</v>
      </c>
      <c r="AN23" s="75" t="s">
        <v>1076</v>
      </c>
      <c r="AO23" s="75" t="s">
        <v>1076</v>
      </c>
      <c r="AP23" s="75" t="s">
        <v>1076</v>
      </c>
      <c r="AQ23" s="75" t="s">
        <v>1076</v>
      </c>
      <c r="AR23" s="75" t="s">
        <v>1076</v>
      </c>
      <c r="AS23" s="75" t="s">
        <v>1076</v>
      </c>
      <c r="AT23" s="75" t="s">
        <v>1076</v>
      </c>
      <c r="AU23" t="str">
        <f t="shared" si="6"/>
        <v/>
      </c>
    </row>
    <row r="24" spans="1:47" ht="16.5" thickTop="1" thickBot="1" x14ac:dyDescent="0.3">
      <c r="A24" s="28">
        <f t="shared" si="10"/>
        <v>1</v>
      </c>
      <c r="B24" s="74" t="s">
        <v>1079</v>
      </c>
      <c r="C24" s="71" t="s">
        <v>67</v>
      </c>
      <c r="D24" s="63">
        <v>1964</v>
      </c>
      <c r="E24" s="72"/>
      <c r="F24" s="72" t="s">
        <v>2519</v>
      </c>
      <c r="G24" s="80">
        <v>2</v>
      </c>
      <c r="H24" s="80">
        <v>2</v>
      </c>
      <c r="I24" s="163">
        <v>511.1</v>
      </c>
      <c r="J24" s="163">
        <v>428.1</v>
      </c>
      <c r="K24" s="163">
        <v>385.29</v>
      </c>
      <c r="L24" s="165">
        <v>0</v>
      </c>
      <c r="M24" s="163">
        <f t="shared" si="1"/>
        <v>4956729.57</v>
      </c>
      <c r="N24" s="163"/>
      <c r="O24" s="163"/>
      <c r="P24" s="163"/>
      <c r="Q24" s="30">
        <f>IF('Форма 2'!D24=0,"",'Форма 2'!D24-N24-O24-P24)</f>
        <v>4956729.57</v>
      </c>
      <c r="R24" s="51">
        <f t="shared" si="7"/>
        <v>11578.438612473721</v>
      </c>
      <c r="S24" s="51">
        <f t="shared" si="8"/>
        <v>11578.438612473721</v>
      </c>
      <c r="T24" s="69">
        <f>IF(B24=C24,"",
IF(ISERROR(
IF(_xlfn.TEXTBEFORE('ПДФ 1'!B22,": ",1)*1=YEAR($V$4),$V$4,
IF(_xlfn.TEXTBEFORE('ПДФ 1'!B22,": ",1)*1=YEAR($W$4),$W$4,
IF(_xlfn.TEXTBEFORE('ПДФ 1'!B22,": ",1)*1=YEAR($X$4),$X$4,$Y$4)))),"",
IF(_xlfn.TEXTBEFORE('ПДФ 1'!B22,": ",1)*1=YEAR($V$4),$V$4,
IF(_xlfn.TEXTBEFORE('ПДФ 1'!B22,": ",1)*1=YEAR($W$4),$W$4,
IF(_xlfn.TEXTBEFORE('ПДФ 1'!B22,": ",1)*1=YEAR($X$4),$X$4,$Y$4)))))</f>
        <v>45657</v>
      </c>
      <c r="U24" s="125" t="str">
        <f>IF(ISERROR(VLOOKUP(C24,Источник!$C$2:$K$2343,9,0)),"",VLOOKUP(C24,Источник!$C$2:$K$2343,9,0))</f>
        <v>СС</v>
      </c>
      <c r="V24" s="1"/>
      <c r="W24" s="1"/>
      <c r="X24" s="77" t="str">
        <f t="shared" si="9"/>
        <v>г. Верещагино, ул. 12 Декабря, д. 93: 2024</v>
      </c>
      <c r="Y24" s="117">
        <f t="shared" si="5"/>
        <v>2</v>
      </c>
      <c r="Z24" s="22" t="s">
        <v>1076</v>
      </c>
      <c r="AA24" s="22">
        <v>1</v>
      </c>
      <c r="AB24" s="22" t="s">
        <v>1076</v>
      </c>
      <c r="AC24" s="22" t="s">
        <v>1076</v>
      </c>
      <c r="AD24" s="22" t="s">
        <v>1076</v>
      </c>
      <c r="AE24" s="22" t="s">
        <v>1076</v>
      </c>
      <c r="AF24" s="22" t="s">
        <v>1076</v>
      </c>
      <c r="AG24" s="89" t="s">
        <v>1076</v>
      </c>
      <c r="AH24" s="114" t="s">
        <v>1076</v>
      </c>
      <c r="AI24" s="75" t="s">
        <v>1076</v>
      </c>
      <c r="AJ24" s="75" t="s">
        <v>1076</v>
      </c>
      <c r="AK24" s="75" t="s">
        <v>1076</v>
      </c>
      <c r="AL24" s="75" t="s">
        <v>1076</v>
      </c>
      <c r="AM24" s="75">
        <v>1</v>
      </c>
      <c r="AN24" s="75" t="s">
        <v>1076</v>
      </c>
      <c r="AO24" s="75" t="s">
        <v>1076</v>
      </c>
      <c r="AP24" s="75" t="s">
        <v>1076</v>
      </c>
      <c r="AQ24" s="75" t="s">
        <v>1076</v>
      </c>
      <c r="AR24" s="75" t="s">
        <v>1076</v>
      </c>
      <c r="AS24" s="75" t="s">
        <v>1076</v>
      </c>
      <c r="AT24" s="75" t="s">
        <v>1076</v>
      </c>
      <c r="AU24" t="str">
        <f t="shared" si="6"/>
        <v>РВИС ( ТЕП ) РФ</v>
      </c>
    </row>
    <row r="25" spans="1:47" ht="16.5" thickTop="1" thickBot="1" x14ac:dyDescent="0.3">
      <c r="A25" s="28">
        <f t="shared" si="10"/>
        <v>2</v>
      </c>
      <c r="B25" s="74" t="s">
        <v>1079</v>
      </c>
      <c r="C25" s="71" t="s">
        <v>1</v>
      </c>
      <c r="D25" s="63">
        <v>1967</v>
      </c>
      <c r="E25" s="72"/>
      <c r="F25" s="72" t="s">
        <v>2524</v>
      </c>
      <c r="G25" s="80">
        <v>2</v>
      </c>
      <c r="H25" s="80">
        <v>2</v>
      </c>
      <c r="I25" s="163">
        <v>465.7</v>
      </c>
      <c r="J25" s="163">
        <v>465.7</v>
      </c>
      <c r="K25" s="163">
        <v>465.7</v>
      </c>
      <c r="L25" s="165">
        <v>29</v>
      </c>
      <c r="M25" s="163">
        <f t="shared" si="1"/>
        <v>13094142.789999999</v>
      </c>
      <c r="N25" s="163"/>
      <c r="O25" s="163"/>
      <c r="P25" s="163"/>
      <c r="Q25" s="30">
        <f>IF('Форма 2'!D25=0,"",'Форма 2'!D25-N25-O25-P25)</f>
        <v>13094142.789999999</v>
      </c>
      <c r="R25" s="51">
        <f t="shared" si="7"/>
        <v>28117.120012883828</v>
      </c>
      <c r="S25" s="51">
        <f t="shared" si="8"/>
        <v>28117.120012883828</v>
      </c>
      <c r="T25" s="69">
        <f>IF(B25=C25,"",
IF(ISERROR(
IF(_xlfn.TEXTBEFORE('ПДФ 1'!B23,": ",1)*1=YEAR($V$4),$V$4,
IF(_xlfn.TEXTBEFORE('ПДФ 1'!B23,": ",1)*1=YEAR($W$4),$W$4,
IF(_xlfn.TEXTBEFORE('ПДФ 1'!B23,": ",1)*1=YEAR($X$4),$X$4,$Y$4)))),"",
IF(_xlfn.TEXTBEFORE('ПДФ 1'!B23,": ",1)*1=YEAR($V$4),$V$4,
IF(_xlfn.TEXTBEFORE('ПДФ 1'!B23,": ",1)*1=YEAR($W$4),$W$4,
IF(_xlfn.TEXTBEFORE('ПДФ 1'!B23,": ",1)*1=YEAR($X$4),$X$4,$Y$4)))))</f>
        <v>45657</v>
      </c>
      <c r="U25" s="125" t="str">
        <f>IF(ISERROR(VLOOKUP(C25,Источник!$C$2:$K$2343,9,0)),"",VLOOKUP(C25,Источник!$C$2:$K$2343,9,0))</f>
        <v>СС</v>
      </c>
      <c r="V25" s="1"/>
      <c r="W25" s="1"/>
      <c r="X25" s="77" t="str">
        <f t="shared" si="9"/>
        <v>г. Верещагино, ул. Железнодорожная, д. 71А: 2024</v>
      </c>
      <c r="Y25" s="117">
        <f t="shared" si="5"/>
        <v>8</v>
      </c>
      <c r="Z25" s="22">
        <v>1</v>
      </c>
      <c r="AA25" s="22">
        <v>1</v>
      </c>
      <c r="AB25" s="22" t="s">
        <v>1076</v>
      </c>
      <c r="AC25" s="22">
        <v>1</v>
      </c>
      <c r="AD25" s="22" t="s">
        <v>1076</v>
      </c>
      <c r="AE25" s="22">
        <v>1</v>
      </c>
      <c r="AF25" s="22">
        <v>1</v>
      </c>
      <c r="AG25" s="89" t="s">
        <v>1076</v>
      </c>
      <c r="AH25" s="88" t="s">
        <v>1076</v>
      </c>
      <c r="AI25" s="75">
        <v>1</v>
      </c>
      <c r="AJ25" s="75">
        <v>1</v>
      </c>
      <c r="AK25" s="75" t="s">
        <v>1076</v>
      </c>
      <c r="AL25" s="75" t="s">
        <v>1076</v>
      </c>
      <c r="AM25" s="75">
        <v>1</v>
      </c>
      <c r="AN25" s="75" t="s">
        <v>1076</v>
      </c>
      <c r="AO25" s="75" t="s">
        <v>1076</v>
      </c>
      <c r="AP25" s="75" t="s">
        <v>1076</v>
      </c>
      <c r="AQ25" s="75" t="s">
        <v>1076</v>
      </c>
      <c r="AR25" s="75" t="s">
        <v>1076</v>
      </c>
      <c r="AS25" s="75" t="s">
        <v>1076</v>
      </c>
      <c r="AT25" s="75" t="s">
        <v>1076</v>
      </c>
      <c r="AU25" t="str">
        <f t="shared" si="6"/>
        <v>РВИС ( ЭЛ ТЕП ХВС ВОД ) РП РК Рфа РФ</v>
      </c>
    </row>
    <row r="26" spans="1:47" ht="16.5" thickTop="1" thickBot="1" x14ac:dyDescent="0.3">
      <c r="A26" s="28">
        <f t="shared" si="10"/>
        <v>3</v>
      </c>
      <c r="B26" s="74" t="s">
        <v>1079</v>
      </c>
      <c r="C26" s="71" t="s">
        <v>118</v>
      </c>
      <c r="D26" s="63">
        <v>1973</v>
      </c>
      <c r="E26" s="72"/>
      <c r="F26" s="72" t="s">
        <v>2521</v>
      </c>
      <c r="G26" s="80">
        <v>5</v>
      </c>
      <c r="H26" s="80">
        <v>4</v>
      </c>
      <c r="I26" s="163">
        <v>3293.87</v>
      </c>
      <c r="J26" s="163">
        <v>3293.87</v>
      </c>
      <c r="K26" s="163">
        <v>2776</v>
      </c>
      <c r="L26" s="165">
        <v>116</v>
      </c>
      <c r="M26" s="163">
        <f t="shared" si="1"/>
        <v>1724011.56</v>
      </c>
      <c r="N26" s="163"/>
      <c r="O26" s="163"/>
      <c r="P26" s="163"/>
      <c r="Q26" s="30">
        <f>IF('Форма 2'!D26=0,"",'Форма 2'!D26-N26-O26-P26)</f>
        <v>1724011.56</v>
      </c>
      <c r="R26" s="51">
        <f t="shared" si="7"/>
        <v>523.40000060718853</v>
      </c>
      <c r="S26" s="51">
        <f t="shared" si="8"/>
        <v>523.40000060718853</v>
      </c>
      <c r="T26" s="69">
        <f>IF(B26=C26,"",
IF(ISERROR(
IF(_xlfn.TEXTBEFORE('ПДФ 1'!B24,": ",1)*1=YEAR($V$4),$V$4,
IF(_xlfn.TEXTBEFORE('ПДФ 1'!B24,": ",1)*1=YEAR($W$4),$W$4,
IF(_xlfn.TEXTBEFORE('ПДФ 1'!B24,": ",1)*1=YEAR($X$4),$X$4,$Y$4)))),"",
IF(_xlfn.TEXTBEFORE('ПДФ 1'!B24,": ",1)*1=YEAR($V$4),$V$4,
IF(_xlfn.TEXTBEFORE('ПДФ 1'!B24,": ",1)*1=YEAR($W$4),$W$4,
IF(_xlfn.TEXTBEFORE('ПДФ 1'!B24,": ",1)*1=YEAR($X$4),$X$4,$Y$4)))))</f>
        <v>45657</v>
      </c>
      <c r="U26" s="125" t="str">
        <f>IF(ISERROR(VLOOKUP(C26,Источник!$C$2:$K$2343,9,0)),"",VLOOKUP(C26,Источник!$C$2:$K$2343,9,0))</f>
        <v>СС</v>
      </c>
      <c r="V26" s="1"/>
      <c r="W26" s="1"/>
      <c r="X26" s="77" t="str">
        <f t="shared" si="9"/>
        <v>г. Верещагино, ул. Карла Маркса, д. 58: 2024</v>
      </c>
      <c r="Y26" s="117">
        <f t="shared" si="5"/>
        <v>1</v>
      </c>
      <c r="Z26" s="22" t="s">
        <v>1076</v>
      </c>
      <c r="AA26" s="22" t="s">
        <v>1076</v>
      </c>
      <c r="AB26" s="22">
        <v>1</v>
      </c>
      <c r="AC26" s="22" t="s">
        <v>1076</v>
      </c>
      <c r="AD26" s="22" t="s">
        <v>1076</v>
      </c>
      <c r="AE26" s="22" t="s">
        <v>1076</v>
      </c>
      <c r="AF26" s="22" t="s">
        <v>1076</v>
      </c>
      <c r="AG26" s="89" t="s">
        <v>1076</v>
      </c>
      <c r="AH26" s="88" t="s">
        <v>1076</v>
      </c>
      <c r="AI26" s="75" t="s">
        <v>1076</v>
      </c>
      <c r="AJ26" s="75" t="s">
        <v>1076</v>
      </c>
      <c r="AK26" s="75" t="s">
        <v>1076</v>
      </c>
      <c r="AL26" s="75" t="s">
        <v>1076</v>
      </c>
      <c r="AM26" s="75" t="s">
        <v>1076</v>
      </c>
      <c r="AN26" s="75" t="s">
        <v>1076</v>
      </c>
      <c r="AO26" s="75" t="s">
        <v>1076</v>
      </c>
      <c r="AP26" s="75" t="s">
        <v>1076</v>
      </c>
      <c r="AQ26" s="75" t="s">
        <v>1076</v>
      </c>
      <c r="AR26" s="75" t="s">
        <v>1076</v>
      </c>
      <c r="AS26" s="75" t="s">
        <v>1076</v>
      </c>
      <c r="AT26" s="75" t="s">
        <v>1076</v>
      </c>
      <c r="AU26" t="str">
        <f t="shared" si="6"/>
        <v>РВИС ( ГАЗ )</v>
      </c>
    </row>
    <row r="27" spans="1:47" ht="16.5" thickTop="1" thickBot="1" x14ac:dyDescent="0.3">
      <c r="A27" s="28">
        <f t="shared" si="10"/>
        <v>4</v>
      </c>
      <c r="B27" s="74" t="s">
        <v>1079</v>
      </c>
      <c r="C27" s="71" t="s">
        <v>306</v>
      </c>
      <c r="D27" s="63">
        <v>1976</v>
      </c>
      <c r="E27" s="72"/>
      <c r="F27" s="72" t="s">
        <v>2519</v>
      </c>
      <c r="G27" s="80">
        <v>4</v>
      </c>
      <c r="H27" s="80">
        <v>1</v>
      </c>
      <c r="I27" s="163">
        <v>1060.7</v>
      </c>
      <c r="J27" s="163">
        <v>1060.7</v>
      </c>
      <c r="K27" s="163">
        <v>1060.7</v>
      </c>
      <c r="L27" s="165">
        <v>80</v>
      </c>
      <c r="M27" s="163">
        <f t="shared" si="1"/>
        <v>10300436.48</v>
      </c>
      <c r="N27" s="163"/>
      <c r="O27" s="163"/>
      <c r="P27" s="163"/>
      <c r="Q27" s="30">
        <f>IF('Форма 2'!D27=0,"",'Форма 2'!D27-N27-O27-P27)</f>
        <v>10300436.48</v>
      </c>
      <c r="R27" s="51">
        <f t="shared" si="7"/>
        <v>9710.9799943433591</v>
      </c>
      <c r="S27" s="51">
        <f t="shared" si="8"/>
        <v>9710.9799943433591</v>
      </c>
      <c r="T27" s="69">
        <f>IF(B27=C27,"",
IF(ISERROR(
IF(_xlfn.TEXTBEFORE('ПДФ 1'!B25,": ",1)*1=YEAR($V$4),$V$4,
IF(_xlfn.TEXTBEFORE('ПДФ 1'!B25,": ",1)*1=YEAR($W$4),$W$4,
IF(_xlfn.TEXTBEFORE('ПДФ 1'!B25,": ",1)*1=YEAR($X$4),$X$4,$Y$4)))),"",
IF(_xlfn.TEXTBEFORE('ПДФ 1'!B25,": ",1)*1=YEAR($V$4),$V$4,
IF(_xlfn.TEXTBEFORE('ПДФ 1'!B25,": ",1)*1=YEAR($W$4),$W$4,
IF(_xlfn.TEXTBEFORE('ПДФ 1'!B25,": ",1)*1=YEAR($X$4),$X$4,$Y$4)))))</f>
        <v>45657</v>
      </c>
      <c r="U27" s="125" t="str">
        <f>IF(ISERROR(VLOOKUP(C27,Источник!$C$2:$K$2343,9,0)),"",VLOOKUP(C27,Источник!$C$2:$K$2343,9,0))</f>
        <v>РО</v>
      </c>
      <c r="V27" s="1"/>
      <c r="W27" s="1"/>
      <c r="X27" s="77" t="str">
        <f t="shared" si="9"/>
        <v>г. Верещагино, ул. Пролетарская, д. 44: 2024</v>
      </c>
      <c r="Y27" s="117">
        <f t="shared" si="5"/>
        <v>3</v>
      </c>
      <c r="Z27" s="22" t="s">
        <v>1076</v>
      </c>
      <c r="AA27" s="22" t="s">
        <v>1076</v>
      </c>
      <c r="AB27" s="22" t="s">
        <v>1076</v>
      </c>
      <c r="AC27" s="22">
        <v>1</v>
      </c>
      <c r="AD27" s="22" t="s">
        <v>1076</v>
      </c>
      <c r="AE27" s="22" t="s">
        <v>1076</v>
      </c>
      <c r="AF27" s="22" t="s">
        <v>1076</v>
      </c>
      <c r="AG27" s="89" t="s">
        <v>1076</v>
      </c>
      <c r="AH27" s="88" t="s">
        <v>1076</v>
      </c>
      <c r="AI27" s="75">
        <v>1</v>
      </c>
      <c r="AJ27" s="75">
        <v>1</v>
      </c>
      <c r="AK27" s="75" t="s">
        <v>1076</v>
      </c>
      <c r="AL27" s="75" t="s">
        <v>1076</v>
      </c>
      <c r="AM27" s="75" t="s">
        <v>1076</v>
      </c>
      <c r="AN27" s="75" t="s">
        <v>1076</v>
      </c>
      <c r="AO27" s="75" t="s">
        <v>1076</v>
      </c>
      <c r="AP27" s="75" t="s">
        <v>1076</v>
      </c>
      <c r="AQ27" s="75" t="s">
        <v>1076</v>
      </c>
      <c r="AR27" s="75" t="s">
        <v>1076</v>
      </c>
      <c r="AS27" s="75" t="s">
        <v>1076</v>
      </c>
      <c r="AT27" s="75" t="s">
        <v>1076</v>
      </c>
      <c r="AU27" t="str">
        <f t="shared" si="6"/>
        <v>РВИС ( ХВС ) РК Рфа</v>
      </c>
    </row>
    <row r="28" spans="1:47" ht="17.25" thickTop="1" thickBot="1" x14ac:dyDescent="0.3">
      <c r="A28" s="134">
        <f t="shared" si="10"/>
        <v>0</v>
      </c>
      <c r="B28" s="135" t="s">
        <v>1076</v>
      </c>
      <c r="C28" s="156" t="s">
        <v>1080</v>
      </c>
      <c r="D28" s="140" t="s">
        <v>1076</v>
      </c>
      <c r="E28" s="141"/>
      <c r="F28" s="141" t="s">
        <v>1076</v>
      </c>
      <c r="G28" s="142" t="s">
        <v>1076</v>
      </c>
      <c r="H28" s="142" t="s">
        <v>1076</v>
      </c>
      <c r="I28" s="162">
        <f>SUM(I29)</f>
        <v>419.6</v>
      </c>
      <c r="J28" s="162">
        <f t="shared" ref="J28:P28" si="14">SUM(J29)</f>
        <v>376</v>
      </c>
      <c r="K28" s="162">
        <f t="shared" si="14"/>
        <v>252.6</v>
      </c>
      <c r="L28" s="154">
        <f t="shared" si="14"/>
        <v>26</v>
      </c>
      <c r="M28" s="162">
        <f t="shared" si="1"/>
        <v>544657.57999999996</v>
      </c>
      <c r="N28" s="162">
        <f t="shared" si="14"/>
        <v>0</v>
      </c>
      <c r="O28" s="162">
        <f t="shared" si="14"/>
        <v>0</v>
      </c>
      <c r="P28" s="162">
        <f t="shared" si="14"/>
        <v>0</v>
      </c>
      <c r="Q28" s="136">
        <f>IF('Форма 2'!D28=0,"",'Форма 2'!D28-N28-O28-P28)</f>
        <v>544657.57999999996</v>
      </c>
      <c r="R28" s="143"/>
      <c r="S28" s="143"/>
      <c r="T28" s="144"/>
      <c r="U28" s="145" t="str">
        <f>IF(ISERROR(VLOOKUP(C28,Источник!$C$2:$K$2343,9,0)),"",VLOOKUP(C28,Источник!$C$2:$K$2343,9,0))</f>
        <v/>
      </c>
      <c r="V28" s="1"/>
      <c r="W28" s="1"/>
      <c r="X28" s="77" t="str">
        <f t="shared" si="9"/>
        <v/>
      </c>
      <c r="Y28" s="117">
        <f t="shared" si="5"/>
        <v>0</v>
      </c>
      <c r="Z28" s="22" t="s">
        <v>1076</v>
      </c>
      <c r="AA28" s="22" t="s">
        <v>1076</v>
      </c>
      <c r="AB28" s="22" t="s">
        <v>1076</v>
      </c>
      <c r="AC28" s="22" t="s">
        <v>1076</v>
      </c>
      <c r="AD28" s="22" t="s">
        <v>1076</v>
      </c>
      <c r="AE28" s="22" t="s">
        <v>1076</v>
      </c>
      <c r="AF28" s="22" t="s">
        <v>1076</v>
      </c>
      <c r="AG28" s="89" t="s">
        <v>1076</v>
      </c>
      <c r="AH28" s="88" t="s">
        <v>1076</v>
      </c>
      <c r="AI28" s="75" t="s">
        <v>1076</v>
      </c>
      <c r="AJ28" s="75" t="s">
        <v>1076</v>
      </c>
      <c r="AK28" s="75" t="s">
        <v>1076</v>
      </c>
      <c r="AL28" s="75" t="s">
        <v>1076</v>
      </c>
      <c r="AM28" s="75" t="s">
        <v>1076</v>
      </c>
      <c r="AN28" s="75" t="s">
        <v>1076</v>
      </c>
      <c r="AO28" s="75" t="s">
        <v>1076</v>
      </c>
      <c r="AP28" s="75" t="s">
        <v>1076</v>
      </c>
      <c r="AQ28" s="75" t="s">
        <v>1076</v>
      </c>
      <c r="AR28" s="75" t="s">
        <v>1076</v>
      </c>
      <c r="AS28" s="75" t="s">
        <v>1076</v>
      </c>
      <c r="AT28" s="75" t="s">
        <v>1076</v>
      </c>
      <c r="AU28" t="str">
        <f t="shared" si="6"/>
        <v/>
      </c>
    </row>
    <row r="29" spans="1:47" ht="16.5" thickTop="1" thickBot="1" x14ac:dyDescent="0.3">
      <c r="A29" s="28">
        <f t="shared" si="10"/>
        <v>1</v>
      </c>
      <c r="B29" s="74" t="s">
        <v>1080</v>
      </c>
      <c r="C29" s="71" t="s">
        <v>2</v>
      </c>
      <c r="D29" s="63">
        <v>1974</v>
      </c>
      <c r="E29" s="72"/>
      <c r="F29" s="72" t="s">
        <v>2519</v>
      </c>
      <c r="G29" s="80">
        <v>2</v>
      </c>
      <c r="H29" s="80">
        <v>2</v>
      </c>
      <c r="I29" s="163">
        <v>419.6</v>
      </c>
      <c r="J29" s="163">
        <v>376</v>
      </c>
      <c r="K29" s="163">
        <v>252.6</v>
      </c>
      <c r="L29" s="165">
        <v>26</v>
      </c>
      <c r="M29" s="163">
        <f t="shared" si="1"/>
        <v>544657.57999999996</v>
      </c>
      <c r="N29" s="163"/>
      <c r="O29" s="163"/>
      <c r="P29" s="163"/>
      <c r="Q29" s="30">
        <f>IF('Форма 2'!D29=0,"",'Форма 2'!D29-N29-O29-P29)</f>
        <v>544657.57999999996</v>
      </c>
      <c r="R29" s="51">
        <f t="shared" si="7"/>
        <v>1448.5573936170213</v>
      </c>
      <c r="S29" s="51">
        <f t="shared" si="8"/>
        <v>1448.5573936170213</v>
      </c>
      <c r="T29" s="69">
        <f>IF(B29=C29,"",
IF(ISERROR(
IF(_xlfn.TEXTBEFORE('ПДФ 1'!B27,": ",1)*1=YEAR($V$4),$V$4,
IF(_xlfn.TEXTBEFORE('ПДФ 1'!B27,": ",1)*1=YEAR($W$4),$W$4,
IF(_xlfn.TEXTBEFORE('ПДФ 1'!B27,": ",1)*1=YEAR($X$4),$X$4,$Y$4)))),"",
IF(_xlfn.TEXTBEFORE('ПДФ 1'!B27,": ",1)*1=YEAR($V$4),$V$4,
IF(_xlfn.TEXTBEFORE('ПДФ 1'!B27,": ",1)*1=YEAR($W$4),$W$4,
IF(_xlfn.TEXTBEFORE('ПДФ 1'!B27,": ",1)*1=YEAR($X$4),$X$4,$Y$4)))))</f>
        <v>45657</v>
      </c>
      <c r="U29" s="125" t="str">
        <f>IF(ISERROR(VLOOKUP(C29,Источник!$C$2:$K$2343,9,0)),"",VLOOKUP(C29,Источник!$C$2:$K$2343,9,0))</f>
        <v>РО</v>
      </c>
      <c r="V29" s="1"/>
      <c r="W29" s="1"/>
      <c r="X29" s="77" t="str">
        <f t="shared" si="9"/>
        <v>п. Гайны, ул. Советская, д. 15: 2024</v>
      </c>
      <c r="Y29" s="117">
        <f t="shared" si="5"/>
        <v>1</v>
      </c>
      <c r="Z29" s="22" t="s">
        <v>1076</v>
      </c>
      <c r="AA29" s="22" t="s">
        <v>1076</v>
      </c>
      <c r="AB29" s="22" t="s">
        <v>1076</v>
      </c>
      <c r="AC29" s="22" t="s">
        <v>1076</v>
      </c>
      <c r="AD29" s="22" t="s">
        <v>1076</v>
      </c>
      <c r="AE29" s="22" t="s">
        <v>1076</v>
      </c>
      <c r="AF29" s="22" t="s">
        <v>1076</v>
      </c>
      <c r="AG29" s="89" t="s">
        <v>1076</v>
      </c>
      <c r="AH29" s="88" t="s">
        <v>1076</v>
      </c>
      <c r="AI29" s="75" t="s">
        <v>1076</v>
      </c>
      <c r="AJ29" s="75" t="s">
        <v>1076</v>
      </c>
      <c r="AK29" s="75" t="s">
        <v>1076</v>
      </c>
      <c r="AL29" s="75" t="s">
        <v>1076</v>
      </c>
      <c r="AM29" s="75">
        <v>1</v>
      </c>
      <c r="AN29" s="75" t="s">
        <v>1076</v>
      </c>
      <c r="AO29" s="75" t="s">
        <v>1076</v>
      </c>
      <c r="AP29" s="75" t="s">
        <v>1076</v>
      </c>
      <c r="AQ29" s="75" t="s">
        <v>1076</v>
      </c>
      <c r="AR29" s="75" t="s">
        <v>1076</v>
      </c>
      <c r="AS29" s="75" t="s">
        <v>1076</v>
      </c>
      <c r="AT29" s="75" t="s">
        <v>1076</v>
      </c>
      <c r="AU29" t="str">
        <f t="shared" si="6"/>
        <v>РФ</v>
      </c>
    </row>
    <row r="30" spans="1:47" ht="17.25" thickTop="1" thickBot="1" x14ac:dyDescent="0.3">
      <c r="A30" s="134">
        <f t="shared" si="10"/>
        <v>0</v>
      </c>
      <c r="B30" s="135" t="s">
        <v>1076</v>
      </c>
      <c r="C30" s="156" t="s">
        <v>1081</v>
      </c>
      <c r="D30" s="140" t="s">
        <v>1076</v>
      </c>
      <c r="E30" s="141"/>
      <c r="F30" s="141" t="s">
        <v>1076</v>
      </c>
      <c r="G30" s="142" t="s">
        <v>1076</v>
      </c>
      <c r="H30" s="142" t="s">
        <v>1076</v>
      </c>
      <c r="I30" s="162">
        <f>SUM(I31:I38)</f>
        <v>8328.4700000000012</v>
      </c>
      <c r="J30" s="162">
        <f t="shared" ref="J30:P30" si="15">SUM(J31:J38)</f>
        <v>6564.98</v>
      </c>
      <c r="K30" s="162">
        <f t="shared" si="15"/>
        <v>5785.1600000000008</v>
      </c>
      <c r="L30" s="154">
        <f t="shared" si="15"/>
        <v>300</v>
      </c>
      <c r="M30" s="162">
        <f t="shared" si="1"/>
        <v>59421237.060000002</v>
      </c>
      <c r="N30" s="162">
        <f t="shared" si="15"/>
        <v>0</v>
      </c>
      <c r="O30" s="162">
        <f t="shared" si="15"/>
        <v>0</v>
      </c>
      <c r="P30" s="162">
        <f t="shared" si="15"/>
        <v>0</v>
      </c>
      <c r="Q30" s="136">
        <f>IF('Форма 2'!D30=0,"",'Форма 2'!D30-N30-O30-P30)</f>
        <v>59421237.060000002</v>
      </c>
      <c r="R30" s="143"/>
      <c r="S30" s="143"/>
      <c r="T30" s="144"/>
      <c r="U30" s="145" t="str">
        <f>IF(ISERROR(VLOOKUP(C30,Источник!$C$2:$K$2343,9,0)),"",VLOOKUP(C30,Источник!$C$2:$K$2343,9,0))</f>
        <v/>
      </c>
      <c r="V30" s="1"/>
      <c r="W30" s="1"/>
      <c r="X30" s="77" t="str">
        <f t="shared" si="9"/>
        <v/>
      </c>
      <c r="Y30" s="117">
        <f t="shared" si="5"/>
        <v>0</v>
      </c>
      <c r="Z30" s="22" t="s">
        <v>1076</v>
      </c>
      <c r="AA30" s="22" t="s">
        <v>1076</v>
      </c>
      <c r="AB30" s="22" t="s">
        <v>1076</v>
      </c>
      <c r="AC30" s="22" t="s">
        <v>1076</v>
      </c>
      <c r="AD30" s="22" t="s">
        <v>1076</v>
      </c>
      <c r="AE30" s="22" t="s">
        <v>1076</v>
      </c>
      <c r="AF30" s="22" t="s">
        <v>1076</v>
      </c>
      <c r="AG30" s="89" t="s">
        <v>1076</v>
      </c>
      <c r="AH30" s="88" t="s">
        <v>1076</v>
      </c>
      <c r="AI30" s="75" t="s">
        <v>1076</v>
      </c>
      <c r="AJ30" s="75" t="s">
        <v>1076</v>
      </c>
      <c r="AK30" s="75" t="s">
        <v>1076</v>
      </c>
      <c r="AL30" s="75" t="s">
        <v>1076</v>
      </c>
      <c r="AM30" s="75" t="s">
        <v>1076</v>
      </c>
      <c r="AN30" s="75" t="s">
        <v>1076</v>
      </c>
      <c r="AO30" s="75" t="s">
        <v>1076</v>
      </c>
      <c r="AP30" s="75" t="s">
        <v>1076</v>
      </c>
      <c r="AQ30" s="75" t="s">
        <v>1076</v>
      </c>
      <c r="AR30" s="75" t="s">
        <v>1076</v>
      </c>
      <c r="AS30" s="75" t="s">
        <v>1076</v>
      </c>
      <c r="AT30" s="75" t="s">
        <v>1076</v>
      </c>
      <c r="AU30" t="str">
        <f t="shared" si="6"/>
        <v/>
      </c>
    </row>
    <row r="31" spans="1:47" ht="16.5" thickTop="1" thickBot="1" x14ac:dyDescent="0.3">
      <c r="A31" s="28">
        <f t="shared" si="10"/>
        <v>1</v>
      </c>
      <c r="B31" s="74" t="s">
        <v>1081</v>
      </c>
      <c r="C31" s="71" t="s">
        <v>183</v>
      </c>
      <c r="D31" s="63">
        <v>1962</v>
      </c>
      <c r="E31" s="72"/>
      <c r="F31" s="72" t="s">
        <v>2525</v>
      </c>
      <c r="G31" s="80">
        <v>4</v>
      </c>
      <c r="H31" s="80">
        <v>3</v>
      </c>
      <c r="I31" s="163">
        <v>3326.3</v>
      </c>
      <c r="J31" s="163">
        <v>2374.3000000000002</v>
      </c>
      <c r="K31" s="163">
        <v>2174.9</v>
      </c>
      <c r="L31" s="165">
        <v>114</v>
      </c>
      <c r="M31" s="163">
        <f t="shared" si="1"/>
        <v>14980058.58</v>
      </c>
      <c r="N31" s="163"/>
      <c r="O31" s="163"/>
      <c r="P31" s="163"/>
      <c r="Q31" s="30">
        <f>IF('Форма 2'!D31=0,"",'Форма 2'!D31-N31-O31-P31)</f>
        <v>14980058.58</v>
      </c>
      <c r="R31" s="51">
        <f t="shared" si="7"/>
        <v>6309.2526555195209</v>
      </c>
      <c r="S31" s="51">
        <f t="shared" si="8"/>
        <v>6309.2526555195209</v>
      </c>
      <c r="T31" s="69">
        <f>IF(B31=C31,"",
IF(ISERROR(
IF(_xlfn.TEXTBEFORE('ПДФ 1'!B29,": ",1)*1=YEAR($V$4),$V$4,
IF(_xlfn.TEXTBEFORE('ПДФ 1'!B29,": ",1)*1=YEAR($W$4),$W$4,
IF(_xlfn.TEXTBEFORE('ПДФ 1'!B29,": ",1)*1=YEAR($X$4),$X$4,$Y$4)))),"",
IF(_xlfn.TEXTBEFORE('ПДФ 1'!B29,": ",1)*1=YEAR($V$4),$V$4,
IF(_xlfn.TEXTBEFORE('ПДФ 1'!B29,": ",1)*1=YEAR($W$4),$W$4,
IF(_xlfn.TEXTBEFORE('ПДФ 1'!B29,": ",1)*1=YEAR($X$4),$X$4,$Y$4)))))</f>
        <v>45657</v>
      </c>
      <c r="U31" s="125" t="str">
        <f>IF(ISERROR(VLOOKUP(C31,Источник!$C$2:$K$2343,9,0)),"",VLOOKUP(C31,Источник!$C$2:$K$2343,9,0))</f>
        <v>РО</v>
      </c>
      <c r="V31" s="1"/>
      <c r="W31" s="1"/>
      <c r="X31" s="77" t="str">
        <f t="shared" si="9"/>
        <v>г. Горнозаводск, ул. Гипроцемента, д. 30: 2024</v>
      </c>
      <c r="Y31" s="117">
        <f t="shared" si="5"/>
        <v>1</v>
      </c>
      <c r="Z31" s="22" t="s">
        <v>1076</v>
      </c>
      <c r="AA31" s="22" t="s">
        <v>1076</v>
      </c>
      <c r="AB31" s="22" t="s">
        <v>1076</v>
      </c>
      <c r="AC31" s="22" t="s">
        <v>1076</v>
      </c>
      <c r="AD31" s="22" t="s">
        <v>1076</v>
      </c>
      <c r="AE31" s="22" t="s">
        <v>1076</v>
      </c>
      <c r="AF31" s="22" t="s">
        <v>1076</v>
      </c>
      <c r="AG31" s="89" t="s">
        <v>1076</v>
      </c>
      <c r="AH31" s="88" t="s">
        <v>1076</v>
      </c>
      <c r="AI31" s="75">
        <v>1</v>
      </c>
      <c r="AJ31" s="75" t="s">
        <v>1076</v>
      </c>
      <c r="AK31" s="75" t="s">
        <v>1076</v>
      </c>
      <c r="AL31" s="75" t="s">
        <v>1076</v>
      </c>
      <c r="AM31" s="75" t="s">
        <v>1076</v>
      </c>
      <c r="AN31" s="75" t="s">
        <v>1076</v>
      </c>
      <c r="AO31" s="75" t="s">
        <v>1076</v>
      </c>
      <c r="AP31" s="75" t="s">
        <v>1076</v>
      </c>
      <c r="AQ31" s="75" t="s">
        <v>1076</v>
      </c>
      <c r="AR31" s="75" t="s">
        <v>1076</v>
      </c>
      <c r="AS31" s="75" t="s">
        <v>1076</v>
      </c>
      <c r="AT31" s="75" t="s">
        <v>1076</v>
      </c>
      <c r="AU31" t="str">
        <f t="shared" si="6"/>
        <v>РК</v>
      </c>
    </row>
    <row r="32" spans="1:47" ht="16.5" thickTop="1" thickBot="1" x14ac:dyDescent="0.3">
      <c r="A32" s="28">
        <f t="shared" si="10"/>
        <v>2</v>
      </c>
      <c r="B32" s="74" t="s">
        <v>1081</v>
      </c>
      <c r="C32" s="71" t="s">
        <v>938</v>
      </c>
      <c r="D32" s="63">
        <v>1956</v>
      </c>
      <c r="E32" s="72"/>
      <c r="F32" s="72" t="s">
        <v>2519</v>
      </c>
      <c r="G32" s="80">
        <v>2</v>
      </c>
      <c r="H32" s="80">
        <v>2</v>
      </c>
      <c r="I32" s="163">
        <v>483.87</v>
      </c>
      <c r="J32" s="163">
        <v>436.87</v>
      </c>
      <c r="K32" s="163">
        <v>370.86</v>
      </c>
      <c r="L32" s="165">
        <v>29</v>
      </c>
      <c r="M32" s="163">
        <f t="shared" si="1"/>
        <v>4624534.3</v>
      </c>
      <c r="N32" s="163"/>
      <c r="O32" s="163"/>
      <c r="P32" s="163"/>
      <c r="Q32" s="30">
        <f>IF('Форма 2'!D32=0,"",'Форма 2'!D32-N32-O32-P32)</f>
        <v>4624534.3</v>
      </c>
      <c r="R32" s="51">
        <f t="shared" si="7"/>
        <v>10585.607388925768</v>
      </c>
      <c r="S32" s="51">
        <f t="shared" si="8"/>
        <v>10585.607388925768</v>
      </c>
      <c r="T32" s="69">
        <f>IF(B32=C32,"",
IF(ISERROR(
IF(_xlfn.TEXTBEFORE('ПДФ 1'!B30,": ",1)*1=YEAR($V$4),$V$4,
IF(_xlfn.TEXTBEFORE('ПДФ 1'!B30,": ",1)*1=YEAR($W$4),$W$4,
IF(_xlfn.TEXTBEFORE('ПДФ 1'!B30,": ",1)*1=YEAR($X$4),$X$4,$Y$4)))),"",
IF(_xlfn.TEXTBEFORE('ПДФ 1'!B30,": ",1)*1=YEAR($V$4),$V$4,
IF(_xlfn.TEXTBEFORE('ПДФ 1'!B30,": ",1)*1=YEAR($W$4),$W$4,
IF(_xlfn.TEXTBEFORE('ПДФ 1'!B30,": ",1)*1=YEAR($X$4),$X$4,$Y$4)))))</f>
        <v>45657</v>
      </c>
      <c r="U32" s="125" t="str">
        <f>IF(ISERROR(VLOOKUP(C32,Источник!$C$2:$K$2343,9,0)),"",VLOOKUP(C32,Источник!$C$2:$K$2343,9,0))</f>
        <v>РО</v>
      </c>
      <c r="V32" s="1"/>
      <c r="W32" s="1"/>
      <c r="X32" s="77" t="str">
        <f t="shared" si="9"/>
        <v>г. Горнозаводск, ул. Свердлова, д. 65: 2024</v>
      </c>
      <c r="Y32" s="117">
        <f t="shared" si="5"/>
        <v>1</v>
      </c>
      <c r="Z32" s="22" t="s">
        <v>1076</v>
      </c>
      <c r="AA32" s="22" t="s">
        <v>1076</v>
      </c>
      <c r="AB32" s="22" t="s">
        <v>1076</v>
      </c>
      <c r="AC32" s="22" t="s">
        <v>1076</v>
      </c>
      <c r="AD32" s="22" t="s">
        <v>1076</v>
      </c>
      <c r="AE32" s="22" t="s">
        <v>1076</v>
      </c>
      <c r="AF32" s="22" t="s">
        <v>1076</v>
      </c>
      <c r="AG32" s="89" t="s">
        <v>1076</v>
      </c>
      <c r="AH32" s="88" t="s">
        <v>1076</v>
      </c>
      <c r="AI32" s="75">
        <v>1</v>
      </c>
      <c r="AJ32" s="75" t="s">
        <v>1076</v>
      </c>
      <c r="AK32" s="75" t="s">
        <v>1076</v>
      </c>
      <c r="AL32" s="75" t="s">
        <v>1076</v>
      </c>
      <c r="AM32" s="75" t="s">
        <v>1076</v>
      </c>
      <c r="AN32" s="75" t="s">
        <v>1076</v>
      </c>
      <c r="AO32" s="75" t="s">
        <v>1076</v>
      </c>
      <c r="AP32" s="75" t="s">
        <v>1076</v>
      </c>
      <c r="AQ32" s="75" t="s">
        <v>1076</v>
      </c>
      <c r="AR32" s="75" t="s">
        <v>1076</v>
      </c>
      <c r="AS32" s="75" t="s">
        <v>1076</v>
      </c>
      <c r="AT32" s="75" t="s">
        <v>1076</v>
      </c>
      <c r="AU32" t="str">
        <f t="shared" si="6"/>
        <v>РК</v>
      </c>
    </row>
    <row r="33" spans="1:47" ht="16.5" thickTop="1" thickBot="1" x14ac:dyDescent="0.3">
      <c r="A33" s="28">
        <f t="shared" si="10"/>
        <v>3</v>
      </c>
      <c r="B33" s="74" t="s">
        <v>1081</v>
      </c>
      <c r="C33" s="71" t="s">
        <v>284</v>
      </c>
      <c r="D33" s="63">
        <v>1956</v>
      </c>
      <c r="E33" s="72"/>
      <c r="F33" s="72" t="s">
        <v>2519</v>
      </c>
      <c r="G33" s="80">
        <v>2</v>
      </c>
      <c r="H33" s="80">
        <v>2</v>
      </c>
      <c r="I33" s="163">
        <v>407.6</v>
      </c>
      <c r="J33" s="163">
        <v>356.91</v>
      </c>
      <c r="K33" s="163">
        <v>362.5</v>
      </c>
      <c r="L33" s="165">
        <v>12</v>
      </c>
      <c r="M33" s="163">
        <f t="shared" si="1"/>
        <v>529081.1</v>
      </c>
      <c r="N33" s="163"/>
      <c r="O33" s="163"/>
      <c r="P33" s="163"/>
      <c r="Q33" s="30">
        <f>IF('Форма 2'!D33=0,"",'Форма 2'!D33-N33-O33-P33)</f>
        <v>529081.1</v>
      </c>
      <c r="R33" s="51">
        <f t="shared" si="7"/>
        <v>1482.393600627609</v>
      </c>
      <c r="S33" s="51">
        <f t="shared" si="8"/>
        <v>1482.393600627609</v>
      </c>
      <c r="T33" s="69">
        <f>IF(B33=C33,"",
IF(ISERROR(
IF(_xlfn.TEXTBEFORE('ПДФ 1'!B31,": ",1)*1=YEAR($V$4),$V$4,
IF(_xlfn.TEXTBEFORE('ПДФ 1'!B31,": ",1)*1=YEAR($W$4),$W$4,
IF(_xlfn.TEXTBEFORE('ПДФ 1'!B31,": ",1)*1=YEAR($X$4),$X$4,$Y$4)))),"",
IF(_xlfn.TEXTBEFORE('ПДФ 1'!B31,": ",1)*1=YEAR($V$4),$V$4,
IF(_xlfn.TEXTBEFORE('ПДФ 1'!B31,": ",1)*1=YEAR($W$4),$W$4,
IF(_xlfn.TEXTBEFORE('ПДФ 1'!B31,": ",1)*1=YEAR($X$4),$X$4,$Y$4)))))</f>
        <v>45657</v>
      </c>
      <c r="U33" s="125" t="str">
        <f>IF(ISERROR(VLOOKUP(C33,Источник!$C$2:$K$2343,9,0)),"",VLOOKUP(C33,Источник!$C$2:$K$2343,9,0))</f>
        <v>РО</v>
      </c>
      <c r="V33" s="1"/>
      <c r="W33" s="1"/>
      <c r="X33" s="77" t="str">
        <f t="shared" si="9"/>
        <v>г. Горнозаводск, ул. Свердлова, д. 66: 2024</v>
      </c>
      <c r="Y33" s="117">
        <f t="shared" si="5"/>
        <v>1</v>
      </c>
      <c r="Z33" s="22" t="s">
        <v>1076</v>
      </c>
      <c r="AA33" s="22" t="s">
        <v>1076</v>
      </c>
      <c r="AB33" s="22" t="s">
        <v>1076</v>
      </c>
      <c r="AC33" s="22" t="s">
        <v>1076</v>
      </c>
      <c r="AD33" s="22" t="s">
        <v>1076</v>
      </c>
      <c r="AE33" s="22" t="s">
        <v>1076</v>
      </c>
      <c r="AF33" s="22" t="s">
        <v>1076</v>
      </c>
      <c r="AG33" s="89" t="s">
        <v>1076</v>
      </c>
      <c r="AH33" s="88" t="s">
        <v>1076</v>
      </c>
      <c r="AI33" s="75" t="s">
        <v>1076</v>
      </c>
      <c r="AJ33" s="75" t="s">
        <v>1076</v>
      </c>
      <c r="AK33" s="75" t="s">
        <v>1076</v>
      </c>
      <c r="AL33" s="75" t="s">
        <v>1076</v>
      </c>
      <c r="AM33" s="75">
        <v>1</v>
      </c>
      <c r="AN33" s="75" t="s">
        <v>1076</v>
      </c>
      <c r="AO33" s="75" t="s">
        <v>1076</v>
      </c>
      <c r="AP33" s="75" t="s">
        <v>1076</v>
      </c>
      <c r="AQ33" s="75" t="s">
        <v>1076</v>
      </c>
      <c r="AR33" s="75" t="s">
        <v>1076</v>
      </c>
      <c r="AS33" s="75" t="s">
        <v>1076</v>
      </c>
      <c r="AT33" s="75" t="s">
        <v>1076</v>
      </c>
      <c r="AU33" t="str">
        <f t="shared" si="6"/>
        <v>РФ</v>
      </c>
    </row>
    <row r="34" spans="1:47" ht="16.5" thickTop="1" thickBot="1" x14ac:dyDescent="0.3">
      <c r="A34" s="28">
        <f t="shared" si="10"/>
        <v>4</v>
      </c>
      <c r="B34" s="74" t="s">
        <v>1081</v>
      </c>
      <c r="C34" s="71" t="s">
        <v>184</v>
      </c>
      <c r="D34" s="63">
        <v>1962</v>
      </c>
      <c r="E34" s="72"/>
      <c r="F34" s="72" t="s">
        <v>2522</v>
      </c>
      <c r="G34" s="80">
        <v>3</v>
      </c>
      <c r="H34" s="80">
        <v>2</v>
      </c>
      <c r="I34" s="163">
        <v>1475.4</v>
      </c>
      <c r="J34" s="163">
        <v>958.4</v>
      </c>
      <c r="K34" s="163">
        <v>874</v>
      </c>
      <c r="L34" s="165">
        <v>43</v>
      </c>
      <c r="M34" s="163">
        <f t="shared" si="1"/>
        <v>14100973.210000001</v>
      </c>
      <c r="N34" s="163"/>
      <c r="O34" s="163"/>
      <c r="P34" s="163"/>
      <c r="Q34" s="30">
        <f>IF('Форма 2'!D34=0,"",'Форма 2'!D34-N34-O34-P34)</f>
        <v>14100973.210000001</v>
      </c>
      <c r="R34" s="51">
        <f t="shared" si="7"/>
        <v>14713.035486227047</v>
      </c>
      <c r="S34" s="51">
        <f t="shared" si="8"/>
        <v>14713.035486227047</v>
      </c>
      <c r="T34" s="69">
        <f>IF(B34=C34,"",
IF(ISERROR(
IF(_xlfn.TEXTBEFORE('ПДФ 1'!B32,": ",1)*1=YEAR($V$4),$V$4,
IF(_xlfn.TEXTBEFORE('ПДФ 1'!B32,": ",1)*1=YEAR($W$4),$W$4,
IF(_xlfn.TEXTBEFORE('ПДФ 1'!B32,": ",1)*1=YEAR($X$4),$X$4,$Y$4)))),"",
IF(_xlfn.TEXTBEFORE('ПДФ 1'!B32,": ",1)*1=YEAR($V$4),$V$4,
IF(_xlfn.TEXTBEFORE('ПДФ 1'!B32,": ",1)*1=YEAR($W$4),$W$4,
IF(_xlfn.TEXTBEFORE('ПДФ 1'!B32,": ",1)*1=YEAR($X$4),$X$4,$Y$4)))))</f>
        <v>45657</v>
      </c>
      <c r="U34" s="125" t="str">
        <f>IF(ISERROR(VLOOKUP(C34,Источник!$C$2:$K$2343,9,0)),"",VLOOKUP(C34,Источник!$C$2:$K$2343,9,0))</f>
        <v>РО</v>
      </c>
      <c r="V34" s="1"/>
      <c r="W34" s="1"/>
      <c r="X34" s="77" t="str">
        <f t="shared" si="9"/>
        <v>г. Горнозаводск, ул. Свердлова, д. 74: 2024</v>
      </c>
      <c r="Y34" s="117">
        <f t="shared" si="5"/>
        <v>1</v>
      </c>
      <c r="Z34" s="22" t="s">
        <v>1076</v>
      </c>
      <c r="AA34" s="22" t="s">
        <v>1076</v>
      </c>
      <c r="AB34" s="22" t="s">
        <v>1076</v>
      </c>
      <c r="AC34" s="22" t="s">
        <v>1076</v>
      </c>
      <c r="AD34" s="22" t="s">
        <v>1076</v>
      </c>
      <c r="AE34" s="22" t="s">
        <v>1076</v>
      </c>
      <c r="AF34" s="22" t="s">
        <v>1076</v>
      </c>
      <c r="AG34" s="89" t="s">
        <v>1076</v>
      </c>
      <c r="AH34" s="88" t="s">
        <v>1076</v>
      </c>
      <c r="AI34" s="75">
        <v>1</v>
      </c>
      <c r="AJ34" s="75" t="s">
        <v>1076</v>
      </c>
      <c r="AK34" s="75" t="s">
        <v>1076</v>
      </c>
      <c r="AL34" s="75" t="s">
        <v>1076</v>
      </c>
      <c r="AM34" s="75" t="s">
        <v>1076</v>
      </c>
      <c r="AN34" s="75" t="s">
        <v>1076</v>
      </c>
      <c r="AO34" s="75" t="s">
        <v>1076</v>
      </c>
      <c r="AP34" s="75" t="s">
        <v>1076</v>
      </c>
      <c r="AQ34" s="75" t="s">
        <v>1076</v>
      </c>
      <c r="AR34" s="75" t="s">
        <v>1076</v>
      </c>
      <c r="AS34" s="75" t="s">
        <v>1076</v>
      </c>
      <c r="AT34" s="75" t="s">
        <v>1076</v>
      </c>
      <c r="AU34" t="str">
        <f t="shared" si="6"/>
        <v>РК</v>
      </c>
    </row>
    <row r="35" spans="1:47" ht="16.5" thickTop="1" thickBot="1" x14ac:dyDescent="0.3">
      <c r="A35" s="28">
        <f t="shared" si="10"/>
        <v>5</v>
      </c>
      <c r="B35" s="74" t="s">
        <v>1081</v>
      </c>
      <c r="C35" s="71" t="s">
        <v>185</v>
      </c>
      <c r="D35" s="63">
        <v>1963</v>
      </c>
      <c r="E35" s="72"/>
      <c r="F35" s="72" t="s">
        <v>2519</v>
      </c>
      <c r="G35" s="80">
        <v>3</v>
      </c>
      <c r="H35" s="80">
        <v>2</v>
      </c>
      <c r="I35" s="163">
        <v>1055.8</v>
      </c>
      <c r="J35" s="163">
        <v>937.9</v>
      </c>
      <c r="K35" s="163">
        <v>848.6</v>
      </c>
      <c r="L35" s="165">
        <v>42</v>
      </c>
      <c r="M35" s="163">
        <f t="shared" si="1"/>
        <v>10090692.359999999</v>
      </c>
      <c r="N35" s="163"/>
      <c r="O35" s="163"/>
      <c r="P35" s="163"/>
      <c r="Q35" s="30">
        <f>IF('Форма 2'!D35=0,"",'Форма 2'!D35-N35-O35-P35)</f>
        <v>10090692.359999999</v>
      </c>
      <c r="R35" s="51">
        <f t="shared" si="7"/>
        <v>10758.814756370615</v>
      </c>
      <c r="S35" s="51">
        <f t="shared" si="8"/>
        <v>10758.814756370615</v>
      </c>
      <c r="T35" s="69">
        <f>IF(B35=C35,"",
IF(ISERROR(
IF(_xlfn.TEXTBEFORE('ПДФ 1'!B33,": ",1)*1=YEAR($V$4),$V$4,
IF(_xlfn.TEXTBEFORE('ПДФ 1'!B33,": ",1)*1=YEAR($W$4),$W$4,
IF(_xlfn.TEXTBEFORE('ПДФ 1'!B33,": ",1)*1=YEAR($X$4),$X$4,$Y$4)))),"",
IF(_xlfn.TEXTBEFORE('ПДФ 1'!B33,": ",1)*1=YEAR($V$4),$V$4,
IF(_xlfn.TEXTBEFORE('ПДФ 1'!B33,": ",1)*1=YEAR($W$4),$W$4,
IF(_xlfn.TEXTBEFORE('ПДФ 1'!B33,": ",1)*1=YEAR($X$4),$X$4,$Y$4)))))</f>
        <v>45657</v>
      </c>
      <c r="U35" s="125" t="str">
        <f>IF(ISERROR(VLOOKUP(C35,Источник!$C$2:$K$2343,9,0)),"",VLOOKUP(C35,Источник!$C$2:$K$2343,9,0))</f>
        <v>РО</v>
      </c>
      <c r="V35" s="1"/>
      <c r="W35" s="1"/>
      <c r="X35" s="77" t="str">
        <f t="shared" si="9"/>
        <v>г. Горнозаводск, ул. Свердлова, д. 76: 2024</v>
      </c>
      <c r="Y35" s="117">
        <f t="shared" si="5"/>
        <v>1</v>
      </c>
      <c r="Z35" s="22" t="s">
        <v>1076</v>
      </c>
      <c r="AA35" s="22" t="s">
        <v>1076</v>
      </c>
      <c r="AB35" s="22" t="s">
        <v>1076</v>
      </c>
      <c r="AC35" s="22" t="s">
        <v>1076</v>
      </c>
      <c r="AD35" s="22" t="s">
        <v>1076</v>
      </c>
      <c r="AE35" s="22" t="s">
        <v>1076</v>
      </c>
      <c r="AF35" s="22" t="s">
        <v>1076</v>
      </c>
      <c r="AG35" s="89" t="s">
        <v>1076</v>
      </c>
      <c r="AH35" s="88" t="s">
        <v>1076</v>
      </c>
      <c r="AI35" s="75">
        <v>1</v>
      </c>
      <c r="AJ35" s="75" t="s">
        <v>1076</v>
      </c>
      <c r="AK35" s="75" t="s">
        <v>1076</v>
      </c>
      <c r="AL35" s="75" t="s">
        <v>1076</v>
      </c>
      <c r="AM35" s="75" t="s">
        <v>1076</v>
      </c>
      <c r="AN35" s="75" t="s">
        <v>1076</v>
      </c>
      <c r="AO35" s="75" t="s">
        <v>1076</v>
      </c>
      <c r="AP35" s="75" t="s">
        <v>1076</v>
      </c>
      <c r="AQ35" s="75" t="s">
        <v>1076</v>
      </c>
      <c r="AR35" s="75" t="s">
        <v>1076</v>
      </c>
      <c r="AS35" s="75" t="s">
        <v>1076</v>
      </c>
      <c r="AT35" s="75" t="s">
        <v>1076</v>
      </c>
      <c r="AU35" t="str">
        <f t="shared" si="6"/>
        <v>РК</v>
      </c>
    </row>
    <row r="36" spans="1:47" ht="16.5" thickTop="1" thickBot="1" x14ac:dyDescent="0.3">
      <c r="A36" s="28">
        <f t="shared" si="10"/>
        <v>6</v>
      </c>
      <c r="B36" s="74" t="s">
        <v>1081</v>
      </c>
      <c r="C36" s="71" t="s">
        <v>960</v>
      </c>
      <c r="D36" s="63">
        <v>1961</v>
      </c>
      <c r="E36" s="72"/>
      <c r="F36" s="72" t="s">
        <v>2519</v>
      </c>
      <c r="G36" s="80">
        <v>1</v>
      </c>
      <c r="H36" s="80">
        <v>2</v>
      </c>
      <c r="I36" s="163">
        <v>520.1</v>
      </c>
      <c r="J36" s="163">
        <v>441.2</v>
      </c>
      <c r="K36" s="163">
        <v>238</v>
      </c>
      <c r="L36" s="165">
        <v>19</v>
      </c>
      <c r="M36" s="163">
        <f t="shared" si="1"/>
        <v>4970798.54</v>
      </c>
      <c r="N36" s="163"/>
      <c r="O36" s="163"/>
      <c r="P36" s="163"/>
      <c r="Q36" s="30">
        <f>IF('Форма 2'!D36=0,"",'Форма 2'!D36-N36-O36-P36)</f>
        <v>4970798.54</v>
      </c>
      <c r="R36" s="51">
        <f t="shared" si="7"/>
        <v>11266.542475067998</v>
      </c>
      <c r="S36" s="51">
        <f t="shared" si="8"/>
        <v>11266.542475067998</v>
      </c>
      <c r="T36" s="69">
        <f>IF(B36=C36,"",
IF(ISERROR(
IF(_xlfn.TEXTBEFORE('ПДФ 1'!B34,": ",1)*1=YEAR($V$4),$V$4,
IF(_xlfn.TEXTBEFORE('ПДФ 1'!B34,": ",1)*1=YEAR($W$4),$W$4,
IF(_xlfn.TEXTBEFORE('ПДФ 1'!B34,": ",1)*1=YEAR($X$4),$X$4,$Y$4)))),"",
IF(_xlfn.TEXTBEFORE('ПДФ 1'!B34,": ",1)*1=YEAR($V$4),$V$4,
IF(_xlfn.TEXTBEFORE('ПДФ 1'!B34,": ",1)*1=YEAR($W$4),$W$4,
IF(_xlfn.TEXTBEFORE('ПДФ 1'!B34,": ",1)*1=YEAR($X$4),$X$4,$Y$4)))))</f>
        <v>45657</v>
      </c>
      <c r="U36" s="125" t="str">
        <f>IF(ISERROR(VLOOKUP(C36,Источник!$C$2:$K$2343,9,0)),"",VLOOKUP(C36,Источник!$C$2:$K$2343,9,0))</f>
        <v>РО</v>
      </c>
      <c r="V36" s="1"/>
      <c r="W36" s="1"/>
      <c r="X36" s="77" t="str">
        <f t="shared" si="9"/>
        <v>рп Пашия, ул. Карла Маркса, д. 69: 2024</v>
      </c>
      <c r="Y36" s="117">
        <f t="shared" si="5"/>
        <v>1</v>
      </c>
      <c r="Z36" s="22" t="s">
        <v>1076</v>
      </c>
      <c r="AA36" s="22" t="s">
        <v>1076</v>
      </c>
      <c r="AB36" s="22" t="s">
        <v>1076</v>
      </c>
      <c r="AC36" s="22" t="s">
        <v>1076</v>
      </c>
      <c r="AD36" s="22" t="s">
        <v>1076</v>
      </c>
      <c r="AE36" s="22" t="s">
        <v>1076</v>
      </c>
      <c r="AF36" s="22" t="s">
        <v>1076</v>
      </c>
      <c r="AG36" s="91" t="s">
        <v>1076</v>
      </c>
      <c r="AH36" s="88" t="s">
        <v>1076</v>
      </c>
      <c r="AI36" s="75">
        <v>1</v>
      </c>
      <c r="AJ36" s="75" t="s">
        <v>1076</v>
      </c>
      <c r="AK36" s="75" t="s">
        <v>1076</v>
      </c>
      <c r="AL36" s="75" t="s">
        <v>1076</v>
      </c>
      <c r="AM36" s="75" t="s">
        <v>1076</v>
      </c>
      <c r="AN36" s="75" t="s">
        <v>1076</v>
      </c>
      <c r="AO36" s="75" t="s">
        <v>1076</v>
      </c>
      <c r="AP36" s="75" t="s">
        <v>1076</v>
      </c>
      <c r="AQ36" s="75" t="s">
        <v>1076</v>
      </c>
      <c r="AR36" s="75" t="s">
        <v>1076</v>
      </c>
      <c r="AS36" s="75" t="s">
        <v>1076</v>
      </c>
      <c r="AT36" s="75" t="s">
        <v>1076</v>
      </c>
      <c r="AU36" t="str">
        <f t="shared" si="6"/>
        <v>РК</v>
      </c>
    </row>
    <row r="37" spans="1:47" ht="16.5" thickTop="1" thickBot="1" x14ac:dyDescent="0.3">
      <c r="A37" s="28">
        <f t="shared" si="10"/>
        <v>7</v>
      </c>
      <c r="B37" s="74" t="s">
        <v>1081</v>
      </c>
      <c r="C37" s="71" t="s">
        <v>721</v>
      </c>
      <c r="D37" s="63">
        <v>1963</v>
      </c>
      <c r="E37" s="72"/>
      <c r="F37" s="72" t="s">
        <v>2519</v>
      </c>
      <c r="G37" s="80">
        <v>2</v>
      </c>
      <c r="H37" s="80">
        <v>2</v>
      </c>
      <c r="I37" s="163">
        <v>660.1</v>
      </c>
      <c r="J37" s="163">
        <v>660.1</v>
      </c>
      <c r="K37" s="163">
        <v>559.20000000000005</v>
      </c>
      <c r="L37" s="165">
        <v>27</v>
      </c>
      <c r="M37" s="163">
        <f t="shared" si="1"/>
        <v>6308833.1399999997</v>
      </c>
      <c r="N37" s="163"/>
      <c r="O37" s="163"/>
      <c r="P37" s="163"/>
      <c r="Q37" s="30">
        <f>IF('Форма 2'!D37=0,"",'Форма 2'!D37-N37-O37-P37)</f>
        <v>6308833.1399999997</v>
      </c>
      <c r="R37" s="51">
        <f t="shared" si="7"/>
        <v>9557.3900015149211</v>
      </c>
      <c r="S37" s="51">
        <f t="shared" si="8"/>
        <v>9557.3900015149211</v>
      </c>
      <c r="T37" s="69">
        <f>IF(B37=C37,"",
IF(ISERROR(
IF(_xlfn.TEXTBEFORE('ПДФ 1'!B35,": ",1)*1=YEAR($V$4),$V$4,
IF(_xlfn.TEXTBEFORE('ПДФ 1'!B35,": ",1)*1=YEAR($W$4),$W$4,
IF(_xlfn.TEXTBEFORE('ПДФ 1'!B35,": ",1)*1=YEAR($X$4),$X$4,$Y$4)))),"",
IF(_xlfn.TEXTBEFORE('ПДФ 1'!B35,": ",1)*1=YEAR($V$4),$V$4,
IF(_xlfn.TEXTBEFORE('ПДФ 1'!B35,": ",1)*1=YEAR($W$4),$W$4,
IF(_xlfn.TEXTBEFORE('ПДФ 1'!B35,": ",1)*1=YEAR($X$4),$X$4,$Y$4)))))</f>
        <v>45657</v>
      </c>
      <c r="U37" s="125" t="str">
        <f>IF(ISERROR(VLOOKUP(C37,Источник!$C$2:$K$2343,9,0)),"",VLOOKUP(C37,Источник!$C$2:$K$2343,9,0))</f>
        <v>РО</v>
      </c>
      <c r="V37" s="1"/>
      <c r="W37" s="1"/>
      <c r="X37" s="77" t="str">
        <f t="shared" si="9"/>
        <v>рп Пашия, ул. Свердловская, д. 33: 2024</v>
      </c>
      <c r="Y37" s="117">
        <f t="shared" si="5"/>
        <v>1</v>
      </c>
      <c r="Z37" s="22" t="s">
        <v>1076</v>
      </c>
      <c r="AA37" s="22" t="s">
        <v>1076</v>
      </c>
      <c r="AB37" s="22" t="s">
        <v>1076</v>
      </c>
      <c r="AC37" s="22" t="s">
        <v>1076</v>
      </c>
      <c r="AD37" s="22" t="s">
        <v>1076</v>
      </c>
      <c r="AE37" s="22" t="s">
        <v>1076</v>
      </c>
      <c r="AF37" s="22" t="s">
        <v>1076</v>
      </c>
      <c r="AG37" s="91" t="s">
        <v>1076</v>
      </c>
      <c r="AH37" s="88" t="s">
        <v>1076</v>
      </c>
      <c r="AI37" s="75">
        <v>1</v>
      </c>
      <c r="AJ37" s="75" t="s">
        <v>1076</v>
      </c>
      <c r="AK37" s="75" t="s">
        <v>1076</v>
      </c>
      <c r="AL37" s="75" t="s">
        <v>1076</v>
      </c>
      <c r="AM37" s="75" t="s">
        <v>1076</v>
      </c>
      <c r="AN37" s="75" t="s">
        <v>1076</v>
      </c>
      <c r="AO37" s="75" t="s">
        <v>1076</v>
      </c>
      <c r="AP37" s="75" t="s">
        <v>1076</v>
      </c>
      <c r="AQ37" s="75" t="s">
        <v>1076</v>
      </c>
      <c r="AR37" s="75" t="s">
        <v>1076</v>
      </c>
      <c r="AS37" s="75" t="s">
        <v>1076</v>
      </c>
      <c r="AT37" s="75" t="s">
        <v>1076</v>
      </c>
      <c r="AU37" t="str">
        <f t="shared" si="6"/>
        <v>РК</v>
      </c>
    </row>
    <row r="38" spans="1:47" ht="16.5" thickTop="1" thickBot="1" x14ac:dyDescent="0.3">
      <c r="A38" s="28">
        <f t="shared" si="10"/>
        <v>8</v>
      </c>
      <c r="B38" s="74" t="s">
        <v>1081</v>
      </c>
      <c r="C38" s="71" t="s">
        <v>961</v>
      </c>
      <c r="D38" s="63">
        <v>1958</v>
      </c>
      <c r="E38" s="72"/>
      <c r="F38" s="72" t="s">
        <v>2525</v>
      </c>
      <c r="G38" s="80">
        <v>2</v>
      </c>
      <c r="H38" s="80">
        <v>1</v>
      </c>
      <c r="I38" s="163">
        <v>399.3</v>
      </c>
      <c r="J38" s="163">
        <v>399.3</v>
      </c>
      <c r="K38" s="163">
        <v>357.1</v>
      </c>
      <c r="L38" s="165">
        <v>14</v>
      </c>
      <c r="M38" s="163">
        <f t="shared" si="1"/>
        <v>3816265.83</v>
      </c>
      <c r="N38" s="163"/>
      <c r="O38" s="163"/>
      <c r="P38" s="163"/>
      <c r="Q38" s="30">
        <f>IF('Форма 2'!D38=0,"",'Форма 2'!D38-N38-O38-P38)</f>
        <v>3816265.83</v>
      </c>
      <c r="R38" s="51">
        <f t="shared" si="7"/>
        <v>9557.3900075131478</v>
      </c>
      <c r="S38" s="51">
        <f t="shared" si="8"/>
        <v>9557.3900075131478</v>
      </c>
      <c r="T38" s="69">
        <f>IF(B38=C38,"",
IF(ISERROR(
IF(_xlfn.TEXTBEFORE('ПДФ 1'!B36,": ",1)*1=YEAR($V$4),$V$4,
IF(_xlfn.TEXTBEFORE('ПДФ 1'!B36,": ",1)*1=YEAR($W$4),$W$4,
IF(_xlfn.TEXTBEFORE('ПДФ 1'!B36,": ",1)*1=YEAR($X$4),$X$4,$Y$4)))),"",
IF(_xlfn.TEXTBEFORE('ПДФ 1'!B36,": ",1)*1=YEAR($V$4),$V$4,
IF(_xlfn.TEXTBEFORE('ПДФ 1'!B36,": ",1)*1=YEAR($W$4),$W$4,
IF(_xlfn.TEXTBEFORE('ПДФ 1'!B36,": ",1)*1=YEAR($X$4),$X$4,$Y$4)))))</f>
        <v>45657</v>
      </c>
      <c r="U38" s="125" t="str">
        <f>IF(ISERROR(VLOOKUP(C38,Источник!$C$2:$K$2343,9,0)),"",VLOOKUP(C38,Источник!$C$2:$K$2343,9,0))</f>
        <v>РО</v>
      </c>
      <c r="V38" s="1"/>
      <c r="W38" s="1"/>
      <c r="X38" s="77" t="str">
        <f t="shared" si="9"/>
        <v>рп Пашия, ул. Свердловская, д. 42: 2024</v>
      </c>
      <c r="Y38" s="117">
        <f t="shared" si="5"/>
        <v>1</v>
      </c>
      <c r="Z38" s="22" t="s">
        <v>1076</v>
      </c>
      <c r="AA38" s="22" t="s">
        <v>1076</v>
      </c>
      <c r="AB38" s="22" t="s">
        <v>1076</v>
      </c>
      <c r="AC38" s="22" t="s">
        <v>1076</v>
      </c>
      <c r="AD38" s="22" t="s">
        <v>1076</v>
      </c>
      <c r="AE38" s="22" t="s">
        <v>1076</v>
      </c>
      <c r="AF38" s="22" t="s">
        <v>1076</v>
      </c>
      <c r="AG38" s="91" t="s">
        <v>1076</v>
      </c>
      <c r="AH38" s="88" t="s">
        <v>1076</v>
      </c>
      <c r="AI38" s="75">
        <v>1</v>
      </c>
      <c r="AJ38" s="75" t="s">
        <v>1076</v>
      </c>
      <c r="AK38" s="75" t="s">
        <v>1076</v>
      </c>
      <c r="AL38" s="75" t="s">
        <v>1076</v>
      </c>
      <c r="AM38" s="75" t="s">
        <v>1076</v>
      </c>
      <c r="AN38" s="75" t="s">
        <v>1076</v>
      </c>
      <c r="AO38" s="75" t="s">
        <v>1076</v>
      </c>
      <c r="AP38" s="75" t="s">
        <v>1076</v>
      </c>
      <c r="AQ38" s="75" t="s">
        <v>1076</v>
      </c>
      <c r="AR38" s="75" t="s">
        <v>1076</v>
      </c>
      <c r="AS38" s="75" t="s">
        <v>1076</v>
      </c>
      <c r="AT38" s="75" t="s">
        <v>1076</v>
      </c>
      <c r="AU38" t="str">
        <f t="shared" si="6"/>
        <v>РК</v>
      </c>
    </row>
    <row r="39" spans="1:47" ht="17.25" thickTop="1" thickBot="1" x14ac:dyDescent="0.3">
      <c r="A39" s="134">
        <f>IF(NOT(ISERROR("Пермского края"=MID(C39,FIND("Пермского края",C39),14)))=$B$1,0,IF(NOT(ISERROR("город Пермь"=MID(C39,FIND("город Пермь",C39),11)))=$B$1,0,IF(NOT(ISERROR("Итого"=MID(C39,FIND("Итого",C39),5)))=$B$1,0,IF(NOT(ISERROR("Всего"=MID(C39,FIND("Всего",C39),5)))=$B$1,0,#REF!+1))))</f>
        <v>0</v>
      </c>
      <c r="B39" s="135" t="s">
        <v>1076</v>
      </c>
      <c r="C39" s="156" t="s">
        <v>1105</v>
      </c>
      <c r="D39" s="140" t="s">
        <v>1076</v>
      </c>
      <c r="E39" s="141"/>
      <c r="F39" s="141" t="s">
        <v>1076</v>
      </c>
      <c r="G39" s="142" t="s">
        <v>1076</v>
      </c>
      <c r="H39" s="142" t="s">
        <v>1076</v>
      </c>
      <c r="I39" s="162">
        <f>SUM(I40)</f>
        <v>2747</v>
      </c>
      <c r="J39" s="162">
        <f t="shared" ref="J39:P39" si="16">SUM(J40)</f>
        <v>2747</v>
      </c>
      <c r="K39" s="162">
        <f t="shared" si="16"/>
        <v>2472.3000000000002</v>
      </c>
      <c r="L39" s="154">
        <f t="shared" si="16"/>
        <v>148</v>
      </c>
      <c r="M39" s="162">
        <f t="shared" si="1"/>
        <v>13411842.92</v>
      </c>
      <c r="N39" s="162">
        <f t="shared" si="16"/>
        <v>0</v>
      </c>
      <c r="O39" s="162">
        <f t="shared" si="16"/>
        <v>0</v>
      </c>
      <c r="P39" s="162">
        <f t="shared" si="16"/>
        <v>0</v>
      </c>
      <c r="Q39" s="136">
        <f>IF('Форма 2'!D39=0,"",'Форма 2'!D39-N39-O39-P39)</f>
        <v>13411842.92</v>
      </c>
      <c r="R39" s="143"/>
      <c r="S39" s="143"/>
      <c r="T39" s="144"/>
      <c r="U39" s="145" t="str">
        <f>IF(ISERROR(VLOOKUP(C39,Источник!$C$2:$K$2343,9,0)),"",VLOOKUP(C39,Источник!$C$2:$K$2343,9,0))</f>
        <v/>
      </c>
      <c r="V39" s="1"/>
      <c r="W39" s="1"/>
      <c r="X39" s="77" t="str">
        <f t="shared" si="9"/>
        <v/>
      </c>
      <c r="Y39" s="117">
        <f t="shared" si="5"/>
        <v>0</v>
      </c>
      <c r="Z39" s="22" t="s">
        <v>1076</v>
      </c>
      <c r="AA39" s="22" t="s">
        <v>1076</v>
      </c>
      <c r="AB39" s="22" t="s">
        <v>1076</v>
      </c>
      <c r="AC39" s="22" t="s">
        <v>1076</v>
      </c>
      <c r="AD39" s="22" t="s">
        <v>1076</v>
      </c>
      <c r="AE39" s="22" t="s">
        <v>1076</v>
      </c>
      <c r="AF39" s="22" t="s">
        <v>1076</v>
      </c>
      <c r="AG39" s="89" t="s">
        <v>1076</v>
      </c>
      <c r="AH39" s="88" t="s">
        <v>1076</v>
      </c>
      <c r="AI39" s="75" t="s">
        <v>1076</v>
      </c>
      <c r="AJ39" s="75" t="s">
        <v>1076</v>
      </c>
      <c r="AK39" s="75" t="s">
        <v>1076</v>
      </c>
      <c r="AL39" s="75" t="s">
        <v>1076</v>
      </c>
      <c r="AM39" s="75" t="s">
        <v>1076</v>
      </c>
      <c r="AN39" s="75" t="s">
        <v>1076</v>
      </c>
      <c r="AO39" s="75" t="s">
        <v>1076</v>
      </c>
      <c r="AP39" s="75" t="s">
        <v>1076</v>
      </c>
      <c r="AQ39" s="75" t="s">
        <v>1076</v>
      </c>
      <c r="AR39" s="75" t="s">
        <v>1076</v>
      </c>
      <c r="AS39" s="75" t="s">
        <v>1076</v>
      </c>
      <c r="AT39" s="75" t="s">
        <v>1076</v>
      </c>
      <c r="AU39" t="str">
        <f t="shared" si="6"/>
        <v/>
      </c>
    </row>
    <row r="40" spans="1:47" ht="16.5" thickTop="1" thickBot="1" x14ac:dyDescent="0.3">
      <c r="A40" s="28">
        <f t="shared" si="10"/>
        <v>1</v>
      </c>
      <c r="B40" s="74" t="s">
        <v>1105</v>
      </c>
      <c r="C40" s="71" t="s">
        <v>776</v>
      </c>
      <c r="D40" s="63">
        <v>1962</v>
      </c>
      <c r="E40" s="72"/>
      <c r="F40" s="72" t="s">
        <v>2519</v>
      </c>
      <c r="G40" s="80">
        <v>4</v>
      </c>
      <c r="H40" s="80">
        <v>4</v>
      </c>
      <c r="I40" s="163">
        <v>2747</v>
      </c>
      <c r="J40" s="163">
        <v>2747</v>
      </c>
      <c r="K40" s="163">
        <v>2472.3000000000002</v>
      </c>
      <c r="L40" s="165">
        <v>148</v>
      </c>
      <c r="M40" s="163">
        <f t="shared" si="1"/>
        <v>13411842.92</v>
      </c>
      <c r="N40" s="163"/>
      <c r="O40" s="163"/>
      <c r="P40" s="163"/>
      <c r="Q40" s="30">
        <f>IF('Форма 2'!D40=0,"",'Форма 2'!D40-N40-O40-P40)</f>
        <v>13411842.92</v>
      </c>
      <c r="R40" s="51">
        <f t="shared" si="7"/>
        <v>4882.3599999999997</v>
      </c>
      <c r="S40" s="51">
        <f t="shared" si="8"/>
        <v>4882.3599999999997</v>
      </c>
      <c r="T40" s="69">
        <f>IF(B40=C40,"",
IF(ISERROR(
IF(_xlfn.TEXTBEFORE('ПДФ 1'!B39,": ",1)*1=YEAR($V$4),$V$4,
IF(_xlfn.TEXTBEFORE('ПДФ 1'!B39,": ",1)*1=YEAR($W$4),$W$4,
IF(_xlfn.TEXTBEFORE('ПДФ 1'!B39,": ",1)*1=YEAR($X$4),$X$4,$Y$4)))),"",
IF(_xlfn.TEXTBEFORE('ПДФ 1'!B39,": ",1)*1=YEAR($V$4),$V$4,
IF(_xlfn.TEXTBEFORE('ПДФ 1'!B39,": ",1)*1=YEAR($W$4),$W$4,
IF(_xlfn.TEXTBEFORE('ПДФ 1'!B39,": ",1)*1=YEAR($X$4),$X$4,$Y$4)))))</f>
        <v>45657</v>
      </c>
      <c r="U40" s="125" t="str">
        <f>IF(ISERROR(VLOOKUP(C40,Источник!$C$2:$K$2343,9,0)),"",VLOOKUP(C40,Источник!$C$2:$K$2343,9,0))</f>
        <v>РО</v>
      </c>
      <c r="V40" s="1"/>
      <c r="W40" s="1"/>
      <c r="X40" s="77" t="str">
        <f t="shared" si="9"/>
        <v>ЗАТО Звёздный, ул. Коммунистическая, д. 4: 2024</v>
      </c>
      <c r="Y40" s="117">
        <f t="shared" si="5"/>
        <v>1</v>
      </c>
      <c r="Z40" s="22" t="s">
        <v>1076</v>
      </c>
      <c r="AA40" s="22" t="s">
        <v>1076</v>
      </c>
      <c r="AB40" s="22" t="s">
        <v>1076</v>
      </c>
      <c r="AC40" s="22" t="s">
        <v>1076</v>
      </c>
      <c r="AD40" s="22" t="s">
        <v>1076</v>
      </c>
      <c r="AE40" s="22" t="s">
        <v>1076</v>
      </c>
      <c r="AF40" s="22" t="s">
        <v>1076</v>
      </c>
      <c r="AG40" s="89" t="s">
        <v>1076</v>
      </c>
      <c r="AH40" s="88" t="s">
        <v>1076</v>
      </c>
      <c r="AI40" s="75" t="s">
        <v>1076</v>
      </c>
      <c r="AJ40" s="75">
        <v>1</v>
      </c>
      <c r="AK40" s="75" t="s">
        <v>1076</v>
      </c>
      <c r="AL40" s="75" t="s">
        <v>1076</v>
      </c>
      <c r="AM40" s="75" t="s">
        <v>1076</v>
      </c>
      <c r="AN40" s="75" t="s">
        <v>1076</v>
      </c>
      <c r="AO40" s="75" t="s">
        <v>1076</v>
      </c>
      <c r="AP40" s="75" t="s">
        <v>1076</v>
      </c>
      <c r="AQ40" s="75" t="s">
        <v>1076</v>
      </c>
      <c r="AR40" s="75" t="s">
        <v>1076</v>
      </c>
      <c r="AS40" s="75" t="s">
        <v>1076</v>
      </c>
      <c r="AT40" s="75" t="s">
        <v>1076</v>
      </c>
      <c r="AU40" t="str">
        <f t="shared" si="6"/>
        <v>Рфа</v>
      </c>
    </row>
    <row r="41" spans="1:47" ht="17.25" thickTop="1" thickBot="1" x14ac:dyDescent="0.3">
      <c r="A41" s="134">
        <f t="shared" si="10"/>
        <v>0</v>
      </c>
      <c r="B41" s="135" t="s">
        <v>1076</v>
      </c>
      <c r="C41" s="156" t="s">
        <v>1843</v>
      </c>
      <c r="D41" s="140" t="s">
        <v>1076</v>
      </c>
      <c r="E41" s="141"/>
      <c r="F41" s="141" t="s">
        <v>1076</v>
      </c>
      <c r="G41" s="142" t="s">
        <v>1076</v>
      </c>
      <c r="H41" s="142" t="s">
        <v>1076</v>
      </c>
      <c r="I41" s="162">
        <f>SUM(I42:I51)</f>
        <v>46028.77</v>
      </c>
      <c r="J41" s="162">
        <f t="shared" ref="J41:P41" si="17">SUM(J42:J51)</f>
        <v>33302.699999999997</v>
      </c>
      <c r="K41" s="162">
        <f t="shared" si="17"/>
        <v>29268.7</v>
      </c>
      <c r="L41" s="154">
        <f t="shared" si="17"/>
        <v>860</v>
      </c>
      <c r="M41" s="162">
        <f t="shared" si="1"/>
        <v>652119081.76999998</v>
      </c>
      <c r="N41" s="162">
        <f t="shared" si="17"/>
        <v>0</v>
      </c>
      <c r="O41" s="162">
        <f t="shared" si="17"/>
        <v>0</v>
      </c>
      <c r="P41" s="162">
        <f t="shared" si="17"/>
        <v>0</v>
      </c>
      <c r="Q41" s="136">
        <f>IF('Форма 2'!D41=0,"",'Форма 2'!D41-N41-O41-P41)</f>
        <v>652119081.76999998</v>
      </c>
      <c r="R41" s="143"/>
      <c r="S41" s="143"/>
      <c r="T41" s="144"/>
      <c r="U41" s="145" t="str">
        <f>IF(ISERROR(VLOOKUP(C41,Источник!$C$2:$K$2343,9,0)),"",VLOOKUP(C41,Источник!$C$2:$K$2343,9,0))</f>
        <v/>
      </c>
      <c r="V41" s="1"/>
      <c r="W41" s="1"/>
      <c r="X41" s="77" t="str">
        <f t="shared" si="9"/>
        <v/>
      </c>
      <c r="Y41" s="117">
        <f t="shared" si="5"/>
        <v>0</v>
      </c>
      <c r="Z41" s="22" t="s">
        <v>1076</v>
      </c>
      <c r="AA41" s="22" t="s">
        <v>1076</v>
      </c>
      <c r="AB41" s="22" t="s">
        <v>1076</v>
      </c>
      <c r="AC41" s="22" t="s">
        <v>1076</v>
      </c>
      <c r="AD41" s="22" t="s">
        <v>1076</v>
      </c>
      <c r="AE41" s="22" t="s">
        <v>1076</v>
      </c>
      <c r="AF41" s="22" t="s">
        <v>1076</v>
      </c>
      <c r="AG41" s="89" t="s">
        <v>1076</v>
      </c>
      <c r="AH41" s="88" t="s">
        <v>1076</v>
      </c>
      <c r="AI41" s="75" t="s">
        <v>1076</v>
      </c>
      <c r="AJ41" s="75" t="s">
        <v>1076</v>
      </c>
      <c r="AK41" s="75" t="s">
        <v>1076</v>
      </c>
      <c r="AL41" s="75" t="s">
        <v>1076</v>
      </c>
      <c r="AM41" s="75" t="s">
        <v>1076</v>
      </c>
      <c r="AN41" s="75" t="s">
        <v>1076</v>
      </c>
      <c r="AO41" s="75" t="s">
        <v>1076</v>
      </c>
      <c r="AP41" s="75" t="s">
        <v>1076</v>
      </c>
      <c r="AQ41" s="75" t="s">
        <v>1076</v>
      </c>
      <c r="AR41" s="75" t="s">
        <v>1076</v>
      </c>
      <c r="AS41" s="75" t="s">
        <v>1076</v>
      </c>
      <c r="AT41" s="75" t="s">
        <v>1076</v>
      </c>
      <c r="AU41" t="str">
        <f t="shared" si="6"/>
        <v/>
      </c>
    </row>
    <row r="42" spans="1:47" ht="16.5" thickTop="1" thickBot="1" x14ac:dyDescent="0.3">
      <c r="A42" s="28">
        <f t="shared" si="10"/>
        <v>1</v>
      </c>
      <c r="B42" s="74" t="s">
        <v>1843</v>
      </c>
      <c r="C42" s="71" t="s">
        <v>939</v>
      </c>
      <c r="D42" s="63">
        <v>1956</v>
      </c>
      <c r="E42" s="72"/>
      <c r="F42" s="72" t="s">
        <v>2519</v>
      </c>
      <c r="G42" s="80">
        <v>3</v>
      </c>
      <c r="H42" s="80">
        <v>4</v>
      </c>
      <c r="I42" s="163">
        <v>2725.8</v>
      </c>
      <c r="J42" s="163">
        <v>2107.6</v>
      </c>
      <c r="K42" s="163">
        <v>1567.7</v>
      </c>
      <c r="L42" s="165">
        <v>61</v>
      </c>
      <c r="M42" s="163">
        <f t="shared" si="1"/>
        <v>26051533.66</v>
      </c>
      <c r="N42" s="163"/>
      <c r="O42" s="163"/>
      <c r="P42" s="163"/>
      <c r="Q42" s="30">
        <f>IF('Форма 2'!D42=0,"",'Форма 2'!D42-N42-O42-P42)</f>
        <v>26051533.66</v>
      </c>
      <c r="R42" s="51">
        <f t="shared" si="7"/>
        <v>12360.758047067755</v>
      </c>
      <c r="S42" s="51">
        <f t="shared" si="8"/>
        <v>12360.758047067755</v>
      </c>
      <c r="T42" s="69">
        <f>IF(B42=C42,"",
IF(ISERROR(
IF(_xlfn.TEXTBEFORE('ПДФ 1'!B41,": ",1)*1=YEAR($V$4),$V$4,
IF(_xlfn.TEXTBEFORE('ПДФ 1'!B41,": ",1)*1=YEAR($W$4),$W$4,
IF(_xlfn.TEXTBEFORE('ПДФ 1'!B41,": ",1)*1=YEAR($X$4),$X$4,$Y$4)))),"",
IF(_xlfn.TEXTBEFORE('ПДФ 1'!B41,": ",1)*1=YEAR($V$4),$V$4,
IF(_xlfn.TEXTBEFORE('ПДФ 1'!B41,": ",1)*1=YEAR($W$4),$W$4,
IF(_xlfn.TEXTBEFORE('ПДФ 1'!B41,": ",1)*1=YEAR($X$4),$X$4,$Y$4)))))</f>
        <v>45657</v>
      </c>
      <c r="U42" s="125" t="str">
        <f>IF(ISERROR(VLOOKUP(C42,Источник!$C$2:$K$2343,9,0)),"",VLOOKUP(C42,Источник!$C$2:$K$2343,9,0))</f>
        <v>РО</v>
      </c>
      <c r="V42" s="1"/>
      <c r="W42" s="1"/>
      <c r="X42" s="77" t="str">
        <f t="shared" si="9"/>
        <v>г. Гремячинск, ул. Ленина, д. 156: 2024</v>
      </c>
      <c r="Y42" s="117">
        <f t="shared" si="5"/>
        <v>1</v>
      </c>
      <c r="Z42" s="22" t="s">
        <v>1076</v>
      </c>
      <c r="AA42" s="22" t="s">
        <v>1076</v>
      </c>
      <c r="AB42" s="22" t="s">
        <v>1076</v>
      </c>
      <c r="AC42" s="22" t="s">
        <v>1076</v>
      </c>
      <c r="AD42" s="22" t="s">
        <v>1076</v>
      </c>
      <c r="AE42" s="22" t="s">
        <v>1076</v>
      </c>
      <c r="AF42" s="22" t="s">
        <v>1076</v>
      </c>
      <c r="AG42" s="89" t="s">
        <v>1076</v>
      </c>
      <c r="AH42" s="88" t="s">
        <v>1076</v>
      </c>
      <c r="AI42" s="75">
        <v>1</v>
      </c>
      <c r="AJ42" s="75" t="s">
        <v>1076</v>
      </c>
      <c r="AK42" s="75" t="s">
        <v>1076</v>
      </c>
      <c r="AL42" s="75" t="s">
        <v>1076</v>
      </c>
      <c r="AM42" s="75" t="s">
        <v>1076</v>
      </c>
      <c r="AN42" s="75" t="s">
        <v>1076</v>
      </c>
      <c r="AO42" s="75" t="s">
        <v>1076</v>
      </c>
      <c r="AP42" s="75" t="s">
        <v>1076</v>
      </c>
      <c r="AQ42" s="75" t="s">
        <v>1076</v>
      </c>
      <c r="AR42" s="75" t="s">
        <v>1076</v>
      </c>
      <c r="AS42" s="75" t="s">
        <v>1076</v>
      </c>
      <c r="AT42" s="75" t="s">
        <v>1076</v>
      </c>
      <c r="AU42" t="str">
        <f t="shared" si="6"/>
        <v>РК</v>
      </c>
    </row>
    <row r="43" spans="1:47" ht="16.5" thickTop="1" thickBot="1" x14ac:dyDescent="0.3">
      <c r="A43" s="28">
        <f t="shared" si="10"/>
        <v>2</v>
      </c>
      <c r="B43" s="74" t="s">
        <v>1843</v>
      </c>
      <c r="C43" s="71" t="s">
        <v>73</v>
      </c>
      <c r="D43" s="63">
        <v>1960</v>
      </c>
      <c r="E43" s="72"/>
      <c r="F43" s="72" t="s">
        <v>2526</v>
      </c>
      <c r="G43" s="80">
        <v>5</v>
      </c>
      <c r="H43" s="80">
        <v>2</v>
      </c>
      <c r="I43" s="163">
        <v>2434.8200000000002</v>
      </c>
      <c r="J43" s="163">
        <v>1578.4</v>
      </c>
      <c r="K43" s="163">
        <v>1378.4</v>
      </c>
      <c r="L43" s="165">
        <v>78</v>
      </c>
      <c r="M43" s="163">
        <f t="shared" si="1"/>
        <v>13232534.779999999</v>
      </c>
      <c r="N43" s="163"/>
      <c r="O43" s="163"/>
      <c r="P43" s="163"/>
      <c r="Q43" s="30">
        <f>IF('Форма 2'!D43=0,"",'Форма 2'!D43-N43-O43-P43)</f>
        <v>13232534.779999999</v>
      </c>
      <c r="R43" s="51">
        <f t="shared" si="7"/>
        <v>8383.5116447034961</v>
      </c>
      <c r="S43" s="51">
        <f t="shared" si="8"/>
        <v>8383.5116447034961</v>
      </c>
      <c r="T43" s="69">
        <f>IF(B43=C43,"",
IF(ISERROR(
IF(_xlfn.TEXTBEFORE('ПДФ 1'!B42,": ",1)*1=YEAR($V$4),$V$4,
IF(_xlfn.TEXTBEFORE('ПДФ 1'!B42,": ",1)*1=YEAR($W$4),$W$4,
IF(_xlfn.TEXTBEFORE('ПДФ 1'!B42,": ",1)*1=YEAR($X$4),$X$4,$Y$4)))),"",
IF(_xlfn.TEXTBEFORE('ПДФ 1'!B42,": ",1)*1=YEAR($V$4),$V$4,
IF(_xlfn.TEXTBEFORE('ПДФ 1'!B42,": ",1)*1=YEAR($W$4),$W$4,
IF(_xlfn.TEXTBEFORE('ПДФ 1'!B42,": ",1)*1=YEAR($X$4),$X$4,$Y$4)))))</f>
        <v>45657</v>
      </c>
      <c r="U43" s="125" t="str">
        <f>IF(ISERROR(VLOOKUP(C43,Источник!$C$2:$K$2343,9,0)),"",VLOOKUP(C43,Источник!$C$2:$K$2343,9,0))</f>
        <v>РО</v>
      </c>
      <c r="V43" s="1"/>
      <c r="W43" s="1"/>
      <c r="X43" s="77" t="str">
        <f t="shared" si="9"/>
        <v>г. Губаха, пр-т Ленина, д. 19: 2024</v>
      </c>
      <c r="Y43" s="117">
        <f t="shared" si="5"/>
        <v>3</v>
      </c>
      <c r="Z43" s="22" t="s">
        <v>1076</v>
      </c>
      <c r="AA43" s="22" t="s">
        <v>1076</v>
      </c>
      <c r="AB43" s="22" t="s">
        <v>1076</v>
      </c>
      <c r="AC43" s="22" t="s">
        <v>1076</v>
      </c>
      <c r="AD43" s="22" t="s">
        <v>1076</v>
      </c>
      <c r="AE43" s="22" t="s">
        <v>1076</v>
      </c>
      <c r="AF43" s="22" t="s">
        <v>1076</v>
      </c>
      <c r="AG43" s="89" t="s">
        <v>1076</v>
      </c>
      <c r="AH43" s="88" t="s">
        <v>1076</v>
      </c>
      <c r="AI43" s="75">
        <v>1</v>
      </c>
      <c r="AJ43" s="75" t="s">
        <v>1076</v>
      </c>
      <c r="AK43" s="75" t="s">
        <v>1076</v>
      </c>
      <c r="AL43" s="75" t="s">
        <v>1076</v>
      </c>
      <c r="AM43" s="75">
        <v>1</v>
      </c>
      <c r="AN43" s="75">
        <v>1</v>
      </c>
      <c r="AO43" s="75" t="s">
        <v>1076</v>
      </c>
      <c r="AP43" s="75" t="s">
        <v>1076</v>
      </c>
      <c r="AQ43" s="75" t="s">
        <v>1076</v>
      </c>
      <c r="AR43" s="75" t="s">
        <v>1076</v>
      </c>
      <c r="AS43" s="75" t="s">
        <v>1076</v>
      </c>
      <c r="AT43" s="75" t="s">
        <v>1076</v>
      </c>
      <c r="AU43" t="str">
        <f t="shared" si="6"/>
        <v>РК РФ УП (ТЕП )</v>
      </c>
    </row>
    <row r="44" spans="1:47" ht="16.5" thickTop="1" thickBot="1" x14ac:dyDescent="0.3">
      <c r="A44" s="28">
        <f t="shared" si="10"/>
        <v>3</v>
      </c>
      <c r="B44" s="74" t="s">
        <v>1843</v>
      </c>
      <c r="C44" s="71" t="s">
        <v>74</v>
      </c>
      <c r="D44" s="63">
        <v>1961</v>
      </c>
      <c r="E44" s="72"/>
      <c r="F44" s="72" t="s">
        <v>2526</v>
      </c>
      <c r="G44" s="80">
        <v>5</v>
      </c>
      <c r="H44" s="80">
        <v>2</v>
      </c>
      <c r="I44" s="163">
        <v>2066.61</v>
      </c>
      <c r="J44" s="163">
        <v>1601.1</v>
      </c>
      <c r="K44" s="163">
        <v>1420.3</v>
      </c>
      <c r="L44" s="165">
        <v>77</v>
      </c>
      <c r="M44" s="163">
        <f t="shared" si="1"/>
        <v>25880303.970000003</v>
      </c>
      <c r="N44" s="163"/>
      <c r="O44" s="163"/>
      <c r="P44" s="163"/>
      <c r="Q44" s="30">
        <f>IF('Форма 2'!D44=0,"",'Форма 2'!D44-N44-O44-P44)</f>
        <v>25880303.970000003</v>
      </c>
      <c r="R44" s="51">
        <f t="shared" si="7"/>
        <v>16164.077178189997</v>
      </c>
      <c r="S44" s="51">
        <f t="shared" si="8"/>
        <v>16164.077178189997</v>
      </c>
      <c r="T44" s="69">
        <f>IF(B44=C44,"",
IF(ISERROR(
IF(_xlfn.TEXTBEFORE('ПДФ 1'!B43,": ",1)*1=YEAR($V$4),$V$4,
IF(_xlfn.TEXTBEFORE('ПДФ 1'!B43,": ",1)*1=YEAR($W$4),$W$4,
IF(_xlfn.TEXTBEFORE('ПДФ 1'!B43,": ",1)*1=YEAR($X$4),$X$4,$Y$4)))),"",
IF(_xlfn.TEXTBEFORE('ПДФ 1'!B43,": ",1)*1=YEAR($V$4),$V$4,
IF(_xlfn.TEXTBEFORE('ПДФ 1'!B43,": ",1)*1=YEAR($W$4),$W$4,
IF(_xlfn.TEXTBEFORE('ПДФ 1'!B43,": ",1)*1=YEAR($X$4),$X$4,$Y$4)))))</f>
        <v>45657</v>
      </c>
      <c r="U44" s="125" t="str">
        <f>IF(ISERROR(VLOOKUP(C44,Источник!$C$2:$K$2343,9,0)),"",VLOOKUP(C44,Источник!$C$2:$K$2343,9,0))</f>
        <v>РО</v>
      </c>
      <c r="V44" s="1"/>
      <c r="W44" s="1"/>
      <c r="X44" s="77" t="str">
        <f t="shared" si="9"/>
        <v>г. Губаха, пр-т Ленина, д. 25: 2024</v>
      </c>
      <c r="Y44" s="117">
        <f t="shared" si="5"/>
        <v>4</v>
      </c>
      <c r="Z44" s="22" t="s">
        <v>1076</v>
      </c>
      <c r="AA44" s="22" t="s">
        <v>1076</v>
      </c>
      <c r="AB44" s="22" t="s">
        <v>1076</v>
      </c>
      <c r="AC44" s="22" t="s">
        <v>1076</v>
      </c>
      <c r="AD44" s="22" t="s">
        <v>1076</v>
      </c>
      <c r="AE44" s="22" t="s">
        <v>1076</v>
      </c>
      <c r="AF44" s="22" t="s">
        <v>1076</v>
      </c>
      <c r="AG44" s="89" t="s">
        <v>1076</v>
      </c>
      <c r="AH44" s="88" t="s">
        <v>1076</v>
      </c>
      <c r="AI44" s="75">
        <v>1</v>
      </c>
      <c r="AJ44" s="75" t="s">
        <v>1076</v>
      </c>
      <c r="AK44" s="75">
        <v>1</v>
      </c>
      <c r="AL44" s="75" t="s">
        <v>1076</v>
      </c>
      <c r="AM44" s="75">
        <v>1</v>
      </c>
      <c r="AN44" s="75">
        <v>1</v>
      </c>
      <c r="AO44" s="75" t="s">
        <v>1076</v>
      </c>
      <c r="AP44" s="75" t="s">
        <v>1076</v>
      </c>
      <c r="AQ44" s="75" t="s">
        <v>1076</v>
      </c>
      <c r="AR44" s="75" t="s">
        <v>1076</v>
      </c>
      <c r="AS44" s="75" t="s">
        <v>1076</v>
      </c>
      <c r="AT44" s="75" t="s">
        <v>1076</v>
      </c>
      <c r="AU44" t="str">
        <f t="shared" si="6"/>
        <v>РК УФ РФ УП (ТЕП )</v>
      </c>
    </row>
    <row r="45" spans="1:47" ht="16.5" thickTop="1" thickBot="1" x14ac:dyDescent="0.3">
      <c r="A45" s="28">
        <f t="shared" si="10"/>
        <v>4</v>
      </c>
      <c r="B45" s="74" t="s">
        <v>1843</v>
      </c>
      <c r="C45" s="71" t="s">
        <v>75</v>
      </c>
      <c r="D45" s="63">
        <v>1977</v>
      </c>
      <c r="E45" s="72"/>
      <c r="F45" s="72" t="s">
        <v>2519</v>
      </c>
      <c r="G45" s="80">
        <v>9</v>
      </c>
      <c r="H45" s="80">
        <v>1</v>
      </c>
      <c r="I45" s="163">
        <v>3107.7</v>
      </c>
      <c r="J45" s="163">
        <v>2929.9</v>
      </c>
      <c r="K45" s="163">
        <v>2068.3000000000002</v>
      </c>
      <c r="L45" s="165">
        <v>91</v>
      </c>
      <c r="M45" s="163">
        <f t="shared" si="1"/>
        <v>55549253.68</v>
      </c>
      <c r="N45" s="163"/>
      <c r="O45" s="163"/>
      <c r="P45" s="163"/>
      <c r="Q45" s="30">
        <f>IF('Форма 2'!D45=0,"",'Форма 2'!D45-N45-O45-P45)</f>
        <v>55549253.68</v>
      </c>
      <c r="R45" s="51">
        <f t="shared" si="7"/>
        <v>18959.436731629066</v>
      </c>
      <c r="S45" s="51">
        <f t="shared" si="8"/>
        <v>18959.436731629066</v>
      </c>
      <c r="T45" s="69">
        <f>IF(B45=C45,"",
IF(ISERROR(
IF(_xlfn.TEXTBEFORE('ПДФ 1'!B44,": ",1)*1=YEAR($V$4),$V$4,
IF(_xlfn.TEXTBEFORE('ПДФ 1'!B44,": ",1)*1=YEAR($W$4),$W$4,
IF(_xlfn.TEXTBEFORE('ПДФ 1'!B44,": ",1)*1=YEAR($X$4),$X$4,$Y$4)))),"",
IF(_xlfn.TEXTBEFORE('ПДФ 1'!B44,": ",1)*1=YEAR($V$4),$V$4,
IF(_xlfn.TEXTBEFORE('ПДФ 1'!B44,": ",1)*1=YEAR($W$4),$W$4,
IF(_xlfn.TEXTBEFORE('ПДФ 1'!B44,": ",1)*1=YEAR($X$4),$X$4,$Y$4)))))</f>
        <v>45657</v>
      </c>
      <c r="U45" s="125" t="str">
        <f>IF(ISERROR(VLOOKUP(C45,Источник!$C$2:$K$2343,9,0)),"",VLOOKUP(C45,Источник!$C$2:$K$2343,9,0))</f>
        <v>РО</v>
      </c>
      <c r="V45" s="1"/>
      <c r="W45" s="1"/>
      <c r="X45" s="77" t="str">
        <f t="shared" si="9"/>
        <v>г. Губаха, пр-т Ленина, д. 35: 2024</v>
      </c>
      <c r="Y45" s="117">
        <f t="shared" si="5"/>
        <v>4</v>
      </c>
      <c r="Z45" s="22" t="s">
        <v>1076</v>
      </c>
      <c r="AA45" s="22" t="s">
        <v>1076</v>
      </c>
      <c r="AB45" s="22" t="s">
        <v>1076</v>
      </c>
      <c r="AC45" s="22" t="s">
        <v>1076</v>
      </c>
      <c r="AD45" s="22" t="s">
        <v>1076</v>
      </c>
      <c r="AE45" s="22" t="s">
        <v>1076</v>
      </c>
      <c r="AF45" s="22" t="s">
        <v>1076</v>
      </c>
      <c r="AG45" s="89" t="s">
        <v>1076</v>
      </c>
      <c r="AH45" s="88" t="s">
        <v>1076</v>
      </c>
      <c r="AI45" s="75">
        <v>1</v>
      </c>
      <c r="AJ45" s="75" t="s">
        <v>1076</v>
      </c>
      <c r="AK45" s="75">
        <v>1</v>
      </c>
      <c r="AL45" s="75" t="s">
        <v>1076</v>
      </c>
      <c r="AM45" s="75">
        <v>1</v>
      </c>
      <c r="AN45" s="75">
        <v>1</v>
      </c>
      <c r="AO45" s="75" t="s">
        <v>1076</v>
      </c>
      <c r="AP45" s="75" t="s">
        <v>1076</v>
      </c>
      <c r="AQ45" s="75" t="s">
        <v>1076</v>
      </c>
      <c r="AR45" s="75" t="s">
        <v>1076</v>
      </c>
      <c r="AS45" s="75" t="s">
        <v>1076</v>
      </c>
      <c r="AT45" s="75" t="s">
        <v>1076</v>
      </c>
      <c r="AU45" t="str">
        <f t="shared" si="6"/>
        <v>РК УФ РФ УП (ТЕП )</v>
      </c>
    </row>
    <row r="46" spans="1:47" ht="16.5" thickTop="1" thickBot="1" x14ac:dyDescent="0.3">
      <c r="A46" s="28">
        <f t="shared" si="10"/>
        <v>5</v>
      </c>
      <c r="B46" s="74" t="s">
        <v>1843</v>
      </c>
      <c r="C46" s="71" t="s">
        <v>76</v>
      </c>
      <c r="D46" s="63">
        <v>1975</v>
      </c>
      <c r="E46" s="72"/>
      <c r="F46" s="72" t="s">
        <v>2519</v>
      </c>
      <c r="G46" s="80">
        <v>9</v>
      </c>
      <c r="H46" s="80">
        <v>2</v>
      </c>
      <c r="I46" s="163">
        <v>6812.9</v>
      </c>
      <c r="J46" s="163">
        <v>5997.4</v>
      </c>
      <c r="K46" s="163">
        <v>4148</v>
      </c>
      <c r="L46" s="165">
        <v>114</v>
      </c>
      <c r="M46" s="163">
        <f t="shared" si="1"/>
        <v>121482768.94999999</v>
      </c>
      <c r="N46" s="163"/>
      <c r="O46" s="163"/>
      <c r="P46" s="163"/>
      <c r="Q46" s="30">
        <f>IF('Форма 2'!D46=0,"",'Форма 2'!D46-N46-O46-P46)</f>
        <v>121482768.94999999</v>
      </c>
      <c r="R46" s="51">
        <f t="shared" si="7"/>
        <v>20255.905717477573</v>
      </c>
      <c r="S46" s="51">
        <f t="shared" si="8"/>
        <v>20255.905717477573</v>
      </c>
      <c r="T46" s="69">
        <f>IF(B46=C46,"",
IF(ISERROR(
IF(_xlfn.TEXTBEFORE('ПДФ 1'!B45,": ",1)*1=YEAR($V$4),$V$4,
IF(_xlfn.TEXTBEFORE('ПДФ 1'!B45,": ",1)*1=YEAR($W$4),$W$4,
IF(_xlfn.TEXTBEFORE('ПДФ 1'!B45,": ",1)*1=YEAR($X$4),$X$4,$Y$4)))),"",
IF(_xlfn.TEXTBEFORE('ПДФ 1'!B45,": ",1)*1=YEAR($V$4),$V$4,
IF(_xlfn.TEXTBEFORE('ПДФ 1'!B45,": ",1)*1=YEAR($W$4),$W$4,
IF(_xlfn.TEXTBEFORE('ПДФ 1'!B45,": ",1)*1=YEAR($X$4),$X$4,$Y$4)))))</f>
        <v>45657</v>
      </c>
      <c r="U46" s="125" t="str">
        <f>IF(ISERROR(VLOOKUP(C46,Источник!$C$2:$K$2343,9,0)),"",VLOOKUP(C46,Источник!$C$2:$K$2343,9,0))</f>
        <v>РО</v>
      </c>
      <c r="V46" s="1"/>
      <c r="W46" s="1"/>
      <c r="X46" s="77" t="str">
        <f t="shared" si="9"/>
        <v>г. Губаха, пр-т Ленина, д. 41: 2024</v>
      </c>
      <c r="Y46" s="117">
        <f t="shared" si="5"/>
        <v>4</v>
      </c>
      <c r="Z46" s="22" t="s">
        <v>1076</v>
      </c>
      <c r="AA46" s="22" t="s">
        <v>1076</v>
      </c>
      <c r="AB46" s="22" t="s">
        <v>1076</v>
      </c>
      <c r="AC46" s="22" t="s">
        <v>1076</v>
      </c>
      <c r="AD46" s="22" t="s">
        <v>1076</v>
      </c>
      <c r="AE46" s="22" t="s">
        <v>1076</v>
      </c>
      <c r="AF46" s="22" t="s">
        <v>1076</v>
      </c>
      <c r="AG46" s="89" t="s">
        <v>1076</v>
      </c>
      <c r="AH46" s="88" t="s">
        <v>1076</v>
      </c>
      <c r="AI46" s="75">
        <v>1</v>
      </c>
      <c r="AJ46" s="75" t="s">
        <v>1076</v>
      </c>
      <c r="AK46" s="75">
        <v>1</v>
      </c>
      <c r="AL46" s="75" t="s">
        <v>1076</v>
      </c>
      <c r="AM46" s="75">
        <v>1</v>
      </c>
      <c r="AN46" s="75">
        <v>1</v>
      </c>
      <c r="AO46" s="75" t="s">
        <v>1076</v>
      </c>
      <c r="AP46" s="75" t="s">
        <v>1076</v>
      </c>
      <c r="AQ46" s="75" t="s">
        <v>1076</v>
      </c>
      <c r="AR46" s="75" t="s">
        <v>1076</v>
      </c>
      <c r="AS46" s="75" t="s">
        <v>1076</v>
      </c>
      <c r="AT46" s="75" t="s">
        <v>1076</v>
      </c>
      <c r="AU46" t="str">
        <f t="shared" si="6"/>
        <v>РК УФ РФ УП (ТЕП )</v>
      </c>
    </row>
    <row r="47" spans="1:47" ht="16.5" thickTop="1" thickBot="1" x14ac:dyDescent="0.3">
      <c r="A47" s="28">
        <f t="shared" si="10"/>
        <v>6</v>
      </c>
      <c r="B47" s="74" t="s">
        <v>1843</v>
      </c>
      <c r="C47" s="71" t="s">
        <v>940</v>
      </c>
      <c r="D47" s="63">
        <v>1976</v>
      </c>
      <c r="E47" s="72"/>
      <c r="F47" s="72" t="s">
        <v>2526</v>
      </c>
      <c r="G47" s="80">
        <v>5</v>
      </c>
      <c r="H47" s="80">
        <v>6</v>
      </c>
      <c r="I47" s="163">
        <v>4534.9000000000005</v>
      </c>
      <c r="J47" s="163">
        <v>3445.2</v>
      </c>
      <c r="K47" s="163">
        <v>3271.5</v>
      </c>
      <c r="L47" s="165">
        <v>208</v>
      </c>
      <c r="M47" s="163">
        <f t="shared" si="1"/>
        <v>20423012.850000001</v>
      </c>
      <c r="N47" s="163"/>
      <c r="O47" s="163"/>
      <c r="P47" s="163"/>
      <c r="Q47" s="30">
        <f>IF('Форма 2'!D47=0,"",'Форма 2'!D47-N47-O47-P47)</f>
        <v>20423012.850000001</v>
      </c>
      <c r="R47" s="51">
        <f t="shared" si="7"/>
        <v>5927.9614681295725</v>
      </c>
      <c r="S47" s="51">
        <f t="shared" si="8"/>
        <v>5927.9614681295725</v>
      </c>
      <c r="T47" s="69">
        <f>IF(B47=C47,"",
IF(ISERROR(
IF(_xlfn.TEXTBEFORE('ПДФ 1'!B46,": ",1)*1=YEAR($V$4),$V$4,
IF(_xlfn.TEXTBEFORE('ПДФ 1'!B46,": ",1)*1=YEAR($W$4),$W$4,
IF(_xlfn.TEXTBEFORE('ПДФ 1'!B46,": ",1)*1=YEAR($X$4),$X$4,$Y$4)))),"",
IF(_xlfn.TEXTBEFORE('ПДФ 1'!B46,": ",1)*1=YEAR($V$4),$V$4,
IF(_xlfn.TEXTBEFORE('ПДФ 1'!B46,": ",1)*1=YEAR($W$4),$W$4,
IF(_xlfn.TEXTBEFORE('ПДФ 1'!B46,": ",1)*1=YEAR($X$4),$X$4,$Y$4)))))</f>
        <v>45657</v>
      </c>
      <c r="U47" s="125" t="str">
        <f>IF(ISERROR(VLOOKUP(C47,Источник!$C$2:$K$2343,9,0)),"",VLOOKUP(C47,Источник!$C$2:$K$2343,9,0))</f>
        <v>РО</v>
      </c>
      <c r="V47" s="1"/>
      <c r="W47" s="1"/>
      <c r="X47" s="77" t="str">
        <f t="shared" si="9"/>
        <v>г. Губаха, пр-т Октябрьский, д. 13: 2024</v>
      </c>
      <c r="Y47" s="117">
        <f t="shared" si="5"/>
        <v>1</v>
      </c>
      <c r="Z47" s="22" t="s">
        <v>1076</v>
      </c>
      <c r="AA47" s="22" t="s">
        <v>1076</v>
      </c>
      <c r="AB47" s="22" t="s">
        <v>1076</v>
      </c>
      <c r="AC47" s="22" t="s">
        <v>1076</v>
      </c>
      <c r="AD47" s="22" t="s">
        <v>1076</v>
      </c>
      <c r="AE47" s="22" t="s">
        <v>1076</v>
      </c>
      <c r="AF47" s="22" t="s">
        <v>1076</v>
      </c>
      <c r="AG47" s="89" t="s">
        <v>1076</v>
      </c>
      <c r="AH47" s="88" t="s">
        <v>1076</v>
      </c>
      <c r="AI47" s="75">
        <v>1</v>
      </c>
      <c r="AJ47" s="75" t="s">
        <v>1076</v>
      </c>
      <c r="AK47" s="75" t="s">
        <v>1076</v>
      </c>
      <c r="AL47" s="75" t="s">
        <v>1076</v>
      </c>
      <c r="AM47" s="75" t="s">
        <v>1076</v>
      </c>
      <c r="AN47" s="75" t="s">
        <v>1076</v>
      </c>
      <c r="AO47" s="75" t="s">
        <v>1076</v>
      </c>
      <c r="AP47" s="75" t="s">
        <v>1076</v>
      </c>
      <c r="AQ47" s="75" t="s">
        <v>1076</v>
      </c>
      <c r="AR47" s="75" t="s">
        <v>1076</v>
      </c>
      <c r="AS47" s="75" t="s">
        <v>1076</v>
      </c>
      <c r="AT47" s="75" t="s">
        <v>1076</v>
      </c>
      <c r="AU47" t="str">
        <f t="shared" si="6"/>
        <v>РК</v>
      </c>
    </row>
    <row r="48" spans="1:47" ht="16.5" thickTop="1" thickBot="1" x14ac:dyDescent="0.3">
      <c r="A48" s="28">
        <f t="shared" si="10"/>
        <v>7</v>
      </c>
      <c r="B48" s="74" t="s">
        <v>1843</v>
      </c>
      <c r="C48" s="71" t="s">
        <v>78</v>
      </c>
      <c r="D48" s="63">
        <v>1993</v>
      </c>
      <c r="E48" s="72"/>
      <c r="F48" s="72" t="s">
        <v>2519</v>
      </c>
      <c r="G48" s="80">
        <v>9</v>
      </c>
      <c r="H48" s="80">
        <v>6</v>
      </c>
      <c r="I48" s="163">
        <v>17906</v>
      </c>
      <c r="J48" s="163">
        <v>10871</v>
      </c>
      <c r="K48" s="163">
        <v>10871</v>
      </c>
      <c r="L48" s="165">
        <v>0</v>
      </c>
      <c r="M48" s="163">
        <f t="shared" si="1"/>
        <v>318882930.40999997</v>
      </c>
      <c r="N48" s="163"/>
      <c r="O48" s="163"/>
      <c r="P48" s="163"/>
      <c r="Q48" s="30">
        <f>IF('Форма 2'!D48=0,"",'Форма 2'!D48-N48-O48-P48)</f>
        <v>318882930.40999997</v>
      </c>
      <c r="R48" s="51">
        <f t="shared" si="7"/>
        <v>29333.357594517522</v>
      </c>
      <c r="S48" s="51">
        <f t="shared" si="8"/>
        <v>29333.357594517522</v>
      </c>
      <c r="T48" s="69">
        <f>IF(B48=C48,"",
IF(ISERROR(
IF(_xlfn.TEXTBEFORE('ПДФ 1'!B47,": ",1)*1=YEAR($V$4),$V$4,
IF(_xlfn.TEXTBEFORE('ПДФ 1'!B47,": ",1)*1=YEAR($W$4),$W$4,
IF(_xlfn.TEXTBEFORE('ПДФ 1'!B47,": ",1)*1=YEAR($X$4),$X$4,$Y$4)))),"",
IF(_xlfn.TEXTBEFORE('ПДФ 1'!B47,": ",1)*1=YEAR($V$4),$V$4,
IF(_xlfn.TEXTBEFORE('ПДФ 1'!B47,": ",1)*1=YEAR($W$4),$W$4,
IF(_xlfn.TEXTBEFORE('ПДФ 1'!B47,": ",1)*1=YEAR($X$4),$X$4,$Y$4)))))</f>
        <v>45657</v>
      </c>
      <c r="U48" s="125" t="str">
        <f>IF(ISERROR(VLOOKUP(C48,Источник!$C$2:$K$2343,9,0)),"",VLOOKUP(C48,Источник!$C$2:$K$2343,9,0))</f>
        <v>РО</v>
      </c>
      <c r="V48" s="1"/>
      <c r="W48" s="1"/>
      <c r="X48" s="77" t="str">
        <f t="shared" si="9"/>
        <v>г. Губаха, ул. Дегтярева, д. 9: 2024</v>
      </c>
      <c r="Y48" s="117">
        <f t="shared" si="5"/>
        <v>4</v>
      </c>
      <c r="Z48" s="22" t="s">
        <v>1076</v>
      </c>
      <c r="AA48" s="22" t="s">
        <v>1076</v>
      </c>
      <c r="AB48" s="22" t="s">
        <v>1076</v>
      </c>
      <c r="AC48" s="22" t="s">
        <v>1076</v>
      </c>
      <c r="AD48" s="22" t="s">
        <v>1076</v>
      </c>
      <c r="AE48" s="22" t="s">
        <v>1076</v>
      </c>
      <c r="AF48" s="22" t="s">
        <v>1076</v>
      </c>
      <c r="AG48" s="89" t="s">
        <v>1076</v>
      </c>
      <c r="AH48" s="88" t="s">
        <v>1076</v>
      </c>
      <c r="AI48" s="75">
        <v>1</v>
      </c>
      <c r="AJ48" s="75" t="s">
        <v>1076</v>
      </c>
      <c r="AK48" s="75">
        <v>1</v>
      </c>
      <c r="AL48" s="75" t="s">
        <v>1076</v>
      </c>
      <c r="AM48" s="75">
        <v>1</v>
      </c>
      <c r="AN48" s="75">
        <v>1</v>
      </c>
      <c r="AO48" s="75" t="s">
        <v>1076</v>
      </c>
      <c r="AP48" s="75" t="s">
        <v>1076</v>
      </c>
      <c r="AQ48" s="75" t="s">
        <v>1076</v>
      </c>
      <c r="AR48" s="75" t="s">
        <v>1076</v>
      </c>
      <c r="AS48" s="75" t="s">
        <v>1076</v>
      </c>
      <c r="AT48" s="75" t="s">
        <v>1076</v>
      </c>
      <c r="AU48" t="str">
        <f t="shared" si="6"/>
        <v>РК УФ РФ УП (ТЕП )</v>
      </c>
    </row>
    <row r="49" spans="1:47" ht="16.5" thickTop="1" thickBot="1" x14ac:dyDescent="0.3">
      <c r="A49" s="28">
        <f t="shared" si="10"/>
        <v>8</v>
      </c>
      <c r="B49" s="74" t="s">
        <v>1843</v>
      </c>
      <c r="C49" s="71" t="s">
        <v>79</v>
      </c>
      <c r="D49" s="63">
        <v>1961</v>
      </c>
      <c r="E49" s="72"/>
      <c r="F49" s="72" t="s">
        <v>2526</v>
      </c>
      <c r="G49" s="80">
        <v>5</v>
      </c>
      <c r="H49" s="80">
        <v>2</v>
      </c>
      <c r="I49" s="163">
        <v>2078.63</v>
      </c>
      <c r="J49" s="163">
        <v>1591.8</v>
      </c>
      <c r="K49" s="163">
        <v>1561.7</v>
      </c>
      <c r="L49" s="165">
        <v>79</v>
      </c>
      <c r="M49" s="163">
        <f t="shared" si="1"/>
        <v>21486355.740000002</v>
      </c>
      <c r="N49" s="163"/>
      <c r="O49" s="163"/>
      <c r="P49" s="163"/>
      <c r="Q49" s="30">
        <f>IF('Форма 2'!D49=0,"",'Форма 2'!D49-N49-O49-P49)</f>
        <v>21486355.740000002</v>
      </c>
      <c r="R49" s="51">
        <f t="shared" si="7"/>
        <v>13498.150358085188</v>
      </c>
      <c r="S49" s="51">
        <f t="shared" si="8"/>
        <v>13498.150358085188</v>
      </c>
      <c r="T49" s="69">
        <f>IF(B49=C49,"",
IF(ISERROR(
IF(_xlfn.TEXTBEFORE('ПДФ 1'!B48,": ",1)*1=YEAR($V$4),$V$4,
IF(_xlfn.TEXTBEFORE('ПДФ 1'!B48,": ",1)*1=YEAR($W$4),$W$4,
IF(_xlfn.TEXTBEFORE('ПДФ 1'!B48,": ",1)*1=YEAR($X$4),$X$4,$Y$4)))),"",
IF(_xlfn.TEXTBEFORE('ПДФ 1'!B48,": ",1)*1=YEAR($V$4),$V$4,
IF(_xlfn.TEXTBEFORE('ПДФ 1'!B48,": ",1)*1=YEAR($W$4),$W$4,
IF(_xlfn.TEXTBEFORE('ПДФ 1'!B48,": ",1)*1=YEAR($X$4),$X$4,$Y$4)))))</f>
        <v>45657</v>
      </c>
      <c r="U49" s="125" t="str">
        <f>IF(ISERROR(VLOOKUP(C49,Источник!$C$2:$K$2343,9,0)),"",VLOOKUP(C49,Источник!$C$2:$K$2343,9,0))</f>
        <v>РО</v>
      </c>
      <c r="V49" s="1"/>
      <c r="W49" s="1"/>
      <c r="X49" s="77" t="str">
        <f t="shared" si="9"/>
        <v>г. Губаха, ул. Мичурина, д. 2: 2024</v>
      </c>
      <c r="Y49" s="117">
        <f t="shared" si="5"/>
        <v>4</v>
      </c>
      <c r="Z49" s="22" t="s">
        <v>1076</v>
      </c>
      <c r="AA49" s="22" t="s">
        <v>1076</v>
      </c>
      <c r="AB49" s="22" t="s">
        <v>1076</v>
      </c>
      <c r="AC49" s="22" t="s">
        <v>1076</v>
      </c>
      <c r="AD49" s="22" t="s">
        <v>1076</v>
      </c>
      <c r="AE49" s="22" t="s">
        <v>1076</v>
      </c>
      <c r="AF49" s="22" t="s">
        <v>1076</v>
      </c>
      <c r="AG49" s="89" t="s">
        <v>1076</v>
      </c>
      <c r="AH49" s="88" t="s">
        <v>1076</v>
      </c>
      <c r="AI49" s="75">
        <v>1</v>
      </c>
      <c r="AJ49" s="75">
        <v>1</v>
      </c>
      <c r="AK49" s="75" t="s">
        <v>1076</v>
      </c>
      <c r="AL49" s="75" t="s">
        <v>1076</v>
      </c>
      <c r="AM49" s="75">
        <v>1</v>
      </c>
      <c r="AN49" s="75">
        <v>1</v>
      </c>
      <c r="AO49" s="75" t="s">
        <v>1076</v>
      </c>
      <c r="AP49" s="75" t="s">
        <v>1076</v>
      </c>
      <c r="AQ49" s="75" t="s">
        <v>1076</v>
      </c>
      <c r="AR49" s="75" t="s">
        <v>1076</v>
      </c>
      <c r="AS49" s="75" t="s">
        <v>1076</v>
      </c>
      <c r="AT49" s="75" t="s">
        <v>1076</v>
      </c>
      <c r="AU49" t="str">
        <f t="shared" si="6"/>
        <v>РК Рфа РФ УП (ТЕП )</v>
      </c>
    </row>
    <row r="50" spans="1:47" ht="16.5" thickTop="1" thickBot="1" x14ac:dyDescent="0.3">
      <c r="A50" s="28">
        <f t="shared" si="10"/>
        <v>9</v>
      </c>
      <c r="B50" s="74" t="s">
        <v>1843</v>
      </c>
      <c r="C50" s="71" t="s">
        <v>1766</v>
      </c>
      <c r="D50" s="63">
        <v>1962</v>
      </c>
      <c r="E50" s="72"/>
      <c r="F50" s="72" t="s">
        <v>2526</v>
      </c>
      <c r="G50" s="80">
        <v>5</v>
      </c>
      <c r="H50" s="80">
        <v>2</v>
      </c>
      <c r="I50" s="163">
        <v>2368.67</v>
      </c>
      <c r="J50" s="163">
        <v>1579.9</v>
      </c>
      <c r="K50" s="163">
        <v>1450</v>
      </c>
      <c r="L50" s="165">
        <v>78</v>
      </c>
      <c r="M50" s="163">
        <f t="shared" si="1"/>
        <v>24165147.650000002</v>
      </c>
      <c r="N50" s="163"/>
      <c r="O50" s="163"/>
      <c r="P50" s="163"/>
      <c r="Q50" s="30">
        <f>IF('Форма 2'!D50=0,"",'Форма 2'!D50-N50-O50-P50)</f>
        <v>24165147.650000002</v>
      </c>
      <c r="R50" s="51">
        <f t="shared" si="7"/>
        <v>15295.365307930882</v>
      </c>
      <c r="S50" s="51">
        <f t="shared" si="8"/>
        <v>15295.365307930882</v>
      </c>
      <c r="T50" s="69">
        <f>IF(B50=C50,"",
IF(ISERROR(
IF(_xlfn.TEXTBEFORE('ПДФ 1'!B49,": ",1)*1=YEAR($V$4),$V$4,
IF(_xlfn.TEXTBEFORE('ПДФ 1'!B49,": ",1)*1=YEAR($W$4),$W$4,
IF(_xlfn.TEXTBEFORE('ПДФ 1'!B49,": ",1)*1=YEAR($X$4),$X$4,$Y$4)))),"",
IF(_xlfn.TEXTBEFORE('ПДФ 1'!B49,": ",1)*1=YEAR($V$4),$V$4,
IF(_xlfn.TEXTBEFORE('ПДФ 1'!B49,": ",1)*1=YEAR($W$4),$W$4,
IF(_xlfn.TEXTBEFORE('ПДФ 1'!B49,": ",1)*1=YEAR($X$4),$X$4,$Y$4)))))</f>
        <v>45657</v>
      </c>
      <c r="U50" s="125" t="str">
        <f>IF(ISERROR(VLOOKUP(C50,Источник!$C$2:$K$2343,9,0)),"",VLOOKUP(C50,Источник!$C$2:$K$2343,9,0))</f>
        <v>РО</v>
      </c>
      <c r="V50" s="1"/>
      <c r="W50" s="1"/>
      <c r="X50" s="77" t="str">
        <f t="shared" si="9"/>
        <v>г. Губаха, ул. Радищева, д. 3: 2024</v>
      </c>
      <c r="Y50" s="117">
        <f t="shared" si="5"/>
        <v>3</v>
      </c>
      <c r="Z50" s="22" t="s">
        <v>1076</v>
      </c>
      <c r="AA50" s="22" t="s">
        <v>1076</v>
      </c>
      <c r="AB50" s="22" t="s">
        <v>1076</v>
      </c>
      <c r="AC50" s="22" t="s">
        <v>1076</v>
      </c>
      <c r="AD50" s="22" t="s">
        <v>1076</v>
      </c>
      <c r="AE50" s="22" t="s">
        <v>1076</v>
      </c>
      <c r="AF50" s="22" t="s">
        <v>1076</v>
      </c>
      <c r="AG50" s="89" t="s">
        <v>1076</v>
      </c>
      <c r="AH50" s="88" t="s">
        <v>1076</v>
      </c>
      <c r="AI50" s="75">
        <v>1</v>
      </c>
      <c r="AJ50" s="75">
        <v>1</v>
      </c>
      <c r="AK50" s="75" t="s">
        <v>1076</v>
      </c>
      <c r="AL50" s="75" t="s">
        <v>1076</v>
      </c>
      <c r="AM50" s="75">
        <v>1</v>
      </c>
      <c r="AN50" s="75" t="s">
        <v>1076</v>
      </c>
      <c r="AO50" s="75" t="s">
        <v>1076</v>
      </c>
      <c r="AP50" s="75" t="s">
        <v>1076</v>
      </c>
      <c r="AQ50" s="75" t="s">
        <v>1076</v>
      </c>
      <c r="AR50" s="75" t="s">
        <v>1076</v>
      </c>
      <c r="AS50" s="75" t="s">
        <v>1076</v>
      </c>
      <c r="AT50" s="75" t="s">
        <v>1076</v>
      </c>
      <c r="AU50" t="str">
        <f t="shared" si="6"/>
        <v>РК Рфа РФ</v>
      </c>
    </row>
    <row r="51" spans="1:47" ht="16.5" thickTop="1" thickBot="1" x14ac:dyDescent="0.3">
      <c r="A51" s="28">
        <f t="shared" si="10"/>
        <v>10</v>
      </c>
      <c r="B51" s="74" t="s">
        <v>1843</v>
      </c>
      <c r="C51" s="71" t="s">
        <v>80</v>
      </c>
      <c r="D51" s="63">
        <v>1962</v>
      </c>
      <c r="E51" s="72"/>
      <c r="F51" s="72" t="s">
        <v>2526</v>
      </c>
      <c r="G51" s="80">
        <v>5</v>
      </c>
      <c r="H51" s="80">
        <v>2</v>
      </c>
      <c r="I51" s="163">
        <v>1992.74</v>
      </c>
      <c r="J51" s="163">
        <v>1600.4</v>
      </c>
      <c r="K51" s="163">
        <v>1531.8</v>
      </c>
      <c r="L51" s="165">
        <v>74</v>
      </c>
      <c r="M51" s="163">
        <f t="shared" si="1"/>
        <v>24965240.080000002</v>
      </c>
      <c r="N51" s="163"/>
      <c r="O51" s="163"/>
      <c r="P51" s="163"/>
      <c r="Q51" s="30">
        <f>IF('Форма 2'!D51=0,"",'Форма 2'!D51-N51-O51-P51)</f>
        <v>24965240.080000002</v>
      </c>
      <c r="R51" s="51">
        <f t="shared" si="7"/>
        <v>15599.375206198451</v>
      </c>
      <c r="S51" s="51">
        <f t="shared" si="8"/>
        <v>15599.375206198451</v>
      </c>
      <c r="T51" s="69">
        <f>IF(B51=C51,"",
IF(ISERROR(
IF(_xlfn.TEXTBEFORE('ПДФ 1'!B50,": ",1)*1=YEAR($V$4),$V$4,
IF(_xlfn.TEXTBEFORE('ПДФ 1'!B50,": ",1)*1=YEAR($W$4),$W$4,
IF(_xlfn.TEXTBEFORE('ПДФ 1'!B50,": ",1)*1=YEAR($X$4),$X$4,$Y$4)))),"",
IF(_xlfn.TEXTBEFORE('ПДФ 1'!B50,": ",1)*1=YEAR($V$4),$V$4,
IF(_xlfn.TEXTBEFORE('ПДФ 1'!B50,": ",1)*1=YEAR($W$4),$W$4,
IF(_xlfn.TEXTBEFORE('ПДФ 1'!B50,": ",1)*1=YEAR($X$4),$X$4,$Y$4)))))</f>
        <v>45657</v>
      </c>
      <c r="U51" s="125" t="str">
        <f>IF(ISERROR(VLOOKUP(C51,Источник!$C$2:$K$2343,9,0)),"",VLOOKUP(C51,Источник!$C$2:$K$2343,9,0))</f>
        <v>РО</v>
      </c>
      <c r="V51" s="1"/>
      <c r="W51" s="1"/>
      <c r="X51" s="77" t="str">
        <f t="shared" si="9"/>
        <v>г. Губаха, ул. Циолковского, д. 4: 2024</v>
      </c>
      <c r="Y51" s="117">
        <f t="shared" si="5"/>
        <v>4</v>
      </c>
      <c r="Z51" s="22" t="s">
        <v>1076</v>
      </c>
      <c r="AA51" s="22" t="s">
        <v>1076</v>
      </c>
      <c r="AB51" s="22" t="s">
        <v>1076</v>
      </c>
      <c r="AC51" s="22" t="s">
        <v>1076</v>
      </c>
      <c r="AD51" s="22" t="s">
        <v>1076</v>
      </c>
      <c r="AE51" s="22" t="s">
        <v>1076</v>
      </c>
      <c r="AF51" s="22" t="s">
        <v>1076</v>
      </c>
      <c r="AG51" s="89" t="s">
        <v>1076</v>
      </c>
      <c r="AH51" s="88" t="s">
        <v>1076</v>
      </c>
      <c r="AI51" s="75">
        <v>1</v>
      </c>
      <c r="AJ51" s="75" t="s">
        <v>1076</v>
      </c>
      <c r="AK51" s="75">
        <v>1</v>
      </c>
      <c r="AL51" s="75" t="s">
        <v>1076</v>
      </c>
      <c r="AM51" s="75">
        <v>1</v>
      </c>
      <c r="AN51" s="75">
        <v>1</v>
      </c>
      <c r="AO51" s="75" t="s">
        <v>1076</v>
      </c>
      <c r="AP51" s="75" t="s">
        <v>1076</v>
      </c>
      <c r="AQ51" s="75" t="s">
        <v>1076</v>
      </c>
      <c r="AR51" s="75" t="s">
        <v>1076</v>
      </c>
      <c r="AS51" s="75" t="s">
        <v>1076</v>
      </c>
      <c r="AT51" s="75" t="s">
        <v>1076</v>
      </c>
      <c r="AU51" t="str">
        <f t="shared" si="6"/>
        <v>РК УФ РФ УП (ТЕП )</v>
      </c>
    </row>
    <row r="52" spans="1:47" ht="17.25" thickTop="1" thickBot="1" x14ac:dyDescent="0.3">
      <c r="A52" s="134">
        <f t="shared" si="10"/>
        <v>0</v>
      </c>
      <c r="B52" s="135" t="s">
        <v>1076</v>
      </c>
      <c r="C52" s="156" t="s">
        <v>1082</v>
      </c>
      <c r="D52" s="140" t="s">
        <v>1076</v>
      </c>
      <c r="E52" s="141"/>
      <c r="F52" s="141" t="s">
        <v>1076</v>
      </c>
      <c r="G52" s="142" t="s">
        <v>1076</v>
      </c>
      <c r="H52" s="142" t="s">
        <v>1076</v>
      </c>
      <c r="I52" s="162">
        <f>SUM(I53:I62)</f>
        <v>48665.829999999987</v>
      </c>
      <c r="J52" s="162">
        <f t="shared" ref="J52:P52" si="18">SUM(J53:J62)</f>
        <v>42279.549999999996</v>
      </c>
      <c r="K52" s="162">
        <f t="shared" si="18"/>
        <v>31836.170000000002</v>
      </c>
      <c r="L52" s="154">
        <f t="shared" si="18"/>
        <v>927</v>
      </c>
      <c r="M52" s="162">
        <f t="shared" si="1"/>
        <v>143080971.19</v>
      </c>
      <c r="N52" s="162">
        <f t="shared" si="18"/>
        <v>0</v>
      </c>
      <c r="O52" s="162">
        <f t="shared" si="18"/>
        <v>0</v>
      </c>
      <c r="P52" s="162">
        <f t="shared" si="18"/>
        <v>0</v>
      </c>
      <c r="Q52" s="136">
        <f>IF('Форма 2'!D52=0,"",'Форма 2'!D52-N52-O52-P52)</f>
        <v>143080971.19</v>
      </c>
      <c r="R52" s="143"/>
      <c r="S52" s="143"/>
      <c r="T52" s="144"/>
      <c r="U52" s="145" t="str">
        <f>IF(ISERROR(VLOOKUP(C52,Источник!$C$2:$K$2343,9,0)),"",VLOOKUP(C52,Источник!$C$2:$K$2343,9,0))</f>
        <v/>
      </c>
      <c r="V52" s="1"/>
      <c r="W52" s="1"/>
      <c r="X52" s="77" t="str">
        <f t="shared" si="9"/>
        <v/>
      </c>
      <c r="Y52" s="117">
        <f t="shared" si="5"/>
        <v>0</v>
      </c>
      <c r="Z52" s="22" t="s">
        <v>1076</v>
      </c>
      <c r="AA52" s="22" t="s">
        <v>1076</v>
      </c>
      <c r="AB52" s="22" t="s">
        <v>1076</v>
      </c>
      <c r="AC52" s="22" t="s">
        <v>1076</v>
      </c>
      <c r="AD52" s="22" t="s">
        <v>1076</v>
      </c>
      <c r="AE52" s="22" t="s">
        <v>1076</v>
      </c>
      <c r="AF52" s="22" t="s">
        <v>1076</v>
      </c>
      <c r="AG52" s="89" t="s">
        <v>1076</v>
      </c>
      <c r="AH52" s="114" t="s">
        <v>1076</v>
      </c>
      <c r="AI52" s="75" t="s">
        <v>1076</v>
      </c>
      <c r="AJ52" s="75" t="s">
        <v>1076</v>
      </c>
      <c r="AK52" s="75" t="s">
        <v>1076</v>
      </c>
      <c r="AL52" s="75" t="s">
        <v>1076</v>
      </c>
      <c r="AM52" s="75" t="s">
        <v>1076</v>
      </c>
      <c r="AN52" s="75" t="s">
        <v>1076</v>
      </c>
      <c r="AO52" s="75" t="s">
        <v>1076</v>
      </c>
      <c r="AP52" s="75" t="s">
        <v>1076</v>
      </c>
      <c r="AQ52" s="75" t="s">
        <v>1076</v>
      </c>
      <c r="AR52" s="75" t="s">
        <v>1076</v>
      </c>
      <c r="AS52" s="75" t="s">
        <v>1076</v>
      </c>
      <c r="AT52" s="75" t="s">
        <v>1076</v>
      </c>
      <c r="AU52" t="str">
        <f t="shared" si="6"/>
        <v/>
      </c>
    </row>
    <row r="53" spans="1:47" ht="16.5" thickTop="1" thickBot="1" x14ac:dyDescent="0.3">
      <c r="A53" s="28">
        <f t="shared" si="10"/>
        <v>1</v>
      </c>
      <c r="B53" s="74" t="s">
        <v>1082</v>
      </c>
      <c r="C53" s="71" t="s">
        <v>942</v>
      </c>
      <c r="D53" s="63">
        <v>1978</v>
      </c>
      <c r="E53" s="72"/>
      <c r="F53" s="72" t="s">
        <v>2527</v>
      </c>
      <c r="G53" s="80">
        <v>5</v>
      </c>
      <c r="H53" s="80">
        <v>2</v>
      </c>
      <c r="I53" s="163">
        <v>2139.4</v>
      </c>
      <c r="J53" s="163">
        <v>1308.2</v>
      </c>
      <c r="K53" s="163">
        <v>1308.2</v>
      </c>
      <c r="L53" s="165">
        <v>0</v>
      </c>
      <c r="M53" s="163">
        <f t="shared" si="1"/>
        <v>9634830.6899999995</v>
      </c>
      <c r="N53" s="163"/>
      <c r="O53" s="163"/>
      <c r="P53" s="163"/>
      <c r="Q53" s="30">
        <f>IF('Форма 2'!D53=0,"",'Форма 2'!D53-N53-O53-P53)</f>
        <v>9634830.6899999995</v>
      </c>
      <c r="R53" s="51">
        <f t="shared" si="7"/>
        <v>7364.9523696682454</v>
      </c>
      <c r="S53" s="51">
        <f t="shared" si="8"/>
        <v>7364.9523696682454</v>
      </c>
      <c r="T53" s="69">
        <f>IF(B53=C53,"",
IF(ISERROR(
IF(_xlfn.TEXTBEFORE('ПДФ 1'!B52,": ",1)*1=YEAR($V$4),$V$4,
IF(_xlfn.TEXTBEFORE('ПДФ 1'!B52,": ",1)*1=YEAR($W$4),$W$4,
IF(_xlfn.TEXTBEFORE('ПДФ 1'!B52,": ",1)*1=YEAR($X$4),$X$4,$Y$4)))),"",
IF(_xlfn.TEXTBEFORE('ПДФ 1'!B52,": ",1)*1=YEAR($V$4),$V$4,
IF(_xlfn.TEXTBEFORE('ПДФ 1'!B52,": ",1)*1=YEAR($W$4),$W$4,
IF(_xlfn.TEXTBEFORE('ПДФ 1'!B52,": ",1)*1=YEAR($X$4),$X$4,$Y$4)))))</f>
        <v>45657</v>
      </c>
      <c r="U53" s="125" t="str">
        <f>IF(ISERROR(VLOOKUP(C53,Источник!$C$2:$K$2343,9,0)),"",VLOOKUP(C53,Источник!$C$2:$K$2343,9,0))</f>
        <v>РО</v>
      </c>
      <c r="V53" s="1"/>
      <c r="W53" s="1"/>
      <c r="X53" s="77" t="str">
        <f t="shared" si="9"/>
        <v>г. Добрянка, пер. Строителей, д. 4/1: 2024</v>
      </c>
      <c r="Y53" s="117">
        <f t="shared" si="5"/>
        <v>1</v>
      </c>
      <c r="Z53" s="22" t="s">
        <v>1076</v>
      </c>
      <c r="AA53" s="22" t="s">
        <v>1076</v>
      </c>
      <c r="AB53" s="22" t="s">
        <v>1076</v>
      </c>
      <c r="AC53" s="22" t="s">
        <v>1076</v>
      </c>
      <c r="AD53" s="22" t="s">
        <v>1076</v>
      </c>
      <c r="AE53" s="22" t="s">
        <v>1076</v>
      </c>
      <c r="AF53" s="22" t="s">
        <v>1076</v>
      </c>
      <c r="AG53" s="89" t="s">
        <v>1076</v>
      </c>
      <c r="AH53" s="114" t="s">
        <v>1076</v>
      </c>
      <c r="AI53" s="75">
        <v>1</v>
      </c>
      <c r="AJ53" s="75" t="s">
        <v>1076</v>
      </c>
      <c r="AK53" s="75" t="s">
        <v>1076</v>
      </c>
      <c r="AL53" s="75" t="s">
        <v>1076</v>
      </c>
      <c r="AM53" s="75" t="s">
        <v>1076</v>
      </c>
      <c r="AN53" s="75" t="s">
        <v>1076</v>
      </c>
      <c r="AO53" s="75" t="s">
        <v>1076</v>
      </c>
      <c r="AP53" s="75" t="s">
        <v>1076</v>
      </c>
      <c r="AQ53" s="75" t="s">
        <v>1076</v>
      </c>
      <c r="AR53" s="75" t="s">
        <v>1076</v>
      </c>
      <c r="AS53" s="75" t="s">
        <v>1076</v>
      </c>
      <c r="AT53" s="75" t="s">
        <v>1076</v>
      </c>
      <c r="AU53" t="str">
        <f t="shared" si="6"/>
        <v>РК</v>
      </c>
    </row>
    <row r="54" spans="1:47" ht="16.5" thickTop="1" thickBot="1" x14ac:dyDescent="0.3">
      <c r="A54" s="28">
        <f t="shared" si="10"/>
        <v>2</v>
      </c>
      <c r="B54" s="74" t="s">
        <v>1082</v>
      </c>
      <c r="C54" s="71" t="s">
        <v>943</v>
      </c>
      <c r="D54" s="63">
        <v>1978</v>
      </c>
      <c r="E54" s="72"/>
      <c r="F54" s="72" t="s">
        <v>2527</v>
      </c>
      <c r="G54" s="80">
        <v>5</v>
      </c>
      <c r="H54" s="80">
        <v>2</v>
      </c>
      <c r="I54" s="163">
        <v>2121.6</v>
      </c>
      <c r="J54" s="163">
        <v>1216.5999999999999</v>
      </c>
      <c r="K54" s="163">
        <v>1216.5999999999999</v>
      </c>
      <c r="L54" s="165">
        <v>0</v>
      </c>
      <c r="M54" s="163">
        <f t="shared" si="1"/>
        <v>9554668.0299999993</v>
      </c>
      <c r="N54" s="163"/>
      <c r="O54" s="163"/>
      <c r="P54" s="163"/>
      <c r="Q54" s="30">
        <f>IF('Форма 2'!D54=0,"",'Форма 2'!D54-N54-O54-P54)</f>
        <v>9554668.0299999993</v>
      </c>
      <c r="R54" s="51">
        <f t="shared" si="7"/>
        <v>7853.5821387473288</v>
      </c>
      <c r="S54" s="51">
        <f t="shared" si="8"/>
        <v>7853.5821387473288</v>
      </c>
      <c r="T54" s="69">
        <f>IF(B54=C54,"",
IF(ISERROR(
IF(_xlfn.TEXTBEFORE('ПДФ 1'!B53,": ",1)*1=YEAR($V$4),$V$4,
IF(_xlfn.TEXTBEFORE('ПДФ 1'!B53,": ",1)*1=YEAR($W$4),$W$4,
IF(_xlfn.TEXTBEFORE('ПДФ 1'!B53,": ",1)*1=YEAR($X$4),$X$4,$Y$4)))),"",
IF(_xlfn.TEXTBEFORE('ПДФ 1'!B53,": ",1)*1=YEAR($V$4),$V$4,
IF(_xlfn.TEXTBEFORE('ПДФ 1'!B53,": ",1)*1=YEAR($W$4),$W$4,
IF(_xlfn.TEXTBEFORE('ПДФ 1'!B53,": ",1)*1=YEAR($X$4),$X$4,$Y$4)))))</f>
        <v>45657</v>
      </c>
      <c r="U54" s="125" t="str">
        <f>IF(ISERROR(VLOOKUP(C54,Источник!$C$2:$K$2343,9,0)),"",VLOOKUP(C54,Источник!$C$2:$K$2343,9,0))</f>
        <v>РО</v>
      </c>
      <c r="V54" s="1"/>
      <c r="W54" s="1"/>
      <c r="X54" s="77" t="str">
        <f t="shared" si="9"/>
        <v>г. Добрянка, пер. Строителей, д. 4/2: 2024</v>
      </c>
      <c r="Y54" s="117">
        <f t="shared" si="5"/>
        <v>1</v>
      </c>
      <c r="Z54" s="22" t="s">
        <v>1076</v>
      </c>
      <c r="AA54" s="22" t="s">
        <v>1076</v>
      </c>
      <c r="AB54" s="22" t="s">
        <v>1076</v>
      </c>
      <c r="AC54" s="22" t="s">
        <v>1076</v>
      </c>
      <c r="AD54" s="22" t="s">
        <v>1076</v>
      </c>
      <c r="AE54" s="22" t="s">
        <v>1076</v>
      </c>
      <c r="AF54" s="22" t="s">
        <v>1076</v>
      </c>
      <c r="AG54" s="89" t="s">
        <v>1076</v>
      </c>
      <c r="AH54" s="114" t="s">
        <v>1076</v>
      </c>
      <c r="AI54" s="75">
        <v>1</v>
      </c>
      <c r="AJ54" s="75" t="s">
        <v>1076</v>
      </c>
      <c r="AK54" s="75" t="s">
        <v>1076</v>
      </c>
      <c r="AL54" s="75" t="s">
        <v>1076</v>
      </c>
      <c r="AM54" s="75" t="s">
        <v>1076</v>
      </c>
      <c r="AN54" s="75" t="s">
        <v>1076</v>
      </c>
      <c r="AO54" s="75" t="s">
        <v>1076</v>
      </c>
      <c r="AP54" s="75" t="s">
        <v>1076</v>
      </c>
      <c r="AQ54" s="75" t="s">
        <v>1076</v>
      </c>
      <c r="AR54" s="75" t="s">
        <v>1076</v>
      </c>
      <c r="AS54" s="75" t="s">
        <v>1076</v>
      </c>
      <c r="AT54" s="75" t="s">
        <v>1076</v>
      </c>
      <c r="AU54" t="str">
        <f t="shared" si="6"/>
        <v>РК</v>
      </c>
    </row>
    <row r="55" spans="1:47" ht="16.5" thickTop="1" thickBot="1" x14ac:dyDescent="0.3">
      <c r="A55" s="28">
        <f t="shared" si="10"/>
        <v>3</v>
      </c>
      <c r="B55" s="74" t="s">
        <v>1082</v>
      </c>
      <c r="C55" s="71" t="s">
        <v>941</v>
      </c>
      <c r="D55" s="63">
        <v>1993</v>
      </c>
      <c r="E55" s="72"/>
      <c r="F55" s="72" t="s">
        <v>2520</v>
      </c>
      <c r="G55" s="80">
        <v>9</v>
      </c>
      <c r="H55" s="80">
        <v>4</v>
      </c>
      <c r="I55" s="163">
        <v>10038</v>
      </c>
      <c r="J55" s="163">
        <v>8324</v>
      </c>
      <c r="K55" s="163">
        <v>7491.6</v>
      </c>
      <c r="L55" s="165">
        <v>0</v>
      </c>
      <c r="M55" s="163">
        <f t="shared" si="1"/>
        <v>11114035.68</v>
      </c>
      <c r="N55" s="163"/>
      <c r="O55" s="163"/>
      <c r="P55" s="163"/>
      <c r="Q55" s="30">
        <f>IF('Форма 2'!D55=0,"",'Форма 2'!D55-N55-O55-P55)</f>
        <v>11114035.68</v>
      </c>
      <c r="R55" s="51">
        <f t="shared" si="7"/>
        <v>1335.1796828447862</v>
      </c>
      <c r="S55" s="51">
        <f t="shared" si="8"/>
        <v>1335.1796828447862</v>
      </c>
      <c r="T55" s="69">
        <f>IF(B55=C55,"",
IF(ISERROR(
IF(_xlfn.TEXTBEFORE('ПДФ 1'!B54,": ",1)*1=YEAR($V$4),$V$4,
IF(_xlfn.TEXTBEFORE('ПДФ 1'!B54,": ",1)*1=YEAR($W$4),$W$4,
IF(_xlfn.TEXTBEFORE('ПДФ 1'!B54,": ",1)*1=YEAR($X$4),$X$4,$Y$4)))),"",
IF(_xlfn.TEXTBEFORE('ПДФ 1'!B54,": ",1)*1=YEAR($V$4),$V$4,
IF(_xlfn.TEXTBEFORE('ПДФ 1'!B54,": ",1)*1=YEAR($W$4),$W$4,
IF(_xlfn.TEXTBEFORE('ПДФ 1'!B54,": ",1)*1=YEAR($X$4),$X$4,$Y$4)))))</f>
        <v>45657</v>
      </c>
      <c r="U55" s="125" t="str">
        <f>IF(ISERROR(VLOOKUP(C55,Источник!$C$2:$K$2343,9,0)),"",VLOOKUP(C55,Источник!$C$2:$K$2343,9,0))</f>
        <v>РО</v>
      </c>
      <c r="V55" s="1"/>
      <c r="W55" s="1"/>
      <c r="X55" s="77" t="str">
        <f t="shared" si="9"/>
        <v>г. Добрянка, ул. Герцена, д. 45: 2024</v>
      </c>
      <c r="Y55" s="117">
        <f t="shared" si="5"/>
        <v>1</v>
      </c>
      <c r="Z55" s="22" t="s">
        <v>1076</v>
      </c>
      <c r="AA55" s="22" t="s">
        <v>1076</v>
      </c>
      <c r="AB55" s="22" t="s">
        <v>1076</v>
      </c>
      <c r="AC55" s="22" t="s">
        <v>1076</v>
      </c>
      <c r="AD55" s="22" t="s">
        <v>1076</v>
      </c>
      <c r="AE55" s="22" t="s">
        <v>1076</v>
      </c>
      <c r="AF55" s="22" t="s">
        <v>1076</v>
      </c>
      <c r="AG55" s="89">
        <v>4</v>
      </c>
      <c r="AH55" s="88">
        <v>11114035.68</v>
      </c>
      <c r="AI55" s="75" t="s">
        <v>1076</v>
      </c>
      <c r="AJ55" s="75" t="s">
        <v>1076</v>
      </c>
      <c r="AK55" s="75" t="s">
        <v>1076</v>
      </c>
      <c r="AL55" s="75" t="s">
        <v>1076</v>
      </c>
      <c r="AM55" s="75" t="s">
        <v>1076</v>
      </c>
      <c r="AN55" s="75" t="s">
        <v>1076</v>
      </c>
      <c r="AO55" s="75" t="s">
        <v>1076</v>
      </c>
      <c r="AP55" s="75" t="s">
        <v>1076</v>
      </c>
      <c r="AQ55" s="75" t="s">
        <v>1076</v>
      </c>
      <c r="AR55" s="75" t="s">
        <v>1076</v>
      </c>
      <c r="AS55" s="75" t="s">
        <v>1076</v>
      </c>
      <c r="AT55" s="75" t="s">
        <v>1076</v>
      </c>
      <c r="AU55" t="str">
        <f t="shared" si="6"/>
        <v>РЛ</v>
      </c>
    </row>
    <row r="56" spans="1:47" ht="16.5" thickTop="1" thickBot="1" x14ac:dyDescent="0.3">
      <c r="A56" s="28">
        <f t="shared" si="10"/>
        <v>4</v>
      </c>
      <c r="B56" s="74" t="s">
        <v>1082</v>
      </c>
      <c r="C56" s="71" t="s">
        <v>190</v>
      </c>
      <c r="D56" s="63">
        <v>1970</v>
      </c>
      <c r="E56" s="72"/>
      <c r="F56" s="72" t="s">
        <v>2519</v>
      </c>
      <c r="G56" s="80">
        <v>5</v>
      </c>
      <c r="H56" s="80">
        <v>8</v>
      </c>
      <c r="I56" s="163">
        <v>6708.85</v>
      </c>
      <c r="J56" s="163">
        <v>6708.85</v>
      </c>
      <c r="K56" s="163">
        <v>6049.52</v>
      </c>
      <c r="L56" s="165">
        <v>267</v>
      </c>
      <c r="M56" s="163">
        <f t="shared" si="1"/>
        <v>30213440.149999999</v>
      </c>
      <c r="N56" s="163"/>
      <c r="O56" s="163"/>
      <c r="P56" s="163"/>
      <c r="Q56" s="30">
        <f>IF('Форма 2'!D56=0,"",'Форма 2'!D56-N56-O56-P56)</f>
        <v>30213440.149999999</v>
      </c>
      <c r="R56" s="51">
        <f t="shared" si="7"/>
        <v>4503.5199997018863</v>
      </c>
      <c r="S56" s="51">
        <f t="shared" si="8"/>
        <v>4503.5199997018863</v>
      </c>
      <c r="T56" s="69">
        <f>IF(B56=C56,"",
IF(ISERROR(
IF(_xlfn.TEXTBEFORE('ПДФ 1'!B55,": ",1)*1=YEAR($V$4),$V$4,
IF(_xlfn.TEXTBEFORE('ПДФ 1'!B55,": ",1)*1=YEAR($W$4),$W$4,
IF(_xlfn.TEXTBEFORE('ПДФ 1'!B55,": ",1)*1=YEAR($X$4),$X$4,$Y$4)))),"",
IF(_xlfn.TEXTBEFORE('ПДФ 1'!B55,": ",1)*1=YEAR($V$4),$V$4,
IF(_xlfn.TEXTBEFORE('ПДФ 1'!B55,": ",1)*1=YEAR($W$4),$W$4,
IF(_xlfn.TEXTBEFORE('ПДФ 1'!B55,": ",1)*1=YEAR($X$4),$X$4,$Y$4)))))</f>
        <v>45657</v>
      </c>
      <c r="U56" s="125" t="str">
        <f>IF(ISERROR(VLOOKUP(C56,Источник!$C$2:$K$2343,9,0)),"",VLOOKUP(C56,Источник!$C$2:$K$2343,9,0))</f>
        <v>РО</v>
      </c>
      <c r="V56" s="1"/>
      <c r="W56" s="1"/>
      <c r="X56" s="77" t="str">
        <f t="shared" si="9"/>
        <v>г. Добрянка, ул. Копылова, д. 71: 2024</v>
      </c>
      <c r="Y56" s="117">
        <f t="shared" si="5"/>
        <v>1</v>
      </c>
      <c r="Z56" s="22" t="s">
        <v>1076</v>
      </c>
      <c r="AA56" s="22" t="s">
        <v>1076</v>
      </c>
      <c r="AB56" s="22" t="s">
        <v>1076</v>
      </c>
      <c r="AC56" s="22" t="s">
        <v>1076</v>
      </c>
      <c r="AD56" s="22" t="s">
        <v>1076</v>
      </c>
      <c r="AE56" s="22" t="s">
        <v>1076</v>
      </c>
      <c r="AF56" s="22" t="s">
        <v>1076</v>
      </c>
      <c r="AG56" s="89" t="s">
        <v>1076</v>
      </c>
      <c r="AH56" s="88" t="s">
        <v>1076</v>
      </c>
      <c r="AI56" s="75">
        <v>1</v>
      </c>
      <c r="AJ56" s="75" t="s">
        <v>1076</v>
      </c>
      <c r="AK56" s="75" t="s">
        <v>1076</v>
      </c>
      <c r="AL56" s="75" t="s">
        <v>1076</v>
      </c>
      <c r="AM56" s="75" t="s">
        <v>1076</v>
      </c>
      <c r="AN56" s="75" t="s">
        <v>1076</v>
      </c>
      <c r="AO56" s="75" t="s">
        <v>1076</v>
      </c>
      <c r="AP56" s="75" t="s">
        <v>1076</v>
      </c>
      <c r="AQ56" s="75" t="s">
        <v>1076</v>
      </c>
      <c r="AR56" s="75" t="s">
        <v>1076</v>
      </c>
      <c r="AS56" s="75" t="s">
        <v>1076</v>
      </c>
      <c r="AT56" s="75" t="s">
        <v>1076</v>
      </c>
      <c r="AU56" t="str">
        <f t="shared" si="6"/>
        <v>РК</v>
      </c>
    </row>
    <row r="57" spans="1:47" ht="16.5" thickTop="1" thickBot="1" x14ac:dyDescent="0.3">
      <c r="A57" s="28">
        <f t="shared" si="10"/>
        <v>5</v>
      </c>
      <c r="B57" s="74" t="s">
        <v>1082</v>
      </c>
      <c r="C57" s="71" t="s">
        <v>944</v>
      </c>
      <c r="D57" s="63">
        <v>1998</v>
      </c>
      <c r="E57" s="72"/>
      <c r="F57" s="72" t="s">
        <v>2528</v>
      </c>
      <c r="G57" s="80">
        <v>9</v>
      </c>
      <c r="H57" s="80">
        <v>2</v>
      </c>
      <c r="I57" s="163">
        <v>6450.3</v>
      </c>
      <c r="J57" s="163">
        <v>5517.1</v>
      </c>
      <c r="K57" s="163">
        <v>5517.1</v>
      </c>
      <c r="L57" s="165">
        <v>0</v>
      </c>
      <c r="M57" s="163">
        <f t="shared" si="1"/>
        <v>28558787.640000001</v>
      </c>
      <c r="N57" s="163"/>
      <c r="O57" s="163"/>
      <c r="P57" s="163"/>
      <c r="Q57" s="30">
        <f>IF('Форма 2'!D57=0,"",'Форма 2'!D57-N57-O57-P57)</f>
        <v>28558787.640000001</v>
      </c>
      <c r="R57" s="51">
        <f t="shared" si="7"/>
        <v>5176.4129053306988</v>
      </c>
      <c r="S57" s="51">
        <f t="shared" si="8"/>
        <v>5176.4129053306988</v>
      </c>
      <c r="T57" s="69">
        <f>IF(B57=C57,"",
IF(ISERROR(
IF(_xlfn.TEXTBEFORE('ПДФ 1'!B56,": ",1)*1=YEAR($V$4),$V$4,
IF(_xlfn.TEXTBEFORE('ПДФ 1'!B56,": ",1)*1=YEAR($W$4),$W$4,
IF(_xlfn.TEXTBEFORE('ПДФ 1'!B56,": ",1)*1=YEAR($X$4),$X$4,$Y$4)))),"",
IF(_xlfn.TEXTBEFORE('ПДФ 1'!B56,": ",1)*1=YEAR($V$4),$V$4,
IF(_xlfn.TEXTBEFORE('ПДФ 1'!B56,": ",1)*1=YEAR($W$4),$W$4,
IF(_xlfn.TEXTBEFORE('ПДФ 1'!B56,": ",1)*1=YEAR($X$4),$X$4,$Y$4)))))</f>
        <v>45657</v>
      </c>
      <c r="U57" s="125" t="str">
        <f>IF(ISERROR(VLOOKUP(C57,Источник!$C$2:$K$2343,9,0)),"",VLOOKUP(C57,Источник!$C$2:$K$2343,9,0))</f>
        <v>РО</v>
      </c>
      <c r="V57" s="1"/>
      <c r="W57" s="1"/>
      <c r="X57" s="77" t="str">
        <f t="shared" si="9"/>
        <v>г. Добрянка, ул. Советская, д. 66: 2024</v>
      </c>
      <c r="Y57" s="117">
        <f t="shared" si="5"/>
        <v>2</v>
      </c>
      <c r="Z57" s="22" t="s">
        <v>1076</v>
      </c>
      <c r="AA57" s="22" t="s">
        <v>1076</v>
      </c>
      <c r="AB57" s="22" t="s">
        <v>1076</v>
      </c>
      <c r="AC57" s="22" t="s">
        <v>1076</v>
      </c>
      <c r="AD57" s="22" t="s">
        <v>1076</v>
      </c>
      <c r="AE57" s="22" t="s">
        <v>1076</v>
      </c>
      <c r="AF57" s="22" t="s">
        <v>1076</v>
      </c>
      <c r="AG57" s="89">
        <v>2</v>
      </c>
      <c r="AH57" s="88">
        <v>5557017.8399999999</v>
      </c>
      <c r="AI57" s="75" t="s">
        <v>1076</v>
      </c>
      <c r="AJ57" s="75">
        <v>1</v>
      </c>
      <c r="AK57" s="75" t="s">
        <v>1076</v>
      </c>
      <c r="AL57" s="75" t="s">
        <v>1076</v>
      </c>
      <c r="AM57" s="75" t="s">
        <v>1076</v>
      </c>
      <c r="AN57" s="75" t="s">
        <v>1076</v>
      </c>
      <c r="AO57" s="75" t="s">
        <v>1076</v>
      </c>
      <c r="AP57" s="75" t="s">
        <v>1076</v>
      </c>
      <c r="AQ57" s="75" t="s">
        <v>1076</v>
      </c>
      <c r="AR57" s="75" t="s">
        <v>1076</v>
      </c>
      <c r="AS57" s="75" t="s">
        <v>1076</v>
      </c>
      <c r="AT57" s="75" t="s">
        <v>1076</v>
      </c>
      <c r="AU57" t="str">
        <f t="shared" si="6"/>
        <v>РЛ Рфа</v>
      </c>
    </row>
    <row r="58" spans="1:47" ht="16.5" thickTop="1" thickBot="1" x14ac:dyDescent="0.3">
      <c r="A58" s="28">
        <f t="shared" si="10"/>
        <v>6</v>
      </c>
      <c r="B58" s="74" t="s">
        <v>1082</v>
      </c>
      <c r="C58" s="71" t="s">
        <v>1596</v>
      </c>
      <c r="D58" s="63">
        <v>1982</v>
      </c>
      <c r="E58" s="72"/>
      <c r="F58" s="72" t="s">
        <v>2527</v>
      </c>
      <c r="G58" s="80">
        <v>5</v>
      </c>
      <c r="H58" s="80">
        <v>4</v>
      </c>
      <c r="I58" s="163">
        <v>3494.3</v>
      </c>
      <c r="J58" s="163">
        <v>3062</v>
      </c>
      <c r="K58" s="163">
        <v>3062</v>
      </c>
      <c r="L58" s="165">
        <v>0</v>
      </c>
      <c r="M58" s="163">
        <f t="shared" si="1"/>
        <v>12821425.329999998</v>
      </c>
      <c r="N58" s="163"/>
      <c r="O58" s="163"/>
      <c r="P58" s="163"/>
      <c r="Q58" s="30">
        <f>IF('Форма 2'!D58=0,"",'Форма 2'!D58-N58-O58-P58)</f>
        <v>12821425.329999998</v>
      </c>
      <c r="R58" s="51">
        <f t="shared" si="7"/>
        <v>4187.2714990202476</v>
      </c>
      <c r="S58" s="51">
        <f t="shared" si="8"/>
        <v>4187.2714990202476</v>
      </c>
      <c r="T58" s="69">
        <f>IF(B58=C58,"",
IF(ISERROR(
IF(_xlfn.TEXTBEFORE('ПДФ 1'!B57,": ",1)*1=YEAR($V$4),$V$4,
IF(_xlfn.TEXTBEFORE('ПДФ 1'!B57,": ",1)*1=YEAR($W$4),$W$4,
IF(_xlfn.TEXTBEFORE('ПДФ 1'!B57,": ",1)*1=YEAR($X$4),$X$4,$Y$4)))),"",
IF(_xlfn.TEXTBEFORE('ПДФ 1'!B57,": ",1)*1=YEAR($V$4),$V$4,
IF(_xlfn.TEXTBEFORE('ПДФ 1'!B57,": ",1)*1=YEAR($W$4),$W$4,
IF(_xlfn.TEXTBEFORE('ПДФ 1'!B57,": ",1)*1=YEAR($X$4),$X$4,$Y$4)))))</f>
        <v>45657</v>
      </c>
      <c r="U58" s="125" t="str">
        <f>IF(ISERROR(VLOOKUP(C58,Источник!$C$2:$K$2343,9,0)),"",VLOOKUP(C58,Источник!$C$2:$K$2343,9,0))</f>
        <v>СС</v>
      </c>
      <c r="V58" s="1"/>
      <c r="W58" s="1"/>
      <c r="X58" s="77" t="str">
        <f t="shared" si="9"/>
        <v>г. Добрянка, ул. Советская, д. 87/3: 2024</v>
      </c>
      <c r="Y58" s="117">
        <f t="shared" si="5"/>
        <v>3</v>
      </c>
      <c r="Z58" s="22" t="s">
        <v>1076</v>
      </c>
      <c r="AA58" s="22">
        <v>1</v>
      </c>
      <c r="AB58" s="22" t="s">
        <v>1076</v>
      </c>
      <c r="AC58" s="22">
        <v>1</v>
      </c>
      <c r="AD58" s="22">
        <v>1</v>
      </c>
      <c r="AE58" s="22" t="s">
        <v>1076</v>
      </c>
      <c r="AF58" s="22" t="s">
        <v>1076</v>
      </c>
      <c r="AG58" s="89" t="s">
        <v>1076</v>
      </c>
      <c r="AH58" s="114" t="s">
        <v>1076</v>
      </c>
      <c r="AI58" s="75" t="s">
        <v>1076</v>
      </c>
      <c r="AJ58" s="75" t="s">
        <v>1076</v>
      </c>
      <c r="AK58" s="75" t="s">
        <v>1076</v>
      </c>
      <c r="AL58" s="75" t="s">
        <v>1076</v>
      </c>
      <c r="AM58" s="75" t="s">
        <v>1076</v>
      </c>
      <c r="AN58" s="75" t="s">
        <v>1076</v>
      </c>
      <c r="AO58" s="75" t="s">
        <v>1076</v>
      </c>
      <c r="AP58" s="75" t="s">
        <v>1076</v>
      </c>
      <c r="AQ58" s="75" t="s">
        <v>1076</v>
      </c>
      <c r="AR58" s="75" t="s">
        <v>1076</v>
      </c>
      <c r="AS58" s="75" t="s">
        <v>1076</v>
      </c>
      <c r="AT58" s="75" t="s">
        <v>1076</v>
      </c>
      <c r="AU58" t="str">
        <f t="shared" si="6"/>
        <v>РВИС ( ТЕП ХВС ГВС )</v>
      </c>
    </row>
    <row r="59" spans="1:47" ht="16.5" thickTop="1" thickBot="1" x14ac:dyDescent="0.3">
      <c r="A59" s="28">
        <f t="shared" si="10"/>
        <v>7</v>
      </c>
      <c r="B59" s="74" t="s">
        <v>1082</v>
      </c>
      <c r="C59" s="71" t="s">
        <v>1628</v>
      </c>
      <c r="D59" s="63">
        <v>1979</v>
      </c>
      <c r="E59" s="72"/>
      <c r="F59" s="72" t="s">
        <v>2527</v>
      </c>
      <c r="G59" s="80">
        <v>5</v>
      </c>
      <c r="H59" s="80">
        <v>4</v>
      </c>
      <c r="I59" s="163">
        <v>2820</v>
      </c>
      <c r="J59" s="163">
        <v>2688</v>
      </c>
      <c r="K59" s="163">
        <v>2688</v>
      </c>
      <c r="L59" s="165">
        <v>0</v>
      </c>
      <c r="M59" s="163">
        <f t="shared" si="1"/>
        <v>10347256.800000001</v>
      </c>
      <c r="N59" s="163"/>
      <c r="O59" s="163"/>
      <c r="P59" s="163"/>
      <c r="Q59" s="30">
        <f>IF('Форма 2'!D59=0,"",'Форма 2'!D59-N59-O59-P59)</f>
        <v>10347256.800000001</v>
      </c>
      <c r="R59" s="51">
        <f t="shared" si="7"/>
        <v>3849.425892857143</v>
      </c>
      <c r="S59" s="51">
        <f t="shared" si="8"/>
        <v>3849.425892857143</v>
      </c>
      <c r="T59" s="69">
        <f>IF(B59=C59,"",
IF(ISERROR(
IF(_xlfn.TEXTBEFORE('ПДФ 1'!B58,": ",1)*1=YEAR($V$4),$V$4,
IF(_xlfn.TEXTBEFORE('ПДФ 1'!B58,": ",1)*1=YEAR($W$4),$W$4,
IF(_xlfn.TEXTBEFORE('ПДФ 1'!B58,": ",1)*1=YEAR($X$4),$X$4,$Y$4)))),"",
IF(_xlfn.TEXTBEFORE('ПДФ 1'!B58,": ",1)*1=YEAR($V$4),$V$4,
IF(_xlfn.TEXTBEFORE('ПДФ 1'!B58,": ",1)*1=YEAR($W$4),$W$4,
IF(_xlfn.TEXTBEFORE('ПДФ 1'!B58,": ",1)*1=YEAR($X$4),$X$4,$Y$4)))))</f>
        <v>45657</v>
      </c>
      <c r="U59" s="125" t="str">
        <f>IF(ISERROR(VLOOKUP(C59,Источник!$C$2:$K$2343,9,0)),"",VLOOKUP(C59,Источник!$C$2:$K$2343,9,0))</f>
        <v>СС</v>
      </c>
      <c r="V59" s="1"/>
      <c r="W59" s="1"/>
      <c r="X59" s="77" t="str">
        <f t="shared" si="9"/>
        <v>г. Добрянка, ул. Энергетиков, д. 15А: 2024</v>
      </c>
      <c r="Y59" s="117">
        <f t="shared" si="5"/>
        <v>3</v>
      </c>
      <c r="Z59" s="22" t="s">
        <v>1076</v>
      </c>
      <c r="AA59" s="22">
        <v>1</v>
      </c>
      <c r="AB59" s="22" t="s">
        <v>1076</v>
      </c>
      <c r="AC59" s="22">
        <v>1</v>
      </c>
      <c r="AD59" s="22">
        <v>1</v>
      </c>
      <c r="AE59" s="22" t="s">
        <v>1076</v>
      </c>
      <c r="AF59" s="22" t="s">
        <v>1076</v>
      </c>
      <c r="AG59" s="89" t="s">
        <v>1076</v>
      </c>
      <c r="AH59" s="88" t="s">
        <v>1076</v>
      </c>
      <c r="AI59" s="75" t="s">
        <v>1076</v>
      </c>
      <c r="AJ59" s="75" t="s">
        <v>1076</v>
      </c>
      <c r="AK59" s="75" t="s">
        <v>1076</v>
      </c>
      <c r="AL59" s="75" t="s">
        <v>1076</v>
      </c>
      <c r="AM59" s="75" t="s">
        <v>1076</v>
      </c>
      <c r="AN59" s="75" t="s">
        <v>1076</v>
      </c>
      <c r="AO59" s="75" t="s">
        <v>1076</v>
      </c>
      <c r="AP59" s="75" t="s">
        <v>1076</v>
      </c>
      <c r="AQ59" s="75" t="s">
        <v>1076</v>
      </c>
      <c r="AR59" s="75" t="s">
        <v>1076</v>
      </c>
      <c r="AS59" s="75" t="s">
        <v>1076</v>
      </c>
      <c r="AT59" s="75" t="s">
        <v>1076</v>
      </c>
      <c r="AU59" t="str">
        <f t="shared" si="6"/>
        <v>РВИС ( ТЕП ХВС ГВС )</v>
      </c>
    </row>
    <row r="60" spans="1:47" ht="16.5" thickTop="1" thickBot="1" x14ac:dyDescent="0.3">
      <c r="A60" s="28">
        <f t="shared" si="10"/>
        <v>8</v>
      </c>
      <c r="B60" s="74" t="s">
        <v>1082</v>
      </c>
      <c r="C60" s="71" t="s">
        <v>119</v>
      </c>
      <c r="D60" s="63">
        <v>1978</v>
      </c>
      <c r="E60" s="72"/>
      <c r="F60" s="72" t="s">
        <v>2521</v>
      </c>
      <c r="G60" s="80">
        <v>5</v>
      </c>
      <c r="H60" s="80">
        <v>4</v>
      </c>
      <c r="I60" s="163">
        <v>4360.95</v>
      </c>
      <c r="J60" s="163">
        <v>3363</v>
      </c>
      <c r="K60" s="163">
        <v>326.85000000000002</v>
      </c>
      <c r="L60" s="165">
        <v>191</v>
      </c>
      <c r="M60" s="163">
        <f t="shared" si="1"/>
        <v>2282521.23</v>
      </c>
      <c r="N60" s="163"/>
      <c r="O60" s="163"/>
      <c r="P60" s="163"/>
      <c r="Q60" s="30">
        <f>IF('Форма 2'!D60=0,"",'Форма 2'!D60-N60-O60-P60)</f>
        <v>2282521.23</v>
      </c>
      <c r="R60" s="51">
        <f t="shared" si="7"/>
        <v>678.7157983942908</v>
      </c>
      <c r="S60" s="51">
        <f t="shared" si="8"/>
        <v>678.7157983942908</v>
      </c>
      <c r="T60" s="69">
        <f>IF(B60=C60,"",
IF(ISERROR(
IF(_xlfn.TEXTBEFORE('ПДФ 1'!B59,": ",1)*1=YEAR($V$4),$V$4,
IF(_xlfn.TEXTBEFORE('ПДФ 1'!B59,": ",1)*1=YEAR($W$4),$W$4,
IF(_xlfn.TEXTBEFORE('ПДФ 1'!B59,": ",1)*1=YEAR($X$4),$X$4,$Y$4)))),"",
IF(_xlfn.TEXTBEFORE('ПДФ 1'!B59,": ",1)*1=YEAR($V$4),$V$4,
IF(_xlfn.TEXTBEFORE('ПДФ 1'!B59,": ",1)*1=YEAR($W$4),$W$4,
IF(_xlfn.TEXTBEFORE('ПДФ 1'!B59,": ",1)*1=YEAR($X$4),$X$4,$Y$4)))))</f>
        <v>45657</v>
      </c>
      <c r="U60" s="125" t="str">
        <f>IF(ISERROR(VLOOKUP(C60,Источник!$C$2:$K$2343,9,0)),"",VLOOKUP(C60,Источник!$C$2:$K$2343,9,0))</f>
        <v>СС</v>
      </c>
      <c r="V60" s="1"/>
      <c r="W60" s="1"/>
      <c r="X60" s="77" t="str">
        <f t="shared" si="9"/>
        <v>пгт Полазна, ул. 50 лет Октября, д. 15: 2024</v>
      </c>
      <c r="Y60" s="117">
        <f t="shared" si="5"/>
        <v>1</v>
      </c>
      <c r="Z60" s="22" t="s">
        <v>1076</v>
      </c>
      <c r="AA60" s="22" t="s">
        <v>1076</v>
      </c>
      <c r="AB60" s="22">
        <v>1</v>
      </c>
      <c r="AC60" s="22" t="s">
        <v>1076</v>
      </c>
      <c r="AD60" s="22" t="s">
        <v>1076</v>
      </c>
      <c r="AE60" s="22" t="s">
        <v>1076</v>
      </c>
      <c r="AF60" s="22" t="s">
        <v>1076</v>
      </c>
      <c r="AG60" s="89" t="s">
        <v>1076</v>
      </c>
      <c r="AH60" s="88" t="s">
        <v>1076</v>
      </c>
      <c r="AI60" s="75" t="s">
        <v>1076</v>
      </c>
      <c r="AJ60" s="75" t="s">
        <v>1076</v>
      </c>
      <c r="AK60" s="75" t="s">
        <v>1076</v>
      </c>
      <c r="AL60" s="75" t="s">
        <v>1076</v>
      </c>
      <c r="AM60" s="75" t="s">
        <v>1076</v>
      </c>
      <c r="AN60" s="75" t="s">
        <v>1076</v>
      </c>
      <c r="AO60" s="75" t="s">
        <v>1076</v>
      </c>
      <c r="AP60" s="75" t="s">
        <v>1076</v>
      </c>
      <c r="AQ60" s="75" t="s">
        <v>1076</v>
      </c>
      <c r="AR60" s="75" t="s">
        <v>1076</v>
      </c>
      <c r="AS60" s="75" t="s">
        <v>1076</v>
      </c>
      <c r="AT60" s="75" t="s">
        <v>1076</v>
      </c>
      <c r="AU60" t="str">
        <f t="shared" si="6"/>
        <v>РВИС ( ГАЗ )</v>
      </c>
    </row>
    <row r="61" spans="1:47" ht="16.5" thickTop="1" thickBot="1" x14ac:dyDescent="0.3">
      <c r="A61" s="28">
        <f t="shared" si="10"/>
        <v>9</v>
      </c>
      <c r="B61" s="74" t="s">
        <v>1082</v>
      </c>
      <c r="C61" s="71" t="s">
        <v>191</v>
      </c>
      <c r="D61" s="63">
        <v>1978</v>
      </c>
      <c r="E61" s="72"/>
      <c r="F61" s="72" t="s">
        <v>2521</v>
      </c>
      <c r="G61" s="80">
        <v>5</v>
      </c>
      <c r="H61" s="80">
        <v>8</v>
      </c>
      <c r="I61" s="163">
        <v>5983.7</v>
      </c>
      <c r="J61" s="163">
        <v>5983.7</v>
      </c>
      <c r="K61" s="163">
        <v>597.5</v>
      </c>
      <c r="L61" s="165">
        <v>313</v>
      </c>
      <c r="M61" s="163">
        <f t="shared" si="1"/>
        <v>26947712.620000001</v>
      </c>
      <c r="N61" s="163"/>
      <c r="O61" s="163"/>
      <c r="P61" s="163"/>
      <c r="Q61" s="30">
        <f>IF('Форма 2'!D61=0,"",'Форма 2'!D61-N61-O61-P61)</f>
        <v>26947712.620000001</v>
      </c>
      <c r="R61" s="51">
        <f t="shared" si="7"/>
        <v>4503.5199993315173</v>
      </c>
      <c r="S61" s="51">
        <f t="shared" si="8"/>
        <v>4503.5199993315173</v>
      </c>
      <c r="T61" s="69">
        <f>IF(B61=C61,"",
IF(ISERROR(
IF(_xlfn.TEXTBEFORE('ПДФ 1'!B60,": ",1)*1=YEAR($V$4),$V$4,
IF(_xlfn.TEXTBEFORE('ПДФ 1'!B60,": ",1)*1=YEAR($W$4),$W$4,
IF(_xlfn.TEXTBEFORE('ПДФ 1'!B60,": ",1)*1=YEAR($X$4),$X$4,$Y$4)))),"",
IF(_xlfn.TEXTBEFORE('ПДФ 1'!B60,": ",1)*1=YEAR($V$4),$V$4,
IF(_xlfn.TEXTBEFORE('ПДФ 1'!B60,": ",1)*1=YEAR($W$4),$W$4,
IF(_xlfn.TEXTBEFORE('ПДФ 1'!B60,": ",1)*1=YEAR($X$4),$X$4,$Y$4)))))</f>
        <v>45657</v>
      </c>
      <c r="U61" s="125" t="str">
        <f>IF(ISERROR(VLOOKUP(C61,Источник!$C$2:$K$2343,9,0)),"",VLOOKUP(C61,Источник!$C$2:$K$2343,9,0))</f>
        <v>РО</v>
      </c>
      <c r="V61" s="1"/>
      <c r="W61" s="1"/>
      <c r="X61" s="77" t="str">
        <f t="shared" si="9"/>
        <v>пгт Полазна, ул. Дружбы, д. 12: 2024</v>
      </c>
      <c r="Y61" s="117">
        <f t="shared" si="5"/>
        <v>1</v>
      </c>
      <c r="Z61" s="22" t="s">
        <v>1076</v>
      </c>
      <c r="AA61" s="22" t="s">
        <v>1076</v>
      </c>
      <c r="AB61" s="22" t="s">
        <v>1076</v>
      </c>
      <c r="AC61" s="22" t="s">
        <v>1076</v>
      </c>
      <c r="AD61" s="22" t="s">
        <v>1076</v>
      </c>
      <c r="AE61" s="22" t="s">
        <v>1076</v>
      </c>
      <c r="AF61" s="22" t="s">
        <v>1076</v>
      </c>
      <c r="AG61" s="89" t="s">
        <v>1076</v>
      </c>
      <c r="AH61" s="88" t="s">
        <v>1076</v>
      </c>
      <c r="AI61" s="75">
        <v>1</v>
      </c>
      <c r="AJ61" s="75" t="s">
        <v>1076</v>
      </c>
      <c r="AK61" s="75" t="s">
        <v>1076</v>
      </c>
      <c r="AL61" s="75" t="s">
        <v>1076</v>
      </c>
      <c r="AM61" s="75" t="s">
        <v>1076</v>
      </c>
      <c r="AN61" s="75" t="s">
        <v>1076</v>
      </c>
      <c r="AO61" s="75" t="s">
        <v>1076</v>
      </c>
      <c r="AP61" s="75" t="s">
        <v>1076</v>
      </c>
      <c r="AQ61" s="75" t="s">
        <v>1076</v>
      </c>
      <c r="AR61" s="75" t="s">
        <v>1076</v>
      </c>
      <c r="AS61" s="75" t="s">
        <v>1076</v>
      </c>
      <c r="AT61" s="75" t="s">
        <v>1076</v>
      </c>
      <c r="AU61" t="str">
        <f t="shared" si="6"/>
        <v>РК</v>
      </c>
    </row>
    <row r="62" spans="1:47" ht="16.5" thickTop="1" thickBot="1" x14ac:dyDescent="0.3">
      <c r="A62" s="28">
        <f t="shared" si="10"/>
        <v>10</v>
      </c>
      <c r="B62" s="74" t="s">
        <v>1082</v>
      </c>
      <c r="C62" s="71" t="s">
        <v>1543</v>
      </c>
      <c r="D62" s="63">
        <v>1985</v>
      </c>
      <c r="E62" s="72"/>
      <c r="F62" s="72" t="s">
        <v>2521</v>
      </c>
      <c r="G62" s="80">
        <v>5</v>
      </c>
      <c r="H62" s="80">
        <v>5</v>
      </c>
      <c r="I62" s="163">
        <v>4548.7299999999996</v>
      </c>
      <c r="J62" s="163">
        <v>4108.1000000000004</v>
      </c>
      <c r="K62" s="163">
        <v>3578.8</v>
      </c>
      <c r="L62" s="165">
        <v>156</v>
      </c>
      <c r="M62" s="163">
        <f t="shared" si="1"/>
        <v>1606293.02</v>
      </c>
      <c r="N62" s="163"/>
      <c r="O62" s="163"/>
      <c r="P62" s="163"/>
      <c r="Q62" s="30">
        <f>IF('Форма 2'!D62=0,"",'Форма 2'!D62-N62-O62-P62)</f>
        <v>1606293.02</v>
      </c>
      <c r="R62" s="51">
        <f t="shared" si="7"/>
        <v>391.00630948613713</v>
      </c>
      <c r="S62" s="51">
        <f t="shared" si="8"/>
        <v>391.00630948613713</v>
      </c>
      <c r="T62" s="69">
        <f>IF(B62=C62,"",
IF(ISERROR(
IF(_xlfn.TEXTBEFORE('ПДФ 1'!B61,": ",1)*1=YEAR($V$4),$V$4,
IF(_xlfn.TEXTBEFORE('ПДФ 1'!B61,": ",1)*1=YEAR($W$4),$W$4,
IF(_xlfn.TEXTBEFORE('ПДФ 1'!B61,": ",1)*1=YEAR($X$4),$X$4,$Y$4)))),"",
IF(_xlfn.TEXTBEFORE('ПДФ 1'!B61,": ",1)*1=YEAR($V$4),$V$4,
IF(_xlfn.TEXTBEFORE('ПДФ 1'!B61,": ",1)*1=YEAR($W$4),$W$4,
IF(_xlfn.TEXTBEFORE('ПДФ 1'!B61,": ",1)*1=YEAR($X$4),$X$4,$Y$4)))))</f>
        <v>45657</v>
      </c>
      <c r="U62" s="125" t="str">
        <f>IF(ISERROR(VLOOKUP(C62,Источник!$C$2:$K$2343,9,0)),"",VLOOKUP(C62,Источник!$C$2:$K$2343,9,0))</f>
        <v>СС</v>
      </c>
      <c r="V62" s="1"/>
      <c r="W62" s="1"/>
      <c r="X62" s="77" t="str">
        <f t="shared" si="9"/>
        <v>пгт Полазна, ул. Дружбы, д. 7: 2024</v>
      </c>
      <c r="Y62" s="117">
        <f t="shared" si="5"/>
        <v>1</v>
      </c>
      <c r="Z62" s="22" t="s">
        <v>1076</v>
      </c>
      <c r="AA62" s="22" t="s">
        <v>1076</v>
      </c>
      <c r="AB62" s="22" t="s">
        <v>1076</v>
      </c>
      <c r="AC62" s="22" t="s">
        <v>1076</v>
      </c>
      <c r="AD62" s="22" t="s">
        <v>1076</v>
      </c>
      <c r="AE62" s="22" t="s">
        <v>1076</v>
      </c>
      <c r="AF62" s="22" t="s">
        <v>1076</v>
      </c>
      <c r="AG62" s="89" t="s">
        <v>1076</v>
      </c>
      <c r="AH62" s="88" t="s">
        <v>1076</v>
      </c>
      <c r="AI62" s="75" t="s">
        <v>1076</v>
      </c>
      <c r="AJ62" s="75" t="s">
        <v>1076</v>
      </c>
      <c r="AK62" s="75" t="s">
        <v>1076</v>
      </c>
      <c r="AL62" s="75" t="s">
        <v>1076</v>
      </c>
      <c r="AM62" s="75" t="s">
        <v>1076</v>
      </c>
      <c r="AN62" s="75" t="s">
        <v>1076</v>
      </c>
      <c r="AO62" s="75" t="s">
        <v>1076</v>
      </c>
      <c r="AP62" s="75" t="s">
        <v>1076</v>
      </c>
      <c r="AQ62" s="75" t="s">
        <v>1076</v>
      </c>
      <c r="AR62" s="75" t="s">
        <v>1076</v>
      </c>
      <c r="AS62" s="75">
        <v>1</v>
      </c>
      <c r="AT62" s="75" t="s">
        <v>1076</v>
      </c>
      <c r="AU62" t="str">
        <f t="shared" si="6"/>
        <v>ИО</v>
      </c>
    </row>
    <row r="63" spans="1:47" ht="17.25" thickTop="1" thickBot="1" x14ac:dyDescent="0.3">
      <c r="A63" s="134">
        <f>IF(NOT(ISERROR("Пермского края"=MID(C63,FIND("Пермского края",C63),14)))=$B$1,0,IF(NOT(ISERROR("город Пермь"=MID(C63,FIND("город Пермь",C63),11)))=$B$1,0,IF(NOT(ISERROR("Итого"=MID(C63,FIND("Итого",C63),5)))=$B$1,0,IF(NOT(ISERROR("Всего"=MID(C63,FIND("Всего",C63),5)))=$B$1,0,#REF!+1))))</f>
        <v>0</v>
      </c>
      <c r="B63" s="135" t="s">
        <v>1076</v>
      </c>
      <c r="C63" s="156" t="s">
        <v>1083</v>
      </c>
      <c r="D63" s="140" t="s">
        <v>1076</v>
      </c>
      <c r="E63" s="141"/>
      <c r="F63" s="141" t="s">
        <v>1076</v>
      </c>
      <c r="G63" s="142" t="s">
        <v>1076</v>
      </c>
      <c r="H63" s="142" t="s">
        <v>1076</v>
      </c>
      <c r="I63" s="162">
        <f>SUM(I64:I66)</f>
        <v>3329.4</v>
      </c>
      <c r="J63" s="162">
        <f t="shared" ref="J63:P63" si="19">SUM(J64:J66)</f>
        <v>1681.3</v>
      </c>
      <c r="K63" s="162">
        <f t="shared" si="19"/>
        <v>1515.55</v>
      </c>
      <c r="L63" s="154">
        <f t="shared" si="19"/>
        <v>72</v>
      </c>
      <c r="M63" s="162">
        <f t="shared" si="1"/>
        <v>26139208.469999999</v>
      </c>
      <c r="N63" s="162">
        <f t="shared" si="19"/>
        <v>0</v>
      </c>
      <c r="O63" s="162">
        <f t="shared" si="19"/>
        <v>0</v>
      </c>
      <c r="P63" s="162">
        <f t="shared" si="19"/>
        <v>0</v>
      </c>
      <c r="Q63" s="136">
        <f>IF('Форма 2'!D63=0,"",'Форма 2'!D63-N63-O63-P63)</f>
        <v>26139208.469999999</v>
      </c>
      <c r="R63" s="143"/>
      <c r="S63" s="143"/>
      <c r="T63" s="144"/>
      <c r="U63" s="145" t="str">
        <f>IF(ISERROR(VLOOKUP(C63,Источник!$C$2:$K$2343,9,0)),"",VLOOKUP(C63,Источник!$C$2:$K$2343,9,0))</f>
        <v/>
      </c>
      <c r="V63" s="1"/>
      <c r="W63" s="1"/>
      <c r="X63" s="77" t="str">
        <f t="shared" si="9"/>
        <v/>
      </c>
      <c r="Y63" s="117">
        <f t="shared" si="5"/>
        <v>0</v>
      </c>
      <c r="Z63" s="22" t="s">
        <v>1076</v>
      </c>
      <c r="AA63" s="22" t="s">
        <v>1076</v>
      </c>
      <c r="AB63" s="22" t="s">
        <v>1076</v>
      </c>
      <c r="AC63" s="22" t="s">
        <v>1076</v>
      </c>
      <c r="AD63" s="22" t="s">
        <v>1076</v>
      </c>
      <c r="AE63" s="22" t="s">
        <v>1076</v>
      </c>
      <c r="AF63" s="22" t="s">
        <v>1076</v>
      </c>
      <c r="AG63" s="89" t="s">
        <v>1076</v>
      </c>
      <c r="AH63" s="88" t="s">
        <v>1076</v>
      </c>
      <c r="AI63" s="75" t="s">
        <v>1076</v>
      </c>
      <c r="AJ63" s="75" t="s">
        <v>1076</v>
      </c>
      <c r="AK63" s="75" t="s">
        <v>1076</v>
      </c>
      <c r="AL63" s="75" t="s">
        <v>1076</v>
      </c>
      <c r="AM63" s="75" t="s">
        <v>1076</v>
      </c>
      <c r="AN63" s="75" t="s">
        <v>1076</v>
      </c>
      <c r="AO63" s="75" t="s">
        <v>1076</v>
      </c>
      <c r="AP63" s="75" t="s">
        <v>1076</v>
      </c>
      <c r="AQ63" s="75" t="s">
        <v>1076</v>
      </c>
      <c r="AR63" s="75" t="s">
        <v>1076</v>
      </c>
      <c r="AS63" s="75" t="s">
        <v>1076</v>
      </c>
      <c r="AT63" s="75" t="s">
        <v>1076</v>
      </c>
      <c r="AU63" t="str">
        <f t="shared" si="6"/>
        <v/>
      </c>
    </row>
    <row r="64" spans="1:47" ht="16.5" thickTop="1" thickBot="1" x14ac:dyDescent="0.3">
      <c r="A64" s="28">
        <f t="shared" si="10"/>
        <v>1</v>
      </c>
      <c r="B64" s="74" t="s">
        <v>1083</v>
      </c>
      <c r="C64" s="71" t="s">
        <v>12</v>
      </c>
      <c r="D64" s="63">
        <v>1973</v>
      </c>
      <c r="E64" s="72"/>
      <c r="F64" s="72" t="s">
        <v>2519</v>
      </c>
      <c r="G64" s="80">
        <v>2</v>
      </c>
      <c r="H64" s="80">
        <v>2</v>
      </c>
      <c r="I64" s="163">
        <v>552.5</v>
      </c>
      <c r="J64" s="163">
        <v>502.5</v>
      </c>
      <c r="K64" s="163">
        <v>452.25</v>
      </c>
      <c r="L64" s="165">
        <v>17</v>
      </c>
      <c r="M64" s="163">
        <f t="shared" si="1"/>
        <v>408971.55</v>
      </c>
      <c r="N64" s="163"/>
      <c r="O64" s="163"/>
      <c r="P64" s="163"/>
      <c r="Q64" s="30">
        <f>IF('Форма 2'!D64=0,"",'Форма 2'!D64-N64-O64-P64)</f>
        <v>408971.55</v>
      </c>
      <c r="R64" s="51">
        <f t="shared" si="7"/>
        <v>813.87373134328357</v>
      </c>
      <c r="S64" s="51">
        <f t="shared" si="8"/>
        <v>813.87373134328357</v>
      </c>
      <c r="T64" s="69">
        <f>IF(B64=C64,"",
IF(ISERROR(
IF(_xlfn.TEXTBEFORE('ПДФ 1'!B64,": ",1)*1=YEAR($V$4),$V$4,
IF(_xlfn.TEXTBEFORE('ПДФ 1'!B64,": ",1)*1=YEAR($W$4),$W$4,
IF(_xlfn.TEXTBEFORE('ПДФ 1'!B64,": ",1)*1=YEAR($X$4),$X$4,$Y$4)))),"",
IF(_xlfn.TEXTBEFORE('ПДФ 1'!B64,": ",1)*1=YEAR($V$4),$V$4,
IF(_xlfn.TEXTBEFORE('ПДФ 1'!B64,": ",1)*1=YEAR($W$4),$W$4,
IF(_xlfn.TEXTBEFORE('ПДФ 1'!B64,": ",1)*1=YEAR($X$4),$X$4,$Y$4)))))</f>
        <v>45657</v>
      </c>
      <c r="U64" s="125" t="str">
        <f>IF(ISERROR(VLOOKUP(C64,Источник!$C$2:$K$2343,9,0)),"",VLOOKUP(C64,Источник!$C$2:$K$2343,9,0))</f>
        <v>РО</v>
      </c>
      <c r="V64" s="1"/>
      <c r="W64" s="1"/>
      <c r="X64" s="77" t="str">
        <f t="shared" si="9"/>
        <v>п. Ильинский, ул. Бутырина, д. 5: 2024</v>
      </c>
      <c r="Y64" s="117">
        <f t="shared" si="5"/>
        <v>1</v>
      </c>
      <c r="Z64" s="22">
        <v>1</v>
      </c>
      <c r="AA64" s="22" t="s">
        <v>1076</v>
      </c>
      <c r="AB64" s="22" t="s">
        <v>1076</v>
      </c>
      <c r="AC64" s="22" t="s">
        <v>1076</v>
      </c>
      <c r="AD64" s="22" t="s">
        <v>1076</v>
      </c>
      <c r="AE64" s="22" t="s">
        <v>1076</v>
      </c>
      <c r="AF64" s="22" t="s">
        <v>1076</v>
      </c>
      <c r="AG64" s="89" t="s">
        <v>1076</v>
      </c>
      <c r="AH64" s="88" t="s">
        <v>1076</v>
      </c>
      <c r="AI64" s="75" t="s">
        <v>1076</v>
      </c>
      <c r="AJ64" s="75" t="s">
        <v>1076</v>
      </c>
      <c r="AK64" s="75" t="s">
        <v>1076</v>
      </c>
      <c r="AL64" s="75" t="s">
        <v>1076</v>
      </c>
      <c r="AM64" s="75" t="s">
        <v>1076</v>
      </c>
      <c r="AN64" s="75" t="s">
        <v>1076</v>
      </c>
      <c r="AO64" s="75" t="s">
        <v>1076</v>
      </c>
      <c r="AP64" s="75" t="s">
        <v>1076</v>
      </c>
      <c r="AQ64" s="75" t="s">
        <v>1076</v>
      </c>
      <c r="AR64" s="75" t="s">
        <v>1076</v>
      </c>
      <c r="AS64" s="75" t="s">
        <v>1076</v>
      </c>
      <c r="AT64" s="75" t="s">
        <v>1076</v>
      </c>
      <c r="AU64" t="str">
        <f t="shared" si="6"/>
        <v>РВИС ( ЭЛ )</v>
      </c>
    </row>
    <row r="65" spans="1:48" ht="16.5" thickTop="1" thickBot="1" x14ac:dyDescent="0.3">
      <c r="A65" s="28">
        <f t="shared" si="10"/>
        <v>2</v>
      </c>
      <c r="B65" s="74" t="s">
        <v>1084</v>
      </c>
      <c r="C65" s="71" t="s">
        <v>255</v>
      </c>
      <c r="D65" s="63">
        <v>1960</v>
      </c>
      <c r="E65" s="72"/>
      <c r="F65" s="72" t="s">
        <v>2519</v>
      </c>
      <c r="G65" s="80">
        <v>2</v>
      </c>
      <c r="H65" s="80">
        <v>1</v>
      </c>
      <c r="I65" s="163">
        <v>332.9</v>
      </c>
      <c r="J65" s="163">
        <v>303.39999999999998</v>
      </c>
      <c r="K65" s="163">
        <v>187.9</v>
      </c>
      <c r="L65" s="165">
        <v>30</v>
      </c>
      <c r="M65" s="163">
        <f t="shared" si="1"/>
        <v>2371975.7599999998</v>
      </c>
      <c r="N65" s="163"/>
      <c r="O65" s="163"/>
      <c r="P65" s="163"/>
      <c r="Q65" s="30">
        <f>IF('Форма 2'!D65=0,"",'Форма 2'!D65-N65-O65-P65)</f>
        <v>2371975.7599999998</v>
      </c>
      <c r="R65" s="51">
        <f t="shared" si="7"/>
        <v>7817.9820698747526</v>
      </c>
      <c r="S65" s="51">
        <f t="shared" si="8"/>
        <v>7817.9820698747526</v>
      </c>
      <c r="T65" s="69">
        <f>IF(B65=C65,"",
IF(ISERROR(
IF(_xlfn.TEXTBEFORE('ПДФ 1'!B65,": ",1)*1=YEAR($V$4),$V$4,
IF(_xlfn.TEXTBEFORE('ПДФ 1'!B65,": ",1)*1=YEAR($W$4),$W$4,
IF(_xlfn.TEXTBEFORE('ПДФ 1'!B65,": ",1)*1=YEAR($X$4),$X$4,$Y$4)))),"",
IF(_xlfn.TEXTBEFORE('ПДФ 1'!B65,": ",1)*1=YEAR($V$4),$V$4,
IF(_xlfn.TEXTBEFORE('ПДФ 1'!B65,": ",1)*1=YEAR($W$4),$W$4,
IF(_xlfn.TEXTBEFORE('ПДФ 1'!B65,": ",1)*1=YEAR($X$4),$X$4,$Y$4)))))</f>
        <v>45657</v>
      </c>
      <c r="U65" s="125" t="str">
        <f>IF(ISERROR(VLOOKUP(C65,Источник!$C$2:$K$2343,9,0)),"",VLOOKUP(C65,Источник!$C$2:$K$2343,9,0))</f>
        <v>РО</v>
      </c>
      <c r="V65" s="1"/>
      <c r="W65" s="1"/>
      <c r="X65" s="77" t="str">
        <f t="shared" si="9"/>
        <v>п. Менделеево, ул. Ленина, д. 31: 2024</v>
      </c>
      <c r="Y65" s="117">
        <f t="shared" si="5"/>
        <v>2</v>
      </c>
      <c r="Z65" s="22" t="s">
        <v>1076</v>
      </c>
      <c r="AA65" s="22" t="s">
        <v>1076</v>
      </c>
      <c r="AB65" s="22" t="s">
        <v>1076</v>
      </c>
      <c r="AC65" s="22" t="s">
        <v>1076</v>
      </c>
      <c r="AD65" s="22" t="s">
        <v>1076</v>
      </c>
      <c r="AE65" s="22" t="s">
        <v>1076</v>
      </c>
      <c r="AF65" s="22" t="s">
        <v>1076</v>
      </c>
      <c r="AG65" s="89" t="s">
        <v>1076</v>
      </c>
      <c r="AH65" s="88" t="s">
        <v>1076</v>
      </c>
      <c r="AI65" s="75" t="s">
        <v>1076</v>
      </c>
      <c r="AJ65" s="75">
        <v>1</v>
      </c>
      <c r="AK65" s="75" t="s">
        <v>1076</v>
      </c>
      <c r="AL65" s="75" t="s">
        <v>1076</v>
      </c>
      <c r="AM65" s="75">
        <v>1</v>
      </c>
      <c r="AN65" s="75" t="s">
        <v>1076</v>
      </c>
      <c r="AO65" s="75" t="s">
        <v>1076</v>
      </c>
      <c r="AP65" s="75" t="s">
        <v>1076</v>
      </c>
      <c r="AQ65" s="75" t="s">
        <v>1076</v>
      </c>
      <c r="AR65" s="75" t="s">
        <v>1076</v>
      </c>
      <c r="AS65" s="75" t="s">
        <v>1076</v>
      </c>
      <c r="AT65" s="75" t="s">
        <v>1076</v>
      </c>
      <c r="AU65" t="str">
        <f t="shared" si="6"/>
        <v>Рфа РФ</v>
      </c>
    </row>
    <row r="66" spans="1:48" ht="16.5" thickTop="1" thickBot="1" x14ac:dyDescent="0.3">
      <c r="A66" s="28">
        <f t="shared" si="10"/>
        <v>3</v>
      </c>
      <c r="B66" s="74" t="s">
        <v>1085</v>
      </c>
      <c r="C66" s="71" t="s">
        <v>1767</v>
      </c>
      <c r="D66" s="63">
        <v>1944</v>
      </c>
      <c r="E66" s="72"/>
      <c r="F66" s="72" t="s">
        <v>2519</v>
      </c>
      <c r="G66" s="80">
        <v>3</v>
      </c>
      <c r="H66" s="80">
        <v>4</v>
      </c>
      <c r="I66" s="163">
        <v>2444</v>
      </c>
      <c r="J66" s="163">
        <v>875.4</v>
      </c>
      <c r="K66" s="163">
        <v>875.4</v>
      </c>
      <c r="L66" s="165">
        <v>25</v>
      </c>
      <c r="M66" s="163">
        <f t="shared" si="1"/>
        <v>23358261.16</v>
      </c>
      <c r="N66" s="163"/>
      <c r="O66" s="163"/>
      <c r="P66" s="163"/>
      <c r="Q66" s="30">
        <f>IF('Форма 2'!D66=0,"",'Форма 2'!D66-N66-O66-P66)</f>
        <v>23358261.16</v>
      </c>
      <c r="R66" s="51">
        <f t="shared" si="7"/>
        <v>26682.957687914099</v>
      </c>
      <c r="S66" s="51">
        <f t="shared" si="8"/>
        <v>26682.957687914099</v>
      </c>
      <c r="T66" s="69">
        <f>IF(B66=C66,"",
IF(ISERROR(
IF(_xlfn.TEXTBEFORE('ПДФ 1'!B66,": ",1)*1=YEAR($V$4),$V$4,
IF(_xlfn.TEXTBEFORE('ПДФ 1'!B66,": ",1)*1=YEAR($W$4),$W$4,
IF(_xlfn.TEXTBEFORE('ПДФ 1'!B66,": ",1)*1=YEAR($X$4),$X$4,$Y$4)))),"",
IF(_xlfn.TEXTBEFORE('ПДФ 1'!B66,": ",1)*1=YEAR($V$4),$V$4,
IF(_xlfn.TEXTBEFORE('ПДФ 1'!B66,": ",1)*1=YEAR($W$4),$W$4,
IF(_xlfn.TEXTBEFORE('ПДФ 1'!B66,": ",1)*1=YEAR($X$4),$X$4,$Y$4)))))</f>
        <v>45657</v>
      </c>
      <c r="U66" s="125" t="str">
        <f>IF(ISERROR(VLOOKUP(C66,Источник!$C$2:$K$2343,9,0)),"",VLOOKUP(C66,Источник!$C$2:$K$2343,9,0))</f>
        <v>РО</v>
      </c>
      <c r="V66" s="1"/>
      <c r="W66" s="1"/>
      <c r="X66" s="77" t="str">
        <f t="shared" si="9"/>
        <v>г. Кизел, ул. Советская, д. 7: 2024</v>
      </c>
      <c r="Y66" s="117">
        <f t="shared" si="5"/>
        <v>1</v>
      </c>
      <c r="Z66" s="22" t="s">
        <v>1076</v>
      </c>
      <c r="AA66" s="22" t="s">
        <v>1076</v>
      </c>
      <c r="AB66" s="22" t="s">
        <v>1076</v>
      </c>
      <c r="AC66" s="22" t="s">
        <v>1076</v>
      </c>
      <c r="AD66" s="22" t="s">
        <v>1076</v>
      </c>
      <c r="AE66" s="22" t="s">
        <v>1076</v>
      </c>
      <c r="AF66" s="22" t="s">
        <v>1076</v>
      </c>
      <c r="AG66" s="89" t="s">
        <v>1076</v>
      </c>
      <c r="AH66" s="88" t="s">
        <v>1076</v>
      </c>
      <c r="AI66" s="75">
        <v>1</v>
      </c>
      <c r="AJ66" s="75" t="s">
        <v>1076</v>
      </c>
      <c r="AK66" s="75" t="s">
        <v>1076</v>
      </c>
      <c r="AL66" s="75" t="s">
        <v>1076</v>
      </c>
      <c r="AM66" s="75" t="s">
        <v>1076</v>
      </c>
      <c r="AN66" s="75" t="s">
        <v>1076</v>
      </c>
      <c r="AO66" s="75" t="s">
        <v>1076</v>
      </c>
      <c r="AP66" s="75" t="s">
        <v>1076</v>
      </c>
      <c r="AQ66" s="75" t="s">
        <v>1076</v>
      </c>
      <c r="AR66" s="75" t="s">
        <v>1076</v>
      </c>
      <c r="AS66" s="75" t="s">
        <v>1076</v>
      </c>
      <c r="AT66" s="75" t="s">
        <v>1076</v>
      </c>
      <c r="AU66" t="str">
        <f t="shared" si="6"/>
        <v>РК</v>
      </c>
    </row>
    <row r="67" spans="1:48" ht="17.25" thickTop="1" thickBot="1" x14ac:dyDescent="0.3">
      <c r="A67" s="134">
        <f>IF(NOT(ISERROR("Пермского края"=MID(C67,FIND("Пермского края",C67),14)))=$B$1,0,IF(NOT(ISERROR("город Пермь"=MID(C67,FIND("город Пермь",C67),11)))=$B$1,0,IF(NOT(ISERROR("Итого"=MID(C67,FIND("Итого",C67),5)))=$B$1,0,IF(NOT(ISERROR("Всего"=MID(C67,FIND("Всего",C67),5)))=$B$1,0,#REF!+1))))</f>
        <v>0</v>
      </c>
      <c r="B67" s="135" t="s">
        <v>1076</v>
      </c>
      <c r="C67" s="156" t="s">
        <v>1086</v>
      </c>
      <c r="D67" s="140" t="s">
        <v>1076</v>
      </c>
      <c r="E67" s="141"/>
      <c r="F67" s="141" t="s">
        <v>1076</v>
      </c>
      <c r="G67" s="142" t="s">
        <v>1076</v>
      </c>
      <c r="H67" s="142" t="s">
        <v>1076</v>
      </c>
      <c r="I67" s="162">
        <f>SUM(I68)</f>
        <v>742.5</v>
      </c>
      <c r="J67" s="162">
        <f t="shared" ref="J67:P67" si="20">SUM(J68)</f>
        <v>678.3</v>
      </c>
      <c r="K67" s="162">
        <f t="shared" si="20"/>
        <v>619.1</v>
      </c>
      <c r="L67" s="154">
        <f t="shared" si="20"/>
        <v>30</v>
      </c>
      <c r="M67" s="162">
        <f t="shared" si="1"/>
        <v>11423020.960000001</v>
      </c>
      <c r="N67" s="162">
        <f t="shared" si="20"/>
        <v>0</v>
      </c>
      <c r="O67" s="162">
        <f t="shared" si="20"/>
        <v>0</v>
      </c>
      <c r="P67" s="162">
        <f t="shared" si="20"/>
        <v>0</v>
      </c>
      <c r="Q67" s="136">
        <f>IF('Форма 2'!D67=0,"",'Форма 2'!D67-N67-O67-P67)</f>
        <v>11423020.960000001</v>
      </c>
      <c r="R67" s="143"/>
      <c r="S67" s="143"/>
      <c r="T67" s="144"/>
      <c r="U67" s="145" t="str">
        <f>IF(ISERROR(VLOOKUP(C67,Источник!$C$2:$K$2343,9,0)),"",VLOOKUP(C67,Источник!$C$2:$K$2343,9,0))</f>
        <v/>
      </c>
      <c r="V67" s="1"/>
      <c r="W67" s="1"/>
      <c r="X67" s="77" t="str">
        <f t="shared" si="9"/>
        <v/>
      </c>
      <c r="Y67" s="117">
        <f t="shared" si="5"/>
        <v>0</v>
      </c>
      <c r="Z67" s="22" t="s">
        <v>1076</v>
      </c>
      <c r="AA67" s="22" t="s">
        <v>1076</v>
      </c>
      <c r="AB67" s="22" t="s">
        <v>1076</v>
      </c>
      <c r="AC67" s="22" t="s">
        <v>1076</v>
      </c>
      <c r="AD67" s="22" t="s">
        <v>1076</v>
      </c>
      <c r="AE67" s="22" t="s">
        <v>1076</v>
      </c>
      <c r="AF67" s="22" t="s">
        <v>1076</v>
      </c>
      <c r="AG67" s="89" t="s">
        <v>1076</v>
      </c>
      <c r="AH67" s="114" t="s">
        <v>1076</v>
      </c>
      <c r="AI67" s="75" t="s">
        <v>1076</v>
      </c>
      <c r="AJ67" s="75" t="s">
        <v>1076</v>
      </c>
      <c r="AK67" s="75" t="s">
        <v>1076</v>
      </c>
      <c r="AL67" s="75" t="s">
        <v>1076</v>
      </c>
      <c r="AM67" s="75" t="s">
        <v>1076</v>
      </c>
      <c r="AN67" s="75" t="s">
        <v>1076</v>
      </c>
      <c r="AO67" s="75" t="s">
        <v>1076</v>
      </c>
      <c r="AP67" s="75" t="s">
        <v>1076</v>
      </c>
      <c r="AQ67" s="75" t="s">
        <v>1076</v>
      </c>
      <c r="AR67" s="75" t="s">
        <v>1076</v>
      </c>
      <c r="AS67" s="75" t="s">
        <v>1076</v>
      </c>
      <c r="AT67" s="75" t="s">
        <v>1076</v>
      </c>
      <c r="AU67" t="str">
        <f t="shared" si="6"/>
        <v/>
      </c>
    </row>
    <row r="68" spans="1:48" ht="16.5" thickTop="1" thickBot="1" x14ac:dyDescent="0.3">
      <c r="A68" s="28">
        <f t="shared" si="10"/>
        <v>1</v>
      </c>
      <c r="B68" s="74" t="s">
        <v>1086</v>
      </c>
      <c r="C68" s="71" t="s">
        <v>13</v>
      </c>
      <c r="D68" s="63">
        <v>1956</v>
      </c>
      <c r="E68" s="72"/>
      <c r="F68" s="72" t="s">
        <v>2529</v>
      </c>
      <c r="G68" s="80">
        <v>2</v>
      </c>
      <c r="H68" s="80">
        <v>2</v>
      </c>
      <c r="I68" s="163">
        <v>742.5</v>
      </c>
      <c r="J68" s="163">
        <v>678.3</v>
      </c>
      <c r="K68" s="163">
        <v>619.1</v>
      </c>
      <c r="L68" s="165">
        <v>30</v>
      </c>
      <c r="M68" s="163">
        <f t="shared" si="1"/>
        <v>11423020.960000001</v>
      </c>
      <c r="N68" s="163"/>
      <c r="O68" s="163"/>
      <c r="P68" s="163"/>
      <c r="Q68" s="30">
        <f>IF('Форма 2'!D68=0,"",'Форма 2'!D68-N68-O68-P68)</f>
        <v>11423020.960000001</v>
      </c>
      <c r="R68" s="51">
        <f t="shared" si="7"/>
        <v>16840.661890019168</v>
      </c>
      <c r="S68" s="51">
        <f t="shared" si="8"/>
        <v>16840.661890019168</v>
      </c>
      <c r="T68" s="69">
        <f>IF(B68=C68,"",
IF(ISERROR(
IF(_xlfn.TEXTBEFORE('ПДФ 1'!B71,": ",1)*1=YEAR($V$4),$V$4,
IF(_xlfn.TEXTBEFORE('ПДФ 1'!B71,": ",1)*1=YEAR($W$4),$W$4,
IF(_xlfn.TEXTBEFORE('ПДФ 1'!B71,": ",1)*1=YEAR($X$4),$X$4,$Y$4)))),"",
IF(_xlfn.TEXTBEFORE('ПДФ 1'!B71,": ",1)*1=YEAR($V$4),$V$4,
IF(_xlfn.TEXTBEFORE('ПДФ 1'!B71,": ",1)*1=YEAR($W$4),$W$4,
IF(_xlfn.TEXTBEFORE('ПДФ 1'!B71,": ",1)*1=YEAR($X$4),$X$4,$Y$4)))))</f>
        <v>45657</v>
      </c>
      <c r="U68" s="125" t="str">
        <f>IF(ISERROR(VLOOKUP(C68,Источник!$C$2:$K$2343,9,0)),"",VLOOKUP(C68,Источник!$C$2:$K$2343,9,0))</f>
        <v>РО</v>
      </c>
      <c r="V68" s="1"/>
      <c r="W68" s="1"/>
      <c r="X68" s="77" t="str">
        <f t="shared" si="9"/>
        <v>г. Красновишерск, ул. Гагарина, д. 31: 2024</v>
      </c>
      <c r="Y68" s="117">
        <f t="shared" si="5"/>
        <v>2</v>
      </c>
      <c r="Z68" s="22" t="s">
        <v>1076</v>
      </c>
      <c r="AA68" s="22" t="s">
        <v>1076</v>
      </c>
      <c r="AB68" s="22" t="s">
        <v>1076</v>
      </c>
      <c r="AC68" s="22" t="s">
        <v>1076</v>
      </c>
      <c r="AD68" s="22" t="s">
        <v>1076</v>
      </c>
      <c r="AE68" s="22" t="s">
        <v>1076</v>
      </c>
      <c r="AF68" s="22" t="s">
        <v>1076</v>
      </c>
      <c r="AG68" s="89" t="s">
        <v>1076</v>
      </c>
      <c r="AH68" s="88" t="s">
        <v>1076</v>
      </c>
      <c r="AI68" s="75">
        <v>1</v>
      </c>
      <c r="AJ68" s="75">
        <v>1</v>
      </c>
      <c r="AK68" s="75" t="s">
        <v>1076</v>
      </c>
      <c r="AL68" s="75" t="s">
        <v>1076</v>
      </c>
      <c r="AM68" s="75" t="s">
        <v>1076</v>
      </c>
      <c r="AN68" s="118" t="s">
        <v>1076</v>
      </c>
      <c r="AO68" s="118" t="s">
        <v>1076</v>
      </c>
      <c r="AP68" s="118" t="s">
        <v>1076</v>
      </c>
      <c r="AQ68" s="118" t="s">
        <v>1076</v>
      </c>
      <c r="AR68" s="75" t="s">
        <v>1076</v>
      </c>
      <c r="AS68" s="75" t="s">
        <v>1076</v>
      </c>
      <c r="AT68" s="75" t="s">
        <v>1076</v>
      </c>
      <c r="AU68" t="str">
        <f t="shared" si="6"/>
        <v>РК Рфа</v>
      </c>
      <c r="AV68" t="b">
        <f>ISTEXT(AN68)&lt;&gt;NOT(ISBLANK(AN68))</f>
        <v>0</v>
      </c>
    </row>
    <row r="69" spans="1:48" ht="17.25" thickTop="1" thickBot="1" x14ac:dyDescent="0.3">
      <c r="A69" s="134">
        <f t="shared" si="10"/>
        <v>0</v>
      </c>
      <c r="B69" s="135" t="s">
        <v>1076</v>
      </c>
      <c r="C69" s="156" t="s">
        <v>1087</v>
      </c>
      <c r="D69" s="140" t="s">
        <v>1076</v>
      </c>
      <c r="E69" s="141"/>
      <c r="F69" s="141" t="s">
        <v>1076</v>
      </c>
      <c r="G69" s="142" t="s">
        <v>1076</v>
      </c>
      <c r="H69" s="142" t="s">
        <v>1076</v>
      </c>
      <c r="I69" s="162">
        <f>SUM(I70:I93)</f>
        <v>56611.700000000004</v>
      </c>
      <c r="J69" s="162">
        <f t="shared" ref="J69:P69" si="21">SUM(J70:J93)</f>
        <v>46262.999999999993</v>
      </c>
      <c r="K69" s="162">
        <f t="shared" si="21"/>
        <v>42322.900000000009</v>
      </c>
      <c r="L69" s="154">
        <f t="shared" si="21"/>
        <v>1904</v>
      </c>
      <c r="M69" s="162">
        <f t="shared" si="1"/>
        <v>492655344.59000003</v>
      </c>
      <c r="N69" s="162">
        <f t="shared" si="21"/>
        <v>0</v>
      </c>
      <c r="O69" s="162">
        <f t="shared" si="21"/>
        <v>0</v>
      </c>
      <c r="P69" s="162">
        <f t="shared" si="21"/>
        <v>0</v>
      </c>
      <c r="Q69" s="136">
        <f>IF('Форма 2'!D69=0,"",'Форма 2'!D69-N69-O69-P69)</f>
        <v>492655344.59000003</v>
      </c>
      <c r="R69" s="143"/>
      <c r="S69" s="143"/>
      <c r="T69" s="144"/>
      <c r="U69" s="145" t="str">
        <f>IF(ISERROR(VLOOKUP(C69,Источник!$C$2:$K$2343,9,0)),"",VLOOKUP(C69,Источник!$C$2:$K$2343,9,0))</f>
        <v/>
      </c>
      <c r="V69" s="1"/>
      <c r="W69" s="1"/>
      <c r="X69" s="77" t="str">
        <f t="shared" ref="X69:X131" si="22">IF(ISERROR(MID(C69,SEARCH("город Пермь",C69),)=""),
IF(ISERROR(MID(C69,SEARCH("края",C69),)=""),IF(ISERROR(CONCATENATE(C69,": ",YEAR(T69))),"",CONCATENATE(C69,": ",YEAR(T69))),""),
"")</f>
        <v/>
      </c>
      <c r="Y69" s="117">
        <f t="shared" ref="Y69:Y131" si="23">SUM(Z69:AF69,AI69:AT69,)+IF(ISNUMBER(AG69),1,0)</f>
        <v>0</v>
      </c>
      <c r="Z69" s="22" t="s">
        <v>1076</v>
      </c>
      <c r="AA69" s="22" t="s">
        <v>1076</v>
      </c>
      <c r="AB69" s="22" t="s">
        <v>1076</v>
      </c>
      <c r="AC69" s="22" t="s">
        <v>1076</v>
      </c>
      <c r="AD69" s="22" t="s">
        <v>1076</v>
      </c>
      <c r="AE69" s="22" t="s">
        <v>1076</v>
      </c>
      <c r="AF69" s="22" t="s">
        <v>1076</v>
      </c>
      <c r="AG69" s="89" t="s">
        <v>1076</v>
      </c>
      <c r="AH69" s="88" t="s">
        <v>1076</v>
      </c>
      <c r="AI69" s="75" t="s">
        <v>1076</v>
      </c>
      <c r="AJ69" s="75" t="s">
        <v>1076</v>
      </c>
      <c r="AK69" s="75" t="s">
        <v>1076</v>
      </c>
      <c r="AL69" s="75" t="s">
        <v>1076</v>
      </c>
      <c r="AM69" s="75" t="s">
        <v>1076</v>
      </c>
      <c r="AN69" s="75" t="s">
        <v>1076</v>
      </c>
      <c r="AO69" s="75" t="s">
        <v>1076</v>
      </c>
      <c r="AP69" s="75" t="s">
        <v>1076</v>
      </c>
      <c r="AQ69" s="75" t="s">
        <v>1076</v>
      </c>
      <c r="AR69" s="75" t="s">
        <v>1076</v>
      </c>
      <c r="AS69" s="75" t="s">
        <v>1076</v>
      </c>
      <c r="AT69" s="75" t="s">
        <v>1076</v>
      </c>
      <c r="AU69" t="str">
        <f t="shared" ref="AU69:AU131" si="24">TRIM(IF(COUNTBLANK(Z69:AE69)&lt;=5,CONCATENATE($AP$3,IF(ISNUMBER(Z69),Z$6,"")," ",IF(ISNUMBER(AA69),AA$6,"")," ",IF(ISNUMBER(AB69),AB$6,"")," ",IF(ISNUMBER(AC69),AC$6,"")," ",IF(ISNUMBER(AD69),AD$6,"")," ",IF(ISNUMBER(AE69),AE$6,""),$AQ$3," ",IF(ISNUMBER(AF69),AF$6,"")," ",IF(ISNUMBER(AH69),AH$6,"")," ",IF(ISNUMBER(AI69),AI$6,"")," ",IF(ISNUMBER(AJ69),AJ$6,"")," ",IF(ISNUMBER(AK69),AK$6,"")," ",IF(ISNUMBER(AL69),AL$6,"")," ",IF(ISNUMBER(AM69),AM$6,"")," ",IF(ISNUMBER(AR69),AR$6,"")," ",IF(ISNUMBER(AS69),AS$6,"")," ",IF(ISNUMBER(AT69),AT$6,""))&amp;IF(COUNTBLANK(AN69:AQ69)&lt;=3,CONCATENATE($AP$4,IF(ISNUMBER(AN69),AN$7,"")," ",IF(ISNUMBER(AO69),AO$7,"")," ",IF(ISNUMBER(AP69),AP$7,"")," ",IF(ISNUMBER(AQ69),AQ$7,"")," ",$AQ$4),""),
CONCATENATE(IF(ISNUMBER(AF69),AF$6,"")," ",IF(ISNUMBER(AH69),AH$6,"")," ",IF(ISNUMBER(AI69),AI$6,"")," ",IF(ISNUMBER(AJ69),AJ$6,"")," ",IF(ISNUMBER(AK69),AK$6,"")," ",IF(ISNUMBER(AL69),AL$6,"")," ",IF(ISNUMBER(AM69),AM$6,"")," ",IF(ISNUMBER(AR69),AR$6,"")," ",IF(ISNUMBER(AS69),AS$6,"")," ",IF(ISNUMBER(AT69),AT$6,""))&amp;IF(COUNTBLANK(AN69:AQ69)&lt;=3,CONCATENATE($AP$4,IF(ISNUMBER(AN69),AN$7,"")," ",IF(ISNUMBER(AO69),AO$7,"")," ",IF(ISNUMBER(AP69),AP$7,"")," ",IF(ISNUMBER(AQ69),AQ$7,"")," ",$AQ$4),"")
))</f>
        <v/>
      </c>
      <c r="AV69" t="b">
        <f t="shared" ref="AV69:AV131" si="25">ISTEXT(AN69)</f>
        <v>1</v>
      </c>
    </row>
    <row r="70" spans="1:48" ht="16.5" thickTop="1" thickBot="1" x14ac:dyDescent="0.3">
      <c r="A70" s="28">
        <f t="shared" ref="A70:A132" si="26">IF(NOT(ISERROR("Пермского края"=MID(C70,FIND("Пермского края",C70),14)))=$B$1,0,IF(NOT(ISERROR("город Пермь"=MID(C70,FIND("город Пермь",C70),11)))=$B$1,0,IF(NOT(ISERROR("Итого"=MID(C70,FIND("Итого",C70),5)))=$B$1,0,IF(NOT(ISERROR("Всего"=MID(C70,FIND("Всего",C70),5)))=$B$1,0,A69+1))))</f>
        <v>1</v>
      </c>
      <c r="B70" s="74" t="s">
        <v>1087</v>
      </c>
      <c r="C70" s="71" t="s">
        <v>192</v>
      </c>
      <c r="D70" s="63">
        <v>1940</v>
      </c>
      <c r="E70" s="72"/>
      <c r="F70" s="72" t="s">
        <v>2519</v>
      </c>
      <c r="G70" s="80">
        <v>4</v>
      </c>
      <c r="H70" s="80">
        <v>4</v>
      </c>
      <c r="I70" s="163">
        <v>3102.2</v>
      </c>
      <c r="J70" s="163">
        <v>2699.1</v>
      </c>
      <c r="K70" s="163">
        <v>2699.1</v>
      </c>
      <c r="L70" s="165">
        <v>94</v>
      </c>
      <c r="M70" s="163">
        <f t="shared" si="1"/>
        <v>13970819.74</v>
      </c>
      <c r="N70" s="163"/>
      <c r="O70" s="163"/>
      <c r="P70" s="163"/>
      <c r="Q70" s="30">
        <f>IF('Форма 2'!D70=0,"",'Форма 2'!D70-N70-O70-P70)</f>
        <v>13970819.74</v>
      </c>
      <c r="R70" s="51">
        <f t="shared" ref="R70:R131" si="27">IF(ISNUMBER(J70),M70/J70,"")</f>
        <v>5176.103049164537</v>
      </c>
      <c r="S70" s="51">
        <f t="shared" ref="S70:S131" si="28">R70</f>
        <v>5176.103049164537</v>
      </c>
      <c r="T70" s="69">
        <f>IF(B70=C70,"",
IF(ISERROR(
IF(_xlfn.TEXTBEFORE('ПДФ 1'!B73,": ",1)*1=YEAR($V$4),$V$4,
IF(_xlfn.TEXTBEFORE('ПДФ 1'!B73,": ",1)*1=YEAR($W$4),$W$4,
IF(_xlfn.TEXTBEFORE('ПДФ 1'!B73,": ",1)*1=YEAR($X$4),$X$4,$Y$4)))),"",
IF(_xlfn.TEXTBEFORE('ПДФ 1'!B73,": ",1)*1=YEAR($V$4),$V$4,
IF(_xlfn.TEXTBEFORE('ПДФ 1'!B73,": ",1)*1=YEAR($W$4),$W$4,
IF(_xlfn.TEXTBEFORE('ПДФ 1'!B73,": ",1)*1=YEAR($X$4),$X$4,$Y$4)))))</f>
        <v>45657</v>
      </c>
      <c r="U70" s="125" t="str">
        <f>IF(ISERROR(VLOOKUP(C70,Источник!$C$2:$K$2343,9,0)),"",VLOOKUP(C70,Источник!$C$2:$K$2343,9,0))</f>
        <v>РО</v>
      </c>
      <c r="V70" s="1"/>
      <c r="W70" s="1"/>
      <c r="X70" s="77" t="str">
        <f t="shared" si="22"/>
        <v>г. Краснокамск, пер. Василия Шваи, д. 2: 2024</v>
      </c>
      <c r="Y70" s="117">
        <f t="shared" si="23"/>
        <v>1</v>
      </c>
      <c r="Z70" s="22" t="s">
        <v>1076</v>
      </c>
      <c r="AA70" s="22" t="s">
        <v>1076</v>
      </c>
      <c r="AB70" s="22" t="s">
        <v>1076</v>
      </c>
      <c r="AC70" s="22" t="s">
        <v>1076</v>
      </c>
      <c r="AD70" s="22" t="s">
        <v>1076</v>
      </c>
      <c r="AE70" s="22" t="s">
        <v>1076</v>
      </c>
      <c r="AF70" s="22" t="s">
        <v>1076</v>
      </c>
      <c r="AG70" s="89" t="s">
        <v>1076</v>
      </c>
      <c r="AH70" s="88" t="s">
        <v>1076</v>
      </c>
      <c r="AI70" s="75">
        <v>1</v>
      </c>
      <c r="AJ70" s="75" t="s">
        <v>1076</v>
      </c>
      <c r="AK70" s="75" t="s">
        <v>1076</v>
      </c>
      <c r="AL70" s="75" t="s">
        <v>1076</v>
      </c>
      <c r="AM70" s="75" t="s">
        <v>1076</v>
      </c>
      <c r="AN70" s="75" t="s">
        <v>1076</v>
      </c>
      <c r="AO70" s="75" t="s">
        <v>1076</v>
      </c>
      <c r="AP70" s="75" t="s">
        <v>1076</v>
      </c>
      <c r="AQ70" s="75" t="s">
        <v>1076</v>
      </c>
      <c r="AR70" s="75" t="s">
        <v>1076</v>
      </c>
      <c r="AS70" s="75" t="s">
        <v>1076</v>
      </c>
      <c r="AT70" s="75" t="s">
        <v>1076</v>
      </c>
      <c r="AU70" t="str">
        <f t="shared" si="24"/>
        <v>РК</v>
      </c>
      <c r="AV70" t="b">
        <f t="shared" si="25"/>
        <v>1</v>
      </c>
    </row>
    <row r="71" spans="1:48" ht="16.5" thickTop="1" thickBot="1" x14ac:dyDescent="0.3">
      <c r="A71" s="28">
        <f t="shared" si="26"/>
        <v>2</v>
      </c>
      <c r="B71" s="74" t="s">
        <v>1087</v>
      </c>
      <c r="C71" s="71" t="s">
        <v>193</v>
      </c>
      <c r="D71" s="63">
        <v>1952</v>
      </c>
      <c r="E71" s="72"/>
      <c r="F71" s="72" t="s">
        <v>2530</v>
      </c>
      <c r="G71" s="80">
        <v>4</v>
      </c>
      <c r="H71" s="80">
        <v>4</v>
      </c>
      <c r="I71" s="163">
        <v>2787.5</v>
      </c>
      <c r="J71" s="163">
        <v>2564.6</v>
      </c>
      <c r="K71" s="163">
        <v>2564.6</v>
      </c>
      <c r="L71" s="165">
        <v>76</v>
      </c>
      <c r="M71" s="163">
        <f t="shared" si="1"/>
        <v>12553562</v>
      </c>
      <c r="N71" s="163"/>
      <c r="O71" s="163"/>
      <c r="P71" s="163"/>
      <c r="Q71" s="30">
        <f>IF('Форма 2'!D71=0,"",'Форма 2'!D71-N71-O71-P71)</f>
        <v>12553562</v>
      </c>
      <c r="R71" s="51">
        <f t="shared" si="27"/>
        <v>4894.9395617250257</v>
      </c>
      <c r="S71" s="51">
        <f t="shared" si="28"/>
        <v>4894.9395617250257</v>
      </c>
      <c r="T71" s="69">
        <f>IF(B71=C71,"",
IF(ISERROR(
IF(_xlfn.TEXTBEFORE('ПДФ 1'!B74,": ",1)*1=YEAR($V$4),$V$4,
IF(_xlfn.TEXTBEFORE('ПДФ 1'!B74,": ",1)*1=YEAR($W$4),$W$4,
IF(_xlfn.TEXTBEFORE('ПДФ 1'!B74,": ",1)*1=YEAR($X$4),$X$4,$Y$4)))),"",
IF(_xlfn.TEXTBEFORE('ПДФ 1'!B74,": ",1)*1=YEAR($V$4),$V$4,
IF(_xlfn.TEXTBEFORE('ПДФ 1'!B74,": ",1)*1=YEAR($W$4),$W$4,
IF(_xlfn.TEXTBEFORE('ПДФ 1'!B74,": ",1)*1=YEAR($X$4),$X$4,$Y$4)))))</f>
        <v>45657</v>
      </c>
      <c r="U71" s="125" t="str">
        <f>IF(ISERROR(VLOOKUP(C71,Источник!$C$2:$K$2343,9,0)),"",VLOOKUP(C71,Источник!$C$2:$K$2343,9,0))</f>
        <v>РО</v>
      </c>
      <c r="V71" s="1"/>
      <c r="W71" s="1"/>
      <c r="X71" s="77" t="str">
        <f t="shared" si="22"/>
        <v>г. Краснокамск, пр-т Мира, д. 7: 2024</v>
      </c>
      <c r="Y71" s="117">
        <f t="shared" si="23"/>
        <v>1</v>
      </c>
      <c r="Z71" s="22" t="s">
        <v>1076</v>
      </c>
      <c r="AA71" s="22" t="s">
        <v>1076</v>
      </c>
      <c r="AB71" s="22" t="s">
        <v>1076</v>
      </c>
      <c r="AC71" s="22" t="s">
        <v>1076</v>
      </c>
      <c r="AD71" s="22" t="s">
        <v>1076</v>
      </c>
      <c r="AE71" s="22" t="s">
        <v>1076</v>
      </c>
      <c r="AF71" s="22" t="s">
        <v>1076</v>
      </c>
      <c r="AG71" s="89" t="s">
        <v>1076</v>
      </c>
      <c r="AH71" s="88" t="s">
        <v>1076</v>
      </c>
      <c r="AI71" s="75">
        <v>1</v>
      </c>
      <c r="AJ71" s="75" t="s">
        <v>1076</v>
      </c>
      <c r="AK71" s="75" t="s">
        <v>1076</v>
      </c>
      <c r="AL71" s="75" t="s">
        <v>1076</v>
      </c>
      <c r="AM71" s="75" t="s">
        <v>1076</v>
      </c>
      <c r="AN71" s="75" t="s">
        <v>1076</v>
      </c>
      <c r="AO71" s="75" t="s">
        <v>1076</v>
      </c>
      <c r="AP71" s="75" t="s">
        <v>1076</v>
      </c>
      <c r="AQ71" s="75" t="s">
        <v>1076</v>
      </c>
      <c r="AR71" s="75" t="s">
        <v>1076</v>
      </c>
      <c r="AS71" s="75" t="s">
        <v>1076</v>
      </c>
      <c r="AT71" s="75" t="s">
        <v>1076</v>
      </c>
      <c r="AU71" t="str">
        <f t="shared" si="24"/>
        <v>РК</v>
      </c>
      <c r="AV71" t="b">
        <f t="shared" si="25"/>
        <v>1</v>
      </c>
    </row>
    <row r="72" spans="1:48" ht="16.5" thickTop="1" thickBot="1" x14ac:dyDescent="0.3">
      <c r="A72" s="28">
        <f t="shared" si="26"/>
        <v>3</v>
      </c>
      <c r="B72" s="74" t="s">
        <v>1087</v>
      </c>
      <c r="C72" s="71" t="s">
        <v>1769</v>
      </c>
      <c r="D72" s="63">
        <v>1938</v>
      </c>
      <c r="E72" s="72"/>
      <c r="F72" s="72" t="s">
        <v>2519</v>
      </c>
      <c r="G72" s="80">
        <v>5</v>
      </c>
      <c r="H72" s="80">
        <v>26</v>
      </c>
      <c r="I72" s="163">
        <v>19551.599999999999</v>
      </c>
      <c r="J72" s="163">
        <v>14459.699999999999</v>
      </c>
      <c r="K72" s="163">
        <v>12017.7</v>
      </c>
      <c r="L72" s="165">
        <v>554</v>
      </c>
      <c r="M72" s="163">
        <f t="shared" ref="M72:M135" si="29">IF(ISNUMBER(I72),SUM(N72:Q72),"")</f>
        <v>293356312.23000002</v>
      </c>
      <c r="N72" s="163"/>
      <c r="O72" s="163"/>
      <c r="P72" s="163"/>
      <c r="Q72" s="30">
        <f>IF('Форма 2'!D72=0,"",'Форма 2'!D72-N72-O72-P72)</f>
        <v>293356312.23000002</v>
      </c>
      <c r="R72" s="51">
        <f t="shared" si="27"/>
        <v>20287.856057179612</v>
      </c>
      <c r="S72" s="51">
        <f t="shared" si="28"/>
        <v>20287.856057179612</v>
      </c>
      <c r="T72" s="69">
        <f>IF(B72=C72,"",
IF(ISERROR(
IF(_xlfn.TEXTBEFORE('ПДФ 1'!B75,": ",1)*1=YEAR($V$4),$V$4,
IF(_xlfn.TEXTBEFORE('ПДФ 1'!B75,": ",1)*1=YEAR($W$4),$W$4,
IF(_xlfn.TEXTBEFORE('ПДФ 1'!B75,": ",1)*1=YEAR($X$4),$X$4,$Y$4)))),"",
IF(_xlfn.TEXTBEFORE('ПДФ 1'!B75,": ",1)*1=YEAR($V$4),$V$4,
IF(_xlfn.TEXTBEFORE('ПДФ 1'!B75,": ",1)*1=YEAR($W$4),$W$4,
IF(_xlfn.TEXTBEFORE('ПДФ 1'!B75,": ",1)*1=YEAR($X$4),$X$4,$Y$4)))))</f>
        <v>45657</v>
      </c>
      <c r="U72" s="125" t="str">
        <f>IF(ISERROR(VLOOKUP(C72,Источник!$C$2:$K$2343,9,0)),"",VLOOKUP(C72,Источник!$C$2:$K$2343,9,0))</f>
        <v>РО</v>
      </c>
      <c r="V72" s="1"/>
      <c r="W72" s="1"/>
      <c r="X72" s="77" t="str">
        <f t="shared" si="22"/>
        <v>г. Краснокамск, пр-т Мира, д. 9: 2024</v>
      </c>
      <c r="Y72" s="117">
        <f t="shared" si="23"/>
        <v>2</v>
      </c>
      <c r="Z72" s="22" t="s">
        <v>1076</v>
      </c>
      <c r="AA72" s="22" t="s">
        <v>1076</v>
      </c>
      <c r="AB72" s="22" t="s">
        <v>1076</v>
      </c>
      <c r="AC72" s="22" t="s">
        <v>1076</v>
      </c>
      <c r="AD72" s="22" t="s">
        <v>1076</v>
      </c>
      <c r="AE72" s="22" t="s">
        <v>1076</v>
      </c>
      <c r="AF72" s="22" t="s">
        <v>1076</v>
      </c>
      <c r="AG72" s="89" t="s">
        <v>1076</v>
      </c>
      <c r="AH72" s="88" t="s">
        <v>1076</v>
      </c>
      <c r="AI72" s="75">
        <v>1</v>
      </c>
      <c r="AJ72" s="75" t="s">
        <v>1076</v>
      </c>
      <c r="AK72" s="75" t="s">
        <v>1076</v>
      </c>
      <c r="AL72" s="75">
        <v>1</v>
      </c>
      <c r="AM72" s="75" t="s">
        <v>1076</v>
      </c>
      <c r="AN72" s="75" t="s">
        <v>1076</v>
      </c>
      <c r="AO72" s="75" t="s">
        <v>1076</v>
      </c>
      <c r="AP72" s="75" t="s">
        <v>1076</v>
      </c>
      <c r="AQ72" s="75" t="s">
        <v>1076</v>
      </c>
      <c r="AR72" s="75" t="s">
        <v>1076</v>
      </c>
      <c r="AS72" s="75" t="s">
        <v>1076</v>
      </c>
      <c r="AT72" s="75" t="s">
        <v>1076</v>
      </c>
      <c r="AU72" t="str">
        <f t="shared" si="24"/>
        <v>РК РФаК</v>
      </c>
      <c r="AV72" t="b">
        <f t="shared" si="25"/>
        <v>1</v>
      </c>
    </row>
    <row r="73" spans="1:48" ht="16.5" thickTop="1" thickBot="1" x14ac:dyDescent="0.3">
      <c r="A73" s="28">
        <f t="shared" si="26"/>
        <v>4</v>
      </c>
      <c r="B73" s="74" t="s">
        <v>1087</v>
      </c>
      <c r="C73" s="71" t="s">
        <v>1533</v>
      </c>
      <c r="D73" s="63">
        <v>1976</v>
      </c>
      <c r="E73" s="72"/>
      <c r="F73" s="72" t="s">
        <v>2519</v>
      </c>
      <c r="G73" s="80">
        <v>9</v>
      </c>
      <c r="H73" s="80">
        <v>1</v>
      </c>
      <c r="I73" s="163">
        <v>2723.3</v>
      </c>
      <c r="J73" s="163">
        <v>2335.5</v>
      </c>
      <c r="K73" s="163">
        <v>2335.5</v>
      </c>
      <c r="L73" s="165">
        <v>111</v>
      </c>
      <c r="M73" s="163">
        <f t="shared" si="29"/>
        <v>12489796.720000001</v>
      </c>
      <c r="N73" s="163"/>
      <c r="O73" s="163"/>
      <c r="P73" s="163"/>
      <c r="Q73" s="30">
        <f>IF('Форма 2'!D73=0,"",'Форма 2'!D73-N73-O73-P73)</f>
        <v>12489796.720000001</v>
      </c>
      <c r="R73" s="51">
        <f t="shared" si="27"/>
        <v>5347.8042046670953</v>
      </c>
      <c r="S73" s="51">
        <f t="shared" si="28"/>
        <v>5347.8042046670953</v>
      </c>
      <c r="T73" s="69">
        <f>IF(B73=C73,"",
IF(ISERROR(
IF(_xlfn.TEXTBEFORE('ПДФ 1'!B76,": ",1)*1=YEAR($V$4),$V$4,
IF(_xlfn.TEXTBEFORE('ПДФ 1'!B76,": ",1)*1=YEAR($W$4),$W$4,
IF(_xlfn.TEXTBEFORE('ПДФ 1'!B76,": ",1)*1=YEAR($X$4),$X$4,$Y$4)))),"",
IF(_xlfn.TEXTBEFORE('ПДФ 1'!B76,": ",1)*1=YEAR($V$4),$V$4,
IF(_xlfn.TEXTBEFORE('ПДФ 1'!B76,": ",1)*1=YEAR($W$4),$W$4,
IF(_xlfn.TEXTBEFORE('ПДФ 1'!B76,": ",1)*1=YEAR($X$4),$X$4,$Y$4)))))</f>
        <v>45657</v>
      </c>
      <c r="U73" s="125" t="str">
        <f>IF(ISERROR(VLOOKUP(C73,Источник!$C$2:$K$2343,9,0)),"",VLOOKUP(C73,Источник!$C$2:$K$2343,9,0))</f>
        <v>РО</v>
      </c>
      <c r="V73" s="1"/>
      <c r="W73" s="1"/>
      <c r="X73" s="77" t="str">
        <f t="shared" si="22"/>
        <v>г. Краснокамск, ул. 50 лет Октября, д. 11: 2024</v>
      </c>
      <c r="Y73" s="117">
        <f t="shared" si="23"/>
        <v>2</v>
      </c>
      <c r="Z73" s="22" t="s">
        <v>1076</v>
      </c>
      <c r="AA73" s="22" t="s">
        <v>1076</v>
      </c>
      <c r="AB73" s="22" t="s">
        <v>1076</v>
      </c>
      <c r="AC73" s="22" t="s">
        <v>1076</v>
      </c>
      <c r="AD73" s="22" t="s">
        <v>1076</v>
      </c>
      <c r="AE73" s="22" t="s">
        <v>1076</v>
      </c>
      <c r="AF73" s="22" t="s">
        <v>1076</v>
      </c>
      <c r="AG73" s="89">
        <v>1</v>
      </c>
      <c r="AH73" s="88">
        <v>2778508.92</v>
      </c>
      <c r="AI73" s="75" t="s">
        <v>1076</v>
      </c>
      <c r="AJ73" s="75">
        <v>1</v>
      </c>
      <c r="AK73" s="75" t="s">
        <v>1076</v>
      </c>
      <c r="AL73" s="75" t="s">
        <v>1076</v>
      </c>
      <c r="AM73" s="75" t="s">
        <v>1076</v>
      </c>
      <c r="AN73" s="75" t="s">
        <v>1076</v>
      </c>
      <c r="AO73" s="75" t="s">
        <v>1076</v>
      </c>
      <c r="AP73" s="75" t="s">
        <v>1076</v>
      </c>
      <c r="AQ73" s="75" t="s">
        <v>1076</v>
      </c>
      <c r="AR73" s="75" t="s">
        <v>1076</v>
      </c>
      <c r="AS73" s="75" t="s">
        <v>1076</v>
      </c>
      <c r="AT73" s="75" t="s">
        <v>1076</v>
      </c>
      <c r="AU73" t="str">
        <f t="shared" si="24"/>
        <v>РЛ Рфа</v>
      </c>
      <c r="AV73" t="b">
        <f t="shared" si="25"/>
        <v>1</v>
      </c>
    </row>
    <row r="74" spans="1:48" ht="16.5" thickTop="1" thickBot="1" x14ac:dyDescent="0.3">
      <c r="A74" s="28">
        <f t="shared" si="26"/>
        <v>5</v>
      </c>
      <c r="B74" s="74" t="s">
        <v>1087</v>
      </c>
      <c r="C74" s="71" t="s">
        <v>945</v>
      </c>
      <c r="D74" s="63">
        <v>1958</v>
      </c>
      <c r="E74" s="72"/>
      <c r="F74" s="72" t="s">
        <v>2522</v>
      </c>
      <c r="G74" s="80">
        <v>2</v>
      </c>
      <c r="H74" s="80">
        <v>2</v>
      </c>
      <c r="I74" s="163">
        <v>643.4</v>
      </c>
      <c r="J74" s="163">
        <v>643.4</v>
      </c>
      <c r="K74" s="163">
        <v>643.4</v>
      </c>
      <c r="L74" s="165">
        <v>22</v>
      </c>
      <c r="M74" s="163">
        <f t="shared" si="29"/>
        <v>6149224.7300000004</v>
      </c>
      <c r="N74" s="163"/>
      <c r="O74" s="163"/>
      <c r="P74" s="163"/>
      <c r="Q74" s="30">
        <f>IF('Форма 2'!D74=0,"",'Форма 2'!D74-N74-O74-P74)</f>
        <v>6149224.7300000004</v>
      </c>
      <c r="R74" s="51">
        <f t="shared" si="27"/>
        <v>9557.3900062169741</v>
      </c>
      <c r="S74" s="51">
        <f t="shared" si="28"/>
        <v>9557.3900062169741</v>
      </c>
      <c r="T74" s="69">
        <f>IF(B74=C74,"",
IF(ISERROR(
IF(_xlfn.TEXTBEFORE('ПДФ 1'!B77,": ",1)*1=YEAR($V$4),$V$4,
IF(_xlfn.TEXTBEFORE('ПДФ 1'!B77,": ",1)*1=YEAR($W$4),$W$4,
IF(_xlfn.TEXTBEFORE('ПДФ 1'!B77,": ",1)*1=YEAR($X$4),$X$4,$Y$4)))),"",
IF(_xlfn.TEXTBEFORE('ПДФ 1'!B77,": ",1)*1=YEAR($V$4),$V$4,
IF(_xlfn.TEXTBEFORE('ПДФ 1'!B77,": ",1)*1=YEAR($W$4),$W$4,
IF(_xlfn.TEXTBEFORE('ПДФ 1'!B77,": ",1)*1=YEAR($X$4),$X$4,$Y$4)))))</f>
        <v>45657</v>
      </c>
      <c r="U74" s="125" t="str">
        <f>IF(ISERROR(VLOOKUP(C74,Источник!$C$2:$K$2343,9,0)),"",VLOOKUP(C74,Источник!$C$2:$K$2343,9,0))</f>
        <v>РО</v>
      </c>
      <c r="V74" s="1"/>
      <c r="W74" s="1"/>
      <c r="X74" s="77" t="str">
        <f t="shared" si="22"/>
        <v>г. Краснокамск, ул. Большевистская, д. 15: 2024</v>
      </c>
      <c r="Y74" s="117">
        <f t="shared" si="23"/>
        <v>1</v>
      </c>
      <c r="Z74" s="22" t="s">
        <v>1076</v>
      </c>
      <c r="AA74" s="22" t="s">
        <v>1076</v>
      </c>
      <c r="AB74" s="22" t="s">
        <v>1076</v>
      </c>
      <c r="AC74" s="22" t="s">
        <v>1076</v>
      </c>
      <c r="AD74" s="22" t="s">
        <v>1076</v>
      </c>
      <c r="AE74" s="22" t="s">
        <v>1076</v>
      </c>
      <c r="AF74" s="22" t="s">
        <v>1076</v>
      </c>
      <c r="AG74" s="89" t="s">
        <v>1076</v>
      </c>
      <c r="AH74" s="88" t="s">
        <v>1076</v>
      </c>
      <c r="AI74" s="75">
        <v>1</v>
      </c>
      <c r="AJ74" s="75" t="s">
        <v>1076</v>
      </c>
      <c r="AK74" s="75" t="s">
        <v>1076</v>
      </c>
      <c r="AL74" s="75" t="s">
        <v>1076</v>
      </c>
      <c r="AM74" s="75" t="s">
        <v>1076</v>
      </c>
      <c r="AN74" s="75" t="s">
        <v>1076</v>
      </c>
      <c r="AO74" s="75" t="s">
        <v>1076</v>
      </c>
      <c r="AP74" s="75" t="s">
        <v>1076</v>
      </c>
      <c r="AQ74" s="75" t="s">
        <v>1076</v>
      </c>
      <c r="AR74" s="75" t="s">
        <v>1076</v>
      </c>
      <c r="AS74" s="75" t="s">
        <v>1076</v>
      </c>
      <c r="AT74" s="75" t="s">
        <v>1076</v>
      </c>
      <c r="AU74" t="str">
        <f t="shared" si="24"/>
        <v>РК</v>
      </c>
      <c r="AV74" t="b">
        <f t="shared" si="25"/>
        <v>1</v>
      </c>
    </row>
    <row r="75" spans="1:48" ht="16.5" thickTop="1" thickBot="1" x14ac:dyDescent="0.3">
      <c r="A75" s="28">
        <f t="shared" si="26"/>
        <v>6</v>
      </c>
      <c r="B75" s="74" t="s">
        <v>1087</v>
      </c>
      <c r="C75" s="71" t="s">
        <v>1677</v>
      </c>
      <c r="D75" s="63">
        <v>1952</v>
      </c>
      <c r="E75" s="72"/>
      <c r="F75" s="72" t="s">
        <v>2522</v>
      </c>
      <c r="G75" s="80">
        <v>2</v>
      </c>
      <c r="H75" s="80">
        <v>2</v>
      </c>
      <c r="I75" s="163">
        <v>899.7</v>
      </c>
      <c r="J75" s="163">
        <v>898.4</v>
      </c>
      <c r="K75" s="163">
        <v>837.2</v>
      </c>
      <c r="L75" s="165">
        <v>23</v>
      </c>
      <c r="M75" s="163">
        <f t="shared" si="29"/>
        <v>8598783.7799999993</v>
      </c>
      <c r="N75" s="163"/>
      <c r="O75" s="163"/>
      <c r="P75" s="163"/>
      <c r="Q75" s="30">
        <f>IF('Форма 2'!D75=0,"",'Форма 2'!D75-N75-O75-P75)</f>
        <v>8598783.7799999993</v>
      </c>
      <c r="R75" s="51">
        <f t="shared" si="27"/>
        <v>9571.2197016918963</v>
      </c>
      <c r="S75" s="51">
        <f t="shared" si="28"/>
        <v>9571.2197016918963</v>
      </c>
      <c r="T75" s="69">
        <f>IF(B75=C75,"",
IF(ISERROR(
IF(_xlfn.TEXTBEFORE('ПДФ 1'!B78,": ",1)*1=YEAR($V$4),$V$4,
IF(_xlfn.TEXTBEFORE('ПДФ 1'!B78,": ",1)*1=YEAR($W$4),$W$4,
IF(_xlfn.TEXTBEFORE('ПДФ 1'!B78,": ",1)*1=YEAR($X$4),$X$4,$Y$4)))),"",
IF(_xlfn.TEXTBEFORE('ПДФ 1'!B78,": ",1)*1=YEAR($V$4),$V$4,
IF(_xlfn.TEXTBEFORE('ПДФ 1'!B78,": ",1)*1=YEAR($W$4),$W$4,
IF(_xlfn.TEXTBEFORE('ПДФ 1'!B78,": ",1)*1=YEAR($X$4),$X$4,$Y$4)))))</f>
        <v>45657</v>
      </c>
      <c r="U75" s="125" t="str">
        <f>IF(ISERROR(VLOOKUP(C75,Источник!$C$2:$K$2343,9,0)),"",VLOOKUP(C75,Источник!$C$2:$K$2343,9,0))</f>
        <v>РО</v>
      </c>
      <c r="V75" s="1"/>
      <c r="W75" s="1"/>
      <c r="X75" s="77" t="str">
        <f t="shared" si="22"/>
        <v>г. Краснокамск, ул. Большевистская, д. 16: 2024</v>
      </c>
      <c r="Y75" s="117">
        <f t="shared" si="23"/>
        <v>1</v>
      </c>
      <c r="Z75" s="22" t="s">
        <v>1076</v>
      </c>
      <c r="AA75" s="22" t="s">
        <v>1076</v>
      </c>
      <c r="AB75" s="22" t="s">
        <v>1076</v>
      </c>
      <c r="AC75" s="22" t="s">
        <v>1076</v>
      </c>
      <c r="AD75" s="22" t="s">
        <v>1076</v>
      </c>
      <c r="AE75" s="22" t="s">
        <v>1076</v>
      </c>
      <c r="AF75" s="22" t="s">
        <v>1076</v>
      </c>
      <c r="AG75" s="89" t="s">
        <v>1076</v>
      </c>
      <c r="AH75" s="114" t="s">
        <v>1076</v>
      </c>
      <c r="AI75" s="75">
        <v>1</v>
      </c>
      <c r="AJ75" s="75" t="s">
        <v>1076</v>
      </c>
      <c r="AK75" s="75" t="s">
        <v>1076</v>
      </c>
      <c r="AL75" s="75" t="s">
        <v>1076</v>
      </c>
      <c r="AM75" s="75" t="s">
        <v>1076</v>
      </c>
      <c r="AN75" s="75" t="s">
        <v>1076</v>
      </c>
      <c r="AO75" s="75" t="s">
        <v>1076</v>
      </c>
      <c r="AP75" s="75" t="s">
        <v>1076</v>
      </c>
      <c r="AQ75" s="75" t="s">
        <v>1076</v>
      </c>
      <c r="AR75" s="75" t="s">
        <v>1076</v>
      </c>
      <c r="AS75" s="75" t="s">
        <v>1076</v>
      </c>
      <c r="AT75" s="75" t="s">
        <v>1076</v>
      </c>
      <c r="AU75" t="str">
        <f t="shared" si="24"/>
        <v>РК</v>
      </c>
      <c r="AV75" t="b">
        <f t="shared" si="25"/>
        <v>1</v>
      </c>
    </row>
    <row r="76" spans="1:48" ht="16.5" thickTop="1" thickBot="1" x14ac:dyDescent="0.3">
      <c r="A76" s="28">
        <f t="shared" si="26"/>
        <v>7</v>
      </c>
      <c r="B76" s="74" t="s">
        <v>1087</v>
      </c>
      <c r="C76" s="71" t="s">
        <v>946</v>
      </c>
      <c r="D76" s="63">
        <v>1953</v>
      </c>
      <c r="E76" s="72"/>
      <c r="F76" s="72" t="s">
        <v>2519</v>
      </c>
      <c r="G76" s="80">
        <v>2</v>
      </c>
      <c r="H76" s="80">
        <v>2</v>
      </c>
      <c r="I76" s="163">
        <v>646</v>
      </c>
      <c r="J76" s="163">
        <v>646</v>
      </c>
      <c r="K76" s="163">
        <v>535</v>
      </c>
      <c r="L76" s="165">
        <v>23</v>
      </c>
      <c r="M76" s="163">
        <f t="shared" si="29"/>
        <v>6174073.9400000004</v>
      </c>
      <c r="N76" s="163"/>
      <c r="O76" s="163"/>
      <c r="P76" s="163"/>
      <c r="Q76" s="30">
        <f>IF('Форма 2'!D76=0,"",'Форма 2'!D76-N76-O76-P76)</f>
        <v>6174073.9400000004</v>
      </c>
      <c r="R76" s="51">
        <f t="shared" si="27"/>
        <v>9557.3900000000012</v>
      </c>
      <c r="S76" s="51">
        <f t="shared" si="28"/>
        <v>9557.3900000000012</v>
      </c>
      <c r="T76" s="69">
        <f>IF(B76=C76,"",
IF(ISERROR(
IF(_xlfn.TEXTBEFORE('ПДФ 1'!B79,": ",1)*1=YEAR($V$4),$V$4,
IF(_xlfn.TEXTBEFORE('ПДФ 1'!B79,": ",1)*1=YEAR($W$4),$W$4,
IF(_xlfn.TEXTBEFORE('ПДФ 1'!B79,": ",1)*1=YEAR($X$4),$X$4,$Y$4)))),"",
IF(_xlfn.TEXTBEFORE('ПДФ 1'!B79,": ",1)*1=YEAR($V$4),$V$4,
IF(_xlfn.TEXTBEFORE('ПДФ 1'!B79,": ",1)*1=YEAR($W$4),$W$4,
IF(_xlfn.TEXTBEFORE('ПДФ 1'!B79,": ",1)*1=YEAR($X$4),$X$4,$Y$4)))))</f>
        <v>45657</v>
      </c>
      <c r="U76" s="125" t="str">
        <f>IF(ISERROR(VLOOKUP(C76,Источник!$C$2:$K$2343,9,0)),"",VLOOKUP(C76,Источник!$C$2:$K$2343,9,0))</f>
        <v>РО</v>
      </c>
      <c r="V76" s="1"/>
      <c r="W76" s="1"/>
      <c r="X76" s="77" t="str">
        <f t="shared" si="22"/>
        <v>г. Краснокамск, ул. Большевистская, д. 19: 2024</v>
      </c>
      <c r="Y76" s="117">
        <f t="shared" si="23"/>
        <v>1</v>
      </c>
      <c r="Z76" s="22" t="s">
        <v>1076</v>
      </c>
      <c r="AA76" s="22" t="s">
        <v>1076</v>
      </c>
      <c r="AB76" s="22" t="s">
        <v>1076</v>
      </c>
      <c r="AC76" s="22" t="s">
        <v>1076</v>
      </c>
      <c r="AD76" s="22" t="s">
        <v>1076</v>
      </c>
      <c r="AE76" s="22" t="s">
        <v>1076</v>
      </c>
      <c r="AF76" s="22" t="s">
        <v>1076</v>
      </c>
      <c r="AG76" s="89" t="s">
        <v>1076</v>
      </c>
      <c r="AH76" s="88" t="s">
        <v>1076</v>
      </c>
      <c r="AI76" s="75">
        <v>1</v>
      </c>
      <c r="AJ76" s="75" t="s">
        <v>1076</v>
      </c>
      <c r="AK76" s="75" t="s">
        <v>1076</v>
      </c>
      <c r="AL76" s="75" t="s">
        <v>1076</v>
      </c>
      <c r="AM76" s="75" t="s">
        <v>1076</v>
      </c>
      <c r="AN76" s="75" t="s">
        <v>1076</v>
      </c>
      <c r="AO76" s="75" t="s">
        <v>1076</v>
      </c>
      <c r="AP76" s="75" t="s">
        <v>1076</v>
      </c>
      <c r="AQ76" s="75" t="s">
        <v>1076</v>
      </c>
      <c r="AR76" s="75" t="s">
        <v>1076</v>
      </c>
      <c r="AS76" s="75" t="s">
        <v>1076</v>
      </c>
      <c r="AT76" s="75" t="s">
        <v>1076</v>
      </c>
      <c r="AU76" t="str">
        <f t="shared" si="24"/>
        <v>РК</v>
      </c>
      <c r="AV76" t="b">
        <f t="shared" si="25"/>
        <v>1</v>
      </c>
    </row>
    <row r="77" spans="1:48" ht="16.5" thickTop="1" thickBot="1" x14ac:dyDescent="0.3">
      <c r="A77" s="28">
        <f t="shared" si="26"/>
        <v>8</v>
      </c>
      <c r="B77" s="74" t="s">
        <v>1087</v>
      </c>
      <c r="C77" s="71" t="s">
        <v>15</v>
      </c>
      <c r="D77" s="63">
        <v>1954</v>
      </c>
      <c r="E77" s="72"/>
      <c r="F77" s="72" t="s">
        <v>2522</v>
      </c>
      <c r="G77" s="80">
        <v>2</v>
      </c>
      <c r="H77" s="80">
        <v>2</v>
      </c>
      <c r="I77" s="163">
        <v>850.3</v>
      </c>
      <c r="J77" s="163">
        <v>814.4</v>
      </c>
      <c r="K77" s="163">
        <v>814.4</v>
      </c>
      <c r="L77" s="165">
        <v>40</v>
      </c>
      <c r="M77" s="163">
        <f t="shared" si="29"/>
        <v>629409.06999999995</v>
      </c>
      <c r="N77" s="163"/>
      <c r="O77" s="163"/>
      <c r="P77" s="163"/>
      <c r="Q77" s="30">
        <f>IF('Форма 2'!D77=0,"",'Форма 2'!D77-N77-O77-P77)</f>
        <v>629409.06999999995</v>
      </c>
      <c r="R77" s="51">
        <f t="shared" si="27"/>
        <v>772.85003683693515</v>
      </c>
      <c r="S77" s="51">
        <f t="shared" si="28"/>
        <v>772.85003683693515</v>
      </c>
      <c r="T77" s="69">
        <f>IF(B77=C77,"",
IF(ISERROR(
IF(_xlfn.TEXTBEFORE('ПДФ 1'!B80,": ",1)*1=YEAR($V$4),$V$4,
IF(_xlfn.TEXTBEFORE('ПДФ 1'!B80,": ",1)*1=YEAR($W$4),$W$4,
IF(_xlfn.TEXTBEFORE('ПДФ 1'!B80,": ",1)*1=YEAR($X$4),$X$4,$Y$4)))),"",
IF(_xlfn.TEXTBEFORE('ПДФ 1'!B80,": ",1)*1=YEAR($V$4),$V$4,
IF(_xlfn.TEXTBEFORE('ПДФ 1'!B80,": ",1)*1=YEAR($W$4),$W$4,
IF(_xlfn.TEXTBEFORE('ПДФ 1'!B80,": ",1)*1=YEAR($X$4),$X$4,$Y$4)))))</f>
        <v>45657</v>
      </c>
      <c r="U77" s="125" t="str">
        <f>IF(ISERROR(VLOOKUP(C77,Источник!$C$2:$K$2343,9,0)),"",VLOOKUP(C77,Источник!$C$2:$K$2343,9,0))</f>
        <v>РО</v>
      </c>
      <c r="V77" s="1"/>
      <c r="W77" s="1"/>
      <c r="X77" s="77" t="str">
        <f t="shared" si="22"/>
        <v>г. Краснокамск, ул. Большевистская, д. 27: 2024</v>
      </c>
      <c r="Y77" s="117">
        <f t="shared" si="23"/>
        <v>1</v>
      </c>
      <c r="Z77" s="22">
        <v>1</v>
      </c>
      <c r="AA77" s="22" t="s">
        <v>1076</v>
      </c>
      <c r="AB77" s="22" t="s">
        <v>1076</v>
      </c>
      <c r="AC77" s="22" t="s">
        <v>1076</v>
      </c>
      <c r="AD77" s="22" t="s">
        <v>1076</v>
      </c>
      <c r="AE77" s="22" t="s">
        <v>1076</v>
      </c>
      <c r="AF77" s="22" t="s">
        <v>1076</v>
      </c>
      <c r="AG77" s="89" t="s">
        <v>1076</v>
      </c>
      <c r="AH77" s="114" t="s">
        <v>1076</v>
      </c>
      <c r="AI77" s="75" t="s">
        <v>1076</v>
      </c>
      <c r="AJ77" s="75" t="s">
        <v>1076</v>
      </c>
      <c r="AK77" s="75" t="s">
        <v>1076</v>
      </c>
      <c r="AL77" s="75" t="s">
        <v>1076</v>
      </c>
      <c r="AM77" s="75" t="s">
        <v>1076</v>
      </c>
      <c r="AN77" s="75" t="s">
        <v>1076</v>
      </c>
      <c r="AO77" s="75" t="s">
        <v>1076</v>
      </c>
      <c r="AP77" s="75" t="s">
        <v>1076</v>
      </c>
      <c r="AQ77" s="75" t="s">
        <v>1076</v>
      </c>
      <c r="AR77" s="75" t="s">
        <v>1076</v>
      </c>
      <c r="AS77" s="75" t="s">
        <v>1076</v>
      </c>
      <c r="AT77" s="75" t="s">
        <v>1076</v>
      </c>
      <c r="AU77" t="str">
        <f t="shared" si="24"/>
        <v>РВИС ( ЭЛ )</v>
      </c>
      <c r="AV77" t="b">
        <f t="shared" si="25"/>
        <v>1</v>
      </c>
    </row>
    <row r="78" spans="1:48" ht="16.5" thickTop="1" thickBot="1" x14ac:dyDescent="0.3">
      <c r="A78" s="28">
        <f t="shared" si="26"/>
        <v>9</v>
      </c>
      <c r="B78" s="74" t="s">
        <v>1087</v>
      </c>
      <c r="C78" s="71" t="s">
        <v>947</v>
      </c>
      <c r="D78" s="63">
        <v>1952</v>
      </c>
      <c r="E78" s="72"/>
      <c r="F78" s="72" t="s">
        <v>2522</v>
      </c>
      <c r="G78" s="80">
        <v>2</v>
      </c>
      <c r="H78" s="80">
        <v>2</v>
      </c>
      <c r="I78" s="163">
        <v>913.9</v>
      </c>
      <c r="J78" s="163">
        <v>905.9</v>
      </c>
      <c r="K78" s="163">
        <v>905.9</v>
      </c>
      <c r="L78" s="165">
        <v>55</v>
      </c>
      <c r="M78" s="163">
        <f t="shared" si="29"/>
        <v>8734498.7200000007</v>
      </c>
      <c r="N78" s="163"/>
      <c r="O78" s="163"/>
      <c r="P78" s="163"/>
      <c r="Q78" s="30">
        <f>IF('Форма 2'!D78=0,"",'Форма 2'!D78-N78-O78-P78)</f>
        <v>8734498.7200000007</v>
      </c>
      <c r="R78" s="51">
        <f t="shared" si="27"/>
        <v>9641.7912793906617</v>
      </c>
      <c r="S78" s="51">
        <f t="shared" si="28"/>
        <v>9641.7912793906617</v>
      </c>
      <c r="T78" s="69">
        <f>IF(B78=C78,"",
IF(ISERROR(
IF(_xlfn.TEXTBEFORE('ПДФ 1'!B81,": ",1)*1=YEAR($V$4),$V$4,
IF(_xlfn.TEXTBEFORE('ПДФ 1'!B81,": ",1)*1=YEAR($W$4),$W$4,
IF(_xlfn.TEXTBEFORE('ПДФ 1'!B81,": ",1)*1=YEAR($X$4),$X$4,$Y$4)))),"",
IF(_xlfn.TEXTBEFORE('ПДФ 1'!B81,": ",1)*1=YEAR($V$4),$V$4,
IF(_xlfn.TEXTBEFORE('ПДФ 1'!B81,": ",1)*1=YEAR($W$4),$W$4,
IF(_xlfn.TEXTBEFORE('ПДФ 1'!B81,": ",1)*1=YEAR($X$4),$X$4,$Y$4)))))</f>
        <v>45657</v>
      </c>
      <c r="U78" s="125" t="str">
        <f>IF(ISERROR(VLOOKUP(C78,Источник!$C$2:$K$2343,9,0)),"",VLOOKUP(C78,Источник!$C$2:$K$2343,9,0))</f>
        <v>РО</v>
      </c>
      <c r="V78" s="1"/>
      <c r="W78" s="1"/>
      <c r="X78" s="77" t="str">
        <f t="shared" si="22"/>
        <v>г. Краснокамск, ул. Большевистская, д. 28: 2024</v>
      </c>
      <c r="Y78" s="117">
        <f t="shared" si="23"/>
        <v>1</v>
      </c>
      <c r="Z78" s="22" t="s">
        <v>1076</v>
      </c>
      <c r="AA78" s="22" t="s">
        <v>1076</v>
      </c>
      <c r="AB78" s="22" t="s">
        <v>1076</v>
      </c>
      <c r="AC78" s="22" t="s">
        <v>1076</v>
      </c>
      <c r="AD78" s="22" t="s">
        <v>1076</v>
      </c>
      <c r="AE78" s="22" t="s">
        <v>1076</v>
      </c>
      <c r="AF78" s="22" t="s">
        <v>1076</v>
      </c>
      <c r="AG78" s="89" t="s">
        <v>1076</v>
      </c>
      <c r="AH78" s="88" t="s">
        <v>1076</v>
      </c>
      <c r="AI78" s="75">
        <v>1</v>
      </c>
      <c r="AJ78" s="75" t="s">
        <v>1076</v>
      </c>
      <c r="AK78" s="75" t="s">
        <v>1076</v>
      </c>
      <c r="AL78" s="75" t="s">
        <v>1076</v>
      </c>
      <c r="AM78" s="75" t="s">
        <v>1076</v>
      </c>
      <c r="AN78" s="75" t="s">
        <v>1076</v>
      </c>
      <c r="AO78" s="75" t="s">
        <v>1076</v>
      </c>
      <c r="AP78" s="75" t="s">
        <v>1076</v>
      </c>
      <c r="AQ78" s="75" t="s">
        <v>1076</v>
      </c>
      <c r="AR78" s="75" t="s">
        <v>1076</v>
      </c>
      <c r="AS78" s="75" t="s">
        <v>1076</v>
      </c>
      <c r="AT78" s="75" t="s">
        <v>1076</v>
      </c>
      <c r="AU78" t="str">
        <f t="shared" si="24"/>
        <v>РК</v>
      </c>
      <c r="AV78" t="b">
        <f t="shared" si="25"/>
        <v>1</v>
      </c>
    </row>
    <row r="79" spans="1:48" ht="16.5" thickTop="1" thickBot="1" x14ac:dyDescent="0.3">
      <c r="A79" s="28">
        <f t="shared" si="26"/>
        <v>10</v>
      </c>
      <c r="B79" s="74" t="s">
        <v>1087</v>
      </c>
      <c r="C79" s="71" t="s">
        <v>16</v>
      </c>
      <c r="D79" s="63">
        <v>1956</v>
      </c>
      <c r="E79" s="72"/>
      <c r="F79" s="72" t="s">
        <v>2522</v>
      </c>
      <c r="G79" s="80">
        <v>2</v>
      </c>
      <c r="H79" s="80">
        <v>2</v>
      </c>
      <c r="I79" s="163">
        <v>654.4</v>
      </c>
      <c r="J79" s="163">
        <v>433.5</v>
      </c>
      <c r="K79" s="163">
        <v>433.5</v>
      </c>
      <c r="L79" s="165">
        <v>44</v>
      </c>
      <c r="M79" s="163">
        <f t="shared" si="29"/>
        <v>12483033.379999999</v>
      </c>
      <c r="N79" s="163"/>
      <c r="O79" s="163"/>
      <c r="P79" s="163"/>
      <c r="Q79" s="30">
        <f>IF('Форма 2'!D79=0,"",'Форма 2'!D79-N79-O79-P79)</f>
        <v>12483033.379999999</v>
      </c>
      <c r="R79" s="51">
        <f t="shared" si="27"/>
        <v>28795.924752018451</v>
      </c>
      <c r="S79" s="51">
        <f t="shared" si="28"/>
        <v>28795.924752018451</v>
      </c>
      <c r="T79" s="69">
        <f>IF(B79=C79,"",
IF(ISERROR(
IF(_xlfn.TEXTBEFORE('ПДФ 1'!B82,": ",1)*1=YEAR($V$4),$V$4,
IF(_xlfn.TEXTBEFORE('ПДФ 1'!B82,": ",1)*1=YEAR($W$4),$W$4,
IF(_xlfn.TEXTBEFORE('ПДФ 1'!B82,": ",1)*1=YEAR($X$4),$X$4,$Y$4)))),"",
IF(_xlfn.TEXTBEFORE('ПДФ 1'!B82,": ",1)*1=YEAR($V$4),$V$4,
IF(_xlfn.TEXTBEFORE('ПДФ 1'!B82,": ",1)*1=YEAR($W$4),$W$4,
IF(_xlfn.TEXTBEFORE('ПДФ 1'!B82,": ",1)*1=YEAR($X$4),$X$4,$Y$4)))))</f>
        <v>45657</v>
      </c>
      <c r="U79" s="125" t="str">
        <f>IF(ISERROR(VLOOKUP(C79,Источник!$C$2:$K$2343,9,0)),"",VLOOKUP(C79,Источник!$C$2:$K$2343,9,0))</f>
        <v>РО</v>
      </c>
      <c r="V79" s="1"/>
      <c r="W79" s="1"/>
      <c r="X79" s="77" t="str">
        <f t="shared" si="22"/>
        <v>г. Краснокамск, ул. Дзержинского, д. 2А: 2024</v>
      </c>
      <c r="Y79" s="117">
        <f t="shared" si="23"/>
        <v>4</v>
      </c>
      <c r="Z79" s="22">
        <v>1</v>
      </c>
      <c r="AA79" s="22">
        <v>1</v>
      </c>
      <c r="AB79" s="22" t="s">
        <v>1076</v>
      </c>
      <c r="AC79" s="22">
        <v>1</v>
      </c>
      <c r="AD79" s="22" t="s">
        <v>1076</v>
      </c>
      <c r="AE79" s="22" t="s">
        <v>1076</v>
      </c>
      <c r="AF79" s="22" t="s">
        <v>1076</v>
      </c>
      <c r="AG79" s="89" t="s">
        <v>1076</v>
      </c>
      <c r="AH79" s="88" t="s">
        <v>1076</v>
      </c>
      <c r="AI79" s="75">
        <v>1</v>
      </c>
      <c r="AJ79" s="75" t="s">
        <v>1076</v>
      </c>
      <c r="AK79" s="75" t="s">
        <v>1076</v>
      </c>
      <c r="AL79" s="75" t="s">
        <v>1076</v>
      </c>
      <c r="AM79" s="75" t="s">
        <v>1076</v>
      </c>
      <c r="AN79" s="75" t="s">
        <v>1076</v>
      </c>
      <c r="AO79" s="75" t="s">
        <v>1076</v>
      </c>
      <c r="AP79" s="75" t="s">
        <v>1076</v>
      </c>
      <c r="AQ79" s="75" t="s">
        <v>1076</v>
      </c>
      <c r="AR79" s="75" t="s">
        <v>1076</v>
      </c>
      <c r="AS79" s="75" t="s">
        <v>1076</v>
      </c>
      <c r="AT79" s="75" t="s">
        <v>1076</v>
      </c>
      <c r="AU79" t="str">
        <f t="shared" si="24"/>
        <v>РВИС ( ЭЛ ТЕП ХВС ) РК</v>
      </c>
      <c r="AV79" t="b">
        <f t="shared" si="25"/>
        <v>1</v>
      </c>
    </row>
    <row r="80" spans="1:48" ht="16.5" thickTop="1" thickBot="1" x14ac:dyDescent="0.3">
      <c r="A80" s="28">
        <f t="shared" si="26"/>
        <v>11</v>
      </c>
      <c r="B80" s="74" t="s">
        <v>1087</v>
      </c>
      <c r="C80" s="71" t="s">
        <v>82</v>
      </c>
      <c r="D80" s="63">
        <v>1949</v>
      </c>
      <c r="E80" s="72"/>
      <c r="F80" s="72" t="s">
        <v>2522</v>
      </c>
      <c r="G80" s="80">
        <v>2</v>
      </c>
      <c r="H80" s="80">
        <v>1</v>
      </c>
      <c r="I80" s="163">
        <v>414.6</v>
      </c>
      <c r="J80" s="163">
        <v>379.00000000000006</v>
      </c>
      <c r="K80" s="163">
        <v>379</v>
      </c>
      <c r="L80" s="165">
        <v>25</v>
      </c>
      <c r="M80" s="163">
        <f t="shared" si="29"/>
        <v>3906614.11</v>
      </c>
      <c r="N80" s="163"/>
      <c r="O80" s="163"/>
      <c r="P80" s="163"/>
      <c r="Q80" s="30">
        <f>IF('Форма 2'!D80=0,"",'Форма 2'!D80-N80-O80-P80)</f>
        <v>3906614.11</v>
      </c>
      <c r="R80" s="51">
        <f t="shared" si="27"/>
        <v>10307.688944591027</v>
      </c>
      <c r="S80" s="51">
        <f t="shared" si="28"/>
        <v>10307.688944591027</v>
      </c>
      <c r="T80" s="69">
        <f>IF(B80=C80,"",
IF(ISERROR(
IF(_xlfn.TEXTBEFORE('ПДФ 1'!B83,": ",1)*1=YEAR($V$4),$V$4,
IF(_xlfn.TEXTBEFORE('ПДФ 1'!B83,": ",1)*1=YEAR($W$4),$W$4,
IF(_xlfn.TEXTBEFORE('ПДФ 1'!B83,": ",1)*1=YEAR($X$4),$X$4,$Y$4)))),"",
IF(_xlfn.TEXTBEFORE('ПДФ 1'!B83,": ",1)*1=YEAR($V$4),$V$4,
IF(_xlfn.TEXTBEFORE('ПДФ 1'!B83,": ",1)*1=YEAR($W$4),$W$4,
IF(_xlfn.TEXTBEFORE('ПДФ 1'!B83,": ",1)*1=YEAR($X$4),$X$4,$Y$4)))))</f>
        <v>45657</v>
      </c>
      <c r="U80" s="125" t="str">
        <f>IF(ISERROR(VLOOKUP(C80,Источник!$C$2:$K$2343,9,0)),"",VLOOKUP(C80,Источник!$C$2:$K$2343,9,0))</f>
        <v>СС</v>
      </c>
      <c r="V80" s="1"/>
      <c r="W80" s="1"/>
      <c r="X80" s="77" t="str">
        <f t="shared" si="22"/>
        <v>г. Краснокамск, ул. Карла Маркса, д. 15: 2024</v>
      </c>
      <c r="Y80" s="117">
        <f t="shared" si="23"/>
        <v>3</v>
      </c>
      <c r="Z80" s="22" t="s">
        <v>1076</v>
      </c>
      <c r="AA80" s="22">
        <v>1</v>
      </c>
      <c r="AB80" s="22" t="s">
        <v>1076</v>
      </c>
      <c r="AC80" s="22">
        <v>1</v>
      </c>
      <c r="AD80" s="22" t="s">
        <v>1076</v>
      </c>
      <c r="AE80" s="22">
        <v>1</v>
      </c>
      <c r="AF80" s="22" t="s">
        <v>1076</v>
      </c>
      <c r="AG80" s="89" t="s">
        <v>1076</v>
      </c>
      <c r="AH80" s="88" t="s">
        <v>1076</v>
      </c>
      <c r="AI80" s="75" t="s">
        <v>1076</v>
      </c>
      <c r="AJ80" s="75" t="s">
        <v>1076</v>
      </c>
      <c r="AK80" s="75" t="s">
        <v>1076</v>
      </c>
      <c r="AL80" s="75" t="s">
        <v>1076</v>
      </c>
      <c r="AM80" s="75" t="s">
        <v>1076</v>
      </c>
      <c r="AN80" s="75" t="s">
        <v>1076</v>
      </c>
      <c r="AO80" s="75" t="s">
        <v>1076</v>
      </c>
      <c r="AP80" s="75" t="s">
        <v>1076</v>
      </c>
      <c r="AQ80" s="75" t="s">
        <v>1076</v>
      </c>
      <c r="AR80" s="75" t="s">
        <v>1076</v>
      </c>
      <c r="AS80" s="75" t="s">
        <v>1076</v>
      </c>
      <c r="AT80" s="75" t="s">
        <v>1076</v>
      </c>
      <c r="AU80" t="str">
        <f t="shared" si="24"/>
        <v>РВИС ( ТЕП ХВС ВОД )</v>
      </c>
      <c r="AV80" t="b">
        <f t="shared" si="25"/>
        <v>1</v>
      </c>
    </row>
    <row r="81" spans="1:48" ht="16.5" thickTop="1" thickBot="1" x14ac:dyDescent="0.3">
      <c r="A81" s="28">
        <f t="shared" si="26"/>
        <v>12</v>
      </c>
      <c r="B81" s="74" t="s">
        <v>1087</v>
      </c>
      <c r="C81" s="71" t="s">
        <v>17</v>
      </c>
      <c r="D81" s="63">
        <v>1950</v>
      </c>
      <c r="E81" s="72"/>
      <c r="F81" s="72" t="s">
        <v>2531</v>
      </c>
      <c r="G81" s="80">
        <v>2</v>
      </c>
      <c r="H81" s="80">
        <v>3</v>
      </c>
      <c r="I81" s="163">
        <v>1343.8</v>
      </c>
      <c r="J81" s="163">
        <v>719.5</v>
      </c>
      <c r="K81" s="163">
        <v>719.5</v>
      </c>
      <c r="L81" s="165">
        <v>52</v>
      </c>
      <c r="M81" s="163">
        <f t="shared" si="29"/>
        <v>13837928.32</v>
      </c>
      <c r="N81" s="163"/>
      <c r="O81" s="163"/>
      <c r="P81" s="163"/>
      <c r="Q81" s="30">
        <f>IF('Форма 2'!D81=0,"",'Форма 2'!D81-N81-O81-P81)</f>
        <v>13837928.32</v>
      </c>
      <c r="R81" s="51">
        <f t="shared" si="27"/>
        <v>19232.700931202224</v>
      </c>
      <c r="S81" s="51">
        <f t="shared" si="28"/>
        <v>19232.700931202224</v>
      </c>
      <c r="T81" s="69">
        <f>IF(B81=C81,"",
IF(ISERROR(
IF(_xlfn.TEXTBEFORE('ПДФ 1'!B84,": ",1)*1=YEAR($V$4),$V$4,
IF(_xlfn.TEXTBEFORE('ПДФ 1'!B84,": ",1)*1=YEAR($W$4),$W$4,
IF(_xlfn.TEXTBEFORE('ПДФ 1'!B84,": ",1)*1=YEAR($X$4),$X$4,$Y$4)))),"",
IF(_xlfn.TEXTBEFORE('ПДФ 1'!B84,": ",1)*1=YEAR($V$4),$V$4,
IF(_xlfn.TEXTBEFORE('ПДФ 1'!B84,": ",1)*1=YEAR($W$4),$W$4,
IF(_xlfn.TEXTBEFORE('ПДФ 1'!B84,": ",1)*1=YEAR($X$4),$X$4,$Y$4)))))</f>
        <v>45657</v>
      </c>
      <c r="U81" s="125" t="str">
        <f>IF(ISERROR(VLOOKUP(C81,Источник!$C$2:$K$2343,9,0)),"",VLOOKUP(C81,Источник!$C$2:$K$2343,9,0))</f>
        <v>РО</v>
      </c>
      <c r="V81" s="1"/>
      <c r="W81" s="1"/>
      <c r="X81" s="77" t="str">
        <f t="shared" si="22"/>
        <v>г. Краснокамск, ул. Карла Маркса, д. 9: 2024</v>
      </c>
      <c r="Y81" s="117">
        <f t="shared" si="23"/>
        <v>2</v>
      </c>
      <c r="Z81" s="22">
        <v>1</v>
      </c>
      <c r="AA81" s="22" t="s">
        <v>1076</v>
      </c>
      <c r="AB81" s="22" t="s">
        <v>1076</v>
      </c>
      <c r="AC81" s="22" t="s">
        <v>1076</v>
      </c>
      <c r="AD81" s="22" t="s">
        <v>1076</v>
      </c>
      <c r="AE81" s="22" t="s">
        <v>1076</v>
      </c>
      <c r="AF81" s="22" t="s">
        <v>1076</v>
      </c>
      <c r="AG81" s="89" t="s">
        <v>1076</v>
      </c>
      <c r="AH81" s="88" t="s">
        <v>1076</v>
      </c>
      <c r="AI81" s="75">
        <v>1</v>
      </c>
      <c r="AJ81" s="75" t="s">
        <v>1076</v>
      </c>
      <c r="AK81" s="75" t="s">
        <v>1076</v>
      </c>
      <c r="AL81" s="75" t="s">
        <v>1076</v>
      </c>
      <c r="AM81" s="75" t="s">
        <v>1076</v>
      </c>
      <c r="AN81" s="75" t="s">
        <v>1076</v>
      </c>
      <c r="AO81" s="75" t="s">
        <v>1076</v>
      </c>
      <c r="AP81" s="75" t="s">
        <v>1076</v>
      </c>
      <c r="AQ81" s="75" t="s">
        <v>1076</v>
      </c>
      <c r="AR81" s="75" t="s">
        <v>1076</v>
      </c>
      <c r="AS81" s="75" t="s">
        <v>1076</v>
      </c>
      <c r="AT81" s="75" t="s">
        <v>1076</v>
      </c>
      <c r="AU81" t="str">
        <f t="shared" si="24"/>
        <v>РВИС ( ЭЛ ) РК</v>
      </c>
      <c r="AV81" t="b">
        <f t="shared" si="25"/>
        <v>1</v>
      </c>
    </row>
    <row r="82" spans="1:48" ht="16.5" thickTop="1" thickBot="1" x14ac:dyDescent="0.3">
      <c r="A82" s="28">
        <f t="shared" si="26"/>
        <v>13</v>
      </c>
      <c r="B82" s="74" t="s">
        <v>1087</v>
      </c>
      <c r="C82" s="71" t="s">
        <v>948</v>
      </c>
      <c r="D82" s="63">
        <v>1969</v>
      </c>
      <c r="E82" s="72"/>
      <c r="F82" s="72" t="s">
        <v>2519</v>
      </c>
      <c r="G82" s="80">
        <v>5</v>
      </c>
      <c r="H82" s="80">
        <v>4</v>
      </c>
      <c r="I82" s="163">
        <v>3644.9</v>
      </c>
      <c r="J82" s="163">
        <v>3331.9</v>
      </c>
      <c r="K82" s="163">
        <v>3331.9</v>
      </c>
      <c r="L82" s="165">
        <v>155</v>
      </c>
      <c r="M82" s="163">
        <f t="shared" si="29"/>
        <v>16414880.050000001</v>
      </c>
      <c r="N82" s="163"/>
      <c r="O82" s="163"/>
      <c r="P82" s="163"/>
      <c r="Q82" s="30">
        <f>IF('Форма 2'!D82=0,"",'Форма 2'!D82-N82-O82-P82)</f>
        <v>16414880.050000001</v>
      </c>
      <c r="R82" s="51">
        <f t="shared" si="27"/>
        <v>4926.5824454515441</v>
      </c>
      <c r="S82" s="51">
        <f t="shared" si="28"/>
        <v>4926.5824454515441</v>
      </c>
      <c r="T82" s="69">
        <f>IF(B82=C82,"",
IF(ISERROR(
IF(_xlfn.TEXTBEFORE('ПДФ 1'!B85,": ",1)*1=YEAR($V$4),$V$4,
IF(_xlfn.TEXTBEFORE('ПДФ 1'!B85,": ",1)*1=YEAR($W$4),$W$4,
IF(_xlfn.TEXTBEFORE('ПДФ 1'!B85,": ",1)*1=YEAR($X$4),$X$4,$Y$4)))),"",
IF(_xlfn.TEXTBEFORE('ПДФ 1'!B85,": ",1)*1=YEAR($V$4),$V$4,
IF(_xlfn.TEXTBEFORE('ПДФ 1'!B85,": ",1)*1=YEAR($W$4),$W$4,
IF(_xlfn.TEXTBEFORE('ПДФ 1'!B85,": ",1)*1=YEAR($X$4),$X$4,$Y$4)))))</f>
        <v>45657</v>
      </c>
      <c r="U82" s="125" t="str">
        <f>IF(ISERROR(VLOOKUP(C82,Источник!$C$2:$K$2343,9,0)),"",VLOOKUP(C82,Источник!$C$2:$K$2343,9,0))</f>
        <v>РО</v>
      </c>
      <c r="V82" s="1"/>
      <c r="W82" s="1"/>
      <c r="X82" s="77" t="str">
        <f t="shared" si="22"/>
        <v>г. Краснокамск, ул. Комарова, д. 4: 2024</v>
      </c>
      <c r="Y82" s="117">
        <f t="shared" si="23"/>
        <v>1</v>
      </c>
      <c r="Z82" s="22" t="s">
        <v>1076</v>
      </c>
      <c r="AA82" s="22" t="s">
        <v>1076</v>
      </c>
      <c r="AB82" s="22" t="s">
        <v>1076</v>
      </c>
      <c r="AC82" s="22" t="s">
        <v>1076</v>
      </c>
      <c r="AD82" s="22" t="s">
        <v>1076</v>
      </c>
      <c r="AE82" s="22" t="s">
        <v>1076</v>
      </c>
      <c r="AF82" s="22" t="s">
        <v>1076</v>
      </c>
      <c r="AG82" s="89" t="s">
        <v>1076</v>
      </c>
      <c r="AH82" s="88" t="s">
        <v>1076</v>
      </c>
      <c r="AI82" s="75">
        <v>1</v>
      </c>
      <c r="AJ82" s="75" t="s">
        <v>1076</v>
      </c>
      <c r="AK82" s="75" t="s">
        <v>1076</v>
      </c>
      <c r="AL82" s="75" t="s">
        <v>1076</v>
      </c>
      <c r="AM82" s="75" t="s">
        <v>1076</v>
      </c>
      <c r="AN82" s="75" t="s">
        <v>1076</v>
      </c>
      <c r="AO82" s="75" t="s">
        <v>1076</v>
      </c>
      <c r="AP82" s="75" t="s">
        <v>1076</v>
      </c>
      <c r="AQ82" s="75" t="s">
        <v>1076</v>
      </c>
      <c r="AR82" s="75" t="s">
        <v>1076</v>
      </c>
      <c r="AS82" s="75" t="s">
        <v>1076</v>
      </c>
      <c r="AT82" s="75" t="s">
        <v>1076</v>
      </c>
      <c r="AU82" t="str">
        <f t="shared" si="24"/>
        <v>РК</v>
      </c>
      <c r="AV82" t="b">
        <f t="shared" si="25"/>
        <v>1</v>
      </c>
    </row>
    <row r="83" spans="1:48" ht="16.5" thickTop="1" thickBot="1" x14ac:dyDescent="0.3">
      <c r="A83" s="28">
        <f t="shared" si="26"/>
        <v>14</v>
      </c>
      <c r="B83" s="74" t="s">
        <v>1087</v>
      </c>
      <c r="C83" s="71" t="s">
        <v>194</v>
      </c>
      <c r="D83" s="63">
        <v>1953</v>
      </c>
      <c r="E83" s="72"/>
      <c r="F83" s="72" t="s">
        <v>2522</v>
      </c>
      <c r="G83" s="80">
        <v>2</v>
      </c>
      <c r="H83" s="80">
        <v>2</v>
      </c>
      <c r="I83" s="163">
        <v>686.5</v>
      </c>
      <c r="J83" s="163">
        <v>612.6</v>
      </c>
      <c r="K83" s="163">
        <v>408.9</v>
      </c>
      <c r="L83" s="165">
        <v>22</v>
      </c>
      <c r="M83" s="163">
        <f t="shared" si="29"/>
        <v>6561148.2400000002</v>
      </c>
      <c r="N83" s="163"/>
      <c r="O83" s="163"/>
      <c r="P83" s="163"/>
      <c r="Q83" s="30">
        <f>IF('Форма 2'!D83=0,"",'Форма 2'!D83-N83-O83-P83)</f>
        <v>6561148.2400000002</v>
      </c>
      <c r="R83" s="51">
        <f t="shared" si="27"/>
        <v>10710.330133855698</v>
      </c>
      <c r="S83" s="51">
        <f t="shared" si="28"/>
        <v>10710.330133855698</v>
      </c>
      <c r="T83" s="69">
        <f>IF(B83=C83,"",
IF(ISERROR(
IF(_xlfn.TEXTBEFORE('ПДФ 1'!B86,": ",1)*1=YEAR($V$4),$V$4,
IF(_xlfn.TEXTBEFORE('ПДФ 1'!B86,": ",1)*1=YEAR($W$4),$W$4,
IF(_xlfn.TEXTBEFORE('ПДФ 1'!B86,": ",1)*1=YEAR($X$4),$X$4,$Y$4)))),"",
IF(_xlfn.TEXTBEFORE('ПДФ 1'!B86,": ",1)*1=YEAR($V$4),$V$4,
IF(_xlfn.TEXTBEFORE('ПДФ 1'!B86,": ",1)*1=YEAR($W$4),$W$4,
IF(_xlfn.TEXTBEFORE('ПДФ 1'!B86,": ",1)*1=YEAR($X$4),$X$4,$Y$4)))))</f>
        <v>45657</v>
      </c>
      <c r="U83" s="125" t="str">
        <f>IF(ISERROR(VLOOKUP(C83,Источник!$C$2:$K$2343,9,0)),"",VLOOKUP(C83,Источник!$C$2:$K$2343,9,0))</f>
        <v>РО</v>
      </c>
      <c r="V83" s="1"/>
      <c r="W83" s="1"/>
      <c r="X83" s="77" t="str">
        <f t="shared" si="22"/>
        <v>г. Краснокамск, ул. Ленина, д. 13: 2024</v>
      </c>
      <c r="Y83" s="117">
        <f t="shared" si="23"/>
        <v>1</v>
      </c>
      <c r="Z83" s="22" t="s">
        <v>1076</v>
      </c>
      <c r="AA83" s="22" t="s">
        <v>1076</v>
      </c>
      <c r="AB83" s="22" t="s">
        <v>1076</v>
      </c>
      <c r="AC83" s="22" t="s">
        <v>1076</v>
      </c>
      <c r="AD83" s="22" t="s">
        <v>1076</v>
      </c>
      <c r="AE83" s="22" t="s">
        <v>1076</v>
      </c>
      <c r="AF83" s="22" t="s">
        <v>1076</v>
      </c>
      <c r="AG83" s="89" t="s">
        <v>1076</v>
      </c>
      <c r="AH83" s="88" t="s">
        <v>1076</v>
      </c>
      <c r="AI83" s="75">
        <v>1</v>
      </c>
      <c r="AJ83" s="75" t="s">
        <v>1076</v>
      </c>
      <c r="AK83" s="75" t="s">
        <v>1076</v>
      </c>
      <c r="AL83" s="75" t="s">
        <v>1076</v>
      </c>
      <c r="AM83" s="75" t="s">
        <v>1076</v>
      </c>
      <c r="AN83" s="75" t="s">
        <v>1076</v>
      </c>
      <c r="AO83" s="75" t="s">
        <v>1076</v>
      </c>
      <c r="AP83" s="75" t="s">
        <v>1076</v>
      </c>
      <c r="AQ83" s="75" t="s">
        <v>1076</v>
      </c>
      <c r="AR83" s="75" t="s">
        <v>1076</v>
      </c>
      <c r="AS83" s="75" t="s">
        <v>1076</v>
      </c>
      <c r="AT83" s="75" t="s">
        <v>1076</v>
      </c>
      <c r="AU83" t="str">
        <f t="shared" si="24"/>
        <v>РК</v>
      </c>
      <c r="AV83" t="b">
        <f t="shared" si="25"/>
        <v>1</v>
      </c>
    </row>
    <row r="84" spans="1:48" ht="16.5" thickTop="1" thickBot="1" x14ac:dyDescent="0.3">
      <c r="A84" s="28">
        <f t="shared" si="26"/>
        <v>15</v>
      </c>
      <c r="B84" s="74" t="s">
        <v>1087</v>
      </c>
      <c r="C84" s="71" t="s">
        <v>1768</v>
      </c>
      <c r="D84" s="63">
        <v>1995</v>
      </c>
      <c r="E84" s="72"/>
      <c r="F84" s="72" t="s">
        <v>2525</v>
      </c>
      <c r="G84" s="80">
        <v>4</v>
      </c>
      <c r="H84" s="80">
        <v>3</v>
      </c>
      <c r="I84" s="163">
        <v>2885.4</v>
      </c>
      <c r="J84" s="163">
        <v>2388.3000000000002</v>
      </c>
      <c r="K84" s="163">
        <v>2388.3000000000002</v>
      </c>
      <c r="L84" s="165">
        <v>42</v>
      </c>
      <c r="M84" s="163">
        <f t="shared" si="29"/>
        <v>7177836.46</v>
      </c>
      <c r="N84" s="163"/>
      <c r="O84" s="163"/>
      <c r="P84" s="163"/>
      <c r="Q84" s="30">
        <f>IF('Форма 2'!D84=0,"",'Форма 2'!D84-N84-O84-P84)</f>
        <v>7177836.46</v>
      </c>
      <c r="R84" s="51">
        <f t="shared" si="27"/>
        <v>3005.4165975798683</v>
      </c>
      <c r="S84" s="51">
        <f t="shared" si="28"/>
        <v>3005.4165975798683</v>
      </c>
      <c r="T84" s="69">
        <f>IF(B84=C84,"",
IF(ISERROR(
IF(_xlfn.TEXTBEFORE('ПДФ 1'!B87,": ",1)*1=YEAR($V$4),$V$4,
IF(_xlfn.TEXTBEFORE('ПДФ 1'!B87,": ",1)*1=YEAR($W$4),$W$4,
IF(_xlfn.TEXTBEFORE('ПДФ 1'!B87,": ",1)*1=YEAR($X$4),$X$4,$Y$4)))),"",
IF(_xlfn.TEXTBEFORE('ПДФ 1'!B87,": ",1)*1=YEAR($V$4),$V$4,
IF(_xlfn.TEXTBEFORE('ПДФ 1'!B87,": ",1)*1=YEAR($W$4),$W$4,
IF(_xlfn.TEXTBEFORE('ПДФ 1'!B87,": ",1)*1=YEAR($X$4),$X$4,$Y$4)))))</f>
        <v>45657</v>
      </c>
      <c r="U84" s="125" t="str">
        <f>IF(ISERROR(VLOOKUP(C84,Источник!$C$2:$K$2343,9,0)),"",VLOOKUP(C84,Источник!$C$2:$K$2343,9,0))</f>
        <v>РО</v>
      </c>
      <c r="V84" s="1"/>
      <c r="W84" s="1"/>
      <c r="X84" s="77" t="str">
        <f t="shared" si="22"/>
        <v>г. Краснокамск, ул. Циолковского, д. 8: 2024</v>
      </c>
      <c r="Y84" s="117">
        <f t="shared" si="23"/>
        <v>1</v>
      </c>
      <c r="Z84" s="22" t="s">
        <v>1076</v>
      </c>
      <c r="AA84" s="22">
        <v>1</v>
      </c>
      <c r="AB84" s="22" t="s">
        <v>1076</v>
      </c>
      <c r="AC84" s="22" t="s">
        <v>1076</v>
      </c>
      <c r="AD84" s="22" t="s">
        <v>1076</v>
      </c>
      <c r="AE84" s="22" t="s">
        <v>1076</v>
      </c>
      <c r="AF84" s="22" t="s">
        <v>1076</v>
      </c>
      <c r="AG84" s="89" t="s">
        <v>1076</v>
      </c>
      <c r="AH84" s="88" t="s">
        <v>1076</v>
      </c>
      <c r="AI84" s="75" t="s">
        <v>1076</v>
      </c>
      <c r="AJ84" s="75" t="s">
        <v>1076</v>
      </c>
      <c r="AK84" s="75" t="s">
        <v>1076</v>
      </c>
      <c r="AL84" s="75" t="s">
        <v>1076</v>
      </c>
      <c r="AM84" s="75" t="s">
        <v>1076</v>
      </c>
      <c r="AN84" s="75" t="s">
        <v>1076</v>
      </c>
      <c r="AO84" s="75" t="s">
        <v>1076</v>
      </c>
      <c r="AP84" s="75" t="s">
        <v>1076</v>
      </c>
      <c r="AQ84" s="75" t="s">
        <v>1076</v>
      </c>
      <c r="AR84" s="75" t="s">
        <v>1076</v>
      </c>
      <c r="AS84" s="75" t="s">
        <v>1076</v>
      </c>
      <c r="AT84" s="75" t="s">
        <v>1076</v>
      </c>
      <c r="AU84" t="str">
        <f t="shared" si="24"/>
        <v>РВИС ( ТЕП )</v>
      </c>
      <c r="AV84" t="b">
        <f t="shared" si="25"/>
        <v>1</v>
      </c>
    </row>
    <row r="85" spans="1:48" ht="16.5" thickTop="1" thickBot="1" x14ac:dyDescent="0.3">
      <c r="A85" s="28">
        <f t="shared" si="26"/>
        <v>16</v>
      </c>
      <c r="B85" s="74" t="s">
        <v>1087</v>
      </c>
      <c r="C85" s="71" t="s">
        <v>18</v>
      </c>
      <c r="D85" s="63">
        <v>1936</v>
      </c>
      <c r="E85" s="72"/>
      <c r="F85" s="72" t="s">
        <v>2519</v>
      </c>
      <c r="G85" s="80">
        <v>5</v>
      </c>
      <c r="H85" s="80">
        <v>5</v>
      </c>
      <c r="I85" s="163">
        <v>4224.3</v>
      </c>
      <c r="J85" s="163">
        <v>3059.7</v>
      </c>
      <c r="K85" s="163">
        <v>2910.1</v>
      </c>
      <c r="L85" s="165">
        <v>124</v>
      </c>
      <c r="M85" s="163">
        <f t="shared" si="29"/>
        <v>21219208.059999999</v>
      </c>
      <c r="N85" s="163"/>
      <c r="O85" s="163"/>
      <c r="P85" s="163"/>
      <c r="Q85" s="30">
        <f>IF('Форма 2'!D85=0,"",'Форма 2'!D85-N85-O85-P85)</f>
        <v>21219208.059999999</v>
      </c>
      <c r="R85" s="51">
        <f t="shared" si="27"/>
        <v>6935.0616269568909</v>
      </c>
      <c r="S85" s="51">
        <f t="shared" si="28"/>
        <v>6935.0616269568909</v>
      </c>
      <c r="T85" s="69">
        <f>IF(B85=C85,"",
IF(ISERROR(
IF(_xlfn.TEXTBEFORE('ПДФ 1'!B88,": ",1)*1=YEAR($V$4),$V$4,
IF(_xlfn.TEXTBEFORE('ПДФ 1'!B88,": ",1)*1=YEAR($W$4),$W$4,
IF(_xlfn.TEXTBEFORE('ПДФ 1'!B88,": ",1)*1=YEAR($X$4),$X$4,$Y$4)))),"",
IF(_xlfn.TEXTBEFORE('ПДФ 1'!B88,": ",1)*1=YEAR($V$4),$V$4,
IF(_xlfn.TEXTBEFORE('ПДФ 1'!B88,": ",1)*1=YEAR($W$4),$W$4,
IF(_xlfn.TEXTBEFORE('ПДФ 1'!B88,": ",1)*1=YEAR($X$4),$X$4,$Y$4)))))</f>
        <v>45657</v>
      </c>
      <c r="U85" s="125" t="str">
        <f>IF(ISERROR(VLOOKUP(C85,Источник!$C$2:$K$2343,9,0)),"",VLOOKUP(C85,Источник!$C$2:$K$2343,9,0))</f>
        <v>РО</v>
      </c>
      <c r="V85" s="1"/>
      <c r="W85" s="1"/>
      <c r="X85" s="77" t="str">
        <f t="shared" si="22"/>
        <v>г. Краснокамск, ул. Чапаева, д. 2: 2024</v>
      </c>
      <c r="Y85" s="117">
        <f t="shared" si="23"/>
        <v>2</v>
      </c>
      <c r="Z85" s="22">
        <v>1</v>
      </c>
      <c r="AA85" s="22" t="s">
        <v>1076</v>
      </c>
      <c r="AB85" s="22" t="s">
        <v>1076</v>
      </c>
      <c r="AC85" s="22" t="s">
        <v>1076</v>
      </c>
      <c r="AD85" s="22" t="s">
        <v>1076</v>
      </c>
      <c r="AE85" s="22" t="s">
        <v>1076</v>
      </c>
      <c r="AF85" s="22" t="s">
        <v>1076</v>
      </c>
      <c r="AG85" s="89" t="s">
        <v>1076</v>
      </c>
      <c r="AH85" s="88" t="s">
        <v>1076</v>
      </c>
      <c r="AI85" s="75">
        <v>1</v>
      </c>
      <c r="AJ85" s="75" t="s">
        <v>1076</v>
      </c>
      <c r="AK85" s="75" t="s">
        <v>1076</v>
      </c>
      <c r="AL85" s="75" t="s">
        <v>1076</v>
      </c>
      <c r="AM85" s="75" t="s">
        <v>1076</v>
      </c>
      <c r="AN85" s="75" t="s">
        <v>1076</v>
      </c>
      <c r="AO85" s="75" t="s">
        <v>1076</v>
      </c>
      <c r="AP85" s="75" t="s">
        <v>1076</v>
      </c>
      <c r="AQ85" s="75" t="s">
        <v>1076</v>
      </c>
      <c r="AR85" s="75" t="s">
        <v>1076</v>
      </c>
      <c r="AS85" s="75" t="s">
        <v>1076</v>
      </c>
      <c r="AT85" s="75" t="s">
        <v>1076</v>
      </c>
      <c r="AU85" t="str">
        <f t="shared" si="24"/>
        <v>РВИС ( ЭЛ ) РК</v>
      </c>
      <c r="AV85" t="b">
        <f t="shared" si="25"/>
        <v>1</v>
      </c>
    </row>
    <row r="86" spans="1:48" ht="16.5" thickTop="1" thickBot="1" x14ac:dyDescent="0.3">
      <c r="A86" s="28">
        <f t="shared" si="26"/>
        <v>17</v>
      </c>
      <c r="B86" s="74" t="s">
        <v>1087</v>
      </c>
      <c r="C86" s="71" t="s">
        <v>19</v>
      </c>
      <c r="D86" s="63">
        <v>1954</v>
      </c>
      <c r="E86" s="72"/>
      <c r="F86" s="72" t="s">
        <v>2519</v>
      </c>
      <c r="G86" s="80">
        <v>2</v>
      </c>
      <c r="H86" s="80">
        <v>1</v>
      </c>
      <c r="I86" s="163">
        <v>393.7</v>
      </c>
      <c r="J86" s="163">
        <v>358.4</v>
      </c>
      <c r="K86" s="163">
        <v>358.4</v>
      </c>
      <c r="L86" s="165">
        <v>18</v>
      </c>
      <c r="M86" s="163">
        <f t="shared" si="29"/>
        <v>693978.92999999993</v>
      </c>
      <c r="N86" s="163"/>
      <c r="O86" s="163"/>
      <c r="P86" s="163"/>
      <c r="Q86" s="30">
        <f>IF('Форма 2'!D86=0,"",'Форма 2'!D86-N86-O86-P86)</f>
        <v>693978.92999999993</v>
      </c>
      <c r="R86" s="51">
        <f t="shared" si="27"/>
        <v>1936.3251395089285</v>
      </c>
      <c r="S86" s="51">
        <f t="shared" si="28"/>
        <v>1936.3251395089285</v>
      </c>
      <c r="T86" s="69">
        <f>IF(B86=C86,"",
IF(ISERROR(
IF(_xlfn.TEXTBEFORE('ПДФ 1'!B89,": ",1)*1=YEAR($V$4),$V$4,
IF(_xlfn.TEXTBEFORE('ПДФ 1'!B89,": ",1)*1=YEAR($W$4),$W$4,
IF(_xlfn.TEXTBEFORE('ПДФ 1'!B89,": ",1)*1=YEAR($X$4),$X$4,$Y$4)))),"",
IF(_xlfn.TEXTBEFORE('ПДФ 1'!B89,": ",1)*1=YEAR($V$4),$V$4,
IF(_xlfn.TEXTBEFORE('ПДФ 1'!B89,": ",1)*1=YEAR($W$4),$W$4,
IF(_xlfn.TEXTBEFORE('ПДФ 1'!B89,": ",1)*1=YEAR($X$4),$X$4,$Y$4)))))</f>
        <v>45657</v>
      </c>
      <c r="U86" s="125" t="str">
        <f>IF(ISERROR(VLOOKUP(C86,Источник!$C$2:$K$2343,9,0)),"",VLOOKUP(C86,Источник!$C$2:$K$2343,9,0))</f>
        <v>РО</v>
      </c>
      <c r="V86" s="1"/>
      <c r="W86" s="1"/>
      <c r="X86" s="77" t="str">
        <f t="shared" si="22"/>
        <v>г. Краснокамск, ул. Чехова, д. 3: 2024</v>
      </c>
      <c r="Y86" s="117">
        <f t="shared" si="23"/>
        <v>3</v>
      </c>
      <c r="Z86" s="22">
        <v>1</v>
      </c>
      <c r="AA86" s="22" t="s">
        <v>1076</v>
      </c>
      <c r="AB86" s="22" t="s">
        <v>1076</v>
      </c>
      <c r="AC86" s="22">
        <v>1</v>
      </c>
      <c r="AD86" s="22" t="s">
        <v>1076</v>
      </c>
      <c r="AE86" s="22">
        <v>1</v>
      </c>
      <c r="AF86" s="22" t="s">
        <v>1076</v>
      </c>
      <c r="AG86" s="89" t="s">
        <v>1076</v>
      </c>
      <c r="AH86" s="88" t="s">
        <v>1076</v>
      </c>
      <c r="AI86" s="75" t="s">
        <v>1076</v>
      </c>
      <c r="AJ86" s="75" t="s">
        <v>1076</v>
      </c>
      <c r="AK86" s="75" t="s">
        <v>1076</v>
      </c>
      <c r="AL86" s="75" t="s">
        <v>1076</v>
      </c>
      <c r="AM86" s="75" t="s">
        <v>1076</v>
      </c>
      <c r="AN86" s="75" t="s">
        <v>1076</v>
      </c>
      <c r="AO86" s="75" t="s">
        <v>1076</v>
      </c>
      <c r="AP86" s="75" t="s">
        <v>1076</v>
      </c>
      <c r="AQ86" s="75" t="s">
        <v>1076</v>
      </c>
      <c r="AR86" s="75" t="s">
        <v>1076</v>
      </c>
      <c r="AS86" s="75" t="s">
        <v>1076</v>
      </c>
      <c r="AT86" s="75" t="s">
        <v>1076</v>
      </c>
      <c r="AU86" t="str">
        <f t="shared" si="24"/>
        <v>РВИС ( ЭЛ ХВС ВОД )</v>
      </c>
      <c r="AV86" t="b">
        <f t="shared" si="25"/>
        <v>1</v>
      </c>
    </row>
    <row r="87" spans="1:48" ht="16.5" thickTop="1" thickBot="1" x14ac:dyDescent="0.3">
      <c r="A87" s="28">
        <f t="shared" si="26"/>
        <v>18</v>
      </c>
      <c r="B87" s="74" t="s">
        <v>1087</v>
      </c>
      <c r="C87" s="71" t="s">
        <v>195</v>
      </c>
      <c r="D87" s="63">
        <v>1956</v>
      </c>
      <c r="E87" s="72"/>
      <c r="F87" s="72" t="s">
        <v>2522</v>
      </c>
      <c r="G87" s="80">
        <v>3</v>
      </c>
      <c r="H87" s="80">
        <v>3</v>
      </c>
      <c r="I87" s="163">
        <v>1735.2</v>
      </c>
      <c r="J87" s="163">
        <v>1487.1</v>
      </c>
      <c r="K87" s="163">
        <v>1013.8</v>
      </c>
      <c r="L87" s="165">
        <v>44</v>
      </c>
      <c r="M87" s="163">
        <f t="shared" si="29"/>
        <v>16583983.130000001</v>
      </c>
      <c r="N87" s="163"/>
      <c r="O87" s="163"/>
      <c r="P87" s="163"/>
      <c r="Q87" s="30">
        <f>IF('Форма 2'!D87=0,"",'Форма 2'!D87-N87-O87-P87)</f>
        <v>16583983.130000001</v>
      </c>
      <c r="R87" s="51">
        <f t="shared" si="27"/>
        <v>11151.895050769956</v>
      </c>
      <c r="S87" s="51">
        <f t="shared" si="28"/>
        <v>11151.895050769956</v>
      </c>
      <c r="T87" s="69">
        <f>IF(B87=C87,"",
IF(ISERROR(
IF(_xlfn.TEXTBEFORE('ПДФ 1'!B90,": ",1)*1=YEAR($V$4),$V$4,
IF(_xlfn.TEXTBEFORE('ПДФ 1'!B90,": ",1)*1=YEAR($W$4),$W$4,
IF(_xlfn.TEXTBEFORE('ПДФ 1'!B90,": ",1)*1=YEAR($X$4),$X$4,$Y$4)))),"",
IF(_xlfn.TEXTBEFORE('ПДФ 1'!B90,": ",1)*1=YEAR($V$4),$V$4,
IF(_xlfn.TEXTBEFORE('ПДФ 1'!B90,": ",1)*1=YEAR($W$4),$W$4,
IF(_xlfn.TEXTBEFORE('ПДФ 1'!B90,": ",1)*1=YEAR($X$4),$X$4,$Y$4)))))</f>
        <v>45657</v>
      </c>
      <c r="U87" s="125" t="str">
        <f>IF(ISERROR(VLOOKUP(C87,Источник!$C$2:$K$2343,9,0)),"",VLOOKUP(C87,Источник!$C$2:$K$2343,9,0))</f>
        <v>РО</v>
      </c>
      <c r="V87" s="1"/>
      <c r="W87" s="1"/>
      <c r="X87" s="77" t="str">
        <f t="shared" si="22"/>
        <v>г. Краснокамск, ул. Шоссейная, д. 4: 2024</v>
      </c>
      <c r="Y87" s="117">
        <f t="shared" si="23"/>
        <v>1</v>
      </c>
      <c r="Z87" s="22" t="s">
        <v>1076</v>
      </c>
      <c r="AA87" s="22" t="s">
        <v>1076</v>
      </c>
      <c r="AB87" s="22" t="s">
        <v>1076</v>
      </c>
      <c r="AC87" s="22" t="s">
        <v>1076</v>
      </c>
      <c r="AD87" s="22" t="s">
        <v>1076</v>
      </c>
      <c r="AE87" s="22" t="s">
        <v>1076</v>
      </c>
      <c r="AF87" s="22" t="s">
        <v>1076</v>
      </c>
      <c r="AG87" s="89" t="s">
        <v>1076</v>
      </c>
      <c r="AH87" s="88" t="s">
        <v>1076</v>
      </c>
      <c r="AI87" s="75">
        <v>1</v>
      </c>
      <c r="AJ87" s="75" t="s">
        <v>1076</v>
      </c>
      <c r="AK87" s="75" t="s">
        <v>1076</v>
      </c>
      <c r="AL87" s="75" t="s">
        <v>1076</v>
      </c>
      <c r="AM87" s="75" t="s">
        <v>1076</v>
      </c>
      <c r="AN87" s="75" t="s">
        <v>1076</v>
      </c>
      <c r="AO87" s="75" t="s">
        <v>1076</v>
      </c>
      <c r="AP87" s="75" t="s">
        <v>1076</v>
      </c>
      <c r="AQ87" s="75" t="s">
        <v>1076</v>
      </c>
      <c r="AR87" s="75" t="s">
        <v>1076</v>
      </c>
      <c r="AS87" s="75" t="s">
        <v>1076</v>
      </c>
      <c r="AT87" s="75" t="s">
        <v>1076</v>
      </c>
      <c r="AU87" t="str">
        <f t="shared" si="24"/>
        <v>РК</v>
      </c>
      <c r="AV87" t="b">
        <f t="shared" si="25"/>
        <v>1</v>
      </c>
    </row>
    <row r="88" spans="1:48" ht="16.5" thickTop="1" thickBot="1" x14ac:dyDescent="0.3">
      <c r="A88" s="28">
        <f t="shared" si="26"/>
        <v>19</v>
      </c>
      <c r="B88" s="74" t="s">
        <v>1087</v>
      </c>
      <c r="C88" s="71" t="s">
        <v>684</v>
      </c>
      <c r="D88" s="63">
        <v>1964</v>
      </c>
      <c r="E88" s="72"/>
      <c r="F88" s="72" t="s">
        <v>2519</v>
      </c>
      <c r="G88" s="80">
        <v>2</v>
      </c>
      <c r="H88" s="80">
        <v>2</v>
      </c>
      <c r="I88" s="163">
        <v>691.2</v>
      </c>
      <c r="J88" s="163">
        <v>625.70000000000005</v>
      </c>
      <c r="K88" s="163">
        <v>540.6</v>
      </c>
      <c r="L88" s="165">
        <v>31</v>
      </c>
      <c r="M88" s="163">
        <f t="shared" si="29"/>
        <v>6606067.9699999997</v>
      </c>
      <c r="N88" s="163"/>
      <c r="O88" s="163"/>
      <c r="P88" s="163"/>
      <c r="Q88" s="30">
        <f>IF('Форма 2'!D88=0,"",'Форма 2'!D88-N88-O88-P88)</f>
        <v>6606067.9699999997</v>
      </c>
      <c r="R88" s="51">
        <f t="shared" si="27"/>
        <v>10557.883922007351</v>
      </c>
      <c r="S88" s="51">
        <f t="shared" si="28"/>
        <v>10557.883922007351</v>
      </c>
      <c r="T88" s="69">
        <f>IF(B88=C88,"",
IF(ISERROR(
IF(_xlfn.TEXTBEFORE('ПДФ 1'!B91,": ",1)*1=YEAR($V$4),$V$4,
IF(_xlfn.TEXTBEFORE('ПДФ 1'!B91,": ",1)*1=YEAR($W$4),$W$4,
IF(_xlfn.TEXTBEFORE('ПДФ 1'!B91,": ",1)*1=YEAR($X$4),$X$4,$Y$4)))),"",
IF(_xlfn.TEXTBEFORE('ПДФ 1'!B91,": ",1)*1=YEAR($V$4),$V$4,
IF(_xlfn.TEXTBEFORE('ПДФ 1'!B91,": ",1)*1=YEAR($W$4),$W$4,
IF(_xlfn.TEXTBEFORE('ПДФ 1'!B91,": ",1)*1=YEAR($X$4),$X$4,$Y$4)))))</f>
        <v>45657</v>
      </c>
      <c r="U88" s="125" t="str">
        <f>IF(ISERROR(VLOOKUP(C88,Источник!$C$2:$K$2343,9,0)),"",VLOOKUP(C88,Источник!$C$2:$K$2343,9,0))</f>
        <v>РО</v>
      </c>
      <c r="V88" s="1"/>
      <c r="W88" s="1"/>
      <c r="X88" s="77" t="str">
        <f t="shared" si="22"/>
        <v>п. Оверята, ул. Заводская, д. 19: 2024</v>
      </c>
      <c r="Y88" s="117">
        <f t="shared" si="23"/>
        <v>1</v>
      </c>
      <c r="Z88" s="22" t="s">
        <v>1076</v>
      </c>
      <c r="AA88" s="22" t="s">
        <v>1076</v>
      </c>
      <c r="AB88" s="22" t="s">
        <v>1076</v>
      </c>
      <c r="AC88" s="22" t="s">
        <v>1076</v>
      </c>
      <c r="AD88" s="22" t="s">
        <v>1076</v>
      </c>
      <c r="AE88" s="22" t="s">
        <v>1076</v>
      </c>
      <c r="AF88" s="22" t="s">
        <v>1076</v>
      </c>
      <c r="AG88" s="89" t="s">
        <v>1076</v>
      </c>
      <c r="AH88" s="88" t="s">
        <v>1076</v>
      </c>
      <c r="AI88" s="75">
        <v>1</v>
      </c>
      <c r="AJ88" s="75" t="s">
        <v>1076</v>
      </c>
      <c r="AK88" s="75" t="s">
        <v>1076</v>
      </c>
      <c r="AL88" s="75" t="s">
        <v>1076</v>
      </c>
      <c r="AM88" s="75" t="s">
        <v>1076</v>
      </c>
      <c r="AN88" s="75" t="s">
        <v>1076</v>
      </c>
      <c r="AO88" s="75" t="s">
        <v>1076</v>
      </c>
      <c r="AP88" s="75" t="s">
        <v>1076</v>
      </c>
      <c r="AQ88" s="75" t="s">
        <v>1076</v>
      </c>
      <c r="AR88" s="75" t="s">
        <v>1076</v>
      </c>
      <c r="AS88" s="75" t="s">
        <v>1076</v>
      </c>
      <c r="AT88" s="75" t="s">
        <v>1076</v>
      </c>
      <c r="AU88" t="str">
        <f t="shared" si="24"/>
        <v>РК</v>
      </c>
      <c r="AV88" t="b">
        <f t="shared" si="25"/>
        <v>1</v>
      </c>
    </row>
    <row r="89" spans="1:48" ht="16.5" thickTop="1" thickBot="1" x14ac:dyDescent="0.3">
      <c r="A89" s="28">
        <f t="shared" si="26"/>
        <v>20</v>
      </c>
      <c r="B89" s="74" t="s">
        <v>1087</v>
      </c>
      <c r="C89" s="71" t="s">
        <v>958</v>
      </c>
      <c r="D89" s="63">
        <v>1967</v>
      </c>
      <c r="E89" s="72"/>
      <c r="F89" s="72" t="s">
        <v>2519</v>
      </c>
      <c r="G89" s="80">
        <v>4</v>
      </c>
      <c r="H89" s="80">
        <v>3</v>
      </c>
      <c r="I89" s="163">
        <v>2159.4</v>
      </c>
      <c r="J89" s="163">
        <v>1994.7</v>
      </c>
      <c r="K89" s="163">
        <v>1939</v>
      </c>
      <c r="L89" s="165">
        <v>104</v>
      </c>
      <c r="M89" s="163">
        <f t="shared" si="29"/>
        <v>2551547.04</v>
      </c>
      <c r="N89" s="163"/>
      <c r="O89" s="163"/>
      <c r="P89" s="163"/>
      <c r="Q89" s="30">
        <f>IF('Форма 2'!D89=0,"",'Форма 2'!D89-N89-O89-P89)</f>
        <v>2551547.04</v>
      </c>
      <c r="R89" s="51">
        <f t="shared" si="27"/>
        <v>1279.1633027522935</v>
      </c>
      <c r="S89" s="51">
        <f t="shared" si="28"/>
        <v>1279.1633027522935</v>
      </c>
      <c r="T89" s="69">
        <f>IF(B89=C89,"",
IF(ISERROR(
IF(_xlfn.TEXTBEFORE('ПДФ 1'!B92,": ",1)*1=YEAR($V$4),$V$4,
IF(_xlfn.TEXTBEFORE('ПДФ 1'!B92,": ",1)*1=YEAR($W$4),$W$4,
IF(_xlfn.TEXTBEFORE('ПДФ 1'!B92,": ",1)*1=YEAR($X$4),$X$4,$Y$4)))),"",
IF(_xlfn.TEXTBEFORE('ПДФ 1'!B92,": ",1)*1=YEAR($V$4),$V$4,
IF(_xlfn.TEXTBEFORE('ПДФ 1'!B92,": ",1)*1=YEAR($W$4),$W$4,
IF(_xlfn.TEXTBEFORE('ПДФ 1'!B92,": ",1)*1=YEAR($X$4),$X$4,$Y$4)))))</f>
        <v>45657</v>
      </c>
      <c r="U89" s="125" t="str">
        <f>IF(ISERROR(VLOOKUP(C89,Источник!$C$2:$K$2343,9,0)),"",VLOOKUP(C89,Источник!$C$2:$K$2343,9,0))</f>
        <v>РО</v>
      </c>
      <c r="V89" s="1"/>
      <c r="W89" s="1"/>
      <c r="X89" s="77" t="str">
        <f t="shared" si="22"/>
        <v>п. Оверята, ул. Комсомольская, д. 10: 2024</v>
      </c>
      <c r="Y89" s="117">
        <f t="shared" si="23"/>
        <v>2</v>
      </c>
      <c r="Z89" s="22" t="s">
        <v>1076</v>
      </c>
      <c r="AA89" s="22" t="s">
        <v>1076</v>
      </c>
      <c r="AB89" s="22" t="s">
        <v>1076</v>
      </c>
      <c r="AC89" s="22">
        <v>1</v>
      </c>
      <c r="AD89" s="22">
        <v>1</v>
      </c>
      <c r="AE89" s="22" t="s">
        <v>1076</v>
      </c>
      <c r="AF89" s="22" t="s">
        <v>1076</v>
      </c>
      <c r="AG89" s="89" t="s">
        <v>1076</v>
      </c>
      <c r="AH89" s="88" t="s">
        <v>1076</v>
      </c>
      <c r="AI89" s="75" t="s">
        <v>1076</v>
      </c>
      <c r="AJ89" s="75" t="s">
        <v>1076</v>
      </c>
      <c r="AK89" s="75" t="s">
        <v>1076</v>
      </c>
      <c r="AL89" s="75" t="s">
        <v>1076</v>
      </c>
      <c r="AM89" s="75" t="s">
        <v>1076</v>
      </c>
      <c r="AN89" s="75" t="s">
        <v>1076</v>
      </c>
      <c r="AO89" s="75" t="s">
        <v>1076</v>
      </c>
      <c r="AP89" s="75" t="s">
        <v>1076</v>
      </c>
      <c r="AQ89" s="75" t="s">
        <v>1076</v>
      </c>
      <c r="AR89" s="75" t="s">
        <v>1076</v>
      </c>
      <c r="AS89" s="75" t="s">
        <v>1076</v>
      </c>
      <c r="AT89" s="75" t="s">
        <v>1076</v>
      </c>
      <c r="AU89" t="str">
        <f t="shared" si="24"/>
        <v>РВИС ( ХВС ГВС )</v>
      </c>
      <c r="AV89" t="b">
        <f t="shared" si="25"/>
        <v>1</v>
      </c>
    </row>
    <row r="90" spans="1:48" ht="16.5" thickTop="1" thickBot="1" x14ac:dyDescent="0.3">
      <c r="A90" s="28">
        <f t="shared" si="26"/>
        <v>21</v>
      </c>
      <c r="B90" s="74" t="s">
        <v>1087</v>
      </c>
      <c r="C90" s="71" t="s">
        <v>956</v>
      </c>
      <c r="D90" s="63">
        <v>1981</v>
      </c>
      <c r="E90" s="72"/>
      <c r="F90" s="72" t="s">
        <v>2519</v>
      </c>
      <c r="G90" s="80">
        <v>5</v>
      </c>
      <c r="H90" s="80">
        <v>1</v>
      </c>
      <c r="I90" s="163">
        <v>2914.5</v>
      </c>
      <c r="J90" s="163">
        <v>2429.6</v>
      </c>
      <c r="K90" s="163">
        <v>2155.9</v>
      </c>
      <c r="L90" s="165">
        <v>114</v>
      </c>
      <c r="M90" s="163">
        <f t="shared" si="29"/>
        <v>13125509.039999999</v>
      </c>
      <c r="N90" s="163"/>
      <c r="O90" s="163"/>
      <c r="P90" s="163"/>
      <c r="Q90" s="30">
        <f>IF('Форма 2'!D90=0,"",'Форма 2'!D90-N90-O90-P90)</f>
        <v>13125509.039999999</v>
      </c>
      <c r="R90" s="51">
        <f t="shared" si="27"/>
        <v>5402.3333223575892</v>
      </c>
      <c r="S90" s="51">
        <f t="shared" si="28"/>
        <v>5402.3333223575892</v>
      </c>
      <c r="T90" s="69">
        <f>IF(B90=C90,"",
IF(ISERROR(
IF(_xlfn.TEXTBEFORE('ПДФ 1'!B93,": ",1)*1=YEAR($V$4),$V$4,
IF(_xlfn.TEXTBEFORE('ПДФ 1'!B93,": ",1)*1=YEAR($W$4),$W$4,
IF(_xlfn.TEXTBEFORE('ПДФ 1'!B93,": ",1)*1=YEAR($X$4),$X$4,$Y$4)))),"",
IF(_xlfn.TEXTBEFORE('ПДФ 1'!B93,": ",1)*1=YEAR($V$4),$V$4,
IF(_xlfn.TEXTBEFORE('ПДФ 1'!B93,": ",1)*1=YEAR($W$4),$W$4,
IF(_xlfn.TEXTBEFORE('ПДФ 1'!B93,": ",1)*1=YEAR($X$4),$X$4,$Y$4)))))</f>
        <v>45657</v>
      </c>
      <c r="U90" s="125" t="str">
        <f>IF(ISERROR(VLOOKUP(C90,Источник!$C$2:$K$2343,9,0)),"",VLOOKUP(C90,Источник!$C$2:$K$2343,9,0))</f>
        <v>РО</v>
      </c>
      <c r="V90" s="1"/>
      <c r="W90" s="1"/>
      <c r="X90" s="77" t="str">
        <f t="shared" si="22"/>
        <v>п. Оверята, ул. Комсомольская, д. 2: 2024</v>
      </c>
      <c r="Y90" s="117">
        <f t="shared" si="23"/>
        <v>1</v>
      </c>
      <c r="Z90" s="22" t="s">
        <v>1076</v>
      </c>
      <c r="AA90" s="22" t="s">
        <v>1076</v>
      </c>
      <c r="AB90" s="22" t="s">
        <v>1076</v>
      </c>
      <c r="AC90" s="22" t="s">
        <v>1076</v>
      </c>
      <c r="AD90" s="22" t="s">
        <v>1076</v>
      </c>
      <c r="AE90" s="22" t="s">
        <v>1076</v>
      </c>
      <c r="AF90" s="22" t="s">
        <v>1076</v>
      </c>
      <c r="AG90" s="89" t="s">
        <v>1076</v>
      </c>
      <c r="AH90" s="88" t="s">
        <v>1076</v>
      </c>
      <c r="AI90" s="75">
        <v>1</v>
      </c>
      <c r="AJ90" s="75" t="s">
        <v>1076</v>
      </c>
      <c r="AK90" s="75" t="s">
        <v>1076</v>
      </c>
      <c r="AL90" s="75" t="s">
        <v>1076</v>
      </c>
      <c r="AM90" s="75" t="s">
        <v>1076</v>
      </c>
      <c r="AN90" s="75" t="s">
        <v>1076</v>
      </c>
      <c r="AO90" s="75" t="s">
        <v>1076</v>
      </c>
      <c r="AP90" s="75" t="s">
        <v>1076</v>
      </c>
      <c r="AQ90" s="75" t="s">
        <v>1076</v>
      </c>
      <c r="AR90" s="75" t="s">
        <v>1076</v>
      </c>
      <c r="AS90" s="75" t="s">
        <v>1076</v>
      </c>
      <c r="AT90" s="75" t="s">
        <v>1076</v>
      </c>
      <c r="AU90" t="str">
        <f t="shared" si="24"/>
        <v>РК</v>
      </c>
      <c r="AV90" t="b">
        <f t="shared" si="25"/>
        <v>1</v>
      </c>
    </row>
    <row r="91" spans="1:48" ht="16.5" thickTop="1" thickBot="1" x14ac:dyDescent="0.3">
      <c r="A91" s="28">
        <f t="shared" si="26"/>
        <v>22</v>
      </c>
      <c r="B91" s="74" t="s">
        <v>1087</v>
      </c>
      <c r="C91" s="71" t="s">
        <v>957</v>
      </c>
      <c r="D91" s="63">
        <v>1961</v>
      </c>
      <c r="E91" s="72"/>
      <c r="F91" s="72" t="s">
        <v>2519</v>
      </c>
      <c r="G91" s="80">
        <v>2</v>
      </c>
      <c r="H91" s="80">
        <v>1</v>
      </c>
      <c r="I91" s="163">
        <v>465.5</v>
      </c>
      <c r="J91" s="163">
        <v>425.7</v>
      </c>
      <c r="K91" s="163">
        <v>392.09999999999997</v>
      </c>
      <c r="L91" s="165">
        <v>16</v>
      </c>
      <c r="M91" s="163">
        <f t="shared" si="29"/>
        <v>718280.47</v>
      </c>
      <c r="N91" s="163"/>
      <c r="O91" s="163"/>
      <c r="P91" s="163"/>
      <c r="Q91" s="30">
        <f>IF('Форма 2'!D91=0,"",'Форма 2'!D91-N91-O91-P91)</f>
        <v>718280.47</v>
      </c>
      <c r="R91" s="51">
        <f t="shared" si="27"/>
        <v>1687.2926239135541</v>
      </c>
      <c r="S91" s="51">
        <f t="shared" si="28"/>
        <v>1687.2926239135541</v>
      </c>
      <c r="T91" s="69">
        <f>IF(B91=C91,"",
IF(ISERROR(
IF(_xlfn.TEXTBEFORE('ПДФ 1'!B94,": ",1)*1=YEAR($V$4),$V$4,
IF(_xlfn.TEXTBEFORE('ПДФ 1'!B94,": ",1)*1=YEAR($W$4),$W$4,
IF(_xlfn.TEXTBEFORE('ПДФ 1'!B94,": ",1)*1=YEAR($X$4),$X$4,$Y$4)))),"",
IF(_xlfn.TEXTBEFORE('ПДФ 1'!B94,": ",1)*1=YEAR($V$4),$V$4,
IF(_xlfn.TEXTBEFORE('ПДФ 1'!B94,": ",1)*1=YEAR($W$4),$W$4,
IF(_xlfn.TEXTBEFORE('ПДФ 1'!B94,": ",1)*1=YEAR($X$4),$X$4,$Y$4)))))</f>
        <v>45657</v>
      </c>
      <c r="U91" s="125" t="str">
        <f>IF(ISERROR(VLOOKUP(C91,Источник!$C$2:$K$2343,9,0)),"",VLOOKUP(C91,Источник!$C$2:$K$2343,9,0))</f>
        <v>РО</v>
      </c>
      <c r="V91" s="1"/>
      <c r="W91" s="1"/>
      <c r="X91" s="77" t="str">
        <f t="shared" si="22"/>
        <v>п. Оверята, ул. Комсомольская, д. 7: 2024</v>
      </c>
      <c r="Y91" s="117">
        <f t="shared" si="23"/>
        <v>2</v>
      </c>
      <c r="Z91" s="22" t="s">
        <v>1076</v>
      </c>
      <c r="AA91" s="22" t="s">
        <v>1076</v>
      </c>
      <c r="AB91" s="22" t="s">
        <v>1076</v>
      </c>
      <c r="AC91" s="22">
        <v>1</v>
      </c>
      <c r="AD91" s="22">
        <v>1</v>
      </c>
      <c r="AE91" s="22" t="s">
        <v>1076</v>
      </c>
      <c r="AF91" s="22" t="s">
        <v>1076</v>
      </c>
      <c r="AG91" s="89" t="s">
        <v>1076</v>
      </c>
      <c r="AH91" s="88" t="s">
        <v>1076</v>
      </c>
      <c r="AI91" s="75" t="s">
        <v>1076</v>
      </c>
      <c r="AJ91" s="75" t="s">
        <v>1076</v>
      </c>
      <c r="AK91" s="75" t="s">
        <v>1076</v>
      </c>
      <c r="AL91" s="75" t="s">
        <v>1076</v>
      </c>
      <c r="AM91" s="75" t="s">
        <v>1076</v>
      </c>
      <c r="AN91" s="75" t="s">
        <v>1076</v>
      </c>
      <c r="AO91" s="75" t="s">
        <v>1076</v>
      </c>
      <c r="AP91" s="75" t="s">
        <v>1076</v>
      </c>
      <c r="AQ91" s="75" t="s">
        <v>1076</v>
      </c>
      <c r="AR91" s="75" t="s">
        <v>1076</v>
      </c>
      <c r="AS91" s="75" t="s">
        <v>1076</v>
      </c>
      <c r="AT91" s="75" t="s">
        <v>1076</v>
      </c>
      <c r="AU91" t="str">
        <f t="shared" si="24"/>
        <v>РВИС ( ХВС ГВС )</v>
      </c>
      <c r="AV91" t="b">
        <f t="shared" si="25"/>
        <v>1</v>
      </c>
    </row>
    <row r="92" spans="1:48" ht="16.5" thickTop="1" thickBot="1" x14ac:dyDescent="0.3">
      <c r="A92" s="28">
        <f t="shared" si="26"/>
        <v>23</v>
      </c>
      <c r="B92" s="74" t="s">
        <v>1087</v>
      </c>
      <c r="C92" s="71" t="s">
        <v>20</v>
      </c>
      <c r="D92" s="63">
        <v>1955</v>
      </c>
      <c r="E92" s="72"/>
      <c r="F92" s="72" t="s">
        <v>2519</v>
      </c>
      <c r="G92" s="80">
        <v>2</v>
      </c>
      <c r="H92" s="80">
        <v>2</v>
      </c>
      <c r="I92" s="163">
        <v>428.9</v>
      </c>
      <c r="J92" s="163">
        <v>358.9</v>
      </c>
      <c r="K92" s="163">
        <v>358.9</v>
      </c>
      <c r="L92" s="165">
        <v>19</v>
      </c>
      <c r="M92" s="163">
        <f t="shared" si="29"/>
        <v>4855190.8899999997</v>
      </c>
      <c r="N92" s="163"/>
      <c r="O92" s="163"/>
      <c r="P92" s="163"/>
      <c r="Q92" s="30">
        <f>IF('Форма 2'!D92=0,"",'Форма 2'!D92-N92-O92-P92)</f>
        <v>4855190.8899999997</v>
      </c>
      <c r="R92" s="51">
        <f t="shared" si="27"/>
        <v>13527.976845918083</v>
      </c>
      <c r="S92" s="51">
        <f t="shared" si="28"/>
        <v>13527.976845918083</v>
      </c>
      <c r="T92" s="69">
        <f>IF(B92=C92,"",
IF(ISERROR(
IF(_xlfn.TEXTBEFORE('ПДФ 1'!B95,": ",1)*1=YEAR($V$4),$V$4,
IF(_xlfn.TEXTBEFORE('ПДФ 1'!B95,": ",1)*1=YEAR($W$4),$W$4,
IF(_xlfn.TEXTBEFORE('ПДФ 1'!B95,": ",1)*1=YEAR($X$4),$X$4,$Y$4)))),"",
IF(_xlfn.TEXTBEFORE('ПДФ 1'!B95,": ",1)*1=YEAR($V$4),$V$4,
IF(_xlfn.TEXTBEFORE('ПДФ 1'!B95,": ",1)*1=YEAR($W$4),$W$4,
IF(_xlfn.TEXTBEFORE('ПДФ 1'!B95,": ",1)*1=YEAR($X$4),$X$4,$Y$4)))))</f>
        <v>45657</v>
      </c>
      <c r="U92" s="125" t="str">
        <f>IF(ISERROR(VLOOKUP(C92,Источник!$C$2:$K$2343,9,0)),"",VLOOKUP(C92,Источник!$C$2:$K$2343,9,0))</f>
        <v>РО</v>
      </c>
      <c r="V92" s="1"/>
      <c r="W92" s="1"/>
      <c r="X92" s="77" t="str">
        <f t="shared" si="22"/>
        <v>п. Оверята, ул. Линейная, д. 5: 2024</v>
      </c>
      <c r="Y92" s="117">
        <f t="shared" si="23"/>
        <v>4</v>
      </c>
      <c r="Z92" s="22">
        <v>1</v>
      </c>
      <c r="AA92" s="22" t="s">
        <v>1076</v>
      </c>
      <c r="AB92" s="22" t="s">
        <v>1076</v>
      </c>
      <c r="AC92" s="22">
        <v>1</v>
      </c>
      <c r="AD92" s="22" t="s">
        <v>1076</v>
      </c>
      <c r="AE92" s="22">
        <v>1</v>
      </c>
      <c r="AF92" s="22" t="s">
        <v>1076</v>
      </c>
      <c r="AG92" s="89" t="s">
        <v>1076</v>
      </c>
      <c r="AH92" s="88" t="s">
        <v>1076</v>
      </c>
      <c r="AI92" s="75">
        <v>1</v>
      </c>
      <c r="AJ92" s="75" t="s">
        <v>1076</v>
      </c>
      <c r="AK92" s="75" t="s">
        <v>1076</v>
      </c>
      <c r="AL92" s="75" t="s">
        <v>1076</v>
      </c>
      <c r="AM92" s="75" t="s">
        <v>1076</v>
      </c>
      <c r="AN92" s="75" t="s">
        <v>1076</v>
      </c>
      <c r="AO92" s="75" t="s">
        <v>1076</v>
      </c>
      <c r="AP92" s="75" t="s">
        <v>1076</v>
      </c>
      <c r="AQ92" s="75" t="s">
        <v>1076</v>
      </c>
      <c r="AR92" s="75" t="s">
        <v>1076</v>
      </c>
      <c r="AS92" s="75" t="s">
        <v>1076</v>
      </c>
      <c r="AT92" s="75" t="s">
        <v>1076</v>
      </c>
      <c r="AU92" t="str">
        <f t="shared" si="24"/>
        <v>РВИС ( ЭЛ ХВС ВОД ) РК</v>
      </c>
      <c r="AV92" t="b">
        <f t="shared" si="25"/>
        <v>1</v>
      </c>
    </row>
    <row r="93" spans="1:48" ht="16.5" thickTop="1" thickBot="1" x14ac:dyDescent="0.3">
      <c r="A93" s="28">
        <f t="shared" si="26"/>
        <v>24</v>
      </c>
      <c r="B93" s="74" t="s">
        <v>1087</v>
      </c>
      <c r="C93" s="71" t="s">
        <v>1035</v>
      </c>
      <c r="D93" s="63">
        <v>1989</v>
      </c>
      <c r="E93" s="72"/>
      <c r="F93" s="72" t="s">
        <v>2519</v>
      </c>
      <c r="G93" s="80">
        <v>3</v>
      </c>
      <c r="H93" s="80">
        <v>3</v>
      </c>
      <c r="I93" s="163">
        <v>1851.5</v>
      </c>
      <c r="J93" s="163">
        <v>1691.4</v>
      </c>
      <c r="K93" s="163">
        <v>1640.2</v>
      </c>
      <c r="L93" s="165">
        <v>96</v>
      </c>
      <c r="M93" s="163">
        <f t="shared" si="29"/>
        <v>3263657.5700000003</v>
      </c>
      <c r="N93" s="163"/>
      <c r="O93" s="163"/>
      <c r="P93" s="163"/>
      <c r="Q93" s="30">
        <f>IF('Форма 2'!D93=0,"",'Форма 2'!D93-N93-O93-P93)</f>
        <v>3263657.5700000003</v>
      </c>
      <c r="R93" s="51">
        <f t="shared" si="27"/>
        <v>1929.5598734775926</v>
      </c>
      <c r="S93" s="51">
        <f t="shared" si="28"/>
        <v>1929.5598734775926</v>
      </c>
      <c r="T93" s="69">
        <f>IF(B93=C93,"",
IF(ISERROR(
IF(_xlfn.TEXTBEFORE('ПДФ 1'!B96,": ",1)*1=YEAR($V$4),$V$4,
IF(_xlfn.TEXTBEFORE('ПДФ 1'!B96,": ",1)*1=YEAR($W$4),$W$4,
IF(_xlfn.TEXTBEFORE('ПДФ 1'!B96,": ",1)*1=YEAR($X$4),$X$4,$Y$4)))),"",
IF(_xlfn.TEXTBEFORE('ПДФ 1'!B96,": ",1)*1=YEAR($V$4),$V$4,
IF(_xlfn.TEXTBEFORE('ПДФ 1'!B96,": ",1)*1=YEAR($W$4),$W$4,
IF(_xlfn.TEXTBEFORE('ПДФ 1'!B96,": ",1)*1=YEAR($X$4),$X$4,$Y$4)))))</f>
        <v>45657</v>
      </c>
      <c r="U93" s="125" t="str">
        <f>IF(ISERROR(VLOOKUP(C93,Источник!$C$2:$K$2343,9,0)),"",VLOOKUP(C93,Источник!$C$2:$K$2343,9,0))</f>
        <v>РО</v>
      </c>
      <c r="V93" s="1"/>
      <c r="W93" s="1"/>
      <c r="X93" s="77" t="str">
        <f t="shared" si="22"/>
        <v>с. Стряпунята, ул. Энтузиастов, д. 2: 2024</v>
      </c>
      <c r="Y93" s="117">
        <f t="shared" si="23"/>
        <v>3</v>
      </c>
      <c r="Z93" s="22">
        <v>1</v>
      </c>
      <c r="AA93" s="22" t="s">
        <v>1076</v>
      </c>
      <c r="AB93" s="22" t="s">
        <v>1076</v>
      </c>
      <c r="AC93" s="22">
        <v>1</v>
      </c>
      <c r="AD93" s="22" t="s">
        <v>1076</v>
      </c>
      <c r="AE93" s="22">
        <v>1</v>
      </c>
      <c r="AF93" s="22" t="s">
        <v>1076</v>
      </c>
      <c r="AG93" s="89" t="s">
        <v>1076</v>
      </c>
      <c r="AH93" s="88" t="s">
        <v>1076</v>
      </c>
      <c r="AI93" s="75" t="s">
        <v>1076</v>
      </c>
      <c r="AJ93" s="75" t="s">
        <v>1076</v>
      </c>
      <c r="AK93" s="75" t="s">
        <v>1076</v>
      </c>
      <c r="AL93" s="75" t="s">
        <v>1076</v>
      </c>
      <c r="AM93" s="75" t="s">
        <v>1076</v>
      </c>
      <c r="AN93" s="75" t="s">
        <v>1076</v>
      </c>
      <c r="AO93" s="75" t="s">
        <v>1076</v>
      </c>
      <c r="AP93" s="75" t="s">
        <v>1076</v>
      </c>
      <c r="AQ93" s="75" t="s">
        <v>1076</v>
      </c>
      <c r="AR93" s="75" t="s">
        <v>1076</v>
      </c>
      <c r="AS93" s="75" t="s">
        <v>1076</v>
      </c>
      <c r="AT93" s="75" t="s">
        <v>1076</v>
      </c>
      <c r="AU93" t="str">
        <f t="shared" si="24"/>
        <v>РВИС ( ЭЛ ХВС ВОД )</v>
      </c>
      <c r="AV93" t="b">
        <f t="shared" si="25"/>
        <v>1</v>
      </c>
    </row>
    <row r="94" spans="1:48" ht="17.25" thickTop="1" thickBot="1" x14ac:dyDescent="0.3">
      <c r="A94" s="134">
        <f t="shared" si="26"/>
        <v>0</v>
      </c>
      <c r="B94" s="135" t="s">
        <v>1076</v>
      </c>
      <c r="C94" s="156" t="s">
        <v>1088</v>
      </c>
      <c r="D94" s="140" t="s">
        <v>1076</v>
      </c>
      <c r="E94" s="141"/>
      <c r="F94" s="141" t="s">
        <v>1076</v>
      </c>
      <c r="G94" s="142" t="s">
        <v>1076</v>
      </c>
      <c r="H94" s="142" t="s">
        <v>1076</v>
      </c>
      <c r="I94" s="162">
        <f>SUM(I95:I98)</f>
        <v>4052.5</v>
      </c>
      <c r="J94" s="162">
        <f t="shared" ref="J94:P94" si="30">SUM(J95:J98)</f>
        <v>3849.6000000000004</v>
      </c>
      <c r="K94" s="162">
        <f t="shared" si="30"/>
        <v>2918.7</v>
      </c>
      <c r="L94" s="154">
        <f t="shared" si="30"/>
        <v>166</v>
      </c>
      <c r="M94" s="162">
        <f t="shared" si="29"/>
        <v>15990831.32</v>
      </c>
      <c r="N94" s="162">
        <f t="shared" si="30"/>
        <v>0</v>
      </c>
      <c r="O94" s="162">
        <f t="shared" si="30"/>
        <v>0</v>
      </c>
      <c r="P94" s="162">
        <f t="shared" si="30"/>
        <v>0</v>
      </c>
      <c r="Q94" s="136">
        <f>IF('Форма 2'!D94=0,"",'Форма 2'!D94-N94-O94-P94)</f>
        <v>15990831.32</v>
      </c>
      <c r="R94" s="143"/>
      <c r="S94" s="143"/>
      <c r="T94" s="144"/>
      <c r="U94" s="145" t="str">
        <f>IF(ISERROR(VLOOKUP(C94,Источник!$C$2:$K$2343,9,0)),"",VLOOKUP(C94,Источник!$C$2:$K$2343,9,0))</f>
        <v/>
      </c>
      <c r="V94" s="1"/>
      <c r="W94" s="1"/>
      <c r="X94" s="77" t="str">
        <f t="shared" si="22"/>
        <v/>
      </c>
      <c r="Y94" s="117">
        <f t="shared" si="23"/>
        <v>0</v>
      </c>
      <c r="Z94" s="22" t="s">
        <v>1076</v>
      </c>
      <c r="AA94" s="22" t="s">
        <v>1076</v>
      </c>
      <c r="AB94" s="22" t="s">
        <v>1076</v>
      </c>
      <c r="AC94" s="22" t="s">
        <v>1076</v>
      </c>
      <c r="AD94" s="22" t="s">
        <v>1076</v>
      </c>
      <c r="AE94" s="22" t="s">
        <v>1076</v>
      </c>
      <c r="AF94" s="22" t="s">
        <v>1076</v>
      </c>
      <c r="AG94" s="89" t="s">
        <v>1076</v>
      </c>
      <c r="AH94" s="88" t="s">
        <v>1076</v>
      </c>
      <c r="AI94" s="75" t="s">
        <v>1076</v>
      </c>
      <c r="AJ94" s="75" t="s">
        <v>1076</v>
      </c>
      <c r="AK94" s="75" t="s">
        <v>1076</v>
      </c>
      <c r="AL94" s="75" t="s">
        <v>1076</v>
      </c>
      <c r="AM94" s="75" t="s">
        <v>1076</v>
      </c>
      <c r="AN94" s="75" t="s">
        <v>1076</v>
      </c>
      <c r="AO94" s="75" t="s">
        <v>1076</v>
      </c>
      <c r="AP94" s="75" t="s">
        <v>1076</v>
      </c>
      <c r="AQ94" s="75" t="s">
        <v>1076</v>
      </c>
      <c r="AR94" s="75" t="s">
        <v>1076</v>
      </c>
      <c r="AS94" s="75" t="s">
        <v>1076</v>
      </c>
      <c r="AT94" s="75" t="s">
        <v>1076</v>
      </c>
      <c r="AU94" t="str">
        <f t="shared" si="24"/>
        <v/>
      </c>
      <c r="AV94" t="b">
        <f t="shared" si="25"/>
        <v>1</v>
      </c>
    </row>
    <row r="95" spans="1:48" ht="16.5" thickTop="1" thickBot="1" x14ac:dyDescent="0.3">
      <c r="A95" s="28">
        <f t="shared" si="26"/>
        <v>1</v>
      </c>
      <c r="B95" s="74" t="s">
        <v>1088</v>
      </c>
      <c r="C95" s="71" t="s">
        <v>83</v>
      </c>
      <c r="D95" s="63">
        <v>1966</v>
      </c>
      <c r="E95" s="72"/>
      <c r="F95" s="72" t="s">
        <v>2519</v>
      </c>
      <c r="G95" s="80">
        <v>3</v>
      </c>
      <c r="H95" s="80">
        <v>4</v>
      </c>
      <c r="I95" s="163">
        <v>2115.8000000000002</v>
      </c>
      <c r="J95" s="163">
        <v>2115.8000000000002</v>
      </c>
      <c r="K95" s="163">
        <v>1544.8</v>
      </c>
      <c r="L95" s="165">
        <v>80</v>
      </c>
      <c r="M95" s="163">
        <f t="shared" si="29"/>
        <v>799370.4</v>
      </c>
      <c r="N95" s="163"/>
      <c r="O95" s="163"/>
      <c r="P95" s="163"/>
      <c r="Q95" s="30">
        <f>IF('Форма 2'!D95=0,"",'Форма 2'!D95-N95-O95-P95)</f>
        <v>799370.4</v>
      </c>
      <c r="R95" s="51">
        <f t="shared" si="27"/>
        <v>377.81000094526888</v>
      </c>
      <c r="S95" s="51">
        <f t="shared" si="28"/>
        <v>377.81000094526888</v>
      </c>
      <c r="T95" s="69">
        <f>IF(B95=C95,"",
IF(ISERROR(
IF(_xlfn.TEXTBEFORE('ПДФ 1'!B98,": ",1)*1=YEAR($V$4),$V$4,
IF(_xlfn.TEXTBEFORE('ПДФ 1'!B98,": ",1)*1=YEAR($W$4),$W$4,
IF(_xlfn.TEXTBEFORE('ПДФ 1'!B98,": ",1)*1=YEAR($X$4),$X$4,$Y$4)))),"",
IF(_xlfn.TEXTBEFORE('ПДФ 1'!B98,": ",1)*1=YEAR($V$4),$V$4,
IF(_xlfn.TEXTBEFORE('ПДФ 1'!B98,": ",1)*1=YEAR($W$4),$W$4,
IF(_xlfn.TEXTBEFORE('ПДФ 1'!B98,": ",1)*1=YEAR($X$4),$X$4,$Y$4)))))</f>
        <v>45657</v>
      </c>
      <c r="U95" s="125" t="str">
        <f>IF(ISERROR(VLOOKUP(C95,Источник!$C$2:$K$2343,9,0)),"",VLOOKUP(C95,Источник!$C$2:$K$2343,9,0))</f>
        <v>РО</v>
      </c>
      <c r="V95" s="1"/>
      <c r="W95" s="1"/>
      <c r="X95" s="77" t="str">
        <f t="shared" si="22"/>
        <v>г. Кудымкар, ул. 50 лет Октября, д. 32: 2024</v>
      </c>
      <c r="Y95" s="117">
        <f t="shared" si="23"/>
        <v>1</v>
      </c>
      <c r="Z95" s="22" t="s">
        <v>1076</v>
      </c>
      <c r="AA95" s="22" t="s">
        <v>1076</v>
      </c>
      <c r="AB95" s="22" t="s">
        <v>1076</v>
      </c>
      <c r="AC95" s="22">
        <v>1</v>
      </c>
      <c r="AD95" s="22" t="s">
        <v>1076</v>
      </c>
      <c r="AE95" s="22" t="s">
        <v>1076</v>
      </c>
      <c r="AF95" s="22" t="s">
        <v>1076</v>
      </c>
      <c r="AG95" s="89" t="s">
        <v>1076</v>
      </c>
      <c r="AH95" s="88" t="s">
        <v>1076</v>
      </c>
      <c r="AI95" s="75" t="s">
        <v>1076</v>
      </c>
      <c r="AJ95" s="75" t="s">
        <v>1076</v>
      </c>
      <c r="AK95" s="75" t="s">
        <v>1076</v>
      </c>
      <c r="AL95" s="75" t="s">
        <v>1076</v>
      </c>
      <c r="AM95" s="75" t="s">
        <v>1076</v>
      </c>
      <c r="AN95" s="75" t="s">
        <v>1076</v>
      </c>
      <c r="AO95" s="75" t="s">
        <v>1076</v>
      </c>
      <c r="AP95" s="75" t="s">
        <v>1076</v>
      </c>
      <c r="AQ95" s="75" t="s">
        <v>1076</v>
      </c>
      <c r="AR95" s="75" t="s">
        <v>1076</v>
      </c>
      <c r="AS95" s="75" t="s">
        <v>1076</v>
      </c>
      <c r="AT95" s="75" t="s">
        <v>1076</v>
      </c>
      <c r="AU95" t="str">
        <f t="shared" si="24"/>
        <v>РВИС ( ХВС )</v>
      </c>
      <c r="AV95" t="b">
        <f t="shared" si="25"/>
        <v>1</v>
      </c>
    </row>
    <row r="96" spans="1:48" ht="16.5" thickTop="1" thickBot="1" x14ac:dyDescent="0.3">
      <c r="A96" s="28">
        <f t="shared" si="26"/>
        <v>2</v>
      </c>
      <c r="B96" s="74" t="s">
        <v>1088</v>
      </c>
      <c r="C96" s="71" t="s">
        <v>326</v>
      </c>
      <c r="D96" s="63">
        <v>1933</v>
      </c>
      <c r="E96" s="72"/>
      <c r="F96" s="72" t="s">
        <v>2519</v>
      </c>
      <c r="G96" s="80">
        <v>2</v>
      </c>
      <c r="H96" s="80">
        <v>2</v>
      </c>
      <c r="I96" s="163">
        <v>712</v>
      </c>
      <c r="J96" s="163">
        <v>656.3</v>
      </c>
      <c r="K96" s="163">
        <v>421.5</v>
      </c>
      <c r="L96" s="165">
        <v>16</v>
      </c>
      <c r="M96" s="163">
        <f t="shared" si="29"/>
        <v>6804861.6799999997</v>
      </c>
      <c r="N96" s="163"/>
      <c r="O96" s="163"/>
      <c r="P96" s="163"/>
      <c r="Q96" s="30">
        <f>IF('Форма 2'!D96=0,"",'Форма 2'!D96-N96-O96-P96)</f>
        <v>6804861.6799999997</v>
      </c>
      <c r="R96" s="51">
        <f t="shared" si="27"/>
        <v>10368.52305348164</v>
      </c>
      <c r="S96" s="51">
        <f t="shared" si="28"/>
        <v>10368.52305348164</v>
      </c>
      <c r="T96" s="69">
        <f>IF(B96=C96,"",
IF(ISERROR(
IF(_xlfn.TEXTBEFORE('ПДФ 1'!B99,": ",1)*1=YEAR($V$4),$V$4,
IF(_xlfn.TEXTBEFORE('ПДФ 1'!B99,": ",1)*1=YEAR($W$4),$W$4,
IF(_xlfn.TEXTBEFORE('ПДФ 1'!B99,": ",1)*1=YEAR($X$4),$X$4,$Y$4)))),"",
IF(_xlfn.TEXTBEFORE('ПДФ 1'!B99,": ",1)*1=YEAR($V$4),$V$4,
IF(_xlfn.TEXTBEFORE('ПДФ 1'!B99,": ",1)*1=YEAR($W$4),$W$4,
IF(_xlfn.TEXTBEFORE('ПДФ 1'!B99,": ",1)*1=YEAR($X$4),$X$4,$Y$4)))))</f>
        <v>45657</v>
      </c>
      <c r="U96" s="125" t="str">
        <f>IF(ISERROR(VLOOKUP(C96,Источник!$C$2:$K$2343,9,0)),"",VLOOKUP(C96,Источник!$C$2:$K$2343,9,0))</f>
        <v>РО</v>
      </c>
      <c r="V96" s="1"/>
      <c r="W96" s="1"/>
      <c r="X96" s="77" t="str">
        <f t="shared" si="22"/>
        <v>г. Кудымкар, ул. 50 лет Октября, д. 34: 2024</v>
      </c>
      <c r="Y96" s="117">
        <f t="shared" si="23"/>
        <v>1</v>
      </c>
      <c r="Z96" s="22" t="s">
        <v>1076</v>
      </c>
      <c r="AA96" s="22" t="s">
        <v>1076</v>
      </c>
      <c r="AB96" s="22" t="s">
        <v>1076</v>
      </c>
      <c r="AC96" s="22" t="s">
        <v>1076</v>
      </c>
      <c r="AD96" s="22" t="s">
        <v>1076</v>
      </c>
      <c r="AE96" s="22" t="s">
        <v>1076</v>
      </c>
      <c r="AF96" s="22" t="s">
        <v>1076</v>
      </c>
      <c r="AG96" s="89" t="s">
        <v>1076</v>
      </c>
      <c r="AH96" s="88" t="s">
        <v>1076</v>
      </c>
      <c r="AI96" s="75">
        <v>1</v>
      </c>
      <c r="AJ96" s="75" t="s">
        <v>1076</v>
      </c>
      <c r="AK96" s="75" t="s">
        <v>1076</v>
      </c>
      <c r="AL96" s="75" t="s">
        <v>1076</v>
      </c>
      <c r="AM96" s="75" t="s">
        <v>1076</v>
      </c>
      <c r="AN96" s="75" t="s">
        <v>1076</v>
      </c>
      <c r="AO96" s="75" t="s">
        <v>1076</v>
      </c>
      <c r="AP96" s="75" t="s">
        <v>1076</v>
      </c>
      <c r="AQ96" s="75" t="s">
        <v>1076</v>
      </c>
      <c r="AR96" s="75" t="s">
        <v>1076</v>
      </c>
      <c r="AS96" s="75" t="s">
        <v>1076</v>
      </c>
      <c r="AT96" s="75" t="s">
        <v>1076</v>
      </c>
      <c r="AU96" t="str">
        <f t="shared" si="24"/>
        <v>РК</v>
      </c>
      <c r="AV96" t="b">
        <f t="shared" si="25"/>
        <v>1</v>
      </c>
    </row>
    <row r="97" spans="1:48" ht="16.5" thickTop="1" thickBot="1" x14ac:dyDescent="0.3">
      <c r="A97" s="28">
        <f t="shared" si="26"/>
        <v>3</v>
      </c>
      <c r="B97" s="74" t="s">
        <v>1088</v>
      </c>
      <c r="C97" s="71" t="s">
        <v>196</v>
      </c>
      <c r="D97" s="63">
        <v>1963</v>
      </c>
      <c r="E97" s="72"/>
      <c r="F97" s="72" t="s">
        <v>2519</v>
      </c>
      <c r="G97" s="80">
        <v>2</v>
      </c>
      <c r="H97" s="80">
        <v>2</v>
      </c>
      <c r="I97" s="163">
        <v>514.9</v>
      </c>
      <c r="J97" s="163">
        <v>449.1</v>
      </c>
      <c r="K97" s="163">
        <v>379.3</v>
      </c>
      <c r="L97" s="165">
        <v>35</v>
      </c>
      <c r="M97" s="163">
        <f t="shared" si="29"/>
        <v>4921100.1100000003</v>
      </c>
      <c r="N97" s="163"/>
      <c r="O97" s="163"/>
      <c r="P97" s="163"/>
      <c r="Q97" s="30">
        <f>IF('Форма 2'!D97=0,"",'Форма 2'!D97-N97-O97-P97)</f>
        <v>4921100.1100000003</v>
      </c>
      <c r="R97" s="51">
        <f t="shared" si="27"/>
        <v>10957.693409040303</v>
      </c>
      <c r="S97" s="51">
        <f t="shared" si="28"/>
        <v>10957.693409040303</v>
      </c>
      <c r="T97" s="69">
        <f>IF(B97=C97,"",
IF(ISERROR(
IF(_xlfn.TEXTBEFORE('ПДФ 1'!B100,": ",1)*1=YEAR($V$4),$V$4,
IF(_xlfn.TEXTBEFORE('ПДФ 1'!B100,": ",1)*1=YEAR($W$4),$W$4,
IF(_xlfn.TEXTBEFORE('ПДФ 1'!B100,": ",1)*1=YEAR($X$4),$X$4,$Y$4)))),"",
IF(_xlfn.TEXTBEFORE('ПДФ 1'!B100,": ",1)*1=YEAR($V$4),$V$4,
IF(_xlfn.TEXTBEFORE('ПДФ 1'!B100,": ",1)*1=YEAR($W$4),$W$4,
IF(_xlfn.TEXTBEFORE('ПДФ 1'!B100,": ",1)*1=YEAR($X$4),$X$4,$Y$4)))))</f>
        <v>45657</v>
      </c>
      <c r="U97" s="125" t="str">
        <f>IF(ISERROR(VLOOKUP(C97,Источник!$C$2:$K$2343,9,0)),"",VLOOKUP(C97,Источник!$C$2:$K$2343,9,0))</f>
        <v>РО</v>
      </c>
      <c r="V97" s="1"/>
      <c r="W97" s="1"/>
      <c r="X97" s="77" t="str">
        <f t="shared" si="22"/>
        <v>г. Кудымкар, ул. Загородная, д. 14: 2024</v>
      </c>
      <c r="Y97" s="117">
        <f t="shared" si="23"/>
        <v>1</v>
      </c>
      <c r="Z97" s="22" t="s">
        <v>1076</v>
      </c>
      <c r="AA97" s="22" t="s">
        <v>1076</v>
      </c>
      <c r="AB97" s="22" t="s">
        <v>1076</v>
      </c>
      <c r="AC97" s="22" t="s">
        <v>1076</v>
      </c>
      <c r="AD97" s="22" t="s">
        <v>1076</v>
      </c>
      <c r="AE97" s="22" t="s">
        <v>1076</v>
      </c>
      <c r="AF97" s="22" t="s">
        <v>1076</v>
      </c>
      <c r="AG97" s="89" t="s">
        <v>1076</v>
      </c>
      <c r="AH97" s="88" t="s">
        <v>1076</v>
      </c>
      <c r="AI97" s="75">
        <v>1</v>
      </c>
      <c r="AJ97" s="75" t="s">
        <v>1076</v>
      </c>
      <c r="AK97" s="75" t="s">
        <v>1076</v>
      </c>
      <c r="AL97" s="75" t="s">
        <v>1076</v>
      </c>
      <c r="AM97" s="75" t="s">
        <v>1076</v>
      </c>
      <c r="AN97" s="75" t="s">
        <v>1076</v>
      </c>
      <c r="AO97" s="75" t="s">
        <v>1076</v>
      </c>
      <c r="AP97" s="75" t="s">
        <v>1076</v>
      </c>
      <c r="AQ97" s="75" t="s">
        <v>1076</v>
      </c>
      <c r="AR97" s="75" t="s">
        <v>1076</v>
      </c>
      <c r="AS97" s="75" t="s">
        <v>1076</v>
      </c>
      <c r="AT97" s="75" t="s">
        <v>1076</v>
      </c>
      <c r="AU97" t="str">
        <f t="shared" si="24"/>
        <v>РК</v>
      </c>
      <c r="AV97" t="b">
        <f t="shared" si="25"/>
        <v>1</v>
      </c>
    </row>
    <row r="98" spans="1:48" ht="16.5" thickTop="1" thickBot="1" x14ac:dyDescent="0.3">
      <c r="A98" s="28">
        <f t="shared" si="26"/>
        <v>4</v>
      </c>
      <c r="B98" s="74" t="s">
        <v>1088</v>
      </c>
      <c r="C98" s="71" t="s">
        <v>949</v>
      </c>
      <c r="D98" s="63">
        <v>1997</v>
      </c>
      <c r="E98" s="72"/>
      <c r="F98" s="72" t="s">
        <v>2519</v>
      </c>
      <c r="G98" s="80">
        <v>4</v>
      </c>
      <c r="H98" s="80">
        <v>1</v>
      </c>
      <c r="I98" s="163">
        <v>709.8</v>
      </c>
      <c r="J98" s="163">
        <v>628.4</v>
      </c>
      <c r="K98" s="163">
        <v>573.1</v>
      </c>
      <c r="L98" s="165">
        <v>35</v>
      </c>
      <c r="M98" s="163">
        <f t="shared" si="29"/>
        <v>3465499.13</v>
      </c>
      <c r="N98" s="163"/>
      <c r="O98" s="163"/>
      <c r="P98" s="163"/>
      <c r="Q98" s="30">
        <f>IF('Форма 2'!D98=0,"",'Форма 2'!D98-N98-O98-P98)</f>
        <v>3465499.13</v>
      </c>
      <c r="R98" s="51">
        <f t="shared" si="27"/>
        <v>5514.7981063017187</v>
      </c>
      <c r="S98" s="51">
        <f t="shared" si="28"/>
        <v>5514.7981063017187</v>
      </c>
      <c r="T98" s="69">
        <f>IF(B98=C98,"",
IF(ISERROR(
IF(_xlfn.TEXTBEFORE('ПДФ 1'!B101,": ",1)*1=YEAR($V$4),$V$4,
IF(_xlfn.TEXTBEFORE('ПДФ 1'!B101,": ",1)*1=YEAR($W$4),$W$4,
IF(_xlfn.TEXTBEFORE('ПДФ 1'!B101,": ",1)*1=YEAR($X$4),$X$4,$Y$4)))),"",
IF(_xlfn.TEXTBEFORE('ПДФ 1'!B101,": ",1)*1=YEAR($V$4),$V$4,
IF(_xlfn.TEXTBEFORE('ПДФ 1'!B101,": ",1)*1=YEAR($W$4),$W$4,
IF(_xlfn.TEXTBEFORE('ПДФ 1'!B101,": ",1)*1=YEAR($X$4),$X$4,$Y$4)))))</f>
        <v>45657</v>
      </c>
      <c r="U98" s="125" t="str">
        <f>IF(ISERROR(VLOOKUP(C98,Источник!$C$2:$K$2343,9,0)),"",VLOOKUP(C98,Источник!$C$2:$K$2343,9,0))</f>
        <v>РО</v>
      </c>
      <c r="V98" s="1"/>
      <c r="W98" s="1"/>
      <c r="X98" s="77" t="str">
        <f t="shared" si="22"/>
        <v>г. Кудымкар, ул. Карла Маркса, д. 33а: 2024</v>
      </c>
      <c r="Y98" s="117">
        <f t="shared" si="23"/>
        <v>1</v>
      </c>
      <c r="Z98" s="22" t="s">
        <v>1076</v>
      </c>
      <c r="AA98" s="22" t="s">
        <v>1076</v>
      </c>
      <c r="AB98" s="22" t="s">
        <v>1076</v>
      </c>
      <c r="AC98" s="22" t="s">
        <v>1076</v>
      </c>
      <c r="AD98" s="22" t="s">
        <v>1076</v>
      </c>
      <c r="AE98" s="22" t="s">
        <v>1076</v>
      </c>
      <c r="AF98" s="22" t="s">
        <v>1076</v>
      </c>
      <c r="AG98" s="89" t="s">
        <v>1076</v>
      </c>
      <c r="AH98" s="88" t="s">
        <v>1076</v>
      </c>
      <c r="AI98" s="75" t="s">
        <v>1076</v>
      </c>
      <c r="AJ98" s="75">
        <v>1</v>
      </c>
      <c r="AK98" s="75" t="s">
        <v>1076</v>
      </c>
      <c r="AL98" s="75" t="s">
        <v>1076</v>
      </c>
      <c r="AM98" s="75" t="s">
        <v>1076</v>
      </c>
      <c r="AN98" s="75" t="s">
        <v>1076</v>
      </c>
      <c r="AO98" s="75" t="s">
        <v>1076</v>
      </c>
      <c r="AP98" s="75" t="s">
        <v>1076</v>
      </c>
      <c r="AQ98" s="75" t="s">
        <v>1076</v>
      </c>
      <c r="AR98" s="75" t="s">
        <v>1076</v>
      </c>
      <c r="AS98" s="75" t="s">
        <v>1076</v>
      </c>
      <c r="AT98" s="75" t="s">
        <v>1076</v>
      </c>
      <c r="AU98" t="str">
        <f t="shared" si="24"/>
        <v>Рфа</v>
      </c>
      <c r="AV98" t="b">
        <f t="shared" si="25"/>
        <v>1</v>
      </c>
    </row>
    <row r="99" spans="1:48" ht="17.25" thickTop="1" thickBot="1" x14ac:dyDescent="0.3">
      <c r="A99" s="134">
        <f>IF(NOT(ISERROR("Пермского края"=MID(C99,FIND("Пермского края",C99),14)))=$B$1,0,IF(NOT(ISERROR("город Пермь"=MID(C99,FIND("город Пермь",C99),11)))=$B$1,0,IF(NOT(ISERROR("Итого"=MID(C99,FIND("Итого",C99),5)))=$B$1,0,IF(NOT(ISERROR("Всего"=MID(C99,FIND("Всего",C99),5)))=$B$1,0,#REF!+1))))</f>
        <v>0</v>
      </c>
      <c r="B99" s="135" t="s">
        <v>1076</v>
      </c>
      <c r="C99" s="156" t="s">
        <v>1089</v>
      </c>
      <c r="D99" s="140" t="s">
        <v>1076</v>
      </c>
      <c r="E99" s="157"/>
      <c r="F99" s="158" t="s">
        <v>1076</v>
      </c>
      <c r="G99" s="159" t="s">
        <v>1076</v>
      </c>
      <c r="H99" s="159" t="s">
        <v>1076</v>
      </c>
      <c r="I99" s="162">
        <f>SUM(I100:I110)</f>
        <v>29117.8</v>
      </c>
      <c r="J99" s="162">
        <f t="shared" ref="J99:P99" si="31">SUM(J100:J110)</f>
        <v>27373.700000000008</v>
      </c>
      <c r="K99" s="162">
        <f t="shared" si="31"/>
        <v>25736.090000000004</v>
      </c>
      <c r="L99" s="154">
        <f t="shared" si="31"/>
        <v>682</v>
      </c>
      <c r="M99" s="162">
        <f t="shared" si="29"/>
        <v>92731105.51000002</v>
      </c>
      <c r="N99" s="162">
        <f t="shared" si="31"/>
        <v>0</v>
      </c>
      <c r="O99" s="162">
        <f t="shared" si="31"/>
        <v>0</v>
      </c>
      <c r="P99" s="162">
        <f t="shared" si="31"/>
        <v>0</v>
      </c>
      <c r="Q99" s="160">
        <f>IF('Форма 2'!D99=0,"",'Форма 2'!D99-N99-O99-P99)</f>
        <v>92731105.51000002</v>
      </c>
      <c r="R99" s="161"/>
      <c r="S99" s="161"/>
      <c r="T99" s="144"/>
      <c r="U99" s="145" t="str">
        <f>IF(ISERROR(VLOOKUP(C99,Источник!$C$2:$K$2343,9,0)),"",VLOOKUP(C99,Источник!$C$2:$K$2343,9,0))</f>
        <v/>
      </c>
      <c r="V99" s="1"/>
      <c r="W99" s="1"/>
      <c r="X99" s="77" t="str">
        <f t="shared" si="22"/>
        <v/>
      </c>
      <c r="Y99" s="117">
        <f t="shared" si="23"/>
        <v>0</v>
      </c>
      <c r="Z99" s="22" t="s">
        <v>1076</v>
      </c>
      <c r="AA99" s="22" t="s">
        <v>1076</v>
      </c>
      <c r="AB99" s="22" t="s">
        <v>1076</v>
      </c>
      <c r="AC99" s="22" t="s">
        <v>1076</v>
      </c>
      <c r="AD99" s="22" t="s">
        <v>1076</v>
      </c>
      <c r="AE99" s="22" t="s">
        <v>1076</v>
      </c>
      <c r="AF99" s="22" t="s">
        <v>1076</v>
      </c>
      <c r="AG99" s="89" t="s">
        <v>1076</v>
      </c>
      <c r="AH99" s="88" t="s">
        <v>1076</v>
      </c>
      <c r="AI99" s="75" t="s">
        <v>1076</v>
      </c>
      <c r="AJ99" s="75" t="s">
        <v>1076</v>
      </c>
      <c r="AK99" s="75" t="s">
        <v>1076</v>
      </c>
      <c r="AL99" s="75" t="s">
        <v>1076</v>
      </c>
      <c r="AM99" s="75" t="s">
        <v>1076</v>
      </c>
      <c r="AN99" s="75" t="s">
        <v>1076</v>
      </c>
      <c r="AO99" s="75" t="s">
        <v>1076</v>
      </c>
      <c r="AP99" s="75" t="s">
        <v>1076</v>
      </c>
      <c r="AQ99" s="75" t="s">
        <v>1076</v>
      </c>
      <c r="AR99" s="75" t="s">
        <v>1076</v>
      </c>
      <c r="AS99" s="75" t="s">
        <v>1076</v>
      </c>
      <c r="AT99" s="75" t="s">
        <v>1076</v>
      </c>
      <c r="AU99" t="str">
        <f t="shared" si="24"/>
        <v/>
      </c>
      <c r="AV99" t="b">
        <f t="shared" si="25"/>
        <v>1</v>
      </c>
    </row>
    <row r="100" spans="1:48" ht="16.5" thickTop="1" thickBot="1" x14ac:dyDescent="0.3">
      <c r="A100" s="28">
        <f t="shared" si="26"/>
        <v>1</v>
      </c>
      <c r="B100" s="74" t="s">
        <v>1089</v>
      </c>
      <c r="C100" s="71" t="s">
        <v>257</v>
      </c>
      <c r="D100" s="63">
        <v>1950</v>
      </c>
      <c r="E100" s="64"/>
      <c r="F100" s="65" t="s">
        <v>2519</v>
      </c>
      <c r="G100" s="79">
        <v>2</v>
      </c>
      <c r="H100" s="79">
        <v>1</v>
      </c>
      <c r="I100" s="66">
        <v>528.6</v>
      </c>
      <c r="J100" s="66">
        <v>406.6</v>
      </c>
      <c r="K100" s="66">
        <v>321.8</v>
      </c>
      <c r="L100" s="164">
        <v>30</v>
      </c>
      <c r="M100" s="67">
        <f t="shared" si="29"/>
        <v>3080231.49</v>
      </c>
      <c r="N100" s="66"/>
      <c r="O100" s="66"/>
      <c r="P100" s="66"/>
      <c r="Q100" s="67">
        <f>IF('Форма 2'!D100=0,"",'Форма 2'!D100-N100-O100-P100)</f>
        <v>3080231.49</v>
      </c>
      <c r="R100" s="68">
        <f t="shared" si="27"/>
        <v>7575.5816281357602</v>
      </c>
      <c r="S100" s="68">
        <f t="shared" si="28"/>
        <v>7575.5816281357602</v>
      </c>
      <c r="T100" s="69">
        <f>IF(B100=C100,"",
IF(ISERROR(
IF(_xlfn.TEXTBEFORE('ПДФ 1'!B104,": ",1)*1=YEAR($V$4),$V$4,
IF(_xlfn.TEXTBEFORE('ПДФ 1'!B104,": ",1)*1=YEAR($W$4),$W$4,
IF(_xlfn.TEXTBEFORE('ПДФ 1'!B104,": ",1)*1=YEAR($X$4),$X$4,$Y$4)))),"",
IF(_xlfn.TEXTBEFORE('ПДФ 1'!B104,": ",1)*1=YEAR($V$4),$V$4,
IF(_xlfn.TEXTBEFORE('ПДФ 1'!B104,": ",1)*1=YEAR($W$4),$W$4,
IF(_xlfn.TEXTBEFORE('ПДФ 1'!B104,": ",1)*1=YEAR($X$4),$X$4,$Y$4)))))</f>
        <v>45657</v>
      </c>
      <c r="U100" s="125" t="str">
        <f>IF(ISERROR(VLOOKUP(C100,Источник!$C$2:$K$2343,9,0)),"",VLOOKUP(C100,Источник!$C$2:$K$2343,9,0))</f>
        <v>РО</v>
      </c>
      <c r="V100" s="1"/>
      <c r="W100" s="1"/>
      <c r="X100" s="77" t="str">
        <f t="shared" si="22"/>
        <v>г. Кунгур, ул. 8 Марта, д. 2: 2024</v>
      </c>
      <c r="Y100" s="117">
        <f t="shared" si="23"/>
        <v>1</v>
      </c>
      <c r="Z100" s="22" t="s">
        <v>1076</v>
      </c>
      <c r="AA100" s="22" t="s">
        <v>1076</v>
      </c>
      <c r="AB100" s="22" t="s">
        <v>1076</v>
      </c>
      <c r="AC100" s="22" t="s">
        <v>1076</v>
      </c>
      <c r="AD100" s="22" t="s">
        <v>1076</v>
      </c>
      <c r="AE100" s="22" t="s">
        <v>1076</v>
      </c>
      <c r="AF100" s="22" t="s">
        <v>1076</v>
      </c>
      <c r="AG100" s="89" t="s">
        <v>1076</v>
      </c>
      <c r="AH100" s="88" t="s">
        <v>1076</v>
      </c>
      <c r="AI100" s="75" t="s">
        <v>1076</v>
      </c>
      <c r="AJ100" s="75">
        <v>1</v>
      </c>
      <c r="AK100" s="75" t="s">
        <v>1076</v>
      </c>
      <c r="AL100" s="75" t="s">
        <v>1076</v>
      </c>
      <c r="AM100" s="75" t="s">
        <v>1076</v>
      </c>
      <c r="AN100" s="75" t="s">
        <v>1076</v>
      </c>
      <c r="AO100" s="75" t="s">
        <v>1076</v>
      </c>
      <c r="AP100" s="75" t="s">
        <v>1076</v>
      </c>
      <c r="AQ100" s="75" t="s">
        <v>1076</v>
      </c>
      <c r="AR100" s="75" t="s">
        <v>1076</v>
      </c>
      <c r="AS100" s="75" t="s">
        <v>1076</v>
      </c>
      <c r="AT100" s="75" t="s">
        <v>1076</v>
      </c>
      <c r="AU100" t="str">
        <f t="shared" si="24"/>
        <v>Рфа</v>
      </c>
      <c r="AV100" t="b">
        <f t="shared" si="25"/>
        <v>1</v>
      </c>
    </row>
    <row r="101" spans="1:48" ht="16.5" thickTop="1" thickBot="1" x14ac:dyDescent="0.3">
      <c r="A101" s="28">
        <f t="shared" si="26"/>
        <v>2</v>
      </c>
      <c r="B101" s="74" t="s">
        <v>1089</v>
      </c>
      <c r="C101" s="71" t="s">
        <v>1522</v>
      </c>
      <c r="D101" s="63">
        <v>1985</v>
      </c>
      <c r="E101" s="64"/>
      <c r="F101" s="65" t="s">
        <v>2519</v>
      </c>
      <c r="G101" s="79">
        <v>5</v>
      </c>
      <c r="H101" s="79">
        <v>4</v>
      </c>
      <c r="I101" s="66">
        <v>5163.8</v>
      </c>
      <c r="J101" s="66">
        <v>5163.8</v>
      </c>
      <c r="K101" s="66">
        <v>4647.42</v>
      </c>
      <c r="L101" s="164">
        <v>0</v>
      </c>
      <c r="M101" s="67">
        <f t="shared" si="29"/>
        <v>25211530.57</v>
      </c>
      <c r="N101" s="66"/>
      <c r="O101" s="66"/>
      <c r="P101" s="66"/>
      <c r="Q101" s="67">
        <f>IF('Форма 2'!D101=0,"",'Форма 2'!D101-N101-O101-P101)</f>
        <v>25211530.57</v>
      </c>
      <c r="R101" s="68">
        <f t="shared" si="27"/>
        <v>4882.3600003873116</v>
      </c>
      <c r="S101" s="68">
        <f t="shared" si="28"/>
        <v>4882.3600003873116</v>
      </c>
      <c r="T101" s="69">
        <f>IF(B101=C101,"",
IF(ISERROR(
IF(_xlfn.TEXTBEFORE('ПДФ 1'!B105,": ",1)*1=YEAR($V$4),$V$4,
IF(_xlfn.TEXTBEFORE('ПДФ 1'!B105,": ",1)*1=YEAR($W$4),$W$4,
IF(_xlfn.TEXTBEFORE('ПДФ 1'!B105,": ",1)*1=YEAR($X$4),$X$4,$Y$4)))),"",
IF(_xlfn.TEXTBEFORE('ПДФ 1'!B105,": ",1)*1=YEAR($V$4),$V$4,
IF(_xlfn.TEXTBEFORE('ПДФ 1'!B105,": ",1)*1=YEAR($W$4),$W$4,
IF(_xlfn.TEXTBEFORE('ПДФ 1'!B105,": ",1)*1=YEAR($X$4),$X$4,$Y$4)))))</f>
        <v>45657</v>
      </c>
      <c r="U101" s="125" t="str">
        <f>IF(ISERROR(VLOOKUP(C101,Источник!$C$2:$K$2343,9,0)),"",VLOOKUP(C101,Источник!$C$2:$K$2343,9,0))</f>
        <v>СС</v>
      </c>
      <c r="V101" s="1"/>
      <c r="W101" s="1"/>
      <c r="X101" s="77" t="str">
        <f t="shared" si="22"/>
        <v>г. Кунгур, ул. Бачурина, д. 13Б: 2024</v>
      </c>
      <c r="Y101" s="117">
        <f t="shared" si="23"/>
        <v>1</v>
      </c>
      <c r="Z101" s="22" t="s">
        <v>1076</v>
      </c>
      <c r="AA101" s="22" t="s">
        <v>1076</v>
      </c>
      <c r="AB101" s="22" t="s">
        <v>1076</v>
      </c>
      <c r="AC101" s="22" t="s">
        <v>1076</v>
      </c>
      <c r="AD101" s="22" t="s">
        <v>1076</v>
      </c>
      <c r="AE101" s="22" t="s">
        <v>1076</v>
      </c>
      <c r="AF101" s="22" t="s">
        <v>1076</v>
      </c>
      <c r="AG101" s="89" t="s">
        <v>1076</v>
      </c>
      <c r="AH101" s="88" t="s">
        <v>1076</v>
      </c>
      <c r="AI101" s="75" t="s">
        <v>1076</v>
      </c>
      <c r="AJ101" s="75">
        <v>1</v>
      </c>
      <c r="AK101" s="75" t="s">
        <v>1076</v>
      </c>
      <c r="AL101" s="75" t="s">
        <v>1076</v>
      </c>
      <c r="AM101" s="75" t="s">
        <v>1076</v>
      </c>
      <c r="AN101" s="75" t="s">
        <v>1076</v>
      </c>
      <c r="AO101" s="75" t="s">
        <v>1076</v>
      </c>
      <c r="AP101" s="75" t="s">
        <v>1076</v>
      </c>
      <c r="AQ101" s="75" t="s">
        <v>1076</v>
      </c>
      <c r="AR101" s="75" t="s">
        <v>1076</v>
      </c>
      <c r="AS101" s="75" t="s">
        <v>1076</v>
      </c>
      <c r="AT101" s="75" t="s">
        <v>1076</v>
      </c>
      <c r="AU101" t="str">
        <f t="shared" si="24"/>
        <v>Рфа</v>
      </c>
      <c r="AV101" t="b">
        <f t="shared" si="25"/>
        <v>1</v>
      </c>
    </row>
    <row r="102" spans="1:48" ht="16.5" thickTop="1" thickBot="1" x14ac:dyDescent="0.3">
      <c r="A102" s="28">
        <f t="shared" si="26"/>
        <v>3</v>
      </c>
      <c r="B102" s="74" t="s">
        <v>1089</v>
      </c>
      <c r="C102" s="71" t="s">
        <v>1537</v>
      </c>
      <c r="D102" s="63">
        <v>1997</v>
      </c>
      <c r="E102" s="64"/>
      <c r="F102" s="65" t="s">
        <v>2519</v>
      </c>
      <c r="G102" s="79">
        <v>5</v>
      </c>
      <c r="H102" s="79">
        <v>4</v>
      </c>
      <c r="I102" s="66">
        <v>3149.2</v>
      </c>
      <c r="J102" s="66">
        <v>2862.9</v>
      </c>
      <c r="K102" s="66">
        <v>2862.9</v>
      </c>
      <c r="L102" s="164">
        <v>122</v>
      </c>
      <c r="M102" s="67">
        <f t="shared" si="29"/>
        <v>7834075.8899999997</v>
      </c>
      <c r="N102" s="66"/>
      <c r="O102" s="66"/>
      <c r="P102" s="66"/>
      <c r="Q102" s="67">
        <f>IF('Форма 2'!D102=0,"",'Форма 2'!D102-N102-O102-P102)</f>
        <v>7834075.8899999997</v>
      </c>
      <c r="R102" s="68">
        <f t="shared" si="27"/>
        <v>2736.4126899297912</v>
      </c>
      <c r="S102" s="68">
        <f t="shared" si="28"/>
        <v>2736.4126899297912</v>
      </c>
      <c r="T102" s="69">
        <f>IF(B102=C102,"",
IF(ISERROR(
IF(_xlfn.TEXTBEFORE('ПДФ 1'!B106,": ",1)*1=YEAR($V$4),$V$4,
IF(_xlfn.TEXTBEFORE('ПДФ 1'!B106,": ",1)*1=YEAR($W$4),$W$4,
IF(_xlfn.TEXTBEFORE('ПДФ 1'!B106,": ",1)*1=YEAR($X$4),$X$4,$Y$4)))),"",
IF(_xlfn.TEXTBEFORE('ПДФ 1'!B106,": ",1)*1=YEAR($V$4),$V$4,
IF(_xlfn.TEXTBEFORE('ПДФ 1'!B106,": ",1)*1=YEAR($W$4),$W$4,
IF(_xlfn.TEXTBEFORE('ПДФ 1'!B106,": ",1)*1=YEAR($X$4),$X$4,$Y$4)))))</f>
        <v>45657</v>
      </c>
      <c r="U102" s="125" t="str">
        <f>IF(ISERROR(VLOOKUP(C102,Источник!$C$2:$K$2343,9,0)),"",VLOOKUP(C102,Источник!$C$2:$K$2343,9,0))</f>
        <v>СС</v>
      </c>
      <c r="V102" s="1"/>
      <c r="W102" s="1"/>
      <c r="X102" s="77" t="str">
        <f t="shared" si="22"/>
        <v>г. Кунгур, ул. Вострикова, д. 20: 2024</v>
      </c>
      <c r="Y102" s="117">
        <f t="shared" si="23"/>
        <v>1</v>
      </c>
      <c r="Z102" s="22" t="s">
        <v>1076</v>
      </c>
      <c r="AA102" s="22">
        <v>1</v>
      </c>
      <c r="AB102" s="22" t="s">
        <v>1076</v>
      </c>
      <c r="AC102" s="22" t="s">
        <v>1076</v>
      </c>
      <c r="AD102" s="22" t="s">
        <v>1076</v>
      </c>
      <c r="AE102" s="22" t="s">
        <v>1076</v>
      </c>
      <c r="AF102" s="22" t="s">
        <v>1076</v>
      </c>
      <c r="AG102" s="89" t="s">
        <v>1076</v>
      </c>
      <c r="AH102" s="88" t="s">
        <v>1076</v>
      </c>
      <c r="AI102" s="75" t="s">
        <v>1076</v>
      </c>
      <c r="AJ102" s="75" t="s">
        <v>1076</v>
      </c>
      <c r="AK102" s="75" t="s">
        <v>1076</v>
      </c>
      <c r="AL102" s="75" t="s">
        <v>1076</v>
      </c>
      <c r="AM102" s="75" t="s">
        <v>1076</v>
      </c>
      <c r="AN102" s="75" t="s">
        <v>1076</v>
      </c>
      <c r="AO102" s="75" t="s">
        <v>1076</v>
      </c>
      <c r="AP102" s="75" t="s">
        <v>1076</v>
      </c>
      <c r="AQ102" s="75" t="s">
        <v>1076</v>
      </c>
      <c r="AR102" s="75" t="s">
        <v>1076</v>
      </c>
      <c r="AS102" s="75" t="s">
        <v>1076</v>
      </c>
      <c r="AT102" s="75" t="s">
        <v>1076</v>
      </c>
      <c r="AU102" t="str">
        <f t="shared" si="24"/>
        <v>РВИС ( ТЕП )</v>
      </c>
      <c r="AV102" t="b">
        <f t="shared" si="25"/>
        <v>1</v>
      </c>
    </row>
    <row r="103" spans="1:48" ht="16.5" thickTop="1" thickBot="1" x14ac:dyDescent="0.3">
      <c r="A103" s="28">
        <f t="shared" si="26"/>
        <v>4</v>
      </c>
      <c r="B103" s="74" t="s">
        <v>1089</v>
      </c>
      <c r="C103" s="71" t="s">
        <v>950</v>
      </c>
      <c r="D103" s="63">
        <v>1967</v>
      </c>
      <c r="E103" s="64"/>
      <c r="F103" s="65" t="s">
        <v>2519</v>
      </c>
      <c r="G103" s="79">
        <v>5</v>
      </c>
      <c r="H103" s="79">
        <v>1</v>
      </c>
      <c r="I103" s="66">
        <v>2587.4</v>
      </c>
      <c r="J103" s="66">
        <v>2340.8000000000002</v>
      </c>
      <c r="K103" s="66">
        <v>2152.5</v>
      </c>
      <c r="L103" s="164">
        <v>132</v>
      </c>
      <c r="M103" s="67">
        <f t="shared" si="29"/>
        <v>14744221.27</v>
      </c>
      <c r="N103" s="66"/>
      <c r="O103" s="66"/>
      <c r="P103" s="66"/>
      <c r="Q103" s="67">
        <f>IF('Форма 2'!D103=0,"",'Форма 2'!D103-N103-O103-P103)</f>
        <v>14744221.27</v>
      </c>
      <c r="R103" s="68">
        <f t="shared" si="27"/>
        <v>6298.7958262132597</v>
      </c>
      <c r="S103" s="68">
        <f t="shared" si="28"/>
        <v>6298.7958262132597</v>
      </c>
      <c r="T103" s="69">
        <f>IF(B103=C103,"",
IF(ISERROR(
IF(_xlfn.TEXTBEFORE('ПДФ 1'!B107,": ",1)*1=YEAR($V$4),$V$4,
IF(_xlfn.TEXTBEFORE('ПДФ 1'!B107,": ",1)*1=YEAR($W$4),$W$4,
IF(_xlfn.TEXTBEFORE('ПДФ 1'!B107,": ",1)*1=YEAR($X$4),$X$4,$Y$4)))),"",
IF(_xlfn.TEXTBEFORE('ПДФ 1'!B107,": ",1)*1=YEAR($V$4),$V$4,
IF(_xlfn.TEXTBEFORE('ПДФ 1'!B107,": ",1)*1=YEAR($W$4),$W$4,
IF(_xlfn.TEXTBEFORE('ПДФ 1'!B107,": ",1)*1=YEAR($X$4),$X$4,$Y$4)))))</f>
        <v>45657</v>
      </c>
      <c r="U103" s="125" t="str">
        <f>IF(ISERROR(VLOOKUP(C103,Источник!$C$2:$K$2343,9,0)),"",VLOOKUP(C103,Источник!$C$2:$K$2343,9,0))</f>
        <v>РО</v>
      </c>
      <c r="V103" s="1"/>
      <c r="W103" s="1"/>
      <c r="X103" s="77" t="str">
        <f t="shared" si="22"/>
        <v>г. Кунгур, ул. Коммуны, д. 34: 2024</v>
      </c>
      <c r="Y103" s="117">
        <f t="shared" si="23"/>
        <v>2</v>
      </c>
      <c r="Z103" s="22" t="s">
        <v>1076</v>
      </c>
      <c r="AA103" s="22" t="s">
        <v>1076</v>
      </c>
      <c r="AB103" s="22" t="s">
        <v>1076</v>
      </c>
      <c r="AC103" s="22" t="s">
        <v>1076</v>
      </c>
      <c r="AD103" s="22" t="s">
        <v>1076</v>
      </c>
      <c r="AE103" s="22" t="s">
        <v>1076</v>
      </c>
      <c r="AF103" s="22" t="s">
        <v>1076</v>
      </c>
      <c r="AG103" s="89" t="s">
        <v>1076</v>
      </c>
      <c r="AH103" s="88" t="s">
        <v>1076</v>
      </c>
      <c r="AI103" s="75" t="s">
        <v>1076</v>
      </c>
      <c r="AJ103" s="75">
        <v>1</v>
      </c>
      <c r="AK103" s="75" t="s">
        <v>1076</v>
      </c>
      <c r="AL103" s="75" t="s">
        <v>1076</v>
      </c>
      <c r="AM103" s="75">
        <v>1</v>
      </c>
      <c r="AN103" s="75" t="s">
        <v>1076</v>
      </c>
      <c r="AO103" s="75" t="s">
        <v>1076</v>
      </c>
      <c r="AP103" s="75" t="s">
        <v>1076</v>
      </c>
      <c r="AQ103" s="75" t="s">
        <v>1076</v>
      </c>
      <c r="AR103" s="75" t="s">
        <v>1076</v>
      </c>
      <c r="AS103" s="75" t="s">
        <v>1076</v>
      </c>
      <c r="AT103" s="75" t="s">
        <v>1076</v>
      </c>
      <c r="AU103" t="str">
        <f t="shared" si="24"/>
        <v>Рфа РФ</v>
      </c>
      <c r="AV103" t="b">
        <f t="shared" si="25"/>
        <v>1</v>
      </c>
    </row>
    <row r="104" spans="1:48" ht="16.5" thickTop="1" thickBot="1" x14ac:dyDescent="0.3">
      <c r="A104" s="28">
        <f t="shared" si="26"/>
        <v>5</v>
      </c>
      <c r="B104" s="74" t="s">
        <v>1089</v>
      </c>
      <c r="C104" s="71" t="s">
        <v>951</v>
      </c>
      <c r="D104" s="63">
        <v>1980</v>
      </c>
      <c r="E104" s="64"/>
      <c r="F104" s="65" t="s">
        <v>2519</v>
      </c>
      <c r="G104" s="79">
        <v>3</v>
      </c>
      <c r="H104" s="79">
        <v>3</v>
      </c>
      <c r="I104" s="66">
        <v>1889.5</v>
      </c>
      <c r="J104" s="66">
        <v>1889.5</v>
      </c>
      <c r="K104" s="66">
        <v>1700.55</v>
      </c>
      <c r="L104" s="164">
        <v>0</v>
      </c>
      <c r="M104" s="67">
        <f t="shared" si="29"/>
        <v>18058688.41</v>
      </c>
      <c r="N104" s="66"/>
      <c r="O104" s="66"/>
      <c r="P104" s="66"/>
      <c r="Q104" s="67">
        <f>IF('Форма 2'!D104=0,"",'Форма 2'!D104-N104-O104-P104)</f>
        <v>18058688.41</v>
      </c>
      <c r="R104" s="68">
        <f t="shared" si="27"/>
        <v>9557.3900026462034</v>
      </c>
      <c r="S104" s="68">
        <f t="shared" si="28"/>
        <v>9557.3900026462034</v>
      </c>
      <c r="T104" s="69">
        <f>IF(B104=C104,"",
IF(ISERROR(
IF(_xlfn.TEXTBEFORE('ПДФ 1'!B108,": ",1)*1=YEAR($V$4),$V$4,
IF(_xlfn.TEXTBEFORE('ПДФ 1'!B108,": ",1)*1=YEAR($W$4),$W$4,
IF(_xlfn.TEXTBEFORE('ПДФ 1'!B108,": ",1)*1=YEAR($X$4),$X$4,$Y$4)))),"",
IF(_xlfn.TEXTBEFORE('ПДФ 1'!B108,": ",1)*1=YEAR($V$4),$V$4,
IF(_xlfn.TEXTBEFORE('ПДФ 1'!B108,": ",1)*1=YEAR($W$4),$W$4,
IF(_xlfn.TEXTBEFORE('ПДФ 1'!B108,": ",1)*1=YEAR($X$4),$X$4,$Y$4)))))</f>
        <v>45657</v>
      </c>
      <c r="U104" s="125" t="str">
        <f>IF(ISERROR(VLOOKUP(C104,Источник!$C$2:$K$2343,9,0)),"",VLOOKUP(C104,Источник!$C$2:$K$2343,9,0))</f>
        <v>РО</v>
      </c>
      <c r="V104" s="1"/>
      <c r="W104" s="1"/>
      <c r="X104" s="77" t="str">
        <f t="shared" si="22"/>
        <v>г. Кунгур, ул. Космонавтов, д. 10А: 2024</v>
      </c>
      <c r="Y104" s="117">
        <f t="shared" si="23"/>
        <v>1</v>
      </c>
      <c r="Z104" s="22" t="s">
        <v>1076</v>
      </c>
      <c r="AA104" s="22" t="s">
        <v>1076</v>
      </c>
      <c r="AB104" s="22" t="s">
        <v>1076</v>
      </c>
      <c r="AC104" s="22" t="s">
        <v>1076</v>
      </c>
      <c r="AD104" s="22" t="s">
        <v>1076</v>
      </c>
      <c r="AE104" s="22" t="s">
        <v>1076</v>
      </c>
      <c r="AF104" s="22" t="s">
        <v>1076</v>
      </c>
      <c r="AG104" s="89" t="s">
        <v>1076</v>
      </c>
      <c r="AH104" s="88" t="s">
        <v>1076</v>
      </c>
      <c r="AI104" s="75">
        <v>1</v>
      </c>
      <c r="AJ104" s="75" t="s">
        <v>1076</v>
      </c>
      <c r="AK104" s="75" t="s">
        <v>1076</v>
      </c>
      <c r="AL104" s="75" t="s">
        <v>1076</v>
      </c>
      <c r="AM104" s="75" t="s">
        <v>1076</v>
      </c>
      <c r="AN104" s="75" t="s">
        <v>1076</v>
      </c>
      <c r="AO104" s="75" t="s">
        <v>1076</v>
      </c>
      <c r="AP104" s="75" t="s">
        <v>1076</v>
      </c>
      <c r="AQ104" s="75" t="s">
        <v>1076</v>
      </c>
      <c r="AR104" s="75" t="s">
        <v>1076</v>
      </c>
      <c r="AS104" s="75" t="s">
        <v>1076</v>
      </c>
      <c r="AT104" s="75" t="s">
        <v>1076</v>
      </c>
      <c r="AU104" t="str">
        <f t="shared" si="24"/>
        <v>РК</v>
      </c>
      <c r="AV104" t="b">
        <f t="shared" si="25"/>
        <v>1</v>
      </c>
    </row>
    <row r="105" spans="1:48" ht="16.5" thickTop="1" thickBot="1" x14ac:dyDescent="0.3">
      <c r="A105" s="28">
        <f t="shared" si="26"/>
        <v>6</v>
      </c>
      <c r="B105" s="74" t="s">
        <v>1089</v>
      </c>
      <c r="C105" s="71" t="s">
        <v>298</v>
      </c>
      <c r="D105" s="63">
        <v>1988</v>
      </c>
      <c r="E105" s="64"/>
      <c r="F105" s="65" t="s">
        <v>2519</v>
      </c>
      <c r="G105" s="79">
        <v>5</v>
      </c>
      <c r="H105" s="79">
        <v>6</v>
      </c>
      <c r="I105" s="66">
        <v>4377.1000000000004</v>
      </c>
      <c r="J105" s="66">
        <v>4377.1000000000004</v>
      </c>
      <c r="K105" s="66">
        <v>3939.3900000000003</v>
      </c>
      <c r="L105" s="164">
        <v>0</v>
      </c>
      <c r="M105" s="67">
        <f t="shared" si="29"/>
        <v>156699.67000000001</v>
      </c>
      <c r="N105" s="66"/>
      <c r="O105" s="66"/>
      <c r="P105" s="66"/>
      <c r="Q105" s="67">
        <f>IF('Форма 2'!D105=0,"",'Форма 2'!D105-N105-O105-P105)</f>
        <v>156699.67000000001</v>
      </c>
      <c r="R105" s="68">
        <f t="shared" si="27"/>
        <v>35.799883484498871</v>
      </c>
      <c r="S105" s="68">
        <f t="shared" si="28"/>
        <v>35.799883484498871</v>
      </c>
      <c r="T105" s="69">
        <f>IF(B105=C105,"",
IF(ISERROR(
IF(_xlfn.TEXTBEFORE('ПДФ 1'!B109,": ",1)*1=YEAR($V$4),$V$4,
IF(_xlfn.TEXTBEFORE('ПДФ 1'!B109,": ",1)*1=YEAR($W$4),$W$4,
IF(_xlfn.TEXTBEFORE('ПДФ 1'!B109,": ",1)*1=YEAR($X$4),$X$4,$Y$4)))),"",
IF(_xlfn.TEXTBEFORE('ПДФ 1'!B109,": ",1)*1=YEAR($V$4),$V$4,
IF(_xlfn.TEXTBEFORE('ПДФ 1'!B109,": ",1)*1=YEAR($W$4),$W$4,
IF(_xlfn.TEXTBEFORE('ПДФ 1'!B109,": ",1)*1=YEAR($X$4),$X$4,$Y$4)))))</f>
        <v>45657</v>
      </c>
      <c r="U105" s="125" t="str">
        <f>IF(ISERROR(VLOOKUP(C105,Источник!$C$2:$K$2343,9,0)),"",VLOOKUP(C105,Источник!$C$2:$K$2343,9,0))</f>
        <v>СС</v>
      </c>
      <c r="V105" s="1"/>
      <c r="W105" s="1"/>
      <c r="X105" s="77" t="str">
        <f t="shared" si="22"/>
        <v>г. Кунгур, ул. Нефтяников, д. 35: 2024</v>
      </c>
      <c r="Y105" s="117">
        <f t="shared" si="23"/>
        <v>1</v>
      </c>
      <c r="Z105" s="22" t="s">
        <v>1076</v>
      </c>
      <c r="AA105" s="22" t="s">
        <v>1076</v>
      </c>
      <c r="AB105" s="22" t="s">
        <v>1076</v>
      </c>
      <c r="AC105" s="22" t="s">
        <v>1076</v>
      </c>
      <c r="AD105" s="22" t="s">
        <v>1076</v>
      </c>
      <c r="AE105" s="22" t="s">
        <v>1076</v>
      </c>
      <c r="AF105" s="22" t="s">
        <v>1076</v>
      </c>
      <c r="AG105" s="89" t="s">
        <v>1076</v>
      </c>
      <c r="AH105" s="88" t="s">
        <v>1076</v>
      </c>
      <c r="AI105" s="75" t="s">
        <v>1076</v>
      </c>
      <c r="AJ105" s="75" t="s">
        <v>1076</v>
      </c>
      <c r="AK105" s="75" t="s">
        <v>1076</v>
      </c>
      <c r="AL105" s="75" t="s">
        <v>1076</v>
      </c>
      <c r="AM105" s="75" t="s">
        <v>1076</v>
      </c>
      <c r="AN105" s="75" t="s">
        <v>1076</v>
      </c>
      <c r="AO105" s="75" t="s">
        <v>1076</v>
      </c>
      <c r="AP105" s="75">
        <v>1</v>
      </c>
      <c r="AQ105" s="75" t="s">
        <v>1076</v>
      </c>
      <c r="AR105" s="75" t="s">
        <v>1076</v>
      </c>
      <c r="AS105" s="75" t="s">
        <v>1076</v>
      </c>
      <c r="AT105" s="75" t="s">
        <v>1076</v>
      </c>
      <c r="AU105" t="str">
        <f t="shared" si="24"/>
        <v>УП ( ГВС )</v>
      </c>
      <c r="AV105" t="b">
        <f t="shared" si="25"/>
        <v>1</v>
      </c>
    </row>
    <row r="106" spans="1:48" ht="16.5" thickTop="1" thickBot="1" x14ac:dyDescent="0.3">
      <c r="A106" s="28">
        <f t="shared" si="26"/>
        <v>7</v>
      </c>
      <c r="B106" s="74" t="s">
        <v>1089</v>
      </c>
      <c r="C106" s="71" t="s">
        <v>125</v>
      </c>
      <c r="D106" s="63">
        <v>1990</v>
      </c>
      <c r="E106" s="72"/>
      <c r="F106" s="72" t="s">
        <v>2519</v>
      </c>
      <c r="G106" s="80">
        <v>5</v>
      </c>
      <c r="H106" s="80">
        <v>4</v>
      </c>
      <c r="I106" s="163">
        <v>3188.8</v>
      </c>
      <c r="J106" s="163">
        <v>2898.9</v>
      </c>
      <c r="K106" s="163">
        <v>2831.2000000000003</v>
      </c>
      <c r="L106" s="165">
        <v>120</v>
      </c>
      <c r="M106" s="163">
        <f t="shared" si="29"/>
        <v>1669017.92</v>
      </c>
      <c r="N106" s="163"/>
      <c r="O106" s="163"/>
      <c r="P106" s="163"/>
      <c r="Q106" s="30">
        <f>IF('Форма 2'!D106=0,"",'Форма 2'!D106-N106-O106-P106)</f>
        <v>1669017.92</v>
      </c>
      <c r="R106" s="51">
        <f t="shared" si="27"/>
        <v>575.74180551243569</v>
      </c>
      <c r="S106" s="51">
        <f t="shared" si="28"/>
        <v>575.74180551243569</v>
      </c>
      <c r="T106" s="69">
        <f>IF(B106=C106,"",
IF(ISERROR(
IF(_xlfn.TEXTBEFORE('ПДФ 1'!B110,": ",1)*1=YEAR($V$4),$V$4,
IF(_xlfn.TEXTBEFORE('ПДФ 1'!B110,": ",1)*1=YEAR($W$4),$W$4,
IF(_xlfn.TEXTBEFORE('ПДФ 1'!B110,": ",1)*1=YEAR($X$4),$X$4,$Y$4)))),"",
IF(_xlfn.TEXTBEFORE('ПДФ 1'!B110,": ",1)*1=YEAR($V$4),$V$4,
IF(_xlfn.TEXTBEFORE('ПДФ 1'!B110,": ",1)*1=YEAR($W$4),$W$4,
IF(_xlfn.TEXTBEFORE('ПДФ 1'!B110,": ",1)*1=YEAR($X$4),$X$4,$Y$4)))))</f>
        <v>45657</v>
      </c>
      <c r="U106" s="125" t="str">
        <f>IF(ISERROR(VLOOKUP(C106,Источник!$C$2:$K$2343,9,0)),"",VLOOKUP(C106,Источник!$C$2:$K$2343,9,0))</f>
        <v>СС</v>
      </c>
      <c r="V106" s="1"/>
      <c r="W106" s="1"/>
      <c r="X106" s="77" t="str">
        <f t="shared" si="22"/>
        <v>г. Кунгур, ул. Пролетарская, д. 119: 2024</v>
      </c>
      <c r="Y106" s="117">
        <f t="shared" si="23"/>
        <v>1</v>
      </c>
      <c r="Z106" s="22" t="s">
        <v>1076</v>
      </c>
      <c r="AA106" s="22" t="s">
        <v>1076</v>
      </c>
      <c r="AB106" s="22">
        <v>1</v>
      </c>
      <c r="AC106" s="22" t="s">
        <v>1076</v>
      </c>
      <c r="AD106" s="22" t="s">
        <v>1076</v>
      </c>
      <c r="AE106" s="22" t="s">
        <v>1076</v>
      </c>
      <c r="AF106" s="22" t="s">
        <v>1076</v>
      </c>
      <c r="AG106" s="89" t="s">
        <v>1076</v>
      </c>
      <c r="AH106" s="114" t="s">
        <v>1076</v>
      </c>
      <c r="AI106" s="75" t="s">
        <v>1076</v>
      </c>
      <c r="AJ106" s="75" t="s">
        <v>1076</v>
      </c>
      <c r="AK106" s="75" t="s">
        <v>1076</v>
      </c>
      <c r="AL106" s="75" t="s">
        <v>1076</v>
      </c>
      <c r="AM106" s="75" t="s">
        <v>1076</v>
      </c>
      <c r="AN106" s="75" t="s">
        <v>1076</v>
      </c>
      <c r="AO106" s="75" t="s">
        <v>1076</v>
      </c>
      <c r="AP106" s="75" t="s">
        <v>1076</v>
      </c>
      <c r="AQ106" s="75" t="s">
        <v>1076</v>
      </c>
      <c r="AR106" s="75" t="s">
        <v>1076</v>
      </c>
      <c r="AS106" s="75" t="s">
        <v>1076</v>
      </c>
      <c r="AT106" s="75" t="s">
        <v>1076</v>
      </c>
      <c r="AU106" t="str">
        <f t="shared" si="24"/>
        <v>РВИС ( ГАЗ )</v>
      </c>
      <c r="AV106" t="b">
        <f t="shared" si="25"/>
        <v>1</v>
      </c>
    </row>
    <row r="107" spans="1:48" ht="16.5" thickTop="1" thickBot="1" x14ac:dyDescent="0.3">
      <c r="A107" s="28">
        <f t="shared" si="26"/>
        <v>8</v>
      </c>
      <c r="B107" s="74" t="s">
        <v>1089</v>
      </c>
      <c r="C107" s="71" t="s">
        <v>258</v>
      </c>
      <c r="D107" s="63">
        <v>1982</v>
      </c>
      <c r="E107" s="72"/>
      <c r="F107" s="72" t="s">
        <v>2519</v>
      </c>
      <c r="G107" s="80">
        <v>2</v>
      </c>
      <c r="H107" s="80">
        <v>3</v>
      </c>
      <c r="I107" s="163">
        <v>1059.5999999999999</v>
      </c>
      <c r="J107" s="163">
        <v>931.7</v>
      </c>
      <c r="K107" s="163">
        <v>838.53</v>
      </c>
      <c r="L107" s="165">
        <v>0</v>
      </c>
      <c r="M107" s="163">
        <f t="shared" si="29"/>
        <v>6174448.1399999997</v>
      </c>
      <c r="N107" s="163"/>
      <c r="O107" s="163"/>
      <c r="P107" s="163"/>
      <c r="Q107" s="30">
        <f>IF('Форма 2'!D107=0,"",'Форма 2'!D107-N107-O107-P107)</f>
        <v>6174448.1399999997</v>
      </c>
      <c r="R107" s="51">
        <f t="shared" si="27"/>
        <v>6627.0775356874519</v>
      </c>
      <c r="S107" s="51">
        <f t="shared" si="28"/>
        <v>6627.0775356874519</v>
      </c>
      <c r="T107" s="69">
        <f>IF(B107=C107,"",
IF(ISERROR(
IF(_xlfn.TEXTBEFORE('ПДФ 1'!B111,": ",1)*1=YEAR($V$4),$V$4,
IF(_xlfn.TEXTBEFORE('ПДФ 1'!B111,": ",1)*1=YEAR($W$4),$W$4,
IF(_xlfn.TEXTBEFORE('ПДФ 1'!B111,": ",1)*1=YEAR($X$4),$X$4,$Y$4)))),"",
IF(_xlfn.TEXTBEFORE('ПДФ 1'!B111,": ",1)*1=YEAR($V$4),$V$4,
IF(_xlfn.TEXTBEFORE('ПДФ 1'!B111,": ",1)*1=YEAR($W$4),$W$4,
IF(_xlfn.TEXTBEFORE('ПДФ 1'!B111,": ",1)*1=YEAR($X$4),$X$4,$Y$4)))))</f>
        <v>45657</v>
      </c>
      <c r="U107" s="125" t="str">
        <f>IF(ISERROR(VLOOKUP(C107,Источник!$C$2:$K$2343,9,0)),"",VLOOKUP(C107,Источник!$C$2:$K$2343,9,0))</f>
        <v>РО</v>
      </c>
      <c r="V107" s="1"/>
      <c r="W107" s="1"/>
      <c r="X107" s="77" t="str">
        <f t="shared" si="22"/>
        <v>г. Кунгур, ул. Пролетарская, д. 135: 2024</v>
      </c>
      <c r="Y107" s="117">
        <f t="shared" si="23"/>
        <v>1</v>
      </c>
      <c r="Z107" s="22" t="s">
        <v>1076</v>
      </c>
      <c r="AA107" s="22" t="s">
        <v>1076</v>
      </c>
      <c r="AB107" s="22" t="s">
        <v>1076</v>
      </c>
      <c r="AC107" s="22" t="s">
        <v>1076</v>
      </c>
      <c r="AD107" s="22" t="s">
        <v>1076</v>
      </c>
      <c r="AE107" s="22" t="s">
        <v>1076</v>
      </c>
      <c r="AF107" s="22" t="s">
        <v>1076</v>
      </c>
      <c r="AG107" s="89" t="s">
        <v>1076</v>
      </c>
      <c r="AH107" s="88" t="s">
        <v>1076</v>
      </c>
      <c r="AI107" s="75" t="s">
        <v>1076</v>
      </c>
      <c r="AJ107" s="75">
        <v>1</v>
      </c>
      <c r="AK107" s="75" t="s">
        <v>1076</v>
      </c>
      <c r="AL107" s="75" t="s">
        <v>1076</v>
      </c>
      <c r="AM107" s="75" t="s">
        <v>1076</v>
      </c>
      <c r="AN107" s="75" t="s">
        <v>1076</v>
      </c>
      <c r="AO107" s="75" t="s">
        <v>1076</v>
      </c>
      <c r="AP107" s="75" t="s">
        <v>1076</v>
      </c>
      <c r="AQ107" s="75" t="s">
        <v>1076</v>
      </c>
      <c r="AR107" s="75" t="s">
        <v>1076</v>
      </c>
      <c r="AS107" s="75" t="s">
        <v>1076</v>
      </c>
      <c r="AT107" s="75" t="s">
        <v>1076</v>
      </c>
      <c r="AU107" t="str">
        <f t="shared" si="24"/>
        <v>Рфа</v>
      </c>
      <c r="AV107" t="b">
        <f t="shared" si="25"/>
        <v>1</v>
      </c>
    </row>
    <row r="108" spans="1:48" ht="16.5" thickTop="1" thickBot="1" x14ac:dyDescent="0.3">
      <c r="A108" s="28">
        <f t="shared" si="26"/>
        <v>9</v>
      </c>
      <c r="B108" s="74" t="s">
        <v>1089</v>
      </c>
      <c r="C108" s="71" t="s">
        <v>126</v>
      </c>
      <c r="D108" s="63">
        <v>1980</v>
      </c>
      <c r="E108" s="72"/>
      <c r="F108" s="72" t="s">
        <v>2519</v>
      </c>
      <c r="G108" s="80">
        <v>5</v>
      </c>
      <c r="H108" s="80">
        <v>1</v>
      </c>
      <c r="I108" s="163">
        <v>823.2</v>
      </c>
      <c r="J108" s="163">
        <v>748.4</v>
      </c>
      <c r="K108" s="163">
        <v>748.4</v>
      </c>
      <c r="L108" s="165">
        <v>27</v>
      </c>
      <c r="M108" s="163">
        <f t="shared" si="29"/>
        <v>430862.88</v>
      </c>
      <c r="N108" s="163"/>
      <c r="O108" s="163"/>
      <c r="P108" s="163"/>
      <c r="Q108" s="30">
        <f>IF('Форма 2'!D108=0,"",'Форма 2'!D108-N108-O108-P108)</f>
        <v>430862.88</v>
      </c>
      <c r="R108" s="51">
        <f t="shared" si="27"/>
        <v>575.71202565473016</v>
      </c>
      <c r="S108" s="51">
        <f t="shared" si="28"/>
        <v>575.71202565473016</v>
      </c>
      <c r="T108" s="69">
        <f>IF(B108=C108,"",
IF(ISERROR(
IF(_xlfn.TEXTBEFORE('ПДФ 1'!B112,": ",1)*1=YEAR($V$4),$V$4,
IF(_xlfn.TEXTBEFORE('ПДФ 1'!B112,": ",1)*1=YEAR($W$4),$W$4,
IF(_xlfn.TEXTBEFORE('ПДФ 1'!B112,": ",1)*1=YEAR($X$4),$X$4,$Y$4)))),"",
IF(_xlfn.TEXTBEFORE('ПДФ 1'!B112,": ",1)*1=YEAR($V$4),$V$4,
IF(_xlfn.TEXTBEFORE('ПДФ 1'!B112,": ",1)*1=YEAR($W$4),$W$4,
IF(_xlfn.TEXTBEFORE('ПДФ 1'!B112,": ",1)*1=YEAR($X$4),$X$4,$Y$4)))))</f>
        <v>45657</v>
      </c>
      <c r="U108" s="125" t="str">
        <f>IF(ISERROR(VLOOKUP(C108,Источник!$C$2:$K$2343,9,0)),"",VLOOKUP(C108,Источник!$C$2:$K$2343,9,0))</f>
        <v>СС</v>
      </c>
      <c r="V108" s="1"/>
      <c r="W108" s="1"/>
      <c r="X108" s="77" t="str">
        <f t="shared" si="22"/>
        <v>г. Кунгур, ул. Свердлова, д. 25А: 2024</v>
      </c>
      <c r="Y108" s="117">
        <f t="shared" si="23"/>
        <v>1</v>
      </c>
      <c r="Z108" s="22" t="s">
        <v>1076</v>
      </c>
      <c r="AA108" s="22" t="s">
        <v>1076</v>
      </c>
      <c r="AB108" s="22">
        <v>1</v>
      </c>
      <c r="AC108" s="22" t="s">
        <v>1076</v>
      </c>
      <c r="AD108" s="22" t="s">
        <v>1076</v>
      </c>
      <c r="AE108" s="22" t="s">
        <v>1076</v>
      </c>
      <c r="AF108" s="22" t="s">
        <v>1076</v>
      </c>
      <c r="AG108" s="89" t="s">
        <v>1076</v>
      </c>
      <c r="AH108" s="88" t="s">
        <v>1076</v>
      </c>
      <c r="AI108" s="75" t="s">
        <v>1076</v>
      </c>
      <c r="AJ108" s="75" t="s">
        <v>1076</v>
      </c>
      <c r="AK108" s="75" t="s">
        <v>1076</v>
      </c>
      <c r="AL108" s="75" t="s">
        <v>1076</v>
      </c>
      <c r="AM108" s="75" t="s">
        <v>1076</v>
      </c>
      <c r="AN108" s="75" t="s">
        <v>1076</v>
      </c>
      <c r="AO108" s="75" t="s">
        <v>1076</v>
      </c>
      <c r="AP108" s="75" t="s">
        <v>1076</v>
      </c>
      <c r="AQ108" s="75" t="s">
        <v>1076</v>
      </c>
      <c r="AR108" s="75" t="s">
        <v>1076</v>
      </c>
      <c r="AS108" s="75" t="s">
        <v>1076</v>
      </c>
      <c r="AT108" s="75" t="s">
        <v>1076</v>
      </c>
      <c r="AU108" t="str">
        <f t="shared" si="24"/>
        <v>РВИС ( ГАЗ )</v>
      </c>
      <c r="AV108" t="b">
        <f t="shared" si="25"/>
        <v>1</v>
      </c>
    </row>
    <row r="109" spans="1:48" ht="16.5" thickTop="1" thickBot="1" x14ac:dyDescent="0.3">
      <c r="A109" s="28">
        <f t="shared" si="26"/>
        <v>10</v>
      </c>
      <c r="B109" s="74" t="s">
        <v>1089</v>
      </c>
      <c r="C109" s="71" t="s">
        <v>127</v>
      </c>
      <c r="D109" s="63">
        <v>1976</v>
      </c>
      <c r="E109" s="72"/>
      <c r="F109" s="72" t="s">
        <v>2519</v>
      </c>
      <c r="G109" s="80">
        <v>5</v>
      </c>
      <c r="H109" s="80">
        <v>4</v>
      </c>
      <c r="I109" s="163">
        <v>3323.7</v>
      </c>
      <c r="J109" s="163">
        <v>3021.5</v>
      </c>
      <c r="K109" s="163">
        <v>2960.9</v>
      </c>
      <c r="L109" s="165">
        <v>123</v>
      </c>
      <c r="M109" s="163">
        <f t="shared" si="29"/>
        <v>1739624.58</v>
      </c>
      <c r="N109" s="163"/>
      <c r="O109" s="163"/>
      <c r="P109" s="163"/>
      <c r="Q109" s="30">
        <f>IF('Форма 2'!D109=0,"",'Форма 2'!D109-N109-O109-P109)</f>
        <v>1739624.58</v>
      </c>
      <c r="R109" s="51">
        <f t="shared" si="27"/>
        <v>575.7486612609631</v>
      </c>
      <c r="S109" s="51">
        <f t="shared" si="28"/>
        <v>575.7486612609631</v>
      </c>
      <c r="T109" s="69">
        <f>IF(B109=C109,"",
IF(ISERROR(
IF(_xlfn.TEXTBEFORE('ПДФ 1'!B113,": ",1)*1=YEAR($V$4),$V$4,
IF(_xlfn.TEXTBEFORE('ПДФ 1'!B113,": ",1)*1=YEAR($W$4),$W$4,
IF(_xlfn.TEXTBEFORE('ПДФ 1'!B113,": ",1)*1=YEAR($X$4),$X$4,$Y$4)))),"",
IF(_xlfn.TEXTBEFORE('ПДФ 1'!B113,": ",1)*1=YEAR($V$4),$V$4,
IF(_xlfn.TEXTBEFORE('ПДФ 1'!B113,": ",1)*1=YEAR($W$4),$W$4,
IF(_xlfn.TEXTBEFORE('ПДФ 1'!B113,": ",1)*1=YEAR($X$4),$X$4,$Y$4)))))</f>
        <v>45657</v>
      </c>
      <c r="U109" s="125" t="str">
        <f>IF(ISERROR(VLOOKUP(C109,Источник!$C$2:$K$2343,9,0)),"",VLOOKUP(C109,Источник!$C$2:$K$2343,9,0))</f>
        <v>СС</v>
      </c>
      <c r="V109" s="1"/>
      <c r="W109" s="1"/>
      <c r="X109" s="77" t="str">
        <f t="shared" si="22"/>
        <v>г. Кунгур, ул. Свободы, д. 12: 2024</v>
      </c>
      <c r="Y109" s="117">
        <f t="shared" si="23"/>
        <v>1</v>
      </c>
      <c r="Z109" s="22" t="s">
        <v>1076</v>
      </c>
      <c r="AA109" s="22" t="s">
        <v>1076</v>
      </c>
      <c r="AB109" s="22">
        <v>1</v>
      </c>
      <c r="AC109" s="22" t="s">
        <v>1076</v>
      </c>
      <c r="AD109" s="22" t="s">
        <v>1076</v>
      </c>
      <c r="AE109" s="22" t="s">
        <v>1076</v>
      </c>
      <c r="AF109" s="22" t="s">
        <v>1076</v>
      </c>
      <c r="AG109" s="89" t="s">
        <v>1076</v>
      </c>
      <c r="AH109" s="88" t="s">
        <v>1076</v>
      </c>
      <c r="AI109" s="75" t="s">
        <v>1076</v>
      </c>
      <c r="AJ109" s="75" t="s">
        <v>1076</v>
      </c>
      <c r="AK109" s="75" t="s">
        <v>1076</v>
      </c>
      <c r="AL109" s="75" t="s">
        <v>1076</v>
      </c>
      <c r="AM109" s="75" t="s">
        <v>1076</v>
      </c>
      <c r="AN109" s="75" t="s">
        <v>1076</v>
      </c>
      <c r="AO109" s="75" t="s">
        <v>1076</v>
      </c>
      <c r="AP109" s="75" t="s">
        <v>1076</v>
      </c>
      <c r="AQ109" s="75" t="s">
        <v>1076</v>
      </c>
      <c r="AR109" s="75" t="s">
        <v>1076</v>
      </c>
      <c r="AS109" s="75" t="s">
        <v>1076</v>
      </c>
      <c r="AT109" s="75" t="s">
        <v>1076</v>
      </c>
      <c r="AU109" t="str">
        <f t="shared" si="24"/>
        <v>РВИС ( ГАЗ )</v>
      </c>
      <c r="AV109" t="b">
        <f t="shared" si="25"/>
        <v>1</v>
      </c>
    </row>
    <row r="110" spans="1:48" ht="16.5" thickTop="1" thickBot="1" x14ac:dyDescent="0.3">
      <c r="A110" s="28">
        <f t="shared" si="26"/>
        <v>11</v>
      </c>
      <c r="B110" s="74" t="s">
        <v>1089</v>
      </c>
      <c r="C110" s="71" t="s">
        <v>199</v>
      </c>
      <c r="D110" s="63">
        <v>1989</v>
      </c>
      <c r="E110" s="72"/>
      <c r="F110" s="72" t="s">
        <v>2519</v>
      </c>
      <c r="G110" s="80">
        <v>5</v>
      </c>
      <c r="H110" s="80">
        <v>4</v>
      </c>
      <c r="I110" s="163">
        <v>3026.9</v>
      </c>
      <c r="J110" s="163">
        <v>2732.5</v>
      </c>
      <c r="K110" s="163">
        <v>2732.5</v>
      </c>
      <c r="L110" s="165">
        <v>128</v>
      </c>
      <c r="M110" s="163">
        <f t="shared" si="29"/>
        <v>13631704.689999999</v>
      </c>
      <c r="N110" s="163"/>
      <c r="O110" s="163"/>
      <c r="P110" s="163"/>
      <c r="Q110" s="30">
        <f>IF('Форма 2'!D110=0,"",'Форма 2'!D110-N110-O110-P110)</f>
        <v>13631704.689999999</v>
      </c>
      <c r="R110" s="51">
        <f t="shared" si="27"/>
        <v>4988.7299871912164</v>
      </c>
      <c r="S110" s="51">
        <f t="shared" si="28"/>
        <v>4988.7299871912164</v>
      </c>
      <c r="T110" s="69">
        <f>IF(B110=C110,"",
IF(ISERROR(
IF(_xlfn.TEXTBEFORE('ПДФ 1'!B114,": ",1)*1=YEAR($V$4),$V$4,
IF(_xlfn.TEXTBEFORE('ПДФ 1'!B114,": ",1)*1=YEAR($W$4),$W$4,
IF(_xlfn.TEXTBEFORE('ПДФ 1'!B114,": ",1)*1=YEAR($X$4),$X$4,$Y$4)))),"",
IF(_xlfn.TEXTBEFORE('ПДФ 1'!B114,": ",1)*1=YEAR($V$4),$V$4,
IF(_xlfn.TEXTBEFORE('ПДФ 1'!B114,": ",1)*1=YEAR($W$4),$W$4,
IF(_xlfn.TEXTBEFORE('ПДФ 1'!B114,": ",1)*1=YEAR($X$4),$X$4,$Y$4)))))</f>
        <v>45657</v>
      </c>
      <c r="U110" s="125" t="str">
        <f>IF(ISERROR(VLOOKUP(C110,Источник!$C$2:$K$2343,9,0)),"",VLOOKUP(C110,Источник!$C$2:$K$2343,9,0))</f>
        <v>СС</v>
      </c>
      <c r="V110" s="1"/>
      <c r="W110" s="1"/>
      <c r="X110" s="77" t="str">
        <f t="shared" si="22"/>
        <v>с. Моховое, ул. Мира, д. 14: 2024</v>
      </c>
      <c r="Y110" s="117">
        <f t="shared" si="23"/>
        <v>1</v>
      </c>
      <c r="Z110" s="22" t="s">
        <v>1076</v>
      </c>
      <c r="AA110" s="22" t="s">
        <v>1076</v>
      </c>
      <c r="AB110" s="22" t="s">
        <v>1076</v>
      </c>
      <c r="AC110" s="22" t="s">
        <v>1076</v>
      </c>
      <c r="AD110" s="22" t="s">
        <v>1076</v>
      </c>
      <c r="AE110" s="22" t="s">
        <v>1076</v>
      </c>
      <c r="AF110" s="22" t="s">
        <v>1076</v>
      </c>
      <c r="AG110" s="89" t="s">
        <v>1076</v>
      </c>
      <c r="AH110" s="88" t="s">
        <v>1076</v>
      </c>
      <c r="AI110" s="75">
        <v>1</v>
      </c>
      <c r="AJ110" s="75" t="s">
        <v>1076</v>
      </c>
      <c r="AK110" s="75" t="s">
        <v>1076</v>
      </c>
      <c r="AL110" s="75" t="s">
        <v>1076</v>
      </c>
      <c r="AM110" s="75" t="s">
        <v>1076</v>
      </c>
      <c r="AN110" s="75" t="s">
        <v>1076</v>
      </c>
      <c r="AO110" s="75" t="s">
        <v>1076</v>
      </c>
      <c r="AP110" s="75" t="s">
        <v>1076</v>
      </c>
      <c r="AQ110" s="75" t="s">
        <v>1076</v>
      </c>
      <c r="AR110" s="75" t="s">
        <v>1076</v>
      </c>
      <c r="AS110" s="75" t="s">
        <v>1076</v>
      </c>
      <c r="AT110" s="75" t="s">
        <v>1076</v>
      </c>
      <c r="AU110" t="str">
        <f t="shared" si="24"/>
        <v>РК</v>
      </c>
      <c r="AV110" t="b">
        <f t="shared" si="25"/>
        <v>1</v>
      </c>
    </row>
    <row r="111" spans="1:48" ht="17.25" thickTop="1" thickBot="1" x14ac:dyDescent="0.3">
      <c r="A111" s="134">
        <f t="shared" si="26"/>
        <v>0</v>
      </c>
      <c r="B111" s="135" t="s">
        <v>1076</v>
      </c>
      <c r="C111" s="156" t="s">
        <v>1090</v>
      </c>
      <c r="D111" s="140" t="s">
        <v>1076</v>
      </c>
      <c r="E111" s="141"/>
      <c r="F111" s="141" t="s">
        <v>1076</v>
      </c>
      <c r="G111" s="142" t="s">
        <v>1076</v>
      </c>
      <c r="H111" s="142" t="s">
        <v>1076</v>
      </c>
      <c r="I111" s="162">
        <f>SUM(I112:I120)</f>
        <v>17885.180000000004</v>
      </c>
      <c r="J111" s="162">
        <f t="shared" ref="J111:P111" si="32">SUM(J112:J120)</f>
        <v>15686.71</v>
      </c>
      <c r="K111" s="162">
        <f t="shared" si="32"/>
        <v>13798.410000000002</v>
      </c>
      <c r="L111" s="154">
        <f t="shared" si="32"/>
        <v>587</v>
      </c>
      <c r="M111" s="162">
        <f t="shared" si="29"/>
        <v>86304886.24000001</v>
      </c>
      <c r="N111" s="162">
        <f t="shared" si="32"/>
        <v>0</v>
      </c>
      <c r="O111" s="162">
        <f t="shared" si="32"/>
        <v>0</v>
      </c>
      <c r="P111" s="162">
        <f t="shared" si="32"/>
        <v>0</v>
      </c>
      <c r="Q111" s="136">
        <f>IF('Форма 2'!D111=0,"",'Форма 2'!D111-N111-O111-P111)</f>
        <v>86304886.24000001</v>
      </c>
      <c r="R111" s="143"/>
      <c r="S111" s="143"/>
      <c r="T111" s="144"/>
      <c r="U111" s="145" t="str">
        <f>IF(ISERROR(VLOOKUP(C111,Источник!$C$2:$K$2343,9,0)),"",VLOOKUP(C111,Источник!$C$2:$K$2343,9,0))</f>
        <v/>
      </c>
      <c r="V111" s="1"/>
      <c r="W111" s="1"/>
      <c r="X111" s="77" t="str">
        <f t="shared" si="22"/>
        <v/>
      </c>
      <c r="Y111" s="117">
        <f t="shared" si="23"/>
        <v>0</v>
      </c>
      <c r="Z111" s="22" t="s">
        <v>1076</v>
      </c>
      <c r="AA111" s="22" t="s">
        <v>1076</v>
      </c>
      <c r="AB111" s="22" t="s">
        <v>1076</v>
      </c>
      <c r="AC111" s="22" t="s">
        <v>1076</v>
      </c>
      <c r="AD111" s="22" t="s">
        <v>1076</v>
      </c>
      <c r="AE111" s="22" t="s">
        <v>1076</v>
      </c>
      <c r="AF111" s="22" t="s">
        <v>1076</v>
      </c>
      <c r="AG111" s="89" t="s">
        <v>1076</v>
      </c>
      <c r="AH111" s="88" t="s">
        <v>1076</v>
      </c>
      <c r="AI111" s="75" t="s">
        <v>1076</v>
      </c>
      <c r="AJ111" s="75" t="s">
        <v>1076</v>
      </c>
      <c r="AK111" s="75" t="s">
        <v>1076</v>
      </c>
      <c r="AL111" s="75" t="s">
        <v>1076</v>
      </c>
      <c r="AM111" s="75" t="s">
        <v>1076</v>
      </c>
      <c r="AN111" s="75" t="s">
        <v>1076</v>
      </c>
      <c r="AO111" s="75" t="s">
        <v>1076</v>
      </c>
      <c r="AP111" s="75" t="s">
        <v>1076</v>
      </c>
      <c r="AQ111" s="75" t="s">
        <v>1076</v>
      </c>
      <c r="AR111" s="75" t="s">
        <v>1076</v>
      </c>
      <c r="AS111" s="75" t="s">
        <v>1076</v>
      </c>
      <c r="AT111" s="75" t="s">
        <v>1076</v>
      </c>
      <c r="AU111" t="str">
        <f t="shared" si="24"/>
        <v/>
      </c>
      <c r="AV111" t="b">
        <f t="shared" si="25"/>
        <v>1</v>
      </c>
    </row>
    <row r="112" spans="1:48" ht="16.5" thickTop="1" thickBot="1" x14ac:dyDescent="0.3">
      <c r="A112" s="28">
        <f t="shared" si="26"/>
        <v>1</v>
      </c>
      <c r="B112" s="74" t="s">
        <v>1090</v>
      </c>
      <c r="C112" s="71" t="s">
        <v>21</v>
      </c>
      <c r="D112" s="63">
        <v>1959</v>
      </c>
      <c r="E112" s="72"/>
      <c r="F112" s="72" t="s">
        <v>2532</v>
      </c>
      <c r="G112" s="80">
        <v>3</v>
      </c>
      <c r="H112" s="80">
        <v>2</v>
      </c>
      <c r="I112" s="163">
        <v>944.27</v>
      </c>
      <c r="J112" s="163">
        <v>775.7</v>
      </c>
      <c r="K112" s="163">
        <v>736.4</v>
      </c>
      <c r="L112" s="165">
        <v>40</v>
      </c>
      <c r="M112" s="163">
        <f t="shared" si="29"/>
        <v>698967.54</v>
      </c>
      <c r="N112" s="163"/>
      <c r="O112" s="163"/>
      <c r="P112" s="163"/>
      <c r="Q112" s="30">
        <f>IF('Форма 2'!D112=0,"",'Форма 2'!D112-N112-O112-P112)</f>
        <v>698967.54</v>
      </c>
      <c r="R112" s="51">
        <f t="shared" si="27"/>
        <v>901.07972154183312</v>
      </c>
      <c r="S112" s="51">
        <f t="shared" si="28"/>
        <v>901.07972154183312</v>
      </c>
      <c r="T112" s="69">
        <f>IF(B112=C112,"",
IF(ISERROR(
IF(_xlfn.TEXTBEFORE('ПДФ 1'!B116,": ",1)*1=YEAR($V$4),$V$4,
IF(_xlfn.TEXTBEFORE('ПДФ 1'!B116,": ",1)*1=YEAR($W$4),$W$4,
IF(_xlfn.TEXTBEFORE('ПДФ 1'!B116,": ",1)*1=YEAR($X$4),$X$4,$Y$4)))),"",
IF(_xlfn.TEXTBEFORE('ПДФ 1'!B116,": ",1)*1=YEAR($V$4),$V$4,
IF(_xlfn.TEXTBEFORE('ПДФ 1'!B116,": ",1)*1=YEAR($W$4),$W$4,
IF(_xlfn.TEXTBEFORE('ПДФ 1'!B116,": ",1)*1=YEAR($X$4),$X$4,$Y$4)))))</f>
        <v>45657</v>
      </c>
      <c r="U112" s="125" t="str">
        <f>IF(ISERROR(VLOOKUP(C112,Источник!$C$2:$K$2343,9,0)),"",VLOOKUP(C112,Источник!$C$2:$K$2343,9,0))</f>
        <v>РО</v>
      </c>
      <c r="V112" s="1"/>
      <c r="W112" s="1"/>
      <c r="X112" s="77" t="str">
        <f t="shared" si="22"/>
        <v>г. Лысьва, ул. Белинского, д. 32: 2024</v>
      </c>
      <c r="Y112" s="117">
        <f t="shared" si="23"/>
        <v>1</v>
      </c>
      <c r="Z112" s="22">
        <v>1</v>
      </c>
      <c r="AA112" s="22" t="s">
        <v>1076</v>
      </c>
      <c r="AB112" s="22" t="s">
        <v>1076</v>
      </c>
      <c r="AC112" s="22" t="s">
        <v>1076</v>
      </c>
      <c r="AD112" s="22" t="s">
        <v>1076</v>
      </c>
      <c r="AE112" s="22" t="s">
        <v>1076</v>
      </c>
      <c r="AF112" s="22" t="s">
        <v>1076</v>
      </c>
      <c r="AG112" s="89" t="s">
        <v>1076</v>
      </c>
      <c r="AH112" s="88" t="s">
        <v>1076</v>
      </c>
      <c r="AI112" s="75" t="s">
        <v>1076</v>
      </c>
      <c r="AJ112" s="75" t="s">
        <v>1076</v>
      </c>
      <c r="AK112" s="75" t="s">
        <v>1076</v>
      </c>
      <c r="AL112" s="75" t="s">
        <v>1076</v>
      </c>
      <c r="AM112" s="75" t="s">
        <v>1076</v>
      </c>
      <c r="AN112" s="75" t="s">
        <v>1076</v>
      </c>
      <c r="AO112" s="75" t="s">
        <v>1076</v>
      </c>
      <c r="AP112" s="75" t="s">
        <v>1076</v>
      </c>
      <c r="AQ112" s="75" t="s">
        <v>1076</v>
      </c>
      <c r="AR112" s="75" t="s">
        <v>1076</v>
      </c>
      <c r="AS112" s="75" t="s">
        <v>1076</v>
      </c>
      <c r="AT112" s="75" t="s">
        <v>1076</v>
      </c>
      <c r="AU112" t="str">
        <f t="shared" si="24"/>
        <v>РВИС ( ЭЛ )</v>
      </c>
      <c r="AV112" t="b">
        <f t="shared" si="25"/>
        <v>1</v>
      </c>
    </row>
    <row r="113" spans="1:48" ht="16.5" thickTop="1" thickBot="1" x14ac:dyDescent="0.3">
      <c r="A113" s="28">
        <f t="shared" si="26"/>
        <v>2</v>
      </c>
      <c r="B113" s="74" t="s">
        <v>1090</v>
      </c>
      <c r="C113" s="71" t="s">
        <v>200</v>
      </c>
      <c r="D113" s="63" t="s">
        <v>2533</v>
      </c>
      <c r="E113" s="72"/>
      <c r="F113" s="72" t="s">
        <v>2522</v>
      </c>
      <c r="G113" s="80">
        <v>3</v>
      </c>
      <c r="H113" s="80">
        <v>2</v>
      </c>
      <c r="I113" s="163">
        <v>1246.2</v>
      </c>
      <c r="J113" s="163">
        <v>1159</v>
      </c>
      <c r="K113" s="163">
        <v>733.1</v>
      </c>
      <c r="L113" s="165">
        <v>33</v>
      </c>
      <c r="M113" s="163">
        <f t="shared" si="29"/>
        <v>13528036.869999999</v>
      </c>
      <c r="N113" s="163"/>
      <c r="O113" s="163"/>
      <c r="P113" s="163"/>
      <c r="Q113" s="30">
        <f>IF('Форма 2'!D113=0,"",'Форма 2'!D113-N113-O113-P113)</f>
        <v>13528036.869999999</v>
      </c>
      <c r="R113" s="51">
        <f t="shared" si="27"/>
        <v>11672.1629594478</v>
      </c>
      <c r="S113" s="51">
        <f t="shared" si="28"/>
        <v>11672.1629594478</v>
      </c>
      <c r="T113" s="69">
        <f>IF(B113=C113,"",
IF(ISERROR(
IF(_xlfn.TEXTBEFORE('ПДФ 1'!B117,": ",1)*1=YEAR($V$4),$V$4,
IF(_xlfn.TEXTBEFORE('ПДФ 1'!B117,": ",1)*1=YEAR($W$4),$W$4,
IF(_xlfn.TEXTBEFORE('ПДФ 1'!B117,": ",1)*1=YEAR($X$4),$X$4,$Y$4)))),"",
IF(_xlfn.TEXTBEFORE('ПДФ 1'!B117,": ",1)*1=YEAR($V$4),$V$4,
IF(_xlfn.TEXTBEFORE('ПДФ 1'!B117,": ",1)*1=YEAR($W$4),$W$4,
IF(_xlfn.TEXTBEFORE('ПДФ 1'!B117,": ",1)*1=YEAR($X$4),$X$4,$Y$4)))))</f>
        <v>45657</v>
      </c>
      <c r="U113" s="125" t="str">
        <f>IF(ISERROR(VLOOKUP(C113,Источник!$C$2:$K$2343,9,0)),"",VLOOKUP(C113,Источник!$C$2:$K$2343,9,0))</f>
        <v>СС</v>
      </c>
      <c r="V113" s="1"/>
      <c r="W113" s="1"/>
      <c r="X113" s="77" t="str">
        <f t="shared" si="22"/>
        <v>г. Лысьва, ул. Кирова, д. 27: 2024</v>
      </c>
      <c r="Y113" s="117">
        <f t="shared" si="23"/>
        <v>2</v>
      </c>
      <c r="Z113" s="22" t="s">
        <v>1076</v>
      </c>
      <c r="AA113" s="22" t="s">
        <v>1076</v>
      </c>
      <c r="AB113" s="22" t="s">
        <v>1076</v>
      </c>
      <c r="AC113" s="22" t="s">
        <v>1076</v>
      </c>
      <c r="AD113" s="22" t="s">
        <v>1076</v>
      </c>
      <c r="AE113" s="22" t="s">
        <v>1076</v>
      </c>
      <c r="AF113" s="22" t="s">
        <v>1076</v>
      </c>
      <c r="AG113" s="89" t="s">
        <v>1076</v>
      </c>
      <c r="AH113" s="88" t="s">
        <v>1076</v>
      </c>
      <c r="AI113" s="75">
        <v>1</v>
      </c>
      <c r="AJ113" s="75" t="s">
        <v>1076</v>
      </c>
      <c r="AK113" s="75" t="s">
        <v>1076</v>
      </c>
      <c r="AL113" s="75" t="s">
        <v>1076</v>
      </c>
      <c r="AM113" s="75">
        <v>1</v>
      </c>
      <c r="AN113" s="75" t="s">
        <v>1076</v>
      </c>
      <c r="AO113" s="75" t="s">
        <v>1076</v>
      </c>
      <c r="AP113" s="75" t="s">
        <v>1076</v>
      </c>
      <c r="AQ113" s="75" t="s">
        <v>1076</v>
      </c>
      <c r="AR113" s="75" t="s">
        <v>1076</v>
      </c>
      <c r="AS113" s="75" t="s">
        <v>1076</v>
      </c>
      <c r="AT113" s="75" t="s">
        <v>1076</v>
      </c>
      <c r="AU113" t="str">
        <f t="shared" si="24"/>
        <v>РК РФ</v>
      </c>
      <c r="AV113" t="b">
        <f t="shared" si="25"/>
        <v>1</v>
      </c>
    </row>
    <row r="114" spans="1:48" ht="16.5" thickTop="1" thickBot="1" x14ac:dyDescent="0.3">
      <c r="A114" s="28">
        <f t="shared" si="26"/>
        <v>3</v>
      </c>
      <c r="B114" s="74" t="s">
        <v>1090</v>
      </c>
      <c r="C114" s="71" t="s">
        <v>22</v>
      </c>
      <c r="D114" s="63">
        <v>1956</v>
      </c>
      <c r="E114" s="72"/>
      <c r="F114" s="72" t="s">
        <v>2522</v>
      </c>
      <c r="G114" s="80">
        <v>3</v>
      </c>
      <c r="H114" s="80">
        <v>3</v>
      </c>
      <c r="I114" s="163">
        <v>2104.3000000000002</v>
      </c>
      <c r="J114" s="163">
        <v>1851.7</v>
      </c>
      <c r="K114" s="163">
        <v>1441.7</v>
      </c>
      <c r="L114" s="165">
        <v>40</v>
      </c>
      <c r="M114" s="163">
        <f t="shared" si="29"/>
        <v>20111615.780000001</v>
      </c>
      <c r="N114" s="163"/>
      <c r="O114" s="163"/>
      <c r="P114" s="163"/>
      <c r="Q114" s="30">
        <f>IF('Форма 2'!D114=0,"",'Форма 2'!D114-N114-O114-P114)</f>
        <v>20111615.780000001</v>
      </c>
      <c r="R114" s="51">
        <f t="shared" si="27"/>
        <v>10861.163136577199</v>
      </c>
      <c r="S114" s="51">
        <f t="shared" si="28"/>
        <v>10861.163136577199</v>
      </c>
      <c r="T114" s="69">
        <f>IF(B114=C114,"",
IF(ISERROR(
IF(_xlfn.TEXTBEFORE('ПДФ 1'!B118,": ",1)*1=YEAR($V$4),$V$4,
IF(_xlfn.TEXTBEFORE('ПДФ 1'!B118,": ",1)*1=YEAR($W$4),$W$4,
IF(_xlfn.TEXTBEFORE('ПДФ 1'!B118,": ",1)*1=YEAR($X$4),$X$4,$Y$4)))),"",
IF(_xlfn.TEXTBEFORE('ПДФ 1'!B118,": ",1)*1=YEAR($V$4),$V$4,
IF(_xlfn.TEXTBEFORE('ПДФ 1'!B118,": ",1)*1=YEAR($W$4),$W$4,
IF(_xlfn.TEXTBEFORE('ПДФ 1'!B118,": ",1)*1=YEAR($X$4),$X$4,$Y$4)))))</f>
        <v>45657</v>
      </c>
      <c r="U114" s="125" t="str">
        <f>IF(ISERROR(VLOOKUP(C114,Источник!$C$2:$K$2343,9,0)),"",VLOOKUP(C114,Источник!$C$2:$K$2343,9,0))</f>
        <v>РО</v>
      </c>
      <c r="V114" s="1"/>
      <c r="W114" s="1"/>
      <c r="X114" s="77" t="str">
        <f t="shared" si="22"/>
        <v>г. Лысьва, ул. Кирова, д. 8: 2024</v>
      </c>
      <c r="Y114" s="117">
        <f t="shared" si="23"/>
        <v>1</v>
      </c>
      <c r="Z114" s="22" t="s">
        <v>1076</v>
      </c>
      <c r="AA114" s="22" t="s">
        <v>1076</v>
      </c>
      <c r="AB114" s="22" t="s">
        <v>1076</v>
      </c>
      <c r="AC114" s="22" t="s">
        <v>1076</v>
      </c>
      <c r="AD114" s="22" t="s">
        <v>1076</v>
      </c>
      <c r="AE114" s="22" t="s">
        <v>1076</v>
      </c>
      <c r="AF114" s="22" t="s">
        <v>1076</v>
      </c>
      <c r="AG114" s="89" t="s">
        <v>1076</v>
      </c>
      <c r="AH114" s="88" t="s">
        <v>1076</v>
      </c>
      <c r="AI114" s="75">
        <v>1</v>
      </c>
      <c r="AJ114" s="75" t="s">
        <v>1076</v>
      </c>
      <c r="AK114" s="75" t="s">
        <v>1076</v>
      </c>
      <c r="AL114" s="75" t="s">
        <v>1076</v>
      </c>
      <c r="AM114" s="75" t="s">
        <v>1076</v>
      </c>
      <c r="AN114" s="75" t="s">
        <v>1076</v>
      </c>
      <c r="AO114" s="75" t="s">
        <v>1076</v>
      </c>
      <c r="AP114" s="75" t="s">
        <v>1076</v>
      </c>
      <c r="AQ114" s="75" t="s">
        <v>1076</v>
      </c>
      <c r="AR114" s="75" t="s">
        <v>1076</v>
      </c>
      <c r="AS114" s="75" t="s">
        <v>1076</v>
      </c>
      <c r="AT114" s="75" t="s">
        <v>1076</v>
      </c>
      <c r="AU114" t="str">
        <f t="shared" si="24"/>
        <v>РК</v>
      </c>
      <c r="AV114" t="b">
        <f t="shared" si="25"/>
        <v>1</v>
      </c>
    </row>
    <row r="115" spans="1:48" ht="16.5" thickTop="1" thickBot="1" x14ac:dyDescent="0.3">
      <c r="A115" s="28">
        <f t="shared" si="26"/>
        <v>4</v>
      </c>
      <c r="B115" s="74" t="s">
        <v>1090</v>
      </c>
      <c r="C115" s="71" t="s">
        <v>1552</v>
      </c>
      <c r="D115" s="63">
        <v>1987</v>
      </c>
      <c r="E115" s="72"/>
      <c r="F115" s="72" t="s">
        <v>2534</v>
      </c>
      <c r="G115" s="80">
        <v>5</v>
      </c>
      <c r="H115" s="80">
        <v>4</v>
      </c>
      <c r="I115" s="163">
        <v>2876.01</v>
      </c>
      <c r="J115" s="163">
        <v>2570.41</v>
      </c>
      <c r="K115" s="163">
        <v>2570.41</v>
      </c>
      <c r="L115" s="165">
        <v>128</v>
      </c>
      <c r="M115" s="163">
        <f t="shared" si="29"/>
        <v>12952168.560000001</v>
      </c>
      <c r="N115" s="163"/>
      <c r="O115" s="163"/>
      <c r="P115" s="163"/>
      <c r="Q115" s="30">
        <f>IF('Форма 2'!D115=0,"",'Форма 2'!D115-N115-O115-P115)</f>
        <v>12952168.560000001</v>
      </c>
      <c r="R115" s="51">
        <f t="shared" si="27"/>
        <v>5038.9504242513849</v>
      </c>
      <c r="S115" s="51">
        <f t="shared" si="28"/>
        <v>5038.9504242513849</v>
      </c>
      <c r="T115" s="69">
        <f>IF(B115=C115,"",
IF(ISERROR(
IF(_xlfn.TEXTBEFORE('ПДФ 1'!B119,": ",1)*1=YEAR($V$4),$V$4,
IF(_xlfn.TEXTBEFORE('ПДФ 1'!B119,": ",1)*1=YEAR($W$4),$W$4,
IF(_xlfn.TEXTBEFORE('ПДФ 1'!B119,": ",1)*1=YEAR($X$4),$X$4,$Y$4)))),"",
IF(_xlfn.TEXTBEFORE('ПДФ 1'!B119,": ",1)*1=YEAR($V$4),$V$4,
IF(_xlfn.TEXTBEFORE('ПДФ 1'!B119,": ",1)*1=YEAR($W$4),$W$4,
IF(_xlfn.TEXTBEFORE('ПДФ 1'!B119,": ",1)*1=YEAR($X$4),$X$4,$Y$4)))))</f>
        <v>45657</v>
      </c>
      <c r="U115" s="125" t="str">
        <f>IF(ISERROR(VLOOKUP(C115,Источник!$C$2:$K$2343,9,0)),"",VLOOKUP(C115,Источник!$C$2:$K$2343,9,0))</f>
        <v>СС</v>
      </c>
      <c r="V115" s="1"/>
      <c r="W115" s="1"/>
      <c r="X115" s="77" t="str">
        <f t="shared" si="22"/>
        <v>г. Лысьва, ул. Куйбышева, д. 7: 2024</v>
      </c>
      <c r="Y115" s="117">
        <f t="shared" si="23"/>
        <v>1</v>
      </c>
      <c r="Z115" s="22" t="s">
        <v>1076</v>
      </c>
      <c r="AA115" s="22" t="s">
        <v>1076</v>
      </c>
      <c r="AB115" s="22" t="s">
        <v>1076</v>
      </c>
      <c r="AC115" s="22" t="s">
        <v>1076</v>
      </c>
      <c r="AD115" s="22" t="s">
        <v>1076</v>
      </c>
      <c r="AE115" s="22" t="s">
        <v>1076</v>
      </c>
      <c r="AF115" s="22" t="s">
        <v>1076</v>
      </c>
      <c r="AG115" s="89" t="s">
        <v>1076</v>
      </c>
      <c r="AH115" s="88" t="s">
        <v>1076</v>
      </c>
      <c r="AI115" s="75">
        <v>1</v>
      </c>
      <c r="AJ115" s="75" t="s">
        <v>1076</v>
      </c>
      <c r="AK115" s="75" t="s">
        <v>1076</v>
      </c>
      <c r="AL115" s="75" t="s">
        <v>1076</v>
      </c>
      <c r="AM115" s="75" t="s">
        <v>1076</v>
      </c>
      <c r="AN115" s="75" t="s">
        <v>1076</v>
      </c>
      <c r="AO115" s="75" t="s">
        <v>1076</v>
      </c>
      <c r="AP115" s="75" t="s">
        <v>1076</v>
      </c>
      <c r="AQ115" s="75" t="s">
        <v>1076</v>
      </c>
      <c r="AR115" s="75" t="s">
        <v>1076</v>
      </c>
      <c r="AS115" s="75" t="s">
        <v>1076</v>
      </c>
      <c r="AT115" s="75" t="s">
        <v>1076</v>
      </c>
      <c r="AU115" t="str">
        <f t="shared" si="24"/>
        <v>РК</v>
      </c>
      <c r="AV115" t="b">
        <f t="shared" si="25"/>
        <v>1</v>
      </c>
    </row>
    <row r="116" spans="1:48" ht="16.5" thickTop="1" thickBot="1" x14ac:dyDescent="0.3">
      <c r="A116" s="28">
        <f t="shared" si="26"/>
        <v>5</v>
      </c>
      <c r="B116" s="74" t="s">
        <v>1090</v>
      </c>
      <c r="C116" s="71" t="s">
        <v>23</v>
      </c>
      <c r="D116" s="63">
        <v>1954</v>
      </c>
      <c r="E116" s="72"/>
      <c r="F116" s="72" t="s">
        <v>2522</v>
      </c>
      <c r="G116" s="80">
        <v>3</v>
      </c>
      <c r="H116" s="80">
        <v>4</v>
      </c>
      <c r="I116" s="163">
        <v>1834.2</v>
      </c>
      <c r="J116" s="163">
        <v>1610</v>
      </c>
      <c r="K116" s="163">
        <v>1281.5</v>
      </c>
      <c r="L116" s="165">
        <v>67</v>
      </c>
      <c r="M116" s="163">
        <f t="shared" si="29"/>
        <v>3738576.49</v>
      </c>
      <c r="N116" s="163"/>
      <c r="O116" s="163"/>
      <c r="P116" s="163"/>
      <c r="Q116" s="30">
        <f>IF('Форма 2'!D116=0,"",'Форма 2'!D116-N116-O116-P116)</f>
        <v>3738576.49</v>
      </c>
      <c r="R116" s="51">
        <f t="shared" si="27"/>
        <v>2322.0971987577641</v>
      </c>
      <c r="S116" s="51">
        <f t="shared" si="28"/>
        <v>2322.0971987577641</v>
      </c>
      <c r="T116" s="69">
        <f>IF(B116=C116,"",
IF(ISERROR(
IF(_xlfn.TEXTBEFORE('ПДФ 1'!B120,": ",1)*1=YEAR($V$4),$V$4,
IF(_xlfn.TEXTBEFORE('ПДФ 1'!B120,": ",1)*1=YEAR($W$4),$W$4,
IF(_xlfn.TEXTBEFORE('ПДФ 1'!B120,": ",1)*1=YEAR($X$4),$X$4,$Y$4)))),"",
IF(_xlfn.TEXTBEFORE('ПДФ 1'!B120,": ",1)*1=YEAR($V$4),$V$4,
IF(_xlfn.TEXTBEFORE('ПДФ 1'!B120,": ",1)*1=YEAR($W$4),$W$4,
IF(_xlfn.TEXTBEFORE('ПДФ 1'!B120,": ",1)*1=YEAR($X$4),$X$4,$Y$4)))))</f>
        <v>45657</v>
      </c>
      <c r="U116" s="125" t="str">
        <f>IF(ISERROR(VLOOKUP(C116,Источник!$C$2:$K$2343,9,0)),"",VLOOKUP(C116,Источник!$C$2:$K$2343,9,0))</f>
        <v>РО</v>
      </c>
      <c r="V116" s="1"/>
      <c r="W116" s="1"/>
      <c r="X116" s="77" t="str">
        <f t="shared" si="22"/>
        <v>г. Лысьва, ул. Ленина, д. 38: 2024</v>
      </c>
      <c r="Y116" s="117">
        <f t="shared" si="23"/>
        <v>2</v>
      </c>
      <c r="Z116" s="22">
        <v>1</v>
      </c>
      <c r="AA116" s="22" t="s">
        <v>1076</v>
      </c>
      <c r="AB116" s="22" t="s">
        <v>1076</v>
      </c>
      <c r="AC116" s="22" t="s">
        <v>1076</v>
      </c>
      <c r="AD116" s="22" t="s">
        <v>1076</v>
      </c>
      <c r="AE116" s="22" t="s">
        <v>1076</v>
      </c>
      <c r="AF116" s="22" t="s">
        <v>1076</v>
      </c>
      <c r="AG116" s="89" t="s">
        <v>1076</v>
      </c>
      <c r="AH116" s="88" t="s">
        <v>1076</v>
      </c>
      <c r="AI116" s="75" t="s">
        <v>1076</v>
      </c>
      <c r="AJ116" s="75" t="s">
        <v>1076</v>
      </c>
      <c r="AK116" s="75" t="s">
        <v>1076</v>
      </c>
      <c r="AL116" s="75" t="s">
        <v>1076</v>
      </c>
      <c r="AM116" s="75">
        <v>1</v>
      </c>
      <c r="AN116" s="75" t="s">
        <v>1076</v>
      </c>
      <c r="AO116" s="75" t="s">
        <v>1076</v>
      </c>
      <c r="AP116" s="75" t="s">
        <v>1076</v>
      </c>
      <c r="AQ116" s="75" t="s">
        <v>1076</v>
      </c>
      <c r="AR116" s="75" t="s">
        <v>1076</v>
      </c>
      <c r="AS116" s="75" t="s">
        <v>1076</v>
      </c>
      <c r="AT116" s="75" t="s">
        <v>1076</v>
      </c>
      <c r="AU116" t="str">
        <f t="shared" si="24"/>
        <v>РВИС ( ЭЛ ) РФ</v>
      </c>
      <c r="AV116" t="b">
        <f t="shared" si="25"/>
        <v>1</v>
      </c>
    </row>
    <row r="117" spans="1:48" ht="16.5" thickTop="1" thickBot="1" x14ac:dyDescent="0.3">
      <c r="A117" s="28">
        <f t="shared" si="26"/>
        <v>6</v>
      </c>
      <c r="B117" s="74" t="s">
        <v>1090</v>
      </c>
      <c r="C117" s="71" t="s">
        <v>85</v>
      </c>
      <c r="D117" s="63">
        <v>1958</v>
      </c>
      <c r="E117" s="72"/>
      <c r="F117" s="72" t="s">
        <v>2532</v>
      </c>
      <c r="G117" s="80">
        <v>5</v>
      </c>
      <c r="H117" s="80">
        <v>4</v>
      </c>
      <c r="I117" s="163">
        <v>2838.5</v>
      </c>
      <c r="J117" s="163">
        <v>2469.1999999999998</v>
      </c>
      <c r="K117" s="163">
        <v>1903.8</v>
      </c>
      <c r="L117" s="165">
        <v>65</v>
      </c>
      <c r="M117" s="163">
        <f t="shared" si="29"/>
        <v>9492341.3900000006</v>
      </c>
      <c r="N117" s="163"/>
      <c r="O117" s="163"/>
      <c r="P117" s="163"/>
      <c r="Q117" s="30">
        <f>IF('Форма 2'!D117=0,"",'Форма 2'!D117-N117-O117-P117)</f>
        <v>9492341.3900000006</v>
      </c>
      <c r="R117" s="51">
        <f t="shared" si="27"/>
        <v>3844.2983111939093</v>
      </c>
      <c r="S117" s="51">
        <f t="shared" si="28"/>
        <v>3844.2983111939093</v>
      </c>
      <c r="T117" s="69">
        <f>IF(B117=C117,"",
IF(ISERROR(
IF(_xlfn.TEXTBEFORE('ПДФ 1'!B121,": ",1)*1=YEAR($V$4),$V$4,
IF(_xlfn.TEXTBEFORE('ПДФ 1'!B121,": ",1)*1=YEAR($W$4),$W$4,
IF(_xlfn.TEXTBEFORE('ПДФ 1'!B121,": ",1)*1=YEAR($X$4),$X$4,$Y$4)))),"",
IF(_xlfn.TEXTBEFORE('ПДФ 1'!B121,": ",1)*1=YEAR($V$4),$V$4,
IF(_xlfn.TEXTBEFORE('ПДФ 1'!B121,": ",1)*1=YEAR($W$4),$W$4,
IF(_xlfn.TEXTBEFORE('ПДФ 1'!B121,": ",1)*1=YEAR($X$4),$X$4,$Y$4)))))</f>
        <v>45657</v>
      </c>
      <c r="U117" s="125" t="str">
        <f>IF(ISERROR(VLOOKUP(C117,Источник!$C$2:$K$2343,9,0)),"",VLOOKUP(C117,Источник!$C$2:$K$2343,9,0))</f>
        <v>РО</v>
      </c>
      <c r="V117" s="1"/>
      <c r="W117" s="1"/>
      <c r="X117" s="77" t="str">
        <f t="shared" si="22"/>
        <v>г. Лысьва, ул. Мира, д. 20: 2024</v>
      </c>
      <c r="Y117" s="117">
        <f t="shared" si="23"/>
        <v>2</v>
      </c>
      <c r="Z117" s="22" t="s">
        <v>1076</v>
      </c>
      <c r="AA117" s="22">
        <v>1</v>
      </c>
      <c r="AB117" s="22" t="s">
        <v>1076</v>
      </c>
      <c r="AC117" s="22" t="s">
        <v>1076</v>
      </c>
      <c r="AD117" s="22">
        <v>1</v>
      </c>
      <c r="AE117" s="22" t="s">
        <v>1076</v>
      </c>
      <c r="AF117" s="22" t="s">
        <v>1076</v>
      </c>
      <c r="AG117" s="89" t="s">
        <v>1076</v>
      </c>
      <c r="AH117" s="88" t="s">
        <v>1076</v>
      </c>
      <c r="AI117" s="75" t="s">
        <v>1076</v>
      </c>
      <c r="AJ117" s="75" t="s">
        <v>1076</v>
      </c>
      <c r="AK117" s="75" t="s">
        <v>1076</v>
      </c>
      <c r="AL117" s="75" t="s">
        <v>1076</v>
      </c>
      <c r="AM117" s="75" t="s">
        <v>1076</v>
      </c>
      <c r="AN117" s="75" t="s">
        <v>1076</v>
      </c>
      <c r="AO117" s="75" t="s">
        <v>1076</v>
      </c>
      <c r="AP117" s="75" t="s">
        <v>1076</v>
      </c>
      <c r="AQ117" s="75" t="s">
        <v>1076</v>
      </c>
      <c r="AR117" s="75" t="s">
        <v>1076</v>
      </c>
      <c r="AS117" s="75" t="s">
        <v>1076</v>
      </c>
      <c r="AT117" s="75" t="s">
        <v>1076</v>
      </c>
      <c r="AU117" t="str">
        <f t="shared" si="24"/>
        <v>РВИС ( ТЕП ГВС )</v>
      </c>
      <c r="AV117" t="b">
        <f t="shared" si="25"/>
        <v>1</v>
      </c>
    </row>
    <row r="118" spans="1:48" ht="16.5" thickTop="1" thickBot="1" x14ac:dyDescent="0.3">
      <c r="A118" s="28">
        <f t="shared" si="26"/>
        <v>7</v>
      </c>
      <c r="B118" s="74" t="s">
        <v>1090</v>
      </c>
      <c r="C118" s="71" t="s">
        <v>24</v>
      </c>
      <c r="D118" s="63">
        <v>1963</v>
      </c>
      <c r="E118" s="72"/>
      <c r="F118" s="72" t="s">
        <v>2532</v>
      </c>
      <c r="G118" s="80">
        <v>4</v>
      </c>
      <c r="H118" s="80">
        <v>2</v>
      </c>
      <c r="I118" s="163">
        <v>1674.7</v>
      </c>
      <c r="J118" s="163">
        <v>1299.9000000000001</v>
      </c>
      <c r="K118" s="163">
        <v>1180.7</v>
      </c>
      <c r="L118" s="165">
        <v>59</v>
      </c>
      <c r="M118" s="163">
        <f t="shared" si="29"/>
        <v>8412235.8100000005</v>
      </c>
      <c r="N118" s="163"/>
      <c r="O118" s="163"/>
      <c r="P118" s="163"/>
      <c r="Q118" s="30">
        <f>IF('Форма 2'!D118=0,"",'Форма 2'!D118-N118-O118-P118)</f>
        <v>8412235.8100000005</v>
      </c>
      <c r="R118" s="51">
        <f t="shared" si="27"/>
        <v>6471.4484268020615</v>
      </c>
      <c r="S118" s="51">
        <f t="shared" si="28"/>
        <v>6471.4484268020615</v>
      </c>
      <c r="T118" s="69">
        <f>IF(B118=C118,"",
IF(ISERROR(
IF(_xlfn.TEXTBEFORE('ПДФ 1'!B122,": ",1)*1=YEAR($V$4),$V$4,
IF(_xlfn.TEXTBEFORE('ПДФ 1'!B122,": ",1)*1=YEAR($W$4),$W$4,
IF(_xlfn.TEXTBEFORE('ПДФ 1'!B122,": ",1)*1=YEAR($X$4),$X$4,$Y$4)))),"",
IF(_xlfn.TEXTBEFORE('ПДФ 1'!B122,": ",1)*1=YEAR($V$4),$V$4,
IF(_xlfn.TEXTBEFORE('ПДФ 1'!B122,": ",1)*1=YEAR($W$4),$W$4,
IF(_xlfn.TEXTBEFORE('ПДФ 1'!B122,": ",1)*1=YEAR($X$4),$X$4,$Y$4)))))</f>
        <v>45657</v>
      </c>
      <c r="U118" s="125" t="str">
        <f>IF(ISERROR(VLOOKUP(C118,Источник!$C$2:$K$2343,9,0)),"",VLOOKUP(C118,Источник!$C$2:$K$2343,9,0))</f>
        <v>РО</v>
      </c>
      <c r="V118" s="1"/>
      <c r="W118" s="1"/>
      <c r="X118" s="77" t="str">
        <f t="shared" si="22"/>
        <v>г. Лысьва, ул. Невского, д. 6: 2024</v>
      </c>
      <c r="Y118" s="117">
        <f t="shared" si="23"/>
        <v>2</v>
      </c>
      <c r="Z118" s="22">
        <v>1</v>
      </c>
      <c r="AA118" s="22" t="s">
        <v>1076</v>
      </c>
      <c r="AB118" s="22" t="s">
        <v>1076</v>
      </c>
      <c r="AC118" s="22" t="s">
        <v>1076</v>
      </c>
      <c r="AD118" s="22" t="s">
        <v>1076</v>
      </c>
      <c r="AE118" s="22" t="s">
        <v>1076</v>
      </c>
      <c r="AF118" s="22" t="s">
        <v>1076</v>
      </c>
      <c r="AG118" s="89" t="s">
        <v>1076</v>
      </c>
      <c r="AH118" s="88" t="s">
        <v>1076</v>
      </c>
      <c r="AI118" s="75">
        <v>1</v>
      </c>
      <c r="AJ118" s="75" t="s">
        <v>1076</v>
      </c>
      <c r="AK118" s="75" t="s">
        <v>1076</v>
      </c>
      <c r="AL118" s="75" t="s">
        <v>1076</v>
      </c>
      <c r="AM118" s="75" t="s">
        <v>1076</v>
      </c>
      <c r="AN118" s="75" t="s">
        <v>1076</v>
      </c>
      <c r="AO118" s="75" t="s">
        <v>1076</v>
      </c>
      <c r="AP118" s="75" t="s">
        <v>1076</v>
      </c>
      <c r="AQ118" s="75" t="s">
        <v>1076</v>
      </c>
      <c r="AR118" s="75" t="s">
        <v>1076</v>
      </c>
      <c r="AS118" s="75" t="s">
        <v>1076</v>
      </c>
      <c r="AT118" s="75" t="s">
        <v>1076</v>
      </c>
      <c r="AU118" t="str">
        <f t="shared" si="24"/>
        <v>РВИС ( ЭЛ ) РК</v>
      </c>
      <c r="AV118" t="b">
        <f t="shared" si="25"/>
        <v>1</v>
      </c>
    </row>
    <row r="119" spans="1:48" ht="16.5" thickTop="1" thickBot="1" x14ac:dyDescent="0.3">
      <c r="A119" s="28">
        <f t="shared" si="26"/>
        <v>8</v>
      </c>
      <c r="B119" s="74" t="s">
        <v>1090</v>
      </c>
      <c r="C119" s="71" t="s">
        <v>953</v>
      </c>
      <c r="D119" s="63">
        <v>1977</v>
      </c>
      <c r="E119" s="72"/>
      <c r="F119" s="72" t="s">
        <v>2525</v>
      </c>
      <c r="G119" s="80">
        <v>5</v>
      </c>
      <c r="H119" s="80">
        <v>4</v>
      </c>
      <c r="I119" s="163">
        <v>3630.8</v>
      </c>
      <c r="J119" s="163">
        <v>3215.6</v>
      </c>
      <c r="K119" s="163">
        <v>3215.6</v>
      </c>
      <c r="L119" s="165">
        <v>129</v>
      </c>
      <c r="M119" s="163">
        <f t="shared" si="29"/>
        <v>16351380.42</v>
      </c>
      <c r="N119" s="163"/>
      <c r="O119" s="163"/>
      <c r="P119" s="163"/>
      <c r="Q119" s="30">
        <f>IF('Форма 2'!D119=0,"",'Форма 2'!D119-N119-O119-P119)</f>
        <v>16351380.42</v>
      </c>
      <c r="R119" s="51">
        <f t="shared" si="27"/>
        <v>5085.0169237467344</v>
      </c>
      <c r="S119" s="51">
        <f t="shared" si="28"/>
        <v>5085.0169237467344</v>
      </c>
      <c r="T119" s="69">
        <f>IF(B119=C119,"",
IF(ISERROR(
IF(_xlfn.TEXTBEFORE('ПДФ 1'!B123,": ",1)*1=YEAR($V$4),$V$4,
IF(_xlfn.TEXTBEFORE('ПДФ 1'!B123,": ",1)*1=YEAR($W$4),$W$4,
IF(_xlfn.TEXTBEFORE('ПДФ 1'!B123,": ",1)*1=YEAR($X$4),$X$4,$Y$4)))),"",
IF(_xlfn.TEXTBEFORE('ПДФ 1'!B123,": ",1)*1=YEAR($V$4),$V$4,
IF(_xlfn.TEXTBEFORE('ПДФ 1'!B123,": ",1)*1=YEAR($W$4),$W$4,
IF(_xlfn.TEXTBEFORE('ПДФ 1'!B123,": ",1)*1=YEAR($X$4),$X$4,$Y$4)))))</f>
        <v>45657</v>
      </c>
      <c r="U119" s="125" t="str">
        <f>IF(ISERROR(VLOOKUP(C119,Источник!$C$2:$K$2343,9,0)),"",VLOOKUP(C119,Источник!$C$2:$K$2343,9,0))</f>
        <v>РО</v>
      </c>
      <c r="V119" s="1"/>
      <c r="W119" s="1"/>
      <c r="X119" s="77" t="str">
        <f t="shared" si="22"/>
        <v>г. Лысьва, ул. Оборина, д. 4: 2024</v>
      </c>
      <c r="Y119" s="117">
        <f t="shared" si="23"/>
        <v>1</v>
      </c>
      <c r="Z119" s="22" t="s">
        <v>1076</v>
      </c>
      <c r="AA119" s="22" t="s">
        <v>1076</v>
      </c>
      <c r="AB119" s="22" t="s">
        <v>1076</v>
      </c>
      <c r="AC119" s="22" t="s">
        <v>1076</v>
      </c>
      <c r="AD119" s="22" t="s">
        <v>1076</v>
      </c>
      <c r="AE119" s="22" t="s">
        <v>1076</v>
      </c>
      <c r="AF119" s="22" t="s">
        <v>1076</v>
      </c>
      <c r="AG119" s="89" t="s">
        <v>1076</v>
      </c>
      <c r="AH119" s="88" t="s">
        <v>1076</v>
      </c>
      <c r="AI119" s="75">
        <v>1</v>
      </c>
      <c r="AJ119" s="75" t="s">
        <v>1076</v>
      </c>
      <c r="AK119" s="75" t="s">
        <v>1076</v>
      </c>
      <c r="AL119" s="75" t="s">
        <v>1076</v>
      </c>
      <c r="AM119" s="75" t="s">
        <v>1076</v>
      </c>
      <c r="AN119" s="75" t="s">
        <v>1076</v>
      </c>
      <c r="AO119" s="75" t="s">
        <v>1076</v>
      </c>
      <c r="AP119" s="75" t="s">
        <v>1076</v>
      </c>
      <c r="AQ119" s="75" t="s">
        <v>1076</v>
      </c>
      <c r="AR119" s="75" t="s">
        <v>1076</v>
      </c>
      <c r="AS119" s="75" t="s">
        <v>1076</v>
      </c>
      <c r="AT119" s="75" t="s">
        <v>1076</v>
      </c>
      <c r="AU119" t="str">
        <f t="shared" si="24"/>
        <v>РК</v>
      </c>
      <c r="AV119" t="b">
        <f t="shared" si="25"/>
        <v>1</v>
      </c>
    </row>
    <row r="120" spans="1:48" ht="16.5" thickTop="1" thickBot="1" x14ac:dyDescent="0.3">
      <c r="A120" s="28">
        <f t="shared" si="26"/>
        <v>9</v>
      </c>
      <c r="B120" s="74" t="s">
        <v>1090</v>
      </c>
      <c r="C120" s="71" t="s">
        <v>25</v>
      </c>
      <c r="D120" s="63">
        <v>1950</v>
      </c>
      <c r="E120" s="72"/>
      <c r="F120" s="72" t="s">
        <v>2522</v>
      </c>
      <c r="G120" s="80">
        <v>2</v>
      </c>
      <c r="H120" s="80">
        <v>2</v>
      </c>
      <c r="I120" s="163">
        <v>736.2</v>
      </c>
      <c r="J120" s="163">
        <v>735.2</v>
      </c>
      <c r="K120" s="163">
        <v>735.2</v>
      </c>
      <c r="L120" s="165">
        <v>26</v>
      </c>
      <c r="M120" s="163">
        <f t="shared" si="29"/>
        <v>1019563.3799999999</v>
      </c>
      <c r="N120" s="163"/>
      <c r="O120" s="163"/>
      <c r="P120" s="163"/>
      <c r="Q120" s="30">
        <f>IF('Форма 2'!D120=0,"",'Форма 2'!D120-N120-O120-P120)</f>
        <v>1019563.3799999999</v>
      </c>
      <c r="R120" s="51">
        <f t="shared" si="27"/>
        <v>1386.7837051142544</v>
      </c>
      <c r="S120" s="51">
        <f t="shared" si="28"/>
        <v>1386.7837051142544</v>
      </c>
      <c r="T120" s="69">
        <f>IF(B120=C120,"",
IF(ISERROR(
IF(_xlfn.TEXTBEFORE('ПДФ 1'!B124,": ",1)*1=YEAR($V$4),$V$4,
IF(_xlfn.TEXTBEFORE('ПДФ 1'!B124,": ",1)*1=YEAR($W$4),$W$4,
IF(_xlfn.TEXTBEFORE('ПДФ 1'!B124,": ",1)*1=YEAR($X$4),$X$4,$Y$4)))),"",
IF(_xlfn.TEXTBEFORE('ПДФ 1'!B124,": ",1)*1=YEAR($V$4),$V$4,
IF(_xlfn.TEXTBEFORE('ПДФ 1'!B124,": ",1)*1=YEAR($W$4),$W$4,
IF(_xlfn.TEXTBEFORE('ПДФ 1'!B124,": ",1)*1=YEAR($X$4),$X$4,$Y$4)))))</f>
        <v>45657</v>
      </c>
      <c r="U120" s="125" t="str">
        <f>IF(ISERROR(VLOOKUP(C120,Источник!$C$2:$K$2343,9,0)),"",VLOOKUP(C120,Источник!$C$2:$K$2343,9,0))</f>
        <v>РО</v>
      </c>
      <c r="V120" s="1"/>
      <c r="W120" s="1"/>
      <c r="X120" s="77" t="str">
        <f t="shared" si="22"/>
        <v>г. Лысьва, ул. Суворова, д. 38: 2024</v>
      </c>
      <c r="Y120" s="117">
        <f t="shared" si="23"/>
        <v>2</v>
      </c>
      <c r="Z120" s="22">
        <v>1</v>
      </c>
      <c r="AA120" s="22" t="s">
        <v>1076</v>
      </c>
      <c r="AB120" s="22" t="s">
        <v>1076</v>
      </c>
      <c r="AC120" s="22" t="s">
        <v>1076</v>
      </c>
      <c r="AD120" s="22" t="s">
        <v>1076</v>
      </c>
      <c r="AE120" s="22">
        <v>1</v>
      </c>
      <c r="AF120" s="22" t="s">
        <v>1076</v>
      </c>
      <c r="AG120" s="89" t="s">
        <v>1076</v>
      </c>
      <c r="AH120" s="88" t="s">
        <v>1076</v>
      </c>
      <c r="AI120" s="75" t="s">
        <v>1076</v>
      </c>
      <c r="AJ120" s="75" t="s">
        <v>1076</v>
      </c>
      <c r="AK120" s="75" t="s">
        <v>1076</v>
      </c>
      <c r="AL120" s="75" t="s">
        <v>1076</v>
      </c>
      <c r="AM120" s="75" t="s">
        <v>1076</v>
      </c>
      <c r="AN120" s="75" t="s">
        <v>1076</v>
      </c>
      <c r="AO120" s="75" t="s">
        <v>1076</v>
      </c>
      <c r="AP120" s="75" t="s">
        <v>1076</v>
      </c>
      <c r="AQ120" s="75" t="s">
        <v>1076</v>
      </c>
      <c r="AR120" s="75" t="s">
        <v>1076</v>
      </c>
      <c r="AS120" s="75" t="s">
        <v>1076</v>
      </c>
      <c r="AT120" s="75" t="s">
        <v>1076</v>
      </c>
      <c r="AU120" t="str">
        <f t="shared" si="24"/>
        <v>РВИС ( ЭЛ ВОД )</v>
      </c>
      <c r="AV120" t="b">
        <f t="shared" si="25"/>
        <v>1</v>
      </c>
    </row>
    <row r="121" spans="1:48" ht="17.25" thickTop="1" thickBot="1" x14ac:dyDescent="0.3">
      <c r="A121" s="134">
        <f t="shared" si="26"/>
        <v>0</v>
      </c>
      <c r="B121" s="135" t="s">
        <v>1076</v>
      </c>
      <c r="C121" s="156" t="s">
        <v>1091</v>
      </c>
      <c r="D121" s="140" t="s">
        <v>1076</v>
      </c>
      <c r="E121" s="141"/>
      <c r="F121" s="141" t="s">
        <v>1076</v>
      </c>
      <c r="G121" s="142" t="s">
        <v>1076</v>
      </c>
      <c r="H121" s="142" t="s">
        <v>1076</v>
      </c>
      <c r="I121" s="162">
        <f>SUM(I122:I166)</f>
        <v>142042.09999999998</v>
      </c>
      <c r="J121" s="162">
        <f t="shared" ref="J121:P121" si="33">SUM(J122:J166)</f>
        <v>117743.20000000001</v>
      </c>
      <c r="K121" s="162">
        <f t="shared" si="33"/>
        <v>101915.06</v>
      </c>
      <c r="L121" s="154">
        <f t="shared" si="33"/>
        <v>5050</v>
      </c>
      <c r="M121" s="162">
        <f t="shared" si="29"/>
        <v>872797839.98000002</v>
      </c>
      <c r="N121" s="162">
        <f t="shared" si="33"/>
        <v>0</v>
      </c>
      <c r="O121" s="162">
        <f t="shared" si="33"/>
        <v>0</v>
      </c>
      <c r="P121" s="162">
        <f t="shared" si="33"/>
        <v>0</v>
      </c>
      <c r="Q121" s="136">
        <f>IF('Форма 2'!D121=0,"",'Форма 2'!D121-N121-O121-P121)</f>
        <v>872797839.98000002</v>
      </c>
      <c r="R121" s="143"/>
      <c r="S121" s="143"/>
      <c r="T121" s="144"/>
      <c r="U121" s="145" t="str">
        <f>IF(ISERROR(VLOOKUP(C121,Источник!$C$2:$K$2343,9,0)),"",VLOOKUP(C121,Источник!$C$2:$K$2343,9,0))</f>
        <v/>
      </c>
      <c r="V121" s="1"/>
      <c r="W121" s="1"/>
      <c r="X121" s="77" t="str">
        <f t="shared" si="22"/>
        <v/>
      </c>
      <c r="Y121" s="117">
        <f t="shared" si="23"/>
        <v>0</v>
      </c>
      <c r="Z121" s="22" t="s">
        <v>1076</v>
      </c>
      <c r="AA121" s="22" t="s">
        <v>1076</v>
      </c>
      <c r="AB121" s="22" t="s">
        <v>1076</v>
      </c>
      <c r="AC121" s="22" t="s">
        <v>1076</v>
      </c>
      <c r="AD121" s="22" t="s">
        <v>1076</v>
      </c>
      <c r="AE121" s="22" t="s">
        <v>1076</v>
      </c>
      <c r="AF121" s="22" t="s">
        <v>1076</v>
      </c>
      <c r="AG121" s="89" t="s">
        <v>1076</v>
      </c>
      <c r="AH121" s="88" t="s">
        <v>1076</v>
      </c>
      <c r="AI121" s="75" t="s">
        <v>1076</v>
      </c>
      <c r="AJ121" s="75" t="s">
        <v>1076</v>
      </c>
      <c r="AK121" s="75" t="s">
        <v>1076</v>
      </c>
      <c r="AL121" s="75" t="s">
        <v>1076</v>
      </c>
      <c r="AM121" s="75" t="s">
        <v>1076</v>
      </c>
      <c r="AN121" s="75" t="s">
        <v>1076</v>
      </c>
      <c r="AO121" s="75" t="s">
        <v>1076</v>
      </c>
      <c r="AP121" s="75" t="s">
        <v>1076</v>
      </c>
      <c r="AQ121" s="75" t="s">
        <v>1076</v>
      </c>
      <c r="AR121" s="75" t="s">
        <v>1076</v>
      </c>
      <c r="AS121" s="75" t="s">
        <v>1076</v>
      </c>
      <c r="AT121" s="75" t="s">
        <v>1076</v>
      </c>
      <c r="AU121" t="str">
        <f t="shared" si="24"/>
        <v/>
      </c>
      <c r="AV121" t="b">
        <f t="shared" si="25"/>
        <v>1</v>
      </c>
    </row>
    <row r="122" spans="1:48" ht="16.5" thickTop="1" thickBot="1" x14ac:dyDescent="0.3">
      <c r="A122" s="28">
        <f t="shared" si="26"/>
        <v>1</v>
      </c>
      <c r="B122" s="74" t="s">
        <v>1091</v>
      </c>
      <c r="C122" s="71" t="s">
        <v>921</v>
      </c>
      <c r="D122" s="63">
        <v>1930</v>
      </c>
      <c r="E122" s="72"/>
      <c r="F122" s="72" t="s">
        <v>2519</v>
      </c>
      <c r="G122" s="80">
        <v>4</v>
      </c>
      <c r="H122" s="80">
        <v>5</v>
      </c>
      <c r="I122" s="163">
        <v>3497.4</v>
      </c>
      <c r="J122" s="163">
        <v>2088.9</v>
      </c>
      <c r="K122" s="163">
        <v>1880.01</v>
      </c>
      <c r="L122" s="165">
        <v>105</v>
      </c>
      <c r="M122" s="163">
        <f t="shared" si="29"/>
        <v>32826176.710000001</v>
      </c>
      <c r="N122" s="163"/>
      <c r="O122" s="163"/>
      <c r="P122" s="163"/>
      <c r="Q122" s="30">
        <f>IF('Форма 2'!D122=0,"",'Форма 2'!D122-N122-O122-P122)</f>
        <v>32826176.710000001</v>
      </c>
      <c r="R122" s="51">
        <f t="shared" si="27"/>
        <v>15714.57547513045</v>
      </c>
      <c r="S122" s="51">
        <f t="shared" si="28"/>
        <v>15714.57547513045</v>
      </c>
      <c r="T122" s="69">
        <f>IF(B122=C122,"",
IF(ISERROR(
IF(_xlfn.TEXTBEFORE('ПДФ 1'!B126,": ",1)*1=YEAR($V$4),$V$4,
IF(_xlfn.TEXTBEFORE('ПДФ 1'!B126,": ",1)*1=YEAR($W$4),$W$4,
IF(_xlfn.TEXTBEFORE('ПДФ 1'!B126,": ",1)*1=YEAR($X$4),$X$4,$Y$4)))),"",
IF(_xlfn.TEXTBEFORE('ПДФ 1'!B126,": ",1)*1=YEAR($V$4),$V$4,
IF(_xlfn.TEXTBEFORE('ПДФ 1'!B126,": ",1)*1=YEAR($W$4),$W$4,
IF(_xlfn.TEXTBEFORE('ПДФ 1'!B126,": ",1)*1=YEAR($X$4),$X$4,$Y$4)))))</f>
        <v>45657</v>
      </c>
      <c r="U122" s="125" t="str">
        <f>IF(ISERROR(VLOOKUP(C122,Источник!$C$2:$K$2343,9,0)),"",VLOOKUP(C122,Источник!$C$2:$K$2343,9,0))</f>
        <v>РО</v>
      </c>
      <c r="V122" s="1"/>
      <c r="W122" s="1"/>
      <c r="X122" s="77" t="str">
        <f t="shared" si="22"/>
        <v>г. Березники, пр-т Ленина, д. 42: 2024</v>
      </c>
      <c r="Y122" s="117">
        <f t="shared" si="23"/>
        <v>2</v>
      </c>
      <c r="Z122" s="22" t="s">
        <v>1076</v>
      </c>
      <c r="AA122" s="22" t="s">
        <v>1076</v>
      </c>
      <c r="AB122" s="22" t="s">
        <v>1076</v>
      </c>
      <c r="AC122" s="22" t="s">
        <v>1076</v>
      </c>
      <c r="AD122" s="22" t="s">
        <v>1076</v>
      </c>
      <c r="AE122" s="22" t="s">
        <v>1076</v>
      </c>
      <c r="AF122" s="22" t="s">
        <v>1076</v>
      </c>
      <c r="AG122" s="89" t="s">
        <v>1076</v>
      </c>
      <c r="AH122" s="88" t="s">
        <v>1076</v>
      </c>
      <c r="AI122" s="75">
        <v>1</v>
      </c>
      <c r="AJ122" s="75">
        <v>1</v>
      </c>
      <c r="AK122" s="75" t="s">
        <v>1076</v>
      </c>
      <c r="AL122" s="75" t="s">
        <v>1076</v>
      </c>
      <c r="AM122" s="75" t="s">
        <v>1076</v>
      </c>
      <c r="AN122" s="75" t="s">
        <v>1076</v>
      </c>
      <c r="AO122" s="75" t="s">
        <v>1076</v>
      </c>
      <c r="AP122" s="75" t="s">
        <v>1076</v>
      </c>
      <c r="AQ122" s="75" t="s">
        <v>1076</v>
      </c>
      <c r="AR122" s="75" t="s">
        <v>1076</v>
      </c>
      <c r="AS122" s="75" t="s">
        <v>1076</v>
      </c>
      <c r="AT122" s="75" t="s">
        <v>1076</v>
      </c>
      <c r="AU122" t="str">
        <f t="shared" si="24"/>
        <v>РК Рфа</v>
      </c>
      <c r="AV122" t="b">
        <f t="shared" si="25"/>
        <v>1</v>
      </c>
    </row>
    <row r="123" spans="1:48" ht="16.5" thickTop="1" thickBot="1" x14ac:dyDescent="0.3">
      <c r="A123" s="28">
        <f t="shared" si="26"/>
        <v>2</v>
      </c>
      <c r="B123" s="74" t="s">
        <v>1091</v>
      </c>
      <c r="C123" s="71" t="s">
        <v>1760</v>
      </c>
      <c r="D123" s="63">
        <v>1956</v>
      </c>
      <c r="E123" s="72"/>
      <c r="F123" s="72" t="s">
        <v>2519</v>
      </c>
      <c r="G123" s="80">
        <v>5</v>
      </c>
      <c r="H123" s="80">
        <v>12</v>
      </c>
      <c r="I123" s="163">
        <v>13169.6</v>
      </c>
      <c r="J123" s="163">
        <v>11840.8</v>
      </c>
      <c r="K123" s="163">
        <v>11840.8</v>
      </c>
      <c r="L123" s="165">
        <v>315</v>
      </c>
      <c r="M123" s="163">
        <f t="shared" si="29"/>
        <v>123608285.25</v>
      </c>
      <c r="N123" s="163"/>
      <c r="O123" s="163"/>
      <c r="P123" s="163"/>
      <c r="Q123" s="30">
        <f>IF('Форма 2'!D123=0,"",'Форма 2'!D123-N123-O123-P123)</f>
        <v>123608285.25</v>
      </c>
      <c r="R123" s="51">
        <f t="shared" si="27"/>
        <v>10439.183606681981</v>
      </c>
      <c r="S123" s="51">
        <f t="shared" si="28"/>
        <v>10439.183606681981</v>
      </c>
      <c r="T123" s="69">
        <f>IF(B123=C123,"",
IF(ISERROR(
IF(_xlfn.TEXTBEFORE('ПДФ 1'!B127,": ",1)*1=YEAR($V$4),$V$4,
IF(_xlfn.TEXTBEFORE('ПДФ 1'!B127,": ",1)*1=YEAR($W$4),$W$4,
IF(_xlfn.TEXTBEFORE('ПДФ 1'!B127,": ",1)*1=YEAR($X$4),$X$4,$Y$4)))),"",
IF(_xlfn.TEXTBEFORE('ПДФ 1'!B127,": ",1)*1=YEAR($V$4),$V$4,
IF(_xlfn.TEXTBEFORE('ПДФ 1'!B127,": ",1)*1=YEAR($W$4),$W$4,
IF(_xlfn.TEXTBEFORE('ПДФ 1'!B127,": ",1)*1=YEAR($X$4),$X$4,$Y$4)))))</f>
        <v>45657</v>
      </c>
      <c r="U123" s="125" t="str">
        <f>IF(ISERROR(VLOOKUP(C123,Источник!$C$2:$K$2343,9,0)),"",VLOOKUP(C123,Источник!$C$2:$K$2343,9,0))</f>
        <v>РО</v>
      </c>
      <c r="V123" s="1"/>
      <c r="W123" s="1"/>
      <c r="X123" s="77" t="str">
        <f t="shared" si="22"/>
        <v>г. Березники, пр-т Ленина, д. 43: 2024</v>
      </c>
      <c r="Y123" s="117">
        <f t="shared" si="23"/>
        <v>2</v>
      </c>
      <c r="Z123" s="22" t="s">
        <v>1076</v>
      </c>
      <c r="AA123" s="22" t="s">
        <v>1076</v>
      </c>
      <c r="AB123" s="22" t="s">
        <v>1076</v>
      </c>
      <c r="AC123" s="22" t="s">
        <v>1076</v>
      </c>
      <c r="AD123" s="22" t="s">
        <v>1076</v>
      </c>
      <c r="AE123" s="22" t="s">
        <v>1076</v>
      </c>
      <c r="AF123" s="22" t="s">
        <v>1076</v>
      </c>
      <c r="AG123" s="89" t="s">
        <v>1076</v>
      </c>
      <c r="AH123" s="88" t="s">
        <v>1076</v>
      </c>
      <c r="AI123" s="75">
        <v>1</v>
      </c>
      <c r="AJ123" s="75">
        <v>1</v>
      </c>
      <c r="AK123" s="75" t="s">
        <v>1076</v>
      </c>
      <c r="AL123" s="75" t="s">
        <v>1076</v>
      </c>
      <c r="AM123" s="75" t="s">
        <v>1076</v>
      </c>
      <c r="AN123" s="75" t="s">
        <v>1076</v>
      </c>
      <c r="AO123" s="75" t="s">
        <v>1076</v>
      </c>
      <c r="AP123" s="75" t="s">
        <v>1076</v>
      </c>
      <c r="AQ123" s="75" t="s">
        <v>1076</v>
      </c>
      <c r="AR123" s="75" t="s">
        <v>1076</v>
      </c>
      <c r="AS123" s="75" t="s">
        <v>1076</v>
      </c>
      <c r="AT123" s="75" t="s">
        <v>1076</v>
      </c>
      <c r="AU123" t="str">
        <f t="shared" si="24"/>
        <v>РК Рфа</v>
      </c>
      <c r="AV123" t="b">
        <f t="shared" si="25"/>
        <v>1</v>
      </c>
    </row>
    <row r="124" spans="1:48" ht="16.5" thickTop="1" thickBot="1" x14ac:dyDescent="0.3">
      <c r="A124" s="28">
        <f t="shared" si="26"/>
        <v>3</v>
      </c>
      <c r="B124" s="74" t="s">
        <v>1091</v>
      </c>
      <c r="C124" s="71" t="s">
        <v>922</v>
      </c>
      <c r="D124" s="63">
        <v>1958</v>
      </c>
      <c r="E124" s="72"/>
      <c r="F124" s="72" t="s">
        <v>2519</v>
      </c>
      <c r="G124" s="80">
        <v>5</v>
      </c>
      <c r="H124" s="80">
        <v>7</v>
      </c>
      <c r="I124" s="163">
        <v>9356.6</v>
      </c>
      <c r="J124" s="163">
        <v>6331.8</v>
      </c>
      <c r="K124" s="163">
        <v>5698.62</v>
      </c>
      <c r="L124" s="165">
        <v>230</v>
      </c>
      <c r="M124" s="163">
        <f t="shared" si="29"/>
        <v>87819924.810000002</v>
      </c>
      <c r="N124" s="163"/>
      <c r="O124" s="163"/>
      <c r="P124" s="163"/>
      <c r="Q124" s="30">
        <f>IF('Форма 2'!D124=0,"",'Форма 2'!D124-N124-O124-P124)</f>
        <v>87819924.810000002</v>
      </c>
      <c r="R124" s="51">
        <f t="shared" si="27"/>
        <v>13869.661835497014</v>
      </c>
      <c r="S124" s="51">
        <f t="shared" si="28"/>
        <v>13869.661835497014</v>
      </c>
      <c r="T124" s="69">
        <f>IF(B124=C124,"",
IF(ISERROR(
IF(_xlfn.TEXTBEFORE('ПДФ 1'!B128,": ",1)*1=YEAR($V$4),$V$4,
IF(_xlfn.TEXTBEFORE('ПДФ 1'!B128,": ",1)*1=YEAR($W$4),$W$4,
IF(_xlfn.TEXTBEFORE('ПДФ 1'!B128,": ",1)*1=YEAR($X$4),$X$4,$Y$4)))),"",
IF(_xlfn.TEXTBEFORE('ПДФ 1'!B128,": ",1)*1=YEAR($V$4),$V$4,
IF(_xlfn.TEXTBEFORE('ПДФ 1'!B128,": ",1)*1=YEAR($W$4),$W$4,
IF(_xlfn.TEXTBEFORE('ПДФ 1'!B128,": ",1)*1=YEAR($X$4),$X$4,$Y$4)))))</f>
        <v>45657</v>
      </c>
      <c r="U124" s="125" t="str">
        <f>IF(ISERROR(VLOOKUP(C124,Источник!$C$2:$K$2343,9,0)),"",VLOOKUP(C124,Источник!$C$2:$K$2343,9,0))</f>
        <v>РО</v>
      </c>
      <c r="V124" s="1"/>
      <c r="W124" s="1"/>
      <c r="X124" s="77" t="str">
        <f t="shared" si="22"/>
        <v>г. Березники, пр-т Ленина, д. 45: 2024</v>
      </c>
      <c r="Y124" s="117">
        <f t="shared" si="23"/>
        <v>2</v>
      </c>
      <c r="Z124" s="22" t="s">
        <v>1076</v>
      </c>
      <c r="AA124" s="22" t="s">
        <v>1076</v>
      </c>
      <c r="AB124" s="22" t="s">
        <v>1076</v>
      </c>
      <c r="AC124" s="22" t="s">
        <v>1076</v>
      </c>
      <c r="AD124" s="22" t="s">
        <v>1076</v>
      </c>
      <c r="AE124" s="22" t="s">
        <v>1076</v>
      </c>
      <c r="AF124" s="22" t="s">
        <v>1076</v>
      </c>
      <c r="AG124" s="89" t="s">
        <v>1076</v>
      </c>
      <c r="AH124" s="88" t="s">
        <v>1076</v>
      </c>
      <c r="AI124" s="75">
        <v>1</v>
      </c>
      <c r="AJ124" s="75">
        <v>1</v>
      </c>
      <c r="AK124" s="75" t="s">
        <v>1076</v>
      </c>
      <c r="AL124" s="75" t="s">
        <v>1076</v>
      </c>
      <c r="AM124" s="75" t="s">
        <v>1076</v>
      </c>
      <c r="AN124" s="75" t="s">
        <v>1076</v>
      </c>
      <c r="AO124" s="75" t="s">
        <v>1076</v>
      </c>
      <c r="AP124" s="75" t="s">
        <v>1076</v>
      </c>
      <c r="AQ124" s="75" t="s">
        <v>1076</v>
      </c>
      <c r="AR124" s="75" t="s">
        <v>1076</v>
      </c>
      <c r="AS124" s="75" t="s">
        <v>1076</v>
      </c>
      <c r="AT124" s="75" t="s">
        <v>1076</v>
      </c>
      <c r="AU124" t="str">
        <f t="shared" si="24"/>
        <v>РК Рфа</v>
      </c>
      <c r="AV124" t="b">
        <f t="shared" si="25"/>
        <v>1</v>
      </c>
    </row>
    <row r="125" spans="1:48" ht="16.5" thickTop="1" thickBot="1" x14ac:dyDescent="0.3">
      <c r="A125" s="28">
        <f t="shared" si="26"/>
        <v>4</v>
      </c>
      <c r="B125" s="74" t="s">
        <v>1091</v>
      </c>
      <c r="C125" s="71" t="s">
        <v>3</v>
      </c>
      <c r="D125" s="63">
        <v>1958</v>
      </c>
      <c r="E125" s="72"/>
      <c r="F125" s="72" t="s">
        <v>2519</v>
      </c>
      <c r="G125" s="80">
        <v>5</v>
      </c>
      <c r="H125" s="80">
        <v>9</v>
      </c>
      <c r="I125" s="163">
        <v>9705.7999999999993</v>
      </c>
      <c r="J125" s="163">
        <v>8665</v>
      </c>
      <c r="K125" s="163">
        <v>5130</v>
      </c>
      <c r="L125" s="165">
        <v>177</v>
      </c>
      <c r="M125" s="163">
        <f t="shared" si="29"/>
        <v>13356248.440000001</v>
      </c>
      <c r="N125" s="163"/>
      <c r="O125" s="163"/>
      <c r="P125" s="163"/>
      <c r="Q125" s="30">
        <f>IF('Форма 2'!D125=0,"",'Форма 2'!D125-N125-O125-P125)</f>
        <v>13356248.440000001</v>
      </c>
      <c r="R125" s="51">
        <f t="shared" si="27"/>
        <v>1541.4020126947491</v>
      </c>
      <c r="S125" s="51">
        <f t="shared" si="28"/>
        <v>1541.4020126947491</v>
      </c>
      <c r="T125" s="69">
        <f>IF(B125=C125,"",
IF(ISERROR(
IF(_xlfn.TEXTBEFORE('ПДФ 1'!B129,": ",1)*1=YEAR($V$4),$V$4,
IF(_xlfn.TEXTBEFORE('ПДФ 1'!B129,": ",1)*1=YEAR($W$4),$W$4,
IF(_xlfn.TEXTBEFORE('ПДФ 1'!B129,": ",1)*1=YEAR($X$4),$X$4,$Y$4)))),"",
IF(_xlfn.TEXTBEFORE('ПДФ 1'!B129,": ",1)*1=YEAR($V$4),$V$4,
IF(_xlfn.TEXTBEFORE('ПДФ 1'!B129,": ",1)*1=YEAR($W$4),$W$4,
IF(_xlfn.TEXTBEFORE('ПДФ 1'!B129,": ",1)*1=YEAR($X$4),$X$4,$Y$4)))))</f>
        <v>45657</v>
      </c>
      <c r="U125" s="125" t="str">
        <f>IF(ISERROR(VLOOKUP(C125,Источник!$C$2:$K$2343,9,0)),"",VLOOKUP(C125,Источник!$C$2:$K$2343,9,0))</f>
        <v>РО</v>
      </c>
      <c r="V125" s="1"/>
      <c r="W125" s="1"/>
      <c r="X125" s="77" t="str">
        <f t="shared" si="22"/>
        <v>г. Березники, пр-т Ленина, д. 55: 2024</v>
      </c>
      <c r="Y125" s="117">
        <f t="shared" si="23"/>
        <v>2</v>
      </c>
      <c r="Z125" s="22">
        <v>1</v>
      </c>
      <c r="AA125" s="22" t="s">
        <v>1076</v>
      </c>
      <c r="AB125" s="22" t="s">
        <v>1076</v>
      </c>
      <c r="AC125" s="22" t="s">
        <v>1076</v>
      </c>
      <c r="AD125" s="22">
        <v>1</v>
      </c>
      <c r="AE125" s="22" t="s">
        <v>1076</v>
      </c>
      <c r="AF125" s="22" t="s">
        <v>1076</v>
      </c>
      <c r="AG125" s="89" t="s">
        <v>1076</v>
      </c>
      <c r="AH125" s="88" t="s">
        <v>1076</v>
      </c>
      <c r="AI125" s="75" t="s">
        <v>1076</v>
      </c>
      <c r="AJ125" s="75" t="s">
        <v>1076</v>
      </c>
      <c r="AK125" s="75" t="s">
        <v>1076</v>
      </c>
      <c r="AL125" s="75" t="s">
        <v>1076</v>
      </c>
      <c r="AM125" s="75" t="s">
        <v>1076</v>
      </c>
      <c r="AN125" s="75" t="s">
        <v>1076</v>
      </c>
      <c r="AO125" s="75" t="s">
        <v>1076</v>
      </c>
      <c r="AP125" s="75" t="s">
        <v>1076</v>
      </c>
      <c r="AQ125" s="75" t="s">
        <v>1076</v>
      </c>
      <c r="AR125" s="75" t="s">
        <v>1076</v>
      </c>
      <c r="AS125" s="75" t="s">
        <v>1076</v>
      </c>
      <c r="AT125" s="75" t="s">
        <v>1076</v>
      </c>
      <c r="AU125" t="str">
        <f t="shared" si="24"/>
        <v>РВИС ( ЭЛ ГВС )</v>
      </c>
      <c r="AV125" t="b">
        <f t="shared" si="25"/>
        <v>1</v>
      </c>
    </row>
    <row r="126" spans="1:48" ht="16.5" thickTop="1" thickBot="1" x14ac:dyDescent="0.3">
      <c r="A126" s="28">
        <f t="shared" si="26"/>
        <v>5</v>
      </c>
      <c r="B126" s="74" t="s">
        <v>1091</v>
      </c>
      <c r="C126" s="71" t="s">
        <v>931</v>
      </c>
      <c r="D126" s="63">
        <v>1956</v>
      </c>
      <c r="E126" s="72"/>
      <c r="F126" s="72" t="s">
        <v>2519</v>
      </c>
      <c r="G126" s="80">
        <v>5</v>
      </c>
      <c r="H126" s="80">
        <v>5</v>
      </c>
      <c r="I126" s="163">
        <v>5226.3999999999996</v>
      </c>
      <c r="J126" s="163">
        <v>4082.1</v>
      </c>
      <c r="K126" s="163">
        <v>3625.5</v>
      </c>
      <c r="L126" s="165">
        <v>118</v>
      </c>
      <c r="M126" s="163">
        <f t="shared" si="29"/>
        <v>2715689.7</v>
      </c>
      <c r="N126" s="163"/>
      <c r="O126" s="163"/>
      <c r="P126" s="163"/>
      <c r="Q126" s="30">
        <f>IF('Форма 2'!D126=0,"",'Форма 2'!D126-N126-O126-P126)</f>
        <v>2715689.7</v>
      </c>
      <c r="R126" s="51">
        <f t="shared" si="27"/>
        <v>665.267803336518</v>
      </c>
      <c r="S126" s="51">
        <f t="shared" si="28"/>
        <v>665.267803336518</v>
      </c>
      <c r="T126" s="69">
        <f>IF(B126=C126,"",
IF(ISERROR(
IF(_xlfn.TEXTBEFORE('ПДФ 1'!B130,": ",1)*1=YEAR($V$4),$V$4,
IF(_xlfn.TEXTBEFORE('ПДФ 1'!B130,": ",1)*1=YEAR($W$4),$W$4,
IF(_xlfn.TEXTBEFORE('ПДФ 1'!B130,": ",1)*1=YEAR($X$4),$X$4,$Y$4)))),"",
IF(_xlfn.TEXTBEFORE('ПДФ 1'!B130,": ",1)*1=YEAR($V$4),$V$4,
IF(_xlfn.TEXTBEFORE('ПДФ 1'!B130,": ",1)*1=YEAR($W$4),$W$4,
IF(_xlfn.TEXTBEFORE('ПДФ 1'!B130,": ",1)*1=YEAR($X$4),$X$4,$Y$4)))))</f>
        <v>45657</v>
      </c>
      <c r="U126" s="125" t="str">
        <f>IF(ISERROR(VLOOKUP(C126,Источник!$C$2:$K$2343,9,0)),"",VLOOKUP(C126,Источник!$C$2:$K$2343,9,0))</f>
        <v>РО</v>
      </c>
      <c r="V126" s="1"/>
      <c r="W126" s="1"/>
      <c r="X126" s="77" t="str">
        <f t="shared" si="22"/>
        <v>г. Березники, пр-т Советский, д. 18: 2024</v>
      </c>
      <c r="Y126" s="117">
        <f t="shared" si="23"/>
        <v>1</v>
      </c>
      <c r="Z126" s="22">
        <v>1</v>
      </c>
      <c r="AA126" s="22" t="s">
        <v>1076</v>
      </c>
      <c r="AB126" s="22" t="s">
        <v>1076</v>
      </c>
      <c r="AC126" s="22" t="s">
        <v>1076</v>
      </c>
      <c r="AD126" s="22" t="s">
        <v>1076</v>
      </c>
      <c r="AE126" s="22" t="s">
        <v>1076</v>
      </c>
      <c r="AF126" s="22" t="s">
        <v>1076</v>
      </c>
      <c r="AG126" s="89" t="s">
        <v>1076</v>
      </c>
      <c r="AH126" s="88" t="s">
        <v>1076</v>
      </c>
      <c r="AI126" s="75" t="s">
        <v>1076</v>
      </c>
      <c r="AJ126" s="75" t="s">
        <v>1076</v>
      </c>
      <c r="AK126" s="75" t="s">
        <v>1076</v>
      </c>
      <c r="AL126" s="75" t="s">
        <v>1076</v>
      </c>
      <c r="AM126" s="75" t="s">
        <v>1076</v>
      </c>
      <c r="AN126" s="75" t="s">
        <v>1076</v>
      </c>
      <c r="AO126" s="75" t="s">
        <v>1076</v>
      </c>
      <c r="AP126" s="75" t="s">
        <v>1076</v>
      </c>
      <c r="AQ126" s="75" t="s">
        <v>1076</v>
      </c>
      <c r="AR126" s="75" t="s">
        <v>1076</v>
      </c>
      <c r="AS126" s="75" t="s">
        <v>1076</v>
      </c>
      <c r="AT126" s="75" t="s">
        <v>1076</v>
      </c>
      <c r="AU126" t="str">
        <f t="shared" si="24"/>
        <v>РВИС ( ЭЛ )</v>
      </c>
      <c r="AV126" t="b">
        <f t="shared" si="25"/>
        <v>1</v>
      </c>
    </row>
    <row r="127" spans="1:48" ht="16.5" thickTop="1" thickBot="1" x14ac:dyDescent="0.3">
      <c r="A127" s="28">
        <f t="shared" si="26"/>
        <v>6</v>
      </c>
      <c r="B127" s="74" t="s">
        <v>1091</v>
      </c>
      <c r="C127" s="71" t="s">
        <v>250</v>
      </c>
      <c r="D127" s="63">
        <v>1949</v>
      </c>
      <c r="E127" s="72"/>
      <c r="F127" s="72" t="s">
        <v>2519</v>
      </c>
      <c r="G127" s="80">
        <v>3</v>
      </c>
      <c r="H127" s="80">
        <v>3</v>
      </c>
      <c r="I127" s="163">
        <v>2234.4</v>
      </c>
      <c r="J127" s="163">
        <v>1302.5</v>
      </c>
      <c r="K127" s="163">
        <v>1172.25</v>
      </c>
      <c r="L127" s="165">
        <v>50</v>
      </c>
      <c r="M127" s="163">
        <f t="shared" si="29"/>
        <v>13020183.960000001</v>
      </c>
      <c r="N127" s="163"/>
      <c r="O127" s="163"/>
      <c r="P127" s="163"/>
      <c r="Q127" s="30">
        <f>IF('Форма 2'!D127=0,"",'Форма 2'!D127-N127-O127-P127)</f>
        <v>13020183.960000001</v>
      </c>
      <c r="R127" s="51">
        <f t="shared" si="27"/>
        <v>9996.3024644913639</v>
      </c>
      <c r="S127" s="51">
        <f t="shared" si="28"/>
        <v>9996.3024644913639</v>
      </c>
      <c r="T127" s="69">
        <f>IF(B127=C127,"",
IF(ISERROR(
IF(_xlfn.TEXTBEFORE('ПДФ 1'!B131,": ",1)*1=YEAR($V$4),$V$4,
IF(_xlfn.TEXTBEFORE('ПДФ 1'!B131,": ",1)*1=YEAR($W$4),$W$4,
IF(_xlfn.TEXTBEFORE('ПДФ 1'!B131,": ",1)*1=YEAR($X$4),$X$4,$Y$4)))),"",
IF(_xlfn.TEXTBEFORE('ПДФ 1'!B131,": ",1)*1=YEAR($V$4),$V$4,
IF(_xlfn.TEXTBEFORE('ПДФ 1'!B131,": ",1)*1=YEAR($W$4),$W$4,
IF(_xlfn.TEXTBEFORE('ПДФ 1'!B131,": ",1)*1=YEAR($X$4),$X$4,$Y$4)))))</f>
        <v>45657</v>
      </c>
      <c r="U127" s="125" t="str">
        <f>IF(ISERROR(VLOOKUP(C127,Источник!$C$2:$K$2343,9,0)),"",VLOOKUP(C127,Источник!$C$2:$K$2343,9,0))</f>
        <v>РО</v>
      </c>
      <c r="V127" s="1"/>
      <c r="W127" s="1"/>
      <c r="X127" s="77" t="str">
        <f t="shared" si="22"/>
        <v>г. Березники, пр-т Советский, д. 28: 2024</v>
      </c>
      <c r="Y127" s="117">
        <f t="shared" si="23"/>
        <v>1</v>
      </c>
      <c r="Z127" s="22" t="s">
        <v>1076</v>
      </c>
      <c r="AA127" s="22" t="s">
        <v>1076</v>
      </c>
      <c r="AB127" s="22" t="s">
        <v>1076</v>
      </c>
      <c r="AC127" s="22" t="s">
        <v>1076</v>
      </c>
      <c r="AD127" s="22" t="s">
        <v>1076</v>
      </c>
      <c r="AE127" s="22" t="s">
        <v>1076</v>
      </c>
      <c r="AF127" s="22" t="s">
        <v>1076</v>
      </c>
      <c r="AG127" s="89" t="s">
        <v>1076</v>
      </c>
      <c r="AH127" s="88" t="s">
        <v>1076</v>
      </c>
      <c r="AI127" s="75" t="s">
        <v>1076</v>
      </c>
      <c r="AJ127" s="75">
        <v>1</v>
      </c>
      <c r="AK127" s="75" t="s">
        <v>1076</v>
      </c>
      <c r="AL127" s="75" t="s">
        <v>1076</v>
      </c>
      <c r="AM127" s="75" t="s">
        <v>1076</v>
      </c>
      <c r="AN127" s="75" t="s">
        <v>1076</v>
      </c>
      <c r="AO127" s="75" t="s">
        <v>1076</v>
      </c>
      <c r="AP127" s="75" t="s">
        <v>1076</v>
      </c>
      <c r="AQ127" s="75" t="s">
        <v>1076</v>
      </c>
      <c r="AR127" s="75" t="s">
        <v>1076</v>
      </c>
      <c r="AS127" s="75" t="s">
        <v>1076</v>
      </c>
      <c r="AT127" s="75" t="s">
        <v>1076</v>
      </c>
      <c r="AU127" t="str">
        <f t="shared" si="24"/>
        <v>Рфа</v>
      </c>
      <c r="AV127" t="b">
        <f t="shared" si="25"/>
        <v>1</v>
      </c>
    </row>
    <row r="128" spans="1:48" ht="16.5" thickTop="1" thickBot="1" x14ac:dyDescent="0.3">
      <c r="A128" s="28">
        <f t="shared" si="26"/>
        <v>7</v>
      </c>
      <c r="B128" s="74" t="s">
        <v>1091</v>
      </c>
      <c r="C128" s="71" t="s">
        <v>4</v>
      </c>
      <c r="D128" s="63">
        <v>1949</v>
      </c>
      <c r="E128" s="72"/>
      <c r="F128" s="72" t="s">
        <v>2519</v>
      </c>
      <c r="G128" s="80">
        <v>3</v>
      </c>
      <c r="H128" s="80">
        <v>2</v>
      </c>
      <c r="I128" s="163">
        <v>1437.2</v>
      </c>
      <c r="J128" s="163">
        <v>1215.7</v>
      </c>
      <c r="K128" s="163">
        <v>1215.7</v>
      </c>
      <c r="L128" s="165">
        <v>46</v>
      </c>
      <c r="M128" s="163">
        <f t="shared" si="29"/>
        <v>14448344.059999999</v>
      </c>
      <c r="N128" s="163"/>
      <c r="O128" s="163"/>
      <c r="P128" s="163"/>
      <c r="Q128" s="30">
        <f>IF('Форма 2'!D128=0,"",'Форма 2'!D128-N128-O128-P128)</f>
        <v>14448344.059999999</v>
      </c>
      <c r="R128" s="51">
        <f t="shared" si="27"/>
        <v>11884.793995229085</v>
      </c>
      <c r="S128" s="51">
        <f t="shared" si="28"/>
        <v>11884.793995229085</v>
      </c>
      <c r="T128" s="69">
        <f>IF(B128=C128,"",
IF(ISERROR(
IF(_xlfn.TEXTBEFORE('ПДФ 1'!B132,": ",1)*1=YEAR($V$4),$V$4,
IF(_xlfn.TEXTBEFORE('ПДФ 1'!B132,": ",1)*1=YEAR($W$4),$W$4,
IF(_xlfn.TEXTBEFORE('ПДФ 1'!B132,": ",1)*1=YEAR($X$4),$X$4,$Y$4)))),"",
IF(_xlfn.TEXTBEFORE('ПДФ 1'!B132,": ",1)*1=YEAR($V$4),$V$4,
IF(_xlfn.TEXTBEFORE('ПДФ 1'!B132,": ",1)*1=YEAR($W$4),$W$4,
IF(_xlfn.TEXTBEFORE('ПДФ 1'!B132,": ",1)*1=YEAR($X$4),$X$4,$Y$4)))))</f>
        <v>45657</v>
      </c>
      <c r="U128" s="125" t="str">
        <f>IF(ISERROR(VLOOKUP(C128,Источник!$C$2:$K$2343,9,0)),"",VLOOKUP(C128,Источник!$C$2:$K$2343,9,0))</f>
        <v>РО</v>
      </c>
      <c r="V128" s="1"/>
      <c r="W128" s="1"/>
      <c r="X128" s="77" t="str">
        <f t="shared" si="22"/>
        <v>г. Березники, пр-т Советский, д. 30: 2024</v>
      </c>
      <c r="Y128" s="117">
        <f t="shared" si="23"/>
        <v>6</v>
      </c>
      <c r="Z128" s="22">
        <v>1</v>
      </c>
      <c r="AA128" s="22" t="s">
        <v>1076</v>
      </c>
      <c r="AB128" s="22" t="s">
        <v>1076</v>
      </c>
      <c r="AC128" s="22">
        <v>1</v>
      </c>
      <c r="AD128" s="22">
        <v>1</v>
      </c>
      <c r="AE128" s="22">
        <v>1</v>
      </c>
      <c r="AF128" s="22" t="s">
        <v>1076</v>
      </c>
      <c r="AG128" s="89" t="s">
        <v>1076</v>
      </c>
      <c r="AH128" s="88" t="s">
        <v>1076</v>
      </c>
      <c r="AI128" s="75" t="s">
        <v>1076</v>
      </c>
      <c r="AJ128" s="75">
        <v>1</v>
      </c>
      <c r="AK128" s="75" t="s">
        <v>1076</v>
      </c>
      <c r="AL128" s="75" t="s">
        <v>1076</v>
      </c>
      <c r="AM128" s="75">
        <v>1</v>
      </c>
      <c r="AN128" s="75" t="s">
        <v>1076</v>
      </c>
      <c r="AO128" s="75" t="s">
        <v>1076</v>
      </c>
      <c r="AP128" s="75" t="s">
        <v>1076</v>
      </c>
      <c r="AQ128" s="75" t="s">
        <v>1076</v>
      </c>
      <c r="AR128" s="75" t="s">
        <v>1076</v>
      </c>
      <c r="AS128" s="75" t="s">
        <v>1076</v>
      </c>
      <c r="AT128" s="75" t="s">
        <v>1076</v>
      </c>
      <c r="AU128" t="str">
        <f t="shared" si="24"/>
        <v>РВИС ( ЭЛ ХВС ГВС ВОД ) Рфа РФ</v>
      </c>
      <c r="AV128" t="b">
        <f>ISTEXT(AN128)&lt;&gt;NOT(ISBLANK(AN128))</f>
        <v>0</v>
      </c>
    </row>
    <row r="129" spans="1:48" ht="16.5" thickTop="1" thickBot="1" x14ac:dyDescent="0.3">
      <c r="A129" s="28">
        <f t="shared" si="26"/>
        <v>8</v>
      </c>
      <c r="B129" s="74" t="s">
        <v>1091</v>
      </c>
      <c r="C129" s="71" t="s">
        <v>68</v>
      </c>
      <c r="D129" s="63">
        <v>1946</v>
      </c>
      <c r="E129" s="72"/>
      <c r="F129" s="72" t="s">
        <v>2519</v>
      </c>
      <c r="G129" s="80">
        <v>3</v>
      </c>
      <c r="H129" s="80">
        <v>2</v>
      </c>
      <c r="I129" s="163">
        <v>1338.9</v>
      </c>
      <c r="J129" s="163">
        <v>932.6</v>
      </c>
      <c r="K129" s="163">
        <v>932.6</v>
      </c>
      <c r="L129" s="165">
        <v>34</v>
      </c>
      <c r="M129" s="163">
        <f t="shared" si="29"/>
        <v>15725514.390000001</v>
      </c>
      <c r="N129" s="163"/>
      <c r="O129" s="163"/>
      <c r="P129" s="163"/>
      <c r="Q129" s="30">
        <f>IF('Форма 2'!D129=0,"",'Форма 2'!D129-N129-O129-P129)</f>
        <v>15725514.390000001</v>
      </c>
      <c r="R129" s="51">
        <f t="shared" si="27"/>
        <v>16862.014143255416</v>
      </c>
      <c r="S129" s="51">
        <f t="shared" si="28"/>
        <v>16862.014143255416</v>
      </c>
      <c r="T129" s="69">
        <f>IF(B129=C129,"",
IF(ISERROR(
IF(_xlfn.TEXTBEFORE('ПДФ 1'!B133,": ",1)*1=YEAR($V$4),$V$4,
IF(_xlfn.TEXTBEFORE('ПДФ 1'!B133,": ",1)*1=YEAR($W$4),$W$4,
IF(_xlfn.TEXTBEFORE('ПДФ 1'!B133,": ",1)*1=YEAR($X$4),$X$4,$Y$4)))),"",
IF(_xlfn.TEXTBEFORE('ПДФ 1'!B133,": ",1)*1=YEAR($V$4),$V$4,
IF(_xlfn.TEXTBEFORE('ПДФ 1'!B133,": ",1)*1=YEAR($W$4),$W$4,
IF(_xlfn.TEXTBEFORE('ПДФ 1'!B133,": ",1)*1=YEAR($X$4),$X$4,$Y$4)))))</f>
        <v>45657</v>
      </c>
      <c r="U129" s="125" t="str">
        <f>IF(ISERROR(VLOOKUP(C129,Источник!$C$2:$K$2343,9,0)),"",VLOOKUP(C129,Источник!$C$2:$K$2343,9,0))</f>
        <v>РО</v>
      </c>
      <c r="V129" s="1"/>
      <c r="W129" s="1"/>
      <c r="X129" s="77" t="str">
        <f t="shared" si="22"/>
        <v>г. Березники, пр-т Советский, д. 38: 2024</v>
      </c>
      <c r="Y129" s="117">
        <f t="shared" si="23"/>
        <v>4</v>
      </c>
      <c r="Z129" s="22" t="s">
        <v>1076</v>
      </c>
      <c r="AA129" s="22" t="s">
        <v>1076</v>
      </c>
      <c r="AB129" s="22" t="s">
        <v>1076</v>
      </c>
      <c r="AC129" s="22">
        <v>1</v>
      </c>
      <c r="AD129" s="22">
        <v>1</v>
      </c>
      <c r="AE129" s="22">
        <v>1</v>
      </c>
      <c r="AF129" s="22" t="s">
        <v>1076</v>
      </c>
      <c r="AG129" s="89" t="s">
        <v>1076</v>
      </c>
      <c r="AH129" s="88" t="s">
        <v>1076</v>
      </c>
      <c r="AI129" s="75">
        <v>1</v>
      </c>
      <c r="AJ129" s="75" t="s">
        <v>1076</v>
      </c>
      <c r="AK129" s="75" t="s">
        <v>1076</v>
      </c>
      <c r="AL129" s="75" t="s">
        <v>1076</v>
      </c>
      <c r="AM129" s="75" t="s">
        <v>1076</v>
      </c>
      <c r="AN129" s="75" t="s">
        <v>1076</v>
      </c>
      <c r="AO129" s="75" t="s">
        <v>1076</v>
      </c>
      <c r="AP129" s="75" t="s">
        <v>1076</v>
      </c>
      <c r="AQ129" s="75" t="s">
        <v>1076</v>
      </c>
      <c r="AR129" s="75" t="s">
        <v>1076</v>
      </c>
      <c r="AS129" s="75" t="s">
        <v>1076</v>
      </c>
      <c r="AT129" s="75" t="s">
        <v>1076</v>
      </c>
      <c r="AU129" t="str">
        <f t="shared" si="24"/>
        <v>РВИС ( ХВС ГВС ВОД ) РК</v>
      </c>
      <c r="AV129" t="b">
        <f t="shared" si="25"/>
        <v>1</v>
      </c>
    </row>
    <row r="130" spans="1:48" ht="16.5" thickTop="1" thickBot="1" x14ac:dyDescent="0.3">
      <c r="A130" s="28">
        <f t="shared" si="26"/>
        <v>9</v>
      </c>
      <c r="B130" s="74" t="s">
        <v>1091</v>
      </c>
      <c r="C130" s="71" t="s">
        <v>69</v>
      </c>
      <c r="D130" s="63">
        <v>1947</v>
      </c>
      <c r="E130" s="72"/>
      <c r="F130" s="72" t="s">
        <v>2519</v>
      </c>
      <c r="G130" s="80">
        <v>3</v>
      </c>
      <c r="H130" s="80">
        <v>2</v>
      </c>
      <c r="I130" s="163">
        <v>998.4</v>
      </c>
      <c r="J130" s="163">
        <v>829.3</v>
      </c>
      <c r="K130" s="163">
        <v>829.3</v>
      </c>
      <c r="L130" s="165">
        <v>29</v>
      </c>
      <c r="M130" s="163">
        <f t="shared" si="29"/>
        <v>27226777.349999998</v>
      </c>
      <c r="N130" s="163"/>
      <c r="O130" s="163"/>
      <c r="P130" s="163"/>
      <c r="Q130" s="30">
        <f>IF('Форма 2'!D130=0,"",'Форма 2'!D130-N130-O130-P130)</f>
        <v>27226777.349999998</v>
      </c>
      <c r="R130" s="51">
        <f t="shared" si="27"/>
        <v>32831.035029542989</v>
      </c>
      <c r="S130" s="51">
        <f t="shared" si="28"/>
        <v>32831.035029542989</v>
      </c>
      <c r="T130" s="69">
        <f>IF(B130=C130,"",
IF(ISERROR(
IF(_xlfn.TEXTBEFORE('ПДФ 1'!B134,": ",1)*1=YEAR($V$4),$V$4,
IF(_xlfn.TEXTBEFORE('ПДФ 1'!B134,": ",1)*1=YEAR($W$4),$W$4,
IF(_xlfn.TEXTBEFORE('ПДФ 1'!B134,": ",1)*1=YEAR($X$4),$X$4,$Y$4)))),"",
IF(_xlfn.TEXTBEFORE('ПДФ 1'!B134,": ",1)*1=YEAR($V$4),$V$4,
IF(_xlfn.TEXTBEFORE('ПДФ 1'!B134,": ",1)*1=YEAR($W$4),$W$4,
IF(_xlfn.TEXTBEFORE('ПДФ 1'!B134,": ",1)*1=YEAR($X$4),$X$4,$Y$4)))))</f>
        <v>45657</v>
      </c>
      <c r="U130" s="125" t="str">
        <f>IF(ISERROR(VLOOKUP(C130,Источник!$C$2:$K$2343,9,0)),"",VLOOKUP(C130,Источник!$C$2:$K$2343,9,0))</f>
        <v>РО</v>
      </c>
      <c r="V130" s="1"/>
      <c r="W130" s="1"/>
      <c r="X130" s="77" t="str">
        <f t="shared" si="22"/>
        <v>г. Березники, пр-т Советский, д. 44: 2024</v>
      </c>
      <c r="Y130" s="117">
        <f t="shared" si="23"/>
        <v>7</v>
      </c>
      <c r="Z130" s="22" t="s">
        <v>1076</v>
      </c>
      <c r="AA130" s="22">
        <v>1</v>
      </c>
      <c r="AB130" s="22" t="s">
        <v>1076</v>
      </c>
      <c r="AC130" s="22">
        <v>1</v>
      </c>
      <c r="AD130" s="22">
        <v>1</v>
      </c>
      <c r="AE130" s="22">
        <v>1</v>
      </c>
      <c r="AF130" s="22" t="s">
        <v>1076</v>
      </c>
      <c r="AG130" s="89" t="s">
        <v>1076</v>
      </c>
      <c r="AH130" s="88" t="s">
        <v>1076</v>
      </c>
      <c r="AI130" s="75">
        <v>1</v>
      </c>
      <c r="AJ130" s="75">
        <v>1</v>
      </c>
      <c r="AK130" s="75" t="s">
        <v>1076</v>
      </c>
      <c r="AL130" s="75" t="s">
        <v>1076</v>
      </c>
      <c r="AM130" s="75">
        <v>1</v>
      </c>
      <c r="AN130" s="75" t="s">
        <v>1076</v>
      </c>
      <c r="AO130" s="75" t="s">
        <v>1076</v>
      </c>
      <c r="AP130" s="75" t="s">
        <v>1076</v>
      </c>
      <c r="AQ130" s="75" t="s">
        <v>1076</v>
      </c>
      <c r="AR130" s="75" t="s">
        <v>1076</v>
      </c>
      <c r="AS130" s="75" t="s">
        <v>1076</v>
      </c>
      <c r="AT130" s="75" t="s">
        <v>1076</v>
      </c>
      <c r="AU130" t="str">
        <f t="shared" si="24"/>
        <v>РВИС ( ТЕП ХВС ГВС ВОД ) РК Рфа РФ</v>
      </c>
      <c r="AV130" t="b">
        <f t="shared" si="25"/>
        <v>1</v>
      </c>
    </row>
    <row r="131" spans="1:48" ht="16.5" thickTop="1" thickBot="1" x14ac:dyDescent="0.3">
      <c r="A131" s="28">
        <f t="shared" si="26"/>
        <v>10</v>
      </c>
      <c r="B131" s="74" t="s">
        <v>1091</v>
      </c>
      <c r="C131" s="71" t="s">
        <v>933</v>
      </c>
      <c r="D131" s="63">
        <v>1953</v>
      </c>
      <c r="E131" s="72"/>
      <c r="F131" s="72" t="s">
        <v>2519</v>
      </c>
      <c r="G131" s="80">
        <v>5</v>
      </c>
      <c r="H131" s="80">
        <v>6</v>
      </c>
      <c r="I131" s="163">
        <v>5943.4</v>
      </c>
      <c r="J131" s="163">
        <v>4994.6000000000004</v>
      </c>
      <c r="K131" s="163">
        <v>3860.8</v>
      </c>
      <c r="L131" s="165">
        <v>130</v>
      </c>
      <c r="M131" s="163">
        <f t="shared" si="29"/>
        <v>26766220.77</v>
      </c>
      <c r="N131" s="163"/>
      <c r="O131" s="163"/>
      <c r="P131" s="163"/>
      <c r="Q131" s="30">
        <f>IF('Форма 2'!D131=0,"",'Форма 2'!D131-N131-O131-P131)</f>
        <v>26766220.77</v>
      </c>
      <c r="R131" s="51">
        <f t="shared" si="27"/>
        <v>5359.0319084611374</v>
      </c>
      <c r="S131" s="51">
        <f t="shared" si="28"/>
        <v>5359.0319084611374</v>
      </c>
      <c r="T131" s="69">
        <f>IF(B131=C131,"",
IF(ISERROR(
IF(_xlfn.TEXTBEFORE('ПДФ 1'!B135,": ",1)*1=YEAR($V$4),$V$4,
IF(_xlfn.TEXTBEFORE('ПДФ 1'!B135,": ",1)*1=YEAR($W$4),$W$4,
IF(_xlfn.TEXTBEFORE('ПДФ 1'!B135,": ",1)*1=YEAR($X$4),$X$4,$Y$4)))),"",
IF(_xlfn.TEXTBEFORE('ПДФ 1'!B135,": ",1)*1=YEAR($V$4),$V$4,
IF(_xlfn.TEXTBEFORE('ПДФ 1'!B135,": ",1)*1=YEAR($W$4),$W$4,
IF(_xlfn.TEXTBEFORE('ПДФ 1'!B135,": ",1)*1=YEAR($X$4),$X$4,$Y$4)))))</f>
        <v>45657</v>
      </c>
      <c r="U131" s="125" t="str">
        <f>IF(ISERROR(VLOOKUP(C131,Источник!$C$2:$K$2343,9,0)),"",VLOOKUP(C131,Источник!$C$2:$K$2343,9,0))</f>
        <v>РО</v>
      </c>
      <c r="V131" s="1"/>
      <c r="W131" s="1"/>
      <c r="X131" s="77" t="str">
        <f t="shared" si="22"/>
        <v>г. Березники, пр-т Советский, д. 50: 2024</v>
      </c>
      <c r="Y131" s="117">
        <f t="shared" si="23"/>
        <v>1</v>
      </c>
      <c r="Z131" s="22" t="s">
        <v>1076</v>
      </c>
      <c r="AA131" s="22" t="s">
        <v>1076</v>
      </c>
      <c r="AB131" s="22" t="s">
        <v>1076</v>
      </c>
      <c r="AC131" s="22" t="s">
        <v>1076</v>
      </c>
      <c r="AD131" s="22" t="s">
        <v>1076</v>
      </c>
      <c r="AE131" s="22" t="s">
        <v>1076</v>
      </c>
      <c r="AF131" s="22" t="s">
        <v>1076</v>
      </c>
      <c r="AG131" s="89" t="s">
        <v>1076</v>
      </c>
      <c r="AH131" s="88" t="s">
        <v>1076</v>
      </c>
      <c r="AI131" s="75">
        <v>1</v>
      </c>
      <c r="AJ131" s="75" t="s">
        <v>1076</v>
      </c>
      <c r="AK131" s="75" t="s">
        <v>1076</v>
      </c>
      <c r="AL131" s="75" t="s">
        <v>1076</v>
      </c>
      <c r="AM131" s="75" t="s">
        <v>1076</v>
      </c>
      <c r="AN131" s="75" t="s">
        <v>1076</v>
      </c>
      <c r="AO131" s="75" t="s">
        <v>1076</v>
      </c>
      <c r="AP131" s="75" t="s">
        <v>1076</v>
      </c>
      <c r="AQ131" s="75" t="s">
        <v>1076</v>
      </c>
      <c r="AR131" s="75" t="s">
        <v>1076</v>
      </c>
      <c r="AS131" s="75" t="s">
        <v>1076</v>
      </c>
      <c r="AT131" s="75" t="s">
        <v>1076</v>
      </c>
      <c r="AU131" t="str">
        <f t="shared" si="24"/>
        <v>РК</v>
      </c>
      <c r="AV131" t="b">
        <f t="shared" si="25"/>
        <v>1</v>
      </c>
    </row>
    <row r="132" spans="1:48" ht="16.5" thickTop="1" thickBot="1" x14ac:dyDescent="0.3">
      <c r="A132" s="28">
        <f t="shared" si="26"/>
        <v>11</v>
      </c>
      <c r="B132" s="74" t="s">
        <v>1091</v>
      </c>
      <c r="C132" s="71" t="s">
        <v>5</v>
      </c>
      <c r="D132" s="63">
        <v>1952</v>
      </c>
      <c r="E132" s="72"/>
      <c r="F132" s="72" t="s">
        <v>2519</v>
      </c>
      <c r="G132" s="80">
        <v>4</v>
      </c>
      <c r="H132" s="80">
        <v>3</v>
      </c>
      <c r="I132" s="163">
        <v>2849.3</v>
      </c>
      <c r="J132" s="163">
        <v>2469.9</v>
      </c>
      <c r="K132" s="163">
        <v>2073.6</v>
      </c>
      <c r="L132" s="165">
        <v>50</v>
      </c>
      <c r="M132" s="163">
        <f t="shared" si="29"/>
        <v>13232605.08</v>
      </c>
      <c r="N132" s="163"/>
      <c r="O132" s="163"/>
      <c r="P132" s="163"/>
      <c r="Q132" s="30">
        <f>IF('Форма 2'!D132=0,"",'Форма 2'!D132-N132-O132-P132)</f>
        <v>13232605.08</v>
      </c>
      <c r="R132" s="51">
        <f t="shared" ref="R132:R193" si="34">IF(ISNUMBER(J132),M132/J132,"")</f>
        <v>5357.5468966354911</v>
      </c>
      <c r="S132" s="51">
        <f t="shared" ref="S132:S193" si="35">R132</f>
        <v>5357.5468966354911</v>
      </c>
      <c r="T132" s="69">
        <f>IF(B132=C132,"",
IF(ISERROR(
IF(_xlfn.TEXTBEFORE('ПДФ 1'!B136,": ",1)*1=YEAR($V$4),$V$4,
IF(_xlfn.TEXTBEFORE('ПДФ 1'!B136,": ",1)*1=YEAR($W$4),$W$4,
IF(_xlfn.TEXTBEFORE('ПДФ 1'!B136,": ",1)*1=YEAR($X$4),$X$4,$Y$4)))),"",
IF(_xlfn.TEXTBEFORE('ПДФ 1'!B136,": ",1)*1=YEAR($V$4),$V$4,
IF(_xlfn.TEXTBEFORE('ПДФ 1'!B136,": ",1)*1=YEAR($W$4),$W$4,
IF(_xlfn.TEXTBEFORE('ПДФ 1'!B136,": ",1)*1=YEAR($X$4),$X$4,$Y$4)))))</f>
        <v>45657</v>
      </c>
      <c r="U132" s="125" t="str">
        <f>IF(ISERROR(VLOOKUP(C132,Источник!$C$2:$K$2343,9,0)),"",VLOOKUP(C132,Источник!$C$2:$K$2343,9,0))</f>
        <v>РО</v>
      </c>
      <c r="V132" s="1"/>
      <c r="W132" s="1"/>
      <c r="X132" s="77" t="str">
        <f t="shared" ref="X132:X193" si="36">IF(ISERROR(MID(C132,SEARCH("город Пермь",C132),)=""),
IF(ISERROR(MID(C132,SEARCH("края",C132),)=""),IF(ISERROR(CONCATENATE(C132,": ",YEAR(T132))),"",CONCATENATE(C132,": ",YEAR(T132))),""),
"")</f>
        <v>г. Березники, ул. Деменева, д. 9: 2024</v>
      </c>
      <c r="Y132" s="117">
        <f t="shared" ref="Y132:Y193" si="37">SUM(Z132:AF132,AI132:AT132,)+IF(ISNUMBER(AG132),1,0)</f>
        <v>5</v>
      </c>
      <c r="Z132" s="22">
        <v>1</v>
      </c>
      <c r="AA132" s="22">
        <v>1</v>
      </c>
      <c r="AB132" s="22" t="s">
        <v>1076</v>
      </c>
      <c r="AC132" s="22">
        <v>1</v>
      </c>
      <c r="AD132" s="22">
        <v>1</v>
      </c>
      <c r="AE132" s="22">
        <v>1</v>
      </c>
      <c r="AF132" s="22" t="s">
        <v>1076</v>
      </c>
      <c r="AG132" s="89" t="s">
        <v>1076</v>
      </c>
      <c r="AH132" s="88" t="s">
        <v>1076</v>
      </c>
      <c r="AI132" s="75" t="s">
        <v>1076</v>
      </c>
      <c r="AJ132" s="75" t="s">
        <v>1076</v>
      </c>
      <c r="AK132" s="75" t="s">
        <v>1076</v>
      </c>
      <c r="AL132" s="75" t="s">
        <v>1076</v>
      </c>
      <c r="AM132" s="75" t="s">
        <v>1076</v>
      </c>
      <c r="AN132" s="75" t="s">
        <v>1076</v>
      </c>
      <c r="AO132" s="75" t="s">
        <v>1076</v>
      </c>
      <c r="AP132" s="75" t="s">
        <v>1076</v>
      </c>
      <c r="AQ132" s="75" t="s">
        <v>1076</v>
      </c>
      <c r="AR132" s="75" t="s">
        <v>1076</v>
      </c>
      <c r="AS132" s="75" t="s">
        <v>1076</v>
      </c>
      <c r="AT132" s="75" t="s">
        <v>1076</v>
      </c>
      <c r="AU132" t="str">
        <f t="shared" ref="AU132:AU193" si="38">TRIM(IF(COUNTBLANK(Z132:AE132)&lt;=5,CONCATENATE($AP$3,IF(ISNUMBER(Z132),Z$6,"")," ",IF(ISNUMBER(AA132),AA$6,"")," ",IF(ISNUMBER(AB132),AB$6,"")," ",IF(ISNUMBER(AC132),AC$6,"")," ",IF(ISNUMBER(AD132),AD$6,"")," ",IF(ISNUMBER(AE132),AE$6,""),$AQ$3," ",IF(ISNUMBER(AF132),AF$6,"")," ",IF(ISNUMBER(AH132),AH$6,"")," ",IF(ISNUMBER(AI132),AI$6,"")," ",IF(ISNUMBER(AJ132),AJ$6,"")," ",IF(ISNUMBER(AK132),AK$6,"")," ",IF(ISNUMBER(AL132),AL$6,"")," ",IF(ISNUMBER(AM132),AM$6,"")," ",IF(ISNUMBER(AR132),AR$6,"")," ",IF(ISNUMBER(AS132),AS$6,"")," ",IF(ISNUMBER(AT132),AT$6,""))&amp;IF(COUNTBLANK(AN132:AQ132)&lt;=3,CONCATENATE($AP$4,IF(ISNUMBER(AN132),AN$7,"")," ",IF(ISNUMBER(AO132),AO$7,"")," ",IF(ISNUMBER(AP132),AP$7,"")," ",IF(ISNUMBER(AQ132),AQ$7,"")," ",$AQ$4),""),
CONCATENATE(IF(ISNUMBER(AF132),AF$6,"")," ",IF(ISNUMBER(AH132),AH$6,"")," ",IF(ISNUMBER(AI132),AI$6,"")," ",IF(ISNUMBER(AJ132),AJ$6,"")," ",IF(ISNUMBER(AK132),AK$6,"")," ",IF(ISNUMBER(AL132),AL$6,"")," ",IF(ISNUMBER(AM132),AM$6,"")," ",IF(ISNUMBER(AR132),AR$6,"")," ",IF(ISNUMBER(AS132),AS$6,"")," ",IF(ISNUMBER(AT132),AT$6,""))&amp;IF(COUNTBLANK(AN132:AQ132)&lt;=3,CONCATENATE($AP$4,IF(ISNUMBER(AN132),AN$7,"")," ",IF(ISNUMBER(AO132),AO$7,"")," ",IF(ISNUMBER(AP132),AP$7,"")," ",IF(ISNUMBER(AQ132),AQ$7,"")," ",$AQ$4),"")
))</f>
        <v>РВИС ( ЭЛ ТЕП ХВС ГВС ВОД )</v>
      </c>
      <c r="AV132" t="b">
        <f t="shared" ref="AV132:AV193" si="39">ISTEXT(AN132)</f>
        <v>1</v>
      </c>
    </row>
    <row r="133" spans="1:48" ht="16.5" thickTop="1" thickBot="1" x14ac:dyDescent="0.3">
      <c r="A133" s="28">
        <f t="shared" ref="A133:A194" si="40">IF(NOT(ISERROR("Пермского края"=MID(C133,FIND("Пермского края",C133),14)))=$B$1,0,IF(NOT(ISERROR("город Пермь"=MID(C133,FIND("город Пермь",C133),11)))=$B$1,0,IF(NOT(ISERROR("Итого"=MID(C133,FIND("Итого",C133),5)))=$B$1,0,IF(NOT(ISERROR("Всего"=MID(C133,FIND("Всего",C133),5)))=$B$1,0,A132+1))))</f>
        <v>12</v>
      </c>
      <c r="B133" s="74" t="s">
        <v>1091</v>
      </c>
      <c r="C133" s="71" t="s">
        <v>920</v>
      </c>
      <c r="D133" s="63">
        <v>1954</v>
      </c>
      <c r="E133" s="72"/>
      <c r="F133" s="72" t="s">
        <v>2519</v>
      </c>
      <c r="G133" s="80">
        <v>4</v>
      </c>
      <c r="H133" s="80">
        <v>3</v>
      </c>
      <c r="I133" s="163">
        <v>2878.2</v>
      </c>
      <c r="J133" s="163">
        <v>2612.3000000000002</v>
      </c>
      <c r="K133" s="163">
        <v>2115.3000000000002</v>
      </c>
      <c r="L133" s="165">
        <v>78</v>
      </c>
      <c r="M133" s="163">
        <f t="shared" si="29"/>
        <v>1495541.5</v>
      </c>
      <c r="N133" s="163"/>
      <c r="O133" s="163"/>
      <c r="P133" s="163"/>
      <c r="Q133" s="30">
        <f>IF('Форма 2'!D133=0,"",'Форма 2'!D133-N133-O133-P133)</f>
        <v>1495541.5</v>
      </c>
      <c r="R133" s="51">
        <f t="shared" si="34"/>
        <v>572.49990429889363</v>
      </c>
      <c r="S133" s="51">
        <f t="shared" si="35"/>
        <v>572.49990429889363</v>
      </c>
      <c r="T133" s="69">
        <f>IF(B133=C133,"",
IF(ISERROR(
IF(_xlfn.TEXTBEFORE('ПДФ 1'!B137,": ",1)*1=YEAR($V$4),$V$4,
IF(_xlfn.TEXTBEFORE('ПДФ 1'!B137,": ",1)*1=YEAR($W$4),$W$4,
IF(_xlfn.TEXTBEFORE('ПДФ 1'!B137,": ",1)*1=YEAR($X$4),$X$4,$Y$4)))),"",
IF(_xlfn.TEXTBEFORE('ПДФ 1'!B137,": ",1)*1=YEAR($V$4),$V$4,
IF(_xlfn.TEXTBEFORE('ПДФ 1'!B137,": ",1)*1=YEAR($W$4),$W$4,
IF(_xlfn.TEXTBEFORE('ПДФ 1'!B137,": ",1)*1=YEAR($X$4),$X$4,$Y$4)))))</f>
        <v>45657</v>
      </c>
      <c r="U133" s="125" t="str">
        <f>IF(ISERROR(VLOOKUP(C133,Источник!$C$2:$K$2343,9,0)),"",VLOOKUP(C133,Источник!$C$2:$K$2343,9,0))</f>
        <v>РО</v>
      </c>
      <c r="V133" s="1"/>
      <c r="W133" s="1"/>
      <c r="X133" s="77" t="str">
        <f t="shared" si="36"/>
        <v>г. Березники, ул. Карла Маркса, д. 53: 2024</v>
      </c>
      <c r="Y133" s="117">
        <f t="shared" si="37"/>
        <v>1</v>
      </c>
      <c r="Z133" s="22">
        <v>1</v>
      </c>
      <c r="AA133" s="22" t="s">
        <v>1076</v>
      </c>
      <c r="AB133" s="22" t="s">
        <v>1076</v>
      </c>
      <c r="AC133" s="22" t="s">
        <v>1076</v>
      </c>
      <c r="AD133" s="22" t="s">
        <v>1076</v>
      </c>
      <c r="AE133" s="22" t="s">
        <v>1076</v>
      </c>
      <c r="AF133" s="22" t="s">
        <v>1076</v>
      </c>
      <c r="AG133" s="89" t="s">
        <v>1076</v>
      </c>
      <c r="AH133" s="88" t="s">
        <v>1076</v>
      </c>
      <c r="AI133" s="75" t="s">
        <v>1076</v>
      </c>
      <c r="AJ133" s="75" t="s">
        <v>1076</v>
      </c>
      <c r="AK133" s="75" t="s">
        <v>1076</v>
      </c>
      <c r="AL133" s="75" t="s">
        <v>1076</v>
      </c>
      <c r="AM133" s="75" t="s">
        <v>1076</v>
      </c>
      <c r="AN133" s="118" t="s">
        <v>1076</v>
      </c>
      <c r="AO133" s="118" t="s">
        <v>1076</v>
      </c>
      <c r="AP133" s="118" t="s">
        <v>1076</v>
      </c>
      <c r="AQ133" s="118" t="s">
        <v>1076</v>
      </c>
      <c r="AR133" s="75" t="s">
        <v>1076</v>
      </c>
      <c r="AS133" s="75" t="s">
        <v>1076</v>
      </c>
      <c r="AT133" s="75" t="s">
        <v>1076</v>
      </c>
      <c r="AU133" t="str">
        <f t="shared" si="38"/>
        <v>РВИС ( ЭЛ )</v>
      </c>
      <c r="AV133" t="b">
        <f t="shared" si="39"/>
        <v>1</v>
      </c>
    </row>
    <row r="134" spans="1:48" ht="16.5" thickTop="1" thickBot="1" x14ac:dyDescent="0.3">
      <c r="A134" s="28">
        <f t="shared" si="40"/>
        <v>13</v>
      </c>
      <c r="B134" s="74" t="s">
        <v>1091</v>
      </c>
      <c r="C134" s="71" t="s">
        <v>6</v>
      </c>
      <c r="D134" s="63">
        <v>1955</v>
      </c>
      <c r="E134" s="72"/>
      <c r="F134" s="72" t="s">
        <v>2519</v>
      </c>
      <c r="G134" s="80">
        <v>3</v>
      </c>
      <c r="H134" s="80">
        <v>2</v>
      </c>
      <c r="I134" s="163">
        <v>1541.5</v>
      </c>
      <c r="J134" s="163">
        <v>1420.8</v>
      </c>
      <c r="K134" s="163">
        <v>945.4</v>
      </c>
      <c r="L134" s="165">
        <v>43</v>
      </c>
      <c r="M134" s="163">
        <f t="shared" si="29"/>
        <v>19246120.789999999</v>
      </c>
      <c r="N134" s="163"/>
      <c r="O134" s="163"/>
      <c r="P134" s="163"/>
      <c r="Q134" s="30">
        <f>IF('Форма 2'!D134=0,"",'Форма 2'!D134-N134-O134-P134)</f>
        <v>19246120.789999999</v>
      </c>
      <c r="R134" s="51">
        <f t="shared" si="34"/>
        <v>13545.974655123873</v>
      </c>
      <c r="S134" s="51">
        <f t="shared" si="35"/>
        <v>13545.974655123873</v>
      </c>
      <c r="T134" s="69">
        <f>IF(B134=C134,"",
IF(ISERROR(
IF(_xlfn.TEXTBEFORE('ПДФ 1'!B138,": ",1)*1=YEAR($V$4),$V$4,
IF(_xlfn.TEXTBEFORE('ПДФ 1'!B138,": ",1)*1=YEAR($W$4),$W$4,
IF(_xlfn.TEXTBEFORE('ПДФ 1'!B138,": ",1)*1=YEAR($X$4),$X$4,$Y$4)))),"",
IF(_xlfn.TEXTBEFORE('ПДФ 1'!B138,": ",1)*1=YEAR($V$4),$V$4,
IF(_xlfn.TEXTBEFORE('ПДФ 1'!B138,": ",1)*1=YEAR($W$4),$W$4,
IF(_xlfn.TEXTBEFORE('ПДФ 1'!B138,": ",1)*1=YEAR($X$4),$X$4,$Y$4)))))</f>
        <v>45657</v>
      </c>
      <c r="U134" s="125" t="str">
        <f>IF(ISERROR(VLOOKUP(C134,Источник!$C$2:$K$2343,9,0)),"",VLOOKUP(C134,Источник!$C$2:$K$2343,9,0))</f>
        <v>РО</v>
      </c>
      <c r="V134" s="1"/>
      <c r="W134" s="1"/>
      <c r="X134" s="77" t="str">
        <f t="shared" si="36"/>
        <v>г. Березники, ул. Клары Цеткин, д. 38: 2024</v>
      </c>
      <c r="Y134" s="117">
        <f t="shared" si="37"/>
        <v>5</v>
      </c>
      <c r="Z134" s="22">
        <v>1</v>
      </c>
      <c r="AA134" s="22" t="s">
        <v>1076</v>
      </c>
      <c r="AB134" s="22" t="s">
        <v>1076</v>
      </c>
      <c r="AC134" s="22">
        <v>1</v>
      </c>
      <c r="AD134" s="22">
        <v>1</v>
      </c>
      <c r="AE134" s="22">
        <v>1</v>
      </c>
      <c r="AF134" s="22" t="s">
        <v>1076</v>
      </c>
      <c r="AG134" s="89" t="s">
        <v>1076</v>
      </c>
      <c r="AH134" s="88" t="s">
        <v>1076</v>
      </c>
      <c r="AI134" s="75">
        <v>1</v>
      </c>
      <c r="AJ134" s="75" t="s">
        <v>1076</v>
      </c>
      <c r="AK134" s="75" t="s">
        <v>1076</v>
      </c>
      <c r="AL134" s="75" t="s">
        <v>1076</v>
      </c>
      <c r="AM134" s="75" t="s">
        <v>1076</v>
      </c>
      <c r="AN134" s="75" t="s">
        <v>1076</v>
      </c>
      <c r="AO134" s="75" t="s">
        <v>1076</v>
      </c>
      <c r="AP134" s="75" t="s">
        <v>1076</v>
      </c>
      <c r="AQ134" s="75" t="s">
        <v>1076</v>
      </c>
      <c r="AR134" s="75" t="s">
        <v>1076</v>
      </c>
      <c r="AS134" s="75" t="s">
        <v>1076</v>
      </c>
      <c r="AT134" s="75" t="s">
        <v>1076</v>
      </c>
      <c r="AU134" t="str">
        <f t="shared" si="38"/>
        <v>РВИС ( ЭЛ ХВС ГВС ВОД ) РК</v>
      </c>
      <c r="AV134" t="b">
        <f t="shared" si="39"/>
        <v>1</v>
      </c>
    </row>
    <row r="135" spans="1:48" ht="16.5" thickTop="1" thickBot="1" x14ac:dyDescent="0.3">
      <c r="A135" s="28">
        <f t="shared" si="40"/>
        <v>14</v>
      </c>
      <c r="B135" s="74" t="s">
        <v>1091</v>
      </c>
      <c r="C135" s="71" t="s">
        <v>923</v>
      </c>
      <c r="D135" s="63">
        <v>1968</v>
      </c>
      <c r="E135" s="72"/>
      <c r="F135" s="72" t="s">
        <v>2519</v>
      </c>
      <c r="G135" s="80">
        <v>5</v>
      </c>
      <c r="H135" s="80">
        <v>3</v>
      </c>
      <c r="I135" s="163">
        <v>3534.7</v>
      </c>
      <c r="J135" s="163">
        <v>3053.9</v>
      </c>
      <c r="K135" s="163">
        <v>2957.8</v>
      </c>
      <c r="L135" s="165">
        <v>228</v>
      </c>
      <c r="M135" s="163">
        <f t="shared" si="29"/>
        <v>15918592.140000001</v>
      </c>
      <c r="N135" s="163"/>
      <c r="O135" s="163"/>
      <c r="P135" s="163"/>
      <c r="Q135" s="30">
        <f>IF('Форма 2'!D135=0,"",'Форма 2'!D135-N135-O135-P135)</f>
        <v>15918592.140000001</v>
      </c>
      <c r="R135" s="51">
        <f t="shared" si="34"/>
        <v>5212.545315825666</v>
      </c>
      <c r="S135" s="51">
        <f t="shared" si="35"/>
        <v>5212.545315825666</v>
      </c>
      <c r="T135" s="69">
        <f>IF(B135=C135,"",
IF(ISERROR(
IF(_xlfn.TEXTBEFORE('ПДФ 1'!B139,": ",1)*1=YEAR($V$4),$V$4,
IF(_xlfn.TEXTBEFORE('ПДФ 1'!B139,": ",1)*1=YEAR($W$4),$W$4,
IF(_xlfn.TEXTBEFORE('ПДФ 1'!B139,": ",1)*1=YEAR($X$4),$X$4,$Y$4)))),"",
IF(_xlfn.TEXTBEFORE('ПДФ 1'!B139,": ",1)*1=YEAR($V$4),$V$4,
IF(_xlfn.TEXTBEFORE('ПДФ 1'!B139,": ",1)*1=YEAR($W$4),$W$4,
IF(_xlfn.TEXTBEFORE('ПДФ 1'!B139,": ",1)*1=YEAR($X$4),$X$4,$Y$4)))))</f>
        <v>45657</v>
      </c>
      <c r="U135" s="125" t="str">
        <f>IF(ISERROR(VLOOKUP(C135,Источник!$C$2:$K$2343,9,0)),"",VLOOKUP(C135,Источник!$C$2:$K$2343,9,0))</f>
        <v>РО</v>
      </c>
      <c r="V135" s="1"/>
      <c r="W135" s="1"/>
      <c r="X135" s="77" t="str">
        <f t="shared" si="36"/>
        <v>г. Березники, ул. Ломоносова, д. 131А: 2024</v>
      </c>
      <c r="Y135" s="117">
        <f t="shared" si="37"/>
        <v>1</v>
      </c>
      <c r="Z135" s="22" t="s">
        <v>1076</v>
      </c>
      <c r="AA135" s="22" t="s">
        <v>1076</v>
      </c>
      <c r="AB135" s="22" t="s">
        <v>1076</v>
      </c>
      <c r="AC135" s="22" t="s">
        <v>1076</v>
      </c>
      <c r="AD135" s="22" t="s">
        <v>1076</v>
      </c>
      <c r="AE135" s="22" t="s">
        <v>1076</v>
      </c>
      <c r="AF135" s="22" t="s">
        <v>1076</v>
      </c>
      <c r="AG135" s="89" t="s">
        <v>1076</v>
      </c>
      <c r="AH135" s="88" t="s">
        <v>1076</v>
      </c>
      <c r="AI135" s="75">
        <v>1</v>
      </c>
      <c r="AJ135" s="75" t="s">
        <v>1076</v>
      </c>
      <c r="AK135" s="75" t="s">
        <v>1076</v>
      </c>
      <c r="AL135" s="75" t="s">
        <v>1076</v>
      </c>
      <c r="AM135" s="75" t="s">
        <v>1076</v>
      </c>
      <c r="AN135" s="75" t="s">
        <v>1076</v>
      </c>
      <c r="AO135" s="75" t="s">
        <v>1076</v>
      </c>
      <c r="AP135" s="75" t="s">
        <v>1076</v>
      </c>
      <c r="AQ135" s="75" t="s">
        <v>1076</v>
      </c>
      <c r="AR135" s="75" t="s">
        <v>1076</v>
      </c>
      <c r="AS135" s="75" t="s">
        <v>1076</v>
      </c>
      <c r="AT135" s="75" t="s">
        <v>1076</v>
      </c>
      <c r="AU135" t="str">
        <f t="shared" si="38"/>
        <v>РК</v>
      </c>
      <c r="AV135" t="b">
        <f t="shared" si="39"/>
        <v>1</v>
      </c>
    </row>
    <row r="136" spans="1:48" ht="16.5" thickTop="1" thickBot="1" x14ac:dyDescent="0.3">
      <c r="A136" s="28">
        <f t="shared" si="40"/>
        <v>15</v>
      </c>
      <c r="B136" s="74" t="s">
        <v>1091</v>
      </c>
      <c r="C136" s="71" t="s">
        <v>924</v>
      </c>
      <c r="D136" s="63">
        <v>1968</v>
      </c>
      <c r="E136" s="72"/>
      <c r="F136" s="72" t="s">
        <v>2519</v>
      </c>
      <c r="G136" s="80">
        <v>5</v>
      </c>
      <c r="H136" s="80">
        <v>3</v>
      </c>
      <c r="I136" s="163">
        <v>6054.3</v>
      </c>
      <c r="J136" s="163">
        <v>5940.8</v>
      </c>
      <c r="K136" s="163">
        <v>5940.8</v>
      </c>
      <c r="L136" s="165">
        <v>444</v>
      </c>
      <c r="M136" s="163">
        <f t="shared" ref="M136:M199" si="41">IF(ISNUMBER(I136),SUM(N136:Q136),"")</f>
        <v>27265661.140000001</v>
      </c>
      <c r="N136" s="163"/>
      <c r="O136" s="163"/>
      <c r="P136" s="163"/>
      <c r="Q136" s="30">
        <f>IF('Форма 2'!D136=0,"",'Форма 2'!D136-N136-O136-P136)</f>
        <v>27265661.140000001</v>
      </c>
      <c r="R136" s="51">
        <f t="shared" si="34"/>
        <v>4589.5605204686235</v>
      </c>
      <c r="S136" s="51">
        <f t="shared" si="35"/>
        <v>4589.5605204686235</v>
      </c>
      <c r="T136" s="69">
        <f>IF(B136=C136,"",
IF(ISERROR(
IF(_xlfn.TEXTBEFORE('ПДФ 1'!B140,": ",1)*1=YEAR($V$4),$V$4,
IF(_xlfn.TEXTBEFORE('ПДФ 1'!B140,": ",1)*1=YEAR($W$4),$W$4,
IF(_xlfn.TEXTBEFORE('ПДФ 1'!B140,": ",1)*1=YEAR($X$4),$X$4,$Y$4)))),"",
IF(_xlfn.TEXTBEFORE('ПДФ 1'!B140,": ",1)*1=YEAR($V$4),$V$4,
IF(_xlfn.TEXTBEFORE('ПДФ 1'!B140,": ",1)*1=YEAR($W$4),$W$4,
IF(_xlfn.TEXTBEFORE('ПДФ 1'!B140,": ",1)*1=YEAR($X$4),$X$4,$Y$4)))))</f>
        <v>45657</v>
      </c>
      <c r="U136" s="125" t="str">
        <f>IF(ISERROR(VLOOKUP(C136,Источник!$C$2:$K$2343,9,0)),"",VLOOKUP(C136,Источник!$C$2:$K$2343,9,0))</f>
        <v>РО</v>
      </c>
      <c r="V136" s="1"/>
      <c r="W136" s="1"/>
      <c r="X136" s="77" t="str">
        <f t="shared" si="36"/>
        <v>г. Березники, ул. Ломоносова, д. 147: 2024</v>
      </c>
      <c r="Y136" s="117">
        <f t="shared" si="37"/>
        <v>1</v>
      </c>
      <c r="Z136" s="22" t="s">
        <v>1076</v>
      </c>
      <c r="AA136" s="22" t="s">
        <v>1076</v>
      </c>
      <c r="AB136" s="22" t="s">
        <v>1076</v>
      </c>
      <c r="AC136" s="22" t="s">
        <v>1076</v>
      </c>
      <c r="AD136" s="22" t="s">
        <v>1076</v>
      </c>
      <c r="AE136" s="22" t="s">
        <v>1076</v>
      </c>
      <c r="AF136" s="22" t="s">
        <v>1076</v>
      </c>
      <c r="AG136" s="89" t="s">
        <v>1076</v>
      </c>
      <c r="AH136" s="88" t="s">
        <v>1076</v>
      </c>
      <c r="AI136" s="75">
        <v>1</v>
      </c>
      <c r="AJ136" s="75" t="s">
        <v>1076</v>
      </c>
      <c r="AK136" s="75" t="s">
        <v>1076</v>
      </c>
      <c r="AL136" s="75" t="s">
        <v>1076</v>
      </c>
      <c r="AM136" s="75" t="s">
        <v>1076</v>
      </c>
      <c r="AN136" s="75" t="s">
        <v>1076</v>
      </c>
      <c r="AO136" s="75" t="s">
        <v>1076</v>
      </c>
      <c r="AP136" s="75" t="s">
        <v>1076</v>
      </c>
      <c r="AQ136" s="75" t="s">
        <v>1076</v>
      </c>
      <c r="AR136" s="75" t="s">
        <v>1076</v>
      </c>
      <c r="AS136" s="75" t="s">
        <v>1076</v>
      </c>
      <c r="AT136" s="75" t="s">
        <v>1076</v>
      </c>
      <c r="AU136" t="str">
        <f t="shared" si="38"/>
        <v>РК</v>
      </c>
      <c r="AV136" t="b">
        <f t="shared" si="39"/>
        <v>1</v>
      </c>
    </row>
    <row r="137" spans="1:48" ht="16.5" thickTop="1" thickBot="1" x14ac:dyDescent="0.3">
      <c r="A137" s="28">
        <f t="shared" si="40"/>
        <v>16</v>
      </c>
      <c r="B137" s="74" t="s">
        <v>1091</v>
      </c>
      <c r="C137" s="71" t="s">
        <v>7</v>
      </c>
      <c r="D137" s="63">
        <v>1961</v>
      </c>
      <c r="E137" s="72"/>
      <c r="F137" s="72" t="s">
        <v>2520</v>
      </c>
      <c r="G137" s="80">
        <v>5</v>
      </c>
      <c r="H137" s="80">
        <v>4</v>
      </c>
      <c r="I137" s="163">
        <v>3513.7</v>
      </c>
      <c r="J137" s="163">
        <v>3163.5</v>
      </c>
      <c r="K137" s="163">
        <v>3163.5</v>
      </c>
      <c r="L137" s="165">
        <v>159</v>
      </c>
      <c r="M137" s="163">
        <f t="shared" si="41"/>
        <v>10566574.33</v>
      </c>
      <c r="N137" s="163"/>
      <c r="O137" s="163"/>
      <c r="P137" s="163"/>
      <c r="Q137" s="30">
        <f>IF('Форма 2'!D137=0,"",'Форма 2'!D137-N137-O137-P137)</f>
        <v>10566574.33</v>
      </c>
      <c r="R137" s="51">
        <f t="shared" si="34"/>
        <v>3340.1530994152049</v>
      </c>
      <c r="S137" s="51">
        <f t="shared" si="35"/>
        <v>3340.1530994152049</v>
      </c>
      <c r="T137" s="69">
        <f>IF(B137=C137,"",
IF(ISERROR(
IF(_xlfn.TEXTBEFORE('ПДФ 1'!B141,": ",1)*1=YEAR($V$4),$V$4,
IF(_xlfn.TEXTBEFORE('ПДФ 1'!B141,": ",1)*1=YEAR($W$4),$W$4,
IF(_xlfn.TEXTBEFORE('ПДФ 1'!B141,": ",1)*1=YEAR($X$4),$X$4,$Y$4)))),"",
IF(_xlfn.TEXTBEFORE('ПДФ 1'!B141,": ",1)*1=YEAR($V$4),$V$4,
IF(_xlfn.TEXTBEFORE('ПДФ 1'!B141,": ",1)*1=YEAR($W$4),$W$4,
IF(_xlfn.TEXTBEFORE('ПДФ 1'!B141,": ",1)*1=YEAR($X$4),$X$4,$Y$4)))))</f>
        <v>45657</v>
      </c>
      <c r="U137" s="125" t="str">
        <f>IF(ISERROR(VLOOKUP(C137,Источник!$C$2:$K$2343,9,0)),"",VLOOKUP(C137,Источник!$C$2:$K$2343,9,0))</f>
        <v>РО</v>
      </c>
      <c r="V137" s="1"/>
      <c r="W137" s="1"/>
      <c r="X137" s="77" t="str">
        <f t="shared" si="36"/>
        <v>г. Березники, ул. Ломоносова, д. 78: 2024</v>
      </c>
      <c r="Y137" s="117">
        <f t="shared" si="37"/>
        <v>2</v>
      </c>
      <c r="Z137" s="22">
        <v>1</v>
      </c>
      <c r="AA137" s="22">
        <v>1</v>
      </c>
      <c r="AB137" s="22" t="s">
        <v>1076</v>
      </c>
      <c r="AC137" s="22" t="s">
        <v>1076</v>
      </c>
      <c r="AD137" s="22" t="s">
        <v>1076</v>
      </c>
      <c r="AE137" s="22" t="s">
        <v>1076</v>
      </c>
      <c r="AF137" s="22" t="s">
        <v>1076</v>
      </c>
      <c r="AG137" s="89" t="s">
        <v>1076</v>
      </c>
      <c r="AH137" s="88" t="s">
        <v>1076</v>
      </c>
      <c r="AI137" s="75" t="s">
        <v>1076</v>
      </c>
      <c r="AJ137" s="75" t="s">
        <v>1076</v>
      </c>
      <c r="AK137" s="75" t="s">
        <v>1076</v>
      </c>
      <c r="AL137" s="75" t="s">
        <v>1076</v>
      </c>
      <c r="AM137" s="75" t="s">
        <v>1076</v>
      </c>
      <c r="AN137" s="75" t="s">
        <v>1076</v>
      </c>
      <c r="AO137" s="75" t="s">
        <v>1076</v>
      </c>
      <c r="AP137" s="75" t="s">
        <v>1076</v>
      </c>
      <c r="AQ137" s="75" t="s">
        <v>1076</v>
      </c>
      <c r="AR137" s="75" t="s">
        <v>1076</v>
      </c>
      <c r="AS137" s="75" t="s">
        <v>1076</v>
      </c>
      <c r="AT137" s="75" t="s">
        <v>1076</v>
      </c>
      <c r="AU137" t="str">
        <f t="shared" si="38"/>
        <v>РВИС ( ЭЛ ТЕП )</v>
      </c>
      <c r="AV137" t="b">
        <f t="shared" si="39"/>
        <v>1</v>
      </c>
    </row>
    <row r="138" spans="1:48" ht="16.5" thickTop="1" thickBot="1" x14ac:dyDescent="0.3">
      <c r="A138" s="28">
        <f t="shared" si="40"/>
        <v>17</v>
      </c>
      <c r="B138" s="74" t="s">
        <v>1091</v>
      </c>
      <c r="C138" s="71" t="s">
        <v>70</v>
      </c>
      <c r="D138" s="63">
        <v>1960</v>
      </c>
      <c r="E138" s="72"/>
      <c r="F138" s="72" t="s">
        <v>2519</v>
      </c>
      <c r="G138" s="80">
        <v>3</v>
      </c>
      <c r="H138" s="80">
        <v>3</v>
      </c>
      <c r="I138" s="163">
        <v>1280.4000000000001</v>
      </c>
      <c r="J138" s="163">
        <v>1176.4000000000001</v>
      </c>
      <c r="K138" s="163">
        <v>978.3</v>
      </c>
      <c r="L138" s="165">
        <v>68</v>
      </c>
      <c r="M138" s="163">
        <f t="shared" si="41"/>
        <v>12064709.84</v>
      </c>
      <c r="N138" s="163"/>
      <c r="O138" s="163"/>
      <c r="P138" s="163"/>
      <c r="Q138" s="30">
        <f>IF('Форма 2'!D138=0,"",'Форма 2'!D138-N138-O138-P138)</f>
        <v>12064709.84</v>
      </c>
      <c r="R138" s="51">
        <f t="shared" si="34"/>
        <v>10255.618701122066</v>
      </c>
      <c r="S138" s="51">
        <f t="shared" si="35"/>
        <v>10255.618701122066</v>
      </c>
      <c r="T138" s="69">
        <f>IF(B138=C138,"",
IF(ISERROR(
IF(_xlfn.TEXTBEFORE('ПДФ 1'!B142,": ",1)*1=YEAR($V$4),$V$4,
IF(_xlfn.TEXTBEFORE('ПДФ 1'!B142,": ",1)*1=YEAR($W$4),$W$4,
IF(_xlfn.TEXTBEFORE('ПДФ 1'!B142,": ",1)*1=YEAR($X$4),$X$4,$Y$4)))),"",
IF(_xlfn.TEXTBEFORE('ПДФ 1'!B142,": ",1)*1=YEAR($V$4),$V$4,
IF(_xlfn.TEXTBEFORE('ПДФ 1'!B142,": ",1)*1=YEAR($W$4),$W$4,
IF(_xlfn.TEXTBEFORE('ПДФ 1'!B142,": ",1)*1=YEAR($X$4),$X$4,$Y$4)))))</f>
        <v>45657</v>
      </c>
      <c r="U138" s="125" t="str">
        <f>IF(ISERROR(VLOOKUP(C138,Источник!$C$2:$K$2343,9,0)),"",VLOOKUP(C138,Источник!$C$2:$K$2343,9,0))</f>
        <v>РО</v>
      </c>
      <c r="V138" s="1"/>
      <c r="W138" s="1"/>
      <c r="X138" s="77" t="str">
        <f t="shared" si="36"/>
        <v>г. Березники, ул. Менделеева, д. 18: 2024</v>
      </c>
      <c r="Y138" s="117">
        <f t="shared" si="37"/>
        <v>3</v>
      </c>
      <c r="Z138" s="22" t="s">
        <v>1076</v>
      </c>
      <c r="AA138" s="22">
        <v>1</v>
      </c>
      <c r="AB138" s="22" t="s">
        <v>1076</v>
      </c>
      <c r="AC138" s="22">
        <v>1</v>
      </c>
      <c r="AD138" s="22" t="s">
        <v>1076</v>
      </c>
      <c r="AE138" s="22">
        <v>1</v>
      </c>
      <c r="AF138" s="22" t="s">
        <v>1076</v>
      </c>
      <c r="AG138" s="89" t="s">
        <v>1076</v>
      </c>
      <c r="AH138" s="88" t="s">
        <v>1076</v>
      </c>
      <c r="AI138" s="75" t="s">
        <v>1076</v>
      </c>
      <c r="AJ138" s="75" t="s">
        <v>1076</v>
      </c>
      <c r="AK138" s="75" t="s">
        <v>1076</v>
      </c>
      <c r="AL138" s="75" t="s">
        <v>1076</v>
      </c>
      <c r="AM138" s="75" t="s">
        <v>1076</v>
      </c>
      <c r="AN138" s="75" t="s">
        <v>1076</v>
      </c>
      <c r="AO138" s="75" t="s">
        <v>1076</v>
      </c>
      <c r="AP138" s="75" t="s">
        <v>1076</v>
      </c>
      <c r="AQ138" s="75" t="s">
        <v>1076</v>
      </c>
      <c r="AR138" s="75" t="s">
        <v>1076</v>
      </c>
      <c r="AS138" s="75" t="s">
        <v>1076</v>
      </c>
      <c r="AT138" s="75" t="s">
        <v>1076</v>
      </c>
      <c r="AU138" t="str">
        <f t="shared" si="38"/>
        <v>РВИС ( ТЕП ХВС ВОД )</v>
      </c>
      <c r="AV138" t="b">
        <f t="shared" si="39"/>
        <v>1</v>
      </c>
    </row>
    <row r="139" spans="1:48" ht="16.5" thickTop="1" thickBot="1" x14ac:dyDescent="0.3">
      <c r="A139" s="28">
        <f t="shared" si="40"/>
        <v>18</v>
      </c>
      <c r="B139" s="74" t="s">
        <v>1091</v>
      </c>
      <c r="C139" s="71" t="s">
        <v>186</v>
      </c>
      <c r="D139" s="63">
        <v>1962</v>
      </c>
      <c r="E139" s="72"/>
      <c r="F139" s="72" t="s">
        <v>2519</v>
      </c>
      <c r="G139" s="80">
        <v>2</v>
      </c>
      <c r="H139" s="80">
        <v>2</v>
      </c>
      <c r="I139" s="163">
        <v>707.5</v>
      </c>
      <c r="J139" s="163">
        <v>628.5</v>
      </c>
      <c r="K139" s="163">
        <v>628.5</v>
      </c>
      <c r="L139" s="165">
        <v>36</v>
      </c>
      <c r="M139" s="163">
        <f t="shared" si="41"/>
        <v>6761853.4299999997</v>
      </c>
      <c r="N139" s="163"/>
      <c r="O139" s="163"/>
      <c r="P139" s="163"/>
      <c r="Q139" s="30">
        <f>IF('Форма 2'!D139=0,"",'Форма 2'!D139-N139-O139-P139)</f>
        <v>6761853.4299999997</v>
      </c>
      <c r="R139" s="51">
        <f t="shared" si="34"/>
        <v>10758.716674622116</v>
      </c>
      <c r="S139" s="51">
        <f t="shared" si="35"/>
        <v>10758.716674622116</v>
      </c>
      <c r="T139" s="69">
        <f>IF(B139=C139,"",
IF(ISERROR(
IF(_xlfn.TEXTBEFORE('ПДФ 1'!B143,": ",1)*1=YEAR($V$4),$V$4,
IF(_xlfn.TEXTBEFORE('ПДФ 1'!B143,": ",1)*1=YEAR($W$4),$W$4,
IF(_xlfn.TEXTBEFORE('ПДФ 1'!B143,": ",1)*1=YEAR($X$4),$X$4,$Y$4)))),"",
IF(_xlfn.TEXTBEFORE('ПДФ 1'!B143,": ",1)*1=YEAR($V$4),$V$4,
IF(_xlfn.TEXTBEFORE('ПДФ 1'!B143,": ",1)*1=YEAR($W$4),$W$4,
IF(_xlfn.TEXTBEFORE('ПДФ 1'!B143,": ",1)*1=YEAR($X$4),$X$4,$Y$4)))))</f>
        <v>45657</v>
      </c>
      <c r="U139" s="125" t="str">
        <f>IF(ISERROR(VLOOKUP(C139,Источник!$C$2:$K$2343,9,0)),"",VLOOKUP(C139,Источник!$C$2:$K$2343,9,0))</f>
        <v>РО</v>
      </c>
      <c r="V139" s="1"/>
      <c r="W139" s="1"/>
      <c r="X139" s="77" t="str">
        <f t="shared" si="36"/>
        <v>г. Березники, ул. Менделеева, д. 24: 2024</v>
      </c>
      <c r="Y139" s="117">
        <f t="shared" si="37"/>
        <v>1</v>
      </c>
      <c r="Z139" s="22" t="s">
        <v>1076</v>
      </c>
      <c r="AA139" s="22" t="s">
        <v>1076</v>
      </c>
      <c r="AB139" s="22" t="s">
        <v>1076</v>
      </c>
      <c r="AC139" s="22" t="s">
        <v>1076</v>
      </c>
      <c r="AD139" s="22" t="s">
        <v>1076</v>
      </c>
      <c r="AE139" s="22" t="s">
        <v>1076</v>
      </c>
      <c r="AF139" s="22" t="s">
        <v>1076</v>
      </c>
      <c r="AG139" s="89" t="s">
        <v>1076</v>
      </c>
      <c r="AH139" s="88" t="s">
        <v>1076</v>
      </c>
      <c r="AI139" s="75">
        <v>1</v>
      </c>
      <c r="AJ139" s="75" t="s">
        <v>1076</v>
      </c>
      <c r="AK139" s="75" t="s">
        <v>1076</v>
      </c>
      <c r="AL139" s="75" t="s">
        <v>1076</v>
      </c>
      <c r="AM139" s="75" t="s">
        <v>1076</v>
      </c>
      <c r="AN139" s="75" t="s">
        <v>1076</v>
      </c>
      <c r="AO139" s="75" t="s">
        <v>1076</v>
      </c>
      <c r="AP139" s="75" t="s">
        <v>1076</v>
      </c>
      <c r="AQ139" s="75" t="s">
        <v>1076</v>
      </c>
      <c r="AR139" s="75" t="s">
        <v>1076</v>
      </c>
      <c r="AS139" s="75" t="s">
        <v>1076</v>
      </c>
      <c r="AT139" s="75" t="s">
        <v>1076</v>
      </c>
      <c r="AU139" t="str">
        <f t="shared" si="38"/>
        <v>РК</v>
      </c>
      <c r="AV139" t="b">
        <f t="shared" si="39"/>
        <v>1</v>
      </c>
    </row>
    <row r="140" spans="1:48" ht="16.5" thickTop="1" thickBot="1" x14ac:dyDescent="0.3">
      <c r="A140" s="28">
        <f t="shared" si="40"/>
        <v>19</v>
      </c>
      <c r="B140" s="74" t="s">
        <v>1091</v>
      </c>
      <c r="C140" s="71" t="s">
        <v>1762</v>
      </c>
      <c r="D140" s="63">
        <v>1970</v>
      </c>
      <c r="E140" s="72"/>
      <c r="F140" s="72" t="s">
        <v>2520</v>
      </c>
      <c r="G140" s="80">
        <v>5</v>
      </c>
      <c r="H140" s="80">
        <v>8</v>
      </c>
      <c r="I140" s="163">
        <v>5876.2</v>
      </c>
      <c r="J140" s="163">
        <v>5195.7</v>
      </c>
      <c r="K140" s="163">
        <v>5064.5</v>
      </c>
      <c r="L140" s="165">
        <v>252</v>
      </c>
      <c r="M140" s="163">
        <f t="shared" si="41"/>
        <v>26463584.219999999</v>
      </c>
      <c r="N140" s="163"/>
      <c r="O140" s="163"/>
      <c r="P140" s="163"/>
      <c r="Q140" s="30">
        <f>IF('Форма 2'!D140=0,"",'Форма 2'!D140-N140-O140-P140)</f>
        <v>26463584.219999999</v>
      </c>
      <c r="R140" s="51">
        <f t="shared" si="34"/>
        <v>5093.3626306368724</v>
      </c>
      <c r="S140" s="51">
        <f t="shared" si="35"/>
        <v>5093.3626306368724</v>
      </c>
      <c r="T140" s="69">
        <f>IF(B140=C140,"",
IF(ISERROR(
IF(_xlfn.TEXTBEFORE('ПДФ 1'!B144,": ",1)*1=YEAR($V$4),$V$4,
IF(_xlfn.TEXTBEFORE('ПДФ 1'!B144,": ",1)*1=YEAR($W$4),$W$4,
IF(_xlfn.TEXTBEFORE('ПДФ 1'!B144,": ",1)*1=YEAR($X$4),$X$4,$Y$4)))),"",
IF(_xlfn.TEXTBEFORE('ПДФ 1'!B144,": ",1)*1=YEAR($V$4),$V$4,
IF(_xlfn.TEXTBEFORE('ПДФ 1'!B144,": ",1)*1=YEAR($W$4),$W$4,
IF(_xlfn.TEXTBEFORE('ПДФ 1'!B144,": ",1)*1=YEAR($X$4),$X$4,$Y$4)))))</f>
        <v>45657</v>
      </c>
      <c r="U140" s="125" t="str">
        <f>IF(ISERROR(VLOOKUP(C140,Источник!$C$2:$K$2343,9,0)),"",VLOOKUP(C140,Источник!$C$2:$K$2343,9,0))</f>
        <v>РО</v>
      </c>
      <c r="V140" s="1"/>
      <c r="W140" s="1"/>
      <c r="X140" s="77" t="str">
        <f t="shared" si="36"/>
        <v>г. Березники, ул. Мира, д. 47: 2024</v>
      </c>
      <c r="Y140" s="117">
        <f t="shared" si="37"/>
        <v>1</v>
      </c>
      <c r="Z140" s="22" t="s">
        <v>1076</v>
      </c>
      <c r="AA140" s="22" t="s">
        <v>1076</v>
      </c>
      <c r="AB140" s="22" t="s">
        <v>1076</v>
      </c>
      <c r="AC140" s="22" t="s">
        <v>1076</v>
      </c>
      <c r="AD140" s="22" t="s">
        <v>1076</v>
      </c>
      <c r="AE140" s="22" t="s">
        <v>1076</v>
      </c>
      <c r="AF140" s="22" t="s">
        <v>1076</v>
      </c>
      <c r="AG140" s="89" t="s">
        <v>1076</v>
      </c>
      <c r="AH140" s="88" t="s">
        <v>1076</v>
      </c>
      <c r="AI140" s="75">
        <v>1</v>
      </c>
      <c r="AJ140" s="75" t="s">
        <v>1076</v>
      </c>
      <c r="AK140" s="75" t="s">
        <v>1076</v>
      </c>
      <c r="AL140" s="75" t="s">
        <v>1076</v>
      </c>
      <c r="AM140" s="75" t="s">
        <v>1076</v>
      </c>
      <c r="AN140" s="75" t="s">
        <v>1076</v>
      </c>
      <c r="AO140" s="75" t="s">
        <v>1076</v>
      </c>
      <c r="AP140" s="75" t="s">
        <v>1076</v>
      </c>
      <c r="AQ140" s="75" t="s">
        <v>1076</v>
      </c>
      <c r="AR140" s="75" t="s">
        <v>1076</v>
      </c>
      <c r="AS140" s="75" t="s">
        <v>1076</v>
      </c>
      <c r="AT140" s="75" t="s">
        <v>1076</v>
      </c>
      <c r="AU140" t="str">
        <f t="shared" si="38"/>
        <v>РК</v>
      </c>
      <c r="AV140" t="b">
        <f t="shared" si="39"/>
        <v>1</v>
      </c>
    </row>
    <row r="141" spans="1:48" ht="16.5" thickTop="1" thickBot="1" x14ac:dyDescent="0.3">
      <c r="A141" s="28">
        <f t="shared" si="40"/>
        <v>20</v>
      </c>
      <c r="B141" s="74" t="s">
        <v>1091</v>
      </c>
      <c r="C141" s="71" t="s">
        <v>1761</v>
      </c>
      <c r="D141" s="63">
        <v>1957</v>
      </c>
      <c r="E141" s="64"/>
      <c r="F141" s="65" t="s">
        <v>2519</v>
      </c>
      <c r="G141" s="79">
        <v>3</v>
      </c>
      <c r="H141" s="79">
        <v>3</v>
      </c>
      <c r="I141" s="66">
        <v>2207.5</v>
      </c>
      <c r="J141" s="66">
        <v>1848.5</v>
      </c>
      <c r="K141" s="66">
        <v>1848.5</v>
      </c>
      <c r="L141" s="164">
        <v>52</v>
      </c>
      <c r="M141" s="67">
        <f t="shared" si="41"/>
        <v>21097938.43</v>
      </c>
      <c r="N141" s="66"/>
      <c r="O141" s="66"/>
      <c r="P141" s="66"/>
      <c r="Q141" s="67">
        <f>IF('Форма 2'!D141=0,"",'Форма 2'!D141-N141-O141-P141)</f>
        <v>21097938.43</v>
      </c>
      <c r="R141" s="68">
        <f t="shared" si="34"/>
        <v>11413.545269137137</v>
      </c>
      <c r="S141" s="68">
        <f t="shared" si="35"/>
        <v>11413.545269137137</v>
      </c>
      <c r="T141" s="69">
        <f>IF(B141=C141,"",
IF(ISERROR(
IF(_xlfn.TEXTBEFORE('ПДФ 1'!B145,": ",1)*1=YEAR($V$4),$V$4,
IF(_xlfn.TEXTBEFORE('ПДФ 1'!B145,": ",1)*1=YEAR($W$4),$W$4,
IF(_xlfn.TEXTBEFORE('ПДФ 1'!B145,": ",1)*1=YEAR($X$4),$X$4,$Y$4)))),"",
IF(_xlfn.TEXTBEFORE('ПДФ 1'!B145,": ",1)*1=YEAR($V$4),$V$4,
IF(_xlfn.TEXTBEFORE('ПДФ 1'!B145,": ",1)*1=YEAR($W$4),$W$4,
IF(_xlfn.TEXTBEFORE('ПДФ 1'!B145,": ",1)*1=YEAR($X$4),$X$4,$Y$4)))))</f>
        <v>45657</v>
      </c>
      <c r="U141" s="125" t="str">
        <f>IF(ISERROR(VLOOKUP(C141,Источник!$C$2:$K$2343,9,0)),"",VLOOKUP(C141,Источник!$C$2:$K$2343,9,0))</f>
        <v>РО</v>
      </c>
      <c r="V141" s="1"/>
      <c r="W141" s="1"/>
      <c r="X141" s="70" t="str">
        <f t="shared" si="36"/>
        <v>г. Березники, ул. Олега Кошевого, д. 6: 2024</v>
      </c>
      <c r="Y141" s="115">
        <f t="shared" si="37"/>
        <v>1</v>
      </c>
      <c r="Z141" s="22" t="s">
        <v>1076</v>
      </c>
      <c r="AA141" s="22" t="s">
        <v>1076</v>
      </c>
      <c r="AB141" s="22" t="s">
        <v>1076</v>
      </c>
      <c r="AC141" s="22" t="s">
        <v>1076</v>
      </c>
      <c r="AD141" s="22" t="s">
        <v>1076</v>
      </c>
      <c r="AE141" s="22" t="s">
        <v>1076</v>
      </c>
      <c r="AF141" s="22" t="s">
        <v>1076</v>
      </c>
      <c r="AG141" s="89" t="s">
        <v>1076</v>
      </c>
      <c r="AH141" s="88" t="s">
        <v>1076</v>
      </c>
      <c r="AI141" s="75">
        <v>1</v>
      </c>
      <c r="AJ141" s="75" t="s">
        <v>1076</v>
      </c>
      <c r="AK141" s="75" t="s">
        <v>1076</v>
      </c>
      <c r="AL141" s="75" t="s">
        <v>1076</v>
      </c>
      <c r="AM141" s="75" t="s">
        <v>1076</v>
      </c>
      <c r="AN141" s="75" t="s">
        <v>1076</v>
      </c>
      <c r="AO141" s="75" t="s">
        <v>1076</v>
      </c>
      <c r="AP141" s="75" t="s">
        <v>1076</v>
      </c>
      <c r="AQ141" s="75" t="s">
        <v>1076</v>
      </c>
      <c r="AR141" s="75" t="s">
        <v>1076</v>
      </c>
      <c r="AS141" s="75" t="s">
        <v>1076</v>
      </c>
      <c r="AT141" s="75" t="s">
        <v>1076</v>
      </c>
      <c r="AU141" t="str">
        <f t="shared" si="38"/>
        <v>РК</v>
      </c>
      <c r="AV141" t="b">
        <f t="shared" si="39"/>
        <v>1</v>
      </c>
    </row>
    <row r="142" spans="1:48" ht="16.5" thickTop="1" thickBot="1" x14ac:dyDescent="0.3">
      <c r="A142" s="28">
        <f t="shared" si="40"/>
        <v>21</v>
      </c>
      <c r="B142" s="74" t="s">
        <v>1091</v>
      </c>
      <c r="C142" s="71" t="s">
        <v>1763</v>
      </c>
      <c r="D142" s="63">
        <v>1985</v>
      </c>
      <c r="E142" s="64"/>
      <c r="F142" s="65" t="s">
        <v>2519</v>
      </c>
      <c r="G142" s="79">
        <v>5</v>
      </c>
      <c r="H142" s="79">
        <v>2</v>
      </c>
      <c r="I142" s="66">
        <v>3871.3</v>
      </c>
      <c r="J142" s="66">
        <v>2973.7</v>
      </c>
      <c r="K142" s="66">
        <v>2676.33</v>
      </c>
      <c r="L142" s="164">
        <v>295</v>
      </c>
      <c r="M142" s="67">
        <f t="shared" si="41"/>
        <v>4574328.08</v>
      </c>
      <c r="N142" s="66"/>
      <c r="O142" s="66"/>
      <c r="P142" s="66"/>
      <c r="Q142" s="67">
        <f>IF('Форма 2'!D142=0,"",'Форма 2'!D142-N142-O142-P142)</f>
        <v>4574328.08</v>
      </c>
      <c r="R142" s="68">
        <f t="shared" si="34"/>
        <v>1538.2614520630866</v>
      </c>
      <c r="S142" s="68">
        <f t="shared" si="35"/>
        <v>1538.2614520630866</v>
      </c>
      <c r="T142" s="69">
        <f>IF(B142=C142,"",
IF(ISERROR(
IF(_xlfn.TEXTBEFORE('ПДФ 1'!B146,": ",1)*1=YEAR($V$4),$V$4,
IF(_xlfn.TEXTBEFORE('ПДФ 1'!B146,": ",1)*1=YEAR($W$4),$W$4,
IF(_xlfn.TEXTBEFORE('ПДФ 1'!B146,": ",1)*1=YEAR($X$4),$X$4,$Y$4)))),"",
IF(_xlfn.TEXTBEFORE('ПДФ 1'!B146,": ",1)*1=YEAR($V$4),$V$4,
IF(_xlfn.TEXTBEFORE('ПДФ 1'!B146,": ",1)*1=YEAR($W$4),$W$4,
IF(_xlfn.TEXTBEFORE('ПДФ 1'!B146,": ",1)*1=YEAR($X$4),$X$4,$Y$4)))))</f>
        <v>45657</v>
      </c>
      <c r="U142" s="125" t="str">
        <f>IF(ISERROR(VLOOKUP(C142,Источник!$C$2:$K$2343,9,0)),"",VLOOKUP(C142,Источник!$C$2:$K$2343,9,0))</f>
        <v>РО</v>
      </c>
      <c r="V142" s="1"/>
      <c r="W142" s="1"/>
      <c r="X142" s="70" t="str">
        <f t="shared" si="36"/>
        <v>г. Березники, ул. Парижской Коммуны, д. 26: 2024</v>
      </c>
      <c r="Y142" s="115">
        <f t="shared" si="37"/>
        <v>2</v>
      </c>
      <c r="Z142" s="22" t="s">
        <v>1076</v>
      </c>
      <c r="AA142" s="22" t="s">
        <v>1076</v>
      </c>
      <c r="AB142" s="22" t="s">
        <v>1076</v>
      </c>
      <c r="AC142" s="22">
        <v>1</v>
      </c>
      <c r="AD142" s="22">
        <v>1</v>
      </c>
      <c r="AE142" s="22" t="s">
        <v>1076</v>
      </c>
      <c r="AF142" s="22" t="s">
        <v>1076</v>
      </c>
      <c r="AG142" s="89" t="s">
        <v>1076</v>
      </c>
      <c r="AH142" s="88" t="s">
        <v>1076</v>
      </c>
      <c r="AI142" s="75" t="s">
        <v>1076</v>
      </c>
      <c r="AJ142" s="75" t="s">
        <v>1076</v>
      </c>
      <c r="AK142" s="75" t="s">
        <v>1076</v>
      </c>
      <c r="AL142" s="75" t="s">
        <v>1076</v>
      </c>
      <c r="AM142" s="75" t="s">
        <v>1076</v>
      </c>
      <c r="AN142" s="75" t="s">
        <v>1076</v>
      </c>
      <c r="AO142" s="75" t="s">
        <v>1076</v>
      </c>
      <c r="AP142" s="75" t="s">
        <v>1076</v>
      </c>
      <c r="AQ142" s="75" t="s">
        <v>1076</v>
      </c>
      <c r="AR142" s="75" t="s">
        <v>1076</v>
      </c>
      <c r="AS142" s="75" t="s">
        <v>1076</v>
      </c>
      <c r="AT142" s="75" t="s">
        <v>1076</v>
      </c>
      <c r="AU142" t="str">
        <f t="shared" si="38"/>
        <v>РВИС ( ХВС ГВС )</v>
      </c>
      <c r="AV142" t="b">
        <f t="shared" si="39"/>
        <v>1</v>
      </c>
    </row>
    <row r="143" spans="1:48" ht="16.5" thickTop="1" thickBot="1" x14ac:dyDescent="0.3">
      <c r="A143" s="28">
        <f t="shared" si="40"/>
        <v>22</v>
      </c>
      <c r="B143" s="74" t="s">
        <v>1091</v>
      </c>
      <c r="C143" s="71" t="s">
        <v>1764</v>
      </c>
      <c r="D143" s="63">
        <v>1981</v>
      </c>
      <c r="E143" s="64"/>
      <c r="F143" s="65" t="s">
        <v>2519</v>
      </c>
      <c r="G143" s="79">
        <v>5</v>
      </c>
      <c r="H143" s="79">
        <v>2</v>
      </c>
      <c r="I143" s="66">
        <v>3987.4</v>
      </c>
      <c r="J143" s="66">
        <v>3096.7</v>
      </c>
      <c r="K143" s="66">
        <v>2787.03</v>
      </c>
      <c r="L143" s="164">
        <v>300</v>
      </c>
      <c r="M143" s="67">
        <f t="shared" si="41"/>
        <v>4711511.84</v>
      </c>
      <c r="N143" s="66"/>
      <c r="O143" s="66"/>
      <c r="P143" s="66"/>
      <c r="Q143" s="67">
        <f>IF('Форма 2'!D143=0,"",'Форма 2'!D143-N143-O143-P143)</f>
        <v>4711511.84</v>
      </c>
      <c r="R143" s="68">
        <f t="shared" si="34"/>
        <v>1521.4621500306778</v>
      </c>
      <c r="S143" s="68">
        <f t="shared" si="35"/>
        <v>1521.4621500306778</v>
      </c>
      <c r="T143" s="69">
        <f>IF(B143=C143,"",
IF(ISERROR(
IF(_xlfn.TEXTBEFORE('ПДФ 1'!B147,": ",1)*1=YEAR($V$4),$V$4,
IF(_xlfn.TEXTBEFORE('ПДФ 1'!B147,": ",1)*1=YEAR($W$4),$W$4,
IF(_xlfn.TEXTBEFORE('ПДФ 1'!B147,": ",1)*1=YEAR($X$4),$X$4,$Y$4)))),"",
IF(_xlfn.TEXTBEFORE('ПДФ 1'!B147,": ",1)*1=YEAR($V$4),$V$4,
IF(_xlfn.TEXTBEFORE('ПДФ 1'!B147,": ",1)*1=YEAR($W$4),$W$4,
IF(_xlfn.TEXTBEFORE('ПДФ 1'!B147,": ",1)*1=YEAR($X$4),$X$4,$Y$4)))))</f>
        <v>45657</v>
      </c>
      <c r="U143" s="125" t="str">
        <f>IF(ISERROR(VLOOKUP(C143,Источник!$C$2:$K$2343,9,0)),"",VLOOKUP(C143,Источник!$C$2:$K$2343,9,0))</f>
        <v>РО</v>
      </c>
      <c r="V143" s="1"/>
      <c r="W143" s="1"/>
      <c r="X143" s="70" t="str">
        <f t="shared" si="36"/>
        <v>г. Березники, ул. Парижской Коммуны, д. 30: 2024</v>
      </c>
      <c r="Y143" s="116">
        <f t="shared" si="37"/>
        <v>2</v>
      </c>
      <c r="Z143" s="22" t="s">
        <v>1076</v>
      </c>
      <c r="AA143" s="22" t="s">
        <v>1076</v>
      </c>
      <c r="AB143" s="22" t="s">
        <v>1076</v>
      </c>
      <c r="AC143" s="22">
        <v>1</v>
      </c>
      <c r="AD143" s="22">
        <v>1</v>
      </c>
      <c r="AE143" s="22" t="s">
        <v>1076</v>
      </c>
      <c r="AF143" s="22" t="s">
        <v>1076</v>
      </c>
      <c r="AG143" s="89" t="s">
        <v>1076</v>
      </c>
      <c r="AH143" s="88" t="s">
        <v>1076</v>
      </c>
      <c r="AI143" s="75" t="s">
        <v>1076</v>
      </c>
      <c r="AJ143" s="75" t="s">
        <v>1076</v>
      </c>
      <c r="AK143" s="75" t="s">
        <v>1076</v>
      </c>
      <c r="AL143" s="75" t="s">
        <v>1076</v>
      </c>
      <c r="AM143" s="75" t="s">
        <v>1076</v>
      </c>
      <c r="AN143" s="75" t="s">
        <v>1076</v>
      </c>
      <c r="AO143" s="75" t="s">
        <v>1076</v>
      </c>
      <c r="AP143" s="75" t="s">
        <v>1076</v>
      </c>
      <c r="AQ143" s="75" t="s">
        <v>1076</v>
      </c>
      <c r="AR143" s="75" t="s">
        <v>1076</v>
      </c>
      <c r="AS143" s="75" t="s">
        <v>1076</v>
      </c>
      <c r="AT143" s="75" t="s">
        <v>1076</v>
      </c>
      <c r="AU143" t="str">
        <f t="shared" si="38"/>
        <v>РВИС ( ХВС ГВС )</v>
      </c>
      <c r="AV143" t="b">
        <f t="shared" si="39"/>
        <v>1</v>
      </c>
    </row>
    <row r="144" spans="1:48" ht="16.5" thickTop="1" thickBot="1" x14ac:dyDescent="0.3">
      <c r="A144" s="28">
        <f t="shared" si="40"/>
        <v>23</v>
      </c>
      <c r="B144" s="74" t="s">
        <v>1091</v>
      </c>
      <c r="C144" s="71" t="s">
        <v>8</v>
      </c>
      <c r="D144" s="63">
        <v>1946</v>
      </c>
      <c r="E144" s="64"/>
      <c r="F144" s="65" t="s">
        <v>2519</v>
      </c>
      <c r="G144" s="79">
        <v>3</v>
      </c>
      <c r="H144" s="79">
        <v>2</v>
      </c>
      <c r="I144" s="66">
        <v>1050.7</v>
      </c>
      <c r="J144" s="66">
        <v>850.7</v>
      </c>
      <c r="K144" s="66">
        <v>765.63</v>
      </c>
      <c r="L144" s="164">
        <v>30</v>
      </c>
      <c r="M144" s="67">
        <f t="shared" si="41"/>
        <v>21266966.520000003</v>
      </c>
      <c r="N144" s="66"/>
      <c r="O144" s="66"/>
      <c r="P144" s="66"/>
      <c r="Q144" s="67">
        <f>IF('Форма 2'!D144=0,"",'Форма 2'!D144-N144-O144-P144)</f>
        <v>21266966.520000003</v>
      </c>
      <c r="R144" s="68">
        <f t="shared" si="34"/>
        <v>24999.372892911721</v>
      </c>
      <c r="S144" s="68">
        <f t="shared" si="35"/>
        <v>24999.372892911721</v>
      </c>
      <c r="T144" s="69">
        <f>IF(B144=C144,"",
IF(ISERROR(
IF(_xlfn.TEXTBEFORE('ПДФ 1'!B148,": ",1)*1=YEAR($V$4),$V$4,
IF(_xlfn.TEXTBEFORE('ПДФ 1'!B148,": ",1)*1=YEAR($W$4),$W$4,
IF(_xlfn.TEXTBEFORE('ПДФ 1'!B148,": ",1)*1=YEAR($X$4),$X$4,$Y$4)))),"",
IF(_xlfn.TEXTBEFORE('ПДФ 1'!B148,": ",1)*1=YEAR($V$4),$V$4,
IF(_xlfn.TEXTBEFORE('ПДФ 1'!B148,": ",1)*1=YEAR($W$4),$W$4,
IF(_xlfn.TEXTBEFORE('ПДФ 1'!B148,": ",1)*1=YEAR($X$4),$X$4,$Y$4)))))</f>
        <v>45657</v>
      </c>
      <c r="U144" s="125" t="str">
        <f>IF(ISERROR(VLOOKUP(C144,Источник!$C$2:$K$2343,9,0)),"",VLOOKUP(C144,Источник!$C$2:$K$2343,9,0))</f>
        <v>РО</v>
      </c>
      <c r="V144" s="1"/>
      <c r="W144" s="1"/>
      <c r="X144" s="70" t="str">
        <f t="shared" si="36"/>
        <v>г. Березники, ул. Парковая, д. 6: 2024</v>
      </c>
      <c r="Y144" s="115">
        <f t="shared" si="37"/>
        <v>5</v>
      </c>
      <c r="Z144" s="22">
        <v>1</v>
      </c>
      <c r="AA144" s="22">
        <v>1</v>
      </c>
      <c r="AB144" s="22" t="s">
        <v>1076</v>
      </c>
      <c r="AC144" s="22">
        <v>1</v>
      </c>
      <c r="AD144" s="22">
        <v>1</v>
      </c>
      <c r="AE144" s="22" t="s">
        <v>1076</v>
      </c>
      <c r="AF144" s="22" t="s">
        <v>1076</v>
      </c>
      <c r="AG144" s="89" t="s">
        <v>1076</v>
      </c>
      <c r="AH144" s="88" t="s">
        <v>1076</v>
      </c>
      <c r="AI144" s="75">
        <v>1</v>
      </c>
      <c r="AJ144" s="75" t="s">
        <v>1076</v>
      </c>
      <c r="AK144" s="75" t="s">
        <v>1076</v>
      </c>
      <c r="AL144" s="75" t="s">
        <v>1076</v>
      </c>
      <c r="AM144" s="75" t="s">
        <v>1076</v>
      </c>
      <c r="AN144" s="75" t="s">
        <v>1076</v>
      </c>
      <c r="AO144" s="75" t="s">
        <v>1076</v>
      </c>
      <c r="AP144" s="75" t="s">
        <v>1076</v>
      </c>
      <c r="AQ144" s="75" t="s">
        <v>1076</v>
      </c>
      <c r="AR144" s="75" t="s">
        <v>1076</v>
      </c>
      <c r="AS144" s="75" t="s">
        <v>1076</v>
      </c>
      <c r="AT144" s="75" t="s">
        <v>1076</v>
      </c>
      <c r="AU144" t="str">
        <f t="shared" si="38"/>
        <v>РВИС ( ЭЛ ТЕП ХВС ГВС ) РК</v>
      </c>
      <c r="AV144" t="b">
        <f t="shared" si="39"/>
        <v>1</v>
      </c>
    </row>
    <row r="145" spans="1:48" ht="16.5" thickTop="1" thickBot="1" x14ac:dyDescent="0.3">
      <c r="A145" s="28">
        <f t="shared" si="40"/>
        <v>24</v>
      </c>
      <c r="B145" s="74" t="s">
        <v>1091</v>
      </c>
      <c r="C145" s="71" t="s">
        <v>573</v>
      </c>
      <c r="D145" s="63">
        <v>1945</v>
      </c>
      <c r="E145" s="64"/>
      <c r="F145" s="65" t="s">
        <v>2519</v>
      </c>
      <c r="G145" s="79">
        <v>3</v>
      </c>
      <c r="H145" s="79">
        <v>2</v>
      </c>
      <c r="I145" s="66">
        <v>1008</v>
      </c>
      <c r="J145" s="66">
        <v>847.5</v>
      </c>
      <c r="K145" s="66">
        <v>847.5</v>
      </c>
      <c r="L145" s="164">
        <v>19</v>
      </c>
      <c r="M145" s="67">
        <f t="shared" si="41"/>
        <v>16816040.640000001</v>
      </c>
      <c r="N145" s="66"/>
      <c r="O145" s="66"/>
      <c r="P145" s="66"/>
      <c r="Q145" s="67">
        <f>IF('Форма 2'!D145=0,"",'Форма 2'!D145-N145-O145-P145)</f>
        <v>16816040.640000001</v>
      </c>
      <c r="R145" s="68">
        <f t="shared" si="34"/>
        <v>19841.93585840708</v>
      </c>
      <c r="S145" s="68">
        <f t="shared" si="35"/>
        <v>19841.93585840708</v>
      </c>
      <c r="T145" s="69">
        <f>IF(B145=C145,"",
IF(ISERROR(
IF(_xlfn.TEXTBEFORE('ПДФ 1'!B149,": ",1)*1=YEAR($V$4),$V$4,
IF(_xlfn.TEXTBEFORE('ПДФ 1'!B149,": ",1)*1=YEAR($W$4),$W$4,
IF(_xlfn.TEXTBEFORE('ПДФ 1'!B149,": ",1)*1=YEAR($X$4),$X$4,$Y$4)))),"",
IF(_xlfn.TEXTBEFORE('ПДФ 1'!B149,": ",1)*1=YEAR($V$4),$V$4,
IF(_xlfn.TEXTBEFORE('ПДФ 1'!B149,": ",1)*1=YEAR($W$4),$W$4,
IF(_xlfn.TEXTBEFORE('ПДФ 1'!B149,": ",1)*1=YEAR($X$4),$X$4,$Y$4)))))</f>
        <v>45657</v>
      </c>
      <c r="U145" s="125" t="str">
        <f>IF(ISERROR(VLOOKUP(C145,Источник!$C$2:$K$2343,9,0)),"",VLOOKUP(C145,Источник!$C$2:$K$2343,9,0))</f>
        <v>РО</v>
      </c>
      <c r="V145" s="1"/>
      <c r="W145" s="1"/>
      <c r="X145" s="70" t="str">
        <f t="shared" si="36"/>
        <v>г. Березники, ул. Пятилетки, д. 19: 2024</v>
      </c>
      <c r="Y145" s="116">
        <f t="shared" si="37"/>
        <v>3</v>
      </c>
      <c r="Z145" s="22" t="s">
        <v>1076</v>
      </c>
      <c r="AA145" s="22" t="s">
        <v>1076</v>
      </c>
      <c r="AB145" s="22" t="s">
        <v>1076</v>
      </c>
      <c r="AC145" s="22" t="s">
        <v>1076</v>
      </c>
      <c r="AD145" s="22" t="s">
        <v>1076</v>
      </c>
      <c r="AE145" s="22" t="s">
        <v>1076</v>
      </c>
      <c r="AF145" s="22" t="s">
        <v>1076</v>
      </c>
      <c r="AG145" s="89" t="s">
        <v>1076</v>
      </c>
      <c r="AH145" s="88" t="s">
        <v>1076</v>
      </c>
      <c r="AI145" s="75">
        <v>1</v>
      </c>
      <c r="AJ145" s="75">
        <v>1</v>
      </c>
      <c r="AK145" s="75" t="s">
        <v>1076</v>
      </c>
      <c r="AL145" s="75" t="s">
        <v>1076</v>
      </c>
      <c r="AM145" s="75">
        <v>1</v>
      </c>
      <c r="AN145" s="75" t="s">
        <v>1076</v>
      </c>
      <c r="AO145" s="75" t="s">
        <v>1076</v>
      </c>
      <c r="AP145" s="75" t="s">
        <v>1076</v>
      </c>
      <c r="AQ145" s="75" t="s">
        <v>1076</v>
      </c>
      <c r="AR145" s="75" t="s">
        <v>1076</v>
      </c>
      <c r="AS145" s="75" t="s">
        <v>1076</v>
      </c>
      <c r="AT145" s="75" t="s">
        <v>1076</v>
      </c>
      <c r="AU145" t="str">
        <f t="shared" si="38"/>
        <v>РК Рфа РФ</v>
      </c>
      <c r="AV145" t="b">
        <f t="shared" si="39"/>
        <v>1</v>
      </c>
    </row>
    <row r="146" spans="1:48" ht="16.5" thickTop="1" thickBot="1" x14ac:dyDescent="0.3">
      <c r="A146" s="28">
        <f t="shared" si="40"/>
        <v>25</v>
      </c>
      <c r="B146" s="74" t="s">
        <v>1091</v>
      </c>
      <c r="C146" s="71" t="s">
        <v>9</v>
      </c>
      <c r="D146" s="63">
        <v>1948</v>
      </c>
      <c r="E146" s="64"/>
      <c r="F146" s="65" t="s">
        <v>2519</v>
      </c>
      <c r="G146" s="79">
        <v>3</v>
      </c>
      <c r="H146" s="79">
        <v>2</v>
      </c>
      <c r="I146" s="66">
        <v>1002.5</v>
      </c>
      <c r="J146" s="66">
        <v>862.8</v>
      </c>
      <c r="K146" s="66">
        <v>718.5</v>
      </c>
      <c r="L146" s="164">
        <v>23</v>
      </c>
      <c r="M146" s="67">
        <f t="shared" si="41"/>
        <v>28080656.59</v>
      </c>
      <c r="N146" s="66"/>
      <c r="O146" s="66"/>
      <c r="P146" s="66"/>
      <c r="Q146" s="67">
        <f>IF('Форма 2'!D146=0,"",'Форма 2'!D146-N146-O146-P146)</f>
        <v>28080656.59</v>
      </c>
      <c r="R146" s="68">
        <f t="shared" si="34"/>
        <v>32545.962668057487</v>
      </c>
      <c r="S146" s="68">
        <f t="shared" si="35"/>
        <v>32545.962668057487</v>
      </c>
      <c r="T146" s="69">
        <f>IF(B146=C146,"",
IF(ISERROR(
IF(_xlfn.TEXTBEFORE('ПДФ 1'!B150,": ",1)*1=YEAR($V$4),$V$4,
IF(_xlfn.TEXTBEFORE('ПДФ 1'!B150,": ",1)*1=YEAR($W$4),$W$4,
IF(_xlfn.TEXTBEFORE('ПДФ 1'!B150,": ",1)*1=YEAR($X$4),$X$4,$Y$4)))),"",
IF(_xlfn.TEXTBEFORE('ПДФ 1'!B150,": ",1)*1=YEAR($V$4),$V$4,
IF(_xlfn.TEXTBEFORE('ПДФ 1'!B150,": ",1)*1=YEAR($W$4),$W$4,
IF(_xlfn.TEXTBEFORE('ПДФ 1'!B150,": ",1)*1=YEAR($X$4),$X$4,$Y$4)))))</f>
        <v>45657</v>
      </c>
      <c r="U146" s="125" t="str">
        <f>IF(ISERROR(VLOOKUP(C146,Источник!$C$2:$K$2343,9,0)),"",VLOOKUP(C146,Источник!$C$2:$K$2343,9,0))</f>
        <v>РО</v>
      </c>
      <c r="V146" s="1"/>
      <c r="W146" s="1"/>
      <c r="X146" s="70" t="str">
        <f t="shared" si="36"/>
        <v>г. Березники, ул. Пятилетки, д. 23: 2024</v>
      </c>
      <c r="Y146" s="115">
        <f t="shared" si="37"/>
        <v>8</v>
      </c>
      <c r="Z146" s="22">
        <v>1</v>
      </c>
      <c r="AA146" s="22">
        <v>1</v>
      </c>
      <c r="AB146" s="22" t="s">
        <v>1076</v>
      </c>
      <c r="AC146" s="22">
        <v>1</v>
      </c>
      <c r="AD146" s="22">
        <v>1</v>
      </c>
      <c r="AE146" s="22">
        <v>1</v>
      </c>
      <c r="AF146" s="22" t="s">
        <v>1076</v>
      </c>
      <c r="AG146" s="89" t="s">
        <v>1076</v>
      </c>
      <c r="AH146" s="88" t="s">
        <v>1076</v>
      </c>
      <c r="AI146" s="75">
        <v>1</v>
      </c>
      <c r="AJ146" s="75">
        <v>1</v>
      </c>
      <c r="AK146" s="75" t="s">
        <v>1076</v>
      </c>
      <c r="AL146" s="75" t="s">
        <v>1076</v>
      </c>
      <c r="AM146" s="75">
        <v>1</v>
      </c>
      <c r="AN146" s="75" t="s">
        <v>1076</v>
      </c>
      <c r="AO146" s="75" t="s">
        <v>1076</v>
      </c>
      <c r="AP146" s="75" t="s">
        <v>1076</v>
      </c>
      <c r="AQ146" s="75" t="s">
        <v>1076</v>
      </c>
      <c r="AR146" s="75" t="s">
        <v>1076</v>
      </c>
      <c r="AS146" s="75" t="s">
        <v>1076</v>
      </c>
      <c r="AT146" s="75" t="s">
        <v>1076</v>
      </c>
      <c r="AU146" t="str">
        <f t="shared" si="38"/>
        <v>РВИС ( ЭЛ ТЕП ХВС ГВС ВОД ) РК Рфа РФ</v>
      </c>
      <c r="AV146" t="b">
        <f t="shared" si="39"/>
        <v>1</v>
      </c>
    </row>
    <row r="147" spans="1:48" ht="16.5" thickTop="1" thickBot="1" x14ac:dyDescent="0.3">
      <c r="A147" s="28">
        <f t="shared" si="40"/>
        <v>26</v>
      </c>
      <c r="B147" s="74" t="s">
        <v>1091</v>
      </c>
      <c r="C147" s="71" t="s">
        <v>1837</v>
      </c>
      <c r="D147" s="63">
        <v>1946</v>
      </c>
      <c r="E147" s="64"/>
      <c r="F147" s="65" t="s">
        <v>2519</v>
      </c>
      <c r="G147" s="79">
        <v>3</v>
      </c>
      <c r="H147" s="79">
        <v>2</v>
      </c>
      <c r="I147" s="66">
        <v>1023.6</v>
      </c>
      <c r="J147" s="66">
        <v>856.3</v>
      </c>
      <c r="K147" s="66">
        <v>615.5</v>
      </c>
      <c r="L147" s="164">
        <v>17</v>
      </c>
      <c r="M147" s="67">
        <f t="shared" si="41"/>
        <v>9782944.4000000004</v>
      </c>
      <c r="N147" s="66"/>
      <c r="O147" s="66"/>
      <c r="P147" s="66"/>
      <c r="Q147" s="67">
        <f>IF('Форма 2'!D147=0,"",'Форма 2'!D147-N147-O147-P147)</f>
        <v>9782944.4000000004</v>
      </c>
      <c r="R147" s="68">
        <f t="shared" si="34"/>
        <v>11424.669391568377</v>
      </c>
      <c r="S147" s="68">
        <f t="shared" si="35"/>
        <v>11424.669391568377</v>
      </c>
      <c r="T147" s="69">
        <f>IF(B147=C147,"",
IF(ISERROR(
IF(_xlfn.TEXTBEFORE('ПДФ 1'!B151,": ",1)*1=YEAR($V$4),$V$4,
IF(_xlfn.TEXTBEFORE('ПДФ 1'!B151,": ",1)*1=YEAR($W$4),$W$4,
IF(_xlfn.TEXTBEFORE('ПДФ 1'!B151,": ",1)*1=YEAR($X$4),$X$4,$Y$4)))),"",
IF(_xlfn.TEXTBEFORE('ПДФ 1'!B151,": ",1)*1=YEAR($V$4),$V$4,
IF(_xlfn.TEXTBEFORE('ПДФ 1'!B151,": ",1)*1=YEAR($W$4),$W$4,
IF(_xlfn.TEXTBEFORE('ПДФ 1'!B151,": ",1)*1=YEAR($X$4),$X$4,$Y$4)))))</f>
        <v>45657</v>
      </c>
      <c r="U147" s="125" t="str">
        <f>IF(ISERROR(VLOOKUP(C147,Источник!$C$2:$K$2343,9,0)),"",VLOOKUP(C147,Источник!$C$2:$K$2343,9,0))</f>
        <v>РО</v>
      </c>
      <c r="V147" s="1"/>
      <c r="W147" s="1"/>
      <c r="X147" s="70" t="str">
        <f t="shared" si="36"/>
        <v>г. Березники, ул. Пятилетки, д. 25: 2024</v>
      </c>
      <c r="Y147" s="115">
        <f t="shared" si="37"/>
        <v>1</v>
      </c>
      <c r="Z147" s="22" t="s">
        <v>1076</v>
      </c>
      <c r="AA147" s="22" t="s">
        <v>1076</v>
      </c>
      <c r="AB147" s="22" t="s">
        <v>1076</v>
      </c>
      <c r="AC147" s="22" t="s">
        <v>1076</v>
      </c>
      <c r="AD147" s="22" t="s">
        <v>1076</v>
      </c>
      <c r="AE147" s="22" t="s">
        <v>1076</v>
      </c>
      <c r="AF147" s="22" t="s">
        <v>1076</v>
      </c>
      <c r="AG147" s="89" t="s">
        <v>1076</v>
      </c>
      <c r="AH147" s="88" t="s">
        <v>1076</v>
      </c>
      <c r="AI147" s="75">
        <v>1</v>
      </c>
      <c r="AJ147" s="75" t="s">
        <v>1076</v>
      </c>
      <c r="AK147" s="75" t="s">
        <v>1076</v>
      </c>
      <c r="AL147" s="75" t="s">
        <v>1076</v>
      </c>
      <c r="AM147" s="75" t="s">
        <v>1076</v>
      </c>
      <c r="AN147" s="75" t="s">
        <v>1076</v>
      </c>
      <c r="AO147" s="75" t="s">
        <v>1076</v>
      </c>
      <c r="AP147" s="75" t="s">
        <v>1076</v>
      </c>
      <c r="AQ147" s="75" t="s">
        <v>1076</v>
      </c>
      <c r="AR147" s="75" t="s">
        <v>1076</v>
      </c>
      <c r="AS147" s="75" t="s">
        <v>1076</v>
      </c>
      <c r="AT147" s="75" t="s">
        <v>1076</v>
      </c>
      <c r="AU147" t="str">
        <f t="shared" si="38"/>
        <v>РК</v>
      </c>
      <c r="AV147" t="b">
        <f t="shared" si="39"/>
        <v>1</v>
      </c>
    </row>
    <row r="148" spans="1:48" ht="16.5" thickTop="1" thickBot="1" x14ac:dyDescent="0.3">
      <c r="A148" s="28">
        <f t="shared" si="40"/>
        <v>27</v>
      </c>
      <c r="B148" s="74" t="s">
        <v>1091</v>
      </c>
      <c r="C148" s="71" t="s">
        <v>925</v>
      </c>
      <c r="D148" s="63">
        <v>1940</v>
      </c>
      <c r="E148" s="64"/>
      <c r="F148" s="65" t="s">
        <v>2519</v>
      </c>
      <c r="G148" s="79">
        <v>5</v>
      </c>
      <c r="H148" s="79">
        <v>5</v>
      </c>
      <c r="I148" s="66">
        <v>5822.1</v>
      </c>
      <c r="J148" s="66">
        <v>5027</v>
      </c>
      <c r="K148" s="66">
        <v>4011.8</v>
      </c>
      <c r="L148" s="164">
        <v>164</v>
      </c>
      <c r="M148" s="67">
        <f t="shared" si="41"/>
        <v>3025221.38</v>
      </c>
      <c r="N148" s="66"/>
      <c r="O148" s="66"/>
      <c r="P148" s="66"/>
      <c r="Q148" s="67">
        <f>IF('Форма 2'!D148=0,"",'Форма 2'!D148-N148-O148-P148)</f>
        <v>3025221.38</v>
      </c>
      <c r="R148" s="68">
        <f t="shared" si="34"/>
        <v>601.79458523970561</v>
      </c>
      <c r="S148" s="68">
        <f t="shared" si="35"/>
        <v>601.79458523970561</v>
      </c>
      <c r="T148" s="69">
        <f>IF(B148=C148,"",
IF(ISERROR(
IF(_xlfn.TEXTBEFORE('ПДФ 1'!B152,": ",1)*1=YEAR($V$4),$V$4,
IF(_xlfn.TEXTBEFORE('ПДФ 1'!B152,": ",1)*1=YEAR($W$4),$W$4,
IF(_xlfn.TEXTBEFORE('ПДФ 1'!B152,": ",1)*1=YEAR($X$4),$X$4,$Y$4)))),"",
IF(_xlfn.TEXTBEFORE('ПДФ 1'!B152,": ",1)*1=YEAR($V$4),$V$4,
IF(_xlfn.TEXTBEFORE('ПДФ 1'!B152,": ",1)*1=YEAR($W$4),$W$4,
IF(_xlfn.TEXTBEFORE('ПДФ 1'!B152,": ",1)*1=YEAR($X$4),$X$4,$Y$4)))))</f>
        <v>45657</v>
      </c>
      <c r="U148" s="125" t="str">
        <f>IF(ISERROR(VLOOKUP(C148,Источник!$C$2:$K$2343,9,0)),"",VLOOKUP(C148,Источник!$C$2:$K$2343,9,0))</f>
        <v>РО</v>
      </c>
      <c r="V148" s="1"/>
      <c r="W148" s="1"/>
      <c r="X148" s="70" t="str">
        <f t="shared" si="36"/>
        <v>г. Березники, ул. Пятилетки, д. 26: 2024</v>
      </c>
      <c r="Y148" s="115">
        <f t="shared" si="37"/>
        <v>1</v>
      </c>
      <c r="Z148" s="22">
        <v>1</v>
      </c>
      <c r="AA148" s="22" t="s">
        <v>1076</v>
      </c>
      <c r="AB148" s="22" t="s">
        <v>1076</v>
      </c>
      <c r="AC148" s="22" t="s">
        <v>1076</v>
      </c>
      <c r="AD148" s="22" t="s">
        <v>1076</v>
      </c>
      <c r="AE148" s="22" t="s">
        <v>1076</v>
      </c>
      <c r="AF148" s="22" t="s">
        <v>1076</v>
      </c>
      <c r="AG148" s="89" t="s">
        <v>1076</v>
      </c>
      <c r="AH148" s="88" t="s">
        <v>1076</v>
      </c>
      <c r="AI148" s="75" t="s">
        <v>1076</v>
      </c>
      <c r="AJ148" s="75" t="s">
        <v>1076</v>
      </c>
      <c r="AK148" s="75" t="s">
        <v>1076</v>
      </c>
      <c r="AL148" s="75" t="s">
        <v>1076</v>
      </c>
      <c r="AM148" s="75" t="s">
        <v>1076</v>
      </c>
      <c r="AN148" s="75" t="s">
        <v>1076</v>
      </c>
      <c r="AO148" s="75" t="s">
        <v>1076</v>
      </c>
      <c r="AP148" s="75" t="s">
        <v>1076</v>
      </c>
      <c r="AQ148" s="75" t="s">
        <v>1076</v>
      </c>
      <c r="AR148" s="75" t="s">
        <v>1076</v>
      </c>
      <c r="AS148" s="75" t="s">
        <v>1076</v>
      </c>
      <c r="AT148" s="75" t="s">
        <v>1076</v>
      </c>
      <c r="AU148" t="str">
        <f t="shared" si="38"/>
        <v>РВИС ( ЭЛ )</v>
      </c>
      <c r="AV148" t="b">
        <f t="shared" si="39"/>
        <v>1</v>
      </c>
    </row>
    <row r="149" spans="1:48" ht="16.5" thickTop="1" thickBot="1" x14ac:dyDescent="0.3">
      <c r="A149" s="28">
        <f t="shared" si="40"/>
        <v>28</v>
      </c>
      <c r="B149" s="74" t="s">
        <v>1091</v>
      </c>
      <c r="C149" s="71" t="s">
        <v>374</v>
      </c>
      <c r="D149" s="63">
        <v>1949</v>
      </c>
      <c r="E149" s="64"/>
      <c r="F149" s="65" t="s">
        <v>2519</v>
      </c>
      <c r="G149" s="79">
        <v>3</v>
      </c>
      <c r="H149" s="79">
        <v>3</v>
      </c>
      <c r="I149" s="66">
        <v>1992.1</v>
      </c>
      <c r="J149" s="66">
        <v>1754.1</v>
      </c>
      <c r="K149" s="66">
        <v>1301.4000000000001</v>
      </c>
      <c r="L149" s="164">
        <v>34</v>
      </c>
      <c r="M149" s="67">
        <f t="shared" si="41"/>
        <v>33233367.620000001</v>
      </c>
      <c r="N149" s="66"/>
      <c r="O149" s="66"/>
      <c r="P149" s="66"/>
      <c r="Q149" s="67">
        <f>IF('Форма 2'!D149=0,"",'Форма 2'!D149-N149-O149-P149)</f>
        <v>33233367.620000001</v>
      </c>
      <c r="R149" s="68">
        <f t="shared" si="34"/>
        <v>18946.107758964714</v>
      </c>
      <c r="S149" s="68">
        <f t="shared" si="35"/>
        <v>18946.107758964714</v>
      </c>
      <c r="T149" s="69">
        <f>IF(B149=C149,"",
IF(ISERROR(
IF(_xlfn.TEXTBEFORE('ПДФ 1'!B153,": ",1)*1=YEAR($V$4),$V$4,
IF(_xlfn.TEXTBEFORE('ПДФ 1'!B153,": ",1)*1=YEAR($W$4),$W$4,
IF(_xlfn.TEXTBEFORE('ПДФ 1'!B153,": ",1)*1=YEAR($X$4),$X$4,$Y$4)))),"",
IF(_xlfn.TEXTBEFORE('ПДФ 1'!B153,": ",1)*1=YEAR($V$4),$V$4,
IF(_xlfn.TEXTBEFORE('ПДФ 1'!B153,": ",1)*1=YEAR($W$4),$W$4,
IF(_xlfn.TEXTBEFORE('ПДФ 1'!B153,": ",1)*1=YEAR($X$4),$X$4,$Y$4)))))</f>
        <v>45657</v>
      </c>
      <c r="U149" s="125" t="str">
        <f>IF(ISERROR(VLOOKUP(C149,Источник!$C$2:$K$2343,9,0)),"",VLOOKUP(C149,Источник!$C$2:$K$2343,9,0))</f>
        <v>РО</v>
      </c>
      <c r="V149" s="1"/>
      <c r="W149" s="1"/>
      <c r="X149" s="70" t="str">
        <f t="shared" si="36"/>
        <v>г. Березники, ул. Пятилетки, д. 27: 2024</v>
      </c>
      <c r="Y149" s="116">
        <f t="shared" si="37"/>
        <v>3</v>
      </c>
      <c r="Z149" s="22" t="s">
        <v>1076</v>
      </c>
      <c r="AA149" s="22" t="s">
        <v>1076</v>
      </c>
      <c r="AB149" s="22" t="s">
        <v>1076</v>
      </c>
      <c r="AC149" s="22" t="s">
        <v>1076</v>
      </c>
      <c r="AD149" s="22" t="s">
        <v>1076</v>
      </c>
      <c r="AE149" s="22" t="s">
        <v>1076</v>
      </c>
      <c r="AF149" s="22" t="s">
        <v>1076</v>
      </c>
      <c r="AG149" s="89" t="s">
        <v>1076</v>
      </c>
      <c r="AH149" s="88" t="s">
        <v>1076</v>
      </c>
      <c r="AI149" s="75">
        <v>1</v>
      </c>
      <c r="AJ149" s="75">
        <v>1</v>
      </c>
      <c r="AK149" s="75" t="s">
        <v>1076</v>
      </c>
      <c r="AL149" s="75" t="s">
        <v>1076</v>
      </c>
      <c r="AM149" s="75">
        <v>1</v>
      </c>
      <c r="AN149" s="75" t="s">
        <v>1076</v>
      </c>
      <c r="AO149" s="75" t="s">
        <v>1076</v>
      </c>
      <c r="AP149" s="75" t="s">
        <v>1076</v>
      </c>
      <c r="AQ149" s="75" t="s">
        <v>1076</v>
      </c>
      <c r="AR149" s="75" t="s">
        <v>1076</v>
      </c>
      <c r="AS149" s="75" t="s">
        <v>1076</v>
      </c>
      <c r="AT149" s="75" t="s">
        <v>1076</v>
      </c>
      <c r="AU149" t="str">
        <f t="shared" si="38"/>
        <v>РК Рфа РФ</v>
      </c>
      <c r="AV149" t="b">
        <f t="shared" si="39"/>
        <v>1</v>
      </c>
    </row>
    <row r="150" spans="1:48" ht="16.5" thickTop="1" thickBot="1" x14ac:dyDescent="0.3">
      <c r="A150" s="28">
        <f t="shared" si="40"/>
        <v>29</v>
      </c>
      <c r="B150" s="74" t="s">
        <v>1091</v>
      </c>
      <c r="C150" s="71" t="s">
        <v>926</v>
      </c>
      <c r="D150" s="63">
        <v>1949</v>
      </c>
      <c r="E150" s="64"/>
      <c r="F150" s="65" t="s">
        <v>2519</v>
      </c>
      <c r="G150" s="79">
        <v>3</v>
      </c>
      <c r="H150" s="79">
        <v>2</v>
      </c>
      <c r="I150" s="66">
        <v>1869.2</v>
      </c>
      <c r="J150" s="66">
        <v>1374.2</v>
      </c>
      <c r="K150" s="66">
        <v>1236.78</v>
      </c>
      <c r="L150" s="164">
        <v>63</v>
      </c>
      <c r="M150" s="67">
        <f t="shared" si="41"/>
        <v>28756782.170000002</v>
      </c>
      <c r="N150" s="66"/>
      <c r="O150" s="66"/>
      <c r="P150" s="66"/>
      <c r="Q150" s="67">
        <f>IF('Форма 2'!D150=0,"",'Форма 2'!D150-N150-O150-P150)</f>
        <v>28756782.170000002</v>
      </c>
      <c r="R150" s="68">
        <f t="shared" si="34"/>
        <v>20926.198639208269</v>
      </c>
      <c r="S150" s="68">
        <f t="shared" si="35"/>
        <v>20926.198639208269</v>
      </c>
      <c r="T150" s="69">
        <f>IF(B150=C150,"",
IF(ISERROR(
IF(_xlfn.TEXTBEFORE('ПДФ 1'!B154,": ",1)*1=YEAR($V$4),$V$4,
IF(_xlfn.TEXTBEFORE('ПДФ 1'!B154,": ",1)*1=YEAR($W$4),$W$4,
IF(_xlfn.TEXTBEFORE('ПДФ 1'!B154,": ",1)*1=YEAR($X$4),$X$4,$Y$4)))),"",
IF(_xlfn.TEXTBEFORE('ПДФ 1'!B154,": ",1)*1=YEAR($V$4),$V$4,
IF(_xlfn.TEXTBEFORE('ПДФ 1'!B154,": ",1)*1=YEAR($W$4),$W$4,
IF(_xlfn.TEXTBEFORE('ПДФ 1'!B154,": ",1)*1=YEAR($X$4),$X$4,$Y$4)))))</f>
        <v>45657</v>
      </c>
      <c r="U150" s="125" t="str">
        <f>IF(ISERROR(VLOOKUP(C150,Источник!$C$2:$K$2343,9,0)),"",VLOOKUP(C150,Источник!$C$2:$K$2343,9,0))</f>
        <v>РО</v>
      </c>
      <c r="V150" s="1"/>
      <c r="W150" s="1"/>
      <c r="X150" s="70" t="str">
        <f t="shared" si="36"/>
        <v>г. Березники, ул. Пятилетки, д. 28: 2024</v>
      </c>
      <c r="Y150" s="115">
        <f t="shared" si="37"/>
        <v>2</v>
      </c>
      <c r="Z150" s="22" t="s">
        <v>1076</v>
      </c>
      <c r="AA150" s="22" t="s">
        <v>1076</v>
      </c>
      <c r="AB150" s="22" t="s">
        <v>1076</v>
      </c>
      <c r="AC150" s="22" t="s">
        <v>1076</v>
      </c>
      <c r="AD150" s="22" t="s">
        <v>1076</v>
      </c>
      <c r="AE150" s="22" t="s">
        <v>1076</v>
      </c>
      <c r="AF150" s="22" t="s">
        <v>1076</v>
      </c>
      <c r="AG150" s="89" t="s">
        <v>1076</v>
      </c>
      <c r="AH150" s="88" t="s">
        <v>1076</v>
      </c>
      <c r="AI150" s="75">
        <v>1</v>
      </c>
      <c r="AJ150" s="75">
        <v>1</v>
      </c>
      <c r="AK150" s="75" t="s">
        <v>1076</v>
      </c>
      <c r="AL150" s="75" t="s">
        <v>1076</v>
      </c>
      <c r="AM150" s="75" t="s">
        <v>1076</v>
      </c>
      <c r="AN150" s="75" t="s">
        <v>1076</v>
      </c>
      <c r="AO150" s="75" t="s">
        <v>1076</v>
      </c>
      <c r="AP150" s="75" t="s">
        <v>1076</v>
      </c>
      <c r="AQ150" s="75" t="s">
        <v>1076</v>
      </c>
      <c r="AR150" s="75" t="s">
        <v>1076</v>
      </c>
      <c r="AS150" s="75" t="s">
        <v>1076</v>
      </c>
      <c r="AT150" s="75" t="s">
        <v>1076</v>
      </c>
      <c r="AU150" t="str">
        <f t="shared" si="38"/>
        <v>РК Рфа</v>
      </c>
      <c r="AV150" t="b">
        <f t="shared" si="39"/>
        <v>1</v>
      </c>
    </row>
    <row r="151" spans="1:48" ht="16.5" thickTop="1" thickBot="1" x14ac:dyDescent="0.3">
      <c r="A151" s="28">
        <f t="shared" si="40"/>
        <v>30</v>
      </c>
      <c r="B151" s="74" t="s">
        <v>1091</v>
      </c>
      <c r="C151" s="71" t="s">
        <v>1765</v>
      </c>
      <c r="D151" s="63">
        <v>1950</v>
      </c>
      <c r="E151" s="64"/>
      <c r="F151" s="65" t="s">
        <v>2521</v>
      </c>
      <c r="G151" s="79">
        <v>4</v>
      </c>
      <c r="H151" s="79">
        <v>4</v>
      </c>
      <c r="I151" s="66">
        <v>3108.9</v>
      </c>
      <c r="J151" s="66">
        <v>3003.3</v>
      </c>
      <c r="K151" s="66">
        <v>2941.2</v>
      </c>
      <c r="L151" s="164">
        <v>140</v>
      </c>
      <c r="M151" s="67">
        <f t="shared" si="41"/>
        <v>15178769</v>
      </c>
      <c r="N151" s="66"/>
      <c r="O151" s="66"/>
      <c r="P151" s="66"/>
      <c r="Q151" s="67">
        <f>IF('Форма 2'!D151=0,"",'Форма 2'!D151-N151-O151-P151)</f>
        <v>15178769</v>
      </c>
      <c r="R151" s="68">
        <f t="shared" si="34"/>
        <v>5054.0302334099151</v>
      </c>
      <c r="S151" s="68">
        <f t="shared" si="35"/>
        <v>5054.0302334099151</v>
      </c>
      <c r="T151" s="69">
        <f>IF(B151=C151,"",
IF(ISERROR(
IF(_xlfn.TEXTBEFORE('ПДФ 1'!B155,": ",1)*1=YEAR($V$4),$V$4,
IF(_xlfn.TEXTBEFORE('ПДФ 1'!B155,": ",1)*1=YEAR($W$4),$W$4,
IF(_xlfn.TEXTBEFORE('ПДФ 1'!B155,": ",1)*1=YEAR($X$4),$X$4,$Y$4)))),"",
IF(_xlfn.TEXTBEFORE('ПДФ 1'!B155,": ",1)*1=YEAR($V$4),$V$4,
IF(_xlfn.TEXTBEFORE('ПДФ 1'!B155,": ",1)*1=YEAR($W$4),$W$4,
IF(_xlfn.TEXTBEFORE('ПДФ 1'!B155,": ",1)*1=YEAR($X$4),$X$4,$Y$4)))))</f>
        <v>45657</v>
      </c>
      <c r="U151" s="125" t="str">
        <f>IF(ISERROR(VLOOKUP(C151,Источник!$C$2:$K$2343,9,0)),"",VLOOKUP(C151,Источник!$C$2:$K$2343,9,0))</f>
        <v>РО</v>
      </c>
      <c r="V151" s="1"/>
      <c r="W151" s="1"/>
      <c r="X151" s="70" t="str">
        <f t="shared" si="36"/>
        <v>г. Березники, ул. Пятилетки, д. 29: 2024</v>
      </c>
      <c r="Y151" s="116">
        <f t="shared" si="37"/>
        <v>1</v>
      </c>
      <c r="Z151" s="22" t="s">
        <v>1076</v>
      </c>
      <c r="AA151" s="22" t="s">
        <v>1076</v>
      </c>
      <c r="AB151" s="22" t="s">
        <v>1076</v>
      </c>
      <c r="AC151" s="22" t="s">
        <v>1076</v>
      </c>
      <c r="AD151" s="22" t="s">
        <v>1076</v>
      </c>
      <c r="AE151" s="22" t="s">
        <v>1076</v>
      </c>
      <c r="AF151" s="22" t="s">
        <v>1076</v>
      </c>
      <c r="AG151" s="89" t="s">
        <v>1076</v>
      </c>
      <c r="AH151" s="88" t="s">
        <v>1076</v>
      </c>
      <c r="AI151" s="75" t="s">
        <v>1076</v>
      </c>
      <c r="AJ151" s="75">
        <v>1</v>
      </c>
      <c r="AK151" s="75" t="s">
        <v>1076</v>
      </c>
      <c r="AL151" s="75" t="s">
        <v>1076</v>
      </c>
      <c r="AM151" s="75" t="s">
        <v>1076</v>
      </c>
      <c r="AN151" s="75" t="s">
        <v>1076</v>
      </c>
      <c r="AO151" s="75" t="s">
        <v>1076</v>
      </c>
      <c r="AP151" s="75" t="s">
        <v>1076</v>
      </c>
      <c r="AQ151" s="75" t="s">
        <v>1076</v>
      </c>
      <c r="AR151" s="75" t="s">
        <v>1076</v>
      </c>
      <c r="AS151" s="75" t="s">
        <v>1076</v>
      </c>
      <c r="AT151" s="75" t="s">
        <v>1076</v>
      </c>
      <c r="AU151" t="str">
        <f t="shared" si="38"/>
        <v>Рфа</v>
      </c>
      <c r="AV151" t="b">
        <f t="shared" si="39"/>
        <v>1</v>
      </c>
    </row>
    <row r="152" spans="1:48" ht="16.5" thickTop="1" thickBot="1" x14ac:dyDescent="0.3">
      <c r="A152" s="28">
        <f t="shared" si="40"/>
        <v>31</v>
      </c>
      <c r="B152" s="74" t="s">
        <v>1091</v>
      </c>
      <c r="C152" s="71" t="s">
        <v>10</v>
      </c>
      <c r="D152" s="63">
        <v>1951</v>
      </c>
      <c r="E152" s="64"/>
      <c r="F152" s="65" t="s">
        <v>2519</v>
      </c>
      <c r="G152" s="79">
        <v>3</v>
      </c>
      <c r="H152" s="79">
        <v>3</v>
      </c>
      <c r="I152" s="66">
        <v>2094.8000000000002</v>
      </c>
      <c r="J152" s="66">
        <v>1849.6</v>
      </c>
      <c r="K152" s="66">
        <v>1306.7</v>
      </c>
      <c r="L152" s="164">
        <v>44</v>
      </c>
      <c r="M152" s="67">
        <f t="shared" si="41"/>
        <v>41080096.349999994</v>
      </c>
      <c r="N152" s="66"/>
      <c r="O152" s="66"/>
      <c r="P152" s="66"/>
      <c r="Q152" s="67">
        <f>IF('Форма 2'!D152=0,"",'Форма 2'!D152-N152-O152-P152)</f>
        <v>41080096.349999994</v>
      </c>
      <c r="R152" s="68">
        <f t="shared" si="34"/>
        <v>22210.259704801036</v>
      </c>
      <c r="S152" s="68">
        <f t="shared" si="35"/>
        <v>22210.259704801036</v>
      </c>
      <c r="T152" s="69">
        <f>IF(B152=C152,"",
IF(ISERROR(
IF(_xlfn.TEXTBEFORE('ПДФ 1'!B156,": ",1)*1=YEAR($V$4),$V$4,
IF(_xlfn.TEXTBEFORE('ПДФ 1'!B156,": ",1)*1=YEAR($W$4),$W$4,
IF(_xlfn.TEXTBEFORE('ПДФ 1'!B156,": ",1)*1=YEAR($X$4),$X$4,$Y$4)))),"",
IF(_xlfn.TEXTBEFORE('ПДФ 1'!B156,": ",1)*1=YEAR($V$4),$V$4,
IF(_xlfn.TEXTBEFORE('ПДФ 1'!B156,": ",1)*1=YEAR($W$4),$W$4,
IF(_xlfn.TEXTBEFORE('ПДФ 1'!B156,": ",1)*1=YEAR($X$4),$X$4,$Y$4)))))</f>
        <v>45657</v>
      </c>
      <c r="U152" s="125" t="str">
        <f>IF(ISERROR(VLOOKUP(C152,Источник!$C$2:$K$2343,9,0)),"",VLOOKUP(C152,Источник!$C$2:$K$2343,9,0))</f>
        <v>РО</v>
      </c>
      <c r="V152" s="1"/>
      <c r="W152" s="1"/>
      <c r="X152" s="77" t="str">
        <f t="shared" si="36"/>
        <v>г. Березники, ул. Пятилетки, д. 35: 2024</v>
      </c>
      <c r="Y152" s="117">
        <f t="shared" si="37"/>
        <v>7</v>
      </c>
      <c r="Z152" s="22">
        <v>1</v>
      </c>
      <c r="AA152" s="22" t="s">
        <v>1076</v>
      </c>
      <c r="AB152" s="22" t="s">
        <v>1076</v>
      </c>
      <c r="AC152" s="22">
        <v>1</v>
      </c>
      <c r="AD152" s="22">
        <v>1</v>
      </c>
      <c r="AE152" s="22">
        <v>1</v>
      </c>
      <c r="AF152" s="22" t="s">
        <v>1076</v>
      </c>
      <c r="AG152" s="89" t="s">
        <v>1076</v>
      </c>
      <c r="AH152" s="88" t="s">
        <v>1076</v>
      </c>
      <c r="AI152" s="75">
        <v>1</v>
      </c>
      <c r="AJ152" s="75">
        <v>1</v>
      </c>
      <c r="AK152" s="75" t="s">
        <v>1076</v>
      </c>
      <c r="AL152" s="75" t="s">
        <v>1076</v>
      </c>
      <c r="AM152" s="75">
        <v>1</v>
      </c>
      <c r="AN152" s="75" t="s">
        <v>1076</v>
      </c>
      <c r="AO152" s="75" t="s">
        <v>1076</v>
      </c>
      <c r="AP152" s="75" t="s">
        <v>1076</v>
      </c>
      <c r="AQ152" s="75" t="s">
        <v>1076</v>
      </c>
      <c r="AR152" s="75" t="s">
        <v>1076</v>
      </c>
      <c r="AS152" s="75" t="s">
        <v>1076</v>
      </c>
      <c r="AT152" s="75" t="s">
        <v>1076</v>
      </c>
      <c r="AU152" t="str">
        <f t="shared" si="38"/>
        <v>РВИС ( ЭЛ ХВС ГВС ВОД ) РК Рфа РФ</v>
      </c>
      <c r="AV152" t="b">
        <f t="shared" si="39"/>
        <v>1</v>
      </c>
    </row>
    <row r="153" spans="1:48" ht="16.5" thickTop="1" thickBot="1" x14ac:dyDescent="0.3">
      <c r="A153" s="28">
        <f t="shared" si="40"/>
        <v>32</v>
      </c>
      <c r="B153" s="74" t="s">
        <v>1091</v>
      </c>
      <c r="C153" s="71" t="s">
        <v>927</v>
      </c>
      <c r="D153" s="63">
        <v>1951</v>
      </c>
      <c r="E153" s="64"/>
      <c r="F153" s="65" t="s">
        <v>2519</v>
      </c>
      <c r="G153" s="79">
        <v>3</v>
      </c>
      <c r="H153" s="79">
        <v>2</v>
      </c>
      <c r="I153" s="66">
        <v>1296.5999999999999</v>
      </c>
      <c r="J153" s="66">
        <v>873.7</v>
      </c>
      <c r="K153" s="66">
        <v>786.33</v>
      </c>
      <c r="L153" s="164">
        <v>48</v>
      </c>
      <c r="M153" s="67">
        <f t="shared" si="41"/>
        <v>19947594.559999999</v>
      </c>
      <c r="N153" s="66"/>
      <c r="O153" s="66"/>
      <c r="P153" s="66"/>
      <c r="Q153" s="67">
        <f>IF('Форма 2'!D153=0,"",'Форма 2'!D153-N153-O153-P153)</f>
        <v>19947594.559999999</v>
      </c>
      <c r="R153" s="68">
        <f t="shared" si="34"/>
        <v>22831.171523406199</v>
      </c>
      <c r="S153" s="68">
        <f t="shared" si="35"/>
        <v>22831.171523406199</v>
      </c>
      <c r="T153" s="69">
        <f>IF(B153=C153,"",
IF(ISERROR(
IF(_xlfn.TEXTBEFORE('ПДФ 1'!B157,": ",1)*1=YEAR($V$4),$V$4,
IF(_xlfn.TEXTBEFORE('ПДФ 1'!B157,": ",1)*1=YEAR($W$4),$W$4,
IF(_xlfn.TEXTBEFORE('ПДФ 1'!B157,": ",1)*1=YEAR($X$4),$X$4,$Y$4)))),"",
IF(_xlfn.TEXTBEFORE('ПДФ 1'!B157,": ",1)*1=YEAR($V$4),$V$4,
IF(_xlfn.TEXTBEFORE('ПДФ 1'!B157,": ",1)*1=YEAR($W$4),$W$4,
IF(_xlfn.TEXTBEFORE('ПДФ 1'!B157,": ",1)*1=YEAR($X$4),$X$4,$Y$4)))))</f>
        <v>45657</v>
      </c>
      <c r="U153" s="125" t="str">
        <f>IF(ISERROR(VLOOKUP(C153,Источник!$C$2:$K$2343,9,0)),"",VLOOKUP(C153,Источник!$C$2:$K$2343,9,0))</f>
        <v>РО</v>
      </c>
      <c r="V153" s="1"/>
      <c r="W153" s="1"/>
      <c r="X153" s="77" t="str">
        <f t="shared" si="36"/>
        <v>г. Березники, ул. Пятилетки, д. 40: 2024</v>
      </c>
      <c r="Y153" s="117">
        <f t="shared" si="37"/>
        <v>2</v>
      </c>
      <c r="Z153" s="22" t="s">
        <v>1076</v>
      </c>
      <c r="AA153" s="22" t="s">
        <v>1076</v>
      </c>
      <c r="AB153" s="22" t="s">
        <v>1076</v>
      </c>
      <c r="AC153" s="22" t="s">
        <v>1076</v>
      </c>
      <c r="AD153" s="22" t="s">
        <v>1076</v>
      </c>
      <c r="AE153" s="22" t="s">
        <v>1076</v>
      </c>
      <c r="AF153" s="22" t="s">
        <v>1076</v>
      </c>
      <c r="AG153" s="89" t="s">
        <v>1076</v>
      </c>
      <c r="AH153" s="88" t="s">
        <v>1076</v>
      </c>
      <c r="AI153" s="75">
        <v>1</v>
      </c>
      <c r="AJ153" s="75">
        <v>1</v>
      </c>
      <c r="AK153" s="75" t="s">
        <v>1076</v>
      </c>
      <c r="AL153" s="75" t="s">
        <v>1076</v>
      </c>
      <c r="AM153" s="75" t="s">
        <v>1076</v>
      </c>
      <c r="AN153" s="75" t="s">
        <v>1076</v>
      </c>
      <c r="AO153" s="75" t="s">
        <v>1076</v>
      </c>
      <c r="AP153" s="75" t="s">
        <v>1076</v>
      </c>
      <c r="AQ153" s="75" t="s">
        <v>1076</v>
      </c>
      <c r="AR153" s="75" t="s">
        <v>1076</v>
      </c>
      <c r="AS153" s="75" t="s">
        <v>1076</v>
      </c>
      <c r="AT153" s="75" t="s">
        <v>1076</v>
      </c>
      <c r="AU153" t="str">
        <f t="shared" si="38"/>
        <v>РК Рфа</v>
      </c>
      <c r="AV153" t="b">
        <f t="shared" si="39"/>
        <v>1</v>
      </c>
    </row>
    <row r="154" spans="1:48" ht="16.5" thickTop="1" thickBot="1" x14ac:dyDescent="0.3">
      <c r="A154" s="28">
        <f t="shared" si="40"/>
        <v>33</v>
      </c>
      <c r="B154" s="74" t="s">
        <v>1091</v>
      </c>
      <c r="C154" s="71" t="s">
        <v>928</v>
      </c>
      <c r="D154" s="63">
        <v>1952</v>
      </c>
      <c r="E154" s="64"/>
      <c r="F154" s="65" t="s">
        <v>2519</v>
      </c>
      <c r="G154" s="79">
        <v>4</v>
      </c>
      <c r="H154" s="79">
        <v>3</v>
      </c>
      <c r="I154" s="66">
        <v>2771.2</v>
      </c>
      <c r="J154" s="66">
        <v>2424.5</v>
      </c>
      <c r="K154" s="66">
        <v>1883.8</v>
      </c>
      <c r="L154" s="164">
        <v>64</v>
      </c>
      <c r="M154" s="67">
        <f t="shared" si="41"/>
        <v>27450093.879999999</v>
      </c>
      <c r="N154" s="66"/>
      <c r="O154" s="66"/>
      <c r="P154" s="66"/>
      <c r="Q154" s="67">
        <f>IF('Форма 2'!D154=0,"",'Форма 2'!D154-N154-O154-P154)</f>
        <v>27450093.879999999</v>
      </c>
      <c r="R154" s="68">
        <f t="shared" si="34"/>
        <v>11321.960767168488</v>
      </c>
      <c r="S154" s="68">
        <f t="shared" si="35"/>
        <v>11321.960767168488</v>
      </c>
      <c r="T154" s="69">
        <f>IF(B154=C154,"",
IF(ISERROR(
IF(_xlfn.TEXTBEFORE('ПДФ 1'!B158,": ",1)*1=YEAR($V$4),$V$4,
IF(_xlfn.TEXTBEFORE('ПДФ 1'!B158,": ",1)*1=YEAR($W$4),$W$4,
IF(_xlfn.TEXTBEFORE('ПДФ 1'!B158,": ",1)*1=YEAR($X$4),$X$4,$Y$4)))),"",
IF(_xlfn.TEXTBEFORE('ПДФ 1'!B158,": ",1)*1=YEAR($V$4),$V$4,
IF(_xlfn.TEXTBEFORE('ПДФ 1'!B158,": ",1)*1=YEAR($W$4),$W$4,
IF(_xlfn.TEXTBEFORE('ПДФ 1'!B158,": ",1)*1=YEAR($X$4),$X$4,$Y$4)))))</f>
        <v>45657</v>
      </c>
      <c r="U154" s="125" t="str">
        <f>IF(ISERROR(VLOOKUP(C154,Источник!$C$2:$K$2343,9,0)),"",VLOOKUP(C154,Источник!$C$2:$K$2343,9,0))</f>
        <v>РО</v>
      </c>
      <c r="V154" s="1"/>
      <c r="W154" s="1"/>
      <c r="X154" s="77" t="str">
        <f t="shared" si="36"/>
        <v>г. Березники, ул. Пятилетки, д. 42: 2024</v>
      </c>
      <c r="Y154" s="117">
        <f t="shared" si="37"/>
        <v>3</v>
      </c>
      <c r="Z154" s="22">
        <v>1</v>
      </c>
      <c r="AA154" s="22" t="s">
        <v>1076</v>
      </c>
      <c r="AB154" s="22" t="s">
        <v>1076</v>
      </c>
      <c r="AC154" s="22" t="s">
        <v>1076</v>
      </c>
      <c r="AD154" s="22" t="s">
        <v>1076</v>
      </c>
      <c r="AE154" s="22" t="s">
        <v>1076</v>
      </c>
      <c r="AF154" s="22" t="s">
        <v>1076</v>
      </c>
      <c r="AG154" s="89" t="s">
        <v>1076</v>
      </c>
      <c r="AH154" s="88" t="s">
        <v>1076</v>
      </c>
      <c r="AI154" s="75">
        <v>1</v>
      </c>
      <c r="AJ154" s="75">
        <v>1</v>
      </c>
      <c r="AK154" s="75" t="s">
        <v>1076</v>
      </c>
      <c r="AL154" s="75" t="s">
        <v>1076</v>
      </c>
      <c r="AM154" s="75" t="s">
        <v>1076</v>
      </c>
      <c r="AN154" s="75" t="s">
        <v>1076</v>
      </c>
      <c r="AO154" s="75" t="s">
        <v>1076</v>
      </c>
      <c r="AP154" s="75" t="s">
        <v>1076</v>
      </c>
      <c r="AQ154" s="75" t="s">
        <v>1076</v>
      </c>
      <c r="AR154" s="75" t="s">
        <v>1076</v>
      </c>
      <c r="AS154" s="75" t="s">
        <v>1076</v>
      </c>
      <c r="AT154" s="75" t="s">
        <v>1076</v>
      </c>
      <c r="AU154" t="str">
        <f t="shared" si="38"/>
        <v>РВИС ( ЭЛ ) РК Рфа</v>
      </c>
      <c r="AV154" t="b">
        <f t="shared" si="39"/>
        <v>1</v>
      </c>
    </row>
    <row r="155" spans="1:48" ht="16.5" thickTop="1" thickBot="1" x14ac:dyDescent="0.3">
      <c r="A155" s="28">
        <f t="shared" si="40"/>
        <v>34</v>
      </c>
      <c r="B155" s="74" t="s">
        <v>1091</v>
      </c>
      <c r="C155" s="71" t="s">
        <v>285</v>
      </c>
      <c r="D155" s="63">
        <v>1957</v>
      </c>
      <c r="E155" s="64"/>
      <c r="F155" s="65" t="s">
        <v>2519</v>
      </c>
      <c r="G155" s="79">
        <v>5</v>
      </c>
      <c r="H155" s="79">
        <v>3</v>
      </c>
      <c r="I155" s="66">
        <v>5469.9</v>
      </c>
      <c r="J155" s="66">
        <v>4892.3</v>
      </c>
      <c r="K155" s="66">
        <v>3910.4</v>
      </c>
      <c r="L155" s="164">
        <v>116</v>
      </c>
      <c r="M155" s="67">
        <f t="shared" si="41"/>
        <v>31940058.879999999</v>
      </c>
      <c r="N155" s="66"/>
      <c r="O155" s="66"/>
      <c r="P155" s="66"/>
      <c r="Q155" s="67">
        <f>IF('Форма 2'!D155=0,"",'Форма 2'!D155-N155-O155-P155)</f>
        <v>31940058.879999999</v>
      </c>
      <c r="R155" s="68">
        <f t="shared" si="34"/>
        <v>6528.6386525764974</v>
      </c>
      <c r="S155" s="68">
        <f t="shared" si="35"/>
        <v>6528.6386525764974</v>
      </c>
      <c r="T155" s="69">
        <f>IF(B155=C155,"",
IF(ISERROR(
IF(_xlfn.TEXTBEFORE('ПДФ 1'!B159,": ",1)*1=YEAR($V$4),$V$4,
IF(_xlfn.TEXTBEFORE('ПДФ 1'!B159,": ",1)*1=YEAR($W$4),$W$4,
IF(_xlfn.TEXTBEFORE('ПДФ 1'!B159,": ",1)*1=YEAR($X$4),$X$4,$Y$4)))),"",
IF(_xlfn.TEXTBEFORE('ПДФ 1'!B159,": ",1)*1=YEAR($V$4),$V$4,
IF(_xlfn.TEXTBEFORE('ПДФ 1'!B159,": ",1)*1=YEAR($W$4),$W$4,
IF(_xlfn.TEXTBEFORE('ПДФ 1'!B159,": ",1)*1=YEAR($X$4),$X$4,$Y$4)))))</f>
        <v>45657</v>
      </c>
      <c r="U155" s="125" t="str">
        <f>IF(ISERROR(VLOOKUP(C155,Источник!$C$2:$K$2343,9,0)),"",VLOOKUP(C155,Источник!$C$2:$K$2343,9,0))</f>
        <v>РО</v>
      </c>
      <c r="V155" s="1"/>
      <c r="W155" s="1"/>
      <c r="X155" s="77" t="str">
        <f t="shared" si="36"/>
        <v>г. Березники, ул. Пятилетки, д. 46: 2024</v>
      </c>
      <c r="Y155" s="117">
        <f t="shared" si="37"/>
        <v>3</v>
      </c>
      <c r="Z155" s="22">
        <v>1</v>
      </c>
      <c r="AA155" s="22" t="s">
        <v>1076</v>
      </c>
      <c r="AB155" s="22" t="s">
        <v>1076</v>
      </c>
      <c r="AC155" s="22" t="s">
        <v>1076</v>
      </c>
      <c r="AD155" s="22" t="s">
        <v>1076</v>
      </c>
      <c r="AE155" s="22" t="s">
        <v>1076</v>
      </c>
      <c r="AF155" s="22" t="s">
        <v>1076</v>
      </c>
      <c r="AG155" s="89" t="s">
        <v>1076</v>
      </c>
      <c r="AH155" s="88" t="s">
        <v>1076</v>
      </c>
      <c r="AI155" s="75">
        <v>1</v>
      </c>
      <c r="AJ155" s="75" t="s">
        <v>1076</v>
      </c>
      <c r="AK155" s="75" t="s">
        <v>1076</v>
      </c>
      <c r="AL155" s="75" t="s">
        <v>1076</v>
      </c>
      <c r="AM155" s="75">
        <v>1</v>
      </c>
      <c r="AN155" s="75" t="s">
        <v>1076</v>
      </c>
      <c r="AO155" s="75" t="s">
        <v>1076</v>
      </c>
      <c r="AP155" s="75" t="s">
        <v>1076</v>
      </c>
      <c r="AQ155" s="75" t="s">
        <v>1076</v>
      </c>
      <c r="AR155" s="75" t="s">
        <v>1076</v>
      </c>
      <c r="AS155" s="75" t="s">
        <v>1076</v>
      </c>
      <c r="AT155" s="75" t="s">
        <v>1076</v>
      </c>
      <c r="AU155" t="str">
        <f t="shared" si="38"/>
        <v>РВИС ( ЭЛ ) РК РФ</v>
      </c>
      <c r="AV155" t="b">
        <f t="shared" si="39"/>
        <v>1</v>
      </c>
    </row>
    <row r="156" spans="1:48" ht="16.5" thickTop="1" thickBot="1" x14ac:dyDescent="0.3">
      <c r="A156" s="28">
        <f t="shared" si="40"/>
        <v>35</v>
      </c>
      <c r="B156" s="74" t="s">
        <v>1091</v>
      </c>
      <c r="C156" s="71" t="s">
        <v>187</v>
      </c>
      <c r="D156" s="63">
        <v>1967</v>
      </c>
      <c r="E156" s="64"/>
      <c r="F156" s="65" t="s">
        <v>2519</v>
      </c>
      <c r="G156" s="79">
        <v>5</v>
      </c>
      <c r="H156" s="79">
        <v>4</v>
      </c>
      <c r="I156" s="66">
        <v>2912.2</v>
      </c>
      <c r="J156" s="66">
        <v>2617.1999999999998</v>
      </c>
      <c r="K156" s="66">
        <v>2617.1999999999998</v>
      </c>
      <c r="L156" s="164">
        <v>115</v>
      </c>
      <c r="M156" s="67">
        <f t="shared" si="41"/>
        <v>13115150.939999999</v>
      </c>
      <c r="N156" s="66"/>
      <c r="O156" s="66"/>
      <c r="P156" s="66"/>
      <c r="Q156" s="67">
        <f>IF('Форма 2'!D156=0,"",'Форма 2'!D156-N156-O156-P156)</f>
        <v>13115150.939999999</v>
      </c>
      <c r="R156" s="68">
        <f t="shared" si="34"/>
        <v>5011.1382164144889</v>
      </c>
      <c r="S156" s="68">
        <f t="shared" si="35"/>
        <v>5011.1382164144889</v>
      </c>
      <c r="T156" s="69">
        <f>IF(B156=C156,"",
IF(ISERROR(
IF(_xlfn.TEXTBEFORE('ПДФ 1'!B160,": ",1)*1=YEAR($V$4),$V$4,
IF(_xlfn.TEXTBEFORE('ПДФ 1'!B160,": ",1)*1=YEAR($W$4),$W$4,
IF(_xlfn.TEXTBEFORE('ПДФ 1'!B160,": ",1)*1=YEAR($X$4),$X$4,$Y$4)))),"",
IF(_xlfn.TEXTBEFORE('ПДФ 1'!B160,": ",1)*1=YEAR($V$4),$V$4,
IF(_xlfn.TEXTBEFORE('ПДФ 1'!B160,": ",1)*1=YEAR($W$4),$W$4,
IF(_xlfn.TEXTBEFORE('ПДФ 1'!B160,": ",1)*1=YEAR($X$4),$X$4,$Y$4)))))</f>
        <v>45657</v>
      </c>
      <c r="U156" s="125" t="str">
        <f>IF(ISERROR(VLOOKUP(C156,Источник!$C$2:$K$2343,9,0)),"",VLOOKUP(C156,Источник!$C$2:$K$2343,9,0))</f>
        <v>РО</v>
      </c>
      <c r="V156" s="1"/>
      <c r="W156" s="1"/>
      <c r="X156" s="77" t="str">
        <f t="shared" si="36"/>
        <v>г. Березники, ул. Свердлова, д. 49: 2024</v>
      </c>
      <c r="Y156" s="117">
        <f t="shared" si="37"/>
        <v>1</v>
      </c>
      <c r="Z156" s="22" t="s">
        <v>1076</v>
      </c>
      <c r="AA156" s="22" t="s">
        <v>1076</v>
      </c>
      <c r="AB156" s="22" t="s">
        <v>1076</v>
      </c>
      <c r="AC156" s="22" t="s">
        <v>1076</v>
      </c>
      <c r="AD156" s="22" t="s">
        <v>1076</v>
      </c>
      <c r="AE156" s="22" t="s">
        <v>1076</v>
      </c>
      <c r="AF156" s="22" t="s">
        <v>1076</v>
      </c>
      <c r="AG156" s="89" t="s">
        <v>1076</v>
      </c>
      <c r="AH156" s="88" t="s">
        <v>1076</v>
      </c>
      <c r="AI156" s="75">
        <v>1</v>
      </c>
      <c r="AJ156" s="75" t="s">
        <v>1076</v>
      </c>
      <c r="AK156" s="75" t="s">
        <v>1076</v>
      </c>
      <c r="AL156" s="75" t="s">
        <v>1076</v>
      </c>
      <c r="AM156" s="75" t="s">
        <v>1076</v>
      </c>
      <c r="AN156" s="75" t="s">
        <v>1076</v>
      </c>
      <c r="AO156" s="75" t="s">
        <v>1076</v>
      </c>
      <c r="AP156" s="75" t="s">
        <v>1076</v>
      </c>
      <c r="AQ156" s="75" t="s">
        <v>1076</v>
      </c>
      <c r="AR156" s="75" t="s">
        <v>1076</v>
      </c>
      <c r="AS156" s="75" t="s">
        <v>1076</v>
      </c>
      <c r="AT156" s="75" t="s">
        <v>1076</v>
      </c>
      <c r="AU156" t="str">
        <f t="shared" si="38"/>
        <v>РК</v>
      </c>
      <c r="AV156" t="b">
        <f t="shared" si="39"/>
        <v>1</v>
      </c>
    </row>
    <row r="157" spans="1:48" ht="16.5" thickTop="1" thickBot="1" x14ac:dyDescent="0.3">
      <c r="A157" s="28">
        <f t="shared" si="40"/>
        <v>36</v>
      </c>
      <c r="B157" s="74" t="s">
        <v>1091</v>
      </c>
      <c r="C157" s="71" t="s">
        <v>11</v>
      </c>
      <c r="D157" s="63">
        <v>1950</v>
      </c>
      <c r="E157" s="64"/>
      <c r="F157" s="65" t="s">
        <v>2522</v>
      </c>
      <c r="G157" s="79">
        <v>2</v>
      </c>
      <c r="H157" s="79">
        <v>2</v>
      </c>
      <c r="I157" s="66">
        <v>699.4</v>
      </c>
      <c r="J157" s="66">
        <v>623.4</v>
      </c>
      <c r="K157" s="66">
        <v>623.4</v>
      </c>
      <c r="L157" s="164">
        <v>34</v>
      </c>
      <c r="M157" s="67">
        <f t="shared" si="41"/>
        <v>781950.17999999993</v>
      </c>
      <c r="N157" s="66"/>
      <c r="O157" s="66"/>
      <c r="P157" s="66"/>
      <c r="Q157" s="67">
        <f>IF('Форма 2'!D157=0,"",'Форма 2'!D157-N157-O157-P157)</f>
        <v>781950.17999999993</v>
      </c>
      <c r="R157" s="68">
        <f t="shared" si="34"/>
        <v>1254.3313763233878</v>
      </c>
      <c r="S157" s="68">
        <f t="shared" si="35"/>
        <v>1254.3313763233878</v>
      </c>
      <c r="T157" s="69">
        <f>IF(B157=C157,"",
IF(ISERROR(
IF(_xlfn.TEXTBEFORE('ПДФ 1'!B161,": ",1)*1=YEAR($V$4),$V$4,
IF(_xlfn.TEXTBEFORE('ПДФ 1'!B161,": ",1)*1=YEAR($W$4),$W$4,
IF(_xlfn.TEXTBEFORE('ПДФ 1'!B161,": ",1)*1=YEAR($X$4),$X$4,$Y$4)))),"",
IF(_xlfn.TEXTBEFORE('ПДФ 1'!B161,": ",1)*1=YEAR($V$4),$V$4,
IF(_xlfn.TEXTBEFORE('ПДФ 1'!B161,": ",1)*1=YEAR($W$4),$W$4,
IF(_xlfn.TEXTBEFORE('ПДФ 1'!B161,": ",1)*1=YEAR($X$4),$X$4,$Y$4)))))</f>
        <v>45657</v>
      </c>
      <c r="U157" s="125" t="str">
        <f>IF(ISERROR(VLOOKUP(C157,Источник!$C$2:$K$2343,9,0)),"",VLOOKUP(C157,Источник!$C$2:$K$2343,9,0))</f>
        <v>РО</v>
      </c>
      <c r="V157" s="1"/>
      <c r="W157" s="1"/>
      <c r="X157" s="77" t="str">
        <f t="shared" si="36"/>
        <v>г. Березники, ул. Труда, д. 6А: 2024</v>
      </c>
      <c r="Y157" s="117">
        <f t="shared" si="37"/>
        <v>2</v>
      </c>
      <c r="Z157" s="22">
        <v>1</v>
      </c>
      <c r="AA157" s="22" t="s">
        <v>1076</v>
      </c>
      <c r="AB157" s="22" t="s">
        <v>1076</v>
      </c>
      <c r="AC157" s="22">
        <v>1</v>
      </c>
      <c r="AD157" s="22" t="s">
        <v>1076</v>
      </c>
      <c r="AE157" s="22" t="s">
        <v>1076</v>
      </c>
      <c r="AF157" s="22" t="s">
        <v>1076</v>
      </c>
      <c r="AG157" s="89" t="s">
        <v>1076</v>
      </c>
      <c r="AH157" s="88" t="s">
        <v>1076</v>
      </c>
      <c r="AI157" s="75" t="s">
        <v>1076</v>
      </c>
      <c r="AJ157" s="75" t="s">
        <v>1076</v>
      </c>
      <c r="AK157" s="75" t="s">
        <v>1076</v>
      </c>
      <c r="AL157" s="75" t="s">
        <v>1076</v>
      </c>
      <c r="AM157" s="75" t="s">
        <v>1076</v>
      </c>
      <c r="AN157" s="75" t="s">
        <v>1076</v>
      </c>
      <c r="AO157" s="75" t="s">
        <v>1076</v>
      </c>
      <c r="AP157" s="75" t="s">
        <v>1076</v>
      </c>
      <c r="AQ157" s="75" t="s">
        <v>1076</v>
      </c>
      <c r="AR157" s="75" t="s">
        <v>1076</v>
      </c>
      <c r="AS157" s="75" t="s">
        <v>1076</v>
      </c>
      <c r="AT157" s="75" t="s">
        <v>1076</v>
      </c>
      <c r="AU157" t="str">
        <f t="shared" si="38"/>
        <v>РВИС ( ЭЛ ХВС )</v>
      </c>
      <c r="AV157" t="b">
        <f t="shared" si="39"/>
        <v>1</v>
      </c>
    </row>
    <row r="158" spans="1:48" ht="16.5" thickTop="1" thickBot="1" x14ac:dyDescent="0.3">
      <c r="A158" s="28">
        <f t="shared" si="40"/>
        <v>37</v>
      </c>
      <c r="B158" s="74" t="s">
        <v>1091</v>
      </c>
      <c r="C158" s="71" t="s">
        <v>935</v>
      </c>
      <c r="D158" s="63">
        <v>1957</v>
      </c>
      <c r="E158" s="64"/>
      <c r="F158" s="65" t="s">
        <v>2519</v>
      </c>
      <c r="G158" s="79">
        <v>2</v>
      </c>
      <c r="H158" s="79">
        <v>1</v>
      </c>
      <c r="I158" s="66">
        <v>487.2</v>
      </c>
      <c r="J158" s="66">
        <v>438.6</v>
      </c>
      <c r="K158" s="66">
        <v>394.74</v>
      </c>
      <c r="L158" s="164">
        <v>20</v>
      </c>
      <c r="M158" s="67">
        <f t="shared" si="41"/>
        <v>4656360.41</v>
      </c>
      <c r="N158" s="66"/>
      <c r="O158" s="66"/>
      <c r="P158" s="66"/>
      <c r="Q158" s="67">
        <f>IF('Форма 2'!D158=0,"",'Форма 2'!D158-N158-O158-P158)</f>
        <v>4656360.41</v>
      </c>
      <c r="R158" s="68">
        <f t="shared" si="34"/>
        <v>10616.416803465572</v>
      </c>
      <c r="S158" s="68">
        <f t="shared" si="35"/>
        <v>10616.416803465572</v>
      </c>
      <c r="T158" s="69">
        <f>IF(B158=C158,"",
IF(ISERROR(
IF(_xlfn.TEXTBEFORE('ПДФ 1'!B162,": ",1)*1=YEAR($V$4),$V$4,
IF(_xlfn.TEXTBEFORE('ПДФ 1'!B162,": ",1)*1=YEAR($W$4),$W$4,
IF(_xlfn.TEXTBEFORE('ПДФ 1'!B162,": ",1)*1=YEAR($X$4),$X$4,$Y$4)))),"",
IF(_xlfn.TEXTBEFORE('ПДФ 1'!B162,": ",1)*1=YEAR($V$4),$V$4,
IF(_xlfn.TEXTBEFORE('ПДФ 1'!B162,": ",1)*1=YEAR($W$4),$W$4,
IF(_xlfn.TEXTBEFORE('ПДФ 1'!B162,": ",1)*1=YEAR($X$4),$X$4,$Y$4)))))</f>
        <v>45657</v>
      </c>
      <c r="U158" s="125" t="str">
        <f>IF(ISERROR(VLOOKUP(C158,Источник!$C$2:$K$2343,9,0)),"",VLOOKUP(C158,Источник!$C$2:$K$2343,9,0))</f>
        <v>РО</v>
      </c>
      <c r="V158" s="1"/>
      <c r="W158" s="1"/>
      <c r="X158" s="77" t="str">
        <f t="shared" si="36"/>
        <v>г. Березники, ул. Хользунова, д. 80: 2024</v>
      </c>
      <c r="Y158" s="117">
        <f t="shared" si="37"/>
        <v>1</v>
      </c>
      <c r="Z158" s="22" t="s">
        <v>1076</v>
      </c>
      <c r="AA158" s="22" t="s">
        <v>1076</v>
      </c>
      <c r="AB158" s="22" t="s">
        <v>1076</v>
      </c>
      <c r="AC158" s="22" t="s">
        <v>1076</v>
      </c>
      <c r="AD158" s="22" t="s">
        <v>1076</v>
      </c>
      <c r="AE158" s="22" t="s">
        <v>1076</v>
      </c>
      <c r="AF158" s="22" t="s">
        <v>1076</v>
      </c>
      <c r="AG158" s="89" t="s">
        <v>1076</v>
      </c>
      <c r="AH158" s="88" t="s">
        <v>1076</v>
      </c>
      <c r="AI158" s="75">
        <v>1</v>
      </c>
      <c r="AJ158" s="75" t="s">
        <v>1076</v>
      </c>
      <c r="AK158" s="75" t="s">
        <v>1076</v>
      </c>
      <c r="AL158" s="75" t="s">
        <v>1076</v>
      </c>
      <c r="AM158" s="75" t="s">
        <v>1076</v>
      </c>
      <c r="AN158" s="75" t="s">
        <v>1076</v>
      </c>
      <c r="AO158" s="75" t="s">
        <v>1076</v>
      </c>
      <c r="AP158" s="75" t="s">
        <v>1076</v>
      </c>
      <c r="AQ158" s="75" t="s">
        <v>1076</v>
      </c>
      <c r="AR158" s="75" t="s">
        <v>1076</v>
      </c>
      <c r="AS158" s="75" t="s">
        <v>1076</v>
      </c>
      <c r="AT158" s="75" t="s">
        <v>1076</v>
      </c>
      <c r="AU158" t="str">
        <f t="shared" si="38"/>
        <v>РК</v>
      </c>
      <c r="AV158" t="b">
        <f t="shared" si="39"/>
        <v>1</v>
      </c>
    </row>
    <row r="159" spans="1:48" ht="16.5" thickTop="1" thickBot="1" x14ac:dyDescent="0.3">
      <c r="A159" s="28">
        <f t="shared" si="40"/>
        <v>38</v>
      </c>
      <c r="B159" s="74" t="s">
        <v>1091</v>
      </c>
      <c r="C159" s="71" t="s">
        <v>71</v>
      </c>
      <c r="D159" s="63">
        <v>1949</v>
      </c>
      <c r="E159" s="64"/>
      <c r="F159" s="65" t="s">
        <v>2519</v>
      </c>
      <c r="G159" s="79">
        <v>2</v>
      </c>
      <c r="H159" s="79">
        <v>2</v>
      </c>
      <c r="I159" s="66">
        <v>757.9</v>
      </c>
      <c r="J159" s="66">
        <v>685.5</v>
      </c>
      <c r="K159" s="66">
        <v>685.5</v>
      </c>
      <c r="L159" s="164">
        <v>36</v>
      </c>
      <c r="M159" s="67">
        <f t="shared" si="41"/>
        <v>6074462.4000000004</v>
      </c>
      <c r="N159" s="66"/>
      <c r="O159" s="66"/>
      <c r="P159" s="66"/>
      <c r="Q159" s="67">
        <f>IF('Форма 2'!D159=0,"",'Форма 2'!D159-N159-O159-P159)</f>
        <v>6074462.4000000004</v>
      </c>
      <c r="R159" s="68">
        <f t="shared" si="34"/>
        <v>8861.3601750547059</v>
      </c>
      <c r="S159" s="68">
        <f t="shared" si="35"/>
        <v>8861.3601750547059</v>
      </c>
      <c r="T159" s="69">
        <f>IF(B159=C159,"",
IF(ISERROR(
IF(_xlfn.TEXTBEFORE('ПДФ 1'!B163,": ",1)*1=YEAR($V$4),$V$4,
IF(_xlfn.TEXTBEFORE('ПДФ 1'!B163,": ",1)*1=YEAR($W$4),$W$4,
IF(_xlfn.TEXTBEFORE('ПДФ 1'!B163,": ",1)*1=YEAR($X$4),$X$4,$Y$4)))),"",
IF(_xlfn.TEXTBEFORE('ПДФ 1'!B163,": ",1)*1=YEAR($V$4),$V$4,
IF(_xlfn.TEXTBEFORE('ПДФ 1'!B163,": ",1)*1=YEAR($W$4),$W$4,
IF(_xlfn.TEXTBEFORE('ПДФ 1'!B163,": ",1)*1=YEAR($X$4),$X$4,$Y$4)))))</f>
        <v>45657</v>
      </c>
      <c r="U159" s="125" t="str">
        <f>IF(ISERROR(VLOOKUP(C159,Источник!$C$2:$K$2343,9,0)),"",VLOOKUP(C159,Источник!$C$2:$K$2343,9,0))</f>
        <v>РО</v>
      </c>
      <c r="V159" s="1"/>
      <c r="W159" s="1"/>
      <c r="X159" s="77" t="str">
        <f t="shared" si="36"/>
        <v>г. Березники, ул. Челюскинцев, д. 35: 2024</v>
      </c>
      <c r="Y159" s="117">
        <f t="shared" si="37"/>
        <v>4</v>
      </c>
      <c r="Z159" s="22" t="s">
        <v>1076</v>
      </c>
      <c r="AA159" s="22" t="s">
        <v>1076</v>
      </c>
      <c r="AB159" s="22" t="s">
        <v>1076</v>
      </c>
      <c r="AC159" s="22">
        <v>1</v>
      </c>
      <c r="AD159" s="22">
        <v>1</v>
      </c>
      <c r="AE159" s="22">
        <v>1</v>
      </c>
      <c r="AF159" s="22" t="s">
        <v>1076</v>
      </c>
      <c r="AG159" s="89" t="s">
        <v>1076</v>
      </c>
      <c r="AH159" s="88" t="s">
        <v>1076</v>
      </c>
      <c r="AI159" s="75" t="s">
        <v>1076</v>
      </c>
      <c r="AJ159" s="75">
        <v>1</v>
      </c>
      <c r="AK159" s="75" t="s">
        <v>1076</v>
      </c>
      <c r="AL159" s="75" t="s">
        <v>1076</v>
      </c>
      <c r="AM159" s="75" t="s">
        <v>1076</v>
      </c>
      <c r="AN159" s="75" t="s">
        <v>1076</v>
      </c>
      <c r="AO159" s="75" t="s">
        <v>1076</v>
      </c>
      <c r="AP159" s="75" t="s">
        <v>1076</v>
      </c>
      <c r="AQ159" s="75" t="s">
        <v>1076</v>
      </c>
      <c r="AR159" s="75" t="s">
        <v>1076</v>
      </c>
      <c r="AS159" s="75" t="s">
        <v>1076</v>
      </c>
      <c r="AT159" s="75" t="s">
        <v>1076</v>
      </c>
      <c r="AU159" t="str">
        <f t="shared" si="38"/>
        <v>РВИС ( ХВС ГВС ВОД ) Рфа</v>
      </c>
      <c r="AV159" t="b">
        <f t="shared" si="39"/>
        <v>1</v>
      </c>
    </row>
    <row r="160" spans="1:48" ht="16.5" thickTop="1" thickBot="1" x14ac:dyDescent="0.3">
      <c r="A160" s="28">
        <f t="shared" si="40"/>
        <v>39</v>
      </c>
      <c r="B160" s="74" t="s">
        <v>1091</v>
      </c>
      <c r="C160" s="71" t="s">
        <v>72</v>
      </c>
      <c r="D160" s="63">
        <v>1951</v>
      </c>
      <c r="E160" s="64"/>
      <c r="F160" s="65" t="s">
        <v>2522</v>
      </c>
      <c r="G160" s="79">
        <v>2</v>
      </c>
      <c r="H160" s="79">
        <v>2</v>
      </c>
      <c r="I160" s="66">
        <v>760.3</v>
      </c>
      <c r="J160" s="66">
        <v>667.3</v>
      </c>
      <c r="K160" s="66">
        <v>667.3</v>
      </c>
      <c r="L160" s="164">
        <v>35</v>
      </c>
      <c r="M160" s="67">
        <f t="shared" si="41"/>
        <v>12480309.300000001</v>
      </c>
      <c r="N160" s="66"/>
      <c r="O160" s="66"/>
      <c r="P160" s="66"/>
      <c r="Q160" s="67">
        <f>IF('Форма 2'!D160=0,"",'Форма 2'!D160-N160-O160-P160)</f>
        <v>12480309.300000001</v>
      </c>
      <c r="R160" s="68">
        <f t="shared" si="34"/>
        <v>18702.696388430992</v>
      </c>
      <c r="S160" s="68">
        <f t="shared" si="35"/>
        <v>18702.696388430992</v>
      </c>
      <c r="T160" s="69">
        <f>IF(B160=C160,"",
IF(ISERROR(
IF(_xlfn.TEXTBEFORE('ПДФ 1'!B164,": ",1)*1=YEAR($V$4),$V$4,
IF(_xlfn.TEXTBEFORE('ПДФ 1'!B164,": ",1)*1=YEAR($W$4),$W$4,
IF(_xlfn.TEXTBEFORE('ПДФ 1'!B164,": ",1)*1=YEAR($X$4),$X$4,$Y$4)))),"",
IF(_xlfn.TEXTBEFORE('ПДФ 1'!B164,": ",1)*1=YEAR($V$4),$V$4,
IF(_xlfn.TEXTBEFORE('ПДФ 1'!B164,": ",1)*1=YEAR($W$4),$W$4,
IF(_xlfn.TEXTBEFORE('ПДФ 1'!B164,": ",1)*1=YEAR($X$4),$X$4,$Y$4)))))</f>
        <v>45657</v>
      </c>
      <c r="U160" s="125" t="str">
        <f>IF(ISERROR(VLOOKUP(C160,Источник!$C$2:$K$2343,9,0)),"",VLOOKUP(C160,Источник!$C$2:$K$2343,9,0))</f>
        <v>РО</v>
      </c>
      <c r="V160" s="1"/>
      <c r="W160" s="1"/>
      <c r="X160" s="77" t="str">
        <f t="shared" si="36"/>
        <v>г. Березники, ул. Челюскинцев, д. 53: 2024</v>
      </c>
      <c r="Y160" s="117">
        <f t="shared" si="37"/>
        <v>5</v>
      </c>
      <c r="Z160" s="22" t="s">
        <v>1076</v>
      </c>
      <c r="AA160" s="22">
        <v>1</v>
      </c>
      <c r="AB160" s="22" t="s">
        <v>1076</v>
      </c>
      <c r="AC160" s="22">
        <v>1</v>
      </c>
      <c r="AD160" s="22">
        <v>1</v>
      </c>
      <c r="AE160" s="22">
        <v>1</v>
      </c>
      <c r="AF160" s="22" t="s">
        <v>1076</v>
      </c>
      <c r="AG160" s="89" t="s">
        <v>1076</v>
      </c>
      <c r="AH160" s="88" t="s">
        <v>1076</v>
      </c>
      <c r="AI160" s="75" t="s">
        <v>1076</v>
      </c>
      <c r="AJ160" s="75">
        <v>1</v>
      </c>
      <c r="AK160" s="75" t="s">
        <v>1076</v>
      </c>
      <c r="AL160" s="75" t="s">
        <v>1076</v>
      </c>
      <c r="AM160" s="75" t="s">
        <v>1076</v>
      </c>
      <c r="AN160" s="75" t="s">
        <v>1076</v>
      </c>
      <c r="AO160" s="75" t="s">
        <v>1076</v>
      </c>
      <c r="AP160" s="75" t="s">
        <v>1076</v>
      </c>
      <c r="AQ160" s="75" t="s">
        <v>1076</v>
      </c>
      <c r="AR160" s="75" t="s">
        <v>1076</v>
      </c>
      <c r="AS160" s="75" t="s">
        <v>1076</v>
      </c>
      <c r="AT160" s="75" t="s">
        <v>1076</v>
      </c>
      <c r="AU160" t="str">
        <f t="shared" si="38"/>
        <v>РВИС ( ТЕП ХВС ГВС ВОД ) Рфа</v>
      </c>
      <c r="AV160" t="b">
        <f t="shared" si="39"/>
        <v>1</v>
      </c>
    </row>
    <row r="161" spans="1:48" ht="16.5" thickTop="1" thickBot="1" x14ac:dyDescent="0.3">
      <c r="A161" s="28">
        <f t="shared" si="40"/>
        <v>40</v>
      </c>
      <c r="B161" s="74" t="s">
        <v>1091</v>
      </c>
      <c r="C161" s="71" t="s">
        <v>936</v>
      </c>
      <c r="D161" s="63">
        <v>1958</v>
      </c>
      <c r="E161" s="64"/>
      <c r="F161" s="65" t="s">
        <v>2519</v>
      </c>
      <c r="G161" s="79">
        <v>2</v>
      </c>
      <c r="H161" s="79">
        <v>1</v>
      </c>
      <c r="I161" s="66">
        <v>452.8</v>
      </c>
      <c r="J161" s="66">
        <v>407.8</v>
      </c>
      <c r="K161" s="66">
        <v>407.8</v>
      </c>
      <c r="L161" s="164">
        <v>26</v>
      </c>
      <c r="M161" s="67">
        <f t="shared" si="41"/>
        <v>4327586.1900000004</v>
      </c>
      <c r="N161" s="66"/>
      <c r="O161" s="66"/>
      <c r="P161" s="66"/>
      <c r="Q161" s="67">
        <f>IF('Форма 2'!D161=0,"",'Форма 2'!D161-N161-O161-P161)</f>
        <v>4327586.1900000004</v>
      </c>
      <c r="R161" s="68">
        <f t="shared" si="34"/>
        <v>10612.030872976949</v>
      </c>
      <c r="S161" s="68">
        <f t="shared" si="35"/>
        <v>10612.030872976949</v>
      </c>
      <c r="T161" s="69">
        <f>IF(B161=C161,"",
IF(ISERROR(
IF(_xlfn.TEXTBEFORE('ПДФ 1'!B165,": ",1)*1=YEAR($V$4),$V$4,
IF(_xlfn.TEXTBEFORE('ПДФ 1'!B165,": ",1)*1=YEAR($W$4),$W$4,
IF(_xlfn.TEXTBEFORE('ПДФ 1'!B165,": ",1)*1=YEAR($X$4),$X$4,$Y$4)))),"",
IF(_xlfn.TEXTBEFORE('ПДФ 1'!B165,": ",1)*1=YEAR($V$4),$V$4,
IF(_xlfn.TEXTBEFORE('ПДФ 1'!B165,": ",1)*1=YEAR($W$4),$W$4,
IF(_xlfn.TEXTBEFORE('ПДФ 1'!B165,": ",1)*1=YEAR($X$4),$X$4,$Y$4)))))</f>
        <v>45657</v>
      </c>
      <c r="U161" s="125" t="str">
        <f>IF(ISERROR(VLOOKUP(C161,Источник!$C$2:$K$2343,9,0)),"",VLOOKUP(C161,Источник!$C$2:$K$2343,9,0))</f>
        <v>РО</v>
      </c>
      <c r="V161" s="1"/>
      <c r="W161" s="1"/>
      <c r="X161" s="77" t="str">
        <f t="shared" si="36"/>
        <v>г. Березники, ул. Челюскинцев, д. 56: 2024</v>
      </c>
      <c r="Y161" s="117">
        <f t="shared" si="37"/>
        <v>1</v>
      </c>
      <c r="Z161" s="22" t="s">
        <v>1076</v>
      </c>
      <c r="AA161" s="22" t="s">
        <v>1076</v>
      </c>
      <c r="AB161" s="22" t="s">
        <v>1076</v>
      </c>
      <c r="AC161" s="22" t="s">
        <v>1076</v>
      </c>
      <c r="AD161" s="22" t="s">
        <v>1076</v>
      </c>
      <c r="AE161" s="22" t="s">
        <v>1076</v>
      </c>
      <c r="AF161" s="22" t="s">
        <v>1076</v>
      </c>
      <c r="AG161" s="89" t="s">
        <v>1076</v>
      </c>
      <c r="AH161" s="88" t="s">
        <v>1076</v>
      </c>
      <c r="AI161" s="75">
        <v>1</v>
      </c>
      <c r="AJ161" s="75" t="s">
        <v>1076</v>
      </c>
      <c r="AK161" s="75" t="s">
        <v>1076</v>
      </c>
      <c r="AL161" s="75" t="s">
        <v>1076</v>
      </c>
      <c r="AM161" s="75" t="s">
        <v>1076</v>
      </c>
      <c r="AN161" s="75" t="s">
        <v>1076</v>
      </c>
      <c r="AO161" s="75" t="s">
        <v>1076</v>
      </c>
      <c r="AP161" s="75" t="s">
        <v>1076</v>
      </c>
      <c r="AQ161" s="75" t="s">
        <v>1076</v>
      </c>
      <c r="AR161" s="75" t="s">
        <v>1076</v>
      </c>
      <c r="AS161" s="75" t="s">
        <v>1076</v>
      </c>
      <c r="AT161" s="75" t="s">
        <v>1076</v>
      </c>
      <c r="AU161" t="str">
        <f t="shared" si="38"/>
        <v>РК</v>
      </c>
      <c r="AV161" t="b">
        <f t="shared" si="39"/>
        <v>1</v>
      </c>
    </row>
    <row r="162" spans="1:48" ht="16.5" thickTop="1" thickBot="1" x14ac:dyDescent="0.3">
      <c r="A162" s="28">
        <f t="shared" si="40"/>
        <v>41</v>
      </c>
      <c r="B162" s="74" t="s">
        <v>1091</v>
      </c>
      <c r="C162" s="71" t="s">
        <v>188</v>
      </c>
      <c r="D162" s="63">
        <v>1976</v>
      </c>
      <c r="E162" s="64"/>
      <c r="F162" s="65" t="s">
        <v>2519</v>
      </c>
      <c r="G162" s="79">
        <v>9</v>
      </c>
      <c r="H162" s="79">
        <v>1</v>
      </c>
      <c r="I162" s="66">
        <v>4935.1000000000004</v>
      </c>
      <c r="J162" s="66">
        <v>3693.3</v>
      </c>
      <c r="K162" s="66">
        <v>3323.97</v>
      </c>
      <c r="L162" s="164">
        <v>260</v>
      </c>
      <c r="M162" s="67">
        <f t="shared" si="41"/>
        <v>10205342.640000001</v>
      </c>
      <c r="N162" s="66"/>
      <c r="O162" s="66"/>
      <c r="P162" s="66"/>
      <c r="Q162" s="67">
        <f>IF('Форма 2'!D162=0,"",'Форма 2'!D162-N162-O162-P162)</f>
        <v>10205342.640000001</v>
      </c>
      <c r="R162" s="68">
        <f t="shared" si="34"/>
        <v>2763.2043538299081</v>
      </c>
      <c r="S162" s="68">
        <f t="shared" si="35"/>
        <v>2763.2043538299081</v>
      </c>
      <c r="T162" s="69">
        <f>IF(B162=C162,"",
IF(ISERROR(
IF(_xlfn.TEXTBEFORE('ПДФ 1'!B166,": ",1)*1=YEAR($V$4),$V$4,
IF(_xlfn.TEXTBEFORE('ПДФ 1'!B166,": ",1)*1=YEAR($W$4),$W$4,
IF(_xlfn.TEXTBEFORE('ПДФ 1'!B166,": ",1)*1=YEAR($X$4),$X$4,$Y$4)))),"",
IF(_xlfn.TEXTBEFORE('ПДФ 1'!B166,": ",1)*1=YEAR($V$4),$V$4,
IF(_xlfn.TEXTBEFORE('ПДФ 1'!B166,": ",1)*1=YEAR($W$4),$W$4,
IF(_xlfn.TEXTBEFORE('ПДФ 1'!B166,": ",1)*1=YEAR($X$4),$X$4,$Y$4)))))</f>
        <v>45657</v>
      </c>
      <c r="U162" s="125" t="str">
        <f>IF(ISERROR(VLOOKUP(C162,Источник!$C$2:$K$2343,9,0)),"",VLOOKUP(C162,Источник!$C$2:$K$2343,9,0))</f>
        <v>РО</v>
      </c>
      <c r="V162" s="1"/>
      <c r="W162" s="1"/>
      <c r="X162" s="77" t="str">
        <f t="shared" si="36"/>
        <v>г. Березники, ул. Юбилейная, д. 112: 2024</v>
      </c>
      <c r="Y162" s="117">
        <f t="shared" si="37"/>
        <v>1</v>
      </c>
      <c r="Z162" s="22" t="s">
        <v>1076</v>
      </c>
      <c r="AA162" s="22" t="s">
        <v>1076</v>
      </c>
      <c r="AB162" s="22" t="s">
        <v>1076</v>
      </c>
      <c r="AC162" s="22" t="s">
        <v>1076</v>
      </c>
      <c r="AD162" s="22" t="s">
        <v>1076</v>
      </c>
      <c r="AE162" s="22" t="s">
        <v>1076</v>
      </c>
      <c r="AF162" s="22" t="s">
        <v>1076</v>
      </c>
      <c r="AG162" s="89" t="s">
        <v>1076</v>
      </c>
      <c r="AH162" s="88" t="s">
        <v>1076</v>
      </c>
      <c r="AI162" s="75">
        <v>1</v>
      </c>
      <c r="AJ162" s="75" t="s">
        <v>1076</v>
      </c>
      <c r="AK162" s="75" t="s">
        <v>1076</v>
      </c>
      <c r="AL162" s="75" t="s">
        <v>1076</v>
      </c>
      <c r="AM162" s="75" t="s">
        <v>1076</v>
      </c>
      <c r="AN162" s="75" t="s">
        <v>1076</v>
      </c>
      <c r="AO162" s="75" t="s">
        <v>1076</v>
      </c>
      <c r="AP162" s="75" t="s">
        <v>1076</v>
      </c>
      <c r="AQ162" s="75" t="s">
        <v>1076</v>
      </c>
      <c r="AR162" s="75" t="s">
        <v>1076</v>
      </c>
      <c r="AS162" s="75" t="s">
        <v>1076</v>
      </c>
      <c r="AT162" s="75" t="s">
        <v>1076</v>
      </c>
      <c r="AU162" t="str">
        <f t="shared" si="38"/>
        <v>РК</v>
      </c>
      <c r="AV162" t="b">
        <f t="shared" si="39"/>
        <v>1</v>
      </c>
    </row>
    <row r="163" spans="1:48" ht="16.5" thickTop="1" thickBot="1" x14ac:dyDescent="0.3">
      <c r="A163" s="28">
        <f t="shared" si="40"/>
        <v>42</v>
      </c>
      <c r="B163" s="74" t="s">
        <v>1091</v>
      </c>
      <c r="C163" s="71" t="s">
        <v>252</v>
      </c>
      <c r="D163" s="63">
        <v>1964</v>
      </c>
      <c r="E163" s="64"/>
      <c r="F163" s="65" t="s">
        <v>2519</v>
      </c>
      <c r="G163" s="79">
        <v>5</v>
      </c>
      <c r="H163" s="79">
        <v>4</v>
      </c>
      <c r="I163" s="66">
        <v>3458.4</v>
      </c>
      <c r="J163" s="66">
        <v>2590</v>
      </c>
      <c r="K163" s="66">
        <v>2590</v>
      </c>
      <c r="L163" s="164">
        <v>163</v>
      </c>
      <c r="M163" s="67">
        <f t="shared" si="41"/>
        <v>16885153.82</v>
      </c>
      <c r="N163" s="66"/>
      <c r="O163" s="66"/>
      <c r="P163" s="66"/>
      <c r="Q163" s="67">
        <f>IF('Форма 2'!D163=0,"",'Форма 2'!D163-N163-O163-P163)</f>
        <v>16885153.82</v>
      </c>
      <c r="R163" s="68">
        <f t="shared" si="34"/>
        <v>6519.364409266409</v>
      </c>
      <c r="S163" s="68">
        <f t="shared" si="35"/>
        <v>6519.364409266409</v>
      </c>
      <c r="T163" s="69">
        <f>IF(B163=C163,"",
IF(ISERROR(
IF(_xlfn.TEXTBEFORE('ПДФ 1'!B167,": ",1)*1=YEAR($V$4),$V$4,
IF(_xlfn.TEXTBEFORE('ПДФ 1'!B167,": ",1)*1=YEAR($W$4),$W$4,
IF(_xlfn.TEXTBEFORE('ПДФ 1'!B167,": ",1)*1=YEAR($X$4),$X$4,$Y$4)))),"",
IF(_xlfn.TEXTBEFORE('ПДФ 1'!B167,": ",1)*1=YEAR($V$4),$V$4,
IF(_xlfn.TEXTBEFORE('ПДФ 1'!B167,": ",1)*1=YEAR($W$4),$W$4,
IF(_xlfn.TEXTBEFORE('ПДФ 1'!B167,": ",1)*1=YEAR($X$4),$X$4,$Y$4)))))</f>
        <v>45657</v>
      </c>
      <c r="U163" s="125" t="str">
        <f>IF(ISERROR(VLOOKUP(C163,Источник!$C$2:$K$2343,9,0)),"",VLOOKUP(C163,Источник!$C$2:$K$2343,9,0))</f>
        <v>СС</v>
      </c>
      <c r="V163" s="1"/>
      <c r="W163" s="1"/>
      <c r="X163" s="77" t="str">
        <f t="shared" si="36"/>
        <v>г. Березники, ул. Юбилейная, д. 28: 2024</v>
      </c>
      <c r="Y163" s="117">
        <f t="shared" si="37"/>
        <v>1</v>
      </c>
      <c r="Z163" s="22" t="s">
        <v>1076</v>
      </c>
      <c r="AA163" s="22" t="s">
        <v>1076</v>
      </c>
      <c r="AB163" s="22" t="s">
        <v>1076</v>
      </c>
      <c r="AC163" s="22" t="s">
        <v>1076</v>
      </c>
      <c r="AD163" s="22" t="s">
        <v>1076</v>
      </c>
      <c r="AE163" s="22" t="s">
        <v>1076</v>
      </c>
      <c r="AF163" s="22" t="s">
        <v>1076</v>
      </c>
      <c r="AG163" s="89" t="s">
        <v>1076</v>
      </c>
      <c r="AH163" s="88" t="s">
        <v>1076</v>
      </c>
      <c r="AI163" s="75" t="s">
        <v>1076</v>
      </c>
      <c r="AJ163" s="75">
        <v>1</v>
      </c>
      <c r="AK163" s="75" t="s">
        <v>1076</v>
      </c>
      <c r="AL163" s="75" t="s">
        <v>1076</v>
      </c>
      <c r="AM163" s="75" t="s">
        <v>1076</v>
      </c>
      <c r="AN163" s="75" t="s">
        <v>1076</v>
      </c>
      <c r="AO163" s="75" t="s">
        <v>1076</v>
      </c>
      <c r="AP163" s="75" t="s">
        <v>1076</v>
      </c>
      <c r="AQ163" s="75" t="s">
        <v>1076</v>
      </c>
      <c r="AR163" s="75" t="s">
        <v>1076</v>
      </c>
      <c r="AS163" s="75" t="s">
        <v>1076</v>
      </c>
      <c r="AT163" s="75" t="s">
        <v>1076</v>
      </c>
      <c r="AU163" t="str">
        <f t="shared" si="38"/>
        <v>Рфа</v>
      </c>
      <c r="AV163" t="b">
        <f t="shared" si="39"/>
        <v>1</v>
      </c>
    </row>
    <row r="164" spans="1:48" ht="16.5" thickTop="1" thickBot="1" x14ac:dyDescent="0.3">
      <c r="A164" s="28">
        <f t="shared" si="40"/>
        <v>43</v>
      </c>
      <c r="B164" s="74" t="s">
        <v>1091</v>
      </c>
      <c r="C164" s="71" t="s">
        <v>150</v>
      </c>
      <c r="D164" s="63">
        <v>1965</v>
      </c>
      <c r="E164" s="72"/>
      <c r="F164" s="72" t="s">
        <v>2519</v>
      </c>
      <c r="G164" s="80">
        <v>5</v>
      </c>
      <c r="H164" s="80">
        <v>4</v>
      </c>
      <c r="I164" s="163">
        <v>4064.6</v>
      </c>
      <c r="J164" s="163">
        <v>2526.9</v>
      </c>
      <c r="K164" s="163">
        <v>158.69999999999999</v>
      </c>
      <c r="L164" s="165">
        <v>160</v>
      </c>
      <c r="M164" s="163">
        <f t="shared" si="41"/>
        <v>1850653.03</v>
      </c>
      <c r="N164" s="163"/>
      <c r="O164" s="163"/>
      <c r="P164" s="163"/>
      <c r="Q164" s="30">
        <f>IF('Форма 2'!D164=0,"",'Форма 2'!D164-N164-O164-P164)</f>
        <v>1850653.03</v>
      </c>
      <c r="R164" s="51">
        <f t="shared" si="34"/>
        <v>732.38079464957059</v>
      </c>
      <c r="S164" s="51">
        <f t="shared" si="35"/>
        <v>732.38079464957059</v>
      </c>
      <c r="T164" s="69">
        <f>IF(B164=C164,"",
IF(ISERROR(
IF(_xlfn.TEXTBEFORE('ПДФ 1'!B168,": ",1)*1=YEAR($V$4),$V$4,
IF(_xlfn.TEXTBEFORE('ПДФ 1'!B168,": ",1)*1=YEAR($W$4),$W$4,
IF(_xlfn.TEXTBEFORE('ПДФ 1'!B168,": ",1)*1=YEAR($X$4),$X$4,$Y$4)))),"",
IF(_xlfn.TEXTBEFORE('ПДФ 1'!B168,": ",1)*1=YEAR($V$4),$V$4,
IF(_xlfn.TEXTBEFORE('ПДФ 1'!B168,": ",1)*1=YEAR($W$4),$W$4,
IF(_xlfn.TEXTBEFORE('ПДФ 1'!B168,": ",1)*1=YEAR($X$4),$X$4,$Y$4)))))</f>
        <v>45657</v>
      </c>
      <c r="U164" s="125" t="str">
        <f>IF(ISERROR(VLOOKUP(C164,Источник!$C$2:$K$2343,9,0)),"",VLOOKUP(C164,Источник!$C$2:$K$2343,9,0))</f>
        <v>СС</v>
      </c>
      <c r="V164" s="1"/>
      <c r="W164" s="1"/>
      <c r="X164" s="77" t="str">
        <f t="shared" si="36"/>
        <v>г. Березники, ул. Юбилейная, д. 42: 2024</v>
      </c>
      <c r="Y164" s="117">
        <f t="shared" si="37"/>
        <v>1</v>
      </c>
      <c r="Z164" s="22" t="s">
        <v>1076</v>
      </c>
      <c r="AA164" s="22" t="s">
        <v>1076</v>
      </c>
      <c r="AB164" s="22" t="s">
        <v>1076</v>
      </c>
      <c r="AC164" s="22" t="s">
        <v>1076</v>
      </c>
      <c r="AD164" s="22" t="s">
        <v>1076</v>
      </c>
      <c r="AE164" s="22">
        <v>1</v>
      </c>
      <c r="AF164" s="22" t="s">
        <v>1076</v>
      </c>
      <c r="AG164" s="89" t="s">
        <v>1076</v>
      </c>
      <c r="AH164" s="88" t="s">
        <v>1076</v>
      </c>
      <c r="AI164" s="75" t="s">
        <v>1076</v>
      </c>
      <c r="AJ164" s="75" t="s">
        <v>1076</v>
      </c>
      <c r="AK164" s="75" t="s">
        <v>1076</v>
      </c>
      <c r="AL164" s="75" t="s">
        <v>1076</v>
      </c>
      <c r="AM164" s="75" t="s">
        <v>1076</v>
      </c>
      <c r="AN164" s="75" t="s">
        <v>1076</v>
      </c>
      <c r="AO164" s="75" t="s">
        <v>1076</v>
      </c>
      <c r="AP164" s="75" t="s">
        <v>1076</v>
      </c>
      <c r="AQ164" s="75" t="s">
        <v>1076</v>
      </c>
      <c r="AR164" s="75" t="s">
        <v>1076</v>
      </c>
      <c r="AS164" s="75" t="s">
        <v>1076</v>
      </c>
      <c r="AT164" s="75" t="s">
        <v>1076</v>
      </c>
      <c r="AU164" t="str">
        <f t="shared" si="38"/>
        <v>РВИС ( ВОД )</v>
      </c>
      <c r="AV164" t="b">
        <f t="shared" si="39"/>
        <v>1</v>
      </c>
    </row>
    <row r="165" spans="1:48" ht="16.5" thickTop="1" thickBot="1" x14ac:dyDescent="0.3">
      <c r="A165" s="28">
        <f t="shared" si="40"/>
        <v>44</v>
      </c>
      <c r="B165" s="74" t="s">
        <v>1091</v>
      </c>
      <c r="C165" s="71" t="s">
        <v>151</v>
      </c>
      <c r="D165" s="63">
        <v>1965</v>
      </c>
      <c r="E165" s="72"/>
      <c r="F165" s="72" t="s">
        <v>2519</v>
      </c>
      <c r="G165" s="80">
        <v>5</v>
      </c>
      <c r="H165" s="80">
        <v>4</v>
      </c>
      <c r="I165" s="163">
        <v>3311.4</v>
      </c>
      <c r="J165" s="163">
        <v>2574.3000000000002</v>
      </c>
      <c r="K165" s="163">
        <v>2316.87</v>
      </c>
      <c r="L165" s="165">
        <v>178</v>
      </c>
      <c r="M165" s="163">
        <f t="shared" si="41"/>
        <v>1507713.53</v>
      </c>
      <c r="N165" s="163"/>
      <c r="O165" s="163"/>
      <c r="P165" s="163"/>
      <c r="Q165" s="30">
        <f>IF('Форма 2'!D165=0,"",'Форма 2'!D165-N165-O165-P165)</f>
        <v>1507713.53</v>
      </c>
      <c r="R165" s="51">
        <f t="shared" si="34"/>
        <v>585.67903119294567</v>
      </c>
      <c r="S165" s="51">
        <f t="shared" si="35"/>
        <v>585.67903119294567</v>
      </c>
      <c r="T165" s="69">
        <f>IF(B165=C165,"",
IF(ISERROR(
IF(_xlfn.TEXTBEFORE('ПДФ 1'!B169,": ",1)*1=YEAR($V$4),$V$4,
IF(_xlfn.TEXTBEFORE('ПДФ 1'!B169,": ",1)*1=YEAR($W$4),$W$4,
IF(_xlfn.TEXTBEFORE('ПДФ 1'!B169,": ",1)*1=YEAR($X$4),$X$4,$Y$4)))),"",
IF(_xlfn.TEXTBEFORE('ПДФ 1'!B169,": ",1)*1=YEAR($V$4),$V$4,
IF(_xlfn.TEXTBEFORE('ПДФ 1'!B169,": ",1)*1=YEAR($W$4),$W$4,
IF(_xlfn.TEXTBEFORE('ПДФ 1'!B169,": ",1)*1=YEAR($X$4),$X$4,$Y$4)))))</f>
        <v>45657</v>
      </c>
      <c r="U165" s="125" t="str">
        <f>IF(ISERROR(VLOOKUP(C165,Источник!$C$2:$K$2343,9,0)),"",VLOOKUP(C165,Источник!$C$2:$K$2343,9,0))</f>
        <v>СС</v>
      </c>
      <c r="V165" s="1"/>
      <c r="W165" s="1"/>
      <c r="X165" s="77" t="str">
        <f t="shared" si="36"/>
        <v>г. Березники, ул. Юбилейная, д. 62: 2024</v>
      </c>
      <c r="Y165" s="117">
        <f t="shared" si="37"/>
        <v>1</v>
      </c>
      <c r="Z165" s="22" t="s">
        <v>1076</v>
      </c>
      <c r="AA165" s="22" t="s">
        <v>1076</v>
      </c>
      <c r="AB165" s="22" t="s">
        <v>1076</v>
      </c>
      <c r="AC165" s="22" t="s">
        <v>1076</v>
      </c>
      <c r="AD165" s="22" t="s">
        <v>1076</v>
      </c>
      <c r="AE165" s="22">
        <v>1</v>
      </c>
      <c r="AF165" s="22" t="s">
        <v>1076</v>
      </c>
      <c r="AG165" s="89" t="s">
        <v>1076</v>
      </c>
      <c r="AH165" s="88" t="s">
        <v>1076</v>
      </c>
      <c r="AI165" s="75" t="s">
        <v>1076</v>
      </c>
      <c r="AJ165" s="75" t="s">
        <v>1076</v>
      </c>
      <c r="AK165" s="75" t="s">
        <v>1076</v>
      </c>
      <c r="AL165" s="75" t="s">
        <v>1076</v>
      </c>
      <c r="AM165" s="75" t="s">
        <v>1076</v>
      </c>
      <c r="AN165" s="75" t="s">
        <v>1076</v>
      </c>
      <c r="AO165" s="75" t="s">
        <v>1076</v>
      </c>
      <c r="AP165" s="75" t="s">
        <v>1076</v>
      </c>
      <c r="AQ165" s="75" t="s">
        <v>1076</v>
      </c>
      <c r="AR165" s="75" t="s">
        <v>1076</v>
      </c>
      <c r="AS165" s="75" t="s">
        <v>1076</v>
      </c>
      <c r="AT165" s="75" t="s">
        <v>1076</v>
      </c>
      <c r="AU165" t="str">
        <f t="shared" si="38"/>
        <v>РВИС ( ВОД )</v>
      </c>
      <c r="AV165" t="b">
        <f t="shared" si="39"/>
        <v>1</v>
      </c>
    </row>
    <row r="166" spans="1:48" ht="16.5" thickTop="1" thickBot="1" x14ac:dyDescent="0.3">
      <c r="A166" s="28">
        <f t="shared" si="40"/>
        <v>45</v>
      </c>
      <c r="B166" s="74" t="s">
        <v>1091</v>
      </c>
      <c r="C166" s="71" t="s">
        <v>251</v>
      </c>
      <c r="D166" s="63">
        <v>1943</v>
      </c>
      <c r="E166" s="72"/>
      <c r="F166" s="72" t="s">
        <v>2519</v>
      </c>
      <c r="G166" s="80">
        <v>2</v>
      </c>
      <c r="H166" s="80">
        <v>1</v>
      </c>
      <c r="I166" s="163">
        <v>483.1</v>
      </c>
      <c r="J166" s="163">
        <v>438.9</v>
      </c>
      <c r="K166" s="163">
        <v>438.9</v>
      </c>
      <c r="L166" s="165">
        <v>22</v>
      </c>
      <c r="M166" s="163">
        <f t="shared" si="41"/>
        <v>3442179.29</v>
      </c>
      <c r="N166" s="163"/>
      <c r="O166" s="163"/>
      <c r="P166" s="163"/>
      <c r="Q166" s="30">
        <f>IF('Форма 2'!D166=0,"",'Форма 2'!D166-N166-O166-P166)</f>
        <v>3442179.29</v>
      </c>
      <c r="R166" s="51">
        <f t="shared" si="34"/>
        <v>7842.7416040100252</v>
      </c>
      <c r="S166" s="51">
        <f t="shared" si="35"/>
        <v>7842.7416040100252</v>
      </c>
      <c r="T166" s="69">
        <f>IF(B166=C166,"",
IF(ISERROR(
IF(_xlfn.TEXTBEFORE('ПДФ 1'!B170,": ",1)*1=YEAR($V$4),$V$4,
IF(_xlfn.TEXTBEFORE('ПДФ 1'!B170,": ",1)*1=YEAR($W$4),$W$4,
IF(_xlfn.TEXTBEFORE('ПДФ 1'!B170,": ",1)*1=YEAR($X$4),$X$4,$Y$4)))),"",
IF(_xlfn.TEXTBEFORE('ПДФ 1'!B170,": ",1)*1=YEAR($V$4),$V$4,
IF(_xlfn.TEXTBEFORE('ПДФ 1'!B170,": ",1)*1=YEAR($W$4),$W$4,
IF(_xlfn.TEXTBEFORE('ПДФ 1'!B170,": ",1)*1=YEAR($X$4),$X$4,$Y$4)))))</f>
        <v>45657</v>
      </c>
      <c r="U166" s="125" t="str">
        <f>IF(ISERROR(VLOOKUP(C166,Источник!$C$2:$K$2343,9,0)),"",VLOOKUP(C166,Источник!$C$2:$K$2343,9,0))</f>
        <v>РО</v>
      </c>
      <c r="V166" s="1"/>
      <c r="W166" s="1"/>
      <c r="X166" s="77" t="str">
        <f t="shared" si="36"/>
        <v>г. Березники, ул. Юбилейная, д. 9: 2024</v>
      </c>
      <c r="Y166" s="117">
        <f t="shared" si="37"/>
        <v>2</v>
      </c>
      <c r="Z166" s="22" t="s">
        <v>1076</v>
      </c>
      <c r="AA166" s="22" t="s">
        <v>1076</v>
      </c>
      <c r="AB166" s="22" t="s">
        <v>1076</v>
      </c>
      <c r="AC166" s="22" t="s">
        <v>1076</v>
      </c>
      <c r="AD166" s="22" t="s">
        <v>1076</v>
      </c>
      <c r="AE166" s="22" t="s">
        <v>1076</v>
      </c>
      <c r="AF166" s="22" t="s">
        <v>1076</v>
      </c>
      <c r="AG166" s="89" t="s">
        <v>1076</v>
      </c>
      <c r="AH166" s="88" t="s">
        <v>1076</v>
      </c>
      <c r="AI166" s="75" t="s">
        <v>1076</v>
      </c>
      <c r="AJ166" s="75">
        <v>1</v>
      </c>
      <c r="AK166" s="75" t="s">
        <v>1076</v>
      </c>
      <c r="AL166" s="75" t="s">
        <v>1076</v>
      </c>
      <c r="AM166" s="75">
        <v>1</v>
      </c>
      <c r="AN166" s="75" t="s">
        <v>1076</v>
      </c>
      <c r="AO166" s="75" t="s">
        <v>1076</v>
      </c>
      <c r="AP166" s="75" t="s">
        <v>1076</v>
      </c>
      <c r="AQ166" s="75" t="s">
        <v>1076</v>
      </c>
      <c r="AR166" s="75" t="s">
        <v>1076</v>
      </c>
      <c r="AS166" s="75" t="s">
        <v>1076</v>
      </c>
      <c r="AT166" s="75" t="s">
        <v>1076</v>
      </c>
      <c r="AU166" t="str">
        <f t="shared" si="38"/>
        <v>Рфа РФ</v>
      </c>
      <c r="AV166" t="b">
        <f t="shared" si="39"/>
        <v>1</v>
      </c>
    </row>
    <row r="167" spans="1:48" ht="17.25" thickTop="1" thickBot="1" x14ac:dyDescent="0.3">
      <c r="A167" s="134">
        <f>IF(NOT(ISERROR("Пермского края"=MID(C167,FIND("Пермского края",C167),14)))=$B$1,0,IF(NOT(ISERROR("город Пермь"=MID(C167,FIND("город Пермь",C167),11)))=$B$1,0,IF(NOT(ISERROR("Итого"=MID(C167,FIND("Итого",C167),5)))=$B$1,0,IF(NOT(ISERROR("Всего"=MID(C167,FIND("Всего",C167),5)))=$B$1,0,#REF!+1))))</f>
        <v>0</v>
      </c>
      <c r="B167" s="135" t="s">
        <v>1076</v>
      </c>
      <c r="C167" s="156" t="s">
        <v>1092</v>
      </c>
      <c r="D167" s="140" t="s">
        <v>1076</v>
      </c>
      <c r="E167" s="141"/>
      <c r="F167" s="141" t="s">
        <v>1076</v>
      </c>
      <c r="G167" s="142" t="s">
        <v>1076</v>
      </c>
      <c r="H167" s="142" t="s">
        <v>1076</v>
      </c>
      <c r="I167" s="162">
        <f>SUM(I168:I171)</f>
        <v>8898.39</v>
      </c>
      <c r="J167" s="162">
        <f t="shared" ref="J167:P167" si="42">SUM(J168:J171)</f>
        <v>7472.19</v>
      </c>
      <c r="K167" s="162">
        <f t="shared" si="42"/>
        <v>7338.7999999999993</v>
      </c>
      <c r="L167" s="154">
        <f t="shared" si="42"/>
        <v>233</v>
      </c>
      <c r="M167" s="162">
        <f t="shared" si="41"/>
        <v>52884261.989999995</v>
      </c>
      <c r="N167" s="162">
        <f t="shared" si="42"/>
        <v>0</v>
      </c>
      <c r="O167" s="162">
        <f t="shared" si="42"/>
        <v>0</v>
      </c>
      <c r="P167" s="162">
        <f t="shared" si="42"/>
        <v>0</v>
      </c>
      <c r="Q167" s="136">
        <f>IF('Форма 2'!D167=0,"",'Форма 2'!D167-N167-O167-P167)</f>
        <v>52884261.989999995</v>
      </c>
      <c r="R167" s="143"/>
      <c r="S167" s="143"/>
      <c r="T167" s="144"/>
      <c r="U167" s="145" t="str">
        <f>IF(ISERROR(VLOOKUP(C167,Источник!$C$2:$K$2343,9,0)),"",VLOOKUP(C167,Источник!$C$2:$K$2343,9,0))</f>
        <v/>
      </c>
      <c r="V167" s="1"/>
      <c r="W167" s="1"/>
      <c r="X167" s="77" t="str">
        <f t="shared" si="36"/>
        <v/>
      </c>
      <c r="Y167" s="117">
        <f t="shared" si="37"/>
        <v>0</v>
      </c>
      <c r="Z167" s="22" t="s">
        <v>1076</v>
      </c>
      <c r="AA167" s="22" t="s">
        <v>1076</v>
      </c>
      <c r="AB167" s="22" t="s">
        <v>1076</v>
      </c>
      <c r="AC167" s="22" t="s">
        <v>1076</v>
      </c>
      <c r="AD167" s="22" t="s">
        <v>1076</v>
      </c>
      <c r="AE167" s="22" t="s">
        <v>1076</v>
      </c>
      <c r="AF167" s="22" t="s">
        <v>1076</v>
      </c>
      <c r="AG167" s="89" t="s">
        <v>1076</v>
      </c>
      <c r="AH167" s="88" t="s">
        <v>1076</v>
      </c>
      <c r="AI167" s="75" t="s">
        <v>1076</v>
      </c>
      <c r="AJ167" s="75" t="s">
        <v>1076</v>
      </c>
      <c r="AK167" s="75" t="s">
        <v>1076</v>
      </c>
      <c r="AL167" s="75" t="s">
        <v>1076</v>
      </c>
      <c r="AM167" s="75" t="s">
        <v>1076</v>
      </c>
      <c r="AN167" s="75" t="s">
        <v>1076</v>
      </c>
      <c r="AO167" s="75" t="s">
        <v>1076</v>
      </c>
      <c r="AP167" s="75" t="s">
        <v>1076</v>
      </c>
      <c r="AQ167" s="75" t="s">
        <v>1076</v>
      </c>
      <c r="AR167" s="75" t="s">
        <v>1076</v>
      </c>
      <c r="AS167" s="75" t="s">
        <v>1076</v>
      </c>
      <c r="AT167" s="75" t="s">
        <v>1076</v>
      </c>
      <c r="AU167" t="str">
        <f t="shared" si="38"/>
        <v/>
      </c>
      <c r="AV167">
        <f>LEN(TRIM(AN167))-LEN(SUBSTITUTE(AN167,"(",""))+1</f>
        <v>1</v>
      </c>
    </row>
    <row r="168" spans="1:48" ht="16.5" thickTop="1" thickBot="1" x14ac:dyDescent="0.3">
      <c r="A168" s="28">
        <f t="shared" si="40"/>
        <v>1</v>
      </c>
      <c r="B168" s="74" t="s">
        <v>1092</v>
      </c>
      <c r="C168" s="71" t="s">
        <v>954</v>
      </c>
      <c r="D168" s="63">
        <v>1984</v>
      </c>
      <c r="E168" s="72"/>
      <c r="F168" s="72" t="s">
        <v>2519</v>
      </c>
      <c r="G168" s="80">
        <v>5</v>
      </c>
      <c r="H168" s="80">
        <v>2</v>
      </c>
      <c r="I168" s="163">
        <v>3503.2</v>
      </c>
      <c r="J168" s="163">
        <v>2401.8000000000002</v>
      </c>
      <c r="K168" s="163">
        <v>2401.8000000000002</v>
      </c>
      <c r="L168" s="165">
        <v>0</v>
      </c>
      <c r="M168" s="163">
        <f t="shared" si="41"/>
        <v>15776731.26</v>
      </c>
      <c r="N168" s="163"/>
      <c r="O168" s="163"/>
      <c r="P168" s="163"/>
      <c r="Q168" s="30">
        <f>IF('Форма 2'!D168=0,"",'Форма 2'!D168-N168-O168-P168)</f>
        <v>15776731.26</v>
      </c>
      <c r="R168" s="51">
        <f t="shared" si="34"/>
        <v>6568.711491381463</v>
      </c>
      <c r="S168" s="51">
        <f t="shared" si="35"/>
        <v>6568.711491381463</v>
      </c>
      <c r="T168" s="69">
        <f>IF(B168=C168,"",
IF(ISERROR(
IF(_xlfn.TEXTBEFORE('ПДФ 1'!B174,": ",1)*1=YEAR($V$4),$V$4,
IF(_xlfn.TEXTBEFORE('ПДФ 1'!B174,": ",1)*1=YEAR($W$4),$W$4,
IF(_xlfn.TEXTBEFORE('ПДФ 1'!B174,": ",1)*1=YEAR($X$4),$X$4,$Y$4)))),"",
IF(_xlfn.TEXTBEFORE('ПДФ 1'!B174,": ",1)*1=YEAR($V$4),$V$4,
IF(_xlfn.TEXTBEFORE('ПДФ 1'!B174,": ",1)*1=YEAR($W$4),$W$4,
IF(_xlfn.TEXTBEFORE('ПДФ 1'!B174,": ",1)*1=YEAR($X$4),$X$4,$Y$4)))))</f>
        <v>45657</v>
      </c>
      <c r="U168" s="125" t="str">
        <f>IF(ISERROR(VLOOKUP(C168,Источник!$C$2:$K$2343,9,0)),"",VLOOKUP(C168,Источник!$C$2:$K$2343,9,0))</f>
        <v>РО</v>
      </c>
      <c r="V168" s="1"/>
      <c r="W168" s="1"/>
      <c r="X168" s="77" t="str">
        <f t="shared" si="36"/>
        <v>г. Нытва, пр-т Ленина, д. 35: 2024</v>
      </c>
      <c r="Y168" s="117">
        <f t="shared" si="37"/>
        <v>1</v>
      </c>
      <c r="Z168" s="22" t="s">
        <v>1076</v>
      </c>
      <c r="AA168" s="22" t="s">
        <v>1076</v>
      </c>
      <c r="AB168" s="22" t="s">
        <v>1076</v>
      </c>
      <c r="AC168" s="22" t="s">
        <v>1076</v>
      </c>
      <c r="AD168" s="22" t="s">
        <v>1076</v>
      </c>
      <c r="AE168" s="22" t="s">
        <v>1076</v>
      </c>
      <c r="AF168" s="22" t="s">
        <v>1076</v>
      </c>
      <c r="AG168" s="89" t="s">
        <v>1076</v>
      </c>
      <c r="AH168" s="88" t="s">
        <v>1076</v>
      </c>
      <c r="AI168" s="75">
        <v>1</v>
      </c>
      <c r="AJ168" s="75" t="s">
        <v>1076</v>
      </c>
      <c r="AK168" s="75" t="s">
        <v>1076</v>
      </c>
      <c r="AL168" s="75" t="s">
        <v>1076</v>
      </c>
      <c r="AM168" s="75" t="s">
        <v>1076</v>
      </c>
      <c r="AN168" s="75" t="s">
        <v>1076</v>
      </c>
      <c r="AO168" s="75" t="s">
        <v>1076</v>
      </c>
      <c r="AP168" s="75" t="s">
        <v>1076</v>
      </c>
      <c r="AQ168" s="75" t="s">
        <v>1076</v>
      </c>
      <c r="AR168" s="75" t="s">
        <v>1076</v>
      </c>
      <c r="AS168" s="75" t="s">
        <v>1076</v>
      </c>
      <c r="AT168" s="75" t="s">
        <v>1076</v>
      </c>
      <c r="AU168" t="str">
        <f t="shared" si="38"/>
        <v>РК</v>
      </c>
      <c r="AV168">
        <f>LEN(TRIM(AN168))-LEN(SUBSTITUTE(AN168,"(",""))+1</f>
        <v>1</v>
      </c>
    </row>
    <row r="169" spans="1:48" ht="16.5" thickTop="1" thickBot="1" x14ac:dyDescent="0.3">
      <c r="A169" s="28">
        <f t="shared" si="40"/>
        <v>2</v>
      </c>
      <c r="B169" s="74" t="s">
        <v>1092</v>
      </c>
      <c r="C169" s="71" t="s">
        <v>259</v>
      </c>
      <c r="D169" s="63">
        <v>1991</v>
      </c>
      <c r="E169" s="72"/>
      <c r="F169" s="72" t="s">
        <v>2535</v>
      </c>
      <c r="G169" s="80">
        <v>5</v>
      </c>
      <c r="H169" s="80">
        <v>6</v>
      </c>
      <c r="I169" s="163">
        <v>4023.6</v>
      </c>
      <c r="J169" s="163">
        <v>4023.6</v>
      </c>
      <c r="K169" s="163">
        <v>4023.6</v>
      </c>
      <c r="L169" s="165">
        <v>175</v>
      </c>
      <c r="M169" s="163">
        <f t="shared" si="41"/>
        <v>19644663.699999999</v>
      </c>
      <c r="N169" s="163"/>
      <c r="O169" s="163"/>
      <c r="P169" s="163"/>
      <c r="Q169" s="30">
        <f>IF('Форма 2'!D169=0,"",'Форма 2'!D169-N169-O169-P169)</f>
        <v>19644663.699999999</v>
      </c>
      <c r="R169" s="51">
        <f t="shared" si="34"/>
        <v>4882.3600009941347</v>
      </c>
      <c r="S169" s="51">
        <f t="shared" si="35"/>
        <v>4882.3600009941347</v>
      </c>
      <c r="T169" s="69">
        <f>IF(B169=C169,"",
IF(ISERROR(
IF(_xlfn.TEXTBEFORE('ПДФ 1'!B175,": ",1)*1=YEAR($V$4),$V$4,
IF(_xlfn.TEXTBEFORE('ПДФ 1'!B175,": ",1)*1=YEAR($W$4),$W$4,
IF(_xlfn.TEXTBEFORE('ПДФ 1'!B175,": ",1)*1=YEAR($X$4),$X$4,$Y$4)))),"",
IF(_xlfn.TEXTBEFORE('ПДФ 1'!B175,": ",1)*1=YEAR($V$4),$V$4,
IF(_xlfn.TEXTBEFORE('ПДФ 1'!B175,": ",1)*1=YEAR($W$4),$W$4,
IF(_xlfn.TEXTBEFORE('ПДФ 1'!B175,": ",1)*1=YEAR($X$4),$X$4,$Y$4)))))</f>
        <v>45657</v>
      </c>
      <c r="U169" s="125" t="str">
        <f>IF(ISERROR(VLOOKUP(C169,Источник!$C$2:$K$2343,9,0)),"",VLOOKUP(C169,Источник!$C$2:$K$2343,9,0))</f>
        <v>РО</v>
      </c>
      <c r="V169" s="1"/>
      <c r="W169" s="1"/>
      <c r="X169" s="77" t="str">
        <f t="shared" si="36"/>
        <v>г. Нытва, пр-т Ленина, д. 41: 2024</v>
      </c>
      <c r="Y169" s="117">
        <f t="shared" si="37"/>
        <v>1</v>
      </c>
      <c r="Z169" s="22" t="s">
        <v>1076</v>
      </c>
      <c r="AA169" s="22" t="s">
        <v>1076</v>
      </c>
      <c r="AB169" s="22" t="s">
        <v>1076</v>
      </c>
      <c r="AC169" s="22" t="s">
        <v>1076</v>
      </c>
      <c r="AD169" s="22" t="s">
        <v>1076</v>
      </c>
      <c r="AE169" s="22" t="s">
        <v>1076</v>
      </c>
      <c r="AF169" s="22" t="s">
        <v>1076</v>
      </c>
      <c r="AG169" s="89" t="s">
        <v>1076</v>
      </c>
      <c r="AH169" s="88" t="s">
        <v>1076</v>
      </c>
      <c r="AI169" s="75" t="s">
        <v>1076</v>
      </c>
      <c r="AJ169" s="75">
        <v>1</v>
      </c>
      <c r="AK169" s="75" t="s">
        <v>1076</v>
      </c>
      <c r="AL169" s="75" t="s">
        <v>1076</v>
      </c>
      <c r="AM169" s="75" t="s">
        <v>1076</v>
      </c>
      <c r="AN169" s="75" t="s">
        <v>1076</v>
      </c>
      <c r="AO169" s="75" t="s">
        <v>1076</v>
      </c>
      <c r="AP169" s="75" t="s">
        <v>1076</v>
      </c>
      <c r="AQ169" s="75" t="s">
        <v>1076</v>
      </c>
      <c r="AR169" s="75" t="s">
        <v>1076</v>
      </c>
      <c r="AS169" s="75" t="s">
        <v>1076</v>
      </c>
      <c r="AT169" s="75" t="s">
        <v>1076</v>
      </c>
      <c r="AU169" t="str">
        <f t="shared" si="38"/>
        <v>Рфа</v>
      </c>
      <c r="AV169" t="b">
        <f t="shared" si="39"/>
        <v>1</v>
      </c>
    </row>
    <row r="170" spans="1:48" ht="16.5" thickTop="1" thickBot="1" x14ac:dyDescent="0.3">
      <c r="A170" s="28">
        <f t="shared" si="40"/>
        <v>3</v>
      </c>
      <c r="B170" s="74" t="s">
        <v>1092</v>
      </c>
      <c r="C170" s="71" t="s">
        <v>687</v>
      </c>
      <c r="D170" s="63">
        <v>1951</v>
      </c>
      <c r="E170" s="72"/>
      <c r="F170" s="72" t="s">
        <v>2519</v>
      </c>
      <c r="G170" s="80">
        <v>2</v>
      </c>
      <c r="H170" s="80">
        <v>1</v>
      </c>
      <c r="I170" s="163">
        <v>624.39</v>
      </c>
      <c r="J170" s="163">
        <v>378.89</v>
      </c>
      <c r="K170" s="163">
        <v>245.5</v>
      </c>
      <c r="L170" s="165">
        <v>23</v>
      </c>
      <c r="M170" s="163">
        <f t="shared" si="41"/>
        <v>5967538.7400000002</v>
      </c>
      <c r="N170" s="163"/>
      <c r="O170" s="163"/>
      <c r="P170" s="163"/>
      <c r="Q170" s="30">
        <f>IF('Форма 2'!D170=0,"",'Форма 2'!D170-N170-O170-P170)</f>
        <v>5967538.7400000002</v>
      </c>
      <c r="R170" s="51">
        <f t="shared" si="34"/>
        <v>15750.056058486633</v>
      </c>
      <c r="S170" s="51">
        <f t="shared" si="35"/>
        <v>15750.056058486633</v>
      </c>
      <c r="T170" s="69">
        <f>IF(B170=C170,"",
IF(ISERROR(
IF(_xlfn.TEXTBEFORE('ПДФ 1'!B176,": ",1)*1=YEAR($V$4),$V$4,
IF(_xlfn.TEXTBEFORE('ПДФ 1'!B176,": ",1)*1=YEAR($W$4),$W$4,
IF(_xlfn.TEXTBEFORE('ПДФ 1'!B176,": ",1)*1=YEAR($X$4),$X$4,$Y$4)))),"",
IF(_xlfn.TEXTBEFORE('ПДФ 1'!B176,": ",1)*1=YEAR($V$4),$V$4,
IF(_xlfn.TEXTBEFORE('ПДФ 1'!B176,": ",1)*1=YEAR($W$4),$W$4,
IF(_xlfn.TEXTBEFORE('ПДФ 1'!B176,": ",1)*1=YEAR($X$4),$X$4,$Y$4)))))</f>
        <v>45657</v>
      </c>
      <c r="U170" s="125" t="str">
        <f>IF(ISERROR(VLOOKUP(C170,Источник!$C$2:$K$2343,9,0)),"",VLOOKUP(C170,Источник!$C$2:$K$2343,9,0))</f>
        <v>РО</v>
      </c>
      <c r="V170" s="1"/>
      <c r="W170" s="1"/>
      <c r="X170" s="77" t="str">
        <f t="shared" si="36"/>
        <v>г. Нытва, ул. Карла Либкнехта, д. 15: 2024</v>
      </c>
      <c r="Y170" s="117">
        <f t="shared" si="37"/>
        <v>1</v>
      </c>
      <c r="Z170" s="22" t="s">
        <v>1076</v>
      </c>
      <c r="AA170" s="22" t="s">
        <v>1076</v>
      </c>
      <c r="AB170" s="22" t="s">
        <v>1076</v>
      </c>
      <c r="AC170" s="22" t="s">
        <v>1076</v>
      </c>
      <c r="AD170" s="22" t="s">
        <v>1076</v>
      </c>
      <c r="AE170" s="22" t="s">
        <v>1076</v>
      </c>
      <c r="AF170" s="22" t="s">
        <v>1076</v>
      </c>
      <c r="AG170" s="89" t="s">
        <v>1076</v>
      </c>
      <c r="AH170" s="88" t="s">
        <v>1076</v>
      </c>
      <c r="AI170" s="75">
        <v>1</v>
      </c>
      <c r="AJ170" s="75" t="s">
        <v>1076</v>
      </c>
      <c r="AK170" s="75" t="s">
        <v>1076</v>
      </c>
      <c r="AL170" s="75" t="s">
        <v>1076</v>
      </c>
      <c r="AM170" s="75" t="s">
        <v>1076</v>
      </c>
      <c r="AN170" s="75" t="s">
        <v>1076</v>
      </c>
      <c r="AO170" s="75" t="s">
        <v>1076</v>
      </c>
      <c r="AP170" s="75" t="s">
        <v>1076</v>
      </c>
      <c r="AQ170" s="75" t="s">
        <v>1076</v>
      </c>
      <c r="AR170" s="75" t="s">
        <v>1076</v>
      </c>
      <c r="AS170" s="75" t="s">
        <v>1076</v>
      </c>
      <c r="AT170" s="75" t="s">
        <v>1076</v>
      </c>
      <c r="AU170" t="str">
        <f t="shared" si="38"/>
        <v>РК</v>
      </c>
      <c r="AV170" t="b">
        <f t="shared" si="39"/>
        <v>1</v>
      </c>
    </row>
    <row r="171" spans="1:48" ht="16.5" thickTop="1" thickBot="1" x14ac:dyDescent="0.3">
      <c r="A171" s="28">
        <f t="shared" si="40"/>
        <v>4</v>
      </c>
      <c r="B171" s="74" t="s">
        <v>1092</v>
      </c>
      <c r="C171" s="71" t="s">
        <v>422</v>
      </c>
      <c r="D171" s="63">
        <v>1953</v>
      </c>
      <c r="E171" s="72"/>
      <c r="F171" s="72" t="s">
        <v>2519</v>
      </c>
      <c r="G171" s="80">
        <v>2</v>
      </c>
      <c r="H171" s="80">
        <v>2</v>
      </c>
      <c r="I171" s="163">
        <v>747.2</v>
      </c>
      <c r="J171" s="163">
        <v>667.9</v>
      </c>
      <c r="K171" s="163">
        <v>667.9</v>
      </c>
      <c r="L171" s="165">
        <v>35</v>
      </c>
      <c r="M171" s="163">
        <f t="shared" si="41"/>
        <v>11495328.289999999</v>
      </c>
      <c r="N171" s="163"/>
      <c r="O171" s="163"/>
      <c r="P171" s="163"/>
      <c r="Q171" s="30">
        <f>IF('Форма 2'!D171=0,"",'Форма 2'!D171-N171-O171-P171)</f>
        <v>11495328.289999999</v>
      </c>
      <c r="R171" s="51">
        <f t="shared" si="34"/>
        <v>17211.151804162299</v>
      </c>
      <c r="S171" s="51">
        <f t="shared" si="35"/>
        <v>17211.151804162299</v>
      </c>
      <c r="T171" s="69">
        <f>IF(B171=C171,"",
IF(ISERROR(
IF(_xlfn.TEXTBEFORE('ПДФ 1'!B177,": ",1)*1=YEAR($V$4),$V$4,
IF(_xlfn.TEXTBEFORE('ПДФ 1'!B177,": ",1)*1=YEAR($W$4),$W$4,
IF(_xlfn.TEXTBEFORE('ПДФ 1'!B177,": ",1)*1=YEAR($X$4),$X$4,$Y$4)))),"",
IF(_xlfn.TEXTBEFORE('ПДФ 1'!B177,": ",1)*1=YEAR($V$4),$V$4,
IF(_xlfn.TEXTBEFORE('ПДФ 1'!B177,": ",1)*1=YEAR($W$4),$W$4,
IF(_xlfn.TEXTBEFORE('ПДФ 1'!B177,": ",1)*1=YEAR($X$4),$X$4,$Y$4)))))</f>
        <v>45657</v>
      </c>
      <c r="U171" s="125" t="str">
        <f>IF(ISERROR(VLOOKUP(C171,Источник!$C$2:$K$2343,9,0)),"",VLOOKUP(C171,Источник!$C$2:$K$2343,9,0))</f>
        <v>РО</v>
      </c>
      <c r="V171" s="1"/>
      <c r="W171" s="1"/>
      <c r="X171" s="77" t="str">
        <f t="shared" si="36"/>
        <v>г. Нытва, ул. Карла Либкнехта, д. 21: 2024</v>
      </c>
      <c r="Y171" s="117">
        <f t="shared" si="37"/>
        <v>2</v>
      </c>
      <c r="Z171" s="22" t="s">
        <v>1076</v>
      </c>
      <c r="AA171" s="22" t="s">
        <v>1076</v>
      </c>
      <c r="AB171" s="22" t="s">
        <v>1076</v>
      </c>
      <c r="AC171" s="22" t="s">
        <v>1076</v>
      </c>
      <c r="AD171" s="22" t="s">
        <v>1076</v>
      </c>
      <c r="AE171" s="22" t="s">
        <v>1076</v>
      </c>
      <c r="AF171" s="22" t="s">
        <v>1076</v>
      </c>
      <c r="AG171" s="89" t="s">
        <v>1076</v>
      </c>
      <c r="AH171" s="88" t="s">
        <v>1076</v>
      </c>
      <c r="AI171" s="75">
        <v>1</v>
      </c>
      <c r="AJ171" s="75">
        <v>1</v>
      </c>
      <c r="AK171" s="75" t="s">
        <v>1076</v>
      </c>
      <c r="AL171" s="75" t="s">
        <v>1076</v>
      </c>
      <c r="AM171" s="75" t="s">
        <v>1076</v>
      </c>
      <c r="AN171" s="75" t="s">
        <v>1076</v>
      </c>
      <c r="AO171" s="75" t="s">
        <v>1076</v>
      </c>
      <c r="AP171" s="75" t="s">
        <v>1076</v>
      </c>
      <c r="AQ171" s="75" t="s">
        <v>1076</v>
      </c>
      <c r="AR171" s="75" t="s">
        <v>1076</v>
      </c>
      <c r="AS171" s="75" t="s">
        <v>1076</v>
      </c>
      <c r="AT171" s="75" t="s">
        <v>1076</v>
      </c>
      <c r="AU171" t="str">
        <f t="shared" si="38"/>
        <v>РК Рфа</v>
      </c>
      <c r="AV171" t="b">
        <f t="shared" si="39"/>
        <v>1</v>
      </c>
    </row>
    <row r="172" spans="1:48" ht="17.25" thickTop="1" thickBot="1" x14ac:dyDescent="0.3">
      <c r="A172" s="134">
        <f t="shared" si="40"/>
        <v>0</v>
      </c>
      <c r="B172" s="135" t="s">
        <v>1076</v>
      </c>
      <c r="C172" s="156" t="s">
        <v>1093</v>
      </c>
      <c r="D172" s="140" t="s">
        <v>1076</v>
      </c>
      <c r="E172" s="141"/>
      <c r="F172" s="141" t="s">
        <v>1076</v>
      </c>
      <c r="G172" s="142" t="s">
        <v>1076</v>
      </c>
      <c r="H172" s="142" t="s">
        <v>1076</v>
      </c>
      <c r="I172" s="162">
        <f>SUM(I173:I174)</f>
        <v>1411.6</v>
      </c>
      <c r="J172" s="162">
        <f t="shared" ref="J172:P172" si="43">SUM(J173:J174)</f>
        <v>1283.0999999999999</v>
      </c>
      <c r="K172" s="162">
        <f t="shared" si="43"/>
        <v>1283.0999999999999</v>
      </c>
      <c r="L172" s="154">
        <f t="shared" si="43"/>
        <v>54</v>
      </c>
      <c r="M172" s="162">
        <f t="shared" si="41"/>
        <v>15030269.389999999</v>
      </c>
      <c r="N172" s="162">
        <f t="shared" si="43"/>
        <v>0</v>
      </c>
      <c r="O172" s="162">
        <f t="shared" si="43"/>
        <v>0</v>
      </c>
      <c r="P172" s="162">
        <f t="shared" si="43"/>
        <v>0</v>
      </c>
      <c r="Q172" s="136">
        <f>IF('Форма 2'!D172=0,"",'Форма 2'!D172-N172-O172-P172)</f>
        <v>15030269.389999999</v>
      </c>
      <c r="R172" s="143"/>
      <c r="S172" s="143"/>
      <c r="T172" s="144"/>
      <c r="U172" s="145" t="str">
        <f>IF(ISERROR(VLOOKUP(C172,Источник!$C$2:$K$2343,9,0)),"",VLOOKUP(C172,Источник!$C$2:$K$2343,9,0))</f>
        <v/>
      </c>
      <c r="V172" s="1"/>
      <c r="W172" s="1"/>
      <c r="X172" s="77" t="str">
        <f t="shared" si="36"/>
        <v/>
      </c>
      <c r="Y172" s="117">
        <f t="shared" si="37"/>
        <v>0</v>
      </c>
      <c r="Z172" s="22" t="s">
        <v>1076</v>
      </c>
      <c r="AA172" s="22" t="s">
        <v>1076</v>
      </c>
      <c r="AB172" s="22" t="s">
        <v>1076</v>
      </c>
      <c r="AC172" s="22" t="s">
        <v>1076</v>
      </c>
      <c r="AD172" s="22" t="s">
        <v>1076</v>
      </c>
      <c r="AE172" s="22" t="s">
        <v>1076</v>
      </c>
      <c r="AF172" s="22" t="s">
        <v>1076</v>
      </c>
      <c r="AG172" s="89" t="s">
        <v>1076</v>
      </c>
      <c r="AH172" s="88" t="s">
        <v>1076</v>
      </c>
      <c r="AI172" s="75" t="s">
        <v>1076</v>
      </c>
      <c r="AJ172" s="75" t="s">
        <v>1076</v>
      </c>
      <c r="AK172" s="75" t="s">
        <v>1076</v>
      </c>
      <c r="AL172" s="75" t="s">
        <v>1076</v>
      </c>
      <c r="AM172" s="75" t="s">
        <v>1076</v>
      </c>
      <c r="AN172" s="75" t="s">
        <v>1076</v>
      </c>
      <c r="AO172" s="75" t="s">
        <v>1076</v>
      </c>
      <c r="AP172" s="75" t="s">
        <v>1076</v>
      </c>
      <c r="AQ172" s="75" t="s">
        <v>1076</v>
      </c>
      <c r="AR172" s="75" t="s">
        <v>1076</v>
      </c>
      <c r="AS172" s="75" t="s">
        <v>1076</v>
      </c>
      <c r="AT172" s="75" t="s">
        <v>1076</v>
      </c>
      <c r="AU172" t="str">
        <f t="shared" si="38"/>
        <v/>
      </c>
      <c r="AV172" t="b">
        <f t="shared" si="39"/>
        <v>1</v>
      </c>
    </row>
    <row r="173" spans="1:48" ht="16.5" thickTop="1" thickBot="1" x14ac:dyDescent="0.3">
      <c r="A173" s="28">
        <f t="shared" si="40"/>
        <v>1</v>
      </c>
      <c r="B173" s="74" t="s">
        <v>1093</v>
      </c>
      <c r="C173" s="71" t="s">
        <v>955</v>
      </c>
      <c r="D173" s="63">
        <v>1976</v>
      </c>
      <c r="E173" s="72"/>
      <c r="F173" s="72" t="s">
        <v>2519</v>
      </c>
      <c r="G173" s="80">
        <v>2</v>
      </c>
      <c r="H173" s="80">
        <v>2</v>
      </c>
      <c r="I173" s="163">
        <v>542.4</v>
      </c>
      <c r="J173" s="163">
        <v>507.6</v>
      </c>
      <c r="K173" s="163">
        <v>507.6</v>
      </c>
      <c r="L173" s="165">
        <v>27</v>
      </c>
      <c r="M173" s="163">
        <f t="shared" si="41"/>
        <v>5183928.34</v>
      </c>
      <c r="N173" s="163"/>
      <c r="O173" s="163"/>
      <c r="P173" s="163"/>
      <c r="Q173" s="30">
        <f>IF('Форма 2'!D173=0,"",'Форма 2'!D173-N173-O173-P173)</f>
        <v>5183928.34</v>
      </c>
      <c r="R173" s="51">
        <f t="shared" si="34"/>
        <v>10212.624783293932</v>
      </c>
      <c r="S173" s="51">
        <f t="shared" si="35"/>
        <v>10212.624783293932</v>
      </c>
      <c r="T173" s="69">
        <f>IF(B173=C173,"",
IF(ISERROR(
IF(_xlfn.TEXTBEFORE('ПДФ 1'!B179,": ",1)*1=YEAR($V$4),$V$4,
IF(_xlfn.TEXTBEFORE('ПДФ 1'!B179,": ",1)*1=YEAR($W$4),$W$4,
IF(_xlfn.TEXTBEFORE('ПДФ 1'!B179,": ",1)*1=YEAR($X$4),$X$4,$Y$4)))),"",
IF(_xlfn.TEXTBEFORE('ПДФ 1'!B179,": ",1)*1=YEAR($V$4),$V$4,
IF(_xlfn.TEXTBEFORE('ПДФ 1'!B179,": ",1)*1=YEAR($W$4),$W$4,
IF(_xlfn.TEXTBEFORE('ПДФ 1'!B179,": ",1)*1=YEAR($X$4),$X$4,$Y$4)))))</f>
        <v>45657</v>
      </c>
      <c r="U173" s="125" t="str">
        <f>IF(ISERROR(VLOOKUP(C173,Источник!$C$2:$K$2343,9,0)),"",VLOOKUP(C173,Источник!$C$2:$K$2343,9,0))</f>
        <v>РО</v>
      </c>
      <c r="V173" s="1"/>
      <c r="W173" s="1"/>
      <c r="X173" s="77" t="str">
        <f t="shared" si="36"/>
        <v>пгт Октябрьский, ул. Трактовая, д. 61: 2024</v>
      </c>
      <c r="Y173" s="117">
        <f t="shared" si="37"/>
        <v>1</v>
      </c>
      <c r="Z173" s="22" t="s">
        <v>1076</v>
      </c>
      <c r="AA173" s="22" t="s">
        <v>1076</v>
      </c>
      <c r="AB173" s="22" t="s">
        <v>1076</v>
      </c>
      <c r="AC173" s="22" t="s">
        <v>1076</v>
      </c>
      <c r="AD173" s="22" t="s">
        <v>1076</v>
      </c>
      <c r="AE173" s="22" t="s">
        <v>1076</v>
      </c>
      <c r="AF173" s="22" t="s">
        <v>1076</v>
      </c>
      <c r="AG173" s="89" t="s">
        <v>1076</v>
      </c>
      <c r="AH173" s="88" t="s">
        <v>1076</v>
      </c>
      <c r="AI173" s="75">
        <v>1</v>
      </c>
      <c r="AJ173" s="75" t="s">
        <v>1076</v>
      </c>
      <c r="AK173" s="75" t="s">
        <v>1076</v>
      </c>
      <c r="AL173" s="75" t="s">
        <v>1076</v>
      </c>
      <c r="AM173" s="75" t="s">
        <v>1076</v>
      </c>
      <c r="AN173" s="75" t="s">
        <v>1076</v>
      </c>
      <c r="AO173" s="75" t="s">
        <v>1076</v>
      </c>
      <c r="AP173" s="75" t="s">
        <v>1076</v>
      </c>
      <c r="AQ173" s="75" t="s">
        <v>1076</v>
      </c>
      <c r="AR173" s="75" t="s">
        <v>1076</v>
      </c>
      <c r="AS173" s="75" t="s">
        <v>1076</v>
      </c>
      <c r="AT173" s="75" t="s">
        <v>1076</v>
      </c>
      <c r="AU173" t="str">
        <f t="shared" si="38"/>
        <v>РК</v>
      </c>
      <c r="AV173" t="b">
        <f t="shared" si="39"/>
        <v>1</v>
      </c>
    </row>
    <row r="174" spans="1:48" ht="16.5" thickTop="1" thickBot="1" x14ac:dyDescent="0.3">
      <c r="A174" s="28">
        <f t="shared" si="40"/>
        <v>2</v>
      </c>
      <c r="B174" s="74" t="s">
        <v>1093</v>
      </c>
      <c r="C174" s="71" t="s">
        <v>1028</v>
      </c>
      <c r="D174" s="63">
        <v>1969</v>
      </c>
      <c r="E174" s="72"/>
      <c r="F174" s="72" t="s">
        <v>2519</v>
      </c>
      <c r="G174" s="80">
        <v>2</v>
      </c>
      <c r="H174" s="80">
        <v>3</v>
      </c>
      <c r="I174" s="163">
        <v>869.2</v>
      </c>
      <c r="J174" s="163">
        <v>775.5</v>
      </c>
      <c r="K174" s="163">
        <v>775.5</v>
      </c>
      <c r="L174" s="165">
        <v>27</v>
      </c>
      <c r="M174" s="163">
        <f t="shared" si="41"/>
        <v>9846341.0499999989</v>
      </c>
      <c r="N174" s="163"/>
      <c r="O174" s="163"/>
      <c r="P174" s="163"/>
      <c r="Q174" s="30">
        <f>IF('Форма 2'!D174=0,"",'Форма 2'!D174-N174-O174-P174)</f>
        <v>9846341.0499999989</v>
      </c>
      <c r="R174" s="51">
        <f t="shared" si="34"/>
        <v>12696.764732430689</v>
      </c>
      <c r="S174" s="51">
        <f t="shared" si="35"/>
        <v>12696.764732430689</v>
      </c>
      <c r="T174" s="69">
        <f>IF(B174=C174,"",
IF(ISERROR(
IF(_xlfn.TEXTBEFORE('ПДФ 1'!B180,": ",1)*1=YEAR($V$4),$V$4,
IF(_xlfn.TEXTBEFORE('ПДФ 1'!B180,": ",1)*1=YEAR($W$4),$W$4,
IF(_xlfn.TEXTBEFORE('ПДФ 1'!B180,": ",1)*1=YEAR($X$4),$X$4,$Y$4)))),"",
IF(_xlfn.TEXTBEFORE('ПДФ 1'!B180,": ",1)*1=YEAR($V$4),$V$4,
IF(_xlfn.TEXTBEFORE('ПДФ 1'!B180,": ",1)*1=YEAR($W$4),$W$4,
IF(_xlfn.TEXTBEFORE('ПДФ 1'!B180,": ",1)*1=YEAR($X$4),$X$4,$Y$4)))))</f>
        <v>45657</v>
      </c>
      <c r="U174" s="125" t="str">
        <f>IF(ISERROR(VLOOKUP(C174,Источник!$C$2:$K$2343,9,0)),"",VLOOKUP(C174,Источник!$C$2:$K$2343,9,0))</f>
        <v>РО</v>
      </c>
      <c r="V174" s="1"/>
      <c r="W174" s="1"/>
      <c r="X174" s="77" t="str">
        <f t="shared" si="36"/>
        <v>пгт Сарс, ул. Советская, д. 35: 2024</v>
      </c>
      <c r="Y174" s="117">
        <f t="shared" si="37"/>
        <v>5</v>
      </c>
      <c r="Z174" s="22">
        <v>1</v>
      </c>
      <c r="AA174" s="22">
        <v>1</v>
      </c>
      <c r="AB174" s="22" t="s">
        <v>1076</v>
      </c>
      <c r="AC174" s="22">
        <v>1</v>
      </c>
      <c r="AD174" s="22">
        <v>1</v>
      </c>
      <c r="AE174" s="22">
        <v>1</v>
      </c>
      <c r="AF174" s="22" t="s">
        <v>1076</v>
      </c>
      <c r="AG174" s="89" t="s">
        <v>1076</v>
      </c>
      <c r="AH174" s="88" t="s">
        <v>1076</v>
      </c>
      <c r="AI174" s="75" t="s">
        <v>1076</v>
      </c>
      <c r="AJ174" s="75" t="s">
        <v>1076</v>
      </c>
      <c r="AK174" s="75" t="s">
        <v>1076</v>
      </c>
      <c r="AL174" s="75" t="s">
        <v>1076</v>
      </c>
      <c r="AM174" s="75" t="s">
        <v>1076</v>
      </c>
      <c r="AN174" s="75" t="s">
        <v>1076</v>
      </c>
      <c r="AO174" s="75" t="s">
        <v>1076</v>
      </c>
      <c r="AP174" s="75" t="s">
        <v>1076</v>
      </c>
      <c r="AQ174" s="75" t="s">
        <v>1076</v>
      </c>
      <c r="AR174" s="75" t="s">
        <v>1076</v>
      </c>
      <c r="AS174" s="75" t="s">
        <v>1076</v>
      </c>
      <c r="AT174" s="75" t="s">
        <v>1076</v>
      </c>
      <c r="AU174" t="str">
        <f t="shared" si="38"/>
        <v>РВИС ( ЭЛ ТЕП ХВС ГВС ВОД )</v>
      </c>
      <c r="AV174" t="b">
        <f t="shared" si="39"/>
        <v>1</v>
      </c>
    </row>
    <row r="175" spans="1:48" ht="17.25" thickTop="1" thickBot="1" x14ac:dyDescent="0.3">
      <c r="A175" s="134">
        <f t="shared" si="40"/>
        <v>0</v>
      </c>
      <c r="B175" s="135" t="s">
        <v>1076</v>
      </c>
      <c r="C175" s="156" t="s">
        <v>1094</v>
      </c>
      <c r="D175" s="140" t="s">
        <v>1076</v>
      </c>
      <c r="E175" s="141"/>
      <c r="F175" s="141" t="s">
        <v>1076</v>
      </c>
      <c r="G175" s="142" t="s">
        <v>1076</v>
      </c>
      <c r="H175" s="142" t="s">
        <v>1076</v>
      </c>
      <c r="I175" s="162">
        <f>SUM(I176:I178)</f>
        <v>1752.4</v>
      </c>
      <c r="J175" s="162">
        <f t="shared" ref="J175:P175" si="44">SUM(J176:J178)</f>
        <v>1618.1999999999998</v>
      </c>
      <c r="K175" s="162">
        <f t="shared" si="44"/>
        <v>1618.1999999999998</v>
      </c>
      <c r="L175" s="154">
        <f t="shared" si="44"/>
        <v>67</v>
      </c>
      <c r="M175" s="162">
        <f t="shared" si="41"/>
        <v>17017366.190000001</v>
      </c>
      <c r="N175" s="162">
        <f t="shared" si="44"/>
        <v>0</v>
      </c>
      <c r="O175" s="162">
        <f t="shared" si="44"/>
        <v>0</v>
      </c>
      <c r="P175" s="162">
        <f t="shared" si="44"/>
        <v>0</v>
      </c>
      <c r="Q175" s="136">
        <f>IF('Форма 2'!D175=0,"",'Форма 2'!D175-N175-O175-P175)</f>
        <v>17017366.190000001</v>
      </c>
      <c r="R175" s="143"/>
      <c r="S175" s="143"/>
      <c r="T175" s="144"/>
      <c r="U175" s="145" t="str">
        <f>IF(ISERROR(VLOOKUP(C175,Источник!$C$2:$K$2343,9,0)),"",VLOOKUP(C175,Источник!$C$2:$K$2343,9,0))</f>
        <v/>
      </c>
      <c r="V175" s="1"/>
      <c r="W175" s="1"/>
      <c r="X175" s="77" t="str">
        <f t="shared" si="36"/>
        <v/>
      </c>
      <c r="Y175" s="117">
        <f t="shared" si="37"/>
        <v>0</v>
      </c>
      <c r="Z175" s="22" t="s">
        <v>1076</v>
      </c>
      <c r="AA175" s="22" t="s">
        <v>1076</v>
      </c>
      <c r="AB175" s="22" t="s">
        <v>1076</v>
      </c>
      <c r="AC175" s="22" t="s">
        <v>1076</v>
      </c>
      <c r="AD175" s="22" t="s">
        <v>1076</v>
      </c>
      <c r="AE175" s="22" t="s">
        <v>1076</v>
      </c>
      <c r="AF175" s="22" t="s">
        <v>1076</v>
      </c>
      <c r="AG175" s="89" t="s">
        <v>1076</v>
      </c>
      <c r="AH175" s="88" t="s">
        <v>1076</v>
      </c>
      <c r="AI175" s="75" t="s">
        <v>1076</v>
      </c>
      <c r="AJ175" s="75" t="s">
        <v>1076</v>
      </c>
      <c r="AK175" s="75" t="s">
        <v>1076</v>
      </c>
      <c r="AL175" s="75" t="s">
        <v>1076</v>
      </c>
      <c r="AM175" s="75" t="s">
        <v>1076</v>
      </c>
      <c r="AN175" s="75" t="s">
        <v>1076</v>
      </c>
      <c r="AO175" s="75" t="s">
        <v>1076</v>
      </c>
      <c r="AP175" s="75" t="s">
        <v>1076</v>
      </c>
      <c r="AQ175" s="75" t="s">
        <v>1076</v>
      </c>
      <c r="AR175" s="75" t="s">
        <v>1076</v>
      </c>
      <c r="AS175" s="75" t="s">
        <v>1076</v>
      </c>
      <c r="AT175" s="75" t="s">
        <v>1076</v>
      </c>
      <c r="AU175" t="str">
        <f t="shared" si="38"/>
        <v/>
      </c>
      <c r="AV175" t="b">
        <f t="shared" si="39"/>
        <v>1</v>
      </c>
    </row>
    <row r="176" spans="1:48" ht="16.5" thickTop="1" thickBot="1" x14ac:dyDescent="0.3">
      <c r="A176" s="28">
        <f t="shared" si="40"/>
        <v>1</v>
      </c>
      <c r="B176" s="74" t="s">
        <v>1094</v>
      </c>
      <c r="C176" s="71" t="s">
        <v>26</v>
      </c>
      <c r="D176" s="63">
        <v>1967</v>
      </c>
      <c r="E176" s="72"/>
      <c r="F176" s="72" t="s">
        <v>2519</v>
      </c>
      <c r="G176" s="80">
        <v>2</v>
      </c>
      <c r="H176" s="80">
        <v>2</v>
      </c>
      <c r="I176" s="163">
        <v>363.4</v>
      </c>
      <c r="J176" s="163">
        <v>341.4</v>
      </c>
      <c r="K176" s="163">
        <v>341.4</v>
      </c>
      <c r="L176" s="165">
        <v>16</v>
      </c>
      <c r="M176" s="163">
        <f t="shared" si="41"/>
        <v>3742151.48</v>
      </c>
      <c r="N176" s="163"/>
      <c r="O176" s="163"/>
      <c r="P176" s="163"/>
      <c r="Q176" s="30">
        <f>IF('Форма 2'!D176=0,"",'Форма 2'!D176-N176-O176-P176)</f>
        <v>3742151.48</v>
      </c>
      <c r="R176" s="51">
        <f t="shared" si="34"/>
        <v>10961.193555946105</v>
      </c>
      <c r="S176" s="51">
        <f t="shared" si="35"/>
        <v>10961.193555946105</v>
      </c>
      <c r="T176" s="69">
        <f>IF(B176=C176,"",
IF(ISERROR(
IF(_xlfn.TEXTBEFORE('ПДФ 1'!B182,": ",1)*1=YEAR($V$4),$V$4,
IF(_xlfn.TEXTBEFORE('ПДФ 1'!B182,": ",1)*1=YEAR($W$4),$W$4,
IF(_xlfn.TEXTBEFORE('ПДФ 1'!B182,": ",1)*1=YEAR($X$4),$X$4,$Y$4)))),"",
IF(_xlfn.TEXTBEFORE('ПДФ 1'!B182,": ",1)*1=YEAR($V$4),$V$4,
IF(_xlfn.TEXTBEFORE('ПДФ 1'!B182,": ",1)*1=YEAR($W$4),$W$4,
IF(_xlfn.TEXTBEFORE('ПДФ 1'!B182,": ",1)*1=YEAR($X$4),$X$4,$Y$4)))))</f>
        <v>45657</v>
      </c>
      <c r="U176" s="125" t="str">
        <f>IF(ISERROR(VLOOKUP(C176,Источник!$C$2:$K$2343,9,0)),"",VLOOKUP(C176,Источник!$C$2:$K$2343,9,0))</f>
        <v>СС</v>
      </c>
      <c r="V176" s="1"/>
      <c r="W176" s="1"/>
      <c r="X176" s="77" t="str">
        <f t="shared" si="36"/>
        <v>с. Орда, ул. Новая, д. 4: 2024</v>
      </c>
      <c r="Y176" s="117">
        <f t="shared" si="37"/>
        <v>2</v>
      </c>
      <c r="Z176" s="22">
        <v>1</v>
      </c>
      <c r="AA176" s="22" t="s">
        <v>1076</v>
      </c>
      <c r="AB176" s="22" t="s">
        <v>1076</v>
      </c>
      <c r="AC176" s="22" t="s">
        <v>1076</v>
      </c>
      <c r="AD176" s="22" t="s">
        <v>1076</v>
      </c>
      <c r="AE176" s="22" t="s">
        <v>1076</v>
      </c>
      <c r="AF176" s="22" t="s">
        <v>1076</v>
      </c>
      <c r="AG176" s="89" t="s">
        <v>1076</v>
      </c>
      <c r="AH176" s="88" t="s">
        <v>1076</v>
      </c>
      <c r="AI176" s="75">
        <v>1</v>
      </c>
      <c r="AJ176" s="75" t="s">
        <v>1076</v>
      </c>
      <c r="AK176" s="75" t="s">
        <v>1076</v>
      </c>
      <c r="AL176" s="75" t="s">
        <v>1076</v>
      </c>
      <c r="AM176" s="75" t="s">
        <v>1076</v>
      </c>
      <c r="AN176" s="75" t="s">
        <v>1076</v>
      </c>
      <c r="AO176" s="75" t="s">
        <v>1076</v>
      </c>
      <c r="AP176" s="75" t="s">
        <v>1076</v>
      </c>
      <c r="AQ176" s="75" t="s">
        <v>1076</v>
      </c>
      <c r="AR176" s="75" t="s">
        <v>1076</v>
      </c>
      <c r="AS176" s="75" t="s">
        <v>1076</v>
      </c>
      <c r="AT176" s="75" t="s">
        <v>1076</v>
      </c>
      <c r="AU176" t="str">
        <f t="shared" si="38"/>
        <v>РВИС ( ЭЛ ) РК</v>
      </c>
      <c r="AV176" t="b">
        <f t="shared" si="39"/>
        <v>1</v>
      </c>
    </row>
    <row r="177" spans="1:48" ht="16.5" thickTop="1" thickBot="1" x14ac:dyDescent="0.3">
      <c r="A177" s="28">
        <f t="shared" si="40"/>
        <v>2</v>
      </c>
      <c r="B177" s="74" t="s">
        <v>1094</v>
      </c>
      <c r="C177" s="71" t="s">
        <v>206</v>
      </c>
      <c r="D177" s="63">
        <v>1988</v>
      </c>
      <c r="E177" s="72"/>
      <c r="F177" s="72" t="s">
        <v>2519</v>
      </c>
      <c r="G177" s="80">
        <v>2</v>
      </c>
      <c r="H177" s="80">
        <v>3</v>
      </c>
      <c r="I177" s="163">
        <v>982.1</v>
      </c>
      <c r="J177" s="163">
        <v>904.7</v>
      </c>
      <c r="K177" s="163">
        <v>904.7</v>
      </c>
      <c r="L177" s="165">
        <v>32</v>
      </c>
      <c r="M177" s="163">
        <f t="shared" si="41"/>
        <v>9386312.7200000007</v>
      </c>
      <c r="N177" s="163"/>
      <c r="O177" s="163"/>
      <c r="P177" s="163"/>
      <c r="Q177" s="30">
        <f>IF('Форма 2'!D177=0,"",'Форма 2'!D177-N177-O177-P177)</f>
        <v>9386312.7200000007</v>
      </c>
      <c r="R177" s="51">
        <f t="shared" si="34"/>
        <v>10375.055510113851</v>
      </c>
      <c r="S177" s="51">
        <f t="shared" si="35"/>
        <v>10375.055510113851</v>
      </c>
      <c r="T177" s="69">
        <f>IF(B177=C177,"",
IF(ISERROR(
IF(_xlfn.TEXTBEFORE('ПДФ 1'!B183,": ",1)*1=YEAR($V$4),$V$4,
IF(_xlfn.TEXTBEFORE('ПДФ 1'!B183,": ",1)*1=YEAR($W$4),$W$4,
IF(_xlfn.TEXTBEFORE('ПДФ 1'!B183,": ",1)*1=YEAR($X$4),$X$4,$Y$4)))),"",
IF(_xlfn.TEXTBEFORE('ПДФ 1'!B183,": ",1)*1=YEAR($V$4),$V$4,
IF(_xlfn.TEXTBEFORE('ПДФ 1'!B183,": ",1)*1=YEAR($W$4),$W$4,
IF(_xlfn.TEXTBEFORE('ПДФ 1'!B183,": ",1)*1=YEAR($X$4),$X$4,$Y$4)))))</f>
        <v>45657</v>
      </c>
      <c r="U177" s="125" t="str">
        <f>IF(ISERROR(VLOOKUP(C177,Источник!$C$2:$K$2343,9,0)),"",VLOOKUP(C177,Источник!$C$2:$K$2343,9,0))</f>
        <v>РО</v>
      </c>
      <c r="V177" s="1"/>
      <c r="W177" s="1"/>
      <c r="X177" s="77" t="str">
        <f t="shared" si="36"/>
        <v>с. Орда, ул. Трактовая, д. 1Б: 2024</v>
      </c>
      <c r="Y177" s="117">
        <f t="shared" si="37"/>
        <v>1</v>
      </c>
      <c r="Z177" s="22" t="s">
        <v>1076</v>
      </c>
      <c r="AA177" s="22" t="s">
        <v>1076</v>
      </c>
      <c r="AB177" s="22" t="s">
        <v>1076</v>
      </c>
      <c r="AC177" s="22" t="s">
        <v>1076</v>
      </c>
      <c r="AD177" s="22" t="s">
        <v>1076</v>
      </c>
      <c r="AE177" s="22" t="s">
        <v>1076</v>
      </c>
      <c r="AF177" s="22" t="s">
        <v>1076</v>
      </c>
      <c r="AG177" s="89" t="s">
        <v>1076</v>
      </c>
      <c r="AH177" s="88" t="s">
        <v>1076</v>
      </c>
      <c r="AI177" s="75">
        <v>1</v>
      </c>
      <c r="AJ177" s="75" t="s">
        <v>1076</v>
      </c>
      <c r="AK177" s="75" t="s">
        <v>1076</v>
      </c>
      <c r="AL177" s="75" t="s">
        <v>1076</v>
      </c>
      <c r="AM177" s="75" t="s">
        <v>1076</v>
      </c>
      <c r="AN177" s="75" t="s">
        <v>1076</v>
      </c>
      <c r="AO177" s="75" t="s">
        <v>1076</v>
      </c>
      <c r="AP177" s="75" t="s">
        <v>1076</v>
      </c>
      <c r="AQ177" s="75" t="s">
        <v>1076</v>
      </c>
      <c r="AR177" s="75" t="s">
        <v>1076</v>
      </c>
      <c r="AS177" s="75" t="s">
        <v>1076</v>
      </c>
      <c r="AT177" s="75" t="s">
        <v>1076</v>
      </c>
      <c r="AU177" t="str">
        <f t="shared" si="38"/>
        <v>РК</v>
      </c>
      <c r="AV177" t="b">
        <f t="shared" si="39"/>
        <v>1</v>
      </c>
    </row>
    <row r="178" spans="1:48" ht="16.5" thickTop="1" thickBot="1" x14ac:dyDescent="0.3">
      <c r="A178" s="28">
        <f t="shared" si="40"/>
        <v>3</v>
      </c>
      <c r="B178" s="74" t="s">
        <v>1094</v>
      </c>
      <c r="C178" s="71" t="s">
        <v>205</v>
      </c>
      <c r="D178" s="63">
        <v>1976</v>
      </c>
      <c r="E178" s="72"/>
      <c r="F178" s="72" t="s">
        <v>2519</v>
      </c>
      <c r="G178" s="80">
        <v>2</v>
      </c>
      <c r="H178" s="80">
        <v>2</v>
      </c>
      <c r="I178" s="163">
        <v>406.9</v>
      </c>
      <c r="J178" s="163">
        <v>372.1</v>
      </c>
      <c r="K178" s="163">
        <v>372.1</v>
      </c>
      <c r="L178" s="165">
        <v>19</v>
      </c>
      <c r="M178" s="163">
        <f t="shared" si="41"/>
        <v>3888901.99</v>
      </c>
      <c r="N178" s="163"/>
      <c r="O178" s="163"/>
      <c r="P178" s="163"/>
      <c r="Q178" s="30">
        <f>IF('Форма 2'!D178=0,"",'Форма 2'!D178-N178-O178-P178)</f>
        <v>3888901.99</v>
      </c>
      <c r="R178" s="51">
        <f t="shared" si="34"/>
        <v>10451.22813759742</v>
      </c>
      <c r="S178" s="51">
        <f t="shared" si="35"/>
        <v>10451.22813759742</v>
      </c>
      <c r="T178" s="69">
        <f>IF(B178=C178,"",
IF(ISERROR(
IF(_xlfn.TEXTBEFORE('ПДФ 1'!B184,": ",1)*1=YEAR($V$4),$V$4,
IF(_xlfn.TEXTBEFORE('ПДФ 1'!B184,": ",1)*1=YEAR($W$4),$W$4,
IF(_xlfn.TEXTBEFORE('ПДФ 1'!B184,": ",1)*1=YEAR($X$4),$X$4,$Y$4)))),"",
IF(_xlfn.TEXTBEFORE('ПДФ 1'!B184,": ",1)*1=YEAR($V$4),$V$4,
IF(_xlfn.TEXTBEFORE('ПДФ 1'!B184,": ",1)*1=YEAR($W$4),$W$4,
IF(_xlfn.TEXTBEFORE('ПДФ 1'!B184,": ",1)*1=YEAR($X$4),$X$4,$Y$4)))))</f>
        <v>45657</v>
      </c>
      <c r="U178" s="125" t="str">
        <f>IF(ISERROR(VLOOKUP(C178,Источник!$C$2:$K$2343,9,0)),"",VLOOKUP(C178,Источник!$C$2:$K$2343,9,0))</f>
        <v>РО</v>
      </c>
      <c r="V178" s="1"/>
      <c r="W178" s="1"/>
      <c r="X178" s="77" t="str">
        <f t="shared" si="36"/>
        <v>с. Орда, ул. Трактовая, д. 8: 2024</v>
      </c>
      <c r="Y178" s="117">
        <f t="shared" si="37"/>
        <v>1</v>
      </c>
      <c r="Z178" s="22" t="s">
        <v>1076</v>
      </c>
      <c r="AA178" s="22" t="s">
        <v>1076</v>
      </c>
      <c r="AB178" s="22" t="s">
        <v>1076</v>
      </c>
      <c r="AC178" s="22" t="s">
        <v>1076</v>
      </c>
      <c r="AD178" s="22" t="s">
        <v>1076</v>
      </c>
      <c r="AE178" s="22" t="s">
        <v>1076</v>
      </c>
      <c r="AF178" s="22" t="s">
        <v>1076</v>
      </c>
      <c r="AG178" s="89" t="s">
        <v>1076</v>
      </c>
      <c r="AH178" s="88" t="s">
        <v>1076</v>
      </c>
      <c r="AI178" s="75">
        <v>1</v>
      </c>
      <c r="AJ178" s="75" t="s">
        <v>1076</v>
      </c>
      <c r="AK178" s="75" t="s">
        <v>1076</v>
      </c>
      <c r="AL178" s="75" t="s">
        <v>1076</v>
      </c>
      <c r="AM178" s="75" t="s">
        <v>1076</v>
      </c>
      <c r="AN178" s="75" t="s">
        <v>1076</v>
      </c>
      <c r="AO178" s="75" t="s">
        <v>1076</v>
      </c>
      <c r="AP178" s="75" t="s">
        <v>1076</v>
      </c>
      <c r="AQ178" s="75" t="s">
        <v>1076</v>
      </c>
      <c r="AR178" s="75" t="s">
        <v>1076</v>
      </c>
      <c r="AS178" s="75" t="s">
        <v>1076</v>
      </c>
      <c r="AT178" s="75" t="s">
        <v>1076</v>
      </c>
      <c r="AU178" t="str">
        <f t="shared" si="38"/>
        <v>РК</v>
      </c>
      <c r="AV178" t="b">
        <f t="shared" si="39"/>
        <v>1</v>
      </c>
    </row>
    <row r="179" spans="1:48" ht="17.25" thickTop="1" thickBot="1" x14ac:dyDescent="0.3">
      <c r="A179" s="134">
        <f t="shared" si="40"/>
        <v>0</v>
      </c>
      <c r="B179" s="135" t="s">
        <v>1076</v>
      </c>
      <c r="C179" s="156" t="s">
        <v>1095</v>
      </c>
      <c r="D179" s="140" t="s">
        <v>1076</v>
      </c>
      <c r="E179" s="141"/>
      <c r="F179" s="141" t="s">
        <v>1076</v>
      </c>
      <c r="G179" s="142" t="s">
        <v>1076</v>
      </c>
      <c r="H179" s="142" t="s">
        <v>1076</v>
      </c>
      <c r="I179" s="162">
        <f>SUM(I180:I182)</f>
        <v>2398.5</v>
      </c>
      <c r="J179" s="162">
        <f t="shared" ref="J179:P179" si="45">SUM(J180:J182)</f>
        <v>891.9</v>
      </c>
      <c r="K179" s="162">
        <f t="shared" si="45"/>
        <v>833.80000000000007</v>
      </c>
      <c r="L179" s="154">
        <f t="shared" si="45"/>
        <v>36</v>
      </c>
      <c r="M179" s="162">
        <f t="shared" si="41"/>
        <v>23822106.110000003</v>
      </c>
      <c r="N179" s="162">
        <f t="shared" si="45"/>
        <v>0</v>
      </c>
      <c r="O179" s="162">
        <f t="shared" si="45"/>
        <v>0</v>
      </c>
      <c r="P179" s="162">
        <f t="shared" si="45"/>
        <v>0</v>
      </c>
      <c r="Q179" s="136">
        <f>IF('Форма 2'!D179=0,"",'Форма 2'!D179-N179-O179-P179)</f>
        <v>23822106.110000003</v>
      </c>
      <c r="R179" s="143"/>
      <c r="S179" s="143"/>
      <c r="T179" s="144"/>
      <c r="U179" s="145" t="str">
        <f>IF(ISERROR(VLOOKUP(C179,Источник!$C$2:$K$2343,9,0)),"",VLOOKUP(C179,Источник!$C$2:$K$2343,9,0))</f>
        <v/>
      </c>
      <c r="V179" s="1"/>
      <c r="W179" s="1"/>
      <c r="X179" s="77" t="str">
        <f t="shared" si="36"/>
        <v/>
      </c>
      <c r="Y179" s="117">
        <f t="shared" si="37"/>
        <v>0</v>
      </c>
      <c r="Z179" s="22" t="s">
        <v>1076</v>
      </c>
      <c r="AA179" s="22" t="s">
        <v>1076</v>
      </c>
      <c r="AB179" s="22" t="s">
        <v>1076</v>
      </c>
      <c r="AC179" s="22" t="s">
        <v>1076</v>
      </c>
      <c r="AD179" s="22" t="s">
        <v>1076</v>
      </c>
      <c r="AE179" s="22" t="s">
        <v>1076</v>
      </c>
      <c r="AF179" s="22" t="s">
        <v>1076</v>
      </c>
      <c r="AG179" s="89" t="s">
        <v>1076</v>
      </c>
      <c r="AH179" s="88" t="s">
        <v>1076</v>
      </c>
      <c r="AI179" s="75" t="s">
        <v>1076</v>
      </c>
      <c r="AJ179" s="75" t="s">
        <v>1076</v>
      </c>
      <c r="AK179" s="75" t="s">
        <v>1076</v>
      </c>
      <c r="AL179" s="75" t="s">
        <v>1076</v>
      </c>
      <c r="AM179" s="75" t="s">
        <v>1076</v>
      </c>
      <c r="AN179" s="75" t="s">
        <v>1076</v>
      </c>
      <c r="AO179" s="75" t="s">
        <v>1076</v>
      </c>
      <c r="AP179" s="75" t="s">
        <v>1076</v>
      </c>
      <c r="AQ179" s="75" t="s">
        <v>1076</v>
      </c>
      <c r="AR179" s="75" t="s">
        <v>1076</v>
      </c>
      <c r="AS179" s="75" t="s">
        <v>1076</v>
      </c>
      <c r="AT179" s="75" t="s">
        <v>1076</v>
      </c>
      <c r="AU179" t="str">
        <f t="shared" si="38"/>
        <v/>
      </c>
      <c r="AV179" t="b">
        <f t="shared" si="39"/>
        <v>1</v>
      </c>
    </row>
    <row r="180" spans="1:48" ht="16.5" thickTop="1" thickBot="1" x14ac:dyDescent="0.3">
      <c r="A180" s="28">
        <f t="shared" si="40"/>
        <v>1</v>
      </c>
      <c r="B180" s="74" t="s">
        <v>1095</v>
      </c>
      <c r="C180" s="71" t="s">
        <v>503</v>
      </c>
      <c r="D180" s="63">
        <v>1971</v>
      </c>
      <c r="E180" s="72"/>
      <c r="F180" s="72" t="s">
        <v>2536</v>
      </c>
      <c r="G180" s="80">
        <v>3</v>
      </c>
      <c r="H180" s="80">
        <v>1</v>
      </c>
      <c r="I180" s="163">
        <v>1522</v>
      </c>
      <c r="J180" s="163">
        <v>309</v>
      </c>
      <c r="K180" s="163">
        <v>278.10000000000002</v>
      </c>
      <c r="L180" s="165">
        <v>0</v>
      </c>
      <c r="M180" s="163">
        <f t="shared" si="41"/>
        <v>14546347.58</v>
      </c>
      <c r="N180" s="163"/>
      <c r="O180" s="163"/>
      <c r="P180" s="163"/>
      <c r="Q180" s="30">
        <f>IF('Форма 2'!D180=0,"",'Форма 2'!D180-N180-O180-P180)</f>
        <v>14546347.58</v>
      </c>
      <c r="R180" s="51">
        <f t="shared" si="34"/>
        <v>47075.558511326861</v>
      </c>
      <c r="S180" s="51">
        <f t="shared" si="35"/>
        <v>47075.558511326861</v>
      </c>
      <c r="T180" s="69">
        <f>IF(B180=C180,"",
IF(ISERROR(
IF(_xlfn.TEXTBEFORE('ПДФ 1'!B186,": ",1)*1=YEAR($V$4),$V$4,
IF(_xlfn.TEXTBEFORE('ПДФ 1'!B186,": ",1)*1=YEAR($W$4),$W$4,
IF(_xlfn.TEXTBEFORE('ПДФ 1'!B186,": ",1)*1=YEAR($X$4),$X$4,$Y$4)))),"",
IF(_xlfn.TEXTBEFORE('ПДФ 1'!B186,": ",1)*1=YEAR($V$4),$V$4,
IF(_xlfn.TEXTBEFORE('ПДФ 1'!B186,": ",1)*1=YEAR($W$4),$W$4,
IF(_xlfn.TEXTBEFORE('ПДФ 1'!B186,": ",1)*1=YEAR($X$4),$X$4,$Y$4)))))</f>
        <v>45657</v>
      </c>
      <c r="U180" s="125" t="str">
        <f>IF(ISERROR(VLOOKUP(C180,Источник!$C$2:$K$2343,9,0)),"",VLOOKUP(C180,Источник!$C$2:$K$2343,9,0))</f>
        <v>РО</v>
      </c>
      <c r="V180" s="1"/>
      <c r="W180" s="1"/>
      <c r="X180" s="77" t="str">
        <f t="shared" si="36"/>
        <v>г. Оса, ул. Пугачева, д. 14: 2024</v>
      </c>
      <c r="Y180" s="117">
        <f t="shared" si="37"/>
        <v>1</v>
      </c>
      <c r="Z180" s="22" t="s">
        <v>1076</v>
      </c>
      <c r="AA180" s="22" t="s">
        <v>1076</v>
      </c>
      <c r="AB180" s="22" t="s">
        <v>1076</v>
      </c>
      <c r="AC180" s="22" t="s">
        <v>1076</v>
      </c>
      <c r="AD180" s="22" t="s">
        <v>1076</v>
      </c>
      <c r="AE180" s="22" t="s">
        <v>1076</v>
      </c>
      <c r="AF180" s="22" t="s">
        <v>1076</v>
      </c>
      <c r="AG180" s="89" t="s">
        <v>1076</v>
      </c>
      <c r="AH180" s="88" t="s">
        <v>1076</v>
      </c>
      <c r="AI180" s="75">
        <v>1</v>
      </c>
      <c r="AJ180" s="75" t="s">
        <v>1076</v>
      </c>
      <c r="AK180" s="75" t="s">
        <v>1076</v>
      </c>
      <c r="AL180" s="75" t="s">
        <v>1076</v>
      </c>
      <c r="AM180" s="75" t="s">
        <v>1076</v>
      </c>
      <c r="AN180" s="75" t="s">
        <v>1076</v>
      </c>
      <c r="AO180" s="75" t="s">
        <v>1076</v>
      </c>
      <c r="AP180" s="75" t="s">
        <v>1076</v>
      </c>
      <c r="AQ180" s="75" t="s">
        <v>1076</v>
      </c>
      <c r="AR180" s="75" t="s">
        <v>1076</v>
      </c>
      <c r="AS180" s="75" t="s">
        <v>1076</v>
      </c>
      <c r="AT180" s="75" t="s">
        <v>1076</v>
      </c>
      <c r="AU180" t="str">
        <f t="shared" si="38"/>
        <v>РК</v>
      </c>
      <c r="AV180" t="b">
        <f t="shared" si="39"/>
        <v>1</v>
      </c>
    </row>
    <row r="181" spans="1:48" ht="16.5" thickTop="1" thickBot="1" x14ac:dyDescent="0.3">
      <c r="A181" s="28">
        <f t="shared" si="40"/>
        <v>2</v>
      </c>
      <c r="B181" s="74" t="s">
        <v>1095</v>
      </c>
      <c r="C181" s="71" t="s">
        <v>959</v>
      </c>
      <c r="D181" s="63">
        <v>1962</v>
      </c>
      <c r="E181" s="72"/>
      <c r="F181" s="72" t="s">
        <v>2519</v>
      </c>
      <c r="G181" s="80">
        <v>2</v>
      </c>
      <c r="H181" s="80">
        <v>2</v>
      </c>
      <c r="I181" s="163">
        <v>448</v>
      </c>
      <c r="J181" s="163">
        <v>272</v>
      </c>
      <c r="K181" s="163">
        <v>244.8</v>
      </c>
      <c r="L181" s="165">
        <v>0</v>
      </c>
      <c r="M181" s="163">
        <f t="shared" si="41"/>
        <v>4863232.6399999997</v>
      </c>
      <c r="N181" s="163"/>
      <c r="O181" s="163"/>
      <c r="P181" s="163"/>
      <c r="Q181" s="30">
        <f>IF('Форма 2'!D181=0,"",'Форма 2'!D181-N181-O181-P181)</f>
        <v>4863232.6399999997</v>
      </c>
      <c r="R181" s="51">
        <f t="shared" si="34"/>
        <v>17879.53176470588</v>
      </c>
      <c r="S181" s="51">
        <f t="shared" si="35"/>
        <v>17879.53176470588</v>
      </c>
      <c r="T181" s="69">
        <f>IF(B181=C181,"",
IF(ISERROR(
IF(_xlfn.TEXTBEFORE('ПДФ 1'!B187,": ",1)*1=YEAR($V$4),$V$4,
IF(_xlfn.TEXTBEFORE('ПДФ 1'!B187,": ",1)*1=YEAR($W$4),$W$4,
IF(_xlfn.TEXTBEFORE('ПДФ 1'!B187,": ",1)*1=YEAR($X$4),$X$4,$Y$4)))),"",
IF(_xlfn.TEXTBEFORE('ПДФ 1'!B187,": ",1)*1=YEAR($V$4),$V$4,
IF(_xlfn.TEXTBEFORE('ПДФ 1'!B187,": ",1)*1=YEAR($W$4),$W$4,
IF(_xlfn.TEXTBEFORE('ПДФ 1'!B187,": ",1)*1=YEAR($X$4),$X$4,$Y$4)))))</f>
        <v>45657</v>
      </c>
      <c r="U181" s="125" t="str">
        <f>IF(ISERROR(VLOOKUP(C181,Источник!$C$2:$K$2343,9,0)),"",VLOOKUP(C181,Источник!$C$2:$K$2343,9,0))</f>
        <v>РО</v>
      </c>
      <c r="V181" s="1"/>
      <c r="W181" s="1"/>
      <c r="X181" s="77" t="str">
        <f t="shared" si="36"/>
        <v>г. Оса, ул. Степана Разина, д. 69: 2024</v>
      </c>
      <c r="Y181" s="117">
        <f t="shared" si="37"/>
        <v>2</v>
      </c>
      <c r="Z181" s="22" t="s">
        <v>1076</v>
      </c>
      <c r="AA181" s="22" t="s">
        <v>1076</v>
      </c>
      <c r="AB181" s="22" t="s">
        <v>1076</v>
      </c>
      <c r="AC181" s="22" t="s">
        <v>1076</v>
      </c>
      <c r="AD181" s="22" t="s">
        <v>1076</v>
      </c>
      <c r="AE181" s="22" t="s">
        <v>1076</v>
      </c>
      <c r="AF181" s="22" t="s">
        <v>1076</v>
      </c>
      <c r="AG181" s="89" t="s">
        <v>1076</v>
      </c>
      <c r="AH181" s="88" t="s">
        <v>1076</v>
      </c>
      <c r="AI181" s="75">
        <v>1</v>
      </c>
      <c r="AJ181" s="75" t="s">
        <v>1076</v>
      </c>
      <c r="AK181" s="75" t="s">
        <v>1076</v>
      </c>
      <c r="AL181" s="75" t="s">
        <v>1076</v>
      </c>
      <c r="AM181" s="75">
        <v>1</v>
      </c>
      <c r="AN181" s="75" t="s">
        <v>1076</v>
      </c>
      <c r="AO181" s="75" t="s">
        <v>1076</v>
      </c>
      <c r="AP181" s="75" t="s">
        <v>1076</v>
      </c>
      <c r="AQ181" s="75" t="s">
        <v>1076</v>
      </c>
      <c r="AR181" s="75" t="s">
        <v>1076</v>
      </c>
      <c r="AS181" s="75" t="s">
        <v>1076</v>
      </c>
      <c r="AT181" s="75" t="s">
        <v>1076</v>
      </c>
      <c r="AU181" t="str">
        <f t="shared" si="38"/>
        <v>РК РФ</v>
      </c>
      <c r="AV181" t="b">
        <f t="shared" si="39"/>
        <v>1</v>
      </c>
    </row>
    <row r="182" spans="1:48" ht="16.5" thickTop="1" thickBot="1" x14ac:dyDescent="0.3">
      <c r="A182" s="28">
        <f t="shared" si="40"/>
        <v>3</v>
      </c>
      <c r="B182" s="74" t="s">
        <v>1095</v>
      </c>
      <c r="C182" s="71" t="s">
        <v>336</v>
      </c>
      <c r="D182" s="63">
        <v>1972</v>
      </c>
      <c r="E182" s="72"/>
      <c r="F182" s="72" t="s">
        <v>2519</v>
      </c>
      <c r="G182" s="80">
        <v>2</v>
      </c>
      <c r="H182" s="80">
        <v>1</v>
      </c>
      <c r="I182" s="163">
        <v>428.5</v>
      </c>
      <c r="J182" s="163">
        <v>310.89999999999998</v>
      </c>
      <c r="K182" s="163">
        <v>310.89999999999998</v>
      </c>
      <c r="L182" s="165">
        <v>36</v>
      </c>
      <c r="M182" s="163">
        <f t="shared" si="41"/>
        <v>4412525.8900000006</v>
      </c>
      <c r="N182" s="163"/>
      <c r="O182" s="163"/>
      <c r="P182" s="163"/>
      <c r="Q182" s="30">
        <f>IF('Форма 2'!D182=0,"",'Форма 2'!D182-N182-O182-P182)</f>
        <v>4412525.8900000006</v>
      </c>
      <c r="R182" s="51">
        <f t="shared" si="34"/>
        <v>14192.749726600196</v>
      </c>
      <c r="S182" s="51">
        <f t="shared" si="35"/>
        <v>14192.749726600196</v>
      </c>
      <c r="T182" s="69">
        <f>IF(B182=C182,"",
IF(ISERROR(
IF(_xlfn.TEXTBEFORE('ПДФ 1'!B188,": ",1)*1=YEAR($V$4),$V$4,
IF(_xlfn.TEXTBEFORE('ПДФ 1'!B188,": ",1)*1=YEAR($W$4),$W$4,
IF(_xlfn.TEXTBEFORE('ПДФ 1'!B188,": ",1)*1=YEAR($X$4),$X$4,$Y$4)))),"",
IF(_xlfn.TEXTBEFORE('ПДФ 1'!B188,": ",1)*1=YEAR($V$4),$V$4,
IF(_xlfn.TEXTBEFORE('ПДФ 1'!B188,": ",1)*1=YEAR($W$4),$W$4,
IF(_xlfn.TEXTBEFORE('ПДФ 1'!B188,": ",1)*1=YEAR($X$4),$X$4,$Y$4)))))</f>
        <v>45657</v>
      </c>
      <c r="U182" s="125" t="str">
        <f>IF(ISERROR(VLOOKUP(C182,Источник!$C$2:$K$2343,9,0)),"",VLOOKUP(C182,Источник!$C$2:$K$2343,9,0))</f>
        <v>РО</v>
      </c>
      <c r="V182" s="1"/>
      <c r="W182" s="1"/>
      <c r="X182" s="77" t="str">
        <f t="shared" si="36"/>
        <v>с. Комарово, ул. Молодежная, д. 1: 2024</v>
      </c>
      <c r="Y182" s="117">
        <f t="shared" si="37"/>
        <v>2</v>
      </c>
      <c r="Z182" s="22">
        <v>1</v>
      </c>
      <c r="AA182" s="22" t="s">
        <v>1076</v>
      </c>
      <c r="AB182" s="22" t="s">
        <v>1076</v>
      </c>
      <c r="AC182" s="22" t="s">
        <v>1076</v>
      </c>
      <c r="AD182" s="22" t="s">
        <v>1076</v>
      </c>
      <c r="AE182" s="22" t="s">
        <v>1076</v>
      </c>
      <c r="AF182" s="22" t="s">
        <v>1076</v>
      </c>
      <c r="AG182" s="89" t="s">
        <v>1076</v>
      </c>
      <c r="AH182" s="88" t="s">
        <v>1076</v>
      </c>
      <c r="AI182" s="75">
        <v>1</v>
      </c>
      <c r="AJ182" s="75" t="s">
        <v>1076</v>
      </c>
      <c r="AK182" s="75" t="s">
        <v>1076</v>
      </c>
      <c r="AL182" s="75" t="s">
        <v>1076</v>
      </c>
      <c r="AM182" s="75" t="s">
        <v>1076</v>
      </c>
      <c r="AN182" s="75" t="s">
        <v>1076</v>
      </c>
      <c r="AO182" s="75" t="s">
        <v>1076</v>
      </c>
      <c r="AP182" s="75" t="s">
        <v>1076</v>
      </c>
      <c r="AQ182" s="75" t="s">
        <v>1076</v>
      </c>
      <c r="AR182" s="75" t="s">
        <v>1076</v>
      </c>
      <c r="AS182" s="75" t="s">
        <v>1076</v>
      </c>
      <c r="AT182" s="75" t="s">
        <v>1076</v>
      </c>
      <c r="AU182" t="str">
        <f t="shared" si="38"/>
        <v>РВИС ( ЭЛ ) РК</v>
      </c>
      <c r="AV182" t="b">
        <f t="shared" si="39"/>
        <v>1</v>
      </c>
    </row>
    <row r="183" spans="1:48" ht="17.25" thickTop="1" thickBot="1" x14ac:dyDescent="0.3">
      <c r="A183" s="134">
        <f t="shared" si="40"/>
        <v>0</v>
      </c>
      <c r="B183" s="135" t="s">
        <v>1076</v>
      </c>
      <c r="C183" s="156" t="s">
        <v>1096</v>
      </c>
      <c r="D183" s="140" t="s">
        <v>1076</v>
      </c>
      <c r="E183" s="141"/>
      <c r="F183" s="141" t="s">
        <v>1076</v>
      </c>
      <c r="G183" s="142" t="s">
        <v>1076</v>
      </c>
      <c r="H183" s="142" t="s">
        <v>1076</v>
      </c>
      <c r="I183" s="162">
        <f>SUM(I184)</f>
        <v>447.4</v>
      </c>
      <c r="J183" s="162">
        <f t="shared" ref="J183:P183" si="46">SUM(J184)</f>
        <v>437.1</v>
      </c>
      <c r="K183" s="162">
        <f t="shared" si="46"/>
        <v>393.39</v>
      </c>
      <c r="L183" s="154">
        <f t="shared" si="46"/>
        <v>28</v>
      </c>
      <c r="M183" s="162">
        <f t="shared" si="41"/>
        <v>4275976.29</v>
      </c>
      <c r="N183" s="162">
        <f t="shared" si="46"/>
        <v>0</v>
      </c>
      <c r="O183" s="162">
        <f t="shared" si="46"/>
        <v>0</v>
      </c>
      <c r="P183" s="162">
        <f t="shared" si="46"/>
        <v>0</v>
      </c>
      <c r="Q183" s="136">
        <f>IF('Форма 2'!D183=0,"",'Форма 2'!D183-N183-O183-P183)</f>
        <v>4275976.29</v>
      </c>
      <c r="R183" s="143"/>
      <c r="S183" s="143"/>
      <c r="T183" s="144"/>
      <c r="U183" s="145" t="str">
        <f>IF(ISERROR(VLOOKUP(C183,Источник!$C$2:$K$2343,9,0)),"",VLOOKUP(C183,Источник!$C$2:$K$2343,9,0))</f>
        <v/>
      </c>
      <c r="V183" s="1"/>
      <c r="W183" s="1"/>
      <c r="X183" s="77" t="str">
        <f t="shared" si="36"/>
        <v/>
      </c>
      <c r="Y183" s="117">
        <f t="shared" si="37"/>
        <v>0</v>
      </c>
      <c r="Z183" s="22" t="s">
        <v>1076</v>
      </c>
      <c r="AA183" s="22" t="s">
        <v>1076</v>
      </c>
      <c r="AB183" s="22" t="s">
        <v>1076</v>
      </c>
      <c r="AC183" s="22" t="s">
        <v>1076</v>
      </c>
      <c r="AD183" s="22" t="s">
        <v>1076</v>
      </c>
      <c r="AE183" s="22" t="s">
        <v>1076</v>
      </c>
      <c r="AF183" s="22" t="s">
        <v>1076</v>
      </c>
      <c r="AG183" s="89" t="s">
        <v>1076</v>
      </c>
      <c r="AH183" s="88" t="s">
        <v>1076</v>
      </c>
      <c r="AI183" s="75" t="s">
        <v>1076</v>
      </c>
      <c r="AJ183" s="75" t="s">
        <v>1076</v>
      </c>
      <c r="AK183" s="75" t="s">
        <v>1076</v>
      </c>
      <c r="AL183" s="75" t="s">
        <v>1076</v>
      </c>
      <c r="AM183" s="75" t="s">
        <v>1076</v>
      </c>
      <c r="AN183" s="75" t="s">
        <v>1076</v>
      </c>
      <c r="AO183" s="75" t="s">
        <v>1076</v>
      </c>
      <c r="AP183" s="75" t="s">
        <v>1076</v>
      </c>
      <c r="AQ183" s="75" t="s">
        <v>1076</v>
      </c>
      <c r="AR183" s="75" t="s">
        <v>1076</v>
      </c>
      <c r="AS183" s="75" t="s">
        <v>1076</v>
      </c>
      <c r="AT183" s="75" t="s">
        <v>1076</v>
      </c>
      <c r="AU183" t="str">
        <f t="shared" si="38"/>
        <v/>
      </c>
      <c r="AV183" t="b">
        <f t="shared" si="39"/>
        <v>1</v>
      </c>
    </row>
    <row r="184" spans="1:48" ht="16.5" thickTop="1" thickBot="1" x14ac:dyDescent="0.3">
      <c r="A184" s="28">
        <f t="shared" si="40"/>
        <v>1</v>
      </c>
      <c r="B184" s="74" t="s">
        <v>1096</v>
      </c>
      <c r="C184" s="71" t="s">
        <v>504</v>
      </c>
      <c r="D184" s="63">
        <v>1969</v>
      </c>
      <c r="E184" s="72"/>
      <c r="F184" s="72" t="s">
        <v>2519</v>
      </c>
      <c r="G184" s="80">
        <v>2</v>
      </c>
      <c r="H184" s="80">
        <v>2</v>
      </c>
      <c r="I184" s="163">
        <v>447.4</v>
      </c>
      <c r="J184" s="163">
        <v>437.1</v>
      </c>
      <c r="K184" s="163">
        <v>393.39</v>
      </c>
      <c r="L184" s="165">
        <v>28</v>
      </c>
      <c r="M184" s="163">
        <f t="shared" si="41"/>
        <v>4275976.29</v>
      </c>
      <c r="N184" s="163"/>
      <c r="O184" s="163"/>
      <c r="P184" s="163"/>
      <c r="Q184" s="30">
        <f>IF('Форма 2'!D184=0,"",'Форма 2'!D184-N184-O184-P184)</f>
        <v>4275976.29</v>
      </c>
      <c r="R184" s="51">
        <f t="shared" si="34"/>
        <v>9782.6041866849682</v>
      </c>
      <c r="S184" s="51">
        <f t="shared" si="35"/>
        <v>9782.6041866849682</v>
      </c>
      <c r="T184" s="69">
        <f>IF(B184=C184,"",
IF(ISERROR(
IF(_xlfn.TEXTBEFORE('ПДФ 1'!B190,": ",1)*1=YEAR($V$4),$V$4,
IF(_xlfn.TEXTBEFORE('ПДФ 1'!B190,": ",1)*1=YEAR($W$4),$W$4,
IF(_xlfn.TEXTBEFORE('ПДФ 1'!B190,": ",1)*1=YEAR($X$4),$X$4,$Y$4)))),"",
IF(_xlfn.TEXTBEFORE('ПДФ 1'!B190,": ",1)*1=YEAR($V$4),$V$4,
IF(_xlfn.TEXTBEFORE('ПДФ 1'!B190,": ",1)*1=YEAR($W$4),$W$4,
IF(_xlfn.TEXTBEFORE('ПДФ 1'!B190,": ",1)*1=YEAR($X$4),$X$4,$Y$4)))))</f>
        <v>45657</v>
      </c>
      <c r="U184" s="125" t="str">
        <f>IF(ISERROR(VLOOKUP(C184,Источник!$C$2:$K$2343,9,0)),"",VLOOKUP(C184,Источник!$C$2:$K$2343,9,0))</f>
        <v>РО</v>
      </c>
      <c r="V184" s="1"/>
      <c r="W184" s="1"/>
      <c r="X184" s="77" t="str">
        <f t="shared" si="36"/>
        <v>г. Оханск, ул. Подвойского, д. 65: 2024</v>
      </c>
      <c r="Y184" s="117">
        <f t="shared" si="37"/>
        <v>1</v>
      </c>
      <c r="Z184" s="22" t="s">
        <v>1076</v>
      </c>
      <c r="AA184" s="22" t="s">
        <v>1076</v>
      </c>
      <c r="AB184" s="22" t="s">
        <v>1076</v>
      </c>
      <c r="AC184" s="22" t="s">
        <v>1076</v>
      </c>
      <c r="AD184" s="22" t="s">
        <v>1076</v>
      </c>
      <c r="AE184" s="22" t="s">
        <v>1076</v>
      </c>
      <c r="AF184" s="22" t="s">
        <v>1076</v>
      </c>
      <c r="AG184" s="89" t="s">
        <v>1076</v>
      </c>
      <c r="AH184" s="88" t="s">
        <v>1076</v>
      </c>
      <c r="AI184" s="75">
        <v>1</v>
      </c>
      <c r="AJ184" s="75" t="s">
        <v>1076</v>
      </c>
      <c r="AK184" s="75" t="s">
        <v>1076</v>
      </c>
      <c r="AL184" s="75" t="s">
        <v>1076</v>
      </c>
      <c r="AM184" s="75" t="s">
        <v>1076</v>
      </c>
      <c r="AN184" s="75" t="s">
        <v>1076</v>
      </c>
      <c r="AO184" s="75" t="s">
        <v>1076</v>
      </c>
      <c r="AP184" s="75" t="s">
        <v>1076</v>
      </c>
      <c r="AQ184" s="75" t="s">
        <v>1076</v>
      </c>
      <c r="AR184" s="75" t="s">
        <v>1076</v>
      </c>
      <c r="AS184" s="75" t="s">
        <v>1076</v>
      </c>
      <c r="AT184" s="75" t="s">
        <v>1076</v>
      </c>
      <c r="AU184" t="str">
        <f t="shared" si="38"/>
        <v>РК</v>
      </c>
      <c r="AV184" t="b">
        <f t="shared" si="39"/>
        <v>1</v>
      </c>
    </row>
    <row r="185" spans="1:48" ht="17.25" thickTop="1" thickBot="1" x14ac:dyDescent="0.3">
      <c r="A185" s="134">
        <f t="shared" si="40"/>
        <v>0</v>
      </c>
      <c r="B185" s="135" t="s">
        <v>1076</v>
      </c>
      <c r="C185" s="156" t="s">
        <v>1097</v>
      </c>
      <c r="D185" s="140" t="s">
        <v>1076</v>
      </c>
      <c r="E185" s="141"/>
      <c r="F185" s="141" t="s">
        <v>1076</v>
      </c>
      <c r="G185" s="142" t="s">
        <v>1076</v>
      </c>
      <c r="H185" s="142" t="s">
        <v>1076</v>
      </c>
      <c r="I185" s="162">
        <f>SUM(I186)</f>
        <v>1244.0999999999999</v>
      </c>
      <c r="J185" s="162">
        <f t="shared" ref="J185:P185" si="47">SUM(J186)</f>
        <v>1116.9000000000001</v>
      </c>
      <c r="K185" s="162">
        <f t="shared" si="47"/>
        <v>1033</v>
      </c>
      <c r="L185" s="154">
        <f t="shared" si="47"/>
        <v>33</v>
      </c>
      <c r="M185" s="162">
        <f t="shared" si="41"/>
        <v>1614891.56</v>
      </c>
      <c r="N185" s="162">
        <f t="shared" si="47"/>
        <v>0</v>
      </c>
      <c r="O185" s="162">
        <f t="shared" si="47"/>
        <v>0</v>
      </c>
      <c r="P185" s="162">
        <f t="shared" si="47"/>
        <v>0</v>
      </c>
      <c r="Q185" s="136">
        <f>IF('Форма 2'!D185=0,"",'Форма 2'!D185-N185-O185-P185)</f>
        <v>1614891.56</v>
      </c>
      <c r="R185" s="143"/>
      <c r="S185" s="143"/>
      <c r="T185" s="144"/>
      <c r="U185" s="145" t="str">
        <f>IF(ISERROR(VLOOKUP(C185,Источник!$C$2:$K$2343,9,0)),"",VLOOKUP(C185,Источник!$C$2:$K$2343,9,0))</f>
        <v/>
      </c>
      <c r="V185" s="1"/>
      <c r="W185" s="1"/>
      <c r="X185" s="77" t="str">
        <f t="shared" si="36"/>
        <v/>
      </c>
      <c r="Y185" s="117">
        <f t="shared" si="37"/>
        <v>0</v>
      </c>
      <c r="Z185" s="22" t="s">
        <v>1076</v>
      </c>
      <c r="AA185" s="22" t="s">
        <v>1076</v>
      </c>
      <c r="AB185" s="22" t="s">
        <v>1076</v>
      </c>
      <c r="AC185" s="22" t="s">
        <v>1076</v>
      </c>
      <c r="AD185" s="22" t="s">
        <v>1076</v>
      </c>
      <c r="AE185" s="22" t="s">
        <v>1076</v>
      </c>
      <c r="AF185" s="22" t="s">
        <v>1076</v>
      </c>
      <c r="AG185" s="89" t="s">
        <v>1076</v>
      </c>
      <c r="AH185" s="88" t="s">
        <v>1076</v>
      </c>
      <c r="AI185" s="75" t="s">
        <v>1076</v>
      </c>
      <c r="AJ185" s="75" t="s">
        <v>1076</v>
      </c>
      <c r="AK185" s="75" t="s">
        <v>1076</v>
      </c>
      <c r="AL185" s="75" t="s">
        <v>1076</v>
      </c>
      <c r="AM185" s="75" t="s">
        <v>1076</v>
      </c>
      <c r="AN185" s="75" t="s">
        <v>1076</v>
      </c>
      <c r="AO185" s="75" t="s">
        <v>1076</v>
      </c>
      <c r="AP185" s="75" t="s">
        <v>1076</v>
      </c>
      <c r="AQ185" s="75" t="s">
        <v>1076</v>
      </c>
      <c r="AR185" s="75" t="s">
        <v>1076</v>
      </c>
      <c r="AS185" s="75" t="s">
        <v>1076</v>
      </c>
      <c r="AT185" s="75" t="s">
        <v>1076</v>
      </c>
      <c r="AU185" t="str">
        <f t="shared" si="38"/>
        <v/>
      </c>
      <c r="AV185" t="b">
        <f t="shared" si="39"/>
        <v>1</v>
      </c>
    </row>
    <row r="186" spans="1:48" ht="16.5" thickTop="1" thickBot="1" x14ac:dyDescent="0.3">
      <c r="A186" s="28">
        <f t="shared" si="40"/>
        <v>1</v>
      </c>
      <c r="B186" s="74" t="s">
        <v>1097</v>
      </c>
      <c r="C186" s="71" t="s">
        <v>1584</v>
      </c>
      <c r="D186" s="63">
        <v>1980</v>
      </c>
      <c r="E186" s="72"/>
      <c r="F186" s="72" t="s">
        <v>2521</v>
      </c>
      <c r="G186" s="80">
        <v>2</v>
      </c>
      <c r="H186" s="80">
        <v>4</v>
      </c>
      <c r="I186" s="163">
        <v>1244.0999999999999</v>
      </c>
      <c r="J186" s="163">
        <v>1116.9000000000001</v>
      </c>
      <c r="K186" s="163">
        <v>1033</v>
      </c>
      <c r="L186" s="165">
        <v>33</v>
      </c>
      <c r="M186" s="163">
        <f t="shared" si="41"/>
        <v>1614891.56</v>
      </c>
      <c r="N186" s="163"/>
      <c r="O186" s="163"/>
      <c r="P186" s="163"/>
      <c r="Q186" s="30">
        <f>IF('Форма 2'!D186=0,"",'Форма 2'!D186-N186-O186-P186)</f>
        <v>1614891.56</v>
      </c>
      <c r="R186" s="51">
        <f t="shared" si="34"/>
        <v>1445.8694242994</v>
      </c>
      <c r="S186" s="51">
        <f t="shared" si="35"/>
        <v>1445.8694242994</v>
      </c>
      <c r="T186" s="69">
        <f>IF(B186=C186,"",
IF(ISERROR(
IF(_xlfn.TEXTBEFORE('ПДФ 1'!B192,": ",1)*1=YEAR($V$4),$V$4,
IF(_xlfn.TEXTBEFORE('ПДФ 1'!B192,": ",1)*1=YEAR($W$4),$W$4,
IF(_xlfn.TEXTBEFORE('ПДФ 1'!B192,": ",1)*1=YEAR($X$4),$X$4,$Y$4)))),"",
IF(_xlfn.TEXTBEFORE('ПДФ 1'!B192,": ",1)*1=YEAR($V$4),$V$4,
IF(_xlfn.TEXTBEFORE('ПДФ 1'!B192,": ",1)*1=YEAR($W$4),$W$4,
IF(_xlfn.TEXTBEFORE('ПДФ 1'!B192,": ",1)*1=YEAR($X$4),$X$4,$Y$4)))))</f>
        <v>45657</v>
      </c>
      <c r="U186" s="125" t="str">
        <f>IF(ISERROR(VLOOKUP(C186,Источник!$C$2:$K$2343,9,0)),"",VLOOKUP(C186,Источник!$C$2:$K$2343,9,0))</f>
        <v>СС</v>
      </c>
      <c r="V186" s="1"/>
      <c r="W186" s="1"/>
      <c r="X186" s="77" t="str">
        <f t="shared" si="36"/>
        <v>г. Очер, ул. Носкова, д. 14: 2024</v>
      </c>
      <c r="Y186" s="117">
        <f t="shared" si="37"/>
        <v>1</v>
      </c>
      <c r="Z186" s="22" t="s">
        <v>1076</v>
      </c>
      <c r="AA186" s="22" t="s">
        <v>1076</v>
      </c>
      <c r="AB186" s="22" t="s">
        <v>1076</v>
      </c>
      <c r="AC186" s="22" t="s">
        <v>1076</v>
      </c>
      <c r="AD186" s="22" t="s">
        <v>1076</v>
      </c>
      <c r="AE186" s="22" t="s">
        <v>1076</v>
      </c>
      <c r="AF186" s="22" t="s">
        <v>1076</v>
      </c>
      <c r="AG186" s="89" t="s">
        <v>1076</v>
      </c>
      <c r="AH186" s="88" t="s">
        <v>1076</v>
      </c>
      <c r="AI186" s="75" t="s">
        <v>1076</v>
      </c>
      <c r="AJ186" s="75" t="s">
        <v>1076</v>
      </c>
      <c r="AK186" s="75" t="s">
        <v>1076</v>
      </c>
      <c r="AL186" s="75" t="s">
        <v>1076</v>
      </c>
      <c r="AM186" s="75">
        <v>1</v>
      </c>
      <c r="AN186" s="75" t="s">
        <v>1076</v>
      </c>
      <c r="AO186" s="75" t="s">
        <v>1076</v>
      </c>
      <c r="AP186" s="75" t="s">
        <v>1076</v>
      </c>
      <c r="AQ186" s="75" t="s">
        <v>1076</v>
      </c>
      <c r="AR186" s="75" t="s">
        <v>1076</v>
      </c>
      <c r="AS186" s="75" t="s">
        <v>1076</v>
      </c>
      <c r="AT186" s="75" t="s">
        <v>1076</v>
      </c>
      <c r="AU186" t="str">
        <f t="shared" si="38"/>
        <v>РФ</v>
      </c>
      <c r="AV186" t="b">
        <f t="shared" si="39"/>
        <v>1</v>
      </c>
    </row>
    <row r="187" spans="1:48" ht="17.25" thickTop="1" thickBot="1" x14ac:dyDescent="0.3">
      <c r="A187" s="134">
        <f t="shared" si="40"/>
        <v>0</v>
      </c>
      <c r="B187" s="135" t="s">
        <v>1076</v>
      </c>
      <c r="C187" s="156" t="s">
        <v>1852</v>
      </c>
      <c r="D187" s="140" t="s">
        <v>1076</v>
      </c>
      <c r="E187" s="141"/>
      <c r="F187" s="141" t="s">
        <v>1076</v>
      </c>
      <c r="G187" s="142" t="s">
        <v>1076</v>
      </c>
      <c r="H187" s="142" t="s">
        <v>1076</v>
      </c>
      <c r="I187" s="162">
        <f>SUM(I188:I367)</f>
        <v>1092749.7499999995</v>
      </c>
      <c r="J187" s="162">
        <f t="shared" ref="J187:P187" si="48">SUM(J188:J367)</f>
        <v>869410.05999999959</v>
      </c>
      <c r="K187" s="162">
        <f t="shared" si="48"/>
        <v>767402.74625000043</v>
      </c>
      <c r="L187" s="154">
        <f t="shared" si="48"/>
        <v>34597</v>
      </c>
      <c r="M187" s="162">
        <f t="shared" si="41"/>
        <v>2823603161.3899999</v>
      </c>
      <c r="N187" s="162">
        <f t="shared" si="48"/>
        <v>0</v>
      </c>
      <c r="O187" s="162">
        <f t="shared" si="48"/>
        <v>0</v>
      </c>
      <c r="P187" s="162">
        <f t="shared" si="48"/>
        <v>0</v>
      </c>
      <c r="Q187" s="136">
        <f>IF('Форма 2'!D187=0,"",'Форма 2'!D187-N187-O187-P187)</f>
        <v>2823603161.3899999</v>
      </c>
      <c r="R187" s="143"/>
      <c r="S187" s="143"/>
      <c r="T187" s="144"/>
      <c r="U187" s="145" t="str">
        <f>IF(ISERROR(VLOOKUP(C187,Источник!$C$2:$K$2343,9,0)),"",VLOOKUP(C187,Источник!$C$2:$K$2343,9,0))</f>
        <v/>
      </c>
      <c r="V187" s="1"/>
      <c r="W187" s="1"/>
      <c r="X187" s="77" t="str">
        <f t="shared" si="36"/>
        <v/>
      </c>
      <c r="Y187" s="117">
        <f t="shared" si="37"/>
        <v>0</v>
      </c>
      <c r="Z187" s="22" t="s">
        <v>1076</v>
      </c>
      <c r="AA187" s="22" t="s">
        <v>1076</v>
      </c>
      <c r="AB187" s="22" t="s">
        <v>1076</v>
      </c>
      <c r="AC187" s="22" t="s">
        <v>1076</v>
      </c>
      <c r="AD187" s="22" t="s">
        <v>1076</v>
      </c>
      <c r="AE187" s="22" t="s">
        <v>1076</v>
      </c>
      <c r="AF187" s="22" t="s">
        <v>1076</v>
      </c>
      <c r="AG187" s="89" t="s">
        <v>1076</v>
      </c>
      <c r="AH187" s="88" t="s">
        <v>1076</v>
      </c>
      <c r="AI187" s="75" t="s">
        <v>1076</v>
      </c>
      <c r="AJ187" s="75" t="s">
        <v>1076</v>
      </c>
      <c r="AK187" s="75" t="s">
        <v>1076</v>
      </c>
      <c r="AL187" s="75" t="s">
        <v>1076</v>
      </c>
      <c r="AM187" s="75" t="s">
        <v>1076</v>
      </c>
      <c r="AN187" s="75" t="s">
        <v>1076</v>
      </c>
      <c r="AO187" s="75" t="s">
        <v>1076</v>
      </c>
      <c r="AP187" s="75" t="s">
        <v>1076</v>
      </c>
      <c r="AQ187" s="75" t="s">
        <v>1076</v>
      </c>
      <c r="AR187" s="75" t="s">
        <v>1076</v>
      </c>
      <c r="AS187" s="75" t="s">
        <v>1076</v>
      </c>
      <c r="AT187" s="75" t="s">
        <v>1076</v>
      </c>
      <c r="AU187" t="str">
        <f t="shared" si="38"/>
        <v/>
      </c>
      <c r="AV187" t="b">
        <f t="shared" si="39"/>
        <v>1</v>
      </c>
    </row>
    <row r="188" spans="1:48" ht="16.5" thickTop="1" thickBot="1" x14ac:dyDescent="0.3">
      <c r="A188" s="28">
        <f t="shared" si="40"/>
        <v>1</v>
      </c>
      <c r="B188" s="74" t="s">
        <v>1852</v>
      </c>
      <c r="C188" s="71" t="s">
        <v>139</v>
      </c>
      <c r="D188" s="63">
        <v>2006</v>
      </c>
      <c r="E188" s="72"/>
      <c r="F188" s="72">
        <v>0</v>
      </c>
      <c r="G188" s="80">
        <v>10</v>
      </c>
      <c r="H188" s="80">
        <v>7</v>
      </c>
      <c r="I188" s="163">
        <v>15765.18</v>
      </c>
      <c r="J188" s="163">
        <v>13509.6</v>
      </c>
      <c r="K188" s="163">
        <v>13509.6</v>
      </c>
      <c r="L188" s="165">
        <v>438</v>
      </c>
      <c r="M188" s="163">
        <f t="shared" si="41"/>
        <v>5392952.7699999996</v>
      </c>
      <c r="N188" s="163"/>
      <c r="O188" s="163"/>
      <c r="P188" s="163"/>
      <c r="Q188" s="30">
        <f>IF('Форма 2'!D188=0,"",'Форма 2'!D188-N188-O188-P188)</f>
        <v>5392952.7699999996</v>
      </c>
      <c r="R188" s="51">
        <f t="shared" si="34"/>
        <v>399.19411159471781</v>
      </c>
      <c r="S188" s="51">
        <f t="shared" si="35"/>
        <v>399.19411159471781</v>
      </c>
      <c r="T188" s="69">
        <f>IF(B188=C188,"",
IF(ISERROR(
IF(_xlfn.TEXTBEFORE('ПДФ 1'!B194,": ",1)*1=YEAR($V$4),$V$4,
IF(_xlfn.TEXTBEFORE('ПДФ 1'!B194,": ",1)*1=YEAR($W$4),$W$4,
IF(_xlfn.TEXTBEFORE('ПДФ 1'!B194,": ",1)*1=YEAR($X$4),$X$4,$Y$4)))),"",
IF(_xlfn.TEXTBEFORE('ПДФ 1'!B194,": ",1)*1=YEAR($V$4),$V$4,
IF(_xlfn.TEXTBEFORE('ПДФ 1'!B194,": ",1)*1=YEAR($W$4),$W$4,
IF(_xlfn.TEXTBEFORE('ПДФ 1'!B194,": ",1)*1=YEAR($X$4),$X$4,$Y$4)))))</f>
        <v>45657</v>
      </c>
      <c r="U188" s="125" t="str">
        <f>IF(ISERROR(VLOOKUP(C188,Источник!$C$2:$K$2343,9,0)),"",VLOOKUP(C188,Источник!$C$2:$K$2343,9,0))</f>
        <v>СС</v>
      </c>
      <c r="V188" s="1"/>
      <c r="W188" s="1"/>
      <c r="X188" s="77" t="str">
        <f t="shared" si="36"/>
        <v>г. Пермь, б-р Гагарина, д. 66А: 2024</v>
      </c>
      <c r="Y188" s="117">
        <f t="shared" si="37"/>
        <v>1</v>
      </c>
      <c r="Z188" s="22" t="s">
        <v>1076</v>
      </c>
      <c r="AA188" s="22" t="s">
        <v>1076</v>
      </c>
      <c r="AB188" s="22" t="s">
        <v>1076</v>
      </c>
      <c r="AC188" s="22">
        <v>1</v>
      </c>
      <c r="AD188" s="22" t="s">
        <v>1076</v>
      </c>
      <c r="AE188" s="22" t="s">
        <v>1076</v>
      </c>
      <c r="AF188" s="22" t="s">
        <v>1076</v>
      </c>
      <c r="AG188" s="89" t="s">
        <v>1076</v>
      </c>
      <c r="AH188" s="88" t="s">
        <v>1076</v>
      </c>
      <c r="AI188" s="75" t="s">
        <v>1076</v>
      </c>
      <c r="AJ188" s="75" t="s">
        <v>1076</v>
      </c>
      <c r="AK188" s="75" t="s">
        <v>1076</v>
      </c>
      <c r="AL188" s="75" t="s">
        <v>1076</v>
      </c>
      <c r="AM188" s="75" t="s">
        <v>1076</v>
      </c>
      <c r="AN188" s="75" t="s">
        <v>1076</v>
      </c>
      <c r="AO188" s="75" t="s">
        <v>1076</v>
      </c>
      <c r="AP188" s="75" t="s">
        <v>1076</v>
      </c>
      <c r="AQ188" s="75" t="s">
        <v>1076</v>
      </c>
      <c r="AR188" s="75" t="s">
        <v>1076</v>
      </c>
      <c r="AS188" s="75" t="s">
        <v>1076</v>
      </c>
      <c r="AT188" s="75" t="s">
        <v>1076</v>
      </c>
      <c r="AU188" t="str">
        <f t="shared" si="38"/>
        <v>РВИС ( ХВС )</v>
      </c>
      <c r="AV188" t="b">
        <f t="shared" si="39"/>
        <v>1</v>
      </c>
    </row>
    <row r="189" spans="1:48" ht="16.5" thickTop="1" thickBot="1" x14ac:dyDescent="0.3">
      <c r="A189" s="28">
        <f t="shared" si="40"/>
        <v>2</v>
      </c>
      <c r="B189" s="74" t="s">
        <v>1852</v>
      </c>
      <c r="C189" s="71" t="s">
        <v>207</v>
      </c>
      <c r="D189" s="63">
        <v>1963</v>
      </c>
      <c r="E189" s="72"/>
      <c r="F189" s="72" t="s">
        <v>2535</v>
      </c>
      <c r="G189" s="80">
        <v>5</v>
      </c>
      <c r="H189" s="80">
        <v>4</v>
      </c>
      <c r="I189" s="163">
        <v>3331.5</v>
      </c>
      <c r="J189" s="163">
        <v>3148.6</v>
      </c>
      <c r="K189" s="163">
        <v>3148.6</v>
      </c>
      <c r="L189" s="165">
        <v>145</v>
      </c>
      <c r="M189" s="163">
        <f t="shared" si="41"/>
        <v>15003476.880000001</v>
      </c>
      <c r="N189" s="163"/>
      <c r="O189" s="163"/>
      <c r="P189" s="163"/>
      <c r="Q189" s="30">
        <f>IF('Форма 2'!D189=0,"",'Форма 2'!D189-N189-O189-P189)</f>
        <v>15003476.880000001</v>
      </c>
      <c r="R189" s="51">
        <f t="shared" si="34"/>
        <v>4765.1263672743444</v>
      </c>
      <c r="S189" s="51">
        <f t="shared" si="35"/>
        <v>4765.1263672743444</v>
      </c>
      <c r="T189" s="69">
        <f>IF(B189=C189,"",
IF(ISERROR(
IF(_xlfn.TEXTBEFORE('ПДФ 1'!B195,": ",1)*1=YEAR($V$4),$V$4,
IF(_xlfn.TEXTBEFORE('ПДФ 1'!B195,": ",1)*1=YEAR($W$4),$W$4,
IF(_xlfn.TEXTBEFORE('ПДФ 1'!B195,": ",1)*1=YEAR($X$4),$X$4,$Y$4)))),"",
IF(_xlfn.TEXTBEFORE('ПДФ 1'!B195,": ",1)*1=YEAR($V$4),$V$4,
IF(_xlfn.TEXTBEFORE('ПДФ 1'!B195,": ",1)*1=YEAR($W$4),$W$4,
IF(_xlfn.TEXTBEFORE('ПДФ 1'!B195,": ",1)*1=YEAR($X$4),$X$4,$Y$4)))))</f>
        <v>45657</v>
      </c>
      <c r="U189" s="125" t="str">
        <f>IF(ISERROR(VLOOKUP(C189,Источник!$C$2:$K$2343,9,0)),"",VLOOKUP(C189,Источник!$C$2:$K$2343,9,0))</f>
        <v>СС</v>
      </c>
      <c r="V189" s="1"/>
      <c r="W189" s="1"/>
      <c r="X189" s="77" t="str">
        <f t="shared" si="36"/>
        <v>г. Пермь, б-р Гагарина, д. 73: 2024</v>
      </c>
      <c r="Y189" s="117">
        <f t="shared" si="37"/>
        <v>1</v>
      </c>
      <c r="Z189" s="22" t="s">
        <v>1076</v>
      </c>
      <c r="AA189" s="22" t="s">
        <v>1076</v>
      </c>
      <c r="AB189" s="22" t="s">
        <v>1076</v>
      </c>
      <c r="AC189" s="22" t="s">
        <v>1076</v>
      </c>
      <c r="AD189" s="22" t="s">
        <v>1076</v>
      </c>
      <c r="AE189" s="22" t="s">
        <v>1076</v>
      </c>
      <c r="AF189" s="22" t="s">
        <v>1076</v>
      </c>
      <c r="AG189" s="89" t="s">
        <v>1076</v>
      </c>
      <c r="AH189" s="88" t="s">
        <v>1076</v>
      </c>
      <c r="AI189" s="75">
        <v>1</v>
      </c>
      <c r="AJ189" s="75" t="s">
        <v>1076</v>
      </c>
      <c r="AK189" s="75" t="s">
        <v>1076</v>
      </c>
      <c r="AL189" s="75" t="s">
        <v>1076</v>
      </c>
      <c r="AM189" s="75" t="s">
        <v>1076</v>
      </c>
      <c r="AN189" s="75" t="s">
        <v>1076</v>
      </c>
      <c r="AO189" s="75" t="s">
        <v>1076</v>
      </c>
      <c r="AP189" s="75" t="s">
        <v>1076</v>
      </c>
      <c r="AQ189" s="75" t="s">
        <v>1076</v>
      </c>
      <c r="AR189" s="75" t="s">
        <v>1076</v>
      </c>
      <c r="AS189" s="75" t="s">
        <v>1076</v>
      </c>
      <c r="AT189" s="75" t="s">
        <v>1076</v>
      </c>
      <c r="AU189" t="str">
        <f t="shared" si="38"/>
        <v>РК</v>
      </c>
      <c r="AV189" t="b">
        <f t="shared" si="39"/>
        <v>1</v>
      </c>
    </row>
    <row r="190" spans="1:48" ht="16.5" thickTop="1" thickBot="1" x14ac:dyDescent="0.3">
      <c r="A190" s="28">
        <f t="shared" si="40"/>
        <v>3</v>
      </c>
      <c r="B190" s="74" t="s">
        <v>1852</v>
      </c>
      <c r="C190" s="71" t="s">
        <v>86</v>
      </c>
      <c r="D190" s="63">
        <v>1970</v>
      </c>
      <c r="E190" s="72"/>
      <c r="F190" s="72" t="s">
        <v>2519</v>
      </c>
      <c r="G190" s="80">
        <v>9</v>
      </c>
      <c r="H190" s="80">
        <v>2</v>
      </c>
      <c r="I190" s="163">
        <v>6207.3</v>
      </c>
      <c r="J190" s="163">
        <v>5584.7</v>
      </c>
      <c r="K190" s="163">
        <v>5575.01</v>
      </c>
      <c r="L190" s="165">
        <v>106</v>
      </c>
      <c r="M190" s="163">
        <f t="shared" si="41"/>
        <v>12351223.470000001</v>
      </c>
      <c r="N190" s="163"/>
      <c r="O190" s="163"/>
      <c r="P190" s="163"/>
      <c r="Q190" s="30">
        <f>IF('Форма 2'!D190=0,"",'Форма 2'!D190-N190-O190-P190)</f>
        <v>12351223.470000001</v>
      </c>
      <c r="R190" s="51">
        <f t="shared" si="34"/>
        <v>2211.6180761723999</v>
      </c>
      <c r="S190" s="51">
        <f t="shared" si="35"/>
        <v>2211.6180761723999</v>
      </c>
      <c r="T190" s="69">
        <f>IF(B190=C190,"",
IF(ISERROR(
IF(_xlfn.TEXTBEFORE('ПДФ 1'!B196,": ",1)*1=YEAR($V$4),$V$4,
IF(_xlfn.TEXTBEFORE('ПДФ 1'!B196,": ",1)*1=YEAR($W$4),$W$4,
IF(_xlfn.TEXTBEFORE('ПДФ 1'!B196,": ",1)*1=YEAR($X$4),$X$4,$Y$4)))),"",
IF(_xlfn.TEXTBEFORE('ПДФ 1'!B196,": ",1)*1=YEAR($V$4),$V$4,
IF(_xlfn.TEXTBEFORE('ПДФ 1'!B196,": ",1)*1=YEAR($W$4),$W$4,
IF(_xlfn.TEXTBEFORE('ПДФ 1'!B196,": ",1)*1=YEAR($X$4),$X$4,$Y$4)))))</f>
        <v>45657</v>
      </c>
      <c r="U190" s="125" t="str">
        <f>IF(ISERROR(VLOOKUP(C190,Источник!$C$2:$K$2343,9,0)),"",VLOOKUP(C190,Источник!$C$2:$K$2343,9,0))</f>
        <v>СС</v>
      </c>
      <c r="V190" s="1"/>
      <c r="W190" s="1"/>
      <c r="X190" s="77" t="str">
        <f t="shared" si="36"/>
        <v>г. Пермь, пр-т Комсомольский, д. 3: 2024</v>
      </c>
      <c r="Y190" s="117">
        <f t="shared" si="37"/>
        <v>1</v>
      </c>
      <c r="Z190" s="22" t="s">
        <v>1076</v>
      </c>
      <c r="AA190" s="22">
        <v>1</v>
      </c>
      <c r="AB190" s="22" t="s">
        <v>1076</v>
      </c>
      <c r="AC190" s="22" t="s">
        <v>1076</v>
      </c>
      <c r="AD190" s="22" t="s">
        <v>1076</v>
      </c>
      <c r="AE190" s="22" t="s">
        <v>1076</v>
      </c>
      <c r="AF190" s="22" t="s">
        <v>1076</v>
      </c>
      <c r="AG190" s="89" t="s">
        <v>1076</v>
      </c>
      <c r="AH190" s="88" t="s">
        <v>1076</v>
      </c>
      <c r="AI190" s="75" t="s">
        <v>1076</v>
      </c>
      <c r="AJ190" s="75" t="s">
        <v>1076</v>
      </c>
      <c r="AK190" s="75" t="s">
        <v>1076</v>
      </c>
      <c r="AL190" s="75" t="s">
        <v>1076</v>
      </c>
      <c r="AM190" s="75" t="s">
        <v>1076</v>
      </c>
      <c r="AN190" s="75" t="s">
        <v>1076</v>
      </c>
      <c r="AO190" s="75" t="s">
        <v>1076</v>
      </c>
      <c r="AP190" s="75" t="s">
        <v>1076</v>
      </c>
      <c r="AQ190" s="75" t="s">
        <v>1076</v>
      </c>
      <c r="AR190" s="75" t="s">
        <v>1076</v>
      </c>
      <c r="AS190" s="75" t="s">
        <v>1076</v>
      </c>
      <c r="AT190" s="75" t="s">
        <v>1076</v>
      </c>
      <c r="AU190" t="str">
        <f t="shared" si="38"/>
        <v>РВИС ( ТЕП )</v>
      </c>
      <c r="AV190" t="b">
        <f t="shared" si="39"/>
        <v>1</v>
      </c>
    </row>
    <row r="191" spans="1:48" ht="16.5" thickTop="1" thickBot="1" x14ac:dyDescent="0.3">
      <c r="A191" s="28">
        <f t="shared" si="40"/>
        <v>4</v>
      </c>
      <c r="B191" s="74" t="s">
        <v>1852</v>
      </c>
      <c r="C191" s="71" t="s">
        <v>208</v>
      </c>
      <c r="D191" s="63">
        <v>1953</v>
      </c>
      <c r="E191" s="72"/>
      <c r="F191" s="72" t="s">
        <v>2519</v>
      </c>
      <c r="G191" s="80">
        <v>5</v>
      </c>
      <c r="H191" s="80">
        <v>3</v>
      </c>
      <c r="I191" s="163">
        <v>3793.3</v>
      </c>
      <c r="J191" s="163">
        <v>3152.7</v>
      </c>
      <c r="K191" s="163">
        <v>3197.3</v>
      </c>
      <c r="L191" s="165">
        <v>80</v>
      </c>
      <c r="M191" s="163">
        <f t="shared" si="41"/>
        <v>20178952.48</v>
      </c>
      <c r="N191" s="163"/>
      <c r="O191" s="163"/>
      <c r="P191" s="163"/>
      <c r="Q191" s="30">
        <f>IF('Форма 2'!D191=0,"",'Форма 2'!D191-N191-O191-P191)</f>
        <v>20178952.48</v>
      </c>
      <c r="R191" s="51">
        <f t="shared" si="34"/>
        <v>6400.5304913248965</v>
      </c>
      <c r="S191" s="51">
        <f t="shared" si="35"/>
        <v>6400.5304913248965</v>
      </c>
      <c r="T191" s="69">
        <f>IF(B191=C191,"",
IF(ISERROR(
IF(_xlfn.TEXTBEFORE('ПДФ 1'!B197,": ",1)*1=YEAR($V$4),$V$4,
IF(_xlfn.TEXTBEFORE('ПДФ 1'!B197,": ",1)*1=YEAR($W$4),$W$4,
IF(_xlfn.TEXTBEFORE('ПДФ 1'!B197,": ",1)*1=YEAR($X$4),$X$4,$Y$4)))),"",
IF(_xlfn.TEXTBEFORE('ПДФ 1'!B197,": ",1)*1=YEAR($V$4),$V$4,
IF(_xlfn.TEXTBEFORE('ПДФ 1'!B197,": ",1)*1=YEAR($W$4),$W$4,
IF(_xlfn.TEXTBEFORE('ПДФ 1'!B197,": ",1)*1=YEAR($X$4),$X$4,$Y$4)))))</f>
        <v>45657</v>
      </c>
      <c r="U191" s="125" t="str">
        <f>IF(ISERROR(VLOOKUP(C191,Источник!$C$2:$K$2343,9,0)),"",VLOOKUP(C191,Источник!$C$2:$K$2343,9,0))</f>
        <v>СС</v>
      </c>
      <c r="V191" s="1"/>
      <c r="W191" s="1"/>
      <c r="X191" s="77" t="str">
        <f t="shared" si="36"/>
        <v>г. Пермь, пр-т Комсомольский, д. 51: 2024</v>
      </c>
      <c r="Y191" s="117">
        <f t="shared" si="37"/>
        <v>2</v>
      </c>
      <c r="Z191" s="22" t="s">
        <v>1076</v>
      </c>
      <c r="AA191" s="22" t="s">
        <v>1076</v>
      </c>
      <c r="AB191" s="22" t="s">
        <v>1076</v>
      </c>
      <c r="AC191" s="22" t="s">
        <v>1076</v>
      </c>
      <c r="AD191" s="22" t="s">
        <v>1076</v>
      </c>
      <c r="AE191" s="22" t="s">
        <v>1076</v>
      </c>
      <c r="AF191" s="22" t="s">
        <v>1076</v>
      </c>
      <c r="AG191" s="89" t="s">
        <v>1076</v>
      </c>
      <c r="AH191" s="88" t="s">
        <v>1076</v>
      </c>
      <c r="AI191" s="75">
        <v>1</v>
      </c>
      <c r="AJ191" s="75" t="s">
        <v>1076</v>
      </c>
      <c r="AK191" s="75" t="s">
        <v>1076</v>
      </c>
      <c r="AL191" s="75" t="s">
        <v>1076</v>
      </c>
      <c r="AM191" s="75">
        <v>1</v>
      </c>
      <c r="AN191" s="75" t="s">
        <v>1076</v>
      </c>
      <c r="AO191" s="75" t="s">
        <v>1076</v>
      </c>
      <c r="AP191" s="75" t="s">
        <v>1076</v>
      </c>
      <c r="AQ191" s="75" t="s">
        <v>1076</v>
      </c>
      <c r="AR191" s="75" t="s">
        <v>1076</v>
      </c>
      <c r="AS191" s="75" t="s">
        <v>1076</v>
      </c>
      <c r="AT191" s="75" t="s">
        <v>1076</v>
      </c>
      <c r="AU191" t="str">
        <f t="shared" si="38"/>
        <v>РК РФ</v>
      </c>
      <c r="AV191" t="b">
        <f t="shared" si="39"/>
        <v>1</v>
      </c>
    </row>
    <row r="192" spans="1:48" ht="16.5" thickTop="1" thickBot="1" x14ac:dyDescent="0.3">
      <c r="A192" s="28">
        <f t="shared" si="40"/>
        <v>5</v>
      </c>
      <c r="B192" s="74" t="s">
        <v>1852</v>
      </c>
      <c r="C192" s="71" t="s">
        <v>561</v>
      </c>
      <c r="D192" s="63">
        <v>1957</v>
      </c>
      <c r="E192" s="72"/>
      <c r="F192" s="72" t="s">
        <v>2519</v>
      </c>
      <c r="G192" s="80">
        <v>5</v>
      </c>
      <c r="H192" s="80">
        <v>4</v>
      </c>
      <c r="I192" s="163">
        <v>5400.5</v>
      </c>
      <c r="J192" s="163">
        <v>3840.3</v>
      </c>
      <c r="K192" s="163">
        <v>3840.3</v>
      </c>
      <c r="L192" s="165">
        <v>111</v>
      </c>
      <c r="M192" s="163">
        <f t="shared" si="41"/>
        <v>24321259.760000002</v>
      </c>
      <c r="N192" s="163"/>
      <c r="O192" s="163"/>
      <c r="P192" s="163"/>
      <c r="Q192" s="30">
        <f>IF('Форма 2'!D192=0,"",'Форма 2'!D192-N192-O192-P192)</f>
        <v>24321259.760000002</v>
      </c>
      <c r="R192" s="51">
        <f t="shared" si="34"/>
        <v>6333.1666171913657</v>
      </c>
      <c r="S192" s="51">
        <f t="shared" si="35"/>
        <v>6333.1666171913657</v>
      </c>
      <c r="T192" s="69">
        <f>IF(B192=C192,"",
IF(ISERROR(
IF(_xlfn.TEXTBEFORE('ПДФ 1'!B198,": ",1)*1=YEAR($V$4),$V$4,
IF(_xlfn.TEXTBEFORE('ПДФ 1'!B198,": ",1)*1=YEAR($W$4),$W$4,
IF(_xlfn.TEXTBEFORE('ПДФ 1'!B198,": ",1)*1=YEAR($X$4),$X$4,$Y$4)))),"",
IF(_xlfn.TEXTBEFORE('ПДФ 1'!B198,": ",1)*1=YEAR($V$4),$V$4,
IF(_xlfn.TEXTBEFORE('ПДФ 1'!B198,": ",1)*1=YEAR($W$4),$W$4,
IF(_xlfn.TEXTBEFORE('ПДФ 1'!B198,": ",1)*1=YEAR($X$4),$X$4,$Y$4)))))</f>
        <v>45657</v>
      </c>
      <c r="U192" s="125" t="str">
        <f>IF(ISERROR(VLOOKUP(C192,Источник!$C$2:$K$2343,9,0)),"",VLOOKUP(C192,Источник!$C$2:$K$2343,9,0))</f>
        <v>РО</v>
      </c>
      <c r="V192" s="1"/>
      <c r="W192" s="1"/>
      <c r="X192" s="77" t="str">
        <f t="shared" si="36"/>
        <v>г. Пермь, пр-т Комсомольский, д. 72: 2024</v>
      </c>
      <c r="Y192" s="117">
        <f t="shared" si="37"/>
        <v>1</v>
      </c>
      <c r="Z192" s="22" t="s">
        <v>1076</v>
      </c>
      <c r="AA192" s="22" t="s">
        <v>1076</v>
      </c>
      <c r="AB192" s="22" t="s">
        <v>1076</v>
      </c>
      <c r="AC192" s="22" t="s">
        <v>1076</v>
      </c>
      <c r="AD192" s="22" t="s">
        <v>1076</v>
      </c>
      <c r="AE192" s="22" t="s">
        <v>1076</v>
      </c>
      <c r="AF192" s="22" t="s">
        <v>1076</v>
      </c>
      <c r="AG192" s="89" t="s">
        <v>1076</v>
      </c>
      <c r="AH192" s="88" t="s">
        <v>1076</v>
      </c>
      <c r="AI192" s="75">
        <v>1</v>
      </c>
      <c r="AJ192" s="75" t="s">
        <v>1076</v>
      </c>
      <c r="AK192" s="75" t="s">
        <v>1076</v>
      </c>
      <c r="AL192" s="75" t="s">
        <v>1076</v>
      </c>
      <c r="AM192" s="75" t="s">
        <v>1076</v>
      </c>
      <c r="AN192" s="75" t="s">
        <v>1076</v>
      </c>
      <c r="AO192" s="75" t="s">
        <v>1076</v>
      </c>
      <c r="AP192" s="75" t="s">
        <v>1076</v>
      </c>
      <c r="AQ192" s="75" t="s">
        <v>1076</v>
      </c>
      <c r="AR192" s="75" t="s">
        <v>1076</v>
      </c>
      <c r="AS192" s="75" t="s">
        <v>1076</v>
      </c>
      <c r="AT192" s="75" t="s">
        <v>1076</v>
      </c>
      <c r="AU192" t="str">
        <f t="shared" si="38"/>
        <v>РК</v>
      </c>
      <c r="AV192" t="b">
        <f t="shared" si="39"/>
        <v>1</v>
      </c>
    </row>
    <row r="193" spans="1:48" ht="16.5" thickTop="1" thickBot="1" x14ac:dyDescent="0.3">
      <c r="A193" s="28">
        <f t="shared" si="40"/>
        <v>6</v>
      </c>
      <c r="B193" s="74" t="s">
        <v>1852</v>
      </c>
      <c r="C193" s="71" t="s">
        <v>341</v>
      </c>
      <c r="D193" s="63">
        <v>1987</v>
      </c>
      <c r="E193" s="72"/>
      <c r="F193" s="72" t="s">
        <v>2535</v>
      </c>
      <c r="G193" s="80">
        <v>16</v>
      </c>
      <c r="H193" s="80">
        <v>1</v>
      </c>
      <c r="I193" s="163">
        <v>6556.6</v>
      </c>
      <c r="J193" s="163">
        <v>5302.0999999999995</v>
      </c>
      <c r="K193" s="163">
        <v>5166.2</v>
      </c>
      <c r="L193" s="165">
        <v>240</v>
      </c>
      <c r="M193" s="163">
        <f t="shared" si="41"/>
        <v>7999028.9199999999</v>
      </c>
      <c r="N193" s="163"/>
      <c r="O193" s="163"/>
      <c r="P193" s="163"/>
      <c r="Q193" s="30">
        <f>IF('Форма 2'!D193=0,"",'Форма 2'!D193-N193-O193-P193)</f>
        <v>7999028.9199999999</v>
      </c>
      <c r="R193" s="51">
        <f t="shared" si="34"/>
        <v>1508.652971464137</v>
      </c>
      <c r="S193" s="51">
        <f t="shared" si="35"/>
        <v>1508.652971464137</v>
      </c>
      <c r="T193" s="69">
        <f>IF(B193=C193,"",
IF(ISERROR(
IF(_xlfn.TEXTBEFORE('ПДФ 1'!B199,": ",1)*1=YEAR($V$4),$V$4,
IF(_xlfn.TEXTBEFORE('ПДФ 1'!B199,": ",1)*1=YEAR($W$4),$W$4,
IF(_xlfn.TEXTBEFORE('ПДФ 1'!B199,": ",1)*1=YEAR($X$4),$X$4,$Y$4)))),"",
IF(_xlfn.TEXTBEFORE('ПДФ 1'!B199,": ",1)*1=YEAR($V$4),$V$4,
IF(_xlfn.TEXTBEFORE('ПДФ 1'!B199,": ",1)*1=YEAR($W$4),$W$4,
IF(_xlfn.TEXTBEFORE('ПДФ 1'!B199,": ",1)*1=YEAR($X$4),$X$4,$Y$4)))))</f>
        <v>45657</v>
      </c>
      <c r="U193" s="125" t="str">
        <f>IF(ISERROR(VLOOKUP(C193,Источник!$C$2:$K$2343,9,0)),"",VLOOKUP(C193,Источник!$C$2:$K$2343,9,0))</f>
        <v>РО</v>
      </c>
      <c r="V193" s="1"/>
      <c r="W193" s="1"/>
      <c r="X193" s="77" t="str">
        <f t="shared" si="36"/>
        <v>г. Пермь, пр-т Парковый, д. 2: 2024</v>
      </c>
      <c r="Y193" s="117">
        <f t="shared" si="37"/>
        <v>1</v>
      </c>
      <c r="Z193" s="22" t="s">
        <v>1076</v>
      </c>
      <c r="AA193" s="22" t="s">
        <v>1076</v>
      </c>
      <c r="AB193" s="22" t="s">
        <v>1076</v>
      </c>
      <c r="AC193" s="22" t="s">
        <v>1076</v>
      </c>
      <c r="AD193" s="22" t="s">
        <v>1076</v>
      </c>
      <c r="AE193" s="22" t="s">
        <v>1076</v>
      </c>
      <c r="AF193" s="22" t="s">
        <v>1076</v>
      </c>
      <c r="AG193" s="89">
        <v>2</v>
      </c>
      <c r="AH193" s="88">
        <v>7999028.9199999999</v>
      </c>
      <c r="AI193" s="75" t="s">
        <v>1076</v>
      </c>
      <c r="AJ193" s="75" t="s">
        <v>1076</v>
      </c>
      <c r="AK193" s="75" t="s">
        <v>1076</v>
      </c>
      <c r="AL193" s="75" t="s">
        <v>1076</v>
      </c>
      <c r="AM193" s="75" t="s">
        <v>1076</v>
      </c>
      <c r="AN193" s="75" t="s">
        <v>1076</v>
      </c>
      <c r="AO193" s="75" t="s">
        <v>1076</v>
      </c>
      <c r="AP193" s="75" t="s">
        <v>1076</v>
      </c>
      <c r="AQ193" s="75" t="s">
        <v>1076</v>
      </c>
      <c r="AR193" s="75" t="s">
        <v>1076</v>
      </c>
      <c r="AS193" s="75" t="s">
        <v>1076</v>
      </c>
      <c r="AT193" s="75" t="s">
        <v>1076</v>
      </c>
      <c r="AU193" t="str">
        <f t="shared" si="38"/>
        <v>РЛ</v>
      </c>
      <c r="AV193" t="b">
        <f t="shared" si="39"/>
        <v>1</v>
      </c>
    </row>
    <row r="194" spans="1:48" ht="16.5" thickTop="1" thickBot="1" x14ac:dyDescent="0.3">
      <c r="A194" s="28">
        <f t="shared" si="40"/>
        <v>7</v>
      </c>
      <c r="B194" s="74" t="s">
        <v>1852</v>
      </c>
      <c r="C194" s="71" t="s">
        <v>168</v>
      </c>
      <c r="D194" s="63">
        <v>2001</v>
      </c>
      <c r="E194" s="72"/>
      <c r="F194" s="72" t="s">
        <v>2521</v>
      </c>
      <c r="G194" s="80">
        <v>16</v>
      </c>
      <c r="H194" s="80">
        <v>2</v>
      </c>
      <c r="I194" s="163">
        <v>13092</v>
      </c>
      <c r="J194" s="163">
        <v>11008.5</v>
      </c>
      <c r="K194" s="163">
        <v>10502</v>
      </c>
      <c r="L194" s="165">
        <v>469</v>
      </c>
      <c r="M194" s="163">
        <f t="shared" si="41"/>
        <v>15998057.84</v>
      </c>
      <c r="N194" s="163"/>
      <c r="O194" s="163"/>
      <c r="P194" s="163"/>
      <c r="Q194" s="30">
        <f>IF('Форма 2'!D194=0,"",'Форма 2'!D194-N194-O194-P194)</f>
        <v>15998057.84</v>
      </c>
      <c r="R194" s="51">
        <f t="shared" ref="R194:R257" si="49">IF(ISNUMBER(J194),M194/J194,"")</f>
        <v>1453.2459317799883</v>
      </c>
      <c r="S194" s="51">
        <f t="shared" ref="S194:S257" si="50">R194</f>
        <v>1453.2459317799883</v>
      </c>
      <c r="T194" s="69">
        <f>IF(B194=C194,"",
IF(ISERROR(
IF(_xlfn.TEXTBEFORE('ПДФ 1'!B200,": ",1)*1=YEAR($V$4),$V$4,
IF(_xlfn.TEXTBEFORE('ПДФ 1'!B200,": ",1)*1=YEAR($W$4),$W$4,
IF(_xlfn.TEXTBEFORE('ПДФ 1'!B200,": ",1)*1=YEAR($X$4),$X$4,$Y$4)))),"",
IF(_xlfn.TEXTBEFORE('ПДФ 1'!B200,": ",1)*1=YEAR($V$4),$V$4,
IF(_xlfn.TEXTBEFORE('ПДФ 1'!B200,": ",1)*1=YEAR($W$4),$W$4,
IF(_xlfn.TEXTBEFORE('ПДФ 1'!B200,": ",1)*1=YEAR($X$4),$X$4,$Y$4)))))</f>
        <v>45657</v>
      </c>
      <c r="U194" s="125" t="str">
        <f>IF(ISERROR(VLOOKUP(C194,Источник!$C$2:$K$2343,9,0)),"",VLOOKUP(C194,Источник!$C$2:$K$2343,9,0))</f>
        <v>СС</v>
      </c>
      <c r="V194" s="1"/>
      <c r="W194" s="1"/>
      <c r="X194" s="77" t="str">
        <f t="shared" ref="X194:X257" si="51">IF(ISERROR(MID(C194,SEARCH("город Пермь",C194),)=""),
IF(ISERROR(MID(C194,SEARCH("края",C194),)=""),IF(ISERROR(CONCATENATE(C194,": ",YEAR(T194))),"",CONCATENATE(C194,": ",YEAR(T194))),""),
"")</f>
        <v>г. Пермь, пр-т Парковый, д. 28А: 2024</v>
      </c>
      <c r="Y194" s="117">
        <f t="shared" ref="Y194:Y257" si="52">SUM(Z194:AF194,AI194:AT194,)+IF(ISNUMBER(AG194),1,0)</f>
        <v>1</v>
      </c>
      <c r="Z194" s="22" t="s">
        <v>1076</v>
      </c>
      <c r="AA194" s="22" t="s">
        <v>1076</v>
      </c>
      <c r="AB194" s="22" t="s">
        <v>1076</v>
      </c>
      <c r="AC194" s="22" t="s">
        <v>1076</v>
      </c>
      <c r="AD194" s="22" t="s">
        <v>1076</v>
      </c>
      <c r="AE194" s="22" t="s">
        <v>1076</v>
      </c>
      <c r="AF194" s="22" t="s">
        <v>1076</v>
      </c>
      <c r="AG194" s="89">
        <v>4</v>
      </c>
      <c r="AH194" s="88">
        <v>15998057.84</v>
      </c>
      <c r="AI194" s="75" t="s">
        <v>1076</v>
      </c>
      <c r="AJ194" s="75" t="s">
        <v>1076</v>
      </c>
      <c r="AK194" s="75" t="s">
        <v>1076</v>
      </c>
      <c r="AL194" s="75" t="s">
        <v>1076</v>
      </c>
      <c r="AM194" s="75" t="s">
        <v>1076</v>
      </c>
      <c r="AN194" s="75" t="s">
        <v>1076</v>
      </c>
      <c r="AO194" s="75" t="s">
        <v>1076</v>
      </c>
      <c r="AP194" s="75" t="s">
        <v>1076</v>
      </c>
      <c r="AQ194" s="75" t="s">
        <v>1076</v>
      </c>
      <c r="AR194" s="75" t="s">
        <v>1076</v>
      </c>
      <c r="AS194" s="75" t="s">
        <v>1076</v>
      </c>
      <c r="AT194" s="75" t="s">
        <v>1076</v>
      </c>
      <c r="AU194" t="str">
        <f t="shared" ref="AU194:AU257" si="53">TRIM(IF(COUNTBLANK(Z194:AE194)&lt;=5,CONCATENATE($AP$3,IF(ISNUMBER(Z194),Z$6,"")," ",IF(ISNUMBER(AA194),AA$6,"")," ",IF(ISNUMBER(AB194),AB$6,"")," ",IF(ISNUMBER(AC194),AC$6,"")," ",IF(ISNUMBER(AD194),AD$6,"")," ",IF(ISNUMBER(AE194),AE$6,""),$AQ$3," ",IF(ISNUMBER(AF194),AF$6,"")," ",IF(ISNUMBER(AH194),AH$6,"")," ",IF(ISNUMBER(AI194),AI$6,"")," ",IF(ISNUMBER(AJ194),AJ$6,"")," ",IF(ISNUMBER(AK194),AK$6,"")," ",IF(ISNUMBER(AL194),AL$6,"")," ",IF(ISNUMBER(AM194),AM$6,"")," ",IF(ISNUMBER(AR194),AR$6,"")," ",IF(ISNUMBER(AS194),AS$6,"")," ",IF(ISNUMBER(AT194),AT$6,""))&amp;IF(COUNTBLANK(AN194:AQ194)&lt;=3,CONCATENATE($AP$4,IF(ISNUMBER(AN194),AN$7,"")," ",IF(ISNUMBER(AO194),AO$7,"")," ",IF(ISNUMBER(AP194),AP$7,"")," ",IF(ISNUMBER(AQ194),AQ$7,"")," ",$AQ$4),""),
CONCATENATE(IF(ISNUMBER(AF194),AF$6,"")," ",IF(ISNUMBER(AH194),AH$6,"")," ",IF(ISNUMBER(AI194),AI$6,"")," ",IF(ISNUMBER(AJ194),AJ$6,"")," ",IF(ISNUMBER(AK194),AK$6,"")," ",IF(ISNUMBER(AL194),AL$6,"")," ",IF(ISNUMBER(AM194),AM$6,"")," ",IF(ISNUMBER(AR194),AR$6,"")," ",IF(ISNUMBER(AS194),AS$6,"")," ",IF(ISNUMBER(AT194),AT$6,""))&amp;IF(COUNTBLANK(AN194:AQ194)&lt;=3,CONCATENATE($AP$4,IF(ISNUMBER(AN194),AN$7,"")," ",IF(ISNUMBER(AO194),AO$7,"")," ",IF(ISNUMBER(AP194),AP$7,"")," ",IF(ISNUMBER(AQ194),AQ$7,"")," ",$AQ$4),"")
))</f>
        <v>РЛ</v>
      </c>
      <c r="AV194" t="b">
        <f t="shared" ref="AV194:AV257" si="54">ISTEXT(AN194)</f>
        <v>1</v>
      </c>
    </row>
    <row r="195" spans="1:48" ht="16.5" thickTop="1" thickBot="1" x14ac:dyDescent="0.3">
      <c r="A195" s="28">
        <f t="shared" ref="A195:A258" si="55">IF(NOT(ISERROR("Пермского края"=MID(C195,FIND("Пермского края",C195),14)))=$B$1,0,IF(NOT(ISERROR("город Пермь"=MID(C195,FIND("город Пермь",C195),11)))=$B$1,0,IF(NOT(ISERROR("Итого"=MID(C195,FIND("Итого",C195),5)))=$B$1,0,IF(NOT(ISERROR("Всего"=MID(C195,FIND("Всего",C195),5)))=$B$1,0,A194+1))))</f>
        <v>8</v>
      </c>
      <c r="B195" s="74" t="s">
        <v>1852</v>
      </c>
      <c r="C195" s="71" t="s">
        <v>167</v>
      </c>
      <c r="D195" s="63">
        <v>1984</v>
      </c>
      <c r="E195" s="72"/>
      <c r="F195" s="72" t="s">
        <v>2535</v>
      </c>
      <c r="G195" s="80">
        <v>9</v>
      </c>
      <c r="H195" s="80">
        <v>8</v>
      </c>
      <c r="I195" s="163">
        <v>21535.200000000001</v>
      </c>
      <c r="J195" s="163">
        <v>18480.8</v>
      </c>
      <c r="K195" s="163">
        <v>18480.8</v>
      </c>
      <c r="L195" s="165">
        <v>795</v>
      </c>
      <c r="M195" s="163">
        <f t="shared" si="41"/>
        <v>22228071.359999999</v>
      </c>
      <c r="N195" s="163"/>
      <c r="O195" s="163"/>
      <c r="P195" s="163"/>
      <c r="Q195" s="30">
        <f>IF('Форма 2'!D195=0,"",'Форма 2'!D195-N195-O195-P195)</f>
        <v>22228071.359999999</v>
      </c>
      <c r="R195" s="51">
        <f t="shared" si="49"/>
        <v>1202.7656465088091</v>
      </c>
      <c r="S195" s="51">
        <f t="shared" si="50"/>
        <v>1202.7656465088091</v>
      </c>
      <c r="T195" s="69">
        <f>IF(B195=C195,"",
IF(ISERROR(
IF(_xlfn.TEXTBEFORE('ПДФ 1'!B201,": ",1)*1=YEAR($V$4),$V$4,
IF(_xlfn.TEXTBEFORE('ПДФ 1'!B201,": ",1)*1=YEAR($W$4),$W$4,
IF(_xlfn.TEXTBEFORE('ПДФ 1'!B201,": ",1)*1=YEAR($X$4),$X$4,$Y$4)))),"",
IF(_xlfn.TEXTBEFORE('ПДФ 1'!B201,": ",1)*1=YEAR($V$4),$V$4,
IF(_xlfn.TEXTBEFORE('ПДФ 1'!B201,": ",1)*1=YEAR($W$4),$W$4,
IF(_xlfn.TEXTBEFORE('ПДФ 1'!B201,": ",1)*1=YEAR($X$4),$X$4,$Y$4)))))</f>
        <v>45657</v>
      </c>
      <c r="U195" s="125" t="str">
        <f>IF(ISERROR(VLOOKUP(C195,Источник!$C$2:$K$2343,9,0)),"",VLOOKUP(C195,Источник!$C$2:$K$2343,9,0))</f>
        <v>СС</v>
      </c>
      <c r="V195" s="1"/>
      <c r="W195" s="1"/>
      <c r="X195" s="77" t="str">
        <f t="shared" si="51"/>
        <v>г. Пермь, пр-т Парковый, д. 4: 2024</v>
      </c>
      <c r="Y195" s="117">
        <f t="shared" si="52"/>
        <v>1</v>
      </c>
      <c r="Z195" s="22" t="s">
        <v>1076</v>
      </c>
      <c r="AA195" s="22" t="s">
        <v>1076</v>
      </c>
      <c r="AB195" s="22" t="s">
        <v>1076</v>
      </c>
      <c r="AC195" s="22" t="s">
        <v>1076</v>
      </c>
      <c r="AD195" s="22" t="s">
        <v>1076</v>
      </c>
      <c r="AE195" s="22" t="s">
        <v>1076</v>
      </c>
      <c r="AF195" s="22" t="s">
        <v>1076</v>
      </c>
      <c r="AG195" s="89">
        <v>8</v>
      </c>
      <c r="AH195" s="88">
        <v>22228071.359999999</v>
      </c>
      <c r="AI195" s="75" t="s">
        <v>1076</v>
      </c>
      <c r="AJ195" s="75" t="s">
        <v>1076</v>
      </c>
      <c r="AK195" s="75" t="s">
        <v>1076</v>
      </c>
      <c r="AL195" s="75" t="s">
        <v>1076</v>
      </c>
      <c r="AM195" s="75" t="s">
        <v>1076</v>
      </c>
      <c r="AN195" s="75" t="s">
        <v>1076</v>
      </c>
      <c r="AO195" s="75" t="s">
        <v>1076</v>
      </c>
      <c r="AP195" s="75" t="s">
        <v>1076</v>
      </c>
      <c r="AQ195" s="75" t="s">
        <v>1076</v>
      </c>
      <c r="AR195" s="75" t="s">
        <v>1076</v>
      </c>
      <c r="AS195" s="75" t="s">
        <v>1076</v>
      </c>
      <c r="AT195" s="75" t="s">
        <v>1076</v>
      </c>
      <c r="AU195" t="str">
        <f t="shared" si="53"/>
        <v>РЛ</v>
      </c>
      <c r="AV195" t="b">
        <f t="shared" si="54"/>
        <v>1</v>
      </c>
    </row>
    <row r="196" spans="1:48" ht="16.5" thickTop="1" thickBot="1" x14ac:dyDescent="0.3">
      <c r="A196" s="28">
        <f t="shared" si="55"/>
        <v>9</v>
      </c>
      <c r="B196" s="74" t="s">
        <v>1852</v>
      </c>
      <c r="C196" s="71" t="s">
        <v>169</v>
      </c>
      <c r="D196" s="63">
        <v>1962</v>
      </c>
      <c r="E196" s="72"/>
      <c r="F196" s="72" t="s">
        <v>2519</v>
      </c>
      <c r="G196" s="80">
        <v>9</v>
      </c>
      <c r="H196" s="80">
        <v>2</v>
      </c>
      <c r="I196" s="163">
        <v>1636.66</v>
      </c>
      <c r="J196" s="163">
        <v>1333</v>
      </c>
      <c r="K196" s="163">
        <v>1333</v>
      </c>
      <c r="L196" s="165">
        <v>58</v>
      </c>
      <c r="M196" s="163">
        <f t="shared" si="41"/>
        <v>5557017.8399999999</v>
      </c>
      <c r="N196" s="163"/>
      <c r="O196" s="163"/>
      <c r="P196" s="163"/>
      <c r="Q196" s="30">
        <f>IF('Форма 2'!D196=0,"",'Форма 2'!D196-N196-O196-P196)</f>
        <v>5557017.8399999999</v>
      </c>
      <c r="R196" s="51">
        <f t="shared" si="49"/>
        <v>4168.8055813953488</v>
      </c>
      <c r="S196" s="51">
        <f t="shared" si="50"/>
        <v>4168.8055813953488</v>
      </c>
      <c r="T196" s="69">
        <f>IF(B196=C196,"",
IF(ISERROR(
IF(_xlfn.TEXTBEFORE('ПДФ 1'!B202,": ",1)*1=YEAR($V$4),$V$4,
IF(_xlfn.TEXTBEFORE('ПДФ 1'!B202,": ",1)*1=YEAR($W$4),$W$4,
IF(_xlfn.TEXTBEFORE('ПДФ 1'!B202,": ",1)*1=YEAR($X$4),$X$4,$Y$4)))),"",
IF(_xlfn.TEXTBEFORE('ПДФ 1'!B202,": ",1)*1=YEAR($V$4),$V$4,
IF(_xlfn.TEXTBEFORE('ПДФ 1'!B202,": ",1)*1=YEAR($W$4),$W$4,
IF(_xlfn.TEXTBEFORE('ПДФ 1'!B202,": ",1)*1=YEAR($X$4),$X$4,$Y$4)))))</f>
        <v>45657</v>
      </c>
      <c r="U196" s="125" t="str">
        <f>IF(ISERROR(VLOOKUP(C196,Источник!$C$2:$K$2343,9,0)),"",VLOOKUP(C196,Источник!$C$2:$K$2343,9,0))</f>
        <v>СС</v>
      </c>
      <c r="V196" s="1"/>
      <c r="W196" s="1"/>
      <c r="X196" s="77" t="str">
        <f t="shared" si="51"/>
        <v>г. Пермь, пр-т Парковый, д. 41В: 2024</v>
      </c>
      <c r="Y196" s="117">
        <f t="shared" si="52"/>
        <v>1</v>
      </c>
      <c r="Z196" s="22" t="s">
        <v>1076</v>
      </c>
      <c r="AA196" s="22" t="s">
        <v>1076</v>
      </c>
      <c r="AB196" s="22" t="s">
        <v>1076</v>
      </c>
      <c r="AC196" s="22" t="s">
        <v>1076</v>
      </c>
      <c r="AD196" s="22" t="s">
        <v>1076</v>
      </c>
      <c r="AE196" s="22" t="s">
        <v>1076</v>
      </c>
      <c r="AF196" s="22" t="s">
        <v>1076</v>
      </c>
      <c r="AG196" s="89">
        <v>2</v>
      </c>
      <c r="AH196" s="88">
        <v>5557017.8399999999</v>
      </c>
      <c r="AI196" s="75" t="s">
        <v>1076</v>
      </c>
      <c r="AJ196" s="75" t="s">
        <v>1076</v>
      </c>
      <c r="AK196" s="75" t="s">
        <v>1076</v>
      </c>
      <c r="AL196" s="75" t="s">
        <v>1076</v>
      </c>
      <c r="AM196" s="75" t="s">
        <v>1076</v>
      </c>
      <c r="AN196" s="75" t="s">
        <v>1076</v>
      </c>
      <c r="AO196" s="75" t="s">
        <v>1076</v>
      </c>
      <c r="AP196" s="75" t="s">
        <v>1076</v>
      </c>
      <c r="AQ196" s="75" t="s">
        <v>1076</v>
      </c>
      <c r="AR196" s="75" t="s">
        <v>1076</v>
      </c>
      <c r="AS196" s="75" t="s">
        <v>1076</v>
      </c>
      <c r="AT196" s="75" t="s">
        <v>1076</v>
      </c>
      <c r="AU196" t="str">
        <f t="shared" si="53"/>
        <v>РЛ</v>
      </c>
      <c r="AV196" t="b">
        <f t="shared" si="54"/>
        <v>1</v>
      </c>
    </row>
    <row r="197" spans="1:48" ht="16.5" thickTop="1" thickBot="1" x14ac:dyDescent="0.3">
      <c r="A197" s="28">
        <f t="shared" si="55"/>
        <v>10</v>
      </c>
      <c r="B197" s="74" t="s">
        <v>1852</v>
      </c>
      <c r="C197" s="71" t="s">
        <v>983</v>
      </c>
      <c r="D197" s="63">
        <v>1987</v>
      </c>
      <c r="E197" s="72"/>
      <c r="F197" s="72" t="s">
        <v>2519</v>
      </c>
      <c r="G197" s="80">
        <v>9</v>
      </c>
      <c r="H197" s="80">
        <v>1</v>
      </c>
      <c r="I197" s="163">
        <v>2372.3000000000002</v>
      </c>
      <c r="J197" s="163">
        <v>1196.7</v>
      </c>
      <c r="K197" s="163">
        <v>1196.7</v>
      </c>
      <c r="L197" s="165">
        <v>102</v>
      </c>
      <c r="M197" s="163">
        <f t="shared" si="41"/>
        <v>2778508.92</v>
      </c>
      <c r="N197" s="163"/>
      <c r="O197" s="163"/>
      <c r="P197" s="163"/>
      <c r="Q197" s="30">
        <f>IF('Форма 2'!D197=0,"",'Форма 2'!D197-N197-O197-P197)</f>
        <v>2778508.92</v>
      </c>
      <c r="R197" s="51">
        <f t="shared" si="49"/>
        <v>2321.8090749561293</v>
      </c>
      <c r="S197" s="51">
        <f t="shared" si="50"/>
        <v>2321.8090749561293</v>
      </c>
      <c r="T197" s="69">
        <f>IF(B197=C197,"",
IF(ISERROR(
IF(_xlfn.TEXTBEFORE('ПДФ 1'!B203,": ",1)*1=YEAR($V$4),$V$4,
IF(_xlfn.TEXTBEFORE('ПДФ 1'!B203,": ",1)*1=YEAR($W$4),$W$4,
IF(_xlfn.TEXTBEFORE('ПДФ 1'!B203,": ",1)*1=YEAR($X$4),$X$4,$Y$4)))),"",
IF(_xlfn.TEXTBEFORE('ПДФ 1'!B203,": ",1)*1=YEAR($V$4),$V$4,
IF(_xlfn.TEXTBEFORE('ПДФ 1'!B203,": ",1)*1=YEAR($W$4),$W$4,
IF(_xlfn.TEXTBEFORE('ПДФ 1'!B203,": ",1)*1=YEAR($X$4),$X$4,$Y$4)))))</f>
        <v>45657</v>
      </c>
      <c r="U197" s="125" t="str">
        <f>IF(ISERROR(VLOOKUP(C197,Источник!$C$2:$K$2343,9,0)),"",VLOOKUP(C197,Источник!$C$2:$K$2343,9,0))</f>
        <v>РО</v>
      </c>
      <c r="V197" s="1"/>
      <c r="W197" s="1"/>
      <c r="X197" s="77" t="str">
        <f t="shared" si="51"/>
        <v>г. Пермь, пр-т Парковый, д. 45Б: 2024</v>
      </c>
      <c r="Y197" s="117">
        <f t="shared" si="52"/>
        <v>1</v>
      </c>
      <c r="Z197" s="22" t="s">
        <v>1076</v>
      </c>
      <c r="AA197" s="22" t="s">
        <v>1076</v>
      </c>
      <c r="AB197" s="22" t="s">
        <v>1076</v>
      </c>
      <c r="AC197" s="22" t="s">
        <v>1076</v>
      </c>
      <c r="AD197" s="22" t="s">
        <v>1076</v>
      </c>
      <c r="AE197" s="22" t="s">
        <v>1076</v>
      </c>
      <c r="AF197" s="22" t="s">
        <v>1076</v>
      </c>
      <c r="AG197" s="89">
        <v>1</v>
      </c>
      <c r="AH197" s="88">
        <v>2778508.92</v>
      </c>
      <c r="AI197" s="75" t="s">
        <v>1076</v>
      </c>
      <c r="AJ197" s="75" t="s">
        <v>1076</v>
      </c>
      <c r="AK197" s="75" t="s">
        <v>1076</v>
      </c>
      <c r="AL197" s="75" t="s">
        <v>1076</v>
      </c>
      <c r="AM197" s="75" t="s">
        <v>1076</v>
      </c>
      <c r="AN197" s="75" t="s">
        <v>1076</v>
      </c>
      <c r="AO197" s="75" t="s">
        <v>1076</v>
      </c>
      <c r="AP197" s="75" t="s">
        <v>1076</v>
      </c>
      <c r="AQ197" s="75" t="s">
        <v>1076</v>
      </c>
      <c r="AR197" s="75" t="s">
        <v>1076</v>
      </c>
      <c r="AS197" s="75" t="s">
        <v>1076</v>
      </c>
      <c r="AT197" s="75" t="s">
        <v>1076</v>
      </c>
      <c r="AU197" t="str">
        <f t="shared" si="53"/>
        <v>РЛ</v>
      </c>
      <c r="AV197" t="b">
        <f t="shared" si="54"/>
        <v>1</v>
      </c>
    </row>
    <row r="198" spans="1:48" ht="16.5" thickTop="1" thickBot="1" x14ac:dyDescent="0.3">
      <c r="A198" s="28">
        <f t="shared" si="55"/>
        <v>11</v>
      </c>
      <c r="B198" s="74" t="s">
        <v>1852</v>
      </c>
      <c r="C198" s="71" t="s">
        <v>209</v>
      </c>
      <c r="D198" s="63">
        <v>1965</v>
      </c>
      <c r="E198" s="72"/>
      <c r="F198" s="72" t="s">
        <v>2519</v>
      </c>
      <c r="G198" s="80">
        <v>5</v>
      </c>
      <c r="H198" s="80">
        <v>3</v>
      </c>
      <c r="I198" s="163">
        <v>2646.37</v>
      </c>
      <c r="J198" s="163">
        <v>2468</v>
      </c>
      <c r="K198" s="163">
        <v>2135.9</v>
      </c>
      <c r="L198" s="165">
        <v>79</v>
      </c>
      <c r="M198" s="163">
        <f t="shared" si="41"/>
        <v>11917980.220000001</v>
      </c>
      <c r="N198" s="163"/>
      <c r="O198" s="163"/>
      <c r="P198" s="163"/>
      <c r="Q198" s="30">
        <f>IF('Форма 2'!D198=0,"",'Форма 2'!D198-N198-O198-P198)</f>
        <v>11917980.220000001</v>
      </c>
      <c r="R198" s="51">
        <f t="shared" si="49"/>
        <v>4829.0033306320911</v>
      </c>
      <c r="S198" s="51">
        <f t="shared" si="50"/>
        <v>4829.0033306320911</v>
      </c>
      <c r="T198" s="69">
        <f>IF(B198=C198,"",
IF(ISERROR(
IF(_xlfn.TEXTBEFORE('ПДФ 1'!B204,": ",1)*1=YEAR($V$4),$V$4,
IF(_xlfn.TEXTBEFORE('ПДФ 1'!B204,": ",1)*1=YEAR($W$4),$W$4,
IF(_xlfn.TEXTBEFORE('ПДФ 1'!B204,": ",1)*1=YEAR($X$4),$X$4,$Y$4)))),"",
IF(_xlfn.TEXTBEFORE('ПДФ 1'!B204,": ",1)*1=YEAR($V$4),$V$4,
IF(_xlfn.TEXTBEFORE('ПДФ 1'!B204,": ",1)*1=YEAR($W$4),$W$4,
IF(_xlfn.TEXTBEFORE('ПДФ 1'!B204,": ",1)*1=YEAR($X$4),$X$4,$Y$4)))))</f>
        <v>45657</v>
      </c>
      <c r="U198" s="125" t="str">
        <f>IF(ISERROR(VLOOKUP(C198,Источник!$C$2:$K$2343,9,0)),"",VLOOKUP(C198,Источник!$C$2:$K$2343,9,0))</f>
        <v>СС</v>
      </c>
      <c r="V198" s="1"/>
      <c r="W198" s="1"/>
      <c r="X198" s="77" t="str">
        <f t="shared" si="51"/>
        <v>г. Пермь, ул. 1-я Красноармейская, д. 44А: 2024</v>
      </c>
      <c r="Y198" s="117">
        <f t="shared" si="52"/>
        <v>1</v>
      </c>
      <c r="Z198" s="22" t="s">
        <v>1076</v>
      </c>
      <c r="AA198" s="22" t="s">
        <v>1076</v>
      </c>
      <c r="AB198" s="22" t="s">
        <v>1076</v>
      </c>
      <c r="AC198" s="22" t="s">
        <v>1076</v>
      </c>
      <c r="AD198" s="22" t="s">
        <v>1076</v>
      </c>
      <c r="AE198" s="22" t="s">
        <v>1076</v>
      </c>
      <c r="AF198" s="22" t="s">
        <v>1076</v>
      </c>
      <c r="AG198" s="89" t="s">
        <v>1076</v>
      </c>
      <c r="AH198" s="114" t="s">
        <v>1076</v>
      </c>
      <c r="AI198" s="75">
        <v>1</v>
      </c>
      <c r="AJ198" s="75" t="s">
        <v>1076</v>
      </c>
      <c r="AK198" s="75" t="s">
        <v>1076</v>
      </c>
      <c r="AL198" s="75" t="s">
        <v>1076</v>
      </c>
      <c r="AM198" s="75" t="s">
        <v>1076</v>
      </c>
      <c r="AN198" s="75" t="s">
        <v>1076</v>
      </c>
      <c r="AO198" s="75" t="s">
        <v>1076</v>
      </c>
      <c r="AP198" s="75" t="s">
        <v>1076</v>
      </c>
      <c r="AQ198" s="75" t="s">
        <v>1076</v>
      </c>
      <c r="AR198" s="75" t="s">
        <v>1076</v>
      </c>
      <c r="AS198" s="75" t="s">
        <v>1076</v>
      </c>
      <c r="AT198" s="75" t="s">
        <v>1076</v>
      </c>
      <c r="AU198" t="str">
        <f t="shared" si="53"/>
        <v>РК</v>
      </c>
      <c r="AV198" t="b">
        <f t="shared" si="54"/>
        <v>1</v>
      </c>
    </row>
    <row r="199" spans="1:48" ht="16.5" thickTop="1" thickBot="1" x14ac:dyDescent="0.3">
      <c r="A199" s="28">
        <f t="shared" si="55"/>
        <v>12</v>
      </c>
      <c r="B199" s="74" t="s">
        <v>1852</v>
      </c>
      <c r="C199" s="71" t="s">
        <v>1011</v>
      </c>
      <c r="D199" s="63">
        <v>1948</v>
      </c>
      <c r="E199" s="72"/>
      <c r="F199" s="72" t="s">
        <v>2519</v>
      </c>
      <c r="G199" s="80">
        <v>4</v>
      </c>
      <c r="H199" s="80">
        <v>3</v>
      </c>
      <c r="I199" s="163">
        <v>2536.6</v>
      </c>
      <c r="J199" s="163">
        <v>2190.6999999999998</v>
      </c>
      <c r="K199" s="163">
        <v>1895.4862499999999</v>
      </c>
      <c r="L199" s="165">
        <v>63</v>
      </c>
      <c r="M199" s="163">
        <f t="shared" si="41"/>
        <v>14454739.010000002</v>
      </c>
      <c r="N199" s="163"/>
      <c r="O199" s="163"/>
      <c r="P199" s="163"/>
      <c r="Q199" s="30">
        <f>IF('Форма 2'!D199=0,"",'Форма 2'!D199-N199-O199-P199)</f>
        <v>14454739.010000002</v>
      </c>
      <c r="R199" s="51">
        <f t="shared" si="49"/>
        <v>6598.2284247044336</v>
      </c>
      <c r="S199" s="51">
        <f t="shared" si="50"/>
        <v>6598.2284247044336</v>
      </c>
      <c r="T199" s="69">
        <f>IF(B199=C199,"",
IF(ISERROR(
IF(_xlfn.TEXTBEFORE('ПДФ 1'!B205,": ",1)*1=YEAR($V$4),$V$4,
IF(_xlfn.TEXTBEFORE('ПДФ 1'!B205,": ",1)*1=YEAR($W$4),$W$4,
IF(_xlfn.TEXTBEFORE('ПДФ 1'!B205,": ",1)*1=YEAR($X$4),$X$4,$Y$4)))),"",
IF(_xlfn.TEXTBEFORE('ПДФ 1'!B205,": ",1)*1=YEAR($V$4),$V$4,
IF(_xlfn.TEXTBEFORE('ПДФ 1'!B205,": ",1)*1=YEAR($W$4),$W$4,
IF(_xlfn.TEXTBEFORE('ПДФ 1'!B205,": ",1)*1=YEAR($X$4),$X$4,$Y$4)))))</f>
        <v>45657</v>
      </c>
      <c r="U199" s="125" t="str">
        <f>IF(ISERROR(VLOOKUP(C199,Источник!$C$2:$K$2343,9,0)),"",VLOOKUP(C199,Источник!$C$2:$K$2343,9,0))</f>
        <v>РО</v>
      </c>
      <c r="V199" s="1"/>
      <c r="W199" s="1"/>
      <c r="X199" s="77" t="str">
        <f t="shared" si="51"/>
        <v>г. Пермь, ул. 25 Октября, д. 27: 2024</v>
      </c>
      <c r="Y199" s="117">
        <f t="shared" si="52"/>
        <v>2</v>
      </c>
      <c r="Z199" s="22" t="s">
        <v>1076</v>
      </c>
      <c r="AA199" s="22" t="s">
        <v>1076</v>
      </c>
      <c r="AB199" s="22" t="s">
        <v>1076</v>
      </c>
      <c r="AC199" s="22" t="s">
        <v>1076</v>
      </c>
      <c r="AD199" s="22" t="s">
        <v>1076</v>
      </c>
      <c r="AE199" s="22" t="s">
        <v>1076</v>
      </c>
      <c r="AF199" s="22" t="s">
        <v>1076</v>
      </c>
      <c r="AG199" s="89" t="s">
        <v>1076</v>
      </c>
      <c r="AH199" s="88" t="s">
        <v>1076</v>
      </c>
      <c r="AI199" s="75" t="s">
        <v>1076</v>
      </c>
      <c r="AJ199" s="75">
        <v>1</v>
      </c>
      <c r="AK199" s="75" t="s">
        <v>1076</v>
      </c>
      <c r="AL199" s="75" t="s">
        <v>1076</v>
      </c>
      <c r="AM199" s="75">
        <v>1</v>
      </c>
      <c r="AN199" s="75" t="s">
        <v>1076</v>
      </c>
      <c r="AO199" s="75" t="s">
        <v>1076</v>
      </c>
      <c r="AP199" s="75" t="s">
        <v>1076</v>
      </c>
      <c r="AQ199" s="75" t="s">
        <v>1076</v>
      </c>
      <c r="AR199" s="75" t="s">
        <v>1076</v>
      </c>
      <c r="AS199" s="75" t="s">
        <v>1076</v>
      </c>
      <c r="AT199" s="75" t="s">
        <v>1076</v>
      </c>
      <c r="AU199" t="str">
        <f t="shared" si="53"/>
        <v>Рфа РФ</v>
      </c>
      <c r="AV199" t="b">
        <f t="shared" si="54"/>
        <v>1</v>
      </c>
    </row>
    <row r="200" spans="1:48" ht="16.5" thickTop="1" thickBot="1" x14ac:dyDescent="0.3">
      <c r="A200" s="28">
        <f t="shared" si="55"/>
        <v>13</v>
      </c>
      <c r="B200" s="74" t="s">
        <v>1852</v>
      </c>
      <c r="C200" s="71" t="s">
        <v>1010</v>
      </c>
      <c r="D200" s="63">
        <v>1958</v>
      </c>
      <c r="E200" s="72"/>
      <c r="F200" s="72" t="s">
        <v>2519</v>
      </c>
      <c r="G200" s="80">
        <v>6</v>
      </c>
      <c r="H200" s="80">
        <v>4</v>
      </c>
      <c r="I200" s="163">
        <v>4565.8</v>
      </c>
      <c r="J200" s="163">
        <v>3686.0499999999997</v>
      </c>
      <c r="K200" s="163">
        <v>2810.45</v>
      </c>
      <c r="L200" s="165">
        <v>96</v>
      </c>
      <c r="M200" s="163">
        <f t="shared" ref="M200:M263" si="56">IF(ISNUMBER(I200),SUM(N200:Q200),"")</f>
        <v>18831870.390000001</v>
      </c>
      <c r="N200" s="163"/>
      <c r="O200" s="163"/>
      <c r="P200" s="163"/>
      <c r="Q200" s="30">
        <f>IF('Форма 2'!D200=0,"",'Форма 2'!D200-N200-O200-P200)</f>
        <v>18831870.390000001</v>
      </c>
      <c r="R200" s="51">
        <f t="shared" si="49"/>
        <v>5108.9568481165479</v>
      </c>
      <c r="S200" s="51">
        <f t="shared" si="50"/>
        <v>5108.9568481165479</v>
      </c>
      <c r="T200" s="69">
        <f>IF(B200=C200,"",
IF(ISERROR(
IF(_xlfn.TEXTBEFORE('ПДФ 1'!B206,": ",1)*1=YEAR($V$4),$V$4,
IF(_xlfn.TEXTBEFORE('ПДФ 1'!B206,": ",1)*1=YEAR($W$4),$W$4,
IF(_xlfn.TEXTBEFORE('ПДФ 1'!B206,": ",1)*1=YEAR($X$4),$X$4,$Y$4)))),"",
IF(_xlfn.TEXTBEFORE('ПДФ 1'!B206,": ",1)*1=YEAR($V$4),$V$4,
IF(_xlfn.TEXTBEFORE('ПДФ 1'!B206,": ",1)*1=YEAR($W$4),$W$4,
IF(_xlfn.TEXTBEFORE('ПДФ 1'!B206,": ",1)*1=YEAR($X$4),$X$4,$Y$4)))))</f>
        <v>45657</v>
      </c>
      <c r="U200" s="125" t="str">
        <f>IF(ISERROR(VLOOKUP(C200,Источник!$C$2:$K$2343,9,0)),"",VLOOKUP(C200,Источник!$C$2:$K$2343,9,0))</f>
        <v>РО</v>
      </c>
      <c r="V200" s="1"/>
      <c r="W200" s="1"/>
      <c r="X200" s="77" t="str">
        <f t="shared" si="51"/>
        <v>г. Пермь, ул. 25 Октября, д. 4: 2024</v>
      </c>
      <c r="Y200" s="117">
        <f t="shared" si="52"/>
        <v>4</v>
      </c>
      <c r="Z200" s="22" t="s">
        <v>1076</v>
      </c>
      <c r="AA200" s="22">
        <v>1</v>
      </c>
      <c r="AB200" s="22" t="s">
        <v>1076</v>
      </c>
      <c r="AC200" s="22">
        <v>1</v>
      </c>
      <c r="AD200" s="22">
        <v>1</v>
      </c>
      <c r="AE200" s="22">
        <v>1</v>
      </c>
      <c r="AF200" s="22" t="s">
        <v>1076</v>
      </c>
      <c r="AG200" s="89" t="s">
        <v>1076</v>
      </c>
      <c r="AH200" s="88" t="s">
        <v>1076</v>
      </c>
      <c r="AI200" s="75" t="s">
        <v>1076</v>
      </c>
      <c r="AJ200" s="75" t="s">
        <v>1076</v>
      </c>
      <c r="AK200" s="75" t="s">
        <v>1076</v>
      </c>
      <c r="AL200" s="75" t="s">
        <v>1076</v>
      </c>
      <c r="AM200" s="75" t="s">
        <v>1076</v>
      </c>
      <c r="AN200" s="75" t="s">
        <v>1076</v>
      </c>
      <c r="AO200" s="75" t="s">
        <v>1076</v>
      </c>
      <c r="AP200" s="75" t="s">
        <v>1076</v>
      </c>
      <c r="AQ200" s="75" t="s">
        <v>1076</v>
      </c>
      <c r="AR200" s="75" t="s">
        <v>1076</v>
      </c>
      <c r="AS200" s="75" t="s">
        <v>1076</v>
      </c>
      <c r="AT200" s="75" t="s">
        <v>1076</v>
      </c>
      <c r="AU200" t="str">
        <f t="shared" si="53"/>
        <v>РВИС ( ТЕП ХВС ГВС ВОД )</v>
      </c>
      <c r="AV200" t="b">
        <f t="shared" si="54"/>
        <v>1</v>
      </c>
    </row>
    <row r="201" spans="1:48" ht="16.5" thickTop="1" thickBot="1" x14ac:dyDescent="0.3">
      <c r="A201" s="28">
        <f t="shared" si="55"/>
        <v>14</v>
      </c>
      <c r="B201" s="74" t="s">
        <v>1852</v>
      </c>
      <c r="C201" s="71" t="s">
        <v>170</v>
      </c>
      <c r="D201" s="63">
        <v>1996</v>
      </c>
      <c r="E201" s="72"/>
      <c r="F201" s="72" t="s">
        <v>2519</v>
      </c>
      <c r="G201" s="80">
        <v>7</v>
      </c>
      <c r="H201" s="80">
        <v>3</v>
      </c>
      <c r="I201" s="163">
        <v>2460.5</v>
      </c>
      <c r="J201" s="163">
        <v>2221.9</v>
      </c>
      <c r="K201" s="163">
        <v>2221.9</v>
      </c>
      <c r="L201" s="165">
        <v>36</v>
      </c>
      <c r="M201" s="163">
        <f t="shared" si="56"/>
        <v>2778508.92</v>
      </c>
      <c r="N201" s="163"/>
      <c r="O201" s="163"/>
      <c r="P201" s="163"/>
      <c r="Q201" s="30">
        <f>IF('Форма 2'!D201=0,"",'Форма 2'!D201-N201-O201-P201)</f>
        <v>2778508.92</v>
      </c>
      <c r="R201" s="51">
        <f t="shared" si="49"/>
        <v>1250.5103379990098</v>
      </c>
      <c r="S201" s="51">
        <f t="shared" si="50"/>
        <v>1250.5103379990098</v>
      </c>
      <c r="T201" s="69">
        <f>IF(B201=C201,"",
IF(ISERROR(
IF(_xlfn.TEXTBEFORE('ПДФ 1'!B207,": ",1)*1=YEAR($V$4),$V$4,
IF(_xlfn.TEXTBEFORE('ПДФ 1'!B207,": ",1)*1=YEAR($W$4),$W$4,
IF(_xlfn.TEXTBEFORE('ПДФ 1'!B207,": ",1)*1=YEAR($X$4),$X$4,$Y$4)))),"",
IF(_xlfn.TEXTBEFORE('ПДФ 1'!B207,": ",1)*1=YEAR($V$4),$V$4,
IF(_xlfn.TEXTBEFORE('ПДФ 1'!B207,": ",1)*1=YEAR($W$4),$W$4,
IF(_xlfn.TEXTBEFORE('ПДФ 1'!B207,": ",1)*1=YEAR($X$4),$X$4,$Y$4)))))</f>
        <v>45657</v>
      </c>
      <c r="U201" s="125" t="str">
        <f>IF(ISERROR(VLOOKUP(C201,Источник!$C$2:$K$2343,9,0)),"",VLOOKUP(C201,Источник!$C$2:$K$2343,9,0))</f>
        <v>СС</v>
      </c>
      <c r="V201" s="1"/>
      <c r="W201" s="1"/>
      <c r="X201" s="77" t="str">
        <f t="shared" si="51"/>
        <v>г. Пермь, ул. 9-го Мая, д. 18/1: 2024</v>
      </c>
      <c r="Y201" s="117">
        <f t="shared" si="52"/>
        <v>1</v>
      </c>
      <c r="Z201" s="22" t="s">
        <v>1076</v>
      </c>
      <c r="AA201" s="22" t="s">
        <v>1076</v>
      </c>
      <c r="AB201" s="22" t="s">
        <v>1076</v>
      </c>
      <c r="AC201" s="22" t="s">
        <v>1076</v>
      </c>
      <c r="AD201" s="22" t="s">
        <v>1076</v>
      </c>
      <c r="AE201" s="22" t="s">
        <v>1076</v>
      </c>
      <c r="AF201" s="22" t="s">
        <v>1076</v>
      </c>
      <c r="AG201" s="89">
        <v>1</v>
      </c>
      <c r="AH201" s="88">
        <v>2778508.92</v>
      </c>
      <c r="AI201" s="75" t="s">
        <v>1076</v>
      </c>
      <c r="AJ201" s="75" t="s">
        <v>1076</v>
      </c>
      <c r="AK201" s="75" t="s">
        <v>1076</v>
      </c>
      <c r="AL201" s="75" t="s">
        <v>1076</v>
      </c>
      <c r="AM201" s="75" t="s">
        <v>1076</v>
      </c>
      <c r="AN201" s="75" t="s">
        <v>1076</v>
      </c>
      <c r="AO201" s="75" t="s">
        <v>1076</v>
      </c>
      <c r="AP201" s="75" t="s">
        <v>1076</v>
      </c>
      <c r="AQ201" s="75" t="s">
        <v>1076</v>
      </c>
      <c r="AR201" s="75" t="s">
        <v>1076</v>
      </c>
      <c r="AS201" s="75" t="s">
        <v>1076</v>
      </c>
      <c r="AT201" s="75" t="s">
        <v>1076</v>
      </c>
      <c r="AU201" t="str">
        <f t="shared" si="53"/>
        <v>РЛ</v>
      </c>
      <c r="AV201" t="b">
        <f t="shared" si="54"/>
        <v>1</v>
      </c>
    </row>
    <row r="202" spans="1:48" ht="16.5" thickTop="1" thickBot="1" x14ac:dyDescent="0.3">
      <c r="A202" s="28">
        <f t="shared" si="55"/>
        <v>15</v>
      </c>
      <c r="B202" s="74" t="s">
        <v>1852</v>
      </c>
      <c r="C202" s="71" t="s">
        <v>212</v>
      </c>
      <c r="D202" s="63">
        <v>1954</v>
      </c>
      <c r="E202" s="72"/>
      <c r="F202" s="72" t="s">
        <v>2525</v>
      </c>
      <c r="G202" s="80">
        <v>3</v>
      </c>
      <c r="H202" s="80">
        <v>1</v>
      </c>
      <c r="I202" s="163">
        <v>503.5</v>
      </c>
      <c r="J202" s="163">
        <v>446</v>
      </c>
      <c r="K202" s="163">
        <v>446</v>
      </c>
      <c r="L202" s="165">
        <v>20</v>
      </c>
      <c r="M202" s="163">
        <f t="shared" si="56"/>
        <v>4812145.87</v>
      </c>
      <c r="N202" s="163"/>
      <c r="O202" s="163"/>
      <c r="P202" s="163"/>
      <c r="Q202" s="30">
        <f>IF('Форма 2'!D202=0,"",'Форма 2'!D202-N202-O202-P202)</f>
        <v>4812145.87</v>
      </c>
      <c r="R202" s="51">
        <f t="shared" si="49"/>
        <v>10789.564730941704</v>
      </c>
      <c r="S202" s="51">
        <f t="shared" si="50"/>
        <v>10789.564730941704</v>
      </c>
      <c r="T202" s="69">
        <f>IF(B202=C202,"",
IF(ISERROR(
IF(_xlfn.TEXTBEFORE('ПДФ 1'!B208,": ",1)*1=YEAR($V$4),$V$4,
IF(_xlfn.TEXTBEFORE('ПДФ 1'!B208,": ",1)*1=YEAR($W$4),$W$4,
IF(_xlfn.TEXTBEFORE('ПДФ 1'!B208,": ",1)*1=YEAR($X$4),$X$4,$Y$4)))),"",
IF(_xlfn.TEXTBEFORE('ПДФ 1'!B208,": ",1)*1=YEAR($V$4),$V$4,
IF(_xlfn.TEXTBEFORE('ПДФ 1'!B208,": ",1)*1=YEAR($W$4),$W$4,
IF(_xlfn.TEXTBEFORE('ПДФ 1'!B208,": ",1)*1=YEAR($X$4),$X$4,$Y$4)))))</f>
        <v>45657</v>
      </c>
      <c r="U202" s="125" t="str">
        <f>IF(ISERROR(VLOOKUP(C202,Источник!$C$2:$K$2343,9,0)),"",VLOOKUP(C202,Источник!$C$2:$K$2343,9,0))</f>
        <v>СС</v>
      </c>
      <c r="V202" s="1"/>
      <c r="W202" s="1"/>
      <c r="X202" s="77" t="str">
        <f t="shared" si="51"/>
        <v>г. Пермь, ул. Александра Невского, д. 10: 2024</v>
      </c>
      <c r="Y202" s="117">
        <f t="shared" si="52"/>
        <v>1</v>
      </c>
      <c r="Z202" s="22" t="s">
        <v>1076</v>
      </c>
      <c r="AA202" s="22" t="s">
        <v>1076</v>
      </c>
      <c r="AB202" s="22" t="s">
        <v>1076</v>
      </c>
      <c r="AC202" s="22" t="s">
        <v>1076</v>
      </c>
      <c r="AD202" s="22" t="s">
        <v>1076</v>
      </c>
      <c r="AE202" s="22" t="s">
        <v>1076</v>
      </c>
      <c r="AF202" s="22" t="s">
        <v>1076</v>
      </c>
      <c r="AG202" s="89" t="s">
        <v>1076</v>
      </c>
      <c r="AH202" s="88" t="s">
        <v>1076</v>
      </c>
      <c r="AI202" s="75">
        <v>1</v>
      </c>
      <c r="AJ202" s="75" t="s">
        <v>1076</v>
      </c>
      <c r="AK202" s="75" t="s">
        <v>1076</v>
      </c>
      <c r="AL202" s="75" t="s">
        <v>1076</v>
      </c>
      <c r="AM202" s="75" t="s">
        <v>1076</v>
      </c>
      <c r="AN202" s="75" t="s">
        <v>1076</v>
      </c>
      <c r="AO202" s="75" t="s">
        <v>1076</v>
      </c>
      <c r="AP202" s="75" t="s">
        <v>1076</v>
      </c>
      <c r="AQ202" s="75" t="s">
        <v>1076</v>
      </c>
      <c r="AR202" s="75" t="s">
        <v>1076</v>
      </c>
      <c r="AS202" s="75" t="s">
        <v>1076</v>
      </c>
      <c r="AT202" s="75" t="s">
        <v>1076</v>
      </c>
      <c r="AU202" t="str">
        <f t="shared" si="53"/>
        <v>РК</v>
      </c>
      <c r="AV202" t="b">
        <f t="shared" si="54"/>
        <v>1</v>
      </c>
    </row>
    <row r="203" spans="1:48" ht="16.5" thickTop="1" thickBot="1" x14ac:dyDescent="0.3">
      <c r="A203" s="28">
        <f t="shared" si="55"/>
        <v>16</v>
      </c>
      <c r="B203" s="74" t="s">
        <v>1852</v>
      </c>
      <c r="C203" s="71" t="s">
        <v>784</v>
      </c>
      <c r="D203" s="63">
        <v>1953</v>
      </c>
      <c r="E203" s="72"/>
      <c r="F203" s="72" t="s">
        <v>2525</v>
      </c>
      <c r="G203" s="80">
        <v>3</v>
      </c>
      <c r="H203" s="80">
        <v>4</v>
      </c>
      <c r="I203" s="163">
        <v>2540.1</v>
      </c>
      <c r="J203" s="163">
        <v>1717.8</v>
      </c>
      <c r="K203" s="163">
        <v>1717.8</v>
      </c>
      <c r="L203" s="165">
        <v>78</v>
      </c>
      <c r="M203" s="163">
        <f t="shared" si="56"/>
        <v>14801543.720000001</v>
      </c>
      <c r="N203" s="163"/>
      <c r="O203" s="163"/>
      <c r="P203" s="163"/>
      <c r="Q203" s="30">
        <f>IF('Форма 2'!D203=0,"",'Форма 2'!D203-N203-O203-P203)</f>
        <v>14801543.720000001</v>
      </c>
      <c r="R203" s="51">
        <f t="shared" si="49"/>
        <v>8616.5698684363724</v>
      </c>
      <c r="S203" s="51">
        <f t="shared" si="50"/>
        <v>8616.5698684363724</v>
      </c>
      <c r="T203" s="69">
        <f>IF(B203=C203,"",
IF(ISERROR(
IF(_xlfn.TEXTBEFORE('ПДФ 1'!B209,": ",1)*1=YEAR($V$4),$V$4,
IF(_xlfn.TEXTBEFORE('ПДФ 1'!B209,": ",1)*1=YEAR($W$4),$W$4,
IF(_xlfn.TEXTBEFORE('ПДФ 1'!B209,": ",1)*1=YEAR($X$4),$X$4,$Y$4)))),"",
IF(_xlfn.TEXTBEFORE('ПДФ 1'!B209,": ",1)*1=YEAR($V$4),$V$4,
IF(_xlfn.TEXTBEFORE('ПДФ 1'!B209,": ",1)*1=YEAR($W$4),$W$4,
IF(_xlfn.TEXTBEFORE('ПДФ 1'!B209,": ",1)*1=YEAR($X$4),$X$4,$Y$4)))))</f>
        <v>45657</v>
      </c>
      <c r="U203" s="125" t="str">
        <f>IF(ISERROR(VLOOKUP(C203,Источник!$C$2:$K$2343,9,0)),"",VLOOKUP(C203,Источник!$C$2:$K$2343,9,0))</f>
        <v>РО</v>
      </c>
      <c r="V203" s="1"/>
      <c r="W203" s="1"/>
      <c r="X203" s="77" t="str">
        <f t="shared" si="51"/>
        <v>г. Пермь, ул. Александра Невского, д. 8: 2024</v>
      </c>
      <c r="Y203" s="117">
        <f t="shared" si="52"/>
        <v>1</v>
      </c>
      <c r="Z203" s="22" t="s">
        <v>1076</v>
      </c>
      <c r="AA203" s="22" t="s">
        <v>1076</v>
      </c>
      <c r="AB203" s="22" t="s">
        <v>1076</v>
      </c>
      <c r="AC203" s="22" t="s">
        <v>1076</v>
      </c>
      <c r="AD203" s="22" t="s">
        <v>1076</v>
      </c>
      <c r="AE203" s="22" t="s">
        <v>1076</v>
      </c>
      <c r="AF203" s="22" t="s">
        <v>1076</v>
      </c>
      <c r="AG203" s="89" t="s">
        <v>1076</v>
      </c>
      <c r="AH203" s="88" t="s">
        <v>1076</v>
      </c>
      <c r="AI203" s="75" t="s">
        <v>1076</v>
      </c>
      <c r="AJ203" s="75">
        <v>1</v>
      </c>
      <c r="AK203" s="75" t="s">
        <v>1076</v>
      </c>
      <c r="AL203" s="75" t="s">
        <v>1076</v>
      </c>
      <c r="AM203" s="75" t="s">
        <v>1076</v>
      </c>
      <c r="AN203" s="75" t="s">
        <v>1076</v>
      </c>
      <c r="AO203" s="75" t="s">
        <v>1076</v>
      </c>
      <c r="AP203" s="75" t="s">
        <v>1076</v>
      </c>
      <c r="AQ203" s="75" t="s">
        <v>1076</v>
      </c>
      <c r="AR203" s="75" t="s">
        <v>1076</v>
      </c>
      <c r="AS203" s="75" t="s">
        <v>1076</v>
      </c>
      <c r="AT203" s="75" t="s">
        <v>1076</v>
      </c>
      <c r="AU203" t="str">
        <f t="shared" si="53"/>
        <v>Рфа</v>
      </c>
      <c r="AV203" t="b">
        <f t="shared" si="54"/>
        <v>1</v>
      </c>
    </row>
    <row r="204" spans="1:48" ht="16.5" thickTop="1" thickBot="1" x14ac:dyDescent="0.3">
      <c r="A204" s="28">
        <f t="shared" si="55"/>
        <v>17</v>
      </c>
      <c r="B204" s="74" t="s">
        <v>1852</v>
      </c>
      <c r="C204" s="71" t="s">
        <v>286</v>
      </c>
      <c r="D204" s="63">
        <v>1964</v>
      </c>
      <c r="E204" s="72"/>
      <c r="F204" s="72" t="s">
        <v>2521</v>
      </c>
      <c r="G204" s="80">
        <v>5</v>
      </c>
      <c r="H204" s="80">
        <v>4</v>
      </c>
      <c r="I204" s="163">
        <v>3909</v>
      </c>
      <c r="J204" s="163">
        <v>3205.8</v>
      </c>
      <c r="K204" s="163">
        <v>2802.7</v>
      </c>
      <c r="L204" s="165">
        <v>154</v>
      </c>
      <c r="M204" s="163">
        <f t="shared" si="56"/>
        <v>3190173.99</v>
      </c>
      <c r="N204" s="163"/>
      <c r="O204" s="163"/>
      <c r="P204" s="163"/>
      <c r="Q204" s="30">
        <f>IF('Форма 2'!D204=0,"",'Форма 2'!D204-N204-O204-P204)</f>
        <v>3190173.99</v>
      </c>
      <c r="R204" s="51">
        <f t="shared" si="49"/>
        <v>995.12570653191096</v>
      </c>
      <c r="S204" s="51">
        <f t="shared" si="50"/>
        <v>995.12570653191096</v>
      </c>
      <c r="T204" s="69">
        <f>IF(B204=C204,"",
IF(ISERROR(
IF(_xlfn.TEXTBEFORE('ПДФ 1'!B210,": ",1)*1=YEAR($V$4),$V$4,
IF(_xlfn.TEXTBEFORE('ПДФ 1'!B210,": ",1)*1=YEAR($W$4),$W$4,
IF(_xlfn.TEXTBEFORE('ПДФ 1'!B210,": ",1)*1=YEAR($X$4),$X$4,$Y$4)))),"",
IF(_xlfn.TEXTBEFORE('ПДФ 1'!B210,": ",1)*1=YEAR($V$4),$V$4,
IF(_xlfn.TEXTBEFORE('ПДФ 1'!B210,": ",1)*1=YEAR($W$4),$W$4,
IF(_xlfn.TEXTBEFORE('ПДФ 1'!B210,": ",1)*1=YEAR($X$4),$X$4,$Y$4)))))</f>
        <v>45657</v>
      </c>
      <c r="U204" s="125" t="str">
        <f>IF(ISERROR(VLOOKUP(C204,Источник!$C$2:$K$2343,9,0)),"",VLOOKUP(C204,Источник!$C$2:$K$2343,9,0))</f>
        <v>СС</v>
      </c>
      <c r="V204" s="1"/>
      <c r="W204" s="1"/>
      <c r="X204" s="77" t="str">
        <f t="shared" si="51"/>
        <v>г. Пермь, ул. Аркадия Гайдара, д. 18: 2024</v>
      </c>
      <c r="Y204" s="117">
        <f t="shared" si="52"/>
        <v>1</v>
      </c>
      <c r="Z204" s="22" t="s">
        <v>1076</v>
      </c>
      <c r="AA204" s="22" t="s">
        <v>1076</v>
      </c>
      <c r="AB204" s="22" t="s">
        <v>1076</v>
      </c>
      <c r="AC204" s="22" t="s">
        <v>1076</v>
      </c>
      <c r="AD204" s="22" t="s">
        <v>1076</v>
      </c>
      <c r="AE204" s="22" t="s">
        <v>1076</v>
      </c>
      <c r="AF204" s="22" t="s">
        <v>1076</v>
      </c>
      <c r="AG204" s="89" t="s">
        <v>1076</v>
      </c>
      <c r="AH204" s="88" t="s">
        <v>1076</v>
      </c>
      <c r="AI204" s="75" t="s">
        <v>1076</v>
      </c>
      <c r="AJ204" s="75" t="s">
        <v>1076</v>
      </c>
      <c r="AK204" s="75" t="s">
        <v>1076</v>
      </c>
      <c r="AL204" s="75" t="s">
        <v>1076</v>
      </c>
      <c r="AM204" s="75">
        <v>1</v>
      </c>
      <c r="AN204" s="75" t="s">
        <v>1076</v>
      </c>
      <c r="AO204" s="75" t="s">
        <v>1076</v>
      </c>
      <c r="AP204" s="75" t="s">
        <v>1076</v>
      </c>
      <c r="AQ204" s="75" t="s">
        <v>1076</v>
      </c>
      <c r="AR204" s="75" t="s">
        <v>1076</v>
      </c>
      <c r="AS204" s="75" t="s">
        <v>1076</v>
      </c>
      <c r="AT204" s="75" t="s">
        <v>1076</v>
      </c>
      <c r="AU204" t="str">
        <f t="shared" si="53"/>
        <v>РФ</v>
      </c>
      <c r="AV204" t="b">
        <f t="shared" si="54"/>
        <v>1</v>
      </c>
    </row>
    <row r="205" spans="1:48" ht="16.5" thickTop="1" thickBot="1" x14ac:dyDescent="0.3">
      <c r="A205" s="28">
        <f t="shared" si="55"/>
        <v>18</v>
      </c>
      <c r="B205" s="74" t="s">
        <v>1852</v>
      </c>
      <c r="C205" s="71" t="s">
        <v>213</v>
      </c>
      <c r="D205" s="63">
        <v>1967</v>
      </c>
      <c r="E205" s="72"/>
      <c r="F205" s="72" t="s">
        <v>2534</v>
      </c>
      <c r="G205" s="80">
        <v>5</v>
      </c>
      <c r="H205" s="80">
        <v>8</v>
      </c>
      <c r="I205" s="163">
        <v>6459</v>
      </c>
      <c r="J205" s="163">
        <v>5720.7</v>
      </c>
      <c r="K205" s="163">
        <v>5568.8</v>
      </c>
      <c r="L205" s="165">
        <v>0</v>
      </c>
      <c r="M205" s="163">
        <f t="shared" si="56"/>
        <v>29250485.759999998</v>
      </c>
      <c r="N205" s="163"/>
      <c r="O205" s="163"/>
      <c r="P205" s="163"/>
      <c r="Q205" s="30">
        <f>IF('Форма 2'!D205=0,"",'Форма 2'!D205-N205-O205-P205)</f>
        <v>29250485.759999998</v>
      </c>
      <c r="R205" s="51">
        <f t="shared" si="49"/>
        <v>5113.0955582358802</v>
      </c>
      <c r="S205" s="51">
        <f t="shared" si="50"/>
        <v>5113.0955582358802</v>
      </c>
      <c r="T205" s="69">
        <f>IF(B205=C205,"",
IF(ISERROR(
IF(_xlfn.TEXTBEFORE('ПДФ 1'!B211,": ",1)*1=YEAR($V$4),$V$4,
IF(_xlfn.TEXTBEFORE('ПДФ 1'!B211,": ",1)*1=YEAR($W$4),$W$4,
IF(_xlfn.TEXTBEFORE('ПДФ 1'!B211,": ",1)*1=YEAR($X$4),$X$4,$Y$4)))),"",
IF(_xlfn.TEXTBEFORE('ПДФ 1'!B211,": ",1)*1=YEAR($V$4),$V$4,
IF(_xlfn.TEXTBEFORE('ПДФ 1'!B211,": ",1)*1=YEAR($W$4),$W$4,
IF(_xlfn.TEXTBEFORE('ПДФ 1'!B211,": ",1)*1=YEAR($X$4),$X$4,$Y$4)))))</f>
        <v>45657</v>
      </c>
      <c r="U205" s="125" t="str">
        <f>IF(ISERROR(VLOOKUP(C205,Источник!$C$2:$K$2343,9,0)),"",VLOOKUP(C205,Источник!$C$2:$K$2343,9,0))</f>
        <v>СС</v>
      </c>
      <c r="V205" s="1"/>
      <c r="W205" s="1"/>
      <c r="X205" s="77" t="str">
        <f t="shared" si="51"/>
        <v>г. Пермь, ул. Аркадия Гайдара, д. 8: 2024</v>
      </c>
      <c r="Y205" s="117">
        <f t="shared" si="52"/>
        <v>2</v>
      </c>
      <c r="Z205" s="22" t="s">
        <v>1076</v>
      </c>
      <c r="AA205" s="22" t="s">
        <v>1076</v>
      </c>
      <c r="AB205" s="22" t="s">
        <v>1076</v>
      </c>
      <c r="AC205" s="22" t="s">
        <v>1076</v>
      </c>
      <c r="AD205" s="22" t="s">
        <v>1076</v>
      </c>
      <c r="AE205" s="22" t="s">
        <v>1076</v>
      </c>
      <c r="AF205" s="22" t="s">
        <v>1076</v>
      </c>
      <c r="AG205" s="89" t="s">
        <v>1076</v>
      </c>
      <c r="AH205" s="88" t="s">
        <v>1076</v>
      </c>
      <c r="AI205" s="75">
        <v>1</v>
      </c>
      <c r="AJ205" s="75" t="s">
        <v>1076</v>
      </c>
      <c r="AK205" s="75" t="s">
        <v>1076</v>
      </c>
      <c r="AL205" s="75" t="s">
        <v>1076</v>
      </c>
      <c r="AM205" s="75" t="s">
        <v>1076</v>
      </c>
      <c r="AN205" s="75" t="s">
        <v>1076</v>
      </c>
      <c r="AO205" s="75" t="s">
        <v>1076</v>
      </c>
      <c r="AP205" s="75" t="s">
        <v>1076</v>
      </c>
      <c r="AQ205" s="75" t="s">
        <v>1076</v>
      </c>
      <c r="AR205" s="75" t="s">
        <v>1076</v>
      </c>
      <c r="AS205" s="75" t="s">
        <v>1076</v>
      </c>
      <c r="AT205" s="75">
        <v>1</v>
      </c>
      <c r="AU205" t="str">
        <f t="shared" si="53"/>
        <v>РК КО</v>
      </c>
      <c r="AV205" t="b">
        <f t="shared" si="54"/>
        <v>1</v>
      </c>
    </row>
    <row r="206" spans="1:48" ht="16.5" thickTop="1" thickBot="1" x14ac:dyDescent="0.3">
      <c r="A206" s="28">
        <f t="shared" si="55"/>
        <v>19</v>
      </c>
      <c r="B206" s="74" t="s">
        <v>1852</v>
      </c>
      <c r="C206" s="71" t="s">
        <v>962</v>
      </c>
      <c r="D206" s="63">
        <v>1980</v>
      </c>
      <c r="E206" s="72"/>
      <c r="F206" s="72" t="s">
        <v>2520</v>
      </c>
      <c r="G206" s="80">
        <v>9</v>
      </c>
      <c r="H206" s="80">
        <v>2</v>
      </c>
      <c r="I206" s="163">
        <v>3855</v>
      </c>
      <c r="J206" s="163">
        <v>2628.6</v>
      </c>
      <c r="K206" s="163">
        <v>2628.6</v>
      </c>
      <c r="L206" s="165">
        <v>210</v>
      </c>
      <c r="M206" s="163">
        <f t="shared" si="56"/>
        <v>5557017.8399999999</v>
      </c>
      <c r="N206" s="163"/>
      <c r="O206" s="163"/>
      <c r="P206" s="163"/>
      <c r="Q206" s="30">
        <f>IF('Форма 2'!D206=0,"",'Форма 2'!D206-N206-O206-P206)</f>
        <v>5557017.8399999999</v>
      </c>
      <c r="R206" s="51">
        <f t="shared" si="49"/>
        <v>2114.0598950011413</v>
      </c>
      <c r="S206" s="51">
        <f t="shared" si="50"/>
        <v>2114.0598950011413</v>
      </c>
      <c r="T206" s="69">
        <f>IF(B206=C206,"",
IF(ISERROR(
IF(_xlfn.TEXTBEFORE('ПДФ 1'!B212,": ",1)*1=YEAR($V$4),$V$4,
IF(_xlfn.TEXTBEFORE('ПДФ 1'!B212,": ",1)*1=YEAR($W$4),$W$4,
IF(_xlfn.TEXTBEFORE('ПДФ 1'!B212,": ",1)*1=YEAR($X$4),$X$4,$Y$4)))),"",
IF(_xlfn.TEXTBEFORE('ПДФ 1'!B212,": ",1)*1=YEAR($V$4),$V$4,
IF(_xlfn.TEXTBEFORE('ПДФ 1'!B212,": ",1)*1=YEAR($W$4),$W$4,
IF(_xlfn.TEXTBEFORE('ПДФ 1'!B212,": ",1)*1=YEAR($X$4),$X$4,$Y$4)))))</f>
        <v>45657</v>
      </c>
      <c r="U206" s="125" t="str">
        <f>IF(ISERROR(VLOOKUP(C206,Источник!$C$2:$K$2343,9,0)),"",VLOOKUP(C206,Источник!$C$2:$K$2343,9,0))</f>
        <v>РО</v>
      </c>
      <c r="V206" s="1"/>
      <c r="W206" s="1"/>
      <c r="X206" s="77" t="str">
        <f t="shared" si="51"/>
        <v>г. Пермь, ул. Аркадия Гайдара, д. 9А: 2024</v>
      </c>
      <c r="Y206" s="117">
        <f t="shared" si="52"/>
        <v>1</v>
      </c>
      <c r="Z206" s="22" t="s">
        <v>1076</v>
      </c>
      <c r="AA206" s="22" t="s">
        <v>1076</v>
      </c>
      <c r="AB206" s="22" t="s">
        <v>1076</v>
      </c>
      <c r="AC206" s="22" t="s">
        <v>1076</v>
      </c>
      <c r="AD206" s="22" t="s">
        <v>1076</v>
      </c>
      <c r="AE206" s="22" t="s">
        <v>1076</v>
      </c>
      <c r="AF206" s="22" t="s">
        <v>1076</v>
      </c>
      <c r="AG206" s="89">
        <v>2</v>
      </c>
      <c r="AH206" s="88">
        <v>5557017.8399999999</v>
      </c>
      <c r="AI206" s="75" t="s">
        <v>1076</v>
      </c>
      <c r="AJ206" s="75" t="s">
        <v>1076</v>
      </c>
      <c r="AK206" s="75" t="s">
        <v>1076</v>
      </c>
      <c r="AL206" s="75" t="s">
        <v>1076</v>
      </c>
      <c r="AM206" s="75" t="s">
        <v>1076</v>
      </c>
      <c r="AN206" s="75" t="s">
        <v>1076</v>
      </c>
      <c r="AO206" s="75" t="s">
        <v>1076</v>
      </c>
      <c r="AP206" s="75" t="s">
        <v>1076</v>
      </c>
      <c r="AQ206" s="75" t="s">
        <v>1076</v>
      </c>
      <c r="AR206" s="75" t="s">
        <v>1076</v>
      </c>
      <c r="AS206" s="75" t="s">
        <v>1076</v>
      </c>
      <c r="AT206" s="75" t="s">
        <v>1076</v>
      </c>
      <c r="AU206" t="str">
        <f t="shared" si="53"/>
        <v>РЛ</v>
      </c>
      <c r="AV206" t="b">
        <f t="shared" si="54"/>
        <v>1</v>
      </c>
    </row>
    <row r="207" spans="1:48" ht="16.5" thickTop="1" thickBot="1" x14ac:dyDescent="0.3">
      <c r="A207" s="28">
        <f t="shared" si="55"/>
        <v>20</v>
      </c>
      <c r="B207" s="74" t="s">
        <v>1852</v>
      </c>
      <c r="C207" s="71" t="s">
        <v>1770</v>
      </c>
      <c r="D207" s="63">
        <v>1993</v>
      </c>
      <c r="E207" s="72"/>
      <c r="F207" s="72" t="s">
        <v>2520</v>
      </c>
      <c r="G207" s="80">
        <v>5</v>
      </c>
      <c r="H207" s="80">
        <v>6</v>
      </c>
      <c r="I207" s="163">
        <v>4759.8999999999996</v>
      </c>
      <c r="J207" s="163">
        <v>3700</v>
      </c>
      <c r="K207" s="163">
        <v>3700</v>
      </c>
      <c r="L207" s="165">
        <v>208</v>
      </c>
      <c r="M207" s="163">
        <f t="shared" si="56"/>
        <v>21436304.850000001</v>
      </c>
      <c r="N207" s="163"/>
      <c r="O207" s="163"/>
      <c r="P207" s="163"/>
      <c r="Q207" s="30">
        <f>IF('Форма 2'!D207=0,"",'Форма 2'!D207-N207-O207-P207)</f>
        <v>21436304.850000001</v>
      </c>
      <c r="R207" s="51">
        <f t="shared" si="49"/>
        <v>5793.5959054054056</v>
      </c>
      <c r="S207" s="51">
        <f t="shared" si="50"/>
        <v>5793.5959054054056</v>
      </c>
      <c r="T207" s="69">
        <f>IF(B207=C207,"",
IF(ISERROR(
IF(_xlfn.TEXTBEFORE('ПДФ 1'!B213,": ",1)*1=YEAR($V$4),$V$4,
IF(_xlfn.TEXTBEFORE('ПДФ 1'!B213,": ",1)*1=YEAR($W$4),$W$4,
IF(_xlfn.TEXTBEFORE('ПДФ 1'!B213,": ",1)*1=YEAR($X$4),$X$4,$Y$4)))),"",
IF(_xlfn.TEXTBEFORE('ПДФ 1'!B213,": ",1)*1=YEAR($V$4),$V$4,
IF(_xlfn.TEXTBEFORE('ПДФ 1'!B213,": ",1)*1=YEAR($W$4),$W$4,
IF(_xlfn.TEXTBEFORE('ПДФ 1'!B213,": ",1)*1=YEAR($X$4),$X$4,$Y$4)))))</f>
        <v>45657</v>
      </c>
      <c r="U207" s="125" t="str">
        <f>IF(ISERROR(VLOOKUP(C207,Источник!$C$2:$K$2343,9,0)),"",VLOOKUP(C207,Источник!$C$2:$K$2343,9,0))</f>
        <v>РО</v>
      </c>
      <c r="V207" s="1"/>
      <c r="W207" s="1"/>
      <c r="X207" s="77" t="str">
        <f t="shared" si="51"/>
        <v>г. Пермь, ул. Бенгальская, д. 10: 2024</v>
      </c>
      <c r="Y207" s="117">
        <f t="shared" si="52"/>
        <v>1</v>
      </c>
      <c r="Z207" s="22" t="s">
        <v>1076</v>
      </c>
      <c r="AA207" s="22" t="s">
        <v>1076</v>
      </c>
      <c r="AB207" s="22" t="s">
        <v>1076</v>
      </c>
      <c r="AC207" s="22" t="s">
        <v>1076</v>
      </c>
      <c r="AD207" s="22" t="s">
        <v>1076</v>
      </c>
      <c r="AE207" s="22" t="s">
        <v>1076</v>
      </c>
      <c r="AF207" s="22" t="s">
        <v>1076</v>
      </c>
      <c r="AG207" s="89" t="s">
        <v>1076</v>
      </c>
      <c r="AH207" s="88" t="s">
        <v>1076</v>
      </c>
      <c r="AI207" s="75">
        <v>1</v>
      </c>
      <c r="AJ207" s="75" t="s">
        <v>1076</v>
      </c>
      <c r="AK207" s="75" t="s">
        <v>1076</v>
      </c>
      <c r="AL207" s="75" t="s">
        <v>1076</v>
      </c>
      <c r="AM207" s="75" t="s">
        <v>1076</v>
      </c>
      <c r="AN207" s="75" t="s">
        <v>1076</v>
      </c>
      <c r="AO207" s="75" t="s">
        <v>1076</v>
      </c>
      <c r="AP207" s="75" t="s">
        <v>1076</v>
      </c>
      <c r="AQ207" s="75" t="s">
        <v>1076</v>
      </c>
      <c r="AR207" s="75" t="s">
        <v>1076</v>
      </c>
      <c r="AS207" s="75" t="s">
        <v>1076</v>
      </c>
      <c r="AT207" s="75" t="s">
        <v>1076</v>
      </c>
      <c r="AU207" t="str">
        <f t="shared" si="53"/>
        <v>РК</v>
      </c>
      <c r="AV207" t="b">
        <f t="shared" si="54"/>
        <v>1</v>
      </c>
    </row>
    <row r="208" spans="1:48" ht="16.5" thickTop="1" thickBot="1" x14ac:dyDescent="0.3">
      <c r="A208" s="28">
        <f t="shared" si="55"/>
        <v>21</v>
      </c>
      <c r="B208" s="74" t="s">
        <v>1852</v>
      </c>
      <c r="C208" s="71" t="s">
        <v>963</v>
      </c>
      <c r="D208" s="63">
        <v>1967</v>
      </c>
      <c r="E208" s="72"/>
      <c r="F208" s="72" t="s">
        <v>2520</v>
      </c>
      <c r="G208" s="80">
        <v>5</v>
      </c>
      <c r="H208" s="80">
        <v>6</v>
      </c>
      <c r="I208" s="163">
        <v>4973.3</v>
      </c>
      <c r="J208" s="163">
        <v>4357.74</v>
      </c>
      <c r="K208" s="163">
        <v>4357.74</v>
      </c>
      <c r="L208" s="165">
        <v>215</v>
      </c>
      <c r="M208" s="163">
        <f t="shared" si="56"/>
        <v>2584176.41</v>
      </c>
      <c r="N208" s="163"/>
      <c r="O208" s="163"/>
      <c r="P208" s="163"/>
      <c r="Q208" s="30">
        <f>IF('Форма 2'!D208=0,"",'Форма 2'!D208-N208-O208-P208)</f>
        <v>2584176.41</v>
      </c>
      <c r="R208" s="51">
        <f t="shared" si="49"/>
        <v>593.00839655417724</v>
      </c>
      <c r="S208" s="51">
        <f t="shared" si="50"/>
        <v>593.00839655417724</v>
      </c>
      <c r="T208" s="69">
        <f>IF(B208=C208,"",
IF(ISERROR(
IF(_xlfn.TEXTBEFORE('ПДФ 1'!B214,": ",1)*1=YEAR($V$4),$V$4,
IF(_xlfn.TEXTBEFORE('ПДФ 1'!B214,": ",1)*1=YEAR($W$4),$W$4,
IF(_xlfn.TEXTBEFORE('ПДФ 1'!B214,": ",1)*1=YEAR($X$4),$X$4,$Y$4)))),"",
IF(_xlfn.TEXTBEFORE('ПДФ 1'!B214,": ",1)*1=YEAR($V$4),$V$4,
IF(_xlfn.TEXTBEFORE('ПДФ 1'!B214,": ",1)*1=YEAR($W$4),$W$4,
IF(_xlfn.TEXTBEFORE('ПДФ 1'!B214,": ",1)*1=YEAR($X$4),$X$4,$Y$4)))))</f>
        <v>45657</v>
      </c>
      <c r="U208" s="125" t="str">
        <f>IF(ISERROR(VLOOKUP(C208,Источник!$C$2:$K$2343,9,0)),"",VLOOKUP(C208,Источник!$C$2:$K$2343,9,0))</f>
        <v>РО</v>
      </c>
      <c r="V208" s="1"/>
      <c r="W208" s="1"/>
      <c r="X208" s="77" t="str">
        <f t="shared" si="51"/>
        <v>г. Пермь, ул. Блюхера, д. 7: 2024</v>
      </c>
      <c r="Y208" s="117">
        <f t="shared" si="52"/>
        <v>1</v>
      </c>
      <c r="Z208" s="22">
        <v>1</v>
      </c>
      <c r="AA208" s="22" t="s">
        <v>1076</v>
      </c>
      <c r="AB208" s="22" t="s">
        <v>1076</v>
      </c>
      <c r="AC208" s="22" t="s">
        <v>1076</v>
      </c>
      <c r="AD208" s="22" t="s">
        <v>1076</v>
      </c>
      <c r="AE208" s="22" t="s">
        <v>1076</v>
      </c>
      <c r="AF208" s="22" t="s">
        <v>1076</v>
      </c>
      <c r="AG208" s="89" t="s">
        <v>1076</v>
      </c>
      <c r="AH208" s="88" t="s">
        <v>1076</v>
      </c>
      <c r="AI208" s="75" t="s">
        <v>1076</v>
      </c>
      <c r="AJ208" s="75" t="s">
        <v>1076</v>
      </c>
      <c r="AK208" s="75" t="s">
        <v>1076</v>
      </c>
      <c r="AL208" s="75" t="s">
        <v>1076</v>
      </c>
      <c r="AM208" s="75" t="s">
        <v>1076</v>
      </c>
      <c r="AN208" s="75" t="s">
        <v>1076</v>
      </c>
      <c r="AO208" s="75" t="s">
        <v>1076</v>
      </c>
      <c r="AP208" s="75" t="s">
        <v>1076</v>
      </c>
      <c r="AQ208" s="75" t="s">
        <v>1076</v>
      </c>
      <c r="AR208" s="75" t="s">
        <v>1076</v>
      </c>
      <c r="AS208" s="75" t="s">
        <v>1076</v>
      </c>
      <c r="AT208" s="75" t="s">
        <v>1076</v>
      </c>
      <c r="AU208" t="str">
        <f t="shared" si="53"/>
        <v>РВИС ( ЭЛ )</v>
      </c>
      <c r="AV208" t="b">
        <f t="shared" si="54"/>
        <v>1</v>
      </c>
    </row>
    <row r="209" spans="1:48" ht="16.5" thickTop="1" thickBot="1" x14ac:dyDescent="0.3">
      <c r="A209" s="28">
        <f t="shared" si="55"/>
        <v>22</v>
      </c>
      <c r="B209" s="74" t="s">
        <v>1852</v>
      </c>
      <c r="C209" s="71" t="s">
        <v>215</v>
      </c>
      <c r="D209" s="63">
        <v>1960</v>
      </c>
      <c r="E209" s="72"/>
      <c r="F209" s="72" t="s">
        <v>2519</v>
      </c>
      <c r="G209" s="80">
        <v>3</v>
      </c>
      <c r="H209" s="80">
        <v>3</v>
      </c>
      <c r="I209" s="163">
        <v>1687</v>
      </c>
      <c r="J209" s="163">
        <v>1543.5</v>
      </c>
      <c r="K209" s="163">
        <v>1543.5</v>
      </c>
      <c r="L209" s="165">
        <v>93</v>
      </c>
      <c r="M209" s="163">
        <f t="shared" si="56"/>
        <v>16123316.93</v>
      </c>
      <c r="N209" s="163"/>
      <c r="O209" s="163"/>
      <c r="P209" s="163"/>
      <c r="Q209" s="30">
        <f>IF('Форма 2'!D209=0,"",'Форма 2'!D209-N209-O209-P209)</f>
        <v>16123316.93</v>
      </c>
      <c r="R209" s="51">
        <f t="shared" si="49"/>
        <v>10445.945532879818</v>
      </c>
      <c r="S209" s="51">
        <f t="shared" si="50"/>
        <v>10445.945532879818</v>
      </c>
      <c r="T209" s="69">
        <f>IF(B209=C209,"",
IF(ISERROR(
IF(_xlfn.TEXTBEFORE('ПДФ 1'!B215,": ",1)*1=YEAR($V$4),$V$4,
IF(_xlfn.TEXTBEFORE('ПДФ 1'!B215,": ",1)*1=YEAR($W$4),$W$4,
IF(_xlfn.TEXTBEFORE('ПДФ 1'!B215,": ",1)*1=YEAR($X$4),$X$4,$Y$4)))),"",
IF(_xlfn.TEXTBEFORE('ПДФ 1'!B215,": ",1)*1=YEAR($V$4),$V$4,
IF(_xlfn.TEXTBEFORE('ПДФ 1'!B215,": ",1)*1=YEAR($W$4),$W$4,
IF(_xlfn.TEXTBEFORE('ПДФ 1'!B215,": ",1)*1=YEAR($X$4),$X$4,$Y$4)))))</f>
        <v>45657</v>
      </c>
      <c r="U209" s="125" t="str">
        <f>IF(ISERROR(VLOOKUP(C209,Источник!$C$2:$K$2343,9,0)),"",VLOOKUP(C209,Источник!$C$2:$K$2343,9,0))</f>
        <v>СС</v>
      </c>
      <c r="V209" s="1"/>
      <c r="W209" s="1"/>
      <c r="X209" s="77" t="str">
        <f t="shared" si="51"/>
        <v>г. Пермь, ул. Богдана Хмельницкого, д. 11: 2024</v>
      </c>
      <c r="Y209" s="117">
        <f t="shared" si="52"/>
        <v>1</v>
      </c>
      <c r="Z209" s="22" t="s">
        <v>1076</v>
      </c>
      <c r="AA209" s="22" t="s">
        <v>1076</v>
      </c>
      <c r="AB209" s="22" t="s">
        <v>1076</v>
      </c>
      <c r="AC209" s="22" t="s">
        <v>1076</v>
      </c>
      <c r="AD209" s="22" t="s">
        <v>1076</v>
      </c>
      <c r="AE209" s="22" t="s">
        <v>1076</v>
      </c>
      <c r="AF209" s="22" t="s">
        <v>1076</v>
      </c>
      <c r="AG209" s="89" t="s">
        <v>1076</v>
      </c>
      <c r="AH209" s="88" t="s">
        <v>1076</v>
      </c>
      <c r="AI209" s="75">
        <v>1</v>
      </c>
      <c r="AJ209" s="75" t="s">
        <v>1076</v>
      </c>
      <c r="AK209" s="75" t="s">
        <v>1076</v>
      </c>
      <c r="AL209" s="75" t="s">
        <v>1076</v>
      </c>
      <c r="AM209" s="75" t="s">
        <v>1076</v>
      </c>
      <c r="AN209" s="75" t="s">
        <v>1076</v>
      </c>
      <c r="AO209" s="75" t="s">
        <v>1076</v>
      </c>
      <c r="AP209" s="75" t="s">
        <v>1076</v>
      </c>
      <c r="AQ209" s="75" t="s">
        <v>1076</v>
      </c>
      <c r="AR209" s="75" t="s">
        <v>1076</v>
      </c>
      <c r="AS209" s="75" t="s">
        <v>1076</v>
      </c>
      <c r="AT209" s="75" t="s">
        <v>1076</v>
      </c>
      <c r="AU209" t="str">
        <f t="shared" si="53"/>
        <v>РК</v>
      </c>
      <c r="AV209" t="b">
        <f t="shared" si="54"/>
        <v>1</v>
      </c>
    </row>
    <row r="210" spans="1:48" ht="16.5" thickTop="1" thickBot="1" x14ac:dyDescent="0.3">
      <c r="A210" s="28">
        <f t="shared" si="55"/>
        <v>23</v>
      </c>
      <c r="B210" s="74" t="s">
        <v>1852</v>
      </c>
      <c r="C210" s="71" t="s">
        <v>262</v>
      </c>
      <c r="D210" s="63">
        <v>1976</v>
      </c>
      <c r="E210" s="72"/>
      <c r="F210" s="72" t="s">
        <v>2520</v>
      </c>
      <c r="G210" s="80">
        <v>5</v>
      </c>
      <c r="H210" s="80">
        <v>0</v>
      </c>
      <c r="I210" s="163">
        <v>3895</v>
      </c>
      <c r="J210" s="163">
        <v>3860.8</v>
      </c>
      <c r="K210" s="163">
        <v>3860.8</v>
      </c>
      <c r="L210" s="165">
        <v>186</v>
      </c>
      <c r="M210" s="163">
        <f t="shared" si="56"/>
        <v>19016792.199999999</v>
      </c>
      <c r="N210" s="163"/>
      <c r="O210" s="163"/>
      <c r="P210" s="163"/>
      <c r="Q210" s="30">
        <f>IF('Форма 2'!D210=0,"",'Форма 2'!D210-N210-O210-P210)</f>
        <v>19016792.199999999</v>
      </c>
      <c r="R210" s="51">
        <f t="shared" si="49"/>
        <v>4925.6092519685035</v>
      </c>
      <c r="S210" s="51">
        <f t="shared" si="50"/>
        <v>4925.6092519685035</v>
      </c>
      <c r="T210" s="69">
        <f>IF(B210=C210,"",
IF(ISERROR(
IF(_xlfn.TEXTBEFORE('ПДФ 1'!B216,": ",1)*1=YEAR($V$4),$V$4,
IF(_xlfn.TEXTBEFORE('ПДФ 1'!B216,": ",1)*1=YEAR($W$4),$W$4,
IF(_xlfn.TEXTBEFORE('ПДФ 1'!B216,": ",1)*1=YEAR($X$4),$X$4,$Y$4)))),"",
IF(_xlfn.TEXTBEFORE('ПДФ 1'!B216,": ",1)*1=YEAR($V$4),$V$4,
IF(_xlfn.TEXTBEFORE('ПДФ 1'!B216,": ",1)*1=YEAR($W$4),$W$4,
IF(_xlfn.TEXTBEFORE('ПДФ 1'!B216,": ",1)*1=YEAR($X$4),$X$4,$Y$4)))))</f>
        <v>45657</v>
      </c>
      <c r="U210" s="125" t="str">
        <f>IF(ISERROR(VLOOKUP(C210,Источник!$C$2:$K$2343,9,0)),"",VLOOKUP(C210,Источник!$C$2:$K$2343,9,0))</f>
        <v>СС</v>
      </c>
      <c r="V210" s="1"/>
      <c r="W210" s="1"/>
      <c r="X210" s="77" t="str">
        <f t="shared" si="51"/>
        <v>г. Пермь, ул. Богдана Хмельницкого, д. 31: 2024</v>
      </c>
      <c r="Y210" s="117">
        <f t="shared" si="52"/>
        <v>1</v>
      </c>
      <c r="Z210" s="22" t="s">
        <v>1076</v>
      </c>
      <c r="AA210" s="22" t="s">
        <v>1076</v>
      </c>
      <c r="AB210" s="22" t="s">
        <v>1076</v>
      </c>
      <c r="AC210" s="22" t="s">
        <v>1076</v>
      </c>
      <c r="AD210" s="22" t="s">
        <v>1076</v>
      </c>
      <c r="AE210" s="22" t="s">
        <v>1076</v>
      </c>
      <c r="AF210" s="22" t="s">
        <v>1076</v>
      </c>
      <c r="AG210" s="89" t="s">
        <v>1076</v>
      </c>
      <c r="AH210" s="88" t="s">
        <v>1076</v>
      </c>
      <c r="AI210" s="75" t="s">
        <v>1076</v>
      </c>
      <c r="AJ210" s="75">
        <v>1</v>
      </c>
      <c r="AK210" s="75" t="s">
        <v>1076</v>
      </c>
      <c r="AL210" s="75" t="s">
        <v>1076</v>
      </c>
      <c r="AM210" s="75" t="s">
        <v>1076</v>
      </c>
      <c r="AN210" s="75" t="s">
        <v>1076</v>
      </c>
      <c r="AO210" s="75" t="s">
        <v>1076</v>
      </c>
      <c r="AP210" s="75" t="s">
        <v>1076</v>
      </c>
      <c r="AQ210" s="75" t="s">
        <v>1076</v>
      </c>
      <c r="AR210" s="75" t="s">
        <v>1076</v>
      </c>
      <c r="AS210" s="75" t="s">
        <v>1076</v>
      </c>
      <c r="AT210" s="75" t="s">
        <v>1076</v>
      </c>
      <c r="AU210" t="str">
        <f t="shared" si="53"/>
        <v>Рфа</v>
      </c>
      <c r="AV210" t="b">
        <f t="shared" si="54"/>
        <v>1</v>
      </c>
    </row>
    <row r="211" spans="1:48" ht="16.5" thickTop="1" thickBot="1" x14ac:dyDescent="0.3">
      <c r="A211" s="28">
        <f t="shared" si="55"/>
        <v>24</v>
      </c>
      <c r="B211" s="74" t="s">
        <v>1852</v>
      </c>
      <c r="C211" s="71" t="s">
        <v>964</v>
      </c>
      <c r="D211" s="63">
        <v>1960</v>
      </c>
      <c r="E211" s="72"/>
      <c r="F211" s="72" t="s">
        <v>2519</v>
      </c>
      <c r="G211" s="80">
        <v>3</v>
      </c>
      <c r="H211" s="80">
        <v>3</v>
      </c>
      <c r="I211" s="163">
        <v>1661.4</v>
      </c>
      <c r="J211" s="163">
        <v>1465.8</v>
      </c>
      <c r="K211" s="163">
        <v>1465.8</v>
      </c>
      <c r="L211" s="165">
        <v>82</v>
      </c>
      <c r="M211" s="163">
        <f t="shared" si="56"/>
        <v>15878647.75</v>
      </c>
      <c r="N211" s="163"/>
      <c r="O211" s="163"/>
      <c r="P211" s="163"/>
      <c r="Q211" s="30">
        <f>IF('Форма 2'!D211=0,"",'Форма 2'!D211-N211-O211-P211)</f>
        <v>15878647.75</v>
      </c>
      <c r="R211" s="51">
        <f t="shared" si="49"/>
        <v>10832.751910219675</v>
      </c>
      <c r="S211" s="51">
        <f t="shared" si="50"/>
        <v>10832.751910219675</v>
      </c>
      <c r="T211" s="69">
        <f>IF(B211=C211,"",
IF(ISERROR(
IF(_xlfn.TEXTBEFORE('ПДФ 1'!B217,": ",1)*1=YEAR($V$4),$V$4,
IF(_xlfn.TEXTBEFORE('ПДФ 1'!B217,": ",1)*1=YEAR($W$4),$W$4,
IF(_xlfn.TEXTBEFORE('ПДФ 1'!B217,": ",1)*1=YEAR($X$4),$X$4,$Y$4)))),"",
IF(_xlfn.TEXTBEFORE('ПДФ 1'!B217,": ",1)*1=YEAR($V$4),$V$4,
IF(_xlfn.TEXTBEFORE('ПДФ 1'!B217,": ",1)*1=YEAR($W$4),$W$4,
IF(_xlfn.TEXTBEFORE('ПДФ 1'!B217,": ",1)*1=YEAR($X$4),$X$4,$Y$4)))))</f>
        <v>45657</v>
      </c>
      <c r="U211" s="125" t="str">
        <f>IF(ISERROR(VLOOKUP(C211,Источник!$C$2:$K$2343,9,0)),"",VLOOKUP(C211,Источник!$C$2:$K$2343,9,0))</f>
        <v>РО</v>
      </c>
      <c r="V211" s="1"/>
      <c r="W211" s="1"/>
      <c r="X211" s="77" t="str">
        <f t="shared" si="51"/>
        <v>г. Пермь, ул. Богдана Хмельницкого, д. 9: 2024</v>
      </c>
      <c r="Y211" s="117">
        <f t="shared" si="52"/>
        <v>1</v>
      </c>
      <c r="Z211" s="22" t="s">
        <v>1076</v>
      </c>
      <c r="AA211" s="22" t="s">
        <v>1076</v>
      </c>
      <c r="AB211" s="22" t="s">
        <v>1076</v>
      </c>
      <c r="AC211" s="22" t="s">
        <v>1076</v>
      </c>
      <c r="AD211" s="22" t="s">
        <v>1076</v>
      </c>
      <c r="AE211" s="22" t="s">
        <v>1076</v>
      </c>
      <c r="AF211" s="22" t="s">
        <v>1076</v>
      </c>
      <c r="AG211" s="89" t="s">
        <v>1076</v>
      </c>
      <c r="AH211" s="88" t="s">
        <v>1076</v>
      </c>
      <c r="AI211" s="75">
        <v>1</v>
      </c>
      <c r="AJ211" s="75" t="s">
        <v>1076</v>
      </c>
      <c r="AK211" s="75" t="s">
        <v>1076</v>
      </c>
      <c r="AL211" s="75" t="s">
        <v>1076</v>
      </c>
      <c r="AM211" s="75" t="s">
        <v>1076</v>
      </c>
      <c r="AN211" s="75" t="s">
        <v>1076</v>
      </c>
      <c r="AO211" s="75" t="s">
        <v>1076</v>
      </c>
      <c r="AP211" s="75" t="s">
        <v>1076</v>
      </c>
      <c r="AQ211" s="75" t="s">
        <v>1076</v>
      </c>
      <c r="AR211" s="75" t="s">
        <v>1076</v>
      </c>
      <c r="AS211" s="75" t="s">
        <v>1076</v>
      </c>
      <c r="AT211" s="75" t="s">
        <v>1076</v>
      </c>
      <c r="AU211" t="str">
        <f t="shared" si="53"/>
        <v>РК</v>
      </c>
      <c r="AV211" t="b">
        <f t="shared" si="54"/>
        <v>1</v>
      </c>
    </row>
    <row r="212" spans="1:48" ht="16.5" thickTop="1" thickBot="1" x14ac:dyDescent="0.3">
      <c r="A212" s="28">
        <f t="shared" si="55"/>
        <v>25</v>
      </c>
      <c r="B212" s="74" t="s">
        <v>1852</v>
      </c>
      <c r="C212" s="71" t="s">
        <v>287</v>
      </c>
      <c r="D212" s="63">
        <v>1962</v>
      </c>
      <c r="E212" s="72"/>
      <c r="F212" s="72" t="s">
        <v>2519</v>
      </c>
      <c r="G212" s="80">
        <v>5</v>
      </c>
      <c r="H212" s="80">
        <v>2</v>
      </c>
      <c r="I212" s="163">
        <v>2595.1999999999998</v>
      </c>
      <c r="J212" s="163">
        <v>1920</v>
      </c>
      <c r="K212" s="163">
        <v>1920</v>
      </c>
      <c r="L212" s="165">
        <v>126</v>
      </c>
      <c r="M212" s="163">
        <f t="shared" si="56"/>
        <v>12670700.67</v>
      </c>
      <c r="N212" s="163"/>
      <c r="O212" s="163"/>
      <c r="P212" s="163"/>
      <c r="Q212" s="30">
        <f>IF('Форма 2'!D212=0,"",'Форма 2'!D212-N212-O212-P212)</f>
        <v>12670700.67</v>
      </c>
      <c r="R212" s="51">
        <f t="shared" si="49"/>
        <v>6599.3232656250002</v>
      </c>
      <c r="S212" s="51">
        <f t="shared" si="50"/>
        <v>6599.3232656250002</v>
      </c>
      <c r="T212" s="69">
        <f>IF(B212=C212,"",
IF(ISERROR(
IF(_xlfn.TEXTBEFORE('ПДФ 1'!B218,": ",1)*1=YEAR($V$4),$V$4,
IF(_xlfn.TEXTBEFORE('ПДФ 1'!B218,": ",1)*1=YEAR($W$4),$W$4,
IF(_xlfn.TEXTBEFORE('ПДФ 1'!B218,": ",1)*1=YEAR($X$4),$X$4,$Y$4)))),"",
IF(_xlfn.TEXTBEFORE('ПДФ 1'!B218,": ",1)*1=YEAR($V$4),$V$4,
IF(_xlfn.TEXTBEFORE('ПДФ 1'!B218,": ",1)*1=YEAR($W$4),$W$4,
IF(_xlfn.TEXTBEFORE('ПДФ 1'!B218,": ",1)*1=YEAR($X$4),$X$4,$Y$4)))))</f>
        <v>45657</v>
      </c>
      <c r="U212" s="125" t="str">
        <f>IF(ISERROR(VLOOKUP(C212,Источник!$C$2:$K$2343,9,0)),"",VLOOKUP(C212,Источник!$C$2:$K$2343,9,0))</f>
        <v>РО</v>
      </c>
      <c r="V212" s="1"/>
      <c r="W212" s="1"/>
      <c r="X212" s="77" t="str">
        <f t="shared" si="51"/>
        <v>г. Пермь, ул. Борчанинова, д. 1: 2024</v>
      </c>
      <c r="Y212" s="117">
        <f t="shared" si="52"/>
        <v>1</v>
      </c>
      <c r="Z212" s="22" t="s">
        <v>1076</v>
      </c>
      <c r="AA212" s="22" t="s">
        <v>1076</v>
      </c>
      <c r="AB212" s="22" t="s">
        <v>1076</v>
      </c>
      <c r="AC212" s="22" t="s">
        <v>1076</v>
      </c>
      <c r="AD212" s="22" t="s">
        <v>1076</v>
      </c>
      <c r="AE212" s="22" t="s">
        <v>1076</v>
      </c>
      <c r="AF212" s="22" t="s">
        <v>1076</v>
      </c>
      <c r="AG212" s="89" t="s">
        <v>1076</v>
      </c>
      <c r="AH212" s="88" t="s">
        <v>1076</v>
      </c>
      <c r="AI212" s="75" t="s">
        <v>1076</v>
      </c>
      <c r="AJ212" s="75">
        <v>1</v>
      </c>
      <c r="AK212" s="75" t="s">
        <v>1076</v>
      </c>
      <c r="AL212" s="75" t="s">
        <v>1076</v>
      </c>
      <c r="AM212" s="75" t="s">
        <v>1076</v>
      </c>
      <c r="AN212" s="75" t="s">
        <v>1076</v>
      </c>
      <c r="AO212" s="75" t="s">
        <v>1076</v>
      </c>
      <c r="AP212" s="75" t="s">
        <v>1076</v>
      </c>
      <c r="AQ212" s="75" t="s">
        <v>1076</v>
      </c>
      <c r="AR212" s="75" t="s">
        <v>1076</v>
      </c>
      <c r="AS212" s="75" t="s">
        <v>1076</v>
      </c>
      <c r="AT212" s="75" t="s">
        <v>1076</v>
      </c>
      <c r="AU212" t="str">
        <f t="shared" si="53"/>
        <v>Рфа</v>
      </c>
      <c r="AV212" t="b">
        <f t="shared" si="54"/>
        <v>1</v>
      </c>
    </row>
    <row r="213" spans="1:48" ht="16.5" thickTop="1" thickBot="1" x14ac:dyDescent="0.3">
      <c r="A213" s="28">
        <f t="shared" si="55"/>
        <v>26</v>
      </c>
      <c r="B213" s="74" t="s">
        <v>1852</v>
      </c>
      <c r="C213" s="71" t="s">
        <v>171</v>
      </c>
      <c r="D213" s="63">
        <v>1995</v>
      </c>
      <c r="E213" s="72"/>
      <c r="F213" s="72" t="s">
        <v>2521</v>
      </c>
      <c r="G213" s="80">
        <v>9</v>
      </c>
      <c r="H213" s="80">
        <v>6</v>
      </c>
      <c r="I213" s="163">
        <v>16982.2</v>
      </c>
      <c r="J213" s="163">
        <v>14994.4</v>
      </c>
      <c r="K213" s="163">
        <v>11449.3</v>
      </c>
      <c r="L213" s="165">
        <v>486</v>
      </c>
      <c r="M213" s="163">
        <f t="shared" si="56"/>
        <v>16671053.52</v>
      </c>
      <c r="N213" s="163"/>
      <c r="O213" s="163"/>
      <c r="P213" s="163"/>
      <c r="Q213" s="30">
        <f>IF('Форма 2'!D213=0,"",'Форма 2'!D213-N213-O213-P213)</f>
        <v>16671053.52</v>
      </c>
      <c r="R213" s="51">
        <f t="shared" si="49"/>
        <v>1111.8186469615323</v>
      </c>
      <c r="S213" s="51">
        <f t="shared" si="50"/>
        <v>1111.8186469615323</v>
      </c>
      <c r="T213" s="69">
        <f>IF(B213=C213,"",
IF(ISERROR(
IF(_xlfn.TEXTBEFORE('ПДФ 1'!B219,": ",1)*1=YEAR($V$4),$V$4,
IF(_xlfn.TEXTBEFORE('ПДФ 1'!B219,": ",1)*1=YEAR($W$4),$W$4,
IF(_xlfn.TEXTBEFORE('ПДФ 1'!B219,": ",1)*1=YEAR($X$4),$X$4,$Y$4)))),"",
IF(_xlfn.TEXTBEFORE('ПДФ 1'!B219,": ",1)*1=YEAR($V$4),$V$4,
IF(_xlfn.TEXTBEFORE('ПДФ 1'!B219,": ",1)*1=YEAR($W$4),$W$4,
IF(_xlfn.TEXTBEFORE('ПДФ 1'!B219,": ",1)*1=YEAR($X$4),$X$4,$Y$4)))))</f>
        <v>45657</v>
      </c>
      <c r="U213" s="125" t="str">
        <f>IF(ISERROR(VLOOKUP(C213,Источник!$C$2:$K$2343,9,0)),"",VLOOKUP(C213,Источник!$C$2:$K$2343,9,0))</f>
        <v>СС</v>
      </c>
      <c r="V213" s="1"/>
      <c r="W213" s="1"/>
      <c r="X213" s="77" t="str">
        <f t="shared" si="51"/>
        <v>г. Пермь, ул. Борчанинова, д. 15: 2024</v>
      </c>
      <c r="Y213" s="117">
        <f t="shared" si="52"/>
        <v>1</v>
      </c>
      <c r="Z213" s="22" t="s">
        <v>1076</v>
      </c>
      <c r="AA213" s="22" t="s">
        <v>1076</v>
      </c>
      <c r="AB213" s="22" t="s">
        <v>1076</v>
      </c>
      <c r="AC213" s="22" t="s">
        <v>1076</v>
      </c>
      <c r="AD213" s="22" t="s">
        <v>1076</v>
      </c>
      <c r="AE213" s="22" t="s">
        <v>1076</v>
      </c>
      <c r="AF213" s="22" t="s">
        <v>1076</v>
      </c>
      <c r="AG213" s="89">
        <v>6</v>
      </c>
      <c r="AH213" s="88">
        <v>16671053.52</v>
      </c>
      <c r="AI213" s="75" t="s">
        <v>1076</v>
      </c>
      <c r="AJ213" s="75" t="s">
        <v>1076</v>
      </c>
      <c r="AK213" s="75" t="s">
        <v>1076</v>
      </c>
      <c r="AL213" s="75" t="s">
        <v>1076</v>
      </c>
      <c r="AM213" s="75" t="s">
        <v>1076</v>
      </c>
      <c r="AN213" s="75" t="s">
        <v>1076</v>
      </c>
      <c r="AO213" s="75" t="s">
        <v>1076</v>
      </c>
      <c r="AP213" s="75" t="s">
        <v>1076</v>
      </c>
      <c r="AQ213" s="75" t="s">
        <v>1076</v>
      </c>
      <c r="AR213" s="75" t="s">
        <v>1076</v>
      </c>
      <c r="AS213" s="75" t="s">
        <v>1076</v>
      </c>
      <c r="AT213" s="75" t="s">
        <v>1076</v>
      </c>
      <c r="AU213" t="str">
        <f t="shared" si="53"/>
        <v>РЛ</v>
      </c>
      <c r="AV213" t="b">
        <f t="shared" si="54"/>
        <v>1</v>
      </c>
    </row>
    <row r="214" spans="1:48" ht="16.5" thickTop="1" thickBot="1" x14ac:dyDescent="0.3">
      <c r="A214" s="28">
        <f t="shared" si="55"/>
        <v>27</v>
      </c>
      <c r="B214" s="74" t="s">
        <v>1852</v>
      </c>
      <c r="C214" s="71" t="s">
        <v>217</v>
      </c>
      <c r="D214" s="63">
        <v>1959</v>
      </c>
      <c r="E214" s="72"/>
      <c r="F214" s="72" t="s">
        <v>2519</v>
      </c>
      <c r="G214" s="80">
        <v>4</v>
      </c>
      <c r="H214" s="80">
        <v>1</v>
      </c>
      <c r="I214" s="163">
        <v>2452.5</v>
      </c>
      <c r="J214" s="163">
        <v>1563.4</v>
      </c>
      <c r="K214" s="163">
        <v>1563.4</v>
      </c>
      <c r="L214" s="165">
        <v>93</v>
      </c>
      <c r="M214" s="163">
        <f t="shared" si="56"/>
        <v>11044882.800000001</v>
      </c>
      <c r="N214" s="163"/>
      <c r="O214" s="163"/>
      <c r="P214" s="163"/>
      <c r="Q214" s="30">
        <f>IF('Форма 2'!D214=0,"",'Форма 2'!D214-N214-O214-P214)</f>
        <v>11044882.800000001</v>
      </c>
      <c r="R214" s="51">
        <f t="shared" si="49"/>
        <v>7064.6557502878341</v>
      </c>
      <c r="S214" s="51">
        <f t="shared" si="50"/>
        <v>7064.6557502878341</v>
      </c>
      <c r="T214" s="69">
        <f>IF(B214=C214,"",
IF(ISERROR(
IF(_xlfn.TEXTBEFORE('ПДФ 1'!B220,": ",1)*1=YEAR($V$4),$V$4,
IF(_xlfn.TEXTBEFORE('ПДФ 1'!B220,": ",1)*1=YEAR($W$4),$W$4,
IF(_xlfn.TEXTBEFORE('ПДФ 1'!B220,": ",1)*1=YEAR($X$4),$X$4,$Y$4)))),"",
IF(_xlfn.TEXTBEFORE('ПДФ 1'!B220,": ",1)*1=YEAR($V$4),$V$4,
IF(_xlfn.TEXTBEFORE('ПДФ 1'!B220,": ",1)*1=YEAR($W$4),$W$4,
IF(_xlfn.TEXTBEFORE('ПДФ 1'!B220,": ",1)*1=YEAR($X$4),$X$4,$Y$4)))))</f>
        <v>45657</v>
      </c>
      <c r="U214" s="125" t="str">
        <f>IF(ISERROR(VLOOKUP(C214,Источник!$C$2:$K$2343,9,0)),"",VLOOKUP(C214,Источник!$C$2:$K$2343,9,0))</f>
        <v>СС</v>
      </c>
      <c r="V214" s="1"/>
      <c r="W214" s="1"/>
      <c r="X214" s="77" t="str">
        <f t="shared" si="51"/>
        <v>г. Пермь, ул. Братьев Вагановых, д. 8: 2024</v>
      </c>
      <c r="Y214" s="117">
        <f t="shared" si="52"/>
        <v>1</v>
      </c>
      <c r="Z214" s="22" t="s">
        <v>1076</v>
      </c>
      <c r="AA214" s="22" t="s">
        <v>1076</v>
      </c>
      <c r="AB214" s="22" t="s">
        <v>1076</v>
      </c>
      <c r="AC214" s="22" t="s">
        <v>1076</v>
      </c>
      <c r="AD214" s="22" t="s">
        <v>1076</v>
      </c>
      <c r="AE214" s="22" t="s">
        <v>1076</v>
      </c>
      <c r="AF214" s="22" t="s">
        <v>1076</v>
      </c>
      <c r="AG214" s="89" t="s">
        <v>1076</v>
      </c>
      <c r="AH214" s="88" t="s">
        <v>1076</v>
      </c>
      <c r="AI214" s="75">
        <v>1</v>
      </c>
      <c r="AJ214" s="75" t="s">
        <v>1076</v>
      </c>
      <c r="AK214" s="75" t="s">
        <v>1076</v>
      </c>
      <c r="AL214" s="75" t="s">
        <v>1076</v>
      </c>
      <c r="AM214" s="75" t="s">
        <v>1076</v>
      </c>
      <c r="AN214" s="75" t="s">
        <v>1076</v>
      </c>
      <c r="AO214" s="75" t="s">
        <v>1076</v>
      </c>
      <c r="AP214" s="75" t="s">
        <v>1076</v>
      </c>
      <c r="AQ214" s="75" t="s">
        <v>1076</v>
      </c>
      <c r="AR214" s="75" t="s">
        <v>1076</v>
      </c>
      <c r="AS214" s="75" t="s">
        <v>1076</v>
      </c>
      <c r="AT214" s="75" t="s">
        <v>1076</v>
      </c>
      <c r="AU214" t="str">
        <f t="shared" si="53"/>
        <v>РК</v>
      </c>
      <c r="AV214" t="b">
        <f t="shared" si="54"/>
        <v>1</v>
      </c>
    </row>
    <row r="215" spans="1:48" ht="16.5" thickTop="1" thickBot="1" x14ac:dyDescent="0.3">
      <c r="A215" s="28">
        <f t="shared" si="55"/>
        <v>28</v>
      </c>
      <c r="B215" s="74" t="s">
        <v>1852</v>
      </c>
      <c r="C215" s="71" t="s">
        <v>548</v>
      </c>
      <c r="D215" s="63">
        <v>1961</v>
      </c>
      <c r="E215" s="72"/>
      <c r="F215" s="72" t="s">
        <v>2519</v>
      </c>
      <c r="G215" s="80">
        <v>3</v>
      </c>
      <c r="H215" s="80">
        <v>2</v>
      </c>
      <c r="I215" s="163">
        <v>1069.2</v>
      </c>
      <c r="J215" s="163">
        <v>979.7</v>
      </c>
      <c r="K215" s="163">
        <v>903.5</v>
      </c>
      <c r="L215" s="165">
        <v>49</v>
      </c>
      <c r="M215" s="163">
        <f t="shared" si="56"/>
        <v>10218761.390000001</v>
      </c>
      <c r="N215" s="163"/>
      <c r="O215" s="163"/>
      <c r="P215" s="163"/>
      <c r="Q215" s="30">
        <f>IF('Форма 2'!D215=0,"",'Форма 2'!D215-N215-O215-P215)</f>
        <v>10218761.390000001</v>
      </c>
      <c r="R215" s="51">
        <f t="shared" si="49"/>
        <v>10430.50055118914</v>
      </c>
      <c r="S215" s="51">
        <f t="shared" si="50"/>
        <v>10430.50055118914</v>
      </c>
      <c r="T215" s="69">
        <f>IF(B215=C215,"",
IF(ISERROR(
IF(_xlfn.TEXTBEFORE('ПДФ 1'!B221,": ",1)*1=YEAR($V$4),$V$4,
IF(_xlfn.TEXTBEFORE('ПДФ 1'!B221,": ",1)*1=YEAR($W$4),$W$4,
IF(_xlfn.TEXTBEFORE('ПДФ 1'!B221,": ",1)*1=YEAR($X$4),$X$4,$Y$4)))),"",
IF(_xlfn.TEXTBEFORE('ПДФ 1'!B221,": ",1)*1=YEAR($V$4),$V$4,
IF(_xlfn.TEXTBEFORE('ПДФ 1'!B221,": ",1)*1=YEAR($W$4),$W$4,
IF(_xlfn.TEXTBEFORE('ПДФ 1'!B221,": ",1)*1=YEAR($X$4),$X$4,$Y$4)))))</f>
        <v>45657</v>
      </c>
      <c r="U215" s="125" t="str">
        <f>IF(ISERROR(VLOOKUP(C215,Источник!$C$2:$K$2343,9,0)),"",VLOOKUP(C215,Источник!$C$2:$K$2343,9,0))</f>
        <v>РО</v>
      </c>
      <c r="V215" s="1"/>
      <c r="W215" s="1"/>
      <c r="X215" s="77" t="str">
        <f t="shared" si="51"/>
        <v>г. Пермь, ул. Бумажников, д. 12: 2024</v>
      </c>
      <c r="Y215" s="117">
        <f t="shared" si="52"/>
        <v>1</v>
      </c>
      <c r="Z215" s="22" t="s">
        <v>1076</v>
      </c>
      <c r="AA215" s="22" t="s">
        <v>1076</v>
      </c>
      <c r="AB215" s="22" t="s">
        <v>1076</v>
      </c>
      <c r="AC215" s="22" t="s">
        <v>1076</v>
      </c>
      <c r="AD215" s="22" t="s">
        <v>1076</v>
      </c>
      <c r="AE215" s="22" t="s">
        <v>1076</v>
      </c>
      <c r="AF215" s="22" t="s">
        <v>1076</v>
      </c>
      <c r="AG215" s="89" t="s">
        <v>1076</v>
      </c>
      <c r="AH215" s="114" t="s">
        <v>1076</v>
      </c>
      <c r="AI215" s="75">
        <v>1</v>
      </c>
      <c r="AJ215" s="75" t="s">
        <v>1076</v>
      </c>
      <c r="AK215" s="75" t="s">
        <v>1076</v>
      </c>
      <c r="AL215" s="75" t="s">
        <v>1076</v>
      </c>
      <c r="AM215" s="75" t="s">
        <v>1076</v>
      </c>
      <c r="AN215" s="75" t="s">
        <v>1076</v>
      </c>
      <c r="AO215" s="75" t="s">
        <v>1076</v>
      </c>
      <c r="AP215" s="75" t="s">
        <v>1076</v>
      </c>
      <c r="AQ215" s="75" t="s">
        <v>1076</v>
      </c>
      <c r="AR215" s="75" t="s">
        <v>1076</v>
      </c>
      <c r="AS215" s="75" t="s">
        <v>1076</v>
      </c>
      <c r="AT215" s="75" t="s">
        <v>1076</v>
      </c>
      <c r="AU215" t="str">
        <f t="shared" si="53"/>
        <v>РК</v>
      </c>
      <c r="AV215" t="b">
        <f t="shared" si="54"/>
        <v>1</v>
      </c>
    </row>
    <row r="216" spans="1:48" ht="16.5" thickTop="1" thickBot="1" x14ac:dyDescent="0.3">
      <c r="A216" s="28">
        <f t="shared" si="55"/>
        <v>29</v>
      </c>
      <c r="B216" s="74" t="s">
        <v>1852</v>
      </c>
      <c r="C216" s="71" t="s">
        <v>31</v>
      </c>
      <c r="D216" s="63">
        <v>1972</v>
      </c>
      <c r="E216" s="72"/>
      <c r="F216" s="72" t="s">
        <v>2520</v>
      </c>
      <c r="G216" s="80">
        <v>5</v>
      </c>
      <c r="H216" s="80">
        <v>8</v>
      </c>
      <c r="I216" s="163">
        <v>5209.2</v>
      </c>
      <c r="J216" s="163">
        <v>3032.7999999999997</v>
      </c>
      <c r="K216" s="163">
        <v>3032.8</v>
      </c>
      <c r="L216" s="165">
        <v>277</v>
      </c>
      <c r="M216" s="163">
        <f t="shared" si="56"/>
        <v>25433189.710000001</v>
      </c>
      <c r="N216" s="163"/>
      <c r="O216" s="163"/>
      <c r="P216" s="163"/>
      <c r="Q216" s="30">
        <f>IF('Форма 2'!D216=0,"",'Форма 2'!D216-N216-O216-P216)</f>
        <v>25433189.710000001</v>
      </c>
      <c r="R216" s="51">
        <f t="shared" si="49"/>
        <v>8386.0425052756545</v>
      </c>
      <c r="S216" s="51">
        <f t="shared" si="50"/>
        <v>8386.0425052756545</v>
      </c>
      <c r="T216" s="69">
        <f>IF(B216=C216,"",
IF(ISERROR(
IF(_xlfn.TEXTBEFORE('ПДФ 1'!B222,": ",1)*1=YEAR($V$4),$V$4,
IF(_xlfn.TEXTBEFORE('ПДФ 1'!B222,": ",1)*1=YEAR($W$4),$W$4,
IF(_xlfn.TEXTBEFORE('ПДФ 1'!B222,": ",1)*1=YEAR($X$4),$X$4,$Y$4)))),"",
IF(_xlfn.TEXTBEFORE('ПДФ 1'!B222,": ",1)*1=YEAR($V$4),$V$4,
IF(_xlfn.TEXTBEFORE('ПДФ 1'!B222,": ",1)*1=YEAR($W$4),$W$4,
IF(_xlfn.TEXTBEFORE('ПДФ 1'!B222,": ",1)*1=YEAR($X$4),$X$4,$Y$4)))))</f>
        <v>45657</v>
      </c>
      <c r="U216" s="125" t="str">
        <f>IF(ISERROR(VLOOKUP(C216,Источник!$C$2:$K$2343,9,0)),"",VLOOKUP(C216,Источник!$C$2:$K$2343,9,0))</f>
        <v>РО</v>
      </c>
      <c r="V216" s="1"/>
      <c r="W216" s="1"/>
      <c r="X216" s="77" t="str">
        <f t="shared" si="51"/>
        <v>г. Пермь, ул. Бумажников, д. 20: 2024</v>
      </c>
      <c r="Y216" s="117">
        <f t="shared" si="52"/>
        <v>1</v>
      </c>
      <c r="Z216" s="22" t="s">
        <v>1076</v>
      </c>
      <c r="AA216" s="22" t="s">
        <v>1076</v>
      </c>
      <c r="AB216" s="22" t="s">
        <v>1076</v>
      </c>
      <c r="AC216" s="22" t="s">
        <v>1076</v>
      </c>
      <c r="AD216" s="22" t="s">
        <v>1076</v>
      </c>
      <c r="AE216" s="22" t="s">
        <v>1076</v>
      </c>
      <c r="AF216" s="22" t="s">
        <v>1076</v>
      </c>
      <c r="AG216" s="89" t="s">
        <v>1076</v>
      </c>
      <c r="AH216" s="88" t="s">
        <v>1076</v>
      </c>
      <c r="AI216" s="75" t="s">
        <v>1076</v>
      </c>
      <c r="AJ216" s="75">
        <v>1</v>
      </c>
      <c r="AK216" s="75" t="s">
        <v>1076</v>
      </c>
      <c r="AL216" s="75" t="s">
        <v>1076</v>
      </c>
      <c r="AM216" s="75" t="s">
        <v>1076</v>
      </c>
      <c r="AN216" s="75" t="s">
        <v>1076</v>
      </c>
      <c r="AO216" s="75" t="s">
        <v>1076</v>
      </c>
      <c r="AP216" s="75" t="s">
        <v>1076</v>
      </c>
      <c r="AQ216" s="75" t="s">
        <v>1076</v>
      </c>
      <c r="AR216" s="75" t="s">
        <v>1076</v>
      </c>
      <c r="AS216" s="75" t="s">
        <v>1076</v>
      </c>
      <c r="AT216" s="75" t="s">
        <v>1076</v>
      </c>
      <c r="AU216" t="str">
        <f t="shared" si="53"/>
        <v>Рфа</v>
      </c>
      <c r="AV216" t="b">
        <f t="shared" si="54"/>
        <v>1</v>
      </c>
    </row>
    <row r="217" spans="1:48" ht="16.5" thickTop="1" thickBot="1" x14ac:dyDescent="0.3">
      <c r="A217" s="28">
        <f t="shared" si="55"/>
        <v>30</v>
      </c>
      <c r="B217" s="74" t="s">
        <v>1852</v>
      </c>
      <c r="C217" s="71" t="s">
        <v>161</v>
      </c>
      <c r="D217" s="63">
        <v>2011</v>
      </c>
      <c r="E217" s="72"/>
      <c r="F217" s="72">
        <v>0</v>
      </c>
      <c r="G217" s="80">
        <v>10</v>
      </c>
      <c r="H217" s="80">
        <v>3</v>
      </c>
      <c r="I217" s="163">
        <v>9481.4</v>
      </c>
      <c r="J217" s="163">
        <v>1708.5</v>
      </c>
      <c r="K217" s="163">
        <v>3813</v>
      </c>
      <c r="L217" s="165">
        <v>0</v>
      </c>
      <c r="M217" s="163">
        <f t="shared" si="56"/>
        <v>8361267.4000000004</v>
      </c>
      <c r="N217" s="163"/>
      <c r="O217" s="163"/>
      <c r="P217" s="163"/>
      <c r="Q217" s="30">
        <f>IF('Форма 2'!D217=0,"",'Форма 2'!D217-N217-O217-P217)</f>
        <v>8361267.4000000004</v>
      </c>
      <c r="R217" s="51">
        <f t="shared" si="49"/>
        <v>4893.9229733684524</v>
      </c>
      <c r="S217" s="51">
        <f t="shared" si="50"/>
        <v>4893.9229733684524</v>
      </c>
      <c r="T217" s="69">
        <f>IF(B217=C217,"",
IF(ISERROR(
IF(_xlfn.TEXTBEFORE('ПДФ 1'!B223,": ",1)*1=YEAR($V$4),$V$4,
IF(_xlfn.TEXTBEFORE('ПДФ 1'!B223,": ",1)*1=YEAR($W$4),$W$4,
IF(_xlfn.TEXTBEFORE('ПДФ 1'!B223,": ",1)*1=YEAR($X$4),$X$4,$Y$4)))),"",
IF(_xlfn.TEXTBEFORE('ПДФ 1'!B223,": ",1)*1=YEAR($V$4),$V$4,
IF(_xlfn.TEXTBEFORE('ПДФ 1'!B223,": ",1)*1=YEAR($W$4),$W$4,
IF(_xlfn.TEXTBEFORE('ПДФ 1'!B223,": ",1)*1=YEAR($X$4),$X$4,$Y$4)))))</f>
        <v>45657</v>
      </c>
      <c r="U217" s="125" t="str">
        <f>IF(ISERROR(VLOOKUP(C217,Источник!$C$2:$K$2343,9,0)),"",VLOOKUP(C217,Источник!$C$2:$K$2343,9,0))</f>
        <v>СС</v>
      </c>
      <c r="V217" s="1"/>
      <c r="W217" s="1"/>
      <c r="X217" s="77" t="str">
        <f t="shared" si="51"/>
        <v>г. Пермь, ул. Вагонная, д. 25: 2024</v>
      </c>
      <c r="Y217" s="117">
        <f t="shared" si="52"/>
        <v>2</v>
      </c>
      <c r="Z217" s="22" t="s">
        <v>1076</v>
      </c>
      <c r="AA217" s="22" t="s">
        <v>1076</v>
      </c>
      <c r="AB217" s="22" t="s">
        <v>1076</v>
      </c>
      <c r="AC217" s="22" t="s">
        <v>1076</v>
      </c>
      <c r="AD217" s="22" t="s">
        <v>1076</v>
      </c>
      <c r="AE217" s="22" t="s">
        <v>1076</v>
      </c>
      <c r="AF217" s="22">
        <v>1</v>
      </c>
      <c r="AG217" s="89" t="s">
        <v>1076</v>
      </c>
      <c r="AH217" s="88" t="s">
        <v>1076</v>
      </c>
      <c r="AI217" s="75" t="s">
        <v>1076</v>
      </c>
      <c r="AJ217" s="75" t="s">
        <v>1076</v>
      </c>
      <c r="AK217" s="75" t="s">
        <v>1076</v>
      </c>
      <c r="AL217" s="75" t="s">
        <v>1076</v>
      </c>
      <c r="AM217" s="75">
        <v>1</v>
      </c>
      <c r="AN217" s="75" t="s">
        <v>1076</v>
      </c>
      <c r="AO217" s="75" t="s">
        <v>1076</v>
      </c>
      <c r="AP217" s="75" t="s">
        <v>1076</v>
      </c>
      <c r="AQ217" s="75" t="s">
        <v>1076</v>
      </c>
      <c r="AR217" s="75" t="s">
        <v>1076</v>
      </c>
      <c r="AS217" s="75" t="s">
        <v>1076</v>
      </c>
      <c r="AT217" s="75" t="s">
        <v>1076</v>
      </c>
      <c r="AU217" t="str">
        <f t="shared" si="53"/>
        <v>РП РФ</v>
      </c>
      <c r="AV217" t="b">
        <f t="shared" si="54"/>
        <v>1</v>
      </c>
    </row>
    <row r="218" spans="1:48" ht="16.5" thickTop="1" thickBot="1" x14ac:dyDescent="0.3">
      <c r="A218" s="28">
        <f t="shared" si="55"/>
        <v>31</v>
      </c>
      <c r="B218" s="74" t="s">
        <v>1852</v>
      </c>
      <c r="C218" s="71" t="s">
        <v>146</v>
      </c>
      <c r="D218" s="63">
        <v>1974</v>
      </c>
      <c r="E218" s="72"/>
      <c r="F218" s="72" t="s">
        <v>2519</v>
      </c>
      <c r="G218" s="80">
        <v>5</v>
      </c>
      <c r="H218" s="80">
        <v>8</v>
      </c>
      <c r="I218" s="163">
        <v>5221.3999999999996</v>
      </c>
      <c r="J218" s="163">
        <v>3603.9999999999995</v>
      </c>
      <c r="K218" s="163">
        <v>3604</v>
      </c>
      <c r="L218" s="165">
        <v>270</v>
      </c>
      <c r="M218" s="163">
        <f t="shared" si="56"/>
        <v>4472129.0999999996</v>
      </c>
      <c r="N218" s="163"/>
      <c r="O218" s="163"/>
      <c r="P218" s="163"/>
      <c r="Q218" s="30">
        <f>IF('Форма 2'!D218=0,"",'Форма 2'!D218-N218-O218-P218)</f>
        <v>4472129.0999999996</v>
      </c>
      <c r="R218" s="51">
        <f t="shared" si="49"/>
        <v>1240.8793285238623</v>
      </c>
      <c r="S218" s="51">
        <f t="shared" si="50"/>
        <v>1240.8793285238623</v>
      </c>
      <c r="T218" s="69">
        <f>IF(B218=C218,"",
IF(ISERROR(
IF(_xlfn.TEXTBEFORE('ПДФ 1'!B224,": ",1)*1=YEAR($V$4),$V$4,
IF(_xlfn.TEXTBEFORE('ПДФ 1'!B224,": ",1)*1=YEAR($W$4),$W$4,
IF(_xlfn.TEXTBEFORE('ПДФ 1'!B224,": ",1)*1=YEAR($X$4),$X$4,$Y$4)))),"",
IF(_xlfn.TEXTBEFORE('ПДФ 1'!B224,": ",1)*1=YEAR($V$4),$V$4,
IF(_xlfn.TEXTBEFORE('ПДФ 1'!B224,": ",1)*1=YEAR($W$4),$W$4,
IF(_xlfn.TEXTBEFORE('ПДФ 1'!B224,": ",1)*1=YEAR($X$4),$X$4,$Y$4)))))</f>
        <v>45657</v>
      </c>
      <c r="U218" s="125" t="str">
        <f>IF(ISERROR(VLOOKUP(C218,Источник!$C$2:$K$2343,9,0)),"",VLOOKUP(C218,Источник!$C$2:$K$2343,9,0))</f>
        <v>СС</v>
      </c>
      <c r="V218" s="1"/>
      <c r="W218" s="1"/>
      <c r="X218" s="77" t="str">
        <f t="shared" si="51"/>
        <v>г. Пермь, ул. Васнецова, д. 3: 2024</v>
      </c>
      <c r="Y218" s="117">
        <f t="shared" si="52"/>
        <v>1</v>
      </c>
      <c r="Z218" s="22" t="s">
        <v>1076</v>
      </c>
      <c r="AA218" s="22" t="s">
        <v>1076</v>
      </c>
      <c r="AB218" s="22" t="s">
        <v>1076</v>
      </c>
      <c r="AC218" s="22" t="s">
        <v>1076</v>
      </c>
      <c r="AD218" s="22">
        <v>1</v>
      </c>
      <c r="AE218" s="22" t="s">
        <v>1076</v>
      </c>
      <c r="AF218" s="22" t="s">
        <v>1076</v>
      </c>
      <c r="AG218" s="89" t="s">
        <v>1076</v>
      </c>
      <c r="AH218" s="88" t="s">
        <v>1076</v>
      </c>
      <c r="AI218" s="75" t="s">
        <v>1076</v>
      </c>
      <c r="AJ218" s="75" t="s">
        <v>1076</v>
      </c>
      <c r="AK218" s="75" t="s">
        <v>1076</v>
      </c>
      <c r="AL218" s="75" t="s">
        <v>1076</v>
      </c>
      <c r="AM218" s="75" t="s">
        <v>1076</v>
      </c>
      <c r="AN218" s="75" t="s">
        <v>1076</v>
      </c>
      <c r="AO218" s="75" t="s">
        <v>1076</v>
      </c>
      <c r="AP218" s="75" t="s">
        <v>1076</v>
      </c>
      <c r="AQ218" s="75" t="s">
        <v>1076</v>
      </c>
      <c r="AR218" s="75" t="s">
        <v>1076</v>
      </c>
      <c r="AS218" s="75" t="s">
        <v>1076</v>
      </c>
      <c r="AT218" s="75" t="s">
        <v>1076</v>
      </c>
      <c r="AU218" t="str">
        <f t="shared" si="53"/>
        <v>РВИС ( ГВС )</v>
      </c>
      <c r="AV218" t="b">
        <f t="shared" si="54"/>
        <v>1</v>
      </c>
    </row>
    <row r="219" spans="1:48" ht="16.5" thickTop="1" thickBot="1" x14ac:dyDescent="0.3">
      <c r="A219" s="28">
        <f t="shared" si="55"/>
        <v>32</v>
      </c>
      <c r="B219" s="74" t="s">
        <v>1852</v>
      </c>
      <c r="C219" s="71" t="s">
        <v>438</v>
      </c>
      <c r="D219" s="63">
        <v>1958</v>
      </c>
      <c r="E219" s="72"/>
      <c r="F219" s="72" t="s">
        <v>2519</v>
      </c>
      <c r="G219" s="80">
        <v>2</v>
      </c>
      <c r="H219" s="80">
        <v>4</v>
      </c>
      <c r="I219" s="163">
        <v>639.29999999999995</v>
      </c>
      <c r="J219" s="163">
        <v>600.20000000000005</v>
      </c>
      <c r="K219" s="163">
        <v>600.20000000000005</v>
      </c>
      <c r="L219" s="165">
        <v>34</v>
      </c>
      <c r="M219" s="163">
        <f t="shared" si="56"/>
        <v>6110039.4299999997</v>
      </c>
      <c r="N219" s="163"/>
      <c r="O219" s="163"/>
      <c r="P219" s="163"/>
      <c r="Q219" s="30">
        <f>IF('Форма 2'!D219=0,"",'Форма 2'!D219-N219-O219-P219)</f>
        <v>6110039.4299999997</v>
      </c>
      <c r="R219" s="51">
        <f t="shared" si="49"/>
        <v>10180.005714761744</v>
      </c>
      <c r="S219" s="51">
        <f t="shared" si="50"/>
        <v>10180.005714761744</v>
      </c>
      <c r="T219" s="69">
        <f>IF(B219=C219,"",
IF(ISERROR(
IF(_xlfn.TEXTBEFORE('ПДФ 1'!B225,": ",1)*1=YEAR($V$4),$V$4,
IF(_xlfn.TEXTBEFORE('ПДФ 1'!B225,": ",1)*1=YEAR($W$4),$W$4,
IF(_xlfn.TEXTBEFORE('ПДФ 1'!B225,": ",1)*1=YEAR($X$4),$X$4,$Y$4)))),"",
IF(_xlfn.TEXTBEFORE('ПДФ 1'!B225,": ",1)*1=YEAR($V$4),$V$4,
IF(_xlfn.TEXTBEFORE('ПДФ 1'!B225,": ",1)*1=YEAR($W$4),$W$4,
IF(_xlfn.TEXTBEFORE('ПДФ 1'!B225,": ",1)*1=YEAR($X$4),$X$4,$Y$4)))))</f>
        <v>45657</v>
      </c>
      <c r="U219" s="125" t="str">
        <f>IF(ISERROR(VLOOKUP(C219,Источник!$C$2:$K$2343,9,0)),"",VLOOKUP(C219,Источник!$C$2:$K$2343,9,0))</f>
        <v>РО</v>
      </c>
      <c r="V219" s="1"/>
      <c r="W219" s="1"/>
      <c r="X219" s="77" t="str">
        <f t="shared" si="51"/>
        <v>г. Пермь, ул. Весенняя, д. 16: 2024</v>
      </c>
      <c r="Y219" s="117">
        <f t="shared" si="52"/>
        <v>1</v>
      </c>
      <c r="Z219" s="22" t="s">
        <v>1076</v>
      </c>
      <c r="AA219" s="22" t="s">
        <v>1076</v>
      </c>
      <c r="AB219" s="22" t="s">
        <v>1076</v>
      </c>
      <c r="AC219" s="22" t="s">
        <v>1076</v>
      </c>
      <c r="AD219" s="22" t="s">
        <v>1076</v>
      </c>
      <c r="AE219" s="22" t="s">
        <v>1076</v>
      </c>
      <c r="AF219" s="22" t="s">
        <v>1076</v>
      </c>
      <c r="AG219" s="89" t="s">
        <v>1076</v>
      </c>
      <c r="AH219" s="114" t="s">
        <v>1076</v>
      </c>
      <c r="AI219" s="75">
        <v>1</v>
      </c>
      <c r="AJ219" s="75" t="s">
        <v>1076</v>
      </c>
      <c r="AK219" s="75" t="s">
        <v>1076</v>
      </c>
      <c r="AL219" s="75" t="s">
        <v>1076</v>
      </c>
      <c r="AM219" s="75" t="s">
        <v>1076</v>
      </c>
      <c r="AN219" s="75" t="s">
        <v>1076</v>
      </c>
      <c r="AO219" s="75" t="s">
        <v>1076</v>
      </c>
      <c r="AP219" s="75" t="s">
        <v>1076</v>
      </c>
      <c r="AQ219" s="75" t="s">
        <v>1076</v>
      </c>
      <c r="AR219" s="75" t="s">
        <v>1076</v>
      </c>
      <c r="AS219" s="75" t="s">
        <v>1076</v>
      </c>
      <c r="AT219" s="75" t="s">
        <v>1076</v>
      </c>
      <c r="AU219" t="str">
        <f t="shared" si="53"/>
        <v>РК</v>
      </c>
      <c r="AV219" t="b">
        <f t="shared" si="54"/>
        <v>1</v>
      </c>
    </row>
    <row r="220" spans="1:48" ht="16.5" thickTop="1" thickBot="1" x14ac:dyDescent="0.3">
      <c r="A220" s="28">
        <f t="shared" si="55"/>
        <v>33</v>
      </c>
      <c r="B220" s="74" t="s">
        <v>1852</v>
      </c>
      <c r="C220" s="71" t="s">
        <v>218</v>
      </c>
      <c r="D220" s="63">
        <v>1958</v>
      </c>
      <c r="E220" s="72"/>
      <c r="F220" s="72" t="s">
        <v>2519</v>
      </c>
      <c r="G220" s="80">
        <v>2</v>
      </c>
      <c r="H220" s="80">
        <v>4</v>
      </c>
      <c r="I220" s="163">
        <v>598.6</v>
      </c>
      <c r="J220" s="163">
        <v>598.6</v>
      </c>
      <c r="K220" s="163">
        <v>598.6</v>
      </c>
      <c r="L220" s="165">
        <v>29</v>
      </c>
      <c r="M220" s="163">
        <f t="shared" si="56"/>
        <v>5721053.6500000004</v>
      </c>
      <c r="N220" s="163"/>
      <c r="O220" s="163"/>
      <c r="P220" s="163"/>
      <c r="Q220" s="30">
        <f>IF('Форма 2'!D220=0,"",'Форма 2'!D220-N220-O220-P220)</f>
        <v>5721053.6500000004</v>
      </c>
      <c r="R220" s="51">
        <f t="shared" si="49"/>
        <v>9557.3899933177418</v>
      </c>
      <c r="S220" s="51">
        <f t="shared" si="50"/>
        <v>9557.3899933177418</v>
      </c>
      <c r="T220" s="69">
        <f>IF(B220=C220,"",
IF(ISERROR(
IF(_xlfn.TEXTBEFORE('ПДФ 1'!B226,": ",1)*1=YEAR($V$4),$V$4,
IF(_xlfn.TEXTBEFORE('ПДФ 1'!B226,": ",1)*1=YEAR($W$4),$W$4,
IF(_xlfn.TEXTBEFORE('ПДФ 1'!B226,": ",1)*1=YEAR($X$4),$X$4,$Y$4)))),"",
IF(_xlfn.TEXTBEFORE('ПДФ 1'!B226,": ",1)*1=YEAR($V$4),$V$4,
IF(_xlfn.TEXTBEFORE('ПДФ 1'!B226,": ",1)*1=YEAR($W$4),$W$4,
IF(_xlfn.TEXTBEFORE('ПДФ 1'!B226,": ",1)*1=YEAR($X$4),$X$4,$Y$4)))))</f>
        <v>45657</v>
      </c>
      <c r="U220" s="125" t="str">
        <f>IF(ISERROR(VLOOKUP(C220,Источник!$C$2:$K$2343,9,0)),"",VLOOKUP(C220,Источник!$C$2:$K$2343,9,0))</f>
        <v>СС</v>
      </c>
      <c r="V220" s="1"/>
      <c r="W220" s="1"/>
      <c r="X220" s="77" t="str">
        <f t="shared" si="51"/>
        <v>г. Пермь, ул. Весенняя, д. 19: 2024</v>
      </c>
      <c r="Y220" s="117">
        <f t="shared" si="52"/>
        <v>1</v>
      </c>
      <c r="Z220" s="22" t="s">
        <v>1076</v>
      </c>
      <c r="AA220" s="22" t="s">
        <v>1076</v>
      </c>
      <c r="AB220" s="22" t="s">
        <v>1076</v>
      </c>
      <c r="AC220" s="22" t="s">
        <v>1076</v>
      </c>
      <c r="AD220" s="22" t="s">
        <v>1076</v>
      </c>
      <c r="AE220" s="22" t="s">
        <v>1076</v>
      </c>
      <c r="AF220" s="22" t="s">
        <v>1076</v>
      </c>
      <c r="AG220" s="89" t="s">
        <v>1076</v>
      </c>
      <c r="AH220" s="114" t="s">
        <v>1076</v>
      </c>
      <c r="AI220" s="75">
        <v>1</v>
      </c>
      <c r="AJ220" s="75" t="s">
        <v>1076</v>
      </c>
      <c r="AK220" s="75" t="s">
        <v>1076</v>
      </c>
      <c r="AL220" s="75" t="s">
        <v>1076</v>
      </c>
      <c r="AM220" s="75" t="s">
        <v>1076</v>
      </c>
      <c r="AN220" s="75" t="s">
        <v>1076</v>
      </c>
      <c r="AO220" s="75" t="s">
        <v>1076</v>
      </c>
      <c r="AP220" s="75" t="s">
        <v>1076</v>
      </c>
      <c r="AQ220" s="75" t="s">
        <v>1076</v>
      </c>
      <c r="AR220" s="75" t="s">
        <v>1076</v>
      </c>
      <c r="AS220" s="75" t="s">
        <v>1076</v>
      </c>
      <c r="AT220" s="75" t="s">
        <v>1076</v>
      </c>
      <c r="AU220" t="str">
        <f t="shared" si="53"/>
        <v>РК</v>
      </c>
      <c r="AV220" t="b">
        <f t="shared" si="54"/>
        <v>1</v>
      </c>
    </row>
    <row r="221" spans="1:48" ht="16.5" thickTop="1" thickBot="1" x14ac:dyDescent="0.3">
      <c r="A221" s="28">
        <f t="shared" si="55"/>
        <v>34</v>
      </c>
      <c r="B221" s="74" t="s">
        <v>1852</v>
      </c>
      <c r="C221" s="71" t="s">
        <v>219</v>
      </c>
      <c r="D221" s="63">
        <v>1957</v>
      </c>
      <c r="E221" s="72"/>
      <c r="F221" s="72" t="s">
        <v>2519</v>
      </c>
      <c r="G221" s="80">
        <v>2</v>
      </c>
      <c r="H221" s="80">
        <v>4</v>
      </c>
      <c r="I221" s="163">
        <v>589.4</v>
      </c>
      <c r="J221" s="163">
        <v>369.6</v>
      </c>
      <c r="K221" s="163">
        <v>369.6</v>
      </c>
      <c r="L221" s="165">
        <v>36</v>
      </c>
      <c r="M221" s="163">
        <f t="shared" si="56"/>
        <v>5633125.6699999999</v>
      </c>
      <c r="N221" s="163"/>
      <c r="O221" s="163"/>
      <c r="P221" s="163"/>
      <c r="Q221" s="30">
        <f>IF('Форма 2'!D221=0,"",'Форма 2'!D221-N221-O221-P221)</f>
        <v>5633125.6699999999</v>
      </c>
      <c r="R221" s="51">
        <f t="shared" si="49"/>
        <v>15241.140882034631</v>
      </c>
      <c r="S221" s="51">
        <f t="shared" si="50"/>
        <v>15241.140882034631</v>
      </c>
      <c r="T221" s="69">
        <f>IF(B221=C221,"",
IF(ISERROR(
IF(_xlfn.TEXTBEFORE('ПДФ 1'!B227,": ",1)*1=YEAR($V$4),$V$4,
IF(_xlfn.TEXTBEFORE('ПДФ 1'!B227,": ",1)*1=YEAR($W$4),$W$4,
IF(_xlfn.TEXTBEFORE('ПДФ 1'!B227,": ",1)*1=YEAR($X$4),$X$4,$Y$4)))),"",
IF(_xlfn.TEXTBEFORE('ПДФ 1'!B227,": ",1)*1=YEAR($V$4),$V$4,
IF(_xlfn.TEXTBEFORE('ПДФ 1'!B227,": ",1)*1=YEAR($W$4),$W$4,
IF(_xlfn.TEXTBEFORE('ПДФ 1'!B227,": ",1)*1=YEAR($X$4),$X$4,$Y$4)))))</f>
        <v>45657</v>
      </c>
      <c r="U221" s="125" t="str">
        <f>IF(ISERROR(VLOOKUP(C221,Источник!$C$2:$K$2343,9,0)),"",VLOOKUP(C221,Источник!$C$2:$K$2343,9,0))</f>
        <v>СС</v>
      </c>
      <c r="V221" s="1"/>
      <c r="W221" s="1"/>
      <c r="X221" s="77" t="str">
        <f t="shared" si="51"/>
        <v>г. Пермь, ул. Весенняя, д. 30: 2024</v>
      </c>
      <c r="Y221" s="117">
        <f t="shared" si="52"/>
        <v>1</v>
      </c>
      <c r="Z221" s="22" t="s">
        <v>1076</v>
      </c>
      <c r="AA221" s="22" t="s">
        <v>1076</v>
      </c>
      <c r="AB221" s="22" t="s">
        <v>1076</v>
      </c>
      <c r="AC221" s="22" t="s">
        <v>1076</v>
      </c>
      <c r="AD221" s="22" t="s">
        <v>1076</v>
      </c>
      <c r="AE221" s="22" t="s">
        <v>1076</v>
      </c>
      <c r="AF221" s="22" t="s">
        <v>1076</v>
      </c>
      <c r="AG221" s="89" t="s">
        <v>1076</v>
      </c>
      <c r="AH221" s="114" t="s">
        <v>1076</v>
      </c>
      <c r="AI221" s="75">
        <v>1</v>
      </c>
      <c r="AJ221" s="75" t="s">
        <v>1076</v>
      </c>
      <c r="AK221" s="75" t="s">
        <v>1076</v>
      </c>
      <c r="AL221" s="75" t="s">
        <v>1076</v>
      </c>
      <c r="AM221" s="75" t="s">
        <v>1076</v>
      </c>
      <c r="AN221" s="75" t="s">
        <v>1076</v>
      </c>
      <c r="AO221" s="75" t="s">
        <v>1076</v>
      </c>
      <c r="AP221" s="75" t="s">
        <v>1076</v>
      </c>
      <c r="AQ221" s="75" t="s">
        <v>1076</v>
      </c>
      <c r="AR221" s="75" t="s">
        <v>1076</v>
      </c>
      <c r="AS221" s="75" t="s">
        <v>1076</v>
      </c>
      <c r="AT221" s="75" t="s">
        <v>1076</v>
      </c>
      <c r="AU221" t="str">
        <f t="shared" si="53"/>
        <v>РК</v>
      </c>
      <c r="AV221" t="b">
        <f t="shared" si="54"/>
        <v>1</v>
      </c>
    </row>
    <row r="222" spans="1:48" ht="16.5" thickTop="1" thickBot="1" x14ac:dyDescent="0.3">
      <c r="A222" s="28">
        <f t="shared" si="55"/>
        <v>35</v>
      </c>
      <c r="B222" s="74" t="s">
        <v>1852</v>
      </c>
      <c r="C222" s="71" t="s">
        <v>965</v>
      </c>
      <c r="D222" s="63">
        <v>1988</v>
      </c>
      <c r="E222" s="72"/>
      <c r="F222" s="72" t="s">
        <v>2519</v>
      </c>
      <c r="G222" s="80">
        <v>9</v>
      </c>
      <c r="H222" s="80">
        <v>9</v>
      </c>
      <c r="I222" s="163">
        <v>20404.400000000001</v>
      </c>
      <c r="J222" s="163">
        <v>18103.099999999999</v>
      </c>
      <c r="K222" s="163">
        <v>18103.099999999999</v>
      </c>
      <c r="L222" s="165">
        <v>895</v>
      </c>
      <c r="M222" s="163">
        <f t="shared" si="56"/>
        <v>25006580.280000001</v>
      </c>
      <c r="N222" s="163"/>
      <c r="O222" s="163"/>
      <c r="P222" s="163"/>
      <c r="Q222" s="30">
        <f>IF('Форма 2'!D222=0,"",'Форма 2'!D222-N222-O222-P222)</f>
        <v>25006580.280000001</v>
      </c>
      <c r="R222" s="51">
        <f t="shared" si="49"/>
        <v>1381.3424374830831</v>
      </c>
      <c r="S222" s="51">
        <f t="shared" si="50"/>
        <v>1381.3424374830831</v>
      </c>
      <c r="T222" s="69">
        <f>IF(B222=C222,"",
IF(ISERROR(
IF(_xlfn.TEXTBEFORE('ПДФ 1'!B228,": ",1)*1=YEAR($V$4),$V$4,
IF(_xlfn.TEXTBEFORE('ПДФ 1'!B228,": ",1)*1=YEAR($W$4),$W$4,
IF(_xlfn.TEXTBEFORE('ПДФ 1'!B228,": ",1)*1=YEAR($X$4),$X$4,$Y$4)))),"",
IF(_xlfn.TEXTBEFORE('ПДФ 1'!B228,": ",1)*1=YEAR($V$4),$V$4,
IF(_xlfn.TEXTBEFORE('ПДФ 1'!B228,": ",1)*1=YEAR($W$4),$W$4,
IF(_xlfn.TEXTBEFORE('ПДФ 1'!B228,": ",1)*1=YEAR($X$4),$X$4,$Y$4)))))</f>
        <v>45657</v>
      </c>
      <c r="U222" s="125" t="str">
        <f>IF(ISERROR(VLOOKUP(C222,Источник!$C$2:$K$2343,9,0)),"",VLOOKUP(C222,Источник!$C$2:$K$2343,9,0))</f>
        <v>РО</v>
      </c>
      <c r="V222" s="1"/>
      <c r="W222" s="1"/>
      <c r="X222" s="77" t="str">
        <f t="shared" si="51"/>
        <v>г. Пермь, ул. Ветлужская, д. 60: 2024</v>
      </c>
      <c r="Y222" s="117">
        <f t="shared" si="52"/>
        <v>1</v>
      </c>
      <c r="Z222" s="22" t="s">
        <v>1076</v>
      </c>
      <c r="AA222" s="22" t="s">
        <v>1076</v>
      </c>
      <c r="AB222" s="22" t="s">
        <v>1076</v>
      </c>
      <c r="AC222" s="22" t="s">
        <v>1076</v>
      </c>
      <c r="AD222" s="22" t="s">
        <v>1076</v>
      </c>
      <c r="AE222" s="22" t="s">
        <v>1076</v>
      </c>
      <c r="AF222" s="22" t="s">
        <v>1076</v>
      </c>
      <c r="AG222" s="89">
        <v>9</v>
      </c>
      <c r="AH222" s="88">
        <v>25006580.280000001</v>
      </c>
      <c r="AI222" s="75" t="s">
        <v>1076</v>
      </c>
      <c r="AJ222" s="75" t="s">
        <v>1076</v>
      </c>
      <c r="AK222" s="75" t="s">
        <v>1076</v>
      </c>
      <c r="AL222" s="75" t="s">
        <v>1076</v>
      </c>
      <c r="AM222" s="75" t="s">
        <v>1076</v>
      </c>
      <c r="AN222" s="75" t="s">
        <v>1076</v>
      </c>
      <c r="AO222" s="75" t="s">
        <v>1076</v>
      </c>
      <c r="AP222" s="75" t="s">
        <v>1076</v>
      </c>
      <c r="AQ222" s="75" t="s">
        <v>1076</v>
      </c>
      <c r="AR222" s="75" t="s">
        <v>1076</v>
      </c>
      <c r="AS222" s="75" t="s">
        <v>1076</v>
      </c>
      <c r="AT222" s="75" t="s">
        <v>1076</v>
      </c>
      <c r="AU222" t="str">
        <f t="shared" si="53"/>
        <v>РЛ</v>
      </c>
      <c r="AV222" t="b">
        <f t="shared" si="54"/>
        <v>1</v>
      </c>
    </row>
    <row r="223" spans="1:48" ht="16.5" thickTop="1" thickBot="1" x14ac:dyDescent="0.3">
      <c r="A223" s="28">
        <f t="shared" si="55"/>
        <v>36</v>
      </c>
      <c r="B223" s="74" t="s">
        <v>1852</v>
      </c>
      <c r="C223" s="71" t="s">
        <v>966</v>
      </c>
      <c r="D223" s="63">
        <v>1995</v>
      </c>
      <c r="E223" s="72"/>
      <c r="F223" s="72" t="s">
        <v>2519</v>
      </c>
      <c r="G223" s="80">
        <v>10</v>
      </c>
      <c r="H223" s="80">
        <v>7</v>
      </c>
      <c r="I223" s="163">
        <v>18400.919999999998</v>
      </c>
      <c r="J223" s="163">
        <v>16496.72</v>
      </c>
      <c r="K223" s="163">
        <v>16496.72</v>
      </c>
      <c r="L223" s="165">
        <v>672</v>
      </c>
      <c r="M223" s="163">
        <f t="shared" si="56"/>
        <v>48435085.640000001</v>
      </c>
      <c r="N223" s="163"/>
      <c r="O223" s="163"/>
      <c r="P223" s="163"/>
      <c r="Q223" s="30">
        <f>IF('Форма 2'!D223=0,"",'Форма 2'!D223-N223-O223-P223)</f>
        <v>48435085.640000001</v>
      </c>
      <c r="R223" s="51">
        <f t="shared" si="49"/>
        <v>2936.0433855942269</v>
      </c>
      <c r="S223" s="51">
        <f t="shared" si="50"/>
        <v>2936.0433855942269</v>
      </c>
      <c r="T223" s="69">
        <f>IF(B223=C223,"",
IF(ISERROR(
IF(_xlfn.TEXTBEFORE('ПДФ 1'!B229,": ",1)*1=YEAR($V$4),$V$4,
IF(_xlfn.TEXTBEFORE('ПДФ 1'!B229,": ",1)*1=YEAR($W$4),$W$4,
IF(_xlfn.TEXTBEFORE('ПДФ 1'!B229,": ",1)*1=YEAR($X$4),$X$4,$Y$4)))),"",
IF(_xlfn.TEXTBEFORE('ПДФ 1'!B229,": ",1)*1=YEAR($V$4),$V$4,
IF(_xlfn.TEXTBEFORE('ПДФ 1'!B229,": ",1)*1=YEAR($W$4),$W$4,
IF(_xlfn.TEXTBEFORE('ПДФ 1'!B229,": ",1)*1=YEAR($X$4),$X$4,$Y$4)))))</f>
        <v>45657</v>
      </c>
      <c r="U223" s="125" t="str">
        <f>IF(ISERROR(VLOOKUP(C223,Источник!$C$2:$K$2343,9,0)),"",VLOOKUP(C223,Источник!$C$2:$K$2343,9,0))</f>
        <v>РО</v>
      </c>
      <c r="V223" s="1"/>
      <c r="W223" s="1"/>
      <c r="X223" s="77" t="str">
        <f t="shared" si="51"/>
        <v>г. Пермь, ул. Ветлужская, д. 66: 2024</v>
      </c>
      <c r="Y223" s="117">
        <f t="shared" si="52"/>
        <v>2</v>
      </c>
      <c r="Z223" s="22" t="s">
        <v>1076</v>
      </c>
      <c r="AA223" s="22" t="s">
        <v>1076</v>
      </c>
      <c r="AB223" s="22" t="s">
        <v>1076</v>
      </c>
      <c r="AC223" s="22" t="s">
        <v>1076</v>
      </c>
      <c r="AD223" s="22" t="s">
        <v>1076</v>
      </c>
      <c r="AE223" s="22" t="s">
        <v>1076</v>
      </c>
      <c r="AF223" s="22" t="s">
        <v>1076</v>
      </c>
      <c r="AG223" s="89" t="s">
        <v>1076</v>
      </c>
      <c r="AH223" s="88" t="s">
        <v>1076</v>
      </c>
      <c r="AI223" s="75">
        <v>1</v>
      </c>
      <c r="AJ223" s="75" t="s">
        <v>1076</v>
      </c>
      <c r="AK223" s="75" t="s">
        <v>1076</v>
      </c>
      <c r="AL223" s="75" t="s">
        <v>1076</v>
      </c>
      <c r="AM223" s="75" t="s">
        <v>1076</v>
      </c>
      <c r="AN223" s="75" t="s">
        <v>1076</v>
      </c>
      <c r="AO223" s="75" t="s">
        <v>1076</v>
      </c>
      <c r="AP223" s="75" t="s">
        <v>1076</v>
      </c>
      <c r="AQ223" s="75" t="s">
        <v>1076</v>
      </c>
      <c r="AR223" s="75">
        <v>1</v>
      </c>
      <c r="AS223" s="75" t="s">
        <v>1076</v>
      </c>
      <c r="AT223" s="75" t="s">
        <v>1076</v>
      </c>
      <c r="AU223" t="str">
        <f t="shared" si="53"/>
        <v>РК РНК</v>
      </c>
      <c r="AV223" t="b">
        <f t="shared" si="54"/>
        <v>1</v>
      </c>
    </row>
    <row r="224" spans="1:48" ht="16.5" thickTop="1" thickBot="1" x14ac:dyDescent="0.3">
      <c r="A224" s="28">
        <f t="shared" si="55"/>
        <v>37</v>
      </c>
      <c r="B224" s="74" t="s">
        <v>1852</v>
      </c>
      <c r="C224" s="71" t="s">
        <v>303</v>
      </c>
      <c r="D224" s="63">
        <v>1986</v>
      </c>
      <c r="E224" s="72"/>
      <c r="F224" s="72" t="s">
        <v>2520</v>
      </c>
      <c r="G224" s="80">
        <v>9</v>
      </c>
      <c r="H224" s="80">
        <v>2</v>
      </c>
      <c r="I224" s="163">
        <v>6569.5</v>
      </c>
      <c r="J224" s="163">
        <v>6569.5</v>
      </c>
      <c r="K224" s="163">
        <v>6569.5</v>
      </c>
      <c r="L224" s="165">
        <v>95</v>
      </c>
      <c r="M224" s="163">
        <f t="shared" si="56"/>
        <v>136317.13</v>
      </c>
      <c r="N224" s="163"/>
      <c r="O224" s="163"/>
      <c r="P224" s="163"/>
      <c r="Q224" s="30">
        <f>IF('Форма 2'!D224=0,"",'Форма 2'!D224-N224-O224-P224)</f>
        <v>136317.13</v>
      </c>
      <c r="R224" s="51">
        <f t="shared" si="49"/>
        <v>20.750000761092931</v>
      </c>
      <c r="S224" s="51">
        <f t="shared" si="50"/>
        <v>20.750000761092931</v>
      </c>
      <c r="T224" s="69">
        <f>IF(B224=C224,"",
IF(ISERROR(
IF(_xlfn.TEXTBEFORE('ПДФ 1'!B230,": ",1)*1=YEAR($V$4),$V$4,
IF(_xlfn.TEXTBEFORE('ПДФ 1'!B230,": ",1)*1=YEAR($W$4),$W$4,
IF(_xlfn.TEXTBEFORE('ПДФ 1'!B230,": ",1)*1=YEAR($X$4),$X$4,$Y$4)))),"",
IF(_xlfn.TEXTBEFORE('ПДФ 1'!B230,": ",1)*1=YEAR($V$4),$V$4,
IF(_xlfn.TEXTBEFORE('ПДФ 1'!B230,": ",1)*1=YEAR($W$4),$W$4,
IF(_xlfn.TEXTBEFORE('ПДФ 1'!B230,": ",1)*1=YEAR($X$4),$X$4,$Y$4)))))</f>
        <v>45657</v>
      </c>
      <c r="U224" s="125" t="str">
        <f>IF(ISERROR(VLOOKUP(C224,Источник!$C$2:$K$2343,9,0)),"",VLOOKUP(C224,Источник!$C$2:$K$2343,9,0))</f>
        <v>СС</v>
      </c>
      <c r="V224" s="1"/>
      <c r="W224" s="1"/>
      <c r="X224" s="77" t="str">
        <f t="shared" si="51"/>
        <v>г. Пермь, ул. Вижайская, д. 20: 2024</v>
      </c>
      <c r="Y224" s="117">
        <f t="shared" si="52"/>
        <v>1</v>
      </c>
      <c r="Z224" s="22" t="s">
        <v>1076</v>
      </c>
      <c r="AA224" s="22" t="s">
        <v>1076</v>
      </c>
      <c r="AB224" s="22" t="s">
        <v>1076</v>
      </c>
      <c r="AC224" s="22" t="s">
        <v>1076</v>
      </c>
      <c r="AD224" s="22" t="s">
        <v>1076</v>
      </c>
      <c r="AE224" s="22" t="s">
        <v>1076</v>
      </c>
      <c r="AF224" s="22" t="s">
        <v>1076</v>
      </c>
      <c r="AG224" s="89" t="s">
        <v>1076</v>
      </c>
      <c r="AH224" s="114" t="s">
        <v>1076</v>
      </c>
      <c r="AI224" s="75" t="s">
        <v>1076</v>
      </c>
      <c r="AJ224" s="75" t="s">
        <v>1076</v>
      </c>
      <c r="AK224" s="75" t="s">
        <v>1076</v>
      </c>
      <c r="AL224" s="75" t="s">
        <v>1076</v>
      </c>
      <c r="AM224" s="75" t="s">
        <v>1076</v>
      </c>
      <c r="AN224" s="75" t="s">
        <v>1076</v>
      </c>
      <c r="AO224" s="75" t="s">
        <v>1076</v>
      </c>
      <c r="AP224" s="75" t="s">
        <v>1076</v>
      </c>
      <c r="AQ224" s="75" t="s">
        <v>1076</v>
      </c>
      <c r="AR224" s="75" t="s">
        <v>1076</v>
      </c>
      <c r="AS224" s="75" t="s">
        <v>1076</v>
      </c>
      <c r="AT224" s="75">
        <v>1</v>
      </c>
      <c r="AU224" t="str">
        <f t="shared" si="53"/>
        <v>КО</v>
      </c>
      <c r="AV224" t="b">
        <f t="shared" si="54"/>
        <v>1</v>
      </c>
    </row>
    <row r="225" spans="1:48" ht="16.5" thickTop="1" thickBot="1" x14ac:dyDescent="0.3">
      <c r="A225" s="28">
        <f t="shared" si="55"/>
        <v>38</v>
      </c>
      <c r="B225" s="74" t="s">
        <v>1852</v>
      </c>
      <c r="C225" s="71" t="s">
        <v>173</v>
      </c>
      <c r="D225" s="63">
        <v>1998</v>
      </c>
      <c r="E225" s="72"/>
      <c r="F225" s="72" t="s">
        <v>2521</v>
      </c>
      <c r="G225" s="80">
        <v>10</v>
      </c>
      <c r="H225" s="80">
        <v>4</v>
      </c>
      <c r="I225" s="163">
        <v>12343.9</v>
      </c>
      <c r="J225" s="163">
        <v>12343.9</v>
      </c>
      <c r="K225" s="163">
        <v>6932.7</v>
      </c>
      <c r="L225" s="165">
        <v>328</v>
      </c>
      <c r="M225" s="163">
        <f t="shared" si="56"/>
        <v>15721267.199999999</v>
      </c>
      <c r="N225" s="163"/>
      <c r="O225" s="163"/>
      <c r="P225" s="163"/>
      <c r="Q225" s="30">
        <f>IF('Форма 2'!D225=0,"",'Форма 2'!D225-N225-O225-P225)</f>
        <v>15721267.199999999</v>
      </c>
      <c r="R225" s="51">
        <f t="shared" si="49"/>
        <v>1273.6061698490753</v>
      </c>
      <c r="S225" s="51">
        <f t="shared" si="50"/>
        <v>1273.6061698490753</v>
      </c>
      <c r="T225" s="69">
        <f>IF(B225=C225,"",
IF(ISERROR(
IF(_xlfn.TEXTBEFORE('ПДФ 1'!B231,": ",1)*1=YEAR($V$4),$V$4,
IF(_xlfn.TEXTBEFORE('ПДФ 1'!B231,": ",1)*1=YEAR($W$4),$W$4,
IF(_xlfn.TEXTBEFORE('ПДФ 1'!B231,": ",1)*1=YEAR($X$4),$X$4,$Y$4)))),"",
IF(_xlfn.TEXTBEFORE('ПДФ 1'!B231,": ",1)*1=YEAR($V$4),$V$4,
IF(_xlfn.TEXTBEFORE('ПДФ 1'!B231,": ",1)*1=YEAR($W$4),$W$4,
IF(_xlfn.TEXTBEFORE('ПДФ 1'!B231,": ",1)*1=YEAR($X$4),$X$4,$Y$4)))))</f>
        <v>45657</v>
      </c>
      <c r="U225" s="125" t="str">
        <f>IF(ISERROR(VLOOKUP(C225,Источник!$C$2:$K$2343,9,0)),"",VLOOKUP(C225,Источник!$C$2:$K$2343,9,0))</f>
        <v>СС</v>
      </c>
      <c r="V225" s="1"/>
      <c r="W225" s="1"/>
      <c r="X225" s="77" t="str">
        <f t="shared" si="51"/>
        <v>г. Пермь, ул. Вильямса, д. 24: 2024</v>
      </c>
      <c r="Y225" s="117">
        <f t="shared" si="52"/>
        <v>1</v>
      </c>
      <c r="Z225" s="22" t="s">
        <v>1076</v>
      </c>
      <c r="AA225" s="22" t="s">
        <v>1076</v>
      </c>
      <c r="AB225" s="22" t="s">
        <v>1076</v>
      </c>
      <c r="AC225" s="22" t="s">
        <v>1076</v>
      </c>
      <c r="AD225" s="22" t="s">
        <v>1076</v>
      </c>
      <c r="AE225" s="22" t="s">
        <v>1076</v>
      </c>
      <c r="AF225" s="22" t="s">
        <v>1076</v>
      </c>
      <c r="AG225" s="89">
        <v>4</v>
      </c>
      <c r="AH225" s="88">
        <v>15721267.199999999</v>
      </c>
      <c r="AI225" s="75" t="s">
        <v>1076</v>
      </c>
      <c r="AJ225" s="75" t="s">
        <v>1076</v>
      </c>
      <c r="AK225" s="75" t="s">
        <v>1076</v>
      </c>
      <c r="AL225" s="75" t="s">
        <v>1076</v>
      </c>
      <c r="AM225" s="75" t="s">
        <v>1076</v>
      </c>
      <c r="AN225" s="75" t="s">
        <v>1076</v>
      </c>
      <c r="AO225" s="75" t="s">
        <v>1076</v>
      </c>
      <c r="AP225" s="75" t="s">
        <v>1076</v>
      </c>
      <c r="AQ225" s="75" t="s">
        <v>1076</v>
      </c>
      <c r="AR225" s="75" t="s">
        <v>1076</v>
      </c>
      <c r="AS225" s="75" t="s">
        <v>1076</v>
      </c>
      <c r="AT225" s="75" t="s">
        <v>1076</v>
      </c>
      <c r="AU225" t="str">
        <f t="shared" si="53"/>
        <v>РЛ</v>
      </c>
      <c r="AV225" t="b">
        <f t="shared" si="54"/>
        <v>1</v>
      </c>
    </row>
    <row r="226" spans="1:48" ht="16.5" thickTop="1" thickBot="1" x14ac:dyDescent="0.3">
      <c r="A226" s="28">
        <f t="shared" si="55"/>
        <v>39</v>
      </c>
      <c r="B226" s="74" t="s">
        <v>1852</v>
      </c>
      <c r="C226" s="71" t="s">
        <v>1535</v>
      </c>
      <c r="D226" s="63">
        <v>2008</v>
      </c>
      <c r="E226" s="72"/>
      <c r="F226" s="72">
        <v>0</v>
      </c>
      <c r="G226" s="80">
        <v>17</v>
      </c>
      <c r="H226" s="80">
        <v>2</v>
      </c>
      <c r="I226" s="163">
        <v>12635.8</v>
      </c>
      <c r="J226" s="163">
        <v>9928.4</v>
      </c>
      <c r="K226" s="163">
        <v>8635.4</v>
      </c>
      <c r="L226" s="165">
        <v>400</v>
      </c>
      <c r="M226" s="163">
        <f t="shared" si="56"/>
        <v>45059262.799999997</v>
      </c>
      <c r="N226" s="163"/>
      <c r="O226" s="163"/>
      <c r="P226" s="163"/>
      <c r="Q226" s="30">
        <f>IF('Форма 2'!D226=0,"",'Форма 2'!D226-N226-O226-P226)</f>
        <v>45059262.799999997</v>
      </c>
      <c r="R226" s="51">
        <f t="shared" si="49"/>
        <v>4538.421377059748</v>
      </c>
      <c r="S226" s="51">
        <f t="shared" si="50"/>
        <v>4538.421377059748</v>
      </c>
      <c r="T226" s="69">
        <f>IF(B226=C226,"",
IF(ISERROR(
IF(_xlfn.TEXTBEFORE('ПДФ 1'!B232,": ",1)*1=YEAR($V$4),$V$4,
IF(_xlfn.TEXTBEFORE('ПДФ 1'!B232,": ",1)*1=YEAR($W$4),$W$4,
IF(_xlfn.TEXTBEFORE('ПДФ 1'!B232,": ",1)*1=YEAR($X$4),$X$4,$Y$4)))),"",
IF(_xlfn.TEXTBEFORE('ПДФ 1'!B232,": ",1)*1=YEAR($V$4),$V$4,
IF(_xlfn.TEXTBEFORE('ПДФ 1'!B232,": ",1)*1=YEAR($W$4),$W$4,
IF(_xlfn.TEXTBEFORE('ПДФ 1'!B232,": ",1)*1=YEAR($X$4),$X$4,$Y$4)))))</f>
        <v>45657</v>
      </c>
      <c r="U226" s="125" t="str">
        <f>IF(ISERROR(VLOOKUP(C226,Источник!$C$2:$K$2343,9,0)),"",VLOOKUP(C226,Источник!$C$2:$K$2343,9,0))</f>
        <v>СС</v>
      </c>
      <c r="V226" s="1"/>
      <c r="W226" s="1"/>
      <c r="X226" s="77" t="str">
        <f t="shared" si="51"/>
        <v>г. Пермь, ул. Вильямса, д. 37Б: 2024</v>
      </c>
      <c r="Y226" s="117">
        <f t="shared" si="52"/>
        <v>1</v>
      </c>
      <c r="Z226" s="22" t="s">
        <v>1076</v>
      </c>
      <c r="AA226" s="22" t="s">
        <v>1076</v>
      </c>
      <c r="AB226" s="22" t="s">
        <v>1076</v>
      </c>
      <c r="AC226" s="22" t="s">
        <v>1076</v>
      </c>
      <c r="AD226" s="22" t="s">
        <v>1076</v>
      </c>
      <c r="AE226" s="22" t="s">
        <v>1076</v>
      </c>
      <c r="AF226" s="22" t="s">
        <v>1076</v>
      </c>
      <c r="AG226" s="89" t="s">
        <v>1076</v>
      </c>
      <c r="AH226" s="88" t="s">
        <v>1076</v>
      </c>
      <c r="AI226" s="75" t="s">
        <v>1076</v>
      </c>
      <c r="AJ226" s="75">
        <v>1</v>
      </c>
      <c r="AK226" s="75" t="s">
        <v>1076</v>
      </c>
      <c r="AL226" s="75" t="s">
        <v>1076</v>
      </c>
      <c r="AM226" s="75" t="s">
        <v>1076</v>
      </c>
      <c r="AN226" s="75" t="s">
        <v>1076</v>
      </c>
      <c r="AO226" s="75" t="s">
        <v>1076</v>
      </c>
      <c r="AP226" s="75" t="s">
        <v>1076</v>
      </c>
      <c r="AQ226" s="75" t="s">
        <v>1076</v>
      </c>
      <c r="AR226" s="75" t="s">
        <v>1076</v>
      </c>
      <c r="AS226" s="75" t="s">
        <v>1076</v>
      </c>
      <c r="AT226" s="75" t="s">
        <v>1076</v>
      </c>
      <c r="AU226" t="str">
        <f t="shared" si="53"/>
        <v>Рфа</v>
      </c>
      <c r="AV226" t="b">
        <f t="shared" si="54"/>
        <v>1</v>
      </c>
    </row>
    <row r="227" spans="1:48" ht="16.5" thickTop="1" thickBot="1" x14ac:dyDescent="0.3">
      <c r="A227" s="28">
        <f t="shared" si="55"/>
        <v>40</v>
      </c>
      <c r="B227" s="74" t="s">
        <v>1852</v>
      </c>
      <c r="C227" s="71" t="s">
        <v>967</v>
      </c>
      <c r="D227" s="63">
        <v>1980</v>
      </c>
      <c r="E227" s="72"/>
      <c r="F227" s="72" t="s">
        <v>2520</v>
      </c>
      <c r="G227" s="80">
        <v>5</v>
      </c>
      <c r="H227" s="80">
        <v>8</v>
      </c>
      <c r="I227" s="163">
        <v>5951.6</v>
      </c>
      <c r="J227" s="163">
        <v>5149.3999999999996</v>
      </c>
      <c r="K227" s="163">
        <v>5041.26</v>
      </c>
      <c r="L227" s="165">
        <v>141</v>
      </c>
      <c r="M227" s="163">
        <f t="shared" si="56"/>
        <v>10124921.440000001</v>
      </c>
      <c r="N227" s="163"/>
      <c r="O227" s="163"/>
      <c r="P227" s="163"/>
      <c r="Q227" s="30">
        <f>IF('Форма 2'!D227=0,"",'Форма 2'!D227-N227-O227-P227)</f>
        <v>10124921.440000001</v>
      </c>
      <c r="R227" s="51">
        <f t="shared" si="49"/>
        <v>1966.2332388239411</v>
      </c>
      <c r="S227" s="51">
        <f t="shared" si="50"/>
        <v>1966.2332388239411</v>
      </c>
      <c r="T227" s="69">
        <f>IF(B227=C227,"",
IF(ISERROR(
IF(_xlfn.TEXTBEFORE('ПДФ 1'!B233,": ",1)*1=YEAR($V$4),$V$4,
IF(_xlfn.TEXTBEFORE('ПДФ 1'!B233,": ",1)*1=YEAR($W$4),$W$4,
IF(_xlfn.TEXTBEFORE('ПДФ 1'!B233,": ",1)*1=YEAR($X$4),$X$4,$Y$4)))),"",
IF(_xlfn.TEXTBEFORE('ПДФ 1'!B233,": ",1)*1=YEAR($V$4),$V$4,
IF(_xlfn.TEXTBEFORE('ПДФ 1'!B233,": ",1)*1=YEAR($W$4),$W$4,
IF(_xlfn.TEXTBEFORE('ПДФ 1'!B233,": ",1)*1=YEAR($X$4),$X$4,$Y$4)))))</f>
        <v>45657</v>
      </c>
      <c r="U227" s="125" t="str">
        <f>IF(ISERROR(VLOOKUP(C227,Источник!$C$2:$K$2343,9,0)),"",VLOOKUP(C227,Источник!$C$2:$K$2343,9,0))</f>
        <v>РО</v>
      </c>
      <c r="V227" s="1"/>
      <c r="W227" s="1"/>
      <c r="X227" s="77" t="str">
        <f t="shared" si="51"/>
        <v>г. Пермь, ул. Волгодонская, д. 14: 2024</v>
      </c>
      <c r="Y227" s="117">
        <f t="shared" si="52"/>
        <v>3</v>
      </c>
      <c r="Z227" s="22">
        <v>1</v>
      </c>
      <c r="AA227" s="22" t="s">
        <v>1076</v>
      </c>
      <c r="AB227" s="22" t="s">
        <v>1076</v>
      </c>
      <c r="AC227" s="22">
        <v>1</v>
      </c>
      <c r="AD227" s="22">
        <v>1</v>
      </c>
      <c r="AE227" s="22" t="s">
        <v>1076</v>
      </c>
      <c r="AF227" s="22" t="s">
        <v>1076</v>
      </c>
      <c r="AG227" s="89" t="s">
        <v>1076</v>
      </c>
      <c r="AH227" s="88" t="s">
        <v>1076</v>
      </c>
      <c r="AI227" s="75" t="s">
        <v>1076</v>
      </c>
      <c r="AJ227" s="75" t="s">
        <v>1076</v>
      </c>
      <c r="AK227" s="75" t="s">
        <v>1076</v>
      </c>
      <c r="AL227" s="75" t="s">
        <v>1076</v>
      </c>
      <c r="AM227" s="75" t="s">
        <v>1076</v>
      </c>
      <c r="AN227" s="75" t="s">
        <v>1076</v>
      </c>
      <c r="AO227" s="75" t="s">
        <v>1076</v>
      </c>
      <c r="AP227" s="75" t="s">
        <v>1076</v>
      </c>
      <c r="AQ227" s="75" t="s">
        <v>1076</v>
      </c>
      <c r="AR227" s="75" t="s">
        <v>1076</v>
      </c>
      <c r="AS227" s="75" t="s">
        <v>1076</v>
      </c>
      <c r="AT227" s="75" t="s">
        <v>1076</v>
      </c>
      <c r="AU227" t="str">
        <f t="shared" si="53"/>
        <v>РВИС ( ЭЛ ХВС ГВС )</v>
      </c>
      <c r="AV227" t="b">
        <f t="shared" si="54"/>
        <v>1</v>
      </c>
    </row>
    <row r="228" spans="1:48" ht="16.5" thickTop="1" thickBot="1" x14ac:dyDescent="0.3">
      <c r="A228" s="28">
        <f t="shared" si="55"/>
        <v>41</v>
      </c>
      <c r="B228" s="74" t="s">
        <v>1852</v>
      </c>
      <c r="C228" s="71" t="s">
        <v>89</v>
      </c>
      <c r="D228" s="63">
        <v>1963</v>
      </c>
      <c r="E228" s="72"/>
      <c r="F228" s="72" t="s">
        <v>2537</v>
      </c>
      <c r="G228" s="80">
        <v>5</v>
      </c>
      <c r="H228" s="80">
        <v>4</v>
      </c>
      <c r="I228" s="163">
        <v>3505.5</v>
      </c>
      <c r="J228" s="163">
        <v>3209.8</v>
      </c>
      <c r="K228" s="163">
        <v>3209.8</v>
      </c>
      <c r="L228" s="165">
        <v>180</v>
      </c>
      <c r="M228" s="163">
        <f t="shared" si="56"/>
        <v>11722882.77</v>
      </c>
      <c r="N228" s="163"/>
      <c r="O228" s="163"/>
      <c r="P228" s="163"/>
      <c r="Q228" s="30">
        <f>IF('Форма 2'!D228=0,"",'Форма 2'!D228-N228-O228-P228)</f>
        <v>11722882.77</v>
      </c>
      <c r="R228" s="51">
        <f t="shared" si="49"/>
        <v>3652.2159542650629</v>
      </c>
      <c r="S228" s="51">
        <f t="shared" si="50"/>
        <v>3652.2159542650629</v>
      </c>
      <c r="T228" s="69">
        <f>IF(B228=C228,"",
IF(ISERROR(
IF(_xlfn.TEXTBEFORE('ПДФ 1'!B234,": ",1)*1=YEAR($V$4),$V$4,
IF(_xlfn.TEXTBEFORE('ПДФ 1'!B234,": ",1)*1=YEAR($W$4),$W$4,
IF(_xlfn.TEXTBEFORE('ПДФ 1'!B234,": ",1)*1=YEAR($X$4),$X$4,$Y$4)))),"",
IF(_xlfn.TEXTBEFORE('ПДФ 1'!B234,": ",1)*1=YEAR($V$4),$V$4,
IF(_xlfn.TEXTBEFORE('ПДФ 1'!B234,": ",1)*1=YEAR($W$4),$W$4,
IF(_xlfn.TEXTBEFORE('ПДФ 1'!B234,": ",1)*1=YEAR($X$4),$X$4,$Y$4)))))</f>
        <v>45657</v>
      </c>
      <c r="U228" s="125" t="str">
        <f>IF(ISERROR(VLOOKUP(C228,Источник!$C$2:$K$2343,9,0)),"",VLOOKUP(C228,Источник!$C$2:$K$2343,9,0))</f>
        <v>СС</v>
      </c>
      <c r="V228" s="1"/>
      <c r="W228" s="1"/>
      <c r="X228" s="77" t="str">
        <f t="shared" si="51"/>
        <v>г. Пермь, ул. Воронежская, д. 22: 2024</v>
      </c>
      <c r="Y228" s="117">
        <f t="shared" si="52"/>
        <v>2</v>
      </c>
      <c r="Z228" s="22" t="s">
        <v>1076</v>
      </c>
      <c r="AA228" s="22">
        <v>1</v>
      </c>
      <c r="AB228" s="22" t="s">
        <v>1076</v>
      </c>
      <c r="AC228" s="22" t="s">
        <v>1076</v>
      </c>
      <c r="AD228" s="22">
        <v>1</v>
      </c>
      <c r="AE228" s="22" t="s">
        <v>1076</v>
      </c>
      <c r="AF228" s="22" t="s">
        <v>1076</v>
      </c>
      <c r="AG228" s="89" t="s">
        <v>1076</v>
      </c>
      <c r="AH228" s="114" t="s">
        <v>1076</v>
      </c>
      <c r="AI228" s="75" t="s">
        <v>1076</v>
      </c>
      <c r="AJ228" s="75" t="s">
        <v>1076</v>
      </c>
      <c r="AK228" s="75" t="s">
        <v>1076</v>
      </c>
      <c r="AL228" s="75" t="s">
        <v>1076</v>
      </c>
      <c r="AM228" s="75" t="s">
        <v>1076</v>
      </c>
      <c r="AN228" s="75" t="s">
        <v>1076</v>
      </c>
      <c r="AO228" s="75" t="s">
        <v>1076</v>
      </c>
      <c r="AP228" s="75" t="s">
        <v>1076</v>
      </c>
      <c r="AQ228" s="75" t="s">
        <v>1076</v>
      </c>
      <c r="AR228" s="75" t="s">
        <v>1076</v>
      </c>
      <c r="AS228" s="75" t="s">
        <v>1076</v>
      </c>
      <c r="AT228" s="75" t="s">
        <v>1076</v>
      </c>
      <c r="AU228" t="str">
        <f t="shared" si="53"/>
        <v>РВИС ( ТЕП ГВС )</v>
      </c>
      <c r="AV228" t="b">
        <f t="shared" si="54"/>
        <v>1</v>
      </c>
    </row>
    <row r="229" spans="1:48" ht="16.5" thickTop="1" thickBot="1" x14ac:dyDescent="0.3">
      <c r="A229" s="28">
        <f t="shared" si="55"/>
        <v>42</v>
      </c>
      <c r="B229" s="74" t="s">
        <v>1852</v>
      </c>
      <c r="C229" s="71" t="s">
        <v>32</v>
      </c>
      <c r="D229" s="63">
        <v>1960</v>
      </c>
      <c r="E229" s="72"/>
      <c r="F229" s="72" t="s">
        <v>2519</v>
      </c>
      <c r="G229" s="80">
        <v>5</v>
      </c>
      <c r="H229" s="80">
        <v>2</v>
      </c>
      <c r="I229" s="163">
        <v>5176.3999999999996</v>
      </c>
      <c r="J229" s="163">
        <v>3191.7</v>
      </c>
      <c r="K229" s="163">
        <v>3143.19</v>
      </c>
      <c r="L229" s="165">
        <v>102</v>
      </c>
      <c r="M229" s="163">
        <f t="shared" si="56"/>
        <v>25273048.300000001</v>
      </c>
      <c r="N229" s="163"/>
      <c r="O229" s="163"/>
      <c r="P229" s="163"/>
      <c r="Q229" s="30">
        <f>IF('Форма 2'!D229=0,"",'Форма 2'!D229-N229-O229-P229)</f>
        <v>25273048.300000001</v>
      </c>
      <c r="R229" s="51">
        <f t="shared" si="49"/>
        <v>7918.3658551868921</v>
      </c>
      <c r="S229" s="51">
        <f t="shared" si="50"/>
        <v>7918.3658551868921</v>
      </c>
      <c r="T229" s="69">
        <f>IF(B229=C229,"",
IF(ISERROR(
IF(_xlfn.TEXTBEFORE('ПДФ 1'!B235,": ",1)*1=YEAR($V$4),$V$4,
IF(_xlfn.TEXTBEFORE('ПДФ 1'!B235,": ",1)*1=YEAR($W$4),$W$4,
IF(_xlfn.TEXTBEFORE('ПДФ 1'!B235,": ",1)*1=YEAR($X$4),$X$4,$Y$4)))),"",
IF(_xlfn.TEXTBEFORE('ПДФ 1'!B235,": ",1)*1=YEAR($V$4),$V$4,
IF(_xlfn.TEXTBEFORE('ПДФ 1'!B235,": ",1)*1=YEAR($W$4),$W$4,
IF(_xlfn.TEXTBEFORE('ПДФ 1'!B235,": ",1)*1=YEAR($X$4),$X$4,$Y$4)))))</f>
        <v>45657</v>
      </c>
      <c r="U229" s="125" t="str">
        <f>IF(ISERROR(VLOOKUP(C229,Источник!$C$2:$K$2343,9,0)),"",VLOOKUP(C229,Источник!$C$2:$K$2343,9,0))</f>
        <v>РО</v>
      </c>
      <c r="V229" s="1"/>
      <c r="W229" s="1"/>
      <c r="X229" s="77" t="str">
        <f t="shared" si="51"/>
        <v>г. Пермь, ул. Газеты Звезда, д. 14: 2024</v>
      </c>
      <c r="Y229" s="117">
        <f t="shared" si="52"/>
        <v>1</v>
      </c>
      <c r="Z229" s="22" t="s">
        <v>1076</v>
      </c>
      <c r="AA229" s="22" t="s">
        <v>1076</v>
      </c>
      <c r="AB229" s="22" t="s">
        <v>1076</v>
      </c>
      <c r="AC229" s="22" t="s">
        <v>1076</v>
      </c>
      <c r="AD229" s="22" t="s">
        <v>1076</v>
      </c>
      <c r="AE229" s="22" t="s">
        <v>1076</v>
      </c>
      <c r="AF229" s="22" t="s">
        <v>1076</v>
      </c>
      <c r="AG229" s="89" t="s">
        <v>1076</v>
      </c>
      <c r="AH229" s="114" t="s">
        <v>1076</v>
      </c>
      <c r="AI229" s="75" t="s">
        <v>1076</v>
      </c>
      <c r="AJ229" s="75">
        <v>1</v>
      </c>
      <c r="AK229" s="75" t="s">
        <v>1076</v>
      </c>
      <c r="AL229" s="75" t="s">
        <v>1076</v>
      </c>
      <c r="AM229" s="75" t="s">
        <v>1076</v>
      </c>
      <c r="AN229" s="75" t="s">
        <v>1076</v>
      </c>
      <c r="AO229" s="75" t="s">
        <v>1076</v>
      </c>
      <c r="AP229" s="75" t="s">
        <v>1076</v>
      </c>
      <c r="AQ229" s="75" t="s">
        <v>1076</v>
      </c>
      <c r="AR229" s="75" t="s">
        <v>1076</v>
      </c>
      <c r="AS229" s="75" t="s">
        <v>1076</v>
      </c>
      <c r="AT229" s="75" t="s">
        <v>1076</v>
      </c>
      <c r="AU229" t="str">
        <f t="shared" si="53"/>
        <v>Рфа</v>
      </c>
      <c r="AV229" t="b">
        <f t="shared" si="54"/>
        <v>1</v>
      </c>
    </row>
    <row r="230" spans="1:48" ht="16.5" thickTop="1" thickBot="1" x14ac:dyDescent="0.3">
      <c r="A230" s="28">
        <f t="shared" si="55"/>
        <v>43</v>
      </c>
      <c r="B230" s="74" t="s">
        <v>1852</v>
      </c>
      <c r="C230" s="71" t="s">
        <v>969</v>
      </c>
      <c r="D230" s="63" t="s">
        <v>2538</v>
      </c>
      <c r="E230" s="72"/>
      <c r="F230" s="72" t="s">
        <v>2520</v>
      </c>
      <c r="G230" s="80">
        <v>9</v>
      </c>
      <c r="H230" s="80">
        <v>8</v>
      </c>
      <c r="I230" s="163">
        <v>15075.04</v>
      </c>
      <c r="J230" s="163">
        <v>11932.34</v>
      </c>
      <c r="K230" s="163">
        <v>11796.94</v>
      </c>
      <c r="L230" s="165">
        <v>828</v>
      </c>
      <c r="M230" s="163">
        <f t="shared" si="56"/>
        <v>22228071.359999999</v>
      </c>
      <c r="N230" s="163"/>
      <c r="O230" s="163"/>
      <c r="P230" s="163"/>
      <c r="Q230" s="30">
        <f>IF('Форма 2'!D230=0,"",'Форма 2'!D230-N230-O230-P230)</f>
        <v>22228071.359999999</v>
      </c>
      <c r="R230" s="51">
        <f t="shared" si="49"/>
        <v>1862.8426075690099</v>
      </c>
      <c r="S230" s="51">
        <f t="shared" si="50"/>
        <v>1862.8426075690099</v>
      </c>
      <c r="T230" s="69">
        <f>IF(B230=C230,"",
IF(ISERROR(
IF(_xlfn.TEXTBEFORE('ПДФ 1'!B236,": ",1)*1=YEAR($V$4),$V$4,
IF(_xlfn.TEXTBEFORE('ПДФ 1'!B236,": ",1)*1=YEAR($W$4),$W$4,
IF(_xlfn.TEXTBEFORE('ПДФ 1'!B236,": ",1)*1=YEAR($X$4),$X$4,$Y$4)))),"",
IF(_xlfn.TEXTBEFORE('ПДФ 1'!B236,": ",1)*1=YEAR($V$4),$V$4,
IF(_xlfn.TEXTBEFORE('ПДФ 1'!B236,": ",1)*1=YEAR($W$4),$W$4,
IF(_xlfn.TEXTBEFORE('ПДФ 1'!B236,": ",1)*1=YEAR($X$4),$X$4,$Y$4)))))</f>
        <v>45657</v>
      </c>
      <c r="U230" s="125" t="str">
        <f>IF(ISERROR(VLOOKUP(C230,Источник!$C$2:$K$2343,9,0)),"",VLOOKUP(C230,Источник!$C$2:$K$2343,9,0))</f>
        <v>РО</v>
      </c>
      <c r="V230" s="1"/>
      <c r="W230" s="1"/>
      <c r="X230" s="77" t="str">
        <f t="shared" si="51"/>
        <v>г. Пермь, ул. Гашкова, д. 20: 2024</v>
      </c>
      <c r="Y230" s="117">
        <f t="shared" si="52"/>
        <v>1</v>
      </c>
      <c r="Z230" s="22" t="s">
        <v>1076</v>
      </c>
      <c r="AA230" s="22" t="s">
        <v>1076</v>
      </c>
      <c r="AB230" s="22" t="s">
        <v>1076</v>
      </c>
      <c r="AC230" s="22" t="s">
        <v>1076</v>
      </c>
      <c r="AD230" s="22" t="s">
        <v>1076</v>
      </c>
      <c r="AE230" s="22" t="s">
        <v>1076</v>
      </c>
      <c r="AF230" s="22" t="s">
        <v>1076</v>
      </c>
      <c r="AG230" s="89">
        <v>8</v>
      </c>
      <c r="AH230" s="88">
        <v>22228071.359999999</v>
      </c>
      <c r="AI230" s="75" t="s">
        <v>1076</v>
      </c>
      <c r="AJ230" s="75" t="s">
        <v>1076</v>
      </c>
      <c r="AK230" s="75" t="s">
        <v>1076</v>
      </c>
      <c r="AL230" s="75" t="s">
        <v>1076</v>
      </c>
      <c r="AM230" s="75" t="s">
        <v>1076</v>
      </c>
      <c r="AN230" s="75" t="s">
        <v>1076</v>
      </c>
      <c r="AO230" s="75" t="s">
        <v>1076</v>
      </c>
      <c r="AP230" s="75" t="s">
        <v>1076</v>
      </c>
      <c r="AQ230" s="75" t="s">
        <v>1076</v>
      </c>
      <c r="AR230" s="75" t="s">
        <v>1076</v>
      </c>
      <c r="AS230" s="75" t="s">
        <v>1076</v>
      </c>
      <c r="AT230" s="75" t="s">
        <v>1076</v>
      </c>
      <c r="AU230" t="str">
        <f t="shared" si="53"/>
        <v>РЛ</v>
      </c>
      <c r="AV230" t="b">
        <f t="shared" si="54"/>
        <v>1</v>
      </c>
    </row>
    <row r="231" spans="1:48" ht="16.5" thickTop="1" thickBot="1" x14ac:dyDescent="0.3">
      <c r="A231" s="28">
        <f t="shared" si="55"/>
        <v>44</v>
      </c>
      <c r="B231" s="74" t="s">
        <v>1852</v>
      </c>
      <c r="C231" s="71" t="s">
        <v>968</v>
      </c>
      <c r="D231" s="63">
        <v>1979</v>
      </c>
      <c r="E231" s="72"/>
      <c r="F231" s="72" t="s">
        <v>2519</v>
      </c>
      <c r="G231" s="80">
        <v>9</v>
      </c>
      <c r="H231" s="80">
        <v>1</v>
      </c>
      <c r="I231" s="163">
        <v>2674.4</v>
      </c>
      <c r="J231" s="163">
        <v>2674.4</v>
      </c>
      <c r="K231" s="163">
        <v>2674.4</v>
      </c>
      <c r="L231" s="165">
        <v>178</v>
      </c>
      <c r="M231" s="163">
        <f t="shared" si="56"/>
        <v>2778508.92</v>
      </c>
      <c r="N231" s="163"/>
      <c r="O231" s="163"/>
      <c r="P231" s="163"/>
      <c r="Q231" s="30">
        <f>IF('Форма 2'!D231=0,"",'Форма 2'!D231-N231-O231-P231)</f>
        <v>2778508.92</v>
      </c>
      <c r="R231" s="51">
        <f t="shared" si="49"/>
        <v>1038.9279539335926</v>
      </c>
      <c r="S231" s="51">
        <f t="shared" si="50"/>
        <v>1038.9279539335926</v>
      </c>
      <c r="T231" s="69">
        <f>IF(B231=C231,"",
IF(ISERROR(
IF(_xlfn.TEXTBEFORE('ПДФ 1'!B237,": ",1)*1=YEAR($V$4),$V$4,
IF(_xlfn.TEXTBEFORE('ПДФ 1'!B237,": ",1)*1=YEAR($W$4),$W$4,
IF(_xlfn.TEXTBEFORE('ПДФ 1'!B237,": ",1)*1=YEAR($X$4),$X$4,$Y$4)))),"",
IF(_xlfn.TEXTBEFORE('ПДФ 1'!B237,": ",1)*1=YEAR($V$4),$V$4,
IF(_xlfn.TEXTBEFORE('ПДФ 1'!B237,": ",1)*1=YEAR($W$4),$W$4,
IF(_xlfn.TEXTBEFORE('ПДФ 1'!B237,": ",1)*1=YEAR($X$4),$X$4,$Y$4)))))</f>
        <v>45657</v>
      </c>
      <c r="U231" s="125" t="str">
        <f>IF(ISERROR(VLOOKUP(C231,Источник!$C$2:$K$2343,9,0)),"",VLOOKUP(C231,Источник!$C$2:$K$2343,9,0))</f>
        <v>РО</v>
      </c>
      <c r="V231" s="1"/>
      <c r="W231" s="1"/>
      <c r="X231" s="77" t="str">
        <f t="shared" si="51"/>
        <v>г. Пермь, ул. Гашкова, д. 5: 2024</v>
      </c>
      <c r="Y231" s="117">
        <f t="shared" si="52"/>
        <v>1</v>
      </c>
      <c r="Z231" s="22" t="s">
        <v>1076</v>
      </c>
      <c r="AA231" s="22" t="s">
        <v>1076</v>
      </c>
      <c r="AB231" s="22" t="s">
        <v>1076</v>
      </c>
      <c r="AC231" s="22" t="s">
        <v>1076</v>
      </c>
      <c r="AD231" s="22" t="s">
        <v>1076</v>
      </c>
      <c r="AE231" s="22" t="s">
        <v>1076</v>
      </c>
      <c r="AF231" s="22" t="s">
        <v>1076</v>
      </c>
      <c r="AG231" s="89">
        <v>1</v>
      </c>
      <c r="AH231" s="88">
        <v>2778508.92</v>
      </c>
      <c r="AI231" s="75" t="s">
        <v>1076</v>
      </c>
      <c r="AJ231" s="75" t="s">
        <v>1076</v>
      </c>
      <c r="AK231" s="75" t="s">
        <v>1076</v>
      </c>
      <c r="AL231" s="75" t="s">
        <v>1076</v>
      </c>
      <c r="AM231" s="75" t="s">
        <v>1076</v>
      </c>
      <c r="AN231" s="75" t="s">
        <v>1076</v>
      </c>
      <c r="AO231" s="75" t="s">
        <v>1076</v>
      </c>
      <c r="AP231" s="75" t="s">
        <v>1076</v>
      </c>
      <c r="AQ231" s="75" t="s">
        <v>1076</v>
      </c>
      <c r="AR231" s="75" t="s">
        <v>1076</v>
      </c>
      <c r="AS231" s="75" t="s">
        <v>1076</v>
      </c>
      <c r="AT231" s="75" t="s">
        <v>1076</v>
      </c>
      <c r="AU231" t="str">
        <f t="shared" si="53"/>
        <v>РЛ</v>
      </c>
      <c r="AV231" t="b">
        <f t="shared" si="54"/>
        <v>1</v>
      </c>
    </row>
    <row r="232" spans="1:48" ht="16.5" thickTop="1" thickBot="1" x14ac:dyDescent="0.3">
      <c r="A232" s="28">
        <f t="shared" si="55"/>
        <v>45</v>
      </c>
      <c r="B232" s="74" t="s">
        <v>1852</v>
      </c>
      <c r="C232" s="71" t="s">
        <v>970</v>
      </c>
      <c r="D232" s="63">
        <v>1940</v>
      </c>
      <c r="E232" s="72"/>
      <c r="F232" s="72" t="s">
        <v>2526</v>
      </c>
      <c r="G232" s="80">
        <v>5</v>
      </c>
      <c r="H232" s="80">
        <v>3</v>
      </c>
      <c r="I232" s="163">
        <v>2779.1</v>
      </c>
      <c r="J232" s="163">
        <v>2257.4</v>
      </c>
      <c r="K232" s="163">
        <v>2257.4</v>
      </c>
      <c r="L232" s="165">
        <v>450</v>
      </c>
      <c r="M232" s="163">
        <f t="shared" si="56"/>
        <v>13568566.68</v>
      </c>
      <c r="N232" s="163"/>
      <c r="O232" s="163"/>
      <c r="P232" s="163"/>
      <c r="Q232" s="30">
        <f>IF('Форма 2'!D232=0,"",'Форма 2'!D232-N232-O232-P232)</f>
        <v>13568566.68</v>
      </c>
      <c r="R232" s="51">
        <f t="shared" si="49"/>
        <v>6010.7055373438461</v>
      </c>
      <c r="S232" s="51">
        <f t="shared" si="50"/>
        <v>6010.7055373438461</v>
      </c>
      <c r="T232" s="69">
        <f>IF(B232=C232,"",
IF(ISERROR(
IF(_xlfn.TEXTBEFORE('ПДФ 1'!B238,": ",1)*1=YEAR($V$4),$V$4,
IF(_xlfn.TEXTBEFORE('ПДФ 1'!B238,": ",1)*1=YEAR($W$4),$W$4,
IF(_xlfn.TEXTBEFORE('ПДФ 1'!B238,": ",1)*1=YEAR($X$4),$X$4,$Y$4)))),"",
IF(_xlfn.TEXTBEFORE('ПДФ 1'!B238,": ",1)*1=YEAR($V$4),$V$4,
IF(_xlfn.TEXTBEFORE('ПДФ 1'!B238,": ",1)*1=YEAR($W$4),$W$4,
IF(_xlfn.TEXTBEFORE('ПДФ 1'!B238,": ",1)*1=YEAR($X$4),$X$4,$Y$4)))))</f>
        <v>45657</v>
      </c>
      <c r="U232" s="125" t="str">
        <f>IF(ISERROR(VLOOKUP(C232,Источник!$C$2:$K$2343,9,0)),"",VLOOKUP(C232,Источник!$C$2:$K$2343,9,0))</f>
        <v>РО</v>
      </c>
      <c r="V232" s="1"/>
      <c r="W232" s="1"/>
      <c r="X232" s="77" t="str">
        <f t="shared" si="51"/>
        <v>г. Пермь, ул. Героев Хасана, д. 28: 2024</v>
      </c>
      <c r="Y232" s="117">
        <f t="shared" si="52"/>
        <v>1</v>
      </c>
      <c r="Z232" s="22" t="s">
        <v>1076</v>
      </c>
      <c r="AA232" s="22" t="s">
        <v>1076</v>
      </c>
      <c r="AB232" s="22" t="s">
        <v>1076</v>
      </c>
      <c r="AC232" s="22" t="s">
        <v>1076</v>
      </c>
      <c r="AD232" s="22" t="s">
        <v>1076</v>
      </c>
      <c r="AE232" s="22" t="s">
        <v>1076</v>
      </c>
      <c r="AF232" s="22" t="s">
        <v>1076</v>
      </c>
      <c r="AG232" s="89" t="s">
        <v>1076</v>
      </c>
      <c r="AH232" s="88" t="s">
        <v>1076</v>
      </c>
      <c r="AI232" s="75" t="s">
        <v>1076</v>
      </c>
      <c r="AJ232" s="75">
        <v>1</v>
      </c>
      <c r="AK232" s="75" t="s">
        <v>1076</v>
      </c>
      <c r="AL232" s="75" t="s">
        <v>1076</v>
      </c>
      <c r="AM232" s="75" t="s">
        <v>1076</v>
      </c>
      <c r="AN232" s="75" t="s">
        <v>1076</v>
      </c>
      <c r="AO232" s="75" t="s">
        <v>1076</v>
      </c>
      <c r="AP232" s="75" t="s">
        <v>1076</v>
      </c>
      <c r="AQ232" s="75" t="s">
        <v>1076</v>
      </c>
      <c r="AR232" s="75" t="s">
        <v>1076</v>
      </c>
      <c r="AS232" s="75" t="s">
        <v>1076</v>
      </c>
      <c r="AT232" s="75" t="s">
        <v>1076</v>
      </c>
      <c r="AU232" t="str">
        <f t="shared" si="53"/>
        <v>Рфа</v>
      </c>
      <c r="AV232" t="b">
        <f t="shared" si="54"/>
        <v>1</v>
      </c>
    </row>
    <row r="233" spans="1:48" ht="16.5" thickTop="1" thickBot="1" x14ac:dyDescent="0.3">
      <c r="A233" s="28">
        <f t="shared" si="55"/>
        <v>46</v>
      </c>
      <c r="B233" s="74" t="s">
        <v>1852</v>
      </c>
      <c r="C233" s="71" t="s">
        <v>971</v>
      </c>
      <c r="D233" s="63">
        <v>1941</v>
      </c>
      <c r="E233" s="72"/>
      <c r="F233" s="72" t="s">
        <v>2526</v>
      </c>
      <c r="G233" s="80">
        <v>5</v>
      </c>
      <c r="H233" s="80">
        <v>3</v>
      </c>
      <c r="I233" s="163">
        <v>3147.1</v>
      </c>
      <c r="J233" s="163">
        <v>2230.5</v>
      </c>
      <c r="K233" s="163">
        <v>2076.6</v>
      </c>
      <c r="L233" s="165">
        <v>535</v>
      </c>
      <c r="M233" s="163">
        <f t="shared" si="56"/>
        <v>14173027.789999999</v>
      </c>
      <c r="N233" s="163"/>
      <c r="O233" s="163"/>
      <c r="P233" s="163"/>
      <c r="Q233" s="30">
        <f>IF('Форма 2'!D233=0,"",'Форма 2'!D233-N233-O233-P233)</f>
        <v>14173027.789999999</v>
      </c>
      <c r="R233" s="51">
        <f t="shared" si="49"/>
        <v>6354.1931360681456</v>
      </c>
      <c r="S233" s="51">
        <f t="shared" si="50"/>
        <v>6354.1931360681456</v>
      </c>
      <c r="T233" s="69">
        <f>IF(B233=C233,"",
IF(ISERROR(
IF(_xlfn.TEXTBEFORE('ПДФ 1'!B239,": ",1)*1=YEAR($V$4),$V$4,
IF(_xlfn.TEXTBEFORE('ПДФ 1'!B239,": ",1)*1=YEAR($W$4),$W$4,
IF(_xlfn.TEXTBEFORE('ПДФ 1'!B239,": ",1)*1=YEAR($X$4),$X$4,$Y$4)))),"",
IF(_xlfn.TEXTBEFORE('ПДФ 1'!B239,": ",1)*1=YEAR($V$4),$V$4,
IF(_xlfn.TEXTBEFORE('ПДФ 1'!B239,": ",1)*1=YEAR($W$4),$W$4,
IF(_xlfn.TEXTBEFORE('ПДФ 1'!B239,": ",1)*1=YEAR($X$4),$X$4,$Y$4)))))</f>
        <v>45657</v>
      </c>
      <c r="U233" s="125" t="str">
        <f>IF(ISERROR(VLOOKUP(C233,Источник!$C$2:$K$2343,9,0)),"",VLOOKUP(C233,Источник!$C$2:$K$2343,9,0))</f>
        <v>РО</v>
      </c>
      <c r="V233" s="1"/>
      <c r="W233" s="1"/>
      <c r="X233" s="77" t="str">
        <f t="shared" si="51"/>
        <v>г. Пермь, ул. Героев Хасана, д. 30: 2024</v>
      </c>
      <c r="Y233" s="117">
        <f t="shared" si="52"/>
        <v>1</v>
      </c>
      <c r="Z233" s="22" t="s">
        <v>1076</v>
      </c>
      <c r="AA233" s="22" t="s">
        <v>1076</v>
      </c>
      <c r="AB233" s="22" t="s">
        <v>1076</v>
      </c>
      <c r="AC233" s="22" t="s">
        <v>1076</v>
      </c>
      <c r="AD233" s="22" t="s">
        <v>1076</v>
      </c>
      <c r="AE233" s="22" t="s">
        <v>1076</v>
      </c>
      <c r="AF233" s="22" t="s">
        <v>1076</v>
      </c>
      <c r="AG233" s="89" t="s">
        <v>1076</v>
      </c>
      <c r="AH233" s="88" t="s">
        <v>1076</v>
      </c>
      <c r="AI233" s="75">
        <v>1</v>
      </c>
      <c r="AJ233" s="75" t="s">
        <v>1076</v>
      </c>
      <c r="AK233" s="75" t="s">
        <v>1076</v>
      </c>
      <c r="AL233" s="75" t="s">
        <v>1076</v>
      </c>
      <c r="AM233" s="75" t="s">
        <v>1076</v>
      </c>
      <c r="AN233" s="75" t="s">
        <v>1076</v>
      </c>
      <c r="AO233" s="75" t="s">
        <v>1076</v>
      </c>
      <c r="AP233" s="75" t="s">
        <v>1076</v>
      </c>
      <c r="AQ233" s="75" t="s">
        <v>1076</v>
      </c>
      <c r="AR233" s="75" t="s">
        <v>1076</v>
      </c>
      <c r="AS233" s="75" t="s">
        <v>1076</v>
      </c>
      <c r="AT233" s="75" t="s">
        <v>1076</v>
      </c>
      <c r="AU233" t="str">
        <f t="shared" si="53"/>
        <v>РК</v>
      </c>
      <c r="AV233" t="b">
        <f t="shared" si="54"/>
        <v>1</v>
      </c>
    </row>
    <row r="234" spans="1:48" ht="16.5" thickTop="1" thickBot="1" x14ac:dyDescent="0.3">
      <c r="A234" s="28">
        <f t="shared" si="55"/>
        <v>47</v>
      </c>
      <c r="B234" s="74" t="s">
        <v>1852</v>
      </c>
      <c r="C234" s="71" t="s">
        <v>972</v>
      </c>
      <c r="D234" s="63">
        <v>1960</v>
      </c>
      <c r="E234" s="72"/>
      <c r="F234" s="72" t="s">
        <v>2522</v>
      </c>
      <c r="G234" s="80">
        <v>2</v>
      </c>
      <c r="H234" s="80">
        <v>2</v>
      </c>
      <c r="I234" s="163">
        <v>631.1</v>
      </c>
      <c r="J234" s="163">
        <v>542.9</v>
      </c>
      <c r="K234" s="163">
        <v>541.22</v>
      </c>
      <c r="L234" s="165">
        <v>37</v>
      </c>
      <c r="M234" s="163">
        <f t="shared" si="56"/>
        <v>6031668.8300000001</v>
      </c>
      <c r="N234" s="163"/>
      <c r="O234" s="163"/>
      <c r="P234" s="163"/>
      <c r="Q234" s="30">
        <f>IF('Форма 2'!D234=0,"",'Форма 2'!D234-N234-O234-P234)</f>
        <v>6031668.8300000001</v>
      </c>
      <c r="R234" s="51">
        <f t="shared" si="49"/>
        <v>11110.091784859091</v>
      </c>
      <c r="S234" s="51">
        <f t="shared" si="50"/>
        <v>11110.091784859091</v>
      </c>
      <c r="T234" s="69">
        <f>IF(B234=C234,"",
IF(ISERROR(
IF(_xlfn.TEXTBEFORE('ПДФ 1'!B240,": ",1)*1=YEAR($V$4),$V$4,
IF(_xlfn.TEXTBEFORE('ПДФ 1'!B240,": ",1)*1=YEAR($W$4),$W$4,
IF(_xlfn.TEXTBEFORE('ПДФ 1'!B240,": ",1)*1=YEAR($X$4),$X$4,$Y$4)))),"",
IF(_xlfn.TEXTBEFORE('ПДФ 1'!B240,": ",1)*1=YEAR($V$4),$V$4,
IF(_xlfn.TEXTBEFORE('ПДФ 1'!B240,": ",1)*1=YEAR($W$4),$W$4,
IF(_xlfn.TEXTBEFORE('ПДФ 1'!B240,": ",1)*1=YEAR($X$4),$X$4,$Y$4)))))</f>
        <v>45657</v>
      </c>
      <c r="U234" s="125" t="str">
        <f>IF(ISERROR(VLOOKUP(C234,Источник!$C$2:$K$2343,9,0)),"",VLOOKUP(C234,Источник!$C$2:$K$2343,9,0))</f>
        <v>РО</v>
      </c>
      <c r="V234" s="1"/>
      <c r="W234" s="1"/>
      <c r="X234" s="77" t="str">
        <f t="shared" si="51"/>
        <v>г. Пермь, ул. Двинская, д. 9: 2024</v>
      </c>
      <c r="Y234" s="117">
        <f t="shared" si="52"/>
        <v>1</v>
      </c>
      <c r="Z234" s="22" t="s">
        <v>1076</v>
      </c>
      <c r="AA234" s="22" t="s">
        <v>1076</v>
      </c>
      <c r="AB234" s="22" t="s">
        <v>1076</v>
      </c>
      <c r="AC234" s="22" t="s">
        <v>1076</v>
      </c>
      <c r="AD234" s="22" t="s">
        <v>1076</v>
      </c>
      <c r="AE234" s="22" t="s">
        <v>1076</v>
      </c>
      <c r="AF234" s="22" t="s">
        <v>1076</v>
      </c>
      <c r="AG234" s="89" t="s">
        <v>1076</v>
      </c>
      <c r="AH234" s="88" t="s">
        <v>1076</v>
      </c>
      <c r="AI234" s="75">
        <v>1</v>
      </c>
      <c r="AJ234" s="75" t="s">
        <v>1076</v>
      </c>
      <c r="AK234" s="75" t="s">
        <v>1076</v>
      </c>
      <c r="AL234" s="75" t="s">
        <v>1076</v>
      </c>
      <c r="AM234" s="75" t="s">
        <v>1076</v>
      </c>
      <c r="AN234" s="75" t="s">
        <v>1076</v>
      </c>
      <c r="AO234" s="75" t="s">
        <v>1076</v>
      </c>
      <c r="AP234" s="75" t="s">
        <v>1076</v>
      </c>
      <c r="AQ234" s="75" t="s">
        <v>1076</v>
      </c>
      <c r="AR234" s="75" t="s">
        <v>1076</v>
      </c>
      <c r="AS234" s="75" t="s">
        <v>1076</v>
      </c>
      <c r="AT234" s="75" t="s">
        <v>1076</v>
      </c>
      <c r="AU234" t="str">
        <f t="shared" si="53"/>
        <v>РК</v>
      </c>
      <c r="AV234" t="b">
        <f t="shared" si="54"/>
        <v>1</v>
      </c>
    </row>
    <row r="235" spans="1:48" ht="16.5" thickTop="1" thickBot="1" x14ac:dyDescent="0.3">
      <c r="A235" s="28">
        <f t="shared" si="55"/>
        <v>48</v>
      </c>
      <c r="B235" s="74" t="s">
        <v>1852</v>
      </c>
      <c r="C235" s="71" t="s">
        <v>288</v>
      </c>
      <c r="D235" s="63">
        <v>1969</v>
      </c>
      <c r="E235" s="72"/>
      <c r="F235" s="72" t="s">
        <v>2519</v>
      </c>
      <c r="G235" s="80">
        <v>5</v>
      </c>
      <c r="H235" s="80">
        <v>4</v>
      </c>
      <c r="I235" s="163">
        <v>2893.5</v>
      </c>
      <c r="J235" s="163">
        <v>2000</v>
      </c>
      <c r="K235" s="163">
        <v>2000</v>
      </c>
      <c r="L235" s="165">
        <v>154</v>
      </c>
      <c r="M235" s="163">
        <f t="shared" si="56"/>
        <v>2361414.29</v>
      </c>
      <c r="N235" s="163"/>
      <c r="O235" s="163"/>
      <c r="P235" s="163"/>
      <c r="Q235" s="30">
        <f>IF('Форма 2'!D235=0,"",'Форма 2'!D235-N235-O235-P235)</f>
        <v>2361414.29</v>
      </c>
      <c r="R235" s="51">
        <f t="shared" si="49"/>
        <v>1180.7071450000001</v>
      </c>
      <c r="S235" s="51">
        <f t="shared" si="50"/>
        <v>1180.7071450000001</v>
      </c>
      <c r="T235" s="69">
        <f>IF(B235=C235,"",
IF(ISERROR(
IF(_xlfn.TEXTBEFORE('ПДФ 1'!B241,": ",1)*1=YEAR($V$4),$V$4,
IF(_xlfn.TEXTBEFORE('ПДФ 1'!B241,": ",1)*1=YEAR($W$4),$W$4,
IF(_xlfn.TEXTBEFORE('ПДФ 1'!B241,": ",1)*1=YEAR($X$4),$X$4,$Y$4)))),"",
IF(_xlfn.TEXTBEFORE('ПДФ 1'!B241,": ",1)*1=YEAR($V$4),$V$4,
IF(_xlfn.TEXTBEFORE('ПДФ 1'!B241,": ",1)*1=YEAR($W$4),$W$4,
IF(_xlfn.TEXTBEFORE('ПДФ 1'!B241,": ",1)*1=YEAR($X$4),$X$4,$Y$4)))))</f>
        <v>45657</v>
      </c>
      <c r="U235" s="125" t="str">
        <f>IF(ISERROR(VLOOKUP(C235,Источник!$C$2:$K$2343,9,0)),"",VLOOKUP(C235,Источник!$C$2:$K$2343,9,0))</f>
        <v>СС</v>
      </c>
      <c r="V235" s="1"/>
      <c r="W235" s="1"/>
      <c r="X235" s="77" t="str">
        <f t="shared" si="51"/>
        <v>г. Пермь, ул. Добролюбова, д. 12: 2024</v>
      </c>
      <c r="Y235" s="117">
        <f t="shared" si="52"/>
        <v>1</v>
      </c>
      <c r="Z235" s="22" t="s">
        <v>1076</v>
      </c>
      <c r="AA235" s="22" t="s">
        <v>1076</v>
      </c>
      <c r="AB235" s="22" t="s">
        <v>1076</v>
      </c>
      <c r="AC235" s="22" t="s">
        <v>1076</v>
      </c>
      <c r="AD235" s="22" t="s">
        <v>1076</v>
      </c>
      <c r="AE235" s="22" t="s">
        <v>1076</v>
      </c>
      <c r="AF235" s="22" t="s">
        <v>1076</v>
      </c>
      <c r="AG235" s="89" t="s">
        <v>1076</v>
      </c>
      <c r="AH235" s="88" t="s">
        <v>1076</v>
      </c>
      <c r="AI235" s="75" t="s">
        <v>1076</v>
      </c>
      <c r="AJ235" s="75" t="s">
        <v>1076</v>
      </c>
      <c r="AK235" s="75" t="s">
        <v>1076</v>
      </c>
      <c r="AL235" s="75" t="s">
        <v>1076</v>
      </c>
      <c r="AM235" s="75">
        <v>1</v>
      </c>
      <c r="AN235" s="75" t="s">
        <v>1076</v>
      </c>
      <c r="AO235" s="75" t="s">
        <v>1076</v>
      </c>
      <c r="AP235" s="75" t="s">
        <v>1076</v>
      </c>
      <c r="AQ235" s="75" t="s">
        <v>1076</v>
      </c>
      <c r="AR235" s="75" t="s">
        <v>1076</v>
      </c>
      <c r="AS235" s="75" t="s">
        <v>1076</v>
      </c>
      <c r="AT235" s="75" t="s">
        <v>1076</v>
      </c>
      <c r="AU235" t="str">
        <f t="shared" si="53"/>
        <v>РФ</v>
      </c>
      <c r="AV235" t="b">
        <f t="shared" si="54"/>
        <v>1</v>
      </c>
    </row>
    <row r="236" spans="1:48" ht="16.5" thickTop="1" thickBot="1" x14ac:dyDescent="0.3">
      <c r="A236" s="28">
        <f t="shared" si="55"/>
        <v>49</v>
      </c>
      <c r="B236" s="74" t="s">
        <v>1852</v>
      </c>
      <c r="C236" s="71" t="s">
        <v>289</v>
      </c>
      <c r="D236" s="63">
        <v>1968</v>
      </c>
      <c r="E236" s="72"/>
      <c r="F236" s="72" t="s">
        <v>2519</v>
      </c>
      <c r="G236" s="80">
        <v>5</v>
      </c>
      <c r="H236" s="80">
        <v>6</v>
      </c>
      <c r="I236" s="163">
        <v>4777.68</v>
      </c>
      <c r="J236" s="163">
        <v>4473.74</v>
      </c>
      <c r="K236" s="163">
        <v>4142.68</v>
      </c>
      <c r="L236" s="165">
        <v>234</v>
      </c>
      <c r="M236" s="163">
        <f t="shared" si="56"/>
        <v>3899112.42</v>
      </c>
      <c r="N236" s="163"/>
      <c r="O236" s="163"/>
      <c r="P236" s="163"/>
      <c r="Q236" s="30">
        <f>IF('Форма 2'!D236=0,"",'Форма 2'!D236-N236-O236-P236)</f>
        <v>3899112.42</v>
      </c>
      <c r="R236" s="51">
        <f t="shared" si="49"/>
        <v>871.55543683808185</v>
      </c>
      <c r="S236" s="51">
        <f t="shared" si="50"/>
        <v>871.55543683808185</v>
      </c>
      <c r="T236" s="69">
        <f>IF(B236=C236,"",
IF(ISERROR(
IF(_xlfn.TEXTBEFORE('ПДФ 1'!B242,": ",1)*1=YEAR($V$4),$V$4,
IF(_xlfn.TEXTBEFORE('ПДФ 1'!B242,": ",1)*1=YEAR($W$4),$W$4,
IF(_xlfn.TEXTBEFORE('ПДФ 1'!B242,": ",1)*1=YEAR($X$4),$X$4,$Y$4)))),"",
IF(_xlfn.TEXTBEFORE('ПДФ 1'!B242,": ",1)*1=YEAR($V$4),$V$4,
IF(_xlfn.TEXTBEFORE('ПДФ 1'!B242,": ",1)*1=YEAR($W$4),$W$4,
IF(_xlfn.TEXTBEFORE('ПДФ 1'!B242,": ",1)*1=YEAR($X$4),$X$4,$Y$4)))))</f>
        <v>45657</v>
      </c>
      <c r="U236" s="125" t="str">
        <f>IF(ISERROR(VLOOKUP(C236,Источник!$C$2:$K$2343,9,0)),"",VLOOKUP(C236,Источник!$C$2:$K$2343,9,0))</f>
        <v>СС</v>
      </c>
      <c r="V236" s="1"/>
      <c r="W236" s="1"/>
      <c r="X236" s="77" t="str">
        <f t="shared" si="51"/>
        <v>г. Пермь, ул. Добролюбова, д. 18: 2024</v>
      </c>
      <c r="Y236" s="117">
        <f t="shared" si="52"/>
        <v>1</v>
      </c>
      <c r="Z236" s="22" t="s">
        <v>1076</v>
      </c>
      <c r="AA236" s="22" t="s">
        <v>1076</v>
      </c>
      <c r="AB236" s="22" t="s">
        <v>1076</v>
      </c>
      <c r="AC236" s="22" t="s">
        <v>1076</v>
      </c>
      <c r="AD236" s="22" t="s">
        <v>1076</v>
      </c>
      <c r="AE236" s="22" t="s">
        <v>1076</v>
      </c>
      <c r="AF236" s="22" t="s">
        <v>1076</v>
      </c>
      <c r="AG236" s="89" t="s">
        <v>1076</v>
      </c>
      <c r="AH236" s="88" t="s">
        <v>1076</v>
      </c>
      <c r="AI236" s="75" t="s">
        <v>1076</v>
      </c>
      <c r="AJ236" s="75" t="s">
        <v>1076</v>
      </c>
      <c r="AK236" s="75" t="s">
        <v>1076</v>
      </c>
      <c r="AL236" s="75" t="s">
        <v>1076</v>
      </c>
      <c r="AM236" s="75">
        <v>1</v>
      </c>
      <c r="AN236" s="75" t="s">
        <v>1076</v>
      </c>
      <c r="AO236" s="75" t="s">
        <v>1076</v>
      </c>
      <c r="AP236" s="75" t="s">
        <v>1076</v>
      </c>
      <c r="AQ236" s="75" t="s">
        <v>1076</v>
      </c>
      <c r="AR236" s="75" t="s">
        <v>1076</v>
      </c>
      <c r="AS236" s="75" t="s">
        <v>1076</v>
      </c>
      <c r="AT236" s="75" t="s">
        <v>1076</v>
      </c>
      <c r="AU236" t="str">
        <f t="shared" si="53"/>
        <v>РФ</v>
      </c>
      <c r="AV236" t="b">
        <f t="shared" si="54"/>
        <v>1</v>
      </c>
    </row>
    <row r="237" spans="1:48" ht="16.5" thickTop="1" thickBot="1" x14ac:dyDescent="0.3">
      <c r="A237" s="28">
        <f t="shared" si="55"/>
        <v>50</v>
      </c>
      <c r="B237" s="74" t="s">
        <v>1852</v>
      </c>
      <c r="C237" s="71" t="s">
        <v>607</v>
      </c>
      <c r="D237" s="63">
        <v>1960</v>
      </c>
      <c r="E237" s="72"/>
      <c r="F237" s="72" t="s">
        <v>2519</v>
      </c>
      <c r="G237" s="80">
        <v>5</v>
      </c>
      <c r="H237" s="80">
        <v>4</v>
      </c>
      <c r="I237" s="163">
        <v>2593.67</v>
      </c>
      <c r="J237" s="163">
        <v>2570</v>
      </c>
      <c r="K237" s="163">
        <v>2426.85</v>
      </c>
      <c r="L237" s="165">
        <v>138</v>
      </c>
      <c r="M237" s="163">
        <f t="shared" si="56"/>
        <v>11680644.720000001</v>
      </c>
      <c r="N237" s="163"/>
      <c r="O237" s="163"/>
      <c r="P237" s="163"/>
      <c r="Q237" s="30">
        <f>IF('Форма 2'!D237=0,"",'Форма 2'!D237-N237-O237-P237)</f>
        <v>11680644.720000001</v>
      </c>
      <c r="R237" s="51">
        <f t="shared" si="49"/>
        <v>4544.9979455252924</v>
      </c>
      <c r="S237" s="51">
        <f t="shared" si="50"/>
        <v>4544.9979455252924</v>
      </c>
      <c r="T237" s="69">
        <f>IF(B237=C237,"",
IF(ISERROR(
IF(_xlfn.TEXTBEFORE('ПДФ 1'!B243,": ",1)*1=YEAR($V$4),$V$4,
IF(_xlfn.TEXTBEFORE('ПДФ 1'!B243,": ",1)*1=YEAR($W$4),$W$4,
IF(_xlfn.TEXTBEFORE('ПДФ 1'!B243,": ",1)*1=YEAR($X$4),$X$4,$Y$4)))),"",
IF(_xlfn.TEXTBEFORE('ПДФ 1'!B243,": ",1)*1=YEAR($V$4),$V$4,
IF(_xlfn.TEXTBEFORE('ПДФ 1'!B243,": ",1)*1=YEAR($W$4),$W$4,
IF(_xlfn.TEXTBEFORE('ПДФ 1'!B243,": ",1)*1=YEAR($X$4),$X$4,$Y$4)))))</f>
        <v>45657</v>
      </c>
      <c r="U237" s="125" t="str">
        <f>IF(ISERROR(VLOOKUP(C237,Источник!$C$2:$K$2343,9,0)),"",VLOOKUP(C237,Источник!$C$2:$K$2343,9,0))</f>
        <v>РО</v>
      </c>
      <c r="V237" s="1"/>
      <c r="W237" s="1"/>
      <c r="X237" s="77" t="str">
        <f t="shared" si="51"/>
        <v>г. Пермь, ул. Дружбы, д. 20: 2024</v>
      </c>
      <c r="Y237" s="117">
        <f t="shared" si="52"/>
        <v>1</v>
      </c>
      <c r="Z237" s="22" t="s">
        <v>1076</v>
      </c>
      <c r="AA237" s="22" t="s">
        <v>1076</v>
      </c>
      <c r="AB237" s="22" t="s">
        <v>1076</v>
      </c>
      <c r="AC237" s="22" t="s">
        <v>1076</v>
      </c>
      <c r="AD237" s="22" t="s">
        <v>1076</v>
      </c>
      <c r="AE237" s="22" t="s">
        <v>1076</v>
      </c>
      <c r="AF237" s="22" t="s">
        <v>1076</v>
      </c>
      <c r="AG237" s="89" t="s">
        <v>1076</v>
      </c>
      <c r="AH237" s="88" t="s">
        <v>1076</v>
      </c>
      <c r="AI237" s="75">
        <v>1</v>
      </c>
      <c r="AJ237" s="75" t="s">
        <v>1076</v>
      </c>
      <c r="AK237" s="75" t="s">
        <v>1076</v>
      </c>
      <c r="AL237" s="75" t="s">
        <v>1076</v>
      </c>
      <c r="AM237" s="75" t="s">
        <v>1076</v>
      </c>
      <c r="AN237" s="75" t="s">
        <v>1076</v>
      </c>
      <c r="AO237" s="75" t="s">
        <v>1076</v>
      </c>
      <c r="AP237" s="75" t="s">
        <v>1076</v>
      </c>
      <c r="AQ237" s="75" t="s">
        <v>1076</v>
      </c>
      <c r="AR237" s="75" t="s">
        <v>1076</v>
      </c>
      <c r="AS237" s="75" t="s">
        <v>1076</v>
      </c>
      <c r="AT237" s="75" t="s">
        <v>1076</v>
      </c>
      <c r="AU237" t="str">
        <f t="shared" si="53"/>
        <v>РК</v>
      </c>
      <c r="AV237" t="b">
        <f t="shared" si="54"/>
        <v>1</v>
      </c>
    </row>
    <row r="238" spans="1:48" ht="16.5" thickTop="1" thickBot="1" x14ac:dyDescent="0.3">
      <c r="A238" s="28">
        <f t="shared" si="55"/>
        <v>51</v>
      </c>
      <c r="B238" s="74" t="s">
        <v>1852</v>
      </c>
      <c r="C238" s="71" t="s">
        <v>1542</v>
      </c>
      <c r="D238" s="63">
        <v>1963</v>
      </c>
      <c r="E238" s="72"/>
      <c r="F238" s="72" t="s">
        <v>2521</v>
      </c>
      <c r="G238" s="80">
        <v>5</v>
      </c>
      <c r="H238" s="80">
        <v>2</v>
      </c>
      <c r="I238" s="163">
        <v>1621.1</v>
      </c>
      <c r="J238" s="163">
        <v>1396.9</v>
      </c>
      <c r="K238" s="163">
        <v>1330.1</v>
      </c>
      <c r="L238" s="165">
        <v>53</v>
      </c>
      <c r="M238" s="163">
        <f t="shared" si="56"/>
        <v>7300656.2699999996</v>
      </c>
      <c r="N238" s="163"/>
      <c r="O238" s="163"/>
      <c r="P238" s="163"/>
      <c r="Q238" s="30">
        <f>IF('Форма 2'!D238=0,"",'Форма 2'!D238-N238-O238-P238)</f>
        <v>7300656.2699999996</v>
      </c>
      <c r="R238" s="51">
        <f t="shared" si="49"/>
        <v>5226.3270599183898</v>
      </c>
      <c r="S238" s="51">
        <f t="shared" si="50"/>
        <v>5226.3270599183898</v>
      </c>
      <c r="T238" s="69">
        <f>IF(B238=C238,"",
IF(ISERROR(
IF(_xlfn.TEXTBEFORE('ПДФ 1'!B244,": ",1)*1=YEAR($V$4),$V$4,
IF(_xlfn.TEXTBEFORE('ПДФ 1'!B244,": ",1)*1=YEAR($W$4),$W$4,
IF(_xlfn.TEXTBEFORE('ПДФ 1'!B244,": ",1)*1=YEAR($X$4),$X$4,$Y$4)))),"",
IF(_xlfn.TEXTBEFORE('ПДФ 1'!B244,": ",1)*1=YEAR($V$4),$V$4,
IF(_xlfn.TEXTBEFORE('ПДФ 1'!B244,": ",1)*1=YEAR($W$4),$W$4,
IF(_xlfn.TEXTBEFORE('ПДФ 1'!B244,": ",1)*1=YEAR($X$4),$X$4,$Y$4)))))</f>
        <v>45657</v>
      </c>
      <c r="U238" s="125" t="str">
        <f>IF(ISERROR(VLOOKUP(C238,Источник!$C$2:$K$2343,9,0)),"",VLOOKUP(C238,Источник!$C$2:$K$2343,9,0))</f>
        <v>СС</v>
      </c>
      <c r="V238" s="1"/>
      <c r="W238" s="1"/>
      <c r="X238" s="77" t="str">
        <f t="shared" si="51"/>
        <v>г. Пермь, ул. Дружбы, д. 9: 2024</v>
      </c>
      <c r="Y238" s="117">
        <f t="shared" si="52"/>
        <v>1</v>
      </c>
      <c r="Z238" s="22" t="s">
        <v>1076</v>
      </c>
      <c r="AA238" s="22" t="s">
        <v>1076</v>
      </c>
      <c r="AB238" s="22" t="s">
        <v>1076</v>
      </c>
      <c r="AC238" s="22" t="s">
        <v>1076</v>
      </c>
      <c r="AD238" s="22" t="s">
        <v>1076</v>
      </c>
      <c r="AE238" s="22" t="s">
        <v>1076</v>
      </c>
      <c r="AF238" s="22" t="s">
        <v>1076</v>
      </c>
      <c r="AG238" s="89" t="s">
        <v>1076</v>
      </c>
      <c r="AH238" s="88" t="s">
        <v>1076</v>
      </c>
      <c r="AI238" s="75">
        <v>1</v>
      </c>
      <c r="AJ238" s="75" t="s">
        <v>1076</v>
      </c>
      <c r="AK238" s="75" t="s">
        <v>1076</v>
      </c>
      <c r="AL238" s="75" t="s">
        <v>1076</v>
      </c>
      <c r="AM238" s="75" t="s">
        <v>1076</v>
      </c>
      <c r="AN238" s="75" t="s">
        <v>1076</v>
      </c>
      <c r="AO238" s="75" t="s">
        <v>1076</v>
      </c>
      <c r="AP238" s="75" t="s">
        <v>1076</v>
      </c>
      <c r="AQ238" s="75" t="s">
        <v>1076</v>
      </c>
      <c r="AR238" s="75" t="s">
        <v>1076</v>
      </c>
      <c r="AS238" s="75" t="s">
        <v>1076</v>
      </c>
      <c r="AT238" s="75" t="s">
        <v>1076</v>
      </c>
      <c r="AU238" t="str">
        <f t="shared" si="53"/>
        <v>РК</v>
      </c>
      <c r="AV238" t="b">
        <f t="shared" si="54"/>
        <v>1</v>
      </c>
    </row>
    <row r="239" spans="1:48" ht="16.5" thickTop="1" thickBot="1" x14ac:dyDescent="0.3">
      <c r="A239" s="28">
        <f t="shared" si="55"/>
        <v>52</v>
      </c>
      <c r="B239" s="74" t="s">
        <v>1852</v>
      </c>
      <c r="C239" s="71" t="s">
        <v>128</v>
      </c>
      <c r="D239" s="63">
        <v>1930</v>
      </c>
      <c r="E239" s="72"/>
      <c r="F239" s="72" t="s">
        <v>2519</v>
      </c>
      <c r="G239" s="80">
        <v>5</v>
      </c>
      <c r="H239" s="80">
        <v>5</v>
      </c>
      <c r="I239" s="163">
        <v>4531.7</v>
      </c>
      <c r="J239" s="163">
        <v>2994.7</v>
      </c>
      <c r="K239" s="163">
        <v>2994.7</v>
      </c>
      <c r="L239" s="165">
        <v>102</v>
      </c>
      <c r="M239" s="163">
        <f t="shared" si="56"/>
        <v>46232358.079999998</v>
      </c>
      <c r="N239" s="163"/>
      <c r="O239" s="163"/>
      <c r="P239" s="163"/>
      <c r="Q239" s="30">
        <f>IF('Форма 2'!D239=0,"",'Форма 2'!D239-N239-O239-P239)</f>
        <v>46232358.079999998</v>
      </c>
      <c r="R239" s="51">
        <f t="shared" si="49"/>
        <v>15438.059932547501</v>
      </c>
      <c r="S239" s="51">
        <f t="shared" si="50"/>
        <v>15438.059932547501</v>
      </c>
      <c r="T239" s="69">
        <f>IF(B239=C239,"",
IF(ISERROR(
IF(_xlfn.TEXTBEFORE('ПДФ 1'!B245,": ",1)*1=YEAR($V$4),$V$4,
IF(_xlfn.TEXTBEFORE('ПДФ 1'!B245,": ",1)*1=YEAR($W$4),$W$4,
IF(_xlfn.TEXTBEFORE('ПДФ 1'!B245,": ",1)*1=YEAR($X$4),$X$4,$Y$4)))),"",
IF(_xlfn.TEXTBEFORE('ПДФ 1'!B245,": ",1)*1=YEAR($V$4),$V$4,
IF(_xlfn.TEXTBEFORE('ПДФ 1'!B245,": ",1)*1=YEAR($W$4),$W$4,
IF(_xlfn.TEXTBEFORE('ПДФ 1'!B245,": ",1)*1=YEAR($X$4),$X$4,$Y$4)))))</f>
        <v>45657</v>
      </c>
      <c r="U239" s="125" t="str">
        <f>IF(ISERROR(VLOOKUP(C239,Источник!$C$2:$K$2343,9,0)),"",VLOOKUP(C239,Источник!$C$2:$K$2343,9,0))</f>
        <v>РО</v>
      </c>
      <c r="V239" s="1"/>
      <c r="W239" s="1"/>
      <c r="X239" s="77" t="str">
        <f t="shared" si="51"/>
        <v>г. Пермь, ул. Екатерининская, д. 51: 2024</v>
      </c>
      <c r="Y239" s="117">
        <f t="shared" si="52"/>
        <v>3</v>
      </c>
      <c r="Z239" s="22" t="s">
        <v>1076</v>
      </c>
      <c r="AA239" s="22" t="s">
        <v>1076</v>
      </c>
      <c r="AB239" s="22" t="s">
        <v>1076</v>
      </c>
      <c r="AC239" s="22" t="s">
        <v>1076</v>
      </c>
      <c r="AD239" s="22" t="s">
        <v>1076</v>
      </c>
      <c r="AE239" s="22" t="s">
        <v>1076</v>
      </c>
      <c r="AF239" s="22" t="s">
        <v>1076</v>
      </c>
      <c r="AG239" s="89" t="s">
        <v>1076</v>
      </c>
      <c r="AH239" s="88" t="s">
        <v>1076</v>
      </c>
      <c r="AI239" s="75">
        <v>1</v>
      </c>
      <c r="AJ239" s="75">
        <v>1</v>
      </c>
      <c r="AK239" s="75" t="s">
        <v>1076</v>
      </c>
      <c r="AL239" s="75" t="s">
        <v>1076</v>
      </c>
      <c r="AM239" s="75">
        <v>1</v>
      </c>
      <c r="AN239" s="75" t="s">
        <v>1076</v>
      </c>
      <c r="AO239" s="75" t="s">
        <v>1076</v>
      </c>
      <c r="AP239" s="75" t="s">
        <v>1076</v>
      </c>
      <c r="AQ239" s="75" t="s">
        <v>1076</v>
      </c>
      <c r="AR239" s="75" t="s">
        <v>1076</v>
      </c>
      <c r="AS239" s="75" t="s">
        <v>1076</v>
      </c>
      <c r="AT239" s="75" t="s">
        <v>1076</v>
      </c>
      <c r="AU239" t="str">
        <f t="shared" si="53"/>
        <v>РК Рфа РФ</v>
      </c>
      <c r="AV239" t="b">
        <f t="shared" si="54"/>
        <v>1</v>
      </c>
    </row>
    <row r="240" spans="1:48" ht="16.5" thickTop="1" thickBot="1" x14ac:dyDescent="0.3">
      <c r="A240" s="28">
        <f t="shared" si="55"/>
        <v>53</v>
      </c>
      <c r="B240" s="74" t="s">
        <v>1852</v>
      </c>
      <c r="C240" s="71" t="s">
        <v>33</v>
      </c>
      <c r="D240" s="63">
        <v>2008</v>
      </c>
      <c r="E240" s="72"/>
      <c r="F240" s="72" t="s">
        <v>2537</v>
      </c>
      <c r="G240" s="80">
        <v>10</v>
      </c>
      <c r="H240" s="80">
        <v>1</v>
      </c>
      <c r="I240" s="163">
        <v>3671</v>
      </c>
      <c r="J240" s="163">
        <v>3641.9</v>
      </c>
      <c r="K240" s="163">
        <v>3325.9</v>
      </c>
      <c r="L240" s="165">
        <v>110</v>
      </c>
      <c r="M240" s="163">
        <f t="shared" si="56"/>
        <v>3680397.76</v>
      </c>
      <c r="N240" s="163"/>
      <c r="O240" s="163"/>
      <c r="P240" s="163"/>
      <c r="Q240" s="30">
        <f>IF('Форма 2'!D240=0,"",'Форма 2'!D240-N240-O240-P240)</f>
        <v>3680397.76</v>
      </c>
      <c r="R240" s="51">
        <f t="shared" si="49"/>
        <v>1010.5707899722671</v>
      </c>
      <c r="S240" s="51">
        <f t="shared" si="50"/>
        <v>1010.5707899722671</v>
      </c>
      <c r="T240" s="69">
        <f>IF(B240=C240,"",
IF(ISERROR(
IF(_xlfn.TEXTBEFORE('ПДФ 1'!B246,": ",1)*1=YEAR($V$4),$V$4,
IF(_xlfn.TEXTBEFORE('ПДФ 1'!B246,": ",1)*1=YEAR($W$4),$W$4,
IF(_xlfn.TEXTBEFORE('ПДФ 1'!B246,": ",1)*1=YEAR($X$4),$X$4,$Y$4)))),"",
IF(_xlfn.TEXTBEFORE('ПДФ 1'!B246,": ",1)*1=YEAR($V$4),$V$4,
IF(_xlfn.TEXTBEFORE('ПДФ 1'!B246,": ",1)*1=YEAR($W$4),$W$4,
IF(_xlfn.TEXTBEFORE('ПДФ 1'!B246,": ",1)*1=YEAR($X$4),$X$4,$Y$4)))))</f>
        <v>45657</v>
      </c>
      <c r="U240" s="125" t="str">
        <f>IF(ISERROR(VLOOKUP(C240,Источник!$C$2:$K$2343,9,0)),"",VLOOKUP(C240,Источник!$C$2:$K$2343,9,0))</f>
        <v>СС</v>
      </c>
      <c r="V240" s="1"/>
      <c r="W240" s="1"/>
      <c r="X240" s="77" t="str">
        <f t="shared" si="51"/>
        <v>г. Пермь, ул. Звонарева, д. 2/1: 2024</v>
      </c>
      <c r="Y240" s="117">
        <f t="shared" si="52"/>
        <v>1</v>
      </c>
      <c r="Z240" s="22">
        <v>1</v>
      </c>
      <c r="AA240" s="22" t="s">
        <v>1076</v>
      </c>
      <c r="AB240" s="22" t="s">
        <v>1076</v>
      </c>
      <c r="AC240" s="22" t="s">
        <v>1076</v>
      </c>
      <c r="AD240" s="22" t="s">
        <v>1076</v>
      </c>
      <c r="AE240" s="22" t="s">
        <v>1076</v>
      </c>
      <c r="AF240" s="22" t="s">
        <v>1076</v>
      </c>
      <c r="AG240" s="89" t="s">
        <v>1076</v>
      </c>
      <c r="AH240" s="88" t="s">
        <v>1076</v>
      </c>
      <c r="AI240" s="75" t="s">
        <v>1076</v>
      </c>
      <c r="AJ240" s="75" t="s">
        <v>1076</v>
      </c>
      <c r="AK240" s="75" t="s">
        <v>1076</v>
      </c>
      <c r="AL240" s="75" t="s">
        <v>1076</v>
      </c>
      <c r="AM240" s="75" t="s">
        <v>1076</v>
      </c>
      <c r="AN240" s="75" t="s">
        <v>1076</v>
      </c>
      <c r="AO240" s="75" t="s">
        <v>1076</v>
      </c>
      <c r="AP240" s="75" t="s">
        <v>1076</v>
      </c>
      <c r="AQ240" s="75" t="s">
        <v>1076</v>
      </c>
      <c r="AR240" s="75" t="s">
        <v>1076</v>
      </c>
      <c r="AS240" s="75" t="s">
        <v>1076</v>
      </c>
      <c r="AT240" s="75" t="s">
        <v>1076</v>
      </c>
      <c r="AU240" t="str">
        <f t="shared" si="53"/>
        <v>РВИС ( ЭЛ )</v>
      </c>
      <c r="AV240" t="b">
        <f t="shared" si="54"/>
        <v>1</v>
      </c>
    </row>
    <row r="241" spans="1:48" ht="16.5" thickTop="1" thickBot="1" x14ac:dyDescent="0.3">
      <c r="A241" s="28">
        <f t="shared" si="55"/>
        <v>54</v>
      </c>
      <c r="B241" s="74" t="s">
        <v>1852</v>
      </c>
      <c r="C241" s="71" t="s">
        <v>223</v>
      </c>
      <c r="D241" s="63">
        <v>1959</v>
      </c>
      <c r="E241" s="72"/>
      <c r="F241" s="72" t="s">
        <v>2519</v>
      </c>
      <c r="G241" s="80">
        <v>2</v>
      </c>
      <c r="H241" s="80">
        <v>2</v>
      </c>
      <c r="I241" s="163">
        <v>6291</v>
      </c>
      <c r="J241" s="163">
        <v>394.6</v>
      </c>
      <c r="K241" s="163">
        <v>394.6</v>
      </c>
      <c r="L241" s="165">
        <v>46</v>
      </c>
      <c r="M241" s="163">
        <f t="shared" si="56"/>
        <v>60125540.490000002</v>
      </c>
      <c r="N241" s="163"/>
      <c r="O241" s="163"/>
      <c r="P241" s="163"/>
      <c r="Q241" s="30">
        <f>IF('Форма 2'!D241=0,"",'Форма 2'!D241-N241-O241-P241)</f>
        <v>60125540.490000002</v>
      </c>
      <c r="R241" s="51">
        <f t="shared" si="49"/>
        <v>152370.85780537254</v>
      </c>
      <c r="S241" s="51">
        <f t="shared" si="50"/>
        <v>152370.85780537254</v>
      </c>
      <c r="T241" s="69">
        <f>IF(B241=C241,"",
IF(ISERROR(
IF(_xlfn.TEXTBEFORE('ПДФ 1'!B247,": ",1)*1=YEAR($V$4),$V$4,
IF(_xlfn.TEXTBEFORE('ПДФ 1'!B247,": ",1)*1=YEAR($W$4),$W$4,
IF(_xlfn.TEXTBEFORE('ПДФ 1'!B247,": ",1)*1=YEAR($X$4),$X$4,$Y$4)))),"",
IF(_xlfn.TEXTBEFORE('ПДФ 1'!B247,": ",1)*1=YEAR($V$4),$V$4,
IF(_xlfn.TEXTBEFORE('ПДФ 1'!B247,": ",1)*1=YEAR($W$4),$W$4,
IF(_xlfn.TEXTBEFORE('ПДФ 1'!B247,": ",1)*1=YEAR($X$4),$X$4,$Y$4)))))</f>
        <v>45657</v>
      </c>
      <c r="U241" s="125" t="str">
        <f>IF(ISERROR(VLOOKUP(C241,Источник!$C$2:$K$2343,9,0)),"",VLOOKUP(C241,Источник!$C$2:$K$2343,9,0))</f>
        <v>СС</v>
      </c>
      <c r="V241" s="1"/>
      <c r="W241" s="1"/>
      <c r="X241" s="77" t="str">
        <f t="shared" si="51"/>
        <v>г. Пермь, ул. Камышинская, д. 10: 2024</v>
      </c>
      <c r="Y241" s="117">
        <f t="shared" si="52"/>
        <v>1</v>
      </c>
      <c r="Z241" s="22" t="s">
        <v>1076</v>
      </c>
      <c r="AA241" s="22" t="s">
        <v>1076</v>
      </c>
      <c r="AB241" s="22" t="s">
        <v>1076</v>
      </c>
      <c r="AC241" s="22" t="s">
        <v>1076</v>
      </c>
      <c r="AD241" s="22" t="s">
        <v>1076</v>
      </c>
      <c r="AE241" s="22" t="s">
        <v>1076</v>
      </c>
      <c r="AF241" s="22" t="s">
        <v>1076</v>
      </c>
      <c r="AG241" s="89" t="s">
        <v>1076</v>
      </c>
      <c r="AH241" s="88" t="s">
        <v>1076</v>
      </c>
      <c r="AI241" s="75">
        <v>1</v>
      </c>
      <c r="AJ241" s="75" t="s">
        <v>1076</v>
      </c>
      <c r="AK241" s="75" t="s">
        <v>1076</v>
      </c>
      <c r="AL241" s="75" t="s">
        <v>1076</v>
      </c>
      <c r="AM241" s="75" t="s">
        <v>1076</v>
      </c>
      <c r="AN241" s="75" t="s">
        <v>1076</v>
      </c>
      <c r="AO241" s="75" t="s">
        <v>1076</v>
      </c>
      <c r="AP241" s="75" t="s">
        <v>1076</v>
      </c>
      <c r="AQ241" s="75" t="s">
        <v>1076</v>
      </c>
      <c r="AR241" s="75" t="s">
        <v>1076</v>
      </c>
      <c r="AS241" s="75" t="s">
        <v>1076</v>
      </c>
      <c r="AT241" s="75" t="s">
        <v>1076</v>
      </c>
      <c r="AU241" t="str">
        <f t="shared" si="53"/>
        <v>РК</v>
      </c>
      <c r="AV241" t="b">
        <f t="shared" si="54"/>
        <v>1</v>
      </c>
    </row>
    <row r="242" spans="1:48" ht="16.5" thickTop="1" thickBot="1" x14ac:dyDescent="0.3">
      <c r="A242" s="28">
        <f t="shared" si="55"/>
        <v>55</v>
      </c>
      <c r="B242" s="74" t="s">
        <v>1852</v>
      </c>
      <c r="C242" s="71" t="s">
        <v>224</v>
      </c>
      <c r="D242" s="63">
        <v>1960</v>
      </c>
      <c r="E242" s="72"/>
      <c r="F242" s="72" t="s">
        <v>2519</v>
      </c>
      <c r="G242" s="80">
        <v>3</v>
      </c>
      <c r="H242" s="80">
        <v>3</v>
      </c>
      <c r="I242" s="163">
        <v>971.7</v>
      </c>
      <c r="J242" s="163">
        <v>971.7</v>
      </c>
      <c r="K242" s="163">
        <v>971.7</v>
      </c>
      <c r="L242" s="165">
        <v>46</v>
      </c>
      <c r="M242" s="163">
        <f t="shared" si="56"/>
        <v>9286915.8599999994</v>
      </c>
      <c r="N242" s="163"/>
      <c r="O242" s="163"/>
      <c r="P242" s="163"/>
      <c r="Q242" s="30">
        <f>IF('Форма 2'!D242=0,"",'Форма 2'!D242-N242-O242-P242)</f>
        <v>9286915.8599999994</v>
      </c>
      <c r="R242" s="51">
        <f t="shared" si="49"/>
        <v>9557.3899969126269</v>
      </c>
      <c r="S242" s="51">
        <f t="shared" si="50"/>
        <v>9557.3899969126269</v>
      </c>
      <c r="T242" s="69">
        <f>IF(B242=C242,"",
IF(ISERROR(
IF(_xlfn.TEXTBEFORE('ПДФ 1'!B248,": ",1)*1=YEAR($V$4),$V$4,
IF(_xlfn.TEXTBEFORE('ПДФ 1'!B248,": ",1)*1=YEAR($W$4),$W$4,
IF(_xlfn.TEXTBEFORE('ПДФ 1'!B248,": ",1)*1=YEAR($X$4),$X$4,$Y$4)))),"",
IF(_xlfn.TEXTBEFORE('ПДФ 1'!B248,": ",1)*1=YEAR($V$4),$V$4,
IF(_xlfn.TEXTBEFORE('ПДФ 1'!B248,": ",1)*1=YEAR($W$4),$W$4,
IF(_xlfn.TEXTBEFORE('ПДФ 1'!B248,": ",1)*1=YEAR($X$4),$X$4,$Y$4)))))</f>
        <v>45657</v>
      </c>
      <c r="U242" s="125" t="str">
        <f>IF(ISERROR(VLOOKUP(C242,Источник!$C$2:$K$2343,9,0)),"",VLOOKUP(C242,Источник!$C$2:$K$2343,9,0))</f>
        <v>СС</v>
      </c>
      <c r="V242" s="1"/>
      <c r="W242" s="1"/>
      <c r="X242" s="77" t="str">
        <f t="shared" si="51"/>
        <v>г. Пермь, ул. Камышинская, д. 12: 2024</v>
      </c>
      <c r="Y242" s="117">
        <f t="shared" si="52"/>
        <v>1</v>
      </c>
      <c r="Z242" s="22" t="s">
        <v>1076</v>
      </c>
      <c r="AA242" s="22" t="s">
        <v>1076</v>
      </c>
      <c r="AB242" s="22" t="s">
        <v>1076</v>
      </c>
      <c r="AC242" s="22" t="s">
        <v>1076</v>
      </c>
      <c r="AD242" s="22" t="s">
        <v>1076</v>
      </c>
      <c r="AE242" s="22" t="s">
        <v>1076</v>
      </c>
      <c r="AF242" s="22" t="s">
        <v>1076</v>
      </c>
      <c r="AG242" s="89" t="s">
        <v>1076</v>
      </c>
      <c r="AH242" s="88" t="s">
        <v>1076</v>
      </c>
      <c r="AI242" s="75">
        <v>1</v>
      </c>
      <c r="AJ242" s="75" t="s">
        <v>1076</v>
      </c>
      <c r="AK242" s="75" t="s">
        <v>1076</v>
      </c>
      <c r="AL242" s="75" t="s">
        <v>1076</v>
      </c>
      <c r="AM242" s="75" t="s">
        <v>1076</v>
      </c>
      <c r="AN242" s="75" t="s">
        <v>1076</v>
      </c>
      <c r="AO242" s="75" t="s">
        <v>1076</v>
      </c>
      <c r="AP242" s="75" t="s">
        <v>1076</v>
      </c>
      <c r="AQ242" s="75" t="s">
        <v>1076</v>
      </c>
      <c r="AR242" s="75" t="s">
        <v>1076</v>
      </c>
      <c r="AS242" s="75" t="s">
        <v>1076</v>
      </c>
      <c r="AT242" s="75" t="s">
        <v>1076</v>
      </c>
      <c r="AU242" t="str">
        <f t="shared" si="53"/>
        <v>РК</v>
      </c>
      <c r="AV242" t="b">
        <f t="shared" si="54"/>
        <v>1</v>
      </c>
    </row>
    <row r="243" spans="1:48" ht="16.5" thickTop="1" thickBot="1" x14ac:dyDescent="0.3">
      <c r="A243" s="28">
        <f t="shared" si="55"/>
        <v>56</v>
      </c>
      <c r="B243" s="74" t="s">
        <v>1852</v>
      </c>
      <c r="C243" s="71" t="s">
        <v>973</v>
      </c>
      <c r="D243" s="63">
        <v>1953</v>
      </c>
      <c r="E243" s="72"/>
      <c r="F243" s="72" t="s">
        <v>2519</v>
      </c>
      <c r="G243" s="80">
        <v>3</v>
      </c>
      <c r="H243" s="80">
        <v>3</v>
      </c>
      <c r="I243" s="163">
        <v>2051</v>
      </c>
      <c r="J243" s="163">
        <v>1915</v>
      </c>
      <c r="K243" s="163">
        <v>1898.72</v>
      </c>
      <c r="L243" s="165">
        <v>53</v>
      </c>
      <c r="M243" s="163">
        <f t="shared" si="56"/>
        <v>19602206.890000001</v>
      </c>
      <c r="N243" s="163"/>
      <c r="O243" s="163"/>
      <c r="P243" s="163"/>
      <c r="Q243" s="30">
        <f>IF('Форма 2'!D243=0,"",'Форма 2'!D243-N243-O243-P243)</f>
        <v>19602206.890000001</v>
      </c>
      <c r="R243" s="51">
        <f t="shared" si="49"/>
        <v>10236.139368146214</v>
      </c>
      <c r="S243" s="51">
        <f t="shared" si="50"/>
        <v>10236.139368146214</v>
      </c>
      <c r="T243" s="69">
        <f>IF(B243=C243,"",
IF(ISERROR(
IF(_xlfn.TEXTBEFORE('ПДФ 1'!B249,": ",1)*1=YEAR($V$4),$V$4,
IF(_xlfn.TEXTBEFORE('ПДФ 1'!B249,": ",1)*1=YEAR($W$4),$W$4,
IF(_xlfn.TEXTBEFORE('ПДФ 1'!B249,": ",1)*1=YEAR($X$4),$X$4,$Y$4)))),"",
IF(_xlfn.TEXTBEFORE('ПДФ 1'!B249,": ",1)*1=YEAR($V$4),$V$4,
IF(_xlfn.TEXTBEFORE('ПДФ 1'!B249,": ",1)*1=YEAR($W$4),$W$4,
IF(_xlfn.TEXTBEFORE('ПДФ 1'!B249,": ",1)*1=YEAR($X$4),$X$4,$Y$4)))))</f>
        <v>45657</v>
      </c>
      <c r="U243" s="125" t="str">
        <f>IF(ISERROR(VLOOKUP(C243,Источник!$C$2:$K$2343,9,0)),"",VLOOKUP(C243,Источник!$C$2:$K$2343,9,0))</f>
        <v>РО</v>
      </c>
      <c r="V243" s="1"/>
      <c r="W243" s="1"/>
      <c r="X243" s="77" t="str">
        <f t="shared" si="51"/>
        <v>г. Пермь, ул. Карбышева, д. 10: 2024</v>
      </c>
      <c r="Y243" s="117">
        <f t="shared" si="52"/>
        <v>1</v>
      </c>
      <c r="Z243" s="22" t="s">
        <v>1076</v>
      </c>
      <c r="AA243" s="22" t="s">
        <v>1076</v>
      </c>
      <c r="AB243" s="22" t="s">
        <v>1076</v>
      </c>
      <c r="AC243" s="22" t="s">
        <v>1076</v>
      </c>
      <c r="AD243" s="22" t="s">
        <v>1076</v>
      </c>
      <c r="AE243" s="22" t="s">
        <v>1076</v>
      </c>
      <c r="AF243" s="22" t="s">
        <v>1076</v>
      </c>
      <c r="AG243" s="89" t="s">
        <v>1076</v>
      </c>
      <c r="AH243" s="88" t="s">
        <v>1076</v>
      </c>
      <c r="AI243" s="75">
        <v>1</v>
      </c>
      <c r="AJ243" s="75" t="s">
        <v>1076</v>
      </c>
      <c r="AK243" s="75" t="s">
        <v>1076</v>
      </c>
      <c r="AL243" s="75" t="s">
        <v>1076</v>
      </c>
      <c r="AM243" s="75" t="s">
        <v>1076</v>
      </c>
      <c r="AN243" s="75" t="s">
        <v>1076</v>
      </c>
      <c r="AO243" s="75" t="s">
        <v>1076</v>
      </c>
      <c r="AP243" s="75" t="s">
        <v>1076</v>
      </c>
      <c r="AQ243" s="75" t="s">
        <v>1076</v>
      </c>
      <c r="AR243" s="75" t="s">
        <v>1076</v>
      </c>
      <c r="AS243" s="75" t="s">
        <v>1076</v>
      </c>
      <c r="AT243" s="75" t="s">
        <v>1076</v>
      </c>
      <c r="AU243" t="str">
        <f t="shared" si="53"/>
        <v>РК</v>
      </c>
      <c r="AV243" t="b">
        <f t="shared" si="54"/>
        <v>1</v>
      </c>
    </row>
    <row r="244" spans="1:48" ht="16.5" thickTop="1" thickBot="1" x14ac:dyDescent="0.3">
      <c r="A244" s="28">
        <f t="shared" si="55"/>
        <v>57</v>
      </c>
      <c r="B244" s="74" t="s">
        <v>1852</v>
      </c>
      <c r="C244" s="71" t="s">
        <v>1772</v>
      </c>
      <c r="D244" s="63">
        <v>1958</v>
      </c>
      <c r="E244" s="72"/>
      <c r="F244" s="72" t="s">
        <v>2519</v>
      </c>
      <c r="G244" s="80">
        <v>2</v>
      </c>
      <c r="H244" s="80">
        <v>2</v>
      </c>
      <c r="I244" s="163">
        <v>636.5</v>
      </c>
      <c r="J244" s="163">
        <v>566.79999999999995</v>
      </c>
      <c r="K244" s="163">
        <v>504.45</v>
      </c>
      <c r="L244" s="165">
        <v>29</v>
      </c>
      <c r="M244" s="163">
        <f t="shared" si="56"/>
        <v>3708980.98</v>
      </c>
      <c r="N244" s="163"/>
      <c r="O244" s="163"/>
      <c r="P244" s="163"/>
      <c r="Q244" s="30">
        <f>IF('Форма 2'!D244=0,"",'Форма 2'!D244-N244-O244-P244)</f>
        <v>3708980.98</v>
      </c>
      <c r="R244" s="51">
        <f t="shared" si="49"/>
        <v>6543.7208539167259</v>
      </c>
      <c r="S244" s="51">
        <f t="shared" si="50"/>
        <v>6543.7208539167259</v>
      </c>
      <c r="T244" s="69">
        <f>IF(B244=C244,"",
IF(ISERROR(
IF(_xlfn.TEXTBEFORE('ПДФ 1'!B250,": ",1)*1=YEAR($V$4),$V$4,
IF(_xlfn.TEXTBEFORE('ПДФ 1'!B250,": ",1)*1=YEAR($W$4),$W$4,
IF(_xlfn.TEXTBEFORE('ПДФ 1'!B250,": ",1)*1=YEAR($X$4),$X$4,$Y$4)))),"",
IF(_xlfn.TEXTBEFORE('ПДФ 1'!B250,": ",1)*1=YEAR($V$4),$V$4,
IF(_xlfn.TEXTBEFORE('ПДФ 1'!B250,": ",1)*1=YEAR($W$4),$W$4,
IF(_xlfn.TEXTBEFORE('ПДФ 1'!B250,": ",1)*1=YEAR($X$4),$X$4,$Y$4)))))</f>
        <v>45657</v>
      </c>
      <c r="U244" s="125" t="str">
        <f>IF(ISERROR(VLOOKUP(C244,Источник!$C$2:$K$2343,9,0)),"",VLOOKUP(C244,Источник!$C$2:$K$2343,9,0))</f>
        <v>РО</v>
      </c>
      <c r="V244" s="1"/>
      <c r="W244" s="1"/>
      <c r="X244" s="77" t="str">
        <f t="shared" si="51"/>
        <v>г. Пермь, ул. Карбышева, д. 28: 2024</v>
      </c>
      <c r="Y244" s="117">
        <f t="shared" si="52"/>
        <v>1</v>
      </c>
      <c r="Z244" s="22" t="s">
        <v>1076</v>
      </c>
      <c r="AA244" s="22" t="s">
        <v>1076</v>
      </c>
      <c r="AB244" s="22" t="s">
        <v>1076</v>
      </c>
      <c r="AC244" s="22" t="s">
        <v>1076</v>
      </c>
      <c r="AD244" s="22" t="s">
        <v>1076</v>
      </c>
      <c r="AE244" s="22" t="s">
        <v>1076</v>
      </c>
      <c r="AF244" s="22" t="s">
        <v>1076</v>
      </c>
      <c r="AG244" s="89" t="s">
        <v>1076</v>
      </c>
      <c r="AH244" s="88" t="s">
        <v>1076</v>
      </c>
      <c r="AI244" s="75" t="s">
        <v>1076</v>
      </c>
      <c r="AJ244" s="75">
        <v>1</v>
      </c>
      <c r="AK244" s="75" t="s">
        <v>1076</v>
      </c>
      <c r="AL244" s="75" t="s">
        <v>1076</v>
      </c>
      <c r="AM244" s="75" t="s">
        <v>1076</v>
      </c>
      <c r="AN244" s="75" t="s">
        <v>1076</v>
      </c>
      <c r="AO244" s="75" t="s">
        <v>1076</v>
      </c>
      <c r="AP244" s="75" t="s">
        <v>1076</v>
      </c>
      <c r="AQ244" s="75" t="s">
        <v>1076</v>
      </c>
      <c r="AR244" s="75" t="s">
        <v>1076</v>
      </c>
      <c r="AS244" s="75" t="s">
        <v>1076</v>
      </c>
      <c r="AT244" s="75" t="s">
        <v>1076</v>
      </c>
      <c r="AU244" t="str">
        <f t="shared" si="53"/>
        <v>Рфа</v>
      </c>
      <c r="AV244" t="b">
        <f t="shared" si="54"/>
        <v>1</v>
      </c>
    </row>
    <row r="245" spans="1:48" ht="16.5" thickTop="1" thickBot="1" x14ac:dyDescent="0.3">
      <c r="A245" s="28">
        <f t="shared" si="55"/>
        <v>58</v>
      </c>
      <c r="B245" s="74" t="s">
        <v>1852</v>
      </c>
      <c r="C245" s="71" t="s">
        <v>1544</v>
      </c>
      <c r="D245" s="63">
        <v>1978</v>
      </c>
      <c r="E245" s="72"/>
      <c r="F245" s="72">
        <v>0</v>
      </c>
      <c r="G245" s="80">
        <v>9</v>
      </c>
      <c r="H245" s="80">
        <v>2</v>
      </c>
      <c r="I245" s="163">
        <v>5530.3</v>
      </c>
      <c r="J245" s="163">
        <v>5451.9</v>
      </c>
      <c r="K245" s="163">
        <v>410.3</v>
      </c>
      <c r="L245" s="165">
        <v>434</v>
      </c>
      <c r="M245" s="163">
        <f t="shared" si="56"/>
        <v>19721049.800000001</v>
      </c>
      <c r="N245" s="163"/>
      <c r="O245" s="163"/>
      <c r="P245" s="163"/>
      <c r="Q245" s="30">
        <f>IF('Форма 2'!D245=0,"",'Форма 2'!D245-N245-O245-P245)</f>
        <v>19721049.800000001</v>
      </c>
      <c r="R245" s="51">
        <f t="shared" si="49"/>
        <v>3617.2801775527801</v>
      </c>
      <c r="S245" s="51">
        <f t="shared" si="50"/>
        <v>3617.2801775527801</v>
      </c>
      <c r="T245" s="69">
        <f>IF(B245=C245,"",
IF(ISERROR(
IF(_xlfn.TEXTBEFORE('ПДФ 1'!B251,": ",1)*1=YEAR($V$4),$V$4,
IF(_xlfn.TEXTBEFORE('ПДФ 1'!B251,": ",1)*1=YEAR($W$4),$W$4,
IF(_xlfn.TEXTBEFORE('ПДФ 1'!B251,": ",1)*1=YEAR($X$4),$X$4,$Y$4)))),"",
IF(_xlfn.TEXTBEFORE('ПДФ 1'!B251,": ",1)*1=YEAR($V$4),$V$4,
IF(_xlfn.TEXTBEFORE('ПДФ 1'!B251,": ",1)*1=YEAR($W$4),$W$4,
IF(_xlfn.TEXTBEFORE('ПДФ 1'!B251,": ",1)*1=YEAR($X$4),$X$4,$Y$4)))))</f>
        <v>45657</v>
      </c>
      <c r="U245" s="125" t="str">
        <f>IF(ISERROR(VLOOKUP(C245,Источник!$C$2:$K$2343,9,0)),"",VLOOKUP(C245,Источник!$C$2:$K$2343,9,0))</f>
        <v>СС</v>
      </c>
      <c r="V245" s="1"/>
      <c r="W245" s="1"/>
      <c r="X245" s="77" t="str">
        <f t="shared" si="51"/>
        <v>г. Пермь, ул. Коломенская, д. 3: 2024</v>
      </c>
      <c r="Y245" s="117">
        <f t="shared" si="52"/>
        <v>1</v>
      </c>
      <c r="Z245" s="22" t="s">
        <v>1076</v>
      </c>
      <c r="AA245" s="22" t="s">
        <v>1076</v>
      </c>
      <c r="AB245" s="22" t="s">
        <v>1076</v>
      </c>
      <c r="AC245" s="22" t="s">
        <v>1076</v>
      </c>
      <c r="AD245" s="22" t="s">
        <v>1076</v>
      </c>
      <c r="AE245" s="22" t="s">
        <v>1076</v>
      </c>
      <c r="AF245" s="22" t="s">
        <v>1076</v>
      </c>
      <c r="AG245" s="89" t="s">
        <v>1076</v>
      </c>
      <c r="AH245" s="88" t="s">
        <v>1076</v>
      </c>
      <c r="AI245" s="75" t="s">
        <v>1076</v>
      </c>
      <c r="AJ245" s="75">
        <v>1</v>
      </c>
      <c r="AK245" s="75" t="s">
        <v>1076</v>
      </c>
      <c r="AL245" s="75" t="s">
        <v>1076</v>
      </c>
      <c r="AM245" s="75" t="s">
        <v>1076</v>
      </c>
      <c r="AN245" s="75" t="s">
        <v>1076</v>
      </c>
      <c r="AO245" s="75" t="s">
        <v>1076</v>
      </c>
      <c r="AP245" s="75" t="s">
        <v>1076</v>
      </c>
      <c r="AQ245" s="75" t="s">
        <v>1076</v>
      </c>
      <c r="AR245" s="75" t="s">
        <v>1076</v>
      </c>
      <c r="AS245" s="75" t="s">
        <v>1076</v>
      </c>
      <c r="AT245" s="75" t="s">
        <v>1076</v>
      </c>
      <c r="AU245" t="str">
        <f t="shared" si="53"/>
        <v>Рфа</v>
      </c>
      <c r="AV245" t="b">
        <f t="shared" si="54"/>
        <v>1</v>
      </c>
    </row>
    <row r="246" spans="1:48" ht="16.5" thickTop="1" thickBot="1" x14ac:dyDescent="0.3">
      <c r="A246" s="28">
        <f t="shared" si="55"/>
        <v>59</v>
      </c>
      <c r="B246" s="74" t="s">
        <v>1852</v>
      </c>
      <c r="C246" s="71" t="s">
        <v>93</v>
      </c>
      <c r="D246" s="63">
        <v>1963</v>
      </c>
      <c r="E246" s="72"/>
      <c r="F246" s="72" t="s">
        <v>2519</v>
      </c>
      <c r="G246" s="80">
        <v>5</v>
      </c>
      <c r="H246" s="80">
        <v>3</v>
      </c>
      <c r="I246" s="163">
        <v>2741.3</v>
      </c>
      <c r="J246" s="163">
        <v>2545.1999999999998</v>
      </c>
      <c r="K246" s="163">
        <v>2545.1999999999998</v>
      </c>
      <c r="L246" s="165">
        <v>138</v>
      </c>
      <c r="M246" s="163">
        <f t="shared" si="56"/>
        <v>12345499.380000001</v>
      </c>
      <c r="N246" s="163"/>
      <c r="O246" s="163"/>
      <c r="P246" s="163"/>
      <c r="Q246" s="30">
        <f>IF('Форма 2'!D246=0,"",'Форма 2'!D246-N246-O246-P246)</f>
        <v>12345499.380000001</v>
      </c>
      <c r="R246" s="51">
        <f t="shared" si="49"/>
        <v>4850.5026638378131</v>
      </c>
      <c r="S246" s="51">
        <f>R246</f>
        <v>4850.5026638378131</v>
      </c>
      <c r="T246" s="69">
        <f>IF(B246=C246,"",
IF(ISERROR(
IF(_xlfn.TEXTBEFORE('ПДФ 1'!B252,": ",1)*1=YEAR($V$4),$V$4,
IF(_xlfn.TEXTBEFORE('ПДФ 1'!B252,": ",1)*1=YEAR($W$4),$W$4,
IF(_xlfn.TEXTBEFORE('ПДФ 1'!B252,": ",1)*1=YEAR($X$4),$X$4,$Y$4)))),"",
IF(_xlfn.TEXTBEFORE('ПДФ 1'!B252,": ",1)*1=YEAR($V$4),$V$4,
IF(_xlfn.TEXTBEFORE('ПДФ 1'!B252,": ",1)*1=YEAR($W$4),$W$4,
IF(_xlfn.TEXTBEFORE('ПДФ 1'!B252,": ",1)*1=YEAR($X$4),$X$4,$Y$4)))))</f>
        <v>45657</v>
      </c>
      <c r="U246" s="125" t="str">
        <f>IF(ISERROR(VLOOKUP(C246,Источник!$C$2:$K$2343,9,0)),"",VLOOKUP(C246,Источник!$C$2:$K$2343,9,0))</f>
        <v>РО</v>
      </c>
      <c r="V246" s="1"/>
      <c r="W246" s="1"/>
      <c r="X246" s="77" t="str">
        <f t="shared" si="51"/>
        <v>г. Пермь, ул. Корсуньская, д. 23: 2024</v>
      </c>
      <c r="Y246" s="117">
        <f t="shared" si="52"/>
        <v>1</v>
      </c>
      <c r="Z246" s="22" t="s">
        <v>1076</v>
      </c>
      <c r="AA246" s="22" t="s">
        <v>1076</v>
      </c>
      <c r="AB246" s="22" t="s">
        <v>1076</v>
      </c>
      <c r="AC246" s="22" t="s">
        <v>1076</v>
      </c>
      <c r="AD246" s="22" t="s">
        <v>1076</v>
      </c>
      <c r="AE246" s="22" t="s">
        <v>1076</v>
      </c>
      <c r="AF246" s="22" t="s">
        <v>1076</v>
      </c>
      <c r="AG246" s="89" t="s">
        <v>1076</v>
      </c>
      <c r="AH246" s="88" t="s">
        <v>1076</v>
      </c>
      <c r="AI246" s="75">
        <v>1</v>
      </c>
      <c r="AJ246" s="75" t="s">
        <v>1076</v>
      </c>
      <c r="AK246" s="75" t="s">
        <v>1076</v>
      </c>
      <c r="AL246" s="75" t="s">
        <v>1076</v>
      </c>
      <c r="AM246" s="75" t="s">
        <v>1076</v>
      </c>
      <c r="AN246" s="75" t="s">
        <v>1076</v>
      </c>
      <c r="AO246" s="75" t="s">
        <v>1076</v>
      </c>
      <c r="AP246" s="75" t="s">
        <v>1076</v>
      </c>
      <c r="AQ246" s="75" t="s">
        <v>1076</v>
      </c>
      <c r="AR246" s="75" t="s">
        <v>1076</v>
      </c>
      <c r="AS246" s="75" t="s">
        <v>1076</v>
      </c>
      <c r="AT246" s="75" t="s">
        <v>1076</v>
      </c>
      <c r="AU246" t="str">
        <f t="shared" si="53"/>
        <v>РК</v>
      </c>
      <c r="AV246" t="b">
        <f t="shared" si="54"/>
        <v>1</v>
      </c>
    </row>
    <row r="247" spans="1:48" ht="16.5" thickTop="1" thickBot="1" x14ac:dyDescent="0.3">
      <c r="A247" s="28">
        <f t="shared" si="55"/>
        <v>60</v>
      </c>
      <c r="B247" s="74" t="s">
        <v>1852</v>
      </c>
      <c r="C247" s="71" t="s">
        <v>974</v>
      </c>
      <c r="D247" s="63">
        <v>1963</v>
      </c>
      <c r="E247" s="72"/>
      <c r="F247" s="72" t="s">
        <v>2519</v>
      </c>
      <c r="G247" s="80">
        <v>5</v>
      </c>
      <c r="H247" s="80">
        <v>3</v>
      </c>
      <c r="I247" s="163">
        <v>2710.3</v>
      </c>
      <c r="J247" s="163">
        <v>2476.1999999999998</v>
      </c>
      <c r="K247" s="163">
        <v>2476.1999999999998</v>
      </c>
      <c r="L247" s="165">
        <v>150</v>
      </c>
      <c r="M247" s="163">
        <f t="shared" si="56"/>
        <v>12205890.26</v>
      </c>
      <c r="N247" s="163"/>
      <c r="O247" s="163"/>
      <c r="P247" s="163"/>
      <c r="Q247" s="30">
        <f>IF('Форма 2'!D247=0,"",'Форма 2'!D247-N247-O247-P247)</f>
        <v>12205890.26</v>
      </c>
      <c r="R247" s="51">
        <f t="shared" si="49"/>
        <v>4929.2828769889347</v>
      </c>
      <c r="S247" s="51">
        <f t="shared" si="50"/>
        <v>4929.2828769889347</v>
      </c>
      <c r="T247" s="69">
        <f>IF(B247=C247,"",
IF(ISERROR(
IF(_xlfn.TEXTBEFORE('ПДФ 1'!B253,": ",1)*1=YEAR($V$4),$V$4,
IF(_xlfn.TEXTBEFORE('ПДФ 1'!B253,": ",1)*1=YEAR($W$4),$W$4,
IF(_xlfn.TEXTBEFORE('ПДФ 1'!B253,": ",1)*1=YEAR($X$4),$X$4,$Y$4)))),"",
IF(_xlfn.TEXTBEFORE('ПДФ 1'!B253,": ",1)*1=YEAR($V$4),$V$4,
IF(_xlfn.TEXTBEFORE('ПДФ 1'!B253,": ",1)*1=YEAR($W$4),$W$4,
IF(_xlfn.TEXTBEFORE('ПДФ 1'!B253,": ",1)*1=YEAR($X$4),$X$4,$Y$4)))))</f>
        <v>45657</v>
      </c>
      <c r="U247" s="125" t="str">
        <f>IF(ISERROR(VLOOKUP(C247,Источник!$C$2:$K$2343,9,0)),"",VLOOKUP(C247,Источник!$C$2:$K$2343,9,0))</f>
        <v>РО</v>
      </c>
      <c r="V247" s="1"/>
      <c r="W247" s="1"/>
      <c r="X247" s="77" t="str">
        <f t="shared" si="51"/>
        <v>г. Пермь, ул. Корсуньская, д. 25: 2024</v>
      </c>
      <c r="Y247" s="117">
        <f t="shared" si="52"/>
        <v>1</v>
      </c>
      <c r="Z247" s="22" t="s">
        <v>1076</v>
      </c>
      <c r="AA247" s="22" t="s">
        <v>1076</v>
      </c>
      <c r="AB247" s="22" t="s">
        <v>1076</v>
      </c>
      <c r="AC247" s="22" t="s">
        <v>1076</v>
      </c>
      <c r="AD247" s="22" t="s">
        <v>1076</v>
      </c>
      <c r="AE247" s="22" t="s">
        <v>1076</v>
      </c>
      <c r="AF247" s="22" t="s">
        <v>1076</v>
      </c>
      <c r="AG247" s="89" t="s">
        <v>1076</v>
      </c>
      <c r="AH247" s="88" t="s">
        <v>1076</v>
      </c>
      <c r="AI247" s="75">
        <v>1</v>
      </c>
      <c r="AJ247" s="75" t="s">
        <v>1076</v>
      </c>
      <c r="AK247" s="75" t="s">
        <v>1076</v>
      </c>
      <c r="AL247" s="75" t="s">
        <v>1076</v>
      </c>
      <c r="AM247" s="75" t="s">
        <v>1076</v>
      </c>
      <c r="AN247" s="75" t="s">
        <v>1076</v>
      </c>
      <c r="AO247" s="75" t="s">
        <v>1076</v>
      </c>
      <c r="AP247" s="75" t="s">
        <v>1076</v>
      </c>
      <c r="AQ247" s="75" t="s">
        <v>1076</v>
      </c>
      <c r="AR247" s="75" t="s">
        <v>1076</v>
      </c>
      <c r="AS247" s="75" t="s">
        <v>1076</v>
      </c>
      <c r="AT247" s="75" t="s">
        <v>1076</v>
      </c>
      <c r="AU247" t="str">
        <f t="shared" si="53"/>
        <v>РК</v>
      </c>
      <c r="AV247" t="b">
        <f t="shared" si="54"/>
        <v>1</v>
      </c>
    </row>
    <row r="248" spans="1:48" ht="16.5" thickTop="1" thickBot="1" x14ac:dyDescent="0.3">
      <c r="A248" s="28">
        <f t="shared" si="55"/>
        <v>61</v>
      </c>
      <c r="B248" s="74" t="s">
        <v>1852</v>
      </c>
      <c r="C248" s="71" t="s">
        <v>975</v>
      </c>
      <c r="D248" s="63">
        <v>1965</v>
      </c>
      <c r="E248" s="72"/>
      <c r="F248" s="72" t="s">
        <v>2519</v>
      </c>
      <c r="G248" s="80">
        <v>5</v>
      </c>
      <c r="H248" s="80">
        <v>4</v>
      </c>
      <c r="I248" s="163">
        <v>3562.9</v>
      </c>
      <c r="J248" s="163">
        <v>3225.4</v>
      </c>
      <c r="K248" s="163">
        <v>3225.4</v>
      </c>
      <c r="L248" s="165">
        <v>182</v>
      </c>
      <c r="M248" s="163">
        <f t="shared" si="56"/>
        <v>16045591.41</v>
      </c>
      <c r="N248" s="163"/>
      <c r="O248" s="163"/>
      <c r="P248" s="163"/>
      <c r="Q248" s="30">
        <f>IF('Форма 2'!D248=0,"",'Форма 2'!D248-N248-O248-P248)</f>
        <v>16045591.41</v>
      </c>
      <c r="R248" s="51">
        <f t="shared" si="49"/>
        <v>4974.7601568797663</v>
      </c>
      <c r="S248" s="51">
        <f t="shared" si="50"/>
        <v>4974.7601568797663</v>
      </c>
      <c r="T248" s="69">
        <f>IF(B248=C248,"",
IF(ISERROR(
IF(_xlfn.TEXTBEFORE('ПДФ 1'!B254,": ",1)*1=YEAR($V$4),$V$4,
IF(_xlfn.TEXTBEFORE('ПДФ 1'!B254,": ",1)*1=YEAR($W$4),$W$4,
IF(_xlfn.TEXTBEFORE('ПДФ 1'!B254,": ",1)*1=YEAR($X$4),$X$4,$Y$4)))),"",
IF(_xlfn.TEXTBEFORE('ПДФ 1'!B254,": ",1)*1=YEAR($V$4),$V$4,
IF(_xlfn.TEXTBEFORE('ПДФ 1'!B254,": ",1)*1=YEAR($W$4),$W$4,
IF(_xlfn.TEXTBEFORE('ПДФ 1'!B254,": ",1)*1=YEAR($X$4),$X$4,$Y$4)))))</f>
        <v>45657</v>
      </c>
      <c r="U248" s="125" t="str">
        <f>IF(ISERROR(VLOOKUP(C248,Источник!$C$2:$K$2343,9,0)),"",VLOOKUP(C248,Источник!$C$2:$K$2343,9,0))</f>
        <v>РО</v>
      </c>
      <c r="V248" s="1"/>
      <c r="W248" s="1"/>
      <c r="X248" s="77" t="str">
        <f t="shared" si="51"/>
        <v>г. Пермь, ул. Корсуньская, д. 27: 2024</v>
      </c>
      <c r="Y248" s="117">
        <f t="shared" si="52"/>
        <v>1</v>
      </c>
      <c r="Z248" s="22" t="s">
        <v>1076</v>
      </c>
      <c r="AA248" s="22" t="s">
        <v>1076</v>
      </c>
      <c r="AB248" s="22" t="s">
        <v>1076</v>
      </c>
      <c r="AC248" s="22" t="s">
        <v>1076</v>
      </c>
      <c r="AD248" s="22" t="s">
        <v>1076</v>
      </c>
      <c r="AE248" s="22" t="s">
        <v>1076</v>
      </c>
      <c r="AF248" s="22" t="s">
        <v>1076</v>
      </c>
      <c r="AG248" s="89" t="s">
        <v>1076</v>
      </c>
      <c r="AH248" s="88" t="s">
        <v>1076</v>
      </c>
      <c r="AI248" s="75">
        <v>1</v>
      </c>
      <c r="AJ248" s="75" t="s">
        <v>1076</v>
      </c>
      <c r="AK248" s="75" t="s">
        <v>1076</v>
      </c>
      <c r="AL248" s="75" t="s">
        <v>1076</v>
      </c>
      <c r="AM248" s="75" t="s">
        <v>1076</v>
      </c>
      <c r="AN248" s="75" t="s">
        <v>1076</v>
      </c>
      <c r="AO248" s="75" t="s">
        <v>1076</v>
      </c>
      <c r="AP248" s="75" t="s">
        <v>1076</v>
      </c>
      <c r="AQ248" s="75" t="s">
        <v>1076</v>
      </c>
      <c r="AR248" s="75" t="s">
        <v>1076</v>
      </c>
      <c r="AS248" s="75" t="s">
        <v>1076</v>
      </c>
      <c r="AT248" s="75" t="s">
        <v>1076</v>
      </c>
      <c r="AU248" t="str">
        <f t="shared" si="53"/>
        <v>РК</v>
      </c>
      <c r="AV248" t="b">
        <f t="shared" si="54"/>
        <v>1</v>
      </c>
    </row>
    <row r="249" spans="1:48" ht="16.5" thickTop="1" thickBot="1" x14ac:dyDescent="0.3">
      <c r="A249" s="28">
        <f t="shared" si="55"/>
        <v>62</v>
      </c>
      <c r="B249" s="74" t="s">
        <v>1852</v>
      </c>
      <c r="C249" s="71" t="s">
        <v>976</v>
      </c>
      <c r="D249" s="63">
        <v>1974</v>
      </c>
      <c r="E249" s="72"/>
      <c r="F249" s="72" t="s">
        <v>2520</v>
      </c>
      <c r="G249" s="80">
        <v>9</v>
      </c>
      <c r="H249" s="80">
        <v>6</v>
      </c>
      <c r="I249" s="163">
        <v>12678.1</v>
      </c>
      <c r="J249" s="163">
        <v>11288.5</v>
      </c>
      <c r="K249" s="163">
        <v>10995</v>
      </c>
      <c r="L249" s="165">
        <v>596</v>
      </c>
      <c r="M249" s="163">
        <f t="shared" si="56"/>
        <v>5439919.1500000004</v>
      </c>
      <c r="N249" s="163"/>
      <c r="O249" s="163"/>
      <c r="P249" s="163"/>
      <c r="Q249" s="30">
        <f>IF('Форма 2'!D249=0,"",'Форма 2'!D249-N249-O249-P249)</f>
        <v>5439919.1500000004</v>
      </c>
      <c r="R249" s="51">
        <f t="shared" si="49"/>
        <v>481.89920272844046</v>
      </c>
      <c r="S249" s="51">
        <f t="shared" si="50"/>
        <v>481.89920272844046</v>
      </c>
      <c r="T249" s="69">
        <f>IF(B249=C249,"",
IF(ISERROR(
IF(_xlfn.TEXTBEFORE('ПДФ 1'!B255,": ",1)*1=YEAR($V$4),$V$4,
IF(_xlfn.TEXTBEFORE('ПДФ 1'!B255,": ",1)*1=YEAR($W$4),$W$4,
IF(_xlfn.TEXTBEFORE('ПДФ 1'!B255,": ",1)*1=YEAR($X$4),$X$4,$Y$4)))),"",
IF(_xlfn.TEXTBEFORE('ПДФ 1'!B255,": ",1)*1=YEAR($V$4),$V$4,
IF(_xlfn.TEXTBEFORE('ПДФ 1'!B255,": ",1)*1=YEAR($W$4),$W$4,
IF(_xlfn.TEXTBEFORE('ПДФ 1'!B255,": ",1)*1=YEAR($X$4),$X$4,$Y$4)))))</f>
        <v>45657</v>
      </c>
      <c r="U249" s="125" t="str">
        <f>IF(ISERROR(VLOOKUP(C249,Источник!$C$2:$K$2343,9,0)),"",VLOOKUP(C249,Источник!$C$2:$K$2343,9,0))</f>
        <v>РО</v>
      </c>
      <c r="V249" s="1"/>
      <c r="W249" s="1"/>
      <c r="X249" s="77" t="str">
        <f t="shared" si="51"/>
        <v>г. Пермь, ул. Космонавта Леонова, д. 49: 2024</v>
      </c>
      <c r="Y249" s="117">
        <f t="shared" si="52"/>
        <v>1</v>
      </c>
      <c r="Z249" s="22" t="s">
        <v>1076</v>
      </c>
      <c r="AA249" s="22" t="s">
        <v>1076</v>
      </c>
      <c r="AB249" s="22" t="s">
        <v>1076</v>
      </c>
      <c r="AC249" s="22" t="s">
        <v>1076</v>
      </c>
      <c r="AD249" s="22" t="s">
        <v>1076</v>
      </c>
      <c r="AE249" s="22">
        <v>1</v>
      </c>
      <c r="AF249" s="22" t="s">
        <v>1076</v>
      </c>
      <c r="AG249" s="89" t="s">
        <v>1076</v>
      </c>
      <c r="AH249" s="88" t="s">
        <v>1076</v>
      </c>
      <c r="AI249" s="75" t="s">
        <v>1076</v>
      </c>
      <c r="AJ249" s="75" t="s">
        <v>1076</v>
      </c>
      <c r="AK249" s="75" t="s">
        <v>1076</v>
      </c>
      <c r="AL249" s="75" t="s">
        <v>1076</v>
      </c>
      <c r="AM249" s="75" t="s">
        <v>1076</v>
      </c>
      <c r="AN249" s="75" t="s">
        <v>1076</v>
      </c>
      <c r="AO249" s="75" t="s">
        <v>1076</v>
      </c>
      <c r="AP249" s="75" t="s">
        <v>1076</v>
      </c>
      <c r="AQ249" s="75" t="s">
        <v>1076</v>
      </c>
      <c r="AR249" s="75" t="s">
        <v>1076</v>
      </c>
      <c r="AS249" s="75" t="s">
        <v>1076</v>
      </c>
      <c r="AT249" s="75" t="s">
        <v>1076</v>
      </c>
      <c r="AU249" t="str">
        <f t="shared" si="53"/>
        <v>РВИС ( ВОД )</v>
      </c>
      <c r="AV249" t="b">
        <f t="shared" si="54"/>
        <v>1</v>
      </c>
    </row>
    <row r="250" spans="1:48" ht="16.5" thickTop="1" thickBot="1" x14ac:dyDescent="0.3">
      <c r="A250" s="28">
        <f t="shared" si="55"/>
        <v>63</v>
      </c>
      <c r="B250" s="74" t="s">
        <v>1852</v>
      </c>
      <c r="C250" s="71" t="s">
        <v>977</v>
      </c>
      <c r="D250" s="63">
        <v>1994</v>
      </c>
      <c r="E250" s="72"/>
      <c r="F250" s="72">
        <v>0</v>
      </c>
      <c r="G250" s="80">
        <v>9</v>
      </c>
      <c r="H250" s="80">
        <v>5</v>
      </c>
      <c r="I250" s="163">
        <v>11552.3</v>
      </c>
      <c r="J250" s="163">
        <v>9739</v>
      </c>
      <c r="K250" s="163">
        <v>9180.4</v>
      </c>
      <c r="L250" s="165">
        <v>430</v>
      </c>
      <c r="M250" s="163">
        <f t="shared" si="56"/>
        <v>13892544.6</v>
      </c>
      <c r="N250" s="163"/>
      <c r="O250" s="163"/>
      <c r="P250" s="163"/>
      <c r="Q250" s="30">
        <f>IF('Форма 2'!D250=0,"",'Форма 2'!D250-N250-O250-P250)</f>
        <v>13892544.6</v>
      </c>
      <c r="R250" s="51">
        <f t="shared" si="49"/>
        <v>1426.4857377554163</v>
      </c>
      <c r="S250" s="51">
        <f t="shared" si="50"/>
        <v>1426.4857377554163</v>
      </c>
      <c r="T250" s="69">
        <f>IF(B250=C250,"",
IF(ISERROR(
IF(_xlfn.TEXTBEFORE('ПДФ 1'!B256,": ",1)*1=YEAR($V$4),$V$4,
IF(_xlfn.TEXTBEFORE('ПДФ 1'!B256,": ",1)*1=YEAR($W$4),$W$4,
IF(_xlfn.TEXTBEFORE('ПДФ 1'!B256,": ",1)*1=YEAR($X$4),$X$4,$Y$4)))),"",
IF(_xlfn.TEXTBEFORE('ПДФ 1'!B256,": ",1)*1=YEAR($V$4),$V$4,
IF(_xlfn.TEXTBEFORE('ПДФ 1'!B256,": ",1)*1=YEAR($W$4),$W$4,
IF(_xlfn.TEXTBEFORE('ПДФ 1'!B256,": ",1)*1=YEAR($X$4),$X$4,$Y$4)))))</f>
        <v>45657</v>
      </c>
      <c r="U250" s="125" t="str">
        <f>IF(ISERROR(VLOOKUP(C250,Источник!$C$2:$K$2343,9,0)),"",VLOOKUP(C250,Источник!$C$2:$K$2343,9,0))</f>
        <v>РО</v>
      </c>
      <c r="V250" s="1"/>
      <c r="W250" s="1"/>
      <c r="X250" s="77" t="str">
        <f t="shared" si="51"/>
        <v>г. Пермь, ул. Кочегаров, д. 71: 2024</v>
      </c>
      <c r="Y250" s="117">
        <f t="shared" si="52"/>
        <v>1</v>
      </c>
      <c r="Z250" s="22" t="s">
        <v>1076</v>
      </c>
      <c r="AA250" s="22" t="s">
        <v>1076</v>
      </c>
      <c r="AB250" s="22" t="s">
        <v>1076</v>
      </c>
      <c r="AC250" s="22" t="s">
        <v>1076</v>
      </c>
      <c r="AD250" s="22" t="s">
        <v>1076</v>
      </c>
      <c r="AE250" s="22" t="s">
        <v>1076</v>
      </c>
      <c r="AF250" s="22" t="s">
        <v>1076</v>
      </c>
      <c r="AG250" s="89">
        <v>5</v>
      </c>
      <c r="AH250" s="88">
        <v>13892544.6</v>
      </c>
      <c r="AI250" s="75" t="s">
        <v>1076</v>
      </c>
      <c r="AJ250" s="75" t="s">
        <v>1076</v>
      </c>
      <c r="AK250" s="75" t="s">
        <v>1076</v>
      </c>
      <c r="AL250" s="75" t="s">
        <v>1076</v>
      </c>
      <c r="AM250" s="75" t="s">
        <v>1076</v>
      </c>
      <c r="AN250" s="75" t="s">
        <v>1076</v>
      </c>
      <c r="AO250" s="75" t="s">
        <v>1076</v>
      </c>
      <c r="AP250" s="75" t="s">
        <v>1076</v>
      </c>
      <c r="AQ250" s="75" t="s">
        <v>1076</v>
      </c>
      <c r="AR250" s="75" t="s">
        <v>1076</v>
      </c>
      <c r="AS250" s="75" t="s">
        <v>1076</v>
      </c>
      <c r="AT250" s="75" t="s">
        <v>1076</v>
      </c>
      <c r="AU250" t="str">
        <f t="shared" si="53"/>
        <v>РЛ</v>
      </c>
      <c r="AV250" t="b">
        <f t="shared" si="54"/>
        <v>1</v>
      </c>
    </row>
    <row r="251" spans="1:48" ht="16.5" thickTop="1" thickBot="1" x14ac:dyDescent="0.3">
      <c r="A251" s="28">
        <f t="shared" si="55"/>
        <v>64</v>
      </c>
      <c r="B251" s="74" t="s">
        <v>1852</v>
      </c>
      <c r="C251" s="71" t="s">
        <v>264</v>
      </c>
      <c r="D251" s="63">
        <v>1970</v>
      </c>
      <c r="E251" s="72"/>
      <c r="F251" s="72">
        <v>0</v>
      </c>
      <c r="G251" s="80">
        <v>5</v>
      </c>
      <c r="H251" s="80">
        <v>4</v>
      </c>
      <c r="I251" s="163">
        <v>2640.3</v>
      </c>
      <c r="J251" s="163">
        <v>2599.1</v>
      </c>
      <c r="K251" s="163">
        <v>1597.4</v>
      </c>
      <c r="L251" s="165">
        <v>160</v>
      </c>
      <c r="M251" s="163">
        <f t="shared" si="56"/>
        <v>12890895.109999999</v>
      </c>
      <c r="N251" s="163"/>
      <c r="O251" s="163"/>
      <c r="P251" s="163"/>
      <c r="Q251" s="30">
        <f>IF('Форма 2'!D251=0,"",'Форма 2'!D251-N251-O251-P251)</f>
        <v>12890895.109999999</v>
      </c>
      <c r="R251" s="51">
        <f t="shared" si="49"/>
        <v>4959.7534184910164</v>
      </c>
      <c r="S251" s="51">
        <f t="shared" si="50"/>
        <v>4959.7534184910164</v>
      </c>
      <c r="T251" s="69">
        <f>IF(B251=C251,"",
IF(ISERROR(
IF(_xlfn.TEXTBEFORE('ПДФ 1'!B257,": ",1)*1=YEAR($V$4),$V$4,
IF(_xlfn.TEXTBEFORE('ПДФ 1'!B257,": ",1)*1=YEAR($W$4),$W$4,
IF(_xlfn.TEXTBEFORE('ПДФ 1'!B257,": ",1)*1=YEAR($X$4),$X$4,$Y$4)))),"",
IF(_xlfn.TEXTBEFORE('ПДФ 1'!B257,": ",1)*1=YEAR($V$4),$V$4,
IF(_xlfn.TEXTBEFORE('ПДФ 1'!B257,": ",1)*1=YEAR($W$4),$W$4,
IF(_xlfn.TEXTBEFORE('ПДФ 1'!B257,": ",1)*1=YEAR($X$4),$X$4,$Y$4)))))</f>
        <v>45657</v>
      </c>
      <c r="U251" s="125" t="str">
        <f>IF(ISERROR(VLOOKUP(C251,Источник!$C$2:$K$2343,9,0)),"",VLOOKUP(C251,Источник!$C$2:$K$2343,9,0))</f>
        <v>СС</v>
      </c>
      <c r="V251" s="1"/>
      <c r="W251" s="1"/>
      <c r="X251" s="77" t="str">
        <f t="shared" si="51"/>
        <v>г. Пермь, ул. Кояновская, д. 6: 2024</v>
      </c>
      <c r="Y251" s="117">
        <f t="shared" si="52"/>
        <v>1</v>
      </c>
      <c r="Z251" s="22" t="s">
        <v>1076</v>
      </c>
      <c r="AA251" s="22" t="s">
        <v>1076</v>
      </c>
      <c r="AB251" s="22" t="s">
        <v>1076</v>
      </c>
      <c r="AC251" s="22" t="s">
        <v>1076</v>
      </c>
      <c r="AD251" s="22" t="s">
        <v>1076</v>
      </c>
      <c r="AE251" s="22" t="s">
        <v>1076</v>
      </c>
      <c r="AF251" s="22" t="s">
        <v>1076</v>
      </c>
      <c r="AG251" s="89" t="s">
        <v>1076</v>
      </c>
      <c r="AH251" s="88" t="s">
        <v>1076</v>
      </c>
      <c r="AI251" s="75" t="s">
        <v>1076</v>
      </c>
      <c r="AJ251" s="75">
        <v>1</v>
      </c>
      <c r="AK251" s="75" t="s">
        <v>1076</v>
      </c>
      <c r="AL251" s="75" t="s">
        <v>1076</v>
      </c>
      <c r="AM251" s="75" t="s">
        <v>1076</v>
      </c>
      <c r="AN251" s="75" t="s">
        <v>1076</v>
      </c>
      <c r="AO251" s="75" t="s">
        <v>1076</v>
      </c>
      <c r="AP251" s="75" t="s">
        <v>1076</v>
      </c>
      <c r="AQ251" s="75" t="s">
        <v>1076</v>
      </c>
      <c r="AR251" s="75" t="s">
        <v>1076</v>
      </c>
      <c r="AS251" s="75" t="s">
        <v>1076</v>
      </c>
      <c r="AT251" s="75" t="s">
        <v>1076</v>
      </c>
      <c r="AU251" t="str">
        <f t="shared" si="53"/>
        <v>Рфа</v>
      </c>
      <c r="AV251" t="b">
        <f t="shared" si="54"/>
        <v>1</v>
      </c>
    </row>
    <row r="252" spans="1:48" ht="16.5" thickTop="1" thickBot="1" x14ac:dyDescent="0.3">
      <c r="A252" s="28">
        <f t="shared" si="55"/>
        <v>65</v>
      </c>
      <c r="B252" s="74" t="s">
        <v>1852</v>
      </c>
      <c r="C252" s="71" t="s">
        <v>978</v>
      </c>
      <c r="D252" s="63">
        <v>1957</v>
      </c>
      <c r="E252" s="72"/>
      <c r="F252" s="72" t="s">
        <v>2519</v>
      </c>
      <c r="G252" s="80">
        <v>5</v>
      </c>
      <c r="H252" s="80">
        <v>4</v>
      </c>
      <c r="I252" s="163">
        <v>3647.3</v>
      </c>
      <c r="J252" s="163">
        <v>2899.1</v>
      </c>
      <c r="K252" s="163">
        <v>2800.53</v>
      </c>
      <c r="L252" s="165">
        <v>128</v>
      </c>
      <c r="M252" s="163">
        <f t="shared" si="56"/>
        <v>16425688.5</v>
      </c>
      <c r="N252" s="163"/>
      <c r="O252" s="163"/>
      <c r="P252" s="163"/>
      <c r="Q252" s="30">
        <f>IF('Форма 2'!D252=0,"",'Форма 2'!D252-N252-O252-P252)</f>
        <v>16425688.5</v>
      </c>
      <c r="R252" s="51">
        <f t="shared" si="49"/>
        <v>5665.788865509986</v>
      </c>
      <c r="S252" s="51">
        <f t="shared" si="50"/>
        <v>5665.788865509986</v>
      </c>
      <c r="T252" s="69">
        <f>IF(B252=C252,"",
IF(ISERROR(
IF(_xlfn.TEXTBEFORE('ПДФ 1'!B258,": ",1)*1=YEAR($V$4),$V$4,
IF(_xlfn.TEXTBEFORE('ПДФ 1'!B258,": ",1)*1=YEAR($W$4),$W$4,
IF(_xlfn.TEXTBEFORE('ПДФ 1'!B258,": ",1)*1=YEAR($X$4),$X$4,$Y$4)))),"",
IF(_xlfn.TEXTBEFORE('ПДФ 1'!B258,": ",1)*1=YEAR($V$4),$V$4,
IF(_xlfn.TEXTBEFORE('ПДФ 1'!B258,": ",1)*1=YEAR($W$4),$W$4,
IF(_xlfn.TEXTBEFORE('ПДФ 1'!B258,": ",1)*1=YEAR($X$4),$X$4,$Y$4)))))</f>
        <v>45657</v>
      </c>
      <c r="U252" s="125" t="str">
        <f>IF(ISERROR(VLOOKUP(C252,Источник!$C$2:$K$2343,9,0)),"",VLOOKUP(C252,Источник!$C$2:$K$2343,9,0))</f>
        <v>РО</v>
      </c>
      <c r="V252" s="1"/>
      <c r="W252" s="1"/>
      <c r="X252" s="77" t="str">
        <f t="shared" si="51"/>
        <v>г. Пермь, ул. Краснова, д. 25: 2024</v>
      </c>
      <c r="Y252" s="117">
        <f t="shared" si="52"/>
        <v>1</v>
      </c>
      <c r="Z252" s="22" t="s">
        <v>1076</v>
      </c>
      <c r="AA252" s="22" t="s">
        <v>1076</v>
      </c>
      <c r="AB252" s="22" t="s">
        <v>1076</v>
      </c>
      <c r="AC252" s="22" t="s">
        <v>1076</v>
      </c>
      <c r="AD252" s="22" t="s">
        <v>1076</v>
      </c>
      <c r="AE252" s="22" t="s">
        <v>1076</v>
      </c>
      <c r="AF252" s="22" t="s">
        <v>1076</v>
      </c>
      <c r="AG252" s="89" t="s">
        <v>1076</v>
      </c>
      <c r="AH252" s="88" t="s">
        <v>1076</v>
      </c>
      <c r="AI252" s="75">
        <v>1</v>
      </c>
      <c r="AJ252" s="75" t="s">
        <v>1076</v>
      </c>
      <c r="AK252" s="75" t="s">
        <v>1076</v>
      </c>
      <c r="AL252" s="75" t="s">
        <v>1076</v>
      </c>
      <c r="AM252" s="75" t="s">
        <v>1076</v>
      </c>
      <c r="AN252" s="75" t="s">
        <v>1076</v>
      </c>
      <c r="AO252" s="75" t="s">
        <v>1076</v>
      </c>
      <c r="AP252" s="75" t="s">
        <v>1076</v>
      </c>
      <c r="AQ252" s="75" t="s">
        <v>1076</v>
      </c>
      <c r="AR252" s="75" t="s">
        <v>1076</v>
      </c>
      <c r="AS252" s="75" t="s">
        <v>1076</v>
      </c>
      <c r="AT252" s="75" t="s">
        <v>1076</v>
      </c>
      <c r="AU252" t="str">
        <f t="shared" si="53"/>
        <v>РК</v>
      </c>
      <c r="AV252" t="b">
        <f t="shared" si="54"/>
        <v>1</v>
      </c>
    </row>
    <row r="253" spans="1:48" ht="16.5" thickTop="1" thickBot="1" x14ac:dyDescent="0.3">
      <c r="A253" s="28">
        <f t="shared" si="55"/>
        <v>66</v>
      </c>
      <c r="B253" s="74" t="s">
        <v>1852</v>
      </c>
      <c r="C253" s="71" t="s">
        <v>304</v>
      </c>
      <c r="D253" s="63">
        <v>1965</v>
      </c>
      <c r="E253" s="72"/>
      <c r="F253" s="72" t="s">
        <v>2519</v>
      </c>
      <c r="G253" s="80">
        <v>5</v>
      </c>
      <c r="H253" s="80">
        <v>3</v>
      </c>
      <c r="I253" s="163">
        <v>2716.5</v>
      </c>
      <c r="J253" s="163">
        <v>2469.1</v>
      </c>
      <c r="K253" s="163">
        <v>2469.1</v>
      </c>
      <c r="L253" s="165">
        <v>115</v>
      </c>
      <c r="M253" s="163">
        <f t="shared" si="56"/>
        <v>68238.48</v>
      </c>
      <c r="N253" s="163"/>
      <c r="O253" s="163"/>
      <c r="P253" s="163"/>
      <c r="Q253" s="30">
        <f>IF('Форма 2'!D253=0,"",'Форма 2'!D253-N253-O253-P253)</f>
        <v>68238.48</v>
      </c>
      <c r="R253" s="51">
        <f t="shared" si="49"/>
        <v>27.636985136284476</v>
      </c>
      <c r="S253" s="51">
        <f t="shared" si="50"/>
        <v>27.636985136284476</v>
      </c>
      <c r="T253" s="69">
        <f>IF(B253=C253,"",
IF(ISERROR(
IF(_xlfn.TEXTBEFORE('ПДФ 1'!B259,": ",1)*1=YEAR($V$4),$V$4,
IF(_xlfn.TEXTBEFORE('ПДФ 1'!B259,": ",1)*1=YEAR($W$4),$W$4,
IF(_xlfn.TEXTBEFORE('ПДФ 1'!B259,": ",1)*1=YEAR($X$4),$X$4,$Y$4)))),"",
IF(_xlfn.TEXTBEFORE('ПДФ 1'!B259,": ",1)*1=YEAR($V$4),$V$4,
IF(_xlfn.TEXTBEFORE('ПДФ 1'!B259,": ",1)*1=YEAR($W$4),$W$4,
IF(_xlfn.TEXTBEFORE('ПДФ 1'!B259,": ",1)*1=YEAR($X$4),$X$4,$Y$4)))))</f>
        <v>45657</v>
      </c>
      <c r="U253" s="125" t="str">
        <f>IF(ISERROR(VLOOKUP(C253,Источник!$C$2:$K$2343,9,0)),"",VLOOKUP(C253,Источник!$C$2:$K$2343,9,0))</f>
        <v>СС</v>
      </c>
      <c r="V253" s="1"/>
      <c r="W253" s="1"/>
      <c r="X253" s="77" t="str">
        <f t="shared" si="51"/>
        <v>г. Пермь, ул. Красноводская, д. 6: 2024</v>
      </c>
      <c r="Y253" s="117">
        <f t="shared" si="52"/>
        <v>1</v>
      </c>
      <c r="Z253" s="22" t="s">
        <v>1076</v>
      </c>
      <c r="AA253" s="22" t="s">
        <v>1076</v>
      </c>
      <c r="AB253" s="22" t="s">
        <v>1076</v>
      </c>
      <c r="AC253" s="22" t="s">
        <v>1076</v>
      </c>
      <c r="AD253" s="22" t="s">
        <v>1076</v>
      </c>
      <c r="AE253" s="22" t="s">
        <v>1076</v>
      </c>
      <c r="AF253" s="22" t="s">
        <v>1076</v>
      </c>
      <c r="AG253" s="89" t="s">
        <v>1076</v>
      </c>
      <c r="AH253" s="88" t="s">
        <v>1076</v>
      </c>
      <c r="AI253" s="75" t="s">
        <v>1076</v>
      </c>
      <c r="AJ253" s="75" t="s">
        <v>1076</v>
      </c>
      <c r="AK253" s="75" t="s">
        <v>1076</v>
      </c>
      <c r="AL253" s="75" t="s">
        <v>1076</v>
      </c>
      <c r="AM253" s="75" t="s">
        <v>1076</v>
      </c>
      <c r="AN253" s="75" t="s">
        <v>1076</v>
      </c>
      <c r="AO253" s="75" t="s">
        <v>1076</v>
      </c>
      <c r="AP253" s="75" t="s">
        <v>1076</v>
      </c>
      <c r="AQ253" s="75" t="s">
        <v>1076</v>
      </c>
      <c r="AR253" s="75" t="s">
        <v>1076</v>
      </c>
      <c r="AS253" s="75" t="s">
        <v>1076</v>
      </c>
      <c r="AT253" s="75">
        <v>1</v>
      </c>
      <c r="AU253" t="str">
        <f t="shared" si="53"/>
        <v>КО</v>
      </c>
      <c r="AV253" t="b">
        <f t="shared" si="54"/>
        <v>1</v>
      </c>
    </row>
    <row r="254" spans="1:48" ht="16.5" thickTop="1" thickBot="1" x14ac:dyDescent="0.3">
      <c r="A254" s="28">
        <f t="shared" si="55"/>
        <v>67</v>
      </c>
      <c r="B254" s="74" t="s">
        <v>1852</v>
      </c>
      <c r="C254" s="71" t="s">
        <v>94</v>
      </c>
      <c r="D254" s="63">
        <v>1958</v>
      </c>
      <c r="E254" s="72"/>
      <c r="F254" s="72" t="s">
        <v>2519</v>
      </c>
      <c r="G254" s="80">
        <v>2</v>
      </c>
      <c r="H254" s="80">
        <v>6</v>
      </c>
      <c r="I254" s="163">
        <v>632.70000000000005</v>
      </c>
      <c r="J254" s="163">
        <v>589.29999999999995</v>
      </c>
      <c r="K254" s="163">
        <v>589.29999999999995</v>
      </c>
      <c r="L254" s="165">
        <v>45</v>
      </c>
      <c r="M254" s="163">
        <f t="shared" si="56"/>
        <v>5314755.92</v>
      </c>
      <c r="N254" s="163"/>
      <c r="O254" s="163"/>
      <c r="P254" s="163"/>
      <c r="Q254" s="30">
        <f>IF('Форма 2'!D254=0,"",'Форма 2'!D254-N254-O254-P254)</f>
        <v>5314755.92</v>
      </c>
      <c r="R254" s="51">
        <f t="shared" si="49"/>
        <v>9018.7611063974218</v>
      </c>
      <c r="S254" s="51">
        <f t="shared" si="50"/>
        <v>9018.7611063974218</v>
      </c>
      <c r="T254" s="69">
        <f>IF(B254=C254,"",
IF(ISERROR(
IF(_xlfn.TEXTBEFORE('ПДФ 1'!B260,": ",1)*1=YEAR($V$4),$V$4,
IF(_xlfn.TEXTBEFORE('ПДФ 1'!B260,": ",1)*1=YEAR($W$4),$W$4,
IF(_xlfn.TEXTBEFORE('ПДФ 1'!B260,": ",1)*1=YEAR($X$4),$X$4,$Y$4)))),"",
IF(_xlfn.TEXTBEFORE('ПДФ 1'!B260,": ",1)*1=YEAR($V$4),$V$4,
IF(_xlfn.TEXTBEFORE('ПДФ 1'!B260,": ",1)*1=YEAR($W$4),$W$4,
IF(_xlfn.TEXTBEFORE('ПДФ 1'!B260,": ",1)*1=YEAR($X$4),$X$4,$Y$4)))))</f>
        <v>45657</v>
      </c>
      <c r="U254" s="125" t="str">
        <f>IF(ISERROR(VLOOKUP(C254,Источник!$C$2:$K$2343,9,0)),"",VLOOKUP(C254,Источник!$C$2:$K$2343,9,0))</f>
        <v>СС</v>
      </c>
      <c r="V254" s="1"/>
      <c r="W254" s="1"/>
      <c r="X254" s="77" t="str">
        <f t="shared" si="51"/>
        <v>г. Пермь, ул. Краснополянская, д. 6: 2024</v>
      </c>
      <c r="Y254" s="117">
        <f t="shared" si="52"/>
        <v>1</v>
      </c>
      <c r="Z254" s="22" t="s">
        <v>1076</v>
      </c>
      <c r="AA254" s="22">
        <v>1</v>
      </c>
      <c r="AB254" s="22" t="s">
        <v>1076</v>
      </c>
      <c r="AC254" s="22" t="s">
        <v>1076</v>
      </c>
      <c r="AD254" s="22" t="s">
        <v>1076</v>
      </c>
      <c r="AE254" s="22" t="s">
        <v>1076</v>
      </c>
      <c r="AF254" s="22" t="s">
        <v>1076</v>
      </c>
      <c r="AG254" s="89" t="s">
        <v>1076</v>
      </c>
      <c r="AH254" s="88" t="s">
        <v>1076</v>
      </c>
      <c r="AI254" s="75" t="s">
        <v>1076</v>
      </c>
      <c r="AJ254" s="75" t="s">
        <v>1076</v>
      </c>
      <c r="AK254" s="75" t="s">
        <v>1076</v>
      </c>
      <c r="AL254" s="75" t="s">
        <v>1076</v>
      </c>
      <c r="AM254" s="75" t="s">
        <v>1076</v>
      </c>
      <c r="AN254" s="75" t="s">
        <v>1076</v>
      </c>
      <c r="AO254" s="75" t="s">
        <v>1076</v>
      </c>
      <c r="AP254" s="75" t="s">
        <v>1076</v>
      </c>
      <c r="AQ254" s="75" t="s">
        <v>1076</v>
      </c>
      <c r="AR254" s="75" t="s">
        <v>1076</v>
      </c>
      <c r="AS254" s="75" t="s">
        <v>1076</v>
      </c>
      <c r="AT254" s="75" t="s">
        <v>1076</v>
      </c>
      <c r="AU254" t="str">
        <f t="shared" si="53"/>
        <v>РВИС ( ТЕП )</v>
      </c>
      <c r="AV254" t="b">
        <f t="shared" si="54"/>
        <v>1</v>
      </c>
    </row>
    <row r="255" spans="1:48" ht="16.5" thickTop="1" thickBot="1" x14ac:dyDescent="0.3">
      <c r="A255" s="28">
        <f t="shared" si="55"/>
        <v>68</v>
      </c>
      <c r="B255" s="74" t="s">
        <v>1852</v>
      </c>
      <c r="C255" s="71" t="s">
        <v>1771</v>
      </c>
      <c r="D255" s="63">
        <v>1971</v>
      </c>
      <c r="E255" s="72"/>
      <c r="F255" s="72" t="s">
        <v>2520</v>
      </c>
      <c r="G255" s="80">
        <v>5</v>
      </c>
      <c r="H255" s="80">
        <v>8</v>
      </c>
      <c r="I255" s="163">
        <v>5688</v>
      </c>
      <c r="J255" s="163">
        <v>5631.8</v>
      </c>
      <c r="K255" s="163">
        <v>5587.3</v>
      </c>
      <c r="L255" s="165">
        <v>262</v>
      </c>
      <c r="M255" s="163">
        <f t="shared" si="56"/>
        <v>27770863.68</v>
      </c>
      <c r="N255" s="163"/>
      <c r="O255" s="163"/>
      <c r="P255" s="163"/>
      <c r="Q255" s="30">
        <f>IF('Форма 2'!D255=0,"",'Форма 2'!D255-N255-O255-P255)</f>
        <v>27770863.68</v>
      </c>
      <c r="R255" s="51">
        <f t="shared" si="49"/>
        <v>4931.0813026030755</v>
      </c>
      <c r="S255" s="51">
        <f t="shared" si="50"/>
        <v>4931.0813026030755</v>
      </c>
      <c r="T255" s="69">
        <f>IF(B255=C255,"",
IF(ISERROR(
IF(_xlfn.TEXTBEFORE('ПДФ 1'!B261,": ",1)*1=YEAR($V$4),$V$4,
IF(_xlfn.TEXTBEFORE('ПДФ 1'!B261,": ",1)*1=YEAR($W$4),$W$4,
IF(_xlfn.TEXTBEFORE('ПДФ 1'!B261,": ",1)*1=YEAR($X$4),$X$4,$Y$4)))),"",
IF(_xlfn.TEXTBEFORE('ПДФ 1'!B261,": ",1)*1=YEAR($V$4),$V$4,
IF(_xlfn.TEXTBEFORE('ПДФ 1'!B261,": ",1)*1=YEAR($W$4),$W$4,
IF(_xlfn.TEXTBEFORE('ПДФ 1'!B261,": ",1)*1=YEAR($X$4),$X$4,$Y$4)))))</f>
        <v>45657</v>
      </c>
      <c r="U255" s="125" t="str">
        <f>IF(ISERROR(VLOOKUP(C255,Источник!$C$2:$K$2343,9,0)),"",VLOOKUP(C255,Источник!$C$2:$K$2343,9,0))</f>
        <v>РО</v>
      </c>
      <c r="V255" s="1"/>
      <c r="W255" s="1"/>
      <c r="X255" s="77" t="str">
        <f t="shared" si="51"/>
        <v>г. Пермь, ул. Краснофлотская, д. 25: 2024</v>
      </c>
      <c r="Y255" s="117">
        <f t="shared" si="52"/>
        <v>1</v>
      </c>
      <c r="Z255" s="22" t="s">
        <v>1076</v>
      </c>
      <c r="AA255" s="22" t="s">
        <v>1076</v>
      </c>
      <c r="AB255" s="22" t="s">
        <v>1076</v>
      </c>
      <c r="AC255" s="22" t="s">
        <v>1076</v>
      </c>
      <c r="AD255" s="22" t="s">
        <v>1076</v>
      </c>
      <c r="AE255" s="22" t="s">
        <v>1076</v>
      </c>
      <c r="AF255" s="22" t="s">
        <v>1076</v>
      </c>
      <c r="AG255" s="89" t="s">
        <v>1076</v>
      </c>
      <c r="AH255" s="88" t="s">
        <v>1076</v>
      </c>
      <c r="AI255" s="75" t="s">
        <v>1076</v>
      </c>
      <c r="AJ255" s="75">
        <v>1</v>
      </c>
      <c r="AK255" s="75" t="s">
        <v>1076</v>
      </c>
      <c r="AL255" s="75" t="s">
        <v>1076</v>
      </c>
      <c r="AM255" s="75" t="s">
        <v>1076</v>
      </c>
      <c r="AN255" s="75" t="s">
        <v>1076</v>
      </c>
      <c r="AO255" s="75" t="s">
        <v>1076</v>
      </c>
      <c r="AP255" s="75" t="s">
        <v>1076</v>
      </c>
      <c r="AQ255" s="75" t="s">
        <v>1076</v>
      </c>
      <c r="AR255" s="75" t="s">
        <v>1076</v>
      </c>
      <c r="AS255" s="75" t="s">
        <v>1076</v>
      </c>
      <c r="AT255" s="75" t="s">
        <v>1076</v>
      </c>
      <c r="AU255" t="str">
        <f t="shared" si="53"/>
        <v>Рфа</v>
      </c>
      <c r="AV255" t="b">
        <f t="shared" si="54"/>
        <v>1</v>
      </c>
    </row>
    <row r="256" spans="1:48" ht="16.5" thickTop="1" thickBot="1" x14ac:dyDescent="0.3">
      <c r="A256" s="28">
        <f t="shared" si="55"/>
        <v>69</v>
      </c>
      <c r="B256" s="74" t="s">
        <v>1852</v>
      </c>
      <c r="C256" s="71" t="s">
        <v>979</v>
      </c>
      <c r="D256" s="63">
        <v>1913</v>
      </c>
      <c r="E256" s="72"/>
      <c r="F256" s="72" t="s">
        <v>2519</v>
      </c>
      <c r="G256" s="80">
        <v>3</v>
      </c>
      <c r="H256" s="80">
        <v>2</v>
      </c>
      <c r="I256" s="163">
        <v>676</v>
      </c>
      <c r="J256" s="163">
        <v>566.20000000000005</v>
      </c>
      <c r="K256" s="163">
        <v>464.28</v>
      </c>
      <c r="L256" s="165">
        <v>23</v>
      </c>
      <c r="M256" s="163">
        <f t="shared" si="56"/>
        <v>7338270.6799999997</v>
      </c>
      <c r="N256" s="163"/>
      <c r="O256" s="163"/>
      <c r="P256" s="163"/>
      <c r="Q256" s="30">
        <f>IF('Форма 2'!D256=0,"",'Форма 2'!D256-N256-O256-P256)</f>
        <v>7338270.6799999997</v>
      </c>
      <c r="R256" s="51">
        <f t="shared" si="49"/>
        <v>12960.562839985869</v>
      </c>
      <c r="S256" s="51">
        <f t="shared" si="50"/>
        <v>12960.562839985869</v>
      </c>
      <c r="T256" s="69">
        <f>IF(B256=C256,"",
IF(ISERROR(
IF(_xlfn.TEXTBEFORE('ПДФ 1'!B262,": ",1)*1=YEAR($V$4),$V$4,
IF(_xlfn.TEXTBEFORE('ПДФ 1'!B262,": ",1)*1=YEAR($W$4),$W$4,
IF(_xlfn.TEXTBEFORE('ПДФ 1'!B262,": ",1)*1=YEAR($X$4),$X$4,$Y$4)))),"",
IF(_xlfn.TEXTBEFORE('ПДФ 1'!B262,": ",1)*1=YEAR($V$4),$V$4,
IF(_xlfn.TEXTBEFORE('ПДФ 1'!B262,": ",1)*1=YEAR($W$4),$W$4,
IF(_xlfn.TEXTBEFORE('ПДФ 1'!B262,": ",1)*1=YEAR($X$4),$X$4,$Y$4)))))</f>
        <v>45657</v>
      </c>
      <c r="U256" s="125" t="str">
        <f>IF(ISERROR(VLOOKUP(C256,Источник!$C$2:$K$2343,9,0)),"",VLOOKUP(C256,Источник!$C$2:$K$2343,9,0))</f>
        <v>РО</v>
      </c>
      <c r="V256" s="1"/>
      <c r="W256" s="1"/>
      <c r="X256" s="77" t="str">
        <f t="shared" si="51"/>
        <v>г. Пермь, ул. Красные Казармы, д. 10: 2024</v>
      </c>
      <c r="Y256" s="117">
        <f t="shared" si="52"/>
        <v>2</v>
      </c>
      <c r="Z256" s="22" t="s">
        <v>1076</v>
      </c>
      <c r="AA256" s="22" t="s">
        <v>1076</v>
      </c>
      <c r="AB256" s="22" t="s">
        <v>1076</v>
      </c>
      <c r="AC256" s="22" t="s">
        <v>1076</v>
      </c>
      <c r="AD256" s="22" t="s">
        <v>1076</v>
      </c>
      <c r="AE256" s="22" t="s">
        <v>1076</v>
      </c>
      <c r="AF256" s="22" t="s">
        <v>1076</v>
      </c>
      <c r="AG256" s="89" t="s">
        <v>1076</v>
      </c>
      <c r="AH256" s="88" t="s">
        <v>1076</v>
      </c>
      <c r="AI256" s="75">
        <v>1</v>
      </c>
      <c r="AJ256" s="75" t="s">
        <v>1076</v>
      </c>
      <c r="AK256" s="75" t="s">
        <v>1076</v>
      </c>
      <c r="AL256" s="75" t="s">
        <v>1076</v>
      </c>
      <c r="AM256" s="75">
        <v>1</v>
      </c>
      <c r="AN256" s="75" t="s">
        <v>1076</v>
      </c>
      <c r="AO256" s="75" t="s">
        <v>1076</v>
      </c>
      <c r="AP256" s="75" t="s">
        <v>1076</v>
      </c>
      <c r="AQ256" s="75" t="s">
        <v>1076</v>
      </c>
      <c r="AR256" s="75" t="s">
        <v>1076</v>
      </c>
      <c r="AS256" s="75" t="s">
        <v>1076</v>
      </c>
      <c r="AT256" s="75" t="s">
        <v>1076</v>
      </c>
      <c r="AU256" t="str">
        <f t="shared" si="53"/>
        <v>РК РФ</v>
      </c>
      <c r="AV256" t="b">
        <f t="shared" si="54"/>
        <v>1</v>
      </c>
    </row>
    <row r="257" spans="1:48" ht="16.5" thickTop="1" thickBot="1" x14ac:dyDescent="0.3">
      <c r="A257" s="28">
        <f t="shared" si="55"/>
        <v>70</v>
      </c>
      <c r="B257" s="74" t="s">
        <v>1852</v>
      </c>
      <c r="C257" s="71" t="s">
        <v>35</v>
      </c>
      <c r="D257" s="63">
        <v>1965</v>
      </c>
      <c r="E257" s="72"/>
      <c r="F257" s="72" t="s">
        <v>2520</v>
      </c>
      <c r="G257" s="80">
        <v>5</v>
      </c>
      <c r="H257" s="80">
        <v>3</v>
      </c>
      <c r="I257" s="163">
        <v>2624.3</v>
      </c>
      <c r="J257" s="163">
        <v>2624.3</v>
      </c>
      <c r="K257" s="163">
        <v>2624.3</v>
      </c>
      <c r="L257" s="165">
        <v>116</v>
      </c>
      <c r="M257" s="163">
        <f t="shared" si="56"/>
        <v>1363612.52</v>
      </c>
      <c r="N257" s="163"/>
      <c r="O257" s="163"/>
      <c r="P257" s="163"/>
      <c r="Q257" s="30">
        <f>IF('Форма 2'!D257=0,"",'Форма 2'!D257-N257-O257-P257)</f>
        <v>1363612.52</v>
      </c>
      <c r="R257" s="51">
        <f t="shared" si="49"/>
        <v>519.60999885683793</v>
      </c>
      <c r="S257" s="51">
        <f t="shared" si="50"/>
        <v>519.60999885683793</v>
      </c>
      <c r="T257" s="69">
        <f>IF(B257=C257,"",
IF(ISERROR(
IF(_xlfn.TEXTBEFORE('ПДФ 1'!B263,": ",1)*1=YEAR($V$4),$V$4,
IF(_xlfn.TEXTBEFORE('ПДФ 1'!B263,": ",1)*1=YEAR($W$4),$W$4,
IF(_xlfn.TEXTBEFORE('ПДФ 1'!B263,": ",1)*1=YEAR($X$4),$X$4,$Y$4)))),"",
IF(_xlfn.TEXTBEFORE('ПДФ 1'!B263,": ",1)*1=YEAR($V$4),$V$4,
IF(_xlfn.TEXTBEFORE('ПДФ 1'!B263,": ",1)*1=YEAR($W$4),$W$4,
IF(_xlfn.TEXTBEFORE('ПДФ 1'!B263,": ",1)*1=YEAR($X$4),$X$4,$Y$4)))))</f>
        <v>45657</v>
      </c>
      <c r="U257" s="125" t="str">
        <f>IF(ISERROR(VLOOKUP(C257,Источник!$C$2:$K$2343,9,0)),"",VLOOKUP(C257,Источник!$C$2:$K$2343,9,0))</f>
        <v>СС</v>
      </c>
      <c r="V257" s="1"/>
      <c r="W257" s="1"/>
      <c r="X257" s="77" t="str">
        <f t="shared" si="51"/>
        <v>г. Пермь, ул. Крисанова, д. 23: 2024</v>
      </c>
      <c r="Y257" s="117">
        <f t="shared" si="52"/>
        <v>1</v>
      </c>
      <c r="Z257" s="22">
        <v>1</v>
      </c>
      <c r="AA257" s="22" t="s">
        <v>1076</v>
      </c>
      <c r="AB257" s="22" t="s">
        <v>1076</v>
      </c>
      <c r="AC257" s="22" t="s">
        <v>1076</v>
      </c>
      <c r="AD257" s="22" t="s">
        <v>1076</v>
      </c>
      <c r="AE257" s="22" t="s">
        <v>1076</v>
      </c>
      <c r="AF257" s="22" t="s">
        <v>1076</v>
      </c>
      <c r="AG257" s="89" t="s">
        <v>1076</v>
      </c>
      <c r="AH257" s="88" t="s">
        <v>1076</v>
      </c>
      <c r="AI257" s="75" t="s">
        <v>1076</v>
      </c>
      <c r="AJ257" s="75" t="s">
        <v>1076</v>
      </c>
      <c r="AK257" s="75" t="s">
        <v>1076</v>
      </c>
      <c r="AL257" s="75" t="s">
        <v>1076</v>
      </c>
      <c r="AM257" s="75" t="s">
        <v>1076</v>
      </c>
      <c r="AN257" s="75" t="s">
        <v>1076</v>
      </c>
      <c r="AO257" s="75" t="s">
        <v>1076</v>
      </c>
      <c r="AP257" s="75" t="s">
        <v>1076</v>
      </c>
      <c r="AQ257" s="75" t="s">
        <v>1076</v>
      </c>
      <c r="AR257" s="75" t="s">
        <v>1076</v>
      </c>
      <c r="AS257" s="75" t="s">
        <v>1076</v>
      </c>
      <c r="AT257" s="75" t="s">
        <v>1076</v>
      </c>
      <c r="AU257" t="str">
        <f t="shared" si="53"/>
        <v>РВИС ( ЭЛ )</v>
      </c>
      <c r="AV257" t="b">
        <f t="shared" si="54"/>
        <v>1</v>
      </c>
    </row>
    <row r="258" spans="1:48" ht="16.5" thickTop="1" thickBot="1" x14ac:dyDescent="0.3">
      <c r="A258" s="28">
        <f t="shared" si="55"/>
        <v>71</v>
      </c>
      <c r="B258" s="74" t="s">
        <v>1852</v>
      </c>
      <c r="C258" s="71" t="s">
        <v>980</v>
      </c>
      <c r="D258" s="63">
        <v>1970</v>
      </c>
      <c r="E258" s="72"/>
      <c r="F258" s="72" t="s">
        <v>2520</v>
      </c>
      <c r="G258" s="80">
        <v>5</v>
      </c>
      <c r="H258" s="80">
        <v>4</v>
      </c>
      <c r="I258" s="163">
        <v>4530</v>
      </c>
      <c r="J258" s="163">
        <v>4324.4399999999996</v>
      </c>
      <c r="K258" s="163">
        <v>4265.24</v>
      </c>
      <c r="L258" s="165">
        <v>196</v>
      </c>
      <c r="M258" s="163">
        <f t="shared" si="56"/>
        <v>20400945.600000001</v>
      </c>
      <c r="N258" s="163"/>
      <c r="O258" s="163"/>
      <c r="P258" s="163"/>
      <c r="Q258" s="30">
        <f>IF('Форма 2'!D258=0,"",'Форма 2'!D258-N258-O258-P258)</f>
        <v>20400945.600000001</v>
      </c>
      <c r="R258" s="51">
        <f t="shared" ref="R258:R321" si="57">IF(ISNUMBER(J258),M258/J258,"")</f>
        <v>4717.5924744013109</v>
      </c>
      <c r="S258" s="51">
        <f t="shared" ref="S258:S321" si="58">R258</f>
        <v>4717.5924744013109</v>
      </c>
      <c r="T258" s="69">
        <f>IF(B258=C258,"",
IF(ISERROR(
IF(_xlfn.TEXTBEFORE('ПДФ 1'!B264,": ",1)*1=YEAR($V$4),$V$4,
IF(_xlfn.TEXTBEFORE('ПДФ 1'!B264,": ",1)*1=YEAR($W$4),$W$4,
IF(_xlfn.TEXTBEFORE('ПДФ 1'!B264,": ",1)*1=YEAR($X$4),$X$4,$Y$4)))),"",
IF(_xlfn.TEXTBEFORE('ПДФ 1'!B264,": ",1)*1=YEAR($V$4),$V$4,
IF(_xlfn.TEXTBEFORE('ПДФ 1'!B264,": ",1)*1=YEAR($W$4),$W$4,
IF(_xlfn.TEXTBEFORE('ПДФ 1'!B264,": ",1)*1=YEAR($X$4),$X$4,$Y$4)))))</f>
        <v>45657</v>
      </c>
      <c r="U258" s="125" t="str">
        <f>IF(ISERROR(VLOOKUP(C258,Источник!$C$2:$K$2343,9,0)),"",VLOOKUP(C258,Источник!$C$2:$K$2343,9,0))</f>
        <v>РО</v>
      </c>
      <c r="V258" s="1"/>
      <c r="W258" s="1"/>
      <c r="X258" s="77" t="str">
        <f t="shared" ref="X258:X321" si="59">IF(ISERROR(MID(C258,SEARCH("город Пермь",C258),)=""),
IF(ISERROR(MID(C258,SEARCH("края",C258),)=""),IF(ISERROR(CONCATENATE(C258,": ",YEAR(T258))),"",CONCATENATE(C258,": ",YEAR(T258))),""),
"")</f>
        <v>г. Пермь, ул. Крисанова, д. 7: 2024</v>
      </c>
      <c r="Y258" s="117">
        <f t="shared" ref="Y258:Y321" si="60">SUM(Z258:AF258,AI258:AT258,)+IF(ISNUMBER(AG258),1,0)</f>
        <v>1</v>
      </c>
      <c r="Z258" s="22" t="s">
        <v>1076</v>
      </c>
      <c r="AA258" s="22" t="s">
        <v>1076</v>
      </c>
      <c r="AB258" s="22" t="s">
        <v>1076</v>
      </c>
      <c r="AC258" s="22" t="s">
        <v>1076</v>
      </c>
      <c r="AD258" s="22" t="s">
        <v>1076</v>
      </c>
      <c r="AE258" s="22" t="s">
        <v>1076</v>
      </c>
      <c r="AF258" s="22" t="s">
        <v>1076</v>
      </c>
      <c r="AG258" s="89" t="s">
        <v>1076</v>
      </c>
      <c r="AH258" s="88" t="s">
        <v>1076</v>
      </c>
      <c r="AI258" s="75">
        <v>1</v>
      </c>
      <c r="AJ258" s="75" t="s">
        <v>1076</v>
      </c>
      <c r="AK258" s="75" t="s">
        <v>1076</v>
      </c>
      <c r="AL258" s="75" t="s">
        <v>1076</v>
      </c>
      <c r="AM258" s="75" t="s">
        <v>1076</v>
      </c>
      <c r="AN258" s="75" t="s">
        <v>1076</v>
      </c>
      <c r="AO258" s="75" t="s">
        <v>1076</v>
      </c>
      <c r="AP258" s="75" t="s">
        <v>1076</v>
      </c>
      <c r="AQ258" s="75" t="s">
        <v>1076</v>
      </c>
      <c r="AR258" s="75" t="s">
        <v>1076</v>
      </c>
      <c r="AS258" s="75" t="s">
        <v>1076</v>
      </c>
      <c r="AT258" s="75" t="s">
        <v>1076</v>
      </c>
      <c r="AU258" t="str">
        <f t="shared" ref="AU258:AU321" si="61">TRIM(IF(COUNTBLANK(Z258:AE258)&lt;=5,CONCATENATE($AP$3,IF(ISNUMBER(Z258),Z$6,"")," ",IF(ISNUMBER(AA258),AA$6,"")," ",IF(ISNUMBER(AB258),AB$6,"")," ",IF(ISNUMBER(AC258),AC$6,"")," ",IF(ISNUMBER(AD258),AD$6,"")," ",IF(ISNUMBER(AE258),AE$6,""),$AQ$3," ",IF(ISNUMBER(AF258),AF$6,"")," ",IF(ISNUMBER(AH258),AH$6,"")," ",IF(ISNUMBER(AI258),AI$6,"")," ",IF(ISNUMBER(AJ258),AJ$6,"")," ",IF(ISNUMBER(AK258),AK$6,"")," ",IF(ISNUMBER(AL258),AL$6,"")," ",IF(ISNUMBER(AM258),AM$6,"")," ",IF(ISNUMBER(AR258),AR$6,"")," ",IF(ISNUMBER(AS258),AS$6,"")," ",IF(ISNUMBER(AT258),AT$6,""))&amp;IF(COUNTBLANK(AN258:AQ258)&lt;=3,CONCATENATE($AP$4,IF(ISNUMBER(AN258),AN$7,"")," ",IF(ISNUMBER(AO258),AO$7,"")," ",IF(ISNUMBER(AP258),AP$7,"")," ",IF(ISNUMBER(AQ258),AQ$7,"")," ",$AQ$4),""),
CONCATENATE(IF(ISNUMBER(AF258),AF$6,"")," ",IF(ISNUMBER(AH258),AH$6,"")," ",IF(ISNUMBER(AI258),AI$6,"")," ",IF(ISNUMBER(AJ258),AJ$6,"")," ",IF(ISNUMBER(AK258),AK$6,"")," ",IF(ISNUMBER(AL258),AL$6,"")," ",IF(ISNUMBER(AM258),AM$6,"")," ",IF(ISNUMBER(AR258),AR$6,"")," ",IF(ISNUMBER(AS258),AS$6,"")," ",IF(ISNUMBER(AT258),AT$6,""))&amp;IF(COUNTBLANK(AN258:AQ258)&lt;=3,CONCATENATE($AP$4,IF(ISNUMBER(AN258),AN$7,"")," ",IF(ISNUMBER(AO258),AO$7,"")," ",IF(ISNUMBER(AP258),AP$7,"")," ",IF(ISNUMBER(AQ258),AQ$7,"")," ",$AQ$4),"")
))</f>
        <v>РК</v>
      </c>
      <c r="AV258" t="b">
        <f t="shared" ref="AV258:AV321" si="62">ISTEXT(AN258)</f>
        <v>1</v>
      </c>
    </row>
    <row r="259" spans="1:48" ht="16.5" thickTop="1" thickBot="1" x14ac:dyDescent="0.3">
      <c r="A259" s="28">
        <f t="shared" ref="A259:A322" si="63">IF(NOT(ISERROR("Пермского края"=MID(C259,FIND("Пермского края",C259),14)))=$B$1,0,IF(NOT(ISERROR("город Пермь"=MID(C259,FIND("город Пермь",C259),11)))=$B$1,0,IF(NOT(ISERROR("Итого"=MID(C259,FIND("Итого",C259),5)))=$B$1,0,IF(NOT(ISERROR("Всего"=MID(C259,FIND("Всего",C259),5)))=$B$1,0,A258+1))))</f>
        <v>72</v>
      </c>
      <c r="B259" s="74" t="s">
        <v>1852</v>
      </c>
      <c r="C259" s="71" t="s">
        <v>981</v>
      </c>
      <c r="D259" s="63">
        <v>1994</v>
      </c>
      <c r="E259" s="72"/>
      <c r="F259" s="72" t="s">
        <v>2519</v>
      </c>
      <c r="G259" s="80">
        <v>9</v>
      </c>
      <c r="H259" s="80">
        <v>2</v>
      </c>
      <c r="I259" s="163">
        <v>4261.3</v>
      </c>
      <c r="J259" s="163">
        <v>3297.65</v>
      </c>
      <c r="K259" s="163">
        <v>3297.65</v>
      </c>
      <c r="L259" s="165">
        <v>199</v>
      </c>
      <c r="M259" s="163">
        <f t="shared" si="56"/>
        <v>5557017.8399999999</v>
      </c>
      <c r="N259" s="163"/>
      <c r="O259" s="163"/>
      <c r="P259" s="163"/>
      <c r="Q259" s="30">
        <f>IF('Форма 2'!D259=0,"",'Форма 2'!D259-N259-O259-P259)</f>
        <v>5557017.8399999999</v>
      </c>
      <c r="R259" s="51">
        <f t="shared" si="57"/>
        <v>1685.1448273770714</v>
      </c>
      <c r="S259" s="51">
        <f t="shared" si="58"/>
        <v>1685.1448273770714</v>
      </c>
      <c r="T259" s="69">
        <f>IF(B259=C259,"",
IF(ISERROR(
IF(_xlfn.TEXTBEFORE('ПДФ 1'!B265,": ",1)*1=YEAR($V$4),$V$4,
IF(_xlfn.TEXTBEFORE('ПДФ 1'!B265,": ",1)*1=YEAR($W$4),$W$4,
IF(_xlfn.TEXTBEFORE('ПДФ 1'!B265,": ",1)*1=YEAR($X$4),$X$4,$Y$4)))),"",
IF(_xlfn.TEXTBEFORE('ПДФ 1'!B265,": ",1)*1=YEAR($V$4),$V$4,
IF(_xlfn.TEXTBEFORE('ПДФ 1'!B265,": ",1)*1=YEAR($W$4),$W$4,
IF(_xlfn.TEXTBEFORE('ПДФ 1'!B265,": ",1)*1=YEAR($X$4),$X$4,$Y$4)))))</f>
        <v>45657</v>
      </c>
      <c r="U259" s="125" t="str">
        <f>IF(ISERROR(VLOOKUP(C259,Источник!$C$2:$K$2343,9,0)),"",VLOOKUP(C259,Источник!$C$2:$K$2343,9,0))</f>
        <v>РО</v>
      </c>
      <c r="V259" s="1"/>
      <c r="W259" s="1"/>
      <c r="X259" s="77" t="str">
        <f t="shared" si="59"/>
        <v>г. Пермь, ул. Кронита, д. 11: 2024</v>
      </c>
      <c r="Y259" s="117">
        <f t="shared" si="60"/>
        <v>1</v>
      </c>
      <c r="Z259" s="22" t="s">
        <v>1076</v>
      </c>
      <c r="AA259" s="22" t="s">
        <v>1076</v>
      </c>
      <c r="AB259" s="22" t="s">
        <v>1076</v>
      </c>
      <c r="AC259" s="22" t="s">
        <v>1076</v>
      </c>
      <c r="AD259" s="22" t="s">
        <v>1076</v>
      </c>
      <c r="AE259" s="22" t="s">
        <v>1076</v>
      </c>
      <c r="AF259" s="22" t="s">
        <v>1076</v>
      </c>
      <c r="AG259" s="89">
        <v>2</v>
      </c>
      <c r="AH259" s="88">
        <v>5557017.8399999999</v>
      </c>
      <c r="AI259" s="75" t="s">
        <v>1076</v>
      </c>
      <c r="AJ259" s="75" t="s">
        <v>1076</v>
      </c>
      <c r="AK259" s="75" t="s">
        <v>1076</v>
      </c>
      <c r="AL259" s="75" t="s">
        <v>1076</v>
      </c>
      <c r="AM259" s="75" t="s">
        <v>1076</v>
      </c>
      <c r="AN259" s="75" t="s">
        <v>1076</v>
      </c>
      <c r="AO259" s="75" t="s">
        <v>1076</v>
      </c>
      <c r="AP259" s="75" t="s">
        <v>1076</v>
      </c>
      <c r="AQ259" s="75" t="s">
        <v>1076</v>
      </c>
      <c r="AR259" s="75" t="s">
        <v>1076</v>
      </c>
      <c r="AS259" s="75" t="s">
        <v>1076</v>
      </c>
      <c r="AT259" s="75" t="s">
        <v>1076</v>
      </c>
      <c r="AU259" t="str">
        <f t="shared" si="61"/>
        <v>РЛ</v>
      </c>
      <c r="AV259" t="b">
        <f t="shared" si="62"/>
        <v>1</v>
      </c>
    </row>
    <row r="260" spans="1:48" ht="16.5" thickTop="1" thickBot="1" x14ac:dyDescent="0.3">
      <c r="A260" s="28">
        <f t="shared" si="63"/>
        <v>73</v>
      </c>
      <c r="B260" s="74" t="s">
        <v>1852</v>
      </c>
      <c r="C260" s="71" t="s">
        <v>36</v>
      </c>
      <c r="D260" s="63">
        <v>1977</v>
      </c>
      <c r="E260" s="72"/>
      <c r="F260" s="72" t="s">
        <v>2520</v>
      </c>
      <c r="G260" s="80">
        <v>5</v>
      </c>
      <c r="H260" s="80">
        <v>6</v>
      </c>
      <c r="I260" s="163">
        <v>4782.3999999999996</v>
      </c>
      <c r="J260" s="163">
        <v>3032.7999999999997</v>
      </c>
      <c r="K260" s="163">
        <v>3032.8</v>
      </c>
      <c r="L260" s="165">
        <v>199</v>
      </c>
      <c r="M260" s="163">
        <f t="shared" si="56"/>
        <v>2484982.86</v>
      </c>
      <c r="N260" s="163"/>
      <c r="O260" s="163"/>
      <c r="P260" s="163"/>
      <c r="Q260" s="30">
        <f>IF('Форма 2'!D260=0,"",'Форма 2'!D260-N260-O260-P260)</f>
        <v>2484982.86</v>
      </c>
      <c r="R260" s="51">
        <f t="shared" si="57"/>
        <v>819.36918359271965</v>
      </c>
      <c r="S260" s="51">
        <f t="shared" si="58"/>
        <v>819.36918359271965</v>
      </c>
      <c r="T260" s="69">
        <f>IF(B260=C260,"",
IF(ISERROR(
IF(_xlfn.TEXTBEFORE('ПДФ 1'!B266,": ",1)*1=YEAR($V$4),$V$4,
IF(_xlfn.TEXTBEFORE('ПДФ 1'!B266,": ",1)*1=YEAR($W$4),$W$4,
IF(_xlfn.TEXTBEFORE('ПДФ 1'!B266,": ",1)*1=YEAR($X$4),$X$4,$Y$4)))),"",
IF(_xlfn.TEXTBEFORE('ПДФ 1'!B266,": ",1)*1=YEAR($V$4),$V$4,
IF(_xlfn.TEXTBEFORE('ПДФ 1'!B266,": ",1)*1=YEAR($W$4),$W$4,
IF(_xlfn.TEXTBEFORE('ПДФ 1'!B266,": ",1)*1=YEAR($X$4),$X$4,$Y$4)))))</f>
        <v>45657</v>
      </c>
      <c r="U260" s="125" t="str">
        <f>IF(ISERROR(VLOOKUP(C260,Источник!$C$2:$K$2343,9,0)),"",VLOOKUP(C260,Источник!$C$2:$K$2343,9,0))</f>
        <v>СС</v>
      </c>
      <c r="V260" s="1"/>
      <c r="W260" s="1"/>
      <c r="X260" s="77" t="str">
        <f t="shared" si="59"/>
        <v>г. Пермь, ул. Кронита, д. 6: 2024</v>
      </c>
      <c r="Y260" s="117">
        <f t="shared" si="60"/>
        <v>1</v>
      </c>
      <c r="Z260" s="22">
        <v>1</v>
      </c>
      <c r="AA260" s="22" t="s">
        <v>1076</v>
      </c>
      <c r="AB260" s="22" t="s">
        <v>1076</v>
      </c>
      <c r="AC260" s="22" t="s">
        <v>1076</v>
      </c>
      <c r="AD260" s="22" t="s">
        <v>1076</v>
      </c>
      <c r="AE260" s="22" t="s">
        <v>1076</v>
      </c>
      <c r="AF260" s="22" t="s">
        <v>1076</v>
      </c>
      <c r="AG260" s="89" t="s">
        <v>1076</v>
      </c>
      <c r="AH260" s="88" t="s">
        <v>1076</v>
      </c>
      <c r="AI260" s="75" t="s">
        <v>1076</v>
      </c>
      <c r="AJ260" s="75" t="s">
        <v>1076</v>
      </c>
      <c r="AK260" s="75" t="s">
        <v>1076</v>
      </c>
      <c r="AL260" s="75" t="s">
        <v>1076</v>
      </c>
      <c r="AM260" s="75" t="s">
        <v>1076</v>
      </c>
      <c r="AN260" s="75" t="s">
        <v>1076</v>
      </c>
      <c r="AO260" s="75" t="s">
        <v>1076</v>
      </c>
      <c r="AP260" s="75" t="s">
        <v>1076</v>
      </c>
      <c r="AQ260" s="75" t="s">
        <v>1076</v>
      </c>
      <c r="AR260" s="75" t="s">
        <v>1076</v>
      </c>
      <c r="AS260" s="75" t="s">
        <v>1076</v>
      </c>
      <c r="AT260" s="75" t="s">
        <v>1076</v>
      </c>
      <c r="AU260" t="str">
        <f t="shared" si="61"/>
        <v>РВИС ( ЭЛ )</v>
      </c>
      <c r="AV260" t="b">
        <f t="shared" si="62"/>
        <v>1</v>
      </c>
    </row>
    <row r="261" spans="1:48" ht="16.5" thickTop="1" thickBot="1" x14ac:dyDescent="0.3">
      <c r="A261" s="28">
        <f t="shared" si="63"/>
        <v>74</v>
      </c>
      <c r="B261" s="74" t="s">
        <v>1852</v>
      </c>
      <c r="C261" s="71" t="s">
        <v>982</v>
      </c>
      <c r="D261" s="63">
        <v>1959</v>
      </c>
      <c r="E261" s="72"/>
      <c r="F261" s="72" t="s">
        <v>2519</v>
      </c>
      <c r="G261" s="80">
        <v>5</v>
      </c>
      <c r="H261" s="80">
        <v>2</v>
      </c>
      <c r="I261" s="163">
        <v>2078.8000000000002</v>
      </c>
      <c r="J261" s="163">
        <v>1727.3</v>
      </c>
      <c r="K261" s="163">
        <v>1371.7</v>
      </c>
      <c r="L261" s="165">
        <v>65</v>
      </c>
      <c r="M261" s="163">
        <f t="shared" si="56"/>
        <v>1780492.2</v>
      </c>
      <c r="N261" s="163"/>
      <c r="O261" s="163"/>
      <c r="P261" s="163"/>
      <c r="Q261" s="30">
        <f>IF('Форма 2'!D261=0,"",'Форма 2'!D261-N261-O261-P261)</f>
        <v>1780492.2</v>
      </c>
      <c r="R261" s="51">
        <f t="shared" si="57"/>
        <v>1030.7949979737161</v>
      </c>
      <c r="S261" s="51">
        <f t="shared" si="58"/>
        <v>1030.7949979737161</v>
      </c>
      <c r="T261" s="69">
        <f>IF(B261=C261,"",
IF(ISERROR(
IF(_xlfn.TEXTBEFORE('ПДФ 1'!B267,": ",1)*1=YEAR($V$4),$V$4,
IF(_xlfn.TEXTBEFORE('ПДФ 1'!B267,": ",1)*1=YEAR($W$4),$W$4,
IF(_xlfn.TEXTBEFORE('ПДФ 1'!B267,": ",1)*1=YEAR($X$4),$X$4,$Y$4)))),"",
IF(_xlfn.TEXTBEFORE('ПДФ 1'!B267,": ",1)*1=YEAR($V$4),$V$4,
IF(_xlfn.TEXTBEFORE('ПДФ 1'!B267,": ",1)*1=YEAR($W$4),$W$4,
IF(_xlfn.TEXTBEFORE('ПДФ 1'!B267,": ",1)*1=YEAR($X$4),$X$4,$Y$4)))))</f>
        <v>45657</v>
      </c>
      <c r="U261" s="125" t="str">
        <f>IF(ISERROR(VLOOKUP(C261,Источник!$C$2:$K$2343,9,0)),"",VLOOKUP(C261,Источник!$C$2:$K$2343,9,0))</f>
        <v>РО</v>
      </c>
      <c r="V261" s="1"/>
      <c r="W261" s="1"/>
      <c r="X261" s="77" t="str">
        <f t="shared" si="59"/>
        <v>г. Пермь, ул. Крупской, д. 22: 2024</v>
      </c>
      <c r="Y261" s="117">
        <f t="shared" si="60"/>
        <v>1</v>
      </c>
      <c r="Z261" s="22" t="s">
        <v>1076</v>
      </c>
      <c r="AA261" s="22" t="s">
        <v>1076</v>
      </c>
      <c r="AB261" s="22" t="s">
        <v>1076</v>
      </c>
      <c r="AC261" s="22" t="s">
        <v>1076</v>
      </c>
      <c r="AD261" s="22">
        <v>1</v>
      </c>
      <c r="AE261" s="22" t="s">
        <v>1076</v>
      </c>
      <c r="AF261" s="22" t="s">
        <v>1076</v>
      </c>
      <c r="AG261" s="89" t="s">
        <v>1076</v>
      </c>
      <c r="AH261" s="88" t="s">
        <v>1076</v>
      </c>
      <c r="AI261" s="75" t="s">
        <v>1076</v>
      </c>
      <c r="AJ261" s="75" t="s">
        <v>1076</v>
      </c>
      <c r="AK261" s="75" t="s">
        <v>1076</v>
      </c>
      <c r="AL261" s="75" t="s">
        <v>1076</v>
      </c>
      <c r="AM261" s="75" t="s">
        <v>1076</v>
      </c>
      <c r="AN261" s="75" t="s">
        <v>1076</v>
      </c>
      <c r="AO261" s="75" t="s">
        <v>1076</v>
      </c>
      <c r="AP261" s="75" t="s">
        <v>1076</v>
      </c>
      <c r="AQ261" s="75" t="s">
        <v>1076</v>
      </c>
      <c r="AR261" s="75" t="s">
        <v>1076</v>
      </c>
      <c r="AS261" s="75" t="s">
        <v>1076</v>
      </c>
      <c r="AT261" s="75" t="s">
        <v>1076</v>
      </c>
      <c r="AU261" t="str">
        <f t="shared" si="61"/>
        <v>РВИС ( ГВС )</v>
      </c>
      <c r="AV261" t="b">
        <f t="shared" si="62"/>
        <v>1</v>
      </c>
    </row>
    <row r="262" spans="1:48" ht="16.5" thickTop="1" thickBot="1" x14ac:dyDescent="0.3">
      <c r="A262" s="28">
        <f t="shared" si="63"/>
        <v>75</v>
      </c>
      <c r="B262" s="74" t="s">
        <v>1852</v>
      </c>
      <c r="C262" s="71" t="s">
        <v>227</v>
      </c>
      <c r="D262" s="63">
        <v>1960</v>
      </c>
      <c r="E262" s="72"/>
      <c r="F262" s="72" t="s">
        <v>2519</v>
      </c>
      <c r="G262" s="80">
        <v>5</v>
      </c>
      <c r="H262" s="80">
        <v>4</v>
      </c>
      <c r="I262" s="163">
        <v>3366.47</v>
      </c>
      <c r="J262" s="163">
        <v>2540.1999999999998</v>
      </c>
      <c r="K262" s="163">
        <v>2540.1999999999998</v>
      </c>
      <c r="L262" s="165">
        <v>125</v>
      </c>
      <c r="M262" s="163">
        <f t="shared" si="56"/>
        <v>15160964.970000001</v>
      </c>
      <c r="N262" s="163"/>
      <c r="O262" s="163"/>
      <c r="P262" s="163"/>
      <c r="Q262" s="30">
        <f>IF('Форма 2'!D262=0,"",'Форма 2'!D262-N262-O262-P262)</f>
        <v>15160964.970000001</v>
      </c>
      <c r="R262" s="51">
        <f t="shared" si="57"/>
        <v>5968.4138926068817</v>
      </c>
      <c r="S262" s="51">
        <f t="shared" si="58"/>
        <v>5968.4138926068817</v>
      </c>
      <c r="T262" s="69">
        <f>IF(B262=C262,"",
IF(ISERROR(
IF(_xlfn.TEXTBEFORE('ПДФ 1'!B268,": ",1)*1=YEAR($V$4),$V$4,
IF(_xlfn.TEXTBEFORE('ПДФ 1'!B268,": ",1)*1=YEAR($W$4),$W$4,
IF(_xlfn.TEXTBEFORE('ПДФ 1'!B268,": ",1)*1=YEAR($X$4),$X$4,$Y$4)))),"",
IF(_xlfn.TEXTBEFORE('ПДФ 1'!B268,": ",1)*1=YEAR($V$4),$V$4,
IF(_xlfn.TEXTBEFORE('ПДФ 1'!B268,": ",1)*1=YEAR($W$4),$W$4,
IF(_xlfn.TEXTBEFORE('ПДФ 1'!B268,": ",1)*1=YEAR($X$4),$X$4,$Y$4)))))</f>
        <v>45657</v>
      </c>
      <c r="U262" s="125" t="str">
        <f>IF(ISERROR(VLOOKUP(C262,Источник!$C$2:$K$2343,9,0)),"",VLOOKUP(C262,Источник!$C$2:$K$2343,9,0))</f>
        <v>СС</v>
      </c>
      <c r="V262" s="1"/>
      <c r="W262" s="1"/>
      <c r="X262" s="77" t="str">
        <f t="shared" si="59"/>
        <v>г. Пермь, ул. Крупской, д. 39: 2024</v>
      </c>
      <c r="Y262" s="117">
        <f t="shared" si="60"/>
        <v>1</v>
      </c>
      <c r="Z262" s="22" t="s">
        <v>1076</v>
      </c>
      <c r="AA262" s="22" t="s">
        <v>1076</v>
      </c>
      <c r="AB262" s="22" t="s">
        <v>1076</v>
      </c>
      <c r="AC262" s="22" t="s">
        <v>1076</v>
      </c>
      <c r="AD262" s="22" t="s">
        <v>1076</v>
      </c>
      <c r="AE262" s="22" t="s">
        <v>1076</v>
      </c>
      <c r="AF262" s="22" t="s">
        <v>1076</v>
      </c>
      <c r="AG262" s="89" t="s">
        <v>1076</v>
      </c>
      <c r="AH262" s="88" t="s">
        <v>1076</v>
      </c>
      <c r="AI262" s="75">
        <v>1</v>
      </c>
      <c r="AJ262" s="75" t="s">
        <v>1076</v>
      </c>
      <c r="AK262" s="75" t="s">
        <v>1076</v>
      </c>
      <c r="AL262" s="75" t="s">
        <v>1076</v>
      </c>
      <c r="AM262" s="75" t="s">
        <v>1076</v>
      </c>
      <c r="AN262" s="75" t="s">
        <v>1076</v>
      </c>
      <c r="AO262" s="75" t="s">
        <v>1076</v>
      </c>
      <c r="AP262" s="75" t="s">
        <v>1076</v>
      </c>
      <c r="AQ262" s="75" t="s">
        <v>1076</v>
      </c>
      <c r="AR262" s="75" t="s">
        <v>1076</v>
      </c>
      <c r="AS262" s="75" t="s">
        <v>1076</v>
      </c>
      <c r="AT262" s="75" t="s">
        <v>1076</v>
      </c>
      <c r="AU262" t="str">
        <f t="shared" si="61"/>
        <v>РК</v>
      </c>
      <c r="AV262" t="b">
        <f t="shared" si="62"/>
        <v>1</v>
      </c>
    </row>
    <row r="263" spans="1:48" ht="16.5" thickTop="1" thickBot="1" x14ac:dyDescent="0.3">
      <c r="A263" s="28">
        <f t="shared" si="63"/>
        <v>76</v>
      </c>
      <c r="B263" s="74" t="s">
        <v>1852</v>
      </c>
      <c r="C263" s="71" t="s">
        <v>140</v>
      </c>
      <c r="D263" s="63">
        <v>1965</v>
      </c>
      <c r="E263" s="72"/>
      <c r="F263" s="72" t="s">
        <v>2521</v>
      </c>
      <c r="G263" s="80">
        <v>5</v>
      </c>
      <c r="H263" s="80">
        <v>4</v>
      </c>
      <c r="I263" s="163">
        <v>3569.5</v>
      </c>
      <c r="J263" s="163">
        <v>3250.3</v>
      </c>
      <c r="K263" s="163">
        <v>3250.3</v>
      </c>
      <c r="L263" s="165">
        <v>138</v>
      </c>
      <c r="M263" s="163">
        <f t="shared" si="56"/>
        <v>21645305.219999999</v>
      </c>
      <c r="N263" s="163"/>
      <c r="O263" s="163"/>
      <c r="P263" s="163"/>
      <c r="Q263" s="30">
        <f>IF('Форма 2'!D263=0,"",'Форма 2'!D263-N263-O263-P263)</f>
        <v>21645305.219999999</v>
      </c>
      <c r="R263" s="51">
        <f t="shared" si="57"/>
        <v>6659.4791926899052</v>
      </c>
      <c r="S263" s="51">
        <f t="shared" si="58"/>
        <v>6659.4791926899052</v>
      </c>
      <c r="T263" s="69">
        <f>IF(B263=C263,"",
IF(ISERROR(
IF(_xlfn.TEXTBEFORE('ПДФ 1'!B269,": ",1)*1=YEAR($V$4),$V$4,
IF(_xlfn.TEXTBEFORE('ПДФ 1'!B269,": ",1)*1=YEAR($W$4),$W$4,
IF(_xlfn.TEXTBEFORE('ПДФ 1'!B269,": ",1)*1=YEAR($X$4),$X$4,$Y$4)))),"",
IF(_xlfn.TEXTBEFORE('ПДФ 1'!B269,": ",1)*1=YEAR($V$4),$V$4,
IF(_xlfn.TEXTBEFORE('ПДФ 1'!B269,": ",1)*1=YEAR($W$4),$W$4,
IF(_xlfn.TEXTBEFORE('ПДФ 1'!B269,": ",1)*1=YEAR($X$4),$X$4,$Y$4)))))</f>
        <v>45657</v>
      </c>
      <c r="U263" s="125" t="str">
        <f>IF(ISERROR(VLOOKUP(C263,Источник!$C$2:$K$2343,9,0)),"",VLOOKUP(C263,Источник!$C$2:$K$2343,9,0))</f>
        <v>СС</v>
      </c>
      <c r="V263" s="1"/>
      <c r="W263" s="1"/>
      <c r="X263" s="77" t="str">
        <f t="shared" si="59"/>
        <v>г. Пермь, ул. Крупской, д. 73: 2024</v>
      </c>
      <c r="Y263" s="117">
        <f t="shared" si="60"/>
        <v>3</v>
      </c>
      <c r="Z263" s="22" t="s">
        <v>1076</v>
      </c>
      <c r="AA263" s="22" t="s">
        <v>1076</v>
      </c>
      <c r="AB263" s="22" t="s">
        <v>1076</v>
      </c>
      <c r="AC263" s="22">
        <v>1</v>
      </c>
      <c r="AD263" s="22">
        <v>1</v>
      </c>
      <c r="AE263" s="22" t="s">
        <v>1076</v>
      </c>
      <c r="AF263" s="22" t="s">
        <v>1076</v>
      </c>
      <c r="AG263" s="89" t="s">
        <v>1076</v>
      </c>
      <c r="AH263" s="88" t="s">
        <v>1076</v>
      </c>
      <c r="AI263" s="75" t="s">
        <v>1076</v>
      </c>
      <c r="AJ263" s="75">
        <v>1</v>
      </c>
      <c r="AK263" s="75" t="s">
        <v>1076</v>
      </c>
      <c r="AL263" s="75" t="s">
        <v>1076</v>
      </c>
      <c r="AM263" s="75" t="s">
        <v>1076</v>
      </c>
      <c r="AN263" s="75" t="s">
        <v>1076</v>
      </c>
      <c r="AO263" s="75" t="s">
        <v>1076</v>
      </c>
      <c r="AP263" s="75" t="s">
        <v>1076</v>
      </c>
      <c r="AQ263" s="75" t="s">
        <v>1076</v>
      </c>
      <c r="AR263" s="75" t="s">
        <v>1076</v>
      </c>
      <c r="AS263" s="75" t="s">
        <v>1076</v>
      </c>
      <c r="AT263" s="75" t="s">
        <v>1076</v>
      </c>
      <c r="AU263" t="str">
        <f t="shared" si="61"/>
        <v>РВИС ( ХВС ГВС ) Рфа</v>
      </c>
      <c r="AV263" t="b">
        <f t="shared" si="62"/>
        <v>1</v>
      </c>
    </row>
    <row r="264" spans="1:48" ht="16.5" thickTop="1" thickBot="1" x14ac:dyDescent="0.3">
      <c r="A264" s="28">
        <f t="shared" si="63"/>
        <v>77</v>
      </c>
      <c r="B264" s="74" t="s">
        <v>1852</v>
      </c>
      <c r="C264" s="71" t="s">
        <v>162</v>
      </c>
      <c r="D264" s="63">
        <v>1964</v>
      </c>
      <c r="E264" s="72"/>
      <c r="F264" s="72" t="s">
        <v>2521</v>
      </c>
      <c r="G264" s="80">
        <v>5</v>
      </c>
      <c r="H264" s="80">
        <v>4</v>
      </c>
      <c r="I264" s="163">
        <v>3913.4</v>
      </c>
      <c r="J264" s="163">
        <v>3569.1</v>
      </c>
      <c r="K264" s="163">
        <v>3569.1</v>
      </c>
      <c r="L264" s="165">
        <v>162</v>
      </c>
      <c r="M264" s="163">
        <f t="shared" ref="M264:M327" si="64">IF(ISNUMBER(I264),SUM(N264:Q264),"")</f>
        <v>23301009.740000002</v>
      </c>
      <c r="N264" s="163"/>
      <c r="O264" s="163"/>
      <c r="P264" s="163"/>
      <c r="Q264" s="30">
        <f>IF('Форма 2'!D264=0,"",'Форма 2'!D264-N264-O264-P264)</f>
        <v>23301009.740000002</v>
      </c>
      <c r="R264" s="51">
        <f t="shared" si="57"/>
        <v>6528.5393348463203</v>
      </c>
      <c r="S264" s="51">
        <f t="shared" si="58"/>
        <v>6528.5393348463203</v>
      </c>
      <c r="T264" s="69">
        <f>IF(B264=C264,"",
IF(ISERROR(
IF(_xlfn.TEXTBEFORE('ПДФ 1'!B270,": ",1)*1=YEAR($V$4),$V$4,
IF(_xlfn.TEXTBEFORE('ПДФ 1'!B270,": ",1)*1=YEAR($W$4),$W$4,
IF(_xlfn.TEXTBEFORE('ПДФ 1'!B270,": ",1)*1=YEAR($X$4),$X$4,$Y$4)))),"",
IF(_xlfn.TEXTBEFORE('ПДФ 1'!B270,": ",1)*1=YEAR($V$4),$V$4,
IF(_xlfn.TEXTBEFORE('ПДФ 1'!B270,": ",1)*1=YEAR($W$4),$W$4,
IF(_xlfn.TEXTBEFORE('ПДФ 1'!B270,": ",1)*1=YEAR($X$4),$X$4,$Y$4)))))</f>
        <v>45657</v>
      </c>
      <c r="U264" s="125" t="str">
        <f>IF(ISERROR(VLOOKUP(C264,Источник!$C$2:$K$2343,9,0)),"",VLOOKUP(C264,Источник!$C$2:$K$2343,9,0))</f>
        <v>СС</v>
      </c>
      <c r="V264" s="1"/>
      <c r="W264" s="1"/>
      <c r="X264" s="77" t="str">
        <f t="shared" si="59"/>
        <v>г. Пермь, ул. Крупской, д. 82А: 2024</v>
      </c>
      <c r="Y264" s="117">
        <f t="shared" si="60"/>
        <v>2</v>
      </c>
      <c r="Z264" s="22" t="s">
        <v>1076</v>
      </c>
      <c r="AA264" s="22" t="s">
        <v>1076</v>
      </c>
      <c r="AB264" s="22" t="s">
        <v>1076</v>
      </c>
      <c r="AC264" s="22" t="s">
        <v>1076</v>
      </c>
      <c r="AD264" s="22" t="s">
        <v>1076</v>
      </c>
      <c r="AE264" s="22" t="s">
        <v>1076</v>
      </c>
      <c r="AF264" s="22">
        <v>1</v>
      </c>
      <c r="AG264" s="89" t="s">
        <v>1076</v>
      </c>
      <c r="AH264" s="88" t="s">
        <v>1076</v>
      </c>
      <c r="AI264" s="75" t="s">
        <v>1076</v>
      </c>
      <c r="AJ264" s="75">
        <v>1</v>
      </c>
      <c r="AK264" s="75" t="s">
        <v>1076</v>
      </c>
      <c r="AL264" s="75" t="s">
        <v>1076</v>
      </c>
      <c r="AM264" s="75" t="s">
        <v>1076</v>
      </c>
      <c r="AN264" s="75" t="s">
        <v>1076</v>
      </c>
      <c r="AO264" s="75" t="s">
        <v>1076</v>
      </c>
      <c r="AP264" s="75" t="s">
        <v>1076</v>
      </c>
      <c r="AQ264" s="75" t="s">
        <v>1076</v>
      </c>
      <c r="AR264" s="75" t="s">
        <v>1076</v>
      </c>
      <c r="AS264" s="75" t="s">
        <v>1076</v>
      </c>
      <c r="AT264" s="75" t="s">
        <v>1076</v>
      </c>
      <c r="AU264" t="str">
        <f t="shared" si="61"/>
        <v>РП Рфа</v>
      </c>
      <c r="AV264" t="b">
        <f t="shared" si="62"/>
        <v>1</v>
      </c>
    </row>
    <row r="265" spans="1:48" ht="16.5" thickTop="1" thickBot="1" x14ac:dyDescent="0.3">
      <c r="A265" s="28">
        <f t="shared" si="63"/>
        <v>78</v>
      </c>
      <c r="B265" s="74" t="s">
        <v>1852</v>
      </c>
      <c r="C265" s="71" t="s">
        <v>1773</v>
      </c>
      <c r="D265" s="63">
        <v>1957</v>
      </c>
      <c r="E265" s="72"/>
      <c r="F265" s="72" t="s">
        <v>2519</v>
      </c>
      <c r="G265" s="80">
        <v>5</v>
      </c>
      <c r="H265" s="80">
        <v>4</v>
      </c>
      <c r="I265" s="163">
        <v>6558.3</v>
      </c>
      <c r="J265" s="163">
        <v>6558.3</v>
      </c>
      <c r="K265" s="163">
        <v>4791.1000000000004</v>
      </c>
      <c r="L265" s="165">
        <v>164</v>
      </c>
      <c r="M265" s="163">
        <f t="shared" si="64"/>
        <v>32019981.59</v>
      </c>
      <c r="N265" s="163"/>
      <c r="O265" s="163"/>
      <c r="P265" s="163"/>
      <c r="Q265" s="30">
        <f>IF('Форма 2'!D265=0,"",'Форма 2'!D265-N265-O265-P265)</f>
        <v>32019981.59</v>
      </c>
      <c r="R265" s="51">
        <f t="shared" si="57"/>
        <v>4882.3600003049569</v>
      </c>
      <c r="S265" s="51">
        <f t="shared" si="58"/>
        <v>4882.3600003049569</v>
      </c>
      <c r="T265" s="69">
        <f>IF(B265=C265,"",
IF(ISERROR(
IF(_xlfn.TEXTBEFORE('ПДФ 1'!B271,": ",1)*1=YEAR($V$4),$V$4,
IF(_xlfn.TEXTBEFORE('ПДФ 1'!B271,": ",1)*1=YEAR($W$4),$W$4,
IF(_xlfn.TEXTBEFORE('ПДФ 1'!B271,": ",1)*1=YEAR($X$4),$X$4,$Y$4)))),"",
IF(_xlfn.TEXTBEFORE('ПДФ 1'!B271,": ",1)*1=YEAR($V$4),$V$4,
IF(_xlfn.TEXTBEFORE('ПДФ 1'!B271,": ",1)*1=YEAR($W$4),$W$4,
IF(_xlfn.TEXTBEFORE('ПДФ 1'!B271,": ",1)*1=YEAR($X$4),$X$4,$Y$4)))))</f>
        <v>45657</v>
      </c>
      <c r="U265" s="125" t="str">
        <f>IF(ISERROR(VLOOKUP(C265,Источник!$C$2:$K$2343,9,0)),"",VLOOKUP(C265,Источник!$C$2:$K$2343,9,0))</f>
        <v>РО</v>
      </c>
      <c r="V265" s="1"/>
      <c r="W265" s="1"/>
      <c r="X265" s="77" t="str">
        <f t="shared" si="59"/>
        <v>г. Пермь, ул. Куйбышева, д. 103: 2024</v>
      </c>
      <c r="Y265" s="117">
        <f t="shared" si="60"/>
        <v>1</v>
      </c>
      <c r="Z265" s="22" t="s">
        <v>1076</v>
      </c>
      <c r="AA265" s="22" t="s">
        <v>1076</v>
      </c>
      <c r="AB265" s="22" t="s">
        <v>1076</v>
      </c>
      <c r="AC265" s="22" t="s">
        <v>1076</v>
      </c>
      <c r="AD265" s="22" t="s">
        <v>1076</v>
      </c>
      <c r="AE265" s="22" t="s">
        <v>1076</v>
      </c>
      <c r="AF265" s="22" t="s">
        <v>1076</v>
      </c>
      <c r="AG265" s="89" t="s">
        <v>1076</v>
      </c>
      <c r="AH265" s="88" t="s">
        <v>1076</v>
      </c>
      <c r="AI265" s="75" t="s">
        <v>1076</v>
      </c>
      <c r="AJ265" s="75">
        <v>1</v>
      </c>
      <c r="AK265" s="75" t="s">
        <v>1076</v>
      </c>
      <c r="AL265" s="75" t="s">
        <v>1076</v>
      </c>
      <c r="AM265" s="75" t="s">
        <v>1076</v>
      </c>
      <c r="AN265" s="75" t="s">
        <v>1076</v>
      </c>
      <c r="AO265" s="75" t="s">
        <v>1076</v>
      </c>
      <c r="AP265" s="75" t="s">
        <v>1076</v>
      </c>
      <c r="AQ265" s="75" t="s">
        <v>1076</v>
      </c>
      <c r="AR265" s="75" t="s">
        <v>1076</v>
      </c>
      <c r="AS265" s="75" t="s">
        <v>1076</v>
      </c>
      <c r="AT265" s="75" t="s">
        <v>1076</v>
      </c>
      <c r="AU265" t="str">
        <f t="shared" si="61"/>
        <v>Рфа</v>
      </c>
      <c r="AV265" t="b">
        <f t="shared" si="62"/>
        <v>1</v>
      </c>
    </row>
    <row r="266" spans="1:48" ht="16.5" thickTop="1" thickBot="1" x14ac:dyDescent="0.3">
      <c r="A266" s="28">
        <f t="shared" si="63"/>
        <v>79</v>
      </c>
      <c r="B266" s="74" t="s">
        <v>1852</v>
      </c>
      <c r="C266" s="71" t="s">
        <v>229</v>
      </c>
      <c r="D266" s="63">
        <v>1956</v>
      </c>
      <c r="E266" s="72"/>
      <c r="F266" s="72" t="s">
        <v>2519</v>
      </c>
      <c r="G266" s="80">
        <v>5</v>
      </c>
      <c r="H266" s="80">
        <v>5</v>
      </c>
      <c r="I266" s="163">
        <v>8093.4</v>
      </c>
      <c r="J266" s="163">
        <v>7707</v>
      </c>
      <c r="K266" s="163">
        <v>7707</v>
      </c>
      <c r="L266" s="165">
        <v>224</v>
      </c>
      <c r="M266" s="163">
        <f t="shared" si="64"/>
        <v>36448788.770000003</v>
      </c>
      <c r="N266" s="163"/>
      <c r="O266" s="163"/>
      <c r="P266" s="163"/>
      <c r="Q266" s="30">
        <f>IF('Форма 2'!D266=0,"",'Форма 2'!D266-N266-O266-P266)</f>
        <v>36448788.770000003</v>
      </c>
      <c r="R266" s="51">
        <f t="shared" si="57"/>
        <v>4729.3095588426113</v>
      </c>
      <c r="S266" s="51">
        <f t="shared" si="58"/>
        <v>4729.3095588426113</v>
      </c>
      <c r="T266" s="69">
        <f>IF(B266=C266,"",
IF(ISERROR(
IF(_xlfn.TEXTBEFORE('ПДФ 1'!B272,": ",1)*1=YEAR($V$4),$V$4,
IF(_xlfn.TEXTBEFORE('ПДФ 1'!B272,": ",1)*1=YEAR($W$4),$W$4,
IF(_xlfn.TEXTBEFORE('ПДФ 1'!B272,": ",1)*1=YEAR($X$4),$X$4,$Y$4)))),"",
IF(_xlfn.TEXTBEFORE('ПДФ 1'!B272,": ",1)*1=YEAR($V$4),$V$4,
IF(_xlfn.TEXTBEFORE('ПДФ 1'!B272,": ",1)*1=YEAR($W$4),$W$4,
IF(_xlfn.TEXTBEFORE('ПДФ 1'!B272,": ",1)*1=YEAR($X$4),$X$4,$Y$4)))))</f>
        <v>45657</v>
      </c>
      <c r="U266" s="125" t="str">
        <f>IF(ISERROR(VLOOKUP(C266,Источник!$C$2:$K$2343,9,0)),"",VLOOKUP(C266,Источник!$C$2:$K$2343,9,0))</f>
        <v>СС</v>
      </c>
      <c r="V266" s="1"/>
      <c r="W266" s="1"/>
      <c r="X266" s="77" t="str">
        <f t="shared" si="59"/>
        <v>г. Пермь, ул. Куйбышева, д. 107: 2024</v>
      </c>
      <c r="Y266" s="117">
        <f t="shared" si="60"/>
        <v>1</v>
      </c>
      <c r="Z266" s="22" t="s">
        <v>1076</v>
      </c>
      <c r="AA266" s="22" t="s">
        <v>1076</v>
      </c>
      <c r="AB266" s="22" t="s">
        <v>1076</v>
      </c>
      <c r="AC266" s="22" t="s">
        <v>1076</v>
      </c>
      <c r="AD266" s="22" t="s">
        <v>1076</v>
      </c>
      <c r="AE266" s="22" t="s">
        <v>1076</v>
      </c>
      <c r="AF266" s="22" t="s">
        <v>1076</v>
      </c>
      <c r="AG266" s="89" t="s">
        <v>1076</v>
      </c>
      <c r="AH266" s="88" t="s">
        <v>1076</v>
      </c>
      <c r="AI266" s="75">
        <v>1</v>
      </c>
      <c r="AJ266" s="75" t="s">
        <v>1076</v>
      </c>
      <c r="AK266" s="75" t="s">
        <v>1076</v>
      </c>
      <c r="AL266" s="75" t="s">
        <v>1076</v>
      </c>
      <c r="AM266" s="75" t="s">
        <v>1076</v>
      </c>
      <c r="AN266" s="75" t="s">
        <v>1076</v>
      </c>
      <c r="AO266" s="75" t="s">
        <v>1076</v>
      </c>
      <c r="AP266" s="75" t="s">
        <v>1076</v>
      </c>
      <c r="AQ266" s="75" t="s">
        <v>1076</v>
      </c>
      <c r="AR266" s="75" t="s">
        <v>1076</v>
      </c>
      <c r="AS266" s="75" t="s">
        <v>1076</v>
      </c>
      <c r="AT266" s="75" t="s">
        <v>1076</v>
      </c>
      <c r="AU266" t="str">
        <f t="shared" si="61"/>
        <v>РК</v>
      </c>
      <c r="AV266" t="b">
        <f t="shared" si="62"/>
        <v>1</v>
      </c>
    </row>
    <row r="267" spans="1:48" ht="16.5" thickTop="1" thickBot="1" x14ac:dyDescent="0.3">
      <c r="A267" s="28">
        <f t="shared" si="63"/>
        <v>80</v>
      </c>
      <c r="B267" s="74" t="s">
        <v>1852</v>
      </c>
      <c r="C267" s="71" t="s">
        <v>228</v>
      </c>
      <c r="D267" s="63">
        <v>1951</v>
      </c>
      <c r="E267" s="72"/>
      <c r="F267" s="72" t="s">
        <v>2519</v>
      </c>
      <c r="G267" s="80">
        <v>5</v>
      </c>
      <c r="H267" s="80">
        <v>5</v>
      </c>
      <c r="I267" s="163">
        <v>4445.1000000000004</v>
      </c>
      <c r="J267" s="163">
        <v>2216.1</v>
      </c>
      <c r="K267" s="163">
        <v>2075.1</v>
      </c>
      <c r="L267" s="165">
        <v>129</v>
      </c>
      <c r="M267" s="163">
        <f t="shared" si="64"/>
        <v>20018596.75</v>
      </c>
      <c r="N267" s="163"/>
      <c r="O267" s="163"/>
      <c r="P267" s="163"/>
      <c r="Q267" s="30">
        <f>IF('Форма 2'!D267=0,"",'Форма 2'!D267-N267-O267-P267)</f>
        <v>20018596.75</v>
      </c>
      <c r="R267" s="51">
        <f t="shared" si="57"/>
        <v>9033.2551554532747</v>
      </c>
      <c r="S267" s="51">
        <f t="shared" si="58"/>
        <v>9033.2551554532747</v>
      </c>
      <c r="T267" s="69">
        <f>IF(B267=C267,"",
IF(ISERROR(
IF(_xlfn.TEXTBEFORE('ПДФ 1'!B273,": ",1)*1=YEAR($V$4),$V$4,
IF(_xlfn.TEXTBEFORE('ПДФ 1'!B273,": ",1)*1=YEAR($W$4),$W$4,
IF(_xlfn.TEXTBEFORE('ПДФ 1'!B273,": ",1)*1=YEAR($X$4),$X$4,$Y$4)))),"",
IF(_xlfn.TEXTBEFORE('ПДФ 1'!B273,": ",1)*1=YEAR($V$4),$V$4,
IF(_xlfn.TEXTBEFORE('ПДФ 1'!B273,": ",1)*1=YEAR($W$4),$W$4,
IF(_xlfn.TEXTBEFORE('ПДФ 1'!B273,": ",1)*1=YEAR($X$4),$X$4,$Y$4)))))</f>
        <v>45657</v>
      </c>
      <c r="U267" s="125" t="str">
        <f>IF(ISERROR(VLOOKUP(C267,Источник!$C$2:$K$2343,9,0)),"",VLOOKUP(C267,Источник!$C$2:$K$2343,9,0))</f>
        <v>СС</v>
      </c>
      <c r="V267" s="1"/>
      <c r="W267" s="1"/>
      <c r="X267" s="77" t="str">
        <f t="shared" si="59"/>
        <v>г. Пермь, ул. Куйбышева, д. 86: 2024</v>
      </c>
      <c r="Y267" s="117">
        <f t="shared" si="60"/>
        <v>1</v>
      </c>
      <c r="Z267" s="22" t="s">
        <v>1076</v>
      </c>
      <c r="AA267" s="22" t="s">
        <v>1076</v>
      </c>
      <c r="AB267" s="22" t="s">
        <v>1076</v>
      </c>
      <c r="AC267" s="22" t="s">
        <v>1076</v>
      </c>
      <c r="AD267" s="22" t="s">
        <v>1076</v>
      </c>
      <c r="AE267" s="22" t="s">
        <v>1076</v>
      </c>
      <c r="AF267" s="22" t="s">
        <v>1076</v>
      </c>
      <c r="AG267" s="89" t="s">
        <v>1076</v>
      </c>
      <c r="AH267" s="88" t="s">
        <v>1076</v>
      </c>
      <c r="AI267" s="75">
        <v>1</v>
      </c>
      <c r="AJ267" s="75" t="s">
        <v>1076</v>
      </c>
      <c r="AK267" s="75" t="s">
        <v>1076</v>
      </c>
      <c r="AL267" s="75" t="s">
        <v>1076</v>
      </c>
      <c r="AM267" s="75" t="s">
        <v>1076</v>
      </c>
      <c r="AN267" s="75" t="s">
        <v>1076</v>
      </c>
      <c r="AO267" s="75" t="s">
        <v>1076</v>
      </c>
      <c r="AP267" s="75" t="s">
        <v>1076</v>
      </c>
      <c r="AQ267" s="75" t="s">
        <v>1076</v>
      </c>
      <c r="AR267" s="75" t="s">
        <v>1076</v>
      </c>
      <c r="AS267" s="75" t="s">
        <v>1076</v>
      </c>
      <c r="AT267" s="75" t="s">
        <v>1076</v>
      </c>
      <c r="AU267" t="str">
        <f t="shared" si="61"/>
        <v>РК</v>
      </c>
      <c r="AV267" t="b">
        <f t="shared" si="62"/>
        <v>1</v>
      </c>
    </row>
    <row r="268" spans="1:48" ht="16.5" thickTop="1" thickBot="1" x14ac:dyDescent="0.3">
      <c r="A268" s="28">
        <f t="shared" si="63"/>
        <v>81</v>
      </c>
      <c r="B268" s="74" t="s">
        <v>1852</v>
      </c>
      <c r="C268" s="71" t="s">
        <v>1550</v>
      </c>
      <c r="D268" s="63">
        <v>2004</v>
      </c>
      <c r="E268" s="72"/>
      <c r="F268" s="72">
        <v>0</v>
      </c>
      <c r="G268" s="80">
        <v>9</v>
      </c>
      <c r="H268" s="80">
        <v>4</v>
      </c>
      <c r="I268" s="163">
        <v>11775.2</v>
      </c>
      <c r="J268" s="163">
        <v>9318.2000000000007</v>
      </c>
      <c r="K268" s="163">
        <v>8386.3799999999992</v>
      </c>
      <c r="L268" s="165">
        <v>106</v>
      </c>
      <c r="M268" s="163">
        <f t="shared" si="64"/>
        <v>24350053.829999998</v>
      </c>
      <c r="N268" s="163"/>
      <c r="O268" s="163"/>
      <c r="P268" s="163"/>
      <c r="Q268" s="30">
        <f>IF('Форма 2'!D268=0,"",'Форма 2'!D268-N268-O268-P268)</f>
        <v>24350053.829999998</v>
      </c>
      <c r="R268" s="51">
        <f t="shared" si="57"/>
        <v>2613.1714097143222</v>
      </c>
      <c r="S268" s="51">
        <f t="shared" si="58"/>
        <v>2613.1714097143222</v>
      </c>
      <c r="T268" s="69">
        <f>IF(B268=C268,"",
IF(ISERROR(
IF(_xlfn.TEXTBEFORE('ПДФ 1'!B274,": ",1)*1=YEAR($V$4),$V$4,
IF(_xlfn.TEXTBEFORE('ПДФ 1'!B274,": ",1)*1=YEAR($W$4),$W$4,
IF(_xlfn.TEXTBEFORE('ПДФ 1'!B274,": ",1)*1=YEAR($X$4),$X$4,$Y$4)))),"",
IF(_xlfn.TEXTBEFORE('ПДФ 1'!B274,": ",1)*1=YEAR($V$4),$V$4,
IF(_xlfn.TEXTBEFORE('ПДФ 1'!B274,": ",1)*1=YEAR($W$4),$W$4,
IF(_xlfn.TEXTBEFORE('ПДФ 1'!B274,": ",1)*1=YEAR($X$4),$X$4,$Y$4)))))</f>
        <v>45657</v>
      </c>
      <c r="U268" s="125" t="str">
        <f>IF(ISERROR(VLOOKUP(C268,Источник!$C$2:$K$2343,9,0)),"",VLOOKUP(C268,Источник!$C$2:$K$2343,9,0))</f>
        <v>СС</v>
      </c>
      <c r="V268" s="1"/>
      <c r="W268" s="1"/>
      <c r="X268" s="77" t="str">
        <f t="shared" si="59"/>
        <v>г. Пермь, ул. Куйбышева, д. 97: 2024</v>
      </c>
      <c r="Y268" s="117">
        <f t="shared" si="60"/>
        <v>1</v>
      </c>
      <c r="Z268" s="22" t="s">
        <v>1076</v>
      </c>
      <c r="AA268" s="22" t="s">
        <v>1076</v>
      </c>
      <c r="AB268" s="22" t="s">
        <v>1076</v>
      </c>
      <c r="AC268" s="22" t="s">
        <v>1076</v>
      </c>
      <c r="AD268" s="22" t="s">
        <v>1076</v>
      </c>
      <c r="AE268" s="22" t="s">
        <v>1076</v>
      </c>
      <c r="AF268" s="22" t="s">
        <v>1076</v>
      </c>
      <c r="AG268" s="89" t="s">
        <v>1076</v>
      </c>
      <c r="AH268" s="88" t="s">
        <v>1076</v>
      </c>
      <c r="AI268" s="75">
        <v>1</v>
      </c>
      <c r="AJ268" s="75" t="s">
        <v>1076</v>
      </c>
      <c r="AK268" s="75" t="s">
        <v>1076</v>
      </c>
      <c r="AL268" s="75" t="s">
        <v>1076</v>
      </c>
      <c r="AM268" s="75" t="s">
        <v>1076</v>
      </c>
      <c r="AN268" s="75" t="s">
        <v>1076</v>
      </c>
      <c r="AO268" s="75" t="s">
        <v>1076</v>
      </c>
      <c r="AP268" s="75" t="s">
        <v>1076</v>
      </c>
      <c r="AQ268" s="75" t="s">
        <v>1076</v>
      </c>
      <c r="AR268" s="75" t="s">
        <v>1076</v>
      </c>
      <c r="AS268" s="75" t="s">
        <v>1076</v>
      </c>
      <c r="AT268" s="75" t="s">
        <v>1076</v>
      </c>
      <c r="AU268" t="str">
        <f t="shared" si="61"/>
        <v>РК</v>
      </c>
      <c r="AV268" t="b">
        <f t="shared" si="62"/>
        <v>1</v>
      </c>
    </row>
    <row r="269" spans="1:48" ht="16.5" thickTop="1" thickBot="1" x14ac:dyDescent="0.3">
      <c r="A269" s="28">
        <f t="shared" si="63"/>
        <v>82</v>
      </c>
      <c r="B269" s="74" t="s">
        <v>1852</v>
      </c>
      <c r="C269" s="71" t="s">
        <v>984</v>
      </c>
      <c r="D269" s="63">
        <v>1956</v>
      </c>
      <c r="E269" s="72"/>
      <c r="F269" s="72" t="s">
        <v>2525</v>
      </c>
      <c r="G269" s="80">
        <v>3</v>
      </c>
      <c r="H269" s="80">
        <v>3</v>
      </c>
      <c r="I269" s="163">
        <v>2259.6</v>
      </c>
      <c r="J269" s="163">
        <v>1486.1</v>
      </c>
      <c r="K269" s="163">
        <v>1486.1</v>
      </c>
      <c r="L269" s="165">
        <v>52</v>
      </c>
      <c r="M269" s="163">
        <f t="shared" si="64"/>
        <v>13167028.140000001</v>
      </c>
      <c r="N269" s="163"/>
      <c r="O269" s="163"/>
      <c r="P269" s="163"/>
      <c r="Q269" s="30">
        <f>IF('Форма 2'!D269=0,"",'Форма 2'!D269-N269-O269-P269)</f>
        <v>13167028.140000001</v>
      </c>
      <c r="R269" s="51">
        <f t="shared" si="57"/>
        <v>8860.1225624116832</v>
      </c>
      <c r="S269" s="51">
        <f t="shared" si="58"/>
        <v>8860.1225624116832</v>
      </c>
      <c r="T269" s="69">
        <f>IF(B269=C269,"",
IF(ISERROR(
IF(_xlfn.TEXTBEFORE('ПДФ 1'!B275,": ",1)*1=YEAR($V$4),$V$4,
IF(_xlfn.TEXTBEFORE('ПДФ 1'!B275,": ",1)*1=YEAR($W$4),$W$4,
IF(_xlfn.TEXTBEFORE('ПДФ 1'!B275,": ",1)*1=YEAR($X$4),$X$4,$Y$4)))),"",
IF(_xlfn.TEXTBEFORE('ПДФ 1'!B275,": ",1)*1=YEAR($V$4),$V$4,
IF(_xlfn.TEXTBEFORE('ПДФ 1'!B275,": ",1)*1=YEAR($W$4),$W$4,
IF(_xlfn.TEXTBEFORE('ПДФ 1'!B275,": ",1)*1=YEAR($X$4),$X$4,$Y$4)))))</f>
        <v>45657</v>
      </c>
      <c r="U269" s="125" t="str">
        <f>IF(ISERROR(VLOOKUP(C269,Источник!$C$2:$K$2343,9,0)),"",VLOOKUP(C269,Источник!$C$2:$K$2343,9,0))</f>
        <v>РО</v>
      </c>
      <c r="V269" s="1"/>
      <c r="W269" s="1"/>
      <c r="X269" s="77" t="str">
        <f t="shared" si="59"/>
        <v>г. Пермь, ул. Ласьвинская, д. 12: 2024</v>
      </c>
      <c r="Y269" s="117">
        <f t="shared" si="60"/>
        <v>1</v>
      </c>
      <c r="Z269" s="22" t="s">
        <v>1076</v>
      </c>
      <c r="AA269" s="22" t="s">
        <v>1076</v>
      </c>
      <c r="AB269" s="22" t="s">
        <v>1076</v>
      </c>
      <c r="AC269" s="22" t="s">
        <v>1076</v>
      </c>
      <c r="AD269" s="22" t="s">
        <v>1076</v>
      </c>
      <c r="AE269" s="22" t="s">
        <v>1076</v>
      </c>
      <c r="AF269" s="22" t="s">
        <v>1076</v>
      </c>
      <c r="AG269" s="89" t="s">
        <v>1076</v>
      </c>
      <c r="AH269" s="88" t="s">
        <v>1076</v>
      </c>
      <c r="AI269" s="75" t="s">
        <v>1076</v>
      </c>
      <c r="AJ269" s="75">
        <v>1</v>
      </c>
      <c r="AK269" s="75" t="s">
        <v>1076</v>
      </c>
      <c r="AL269" s="75" t="s">
        <v>1076</v>
      </c>
      <c r="AM269" s="75" t="s">
        <v>1076</v>
      </c>
      <c r="AN269" s="75" t="s">
        <v>1076</v>
      </c>
      <c r="AO269" s="75" t="s">
        <v>1076</v>
      </c>
      <c r="AP269" s="75" t="s">
        <v>1076</v>
      </c>
      <c r="AQ269" s="75" t="s">
        <v>1076</v>
      </c>
      <c r="AR269" s="75" t="s">
        <v>1076</v>
      </c>
      <c r="AS269" s="75" t="s">
        <v>1076</v>
      </c>
      <c r="AT269" s="75" t="s">
        <v>1076</v>
      </c>
      <c r="AU269" t="str">
        <f t="shared" si="61"/>
        <v>Рфа</v>
      </c>
      <c r="AV269" t="b">
        <f t="shared" si="62"/>
        <v>1</v>
      </c>
    </row>
    <row r="270" spans="1:48" ht="16.5" thickTop="1" thickBot="1" x14ac:dyDescent="0.3">
      <c r="A270" s="28">
        <f t="shared" si="63"/>
        <v>83</v>
      </c>
      <c r="B270" s="74" t="s">
        <v>1852</v>
      </c>
      <c r="C270" s="71" t="s">
        <v>1553</v>
      </c>
      <c r="D270" s="63">
        <v>1971</v>
      </c>
      <c r="E270" s="72"/>
      <c r="F270" s="72" t="s">
        <v>2537</v>
      </c>
      <c r="G270" s="80">
        <v>5</v>
      </c>
      <c r="H270" s="80">
        <v>6</v>
      </c>
      <c r="I270" s="163">
        <v>4662</v>
      </c>
      <c r="J270" s="163">
        <v>4102.5999999999995</v>
      </c>
      <c r="K270" s="163">
        <v>3857.7</v>
      </c>
      <c r="L270" s="165">
        <v>209</v>
      </c>
      <c r="M270" s="163">
        <f t="shared" si="64"/>
        <v>20995410.239999998</v>
      </c>
      <c r="N270" s="163"/>
      <c r="O270" s="163"/>
      <c r="P270" s="163"/>
      <c r="Q270" s="30">
        <f>IF('Форма 2'!D270=0,"",'Форма 2'!D270-N270-O270-P270)</f>
        <v>20995410.239999998</v>
      </c>
      <c r="R270" s="51">
        <f t="shared" si="57"/>
        <v>5117.5864671184127</v>
      </c>
      <c r="S270" s="51">
        <f t="shared" si="58"/>
        <v>5117.5864671184127</v>
      </c>
      <c r="T270" s="69">
        <f>IF(B270=C270,"",
IF(ISERROR(
IF(_xlfn.TEXTBEFORE('ПДФ 1'!B276,": ",1)*1=YEAR($V$4),$V$4,
IF(_xlfn.TEXTBEFORE('ПДФ 1'!B276,": ",1)*1=YEAR($W$4),$W$4,
IF(_xlfn.TEXTBEFORE('ПДФ 1'!B276,": ",1)*1=YEAR($X$4),$X$4,$Y$4)))),"",
IF(_xlfn.TEXTBEFORE('ПДФ 1'!B276,": ",1)*1=YEAR($V$4),$V$4,
IF(_xlfn.TEXTBEFORE('ПДФ 1'!B276,": ",1)*1=YEAR($W$4),$W$4,
IF(_xlfn.TEXTBEFORE('ПДФ 1'!B276,": ",1)*1=YEAR($X$4),$X$4,$Y$4)))))</f>
        <v>45657</v>
      </c>
      <c r="U270" s="125" t="str">
        <f>IF(ISERROR(VLOOKUP(C270,Источник!$C$2:$K$2343,9,0)),"",VLOOKUP(C270,Источник!$C$2:$K$2343,9,0))</f>
        <v>СС</v>
      </c>
      <c r="V270" s="1"/>
      <c r="W270" s="1"/>
      <c r="X270" s="77" t="str">
        <f t="shared" si="59"/>
        <v>г. Пермь, ул. Ласьвинская, д. 39: 2024</v>
      </c>
      <c r="Y270" s="117">
        <f t="shared" si="60"/>
        <v>1</v>
      </c>
      <c r="Z270" s="22" t="s">
        <v>1076</v>
      </c>
      <c r="AA270" s="22" t="s">
        <v>1076</v>
      </c>
      <c r="AB270" s="22" t="s">
        <v>1076</v>
      </c>
      <c r="AC270" s="22" t="s">
        <v>1076</v>
      </c>
      <c r="AD270" s="22" t="s">
        <v>1076</v>
      </c>
      <c r="AE270" s="22" t="s">
        <v>1076</v>
      </c>
      <c r="AF270" s="22" t="s">
        <v>1076</v>
      </c>
      <c r="AG270" s="89" t="s">
        <v>1076</v>
      </c>
      <c r="AH270" s="88" t="s">
        <v>1076</v>
      </c>
      <c r="AI270" s="75">
        <v>1</v>
      </c>
      <c r="AJ270" s="75" t="s">
        <v>1076</v>
      </c>
      <c r="AK270" s="75" t="s">
        <v>1076</v>
      </c>
      <c r="AL270" s="75" t="s">
        <v>1076</v>
      </c>
      <c r="AM270" s="75" t="s">
        <v>1076</v>
      </c>
      <c r="AN270" s="75" t="s">
        <v>1076</v>
      </c>
      <c r="AO270" s="75" t="s">
        <v>1076</v>
      </c>
      <c r="AP270" s="75" t="s">
        <v>1076</v>
      </c>
      <c r="AQ270" s="75" t="s">
        <v>1076</v>
      </c>
      <c r="AR270" s="75" t="s">
        <v>1076</v>
      </c>
      <c r="AS270" s="75" t="s">
        <v>1076</v>
      </c>
      <c r="AT270" s="75" t="s">
        <v>1076</v>
      </c>
      <c r="AU270" t="str">
        <f t="shared" si="61"/>
        <v>РК</v>
      </c>
      <c r="AV270" t="b">
        <f t="shared" si="62"/>
        <v>1</v>
      </c>
    </row>
    <row r="271" spans="1:48" ht="16.5" thickTop="1" thickBot="1" x14ac:dyDescent="0.3">
      <c r="A271" s="28">
        <f t="shared" si="63"/>
        <v>84</v>
      </c>
      <c r="B271" s="74" t="s">
        <v>1852</v>
      </c>
      <c r="C271" s="71" t="s">
        <v>985</v>
      </c>
      <c r="D271" s="63">
        <v>1943</v>
      </c>
      <c r="E271" s="72"/>
      <c r="F271" s="72" t="s">
        <v>2519</v>
      </c>
      <c r="G271" s="80">
        <v>5</v>
      </c>
      <c r="H271" s="80">
        <v>4</v>
      </c>
      <c r="I271" s="163">
        <v>5870.4</v>
      </c>
      <c r="J271" s="163">
        <v>4348.71</v>
      </c>
      <c r="K271" s="163">
        <v>4348.71</v>
      </c>
      <c r="L271" s="165">
        <v>202</v>
      </c>
      <c r="M271" s="163">
        <f t="shared" si="64"/>
        <v>45162983.129999995</v>
      </c>
      <c r="N271" s="163"/>
      <c r="O271" s="163"/>
      <c r="P271" s="163"/>
      <c r="Q271" s="30">
        <f>IF('Форма 2'!D271=0,"",'Форма 2'!D271-N271-O271-P271)</f>
        <v>45162983.129999995</v>
      </c>
      <c r="R271" s="51">
        <f t="shared" si="57"/>
        <v>10385.374773208605</v>
      </c>
      <c r="S271" s="51">
        <f t="shared" si="58"/>
        <v>10385.374773208605</v>
      </c>
      <c r="T271" s="69">
        <f>IF(B271=C271,"",
IF(ISERROR(
IF(_xlfn.TEXTBEFORE('ПДФ 1'!B277,": ",1)*1=YEAR($V$4),$V$4,
IF(_xlfn.TEXTBEFORE('ПДФ 1'!B277,": ",1)*1=YEAR($W$4),$W$4,
IF(_xlfn.TEXTBEFORE('ПДФ 1'!B277,": ",1)*1=YEAR($X$4),$X$4,$Y$4)))),"",
IF(_xlfn.TEXTBEFORE('ПДФ 1'!B277,": ",1)*1=YEAR($V$4),$V$4,
IF(_xlfn.TEXTBEFORE('ПДФ 1'!B277,": ",1)*1=YEAR($W$4),$W$4,
IF(_xlfn.TEXTBEFORE('ПДФ 1'!B277,": ",1)*1=YEAR($X$4),$X$4,$Y$4)))))</f>
        <v>45657</v>
      </c>
      <c r="U271" s="125" t="str">
        <f>IF(ISERROR(VLOOKUP(C271,Источник!$C$2:$K$2343,9,0)),"",VLOOKUP(C271,Источник!$C$2:$K$2343,9,0))</f>
        <v>РО</v>
      </c>
      <c r="V271" s="1"/>
      <c r="W271" s="1"/>
      <c r="X271" s="77" t="str">
        <f t="shared" si="59"/>
        <v>г. Пермь, ул. Лебедева, д. 35: 2024</v>
      </c>
      <c r="Y271" s="117">
        <f t="shared" si="60"/>
        <v>3</v>
      </c>
      <c r="Z271" s="22" t="s">
        <v>1076</v>
      </c>
      <c r="AA271" s="22" t="s">
        <v>1076</v>
      </c>
      <c r="AB271" s="22" t="s">
        <v>1076</v>
      </c>
      <c r="AC271" s="22" t="s">
        <v>1076</v>
      </c>
      <c r="AD271" s="22" t="s">
        <v>1076</v>
      </c>
      <c r="AE271" s="22" t="s">
        <v>1076</v>
      </c>
      <c r="AF271" s="22">
        <v>1</v>
      </c>
      <c r="AG271" s="89" t="s">
        <v>1076</v>
      </c>
      <c r="AH271" s="88" t="s">
        <v>1076</v>
      </c>
      <c r="AI271" s="75" t="s">
        <v>1076</v>
      </c>
      <c r="AJ271" s="75">
        <v>1</v>
      </c>
      <c r="AK271" s="75" t="s">
        <v>1076</v>
      </c>
      <c r="AL271" s="75" t="s">
        <v>1076</v>
      </c>
      <c r="AM271" s="75" t="s">
        <v>1076</v>
      </c>
      <c r="AN271" s="75" t="s">
        <v>1076</v>
      </c>
      <c r="AO271" s="75" t="s">
        <v>1076</v>
      </c>
      <c r="AP271" s="75" t="s">
        <v>1076</v>
      </c>
      <c r="AQ271" s="75" t="s">
        <v>1076</v>
      </c>
      <c r="AR271" s="75">
        <v>1</v>
      </c>
      <c r="AS271" s="75" t="s">
        <v>1076</v>
      </c>
      <c r="AT271" s="75" t="s">
        <v>1076</v>
      </c>
      <c r="AU271" t="str">
        <f t="shared" si="61"/>
        <v>РП Рфа РНК</v>
      </c>
      <c r="AV271" t="b">
        <f t="shared" si="62"/>
        <v>1</v>
      </c>
    </row>
    <row r="272" spans="1:48" ht="16.5" thickTop="1" thickBot="1" x14ac:dyDescent="0.3">
      <c r="A272" s="28">
        <f t="shared" si="63"/>
        <v>85</v>
      </c>
      <c r="B272" s="74" t="s">
        <v>1852</v>
      </c>
      <c r="C272" s="71" t="s">
        <v>267</v>
      </c>
      <c r="D272" s="63">
        <v>1994</v>
      </c>
      <c r="E272" s="72"/>
      <c r="F272" s="72" t="s">
        <v>2534</v>
      </c>
      <c r="G272" s="80">
        <v>10</v>
      </c>
      <c r="H272" s="80">
        <v>5</v>
      </c>
      <c r="I272" s="163">
        <v>15282</v>
      </c>
      <c r="J272" s="163">
        <v>14035.3</v>
      </c>
      <c r="K272" s="163">
        <v>2053</v>
      </c>
      <c r="L272" s="165">
        <v>0</v>
      </c>
      <c r="M272" s="163">
        <f t="shared" si="64"/>
        <v>54495612</v>
      </c>
      <c r="N272" s="163"/>
      <c r="O272" s="163"/>
      <c r="P272" s="163"/>
      <c r="Q272" s="30">
        <f>IF('Форма 2'!D272=0,"",'Форма 2'!D272-N272-O272-P272)</f>
        <v>54495612</v>
      </c>
      <c r="R272" s="51">
        <f t="shared" si="57"/>
        <v>3882.7536283513714</v>
      </c>
      <c r="S272" s="51">
        <f t="shared" si="58"/>
        <v>3882.7536283513714</v>
      </c>
      <c r="T272" s="69">
        <f>IF(B272=C272,"",
IF(ISERROR(
IF(_xlfn.TEXTBEFORE('ПДФ 1'!B278,": ",1)*1=YEAR($V$4),$V$4,
IF(_xlfn.TEXTBEFORE('ПДФ 1'!B278,": ",1)*1=YEAR($W$4),$W$4,
IF(_xlfn.TEXTBEFORE('ПДФ 1'!B278,": ",1)*1=YEAR($X$4),$X$4,$Y$4)))),"",
IF(_xlfn.TEXTBEFORE('ПДФ 1'!B278,": ",1)*1=YEAR($V$4),$V$4,
IF(_xlfn.TEXTBEFORE('ПДФ 1'!B278,": ",1)*1=YEAR($W$4),$W$4,
IF(_xlfn.TEXTBEFORE('ПДФ 1'!B278,": ",1)*1=YEAR($X$4),$X$4,$Y$4)))))</f>
        <v>45657</v>
      </c>
      <c r="U272" s="125" t="str">
        <f>IF(ISERROR(VLOOKUP(C272,Источник!$C$2:$K$2343,9,0)),"",VLOOKUP(C272,Источник!$C$2:$K$2343,9,0))</f>
        <v>СС</v>
      </c>
      <c r="V272" s="1"/>
      <c r="W272" s="1"/>
      <c r="X272" s="77" t="str">
        <f t="shared" si="59"/>
        <v>г. Пермь, ул. Левченко, д. 6: 2024</v>
      </c>
      <c r="Y272" s="117">
        <f t="shared" si="60"/>
        <v>1</v>
      </c>
      <c r="Z272" s="22" t="s">
        <v>1076</v>
      </c>
      <c r="AA272" s="22" t="s">
        <v>1076</v>
      </c>
      <c r="AB272" s="22" t="s">
        <v>1076</v>
      </c>
      <c r="AC272" s="22" t="s">
        <v>1076</v>
      </c>
      <c r="AD272" s="22" t="s">
        <v>1076</v>
      </c>
      <c r="AE272" s="22" t="s">
        <v>1076</v>
      </c>
      <c r="AF272" s="22" t="s">
        <v>1076</v>
      </c>
      <c r="AG272" s="89" t="s">
        <v>1076</v>
      </c>
      <c r="AH272" s="88" t="s">
        <v>1076</v>
      </c>
      <c r="AI272" s="75" t="s">
        <v>1076</v>
      </c>
      <c r="AJ272" s="75">
        <v>1</v>
      </c>
      <c r="AK272" s="75" t="s">
        <v>1076</v>
      </c>
      <c r="AL272" s="75" t="s">
        <v>1076</v>
      </c>
      <c r="AM272" s="75" t="s">
        <v>1076</v>
      </c>
      <c r="AN272" s="75" t="s">
        <v>1076</v>
      </c>
      <c r="AO272" s="75" t="s">
        <v>1076</v>
      </c>
      <c r="AP272" s="75" t="s">
        <v>1076</v>
      </c>
      <c r="AQ272" s="75" t="s">
        <v>1076</v>
      </c>
      <c r="AR272" s="75" t="s">
        <v>1076</v>
      </c>
      <c r="AS272" s="75" t="s">
        <v>1076</v>
      </c>
      <c r="AT272" s="75" t="s">
        <v>1076</v>
      </c>
      <c r="AU272" t="str">
        <f t="shared" si="61"/>
        <v>Рфа</v>
      </c>
      <c r="AV272" t="b">
        <f t="shared" si="62"/>
        <v>1</v>
      </c>
    </row>
    <row r="273" spans="1:48" ht="16.5" thickTop="1" thickBot="1" x14ac:dyDescent="0.3">
      <c r="A273" s="28">
        <f t="shared" si="63"/>
        <v>86</v>
      </c>
      <c r="B273" s="74" t="s">
        <v>1852</v>
      </c>
      <c r="C273" s="71" t="s">
        <v>986</v>
      </c>
      <c r="D273" s="63">
        <v>1942</v>
      </c>
      <c r="E273" s="72"/>
      <c r="F273" s="72" t="s">
        <v>2519</v>
      </c>
      <c r="G273" s="80">
        <v>4</v>
      </c>
      <c r="H273" s="80">
        <v>5</v>
      </c>
      <c r="I273" s="163">
        <v>4197.1000000000004</v>
      </c>
      <c r="J273" s="163">
        <v>3609.2</v>
      </c>
      <c r="K273" s="163">
        <v>3609.2</v>
      </c>
      <c r="L273" s="165">
        <v>105</v>
      </c>
      <c r="M273" s="163">
        <f t="shared" si="64"/>
        <v>20491753.16</v>
      </c>
      <c r="N273" s="163"/>
      <c r="O273" s="163"/>
      <c r="P273" s="163"/>
      <c r="Q273" s="30">
        <f>IF('Форма 2'!D273=0,"",'Форма 2'!D273-N273-O273-P273)</f>
        <v>20491753.16</v>
      </c>
      <c r="R273" s="51">
        <f t="shared" si="57"/>
        <v>5677.6441205807387</v>
      </c>
      <c r="S273" s="51">
        <f t="shared" si="58"/>
        <v>5677.6441205807387</v>
      </c>
      <c r="T273" s="69">
        <f>IF(B273=C273,"",
IF(ISERROR(
IF(_xlfn.TEXTBEFORE('ПДФ 1'!B279,": ",1)*1=YEAR($V$4),$V$4,
IF(_xlfn.TEXTBEFORE('ПДФ 1'!B279,": ",1)*1=YEAR($W$4),$W$4,
IF(_xlfn.TEXTBEFORE('ПДФ 1'!B279,": ",1)*1=YEAR($X$4),$X$4,$Y$4)))),"",
IF(_xlfn.TEXTBEFORE('ПДФ 1'!B279,": ",1)*1=YEAR($V$4),$V$4,
IF(_xlfn.TEXTBEFORE('ПДФ 1'!B279,": ",1)*1=YEAR($W$4),$W$4,
IF(_xlfn.TEXTBEFORE('ПДФ 1'!B279,": ",1)*1=YEAR($X$4),$X$4,$Y$4)))))</f>
        <v>45657</v>
      </c>
      <c r="U273" s="125" t="str">
        <f>IF(ISERROR(VLOOKUP(C273,Источник!$C$2:$K$2343,9,0)),"",VLOOKUP(C273,Источник!$C$2:$K$2343,9,0))</f>
        <v>РО</v>
      </c>
      <c r="V273" s="1"/>
      <c r="W273" s="1"/>
      <c r="X273" s="77" t="str">
        <f t="shared" si="59"/>
        <v>г. Пермь, ул. Ленина, д. 69: 2024</v>
      </c>
      <c r="Y273" s="117">
        <f t="shared" si="60"/>
        <v>1</v>
      </c>
      <c r="Z273" s="22" t="s">
        <v>1076</v>
      </c>
      <c r="AA273" s="22" t="s">
        <v>1076</v>
      </c>
      <c r="AB273" s="22" t="s">
        <v>1076</v>
      </c>
      <c r="AC273" s="22" t="s">
        <v>1076</v>
      </c>
      <c r="AD273" s="22" t="s">
        <v>1076</v>
      </c>
      <c r="AE273" s="22" t="s">
        <v>1076</v>
      </c>
      <c r="AF273" s="22" t="s">
        <v>1076</v>
      </c>
      <c r="AG273" s="89" t="s">
        <v>1076</v>
      </c>
      <c r="AH273" s="88" t="s">
        <v>1076</v>
      </c>
      <c r="AI273" s="75" t="s">
        <v>1076</v>
      </c>
      <c r="AJ273" s="75">
        <v>1</v>
      </c>
      <c r="AK273" s="75" t="s">
        <v>1076</v>
      </c>
      <c r="AL273" s="75" t="s">
        <v>1076</v>
      </c>
      <c r="AM273" s="75" t="s">
        <v>1076</v>
      </c>
      <c r="AN273" s="75" t="s">
        <v>1076</v>
      </c>
      <c r="AO273" s="75" t="s">
        <v>1076</v>
      </c>
      <c r="AP273" s="75" t="s">
        <v>1076</v>
      </c>
      <c r="AQ273" s="75" t="s">
        <v>1076</v>
      </c>
      <c r="AR273" s="75" t="s">
        <v>1076</v>
      </c>
      <c r="AS273" s="75" t="s">
        <v>1076</v>
      </c>
      <c r="AT273" s="75" t="s">
        <v>1076</v>
      </c>
      <c r="AU273" t="str">
        <f t="shared" si="61"/>
        <v>Рфа</v>
      </c>
      <c r="AV273" t="b">
        <f t="shared" si="62"/>
        <v>1</v>
      </c>
    </row>
    <row r="274" spans="1:48" ht="16.5" thickTop="1" thickBot="1" x14ac:dyDescent="0.3">
      <c r="A274" s="28">
        <f t="shared" si="63"/>
        <v>87</v>
      </c>
      <c r="B274" s="74" t="s">
        <v>1852</v>
      </c>
      <c r="C274" s="71" t="s">
        <v>987</v>
      </c>
      <c r="D274" s="63">
        <v>1962</v>
      </c>
      <c r="E274" s="72"/>
      <c r="F274" s="72" t="s">
        <v>2519</v>
      </c>
      <c r="G274" s="80">
        <v>5</v>
      </c>
      <c r="H274" s="80">
        <v>4</v>
      </c>
      <c r="I274" s="163">
        <v>5895.9</v>
      </c>
      <c r="J274" s="163">
        <v>5315</v>
      </c>
      <c r="K274" s="163">
        <v>4320.1000000000004</v>
      </c>
      <c r="L274" s="165">
        <v>136</v>
      </c>
      <c r="M274" s="163">
        <f t="shared" si="64"/>
        <v>26552303.57</v>
      </c>
      <c r="N274" s="163"/>
      <c r="O274" s="163"/>
      <c r="P274" s="163"/>
      <c r="Q274" s="30">
        <f>IF('Форма 2'!D274=0,"",'Форма 2'!D274-N274-O274-P274)</f>
        <v>26552303.57</v>
      </c>
      <c r="R274" s="51">
        <f t="shared" si="57"/>
        <v>4995.7297403574785</v>
      </c>
      <c r="S274" s="51">
        <f t="shared" si="58"/>
        <v>4995.7297403574785</v>
      </c>
      <c r="T274" s="69">
        <f>IF(B274=C274,"",
IF(ISERROR(
IF(_xlfn.TEXTBEFORE('ПДФ 1'!B280,": ",1)*1=YEAR($V$4),$V$4,
IF(_xlfn.TEXTBEFORE('ПДФ 1'!B280,": ",1)*1=YEAR($W$4),$W$4,
IF(_xlfn.TEXTBEFORE('ПДФ 1'!B280,": ",1)*1=YEAR($X$4),$X$4,$Y$4)))),"",
IF(_xlfn.TEXTBEFORE('ПДФ 1'!B280,": ",1)*1=YEAR($V$4),$V$4,
IF(_xlfn.TEXTBEFORE('ПДФ 1'!B280,": ",1)*1=YEAR($W$4),$W$4,
IF(_xlfn.TEXTBEFORE('ПДФ 1'!B280,": ",1)*1=YEAR($X$4),$X$4,$Y$4)))))</f>
        <v>45657</v>
      </c>
      <c r="U274" s="125" t="str">
        <f>IF(ISERROR(VLOOKUP(C274,Источник!$C$2:$K$2343,9,0)),"",VLOOKUP(C274,Источник!$C$2:$K$2343,9,0))</f>
        <v>РО</v>
      </c>
      <c r="V274" s="1"/>
      <c r="W274" s="1"/>
      <c r="X274" s="77" t="str">
        <f t="shared" si="59"/>
        <v>г. Пермь, ул. Ленина, д. 74: 2024</v>
      </c>
      <c r="Y274" s="117">
        <f t="shared" si="60"/>
        <v>1</v>
      </c>
      <c r="Z274" s="22" t="s">
        <v>1076</v>
      </c>
      <c r="AA274" s="22" t="s">
        <v>1076</v>
      </c>
      <c r="AB274" s="22" t="s">
        <v>1076</v>
      </c>
      <c r="AC274" s="22" t="s">
        <v>1076</v>
      </c>
      <c r="AD274" s="22" t="s">
        <v>1076</v>
      </c>
      <c r="AE274" s="22" t="s">
        <v>1076</v>
      </c>
      <c r="AF274" s="22" t="s">
        <v>1076</v>
      </c>
      <c r="AG274" s="89" t="s">
        <v>1076</v>
      </c>
      <c r="AH274" s="88" t="s">
        <v>1076</v>
      </c>
      <c r="AI274" s="75">
        <v>1</v>
      </c>
      <c r="AJ274" s="75" t="s">
        <v>1076</v>
      </c>
      <c r="AK274" s="75" t="s">
        <v>1076</v>
      </c>
      <c r="AL274" s="75" t="s">
        <v>1076</v>
      </c>
      <c r="AM274" s="75" t="s">
        <v>1076</v>
      </c>
      <c r="AN274" s="75" t="s">
        <v>1076</v>
      </c>
      <c r="AO274" s="75" t="s">
        <v>1076</v>
      </c>
      <c r="AP274" s="75" t="s">
        <v>1076</v>
      </c>
      <c r="AQ274" s="75" t="s">
        <v>1076</v>
      </c>
      <c r="AR274" s="75" t="s">
        <v>1076</v>
      </c>
      <c r="AS274" s="75" t="s">
        <v>1076</v>
      </c>
      <c r="AT274" s="75" t="s">
        <v>1076</v>
      </c>
      <c r="AU274" t="str">
        <f t="shared" si="61"/>
        <v>РК</v>
      </c>
      <c r="AV274" t="b">
        <f t="shared" si="62"/>
        <v>1</v>
      </c>
    </row>
    <row r="275" spans="1:48" ht="16.5" thickTop="1" thickBot="1" x14ac:dyDescent="0.3">
      <c r="A275" s="28">
        <f t="shared" si="63"/>
        <v>88</v>
      </c>
      <c r="B275" s="74" t="s">
        <v>1852</v>
      </c>
      <c r="C275" s="71" t="s">
        <v>988</v>
      </c>
      <c r="D275" s="63">
        <v>1952</v>
      </c>
      <c r="E275" s="72"/>
      <c r="F275" s="72" t="s">
        <v>2526</v>
      </c>
      <c r="G275" s="80">
        <v>5</v>
      </c>
      <c r="H275" s="80">
        <v>2</v>
      </c>
      <c r="I275" s="163">
        <v>1915.6</v>
      </c>
      <c r="J275" s="163">
        <v>1696.8</v>
      </c>
      <c r="K275" s="163">
        <v>1696.8</v>
      </c>
      <c r="L275" s="165">
        <v>58</v>
      </c>
      <c r="M275" s="163">
        <f t="shared" si="64"/>
        <v>1563340.32</v>
      </c>
      <c r="N275" s="163"/>
      <c r="O275" s="163"/>
      <c r="P275" s="163"/>
      <c r="Q275" s="30">
        <f>IF('Форма 2'!D275=0,"",'Форма 2'!D275-N275-O275-P275)</f>
        <v>1563340.32</v>
      </c>
      <c r="R275" s="51">
        <f t="shared" si="57"/>
        <v>921.34625176803399</v>
      </c>
      <c r="S275" s="51">
        <f t="shared" si="58"/>
        <v>921.34625176803399</v>
      </c>
      <c r="T275" s="69">
        <f>IF(B275=C275,"",
IF(ISERROR(
IF(_xlfn.TEXTBEFORE('ПДФ 1'!B281,": ",1)*1=YEAR($V$4),$V$4,
IF(_xlfn.TEXTBEFORE('ПДФ 1'!B281,": ",1)*1=YEAR($W$4),$W$4,
IF(_xlfn.TEXTBEFORE('ПДФ 1'!B281,": ",1)*1=YEAR($X$4),$X$4,$Y$4)))),"",
IF(_xlfn.TEXTBEFORE('ПДФ 1'!B281,": ",1)*1=YEAR($V$4),$V$4,
IF(_xlfn.TEXTBEFORE('ПДФ 1'!B281,": ",1)*1=YEAR($W$4),$W$4,
IF(_xlfn.TEXTBEFORE('ПДФ 1'!B281,": ",1)*1=YEAR($X$4),$X$4,$Y$4)))))</f>
        <v>45657</v>
      </c>
      <c r="U275" s="125" t="str">
        <f>IF(ISERROR(VLOOKUP(C275,Источник!$C$2:$K$2343,9,0)),"",VLOOKUP(C275,Источник!$C$2:$K$2343,9,0))</f>
        <v>РО</v>
      </c>
      <c r="V275" s="1"/>
      <c r="W275" s="1"/>
      <c r="X275" s="77" t="str">
        <f t="shared" si="59"/>
        <v>г. Пермь, ул. Ленина, д. 79: 2024</v>
      </c>
      <c r="Y275" s="117">
        <f t="shared" si="60"/>
        <v>1</v>
      </c>
      <c r="Z275" s="22" t="s">
        <v>1076</v>
      </c>
      <c r="AA275" s="22" t="s">
        <v>1076</v>
      </c>
      <c r="AB275" s="22" t="s">
        <v>1076</v>
      </c>
      <c r="AC275" s="22" t="s">
        <v>1076</v>
      </c>
      <c r="AD275" s="22" t="s">
        <v>1076</v>
      </c>
      <c r="AE275" s="22" t="s">
        <v>1076</v>
      </c>
      <c r="AF275" s="22" t="s">
        <v>1076</v>
      </c>
      <c r="AG275" s="89" t="s">
        <v>1076</v>
      </c>
      <c r="AH275" s="88" t="s">
        <v>1076</v>
      </c>
      <c r="AI275" s="75" t="s">
        <v>1076</v>
      </c>
      <c r="AJ275" s="75" t="s">
        <v>1076</v>
      </c>
      <c r="AK275" s="75" t="s">
        <v>1076</v>
      </c>
      <c r="AL275" s="75" t="s">
        <v>1076</v>
      </c>
      <c r="AM275" s="75">
        <v>1</v>
      </c>
      <c r="AN275" s="75" t="s">
        <v>1076</v>
      </c>
      <c r="AO275" s="75" t="s">
        <v>1076</v>
      </c>
      <c r="AP275" s="75" t="s">
        <v>1076</v>
      </c>
      <c r="AQ275" s="75" t="s">
        <v>1076</v>
      </c>
      <c r="AR275" s="75" t="s">
        <v>1076</v>
      </c>
      <c r="AS275" s="75" t="s">
        <v>1076</v>
      </c>
      <c r="AT275" s="75" t="s">
        <v>1076</v>
      </c>
      <c r="AU275" t="str">
        <f t="shared" si="61"/>
        <v>РФ</v>
      </c>
      <c r="AV275" t="b">
        <f t="shared" si="62"/>
        <v>1</v>
      </c>
    </row>
    <row r="276" spans="1:48" ht="16.5" thickTop="1" thickBot="1" x14ac:dyDescent="0.3">
      <c r="A276" s="28">
        <f t="shared" si="63"/>
        <v>89</v>
      </c>
      <c r="B276" s="74" t="s">
        <v>1852</v>
      </c>
      <c r="C276" s="71" t="s">
        <v>989</v>
      </c>
      <c r="D276" s="63">
        <v>1962</v>
      </c>
      <c r="E276" s="72"/>
      <c r="F276" s="72" t="s">
        <v>2519</v>
      </c>
      <c r="G276" s="80">
        <v>5</v>
      </c>
      <c r="H276" s="80">
        <v>4</v>
      </c>
      <c r="I276" s="163">
        <v>3330.5</v>
      </c>
      <c r="J276" s="163">
        <v>3330.5</v>
      </c>
      <c r="K276" s="163">
        <v>3330.5</v>
      </c>
      <c r="L276" s="165">
        <v>107</v>
      </c>
      <c r="M276" s="163">
        <f t="shared" si="64"/>
        <v>4329716.62</v>
      </c>
      <c r="N276" s="163"/>
      <c r="O276" s="163"/>
      <c r="P276" s="163"/>
      <c r="Q276" s="30">
        <f>IF('Форма 2'!D276=0,"",'Форма 2'!D276-N276-O276-P276)</f>
        <v>4329716.62</v>
      </c>
      <c r="R276" s="51">
        <f t="shared" si="57"/>
        <v>1300.0200030025521</v>
      </c>
      <c r="S276" s="51">
        <f t="shared" si="58"/>
        <v>1300.0200030025521</v>
      </c>
      <c r="T276" s="69">
        <f>IF(B276=C276,"",
IF(ISERROR(
IF(_xlfn.TEXTBEFORE('ПДФ 1'!B282,": ",1)*1=YEAR($V$4),$V$4,
IF(_xlfn.TEXTBEFORE('ПДФ 1'!B282,": ",1)*1=YEAR($W$4),$W$4,
IF(_xlfn.TEXTBEFORE('ПДФ 1'!B282,": ",1)*1=YEAR($X$4),$X$4,$Y$4)))),"",
IF(_xlfn.TEXTBEFORE('ПДФ 1'!B282,": ",1)*1=YEAR($V$4),$V$4,
IF(_xlfn.TEXTBEFORE('ПДФ 1'!B282,": ",1)*1=YEAR($W$4),$W$4,
IF(_xlfn.TEXTBEFORE('ПДФ 1'!B282,": ",1)*1=YEAR($X$4),$X$4,$Y$4)))))</f>
        <v>45657</v>
      </c>
      <c r="U276" s="125" t="str">
        <f>IF(ISERROR(VLOOKUP(C276,Источник!$C$2:$K$2343,9,0)),"",VLOOKUP(C276,Источник!$C$2:$K$2343,9,0))</f>
        <v>РО</v>
      </c>
      <c r="V276" s="1"/>
      <c r="W276" s="1"/>
      <c r="X276" s="77" t="str">
        <f t="shared" si="59"/>
        <v>г. Пермь, ул. Ленина, д. 80: 2024</v>
      </c>
      <c r="Y276" s="117">
        <f t="shared" si="60"/>
        <v>3</v>
      </c>
      <c r="Z276" s="22">
        <v>1</v>
      </c>
      <c r="AA276" s="22" t="s">
        <v>1076</v>
      </c>
      <c r="AB276" s="22" t="s">
        <v>1076</v>
      </c>
      <c r="AC276" s="22">
        <v>1</v>
      </c>
      <c r="AD276" s="22" t="s">
        <v>1076</v>
      </c>
      <c r="AE276" s="22">
        <v>1</v>
      </c>
      <c r="AF276" s="22" t="s">
        <v>1076</v>
      </c>
      <c r="AG276" s="89" t="s">
        <v>1076</v>
      </c>
      <c r="AH276" s="88" t="s">
        <v>1076</v>
      </c>
      <c r="AI276" s="75" t="s">
        <v>1076</v>
      </c>
      <c r="AJ276" s="75" t="s">
        <v>1076</v>
      </c>
      <c r="AK276" s="75" t="s">
        <v>1076</v>
      </c>
      <c r="AL276" s="75" t="s">
        <v>1076</v>
      </c>
      <c r="AM276" s="75" t="s">
        <v>1076</v>
      </c>
      <c r="AN276" s="75" t="s">
        <v>1076</v>
      </c>
      <c r="AO276" s="75" t="s">
        <v>1076</v>
      </c>
      <c r="AP276" s="75" t="s">
        <v>1076</v>
      </c>
      <c r="AQ276" s="75" t="s">
        <v>1076</v>
      </c>
      <c r="AR276" s="75" t="s">
        <v>1076</v>
      </c>
      <c r="AS276" s="75" t="s">
        <v>1076</v>
      </c>
      <c r="AT276" s="75" t="s">
        <v>1076</v>
      </c>
      <c r="AU276" t="str">
        <f t="shared" si="61"/>
        <v>РВИС ( ЭЛ ХВС ВОД )</v>
      </c>
      <c r="AV276" t="b">
        <f t="shared" si="62"/>
        <v>1</v>
      </c>
    </row>
    <row r="277" spans="1:48" ht="16.5" thickTop="1" thickBot="1" x14ac:dyDescent="0.3">
      <c r="A277" s="28">
        <f t="shared" si="63"/>
        <v>90</v>
      </c>
      <c r="B277" s="74" t="s">
        <v>1852</v>
      </c>
      <c r="C277" s="71" t="s">
        <v>394</v>
      </c>
      <c r="D277" s="63">
        <v>1928</v>
      </c>
      <c r="E277" s="72"/>
      <c r="F277" s="72" t="s">
        <v>2526</v>
      </c>
      <c r="G277" s="80">
        <v>4</v>
      </c>
      <c r="H277" s="80">
        <v>4</v>
      </c>
      <c r="I277" s="163">
        <v>2738.7</v>
      </c>
      <c r="J277" s="163">
        <v>2063.6</v>
      </c>
      <c r="K277" s="163">
        <v>1836.6</v>
      </c>
      <c r="L277" s="165">
        <v>73</v>
      </c>
      <c r="M277" s="163">
        <f t="shared" si="64"/>
        <v>13371319.33</v>
      </c>
      <c r="N277" s="163"/>
      <c r="O277" s="163"/>
      <c r="P277" s="163"/>
      <c r="Q277" s="30">
        <f>IF('Форма 2'!D277=0,"",'Форма 2'!D277-N277-O277-P277)</f>
        <v>13371319.33</v>
      </c>
      <c r="R277" s="51">
        <f t="shared" si="57"/>
        <v>6479.6081265749181</v>
      </c>
      <c r="S277" s="51">
        <f t="shared" si="58"/>
        <v>6479.6081265749181</v>
      </c>
      <c r="T277" s="69">
        <f>IF(B277=C277,"",
IF(ISERROR(
IF(_xlfn.TEXTBEFORE('ПДФ 1'!B283,": ",1)*1=YEAR($V$4),$V$4,
IF(_xlfn.TEXTBEFORE('ПДФ 1'!B283,": ",1)*1=YEAR($W$4),$W$4,
IF(_xlfn.TEXTBEFORE('ПДФ 1'!B283,": ",1)*1=YEAR($X$4),$X$4,$Y$4)))),"",
IF(_xlfn.TEXTBEFORE('ПДФ 1'!B283,": ",1)*1=YEAR($V$4),$V$4,
IF(_xlfn.TEXTBEFORE('ПДФ 1'!B283,": ",1)*1=YEAR($W$4),$W$4,
IF(_xlfn.TEXTBEFORE('ПДФ 1'!B283,": ",1)*1=YEAR($X$4),$X$4,$Y$4)))))</f>
        <v>45657</v>
      </c>
      <c r="U277" s="125" t="str">
        <f>IF(ISERROR(VLOOKUP(C277,Источник!$C$2:$K$2343,9,0)),"",VLOOKUP(C277,Источник!$C$2:$K$2343,9,0))</f>
        <v>РО</v>
      </c>
      <c r="V277" s="1"/>
      <c r="W277" s="1"/>
      <c r="X277" s="77" t="str">
        <f t="shared" si="59"/>
        <v>г. Пермь, ул. Ленина, д. 90: 2024</v>
      </c>
      <c r="Y277" s="117">
        <f t="shared" si="60"/>
        <v>1</v>
      </c>
      <c r="Z277" s="22" t="s">
        <v>1076</v>
      </c>
      <c r="AA277" s="22" t="s">
        <v>1076</v>
      </c>
      <c r="AB277" s="22" t="s">
        <v>1076</v>
      </c>
      <c r="AC277" s="22" t="s">
        <v>1076</v>
      </c>
      <c r="AD277" s="22" t="s">
        <v>1076</v>
      </c>
      <c r="AE277" s="22" t="s">
        <v>1076</v>
      </c>
      <c r="AF277" s="22" t="s">
        <v>1076</v>
      </c>
      <c r="AG277" s="89" t="s">
        <v>1076</v>
      </c>
      <c r="AH277" s="88" t="s">
        <v>1076</v>
      </c>
      <c r="AI277" s="75" t="s">
        <v>1076</v>
      </c>
      <c r="AJ277" s="75">
        <v>1</v>
      </c>
      <c r="AK277" s="75" t="s">
        <v>1076</v>
      </c>
      <c r="AL277" s="75" t="s">
        <v>1076</v>
      </c>
      <c r="AM277" s="75" t="s">
        <v>1076</v>
      </c>
      <c r="AN277" s="75" t="s">
        <v>1076</v>
      </c>
      <c r="AO277" s="75" t="s">
        <v>1076</v>
      </c>
      <c r="AP277" s="75" t="s">
        <v>1076</v>
      </c>
      <c r="AQ277" s="75" t="s">
        <v>1076</v>
      </c>
      <c r="AR277" s="75" t="s">
        <v>1076</v>
      </c>
      <c r="AS277" s="75" t="s">
        <v>1076</v>
      </c>
      <c r="AT277" s="75" t="s">
        <v>1076</v>
      </c>
      <c r="AU277" t="str">
        <f t="shared" si="61"/>
        <v>Рфа</v>
      </c>
      <c r="AV277" t="b">
        <f t="shared" si="62"/>
        <v>1</v>
      </c>
    </row>
    <row r="278" spans="1:48" ht="16.5" thickTop="1" thickBot="1" x14ac:dyDescent="0.3">
      <c r="A278" s="28">
        <f t="shared" si="63"/>
        <v>91</v>
      </c>
      <c r="B278" s="74" t="s">
        <v>1852</v>
      </c>
      <c r="C278" s="71" t="s">
        <v>990</v>
      </c>
      <c r="D278" s="63">
        <v>1978</v>
      </c>
      <c r="E278" s="72"/>
      <c r="F278" s="72" t="s">
        <v>2527</v>
      </c>
      <c r="G278" s="80">
        <v>9</v>
      </c>
      <c r="H278" s="80">
        <v>2</v>
      </c>
      <c r="I278" s="163">
        <v>3880.9</v>
      </c>
      <c r="J278" s="163">
        <v>3880.9</v>
      </c>
      <c r="K278" s="163">
        <v>3880.9</v>
      </c>
      <c r="L278" s="165">
        <v>191</v>
      </c>
      <c r="M278" s="163">
        <f t="shared" si="64"/>
        <v>5557017.8399999999</v>
      </c>
      <c r="N278" s="163"/>
      <c r="O278" s="163"/>
      <c r="P278" s="163"/>
      <c r="Q278" s="30">
        <f>IF('Форма 2'!D278=0,"",'Форма 2'!D278-N278-O278-P278)</f>
        <v>5557017.8399999999</v>
      </c>
      <c r="R278" s="51">
        <f t="shared" si="57"/>
        <v>1431.8889535932385</v>
      </c>
      <c r="S278" s="51">
        <f t="shared" si="58"/>
        <v>1431.8889535932385</v>
      </c>
      <c r="T278" s="69">
        <f>IF(B278=C278,"",
IF(ISERROR(
IF(_xlfn.TEXTBEFORE('ПДФ 1'!B284,": ",1)*1=YEAR($V$4),$V$4,
IF(_xlfn.TEXTBEFORE('ПДФ 1'!B284,": ",1)*1=YEAR($W$4),$W$4,
IF(_xlfn.TEXTBEFORE('ПДФ 1'!B284,": ",1)*1=YEAR($X$4),$X$4,$Y$4)))),"",
IF(_xlfn.TEXTBEFORE('ПДФ 1'!B284,": ",1)*1=YEAR($V$4),$V$4,
IF(_xlfn.TEXTBEFORE('ПДФ 1'!B284,": ",1)*1=YEAR($W$4),$W$4,
IF(_xlfn.TEXTBEFORE('ПДФ 1'!B284,": ",1)*1=YEAR($X$4),$X$4,$Y$4)))))</f>
        <v>45657</v>
      </c>
      <c r="U278" s="125" t="str">
        <f>IF(ISERROR(VLOOKUP(C278,Источник!$C$2:$K$2343,9,0)),"",VLOOKUP(C278,Источник!$C$2:$K$2343,9,0))</f>
        <v>РО</v>
      </c>
      <c r="V278" s="1"/>
      <c r="W278" s="1"/>
      <c r="X278" s="77" t="str">
        <f t="shared" si="59"/>
        <v>г. Пермь, ул. Лодыгина, д. 46/2: 2024</v>
      </c>
      <c r="Y278" s="117">
        <f t="shared" si="60"/>
        <v>1</v>
      </c>
      <c r="Z278" s="22" t="s">
        <v>1076</v>
      </c>
      <c r="AA278" s="22" t="s">
        <v>1076</v>
      </c>
      <c r="AB278" s="22" t="s">
        <v>1076</v>
      </c>
      <c r="AC278" s="22" t="s">
        <v>1076</v>
      </c>
      <c r="AD278" s="22" t="s">
        <v>1076</v>
      </c>
      <c r="AE278" s="22" t="s">
        <v>1076</v>
      </c>
      <c r="AF278" s="22" t="s">
        <v>1076</v>
      </c>
      <c r="AG278" s="89">
        <v>2</v>
      </c>
      <c r="AH278" s="88">
        <v>5557017.8399999999</v>
      </c>
      <c r="AI278" s="75" t="s">
        <v>1076</v>
      </c>
      <c r="AJ278" s="75" t="s">
        <v>1076</v>
      </c>
      <c r="AK278" s="75" t="s">
        <v>1076</v>
      </c>
      <c r="AL278" s="75" t="s">
        <v>1076</v>
      </c>
      <c r="AM278" s="75" t="s">
        <v>1076</v>
      </c>
      <c r="AN278" s="75" t="s">
        <v>1076</v>
      </c>
      <c r="AO278" s="75" t="s">
        <v>1076</v>
      </c>
      <c r="AP278" s="75" t="s">
        <v>1076</v>
      </c>
      <c r="AQ278" s="75" t="s">
        <v>1076</v>
      </c>
      <c r="AR278" s="75" t="s">
        <v>1076</v>
      </c>
      <c r="AS278" s="75" t="s">
        <v>1076</v>
      </c>
      <c r="AT278" s="75" t="s">
        <v>1076</v>
      </c>
      <c r="AU278" t="str">
        <f t="shared" si="61"/>
        <v>РЛ</v>
      </c>
      <c r="AV278" t="b">
        <f t="shared" si="62"/>
        <v>1</v>
      </c>
    </row>
    <row r="279" spans="1:48" ht="16.5" thickTop="1" thickBot="1" x14ac:dyDescent="0.3">
      <c r="A279" s="28">
        <f t="shared" si="63"/>
        <v>92</v>
      </c>
      <c r="B279" s="74" t="s">
        <v>1852</v>
      </c>
      <c r="C279" s="71" t="s">
        <v>991</v>
      </c>
      <c r="D279" s="63">
        <v>1962</v>
      </c>
      <c r="E279" s="72"/>
      <c r="F279" s="72" t="s">
        <v>2521</v>
      </c>
      <c r="G279" s="80">
        <v>5</v>
      </c>
      <c r="H279" s="80">
        <v>2</v>
      </c>
      <c r="I279" s="163">
        <v>2069.1999999999998</v>
      </c>
      <c r="J279" s="163">
        <v>1935.3</v>
      </c>
      <c r="K279" s="163">
        <v>1935.3</v>
      </c>
      <c r="L279" s="165">
        <v>76</v>
      </c>
      <c r="M279" s="163">
        <f t="shared" si="64"/>
        <v>1688694.81</v>
      </c>
      <c r="N279" s="163"/>
      <c r="O279" s="163"/>
      <c r="P279" s="163"/>
      <c r="Q279" s="30">
        <f>IF('Форма 2'!D279=0,"",'Форма 2'!D279-N279-O279-P279)</f>
        <v>1688694.81</v>
      </c>
      <c r="R279" s="51">
        <f t="shared" si="57"/>
        <v>872.57521314524888</v>
      </c>
      <c r="S279" s="51">
        <f t="shared" si="58"/>
        <v>872.57521314524888</v>
      </c>
      <c r="T279" s="69">
        <f>IF(B279=C279,"",
IF(ISERROR(
IF(_xlfn.TEXTBEFORE('ПДФ 1'!B285,": ",1)*1=YEAR($V$4),$V$4,
IF(_xlfn.TEXTBEFORE('ПДФ 1'!B285,": ",1)*1=YEAR($W$4),$W$4,
IF(_xlfn.TEXTBEFORE('ПДФ 1'!B285,": ",1)*1=YEAR($X$4),$X$4,$Y$4)))),"",
IF(_xlfn.TEXTBEFORE('ПДФ 1'!B285,": ",1)*1=YEAR($V$4),$V$4,
IF(_xlfn.TEXTBEFORE('ПДФ 1'!B285,": ",1)*1=YEAR($W$4),$W$4,
IF(_xlfn.TEXTBEFORE('ПДФ 1'!B285,": ",1)*1=YEAR($X$4),$X$4,$Y$4)))))</f>
        <v>45657</v>
      </c>
      <c r="U279" s="125" t="str">
        <f>IF(ISERROR(VLOOKUP(C279,Источник!$C$2:$K$2343,9,0)),"",VLOOKUP(C279,Источник!$C$2:$K$2343,9,0))</f>
        <v>РО</v>
      </c>
      <c r="V279" s="1"/>
      <c r="W279" s="1"/>
      <c r="X279" s="77" t="str">
        <f t="shared" si="59"/>
        <v>г. Пермь, ул. Локомотивная, д. 8: 2024</v>
      </c>
      <c r="Y279" s="117">
        <f t="shared" si="60"/>
        <v>1</v>
      </c>
      <c r="Z279" s="22" t="s">
        <v>1076</v>
      </c>
      <c r="AA279" s="22" t="s">
        <v>1076</v>
      </c>
      <c r="AB279" s="22" t="s">
        <v>1076</v>
      </c>
      <c r="AC279" s="22" t="s">
        <v>1076</v>
      </c>
      <c r="AD279" s="22" t="s">
        <v>1076</v>
      </c>
      <c r="AE279" s="22" t="s">
        <v>1076</v>
      </c>
      <c r="AF279" s="22" t="s">
        <v>1076</v>
      </c>
      <c r="AG279" s="89" t="s">
        <v>1076</v>
      </c>
      <c r="AH279" s="88" t="s">
        <v>1076</v>
      </c>
      <c r="AI279" s="75" t="s">
        <v>1076</v>
      </c>
      <c r="AJ279" s="75" t="s">
        <v>1076</v>
      </c>
      <c r="AK279" s="75" t="s">
        <v>1076</v>
      </c>
      <c r="AL279" s="75" t="s">
        <v>1076</v>
      </c>
      <c r="AM279" s="75">
        <v>1</v>
      </c>
      <c r="AN279" s="75" t="s">
        <v>1076</v>
      </c>
      <c r="AO279" s="75" t="s">
        <v>1076</v>
      </c>
      <c r="AP279" s="75" t="s">
        <v>1076</v>
      </c>
      <c r="AQ279" s="75" t="s">
        <v>1076</v>
      </c>
      <c r="AR279" s="75" t="s">
        <v>1076</v>
      </c>
      <c r="AS279" s="75" t="s">
        <v>1076</v>
      </c>
      <c r="AT279" s="75" t="s">
        <v>1076</v>
      </c>
      <c r="AU279" t="str">
        <f t="shared" si="61"/>
        <v>РФ</v>
      </c>
      <c r="AV279" t="b">
        <f t="shared" si="62"/>
        <v>1</v>
      </c>
    </row>
    <row r="280" spans="1:48" ht="16.5" thickTop="1" thickBot="1" x14ac:dyDescent="0.3">
      <c r="A280" s="28">
        <f t="shared" si="63"/>
        <v>93</v>
      </c>
      <c r="B280" s="74" t="s">
        <v>1852</v>
      </c>
      <c r="C280" s="71" t="s">
        <v>299</v>
      </c>
      <c r="D280" s="63">
        <v>1995</v>
      </c>
      <c r="E280" s="72"/>
      <c r="F280" s="72" t="s">
        <v>2535</v>
      </c>
      <c r="G280" s="80">
        <v>9</v>
      </c>
      <c r="H280" s="80">
        <v>4</v>
      </c>
      <c r="I280" s="163">
        <v>9873.7999999999993</v>
      </c>
      <c r="J280" s="163">
        <v>9064.2999999999993</v>
      </c>
      <c r="K280" s="163">
        <v>8982.9</v>
      </c>
      <c r="L280" s="165">
        <v>399</v>
      </c>
      <c r="M280" s="163">
        <f t="shared" si="64"/>
        <v>398164.77</v>
      </c>
      <c r="N280" s="163"/>
      <c r="O280" s="163"/>
      <c r="P280" s="163"/>
      <c r="Q280" s="30">
        <f>IF('Форма 2'!D280=0,"",'Форма 2'!D280-N280-O280-P280)</f>
        <v>398164.77</v>
      </c>
      <c r="R280" s="51">
        <f t="shared" si="57"/>
        <v>43.926698145471804</v>
      </c>
      <c r="S280" s="51">
        <f t="shared" si="58"/>
        <v>43.926698145471804</v>
      </c>
      <c r="T280" s="69">
        <f>IF(B280=C280,"",
IF(ISERROR(
IF(_xlfn.TEXTBEFORE('ПДФ 1'!B286,": ",1)*1=YEAR($V$4),$V$4,
IF(_xlfn.TEXTBEFORE('ПДФ 1'!B286,": ",1)*1=YEAR($W$4),$W$4,
IF(_xlfn.TEXTBEFORE('ПДФ 1'!B286,": ",1)*1=YEAR($X$4),$X$4,$Y$4)))),"",
IF(_xlfn.TEXTBEFORE('ПДФ 1'!B286,": ",1)*1=YEAR($V$4),$V$4,
IF(_xlfn.TEXTBEFORE('ПДФ 1'!B286,": ",1)*1=YEAR($W$4),$W$4,
IF(_xlfn.TEXTBEFORE('ПДФ 1'!B286,": ",1)*1=YEAR($X$4),$X$4,$Y$4)))))</f>
        <v>45657</v>
      </c>
      <c r="U280" s="125" t="str">
        <f>IF(ISERROR(VLOOKUP(C280,Источник!$C$2:$K$2343,9,0)),"",VLOOKUP(C280,Источник!$C$2:$K$2343,9,0))</f>
        <v>СС</v>
      </c>
      <c r="V280" s="1"/>
      <c r="W280" s="1"/>
      <c r="X280" s="77" t="str">
        <f t="shared" si="59"/>
        <v>г. Пермь, ул. Луговского, д. 3: 2024</v>
      </c>
      <c r="Y280" s="117">
        <f t="shared" si="60"/>
        <v>3</v>
      </c>
      <c r="Z280" s="22" t="s">
        <v>1076</v>
      </c>
      <c r="AA280" s="22" t="s">
        <v>1076</v>
      </c>
      <c r="AB280" s="22" t="s">
        <v>1076</v>
      </c>
      <c r="AC280" s="22" t="s">
        <v>1076</v>
      </c>
      <c r="AD280" s="22" t="s">
        <v>1076</v>
      </c>
      <c r="AE280" s="22" t="s">
        <v>1076</v>
      </c>
      <c r="AF280" s="22" t="s">
        <v>1076</v>
      </c>
      <c r="AG280" s="89" t="s">
        <v>1076</v>
      </c>
      <c r="AH280" s="88" t="s">
        <v>1076</v>
      </c>
      <c r="AI280" s="75" t="s">
        <v>1076</v>
      </c>
      <c r="AJ280" s="75" t="s">
        <v>1076</v>
      </c>
      <c r="AK280" s="75" t="s">
        <v>1076</v>
      </c>
      <c r="AL280" s="75" t="s">
        <v>1076</v>
      </c>
      <c r="AM280" s="75" t="s">
        <v>1076</v>
      </c>
      <c r="AN280" s="75">
        <v>1</v>
      </c>
      <c r="AO280" s="75">
        <v>1</v>
      </c>
      <c r="AP280" s="75">
        <v>1</v>
      </c>
      <c r="AQ280" s="75" t="s">
        <v>1076</v>
      </c>
      <c r="AR280" s="75" t="s">
        <v>1076</v>
      </c>
      <c r="AS280" s="75" t="s">
        <v>1076</v>
      </c>
      <c r="AT280" s="75" t="s">
        <v>1076</v>
      </c>
      <c r="AU280" t="str">
        <f t="shared" si="61"/>
        <v>УП (ТЕП ХВС ГВС )</v>
      </c>
      <c r="AV280" t="b">
        <f t="shared" si="62"/>
        <v>0</v>
      </c>
    </row>
    <row r="281" spans="1:48" ht="16.5" thickTop="1" thickBot="1" x14ac:dyDescent="0.3">
      <c r="A281" s="28">
        <f t="shared" si="63"/>
        <v>94</v>
      </c>
      <c r="B281" s="74" t="s">
        <v>1852</v>
      </c>
      <c r="C281" s="71" t="s">
        <v>992</v>
      </c>
      <c r="D281" s="63">
        <v>1940</v>
      </c>
      <c r="E281" s="72"/>
      <c r="F281" s="72" t="s">
        <v>2526</v>
      </c>
      <c r="G281" s="80">
        <v>5</v>
      </c>
      <c r="H281" s="80">
        <v>3</v>
      </c>
      <c r="I281" s="163">
        <v>5435.5</v>
      </c>
      <c r="J281" s="163">
        <v>4662.1000000000004</v>
      </c>
      <c r="K281" s="163">
        <v>4662.1000000000004</v>
      </c>
      <c r="L281" s="165">
        <v>64</v>
      </c>
      <c r="M281" s="163">
        <f t="shared" si="64"/>
        <v>26538067.780000001</v>
      </c>
      <c r="N281" s="163"/>
      <c r="O281" s="163"/>
      <c r="P281" s="163"/>
      <c r="Q281" s="30">
        <f>IF('Форма 2'!D281=0,"",'Форма 2'!D281-N281-O281-P281)</f>
        <v>26538067.780000001</v>
      </c>
      <c r="R281" s="51">
        <f t="shared" si="57"/>
        <v>5692.2991312927652</v>
      </c>
      <c r="S281" s="51">
        <f t="shared" si="58"/>
        <v>5692.2991312927652</v>
      </c>
      <c r="T281" s="69">
        <f>IF(B281=C281,"",
IF(ISERROR(
IF(_xlfn.TEXTBEFORE('ПДФ 1'!B287,": ",1)*1=YEAR($V$4),$V$4,
IF(_xlfn.TEXTBEFORE('ПДФ 1'!B287,": ",1)*1=YEAR($W$4),$W$4,
IF(_xlfn.TEXTBEFORE('ПДФ 1'!B287,": ",1)*1=YEAR($X$4),$X$4,$Y$4)))),"",
IF(_xlfn.TEXTBEFORE('ПДФ 1'!B287,": ",1)*1=YEAR($V$4),$V$4,
IF(_xlfn.TEXTBEFORE('ПДФ 1'!B287,": ",1)*1=YEAR($W$4),$W$4,
IF(_xlfn.TEXTBEFORE('ПДФ 1'!B287,": ",1)*1=YEAR($X$4),$X$4,$Y$4)))))</f>
        <v>45657</v>
      </c>
      <c r="U281" s="125" t="str">
        <f>IF(ISERROR(VLOOKUP(C281,Источник!$C$2:$K$2343,9,0)),"",VLOOKUP(C281,Источник!$C$2:$K$2343,9,0))</f>
        <v>РО</v>
      </c>
      <c r="V281" s="1"/>
      <c r="W281" s="1"/>
      <c r="X281" s="77" t="str">
        <f t="shared" si="59"/>
        <v>г. Пермь, ул. Луначарского, д. 32: 2024</v>
      </c>
      <c r="Y281" s="117">
        <f t="shared" si="60"/>
        <v>1</v>
      </c>
      <c r="Z281" s="22" t="s">
        <v>1076</v>
      </c>
      <c r="AA281" s="22" t="s">
        <v>1076</v>
      </c>
      <c r="AB281" s="22" t="s">
        <v>1076</v>
      </c>
      <c r="AC281" s="22" t="s">
        <v>1076</v>
      </c>
      <c r="AD281" s="22" t="s">
        <v>1076</v>
      </c>
      <c r="AE281" s="22" t="s">
        <v>1076</v>
      </c>
      <c r="AF281" s="22" t="s">
        <v>1076</v>
      </c>
      <c r="AG281" s="89" t="s">
        <v>1076</v>
      </c>
      <c r="AH281" s="88" t="s">
        <v>1076</v>
      </c>
      <c r="AI281" s="75" t="s">
        <v>1076</v>
      </c>
      <c r="AJ281" s="75">
        <v>1</v>
      </c>
      <c r="AK281" s="75" t="s">
        <v>1076</v>
      </c>
      <c r="AL281" s="75" t="s">
        <v>1076</v>
      </c>
      <c r="AM281" s="75" t="s">
        <v>1076</v>
      </c>
      <c r="AN281" s="75" t="s">
        <v>1076</v>
      </c>
      <c r="AO281" s="75" t="s">
        <v>1076</v>
      </c>
      <c r="AP281" s="75" t="s">
        <v>1076</v>
      </c>
      <c r="AQ281" s="75" t="s">
        <v>1076</v>
      </c>
      <c r="AR281" s="75" t="s">
        <v>1076</v>
      </c>
      <c r="AS281" s="75" t="s">
        <v>1076</v>
      </c>
      <c r="AT281" s="75" t="s">
        <v>1076</v>
      </c>
      <c r="AU281" t="str">
        <f t="shared" si="61"/>
        <v>Рфа</v>
      </c>
      <c r="AV281" t="b">
        <f t="shared" si="62"/>
        <v>1</v>
      </c>
    </row>
    <row r="282" spans="1:48" ht="16.5" thickTop="1" thickBot="1" x14ac:dyDescent="0.3">
      <c r="A282" s="28">
        <f t="shared" si="63"/>
        <v>95</v>
      </c>
      <c r="B282" s="74" t="s">
        <v>1852</v>
      </c>
      <c r="C282" s="71" t="s">
        <v>993</v>
      </c>
      <c r="D282" s="63">
        <v>1960</v>
      </c>
      <c r="E282" s="72"/>
      <c r="F282" s="72" t="s">
        <v>2519</v>
      </c>
      <c r="G282" s="80">
        <v>5</v>
      </c>
      <c r="H282" s="80">
        <v>4</v>
      </c>
      <c r="I282" s="163">
        <v>4428.1000000000004</v>
      </c>
      <c r="J282" s="163">
        <v>3854.1</v>
      </c>
      <c r="K282" s="163">
        <v>2919.1</v>
      </c>
      <c r="L282" s="165">
        <v>116</v>
      </c>
      <c r="M282" s="163">
        <f t="shared" si="64"/>
        <v>21619578.32</v>
      </c>
      <c r="N282" s="163"/>
      <c r="O282" s="163"/>
      <c r="P282" s="163"/>
      <c r="Q282" s="30">
        <f>IF('Форма 2'!D282=0,"",'Форма 2'!D282-N282-O282-P282)</f>
        <v>21619578.32</v>
      </c>
      <c r="R282" s="51">
        <f t="shared" si="57"/>
        <v>5609.5011338574504</v>
      </c>
      <c r="S282" s="51">
        <f t="shared" si="58"/>
        <v>5609.5011338574504</v>
      </c>
      <c r="T282" s="69">
        <f>IF(B282=C282,"",
IF(ISERROR(
IF(_xlfn.TEXTBEFORE('ПДФ 1'!B288,": ",1)*1=YEAR($V$4),$V$4,
IF(_xlfn.TEXTBEFORE('ПДФ 1'!B288,": ",1)*1=YEAR($W$4),$W$4,
IF(_xlfn.TEXTBEFORE('ПДФ 1'!B288,": ",1)*1=YEAR($X$4),$X$4,$Y$4)))),"",
IF(_xlfn.TEXTBEFORE('ПДФ 1'!B288,": ",1)*1=YEAR($V$4),$V$4,
IF(_xlfn.TEXTBEFORE('ПДФ 1'!B288,": ",1)*1=YEAR($W$4),$W$4,
IF(_xlfn.TEXTBEFORE('ПДФ 1'!B288,": ",1)*1=YEAR($X$4),$X$4,$Y$4)))))</f>
        <v>45657</v>
      </c>
      <c r="U282" s="125" t="str">
        <f>IF(ISERROR(VLOOKUP(C282,Источник!$C$2:$K$2343,9,0)),"",VLOOKUP(C282,Источник!$C$2:$K$2343,9,0))</f>
        <v>РО</v>
      </c>
      <c r="V282" s="1"/>
      <c r="W282" s="1"/>
      <c r="X282" s="77" t="str">
        <f t="shared" si="59"/>
        <v>г. Пермь, ул. Луначарского, д. 62б: 2024</v>
      </c>
      <c r="Y282" s="117">
        <f t="shared" si="60"/>
        <v>1</v>
      </c>
      <c r="Z282" s="22" t="s">
        <v>1076</v>
      </c>
      <c r="AA282" s="22" t="s">
        <v>1076</v>
      </c>
      <c r="AB282" s="22" t="s">
        <v>1076</v>
      </c>
      <c r="AC282" s="22" t="s">
        <v>1076</v>
      </c>
      <c r="AD282" s="22" t="s">
        <v>1076</v>
      </c>
      <c r="AE282" s="22" t="s">
        <v>1076</v>
      </c>
      <c r="AF282" s="22" t="s">
        <v>1076</v>
      </c>
      <c r="AG282" s="89" t="s">
        <v>1076</v>
      </c>
      <c r="AH282" s="88" t="s">
        <v>1076</v>
      </c>
      <c r="AI282" s="75" t="s">
        <v>1076</v>
      </c>
      <c r="AJ282" s="75">
        <v>1</v>
      </c>
      <c r="AK282" s="75" t="s">
        <v>1076</v>
      </c>
      <c r="AL282" s="75" t="s">
        <v>1076</v>
      </c>
      <c r="AM282" s="75" t="s">
        <v>1076</v>
      </c>
      <c r="AN282" s="75" t="s">
        <v>1076</v>
      </c>
      <c r="AO282" s="75" t="s">
        <v>1076</v>
      </c>
      <c r="AP282" s="75" t="s">
        <v>1076</v>
      </c>
      <c r="AQ282" s="75" t="s">
        <v>1076</v>
      </c>
      <c r="AR282" s="75" t="s">
        <v>1076</v>
      </c>
      <c r="AS282" s="75" t="s">
        <v>1076</v>
      </c>
      <c r="AT282" s="75" t="s">
        <v>1076</v>
      </c>
      <c r="AU282" t="str">
        <f t="shared" si="61"/>
        <v>Рфа</v>
      </c>
      <c r="AV282" t="b">
        <f t="shared" si="62"/>
        <v>1</v>
      </c>
    </row>
    <row r="283" spans="1:48" ht="16.5" thickTop="1" thickBot="1" x14ac:dyDescent="0.3">
      <c r="A283" s="28">
        <f t="shared" si="63"/>
        <v>96</v>
      </c>
      <c r="B283" s="74" t="s">
        <v>1852</v>
      </c>
      <c r="C283" s="71" t="s">
        <v>232</v>
      </c>
      <c r="D283" s="63">
        <v>1958</v>
      </c>
      <c r="E283" s="72"/>
      <c r="F283" s="72" t="s">
        <v>2519</v>
      </c>
      <c r="G283" s="80">
        <v>2</v>
      </c>
      <c r="H283" s="80">
        <v>2</v>
      </c>
      <c r="I283" s="163">
        <v>738</v>
      </c>
      <c r="J283" s="163">
        <v>670.3</v>
      </c>
      <c r="K283" s="163">
        <v>670.3</v>
      </c>
      <c r="L283" s="165">
        <v>32</v>
      </c>
      <c r="M283" s="163">
        <f t="shared" si="64"/>
        <v>7053353.8200000003</v>
      </c>
      <c r="N283" s="163"/>
      <c r="O283" s="163"/>
      <c r="P283" s="163"/>
      <c r="Q283" s="30">
        <f>IF('Форма 2'!D283=0,"",'Форма 2'!D283-N283-O283-P283)</f>
        <v>7053353.8200000003</v>
      </c>
      <c r="R283" s="51">
        <f t="shared" si="57"/>
        <v>10522.682112486948</v>
      </c>
      <c r="S283" s="51">
        <f t="shared" si="58"/>
        <v>10522.682112486948</v>
      </c>
      <c r="T283" s="69">
        <f>IF(B283=C283,"",
IF(ISERROR(
IF(_xlfn.TEXTBEFORE('ПДФ 1'!B289,": ",1)*1=YEAR($V$4),$V$4,
IF(_xlfn.TEXTBEFORE('ПДФ 1'!B289,": ",1)*1=YEAR($W$4),$W$4,
IF(_xlfn.TEXTBEFORE('ПДФ 1'!B289,": ",1)*1=YEAR($X$4),$X$4,$Y$4)))),"",
IF(_xlfn.TEXTBEFORE('ПДФ 1'!B289,": ",1)*1=YEAR($V$4),$V$4,
IF(_xlfn.TEXTBEFORE('ПДФ 1'!B289,": ",1)*1=YEAR($W$4),$W$4,
IF(_xlfn.TEXTBEFORE('ПДФ 1'!B289,": ",1)*1=YEAR($X$4),$X$4,$Y$4)))))</f>
        <v>45657</v>
      </c>
      <c r="U283" s="125" t="str">
        <f>IF(ISERROR(VLOOKUP(C283,Источник!$C$2:$K$2343,9,0)),"",VLOOKUP(C283,Источник!$C$2:$K$2343,9,0))</f>
        <v>СС</v>
      </c>
      <c r="V283" s="1"/>
      <c r="W283" s="1"/>
      <c r="X283" s="77" t="str">
        <f t="shared" si="59"/>
        <v>г. Пермь, ул. Магистральная, д. 12А: 2024</v>
      </c>
      <c r="Y283" s="117">
        <f t="shared" si="60"/>
        <v>1</v>
      </c>
      <c r="Z283" s="22" t="s">
        <v>1076</v>
      </c>
      <c r="AA283" s="22" t="s">
        <v>1076</v>
      </c>
      <c r="AB283" s="22" t="s">
        <v>1076</v>
      </c>
      <c r="AC283" s="22" t="s">
        <v>1076</v>
      </c>
      <c r="AD283" s="22" t="s">
        <v>1076</v>
      </c>
      <c r="AE283" s="22" t="s">
        <v>1076</v>
      </c>
      <c r="AF283" s="22" t="s">
        <v>1076</v>
      </c>
      <c r="AG283" s="89" t="s">
        <v>1076</v>
      </c>
      <c r="AH283" s="88" t="s">
        <v>1076</v>
      </c>
      <c r="AI283" s="75">
        <v>1</v>
      </c>
      <c r="AJ283" s="75" t="s">
        <v>1076</v>
      </c>
      <c r="AK283" s="75" t="s">
        <v>1076</v>
      </c>
      <c r="AL283" s="75" t="s">
        <v>1076</v>
      </c>
      <c r="AM283" s="75" t="s">
        <v>1076</v>
      </c>
      <c r="AN283" s="75" t="s">
        <v>1076</v>
      </c>
      <c r="AO283" s="75" t="s">
        <v>1076</v>
      </c>
      <c r="AP283" s="75" t="s">
        <v>1076</v>
      </c>
      <c r="AQ283" s="75" t="s">
        <v>1076</v>
      </c>
      <c r="AR283" s="75" t="s">
        <v>1076</v>
      </c>
      <c r="AS283" s="75" t="s">
        <v>1076</v>
      </c>
      <c r="AT283" s="75" t="s">
        <v>1076</v>
      </c>
      <c r="AU283" t="str">
        <f t="shared" si="61"/>
        <v>РК</v>
      </c>
      <c r="AV283" t="b">
        <f t="shared" si="62"/>
        <v>1</v>
      </c>
    </row>
    <row r="284" spans="1:48" ht="16.5" thickTop="1" thickBot="1" x14ac:dyDescent="0.3">
      <c r="A284" s="28">
        <f t="shared" si="63"/>
        <v>97</v>
      </c>
      <c r="B284" s="74" t="s">
        <v>1852</v>
      </c>
      <c r="C284" s="71" t="s">
        <v>1555</v>
      </c>
      <c r="D284" s="63">
        <v>1966</v>
      </c>
      <c r="E284" s="72"/>
      <c r="F284" s="72" t="s">
        <v>2521</v>
      </c>
      <c r="G284" s="80">
        <v>5</v>
      </c>
      <c r="H284" s="80">
        <v>4</v>
      </c>
      <c r="I284" s="163">
        <v>3041.5</v>
      </c>
      <c r="J284" s="163">
        <v>2668.3</v>
      </c>
      <c r="K284" s="163">
        <v>3041.5</v>
      </c>
      <c r="L284" s="165">
        <v>0</v>
      </c>
      <c r="M284" s="163">
        <f t="shared" si="64"/>
        <v>21496896.190000001</v>
      </c>
      <c r="N284" s="163"/>
      <c r="O284" s="163"/>
      <c r="P284" s="163"/>
      <c r="Q284" s="30">
        <f>IF('Форма 2'!D284=0,"",'Форма 2'!D284-N284-O284-P284)</f>
        <v>21496896.190000001</v>
      </c>
      <c r="R284" s="51">
        <f t="shared" si="57"/>
        <v>8056.401525315744</v>
      </c>
      <c r="S284" s="51">
        <f t="shared" si="58"/>
        <v>8056.401525315744</v>
      </c>
      <c r="T284" s="69">
        <f>IF(B284=C284,"",
IF(ISERROR(
IF(_xlfn.TEXTBEFORE('ПДФ 1'!B290,": ",1)*1=YEAR($V$4),$V$4,
IF(_xlfn.TEXTBEFORE('ПДФ 1'!B290,": ",1)*1=YEAR($W$4),$W$4,
IF(_xlfn.TEXTBEFORE('ПДФ 1'!B290,": ",1)*1=YEAR($X$4),$X$4,$Y$4)))),"",
IF(_xlfn.TEXTBEFORE('ПДФ 1'!B290,": ",1)*1=YEAR($V$4),$V$4,
IF(_xlfn.TEXTBEFORE('ПДФ 1'!B290,": ",1)*1=YEAR($W$4),$W$4,
IF(_xlfn.TEXTBEFORE('ПДФ 1'!B290,": ",1)*1=YEAR($X$4),$X$4,$Y$4)))))</f>
        <v>45657</v>
      </c>
      <c r="U284" s="125" t="str">
        <f>IF(ISERROR(VLOOKUP(C284,Источник!$C$2:$K$2343,9,0)),"",VLOOKUP(C284,Источник!$C$2:$K$2343,9,0))</f>
        <v>СС</v>
      </c>
      <c r="V284" s="1"/>
      <c r="W284" s="1"/>
      <c r="X284" s="77" t="str">
        <f t="shared" si="59"/>
        <v>г. Пермь, ул. Магистральная, д. 96/2: 2024</v>
      </c>
      <c r="Y284" s="117">
        <f t="shared" si="60"/>
        <v>1</v>
      </c>
      <c r="Z284" s="22" t="s">
        <v>1076</v>
      </c>
      <c r="AA284" s="22" t="s">
        <v>1076</v>
      </c>
      <c r="AB284" s="22" t="s">
        <v>1076</v>
      </c>
      <c r="AC284" s="22" t="s">
        <v>1076</v>
      </c>
      <c r="AD284" s="22" t="s">
        <v>1076</v>
      </c>
      <c r="AE284" s="22" t="s">
        <v>1076</v>
      </c>
      <c r="AF284" s="22" t="s">
        <v>1076</v>
      </c>
      <c r="AG284" s="89" t="s">
        <v>1076</v>
      </c>
      <c r="AH284" s="88" t="s">
        <v>1076</v>
      </c>
      <c r="AI284" s="75" t="s">
        <v>1076</v>
      </c>
      <c r="AJ284" s="75" t="s">
        <v>1076</v>
      </c>
      <c r="AK284" s="75">
        <v>1</v>
      </c>
      <c r="AL284" s="75" t="s">
        <v>1076</v>
      </c>
      <c r="AM284" s="75" t="s">
        <v>1076</v>
      </c>
      <c r="AN284" s="75" t="s">
        <v>1076</v>
      </c>
      <c r="AO284" s="75" t="s">
        <v>1076</v>
      </c>
      <c r="AP284" s="75" t="s">
        <v>1076</v>
      </c>
      <c r="AQ284" s="75" t="s">
        <v>1076</v>
      </c>
      <c r="AR284" s="75" t="s">
        <v>1076</v>
      </c>
      <c r="AS284" s="75" t="s">
        <v>1076</v>
      </c>
      <c r="AT284" s="75" t="s">
        <v>1076</v>
      </c>
      <c r="AU284" t="str">
        <f t="shared" si="61"/>
        <v>УФ</v>
      </c>
      <c r="AV284" t="b">
        <f t="shared" si="62"/>
        <v>1</v>
      </c>
    </row>
    <row r="285" spans="1:48" ht="16.5" thickTop="1" thickBot="1" x14ac:dyDescent="0.3">
      <c r="A285" s="28">
        <f t="shared" si="63"/>
        <v>98</v>
      </c>
      <c r="B285" s="74" t="s">
        <v>1852</v>
      </c>
      <c r="C285" s="71" t="s">
        <v>1556</v>
      </c>
      <c r="D285" s="63">
        <v>1966</v>
      </c>
      <c r="E285" s="72"/>
      <c r="F285" s="72" t="s">
        <v>2521</v>
      </c>
      <c r="G285" s="80">
        <v>5</v>
      </c>
      <c r="H285" s="80">
        <v>4</v>
      </c>
      <c r="I285" s="163">
        <v>2911.1</v>
      </c>
      <c r="J285" s="163">
        <v>2638.9</v>
      </c>
      <c r="K285" s="163">
        <v>2911.1</v>
      </c>
      <c r="L285" s="165">
        <v>0</v>
      </c>
      <c r="M285" s="163">
        <f t="shared" si="64"/>
        <v>20575247.25</v>
      </c>
      <c r="N285" s="163"/>
      <c r="O285" s="163"/>
      <c r="P285" s="163"/>
      <c r="Q285" s="30">
        <f>IF('Форма 2'!D285=0,"",'Форма 2'!D285-N285-O285-P285)</f>
        <v>20575247.25</v>
      </c>
      <c r="R285" s="51">
        <f t="shared" si="57"/>
        <v>7796.9029709348588</v>
      </c>
      <c r="S285" s="51">
        <f t="shared" si="58"/>
        <v>7796.9029709348588</v>
      </c>
      <c r="T285" s="69">
        <f>IF(B285=C285,"",
IF(ISERROR(
IF(_xlfn.TEXTBEFORE('ПДФ 1'!B291,": ",1)*1=YEAR($V$4),$V$4,
IF(_xlfn.TEXTBEFORE('ПДФ 1'!B291,": ",1)*1=YEAR($W$4),$W$4,
IF(_xlfn.TEXTBEFORE('ПДФ 1'!B291,": ",1)*1=YEAR($X$4),$X$4,$Y$4)))),"",
IF(_xlfn.TEXTBEFORE('ПДФ 1'!B291,": ",1)*1=YEAR($V$4),$V$4,
IF(_xlfn.TEXTBEFORE('ПДФ 1'!B291,": ",1)*1=YEAR($W$4),$W$4,
IF(_xlfn.TEXTBEFORE('ПДФ 1'!B291,": ",1)*1=YEAR($X$4),$X$4,$Y$4)))))</f>
        <v>45657</v>
      </c>
      <c r="U285" s="125" t="str">
        <f>IF(ISERROR(VLOOKUP(C285,Источник!$C$2:$K$2343,9,0)),"",VLOOKUP(C285,Источник!$C$2:$K$2343,9,0))</f>
        <v>СС</v>
      </c>
      <c r="V285" s="1"/>
      <c r="W285" s="1"/>
      <c r="X285" s="77" t="str">
        <f t="shared" si="59"/>
        <v>г. Пермь, ул. Магистральная, д. 96/3: 2024</v>
      </c>
      <c r="Y285" s="117">
        <f t="shared" si="60"/>
        <v>1</v>
      </c>
      <c r="Z285" s="22" t="s">
        <v>1076</v>
      </c>
      <c r="AA285" s="22" t="s">
        <v>1076</v>
      </c>
      <c r="AB285" s="22" t="s">
        <v>1076</v>
      </c>
      <c r="AC285" s="22" t="s">
        <v>1076</v>
      </c>
      <c r="AD285" s="22" t="s">
        <v>1076</v>
      </c>
      <c r="AE285" s="22" t="s">
        <v>1076</v>
      </c>
      <c r="AF285" s="22" t="s">
        <v>1076</v>
      </c>
      <c r="AG285" s="89" t="s">
        <v>1076</v>
      </c>
      <c r="AH285" s="88" t="s">
        <v>1076</v>
      </c>
      <c r="AI285" s="75" t="s">
        <v>1076</v>
      </c>
      <c r="AJ285" s="75" t="s">
        <v>1076</v>
      </c>
      <c r="AK285" s="75">
        <v>1</v>
      </c>
      <c r="AL285" s="75" t="s">
        <v>1076</v>
      </c>
      <c r="AM285" s="75" t="s">
        <v>1076</v>
      </c>
      <c r="AN285" s="75" t="s">
        <v>1076</v>
      </c>
      <c r="AO285" s="75" t="s">
        <v>1076</v>
      </c>
      <c r="AP285" s="75" t="s">
        <v>1076</v>
      </c>
      <c r="AQ285" s="75" t="s">
        <v>1076</v>
      </c>
      <c r="AR285" s="75" t="s">
        <v>1076</v>
      </c>
      <c r="AS285" s="75" t="s">
        <v>1076</v>
      </c>
      <c r="AT285" s="75" t="s">
        <v>1076</v>
      </c>
      <c r="AU285" t="str">
        <f t="shared" si="61"/>
        <v>УФ</v>
      </c>
      <c r="AV285" t="b">
        <f t="shared" si="62"/>
        <v>1</v>
      </c>
    </row>
    <row r="286" spans="1:48" ht="16.5" thickTop="1" thickBot="1" x14ac:dyDescent="0.3">
      <c r="A286" s="28">
        <f t="shared" si="63"/>
        <v>99</v>
      </c>
      <c r="B286" s="74" t="s">
        <v>1852</v>
      </c>
      <c r="C286" s="71" t="s">
        <v>1557</v>
      </c>
      <c r="D286" s="63">
        <v>1966</v>
      </c>
      <c r="E286" s="72"/>
      <c r="F286" s="72" t="s">
        <v>2521</v>
      </c>
      <c r="G286" s="80">
        <v>5</v>
      </c>
      <c r="H286" s="80">
        <v>4</v>
      </c>
      <c r="I286" s="163">
        <v>3025.8</v>
      </c>
      <c r="J286" s="163">
        <v>2650.1</v>
      </c>
      <c r="K286" s="163">
        <v>3025.8</v>
      </c>
      <c r="L286" s="165">
        <v>0</v>
      </c>
      <c r="M286" s="163">
        <f t="shared" si="64"/>
        <v>21385930.789999999</v>
      </c>
      <c r="N286" s="163"/>
      <c r="O286" s="163"/>
      <c r="P286" s="163"/>
      <c r="Q286" s="30">
        <f>IF('Форма 2'!D286=0,"",'Форма 2'!D286-N286-O286-P286)</f>
        <v>21385930.789999999</v>
      </c>
      <c r="R286" s="51">
        <f t="shared" si="57"/>
        <v>8069.8580393192706</v>
      </c>
      <c r="S286" s="51">
        <f t="shared" si="58"/>
        <v>8069.8580393192706</v>
      </c>
      <c r="T286" s="69">
        <f>IF(B286=C286,"",
IF(ISERROR(
IF(_xlfn.TEXTBEFORE('ПДФ 1'!B292,": ",1)*1=YEAR($V$4),$V$4,
IF(_xlfn.TEXTBEFORE('ПДФ 1'!B292,": ",1)*1=YEAR($W$4),$W$4,
IF(_xlfn.TEXTBEFORE('ПДФ 1'!B292,": ",1)*1=YEAR($X$4),$X$4,$Y$4)))),"",
IF(_xlfn.TEXTBEFORE('ПДФ 1'!B292,": ",1)*1=YEAR($V$4),$V$4,
IF(_xlfn.TEXTBEFORE('ПДФ 1'!B292,": ",1)*1=YEAR($W$4),$W$4,
IF(_xlfn.TEXTBEFORE('ПДФ 1'!B292,": ",1)*1=YEAR($X$4),$X$4,$Y$4)))))</f>
        <v>45657</v>
      </c>
      <c r="U286" s="125" t="str">
        <f>IF(ISERROR(VLOOKUP(C286,Источник!$C$2:$K$2343,9,0)),"",VLOOKUP(C286,Источник!$C$2:$K$2343,9,0))</f>
        <v>СС</v>
      </c>
      <c r="V286" s="1"/>
      <c r="W286" s="1"/>
      <c r="X286" s="77" t="str">
        <f t="shared" si="59"/>
        <v>г. Пермь, ул. Магистральная, д. 96/4: 2024</v>
      </c>
      <c r="Y286" s="117">
        <f t="shared" si="60"/>
        <v>1</v>
      </c>
      <c r="Z286" s="22" t="s">
        <v>1076</v>
      </c>
      <c r="AA286" s="22" t="s">
        <v>1076</v>
      </c>
      <c r="AB286" s="22" t="s">
        <v>1076</v>
      </c>
      <c r="AC286" s="22" t="s">
        <v>1076</v>
      </c>
      <c r="AD286" s="22" t="s">
        <v>1076</v>
      </c>
      <c r="AE286" s="22" t="s">
        <v>1076</v>
      </c>
      <c r="AF286" s="22" t="s">
        <v>1076</v>
      </c>
      <c r="AG286" s="89" t="s">
        <v>1076</v>
      </c>
      <c r="AH286" s="88" t="s">
        <v>1076</v>
      </c>
      <c r="AI286" s="75" t="s">
        <v>1076</v>
      </c>
      <c r="AJ286" s="75" t="s">
        <v>1076</v>
      </c>
      <c r="AK286" s="75">
        <v>1</v>
      </c>
      <c r="AL286" s="75" t="s">
        <v>1076</v>
      </c>
      <c r="AM286" s="75" t="s">
        <v>1076</v>
      </c>
      <c r="AN286" s="75" t="s">
        <v>1076</v>
      </c>
      <c r="AO286" s="75" t="s">
        <v>1076</v>
      </c>
      <c r="AP286" s="75" t="s">
        <v>1076</v>
      </c>
      <c r="AQ286" s="75" t="s">
        <v>1076</v>
      </c>
      <c r="AR286" s="75" t="s">
        <v>1076</v>
      </c>
      <c r="AS286" s="75" t="s">
        <v>1076</v>
      </c>
      <c r="AT286" s="75" t="s">
        <v>1076</v>
      </c>
      <c r="AU286" t="str">
        <f t="shared" si="61"/>
        <v>УФ</v>
      </c>
      <c r="AV286" t="b">
        <f t="shared" si="62"/>
        <v>1</v>
      </c>
    </row>
    <row r="287" spans="1:48" ht="16.5" thickTop="1" thickBot="1" x14ac:dyDescent="0.3">
      <c r="A287" s="28">
        <f t="shared" si="63"/>
        <v>100</v>
      </c>
      <c r="B287" s="74" t="s">
        <v>1852</v>
      </c>
      <c r="C287" s="71" t="s">
        <v>1558</v>
      </c>
      <c r="D287" s="63">
        <v>1979</v>
      </c>
      <c r="E287" s="72"/>
      <c r="F287" s="72" t="s">
        <v>2527</v>
      </c>
      <c r="G287" s="80">
        <v>9</v>
      </c>
      <c r="H287" s="80">
        <v>2</v>
      </c>
      <c r="I287" s="163">
        <v>4028</v>
      </c>
      <c r="J287" s="163">
        <v>3845.5</v>
      </c>
      <c r="K287" s="163">
        <v>3845.5</v>
      </c>
      <c r="L287" s="165">
        <v>171</v>
      </c>
      <c r="M287" s="163">
        <f t="shared" si="64"/>
        <v>107023.47</v>
      </c>
      <c r="N287" s="163"/>
      <c r="O287" s="163"/>
      <c r="P287" s="163"/>
      <c r="Q287" s="30">
        <f>IF('Форма 2'!D287=0,"",'Форма 2'!D287-N287-O287-P287)</f>
        <v>107023.47</v>
      </c>
      <c r="R287" s="51">
        <f t="shared" si="57"/>
        <v>27.830833441685087</v>
      </c>
      <c r="S287" s="51">
        <f t="shared" si="58"/>
        <v>27.830833441685087</v>
      </c>
      <c r="T287" s="69">
        <f>IF(B287=C287,"",
IF(ISERROR(
IF(_xlfn.TEXTBEFORE('ПДФ 1'!B293,": ",1)*1=YEAR($V$4),$V$4,
IF(_xlfn.TEXTBEFORE('ПДФ 1'!B293,": ",1)*1=YEAR($W$4),$W$4,
IF(_xlfn.TEXTBEFORE('ПДФ 1'!B293,": ",1)*1=YEAR($X$4),$X$4,$Y$4)))),"",
IF(_xlfn.TEXTBEFORE('ПДФ 1'!B293,": ",1)*1=YEAR($V$4),$V$4,
IF(_xlfn.TEXTBEFORE('ПДФ 1'!B293,": ",1)*1=YEAR($W$4),$W$4,
IF(_xlfn.TEXTBEFORE('ПДФ 1'!B293,": ",1)*1=YEAR($X$4),$X$4,$Y$4)))))</f>
        <v>45657</v>
      </c>
      <c r="U287" s="125" t="str">
        <f>IF(ISERROR(VLOOKUP(C287,Источник!$C$2:$K$2343,9,0)),"",VLOOKUP(C287,Источник!$C$2:$K$2343,9,0))</f>
        <v>СС</v>
      </c>
      <c r="V287" s="1"/>
      <c r="W287" s="1"/>
      <c r="X287" s="77" t="str">
        <f t="shared" si="59"/>
        <v>г. Пермь, ул. Магистральная, д. 98А: 2024</v>
      </c>
      <c r="Y287" s="117">
        <f t="shared" si="60"/>
        <v>1</v>
      </c>
      <c r="Z287" s="22" t="s">
        <v>1076</v>
      </c>
      <c r="AA287" s="22" t="s">
        <v>1076</v>
      </c>
      <c r="AB287" s="22" t="s">
        <v>1076</v>
      </c>
      <c r="AC287" s="22" t="s">
        <v>1076</v>
      </c>
      <c r="AD287" s="22" t="s">
        <v>1076</v>
      </c>
      <c r="AE287" s="22" t="s">
        <v>1076</v>
      </c>
      <c r="AF287" s="22" t="s">
        <v>1076</v>
      </c>
      <c r="AG287" s="89" t="s">
        <v>1076</v>
      </c>
      <c r="AH287" s="88" t="s">
        <v>1076</v>
      </c>
      <c r="AI287" s="75" t="s">
        <v>1076</v>
      </c>
      <c r="AJ287" s="75" t="s">
        <v>1076</v>
      </c>
      <c r="AK287" s="75" t="s">
        <v>1076</v>
      </c>
      <c r="AL287" s="75" t="s">
        <v>1076</v>
      </c>
      <c r="AM287" s="75" t="s">
        <v>1076</v>
      </c>
      <c r="AN287" s="75" t="s">
        <v>1076</v>
      </c>
      <c r="AO287" s="75" t="s">
        <v>1076</v>
      </c>
      <c r="AP287" s="75">
        <v>1</v>
      </c>
      <c r="AQ287" s="75" t="s">
        <v>1076</v>
      </c>
      <c r="AR287" s="75" t="s">
        <v>1076</v>
      </c>
      <c r="AS287" s="75" t="s">
        <v>1076</v>
      </c>
      <c r="AT287" s="75" t="s">
        <v>1076</v>
      </c>
      <c r="AU287" t="str">
        <f t="shared" si="61"/>
        <v>УП ( ГВС )</v>
      </c>
      <c r="AV287" t="b">
        <f t="shared" si="62"/>
        <v>1</v>
      </c>
    </row>
    <row r="288" spans="1:48" ht="16.5" thickTop="1" thickBot="1" x14ac:dyDescent="0.3">
      <c r="A288" s="28">
        <f t="shared" si="63"/>
        <v>101</v>
      </c>
      <c r="B288" s="74" t="s">
        <v>1852</v>
      </c>
      <c r="C288" s="71" t="s">
        <v>37</v>
      </c>
      <c r="D288" s="63">
        <v>2012</v>
      </c>
      <c r="E288" s="72"/>
      <c r="F288" s="72">
        <v>0</v>
      </c>
      <c r="G288" s="80">
        <v>17</v>
      </c>
      <c r="H288" s="80">
        <v>2</v>
      </c>
      <c r="I288" s="163">
        <v>14296.4</v>
      </c>
      <c r="J288" s="163">
        <v>9794.7000000000007</v>
      </c>
      <c r="K288" s="163">
        <v>9794.7000000000007</v>
      </c>
      <c r="L288" s="165">
        <v>350</v>
      </c>
      <c r="M288" s="163">
        <f t="shared" si="64"/>
        <v>35741428.890000001</v>
      </c>
      <c r="N288" s="163"/>
      <c r="O288" s="163"/>
      <c r="P288" s="163"/>
      <c r="Q288" s="30">
        <f>IF('Форма 2'!D288=0,"",'Форма 2'!D288-N288-O288-P288)</f>
        <v>35741428.890000001</v>
      </c>
      <c r="R288" s="51">
        <f t="shared" si="57"/>
        <v>3649.0580507825657</v>
      </c>
      <c r="S288" s="51">
        <f t="shared" si="58"/>
        <v>3649.0580507825657</v>
      </c>
      <c r="T288" s="69">
        <f>IF(B288=C288,"",
IF(ISERROR(
IF(_xlfn.TEXTBEFORE('ПДФ 1'!B294,": ",1)*1=YEAR($V$4),$V$4,
IF(_xlfn.TEXTBEFORE('ПДФ 1'!B294,": ",1)*1=YEAR($W$4),$W$4,
IF(_xlfn.TEXTBEFORE('ПДФ 1'!B294,": ",1)*1=YEAR($X$4),$X$4,$Y$4)))),"",
IF(_xlfn.TEXTBEFORE('ПДФ 1'!B294,": ",1)*1=YEAR($V$4),$V$4,
IF(_xlfn.TEXTBEFORE('ПДФ 1'!B294,": ",1)*1=YEAR($W$4),$W$4,
IF(_xlfn.TEXTBEFORE('ПДФ 1'!B294,": ",1)*1=YEAR($X$4),$X$4,$Y$4)))))</f>
        <v>45657</v>
      </c>
      <c r="U288" s="125" t="str">
        <f>IF(ISERROR(VLOOKUP(C288,Источник!$C$2:$K$2343,9,0)),"",VLOOKUP(C288,Источник!$C$2:$K$2343,9,0))</f>
        <v>СС</v>
      </c>
      <c r="V288" s="1"/>
      <c r="W288" s="1"/>
      <c r="X288" s="77" t="str">
        <f t="shared" si="59"/>
        <v>г. Пермь, ул. Макаренко, д. 14А: 2024</v>
      </c>
      <c r="Y288" s="117">
        <f t="shared" si="60"/>
        <v>3</v>
      </c>
      <c r="Z288" s="22">
        <v>1</v>
      </c>
      <c r="AA288" s="22" t="s">
        <v>1076</v>
      </c>
      <c r="AB288" s="22" t="s">
        <v>1076</v>
      </c>
      <c r="AC288" s="22">
        <v>1</v>
      </c>
      <c r="AD288" s="22">
        <v>1</v>
      </c>
      <c r="AE288" s="22" t="s">
        <v>1076</v>
      </c>
      <c r="AF288" s="22" t="s">
        <v>1076</v>
      </c>
      <c r="AG288" s="89" t="s">
        <v>1076</v>
      </c>
      <c r="AH288" s="88" t="s">
        <v>1076</v>
      </c>
      <c r="AI288" s="75" t="s">
        <v>1076</v>
      </c>
      <c r="AJ288" s="75" t="s">
        <v>1076</v>
      </c>
      <c r="AK288" s="75" t="s">
        <v>1076</v>
      </c>
      <c r="AL288" s="75" t="s">
        <v>1076</v>
      </c>
      <c r="AM288" s="75" t="s">
        <v>1076</v>
      </c>
      <c r="AN288" s="75" t="s">
        <v>1076</v>
      </c>
      <c r="AO288" s="75" t="s">
        <v>1076</v>
      </c>
      <c r="AP288" s="75" t="s">
        <v>1076</v>
      </c>
      <c r="AQ288" s="75" t="s">
        <v>1076</v>
      </c>
      <c r="AR288" s="75" t="s">
        <v>1076</v>
      </c>
      <c r="AS288" s="75" t="s">
        <v>1076</v>
      </c>
      <c r="AT288" s="75" t="s">
        <v>1076</v>
      </c>
      <c r="AU288" t="str">
        <f t="shared" si="61"/>
        <v>РВИС ( ЭЛ ХВС ГВС )</v>
      </c>
      <c r="AV288" t="b">
        <f t="shared" si="62"/>
        <v>1</v>
      </c>
    </row>
    <row r="289" spans="1:48" ht="16.5" thickTop="1" thickBot="1" x14ac:dyDescent="0.3">
      <c r="A289" s="28">
        <f t="shared" si="63"/>
        <v>102</v>
      </c>
      <c r="B289" s="74" t="s">
        <v>1852</v>
      </c>
      <c r="C289" s="71" t="s">
        <v>1559</v>
      </c>
      <c r="D289" s="63">
        <v>1987</v>
      </c>
      <c r="E289" s="72"/>
      <c r="F289" s="72" t="s">
        <v>2520</v>
      </c>
      <c r="G289" s="80">
        <v>9</v>
      </c>
      <c r="H289" s="80">
        <v>1</v>
      </c>
      <c r="I289" s="163">
        <v>2863</v>
      </c>
      <c r="J289" s="163">
        <v>2744</v>
      </c>
      <c r="K289" s="163">
        <v>2744</v>
      </c>
      <c r="L289" s="165">
        <v>132</v>
      </c>
      <c r="M289" s="163">
        <f t="shared" si="64"/>
        <v>2778508.92</v>
      </c>
      <c r="N289" s="163"/>
      <c r="O289" s="163"/>
      <c r="P289" s="163"/>
      <c r="Q289" s="30">
        <f>IF('Форма 2'!D289=0,"",'Форма 2'!D289-N289-O289-P289)</f>
        <v>2778508.92</v>
      </c>
      <c r="R289" s="51">
        <f t="shared" si="57"/>
        <v>1012.5761370262391</v>
      </c>
      <c r="S289" s="51">
        <f t="shared" si="58"/>
        <v>1012.5761370262391</v>
      </c>
      <c r="T289" s="69">
        <f>IF(B289=C289,"",
IF(ISERROR(
IF(_xlfn.TEXTBEFORE('ПДФ 1'!B295,": ",1)*1=YEAR($V$4),$V$4,
IF(_xlfn.TEXTBEFORE('ПДФ 1'!B295,": ",1)*1=YEAR($W$4),$W$4,
IF(_xlfn.TEXTBEFORE('ПДФ 1'!B295,": ",1)*1=YEAR($X$4),$X$4,$Y$4)))),"",
IF(_xlfn.TEXTBEFORE('ПДФ 1'!B295,": ",1)*1=YEAR($V$4),$V$4,
IF(_xlfn.TEXTBEFORE('ПДФ 1'!B295,": ",1)*1=YEAR($W$4),$W$4,
IF(_xlfn.TEXTBEFORE('ПДФ 1'!B295,": ",1)*1=YEAR($X$4),$X$4,$Y$4)))))</f>
        <v>45657</v>
      </c>
      <c r="U289" s="125" t="str">
        <f>IF(ISERROR(VLOOKUP(C289,Источник!$C$2:$K$2343,9,0)),"",VLOOKUP(C289,Источник!$C$2:$K$2343,9,0))</f>
        <v>СС</v>
      </c>
      <c r="V289" s="1"/>
      <c r="W289" s="1"/>
      <c r="X289" s="77" t="str">
        <f t="shared" si="59"/>
        <v>г. Пермь, ул. Макаренко, д. 28/3: 2024</v>
      </c>
      <c r="Y289" s="117">
        <f t="shared" si="60"/>
        <v>1</v>
      </c>
      <c r="Z289" s="22" t="s">
        <v>1076</v>
      </c>
      <c r="AA289" s="22" t="s">
        <v>1076</v>
      </c>
      <c r="AB289" s="22" t="s">
        <v>1076</v>
      </c>
      <c r="AC289" s="22" t="s">
        <v>1076</v>
      </c>
      <c r="AD289" s="22" t="s">
        <v>1076</v>
      </c>
      <c r="AE289" s="22" t="s">
        <v>1076</v>
      </c>
      <c r="AF289" s="22" t="s">
        <v>1076</v>
      </c>
      <c r="AG289" s="89">
        <v>1</v>
      </c>
      <c r="AH289" s="88">
        <v>2778508.92</v>
      </c>
      <c r="AI289" s="75" t="s">
        <v>1076</v>
      </c>
      <c r="AJ289" s="75" t="s">
        <v>1076</v>
      </c>
      <c r="AK289" s="75" t="s">
        <v>1076</v>
      </c>
      <c r="AL289" s="75" t="s">
        <v>1076</v>
      </c>
      <c r="AM289" s="75" t="s">
        <v>1076</v>
      </c>
      <c r="AN289" s="75" t="s">
        <v>1076</v>
      </c>
      <c r="AO289" s="75" t="s">
        <v>1076</v>
      </c>
      <c r="AP289" s="75" t="s">
        <v>1076</v>
      </c>
      <c r="AQ289" s="75" t="s">
        <v>1076</v>
      </c>
      <c r="AR289" s="75" t="s">
        <v>1076</v>
      </c>
      <c r="AS289" s="75" t="s">
        <v>1076</v>
      </c>
      <c r="AT289" s="75" t="s">
        <v>1076</v>
      </c>
      <c r="AU289" t="str">
        <f t="shared" si="61"/>
        <v>РЛ</v>
      </c>
      <c r="AV289" t="b">
        <f t="shared" si="62"/>
        <v>1</v>
      </c>
    </row>
    <row r="290" spans="1:48" ht="16.5" thickTop="1" thickBot="1" x14ac:dyDescent="0.3">
      <c r="A290" s="28">
        <f t="shared" si="63"/>
        <v>103</v>
      </c>
      <c r="B290" s="74" t="s">
        <v>1852</v>
      </c>
      <c r="C290" s="71" t="s">
        <v>233</v>
      </c>
      <c r="D290" s="63">
        <v>1962</v>
      </c>
      <c r="E290" s="72"/>
      <c r="F290" s="72" t="s">
        <v>2520</v>
      </c>
      <c r="G290" s="80">
        <v>5</v>
      </c>
      <c r="H290" s="80">
        <v>4</v>
      </c>
      <c r="I290" s="163">
        <v>3612.5</v>
      </c>
      <c r="J290" s="163">
        <v>3600</v>
      </c>
      <c r="K290" s="163">
        <v>3600</v>
      </c>
      <c r="L290" s="165">
        <v>77</v>
      </c>
      <c r="M290" s="163">
        <f t="shared" si="64"/>
        <v>19217163.379999999</v>
      </c>
      <c r="N290" s="163"/>
      <c r="O290" s="163"/>
      <c r="P290" s="163"/>
      <c r="Q290" s="30">
        <f>IF('Форма 2'!D290=0,"",'Форма 2'!D290-N290-O290-P290)</f>
        <v>19217163.379999999</v>
      </c>
      <c r="R290" s="51">
        <f t="shared" si="57"/>
        <v>5338.1009388888888</v>
      </c>
      <c r="S290" s="51">
        <f t="shared" si="58"/>
        <v>5338.1009388888888</v>
      </c>
      <c r="T290" s="69">
        <f>IF(B290=C290,"",
IF(ISERROR(
IF(_xlfn.TEXTBEFORE('ПДФ 1'!B296,": ",1)*1=YEAR($V$4),$V$4,
IF(_xlfn.TEXTBEFORE('ПДФ 1'!B296,": ",1)*1=YEAR($W$4),$W$4,
IF(_xlfn.TEXTBEFORE('ПДФ 1'!B296,": ",1)*1=YEAR($X$4),$X$4,$Y$4)))),"",
IF(_xlfn.TEXTBEFORE('ПДФ 1'!B296,": ",1)*1=YEAR($V$4),$V$4,
IF(_xlfn.TEXTBEFORE('ПДФ 1'!B296,": ",1)*1=YEAR($W$4),$W$4,
IF(_xlfn.TEXTBEFORE('ПДФ 1'!B296,": ",1)*1=YEAR($X$4),$X$4,$Y$4)))))</f>
        <v>45657</v>
      </c>
      <c r="U290" s="125" t="str">
        <f>IF(ISERROR(VLOOKUP(C290,Источник!$C$2:$K$2343,9,0)),"",VLOOKUP(C290,Источник!$C$2:$K$2343,9,0))</f>
        <v>СС</v>
      </c>
      <c r="V290" s="1"/>
      <c r="W290" s="1"/>
      <c r="X290" s="77" t="str">
        <f t="shared" si="59"/>
        <v>г. Пермь, ул. Макаренко, д. 36: 2024</v>
      </c>
      <c r="Y290" s="117">
        <f t="shared" si="60"/>
        <v>2</v>
      </c>
      <c r="Z290" s="22" t="s">
        <v>1076</v>
      </c>
      <c r="AA290" s="22" t="s">
        <v>1076</v>
      </c>
      <c r="AB290" s="22" t="s">
        <v>1076</v>
      </c>
      <c r="AC290" s="22" t="s">
        <v>1076</v>
      </c>
      <c r="AD290" s="22" t="s">
        <v>1076</v>
      </c>
      <c r="AE290" s="22" t="s">
        <v>1076</v>
      </c>
      <c r="AF290" s="22" t="s">
        <v>1076</v>
      </c>
      <c r="AG290" s="89" t="s">
        <v>1076</v>
      </c>
      <c r="AH290" s="88" t="s">
        <v>1076</v>
      </c>
      <c r="AI290" s="75">
        <v>1</v>
      </c>
      <c r="AJ290" s="75" t="s">
        <v>1076</v>
      </c>
      <c r="AK290" s="75" t="s">
        <v>1076</v>
      </c>
      <c r="AL290" s="75" t="s">
        <v>1076</v>
      </c>
      <c r="AM290" s="75">
        <v>1</v>
      </c>
      <c r="AN290" s="75" t="s">
        <v>1076</v>
      </c>
      <c r="AO290" s="75" t="s">
        <v>1076</v>
      </c>
      <c r="AP290" s="75" t="s">
        <v>1076</v>
      </c>
      <c r="AQ290" s="75" t="s">
        <v>1076</v>
      </c>
      <c r="AR290" s="75" t="s">
        <v>1076</v>
      </c>
      <c r="AS290" s="75" t="s">
        <v>1076</v>
      </c>
      <c r="AT290" s="75" t="s">
        <v>1076</v>
      </c>
      <c r="AU290" t="str">
        <f t="shared" si="61"/>
        <v>РК РФ</v>
      </c>
      <c r="AV290" t="b">
        <f t="shared" si="62"/>
        <v>1</v>
      </c>
    </row>
    <row r="291" spans="1:48" ht="16.5" thickTop="1" thickBot="1" x14ac:dyDescent="0.3">
      <c r="A291" s="28">
        <f t="shared" si="63"/>
        <v>104</v>
      </c>
      <c r="B291" s="74" t="s">
        <v>1852</v>
      </c>
      <c r="C291" s="71" t="s">
        <v>994</v>
      </c>
      <c r="D291" s="63">
        <v>1968</v>
      </c>
      <c r="E291" s="72"/>
      <c r="F291" s="72" t="s">
        <v>2520</v>
      </c>
      <c r="G291" s="80">
        <v>5</v>
      </c>
      <c r="H291" s="80">
        <v>6</v>
      </c>
      <c r="I291" s="163">
        <v>4355.7</v>
      </c>
      <c r="J291" s="163">
        <v>3109.2999999999997</v>
      </c>
      <c r="K291" s="163">
        <v>3109.3</v>
      </c>
      <c r="L291" s="165">
        <v>218</v>
      </c>
      <c r="M291" s="163">
        <f t="shared" si="64"/>
        <v>19615982.059999999</v>
      </c>
      <c r="N291" s="163"/>
      <c r="O291" s="163"/>
      <c r="P291" s="163"/>
      <c r="Q291" s="30">
        <f>IF('Форма 2'!D291=0,"",'Форма 2'!D291-N291-O291-P291)</f>
        <v>19615982.059999999</v>
      </c>
      <c r="R291" s="51">
        <f t="shared" si="57"/>
        <v>6308.809719229409</v>
      </c>
      <c r="S291" s="51">
        <f t="shared" si="58"/>
        <v>6308.809719229409</v>
      </c>
      <c r="T291" s="69">
        <f>IF(B291=C291,"",
IF(ISERROR(
IF(_xlfn.TEXTBEFORE('ПДФ 1'!B297,": ",1)*1=YEAR($V$4),$V$4,
IF(_xlfn.TEXTBEFORE('ПДФ 1'!B297,": ",1)*1=YEAR($W$4),$W$4,
IF(_xlfn.TEXTBEFORE('ПДФ 1'!B297,": ",1)*1=YEAR($X$4),$X$4,$Y$4)))),"",
IF(_xlfn.TEXTBEFORE('ПДФ 1'!B297,": ",1)*1=YEAR($V$4),$V$4,
IF(_xlfn.TEXTBEFORE('ПДФ 1'!B297,": ",1)*1=YEAR($W$4),$W$4,
IF(_xlfn.TEXTBEFORE('ПДФ 1'!B297,": ",1)*1=YEAR($X$4),$X$4,$Y$4)))))</f>
        <v>45657</v>
      </c>
      <c r="U291" s="125" t="str">
        <f>IF(ISERROR(VLOOKUP(C291,Источник!$C$2:$K$2343,9,0)),"",VLOOKUP(C291,Источник!$C$2:$K$2343,9,0))</f>
        <v>РО</v>
      </c>
      <c r="V291" s="1"/>
      <c r="W291" s="1"/>
      <c r="X291" s="77" t="str">
        <f t="shared" si="59"/>
        <v>г. Пермь, ул. Малкова, д. 10: 2024</v>
      </c>
      <c r="Y291" s="117">
        <f t="shared" si="60"/>
        <v>1</v>
      </c>
      <c r="Z291" s="22" t="s">
        <v>1076</v>
      </c>
      <c r="AA291" s="22" t="s">
        <v>1076</v>
      </c>
      <c r="AB291" s="22" t="s">
        <v>1076</v>
      </c>
      <c r="AC291" s="22" t="s">
        <v>1076</v>
      </c>
      <c r="AD291" s="22" t="s">
        <v>1076</v>
      </c>
      <c r="AE291" s="22" t="s">
        <v>1076</v>
      </c>
      <c r="AF291" s="22" t="s">
        <v>1076</v>
      </c>
      <c r="AG291" s="89" t="s">
        <v>1076</v>
      </c>
      <c r="AH291" s="88" t="s">
        <v>1076</v>
      </c>
      <c r="AI291" s="75">
        <v>1</v>
      </c>
      <c r="AJ291" s="75" t="s">
        <v>1076</v>
      </c>
      <c r="AK291" s="75" t="s">
        <v>1076</v>
      </c>
      <c r="AL291" s="75" t="s">
        <v>1076</v>
      </c>
      <c r="AM291" s="75" t="s">
        <v>1076</v>
      </c>
      <c r="AN291" s="75" t="s">
        <v>1076</v>
      </c>
      <c r="AO291" s="75" t="s">
        <v>1076</v>
      </c>
      <c r="AP291" s="75" t="s">
        <v>1076</v>
      </c>
      <c r="AQ291" s="75" t="s">
        <v>1076</v>
      </c>
      <c r="AR291" s="75" t="s">
        <v>1076</v>
      </c>
      <c r="AS291" s="75" t="s">
        <v>1076</v>
      </c>
      <c r="AT291" s="75" t="s">
        <v>1076</v>
      </c>
      <c r="AU291" t="str">
        <f t="shared" si="61"/>
        <v>РК</v>
      </c>
      <c r="AV291" t="b">
        <f t="shared" si="62"/>
        <v>1</v>
      </c>
    </row>
    <row r="292" spans="1:48" ht="16.5" thickTop="1" thickBot="1" x14ac:dyDescent="0.3">
      <c r="A292" s="28">
        <f t="shared" si="63"/>
        <v>105</v>
      </c>
      <c r="B292" s="74" t="s">
        <v>1852</v>
      </c>
      <c r="C292" s="71" t="s">
        <v>995</v>
      </c>
      <c r="D292" s="63">
        <v>1969</v>
      </c>
      <c r="E292" s="72"/>
      <c r="F292" s="72" t="s">
        <v>2520</v>
      </c>
      <c r="G292" s="80">
        <v>5</v>
      </c>
      <c r="H292" s="80">
        <v>3</v>
      </c>
      <c r="I292" s="163">
        <v>6115.7</v>
      </c>
      <c r="J292" s="163">
        <v>5774.7900000000009</v>
      </c>
      <c r="K292" s="163">
        <v>5774.79</v>
      </c>
      <c r="L292" s="165">
        <v>274</v>
      </c>
      <c r="M292" s="163">
        <f t="shared" si="64"/>
        <v>4991083.93</v>
      </c>
      <c r="N292" s="163"/>
      <c r="O292" s="163"/>
      <c r="P292" s="163"/>
      <c r="Q292" s="30">
        <f>IF('Форма 2'!D292=0,"",'Форма 2'!D292-N292-O292-P292)</f>
        <v>4991083.93</v>
      </c>
      <c r="R292" s="51">
        <f t="shared" si="57"/>
        <v>864.28838624434809</v>
      </c>
      <c r="S292" s="51">
        <f t="shared" si="58"/>
        <v>864.28838624434809</v>
      </c>
      <c r="T292" s="69">
        <f>IF(B292=C292,"",
IF(ISERROR(
IF(_xlfn.TEXTBEFORE('ПДФ 1'!B298,": ",1)*1=YEAR($V$4),$V$4,
IF(_xlfn.TEXTBEFORE('ПДФ 1'!B298,": ",1)*1=YEAR($W$4),$W$4,
IF(_xlfn.TEXTBEFORE('ПДФ 1'!B298,": ",1)*1=YEAR($X$4),$X$4,$Y$4)))),"",
IF(_xlfn.TEXTBEFORE('ПДФ 1'!B298,": ",1)*1=YEAR($V$4),$V$4,
IF(_xlfn.TEXTBEFORE('ПДФ 1'!B298,": ",1)*1=YEAR($W$4),$W$4,
IF(_xlfn.TEXTBEFORE('ПДФ 1'!B298,": ",1)*1=YEAR($X$4),$X$4,$Y$4)))))</f>
        <v>45657</v>
      </c>
      <c r="U292" s="125" t="str">
        <f>IF(ISERROR(VLOOKUP(C292,Источник!$C$2:$K$2343,9,0)),"",VLOOKUP(C292,Источник!$C$2:$K$2343,9,0))</f>
        <v>РО</v>
      </c>
      <c r="V292" s="1"/>
      <c r="W292" s="1"/>
      <c r="X292" s="77" t="str">
        <f t="shared" si="59"/>
        <v>г. Пермь, ул. Малкова, д. 14: 2024</v>
      </c>
      <c r="Y292" s="117">
        <f t="shared" si="60"/>
        <v>1</v>
      </c>
      <c r="Z292" s="22" t="s">
        <v>1076</v>
      </c>
      <c r="AA292" s="22" t="s">
        <v>1076</v>
      </c>
      <c r="AB292" s="22" t="s">
        <v>1076</v>
      </c>
      <c r="AC292" s="22" t="s">
        <v>1076</v>
      </c>
      <c r="AD292" s="22" t="s">
        <v>1076</v>
      </c>
      <c r="AE292" s="22" t="s">
        <v>1076</v>
      </c>
      <c r="AF292" s="22" t="s">
        <v>1076</v>
      </c>
      <c r="AG292" s="89" t="s">
        <v>1076</v>
      </c>
      <c r="AH292" s="88" t="s">
        <v>1076</v>
      </c>
      <c r="AI292" s="75" t="s">
        <v>1076</v>
      </c>
      <c r="AJ292" s="75" t="s">
        <v>1076</v>
      </c>
      <c r="AK292" s="75" t="s">
        <v>1076</v>
      </c>
      <c r="AL292" s="75" t="s">
        <v>1076</v>
      </c>
      <c r="AM292" s="75">
        <v>1</v>
      </c>
      <c r="AN292" s="75" t="s">
        <v>1076</v>
      </c>
      <c r="AO292" s="75" t="s">
        <v>1076</v>
      </c>
      <c r="AP292" s="75" t="s">
        <v>1076</v>
      </c>
      <c r="AQ292" s="75" t="s">
        <v>1076</v>
      </c>
      <c r="AR292" s="75" t="s">
        <v>1076</v>
      </c>
      <c r="AS292" s="75" t="s">
        <v>1076</v>
      </c>
      <c r="AT292" s="75" t="s">
        <v>1076</v>
      </c>
      <c r="AU292" t="str">
        <f t="shared" si="61"/>
        <v>РФ</v>
      </c>
      <c r="AV292" t="b">
        <f t="shared" si="62"/>
        <v>1</v>
      </c>
    </row>
    <row r="293" spans="1:48" ht="16.5" thickTop="1" thickBot="1" x14ac:dyDescent="0.3">
      <c r="A293" s="28">
        <f t="shared" si="63"/>
        <v>106</v>
      </c>
      <c r="B293" s="74" t="s">
        <v>1852</v>
      </c>
      <c r="C293" s="71" t="s">
        <v>996</v>
      </c>
      <c r="D293" s="63">
        <v>1968</v>
      </c>
      <c r="E293" s="72"/>
      <c r="F293" s="72" t="s">
        <v>2519</v>
      </c>
      <c r="G293" s="80">
        <v>5</v>
      </c>
      <c r="H293" s="80">
        <v>2</v>
      </c>
      <c r="I293" s="163">
        <v>6417.8</v>
      </c>
      <c r="J293" s="163">
        <v>5957.1</v>
      </c>
      <c r="K293" s="163">
        <v>5599.67</v>
      </c>
      <c r="L293" s="165">
        <v>205</v>
      </c>
      <c r="M293" s="163">
        <f t="shared" si="64"/>
        <v>5237630.76</v>
      </c>
      <c r="N293" s="163"/>
      <c r="O293" s="163"/>
      <c r="P293" s="163"/>
      <c r="Q293" s="30">
        <f>IF('Форма 2'!D293=0,"",'Форма 2'!D293-N293-O293-P293)</f>
        <v>5237630.76</v>
      </c>
      <c r="R293" s="51">
        <f t="shared" si="57"/>
        <v>879.22491816487877</v>
      </c>
      <c r="S293" s="51">
        <f t="shared" si="58"/>
        <v>879.22491816487877</v>
      </c>
      <c r="T293" s="69">
        <f>IF(B293=C293,"",
IF(ISERROR(
IF(_xlfn.TEXTBEFORE('ПДФ 1'!B299,": ",1)*1=YEAR($V$4),$V$4,
IF(_xlfn.TEXTBEFORE('ПДФ 1'!B299,": ",1)*1=YEAR($W$4),$W$4,
IF(_xlfn.TEXTBEFORE('ПДФ 1'!B299,": ",1)*1=YEAR($X$4),$X$4,$Y$4)))),"",
IF(_xlfn.TEXTBEFORE('ПДФ 1'!B299,": ",1)*1=YEAR($V$4),$V$4,
IF(_xlfn.TEXTBEFORE('ПДФ 1'!B299,": ",1)*1=YEAR($W$4),$W$4,
IF(_xlfn.TEXTBEFORE('ПДФ 1'!B299,": ",1)*1=YEAR($X$4),$X$4,$Y$4)))))</f>
        <v>45657</v>
      </c>
      <c r="U293" s="125" t="str">
        <f>IF(ISERROR(VLOOKUP(C293,Источник!$C$2:$K$2343,9,0)),"",VLOOKUP(C293,Источник!$C$2:$K$2343,9,0))</f>
        <v>РО</v>
      </c>
      <c r="V293" s="1"/>
      <c r="W293" s="1"/>
      <c r="X293" s="81" t="str">
        <f t="shared" si="59"/>
        <v>г. Пермь, ул. Малкова, д. 16: 2024</v>
      </c>
      <c r="Y293" s="117">
        <f t="shared" si="60"/>
        <v>1</v>
      </c>
      <c r="Z293" s="22" t="s">
        <v>1076</v>
      </c>
      <c r="AA293" s="22" t="s">
        <v>1076</v>
      </c>
      <c r="AB293" s="22" t="s">
        <v>1076</v>
      </c>
      <c r="AC293" s="22" t="s">
        <v>1076</v>
      </c>
      <c r="AD293" s="22" t="s">
        <v>1076</v>
      </c>
      <c r="AE293" s="22" t="s">
        <v>1076</v>
      </c>
      <c r="AF293" s="22" t="s">
        <v>1076</v>
      </c>
      <c r="AG293" s="89" t="s">
        <v>1076</v>
      </c>
      <c r="AH293" s="88" t="s">
        <v>1076</v>
      </c>
      <c r="AI293" s="75" t="s">
        <v>1076</v>
      </c>
      <c r="AJ293" s="75" t="s">
        <v>1076</v>
      </c>
      <c r="AK293" s="75" t="s">
        <v>1076</v>
      </c>
      <c r="AL293" s="75" t="s">
        <v>1076</v>
      </c>
      <c r="AM293" s="75">
        <v>1</v>
      </c>
      <c r="AN293" s="75" t="s">
        <v>1076</v>
      </c>
      <c r="AO293" s="75" t="s">
        <v>1076</v>
      </c>
      <c r="AP293" s="75" t="s">
        <v>1076</v>
      </c>
      <c r="AQ293" s="75" t="s">
        <v>1076</v>
      </c>
      <c r="AR293" s="75" t="s">
        <v>1076</v>
      </c>
      <c r="AS293" s="75" t="s">
        <v>1076</v>
      </c>
      <c r="AT293" s="75" t="s">
        <v>1076</v>
      </c>
      <c r="AU293" t="str">
        <f t="shared" si="61"/>
        <v>РФ</v>
      </c>
      <c r="AV293" t="b">
        <f t="shared" si="62"/>
        <v>1</v>
      </c>
    </row>
    <row r="294" spans="1:48" ht="16.5" thickTop="1" thickBot="1" x14ac:dyDescent="0.3">
      <c r="A294" s="28">
        <f t="shared" si="63"/>
        <v>107</v>
      </c>
      <c r="B294" s="74" t="s">
        <v>1852</v>
      </c>
      <c r="C294" s="71" t="s">
        <v>997</v>
      </c>
      <c r="D294" s="63">
        <v>1970</v>
      </c>
      <c r="E294" s="72"/>
      <c r="F294" s="72" t="s">
        <v>2519</v>
      </c>
      <c r="G294" s="80">
        <v>5</v>
      </c>
      <c r="H294" s="80">
        <v>2</v>
      </c>
      <c r="I294" s="163">
        <v>6676.2</v>
      </c>
      <c r="J294" s="163">
        <v>5631.2</v>
      </c>
      <c r="K294" s="163">
        <v>5518.58</v>
      </c>
      <c r="L294" s="165">
        <v>318</v>
      </c>
      <c r="M294" s="163">
        <f t="shared" si="64"/>
        <v>5448513.5800000001</v>
      </c>
      <c r="N294" s="163"/>
      <c r="O294" s="163"/>
      <c r="P294" s="163"/>
      <c r="Q294" s="30">
        <f>IF('Форма 2'!D294=0,"",'Форма 2'!D294-N294-O294-P294)</f>
        <v>5448513.5800000001</v>
      </c>
      <c r="R294" s="51">
        <f t="shared" si="57"/>
        <v>967.55817232561446</v>
      </c>
      <c r="S294" s="51">
        <f t="shared" si="58"/>
        <v>967.55817232561446</v>
      </c>
      <c r="T294" s="69">
        <f>IF(B294=C294,"",
IF(ISERROR(
IF(_xlfn.TEXTBEFORE('ПДФ 1'!B300,": ",1)*1=YEAR($V$4),$V$4,
IF(_xlfn.TEXTBEFORE('ПДФ 1'!B300,": ",1)*1=YEAR($W$4),$W$4,
IF(_xlfn.TEXTBEFORE('ПДФ 1'!B300,": ",1)*1=YEAR($X$4),$X$4,$Y$4)))),"",
IF(_xlfn.TEXTBEFORE('ПДФ 1'!B300,": ",1)*1=YEAR($V$4),$V$4,
IF(_xlfn.TEXTBEFORE('ПДФ 1'!B300,": ",1)*1=YEAR($W$4),$W$4,
IF(_xlfn.TEXTBEFORE('ПДФ 1'!B300,": ",1)*1=YEAR($X$4),$X$4,$Y$4)))))</f>
        <v>45657</v>
      </c>
      <c r="U294" s="125" t="str">
        <f>IF(ISERROR(VLOOKUP(C294,Источник!$C$2:$K$2343,9,0)),"",VLOOKUP(C294,Источник!$C$2:$K$2343,9,0))</f>
        <v>РО</v>
      </c>
      <c r="V294" s="1"/>
      <c r="W294" s="1"/>
      <c r="X294" s="77" t="str">
        <f t="shared" si="59"/>
        <v>г. Пермь, ул. Малкова, д. 18: 2024</v>
      </c>
      <c r="Y294" s="117">
        <f t="shared" si="60"/>
        <v>1</v>
      </c>
      <c r="Z294" s="22" t="s">
        <v>1076</v>
      </c>
      <c r="AA294" s="22" t="s">
        <v>1076</v>
      </c>
      <c r="AB294" s="22" t="s">
        <v>1076</v>
      </c>
      <c r="AC294" s="22" t="s">
        <v>1076</v>
      </c>
      <c r="AD294" s="22" t="s">
        <v>1076</v>
      </c>
      <c r="AE294" s="22" t="s">
        <v>1076</v>
      </c>
      <c r="AF294" s="22" t="s">
        <v>1076</v>
      </c>
      <c r="AG294" s="89" t="s">
        <v>1076</v>
      </c>
      <c r="AH294" s="88" t="s">
        <v>1076</v>
      </c>
      <c r="AI294" s="75" t="s">
        <v>1076</v>
      </c>
      <c r="AJ294" s="75" t="s">
        <v>1076</v>
      </c>
      <c r="AK294" s="75" t="s">
        <v>1076</v>
      </c>
      <c r="AL294" s="75" t="s">
        <v>1076</v>
      </c>
      <c r="AM294" s="75">
        <v>1</v>
      </c>
      <c r="AN294" s="75" t="s">
        <v>1076</v>
      </c>
      <c r="AO294" s="75" t="s">
        <v>1076</v>
      </c>
      <c r="AP294" s="75" t="s">
        <v>1076</v>
      </c>
      <c r="AQ294" s="75" t="s">
        <v>1076</v>
      </c>
      <c r="AR294" s="75" t="s">
        <v>1076</v>
      </c>
      <c r="AS294" s="75" t="s">
        <v>1076</v>
      </c>
      <c r="AT294" s="75" t="s">
        <v>1076</v>
      </c>
      <c r="AU294" t="str">
        <f t="shared" si="61"/>
        <v>РФ</v>
      </c>
      <c r="AV294" t="b">
        <f t="shared" si="62"/>
        <v>1</v>
      </c>
    </row>
    <row r="295" spans="1:48" ht="16.5" thickTop="1" thickBot="1" x14ac:dyDescent="0.3">
      <c r="A295" s="28">
        <f t="shared" si="63"/>
        <v>108</v>
      </c>
      <c r="B295" s="74" t="s">
        <v>1852</v>
      </c>
      <c r="C295" s="71" t="s">
        <v>998</v>
      </c>
      <c r="D295" s="63">
        <v>1969</v>
      </c>
      <c r="E295" s="72"/>
      <c r="F295" s="72" t="s">
        <v>2520</v>
      </c>
      <c r="G295" s="80">
        <v>5</v>
      </c>
      <c r="H295" s="80">
        <v>4</v>
      </c>
      <c r="I295" s="163">
        <v>2896.3</v>
      </c>
      <c r="J295" s="163">
        <v>2573.4</v>
      </c>
      <c r="K295" s="163">
        <v>2573.4</v>
      </c>
      <c r="L295" s="165">
        <v>142</v>
      </c>
      <c r="M295" s="163">
        <f t="shared" si="64"/>
        <v>2363699.39</v>
      </c>
      <c r="N295" s="163"/>
      <c r="O295" s="163"/>
      <c r="P295" s="163"/>
      <c r="Q295" s="30">
        <f>IF('Форма 2'!D295=0,"",'Форма 2'!D295-N295-O295-P295)</f>
        <v>2363699.39</v>
      </c>
      <c r="R295" s="51">
        <f t="shared" si="57"/>
        <v>918.51223672961839</v>
      </c>
      <c r="S295" s="51">
        <f t="shared" si="58"/>
        <v>918.51223672961839</v>
      </c>
      <c r="T295" s="69">
        <f>IF(B295=C295,"",
IF(ISERROR(
IF(_xlfn.TEXTBEFORE('ПДФ 1'!B301,": ",1)*1=YEAR($V$4),$V$4,
IF(_xlfn.TEXTBEFORE('ПДФ 1'!B301,": ",1)*1=YEAR($W$4),$W$4,
IF(_xlfn.TEXTBEFORE('ПДФ 1'!B301,": ",1)*1=YEAR($X$4),$X$4,$Y$4)))),"",
IF(_xlfn.TEXTBEFORE('ПДФ 1'!B301,": ",1)*1=YEAR($V$4),$V$4,
IF(_xlfn.TEXTBEFORE('ПДФ 1'!B301,": ",1)*1=YEAR($W$4),$W$4,
IF(_xlfn.TEXTBEFORE('ПДФ 1'!B301,": ",1)*1=YEAR($X$4),$X$4,$Y$4)))))</f>
        <v>45657</v>
      </c>
      <c r="U295" s="125" t="str">
        <f>IF(ISERROR(VLOOKUP(C295,Источник!$C$2:$K$2343,9,0)),"",VLOOKUP(C295,Источник!$C$2:$K$2343,9,0))</f>
        <v>РО</v>
      </c>
      <c r="V295" s="1"/>
      <c r="W295" s="1"/>
      <c r="X295" s="77" t="str">
        <f t="shared" si="59"/>
        <v>г. Пермь, ул. Малкова, д. 20: 2024</v>
      </c>
      <c r="Y295" s="117">
        <f t="shared" si="60"/>
        <v>1</v>
      </c>
      <c r="Z295" s="22" t="s">
        <v>1076</v>
      </c>
      <c r="AA295" s="22" t="s">
        <v>1076</v>
      </c>
      <c r="AB295" s="22" t="s">
        <v>1076</v>
      </c>
      <c r="AC295" s="22" t="s">
        <v>1076</v>
      </c>
      <c r="AD295" s="22" t="s">
        <v>1076</v>
      </c>
      <c r="AE295" s="22" t="s">
        <v>1076</v>
      </c>
      <c r="AF295" s="22" t="s">
        <v>1076</v>
      </c>
      <c r="AG295" s="89" t="s">
        <v>1076</v>
      </c>
      <c r="AH295" s="88" t="s">
        <v>1076</v>
      </c>
      <c r="AI295" s="75" t="s">
        <v>1076</v>
      </c>
      <c r="AJ295" s="75" t="s">
        <v>1076</v>
      </c>
      <c r="AK295" s="75" t="s">
        <v>1076</v>
      </c>
      <c r="AL295" s="75" t="s">
        <v>1076</v>
      </c>
      <c r="AM295" s="75">
        <v>1</v>
      </c>
      <c r="AN295" s="75" t="s">
        <v>1076</v>
      </c>
      <c r="AO295" s="75" t="s">
        <v>1076</v>
      </c>
      <c r="AP295" s="75" t="s">
        <v>1076</v>
      </c>
      <c r="AQ295" s="75" t="s">
        <v>1076</v>
      </c>
      <c r="AR295" s="75" t="s">
        <v>1076</v>
      </c>
      <c r="AS295" s="75" t="s">
        <v>1076</v>
      </c>
      <c r="AT295" s="75" t="s">
        <v>1076</v>
      </c>
      <c r="AU295" t="str">
        <f t="shared" si="61"/>
        <v>РФ</v>
      </c>
      <c r="AV295" t="b">
        <f t="shared" si="62"/>
        <v>1</v>
      </c>
    </row>
    <row r="296" spans="1:48" ht="16.5" thickTop="1" thickBot="1" x14ac:dyDescent="0.3">
      <c r="A296" s="28">
        <f t="shared" si="63"/>
        <v>109</v>
      </c>
      <c r="B296" s="74" t="s">
        <v>1852</v>
      </c>
      <c r="C296" s="71" t="s">
        <v>141</v>
      </c>
      <c r="D296" s="63">
        <v>2007</v>
      </c>
      <c r="E296" s="72"/>
      <c r="F296" s="72" t="s">
        <v>2520</v>
      </c>
      <c r="G296" s="80">
        <v>16</v>
      </c>
      <c r="H296" s="80">
        <v>1</v>
      </c>
      <c r="I296" s="163">
        <v>6673.4</v>
      </c>
      <c r="J296" s="163">
        <v>2686.8</v>
      </c>
      <c r="K296" s="163">
        <v>2686.8</v>
      </c>
      <c r="L296" s="165">
        <v>120</v>
      </c>
      <c r="M296" s="163">
        <f t="shared" si="64"/>
        <v>33790560.700000003</v>
      </c>
      <c r="N296" s="163"/>
      <c r="O296" s="163"/>
      <c r="P296" s="163"/>
      <c r="Q296" s="30">
        <f>IF('Форма 2'!D296=0,"",'Форма 2'!D296-N296-O296-P296)</f>
        <v>33790560.700000003</v>
      </c>
      <c r="R296" s="51">
        <f t="shared" si="57"/>
        <v>12576.507629894299</v>
      </c>
      <c r="S296" s="51">
        <f t="shared" si="58"/>
        <v>12576.507629894299</v>
      </c>
      <c r="T296" s="69">
        <f>IF(B296=C296,"",
IF(ISERROR(
IF(_xlfn.TEXTBEFORE('ПДФ 1'!B302,": ",1)*1=YEAR($V$4),$V$4,
IF(_xlfn.TEXTBEFORE('ПДФ 1'!B302,": ",1)*1=YEAR($W$4),$W$4,
IF(_xlfn.TEXTBEFORE('ПДФ 1'!B302,": ",1)*1=YEAR($X$4),$X$4,$Y$4)))),"",
IF(_xlfn.TEXTBEFORE('ПДФ 1'!B302,": ",1)*1=YEAR($V$4),$V$4,
IF(_xlfn.TEXTBEFORE('ПДФ 1'!B302,": ",1)*1=YEAR($W$4),$W$4,
IF(_xlfn.TEXTBEFORE('ПДФ 1'!B302,": ",1)*1=YEAR($X$4),$X$4,$Y$4)))))</f>
        <v>45657</v>
      </c>
      <c r="U296" s="125" t="str">
        <f>IF(ISERROR(VLOOKUP(C296,Источник!$C$2:$K$2343,9,0)),"",VLOOKUP(C296,Источник!$C$2:$K$2343,9,0))</f>
        <v>СС</v>
      </c>
      <c r="V296" s="1"/>
      <c r="W296" s="1"/>
      <c r="X296" s="81" t="str">
        <f t="shared" si="59"/>
        <v>г. Пермь, ул. Малкова, д. 22: 2024</v>
      </c>
      <c r="Y296" s="117">
        <f t="shared" si="60"/>
        <v>3</v>
      </c>
      <c r="Z296" s="22" t="s">
        <v>1076</v>
      </c>
      <c r="AA296" s="22" t="s">
        <v>1076</v>
      </c>
      <c r="AB296" s="22" t="s">
        <v>1076</v>
      </c>
      <c r="AC296" s="22">
        <v>1</v>
      </c>
      <c r="AD296" s="22">
        <v>1</v>
      </c>
      <c r="AE296" s="22" t="s">
        <v>1076</v>
      </c>
      <c r="AF296" s="22" t="s">
        <v>1076</v>
      </c>
      <c r="AG296" s="89" t="s">
        <v>1076</v>
      </c>
      <c r="AH296" s="88" t="s">
        <v>1076</v>
      </c>
      <c r="AI296" s="75" t="s">
        <v>1076</v>
      </c>
      <c r="AJ296" s="75">
        <v>1</v>
      </c>
      <c r="AK296" s="75" t="s">
        <v>1076</v>
      </c>
      <c r="AL296" s="75" t="s">
        <v>1076</v>
      </c>
      <c r="AM296" s="75" t="s">
        <v>1076</v>
      </c>
      <c r="AN296" s="75" t="s">
        <v>1076</v>
      </c>
      <c r="AO296" s="75" t="s">
        <v>1076</v>
      </c>
      <c r="AP296" s="75" t="s">
        <v>1076</v>
      </c>
      <c r="AQ296" s="75" t="s">
        <v>1076</v>
      </c>
      <c r="AR296" s="75" t="s">
        <v>1076</v>
      </c>
      <c r="AS296" s="75" t="s">
        <v>1076</v>
      </c>
      <c r="AT296" s="75" t="s">
        <v>1076</v>
      </c>
      <c r="AU296" t="str">
        <f t="shared" si="61"/>
        <v>РВИС ( ХВС ГВС ) Рфа</v>
      </c>
      <c r="AV296" t="b">
        <f t="shared" si="62"/>
        <v>1</v>
      </c>
    </row>
    <row r="297" spans="1:48" ht="16.5" thickTop="1" thickBot="1" x14ac:dyDescent="0.3">
      <c r="A297" s="28">
        <f t="shared" si="63"/>
        <v>110</v>
      </c>
      <c r="B297" s="74" t="s">
        <v>1852</v>
      </c>
      <c r="C297" s="71" t="s">
        <v>1560</v>
      </c>
      <c r="D297" s="63">
        <v>2011</v>
      </c>
      <c r="E297" s="72"/>
      <c r="F297" s="72" t="s">
        <v>2519</v>
      </c>
      <c r="G297" s="80">
        <v>18</v>
      </c>
      <c r="H297" s="80">
        <v>2</v>
      </c>
      <c r="I297" s="163">
        <v>14285.6</v>
      </c>
      <c r="J297" s="163">
        <v>4939.8999999999996</v>
      </c>
      <c r="K297" s="163">
        <v>4939.8999999999996</v>
      </c>
      <c r="L297" s="165">
        <v>150</v>
      </c>
      <c r="M297" s="163">
        <f t="shared" si="64"/>
        <v>4886818.05</v>
      </c>
      <c r="N297" s="163"/>
      <c r="O297" s="163"/>
      <c r="P297" s="163"/>
      <c r="Q297" s="30">
        <f>IF('Форма 2'!D297=0,"",'Форма 2'!D297-N297-O297-P297)</f>
        <v>4886818.05</v>
      </c>
      <c r="R297" s="51">
        <f t="shared" si="57"/>
        <v>989.25444847061681</v>
      </c>
      <c r="S297" s="51">
        <f t="shared" si="58"/>
        <v>989.25444847061681</v>
      </c>
      <c r="T297" s="69">
        <f>IF(B297=C297,"",
IF(ISERROR(
IF(_xlfn.TEXTBEFORE('ПДФ 1'!B303,": ",1)*1=YEAR($V$4),$V$4,
IF(_xlfn.TEXTBEFORE('ПДФ 1'!B303,": ",1)*1=YEAR($W$4),$W$4,
IF(_xlfn.TEXTBEFORE('ПДФ 1'!B303,": ",1)*1=YEAR($X$4),$X$4,$Y$4)))),"",
IF(_xlfn.TEXTBEFORE('ПДФ 1'!B303,": ",1)*1=YEAR($V$4),$V$4,
IF(_xlfn.TEXTBEFORE('ПДФ 1'!B303,": ",1)*1=YEAR($W$4),$W$4,
IF(_xlfn.TEXTBEFORE('ПДФ 1'!B303,": ",1)*1=YEAR($X$4),$X$4,$Y$4)))))</f>
        <v>45657</v>
      </c>
      <c r="U297" s="125" t="str">
        <f>IF(ISERROR(VLOOKUP(C297,Источник!$C$2:$K$2343,9,0)),"",VLOOKUP(C297,Источник!$C$2:$K$2343,9,0))</f>
        <v>СС</v>
      </c>
      <c r="V297" s="1"/>
      <c r="W297" s="1"/>
      <c r="X297" s="77" t="str">
        <f t="shared" si="59"/>
        <v>г. Пермь, ул. Малкова, д. 28: 2024</v>
      </c>
      <c r="Y297" s="117">
        <f t="shared" si="60"/>
        <v>1</v>
      </c>
      <c r="Z297" s="22" t="s">
        <v>1076</v>
      </c>
      <c r="AA297" s="22" t="s">
        <v>1076</v>
      </c>
      <c r="AB297" s="22" t="s">
        <v>1076</v>
      </c>
      <c r="AC297" s="22">
        <v>1</v>
      </c>
      <c r="AD297" s="22" t="s">
        <v>1076</v>
      </c>
      <c r="AE297" s="22" t="s">
        <v>1076</v>
      </c>
      <c r="AF297" s="22" t="s">
        <v>1076</v>
      </c>
      <c r="AG297" s="89" t="s">
        <v>1076</v>
      </c>
      <c r="AH297" s="88" t="s">
        <v>1076</v>
      </c>
      <c r="AI297" s="75" t="s">
        <v>1076</v>
      </c>
      <c r="AJ297" s="75" t="s">
        <v>1076</v>
      </c>
      <c r="AK297" s="75" t="s">
        <v>1076</v>
      </c>
      <c r="AL297" s="75" t="s">
        <v>1076</v>
      </c>
      <c r="AM297" s="75" t="s">
        <v>1076</v>
      </c>
      <c r="AN297" s="75" t="s">
        <v>1076</v>
      </c>
      <c r="AO297" s="75" t="s">
        <v>1076</v>
      </c>
      <c r="AP297" s="75" t="s">
        <v>1076</v>
      </c>
      <c r="AQ297" s="75" t="s">
        <v>1076</v>
      </c>
      <c r="AR297" s="75" t="s">
        <v>1076</v>
      </c>
      <c r="AS297" s="75" t="s">
        <v>1076</v>
      </c>
      <c r="AT297" s="75" t="s">
        <v>1076</v>
      </c>
      <c r="AU297" t="str">
        <f t="shared" si="61"/>
        <v>РВИС ( ХВС )</v>
      </c>
      <c r="AV297" t="b">
        <f t="shared" si="62"/>
        <v>1</v>
      </c>
    </row>
    <row r="298" spans="1:48" ht="16.5" thickTop="1" thickBot="1" x14ac:dyDescent="0.3">
      <c r="A298" s="28">
        <f t="shared" si="63"/>
        <v>111</v>
      </c>
      <c r="B298" s="74" t="s">
        <v>1852</v>
      </c>
      <c r="C298" s="71" t="s">
        <v>1001</v>
      </c>
      <c r="D298" s="63">
        <v>1988</v>
      </c>
      <c r="E298" s="72"/>
      <c r="F298" s="72" t="s">
        <v>2520</v>
      </c>
      <c r="G298" s="80">
        <v>9</v>
      </c>
      <c r="H298" s="80">
        <v>2</v>
      </c>
      <c r="I298" s="163">
        <v>3159.4</v>
      </c>
      <c r="J298" s="163">
        <v>2604.4</v>
      </c>
      <c r="K298" s="163">
        <v>2604.4</v>
      </c>
      <c r="L298" s="165">
        <v>252</v>
      </c>
      <c r="M298" s="163">
        <f t="shared" si="64"/>
        <v>5557017.8399999999</v>
      </c>
      <c r="N298" s="163"/>
      <c r="O298" s="163"/>
      <c r="P298" s="163"/>
      <c r="Q298" s="30">
        <f>IF('Форма 2'!D298=0,"",'Форма 2'!D298-N298-O298-P298)</f>
        <v>5557017.8399999999</v>
      </c>
      <c r="R298" s="51">
        <f t="shared" si="57"/>
        <v>2133.7036707111042</v>
      </c>
      <c r="S298" s="51">
        <f t="shared" si="58"/>
        <v>2133.7036707111042</v>
      </c>
      <c r="T298" s="69">
        <f>IF(B298=C298,"",
IF(ISERROR(
IF(_xlfn.TEXTBEFORE('ПДФ 1'!B304,": ",1)*1=YEAR($V$4),$V$4,
IF(_xlfn.TEXTBEFORE('ПДФ 1'!B304,": ",1)*1=YEAR($W$4),$W$4,
IF(_xlfn.TEXTBEFORE('ПДФ 1'!B304,": ",1)*1=YEAR($X$4),$X$4,$Y$4)))),"",
IF(_xlfn.TEXTBEFORE('ПДФ 1'!B304,": ",1)*1=YEAR($V$4),$V$4,
IF(_xlfn.TEXTBEFORE('ПДФ 1'!B304,": ",1)*1=YEAR($W$4),$W$4,
IF(_xlfn.TEXTBEFORE('ПДФ 1'!B304,": ",1)*1=YEAR($X$4),$X$4,$Y$4)))))</f>
        <v>45657</v>
      </c>
      <c r="U298" s="125" t="str">
        <f>IF(ISERROR(VLOOKUP(C298,Источник!$C$2:$K$2343,9,0)),"",VLOOKUP(C298,Источник!$C$2:$K$2343,9,0))</f>
        <v>РО</v>
      </c>
      <c r="V298" s="1"/>
      <c r="W298" s="1"/>
      <c r="X298" s="77" t="str">
        <f t="shared" si="59"/>
        <v>г. Пермь, ул. Маршала Рыбалко, д. 105В: 2024</v>
      </c>
      <c r="Y298" s="117">
        <f t="shared" si="60"/>
        <v>1</v>
      </c>
      <c r="Z298" s="22" t="s">
        <v>1076</v>
      </c>
      <c r="AA298" s="22" t="s">
        <v>1076</v>
      </c>
      <c r="AB298" s="22" t="s">
        <v>1076</v>
      </c>
      <c r="AC298" s="22" t="s">
        <v>1076</v>
      </c>
      <c r="AD298" s="22" t="s">
        <v>1076</v>
      </c>
      <c r="AE298" s="22" t="s">
        <v>1076</v>
      </c>
      <c r="AF298" s="22" t="s">
        <v>1076</v>
      </c>
      <c r="AG298" s="89">
        <v>2</v>
      </c>
      <c r="AH298" s="88">
        <v>5557017.8399999999</v>
      </c>
      <c r="AI298" s="75" t="s">
        <v>1076</v>
      </c>
      <c r="AJ298" s="75" t="s">
        <v>1076</v>
      </c>
      <c r="AK298" s="75" t="s">
        <v>1076</v>
      </c>
      <c r="AL298" s="75" t="s">
        <v>1076</v>
      </c>
      <c r="AM298" s="75" t="s">
        <v>1076</v>
      </c>
      <c r="AN298" s="75" t="s">
        <v>1076</v>
      </c>
      <c r="AO298" s="75" t="s">
        <v>1076</v>
      </c>
      <c r="AP298" s="75" t="s">
        <v>1076</v>
      </c>
      <c r="AQ298" s="75" t="s">
        <v>1076</v>
      </c>
      <c r="AR298" s="75" t="s">
        <v>1076</v>
      </c>
      <c r="AS298" s="75" t="s">
        <v>1076</v>
      </c>
      <c r="AT298" s="75" t="s">
        <v>1076</v>
      </c>
      <c r="AU298" t="str">
        <f t="shared" si="61"/>
        <v>РЛ</v>
      </c>
      <c r="AV298" t="b">
        <f t="shared" si="62"/>
        <v>1</v>
      </c>
    </row>
    <row r="299" spans="1:48" ht="16.5" thickTop="1" thickBot="1" x14ac:dyDescent="0.3">
      <c r="A299" s="28">
        <f t="shared" si="63"/>
        <v>112</v>
      </c>
      <c r="B299" s="74" t="s">
        <v>1852</v>
      </c>
      <c r="C299" s="71" t="s">
        <v>40</v>
      </c>
      <c r="D299" s="63">
        <v>1970</v>
      </c>
      <c r="E299" s="72"/>
      <c r="F299" s="72" t="s">
        <v>2519</v>
      </c>
      <c r="G299" s="80">
        <v>5</v>
      </c>
      <c r="H299" s="80">
        <v>4</v>
      </c>
      <c r="I299" s="163">
        <v>3129.5</v>
      </c>
      <c r="J299" s="163">
        <v>3042.6</v>
      </c>
      <c r="K299" s="163">
        <v>2593.9</v>
      </c>
      <c r="L299" s="165">
        <v>122</v>
      </c>
      <c r="M299" s="163">
        <f t="shared" si="64"/>
        <v>5323936.7</v>
      </c>
      <c r="N299" s="163"/>
      <c r="O299" s="163"/>
      <c r="P299" s="163"/>
      <c r="Q299" s="30">
        <f>IF('Форма 2'!D299=0,"",'Форма 2'!D299-N299-O299-P299)</f>
        <v>5323936.7</v>
      </c>
      <c r="R299" s="51">
        <f t="shared" si="57"/>
        <v>1749.7984289752187</v>
      </c>
      <c r="S299" s="51">
        <f t="shared" si="58"/>
        <v>1749.7984289752187</v>
      </c>
      <c r="T299" s="69">
        <f>IF(B299=C299,"",
IF(ISERROR(
IF(_xlfn.TEXTBEFORE('ПДФ 1'!B305,": ",1)*1=YEAR($V$4),$V$4,
IF(_xlfn.TEXTBEFORE('ПДФ 1'!B305,": ",1)*1=YEAR($W$4),$W$4,
IF(_xlfn.TEXTBEFORE('ПДФ 1'!B305,": ",1)*1=YEAR($X$4),$X$4,$Y$4)))),"",
IF(_xlfn.TEXTBEFORE('ПДФ 1'!B305,": ",1)*1=YEAR($V$4),$V$4,
IF(_xlfn.TEXTBEFORE('ПДФ 1'!B305,": ",1)*1=YEAR($W$4),$W$4,
IF(_xlfn.TEXTBEFORE('ПДФ 1'!B305,": ",1)*1=YEAR($X$4),$X$4,$Y$4)))))</f>
        <v>45657</v>
      </c>
      <c r="U299" s="125" t="str">
        <f>IF(ISERROR(VLOOKUP(C299,Источник!$C$2:$K$2343,9,0)),"",VLOOKUP(C299,Источник!$C$2:$K$2343,9,0))</f>
        <v>СС</v>
      </c>
      <c r="V299" s="1"/>
      <c r="W299" s="1"/>
      <c r="X299" s="81" t="str">
        <f t="shared" si="59"/>
        <v>г. Пермь, ул. Маршала Рыбалко, д. 107: 2024</v>
      </c>
      <c r="Y299" s="117">
        <f t="shared" si="60"/>
        <v>3</v>
      </c>
      <c r="Z299" s="22">
        <v>1</v>
      </c>
      <c r="AA299" s="22" t="s">
        <v>1076</v>
      </c>
      <c r="AB299" s="22" t="s">
        <v>1076</v>
      </c>
      <c r="AC299" s="22">
        <v>1</v>
      </c>
      <c r="AD299" s="22">
        <v>1</v>
      </c>
      <c r="AE299" s="22" t="s">
        <v>1076</v>
      </c>
      <c r="AF299" s="22" t="s">
        <v>1076</v>
      </c>
      <c r="AG299" s="89" t="s">
        <v>1076</v>
      </c>
      <c r="AH299" s="88" t="s">
        <v>1076</v>
      </c>
      <c r="AI299" s="75" t="s">
        <v>1076</v>
      </c>
      <c r="AJ299" s="75" t="s">
        <v>1076</v>
      </c>
      <c r="AK299" s="75" t="s">
        <v>1076</v>
      </c>
      <c r="AL299" s="75" t="s">
        <v>1076</v>
      </c>
      <c r="AM299" s="75" t="s">
        <v>1076</v>
      </c>
      <c r="AN299" s="75" t="s">
        <v>1076</v>
      </c>
      <c r="AO299" s="75" t="s">
        <v>1076</v>
      </c>
      <c r="AP299" s="75" t="s">
        <v>1076</v>
      </c>
      <c r="AQ299" s="75" t="s">
        <v>1076</v>
      </c>
      <c r="AR299" s="75" t="s">
        <v>1076</v>
      </c>
      <c r="AS299" s="75" t="s">
        <v>1076</v>
      </c>
      <c r="AT299" s="75" t="s">
        <v>1076</v>
      </c>
      <c r="AU299" t="str">
        <f t="shared" si="61"/>
        <v>РВИС ( ЭЛ ХВС ГВС )</v>
      </c>
      <c r="AV299" t="b">
        <f t="shared" si="62"/>
        <v>1</v>
      </c>
    </row>
    <row r="300" spans="1:48" ht="16.5" thickTop="1" thickBot="1" x14ac:dyDescent="0.3">
      <c r="A300" s="28">
        <f t="shared" si="63"/>
        <v>113</v>
      </c>
      <c r="B300" s="74" t="s">
        <v>1852</v>
      </c>
      <c r="C300" s="71" t="s">
        <v>41</v>
      </c>
      <c r="D300" s="63">
        <v>1970</v>
      </c>
      <c r="E300" s="72"/>
      <c r="F300" s="72" t="s">
        <v>2519</v>
      </c>
      <c r="G300" s="80">
        <v>5</v>
      </c>
      <c r="H300" s="80">
        <v>4</v>
      </c>
      <c r="I300" s="163">
        <v>3159.4</v>
      </c>
      <c r="J300" s="163">
        <v>3024.5</v>
      </c>
      <c r="K300" s="163">
        <v>2604.4</v>
      </c>
      <c r="L300" s="165">
        <v>132</v>
      </c>
      <c r="M300" s="163">
        <f t="shared" si="64"/>
        <v>5374802.8700000001</v>
      </c>
      <c r="N300" s="163"/>
      <c r="O300" s="163"/>
      <c r="P300" s="163"/>
      <c r="Q300" s="30">
        <f>IF('Форма 2'!D300=0,"",'Форма 2'!D300-N300-O300-P300)</f>
        <v>5374802.8700000001</v>
      </c>
      <c r="R300" s="51">
        <f t="shared" si="57"/>
        <v>1777.0880707554968</v>
      </c>
      <c r="S300" s="51">
        <f t="shared" si="58"/>
        <v>1777.0880707554968</v>
      </c>
      <c r="T300" s="69">
        <f>IF(B300=C300,"",
IF(ISERROR(
IF(_xlfn.TEXTBEFORE('ПДФ 1'!B306,": ",1)*1=YEAR($V$4),$V$4,
IF(_xlfn.TEXTBEFORE('ПДФ 1'!B306,": ",1)*1=YEAR($W$4),$W$4,
IF(_xlfn.TEXTBEFORE('ПДФ 1'!B306,": ",1)*1=YEAR($X$4),$X$4,$Y$4)))),"",
IF(_xlfn.TEXTBEFORE('ПДФ 1'!B306,": ",1)*1=YEAR($V$4),$V$4,
IF(_xlfn.TEXTBEFORE('ПДФ 1'!B306,": ",1)*1=YEAR($W$4),$W$4,
IF(_xlfn.TEXTBEFORE('ПДФ 1'!B306,": ",1)*1=YEAR($X$4),$X$4,$Y$4)))))</f>
        <v>45657</v>
      </c>
      <c r="U300" s="125" t="str">
        <f>IF(ISERROR(VLOOKUP(C300,Источник!$C$2:$K$2343,9,0)),"",VLOOKUP(C300,Источник!$C$2:$K$2343,9,0))</f>
        <v>СС</v>
      </c>
      <c r="V300" s="1"/>
      <c r="W300" s="1"/>
      <c r="X300" s="81" t="str">
        <f t="shared" si="59"/>
        <v>г. Пермь, ул. Маршала Рыбалко, д. 109: 2024</v>
      </c>
      <c r="Y300" s="117">
        <f t="shared" si="60"/>
        <v>3</v>
      </c>
      <c r="Z300" s="22">
        <v>1</v>
      </c>
      <c r="AA300" s="22" t="s">
        <v>1076</v>
      </c>
      <c r="AB300" s="22" t="s">
        <v>1076</v>
      </c>
      <c r="AC300" s="22">
        <v>1</v>
      </c>
      <c r="AD300" s="22">
        <v>1</v>
      </c>
      <c r="AE300" s="22" t="s">
        <v>1076</v>
      </c>
      <c r="AF300" s="22" t="s">
        <v>1076</v>
      </c>
      <c r="AG300" s="89" t="s">
        <v>1076</v>
      </c>
      <c r="AH300" s="88" t="s">
        <v>1076</v>
      </c>
      <c r="AI300" s="75" t="s">
        <v>1076</v>
      </c>
      <c r="AJ300" s="75" t="s">
        <v>1076</v>
      </c>
      <c r="AK300" s="75" t="s">
        <v>1076</v>
      </c>
      <c r="AL300" s="75" t="s">
        <v>1076</v>
      </c>
      <c r="AM300" s="75" t="s">
        <v>1076</v>
      </c>
      <c r="AN300" s="75" t="s">
        <v>1076</v>
      </c>
      <c r="AO300" s="75" t="s">
        <v>1076</v>
      </c>
      <c r="AP300" s="75" t="s">
        <v>1076</v>
      </c>
      <c r="AQ300" s="75" t="s">
        <v>1076</v>
      </c>
      <c r="AR300" s="75" t="s">
        <v>1076</v>
      </c>
      <c r="AS300" s="75" t="s">
        <v>1076</v>
      </c>
      <c r="AT300" s="75" t="s">
        <v>1076</v>
      </c>
      <c r="AU300" t="str">
        <f t="shared" si="61"/>
        <v>РВИС ( ЭЛ ХВС ГВС )</v>
      </c>
      <c r="AV300" t="b">
        <f t="shared" si="62"/>
        <v>1</v>
      </c>
    </row>
    <row r="301" spans="1:48" ht="16.5" thickTop="1" thickBot="1" x14ac:dyDescent="0.3">
      <c r="A301" s="28">
        <f t="shared" si="63"/>
        <v>114</v>
      </c>
      <c r="B301" s="74" t="s">
        <v>1852</v>
      </c>
      <c r="C301" s="71" t="s">
        <v>42</v>
      </c>
      <c r="D301" s="63">
        <v>1965</v>
      </c>
      <c r="E301" s="72"/>
      <c r="F301" s="72" t="s">
        <v>2519</v>
      </c>
      <c r="G301" s="80">
        <v>5</v>
      </c>
      <c r="H301" s="80">
        <v>4</v>
      </c>
      <c r="I301" s="163">
        <v>2700.5</v>
      </c>
      <c r="J301" s="163">
        <v>2597.1999999999998</v>
      </c>
      <c r="K301" s="163">
        <v>2597.1999999999998</v>
      </c>
      <c r="L301" s="165">
        <v>140</v>
      </c>
      <c r="M301" s="163">
        <f t="shared" si="64"/>
        <v>4594117.6100000003</v>
      </c>
      <c r="N301" s="163"/>
      <c r="O301" s="163"/>
      <c r="P301" s="163"/>
      <c r="Q301" s="30">
        <f>IF('Форма 2'!D301=0,"",'Форма 2'!D301-N301-O301-P301)</f>
        <v>4594117.6100000003</v>
      </c>
      <c r="R301" s="51">
        <f t="shared" si="57"/>
        <v>1768.8732519636535</v>
      </c>
      <c r="S301" s="51">
        <f t="shared" si="58"/>
        <v>1768.8732519636535</v>
      </c>
      <c r="T301" s="69">
        <f>IF(B301=C301,"",
IF(ISERROR(
IF(_xlfn.TEXTBEFORE('ПДФ 1'!B307,": ",1)*1=YEAR($V$4),$V$4,
IF(_xlfn.TEXTBEFORE('ПДФ 1'!B307,": ",1)*1=YEAR($W$4),$W$4,
IF(_xlfn.TEXTBEFORE('ПДФ 1'!B307,": ",1)*1=YEAR($X$4),$X$4,$Y$4)))),"",
IF(_xlfn.TEXTBEFORE('ПДФ 1'!B307,": ",1)*1=YEAR($V$4),$V$4,
IF(_xlfn.TEXTBEFORE('ПДФ 1'!B307,": ",1)*1=YEAR($W$4),$W$4,
IF(_xlfn.TEXTBEFORE('ПДФ 1'!B307,": ",1)*1=YEAR($X$4),$X$4,$Y$4)))))</f>
        <v>45657</v>
      </c>
      <c r="U301" s="125" t="str">
        <f>IF(ISERROR(VLOOKUP(C301,Источник!$C$2:$K$2343,9,0)),"",VLOOKUP(C301,Источник!$C$2:$K$2343,9,0))</f>
        <v>СС</v>
      </c>
      <c r="V301" s="1"/>
      <c r="W301" s="1"/>
      <c r="X301" s="81" t="str">
        <f t="shared" si="59"/>
        <v>г. Пермь, ул. Маршала Рыбалко, д. 109А: 2024</v>
      </c>
      <c r="Y301" s="117">
        <f t="shared" si="60"/>
        <v>3</v>
      </c>
      <c r="Z301" s="22">
        <v>1</v>
      </c>
      <c r="AA301" s="22" t="s">
        <v>1076</v>
      </c>
      <c r="AB301" s="22" t="s">
        <v>1076</v>
      </c>
      <c r="AC301" s="22">
        <v>1</v>
      </c>
      <c r="AD301" s="22">
        <v>1</v>
      </c>
      <c r="AE301" s="22" t="s">
        <v>1076</v>
      </c>
      <c r="AF301" s="22" t="s">
        <v>1076</v>
      </c>
      <c r="AG301" s="89" t="s">
        <v>1076</v>
      </c>
      <c r="AH301" s="88" t="s">
        <v>1076</v>
      </c>
      <c r="AI301" s="75" t="s">
        <v>1076</v>
      </c>
      <c r="AJ301" s="75" t="s">
        <v>1076</v>
      </c>
      <c r="AK301" s="75" t="s">
        <v>1076</v>
      </c>
      <c r="AL301" s="75" t="s">
        <v>1076</v>
      </c>
      <c r="AM301" s="75" t="s">
        <v>1076</v>
      </c>
      <c r="AN301" s="75" t="s">
        <v>1076</v>
      </c>
      <c r="AO301" s="75" t="s">
        <v>1076</v>
      </c>
      <c r="AP301" s="75" t="s">
        <v>1076</v>
      </c>
      <c r="AQ301" s="75" t="s">
        <v>1076</v>
      </c>
      <c r="AR301" s="75" t="s">
        <v>1076</v>
      </c>
      <c r="AS301" s="75" t="s">
        <v>1076</v>
      </c>
      <c r="AT301" s="75" t="s">
        <v>1076</v>
      </c>
      <c r="AU301" t="str">
        <f t="shared" si="61"/>
        <v>РВИС ( ЭЛ ХВС ГВС )</v>
      </c>
      <c r="AV301" t="b">
        <f t="shared" si="62"/>
        <v>1</v>
      </c>
    </row>
    <row r="302" spans="1:48" ht="16.5" thickTop="1" thickBot="1" x14ac:dyDescent="0.3">
      <c r="A302" s="28">
        <f t="shared" si="63"/>
        <v>115</v>
      </c>
      <c r="B302" s="74" t="s">
        <v>1852</v>
      </c>
      <c r="C302" s="71" t="s">
        <v>999</v>
      </c>
      <c r="D302" s="63">
        <v>1957</v>
      </c>
      <c r="E302" s="72"/>
      <c r="F302" s="72" t="s">
        <v>2522</v>
      </c>
      <c r="G302" s="80">
        <v>3</v>
      </c>
      <c r="H302" s="80">
        <v>1</v>
      </c>
      <c r="I302" s="163">
        <v>532.4</v>
      </c>
      <c r="J302" s="163">
        <v>476.5</v>
      </c>
      <c r="K302" s="163">
        <v>476.5</v>
      </c>
      <c r="L302" s="165">
        <v>23</v>
      </c>
      <c r="M302" s="163">
        <f t="shared" si="64"/>
        <v>3102374.66</v>
      </c>
      <c r="N302" s="163"/>
      <c r="O302" s="163"/>
      <c r="P302" s="163"/>
      <c r="Q302" s="30">
        <f>IF('Форма 2'!D302=0,"",'Форма 2'!D302-N302-O302-P302)</f>
        <v>3102374.66</v>
      </c>
      <c r="R302" s="51">
        <f t="shared" si="57"/>
        <v>6510.7547953830017</v>
      </c>
      <c r="S302" s="51">
        <f t="shared" si="58"/>
        <v>6510.7547953830017</v>
      </c>
      <c r="T302" s="69">
        <f>IF(B302=C302,"",
IF(ISERROR(
IF(_xlfn.TEXTBEFORE('ПДФ 1'!B308,": ",1)*1=YEAR($V$4),$V$4,
IF(_xlfn.TEXTBEFORE('ПДФ 1'!B308,": ",1)*1=YEAR($W$4),$W$4,
IF(_xlfn.TEXTBEFORE('ПДФ 1'!B308,": ",1)*1=YEAR($X$4),$X$4,$Y$4)))),"",
IF(_xlfn.TEXTBEFORE('ПДФ 1'!B308,": ",1)*1=YEAR($V$4),$V$4,
IF(_xlfn.TEXTBEFORE('ПДФ 1'!B308,": ",1)*1=YEAR($W$4),$W$4,
IF(_xlfn.TEXTBEFORE('ПДФ 1'!B308,": ",1)*1=YEAR($X$4),$X$4,$Y$4)))))</f>
        <v>45657</v>
      </c>
      <c r="U302" s="125" t="str">
        <f>IF(ISERROR(VLOOKUP(C302,Источник!$C$2:$K$2343,9,0)),"",VLOOKUP(C302,Источник!$C$2:$K$2343,9,0))</f>
        <v>РО</v>
      </c>
      <c r="V302" s="1"/>
      <c r="W302" s="1"/>
      <c r="X302" s="77" t="str">
        <f t="shared" si="59"/>
        <v>г. Пермь, ул. Маршала Рыбалко, д. 1а: 2024</v>
      </c>
      <c r="Y302" s="117">
        <f t="shared" si="60"/>
        <v>1</v>
      </c>
      <c r="Z302" s="22" t="s">
        <v>1076</v>
      </c>
      <c r="AA302" s="22" t="s">
        <v>1076</v>
      </c>
      <c r="AB302" s="22" t="s">
        <v>1076</v>
      </c>
      <c r="AC302" s="22" t="s">
        <v>1076</v>
      </c>
      <c r="AD302" s="22" t="s">
        <v>1076</v>
      </c>
      <c r="AE302" s="22" t="s">
        <v>1076</v>
      </c>
      <c r="AF302" s="22" t="s">
        <v>1076</v>
      </c>
      <c r="AG302" s="89" t="s">
        <v>1076</v>
      </c>
      <c r="AH302" s="88" t="s">
        <v>1076</v>
      </c>
      <c r="AI302" s="75" t="s">
        <v>1076</v>
      </c>
      <c r="AJ302" s="75">
        <v>1</v>
      </c>
      <c r="AK302" s="75" t="s">
        <v>1076</v>
      </c>
      <c r="AL302" s="75" t="s">
        <v>1076</v>
      </c>
      <c r="AM302" s="75" t="s">
        <v>1076</v>
      </c>
      <c r="AN302" s="75" t="s">
        <v>1076</v>
      </c>
      <c r="AO302" s="75" t="s">
        <v>1076</v>
      </c>
      <c r="AP302" s="75" t="s">
        <v>1076</v>
      </c>
      <c r="AQ302" s="75" t="s">
        <v>1076</v>
      </c>
      <c r="AR302" s="75" t="s">
        <v>1076</v>
      </c>
      <c r="AS302" s="75" t="s">
        <v>1076</v>
      </c>
      <c r="AT302" s="75" t="s">
        <v>1076</v>
      </c>
      <c r="AU302" t="str">
        <f t="shared" si="61"/>
        <v>Рфа</v>
      </c>
      <c r="AV302" t="b">
        <f t="shared" si="62"/>
        <v>1</v>
      </c>
    </row>
    <row r="303" spans="1:48" ht="16.5" thickTop="1" thickBot="1" x14ac:dyDescent="0.3">
      <c r="A303" s="28">
        <f t="shared" si="63"/>
        <v>116</v>
      </c>
      <c r="B303" s="74" t="s">
        <v>1852</v>
      </c>
      <c r="C303" s="71" t="s">
        <v>38</v>
      </c>
      <c r="D303" s="63">
        <v>1978</v>
      </c>
      <c r="E303" s="72"/>
      <c r="F303" s="72" t="s">
        <v>2519</v>
      </c>
      <c r="G303" s="80">
        <v>14</v>
      </c>
      <c r="H303" s="80">
        <v>1</v>
      </c>
      <c r="I303" s="163">
        <v>6872.4</v>
      </c>
      <c r="J303" s="163">
        <v>5521.7</v>
      </c>
      <c r="K303" s="163">
        <v>5387.7</v>
      </c>
      <c r="L303" s="165">
        <v>235</v>
      </c>
      <c r="M303" s="163">
        <f t="shared" si="64"/>
        <v>21059301.490000002</v>
      </c>
      <c r="N303" s="163"/>
      <c r="O303" s="163"/>
      <c r="P303" s="163"/>
      <c r="Q303" s="30">
        <f>IF('Форма 2'!D303=0,"",'Форма 2'!D303-N303-O303-P303)</f>
        <v>21059301.490000002</v>
      </c>
      <c r="R303" s="51">
        <f t="shared" si="57"/>
        <v>3813.9162739735957</v>
      </c>
      <c r="S303" s="51">
        <f t="shared" si="58"/>
        <v>3813.9162739735957</v>
      </c>
      <c r="T303" s="69">
        <f>IF(B303=C303,"",
IF(ISERROR(
IF(_xlfn.TEXTBEFORE('ПДФ 1'!B309,": ",1)*1=YEAR($V$4),$V$4,
IF(_xlfn.TEXTBEFORE('ПДФ 1'!B309,": ",1)*1=YEAR($W$4),$W$4,
IF(_xlfn.TEXTBEFORE('ПДФ 1'!B309,": ",1)*1=YEAR($X$4),$X$4,$Y$4)))),"",
IF(_xlfn.TEXTBEFORE('ПДФ 1'!B309,": ",1)*1=YEAR($V$4),$V$4,
IF(_xlfn.TEXTBEFORE('ПДФ 1'!B309,": ",1)*1=YEAR($W$4),$W$4,
IF(_xlfn.TEXTBEFORE('ПДФ 1'!B309,": ",1)*1=YEAR($X$4),$X$4,$Y$4)))))</f>
        <v>45657</v>
      </c>
      <c r="U303" s="125" t="str">
        <f>IF(ISERROR(VLOOKUP(C303,Источник!$C$2:$K$2343,9,0)),"",VLOOKUP(C303,Источник!$C$2:$K$2343,9,0))</f>
        <v>СС</v>
      </c>
      <c r="V303" s="1"/>
      <c r="W303" s="1"/>
      <c r="X303" s="81" t="str">
        <f t="shared" si="59"/>
        <v>г. Пермь, ул. Маршала Рыбалко, д. 49: 2024</v>
      </c>
      <c r="Y303" s="117">
        <f t="shared" si="60"/>
        <v>4</v>
      </c>
      <c r="Z303" s="22">
        <v>1</v>
      </c>
      <c r="AA303" s="22" t="s">
        <v>1076</v>
      </c>
      <c r="AB303" s="22" t="s">
        <v>1076</v>
      </c>
      <c r="AC303" s="22">
        <v>1</v>
      </c>
      <c r="AD303" s="22">
        <v>1</v>
      </c>
      <c r="AE303" s="22" t="s">
        <v>1076</v>
      </c>
      <c r="AF303" s="22" t="s">
        <v>1076</v>
      </c>
      <c r="AG303" s="89" t="s">
        <v>1076</v>
      </c>
      <c r="AH303" s="88" t="s">
        <v>1076</v>
      </c>
      <c r="AI303" s="75" t="s">
        <v>1076</v>
      </c>
      <c r="AJ303" s="75" t="s">
        <v>1076</v>
      </c>
      <c r="AK303" s="75" t="s">
        <v>1076</v>
      </c>
      <c r="AL303" s="75" t="s">
        <v>1076</v>
      </c>
      <c r="AM303" s="75" t="s">
        <v>1076</v>
      </c>
      <c r="AN303" s="75" t="s">
        <v>1076</v>
      </c>
      <c r="AO303" s="75" t="s">
        <v>1076</v>
      </c>
      <c r="AP303" s="75" t="s">
        <v>1076</v>
      </c>
      <c r="AQ303" s="75" t="s">
        <v>1076</v>
      </c>
      <c r="AR303" s="75">
        <v>1</v>
      </c>
      <c r="AS303" s="75" t="s">
        <v>1076</v>
      </c>
      <c r="AT303" s="75" t="s">
        <v>1076</v>
      </c>
      <c r="AU303" t="str">
        <f t="shared" si="61"/>
        <v>РВИС ( ЭЛ ХВС ГВС ) РНК</v>
      </c>
      <c r="AV303" t="b">
        <f t="shared" si="62"/>
        <v>1</v>
      </c>
    </row>
    <row r="304" spans="1:48" ht="16.5" thickTop="1" thickBot="1" x14ac:dyDescent="0.3">
      <c r="A304" s="28">
        <f t="shared" si="63"/>
        <v>117</v>
      </c>
      <c r="B304" s="74" t="s">
        <v>1852</v>
      </c>
      <c r="C304" s="71" t="s">
        <v>39</v>
      </c>
      <c r="D304" s="63">
        <v>1963</v>
      </c>
      <c r="E304" s="72"/>
      <c r="F304" s="72" t="s">
        <v>2519</v>
      </c>
      <c r="G304" s="80">
        <v>5</v>
      </c>
      <c r="H304" s="80">
        <v>2</v>
      </c>
      <c r="I304" s="163">
        <v>3325.5</v>
      </c>
      <c r="J304" s="163">
        <v>2871.7</v>
      </c>
      <c r="K304" s="163">
        <v>2771.6</v>
      </c>
      <c r="L304" s="165">
        <v>200</v>
      </c>
      <c r="M304" s="163">
        <f t="shared" si="64"/>
        <v>5657373.8600000003</v>
      </c>
      <c r="N304" s="163"/>
      <c r="O304" s="163"/>
      <c r="P304" s="163"/>
      <c r="Q304" s="30">
        <f>IF('Форма 2'!D304=0,"",'Форма 2'!D304-N304-O304-P304)</f>
        <v>5657373.8600000003</v>
      </c>
      <c r="R304" s="51">
        <f t="shared" si="57"/>
        <v>1970.04347947209</v>
      </c>
      <c r="S304" s="51">
        <f t="shared" si="58"/>
        <v>1970.04347947209</v>
      </c>
      <c r="T304" s="69">
        <f>IF(B304=C304,"",
IF(ISERROR(
IF(_xlfn.TEXTBEFORE('ПДФ 1'!B310,": ",1)*1=YEAR($V$4),$V$4,
IF(_xlfn.TEXTBEFORE('ПДФ 1'!B310,": ",1)*1=YEAR($W$4),$W$4,
IF(_xlfn.TEXTBEFORE('ПДФ 1'!B310,": ",1)*1=YEAR($X$4),$X$4,$Y$4)))),"",
IF(_xlfn.TEXTBEFORE('ПДФ 1'!B310,": ",1)*1=YEAR($V$4),$V$4,
IF(_xlfn.TEXTBEFORE('ПДФ 1'!B310,": ",1)*1=YEAR($W$4),$W$4,
IF(_xlfn.TEXTBEFORE('ПДФ 1'!B310,": ",1)*1=YEAR($X$4),$X$4,$Y$4)))))</f>
        <v>45657</v>
      </c>
      <c r="U304" s="125" t="str">
        <f>IF(ISERROR(VLOOKUP(C304,Источник!$C$2:$K$2343,9,0)),"",VLOOKUP(C304,Источник!$C$2:$K$2343,9,0))</f>
        <v>СС</v>
      </c>
      <c r="V304" s="1"/>
      <c r="W304" s="1"/>
      <c r="X304" s="77" t="str">
        <f t="shared" si="59"/>
        <v>г. Пермь, ул. Маршала Рыбалко, д. 93: 2024</v>
      </c>
      <c r="Y304" s="117">
        <f t="shared" si="60"/>
        <v>3</v>
      </c>
      <c r="Z304" s="22">
        <v>1</v>
      </c>
      <c r="AA304" s="22" t="s">
        <v>1076</v>
      </c>
      <c r="AB304" s="22" t="s">
        <v>1076</v>
      </c>
      <c r="AC304" s="22">
        <v>1</v>
      </c>
      <c r="AD304" s="22">
        <v>1</v>
      </c>
      <c r="AE304" s="22" t="s">
        <v>1076</v>
      </c>
      <c r="AF304" s="22" t="s">
        <v>1076</v>
      </c>
      <c r="AG304" s="89" t="s">
        <v>1076</v>
      </c>
      <c r="AH304" s="88" t="s">
        <v>1076</v>
      </c>
      <c r="AI304" s="75" t="s">
        <v>1076</v>
      </c>
      <c r="AJ304" s="75" t="s">
        <v>1076</v>
      </c>
      <c r="AK304" s="75" t="s">
        <v>1076</v>
      </c>
      <c r="AL304" s="75" t="s">
        <v>1076</v>
      </c>
      <c r="AM304" s="75" t="s">
        <v>1076</v>
      </c>
      <c r="AN304" s="75" t="s">
        <v>1076</v>
      </c>
      <c r="AO304" s="75" t="s">
        <v>1076</v>
      </c>
      <c r="AP304" s="75" t="s">
        <v>1076</v>
      </c>
      <c r="AQ304" s="75" t="s">
        <v>1076</v>
      </c>
      <c r="AR304" s="75" t="s">
        <v>1076</v>
      </c>
      <c r="AS304" s="75" t="s">
        <v>1076</v>
      </c>
      <c r="AT304" s="75" t="s">
        <v>1076</v>
      </c>
      <c r="AU304" t="str">
        <f t="shared" si="61"/>
        <v>РВИС ( ЭЛ ХВС ГВС )</v>
      </c>
      <c r="AV304" t="b">
        <f t="shared" si="62"/>
        <v>1</v>
      </c>
    </row>
    <row r="305" spans="1:48" ht="16.5" thickTop="1" thickBot="1" x14ac:dyDescent="0.3">
      <c r="A305" s="28">
        <f t="shared" si="63"/>
        <v>118</v>
      </c>
      <c r="B305" s="74" t="s">
        <v>1852</v>
      </c>
      <c r="C305" s="71" t="s">
        <v>1000</v>
      </c>
      <c r="D305" s="63">
        <v>1958</v>
      </c>
      <c r="E305" s="72"/>
      <c r="F305" s="72" t="s">
        <v>2520</v>
      </c>
      <c r="G305" s="80">
        <v>3</v>
      </c>
      <c r="H305" s="80">
        <v>1</v>
      </c>
      <c r="I305" s="163">
        <v>549.70000000000005</v>
      </c>
      <c r="J305" s="163">
        <v>474</v>
      </c>
      <c r="K305" s="163">
        <v>445.09</v>
      </c>
      <c r="L305" s="165">
        <v>16</v>
      </c>
      <c r="M305" s="163">
        <f t="shared" si="64"/>
        <v>5253697.28</v>
      </c>
      <c r="N305" s="163"/>
      <c r="O305" s="163"/>
      <c r="P305" s="163"/>
      <c r="Q305" s="30">
        <f>IF('Форма 2'!D305=0,"",'Форма 2'!D305-N305-O305-P305)</f>
        <v>5253697.28</v>
      </c>
      <c r="R305" s="51">
        <f t="shared" si="57"/>
        <v>11083.749535864979</v>
      </c>
      <c r="S305" s="51">
        <f t="shared" si="58"/>
        <v>11083.749535864979</v>
      </c>
      <c r="T305" s="69">
        <f>IF(B305=C305,"",
IF(ISERROR(
IF(_xlfn.TEXTBEFORE('ПДФ 1'!B311,": ",1)*1=YEAR($V$4),$V$4,
IF(_xlfn.TEXTBEFORE('ПДФ 1'!B311,": ",1)*1=YEAR($W$4),$W$4,
IF(_xlfn.TEXTBEFORE('ПДФ 1'!B311,": ",1)*1=YEAR($X$4),$X$4,$Y$4)))),"",
IF(_xlfn.TEXTBEFORE('ПДФ 1'!B311,": ",1)*1=YEAR($V$4),$V$4,
IF(_xlfn.TEXTBEFORE('ПДФ 1'!B311,": ",1)*1=YEAR($W$4),$W$4,
IF(_xlfn.TEXTBEFORE('ПДФ 1'!B311,": ",1)*1=YEAR($X$4),$X$4,$Y$4)))))</f>
        <v>45657</v>
      </c>
      <c r="U305" s="125" t="str">
        <f>IF(ISERROR(VLOOKUP(C305,Источник!$C$2:$K$2343,9,0)),"",VLOOKUP(C305,Источник!$C$2:$K$2343,9,0))</f>
        <v>РО</v>
      </c>
      <c r="V305" s="1"/>
      <c r="W305" s="1"/>
      <c r="X305" s="77" t="str">
        <f t="shared" si="59"/>
        <v>г. Пермь, ул. Маршала Рыбалко, д. 9а: 2024</v>
      </c>
      <c r="Y305" s="117">
        <f t="shared" si="60"/>
        <v>1</v>
      </c>
      <c r="Z305" s="22" t="s">
        <v>1076</v>
      </c>
      <c r="AA305" s="22" t="s">
        <v>1076</v>
      </c>
      <c r="AB305" s="22" t="s">
        <v>1076</v>
      </c>
      <c r="AC305" s="22" t="s">
        <v>1076</v>
      </c>
      <c r="AD305" s="22" t="s">
        <v>1076</v>
      </c>
      <c r="AE305" s="22" t="s">
        <v>1076</v>
      </c>
      <c r="AF305" s="22" t="s">
        <v>1076</v>
      </c>
      <c r="AG305" s="89" t="s">
        <v>1076</v>
      </c>
      <c r="AH305" s="88" t="s">
        <v>1076</v>
      </c>
      <c r="AI305" s="75">
        <v>1</v>
      </c>
      <c r="AJ305" s="75" t="s">
        <v>1076</v>
      </c>
      <c r="AK305" s="75" t="s">
        <v>1076</v>
      </c>
      <c r="AL305" s="75" t="s">
        <v>1076</v>
      </c>
      <c r="AM305" s="75" t="s">
        <v>1076</v>
      </c>
      <c r="AN305" s="75" t="s">
        <v>1076</v>
      </c>
      <c r="AO305" s="75" t="s">
        <v>1076</v>
      </c>
      <c r="AP305" s="75" t="s">
        <v>1076</v>
      </c>
      <c r="AQ305" s="75" t="s">
        <v>1076</v>
      </c>
      <c r="AR305" s="75" t="s">
        <v>1076</v>
      </c>
      <c r="AS305" s="75" t="s">
        <v>1076</v>
      </c>
      <c r="AT305" s="75" t="s">
        <v>1076</v>
      </c>
      <c r="AU305" t="str">
        <f t="shared" si="61"/>
        <v>РК</v>
      </c>
      <c r="AV305" t="b">
        <f t="shared" si="62"/>
        <v>1</v>
      </c>
    </row>
    <row r="306" spans="1:48" ht="16.5" thickTop="1" thickBot="1" x14ac:dyDescent="0.3">
      <c r="A306" s="28">
        <f t="shared" si="63"/>
        <v>119</v>
      </c>
      <c r="B306" s="74" t="s">
        <v>1852</v>
      </c>
      <c r="C306" s="71" t="s">
        <v>235</v>
      </c>
      <c r="D306" s="63">
        <v>1959</v>
      </c>
      <c r="E306" s="72"/>
      <c r="F306" s="72" t="s">
        <v>2519</v>
      </c>
      <c r="G306" s="80">
        <v>2</v>
      </c>
      <c r="H306" s="80">
        <v>2</v>
      </c>
      <c r="I306" s="163">
        <v>697</v>
      </c>
      <c r="J306" s="163">
        <v>641</v>
      </c>
      <c r="K306" s="163">
        <v>635.49</v>
      </c>
      <c r="L306" s="165">
        <v>38</v>
      </c>
      <c r="M306" s="163">
        <f t="shared" si="64"/>
        <v>6661500.8300000001</v>
      </c>
      <c r="N306" s="163"/>
      <c r="O306" s="163"/>
      <c r="P306" s="163"/>
      <c r="Q306" s="30">
        <f>IF('Форма 2'!D306=0,"",'Форма 2'!D306-N306-O306-P306)</f>
        <v>6661500.8300000001</v>
      </c>
      <c r="R306" s="51">
        <f t="shared" si="57"/>
        <v>10392.356989079562</v>
      </c>
      <c r="S306" s="51">
        <f t="shared" si="58"/>
        <v>10392.356989079562</v>
      </c>
      <c r="T306" s="69">
        <f>IF(B306=C306,"",
IF(ISERROR(
IF(_xlfn.TEXTBEFORE('ПДФ 1'!B312,": ",1)*1=YEAR($V$4),$V$4,
IF(_xlfn.TEXTBEFORE('ПДФ 1'!B312,": ",1)*1=YEAR($W$4),$W$4,
IF(_xlfn.TEXTBEFORE('ПДФ 1'!B312,": ",1)*1=YEAR($X$4),$X$4,$Y$4)))),"",
IF(_xlfn.TEXTBEFORE('ПДФ 1'!B312,": ",1)*1=YEAR($V$4),$V$4,
IF(_xlfn.TEXTBEFORE('ПДФ 1'!B312,": ",1)*1=YEAR($W$4),$W$4,
IF(_xlfn.TEXTBEFORE('ПДФ 1'!B312,": ",1)*1=YEAR($X$4),$X$4,$Y$4)))))</f>
        <v>45657</v>
      </c>
      <c r="U306" s="125" t="str">
        <f>IF(ISERROR(VLOOKUP(C306,Источник!$C$2:$K$2343,9,0)),"",VLOOKUP(C306,Источник!$C$2:$K$2343,9,0))</f>
        <v>СС</v>
      </c>
      <c r="V306" s="1"/>
      <c r="W306" s="1"/>
      <c r="X306" s="81" t="str">
        <f t="shared" si="59"/>
        <v>г. Пермь, ул. Маршала Толбухина, д. 40: 2024</v>
      </c>
      <c r="Y306" s="117">
        <f t="shared" si="60"/>
        <v>1</v>
      </c>
      <c r="Z306" s="22" t="s">
        <v>1076</v>
      </c>
      <c r="AA306" s="22" t="s">
        <v>1076</v>
      </c>
      <c r="AB306" s="22" t="s">
        <v>1076</v>
      </c>
      <c r="AC306" s="22" t="s">
        <v>1076</v>
      </c>
      <c r="AD306" s="22" t="s">
        <v>1076</v>
      </c>
      <c r="AE306" s="22" t="s">
        <v>1076</v>
      </c>
      <c r="AF306" s="22" t="s">
        <v>1076</v>
      </c>
      <c r="AG306" s="89" t="s">
        <v>1076</v>
      </c>
      <c r="AH306" s="88" t="s">
        <v>1076</v>
      </c>
      <c r="AI306" s="75">
        <v>1</v>
      </c>
      <c r="AJ306" s="75" t="s">
        <v>1076</v>
      </c>
      <c r="AK306" s="75" t="s">
        <v>1076</v>
      </c>
      <c r="AL306" s="75" t="s">
        <v>1076</v>
      </c>
      <c r="AM306" s="75" t="s">
        <v>1076</v>
      </c>
      <c r="AN306" s="75" t="s">
        <v>1076</v>
      </c>
      <c r="AO306" s="75" t="s">
        <v>1076</v>
      </c>
      <c r="AP306" s="75" t="s">
        <v>1076</v>
      </c>
      <c r="AQ306" s="75" t="s">
        <v>1076</v>
      </c>
      <c r="AR306" s="75" t="s">
        <v>1076</v>
      </c>
      <c r="AS306" s="75" t="s">
        <v>1076</v>
      </c>
      <c r="AT306" s="75" t="s">
        <v>1076</v>
      </c>
      <c r="AU306" t="str">
        <f t="shared" si="61"/>
        <v>РК</v>
      </c>
      <c r="AV306" t="b">
        <f t="shared" si="62"/>
        <v>1</v>
      </c>
    </row>
    <row r="307" spans="1:48" ht="16.5" thickTop="1" thickBot="1" x14ac:dyDescent="0.3">
      <c r="A307" s="28">
        <f t="shared" si="63"/>
        <v>120</v>
      </c>
      <c r="B307" s="74" t="s">
        <v>1852</v>
      </c>
      <c r="C307" s="71" t="s">
        <v>174</v>
      </c>
      <c r="D307" s="63">
        <v>1995</v>
      </c>
      <c r="E307" s="72"/>
      <c r="F307" s="72">
        <v>0</v>
      </c>
      <c r="G307" s="80">
        <v>9</v>
      </c>
      <c r="H307" s="80">
        <v>9</v>
      </c>
      <c r="I307" s="163">
        <v>23796.799999999999</v>
      </c>
      <c r="J307" s="163">
        <v>20196.599999999999</v>
      </c>
      <c r="K307" s="163">
        <v>17776.099999999999</v>
      </c>
      <c r="L307" s="165">
        <v>0</v>
      </c>
      <c r="M307" s="163">
        <f t="shared" si="64"/>
        <v>25006580.280000001</v>
      </c>
      <c r="N307" s="163"/>
      <c r="O307" s="163"/>
      <c r="P307" s="163"/>
      <c r="Q307" s="30">
        <f>IF('Форма 2'!D307=0,"",'Форма 2'!D307-N307-O307-P307)</f>
        <v>25006580.280000001</v>
      </c>
      <c r="R307" s="51">
        <f t="shared" si="57"/>
        <v>1238.1579216303735</v>
      </c>
      <c r="S307" s="51">
        <f t="shared" si="58"/>
        <v>1238.1579216303735</v>
      </c>
      <c r="T307" s="69">
        <f>IF(B307=C307,"",
IF(ISERROR(
IF(_xlfn.TEXTBEFORE('ПДФ 1'!B313,": ",1)*1=YEAR($V$4),$V$4,
IF(_xlfn.TEXTBEFORE('ПДФ 1'!B313,": ",1)*1=YEAR($W$4),$W$4,
IF(_xlfn.TEXTBEFORE('ПДФ 1'!B313,": ",1)*1=YEAR($X$4),$X$4,$Y$4)))),"",
IF(_xlfn.TEXTBEFORE('ПДФ 1'!B313,": ",1)*1=YEAR($V$4),$V$4,
IF(_xlfn.TEXTBEFORE('ПДФ 1'!B313,": ",1)*1=YEAR($W$4),$W$4,
IF(_xlfn.TEXTBEFORE('ПДФ 1'!B313,": ",1)*1=YEAR($X$4),$X$4,$Y$4)))))</f>
        <v>45657</v>
      </c>
      <c r="U307" s="125" t="str">
        <f>IF(ISERROR(VLOOKUP(C307,Источник!$C$2:$K$2343,9,0)),"",VLOOKUP(C307,Источник!$C$2:$K$2343,9,0))</f>
        <v>СС</v>
      </c>
      <c r="V307" s="1"/>
      <c r="W307" s="1"/>
      <c r="X307" s="77" t="str">
        <f t="shared" si="59"/>
        <v>г. Пермь, ул. Мильчакова, д. 19: 2024</v>
      </c>
      <c r="Y307" s="117">
        <f t="shared" si="60"/>
        <v>1</v>
      </c>
      <c r="Z307" s="22" t="s">
        <v>1076</v>
      </c>
      <c r="AA307" s="22" t="s">
        <v>1076</v>
      </c>
      <c r="AB307" s="22" t="s">
        <v>1076</v>
      </c>
      <c r="AC307" s="22" t="s">
        <v>1076</v>
      </c>
      <c r="AD307" s="22" t="s">
        <v>1076</v>
      </c>
      <c r="AE307" s="22" t="s">
        <v>1076</v>
      </c>
      <c r="AF307" s="22" t="s">
        <v>1076</v>
      </c>
      <c r="AG307" s="89">
        <v>9</v>
      </c>
      <c r="AH307" s="88">
        <v>25006580.280000001</v>
      </c>
      <c r="AI307" s="75" t="s">
        <v>1076</v>
      </c>
      <c r="AJ307" s="75" t="s">
        <v>1076</v>
      </c>
      <c r="AK307" s="75" t="s">
        <v>1076</v>
      </c>
      <c r="AL307" s="75" t="s">
        <v>1076</v>
      </c>
      <c r="AM307" s="75" t="s">
        <v>1076</v>
      </c>
      <c r="AN307" s="75" t="s">
        <v>1076</v>
      </c>
      <c r="AO307" s="75" t="s">
        <v>1076</v>
      </c>
      <c r="AP307" s="75" t="s">
        <v>1076</v>
      </c>
      <c r="AQ307" s="75" t="s">
        <v>1076</v>
      </c>
      <c r="AR307" s="75" t="s">
        <v>1076</v>
      </c>
      <c r="AS307" s="75" t="s">
        <v>1076</v>
      </c>
      <c r="AT307" s="75" t="s">
        <v>1076</v>
      </c>
      <c r="AU307" t="str">
        <f t="shared" si="61"/>
        <v>РЛ</v>
      </c>
      <c r="AV307" t="b">
        <f t="shared" si="62"/>
        <v>1</v>
      </c>
    </row>
    <row r="308" spans="1:48" ht="16.5" thickTop="1" thickBot="1" x14ac:dyDescent="0.3">
      <c r="A308" s="28">
        <f t="shared" si="63"/>
        <v>121</v>
      </c>
      <c r="B308" s="74" t="s">
        <v>1852</v>
      </c>
      <c r="C308" s="71" t="s">
        <v>1004</v>
      </c>
      <c r="D308" s="63">
        <v>1987</v>
      </c>
      <c r="E308" s="72"/>
      <c r="F308" s="72" t="s">
        <v>2519</v>
      </c>
      <c r="G308" s="80">
        <v>9</v>
      </c>
      <c r="H308" s="80">
        <v>5</v>
      </c>
      <c r="I308" s="163">
        <v>10629.099999999999</v>
      </c>
      <c r="J308" s="163">
        <v>9680.9000000000015</v>
      </c>
      <c r="K308" s="163">
        <v>9680.9000000000015</v>
      </c>
      <c r="L308" s="165">
        <v>471</v>
      </c>
      <c r="M308" s="163">
        <f t="shared" si="64"/>
        <v>21980022.18</v>
      </c>
      <c r="N308" s="163"/>
      <c r="O308" s="163"/>
      <c r="P308" s="163"/>
      <c r="Q308" s="30">
        <f>IF('Форма 2'!D308=0,"",'Форма 2'!D308-N308-O308-P308)</f>
        <v>21980022.18</v>
      </c>
      <c r="R308" s="51">
        <f t="shared" si="57"/>
        <v>2270.4523525705249</v>
      </c>
      <c r="S308" s="51">
        <f t="shared" si="58"/>
        <v>2270.4523525705249</v>
      </c>
      <c r="T308" s="69">
        <f>IF(B308=C308,"",
IF(ISERROR(
IF(_xlfn.TEXTBEFORE('ПДФ 1'!B314,": ",1)*1=YEAR($V$4),$V$4,
IF(_xlfn.TEXTBEFORE('ПДФ 1'!B314,": ",1)*1=YEAR($W$4),$W$4,
IF(_xlfn.TEXTBEFORE('ПДФ 1'!B314,": ",1)*1=YEAR($X$4),$X$4,$Y$4)))),"",
IF(_xlfn.TEXTBEFORE('ПДФ 1'!B314,": ",1)*1=YEAR($V$4),$V$4,
IF(_xlfn.TEXTBEFORE('ПДФ 1'!B314,": ",1)*1=YEAR($W$4),$W$4,
IF(_xlfn.TEXTBEFORE('ПДФ 1'!B314,": ",1)*1=YEAR($X$4),$X$4,$Y$4)))))</f>
        <v>45657</v>
      </c>
      <c r="U308" s="125" t="str">
        <f>IF(ISERROR(VLOOKUP(C308,Источник!$C$2:$K$2343,9,0)),"",VLOOKUP(C308,Источник!$C$2:$K$2343,9,0))</f>
        <v>РО</v>
      </c>
      <c r="V308" s="1"/>
      <c r="W308" s="1"/>
      <c r="X308" s="81" t="str">
        <f t="shared" si="59"/>
        <v>г. Пермь, ул. Мильчакова, д. 6: 2024</v>
      </c>
      <c r="Y308" s="117">
        <f t="shared" si="60"/>
        <v>1</v>
      </c>
      <c r="Z308" s="22" t="s">
        <v>1076</v>
      </c>
      <c r="AA308" s="22" t="s">
        <v>1076</v>
      </c>
      <c r="AB308" s="22" t="s">
        <v>1076</v>
      </c>
      <c r="AC308" s="22" t="s">
        <v>1076</v>
      </c>
      <c r="AD308" s="22" t="s">
        <v>1076</v>
      </c>
      <c r="AE308" s="22" t="s">
        <v>1076</v>
      </c>
      <c r="AF308" s="22" t="s">
        <v>1076</v>
      </c>
      <c r="AG308" s="89" t="s">
        <v>1076</v>
      </c>
      <c r="AH308" s="88" t="s">
        <v>1076</v>
      </c>
      <c r="AI308" s="75">
        <v>1</v>
      </c>
      <c r="AJ308" s="75" t="s">
        <v>1076</v>
      </c>
      <c r="AK308" s="75" t="s">
        <v>1076</v>
      </c>
      <c r="AL308" s="75" t="s">
        <v>1076</v>
      </c>
      <c r="AM308" s="75" t="s">
        <v>1076</v>
      </c>
      <c r="AN308" s="75" t="s">
        <v>1076</v>
      </c>
      <c r="AO308" s="75" t="s">
        <v>1076</v>
      </c>
      <c r="AP308" s="75" t="s">
        <v>1076</v>
      </c>
      <c r="AQ308" s="75" t="s">
        <v>1076</v>
      </c>
      <c r="AR308" s="75" t="s">
        <v>1076</v>
      </c>
      <c r="AS308" s="75" t="s">
        <v>1076</v>
      </c>
      <c r="AT308" s="75" t="s">
        <v>1076</v>
      </c>
      <c r="AU308" t="str">
        <f t="shared" si="61"/>
        <v>РК</v>
      </c>
      <c r="AV308" t="b">
        <f t="shared" si="62"/>
        <v>1</v>
      </c>
    </row>
    <row r="309" spans="1:48" ht="16.5" thickTop="1" thickBot="1" x14ac:dyDescent="0.3">
      <c r="A309" s="28">
        <f t="shared" si="63"/>
        <v>122</v>
      </c>
      <c r="B309" s="74" t="s">
        <v>1852</v>
      </c>
      <c r="C309" s="71" t="s">
        <v>1002</v>
      </c>
      <c r="D309" s="63">
        <v>1958</v>
      </c>
      <c r="E309" s="72"/>
      <c r="F309" s="72" t="s">
        <v>2519</v>
      </c>
      <c r="G309" s="80">
        <v>2</v>
      </c>
      <c r="H309" s="80">
        <v>5</v>
      </c>
      <c r="I309" s="163">
        <v>6293.8</v>
      </c>
      <c r="J309" s="163">
        <v>6225.2</v>
      </c>
      <c r="K309" s="163">
        <v>6225.2</v>
      </c>
      <c r="L309" s="165">
        <v>157</v>
      </c>
      <c r="M309" s="163">
        <f t="shared" si="64"/>
        <v>36674916.670000002</v>
      </c>
      <c r="N309" s="163"/>
      <c r="O309" s="163"/>
      <c r="P309" s="163"/>
      <c r="Q309" s="30">
        <f>IF('Форма 2'!D309=0,"",'Форма 2'!D309-N309-O309-P309)</f>
        <v>36674916.670000002</v>
      </c>
      <c r="R309" s="51">
        <f t="shared" si="57"/>
        <v>5891.3635979566925</v>
      </c>
      <c r="S309" s="51">
        <f t="shared" si="58"/>
        <v>5891.3635979566925</v>
      </c>
      <c r="T309" s="69">
        <f>IF(B309=C309,"",
IF(ISERROR(
IF(_xlfn.TEXTBEFORE('ПДФ 1'!B315,": ",1)*1=YEAR($V$4),$V$4,
IF(_xlfn.TEXTBEFORE('ПДФ 1'!B315,": ",1)*1=YEAR($W$4),$W$4,
IF(_xlfn.TEXTBEFORE('ПДФ 1'!B315,": ",1)*1=YEAR($X$4),$X$4,$Y$4)))),"",
IF(_xlfn.TEXTBEFORE('ПДФ 1'!B315,": ",1)*1=YEAR($V$4),$V$4,
IF(_xlfn.TEXTBEFORE('ПДФ 1'!B315,": ",1)*1=YEAR($W$4),$W$4,
IF(_xlfn.TEXTBEFORE('ПДФ 1'!B315,": ",1)*1=YEAR($X$4),$X$4,$Y$4)))))</f>
        <v>45657</v>
      </c>
      <c r="U309" s="125" t="str">
        <f>IF(ISERROR(VLOOKUP(C309,Источник!$C$2:$K$2343,9,0)),"",VLOOKUP(C309,Источник!$C$2:$K$2343,9,0))</f>
        <v>РО</v>
      </c>
      <c r="V309" s="1"/>
      <c r="W309" s="1"/>
      <c r="X309" s="77" t="str">
        <f t="shared" si="59"/>
        <v>г. Пермь, ул. Мира, д. 69: 2024</v>
      </c>
      <c r="Y309" s="117">
        <f t="shared" si="60"/>
        <v>1</v>
      </c>
      <c r="Z309" s="22" t="s">
        <v>1076</v>
      </c>
      <c r="AA309" s="22" t="s">
        <v>1076</v>
      </c>
      <c r="AB309" s="22" t="s">
        <v>1076</v>
      </c>
      <c r="AC309" s="22" t="s">
        <v>1076</v>
      </c>
      <c r="AD309" s="22" t="s">
        <v>1076</v>
      </c>
      <c r="AE309" s="22" t="s">
        <v>1076</v>
      </c>
      <c r="AF309" s="22" t="s">
        <v>1076</v>
      </c>
      <c r="AG309" s="89" t="s">
        <v>1076</v>
      </c>
      <c r="AH309" s="88" t="s">
        <v>1076</v>
      </c>
      <c r="AI309" s="75" t="s">
        <v>1076</v>
      </c>
      <c r="AJ309" s="75">
        <v>1</v>
      </c>
      <c r="AK309" s="75" t="s">
        <v>1076</v>
      </c>
      <c r="AL309" s="75" t="s">
        <v>1076</v>
      </c>
      <c r="AM309" s="75" t="s">
        <v>1076</v>
      </c>
      <c r="AN309" s="75" t="s">
        <v>1076</v>
      </c>
      <c r="AO309" s="75" t="s">
        <v>1076</v>
      </c>
      <c r="AP309" s="75" t="s">
        <v>1076</v>
      </c>
      <c r="AQ309" s="75" t="s">
        <v>1076</v>
      </c>
      <c r="AR309" s="75" t="s">
        <v>1076</v>
      </c>
      <c r="AS309" s="75" t="s">
        <v>1076</v>
      </c>
      <c r="AT309" s="75" t="s">
        <v>1076</v>
      </c>
      <c r="AU309" t="str">
        <f t="shared" si="61"/>
        <v>Рфа</v>
      </c>
      <c r="AV309" t="b">
        <f t="shared" si="62"/>
        <v>1</v>
      </c>
    </row>
    <row r="310" spans="1:48" ht="16.5" thickTop="1" thickBot="1" x14ac:dyDescent="0.3">
      <c r="A310" s="28">
        <f t="shared" si="63"/>
        <v>123</v>
      </c>
      <c r="B310" s="74" t="s">
        <v>1852</v>
      </c>
      <c r="C310" s="71" t="s">
        <v>1003</v>
      </c>
      <c r="D310" s="63">
        <v>1959</v>
      </c>
      <c r="E310" s="72"/>
      <c r="F310" s="72" t="s">
        <v>2519</v>
      </c>
      <c r="G310" s="80">
        <v>5</v>
      </c>
      <c r="H310" s="80">
        <v>2</v>
      </c>
      <c r="I310" s="163">
        <v>2593.8000000000002</v>
      </c>
      <c r="J310" s="163">
        <v>1776.9</v>
      </c>
      <c r="K310" s="163">
        <v>1776.9</v>
      </c>
      <c r="L310" s="165">
        <v>88</v>
      </c>
      <c r="M310" s="163">
        <f t="shared" si="64"/>
        <v>11681230.18</v>
      </c>
      <c r="N310" s="163"/>
      <c r="O310" s="163"/>
      <c r="P310" s="163"/>
      <c r="Q310" s="30">
        <f>IF('Форма 2'!D310=0,"",'Форма 2'!D310-N310-O310-P310)</f>
        <v>11681230.18</v>
      </c>
      <c r="R310" s="51">
        <f t="shared" si="57"/>
        <v>6573.9378580674202</v>
      </c>
      <c r="S310" s="51">
        <f t="shared" si="58"/>
        <v>6573.9378580674202</v>
      </c>
      <c r="T310" s="69">
        <f>IF(B310=C310,"",
IF(ISERROR(
IF(_xlfn.TEXTBEFORE('ПДФ 1'!B316,": ",1)*1=YEAR($V$4),$V$4,
IF(_xlfn.TEXTBEFORE('ПДФ 1'!B316,": ",1)*1=YEAR($W$4),$W$4,
IF(_xlfn.TEXTBEFORE('ПДФ 1'!B316,": ",1)*1=YEAR($X$4),$X$4,$Y$4)))),"",
IF(_xlfn.TEXTBEFORE('ПДФ 1'!B316,": ",1)*1=YEAR($V$4),$V$4,
IF(_xlfn.TEXTBEFORE('ПДФ 1'!B316,": ",1)*1=YEAR($W$4),$W$4,
IF(_xlfn.TEXTBEFORE('ПДФ 1'!B316,": ",1)*1=YEAR($X$4),$X$4,$Y$4)))))</f>
        <v>45657</v>
      </c>
      <c r="U310" s="125" t="str">
        <f>IF(ISERROR(VLOOKUP(C310,Источник!$C$2:$K$2343,9,0)),"",VLOOKUP(C310,Источник!$C$2:$K$2343,9,0))</f>
        <v>РО</v>
      </c>
      <c r="V310" s="1"/>
      <c r="W310" s="1"/>
      <c r="X310" s="77" t="str">
        <f t="shared" si="59"/>
        <v>г. Пермь, ул. Мира, д. 79: 2024</v>
      </c>
      <c r="Y310" s="117">
        <f t="shared" si="60"/>
        <v>1</v>
      </c>
      <c r="Z310" s="22" t="s">
        <v>1076</v>
      </c>
      <c r="AA310" s="22" t="s">
        <v>1076</v>
      </c>
      <c r="AB310" s="22" t="s">
        <v>1076</v>
      </c>
      <c r="AC310" s="22" t="s">
        <v>1076</v>
      </c>
      <c r="AD310" s="22" t="s">
        <v>1076</v>
      </c>
      <c r="AE310" s="22" t="s">
        <v>1076</v>
      </c>
      <c r="AF310" s="22" t="s">
        <v>1076</v>
      </c>
      <c r="AG310" s="89" t="s">
        <v>1076</v>
      </c>
      <c r="AH310" s="88" t="s">
        <v>1076</v>
      </c>
      <c r="AI310" s="75">
        <v>1</v>
      </c>
      <c r="AJ310" s="75" t="s">
        <v>1076</v>
      </c>
      <c r="AK310" s="75" t="s">
        <v>1076</v>
      </c>
      <c r="AL310" s="75" t="s">
        <v>1076</v>
      </c>
      <c r="AM310" s="75" t="s">
        <v>1076</v>
      </c>
      <c r="AN310" s="75" t="s">
        <v>1076</v>
      </c>
      <c r="AO310" s="75" t="s">
        <v>1076</v>
      </c>
      <c r="AP310" s="75" t="s">
        <v>1076</v>
      </c>
      <c r="AQ310" s="75" t="s">
        <v>1076</v>
      </c>
      <c r="AR310" s="75" t="s">
        <v>1076</v>
      </c>
      <c r="AS310" s="75" t="s">
        <v>1076</v>
      </c>
      <c r="AT310" s="75" t="s">
        <v>1076</v>
      </c>
      <c r="AU310" t="str">
        <f t="shared" si="61"/>
        <v>РК</v>
      </c>
      <c r="AV310" t="b">
        <f t="shared" si="62"/>
        <v>1</v>
      </c>
    </row>
    <row r="311" spans="1:48" ht="16.5" thickTop="1" thickBot="1" x14ac:dyDescent="0.3">
      <c r="A311" s="28">
        <f t="shared" si="63"/>
        <v>124</v>
      </c>
      <c r="B311" s="74" t="s">
        <v>1852</v>
      </c>
      <c r="C311" s="71" t="s">
        <v>1005</v>
      </c>
      <c r="D311" s="63">
        <v>1973</v>
      </c>
      <c r="E311" s="72"/>
      <c r="F311" s="72" t="s">
        <v>2520</v>
      </c>
      <c r="G311" s="80">
        <v>5</v>
      </c>
      <c r="H311" s="80">
        <v>8</v>
      </c>
      <c r="I311" s="163">
        <v>5163.3999999999996</v>
      </c>
      <c r="J311" s="163">
        <v>3700</v>
      </c>
      <c r="K311" s="163">
        <v>3700</v>
      </c>
      <c r="L311" s="165">
        <v>286</v>
      </c>
      <c r="M311" s="163">
        <f t="shared" si="64"/>
        <v>23253475.170000002</v>
      </c>
      <c r="N311" s="163"/>
      <c r="O311" s="163"/>
      <c r="P311" s="163"/>
      <c r="Q311" s="30">
        <f>IF('Форма 2'!D311=0,"",'Форма 2'!D311-N311-O311-P311)</f>
        <v>23253475.170000002</v>
      </c>
      <c r="R311" s="51">
        <f t="shared" si="57"/>
        <v>6284.7230189189195</v>
      </c>
      <c r="S311" s="51">
        <f t="shared" si="58"/>
        <v>6284.7230189189195</v>
      </c>
      <c r="T311" s="69">
        <f>IF(B311=C311,"",
IF(ISERROR(
IF(_xlfn.TEXTBEFORE('ПДФ 1'!B317,": ",1)*1=YEAR($V$4),$V$4,
IF(_xlfn.TEXTBEFORE('ПДФ 1'!B317,": ",1)*1=YEAR($W$4),$W$4,
IF(_xlfn.TEXTBEFORE('ПДФ 1'!B317,": ",1)*1=YEAR($X$4),$X$4,$Y$4)))),"",
IF(_xlfn.TEXTBEFORE('ПДФ 1'!B317,": ",1)*1=YEAR($V$4),$V$4,
IF(_xlfn.TEXTBEFORE('ПДФ 1'!B317,": ",1)*1=YEAR($W$4),$W$4,
IF(_xlfn.TEXTBEFORE('ПДФ 1'!B317,": ",1)*1=YEAR($X$4),$X$4,$Y$4)))))</f>
        <v>45657</v>
      </c>
      <c r="U311" s="125" t="str">
        <f>IF(ISERROR(VLOOKUP(C311,Источник!$C$2:$K$2343,9,0)),"",VLOOKUP(C311,Источник!$C$2:$K$2343,9,0))</f>
        <v>РО</v>
      </c>
      <c r="V311" s="1"/>
      <c r="W311" s="1"/>
      <c r="X311" s="77" t="str">
        <f t="shared" si="59"/>
        <v>г. Пермь, ул. Мозырьская, д. 5: 2024</v>
      </c>
      <c r="Y311" s="117">
        <f t="shared" si="60"/>
        <v>1</v>
      </c>
      <c r="Z311" s="22" t="s">
        <v>1076</v>
      </c>
      <c r="AA311" s="22" t="s">
        <v>1076</v>
      </c>
      <c r="AB311" s="22" t="s">
        <v>1076</v>
      </c>
      <c r="AC311" s="22" t="s">
        <v>1076</v>
      </c>
      <c r="AD311" s="22" t="s">
        <v>1076</v>
      </c>
      <c r="AE311" s="22" t="s">
        <v>1076</v>
      </c>
      <c r="AF311" s="22" t="s">
        <v>1076</v>
      </c>
      <c r="AG311" s="89" t="s">
        <v>1076</v>
      </c>
      <c r="AH311" s="88" t="s">
        <v>1076</v>
      </c>
      <c r="AI311" s="75">
        <v>1</v>
      </c>
      <c r="AJ311" s="75" t="s">
        <v>1076</v>
      </c>
      <c r="AK311" s="75" t="s">
        <v>1076</v>
      </c>
      <c r="AL311" s="75" t="s">
        <v>1076</v>
      </c>
      <c r="AM311" s="75" t="s">
        <v>1076</v>
      </c>
      <c r="AN311" s="75" t="s">
        <v>1076</v>
      </c>
      <c r="AO311" s="75" t="s">
        <v>1076</v>
      </c>
      <c r="AP311" s="75" t="s">
        <v>1076</v>
      </c>
      <c r="AQ311" s="75" t="s">
        <v>1076</v>
      </c>
      <c r="AR311" s="75" t="s">
        <v>1076</v>
      </c>
      <c r="AS311" s="75" t="s">
        <v>1076</v>
      </c>
      <c r="AT311" s="75" t="s">
        <v>1076</v>
      </c>
      <c r="AU311" t="str">
        <f t="shared" si="61"/>
        <v>РК</v>
      </c>
      <c r="AV311" t="b">
        <f t="shared" si="62"/>
        <v>1</v>
      </c>
    </row>
    <row r="312" spans="1:48" ht="16.5" thickTop="1" thickBot="1" x14ac:dyDescent="0.3">
      <c r="A312" s="28">
        <f t="shared" si="63"/>
        <v>125</v>
      </c>
      <c r="B312" s="74" t="s">
        <v>1852</v>
      </c>
      <c r="C312" s="71" t="s">
        <v>1006</v>
      </c>
      <c r="D312" s="63">
        <v>1962</v>
      </c>
      <c r="E312" s="72"/>
      <c r="F312" s="72" t="s">
        <v>2519</v>
      </c>
      <c r="G312" s="80">
        <v>5</v>
      </c>
      <c r="H312" s="80">
        <v>2</v>
      </c>
      <c r="I312" s="163">
        <v>2060.6</v>
      </c>
      <c r="J312" s="163">
        <v>1693.9</v>
      </c>
      <c r="K312" s="163">
        <v>1693.9</v>
      </c>
      <c r="L312" s="165">
        <v>70</v>
      </c>
      <c r="M312" s="163">
        <f t="shared" si="64"/>
        <v>9279953.3100000005</v>
      </c>
      <c r="N312" s="163"/>
      <c r="O312" s="163"/>
      <c r="P312" s="163"/>
      <c r="Q312" s="30">
        <f>IF('Форма 2'!D312=0,"",'Форма 2'!D312-N312-O312-P312)</f>
        <v>9279953.3100000005</v>
      </c>
      <c r="R312" s="51">
        <f t="shared" si="57"/>
        <v>5478.4540468740779</v>
      </c>
      <c r="S312" s="51">
        <f t="shared" si="58"/>
        <v>5478.4540468740779</v>
      </c>
      <c r="T312" s="69">
        <f>IF(B312=C312,"",
IF(ISERROR(
IF(_xlfn.TEXTBEFORE('ПДФ 1'!B318,": ",1)*1=YEAR($V$4),$V$4,
IF(_xlfn.TEXTBEFORE('ПДФ 1'!B318,": ",1)*1=YEAR($W$4),$W$4,
IF(_xlfn.TEXTBEFORE('ПДФ 1'!B318,": ",1)*1=YEAR($X$4),$X$4,$Y$4)))),"",
IF(_xlfn.TEXTBEFORE('ПДФ 1'!B318,": ",1)*1=YEAR($V$4),$V$4,
IF(_xlfn.TEXTBEFORE('ПДФ 1'!B318,": ",1)*1=YEAR($W$4),$W$4,
IF(_xlfn.TEXTBEFORE('ПДФ 1'!B318,": ",1)*1=YEAR($X$4),$X$4,$Y$4)))))</f>
        <v>45657</v>
      </c>
      <c r="U312" s="125" t="str">
        <f>IF(ISERROR(VLOOKUP(C312,Источник!$C$2:$K$2343,9,0)),"",VLOOKUP(C312,Источник!$C$2:$K$2343,9,0))</f>
        <v>РО</v>
      </c>
      <c r="V312" s="1"/>
      <c r="W312" s="1"/>
      <c r="X312" s="81" t="str">
        <f t="shared" si="59"/>
        <v>г. Пермь, ул. Монастырская, д. 53а: 2024</v>
      </c>
      <c r="Y312" s="117">
        <f t="shared" si="60"/>
        <v>1</v>
      </c>
      <c r="Z312" s="22" t="s">
        <v>1076</v>
      </c>
      <c r="AA312" s="22" t="s">
        <v>1076</v>
      </c>
      <c r="AB312" s="22" t="s">
        <v>1076</v>
      </c>
      <c r="AC312" s="22" t="s">
        <v>1076</v>
      </c>
      <c r="AD312" s="22" t="s">
        <v>1076</v>
      </c>
      <c r="AE312" s="22" t="s">
        <v>1076</v>
      </c>
      <c r="AF312" s="22" t="s">
        <v>1076</v>
      </c>
      <c r="AG312" s="89" t="s">
        <v>1076</v>
      </c>
      <c r="AH312" s="88" t="s">
        <v>1076</v>
      </c>
      <c r="AI312" s="75">
        <v>1</v>
      </c>
      <c r="AJ312" s="75" t="s">
        <v>1076</v>
      </c>
      <c r="AK312" s="75" t="s">
        <v>1076</v>
      </c>
      <c r="AL312" s="75" t="s">
        <v>1076</v>
      </c>
      <c r="AM312" s="75" t="s">
        <v>1076</v>
      </c>
      <c r="AN312" s="75" t="s">
        <v>1076</v>
      </c>
      <c r="AO312" s="75" t="s">
        <v>1076</v>
      </c>
      <c r="AP312" s="75" t="s">
        <v>1076</v>
      </c>
      <c r="AQ312" s="75" t="s">
        <v>1076</v>
      </c>
      <c r="AR312" s="75" t="s">
        <v>1076</v>
      </c>
      <c r="AS312" s="75" t="s">
        <v>1076</v>
      </c>
      <c r="AT312" s="75" t="s">
        <v>1076</v>
      </c>
      <c r="AU312" t="str">
        <f t="shared" si="61"/>
        <v>РК</v>
      </c>
      <c r="AV312" t="b">
        <f t="shared" si="62"/>
        <v>1</v>
      </c>
    </row>
    <row r="313" spans="1:48" ht="16.5" thickTop="1" thickBot="1" x14ac:dyDescent="0.3">
      <c r="A313" s="28">
        <f t="shared" si="63"/>
        <v>126</v>
      </c>
      <c r="B313" s="74" t="s">
        <v>1852</v>
      </c>
      <c r="C313" s="71" t="s">
        <v>1007</v>
      </c>
      <c r="D313" s="63">
        <v>1978</v>
      </c>
      <c r="E313" s="72"/>
      <c r="F313" s="72" t="s">
        <v>2520</v>
      </c>
      <c r="G313" s="80">
        <v>9</v>
      </c>
      <c r="H313" s="80">
        <v>4</v>
      </c>
      <c r="I313" s="163">
        <v>7554.5</v>
      </c>
      <c r="J313" s="163">
        <v>5194.3999999999996</v>
      </c>
      <c r="K313" s="163">
        <v>5194.3999999999996</v>
      </c>
      <c r="L313" s="165">
        <v>435</v>
      </c>
      <c r="M313" s="163">
        <f t="shared" si="64"/>
        <v>11114035.68</v>
      </c>
      <c r="N313" s="163"/>
      <c r="O313" s="163"/>
      <c r="P313" s="163"/>
      <c r="Q313" s="30">
        <f>IF('Форма 2'!D313=0,"",'Форма 2'!D313-N313-O313-P313)</f>
        <v>11114035.68</v>
      </c>
      <c r="R313" s="51">
        <f t="shared" si="57"/>
        <v>2139.6187586631759</v>
      </c>
      <c r="S313" s="51">
        <f t="shared" si="58"/>
        <v>2139.6187586631759</v>
      </c>
      <c r="T313" s="69">
        <f>IF(B313=C313,"",
IF(ISERROR(
IF(_xlfn.TEXTBEFORE('ПДФ 1'!B319,": ",1)*1=YEAR($V$4),$V$4,
IF(_xlfn.TEXTBEFORE('ПДФ 1'!B319,": ",1)*1=YEAR($W$4),$W$4,
IF(_xlfn.TEXTBEFORE('ПДФ 1'!B319,": ",1)*1=YEAR($X$4),$X$4,$Y$4)))),"",
IF(_xlfn.TEXTBEFORE('ПДФ 1'!B319,": ",1)*1=YEAR($V$4),$V$4,
IF(_xlfn.TEXTBEFORE('ПДФ 1'!B319,": ",1)*1=YEAR($W$4),$W$4,
IF(_xlfn.TEXTBEFORE('ПДФ 1'!B319,": ",1)*1=YEAR($X$4),$X$4,$Y$4)))))</f>
        <v>45657</v>
      </c>
      <c r="U313" s="125" t="str">
        <f>IF(ISERROR(VLOOKUP(C313,Источник!$C$2:$K$2343,9,0)),"",VLOOKUP(C313,Источник!$C$2:$K$2343,9,0))</f>
        <v>РО</v>
      </c>
      <c r="V313" s="1"/>
      <c r="W313" s="1"/>
      <c r="X313" s="77" t="str">
        <f t="shared" si="59"/>
        <v>г. Пермь, ул. Моторостроителей, д. 10: 2024</v>
      </c>
      <c r="Y313" s="117">
        <f t="shared" si="60"/>
        <v>1</v>
      </c>
      <c r="Z313" s="22" t="s">
        <v>1076</v>
      </c>
      <c r="AA313" s="22" t="s">
        <v>1076</v>
      </c>
      <c r="AB313" s="22" t="s">
        <v>1076</v>
      </c>
      <c r="AC313" s="22" t="s">
        <v>1076</v>
      </c>
      <c r="AD313" s="22" t="s">
        <v>1076</v>
      </c>
      <c r="AE313" s="22" t="s">
        <v>1076</v>
      </c>
      <c r="AF313" s="22" t="s">
        <v>1076</v>
      </c>
      <c r="AG313" s="89">
        <v>4</v>
      </c>
      <c r="AH313" s="88">
        <v>11114035.68</v>
      </c>
      <c r="AI313" s="75" t="s">
        <v>1076</v>
      </c>
      <c r="AJ313" s="75" t="s">
        <v>1076</v>
      </c>
      <c r="AK313" s="75" t="s">
        <v>1076</v>
      </c>
      <c r="AL313" s="75" t="s">
        <v>1076</v>
      </c>
      <c r="AM313" s="75" t="s">
        <v>1076</v>
      </c>
      <c r="AN313" s="75" t="s">
        <v>1076</v>
      </c>
      <c r="AO313" s="75" t="s">
        <v>1076</v>
      </c>
      <c r="AP313" s="75" t="s">
        <v>1076</v>
      </c>
      <c r="AQ313" s="75" t="s">
        <v>1076</v>
      </c>
      <c r="AR313" s="75" t="s">
        <v>1076</v>
      </c>
      <c r="AS313" s="75" t="s">
        <v>1076</v>
      </c>
      <c r="AT313" s="75" t="s">
        <v>1076</v>
      </c>
      <c r="AU313" t="str">
        <f t="shared" si="61"/>
        <v>РЛ</v>
      </c>
      <c r="AV313" t="b">
        <f t="shared" si="62"/>
        <v>1</v>
      </c>
    </row>
    <row r="314" spans="1:48" ht="16.5" thickTop="1" thickBot="1" x14ac:dyDescent="0.3">
      <c r="A314" s="28">
        <f t="shared" si="63"/>
        <v>127</v>
      </c>
      <c r="B314" s="74" t="s">
        <v>1852</v>
      </c>
      <c r="C314" s="71" t="s">
        <v>44</v>
      </c>
      <c r="D314" s="63">
        <v>1976</v>
      </c>
      <c r="E314" s="72"/>
      <c r="F314" s="72" t="s">
        <v>2520</v>
      </c>
      <c r="G314" s="80">
        <v>9</v>
      </c>
      <c r="H314" s="80">
        <v>4</v>
      </c>
      <c r="I314" s="163">
        <v>7695.8</v>
      </c>
      <c r="J314" s="163">
        <v>7695.8</v>
      </c>
      <c r="K314" s="163">
        <v>7695.8</v>
      </c>
      <c r="L314" s="165">
        <v>350</v>
      </c>
      <c r="M314" s="163">
        <f t="shared" si="64"/>
        <v>7715501.25</v>
      </c>
      <c r="N314" s="163"/>
      <c r="O314" s="163"/>
      <c r="P314" s="163"/>
      <c r="Q314" s="30">
        <f>IF('Форма 2'!D314=0,"",'Форма 2'!D314-N314-O314-P314)</f>
        <v>7715501.25</v>
      </c>
      <c r="R314" s="51">
        <f t="shared" si="57"/>
        <v>1002.560000259882</v>
      </c>
      <c r="S314" s="51">
        <f t="shared" si="58"/>
        <v>1002.560000259882</v>
      </c>
      <c r="T314" s="69">
        <f>IF(B314=C314,"",
IF(ISERROR(
IF(_xlfn.TEXTBEFORE('ПДФ 1'!B320,": ",1)*1=YEAR($V$4),$V$4,
IF(_xlfn.TEXTBEFORE('ПДФ 1'!B320,": ",1)*1=YEAR($W$4),$W$4,
IF(_xlfn.TEXTBEFORE('ПДФ 1'!B320,": ",1)*1=YEAR($X$4),$X$4,$Y$4)))),"",
IF(_xlfn.TEXTBEFORE('ПДФ 1'!B320,": ",1)*1=YEAR($V$4),$V$4,
IF(_xlfn.TEXTBEFORE('ПДФ 1'!B320,": ",1)*1=YEAR($W$4),$W$4,
IF(_xlfn.TEXTBEFORE('ПДФ 1'!B320,": ",1)*1=YEAR($X$4),$X$4,$Y$4)))))</f>
        <v>45657</v>
      </c>
      <c r="U314" s="125" t="str">
        <f>IF(ISERROR(VLOOKUP(C314,Источник!$C$2:$K$2343,9,0)),"",VLOOKUP(C314,Источник!$C$2:$K$2343,9,0))</f>
        <v>СС</v>
      </c>
      <c r="V314" s="1"/>
      <c r="W314" s="1"/>
      <c r="X314" s="77" t="str">
        <f t="shared" si="59"/>
        <v>г. Пермь, ул. Моторостроителей, д. 11: 2024</v>
      </c>
      <c r="Y314" s="117">
        <f t="shared" si="60"/>
        <v>1</v>
      </c>
      <c r="Z314" s="22">
        <v>1</v>
      </c>
      <c r="AA314" s="22" t="s">
        <v>1076</v>
      </c>
      <c r="AB314" s="22" t="s">
        <v>1076</v>
      </c>
      <c r="AC314" s="22" t="s">
        <v>1076</v>
      </c>
      <c r="AD314" s="22" t="s">
        <v>1076</v>
      </c>
      <c r="AE314" s="22" t="s">
        <v>1076</v>
      </c>
      <c r="AF314" s="22" t="s">
        <v>1076</v>
      </c>
      <c r="AG314" s="89" t="s">
        <v>1076</v>
      </c>
      <c r="AH314" s="114" t="s">
        <v>1076</v>
      </c>
      <c r="AI314" s="75" t="s">
        <v>1076</v>
      </c>
      <c r="AJ314" s="75" t="s">
        <v>1076</v>
      </c>
      <c r="AK314" s="75" t="s">
        <v>1076</v>
      </c>
      <c r="AL314" s="75" t="s">
        <v>1076</v>
      </c>
      <c r="AM314" s="75" t="s">
        <v>1076</v>
      </c>
      <c r="AN314" s="75" t="s">
        <v>1076</v>
      </c>
      <c r="AO314" s="75" t="s">
        <v>1076</v>
      </c>
      <c r="AP314" s="75" t="s">
        <v>1076</v>
      </c>
      <c r="AQ314" s="75" t="s">
        <v>1076</v>
      </c>
      <c r="AR314" s="75" t="s">
        <v>1076</v>
      </c>
      <c r="AS314" s="75" t="s">
        <v>1076</v>
      </c>
      <c r="AT314" s="75" t="s">
        <v>1076</v>
      </c>
      <c r="AU314" t="str">
        <f t="shared" si="61"/>
        <v>РВИС ( ЭЛ )</v>
      </c>
      <c r="AV314" t="b">
        <f t="shared" si="62"/>
        <v>1</v>
      </c>
    </row>
    <row r="315" spans="1:48" ht="16.5" thickTop="1" thickBot="1" x14ac:dyDescent="0.3">
      <c r="A315" s="28">
        <f t="shared" si="63"/>
        <v>128</v>
      </c>
      <c r="B315" s="74" t="s">
        <v>1852</v>
      </c>
      <c r="C315" s="71" t="s">
        <v>1008</v>
      </c>
      <c r="D315" s="63">
        <v>1975</v>
      </c>
      <c r="E315" s="72"/>
      <c r="F315" s="72" t="s">
        <v>2519</v>
      </c>
      <c r="G315" s="80">
        <v>5</v>
      </c>
      <c r="H315" s="80">
        <v>9</v>
      </c>
      <c r="I315" s="163">
        <v>7964.8</v>
      </c>
      <c r="J315" s="163">
        <v>7248.6</v>
      </c>
      <c r="K315" s="163">
        <v>6318.5</v>
      </c>
      <c r="L315" s="165">
        <v>250</v>
      </c>
      <c r="M315" s="163">
        <f t="shared" si="64"/>
        <v>38887020.93</v>
      </c>
      <c r="N315" s="163"/>
      <c r="O315" s="163"/>
      <c r="P315" s="163"/>
      <c r="Q315" s="30">
        <f>IF('Форма 2'!D315=0,"",'Форма 2'!D315-N315-O315-P315)</f>
        <v>38887020.93</v>
      </c>
      <c r="R315" s="51">
        <f t="shared" si="57"/>
        <v>5364.7629790580249</v>
      </c>
      <c r="S315" s="51">
        <f t="shared" si="58"/>
        <v>5364.7629790580249</v>
      </c>
      <c r="T315" s="69">
        <f>IF(B315=C315,"",
IF(ISERROR(
IF(_xlfn.TEXTBEFORE('ПДФ 1'!B321,": ",1)*1=YEAR($V$4),$V$4,
IF(_xlfn.TEXTBEFORE('ПДФ 1'!B321,": ",1)*1=YEAR($W$4),$W$4,
IF(_xlfn.TEXTBEFORE('ПДФ 1'!B321,": ",1)*1=YEAR($X$4),$X$4,$Y$4)))),"",
IF(_xlfn.TEXTBEFORE('ПДФ 1'!B321,": ",1)*1=YEAR($V$4),$V$4,
IF(_xlfn.TEXTBEFORE('ПДФ 1'!B321,": ",1)*1=YEAR($W$4),$W$4,
IF(_xlfn.TEXTBEFORE('ПДФ 1'!B321,": ",1)*1=YEAR($X$4),$X$4,$Y$4)))))</f>
        <v>45657</v>
      </c>
      <c r="U315" s="125" t="str">
        <f>IF(ISERROR(VLOOKUP(C315,Источник!$C$2:$K$2343,9,0)),"",VLOOKUP(C315,Источник!$C$2:$K$2343,9,0))</f>
        <v>РО</v>
      </c>
      <c r="V315" s="1"/>
      <c r="W315" s="1"/>
      <c r="X315" s="77" t="str">
        <f t="shared" si="59"/>
        <v>г. Пермь, ул. Народовольческая, д. 3: 2024</v>
      </c>
      <c r="Y315" s="117">
        <f t="shared" si="60"/>
        <v>1</v>
      </c>
      <c r="Z315" s="22" t="s">
        <v>1076</v>
      </c>
      <c r="AA315" s="22" t="s">
        <v>1076</v>
      </c>
      <c r="AB315" s="22" t="s">
        <v>1076</v>
      </c>
      <c r="AC315" s="22" t="s">
        <v>1076</v>
      </c>
      <c r="AD315" s="22" t="s">
        <v>1076</v>
      </c>
      <c r="AE315" s="22" t="s">
        <v>1076</v>
      </c>
      <c r="AF315" s="22" t="s">
        <v>1076</v>
      </c>
      <c r="AG315" s="89" t="s">
        <v>1076</v>
      </c>
      <c r="AH315" s="88" t="s">
        <v>1076</v>
      </c>
      <c r="AI315" s="75" t="s">
        <v>1076</v>
      </c>
      <c r="AJ315" s="75">
        <v>1</v>
      </c>
      <c r="AK315" s="75" t="s">
        <v>1076</v>
      </c>
      <c r="AL315" s="75" t="s">
        <v>1076</v>
      </c>
      <c r="AM315" s="75" t="s">
        <v>1076</v>
      </c>
      <c r="AN315" s="75" t="s">
        <v>1076</v>
      </c>
      <c r="AO315" s="75" t="s">
        <v>1076</v>
      </c>
      <c r="AP315" s="75" t="s">
        <v>1076</v>
      </c>
      <c r="AQ315" s="75" t="s">
        <v>1076</v>
      </c>
      <c r="AR315" s="75" t="s">
        <v>1076</v>
      </c>
      <c r="AS315" s="75" t="s">
        <v>1076</v>
      </c>
      <c r="AT315" s="75" t="s">
        <v>1076</v>
      </c>
      <c r="AU315" t="str">
        <f t="shared" si="61"/>
        <v>Рфа</v>
      </c>
      <c r="AV315" t="b">
        <f t="shared" si="62"/>
        <v>1</v>
      </c>
    </row>
    <row r="316" spans="1:48" ht="16.5" thickTop="1" thickBot="1" x14ac:dyDescent="0.3">
      <c r="A316" s="28">
        <f t="shared" si="63"/>
        <v>129</v>
      </c>
      <c r="B316" s="74" t="s">
        <v>1852</v>
      </c>
      <c r="C316" s="71" t="s">
        <v>1009</v>
      </c>
      <c r="D316" s="63">
        <v>1978</v>
      </c>
      <c r="E316" s="72"/>
      <c r="F316" s="72" t="s">
        <v>2519</v>
      </c>
      <c r="G316" s="80">
        <v>5</v>
      </c>
      <c r="H316" s="80">
        <v>2</v>
      </c>
      <c r="I316" s="163">
        <v>2171.8000000000002</v>
      </c>
      <c r="J316" s="163">
        <v>2159.6</v>
      </c>
      <c r="K316" s="163">
        <v>1853.3</v>
      </c>
      <c r="L316" s="165">
        <v>79</v>
      </c>
      <c r="M316" s="163">
        <f t="shared" si="64"/>
        <v>10603509.449999999</v>
      </c>
      <c r="N316" s="163"/>
      <c r="O316" s="163"/>
      <c r="P316" s="163"/>
      <c r="Q316" s="30">
        <f>IF('Форма 2'!D316=0,"",'Форма 2'!D316-N316-O316-P316)</f>
        <v>10603509.449999999</v>
      </c>
      <c r="R316" s="51">
        <f t="shared" si="57"/>
        <v>4909.9414011854042</v>
      </c>
      <c r="S316" s="51">
        <f t="shared" si="58"/>
        <v>4909.9414011854042</v>
      </c>
      <c r="T316" s="69">
        <f>IF(B316=C316,"",
IF(ISERROR(
IF(_xlfn.TEXTBEFORE('ПДФ 1'!B322,": ",1)*1=YEAR($V$4),$V$4,
IF(_xlfn.TEXTBEFORE('ПДФ 1'!B322,": ",1)*1=YEAR($W$4),$W$4,
IF(_xlfn.TEXTBEFORE('ПДФ 1'!B322,": ",1)*1=YEAR($X$4),$X$4,$Y$4)))),"",
IF(_xlfn.TEXTBEFORE('ПДФ 1'!B322,": ",1)*1=YEAR($V$4),$V$4,
IF(_xlfn.TEXTBEFORE('ПДФ 1'!B322,": ",1)*1=YEAR($W$4),$W$4,
IF(_xlfn.TEXTBEFORE('ПДФ 1'!B322,": ",1)*1=YEAR($X$4),$X$4,$Y$4)))))</f>
        <v>45657</v>
      </c>
      <c r="U316" s="125" t="str">
        <f>IF(ISERROR(VLOOKUP(C316,Источник!$C$2:$K$2343,9,0)),"",VLOOKUP(C316,Источник!$C$2:$K$2343,9,0))</f>
        <v>РО</v>
      </c>
      <c r="V316" s="1"/>
      <c r="W316" s="1"/>
      <c r="X316" s="77" t="str">
        <f t="shared" si="59"/>
        <v>г. Пермь, ул. Народовольческая, д. 3а: 2024</v>
      </c>
      <c r="Y316" s="117">
        <f t="shared" si="60"/>
        <v>1</v>
      </c>
      <c r="Z316" s="22" t="s">
        <v>1076</v>
      </c>
      <c r="AA316" s="22" t="s">
        <v>1076</v>
      </c>
      <c r="AB316" s="22" t="s">
        <v>1076</v>
      </c>
      <c r="AC316" s="22" t="s">
        <v>1076</v>
      </c>
      <c r="AD316" s="22" t="s">
        <v>1076</v>
      </c>
      <c r="AE316" s="22" t="s">
        <v>1076</v>
      </c>
      <c r="AF316" s="22" t="s">
        <v>1076</v>
      </c>
      <c r="AG316" s="89" t="s">
        <v>1076</v>
      </c>
      <c r="AH316" s="88" t="s">
        <v>1076</v>
      </c>
      <c r="AI316" s="75" t="s">
        <v>1076</v>
      </c>
      <c r="AJ316" s="75">
        <v>1</v>
      </c>
      <c r="AK316" s="75" t="s">
        <v>1076</v>
      </c>
      <c r="AL316" s="75" t="s">
        <v>1076</v>
      </c>
      <c r="AM316" s="75" t="s">
        <v>1076</v>
      </c>
      <c r="AN316" s="75" t="s">
        <v>1076</v>
      </c>
      <c r="AO316" s="75" t="s">
        <v>1076</v>
      </c>
      <c r="AP316" s="75" t="s">
        <v>1076</v>
      </c>
      <c r="AQ316" s="75" t="s">
        <v>1076</v>
      </c>
      <c r="AR316" s="75" t="s">
        <v>1076</v>
      </c>
      <c r="AS316" s="75" t="s">
        <v>1076</v>
      </c>
      <c r="AT316" s="75" t="s">
        <v>1076</v>
      </c>
      <c r="AU316" t="str">
        <f t="shared" si="61"/>
        <v>Рфа</v>
      </c>
      <c r="AV316" t="b">
        <f t="shared" si="62"/>
        <v>1</v>
      </c>
    </row>
    <row r="317" spans="1:48" ht="16.5" thickTop="1" thickBot="1" x14ac:dyDescent="0.3">
      <c r="A317" s="28">
        <f t="shared" si="63"/>
        <v>130</v>
      </c>
      <c r="B317" s="74" t="s">
        <v>1852</v>
      </c>
      <c r="C317" s="71" t="s">
        <v>290</v>
      </c>
      <c r="D317" s="63">
        <v>2012</v>
      </c>
      <c r="E317" s="72"/>
      <c r="F317" s="72" t="s">
        <v>2537</v>
      </c>
      <c r="G317" s="80">
        <v>17</v>
      </c>
      <c r="H317" s="80">
        <v>6</v>
      </c>
      <c r="I317" s="163">
        <v>14039.97</v>
      </c>
      <c r="J317" s="163">
        <v>13137.2</v>
      </c>
      <c r="K317" s="163">
        <v>13137.2</v>
      </c>
      <c r="L317" s="165">
        <v>300</v>
      </c>
      <c r="M317" s="163">
        <f t="shared" si="64"/>
        <v>2954150.09</v>
      </c>
      <c r="N317" s="163"/>
      <c r="O317" s="163"/>
      <c r="P317" s="163"/>
      <c r="Q317" s="30">
        <f>IF('Форма 2'!D317=0,"",'Форма 2'!D317-N317-O317-P317)</f>
        <v>2954150.09</v>
      </c>
      <c r="R317" s="51">
        <f t="shared" si="57"/>
        <v>224.86908093048746</v>
      </c>
      <c r="S317" s="51">
        <f t="shared" si="58"/>
        <v>224.86908093048746</v>
      </c>
      <c r="T317" s="69">
        <f>IF(B317=C317,"",
IF(ISERROR(
IF(_xlfn.TEXTBEFORE('ПДФ 1'!B323,": ",1)*1=YEAR($V$4),$V$4,
IF(_xlfn.TEXTBEFORE('ПДФ 1'!B323,": ",1)*1=YEAR($W$4),$W$4,
IF(_xlfn.TEXTBEFORE('ПДФ 1'!B323,": ",1)*1=YEAR($X$4),$X$4,$Y$4)))),"",
IF(_xlfn.TEXTBEFORE('ПДФ 1'!B323,": ",1)*1=YEAR($V$4),$V$4,
IF(_xlfn.TEXTBEFORE('ПДФ 1'!B323,": ",1)*1=YEAR($W$4),$W$4,
IF(_xlfn.TEXTBEFORE('ПДФ 1'!B323,": ",1)*1=YEAR($X$4),$X$4,$Y$4)))))</f>
        <v>45657</v>
      </c>
      <c r="U317" s="125" t="str">
        <f>IF(ISERROR(VLOOKUP(C317,Источник!$C$2:$K$2343,9,0)),"",VLOOKUP(C317,Источник!$C$2:$K$2343,9,0))</f>
        <v>СС</v>
      </c>
      <c r="V317" s="1"/>
      <c r="W317" s="1"/>
      <c r="X317" s="77" t="str">
        <f t="shared" si="59"/>
        <v>г. Пермь, ул. Николая Островского, д. 29: 2024</v>
      </c>
      <c r="Y317" s="117">
        <f t="shared" si="60"/>
        <v>1</v>
      </c>
      <c r="Z317" s="22" t="s">
        <v>1076</v>
      </c>
      <c r="AA317" s="22" t="s">
        <v>1076</v>
      </c>
      <c r="AB317" s="22" t="s">
        <v>1076</v>
      </c>
      <c r="AC317" s="22" t="s">
        <v>1076</v>
      </c>
      <c r="AD317" s="22" t="s">
        <v>1076</v>
      </c>
      <c r="AE317" s="22" t="s">
        <v>1076</v>
      </c>
      <c r="AF317" s="22" t="s">
        <v>1076</v>
      </c>
      <c r="AG317" s="89" t="s">
        <v>1076</v>
      </c>
      <c r="AH317" s="88" t="s">
        <v>1076</v>
      </c>
      <c r="AI317" s="75" t="s">
        <v>1076</v>
      </c>
      <c r="AJ317" s="75" t="s">
        <v>1076</v>
      </c>
      <c r="AK317" s="75" t="s">
        <v>1076</v>
      </c>
      <c r="AL317" s="75" t="s">
        <v>1076</v>
      </c>
      <c r="AM317" s="75">
        <v>1</v>
      </c>
      <c r="AN317" s="75" t="s">
        <v>1076</v>
      </c>
      <c r="AO317" s="75" t="s">
        <v>1076</v>
      </c>
      <c r="AP317" s="75" t="s">
        <v>1076</v>
      </c>
      <c r="AQ317" s="75" t="s">
        <v>1076</v>
      </c>
      <c r="AR317" s="75" t="s">
        <v>1076</v>
      </c>
      <c r="AS317" s="75" t="s">
        <v>1076</v>
      </c>
      <c r="AT317" s="75" t="s">
        <v>1076</v>
      </c>
      <c r="AU317" t="str">
        <f t="shared" si="61"/>
        <v>РФ</v>
      </c>
      <c r="AV317" t="b">
        <f t="shared" si="62"/>
        <v>1</v>
      </c>
    </row>
    <row r="318" spans="1:48" ht="16.5" thickTop="1" thickBot="1" x14ac:dyDescent="0.3">
      <c r="A318" s="28">
        <f t="shared" si="63"/>
        <v>131</v>
      </c>
      <c r="B318" s="74" t="s">
        <v>1852</v>
      </c>
      <c r="C318" s="71" t="s">
        <v>291</v>
      </c>
      <c r="D318" s="63">
        <v>2009</v>
      </c>
      <c r="E318" s="72"/>
      <c r="F318" s="72">
        <v>0</v>
      </c>
      <c r="G318" s="80">
        <v>18</v>
      </c>
      <c r="H318" s="80">
        <v>4</v>
      </c>
      <c r="I318" s="163">
        <v>28873.200000000001</v>
      </c>
      <c r="J318" s="163">
        <v>24692.6</v>
      </c>
      <c r="K318" s="163">
        <v>4180.6000000000004</v>
      </c>
      <c r="L318" s="165">
        <v>922</v>
      </c>
      <c r="M318" s="163">
        <f t="shared" si="64"/>
        <v>6075210.0099999998</v>
      </c>
      <c r="N318" s="163"/>
      <c r="O318" s="163"/>
      <c r="P318" s="163"/>
      <c r="Q318" s="30">
        <f>IF('Форма 2'!D318=0,"",'Форма 2'!D318-N318-O318-P318)</f>
        <v>6075210.0099999998</v>
      </c>
      <c r="R318" s="51">
        <f t="shared" si="57"/>
        <v>246.03362991341535</v>
      </c>
      <c r="S318" s="51">
        <f t="shared" si="58"/>
        <v>246.03362991341535</v>
      </c>
      <c r="T318" s="69">
        <f>IF(B318=C318,"",
IF(ISERROR(
IF(_xlfn.TEXTBEFORE('ПДФ 1'!B324,": ",1)*1=YEAR($V$4),$V$4,
IF(_xlfn.TEXTBEFORE('ПДФ 1'!B324,": ",1)*1=YEAR($W$4),$W$4,
IF(_xlfn.TEXTBEFORE('ПДФ 1'!B324,": ",1)*1=YEAR($X$4),$X$4,$Y$4)))),"",
IF(_xlfn.TEXTBEFORE('ПДФ 1'!B324,": ",1)*1=YEAR($V$4),$V$4,
IF(_xlfn.TEXTBEFORE('ПДФ 1'!B324,": ",1)*1=YEAR($W$4),$W$4,
IF(_xlfn.TEXTBEFORE('ПДФ 1'!B324,": ",1)*1=YEAR($X$4),$X$4,$Y$4)))))</f>
        <v>45657</v>
      </c>
      <c r="U318" s="125" t="str">
        <f>IF(ISERROR(VLOOKUP(C318,Источник!$C$2:$K$2343,9,0)),"",VLOOKUP(C318,Источник!$C$2:$K$2343,9,0))</f>
        <v>СС</v>
      </c>
      <c r="V318" s="1"/>
      <c r="W318" s="1"/>
      <c r="X318" s="77" t="str">
        <f t="shared" si="59"/>
        <v>г. Пермь, ул. Новосибирская, д. 13: 2024</v>
      </c>
      <c r="Y318" s="117">
        <f t="shared" si="60"/>
        <v>1</v>
      </c>
      <c r="Z318" s="22" t="s">
        <v>1076</v>
      </c>
      <c r="AA318" s="22" t="s">
        <v>1076</v>
      </c>
      <c r="AB318" s="22" t="s">
        <v>1076</v>
      </c>
      <c r="AC318" s="22" t="s">
        <v>1076</v>
      </c>
      <c r="AD318" s="22" t="s">
        <v>1076</v>
      </c>
      <c r="AE318" s="22" t="s">
        <v>1076</v>
      </c>
      <c r="AF318" s="22" t="s">
        <v>1076</v>
      </c>
      <c r="AG318" s="89" t="s">
        <v>1076</v>
      </c>
      <c r="AH318" s="88" t="s">
        <v>1076</v>
      </c>
      <c r="AI318" s="75" t="s">
        <v>1076</v>
      </c>
      <c r="AJ318" s="75" t="s">
        <v>1076</v>
      </c>
      <c r="AK318" s="75" t="s">
        <v>1076</v>
      </c>
      <c r="AL318" s="75" t="s">
        <v>1076</v>
      </c>
      <c r="AM318" s="75">
        <v>1</v>
      </c>
      <c r="AN318" s="75" t="s">
        <v>1076</v>
      </c>
      <c r="AO318" s="75" t="s">
        <v>1076</v>
      </c>
      <c r="AP318" s="75" t="s">
        <v>1076</v>
      </c>
      <c r="AQ318" s="75" t="s">
        <v>1076</v>
      </c>
      <c r="AR318" s="75" t="s">
        <v>1076</v>
      </c>
      <c r="AS318" s="75" t="s">
        <v>1076</v>
      </c>
      <c r="AT318" s="75" t="s">
        <v>1076</v>
      </c>
      <c r="AU318" t="str">
        <f t="shared" si="61"/>
        <v>РФ</v>
      </c>
      <c r="AV318" t="b">
        <f t="shared" si="62"/>
        <v>1</v>
      </c>
    </row>
    <row r="319" spans="1:48" ht="16.5" thickTop="1" thickBot="1" x14ac:dyDescent="0.3">
      <c r="A319" s="28">
        <f t="shared" si="63"/>
        <v>132</v>
      </c>
      <c r="B319" s="74" t="s">
        <v>1852</v>
      </c>
      <c r="C319" s="71" t="s">
        <v>1585</v>
      </c>
      <c r="D319" s="63">
        <v>1970</v>
      </c>
      <c r="E319" s="72"/>
      <c r="F319" s="72">
        <v>0</v>
      </c>
      <c r="G319" s="80">
        <v>5</v>
      </c>
      <c r="H319" s="80" t="s">
        <v>868</v>
      </c>
      <c r="I319" s="163">
        <v>3076.2</v>
      </c>
      <c r="J319" s="163">
        <v>2697.7</v>
      </c>
      <c r="K319" s="163">
        <v>2697.7</v>
      </c>
      <c r="L319" s="165">
        <v>327</v>
      </c>
      <c r="M319" s="163">
        <f t="shared" si="64"/>
        <v>1598424.28</v>
      </c>
      <c r="N319" s="163"/>
      <c r="O319" s="163"/>
      <c r="P319" s="163"/>
      <c r="Q319" s="30">
        <f>IF('Форма 2'!D319=0,"",'Форма 2'!D319-N319-O319-P319)</f>
        <v>1598424.28</v>
      </c>
      <c r="R319" s="51">
        <f t="shared" si="57"/>
        <v>592.51372650776591</v>
      </c>
      <c r="S319" s="51">
        <f t="shared" si="58"/>
        <v>592.51372650776591</v>
      </c>
      <c r="T319" s="69">
        <f>IF(B319=C319,"",
IF(ISERROR(
IF(_xlfn.TEXTBEFORE('ПДФ 1'!B325,": ",1)*1=YEAR($V$4),$V$4,
IF(_xlfn.TEXTBEFORE('ПДФ 1'!B325,": ",1)*1=YEAR($W$4),$W$4,
IF(_xlfn.TEXTBEFORE('ПДФ 1'!B325,": ",1)*1=YEAR($X$4),$X$4,$Y$4)))),"",
IF(_xlfn.TEXTBEFORE('ПДФ 1'!B325,": ",1)*1=YEAR($V$4),$V$4,
IF(_xlfn.TEXTBEFORE('ПДФ 1'!B325,": ",1)*1=YEAR($W$4),$W$4,
IF(_xlfn.TEXTBEFORE('ПДФ 1'!B325,": ",1)*1=YEAR($X$4),$X$4,$Y$4)))))</f>
        <v>45657</v>
      </c>
      <c r="U319" s="125" t="str">
        <f>IF(ISERROR(VLOOKUP(C319,Источник!$C$2:$K$2343,9,0)),"",VLOOKUP(C319,Источник!$C$2:$K$2343,9,0))</f>
        <v>СС</v>
      </c>
      <c r="V319" s="1"/>
      <c r="W319" s="1"/>
      <c r="X319" s="77" t="str">
        <f t="shared" si="59"/>
        <v>г. Пермь, ул. Овчинникова, д. 7: 2024</v>
      </c>
      <c r="Y319" s="117">
        <f t="shared" si="60"/>
        <v>1</v>
      </c>
      <c r="Z319" s="22">
        <v>1</v>
      </c>
      <c r="AA319" s="22" t="s">
        <v>1076</v>
      </c>
      <c r="AB319" s="22" t="s">
        <v>1076</v>
      </c>
      <c r="AC319" s="22" t="s">
        <v>1076</v>
      </c>
      <c r="AD319" s="22" t="s">
        <v>1076</v>
      </c>
      <c r="AE319" s="22" t="s">
        <v>1076</v>
      </c>
      <c r="AF319" s="22" t="s">
        <v>1076</v>
      </c>
      <c r="AG319" s="89" t="s">
        <v>1076</v>
      </c>
      <c r="AH319" s="88" t="s">
        <v>1076</v>
      </c>
      <c r="AI319" s="75" t="s">
        <v>1076</v>
      </c>
      <c r="AJ319" s="75" t="s">
        <v>1076</v>
      </c>
      <c r="AK319" s="75" t="s">
        <v>1076</v>
      </c>
      <c r="AL319" s="75" t="s">
        <v>1076</v>
      </c>
      <c r="AM319" s="75" t="s">
        <v>1076</v>
      </c>
      <c r="AN319" s="75" t="s">
        <v>1076</v>
      </c>
      <c r="AO319" s="75" t="s">
        <v>1076</v>
      </c>
      <c r="AP319" s="75" t="s">
        <v>1076</v>
      </c>
      <c r="AQ319" s="75" t="s">
        <v>1076</v>
      </c>
      <c r="AR319" s="75" t="s">
        <v>1076</v>
      </c>
      <c r="AS319" s="75" t="s">
        <v>1076</v>
      </c>
      <c r="AT319" s="75" t="s">
        <v>1076</v>
      </c>
      <c r="AU319" t="str">
        <f t="shared" si="61"/>
        <v>РВИС ( ЭЛ )</v>
      </c>
      <c r="AV319" t="b">
        <f t="shared" si="62"/>
        <v>1</v>
      </c>
    </row>
    <row r="320" spans="1:48" ht="16.5" thickTop="1" thickBot="1" x14ac:dyDescent="0.3">
      <c r="A320" s="28">
        <f t="shared" si="63"/>
        <v>133</v>
      </c>
      <c r="B320" s="74" t="s">
        <v>1852</v>
      </c>
      <c r="C320" s="71" t="s">
        <v>237</v>
      </c>
      <c r="D320" s="63">
        <v>1959</v>
      </c>
      <c r="E320" s="72"/>
      <c r="F320" s="72" t="s">
        <v>2519</v>
      </c>
      <c r="G320" s="80">
        <v>4</v>
      </c>
      <c r="H320" s="80">
        <v>4</v>
      </c>
      <c r="I320" s="163">
        <v>2651.2</v>
      </c>
      <c r="J320" s="163">
        <v>2637.4</v>
      </c>
      <c r="K320" s="163">
        <v>2637.4</v>
      </c>
      <c r="L320" s="165">
        <v>90</v>
      </c>
      <c r="M320" s="163">
        <f t="shared" si="64"/>
        <v>11939732.220000001</v>
      </c>
      <c r="N320" s="163"/>
      <c r="O320" s="163"/>
      <c r="P320" s="163"/>
      <c r="Q320" s="30">
        <f>IF('Форма 2'!D320=0,"",'Форма 2'!D320-N320-O320-P320)</f>
        <v>11939732.220000001</v>
      </c>
      <c r="R320" s="51">
        <f t="shared" si="57"/>
        <v>4527.0843330552816</v>
      </c>
      <c r="S320" s="51">
        <f t="shared" si="58"/>
        <v>4527.0843330552816</v>
      </c>
      <c r="T320" s="69">
        <f>IF(B320=C320,"",
IF(ISERROR(
IF(_xlfn.TEXTBEFORE('ПДФ 1'!B326,": ",1)*1=YEAR($V$4),$V$4,
IF(_xlfn.TEXTBEFORE('ПДФ 1'!B326,": ",1)*1=YEAR($W$4),$W$4,
IF(_xlfn.TEXTBEFORE('ПДФ 1'!B326,": ",1)*1=YEAR($X$4),$X$4,$Y$4)))),"",
IF(_xlfn.TEXTBEFORE('ПДФ 1'!B326,": ",1)*1=YEAR($V$4),$V$4,
IF(_xlfn.TEXTBEFORE('ПДФ 1'!B326,": ",1)*1=YEAR($W$4),$W$4,
IF(_xlfn.TEXTBEFORE('ПДФ 1'!B326,": ",1)*1=YEAR($X$4),$X$4,$Y$4)))))</f>
        <v>45657</v>
      </c>
      <c r="U320" s="125" t="str">
        <f>IF(ISERROR(VLOOKUP(C320,Источник!$C$2:$K$2343,9,0)),"",VLOOKUP(C320,Источник!$C$2:$K$2343,9,0))</f>
        <v>СС</v>
      </c>
      <c r="V320" s="1"/>
      <c r="W320" s="1"/>
      <c r="X320" s="77" t="str">
        <f t="shared" si="59"/>
        <v>г. Пермь, ул. Одоевского, д. 34: 2024</v>
      </c>
      <c r="Y320" s="117">
        <f t="shared" si="60"/>
        <v>1</v>
      </c>
      <c r="Z320" s="22" t="s">
        <v>1076</v>
      </c>
      <c r="AA320" s="22" t="s">
        <v>1076</v>
      </c>
      <c r="AB320" s="22" t="s">
        <v>1076</v>
      </c>
      <c r="AC320" s="22" t="s">
        <v>1076</v>
      </c>
      <c r="AD320" s="22" t="s">
        <v>1076</v>
      </c>
      <c r="AE320" s="22" t="s">
        <v>1076</v>
      </c>
      <c r="AF320" s="22" t="s">
        <v>1076</v>
      </c>
      <c r="AG320" s="89" t="s">
        <v>1076</v>
      </c>
      <c r="AH320" s="88" t="s">
        <v>1076</v>
      </c>
      <c r="AI320" s="75">
        <v>1</v>
      </c>
      <c r="AJ320" s="75" t="s">
        <v>1076</v>
      </c>
      <c r="AK320" s="75" t="s">
        <v>1076</v>
      </c>
      <c r="AL320" s="75" t="s">
        <v>1076</v>
      </c>
      <c r="AM320" s="75" t="s">
        <v>1076</v>
      </c>
      <c r="AN320" s="75" t="s">
        <v>1076</v>
      </c>
      <c r="AO320" s="75" t="s">
        <v>1076</v>
      </c>
      <c r="AP320" s="75" t="s">
        <v>1076</v>
      </c>
      <c r="AQ320" s="75" t="s">
        <v>1076</v>
      </c>
      <c r="AR320" s="75" t="s">
        <v>1076</v>
      </c>
      <c r="AS320" s="75" t="s">
        <v>1076</v>
      </c>
      <c r="AT320" s="75" t="s">
        <v>1076</v>
      </c>
      <c r="AU320" t="str">
        <f t="shared" si="61"/>
        <v>РК</v>
      </c>
      <c r="AV320" t="b">
        <f t="shared" si="62"/>
        <v>1</v>
      </c>
    </row>
    <row r="321" spans="1:48" ht="16.5" thickTop="1" thickBot="1" x14ac:dyDescent="0.3">
      <c r="A321" s="28">
        <f t="shared" si="63"/>
        <v>134</v>
      </c>
      <c r="B321" s="74" t="s">
        <v>1852</v>
      </c>
      <c r="C321" s="71" t="s">
        <v>155</v>
      </c>
      <c r="D321" s="63">
        <v>1996</v>
      </c>
      <c r="E321" s="72"/>
      <c r="F321" s="72" t="s">
        <v>2519</v>
      </c>
      <c r="G321" s="80">
        <v>10</v>
      </c>
      <c r="H321" s="80">
        <v>3</v>
      </c>
      <c r="I321" s="163">
        <v>9841.1</v>
      </c>
      <c r="J321" s="163">
        <v>3774.5</v>
      </c>
      <c r="K321" s="163">
        <v>3774.5</v>
      </c>
      <c r="L321" s="165">
        <v>123</v>
      </c>
      <c r="M321" s="163">
        <f t="shared" si="64"/>
        <v>4222619.1900000004</v>
      </c>
      <c r="N321" s="163"/>
      <c r="O321" s="163"/>
      <c r="P321" s="163"/>
      <c r="Q321" s="30">
        <f>IF('Форма 2'!D321=0,"",'Форма 2'!D321-N321-O321-P321)</f>
        <v>4222619.1900000004</v>
      </c>
      <c r="R321" s="51">
        <f t="shared" si="57"/>
        <v>1118.7227950721951</v>
      </c>
      <c r="S321" s="51">
        <f t="shared" si="58"/>
        <v>1118.7227950721951</v>
      </c>
      <c r="T321" s="69">
        <f>IF(B321=C321,"",
IF(ISERROR(
IF(_xlfn.TEXTBEFORE('ПДФ 1'!B327,": ",1)*1=YEAR($V$4),$V$4,
IF(_xlfn.TEXTBEFORE('ПДФ 1'!B327,": ",1)*1=YEAR($W$4),$W$4,
IF(_xlfn.TEXTBEFORE('ПДФ 1'!B327,": ",1)*1=YEAR($X$4),$X$4,$Y$4)))),"",
IF(_xlfn.TEXTBEFORE('ПДФ 1'!B327,": ",1)*1=YEAR($V$4),$V$4,
IF(_xlfn.TEXTBEFORE('ПДФ 1'!B327,": ",1)*1=YEAR($W$4),$W$4,
IF(_xlfn.TEXTBEFORE('ПДФ 1'!B327,": ",1)*1=YEAR($X$4),$X$4,$Y$4)))))</f>
        <v>45657</v>
      </c>
      <c r="U321" s="125" t="str">
        <f>IF(ISERROR(VLOOKUP(C321,Источник!$C$2:$K$2343,9,0)),"",VLOOKUP(C321,Источник!$C$2:$K$2343,9,0))</f>
        <v>СС</v>
      </c>
      <c r="V321" s="1"/>
      <c r="W321" s="1"/>
      <c r="X321" s="77" t="str">
        <f t="shared" si="59"/>
        <v>г. Пермь, ул. Осинская, д. 12: 2024</v>
      </c>
      <c r="Y321" s="117">
        <f t="shared" si="60"/>
        <v>1</v>
      </c>
      <c r="Z321" s="22" t="s">
        <v>1076</v>
      </c>
      <c r="AA321" s="22" t="s">
        <v>1076</v>
      </c>
      <c r="AB321" s="22" t="s">
        <v>1076</v>
      </c>
      <c r="AC321" s="22" t="s">
        <v>1076</v>
      </c>
      <c r="AD321" s="22" t="s">
        <v>1076</v>
      </c>
      <c r="AE321" s="22">
        <v>1</v>
      </c>
      <c r="AF321" s="22" t="s">
        <v>1076</v>
      </c>
      <c r="AG321" s="89" t="s">
        <v>1076</v>
      </c>
      <c r="AH321" s="88" t="s">
        <v>1076</v>
      </c>
      <c r="AI321" s="75" t="s">
        <v>1076</v>
      </c>
      <c r="AJ321" s="75" t="s">
        <v>1076</v>
      </c>
      <c r="AK321" s="75" t="s">
        <v>1076</v>
      </c>
      <c r="AL321" s="75" t="s">
        <v>1076</v>
      </c>
      <c r="AM321" s="75" t="s">
        <v>1076</v>
      </c>
      <c r="AN321" s="75" t="s">
        <v>1076</v>
      </c>
      <c r="AO321" s="75" t="s">
        <v>1076</v>
      </c>
      <c r="AP321" s="75" t="s">
        <v>1076</v>
      </c>
      <c r="AQ321" s="75" t="s">
        <v>1076</v>
      </c>
      <c r="AR321" s="75" t="s">
        <v>1076</v>
      </c>
      <c r="AS321" s="75" t="s">
        <v>1076</v>
      </c>
      <c r="AT321" s="75" t="s">
        <v>1076</v>
      </c>
      <c r="AU321" t="str">
        <f t="shared" si="61"/>
        <v>РВИС ( ВОД )</v>
      </c>
      <c r="AV321" t="b">
        <f t="shared" si="62"/>
        <v>1</v>
      </c>
    </row>
    <row r="322" spans="1:48" ht="16.5" thickTop="1" thickBot="1" x14ac:dyDescent="0.3">
      <c r="A322" s="28">
        <f t="shared" si="63"/>
        <v>135</v>
      </c>
      <c r="B322" s="74" t="s">
        <v>1852</v>
      </c>
      <c r="C322" s="71" t="s">
        <v>1586</v>
      </c>
      <c r="D322" s="63">
        <v>1984</v>
      </c>
      <c r="E322" s="72"/>
      <c r="F322" s="72" t="s">
        <v>2534</v>
      </c>
      <c r="G322" s="80">
        <v>5</v>
      </c>
      <c r="H322" s="80">
        <v>4</v>
      </c>
      <c r="I322" s="163">
        <v>3336.7</v>
      </c>
      <c r="J322" s="163">
        <v>2607.9</v>
      </c>
      <c r="K322" s="163">
        <v>1763.4</v>
      </c>
      <c r="L322" s="165">
        <v>143</v>
      </c>
      <c r="M322" s="163">
        <f t="shared" si="64"/>
        <v>16290970.609999999</v>
      </c>
      <c r="N322" s="163"/>
      <c r="O322" s="163"/>
      <c r="P322" s="163"/>
      <c r="Q322" s="30">
        <f>IF('Форма 2'!D322=0,"",'Форма 2'!D322-N322-O322-P322)</f>
        <v>16290970.609999999</v>
      </c>
      <c r="R322" s="51">
        <f t="shared" ref="R322:R384" si="65">IF(ISNUMBER(J322),M322/J322,"")</f>
        <v>6246.7773342536138</v>
      </c>
      <c r="S322" s="51">
        <f t="shared" ref="S322:S384" si="66">R322</f>
        <v>6246.7773342536138</v>
      </c>
      <c r="T322" s="69">
        <f>IF(B322=C322,"",
IF(ISERROR(
IF(_xlfn.TEXTBEFORE('ПДФ 1'!B328,": ",1)*1=YEAR($V$4),$V$4,
IF(_xlfn.TEXTBEFORE('ПДФ 1'!B328,": ",1)*1=YEAR($W$4),$W$4,
IF(_xlfn.TEXTBEFORE('ПДФ 1'!B328,": ",1)*1=YEAR($X$4),$X$4,$Y$4)))),"",
IF(_xlfn.TEXTBEFORE('ПДФ 1'!B328,": ",1)*1=YEAR($V$4),$V$4,
IF(_xlfn.TEXTBEFORE('ПДФ 1'!B328,": ",1)*1=YEAR($W$4),$W$4,
IF(_xlfn.TEXTBEFORE('ПДФ 1'!B328,": ",1)*1=YEAR($X$4),$X$4,$Y$4)))))</f>
        <v>45657</v>
      </c>
      <c r="U322" s="125" t="str">
        <f>IF(ISERROR(VLOOKUP(C322,Источник!$C$2:$K$2343,9,0)),"",VLOOKUP(C322,Источник!$C$2:$K$2343,9,0))</f>
        <v>СС</v>
      </c>
      <c r="V322" s="1"/>
      <c r="W322" s="1"/>
      <c r="X322" s="77" t="str">
        <f t="shared" ref="X322:X384" si="67">IF(ISERROR(MID(C322,SEARCH("город Пермь",C322),)=""),
IF(ISERROR(MID(C322,SEARCH("края",C322),)=""),IF(ISERROR(CONCATENATE(C322,": ",YEAR(T322))),"",CONCATENATE(C322,": ",YEAR(T322))),""),
"")</f>
        <v>г. Пермь, ул. Охотников, д. 12А: 2024</v>
      </c>
      <c r="Y322" s="117">
        <f t="shared" ref="Y322:Y384" si="68">SUM(Z322:AF322,AI322:AT322,)+IF(ISNUMBER(AG322),1,0)</f>
        <v>1</v>
      </c>
      <c r="Z322" s="22" t="s">
        <v>1076</v>
      </c>
      <c r="AA322" s="22" t="s">
        <v>1076</v>
      </c>
      <c r="AB322" s="22" t="s">
        <v>1076</v>
      </c>
      <c r="AC322" s="22" t="s">
        <v>1076</v>
      </c>
      <c r="AD322" s="22" t="s">
        <v>1076</v>
      </c>
      <c r="AE322" s="22" t="s">
        <v>1076</v>
      </c>
      <c r="AF322" s="22" t="s">
        <v>1076</v>
      </c>
      <c r="AG322" s="89" t="s">
        <v>1076</v>
      </c>
      <c r="AH322" s="88" t="s">
        <v>1076</v>
      </c>
      <c r="AI322" s="75" t="s">
        <v>1076</v>
      </c>
      <c r="AJ322" s="75">
        <v>1</v>
      </c>
      <c r="AK322" s="75" t="s">
        <v>1076</v>
      </c>
      <c r="AL322" s="75" t="s">
        <v>1076</v>
      </c>
      <c r="AM322" s="75" t="s">
        <v>1076</v>
      </c>
      <c r="AN322" s="75" t="s">
        <v>1076</v>
      </c>
      <c r="AO322" s="75" t="s">
        <v>1076</v>
      </c>
      <c r="AP322" s="75" t="s">
        <v>1076</v>
      </c>
      <c r="AQ322" s="75" t="s">
        <v>1076</v>
      </c>
      <c r="AR322" s="75" t="s">
        <v>1076</v>
      </c>
      <c r="AS322" s="75" t="s">
        <v>1076</v>
      </c>
      <c r="AT322" s="75" t="s">
        <v>1076</v>
      </c>
      <c r="AU322" t="str">
        <f t="shared" ref="AU322:AU384" si="69">TRIM(IF(COUNTBLANK(Z322:AE322)&lt;=5,CONCATENATE($AP$3,IF(ISNUMBER(Z322),Z$6,"")," ",IF(ISNUMBER(AA322),AA$6,"")," ",IF(ISNUMBER(AB322),AB$6,"")," ",IF(ISNUMBER(AC322),AC$6,"")," ",IF(ISNUMBER(AD322),AD$6,"")," ",IF(ISNUMBER(AE322),AE$6,""),$AQ$3," ",IF(ISNUMBER(AF322),AF$6,"")," ",IF(ISNUMBER(AH322),AH$6,"")," ",IF(ISNUMBER(AI322),AI$6,"")," ",IF(ISNUMBER(AJ322),AJ$6,"")," ",IF(ISNUMBER(AK322),AK$6,"")," ",IF(ISNUMBER(AL322),AL$6,"")," ",IF(ISNUMBER(AM322),AM$6,"")," ",IF(ISNUMBER(AR322),AR$6,"")," ",IF(ISNUMBER(AS322),AS$6,"")," ",IF(ISNUMBER(AT322),AT$6,""))&amp;IF(COUNTBLANK(AN322:AQ322)&lt;=3,CONCATENATE($AP$4,IF(ISNUMBER(AN322),AN$7,"")," ",IF(ISNUMBER(AO322),AO$7,"")," ",IF(ISNUMBER(AP322),AP$7,"")," ",IF(ISNUMBER(AQ322),AQ$7,"")," ",$AQ$4),""),
CONCATENATE(IF(ISNUMBER(AF322),AF$6,"")," ",IF(ISNUMBER(AH322),AH$6,"")," ",IF(ISNUMBER(AI322),AI$6,"")," ",IF(ISNUMBER(AJ322),AJ$6,"")," ",IF(ISNUMBER(AK322),AK$6,"")," ",IF(ISNUMBER(AL322),AL$6,"")," ",IF(ISNUMBER(AM322),AM$6,"")," ",IF(ISNUMBER(AR322),AR$6,"")," ",IF(ISNUMBER(AS322),AS$6,"")," ",IF(ISNUMBER(AT322),AT$6,""))&amp;IF(COUNTBLANK(AN322:AQ322)&lt;=3,CONCATENATE($AP$4,IF(ISNUMBER(AN322),AN$7,"")," ",IF(ISNUMBER(AO322),AO$7,"")," ",IF(ISNUMBER(AP322),AP$7,"")," ",IF(ISNUMBER(AQ322),AQ$7,"")," ",$AQ$4),"")
))</f>
        <v>Рфа</v>
      </c>
      <c r="AV322" t="b">
        <f t="shared" ref="AV322:AV384" si="70">ISTEXT(AN322)</f>
        <v>1</v>
      </c>
    </row>
    <row r="323" spans="1:48" ht="16.5" thickTop="1" thickBot="1" x14ac:dyDescent="0.3">
      <c r="A323" s="28">
        <f t="shared" ref="A323:A385" si="71">IF(NOT(ISERROR("Пермского края"=MID(C323,FIND("Пермского края",C323),14)))=$B$1,0,IF(NOT(ISERROR("город Пермь"=MID(C323,FIND("город Пермь",C323),11)))=$B$1,0,IF(NOT(ISERROR("Итого"=MID(C323,FIND("Итого",C323),5)))=$B$1,0,IF(NOT(ISERROR("Всего"=MID(C323,FIND("Всего",C323),5)))=$B$1,0,A322+1))))</f>
        <v>136</v>
      </c>
      <c r="B323" s="74" t="s">
        <v>1852</v>
      </c>
      <c r="C323" s="71" t="s">
        <v>1012</v>
      </c>
      <c r="D323" s="63">
        <v>1967</v>
      </c>
      <c r="E323" s="72"/>
      <c r="F323" s="72" t="s">
        <v>2519</v>
      </c>
      <c r="G323" s="80">
        <v>5</v>
      </c>
      <c r="H323" s="80">
        <v>2</v>
      </c>
      <c r="I323" s="163">
        <v>3414.1</v>
      </c>
      <c r="J323" s="163">
        <v>1375.5</v>
      </c>
      <c r="K323" s="163">
        <v>1375.5</v>
      </c>
      <c r="L323" s="165">
        <v>101</v>
      </c>
      <c r="M323" s="163">
        <f t="shared" si="64"/>
        <v>15375467.630000001</v>
      </c>
      <c r="N323" s="163"/>
      <c r="O323" s="163"/>
      <c r="P323" s="163"/>
      <c r="Q323" s="30">
        <f>IF('Форма 2'!D323=0,"",'Форма 2'!D323-N323-O323-P323)</f>
        <v>15375467.630000001</v>
      </c>
      <c r="R323" s="51">
        <f t="shared" si="65"/>
        <v>11178.093515085424</v>
      </c>
      <c r="S323" s="51">
        <f t="shared" si="66"/>
        <v>11178.093515085424</v>
      </c>
      <c r="T323" s="69">
        <f>IF(B323=C323,"",
IF(ISERROR(
IF(_xlfn.TEXTBEFORE('ПДФ 1'!B329,": ",1)*1=YEAR($V$4),$V$4,
IF(_xlfn.TEXTBEFORE('ПДФ 1'!B329,": ",1)*1=YEAR($W$4),$W$4,
IF(_xlfn.TEXTBEFORE('ПДФ 1'!B329,": ",1)*1=YEAR($X$4),$X$4,$Y$4)))),"",
IF(_xlfn.TEXTBEFORE('ПДФ 1'!B329,": ",1)*1=YEAR($V$4),$V$4,
IF(_xlfn.TEXTBEFORE('ПДФ 1'!B329,": ",1)*1=YEAR($W$4),$W$4,
IF(_xlfn.TEXTBEFORE('ПДФ 1'!B329,": ",1)*1=YEAR($X$4),$X$4,$Y$4)))))</f>
        <v>45657</v>
      </c>
      <c r="U323" s="125" t="str">
        <f>IF(ISERROR(VLOOKUP(C323,Источник!$C$2:$K$2343,9,0)),"",VLOOKUP(C323,Источник!$C$2:$K$2343,9,0))</f>
        <v>РО</v>
      </c>
      <c r="V323" s="1"/>
      <c r="W323" s="1"/>
      <c r="X323" s="77" t="str">
        <f t="shared" si="67"/>
        <v>г. Пермь, ул. Петропавловская, д. 37: 2024</v>
      </c>
      <c r="Y323" s="117">
        <f t="shared" si="68"/>
        <v>1</v>
      </c>
      <c r="Z323" s="22" t="s">
        <v>1076</v>
      </c>
      <c r="AA323" s="22" t="s">
        <v>1076</v>
      </c>
      <c r="AB323" s="22" t="s">
        <v>1076</v>
      </c>
      <c r="AC323" s="22" t="s">
        <v>1076</v>
      </c>
      <c r="AD323" s="22" t="s">
        <v>1076</v>
      </c>
      <c r="AE323" s="22" t="s">
        <v>1076</v>
      </c>
      <c r="AF323" s="22" t="s">
        <v>1076</v>
      </c>
      <c r="AG323" s="89" t="s">
        <v>1076</v>
      </c>
      <c r="AH323" s="88" t="s">
        <v>1076</v>
      </c>
      <c r="AI323" s="75">
        <v>1</v>
      </c>
      <c r="AJ323" s="75" t="s">
        <v>1076</v>
      </c>
      <c r="AK323" s="75" t="s">
        <v>1076</v>
      </c>
      <c r="AL323" s="75" t="s">
        <v>1076</v>
      </c>
      <c r="AM323" s="75" t="s">
        <v>1076</v>
      </c>
      <c r="AN323" s="75" t="s">
        <v>1076</v>
      </c>
      <c r="AO323" s="75" t="s">
        <v>1076</v>
      </c>
      <c r="AP323" s="75" t="s">
        <v>1076</v>
      </c>
      <c r="AQ323" s="75" t="s">
        <v>1076</v>
      </c>
      <c r="AR323" s="75" t="s">
        <v>1076</v>
      </c>
      <c r="AS323" s="75" t="s">
        <v>1076</v>
      </c>
      <c r="AT323" s="75" t="s">
        <v>1076</v>
      </c>
      <c r="AU323" t="str">
        <f t="shared" si="69"/>
        <v>РК</v>
      </c>
      <c r="AV323" t="b">
        <f t="shared" si="70"/>
        <v>1</v>
      </c>
    </row>
    <row r="324" spans="1:48" ht="16.5" thickTop="1" thickBot="1" x14ac:dyDescent="0.3">
      <c r="A324" s="28">
        <f t="shared" si="71"/>
        <v>137</v>
      </c>
      <c r="B324" s="74" t="s">
        <v>1852</v>
      </c>
      <c r="C324" s="71" t="s">
        <v>1839</v>
      </c>
      <c r="D324" s="63">
        <v>1964</v>
      </c>
      <c r="E324" s="72"/>
      <c r="F324" s="72" t="s">
        <v>2521</v>
      </c>
      <c r="G324" s="80">
        <v>5</v>
      </c>
      <c r="H324" s="80">
        <v>4</v>
      </c>
      <c r="I324" s="163">
        <v>4157.8999999999996</v>
      </c>
      <c r="J324" s="163">
        <v>3773.9</v>
      </c>
      <c r="K324" s="163">
        <v>3198.9</v>
      </c>
      <c r="L324" s="165">
        <v>147</v>
      </c>
      <c r="M324" s="163">
        <f t="shared" si="64"/>
        <v>20300364.640000001</v>
      </c>
      <c r="N324" s="163"/>
      <c r="O324" s="163"/>
      <c r="P324" s="163"/>
      <c r="Q324" s="30">
        <f>IF('Форма 2'!D324=0,"",'Форма 2'!D324-N324-O324-P324)</f>
        <v>20300364.640000001</v>
      </c>
      <c r="R324" s="51">
        <f t="shared" si="65"/>
        <v>5379.1474707861889</v>
      </c>
      <c r="S324" s="51">
        <f t="shared" si="66"/>
        <v>5379.1474707861889</v>
      </c>
      <c r="T324" s="69">
        <f>IF(B324=C324,"",
IF(ISERROR(
IF(_xlfn.TEXTBEFORE('ПДФ 1'!B330,": ",1)*1=YEAR($V$4),$V$4,
IF(_xlfn.TEXTBEFORE('ПДФ 1'!B330,": ",1)*1=YEAR($W$4),$W$4,
IF(_xlfn.TEXTBEFORE('ПДФ 1'!B330,": ",1)*1=YEAR($X$4),$X$4,$Y$4)))),"",
IF(_xlfn.TEXTBEFORE('ПДФ 1'!B330,": ",1)*1=YEAR($V$4),$V$4,
IF(_xlfn.TEXTBEFORE('ПДФ 1'!B330,": ",1)*1=YEAR($W$4),$W$4,
IF(_xlfn.TEXTBEFORE('ПДФ 1'!B330,": ",1)*1=YEAR($X$4),$X$4,$Y$4)))))</f>
        <v>45657</v>
      </c>
      <c r="U324" s="125" t="str">
        <f>IF(ISERROR(VLOOKUP(C324,Источник!$C$2:$K$2343,9,0)),"",VLOOKUP(C324,Источник!$C$2:$K$2343,9,0))</f>
        <v>РО</v>
      </c>
      <c r="V324" s="1"/>
      <c r="W324" s="1"/>
      <c r="X324" s="81" t="str">
        <f t="shared" si="67"/>
        <v>г. Пермь, ул. Петропавловская, д. 97: 2024</v>
      </c>
      <c r="Y324" s="117">
        <f t="shared" si="68"/>
        <v>1</v>
      </c>
      <c r="Z324" s="22" t="s">
        <v>1076</v>
      </c>
      <c r="AA324" s="22" t="s">
        <v>1076</v>
      </c>
      <c r="AB324" s="22" t="s">
        <v>1076</v>
      </c>
      <c r="AC324" s="22" t="s">
        <v>1076</v>
      </c>
      <c r="AD324" s="22" t="s">
        <v>1076</v>
      </c>
      <c r="AE324" s="22" t="s">
        <v>1076</v>
      </c>
      <c r="AF324" s="22" t="s">
        <v>1076</v>
      </c>
      <c r="AG324" s="89" t="s">
        <v>1076</v>
      </c>
      <c r="AH324" s="88" t="s">
        <v>1076</v>
      </c>
      <c r="AI324" s="75" t="s">
        <v>1076</v>
      </c>
      <c r="AJ324" s="75">
        <v>1</v>
      </c>
      <c r="AK324" s="75" t="s">
        <v>1076</v>
      </c>
      <c r="AL324" s="75" t="s">
        <v>1076</v>
      </c>
      <c r="AM324" s="75" t="s">
        <v>1076</v>
      </c>
      <c r="AN324" s="75" t="s">
        <v>1076</v>
      </c>
      <c r="AO324" s="75" t="s">
        <v>1076</v>
      </c>
      <c r="AP324" s="75" t="s">
        <v>1076</v>
      </c>
      <c r="AQ324" s="75" t="s">
        <v>1076</v>
      </c>
      <c r="AR324" s="75" t="s">
        <v>1076</v>
      </c>
      <c r="AS324" s="75" t="s">
        <v>1076</v>
      </c>
      <c r="AT324" s="75" t="s">
        <v>1076</v>
      </c>
      <c r="AU324" t="str">
        <f t="shared" si="69"/>
        <v>Рфа</v>
      </c>
      <c r="AV324" t="b">
        <f t="shared" si="70"/>
        <v>1</v>
      </c>
    </row>
    <row r="325" spans="1:48" ht="16.5" thickTop="1" thickBot="1" x14ac:dyDescent="0.3">
      <c r="A325" s="28">
        <f t="shared" si="71"/>
        <v>138</v>
      </c>
      <c r="B325" s="74" t="s">
        <v>1852</v>
      </c>
      <c r="C325" s="71" t="s">
        <v>1013</v>
      </c>
      <c r="D325" s="63">
        <v>1979</v>
      </c>
      <c r="E325" s="72"/>
      <c r="F325" s="72" t="s">
        <v>2520</v>
      </c>
      <c r="G325" s="80">
        <v>9</v>
      </c>
      <c r="H325" s="80">
        <v>2</v>
      </c>
      <c r="I325" s="163">
        <v>4420.3999999999996</v>
      </c>
      <c r="J325" s="163">
        <v>3173.9</v>
      </c>
      <c r="K325" s="163">
        <v>3080.8</v>
      </c>
      <c r="L325" s="165">
        <v>437</v>
      </c>
      <c r="M325" s="163">
        <f t="shared" si="64"/>
        <v>5557017.8399999999</v>
      </c>
      <c r="N325" s="163"/>
      <c r="O325" s="163"/>
      <c r="P325" s="163"/>
      <c r="Q325" s="30">
        <f>IF('Форма 2'!D325=0,"",'Форма 2'!D325-N325-O325-P325)</f>
        <v>5557017.8399999999</v>
      </c>
      <c r="R325" s="51">
        <f t="shared" si="65"/>
        <v>1750.8484325278048</v>
      </c>
      <c r="S325" s="51">
        <f t="shared" si="66"/>
        <v>1750.8484325278048</v>
      </c>
      <c r="T325" s="69">
        <f>IF(B325=C325,"",
IF(ISERROR(
IF(_xlfn.TEXTBEFORE('ПДФ 1'!B331,": ",1)*1=YEAR($V$4),$V$4,
IF(_xlfn.TEXTBEFORE('ПДФ 1'!B331,": ",1)*1=YEAR($W$4),$W$4,
IF(_xlfn.TEXTBEFORE('ПДФ 1'!B331,": ",1)*1=YEAR($X$4),$X$4,$Y$4)))),"",
IF(_xlfn.TEXTBEFORE('ПДФ 1'!B331,": ",1)*1=YEAR($V$4),$V$4,
IF(_xlfn.TEXTBEFORE('ПДФ 1'!B331,": ",1)*1=YEAR($W$4),$W$4,
IF(_xlfn.TEXTBEFORE('ПДФ 1'!B331,": ",1)*1=YEAR($X$4),$X$4,$Y$4)))))</f>
        <v>45657</v>
      </c>
      <c r="U325" s="125" t="str">
        <f>IF(ISERROR(VLOOKUP(C325,Источник!$C$2:$K$2343,9,0)),"",VLOOKUP(C325,Источник!$C$2:$K$2343,9,0))</f>
        <v>РО</v>
      </c>
      <c r="V325" s="1"/>
      <c r="W325" s="1"/>
      <c r="X325" s="81" t="str">
        <f t="shared" si="67"/>
        <v>г. Пермь, ул. Подводников, д. 15: 2024</v>
      </c>
      <c r="Y325" s="117">
        <f t="shared" si="68"/>
        <v>1</v>
      </c>
      <c r="Z325" s="22" t="s">
        <v>1076</v>
      </c>
      <c r="AA325" s="22" t="s">
        <v>1076</v>
      </c>
      <c r="AB325" s="22" t="s">
        <v>1076</v>
      </c>
      <c r="AC325" s="22" t="s">
        <v>1076</v>
      </c>
      <c r="AD325" s="22" t="s">
        <v>1076</v>
      </c>
      <c r="AE325" s="22" t="s">
        <v>1076</v>
      </c>
      <c r="AF325" s="22" t="s">
        <v>1076</v>
      </c>
      <c r="AG325" s="89">
        <v>2</v>
      </c>
      <c r="AH325" s="88">
        <v>5557017.8399999999</v>
      </c>
      <c r="AI325" s="75" t="s">
        <v>1076</v>
      </c>
      <c r="AJ325" s="75" t="s">
        <v>1076</v>
      </c>
      <c r="AK325" s="75" t="s">
        <v>1076</v>
      </c>
      <c r="AL325" s="75" t="s">
        <v>1076</v>
      </c>
      <c r="AM325" s="75" t="s">
        <v>1076</v>
      </c>
      <c r="AN325" s="75" t="s">
        <v>1076</v>
      </c>
      <c r="AO325" s="75" t="s">
        <v>1076</v>
      </c>
      <c r="AP325" s="75" t="s">
        <v>1076</v>
      </c>
      <c r="AQ325" s="75" t="s">
        <v>1076</v>
      </c>
      <c r="AR325" s="75" t="s">
        <v>1076</v>
      </c>
      <c r="AS325" s="75" t="s">
        <v>1076</v>
      </c>
      <c r="AT325" s="75" t="s">
        <v>1076</v>
      </c>
      <c r="AU325" t="str">
        <f t="shared" si="69"/>
        <v>РЛ</v>
      </c>
      <c r="AV325" t="b">
        <f t="shared" si="70"/>
        <v>1</v>
      </c>
    </row>
    <row r="326" spans="1:48" ht="16.5" thickTop="1" thickBot="1" x14ac:dyDescent="0.3">
      <c r="A326" s="28">
        <f t="shared" si="71"/>
        <v>139</v>
      </c>
      <c r="B326" s="74" t="s">
        <v>1852</v>
      </c>
      <c r="C326" s="71" t="s">
        <v>281</v>
      </c>
      <c r="D326" s="63">
        <v>1977</v>
      </c>
      <c r="E326" s="72"/>
      <c r="F326" s="72" t="s">
        <v>2520</v>
      </c>
      <c r="G326" s="80">
        <v>9</v>
      </c>
      <c r="H326" s="80">
        <v>2</v>
      </c>
      <c r="I326" s="163">
        <v>4483.1000000000004</v>
      </c>
      <c r="J326" s="163">
        <v>3869.5</v>
      </c>
      <c r="K326" s="163">
        <v>3714.72</v>
      </c>
      <c r="L326" s="165">
        <v>194</v>
      </c>
      <c r="M326" s="163">
        <f t="shared" si="64"/>
        <v>68328720.340000004</v>
      </c>
      <c r="N326" s="163"/>
      <c r="O326" s="163"/>
      <c r="P326" s="163"/>
      <c r="Q326" s="30">
        <f>IF('Форма 2'!D326=0,"",'Форма 2'!D326-N326-O326-P326)</f>
        <v>68328720.340000004</v>
      </c>
      <c r="R326" s="51">
        <f t="shared" si="65"/>
        <v>17658.281519576172</v>
      </c>
      <c r="S326" s="51">
        <f t="shared" si="66"/>
        <v>17658.281519576172</v>
      </c>
      <c r="T326" s="69">
        <f>IF(B326=C326,"",
IF(ISERROR(
IF(_xlfn.TEXTBEFORE('ПДФ 1'!B332,": ",1)*1=YEAR($V$4),$V$4,
IF(_xlfn.TEXTBEFORE('ПДФ 1'!B332,": ",1)*1=YEAR($W$4),$W$4,
IF(_xlfn.TEXTBEFORE('ПДФ 1'!B332,": ",1)*1=YEAR($X$4),$X$4,$Y$4)))),"",
IF(_xlfn.TEXTBEFORE('ПДФ 1'!B332,": ",1)*1=YEAR($V$4),$V$4,
IF(_xlfn.TEXTBEFORE('ПДФ 1'!B332,": ",1)*1=YEAR($W$4),$W$4,
IF(_xlfn.TEXTBEFORE('ПДФ 1'!B332,": ",1)*1=YEAR($X$4),$X$4,$Y$4)))))</f>
        <v>45657</v>
      </c>
      <c r="U326" s="125" t="str">
        <f>IF(ISERROR(VLOOKUP(C326,Источник!$C$2:$K$2343,9,0)),"",VLOOKUP(C326,Источник!$C$2:$K$2343,9,0))</f>
        <v>СС</v>
      </c>
      <c r="V326" s="1"/>
      <c r="W326" s="1"/>
      <c r="X326" s="77" t="str">
        <f t="shared" si="67"/>
        <v>г. Пермь, ул. Подлесная, д. 23/2: 2024</v>
      </c>
      <c r="Y326" s="117">
        <f t="shared" si="68"/>
        <v>1</v>
      </c>
      <c r="Z326" s="22" t="s">
        <v>1076</v>
      </c>
      <c r="AA326" s="22" t="s">
        <v>1076</v>
      </c>
      <c r="AB326" s="22" t="s">
        <v>1076</v>
      </c>
      <c r="AC326" s="22" t="s">
        <v>1076</v>
      </c>
      <c r="AD326" s="22" t="s">
        <v>1076</v>
      </c>
      <c r="AE326" s="22" t="s">
        <v>1076</v>
      </c>
      <c r="AF326" s="22" t="s">
        <v>1076</v>
      </c>
      <c r="AG326" s="89" t="s">
        <v>1076</v>
      </c>
      <c r="AH326" s="88" t="s">
        <v>1076</v>
      </c>
      <c r="AI326" s="75" t="s">
        <v>1076</v>
      </c>
      <c r="AJ326" s="75" t="s">
        <v>1076</v>
      </c>
      <c r="AK326" s="75">
        <v>1</v>
      </c>
      <c r="AL326" s="75" t="s">
        <v>1076</v>
      </c>
      <c r="AM326" s="75" t="s">
        <v>1076</v>
      </c>
      <c r="AN326" s="75" t="s">
        <v>1076</v>
      </c>
      <c r="AO326" s="75" t="s">
        <v>1076</v>
      </c>
      <c r="AP326" s="75" t="s">
        <v>1076</v>
      </c>
      <c r="AQ326" s="75" t="s">
        <v>1076</v>
      </c>
      <c r="AR326" s="75" t="s">
        <v>1076</v>
      </c>
      <c r="AS326" s="75" t="s">
        <v>1076</v>
      </c>
      <c r="AT326" s="75" t="s">
        <v>1076</v>
      </c>
      <c r="AU326" t="str">
        <f t="shared" si="69"/>
        <v>УФ</v>
      </c>
      <c r="AV326" t="b">
        <f t="shared" si="70"/>
        <v>1</v>
      </c>
    </row>
    <row r="327" spans="1:48" ht="16.5" thickTop="1" thickBot="1" x14ac:dyDescent="0.3">
      <c r="A327" s="28">
        <f t="shared" si="71"/>
        <v>140</v>
      </c>
      <c r="B327" s="74" t="s">
        <v>1852</v>
      </c>
      <c r="C327" s="71" t="s">
        <v>282</v>
      </c>
      <c r="D327" s="63">
        <v>1988</v>
      </c>
      <c r="E327" s="72"/>
      <c r="F327" s="72" t="s">
        <v>2520</v>
      </c>
      <c r="G327" s="80">
        <v>16</v>
      </c>
      <c r="H327" s="80">
        <v>1</v>
      </c>
      <c r="I327" s="163">
        <v>5681.8</v>
      </c>
      <c r="J327" s="163">
        <v>5522.0999999999995</v>
      </c>
      <c r="K327" s="163">
        <v>5522.1</v>
      </c>
      <c r="L327" s="165">
        <v>240</v>
      </c>
      <c r="M327" s="163">
        <f t="shared" si="64"/>
        <v>86598586.519999996</v>
      </c>
      <c r="N327" s="163"/>
      <c r="O327" s="163"/>
      <c r="P327" s="163"/>
      <c r="Q327" s="30">
        <f>IF('Форма 2'!D327=0,"",'Форма 2'!D327-N327-O327-P327)</f>
        <v>86598586.519999996</v>
      </c>
      <c r="R327" s="51">
        <f t="shared" si="65"/>
        <v>15682.183683743504</v>
      </c>
      <c r="S327" s="51">
        <f t="shared" si="66"/>
        <v>15682.183683743504</v>
      </c>
      <c r="T327" s="69">
        <f>IF(B327=C327,"",
IF(ISERROR(
IF(_xlfn.TEXTBEFORE('ПДФ 1'!B333,": ",1)*1=YEAR($V$4),$V$4,
IF(_xlfn.TEXTBEFORE('ПДФ 1'!B333,": ",1)*1=YEAR($W$4),$W$4,
IF(_xlfn.TEXTBEFORE('ПДФ 1'!B333,": ",1)*1=YEAR($X$4),$X$4,$Y$4)))),"",
IF(_xlfn.TEXTBEFORE('ПДФ 1'!B333,": ",1)*1=YEAR($V$4),$V$4,
IF(_xlfn.TEXTBEFORE('ПДФ 1'!B333,": ",1)*1=YEAR($W$4),$W$4,
IF(_xlfn.TEXTBEFORE('ПДФ 1'!B333,": ",1)*1=YEAR($X$4),$X$4,$Y$4)))))</f>
        <v>45657</v>
      </c>
      <c r="U327" s="125" t="str">
        <f>IF(ISERROR(VLOOKUP(C327,Источник!$C$2:$K$2343,9,0)),"",VLOOKUP(C327,Источник!$C$2:$K$2343,9,0))</f>
        <v>СС</v>
      </c>
      <c r="V327" s="1"/>
      <c r="W327" s="1"/>
      <c r="X327" s="77" t="str">
        <f t="shared" si="67"/>
        <v>г. Пермь, ул. Подлесная, д. 33: 2024</v>
      </c>
      <c r="Y327" s="117">
        <f t="shared" si="68"/>
        <v>1</v>
      </c>
      <c r="Z327" s="22" t="s">
        <v>1076</v>
      </c>
      <c r="AA327" s="22" t="s">
        <v>1076</v>
      </c>
      <c r="AB327" s="22" t="s">
        <v>1076</v>
      </c>
      <c r="AC327" s="22" t="s">
        <v>1076</v>
      </c>
      <c r="AD327" s="22" t="s">
        <v>1076</v>
      </c>
      <c r="AE327" s="22" t="s">
        <v>1076</v>
      </c>
      <c r="AF327" s="22" t="s">
        <v>1076</v>
      </c>
      <c r="AG327" s="89" t="s">
        <v>1076</v>
      </c>
      <c r="AH327" s="88" t="s">
        <v>1076</v>
      </c>
      <c r="AI327" s="75" t="s">
        <v>1076</v>
      </c>
      <c r="AJ327" s="75" t="s">
        <v>1076</v>
      </c>
      <c r="AK327" s="75">
        <v>1</v>
      </c>
      <c r="AL327" s="75" t="s">
        <v>1076</v>
      </c>
      <c r="AM327" s="75" t="s">
        <v>1076</v>
      </c>
      <c r="AN327" s="75" t="s">
        <v>1076</v>
      </c>
      <c r="AO327" s="75" t="s">
        <v>1076</v>
      </c>
      <c r="AP327" s="75" t="s">
        <v>1076</v>
      </c>
      <c r="AQ327" s="75" t="s">
        <v>1076</v>
      </c>
      <c r="AR327" s="75" t="s">
        <v>1076</v>
      </c>
      <c r="AS327" s="75" t="s">
        <v>1076</v>
      </c>
      <c r="AT327" s="75" t="s">
        <v>1076</v>
      </c>
      <c r="AU327" t="str">
        <f t="shared" si="69"/>
        <v>УФ</v>
      </c>
      <c r="AV327" t="b">
        <f t="shared" si="70"/>
        <v>1</v>
      </c>
    </row>
    <row r="328" spans="1:48" ht="16.5" thickTop="1" thickBot="1" x14ac:dyDescent="0.3">
      <c r="A328" s="28">
        <f t="shared" si="71"/>
        <v>141</v>
      </c>
      <c r="B328" s="74" t="s">
        <v>1852</v>
      </c>
      <c r="C328" s="71" t="s">
        <v>1014</v>
      </c>
      <c r="D328" s="63">
        <v>1958</v>
      </c>
      <c r="E328" s="72"/>
      <c r="F328" s="72" t="s">
        <v>2519</v>
      </c>
      <c r="G328" s="80">
        <v>2</v>
      </c>
      <c r="H328" s="80">
        <v>2</v>
      </c>
      <c r="I328" s="163">
        <v>856.2</v>
      </c>
      <c r="J328" s="163">
        <v>748.1</v>
      </c>
      <c r="K328" s="163">
        <v>748.1</v>
      </c>
      <c r="L328" s="165">
        <v>34</v>
      </c>
      <c r="M328" s="163">
        <f t="shared" ref="M328:M391" si="72">IF(ISNUMBER(I328),SUM(N328:Q328),"")</f>
        <v>8183037.3200000003</v>
      </c>
      <c r="N328" s="163"/>
      <c r="O328" s="163"/>
      <c r="P328" s="163"/>
      <c r="Q328" s="30">
        <f>IF('Форма 2'!D328=0,"",'Форма 2'!D328-N328-O328-P328)</f>
        <v>8183037.3200000003</v>
      </c>
      <c r="R328" s="51">
        <f t="shared" si="65"/>
        <v>10938.427108675311</v>
      </c>
      <c r="S328" s="51">
        <f t="shared" si="66"/>
        <v>10938.427108675311</v>
      </c>
      <c r="T328" s="69">
        <f>IF(B328=C328,"",
IF(ISERROR(
IF(_xlfn.TEXTBEFORE('ПДФ 1'!B334,": ",1)*1=YEAR($V$4),$V$4,
IF(_xlfn.TEXTBEFORE('ПДФ 1'!B334,": ",1)*1=YEAR($W$4),$W$4,
IF(_xlfn.TEXTBEFORE('ПДФ 1'!B334,": ",1)*1=YEAR($X$4),$X$4,$Y$4)))),"",
IF(_xlfn.TEXTBEFORE('ПДФ 1'!B334,": ",1)*1=YEAR($V$4),$V$4,
IF(_xlfn.TEXTBEFORE('ПДФ 1'!B334,": ",1)*1=YEAR($W$4),$W$4,
IF(_xlfn.TEXTBEFORE('ПДФ 1'!B334,": ",1)*1=YEAR($X$4),$X$4,$Y$4)))))</f>
        <v>45657</v>
      </c>
      <c r="U328" s="125" t="str">
        <f>IF(ISERROR(VLOOKUP(C328,Источник!$C$2:$K$2343,9,0)),"",VLOOKUP(C328,Источник!$C$2:$K$2343,9,0))</f>
        <v>РО</v>
      </c>
      <c r="V328" s="1"/>
      <c r="W328" s="1"/>
      <c r="X328" s="77" t="str">
        <f t="shared" si="67"/>
        <v>г. Пермь, ул. Полтавская, д. 5: 2024</v>
      </c>
      <c r="Y328" s="117">
        <f t="shared" si="68"/>
        <v>1</v>
      </c>
      <c r="Z328" s="22" t="s">
        <v>1076</v>
      </c>
      <c r="AA328" s="22" t="s">
        <v>1076</v>
      </c>
      <c r="AB328" s="22" t="s">
        <v>1076</v>
      </c>
      <c r="AC328" s="22" t="s">
        <v>1076</v>
      </c>
      <c r="AD328" s="22" t="s">
        <v>1076</v>
      </c>
      <c r="AE328" s="22" t="s">
        <v>1076</v>
      </c>
      <c r="AF328" s="22" t="s">
        <v>1076</v>
      </c>
      <c r="AG328" s="89" t="s">
        <v>1076</v>
      </c>
      <c r="AH328" s="88" t="s">
        <v>1076</v>
      </c>
      <c r="AI328" s="75">
        <v>1</v>
      </c>
      <c r="AJ328" s="75" t="s">
        <v>1076</v>
      </c>
      <c r="AK328" s="75" t="s">
        <v>1076</v>
      </c>
      <c r="AL328" s="75" t="s">
        <v>1076</v>
      </c>
      <c r="AM328" s="75" t="s">
        <v>1076</v>
      </c>
      <c r="AN328" s="75" t="s">
        <v>1076</v>
      </c>
      <c r="AO328" s="75" t="s">
        <v>1076</v>
      </c>
      <c r="AP328" s="75" t="s">
        <v>1076</v>
      </c>
      <c r="AQ328" s="75" t="s">
        <v>1076</v>
      </c>
      <c r="AR328" s="75" t="s">
        <v>1076</v>
      </c>
      <c r="AS328" s="75" t="s">
        <v>1076</v>
      </c>
      <c r="AT328" s="75" t="s">
        <v>1076</v>
      </c>
      <c r="AU328" t="str">
        <f t="shared" si="69"/>
        <v>РК</v>
      </c>
      <c r="AV328" t="b">
        <f t="shared" si="70"/>
        <v>1</v>
      </c>
    </row>
    <row r="329" spans="1:48" ht="16.5" thickTop="1" thickBot="1" x14ac:dyDescent="0.3">
      <c r="A329" s="28">
        <f t="shared" si="71"/>
        <v>142</v>
      </c>
      <c r="B329" s="74" t="s">
        <v>1852</v>
      </c>
      <c r="C329" s="71" t="s">
        <v>97</v>
      </c>
      <c r="D329" s="63">
        <v>2003</v>
      </c>
      <c r="E329" s="72"/>
      <c r="F329" s="72" t="s">
        <v>2535</v>
      </c>
      <c r="G329" s="80">
        <v>10</v>
      </c>
      <c r="H329" s="80">
        <v>2</v>
      </c>
      <c r="I329" s="163">
        <v>4263.1000000000004</v>
      </c>
      <c r="J329" s="163">
        <v>3373.1</v>
      </c>
      <c r="K329" s="163">
        <v>3339.4</v>
      </c>
      <c r="L329" s="165">
        <v>102</v>
      </c>
      <c r="M329" s="163">
        <f t="shared" si="72"/>
        <v>8482673.75</v>
      </c>
      <c r="N329" s="163"/>
      <c r="O329" s="163"/>
      <c r="P329" s="163"/>
      <c r="Q329" s="30">
        <f>IF('Форма 2'!D329=0,"",'Форма 2'!D329-N329-O329-P329)</f>
        <v>8482673.75</v>
      </c>
      <c r="R329" s="51">
        <f t="shared" si="65"/>
        <v>2514.8005543861732</v>
      </c>
      <c r="S329" s="51">
        <f t="shared" si="66"/>
        <v>2514.8005543861732</v>
      </c>
      <c r="T329" s="69">
        <f>IF(B329=C329,"",
IF(ISERROR(
IF(_xlfn.TEXTBEFORE('ПДФ 1'!B335,": ",1)*1=YEAR($V$4),$V$4,
IF(_xlfn.TEXTBEFORE('ПДФ 1'!B335,": ",1)*1=YEAR($W$4),$W$4,
IF(_xlfn.TEXTBEFORE('ПДФ 1'!B335,": ",1)*1=YEAR($X$4),$X$4,$Y$4)))),"",
IF(_xlfn.TEXTBEFORE('ПДФ 1'!B335,": ",1)*1=YEAR($V$4),$V$4,
IF(_xlfn.TEXTBEFORE('ПДФ 1'!B335,": ",1)*1=YEAR($W$4),$W$4,
IF(_xlfn.TEXTBEFORE('ПДФ 1'!B335,": ",1)*1=YEAR($X$4),$X$4,$Y$4)))))</f>
        <v>45657</v>
      </c>
      <c r="U329" s="125" t="str">
        <f>IF(ISERROR(VLOOKUP(C329,Источник!$C$2:$K$2343,9,0)),"",VLOOKUP(C329,Источник!$C$2:$K$2343,9,0))</f>
        <v>СС</v>
      </c>
      <c r="V329" s="1"/>
      <c r="W329" s="1"/>
      <c r="X329" s="77" t="str">
        <f t="shared" si="67"/>
        <v>г. Пермь, ул. Пушкарская, д. 94: 2024</v>
      </c>
      <c r="Y329" s="117">
        <f t="shared" si="68"/>
        <v>1</v>
      </c>
      <c r="Z329" s="22" t="s">
        <v>1076</v>
      </c>
      <c r="AA329" s="22">
        <v>1</v>
      </c>
      <c r="AB329" s="22" t="s">
        <v>1076</v>
      </c>
      <c r="AC329" s="22" t="s">
        <v>1076</v>
      </c>
      <c r="AD329" s="22" t="s">
        <v>1076</v>
      </c>
      <c r="AE329" s="22" t="s">
        <v>1076</v>
      </c>
      <c r="AF329" s="22" t="s">
        <v>1076</v>
      </c>
      <c r="AG329" s="89" t="s">
        <v>1076</v>
      </c>
      <c r="AH329" s="88" t="s">
        <v>1076</v>
      </c>
      <c r="AI329" s="75" t="s">
        <v>1076</v>
      </c>
      <c r="AJ329" s="75" t="s">
        <v>1076</v>
      </c>
      <c r="AK329" s="75" t="s">
        <v>1076</v>
      </c>
      <c r="AL329" s="75" t="s">
        <v>1076</v>
      </c>
      <c r="AM329" s="75" t="s">
        <v>1076</v>
      </c>
      <c r="AN329" s="75" t="s">
        <v>1076</v>
      </c>
      <c r="AO329" s="75" t="s">
        <v>1076</v>
      </c>
      <c r="AP329" s="75" t="s">
        <v>1076</v>
      </c>
      <c r="AQ329" s="75" t="s">
        <v>1076</v>
      </c>
      <c r="AR329" s="75" t="s">
        <v>1076</v>
      </c>
      <c r="AS329" s="75" t="s">
        <v>1076</v>
      </c>
      <c r="AT329" s="75" t="s">
        <v>1076</v>
      </c>
      <c r="AU329" t="str">
        <f t="shared" si="69"/>
        <v>РВИС ( ТЕП )</v>
      </c>
      <c r="AV329" t="b">
        <f t="shared" si="70"/>
        <v>1</v>
      </c>
    </row>
    <row r="330" spans="1:48" ht="16.5" thickTop="1" thickBot="1" x14ac:dyDescent="0.3">
      <c r="A330" s="28">
        <f t="shared" si="71"/>
        <v>143</v>
      </c>
      <c r="B330" s="74" t="s">
        <v>1852</v>
      </c>
      <c r="C330" s="71" t="s">
        <v>1589</v>
      </c>
      <c r="D330" s="63">
        <v>2004</v>
      </c>
      <c r="E330" s="72"/>
      <c r="F330" s="72" t="s">
        <v>2539</v>
      </c>
      <c r="G330" s="80">
        <v>17</v>
      </c>
      <c r="H330" s="80">
        <v>3</v>
      </c>
      <c r="I330" s="163">
        <v>19200.099999999999</v>
      </c>
      <c r="J330" s="163">
        <v>2690.5</v>
      </c>
      <c r="K330" s="163">
        <v>8553.4500000000007</v>
      </c>
      <c r="L330" s="165">
        <v>0</v>
      </c>
      <c r="M330" s="163">
        <f t="shared" si="72"/>
        <v>6567970.21</v>
      </c>
      <c r="N330" s="163"/>
      <c r="O330" s="163"/>
      <c r="P330" s="163"/>
      <c r="Q330" s="30">
        <f>IF('Форма 2'!D330=0,"",'Форма 2'!D330-N330-O330-P330)</f>
        <v>6567970.21</v>
      </c>
      <c r="R330" s="51">
        <f t="shared" si="65"/>
        <v>2441.1708641516448</v>
      </c>
      <c r="S330" s="51">
        <f t="shared" si="66"/>
        <v>2441.1708641516448</v>
      </c>
      <c r="T330" s="69">
        <f>IF(B330=C330,"",
IF(ISERROR(
IF(_xlfn.TEXTBEFORE('ПДФ 1'!B336,": ",1)*1=YEAR($V$4),$V$4,
IF(_xlfn.TEXTBEFORE('ПДФ 1'!B336,": ",1)*1=YEAR($W$4),$W$4,
IF(_xlfn.TEXTBEFORE('ПДФ 1'!B336,": ",1)*1=YEAR($X$4),$X$4,$Y$4)))),"",
IF(_xlfn.TEXTBEFORE('ПДФ 1'!B336,": ",1)*1=YEAR($V$4),$V$4,
IF(_xlfn.TEXTBEFORE('ПДФ 1'!B336,": ",1)*1=YEAR($W$4),$W$4,
IF(_xlfn.TEXTBEFORE('ПДФ 1'!B336,": ",1)*1=YEAR($X$4),$X$4,$Y$4)))))</f>
        <v>45657</v>
      </c>
      <c r="U330" s="125" t="str">
        <f>IF(ISERROR(VLOOKUP(C330,Источник!$C$2:$K$2343,9,0)),"",VLOOKUP(C330,Источник!$C$2:$K$2343,9,0))</f>
        <v>СС</v>
      </c>
      <c r="V330" s="1"/>
      <c r="W330" s="1"/>
      <c r="X330" s="81" t="str">
        <f t="shared" si="67"/>
        <v>г. Пермь, ул. Пушкина, д. 109: 2024</v>
      </c>
      <c r="Y330" s="117">
        <f t="shared" si="68"/>
        <v>1</v>
      </c>
      <c r="Z330" s="22" t="s">
        <v>1076</v>
      </c>
      <c r="AA330" s="22" t="s">
        <v>1076</v>
      </c>
      <c r="AB330" s="22" t="s">
        <v>1076</v>
      </c>
      <c r="AC330" s="22">
        <v>1</v>
      </c>
      <c r="AD330" s="22" t="s">
        <v>1076</v>
      </c>
      <c r="AE330" s="22" t="s">
        <v>1076</v>
      </c>
      <c r="AF330" s="22" t="s">
        <v>1076</v>
      </c>
      <c r="AG330" s="89" t="s">
        <v>1076</v>
      </c>
      <c r="AH330" s="88" t="s">
        <v>1076</v>
      </c>
      <c r="AI330" s="75" t="s">
        <v>1076</v>
      </c>
      <c r="AJ330" s="75" t="s">
        <v>1076</v>
      </c>
      <c r="AK330" s="75" t="s">
        <v>1076</v>
      </c>
      <c r="AL330" s="75" t="s">
        <v>1076</v>
      </c>
      <c r="AM330" s="75" t="s">
        <v>1076</v>
      </c>
      <c r="AN330" s="75" t="s">
        <v>1076</v>
      </c>
      <c r="AO330" s="75" t="s">
        <v>1076</v>
      </c>
      <c r="AP330" s="75" t="s">
        <v>1076</v>
      </c>
      <c r="AQ330" s="75" t="s">
        <v>1076</v>
      </c>
      <c r="AR330" s="75" t="s">
        <v>1076</v>
      </c>
      <c r="AS330" s="75" t="s">
        <v>1076</v>
      </c>
      <c r="AT330" s="75" t="s">
        <v>1076</v>
      </c>
      <c r="AU330" t="str">
        <f t="shared" si="69"/>
        <v>РВИС ( ХВС )</v>
      </c>
      <c r="AV330" t="b">
        <f t="shared" si="70"/>
        <v>1</v>
      </c>
    </row>
    <row r="331" spans="1:48" ht="16.5" thickTop="1" thickBot="1" x14ac:dyDescent="0.3">
      <c r="A331" s="28">
        <f t="shared" si="71"/>
        <v>144</v>
      </c>
      <c r="B331" s="74" t="s">
        <v>1852</v>
      </c>
      <c r="C331" s="71" t="s">
        <v>48</v>
      </c>
      <c r="D331" s="63">
        <v>1982</v>
      </c>
      <c r="E331" s="72"/>
      <c r="F331" s="72" t="s">
        <v>2537</v>
      </c>
      <c r="G331" s="80">
        <v>9</v>
      </c>
      <c r="H331" s="80">
        <v>6</v>
      </c>
      <c r="I331" s="163">
        <v>13868.7</v>
      </c>
      <c r="J331" s="163">
        <v>11678.1</v>
      </c>
      <c r="K331" s="163">
        <v>10784.2</v>
      </c>
      <c r="L331" s="165">
        <v>488</v>
      </c>
      <c r="M331" s="163">
        <f t="shared" si="72"/>
        <v>13904203.869999999</v>
      </c>
      <c r="N331" s="163"/>
      <c r="O331" s="163"/>
      <c r="P331" s="163"/>
      <c r="Q331" s="30">
        <f>IF('Форма 2'!D331=0,"",'Форма 2'!D331-N331-O331-P331)</f>
        <v>13904203.869999999</v>
      </c>
      <c r="R331" s="51">
        <f t="shared" si="65"/>
        <v>1190.6220934912355</v>
      </c>
      <c r="S331" s="51">
        <f t="shared" si="66"/>
        <v>1190.6220934912355</v>
      </c>
      <c r="T331" s="69">
        <f>IF(B331=C331,"",
IF(ISERROR(
IF(_xlfn.TEXTBEFORE('ПДФ 1'!B337,": ",1)*1=YEAR($V$4),$V$4,
IF(_xlfn.TEXTBEFORE('ПДФ 1'!B337,": ",1)*1=YEAR($W$4),$W$4,
IF(_xlfn.TEXTBEFORE('ПДФ 1'!B337,": ",1)*1=YEAR($X$4),$X$4,$Y$4)))),"",
IF(_xlfn.TEXTBEFORE('ПДФ 1'!B337,": ",1)*1=YEAR($V$4),$V$4,
IF(_xlfn.TEXTBEFORE('ПДФ 1'!B337,": ",1)*1=YEAR($W$4),$W$4,
IF(_xlfn.TEXTBEFORE('ПДФ 1'!B337,": ",1)*1=YEAR($X$4),$X$4,$Y$4)))))</f>
        <v>45657</v>
      </c>
      <c r="U331" s="125" t="str">
        <f>IF(ISERROR(VLOOKUP(C331,Источник!$C$2:$K$2343,9,0)),"",VLOOKUP(C331,Источник!$C$2:$K$2343,9,0))</f>
        <v>СС</v>
      </c>
      <c r="V331" s="1"/>
      <c r="W331" s="1"/>
      <c r="X331" s="77" t="str">
        <f t="shared" si="67"/>
        <v>г. Пермь, ул. Пушкина, д. 23: 2024</v>
      </c>
      <c r="Y331" s="117">
        <f t="shared" si="68"/>
        <v>1</v>
      </c>
      <c r="Z331" s="22">
        <v>1</v>
      </c>
      <c r="AA331" s="22" t="s">
        <v>1076</v>
      </c>
      <c r="AB331" s="22" t="s">
        <v>1076</v>
      </c>
      <c r="AC331" s="22" t="s">
        <v>1076</v>
      </c>
      <c r="AD331" s="22" t="s">
        <v>1076</v>
      </c>
      <c r="AE331" s="22" t="s">
        <v>1076</v>
      </c>
      <c r="AF331" s="22" t="s">
        <v>1076</v>
      </c>
      <c r="AG331" s="89" t="s">
        <v>1076</v>
      </c>
      <c r="AH331" s="114" t="s">
        <v>1076</v>
      </c>
      <c r="AI331" s="75" t="s">
        <v>1076</v>
      </c>
      <c r="AJ331" s="75" t="s">
        <v>1076</v>
      </c>
      <c r="AK331" s="75" t="s">
        <v>1076</v>
      </c>
      <c r="AL331" s="75" t="s">
        <v>1076</v>
      </c>
      <c r="AM331" s="75" t="s">
        <v>1076</v>
      </c>
      <c r="AN331" s="75" t="s">
        <v>1076</v>
      </c>
      <c r="AO331" s="75" t="s">
        <v>1076</v>
      </c>
      <c r="AP331" s="75" t="s">
        <v>1076</v>
      </c>
      <c r="AQ331" s="75" t="s">
        <v>1076</v>
      </c>
      <c r="AR331" s="75" t="s">
        <v>1076</v>
      </c>
      <c r="AS331" s="75" t="s">
        <v>1076</v>
      </c>
      <c r="AT331" s="75" t="s">
        <v>1076</v>
      </c>
      <c r="AU331" t="str">
        <f t="shared" si="69"/>
        <v>РВИС ( ЭЛ )</v>
      </c>
      <c r="AV331" t="b">
        <f t="shared" si="70"/>
        <v>1</v>
      </c>
    </row>
    <row r="332" spans="1:48" ht="16.5" thickTop="1" thickBot="1" x14ac:dyDescent="0.3">
      <c r="A332" s="28">
        <f t="shared" si="71"/>
        <v>145</v>
      </c>
      <c r="B332" s="74" t="s">
        <v>1852</v>
      </c>
      <c r="C332" s="71" t="s">
        <v>148</v>
      </c>
      <c r="D332" s="63">
        <v>1968</v>
      </c>
      <c r="E332" s="72"/>
      <c r="F332" s="72" t="s">
        <v>2519</v>
      </c>
      <c r="G332" s="80">
        <v>5</v>
      </c>
      <c r="H332" s="80">
        <v>4</v>
      </c>
      <c r="I332" s="163">
        <v>4078.4</v>
      </c>
      <c r="J332" s="163">
        <v>3750.8</v>
      </c>
      <c r="K332" s="163">
        <v>3174.3</v>
      </c>
      <c r="L332" s="165">
        <v>158</v>
      </c>
      <c r="M332" s="163">
        <f t="shared" si="72"/>
        <v>3493149.6</v>
      </c>
      <c r="N332" s="163"/>
      <c r="O332" s="163"/>
      <c r="P332" s="163"/>
      <c r="Q332" s="30">
        <f>IF('Форма 2'!D332=0,"",'Форма 2'!D332-N332-O332-P332)</f>
        <v>3493149.6</v>
      </c>
      <c r="R332" s="51">
        <f t="shared" si="65"/>
        <v>931.30788098538972</v>
      </c>
      <c r="S332" s="51">
        <f t="shared" si="66"/>
        <v>931.30788098538972</v>
      </c>
      <c r="T332" s="69">
        <f>IF(B332=C332,"",
IF(ISERROR(
IF(_xlfn.TEXTBEFORE('ПДФ 1'!B338,": ",1)*1=YEAR($V$4),$V$4,
IF(_xlfn.TEXTBEFORE('ПДФ 1'!B338,": ",1)*1=YEAR($W$4),$W$4,
IF(_xlfn.TEXTBEFORE('ПДФ 1'!B338,": ",1)*1=YEAR($X$4),$X$4,$Y$4)))),"",
IF(_xlfn.TEXTBEFORE('ПДФ 1'!B338,": ",1)*1=YEAR($V$4),$V$4,
IF(_xlfn.TEXTBEFORE('ПДФ 1'!B338,": ",1)*1=YEAR($W$4),$W$4,
IF(_xlfn.TEXTBEFORE('ПДФ 1'!B338,": ",1)*1=YEAR($X$4),$X$4,$Y$4)))))</f>
        <v>45657</v>
      </c>
      <c r="U332" s="125" t="str">
        <f>IF(ISERROR(VLOOKUP(C332,Источник!$C$2:$K$2343,9,0)),"",VLOOKUP(C332,Источник!$C$2:$K$2343,9,0))</f>
        <v>СС</v>
      </c>
      <c r="V332" s="1"/>
      <c r="W332" s="1"/>
      <c r="X332" s="81" t="str">
        <f t="shared" si="67"/>
        <v>г. Пермь, ул. Репина, д. 31: 2024</v>
      </c>
      <c r="Y332" s="117">
        <f t="shared" si="68"/>
        <v>1</v>
      </c>
      <c r="Z332" s="22" t="s">
        <v>1076</v>
      </c>
      <c r="AA332" s="22" t="s">
        <v>1076</v>
      </c>
      <c r="AB332" s="22" t="s">
        <v>1076</v>
      </c>
      <c r="AC332" s="22" t="s">
        <v>1076</v>
      </c>
      <c r="AD332" s="22">
        <v>1</v>
      </c>
      <c r="AE332" s="22" t="s">
        <v>1076</v>
      </c>
      <c r="AF332" s="22" t="s">
        <v>1076</v>
      </c>
      <c r="AG332" s="89" t="s">
        <v>1076</v>
      </c>
      <c r="AH332" s="114" t="s">
        <v>1076</v>
      </c>
      <c r="AI332" s="75" t="s">
        <v>1076</v>
      </c>
      <c r="AJ332" s="75" t="s">
        <v>1076</v>
      </c>
      <c r="AK332" s="75" t="s">
        <v>1076</v>
      </c>
      <c r="AL332" s="75" t="s">
        <v>1076</v>
      </c>
      <c r="AM332" s="75" t="s">
        <v>1076</v>
      </c>
      <c r="AN332" s="75" t="s">
        <v>1076</v>
      </c>
      <c r="AO332" s="75" t="s">
        <v>1076</v>
      </c>
      <c r="AP332" s="75" t="s">
        <v>1076</v>
      </c>
      <c r="AQ332" s="75" t="s">
        <v>1076</v>
      </c>
      <c r="AR332" s="75" t="s">
        <v>1076</v>
      </c>
      <c r="AS332" s="75" t="s">
        <v>1076</v>
      </c>
      <c r="AT332" s="75" t="s">
        <v>1076</v>
      </c>
      <c r="AU332" t="str">
        <f t="shared" si="69"/>
        <v>РВИС ( ГВС )</v>
      </c>
      <c r="AV332" t="b">
        <f t="shared" si="70"/>
        <v>1</v>
      </c>
    </row>
    <row r="333" spans="1:48" ht="16.5" thickTop="1" thickBot="1" x14ac:dyDescent="0.3">
      <c r="A333" s="28">
        <f t="shared" si="71"/>
        <v>146</v>
      </c>
      <c r="B333" s="74" t="s">
        <v>1852</v>
      </c>
      <c r="C333" s="71" t="s">
        <v>1590</v>
      </c>
      <c r="D333" s="63">
        <v>1972</v>
      </c>
      <c r="E333" s="72"/>
      <c r="F333" s="72" t="s">
        <v>2519</v>
      </c>
      <c r="G333" s="80">
        <v>5</v>
      </c>
      <c r="H333" s="80">
        <v>4</v>
      </c>
      <c r="I333" s="163">
        <v>4434.32</v>
      </c>
      <c r="J333" s="163">
        <v>4112.7199999999993</v>
      </c>
      <c r="K333" s="163">
        <v>4112.72</v>
      </c>
      <c r="L333" s="165">
        <v>123</v>
      </c>
      <c r="M333" s="163">
        <f t="shared" si="72"/>
        <v>2304117.02</v>
      </c>
      <c r="N333" s="163"/>
      <c r="O333" s="163"/>
      <c r="P333" s="163"/>
      <c r="Q333" s="30">
        <f>IF('Форма 2'!D333=0,"",'Форма 2'!D333-N333-O333-P333)</f>
        <v>2304117.02</v>
      </c>
      <c r="R333" s="51">
        <f t="shared" si="65"/>
        <v>560.24164543173379</v>
      </c>
      <c r="S333" s="51">
        <f t="shared" si="66"/>
        <v>560.24164543173379</v>
      </c>
      <c r="T333" s="69">
        <f>IF(B333=C333,"",
IF(ISERROR(
IF(_xlfn.TEXTBEFORE('ПДФ 1'!B339,": ",1)*1=YEAR($V$4),$V$4,
IF(_xlfn.TEXTBEFORE('ПДФ 1'!B339,": ",1)*1=YEAR($W$4),$W$4,
IF(_xlfn.TEXTBEFORE('ПДФ 1'!B339,": ",1)*1=YEAR($X$4),$X$4,$Y$4)))),"",
IF(_xlfn.TEXTBEFORE('ПДФ 1'!B339,": ",1)*1=YEAR($V$4),$V$4,
IF(_xlfn.TEXTBEFORE('ПДФ 1'!B339,": ",1)*1=YEAR($W$4),$W$4,
IF(_xlfn.TEXTBEFORE('ПДФ 1'!B339,": ",1)*1=YEAR($X$4),$X$4,$Y$4)))))</f>
        <v>45657</v>
      </c>
      <c r="U333" s="125" t="str">
        <f>IF(ISERROR(VLOOKUP(C333,Источник!$C$2:$K$2343,9,0)),"",VLOOKUP(C333,Источник!$C$2:$K$2343,9,0))</f>
        <v>СС</v>
      </c>
      <c r="V333" s="1"/>
      <c r="W333" s="1"/>
      <c r="X333" s="77" t="str">
        <f t="shared" si="67"/>
        <v>г. Пермь, ул. Репина, д. 70: 2024</v>
      </c>
      <c r="Y333" s="117">
        <f t="shared" si="68"/>
        <v>1</v>
      </c>
      <c r="Z333" s="22">
        <v>1</v>
      </c>
      <c r="AA333" s="22" t="s">
        <v>1076</v>
      </c>
      <c r="AB333" s="22" t="s">
        <v>1076</v>
      </c>
      <c r="AC333" s="22" t="s">
        <v>1076</v>
      </c>
      <c r="AD333" s="22" t="s">
        <v>1076</v>
      </c>
      <c r="AE333" s="22" t="s">
        <v>1076</v>
      </c>
      <c r="AF333" s="22" t="s">
        <v>1076</v>
      </c>
      <c r="AG333" s="89" t="s">
        <v>1076</v>
      </c>
      <c r="AH333" s="114" t="s">
        <v>1076</v>
      </c>
      <c r="AI333" s="75" t="s">
        <v>1076</v>
      </c>
      <c r="AJ333" s="75" t="s">
        <v>1076</v>
      </c>
      <c r="AK333" s="75" t="s">
        <v>1076</v>
      </c>
      <c r="AL333" s="75" t="s">
        <v>1076</v>
      </c>
      <c r="AM333" s="75" t="s">
        <v>1076</v>
      </c>
      <c r="AN333" s="75" t="s">
        <v>1076</v>
      </c>
      <c r="AO333" s="75" t="s">
        <v>1076</v>
      </c>
      <c r="AP333" s="75" t="s">
        <v>1076</v>
      </c>
      <c r="AQ333" s="75" t="s">
        <v>1076</v>
      </c>
      <c r="AR333" s="75" t="s">
        <v>1076</v>
      </c>
      <c r="AS333" s="75" t="s">
        <v>1076</v>
      </c>
      <c r="AT333" s="75" t="s">
        <v>1076</v>
      </c>
      <c r="AU333" t="str">
        <f t="shared" si="69"/>
        <v>РВИС ( ЭЛ )</v>
      </c>
      <c r="AV333" t="b">
        <f t="shared" si="70"/>
        <v>1</v>
      </c>
    </row>
    <row r="334" spans="1:48" ht="16.5" thickTop="1" thickBot="1" x14ac:dyDescent="0.3">
      <c r="A334" s="28">
        <f t="shared" si="71"/>
        <v>147</v>
      </c>
      <c r="B334" s="74" t="s">
        <v>1852</v>
      </c>
      <c r="C334" s="71" t="s">
        <v>49</v>
      </c>
      <c r="D334" s="63">
        <v>1975</v>
      </c>
      <c r="E334" s="72"/>
      <c r="F334" s="72" t="s">
        <v>2520</v>
      </c>
      <c r="G334" s="80">
        <v>9</v>
      </c>
      <c r="H334" s="80">
        <v>2</v>
      </c>
      <c r="I334" s="163">
        <v>3836.5</v>
      </c>
      <c r="J334" s="163">
        <v>2645.9</v>
      </c>
      <c r="K334" s="163">
        <v>2633.4</v>
      </c>
      <c r="L334" s="165">
        <v>180</v>
      </c>
      <c r="M334" s="163">
        <f t="shared" si="72"/>
        <v>7471583.75</v>
      </c>
      <c r="N334" s="163"/>
      <c r="O334" s="163"/>
      <c r="P334" s="163"/>
      <c r="Q334" s="30">
        <f>IF('Форма 2'!D334=0,"",'Форма 2'!D334-N334-O334-P334)</f>
        <v>7471583.75</v>
      </c>
      <c r="R334" s="51">
        <f t="shared" si="65"/>
        <v>2823.8345175554632</v>
      </c>
      <c r="S334" s="51">
        <f t="shared" si="66"/>
        <v>2823.8345175554632</v>
      </c>
      <c r="T334" s="69">
        <f>IF(B334=C334,"",
IF(ISERROR(
IF(_xlfn.TEXTBEFORE('ПДФ 1'!B340,": ",1)*1=YEAR($V$4),$V$4,
IF(_xlfn.TEXTBEFORE('ПДФ 1'!B340,": ",1)*1=YEAR($W$4),$W$4,
IF(_xlfn.TEXTBEFORE('ПДФ 1'!B340,": ",1)*1=YEAR($X$4),$X$4,$Y$4)))),"",
IF(_xlfn.TEXTBEFORE('ПДФ 1'!B340,": ",1)*1=YEAR($V$4),$V$4,
IF(_xlfn.TEXTBEFORE('ПДФ 1'!B340,": ",1)*1=YEAR($W$4),$W$4,
IF(_xlfn.TEXTBEFORE('ПДФ 1'!B340,": ",1)*1=YEAR($X$4),$X$4,$Y$4)))))</f>
        <v>45657</v>
      </c>
      <c r="U334" s="125" t="str">
        <f>IF(ISERROR(VLOOKUP(C334,Источник!$C$2:$K$2343,9,0)),"",VLOOKUP(C334,Источник!$C$2:$K$2343,9,0))</f>
        <v>СС</v>
      </c>
      <c r="V334" s="1"/>
      <c r="W334" s="1"/>
      <c r="X334" s="77" t="str">
        <f t="shared" si="67"/>
        <v>г. Пермь, ул. Самолетная, д. 36: 2024</v>
      </c>
      <c r="Y334" s="117">
        <f t="shared" si="68"/>
        <v>3</v>
      </c>
      <c r="Z334" s="22">
        <v>1</v>
      </c>
      <c r="AA334" s="22" t="s">
        <v>1076</v>
      </c>
      <c r="AB334" s="22" t="s">
        <v>1076</v>
      </c>
      <c r="AC334" s="22">
        <v>1</v>
      </c>
      <c r="AD334" s="22" t="s">
        <v>1076</v>
      </c>
      <c r="AE334" s="22" t="s">
        <v>1076</v>
      </c>
      <c r="AF334" s="22">
        <v>1</v>
      </c>
      <c r="AG334" s="89" t="s">
        <v>1076</v>
      </c>
      <c r="AH334" s="114" t="s">
        <v>1076</v>
      </c>
      <c r="AI334" s="75" t="s">
        <v>1076</v>
      </c>
      <c r="AJ334" s="75" t="s">
        <v>1076</v>
      </c>
      <c r="AK334" s="75" t="s">
        <v>1076</v>
      </c>
      <c r="AL334" s="75" t="s">
        <v>1076</v>
      </c>
      <c r="AM334" s="75" t="s">
        <v>1076</v>
      </c>
      <c r="AN334" s="75" t="s">
        <v>1076</v>
      </c>
      <c r="AO334" s="75" t="s">
        <v>1076</v>
      </c>
      <c r="AP334" s="75" t="s">
        <v>1076</v>
      </c>
      <c r="AQ334" s="75" t="s">
        <v>1076</v>
      </c>
      <c r="AR334" s="75" t="s">
        <v>1076</v>
      </c>
      <c r="AS334" s="75" t="s">
        <v>1076</v>
      </c>
      <c r="AT334" s="75" t="s">
        <v>1076</v>
      </c>
      <c r="AU334" t="str">
        <f t="shared" si="69"/>
        <v>РВИС ( ЭЛ ХВС ) РП</v>
      </c>
      <c r="AV334" t="b">
        <f t="shared" si="70"/>
        <v>1</v>
      </c>
    </row>
    <row r="335" spans="1:48" ht="16.5" thickTop="1" thickBot="1" x14ac:dyDescent="0.3">
      <c r="A335" s="28">
        <f t="shared" si="71"/>
        <v>148</v>
      </c>
      <c r="B335" s="74" t="s">
        <v>1852</v>
      </c>
      <c r="C335" s="71" t="s">
        <v>1024</v>
      </c>
      <c r="D335" s="63">
        <v>1962</v>
      </c>
      <c r="E335" s="72"/>
      <c r="F335" s="72" t="s">
        <v>2519</v>
      </c>
      <c r="G335" s="80">
        <v>4</v>
      </c>
      <c r="H335" s="80">
        <v>3</v>
      </c>
      <c r="I335" s="163">
        <v>2569.6999999999998</v>
      </c>
      <c r="J335" s="163">
        <v>2419.8000000000002</v>
      </c>
      <c r="K335" s="163">
        <v>2419.8000000000002</v>
      </c>
      <c r="L335" s="165">
        <v>192</v>
      </c>
      <c r="M335" s="163">
        <f t="shared" si="72"/>
        <v>11572695.34</v>
      </c>
      <c r="N335" s="163"/>
      <c r="O335" s="163"/>
      <c r="P335" s="163"/>
      <c r="Q335" s="30">
        <f>IF('Форма 2'!D335=0,"",'Форма 2'!D335-N335-O335-P335)</f>
        <v>11572695.34</v>
      </c>
      <c r="R335" s="51">
        <f t="shared" si="65"/>
        <v>4782.5007603934209</v>
      </c>
      <c r="S335" s="51">
        <f t="shared" si="66"/>
        <v>4782.5007603934209</v>
      </c>
      <c r="T335" s="69">
        <f>IF(B335=C335,"",
IF(ISERROR(
IF(_xlfn.TEXTBEFORE('ПДФ 1'!B341,": ",1)*1=YEAR($V$4),$V$4,
IF(_xlfn.TEXTBEFORE('ПДФ 1'!B341,": ",1)*1=YEAR($W$4),$W$4,
IF(_xlfn.TEXTBEFORE('ПДФ 1'!B341,": ",1)*1=YEAR($X$4),$X$4,$Y$4)))),"",
IF(_xlfn.TEXTBEFORE('ПДФ 1'!B341,": ",1)*1=YEAR($V$4),$V$4,
IF(_xlfn.TEXTBEFORE('ПДФ 1'!B341,": ",1)*1=YEAR($W$4),$W$4,
IF(_xlfn.TEXTBEFORE('ПДФ 1'!B341,": ",1)*1=YEAR($X$4),$X$4,$Y$4)))))</f>
        <v>45657</v>
      </c>
      <c r="U335" s="125" t="str">
        <f>IF(ISERROR(VLOOKUP(C335,Источник!$C$2:$K$2343,9,0)),"",VLOOKUP(C335,Источник!$C$2:$K$2343,9,0))</f>
        <v>РО</v>
      </c>
      <c r="V335" s="1"/>
      <c r="W335" s="1"/>
      <c r="X335" s="77" t="str">
        <f t="shared" si="67"/>
        <v>г. Пермь, ул. Сестрорецкая, д. 15: 2024</v>
      </c>
      <c r="Y335" s="117">
        <f t="shared" si="68"/>
        <v>1</v>
      </c>
      <c r="Z335" s="22" t="s">
        <v>1076</v>
      </c>
      <c r="AA335" s="22" t="s">
        <v>1076</v>
      </c>
      <c r="AB335" s="22" t="s">
        <v>1076</v>
      </c>
      <c r="AC335" s="22" t="s">
        <v>1076</v>
      </c>
      <c r="AD335" s="22" t="s">
        <v>1076</v>
      </c>
      <c r="AE335" s="22" t="s">
        <v>1076</v>
      </c>
      <c r="AF335" s="22" t="s">
        <v>1076</v>
      </c>
      <c r="AG335" s="89" t="s">
        <v>1076</v>
      </c>
      <c r="AH335" s="88" t="s">
        <v>1076</v>
      </c>
      <c r="AI335" s="75">
        <v>1</v>
      </c>
      <c r="AJ335" s="75" t="s">
        <v>1076</v>
      </c>
      <c r="AK335" s="75" t="s">
        <v>1076</v>
      </c>
      <c r="AL335" s="75" t="s">
        <v>1076</v>
      </c>
      <c r="AM335" s="75" t="s">
        <v>1076</v>
      </c>
      <c r="AN335" s="75" t="s">
        <v>1076</v>
      </c>
      <c r="AO335" s="75" t="s">
        <v>1076</v>
      </c>
      <c r="AP335" s="75" t="s">
        <v>1076</v>
      </c>
      <c r="AQ335" s="75" t="s">
        <v>1076</v>
      </c>
      <c r="AR335" s="75" t="s">
        <v>1076</v>
      </c>
      <c r="AS335" s="75" t="s">
        <v>1076</v>
      </c>
      <c r="AT335" s="75" t="s">
        <v>1076</v>
      </c>
      <c r="AU335" t="str">
        <f t="shared" si="69"/>
        <v>РК</v>
      </c>
      <c r="AV335" t="b">
        <f t="shared" si="70"/>
        <v>1</v>
      </c>
    </row>
    <row r="336" spans="1:48" ht="16.5" thickTop="1" thickBot="1" x14ac:dyDescent="0.3">
      <c r="A336" s="28">
        <f t="shared" si="71"/>
        <v>149</v>
      </c>
      <c r="B336" s="74" t="s">
        <v>1852</v>
      </c>
      <c r="C336" s="71" t="s">
        <v>1025</v>
      </c>
      <c r="D336" s="63">
        <v>1963</v>
      </c>
      <c r="E336" s="72"/>
      <c r="F336" s="72" t="s">
        <v>2519</v>
      </c>
      <c r="G336" s="80">
        <v>5</v>
      </c>
      <c r="H336" s="80">
        <v>3</v>
      </c>
      <c r="I336" s="163">
        <v>3228.8999999999996</v>
      </c>
      <c r="J336" s="163">
        <v>3009.2</v>
      </c>
      <c r="K336" s="163">
        <v>2916.7</v>
      </c>
      <c r="L336" s="165">
        <v>227</v>
      </c>
      <c r="M336" s="163">
        <f t="shared" si="72"/>
        <v>14541415.73</v>
      </c>
      <c r="N336" s="163"/>
      <c r="O336" s="163"/>
      <c r="P336" s="163"/>
      <c r="Q336" s="30">
        <f>IF('Форма 2'!D336=0,"",'Форма 2'!D336-N336-O336-P336)</f>
        <v>14541415.73</v>
      </c>
      <c r="R336" s="51">
        <f t="shared" si="65"/>
        <v>4832.3194636448234</v>
      </c>
      <c r="S336" s="51">
        <f t="shared" si="66"/>
        <v>4832.3194636448234</v>
      </c>
      <c r="T336" s="69">
        <f>IF(B336=C336,"",
IF(ISERROR(
IF(_xlfn.TEXTBEFORE('ПДФ 1'!B342,": ",1)*1=YEAR($V$4),$V$4,
IF(_xlfn.TEXTBEFORE('ПДФ 1'!B342,": ",1)*1=YEAR($W$4),$W$4,
IF(_xlfn.TEXTBEFORE('ПДФ 1'!B342,": ",1)*1=YEAR($X$4),$X$4,$Y$4)))),"",
IF(_xlfn.TEXTBEFORE('ПДФ 1'!B342,": ",1)*1=YEAR($V$4),$V$4,
IF(_xlfn.TEXTBEFORE('ПДФ 1'!B342,": ",1)*1=YEAR($W$4),$W$4,
IF(_xlfn.TEXTBEFORE('ПДФ 1'!B342,": ",1)*1=YEAR($X$4),$X$4,$Y$4)))))</f>
        <v>45657</v>
      </c>
      <c r="U336" s="125" t="str">
        <f>IF(ISERROR(VLOOKUP(C336,Источник!$C$2:$K$2343,9,0)),"",VLOOKUP(C336,Источник!$C$2:$K$2343,9,0))</f>
        <v>РО</v>
      </c>
      <c r="V336" s="1"/>
      <c r="W336" s="1"/>
      <c r="X336" s="81" t="str">
        <f t="shared" si="67"/>
        <v>г. Пермь, ул. Сестрорецкая, д. 26: 2024</v>
      </c>
      <c r="Y336" s="117">
        <f t="shared" si="68"/>
        <v>1</v>
      </c>
      <c r="Z336" s="22" t="s">
        <v>1076</v>
      </c>
      <c r="AA336" s="22" t="s">
        <v>1076</v>
      </c>
      <c r="AB336" s="22" t="s">
        <v>1076</v>
      </c>
      <c r="AC336" s="22" t="s">
        <v>1076</v>
      </c>
      <c r="AD336" s="22" t="s">
        <v>1076</v>
      </c>
      <c r="AE336" s="22" t="s">
        <v>1076</v>
      </c>
      <c r="AF336" s="22" t="s">
        <v>1076</v>
      </c>
      <c r="AG336" s="89" t="s">
        <v>1076</v>
      </c>
      <c r="AH336" s="88" t="s">
        <v>1076</v>
      </c>
      <c r="AI336" s="75">
        <v>1</v>
      </c>
      <c r="AJ336" s="75" t="s">
        <v>1076</v>
      </c>
      <c r="AK336" s="75" t="s">
        <v>1076</v>
      </c>
      <c r="AL336" s="75" t="s">
        <v>1076</v>
      </c>
      <c r="AM336" s="75" t="s">
        <v>1076</v>
      </c>
      <c r="AN336" s="75" t="s">
        <v>1076</v>
      </c>
      <c r="AO336" s="75" t="s">
        <v>1076</v>
      </c>
      <c r="AP336" s="75" t="s">
        <v>1076</v>
      </c>
      <c r="AQ336" s="75" t="s">
        <v>1076</v>
      </c>
      <c r="AR336" s="75" t="s">
        <v>1076</v>
      </c>
      <c r="AS336" s="75" t="s">
        <v>1076</v>
      </c>
      <c r="AT336" s="75" t="s">
        <v>1076</v>
      </c>
      <c r="AU336" t="str">
        <f t="shared" si="69"/>
        <v>РК</v>
      </c>
      <c r="AV336" t="b">
        <f t="shared" si="70"/>
        <v>1</v>
      </c>
    </row>
    <row r="337" spans="1:48" ht="16.5" thickTop="1" thickBot="1" x14ac:dyDescent="0.3">
      <c r="A337" s="28">
        <f t="shared" si="71"/>
        <v>150</v>
      </c>
      <c r="B337" s="74" t="s">
        <v>1852</v>
      </c>
      <c r="C337" s="71" t="s">
        <v>175</v>
      </c>
      <c r="D337" s="63">
        <v>1994</v>
      </c>
      <c r="E337" s="72"/>
      <c r="F337" s="72" t="s">
        <v>2520</v>
      </c>
      <c r="G337" s="80">
        <v>16</v>
      </c>
      <c r="H337" s="80">
        <v>1</v>
      </c>
      <c r="I337" s="163">
        <v>7083.9</v>
      </c>
      <c r="J337" s="163">
        <v>5879.6</v>
      </c>
      <c r="K337" s="163">
        <v>5772.5</v>
      </c>
      <c r="L337" s="165">
        <v>204</v>
      </c>
      <c r="M337" s="163">
        <f t="shared" si="72"/>
        <v>7999028.9199999999</v>
      </c>
      <c r="N337" s="163"/>
      <c r="O337" s="163"/>
      <c r="P337" s="163"/>
      <c r="Q337" s="30">
        <f>IF('Форма 2'!D337=0,"",'Форма 2'!D337-N337-O337-P337)</f>
        <v>7999028.9199999999</v>
      </c>
      <c r="R337" s="51">
        <f t="shared" si="65"/>
        <v>1360.4716171168106</v>
      </c>
      <c r="S337" s="51">
        <f t="shared" si="66"/>
        <v>1360.4716171168106</v>
      </c>
      <c r="T337" s="69">
        <f>IF(B337=C337,"",
IF(ISERROR(
IF(_xlfn.TEXTBEFORE('ПДФ 1'!B343,": ",1)*1=YEAR($V$4),$V$4,
IF(_xlfn.TEXTBEFORE('ПДФ 1'!B343,": ",1)*1=YEAR($W$4),$W$4,
IF(_xlfn.TEXTBEFORE('ПДФ 1'!B343,": ",1)*1=YEAR($X$4),$X$4,$Y$4)))),"",
IF(_xlfn.TEXTBEFORE('ПДФ 1'!B343,": ",1)*1=YEAR($V$4),$V$4,
IF(_xlfn.TEXTBEFORE('ПДФ 1'!B343,": ",1)*1=YEAR($W$4),$W$4,
IF(_xlfn.TEXTBEFORE('ПДФ 1'!B343,": ",1)*1=YEAR($X$4),$X$4,$Y$4)))))</f>
        <v>45657</v>
      </c>
      <c r="U337" s="125" t="str">
        <f>IF(ISERROR(VLOOKUP(C337,Источник!$C$2:$K$2343,9,0)),"",VLOOKUP(C337,Источник!$C$2:$K$2343,9,0))</f>
        <v>СС</v>
      </c>
      <c r="V337" s="1"/>
      <c r="W337" s="1"/>
      <c r="X337" s="77" t="str">
        <f t="shared" si="67"/>
        <v>г. Пермь, ул. Советской Армии, д. 33: 2024</v>
      </c>
      <c r="Y337" s="117">
        <f t="shared" si="68"/>
        <v>1</v>
      </c>
      <c r="Z337" s="22" t="s">
        <v>1076</v>
      </c>
      <c r="AA337" s="22" t="s">
        <v>1076</v>
      </c>
      <c r="AB337" s="22" t="s">
        <v>1076</v>
      </c>
      <c r="AC337" s="22" t="s">
        <v>1076</v>
      </c>
      <c r="AD337" s="22" t="s">
        <v>1076</v>
      </c>
      <c r="AE337" s="22" t="s">
        <v>1076</v>
      </c>
      <c r="AF337" s="22" t="s">
        <v>1076</v>
      </c>
      <c r="AG337" s="89">
        <v>2</v>
      </c>
      <c r="AH337" s="88">
        <v>7999028.9199999999</v>
      </c>
      <c r="AI337" s="75" t="s">
        <v>1076</v>
      </c>
      <c r="AJ337" s="75" t="s">
        <v>1076</v>
      </c>
      <c r="AK337" s="75" t="s">
        <v>1076</v>
      </c>
      <c r="AL337" s="75" t="s">
        <v>1076</v>
      </c>
      <c r="AM337" s="75" t="s">
        <v>1076</v>
      </c>
      <c r="AN337" s="75" t="s">
        <v>1076</v>
      </c>
      <c r="AO337" s="75" t="s">
        <v>1076</v>
      </c>
      <c r="AP337" s="75" t="s">
        <v>1076</v>
      </c>
      <c r="AQ337" s="75" t="s">
        <v>1076</v>
      </c>
      <c r="AR337" s="75" t="s">
        <v>1076</v>
      </c>
      <c r="AS337" s="75" t="s">
        <v>1076</v>
      </c>
      <c r="AT337" s="75" t="s">
        <v>1076</v>
      </c>
      <c r="AU337" t="str">
        <f t="shared" si="69"/>
        <v>РЛ</v>
      </c>
      <c r="AV337" t="b">
        <f t="shared" si="70"/>
        <v>1</v>
      </c>
    </row>
    <row r="338" spans="1:48" ht="16.5" thickTop="1" thickBot="1" x14ac:dyDescent="0.3">
      <c r="A338" s="28">
        <f t="shared" si="71"/>
        <v>151</v>
      </c>
      <c r="B338" s="74" t="s">
        <v>1852</v>
      </c>
      <c r="C338" s="71" t="s">
        <v>1598</v>
      </c>
      <c r="D338" s="63">
        <v>1996</v>
      </c>
      <c r="E338" s="72"/>
      <c r="F338" s="72">
        <v>0</v>
      </c>
      <c r="G338" s="80">
        <v>16</v>
      </c>
      <c r="H338" s="80">
        <v>1</v>
      </c>
      <c r="I338" s="163">
        <v>6858.7</v>
      </c>
      <c r="J338" s="163">
        <v>5868.7</v>
      </c>
      <c r="K338" s="163">
        <v>989.8</v>
      </c>
      <c r="L338" s="165">
        <v>140</v>
      </c>
      <c r="M338" s="163">
        <f t="shared" si="72"/>
        <v>7999028.9199999999</v>
      </c>
      <c r="N338" s="163"/>
      <c r="O338" s="163"/>
      <c r="P338" s="163"/>
      <c r="Q338" s="30">
        <f>IF('Форма 2'!D338=0,"",'Форма 2'!D338-N338-O338-P338)</f>
        <v>7999028.9199999999</v>
      </c>
      <c r="R338" s="51">
        <f t="shared" si="65"/>
        <v>1362.9984357694209</v>
      </c>
      <c r="S338" s="51">
        <f t="shared" si="66"/>
        <v>1362.9984357694209</v>
      </c>
      <c r="T338" s="69">
        <f>IF(B338=C338,"",
IF(ISERROR(
IF(_xlfn.TEXTBEFORE('ПДФ 1'!B344,": ",1)*1=YEAR($V$4),$V$4,
IF(_xlfn.TEXTBEFORE('ПДФ 1'!B344,": ",1)*1=YEAR($W$4),$W$4,
IF(_xlfn.TEXTBEFORE('ПДФ 1'!B344,": ",1)*1=YEAR($X$4),$X$4,$Y$4)))),"",
IF(_xlfn.TEXTBEFORE('ПДФ 1'!B344,": ",1)*1=YEAR($V$4),$V$4,
IF(_xlfn.TEXTBEFORE('ПДФ 1'!B344,": ",1)*1=YEAR($W$4),$W$4,
IF(_xlfn.TEXTBEFORE('ПДФ 1'!B344,": ",1)*1=YEAR($X$4),$X$4,$Y$4)))))</f>
        <v>45657</v>
      </c>
      <c r="U338" s="125" t="str">
        <f>IF(ISERROR(VLOOKUP(C338,Источник!$C$2:$K$2343,9,0)),"",VLOOKUP(C338,Источник!$C$2:$K$2343,9,0))</f>
        <v>СС</v>
      </c>
      <c r="V338" s="1"/>
      <c r="W338" s="1"/>
      <c r="X338" s="77" t="str">
        <f t="shared" si="67"/>
        <v>г. Пермь, ул. Советской Армии, д. 33/2: 2024</v>
      </c>
      <c r="Y338" s="117">
        <f t="shared" si="68"/>
        <v>1</v>
      </c>
      <c r="Z338" s="22" t="s">
        <v>1076</v>
      </c>
      <c r="AA338" s="22" t="s">
        <v>1076</v>
      </c>
      <c r="AB338" s="22" t="s">
        <v>1076</v>
      </c>
      <c r="AC338" s="22" t="s">
        <v>1076</v>
      </c>
      <c r="AD338" s="22" t="s">
        <v>1076</v>
      </c>
      <c r="AE338" s="22" t="s">
        <v>1076</v>
      </c>
      <c r="AF338" s="22" t="s">
        <v>1076</v>
      </c>
      <c r="AG338" s="89">
        <v>2</v>
      </c>
      <c r="AH338" s="88">
        <v>7999028.9199999999</v>
      </c>
      <c r="AI338" s="75" t="s">
        <v>1076</v>
      </c>
      <c r="AJ338" s="75" t="s">
        <v>1076</v>
      </c>
      <c r="AK338" s="75" t="s">
        <v>1076</v>
      </c>
      <c r="AL338" s="75" t="s">
        <v>1076</v>
      </c>
      <c r="AM338" s="75" t="s">
        <v>1076</v>
      </c>
      <c r="AN338" s="75" t="s">
        <v>1076</v>
      </c>
      <c r="AO338" s="75" t="s">
        <v>1076</v>
      </c>
      <c r="AP338" s="75" t="s">
        <v>1076</v>
      </c>
      <c r="AQ338" s="75" t="s">
        <v>1076</v>
      </c>
      <c r="AR338" s="75" t="s">
        <v>1076</v>
      </c>
      <c r="AS338" s="75" t="s">
        <v>1076</v>
      </c>
      <c r="AT338" s="75" t="s">
        <v>1076</v>
      </c>
      <c r="AU338" t="str">
        <f t="shared" si="69"/>
        <v>РЛ</v>
      </c>
      <c r="AV338" t="b">
        <f t="shared" si="70"/>
        <v>1</v>
      </c>
    </row>
    <row r="339" spans="1:48" ht="16.5" thickTop="1" thickBot="1" x14ac:dyDescent="0.3">
      <c r="A339" s="28">
        <f t="shared" si="71"/>
        <v>152</v>
      </c>
      <c r="B339" s="74" t="s">
        <v>1852</v>
      </c>
      <c r="C339" s="71" t="s">
        <v>1015</v>
      </c>
      <c r="D339" s="63">
        <v>1980</v>
      </c>
      <c r="E339" s="72"/>
      <c r="F339" s="72" t="s">
        <v>2520</v>
      </c>
      <c r="G339" s="80">
        <v>12</v>
      </c>
      <c r="H339" s="80">
        <v>2</v>
      </c>
      <c r="I339" s="163">
        <v>6079</v>
      </c>
      <c r="J339" s="163">
        <v>4786.3999999999996</v>
      </c>
      <c r="K339" s="163">
        <v>981.4</v>
      </c>
      <c r="L339" s="165">
        <v>203</v>
      </c>
      <c r="M339" s="163">
        <f t="shared" si="72"/>
        <v>15998057.84</v>
      </c>
      <c r="N339" s="163"/>
      <c r="O339" s="163"/>
      <c r="P339" s="163"/>
      <c r="Q339" s="30">
        <f>IF('Форма 2'!D339=0,"",'Форма 2'!D339-N339-O339-P339)</f>
        <v>15998057.84</v>
      </c>
      <c r="R339" s="51">
        <f t="shared" si="65"/>
        <v>3342.3988467324089</v>
      </c>
      <c r="S339" s="51">
        <f t="shared" si="66"/>
        <v>3342.3988467324089</v>
      </c>
      <c r="T339" s="69">
        <f>IF(B339=C339,"",
IF(ISERROR(
IF(_xlfn.TEXTBEFORE('ПДФ 1'!B345,": ",1)*1=YEAR($V$4),$V$4,
IF(_xlfn.TEXTBEFORE('ПДФ 1'!B345,": ",1)*1=YEAR($W$4),$W$4,
IF(_xlfn.TEXTBEFORE('ПДФ 1'!B345,": ",1)*1=YEAR($X$4),$X$4,$Y$4)))),"",
IF(_xlfn.TEXTBEFORE('ПДФ 1'!B345,": ",1)*1=YEAR($V$4),$V$4,
IF(_xlfn.TEXTBEFORE('ПДФ 1'!B345,": ",1)*1=YEAR($W$4),$W$4,
IF(_xlfn.TEXTBEFORE('ПДФ 1'!B345,": ",1)*1=YEAR($X$4),$X$4,$Y$4)))))</f>
        <v>45657</v>
      </c>
      <c r="U339" s="125" t="str">
        <f>IF(ISERROR(VLOOKUP(C339,Источник!$C$2:$K$2343,9,0)),"",VLOOKUP(C339,Источник!$C$2:$K$2343,9,0))</f>
        <v>РО</v>
      </c>
      <c r="V339" s="1"/>
      <c r="W339" s="1"/>
      <c r="X339" s="81" t="str">
        <f t="shared" si="67"/>
        <v>г. Пермь, ул. Солдатова, д. 12: 2024</v>
      </c>
      <c r="Y339" s="117">
        <f t="shared" si="68"/>
        <v>1</v>
      </c>
      <c r="Z339" s="22" t="s">
        <v>1076</v>
      </c>
      <c r="AA339" s="22" t="s">
        <v>1076</v>
      </c>
      <c r="AB339" s="22" t="s">
        <v>1076</v>
      </c>
      <c r="AC339" s="22" t="s">
        <v>1076</v>
      </c>
      <c r="AD339" s="22" t="s">
        <v>1076</v>
      </c>
      <c r="AE339" s="22" t="s">
        <v>1076</v>
      </c>
      <c r="AF339" s="22" t="s">
        <v>1076</v>
      </c>
      <c r="AG339" s="89">
        <v>4</v>
      </c>
      <c r="AH339" s="88">
        <v>15998057.84</v>
      </c>
      <c r="AI339" s="75" t="s">
        <v>1076</v>
      </c>
      <c r="AJ339" s="75" t="s">
        <v>1076</v>
      </c>
      <c r="AK339" s="75" t="s">
        <v>1076</v>
      </c>
      <c r="AL339" s="75" t="s">
        <v>1076</v>
      </c>
      <c r="AM339" s="75" t="s">
        <v>1076</v>
      </c>
      <c r="AN339" s="75" t="s">
        <v>1076</v>
      </c>
      <c r="AO339" s="75" t="s">
        <v>1076</v>
      </c>
      <c r="AP339" s="75" t="s">
        <v>1076</v>
      </c>
      <c r="AQ339" s="75" t="s">
        <v>1076</v>
      </c>
      <c r="AR339" s="75" t="s">
        <v>1076</v>
      </c>
      <c r="AS339" s="75" t="s">
        <v>1076</v>
      </c>
      <c r="AT339" s="75" t="s">
        <v>1076</v>
      </c>
      <c r="AU339" t="str">
        <f t="shared" si="69"/>
        <v>РЛ</v>
      </c>
      <c r="AV339" t="b">
        <f t="shared" si="70"/>
        <v>1</v>
      </c>
    </row>
    <row r="340" spans="1:48" ht="16.5" thickTop="1" thickBot="1" x14ac:dyDescent="0.3">
      <c r="A340" s="28">
        <f t="shared" si="71"/>
        <v>153</v>
      </c>
      <c r="B340" s="74" t="s">
        <v>1852</v>
      </c>
      <c r="C340" s="71" t="s">
        <v>1016</v>
      </c>
      <c r="D340" s="63">
        <v>1951</v>
      </c>
      <c r="E340" s="72"/>
      <c r="F340" s="72" t="s">
        <v>2519</v>
      </c>
      <c r="G340" s="80">
        <v>4</v>
      </c>
      <c r="H340" s="80">
        <v>4</v>
      </c>
      <c r="I340" s="163">
        <v>3854</v>
      </c>
      <c r="J340" s="163">
        <v>3044.9</v>
      </c>
      <c r="K340" s="163">
        <v>3044.9</v>
      </c>
      <c r="L340" s="165">
        <v>87</v>
      </c>
      <c r="M340" s="163">
        <f t="shared" si="72"/>
        <v>18816615.440000001</v>
      </c>
      <c r="N340" s="163"/>
      <c r="O340" s="163"/>
      <c r="P340" s="163"/>
      <c r="Q340" s="30">
        <f>IF('Форма 2'!D340=0,"",'Форма 2'!D340-N340-O340-P340)</f>
        <v>18816615.440000001</v>
      </c>
      <c r="R340" s="51">
        <f t="shared" si="65"/>
        <v>6179.7154060888706</v>
      </c>
      <c r="S340" s="51">
        <f t="shared" si="66"/>
        <v>6179.7154060888706</v>
      </c>
      <c r="T340" s="69">
        <f>IF(B340=C340,"",
IF(ISERROR(
IF(_xlfn.TEXTBEFORE('ПДФ 1'!B346,": ",1)*1=YEAR($V$4),$V$4,
IF(_xlfn.TEXTBEFORE('ПДФ 1'!B346,": ",1)*1=YEAR($W$4),$W$4,
IF(_xlfn.TEXTBEFORE('ПДФ 1'!B346,": ",1)*1=YEAR($X$4),$X$4,$Y$4)))),"",
IF(_xlfn.TEXTBEFORE('ПДФ 1'!B346,": ",1)*1=YEAR($V$4),$V$4,
IF(_xlfn.TEXTBEFORE('ПДФ 1'!B346,": ",1)*1=YEAR($W$4),$W$4,
IF(_xlfn.TEXTBEFORE('ПДФ 1'!B346,": ",1)*1=YEAR($X$4),$X$4,$Y$4)))))</f>
        <v>45657</v>
      </c>
      <c r="U340" s="125" t="str">
        <f>IF(ISERROR(VLOOKUP(C340,Источник!$C$2:$K$2343,9,0)),"",VLOOKUP(C340,Источник!$C$2:$K$2343,9,0))</f>
        <v>РО</v>
      </c>
      <c r="V340" s="1"/>
      <c r="W340" s="1"/>
      <c r="X340" s="81" t="str">
        <f t="shared" si="67"/>
        <v>г. Пермь, ул. Соловьева, д. 14: 2024</v>
      </c>
      <c r="Y340" s="117">
        <f t="shared" si="68"/>
        <v>1</v>
      </c>
      <c r="Z340" s="22" t="s">
        <v>1076</v>
      </c>
      <c r="AA340" s="22" t="s">
        <v>1076</v>
      </c>
      <c r="AB340" s="22" t="s">
        <v>1076</v>
      </c>
      <c r="AC340" s="22" t="s">
        <v>1076</v>
      </c>
      <c r="AD340" s="22" t="s">
        <v>1076</v>
      </c>
      <c r="AE340" s="22" t="s">
        <v>1076</v>
      </c>
      <c r="AF340" s="22" t="s">
        <v>1076</v>
      </c>
      <c r="AG340" s="89" t="s">
        <v>1076</v>
      </c>
      <c r="AH340" s="114" t="s">
        <v>1076</v>
      </c>
      <c r="AI340" s="75" t="s">
        <v>1076</v>
      </c>
      <c r="AJ340" s="75">
        <v>1</v>
      </c>
      <c r="AK340" s="75" t="s">
        <v>1076</v>
      </c>
      <c r="AL340" s="75" t="s">
        <v>1076</v>
      </c>
      <c r="AM340" s="75" t="s">
        <v>1076</v>
      </c>
      <c r="AN340" s="75" t="s">
        <v>1076</v>
      </c>
      <c r="AO340" s="75" t="s">
        <v>1076</v>
      </c>
      <c r="AP340" s="75" t="s">
        <v>1076</v>
      </c>
      <c r="AQ340" s="75" t="s">
        <v>1076</v>
      </c>
      <c r="AR340" s="75" t="s">
        <v>1076</v>
      </c>
      <c r="AS340" s="75" t="s">
        <v>1076</v>
      </c>
      <c r="AT340" s="75" t="s">
        <v>1076</v>
      </c>
      <c r="AU340" t="str">
        <f t="shared" si="69"/>
        <v>Рфа</v>
      </c>
      <c r="AV340" t="b">
        <f t="shared" si="70"/>
        <v>1</v>
      </c>
    </row>
    <row r="341" spans="1:48" ht="16.5" thickTop="1" thickBot="1" x14ac:dyDescent="0.3">
      <c r="A341" s="28">
        <f t="shared" si="71"/>
        <v>154</v>
      </c>
      <c r="B341" s="74" t="s">
        <v>1852</v>
      </c>
      <c r="C341" s="71" t="s">
        <v>1017</v>
      </c>
      <c r="D341" s="63">
        <v>1986</v>
      </c>
      <c r="E341" s="72"/>
      <c r="F341" s="72" t="s">
        <v>2519</v>
      </c>
      <c r="G341" s="80">
        <v>9</v>
      </c>
      <c r="H341" s="80">
        <v>1</v>
      </c>
      <c r="I341" s="163">
        <v>1966.8</v>
      </c>
      <c r="J341" s="163">
        <v>2134.6999999999998</v>
      </c>
      <c r="K341" s="163">
        <v>1900</v>
      </c>
      <c r="L341" s="165">
        <v>81</v>
      </c>
      <c r="M341" s="163">
        <f t="shared" si="72"/>
        <v>2778508.92</v>
      </c>
      <c r="N341" s="163"/>
      <c r="O341" s="163"/>
      <c r="P341" s="163"/>
      <c r="Q341" s="30">
        <f>IF('Форма 2'!D341=0,"",'Форма 2'!D341-N341-O341-P341)</f>
        <v>2778508.92</v>
      </c>
      <c r="R341" s="51">
        <f t="shared" si="65"/>
        <v>1301.592223731672</v>
      </c>
      <c r="S341" s="51">
        <f t="shared" si="66"/>
        <v>1301.592223731672</v>
      </c>
      <c r="T341" s="69">
        <f>IF(B341=C341,"",
IF(ISERROR(
IF(_xlfn.TEXTBEFORE('ПДФ 1'!B347,": ",1)*1=YEAR($V$4),$V$4,
IF(_xlfn.TEXTBEFORE('ПДФ 1'!B347,": ",1)*1=YEAR($W$4),$W$4,
IF(_xlfn.TEXTBEFORE('ПДФ 1'!B347,": ",1)*1=YEAR($X$4),$X$4,$Y$4)))),"",
IF(_xlfn.TEXTBEFORE('ПДФ 1'!B347,": ",1)*1=YEAR($V$4),$V$4,
IF(_xlfn.TEXTBEFORE('ПДФ 1'!B347,": ",1)*1=YEAR($W$4),$W$4,
IF(_xlfn.TEXTBEFORE('ПДФ 1'!B347,": ",1)*1=YEAR($X$4),$X$4,$Y$4)))))</f>
        <v>45657</v>
      </c>
      <c r="U341" s="125" t="str">
        <f>IF(ISERROR(VLOOKUP(C341,Источник!$C$2:$K$2343,9,0)),"",VLOOKUP(C341,Источник!$C$2:$K$2343,9,0))</f>
        <v>РО</v>
      </c>
      <c r="V341" s="1"/>
      <c r="W341" s="1"/>
      <c r="X341" s="77" t="str">
        <f t="shared" si="67"/>
        <v>г. Пермь, ул. Старцева, д. 15/1: 2024</v>
      </c>
      <c r="Y341" s="117">
        <f t="shared" si="68"/>
        <v>1</v>
      </c>
      <c r="Z341" s="22" t="s">
        <v>1076</v>
      </c>
      <c r="AA341" s="22" t="s">
        <v>1076</v>
      </c>
      <c r="AB341" s="22" t="s">
        <v>1076</v>
      </c>
      <c r="AC341" s="22" t="s">
        <v>1076</v>
      </c>
      <c r="AD341" s="22" t="s">
        <v>1076</v>
      </c>
      <c r="AE341" s="22" t="s">
        <v>1076</v>
      </c>
      <c r="AF341" s="22" t="s">
        <v>1076</v>
      </c>
      <c r="AG341" s="89">
        <v>1</v>
      </c>
      <c r="AH341" s="114">
        <v>2778508.92</v>
      </c>
      <c r="AI341" s="75" t="s">
        <v>1076</v>
      </c>
      <c r="AJ341" s="75" t="s">
        <v>1076</v>
      </c>
      <c r="AK341" s="75" t="s">
        <v>1076</v>
      </c>
      <c r="AL341" s="75" t="s">
        <v>1076</v>
      </c>
      <c r="AM341" s="75" t="s">
        <v>1076</v>
      </c>
      <c r="AN341" s="75" t="s">
        <v>1076</v>
      </c>
      <c r="AO341" s="75" t="s">
        <v>1076</v>
      </c>
      <c r="AP341" s="75" t="s">
        <v>1076</v>
      </c>
      <c r="AQ341" s="75" t="s">
        <v>1076</v>
      </c>
      <c r="AR341" s="75" t="s">
        <v>1076</v>
      </c>
      <c r="AS341" s="75" t="s">
        <v>1076</v>
      </c>
      <c r="AT341" s="75" t="s">
        <v>1076</v>
      </c>
      <c r="AU341" t="str">
        <f t="shared" si="69"/>
        <v>РЛ</v>
      </c>
      <c r="AV341" t="b">
        <f t="shared" si="70"/>
        <v>1</v>
      </c>
    </row>
    <row r="342" spans="1:48" ht="16.5" thickTop="1" thickBot="1" x14ac:dyDescent="0.3">
      <c r="A342" s="28">
        <f t="shared" si="71"/>
        <v>155</v>
      </c>
      <c r="B342" s="74" t="s">
        <v>1852</v>
      </c>
      <c r="C342" s="71" t="s">
        <v>269</v>
      </c>
      <c r="D342" s="63">
        <v>1989</v>
      </c>
      <c r="E342" s="72"/>
      <c r="F342" s="72" t="s">
        <v>2540</v>
      </c>
      <c r="G342" s="80">
        <v>16</v>
      </c>
      <c r="H342" s="80">
        <v>1</v>
      </c>
      <c r="I342" s="163">
        <v>6386</v>
      </c>
      <c r="J342" s="163">
        <v>336</v>
      </c>
      <c r="K342" s="163">
        <v>5338.3</v>
      </c>
      <c r="L342" s="165">
        <v>231</v>
      </c>
      <c r="M342" s="163">
        <f t="shared" si="72"/>
        <v>22772476</v>
      </c>
      <c r="N342" s="163"/>
      <c r="O342" s="163"/>
      <c r="P342" s="163"/>
      <c r="Q342" s="30">
        <f>IF('Форма 2'!D342=0,"",'Форма 2'!D342-N342-O342-P342)</f>
        <v>22772476</v>
      </c>
      <c r="R342" s="51">
        <f t="shared" si="65"/>
        <v>67775.226190476184</v>
      </c>
      <c r="S342" s="51">
        <f t="shared" si="66"/>
        <v>67775.226190476184</v>
      </c>
      <c r="T342" s="69">
        <f>IF(B342=C342,"",
IF(ISERROR(
IF(_xlfn.TEXTBEFORE('ПДФ 1'!B348,": ",1)*1=YEAR($V$4),$V$4,
IF(_xlfn.TEXTBEFORE('ПДФ 1'!B348,": ",1)*1=YEAR($W$4),$W$4,
IF(_xlfn.TEXTBEFORE('ПДФ 1'!B348,": ",1)*1=YEAR($X$4),$X$4,$Y$4)))),"",
IF(_xlfn.TEXTBEFORE('ПДФ 1'!B348,": ",1)*1=YEAR($V$4),$V$4,
IF(_xlfn.TEXTBEFORE('ПДФ 1'!B348,": ",1)*1=YEAR($W$4),$W$4,
IF(_xlfn.TEXTBEFORE('ПДФ 1'!B348,": ",1)*1=YEAR($X$4),$X$4,$Y$4)))))</f>
        <v>45657</v>
      </c>
      <c r="U342" s="125" t="str">
        <f>IF(ISERROR(VLOOKUP(C342,Источник!$C$2:$K$2343,9,0)),"",VLOOKUP(C342,Источник!$C$2:$K$2343,9,0))</f>
        <v>СС</v>
      </c>
      <c r="V342" s="1"/>
      <c r="W342" s="1"/>
      <c r="X342" s="77" t="str">
        <f t="shared" si="67"/>
        <v>г. Пермь, ул. Строителей, д. 46: 2024</v>
      </c>
      <c r="Y342" s="117">
        <f t="shared" si="68"/>
        <v>1</v>
      </c>
      <c r="Z342" s="22" t="s">
        <v>1076</v>
      </c>
      <c r="AA342" s="22" t="s">
        <v>1076</v>
      </c>
      <c r="AB342" s="22" t="s">
        <v>1076</v>
      </c>
      <c r="AC342" s="22" t="s">
        <v>1076</v>
      </c>
      <c r="AD342" s="22" t="s">
        <v>1076</v>
      </c>
      <c r="AE342" s="22" t="s">
        <v>1076</v>
      </c>
      <c r="AF342" s="22" t="s">
        <v>1076</v>
      </c>
      <c r="AG342" s="89" t="s">
        <v>1076</v>
      </c>
      <c r="AH342" s="88" t="s">
        <v>1076</v>
      </c>
      <c r="AI342" s="75" t="s">
        <v>1076</v>
      </c>
      <c r="AJ342" s="75">
        <v>1</v>
      </c>
      <c r="AK342" s="75" t="s">
        <v>1076</v>
      </c>
      <c r="AL342" s="75" t="s">
        <v>1076</v>
      </c>
      <c r="AM342" s="75" t="s">
        <v>1076</v>
      </c>
      <c r="AN342" s="75" t="s">
        <v>1076</v>
      </c>
      <c r="AO342" s="75" t="s">
        <v>1076</v>
      </c>
      <c r="AP342" s="75" t="s">
        <v>1076</v>
      </c>
      <c r="AQ342" s="75" t="s">
        <v>1076</v>
      </c>
      <c r="AR342" s="75" t="s">
        <v>1076</v>
      </c>
      <c r="AS342" s="75" t="s">
        <v>1076</v>
      </c>
      <c r="AT342" s="75" t="s">
        <v>1076</v>
      </c>
      <c r="AU342" t="str">
        <f t="shared" si="69"/>
        <v>Рфа</v>
      </c>
      <c r="AV342" t="b">
        <f t="shared" si="70"/>
        <v>1</v>
      </c>
    </row>
    <row r="343" spans="1:48" ht="16.5" thickTop="1" thickBot="1" x14ac:dyDescent="0.3">
      <c r="A343" s="28">
        <f t="shared" si="71"/>
        <v>156</v>
      </c>
      <c r="B343" s="74" t="s">
        <v>1852</v>
      </c>
      <c r="C343" s="71" t="s">
        <v>1026</v>
      </c>
      <c r="D343" s="63">
        <v>1961</v>
      </c>
      <c r="E343" s="72"/>
      <c r="F343" s="72" t="s">
        <v>2519</v>
      </c>
      <c r="G343" s="80">
        <v>3</v>
      </c>
      <c r="H343" s="80">
        <v>2</v>
      </c>
      <c r="I343" s="163">
        <v>1386.3</v>
      </c>
      <c r="J343" s="163">
        <v>951</v>
      </c>
      <c r="K343" s="163">
        <v>951</v>
      </c>
      <c r="L343" s="165">
        <v>43</v>
      </c>
      <c r="M343" s="163">
        <f t="shared" si="72"/>
        <v>13249409.76</v>
      </c>
      <c r="N343" s="163"/>
      <c r="O343" s="163"/>
      <c r="P343" s="163"/>
      <c r="Q343" s="30">
        <f>IF('Форма 2'!D343=0,"",'Форма 2'!D343-N343-O343-P343)</f>
        <v>13249409.76</v>
      </c>
      <c r="R343" s="51">
        <f t="shared" si="65"/>
        <v>13932.081766561514</v>
      </c>
      <c r="S343" s="51">
        <f t="shared" si="66"/>
        <v>13932.081766561514</v>
      </c>
      <c r="T343" s="69">
        <f>IF(B343=C343,"",
IF(ISERROR(
IF(_xlfn.TEXTBEFORE('ПДФ 1'!B349,": ",1)*1=YEAR($V$4),$V$4,
IF(_xlfn.TEXTBEFORE('ПДФ 1'!B349,": ",1)*1=YEAR($W$4),$W$4,
IF(_xlfn.TEXTBEFORE('ПДФ 1'!B349,": ",1)*1=YEAR($X$4),$X$4,$Y$4)))),"",
IF(_xlfn.TEXTBEFORE('ПДФ 1'!B349,": ",1)*1=YEAR($V$4),$V$4,
IF(_xlfn.TEXTBEFORE('ПДФ 1'!B349,": ",1)*1=YEAR($W$4),$W$4,
IF(_xlfn.TEXTBEFORE('ПДФ 1'!B349,": ",1)*1=YEAR($X$4),$X$4,$Y$4)))))</f>
        <v>45657</v>
      </c>
      <c r="U343" s="125" t="str">
        <f>IF(ISERROR(VLOOKUP(C343,Источник!$C$2:$K$2343,9,0)),"",VLOOKUP(C343,Источник!$C$2:$K$2343,9,0))</f>
        <v>РО</v>
      </c>
      <c r="V343" s="1"/>
      <c r="W343" s="1"/>
      <c r="X343" s="77" t="str">
        <f t="shared" si="67"/>
        <v>г. Пермь, ул. Сухумская, д. 4а: 2024</v>
      </c>
      <c r="Y343" s="117">
        <f t="shared" si="68"/>
        <v>1</v>
      </c>
      <c r="Z343" s="22" t="s">
        <v>1076</v>
      </c>
      <c r="AA343" s="22" t="s">
        <v>1076</v>
      </c>
      <c r="AB343" s="22" t="s">
        <v>1076</v>
      </c>
      <c r="AC343" s="22" t="s">
        <v>1076</v>
      </c>
      <c r="AD343" s="22" t="s">
        <v>1076</v>
      </c>
      <c r="AE343" s="22" t="s">
        <v>1076</v>
      </c>
      <c r="AF343" s="22" t="s">
        <v>1076</v>
      </c>
      <c r="AG343" s="89" t="s">
        <v>1076</v>
      </c>
      <c r="AH343" s="88" t="s">
        <v>1076</v>
      </c>
      <c r="AI343" s="75">
        <v>1</v>
      </c>
      <c r="AJ343" s="75" t="s">
        <v>1076</v>
      </c>
      <c r="AK343" s="75" t="s">
        <v>1076</v>
      </c>
      <c r="AL343" s="75" t="s">
        <v>1076</v>
      </c>
      <c r="AM343" s="75" t="s">
        <v>1076</v>
      </c>
      <c r="AN343" s="75" t="s">
        <v>1076</v>
      </c>
      <c r="AO343" s="75" t="s">
        <v>1076</v>
      </c>
      <c r="AP343" s="75" t="s">
        <v>1076</v>
      </c>
      <c r="AQ343" s="75" t="s">
        <v>1076</v>
      </c>
      <c r="AR343" s="75" t="s">
        <v>1076</v>
      </c>
      <c r="AS343" s="75" t="s">
        <v>1076</v>
      </c>
      <c r="AT343" s="75" t="s">
        <v>1076</v>
      </c>
      <c r="AU343" t="str">
        <f t="shared" si="69"/>
        <v>РК</v>
      </c>
      <c r="AV343" t="b">
        <f t="shared" si="70"/>
        <v>1</v>
      </c>
    </row>
    <row r="344" spans="1:48" ht="16.5" thickTop="1" thickBot="1" x14ac:dyDescent="0.3">
      <c r="A344" s="28">
        <f t="shared" si="71"/>
        <v>157</v>
      </c>
      <c r="B344" s="74" t="s">
        <v>1852</v>
      </c>
      <c r="C344" s="71" t="s">
        <v>294</v>
      </c>
      <c r="D344" s="63">
        <v>1971</v>
      </c>
      <c r="E344" s="72"/>
      <c r="F344" s="72" t="s">
        <v>2519</v>
      </c>
      <c r="G344" s="80">
        <v>5</v>
      </c>
      <c r="H344" s="80">
        <v>6</v>
      </c>
      <c r="I344" s="163">
        <v>4488.1000000000004</v>
      </c>
      <c r="J344" s="163">
        <v>4307.8500000000004</v>
      </c>
      <c r="K344" s="163">
        <v>4307.8500000000004</v>
      </c>
      <c r="L344" s="165">
        <v>205</v>
      </c>
      <c r="M344" s="163">
        <f t="shared" si="72"/>
        <v>3662783.29</v>
      </c>
      <c r="N344" s="163"/>
      <c r="O344" s="163"/>
      <c r="P344" s="163"/>
      <c r="Q344" s="30">
        <f>IF('Форма 2'!D344=0,"",'Форма 2'!D344-N344-O344-P344)</f>
        <v>3662783.29</v>
      </c>
      <c r="R344" s="51">
        <f t="shared" si="65"/>
        <v>850.25785252504147</v>
      </c>
      <c r="S344" s="51">
        <f t="shared" si="66"/>
        <v>850.25785252504147</v>
      </c>
      <c r="T344" s="69">
        <f>IF(B344=C344,"",
IF(ISERROR(
IF(_xlfn.TEXTBEFORE('ПДФ 1'!B350,": ",1)*1=YEAR($V$4),$V$4,
IF(_xlfn.TEXTBEFORE('ПДФ 1'!B350,": ",1)*1=YEAR($W$4),$W$4,
IF(_xlfn.TEXTBEFORE('ПДФ 1'!B350,": ",1)*1=YEAR($X$4),$X$4,$Y$4)))),"",
IF(_xlfn.TEXTBEFORE('ПДФ 1'!B350,": ",1)*1=YEAR($V$4),$V$4,
IF(_xlfn.TEXTBEFORE('ПДФ 1'!B350,": ",1)*1=YEAR($W$4),$W$4,
IF(_xlfn.TEXTBEFORE('ПДФ 1'!B350,": ",1)*1=YEAR($X$4),$X$4,$Y$4)))))</f>
        <v>45657</v>
      </c>
      <c r="U344" s="125" t="str">
        <f>IF(ISERROR(VLOOKUP(C344,Источник!$C$2:$K$2343,9,0)),"",VLOOKUP(C344,Источник!$C$2:$K$2343,9,0))</f>
        <v>СС</v>
      </c>
      <c r="V344" s="1"/>
      <c r="W344" s="1"/>
      <c r="X344" s="81" t="str">
        <f t="shared" si="67"/>
        <v>г. Пермь, ул. Таборская, д. 14: 2024</v>
      </c>
      <c r="Y344" s="117">
        <f t="shared" si="68"/>
        <v>1</v>
      </c>
      <c r="Z344" s="22" t="s">
        <v>1076</v>
      </c>
      <c r="AA344" s="22" t="s">
        <v>1076</v>
      </c>
      <c r="AB344" s="22" t="s">
        <v>1076</v>
      </c>
      <c r="AC344" s="22" t="s">
        <v>1076</v>
      </c>
      <c r="AD344" s="22" t="s">
        <v>1076</v>
      </c>
      <c r="AE344" s="22" t="s">
        <v>1076</v>
      </c>
      <c r="AF344" s="22" t="s">
        <v>1076</v>
      </c>
      <c r="AG344" s="89" t="s">
        <v>1076</v>
      </c>
      <c r="AH344" s="88" t="s">
        <v>1076</v>
      </c>
      <c r="AI344" s="75" t="s">
        <v>1076</v>
      </c>
      <c r="AJ344" s="75" t="s">
        <v>1076</v>
      </c>
      <c r="AK344" s="75" t="s">
        <v>1076</v>
      </c>
      <c r="AL344" s="75" t="s">
        <v>1076</v>
      </c>
      <c r="AM344" s="75">
        <v>1</v>
      </c>
      <c r="AN344" s="75" t="s">
        <v>1076</v>
      </c>
      <c r="AO344" s="75" t="s">
        <v>1076</v>
      </c>
      <c r="AP344" s="75" t="s">
        <v>1076</v>
      </c>
      <c r="AQ344" s="75" t="s">
        <v>1076</v>
      </c>
      <c r="AR344" s="75" t="s">
        <v>1076</v>
      </c>
      <c r="AS344" s="75" t="s">
        <v>1076</v>
      </c>
      <c r="AT344" s="75" t="s">
        <v>1076</v>
      </c>
      <c r="AU344" t="str">
        <f t="shared" si="69"/>
        <v>РФ</v>
      </c>
      <c r="AV344" t="b">
        <f t="shared" si="70"/>
        <v>1</v>
      </c>
    </row>
    <row r="345" spans="1:48" ht="16.5" thickTop="1" thickBot="1" x14ac:dyDescent="0.3">
      <c r="A345" s="28">
        <f t="shared" si="71"/>
        <v>158</v>
      </c>
      <c r="B345" s="74" t="s">
        <v>1852</v>
      </c>
      <c r="C345" s="71" t="s">
        <v>1018</v>
      </c>
      <c r="D345" s="63">
        <v>1979</v>
      </c>
      <c r="E345" s="72"/>
      <c r="F345" s="72" t="s">
        <v>2520</v>
      </c>
      <c r="G345" s="80">
        <v>9</v>
      </c>
      <c r="H345" s="80">
        <v>2</v>
      </c>
      <c r="I345" s="163">
        <v>3861.8</v>
      </c>
      <c r="J345" s="163">
        <v>3861.8</v>
      </c>
      <c r="K345" s="163">
        <v>3861.8</v>
      </c>
      <c r="L345" s="165">
        <v>178</v>
      </c>
      <c r="M345" s="163">
        <f t="shared" si="72"/>
        <v>5557017.8399999999</v>
      </c>
      <c r="N345" s="163"/>
      <c r="O345" s="163"/>
      <c r="P345" s="163"/>
      <c r="Q345" s="30">
        <f>IF('Форма 2'!D345=0,"",'Форма 2'!D345-N345-O345-P345)</f>
        <v>5557017.8399999999</v>
      </c>
      <c r="R345" s="51">
        <f t="shared" si="65"/>
        <v>1438.9709047594386</v>
      </c>
      <c r="S345" s="51">
        <f t="shared" si="66"/>
        <v>1438.9709047594386</v>
      </c>
      <c r="T345" s="69">
        <f>IF(B345=C345,"",
IF(ISERROR(
IF(_xlfn.TEXTBEFORE('ПДФ 1'!B351,": ",1)*1=YEAR($V$4),$V$4,
IF(_xlfn.TEXTBEFORE('ПДФ 1'!B351,": ",1)*1=YEAR($W$4),$W$4,
IF(_xlfn.TEXTBEFORE('ПДФ 1'!B351,": ",1)*1=YEAR($X$4),$X$4,$Y$4)))),"",
IF(_xlfn.TEXTBEFORE('ПДФ 1'!B351,": ",1)*1=YEAR($V$4),$V$4,
IF(_xlfn.TEXTBEFORE('ПДФ 1'!B351,": ",1)*1=YEAR($W$4),$W$4,
IF(_xlfn.TEXTBEFORE('ПДФ 1'!B351,": ",1)*1=YEAR($X$4),$X$4,$Y$4)))))</f>
        <v>45657</v>
      </c>
      <c r="U345" s="125" t="str">
        <f>IF(ISERROR(VLOOKUP(C345,Источник!$C$2:$K$2343,9,0)),"",VLOOKUP(C345,Источник!$C$2:$K$2343,9,0))</f>
        <v>РО</v>
      </c>
      <c r="V345" s="1"/>
      <c r="W345" s="1"/>
      <c r="X345" s="81" t="str">
        <f t="shared" si="67"/>
        <v>г. Пермь, ул. Тбилисская, д. 27: 2024</v>
      </c>
      <c r="Y345" s="117">
        <f t="shared" si="68"/>
        <v>1</v>
      </c>
      <c r="Z345" s="22" t="s">
        <v>1076</v>
      </c>
      <c r="AA345" s="22" t="s">
        <v>1076</v>
      </c>
      <c r="AB345" s="22" t="s">
        <v>1076</v>
      </c>
      <c r="AC345" s="22" t="s">
        <v>1076</v>
      </c>
      <c r="AD345" s="22" t="s">
        <v>1076</v>
      </c>
      <c r="AE345" s="22" t="s">
        <v>1076</v>
      </c>
      <c r="AF345" s="22" t="s">
        <v>1076</v>
      </c>
      <c r="AG345" s="89">
        <v>2</v>
      </c>
      <c r="AH345" s="88">
        <v>5557017.8399999999</v>
      </c>
      <c r="AI345" s="75" t="s">
        <v>1076</v>
      </c>
      <c r="AJ345" s="75" t="s">
        <v>1076</v>
      </c>
      <c r="AK345" s="75" t="s">
        <v>1076</v>
      </c>
      <c r="AL345" s="75" t="s">
        <v>1076</v>
      </c>
      <c r="AM345" s="75" t="s">
        <v>1076</v>
      </c>
      <c r="AN345" s="75" t="s">
        <v>1076</v>
      </c>
      <c r="AO345" s="75" t="s">
        <v>1076</v>
      </c>
      <c r="AP345" s="75" t="s">
        <v>1076</v>
      </c>
      <c r="AQ345" s="75" t="s">
        <v>1076</v>
      </c>
      <c r="AR345" s="75" t="s">
        <v>1076</v>
      </c>
      <c r="AS345" s="75" t="s">
        <v>1076</v>
      </c>
      <c r="AT345" s="75" t="s">
        <v>1076</v>
      </c>
      <c r="AU345" t="str">
        <f t="shared" si="69"/>
        <v>РЛ</v>
      </c>
      <c r="AV345" t="b">
        <f t="shared" si="70"/>
        <v>1</v>
      </c>
    </row>
    <row r="346" spans="1:48" ht="16.5" thickTop="1" thickBot="1" x14ac:dyDescent="0.3">
      <c r="A346" s="28">
        <f t="shared" si="71"/>
        <v>159</v>
      </c>
      <c r="B346" s="74" t="s">
        <v>1852</v>
      </c>
      <c r="C346" s="71" t="s">
        <v>1602</v>
      </c>
      <c r="D346" s="63">
        <v>1965</v>
      </c>
      <c r="E346" s="72"/>
      <c r="F346" s="72" t="s">
        <v>2519</v>
      </c>
      <c r="G346" s="80">
        <v>5</v>
      </c>
      <c r="H346" s="80">
        <v>4</v>
      </c>
      <c r="I346" s="163">
        <v>3222</v>
      </c>
      <c r="J346" s="163">
        <v>3041.75</v>
      </c>
      <c r="K346" s="163">
        <v>2972.45</v>
      </c>
      <c r="L346" s="165">
        <v>145</v>
      </c>
      <c r="M346" s="163">
        <f t="shared" si="72"/>
        <v>1674183.42</v>
      </c>
      <c r="N346" s="163"/>
      <c r="O346" s="163"/>
      <c r="P346" s="163"/>
      <c r="Q346" s="30">
        <f>IF('Форма 2'!D346=0,"",'Форма 2'!D346-N346-O346-P346)</f>
        <v>1674183.42</v>
      </c>
      <c r="R346" s="51">
        <f t="shared" si="65"/>
        <v>550.40138735925041</v>
      </c>
      <c r="S346" s="51">
        <f t="shared" si="66"/>
        <v>550.40138735925041</v>
      </c>
      <c r="T346" s="69">
        <f>IF(B346=C346,"",
IF(ISERROR(
IF(_xlfn.TEXTBEFORE('ПДФ 1'!B352,": ",1)*1=YEAR($V$4),$V$4,
IF(_xlfn.TEXTBEFORE('ПДФ 1'!B352,": ",1)*1=YEAR($W$4),$W$4,
IF(_xlfn.TEXTBEFORE('ПДФ 1'!B352,": ",1)*1=YEAR($X$4),$X$4,$Y$4)))),"",
IF(_xlfn.TEXTBEFORE('ПДФ 1'!B352,": ",1)*1=YEAR($V$4),$V$4,
IF(_xlfn.TEXTBEFORE('ПДФ 1'!B352,": ",1)*1=YEAR($W$4),$W$4,
IF(_xlfn.TEXTBEFORE('ПДФ 1'!B352,": ",1)*1=YEAR($X$4),$X$4,$Y$4)))))</f>
        <v>45657</v>
      </c>
      <c r="U346" s="125" t="str">
        <f>IF(ISERROR(VLOOKUP(C346,Источник!$C$2:$K$2343,9,0)),"",VLOOKUP(C346,Источник!$C$2:$K$2343,9,0))</f>
        <v>СС</v>
      </c>
      <c r="V346" s="1"/>
      <c r="W346" s="1"/>
      <c r="X346" s="81" t="str">
        <f t="shared" si="67"/>
        <v>г. Пермь, ул. Тимирязева, д. 11: 2024</v>
      </c>
      <c r="Y346" s="117">
        <f t="shared" si="68"/>
        <v>1</v>
      </c>
      <c r="Z346" s="22">
        <v>1</v>
      </c>
      <c r="AA346" s="22" t="s">
        <v>1076</v>
      </c>
      <c r="AB346" s="22" t="s">
        <v>1076</v>
      </c>
      <c r="AC346" s="22" t="s">
        <v>1076</v>
      </c>
      <c r="AD346" s="22" t="s">
        <v>1076</v>
      </c>
      <c r="AE346" s="22" t="s">
        <v>1076</v>
      </c>
      <c r="AF346" s="22" t="s">
        <v>1076</v>
      </c>
      <c r="AG346" s="89" t="s">
        <v>1076</v>
      </c>
      <c r="AH346" s="114" t="s">
        <v>1076</v>
      </c>
      <c r="AI346" s="75" t="s">
        <v>1076</v>
      </c>
      <c r="AJ346" s="75" t="s">
        <v>1076</v>
      </c>
      <c r="AK346" s="75" t="s">
        <v>1076</v>
      </c>
      <c r="AL346" s="75" t="s">
        <v>1076</v>
      </c>
      <c r="AM346" s="75" t="s">
        <v>1076</v>
      </c>
      <c r="AN346" s="75" t="s">
        <v>1076</v>
      </c>
      <c r="AO346" s="75" t="s">
        <v>1076</v>
      </c>
      <c r="AP346" s="75" t="s">
        <v>1076</v>
      </c>
      <c r="AQ346" s="75" t="s">
        <v>1076</v>
      </c>
      <c r="AR346" s="75" t="s">
        <v>1076</v>
      </c>
      <c r="AS346" s="75" t="s">
        <v>1076</v>
      </c>
      <c r="AT346" s="75" t="s">
        <v>1076</v>
      </c>
      <c r="AU346" t="str">
        <f t="shared" si="69"/>
        <v>РВИС ( ЭЛ )</v>
      </c>
      <c r="AV346" t="b">
        <f t="shared" si="70"/>
        <v>1</v>
      </c>
    </row>
    <row r="347" spans="1:48" ht="16.5" thickTop="1" thickBot="1" x14ac:dyDescent="0.3">
      <c r="A347" s="28">
        <f t="shared" si="71"/>
        <v>160</v>
      </c>
      <c r="B347" s="74" t="s">
        <v>1852</v>
      </c>
      <c r="C347" s="71" t="s">
        <v>102</v>
      </c>
      <c r="D347" s="63">
        <v>1964</v>
      </c>
      <c r="E347" s="72"/>
      <c r="F347" s="72" t="s">
        <v>2519</v>
      </c>
      <c r="G347" s="80">
        <v>5</v>
      </c>
      <c r="H347" s="80">
        <v>4</v>
      </c>
      <c r="I347" s="163">
        <v>3202</v>
      </c>
      <c r="J347" s="163">
        <v>3100</v>
      </c>
      <c r="K347" s="163">
        <v>3081.9</v>
      </c>
      <c r="L347" s="165">
        <v>152</v>
      </c>
      <c r="M347" s="163">
        <f t="shared" si="72"/>
        <v>14362090.700000001</v>
      </c>
      <c r="N347" s="163"/>
      <c r="O347" s="163"/>
      <c r="P347" s="163"/>
      <c r="Q347" s="30">
        <f>IF('Форма 2'!D347=0,"",'Форма 2'!D347-N347-O347-P347)</f>
        <v>14362090.700000001</v>
      </c>
      <c r="R347" s="51">
        <f t="shared" si="65"/>
        <v>4632.9324838709681</v>
      </c>
      <c r="S347" s="51">
        <f t="shared" si="66"/>
        <v>4632.9324838709681</v>
      </c>
      <c r="T347" s="69">
        <f>IF(B347=C347,"",
IF(ISERROR(
IF(_xlfn.TEXTBEFORE('ПДФ 1'!B353,": ",1)*1=YEAR($V$4),$V$4,
IF(_xlfn.TEXTBEFORE('ПДФ 1'!B353,": ",1)*1=YEAR($W$4),$W$4,
IF(_xlfn.TEXTBEFORE('ПДФ 1'!B353,": ",1)*1=YEAR($X$4),$X$4,$Y$4)))),"",
IF(_xlfn.TEXTBEFORE('ПДФ 1'!B353,": ",1)*1=YEAR($V$4),$V$4,
IF(_xlfn.TEXTBEFORE('ПДФ 1'!B353,": ",1)*1=YEAR($W$4),$W$4,
IF(_xlfn.TEXTBEFORE('ПДФ 1'!B353,": ",1)*1=YEAR($X$4),$X$4,$Y$4)))))</f>
        <v>45657</v>
      </c>
      <c r="U347" s="125" t="str">
        <f>IF(ISERROR(VLOOKUP(C347,Источник!$C$2:$K$2343,9,0)),"",VLOOKUP(C347,Источник!$C$2:$K$2343,9,0))</f>
        <v>СС</v>
      </c>
      <c r="V347" s="1"/>
      <c r="W347" s="1"/>
      <c r="X347" s="81" t="str">
        <f t="shared" si="67"/>
        <v>г. Пермь, ул. Тургенева, д. 18/3: 2024</v>
      </c>
      <c r="Y347" s="117">
        <f t="shared" si="68"/>
        <v>4</v>
      </c>
      <c r="Z347" s="22" t="s">
        <v>1076</v>
      </c>
      <c r="AA347" s="22">
        <v>1</v>
      </c>
      <c r="AB347" s="22" t="s">
        <v>1076</v>
      </c>
      <c r="AC347" s="22">
        <v>1</v>
      </c>
      <c r="AD347" s="22">
        <v>1</v>
      </c>
      <c r="AE347" s="22" t="s">
        <v>1076</v>
      </c>
      <c r="AF347" s="22" t="s">
        <v>1076</v>
      </c>
      <c r="AG347" s="89" t="s">
        <v>1076</v>
      </c>
      <c r="AH347" s="114" t="s">
        <v>1076</v>
      </c>
      <c r="AI347" s="75" t="s">
        <v>1076</v>
      </c>
      <c r="AJ347" s="75" t="s">
        <v>1076</v>
      </c>
      <c r="AK347" s="75" t="s">
        <v>1076</v>
      </c>
      <c r="AL347" s="75" t="s">
        <v>1076</v>
      </c>
      <c r="AM347" s="75">
        <v>1</v>
      </c>
      <c r="AN347" s="75" t="s">
        <v>1076</v>
      </c>
      <c r="AO347" s="75" t="s">
        <v>1076</v>
      </c>
      <c r="AP347" s="75" t="s">
        <v>1076</v>
      </c>
      <c r="AQ347" s="75" t="s">
        <v>1076</v>
      </c>
      <c r="AR347" s="75" t="s">
        <v>1076</v>
      </c>
      <c r="AS347" s="75" t="s">
        <v>1076</v>
      </c>
      <c r="AT347" s="75" t="s">
        <v>1076</v>
      </c>
      <c r="AU347" t="str">
        <f t="shared" si="69"/>
        <v>РВИС ( ТЕП ХВС ГВС ) РФ</v>
      </c>
      <c r="AV347" t="b">
        <f t="shared" si="70"/>
        <v>1</v>
      </c>
    </row>
    <row r="348" spans="1:48" ht="16.5" thickTop="1" thickBot="1" x14ac:dyDescent="0.3">
      <c r="A348" s="28">
        <f t="shared" si="71"/>
        <v>161</v>
      </c>
      <c r="B348" s="74" t="s">
        <v>1852</v>
      </c>
      <c r="C348" s="71" t="s">
        <v>1604</v>
      </c>
      <c r="D348" s="63">
        <v>1978</v>
      </c>
      <c r="E348" s="72"/>
      <c r="F348" s="72" t="s">
        <v>2519</v>
      </c>
      <c r="G348" s="80">
        <v>5</v>
      </c>
      <c r="H348" s="80">
        <v>6</v>
      </c>
      <c r="I348" s="163">
        <v>4826.1000000000004</v>
      </c>
      <c r="J348" s="163">
        <v>4187.3600000000006</v>
      </c>
      <c r="K348" s="163">
        <v>4109.5600000000004</v>
      </c>
      <c r="L348" s="165">
        <v>188</v>
      </c>
      <c r="M348" s="163">
        <f t="shared" si="72"/>
        <v>21734437.870000001</v>
      </c>
      <c r="N348" s="163"/>
      <c r="O348" s="163"/>
      <c r="P348" s="163"/>
      <c r="Q348" s="30">
        <f>IF('Форма 2'!D348=0,"",'Форма 2'!D348-N348-O348-P348)</f>
        <v>21734437.870000001</v>
      </c>
      <c r="R348" s="51">
        <f t="shared" si="65"/>
        <v>5190.4870538955329</v>
      </c>
      <c r="S348" s="51">
        <f t="shared" si="66"/>
        <v>5190.4870538955329</v>
      </c>
      <c r="T348" s="69">
        <f>IF(B348=C348,"",
IF(ISERROR(
IF(_xlfn.TEXTBEFORE('ПДФ 1'!B354,": ",1)*1=YEAR($V$4),$V$4,
IF(_xlfn.TEXTBEFORE('ПДФ 1'!B354,": ",1)*1=YEAR($W$4),$W$4,
IF(_xlfn.TEXTBEFORE('ПДФ 1'!B354,": ",1)*1=YEAR($X$4),$X$4,$Y$4)))),"",
IF(_xlfn.TEXTBEFORE('ПДФ 1'!B354,": ",1)*1=YEAR($V$4),$V$4,
IF(_xlfn.TEXTBEFORE('ПДФ 1'!B354,": ",1)*1=YEAR($W$4),$W$4,
IF(_xlfn.TEXTBEFORE('ПДФ 1'!B354,": ",1)*1=YEAR($X$4),$X$4,$Y$4)))))</f>
        <v>45657</v>
      </c>
      <c r="U348" s="125" t="str">
        <f>IF(ISERROR(VLOOKUP(C348,Источник!$C$2:$K$2343,9,0)),"",VLOOKUP(C348,Источник!$C$2:$K$2343,9,0))</f>
        <v>СС</v>
      </c>
      <c r="V348" s="1"/>
      <c r="W348" s="1"/>
      <c r="X348" s="77" t="str">
        <f t="shared" si="67"/>
        <v>г. Пермь, ул. Уинская, д. 42: 2024</v>
      </c>
      <c r="Y348" s="117">
        <f t="shared" si="68"/>
        <v>1</v>
      </c>
      <c r="Z348" s="22" t="s">
        <v>1076</v>
      </c>
      <c r="AA348" s="22" t="s">
        <v>1076</v>
      </c>
      <c r="AB348" s="22" t="s">
        <v>1076</v>
      </c>
      <c r="AC348" s="22" t="s">
        <v>1076</v>
      </c>
      <c r="AD348" s="22" t="s">
        <v>1076</v>
      </c>
      <c r="AE348" s="22" t="s">
        <v>1076</v>
      </c>
      <c r="AF348" s="22" t="s">
        <v>1076</v>
      </c>
      <c r="AG348" s="89" t="s">
        <v>1076</v>
      </c>
      <c r="AH348" s="114" t="s">
        <v>1076</v>
      </c>
      <c r="AI348" s="75">
        <v>1</v>
      </c>
      <c r="AJ348" s="75" t="s">
        <v>1076</v>
      </c>
      <c r="AK348" s="75" t="s">
        <v>1076</v>
      </c>
      <c r="AL348" s="75" t="s">
        <v>1076</v>
      </c>
      <c r="AM348" s="75" t="s">
        <v>1076</v>
      </c>
      <c r="AN348" s="75" t="s">
        <v>1076</v>
      </c>
      <c r="AO348" s="75" t="s">
        <v>1076</v>
      </c>
      <c r="AP348" s="75" t="s">
        <v>1076</v>
      </c>
      <c r="AQ348" s="75" t="s">
        <v>1076</v>
      </c>
      <c r="AR348" s="75" t="s">
        <v>1076</v>
      </c>
      <c r="AS348" s="75" t="s">
        <v>1076</v>
      </c>
      <c r="AT348" s="75" t="s">
        <v>1076</v>
      </c>
      <c r="AU348" t="str">
        <f t="shared" si="69"/>
        <v>РК</v>
      </c>
      <c r="AV348" t="b">
        <f t="shared" si="70"/>
        <v>1</v>
      </c>
    </row>
    <row r="349" spans="1:48" ht="16.5" thickTop="1" thickBot="1" x14ac:dyDescent="0.3">
      <c r="A349" s="28">
        <f t="shared" si="71"/>
        <v>162</v>
      </c>
      <c r="B349" s="74" t="s">
        <v>1852</v>
      </c>
      <c r="C349" s="71" t="s">
        <v>1609</v>
      </c>
      <c r="D349" s="63">
        <v>1978</v>
      </c>
      <c r="E349" s="72"/>
      <c r="F349" s="72" t="s">
        <v>2519</v>
      </c>
      <c r="G349" s="80">
        <v>5</v>
      </c>
      <c r="H349" s="80">
        <v>4</v>
      </c>
      <c r="I349" s="163">
        <v>3427.5</v>
      </c>
      <c r="J349" s="163">
        <v>3011.41</v>
      </c>
      <c r="K349" s="163">
        <v>2811.31</v>
      </c>
      <c r="L349" s="165">
        <v>133</v>
      </c>
      <c r="M349" s="163">
        <f t="shared" si="72"/>
        <v>15435814.800000001</v>
      </c>
      <c r="N349" s="163"/>
      <c r="O349" s="163"/>
      <c r="P349" s="163"/>
      <c r="Q349" s="30">
        <f>IF('Форма 2'!D349=0,"",'Форма 2'!D349-N349-O349-P349)</f>
        <v>15435814.800000001</v>
      </c>
      <c r="R349" s="51">
        <f t="shared" si="65"/>
        <v>5125.7765631381981</v>
      </c>
      <c r="S349" s="51">
        <f t="shared" si="66"/>
        <v>5125.7765631381981</v>
      </c>
      <c r="T349" s="69">
        <f>IF(B349=C349,"",
IF(ISERROR(
IF(_xlfn.TEXTBEFORE('ПДФ 1'!B355,": ",1)*1=YEAR($V$4),$V$4,
IF(_xlfn.TEXTBEFORE('ПДФ 1'!B355,": ",1)*1=YEAR($W$4),$W$4,
IF(_xlfn.TEXTBEFORE('ПДФ 1'!B355,": ",1)*1=YEAR($X$4),$X$4,$Y$4)))),"",
IF(_xlfn.TEXTBEFORE('ПДФ 1'!B355,": ",1)*1=YEAR($V$4),$V$4,
IF(_xlfn.TEXTBEFORE('ПДФ 1'!B355,": ",1)*1=YEAR($W$4),$W$4,
IF(_xlfn.TEXTBEFORE('ПДФ 1'!B355,": ",1)*1=YEAR($X$4),$X$4,$Y$4)))))</f>
        <v>45657</v>
      </c>
      <c r="U349" s="125" t="str">
        <f>IF(ISERROR(VLOOKUP(C349,Источник!$C$2:$K$2343,9,0)),"",VLOOKUP(C349,Источник!$C$2:$K$2343,9,0))</f>
        <v>СС</v>
      </c>
      <c r="V349" s="1"/>
      <c r="W349" s="1"/>
      <c r="X349" s="77" t="str">
        <f t="shared" si="67"/>
        <v>г. Пермь, ул. Уинская, д. 42А: 2024</v>
      </c>
      <c r="Y349" s="117">
        <f t="shared" si="68"/>
        <v>1</v>
      </c>
      <c r="Z349" s="22" t="s">
        <v>1076</v>
      </c>
      <c r="AA349" s="22" t="s">
        <v>1076</v>
      </c>
      <c r="AB349" s="22" t="s">
        <v>1076</v>
      </c>
      <c r="AC349" s="22" t="s">
        <v>1076</v>
      </c>
      <c r="AD349" s="22" t="s">
        <v>1076</v>
      </c>
      <c r="AE349" s="22" t="s">
        <v>1076</v>
      </c>
      <c r="AF349" s="22" t="s">
        <v>1076</v>
      </c>
      <c r="AG349" s="89" t="s">
        <v>1076</v>
      </c>
      <c r="AH349" s="88" t="s">
        <v>1076</v>
      </c>
      <c r="AI349" s="75">
        <v>1</v>
      </c>
      <c r="AJ349" s="75" t="s">
        <v>1076</v>
      </c>
      <c r="AK349" s="75" t="s">
        <v>1076</v>
      </c>
      <c r="AL349" s="75" t="s">
        <v>1076</v>
      </c>
      <c r="AM349" s="75" t="s">
        <v>1076</v>
      </c>
      <c r="AN349" s="75" t="s">
        <v>1076</v>
      </c>
      <c r="AO349" s="75" t="s">
        <v>1076</v>
      </c>
      <c r="AP349" s="75" t="s">
        <v>1076</v>
      </c>
      <c r="AQ349" s="75" t="s">
        <v>1076</v>
      </c>
      <c r="AR349" s="75" t="s">
        <v>1076</v>
      </c>
      <c r="AS349" s="75" t="s">
        <v>1076</v>
      </c>
      <c r="AT349" s="75" t="s">
        <v>1076</v>
      </c>
      <c r="AU349" t="str">
        <f t="shared" si="69"/>
        <v>РК</v>
      </c>
      <c r="AV349" t="b">
        <f t="shared" si="70"/>
        <v>1</v>
      </c>
    </row>
    <row r="350" spans="1:48" ht="16.5" thickTop="1" thickBot="1" x14ac:dyDescent="0.3">
      <c r="A350" s="28">
        <f t="shared" si="71"/>
        <v>163</v>
      </c>
      <c r="B350" s="74" t="s">
        <v>1852</v>
      </c>
      <c r="C350" s="71" t="s">
        <v>1019</v>
      </c>
      <c r="D350" s="63">
        <v>1959</v>
      </c>
      <c r="E350" s="72"/>
      <c r="F350" s="72" t="s">
        <v>2519</v>
      </c>
      <c r="G350" s="80">
        <v>5</v>
      </c>
      <c r="H350" s="80">
        <v>14</v>
      </c>
      <c r="I350" s="163">
        <v>14264.69</v>
      </c>
      <c r="J350" s="163">
        <v>13944.32</v>
      </c>
      <c r="K350" s="163">
        <v>10959.74</v>
      </c>
      <c r="L350" s="165">
        <v>401</v>
      </c>
      <c r="M350" s="163">
        <f t="shared" si="72"/>
        <v>69645351.870000005</v>
      </c>
      <c r="N350" s="163"/>
      <c r="O350" s="163"/>
      <c r="P350" s="163"/>
      <c r="Q350" s="30">
        <f>IF('Форма 2'!D350=0,"",'Форма 2'!D350-N350-O350-P350)</f>
        <v>69645351.870000005</v>
      </c>
      <c r="R350" s="51">
        <f t="shared" si="65"/>
        <v>4994.531957815082</v>
      </c>
      <c r="S350" s="51">
        <f t="shared" si="66"/>
        <v>4994.531957815082</v>
      </c>
      <c r="T350" s="69">
        <f>IF(B350=C350,"",
IF(ISERROR(
IF(_xlfn.TEXTBEFORE('ПДФ 1'!B356,": ",1)*1=YEAR($V$4),$V$4,
IF(_xlfn.TEXTBEFORE('ПДФ 1'!B356,": ",1)*1=YEAR($W$4),$W$4,
IF(_xlfn.TEXTBEFORE('ПДФ 1'!B356,": ",1)*1=YEAR($X$4),$X$4,$Y$4)))),"",
IF(_xlfn.TEXTBEFORE('ПДФ 1'!B356,": ",1)*1=YEAR($V$4),$V$4,
IF(_xlfn.TEXTBEFORE('ПДФ 1'!B356,": ",1)*1=YEAR($W$4),$W$4,
IF(_xlfn.TEXTBEFORE('ПДФ 1'!B356,": ",1)*1=YEAR($X$4),$X$4,$Y$4)))))</f>
        <v>45657</v>
      </c>
      <c r="U350" s="125" t="str">
        <f>IF(ISERROR(VLOOKUP(C350,Источник!$C$2:$K$2343,9,0)),"",VLOOKUP(C350,Источник!$C$2:$K$2343,9,0))</f>
        <v>РО</v>
      </c>
      <c r="V350" s="1"/>
      <c r="W350" s="1"/>
      <c r="X350" s="81" t="str">
        <f t="shared" si="67"/>
        <v>г. Пермь, ул. Уральская, д. 113: 2024</v>
      </c>
      <c r="Y350" s="117">
        <f t="shared" si="68"/>
        <v>1</v>
      </c>
      <c r="Z350" s="22" t="s">
        <v>1076</v>
      </c>
      <c r="AA350" s="22" t="s">
        <v>1076</v>
      </c>
      <c r="AB350" s="22" t="s">
        <v>1076</v>
      </c>
      <c r="AC350" s="22" t="s">
        <v>1076</v>
      </c>
      <c r="AD350" s="22" t="s">
        <v>1076</v>
      </c>
      <c r="AE350" s="22" t="s">
        <v>1076</v>
      </c>
      <c r="AF350" s="22" t="s">
        <v>1076</v>
      </c>
      <c r="AG350" s="89" t="s">
        <v>1076</v>
      </c>
      <c r="AH350" s="88" t="s">
        <v>1076</v>
      </c>
      <c r="AI350" s="75" t="s">
        <v>1076</v>
      </c>
      <c r="AJ350" s="75">
        <v>1</v>
      </c>
      <c r="AK350" s="75" t="s">
        <v>1076</v>
      </c>
      <c r="AL350" s="75" t="s">
        <v>1076</v>
      </c>
      <c r="AM350" s="75" t="s">
        <v>1076</v>
      </c>
      <c r="AN350" s="75" t="s">
        <v>1076</v>
      </c>
      <c r="AO350" s="75" t="s">
        <v>1076</v>
      </c>
      <c r="AP350" s="75" t="s">
        <v>1076</v>
      </c>
      <c r="AQ350" s="75" t="s">
        <v>1076</v>
      </c>
      <c r="AR350" s="75" t="s">
        <v>1076</v>
      </c>
      <c r="AS350" s="75" t="s">
        <v>1076</v>
      </c>
      <c r="AT350" s="75" t="s">
        <v>1076</v>
      </c>
      <c r="AU350" t="str">
        <f t="shared" si="69"/>
        <v>Рфа</v>
      </c>
      <c r="AV350" t="b">
        <f t="shared" si="70"/>
        <v>1</v>
      </c>
    </row>
    <row r="351" spans="1:48" ht="16.5" thickTop="1" thickBot="1" x14ac:dyDescent="0.3">
      <c r="A351" s="28">
        <f t="shared" si="71"/>
        <v>164</v>
      </c>
      <c r="B351" s="74" t="s">
        <v>1852</v>
      </c>
      <c r="C351" s="71" t="s">
        <v>1774</v>
      </c>
      <c r="D351" s="63">
        <v>1959</v>
      </c>
      <c r="E351" s="72"/>
      <c r="F351" s="72" t="s">
        <v>2519</v>
      </c>
      <c r="G351" s="80">
        <v>5</v>
      </c>
      <c r="H351" s="80">
        <v>4</v>
      </c>
      <c r="I351" s="163">
        <v>3303.93</v>
      </c>
      <c r="J351" s="163">
        <v>2946</v>
      </c>
      <c r="K351" s="163">
        <v>2875.3</v>
      </c>
      <c r="L351" s="165">
        <v>127</v>
      </c>
      <c r="M351" s="163">
        <f t="shared" si="72"/>
        <v>14879314.83</v>
      </c>
      <c r="N351" s="163"/>
      <c r="O351" s="163"/>
      <c r="P351" s="163"/>
      <c r="Q351" s="30">
        <f>IF('Форма 2'!D351=0,"",'Форма 2'!D351-N351-O351-P351)</f>
        <v>14879314.83</v>
      </c>
      <c r="R351" s="51">
        <f t="shared" si="65"/>
        <v>5050.6839205702645</v>
      </c>
      <c r="S351" s="51">
        <f t="shared" si="66"/>
        <v>5050.6839205702645</v>
      </c>
      <c r="T351" s="69">
        <f>IF(B351=C351,"",
IF(ISERROR(
IF(_xlfn.TEXTBEFORE('ПДФ 1'!B357,": ",1)*1=YEAR($V$4),$V$4,
IF(_xlfn.TEXTBEFORE('ПДФ 1'!B357,": ",1)*1=YEAR($W$4),$W$4,
IF(_xlfn.TEXTBEFORE('ПДФ 1'!B357,": ",1)*1=YEAR($X$4),$X$4,$Y$4)))),"",
IF(_xlfn.TEXTBEFORE('ПДФ 1'!B357,": ",1)*1=YEAR($V$4),$V$4,
IF(_xlfn.TEXTBEFORE('ПДФ 1'!B357,": ",1)*1=YEAR($W$4),$W$4,
IF(_xlfn.TEXTBEFORE('ПДФ 1'!B357,": ",1)*1=YEAR($X$4),$X$4,$Y$4)))))</f>
        <v>45657</v>
      </c>
      <c r="U351" s="125" t="str">
        <f>IF(ISERROR(VLOOKUP(C351,Источник!$C$2:$K$2343,9,0)),"",VLOOKUP(C351,Источник!$C$2:$K$2343,9,0))</f>
        <v>РО</v>
      </c>
      <c r="V351" s="1"/>
      <c r="W351" s="1"/>
      <c r="X351" s="77" t="str">
        <f t="shared" si="67"/>
        <v>г. Пермь, ул. Уральская, д. 116: 2024</v>
      </c>
      <c r="Y351" s="117">
        <f t="shared" si="68"/>
        <v>1</v>
      </c>
      <c r="Z351" s="22" t="s">
        <v>1076</v>
      </c>
      <c r="AA351" s="22" t="s">
        <v>1076</v>
      </c>
      <c r="AB351" s="22" t="s">
        <v>1076</v>
      </c>
      <c r="AC351" s="22" t="s">
        <v>1076</v>
      </c>
      <c r="AD351" s="22" t="s">
        <v>1076</v>
      </c>
      <c r="AE351" s="22" t="s">
        <v>1076</v>
      </c>
      <c r="AF351" s="22" t="s">
        <v>1076</v>
      </c>
      <c r="AG351" s="89" t="s">
        <v>1076</v>
      </c>
      <c r="AH351" s="88" t="s">
        <v>1076</v>
      </c>
      <c r="AI351" s="75">
        <v>1</v>
      </c>
      <c r="AJ351" s="75" t="s">
        <v>1076</v>
      </c>
      <c r="AK351" s="75" t="s">
        <v>1076</v>
      </c>
      <c r="AL351" s="75" t="s">
        <v>1076</v>
      </c>
      <c r="AM351" s="75" t="s">
        <v>1076</v>
      </c>
      <c r="AN351" s="75" t="s">
        <v>1076</v>
      </c>
      <c r="AO351" s="75" t="s">
        <v>1076</v>
      </c>
      <c r="AP351" s="75" t="s">
        <v>1076</v>
      </c>
      <c r="AQ351" s="75" t="s">
        <v>1076</v>
      </c>
      <c r="AR351" s="75" t="s">
        <v>1076</v>
      </c>
      <c r="AS351" s="75" t="s">
        <v>1076</v>
      </c>
      <c r="AT351" s="75" t="s">
        <v>1076</v>
      </c>
      <c r="AU351" t="str">
        <f t="shared" si="69"/>
        <v>РК</v>
      </c>
      <c r="AV351" t="b">
        <f t="shared" si="70"/>
        <v>1</v>
      </c>
    </row>
    <row r="352" spans="1:48" ht="16.5" thickTop="1" thickBot="1" x14ac:dyDescent="0.3">
      <c r="A352" s="28">
        <f t="shared" si="71"/>
        <v>165</v>
      </c>
      <c r="B352" s="74" t="s">
        <v>1852</v>
      </c>
      <c r="C352" s="71" t="s">
        <v>270</v>
      </c>
      <c r="D352" s="63">
        <v>1985</v>
      </c>
      <c r="E352" s="72"/>
      <c r="F352" s="72">
        <v>0</v>
      </c>
      <c r="G352" s="80">
        <v>9</v>
      </c>
      <c r="H352" s="80">
        <v>2</v>
      </c>
      <c r="I352" s="163">
        <v>4978.2</v>
      </c>
      <c r="J352" s="163">
        <v>4291.3</v>
      </c>
      <c r="K352" s="163">
        <v>4291.3</v>
      </c>
      <c r="L352" s="165">
        <v>171</v>
      </c>
      <c r="M352" s="163">
        <f t="shared" si="72"/>
        <v>17752261.199999999</v>
      </c>
      <c r="N352" s="163"/>
      <c r="O352" s="163"/>
      <c r="P352" s="163"/>
      <c r="Q352" s="30">
        <f>IF('Форма 2'!D352=0,"",'Форма 2'!D352-N352-O352-P352)</f>
        <v>17752261.199999999</v>
      </c>
      <c r="R352" s="51">
        <f t="shared" si="65"/>
        <v>4136.8026472164611</v>
      </c>
      <c r="S352" s="51">
        <f t="shared" si="66"/>
        <v>4136.8026472164611</v>
      </c>
      <c r="T352" s="69">
        <f>IF(B352=C352,"",
IF(ISERROR(
IF(_xlfn.TEXTBEFORE('ПДФ 1'!B358,": ",1)*1=YEAR($V$4),$V$4,
IF(_xlfn.TEXTBEFORE('ПДФ 1'!B358,": ",1)*1=YEAR($W$4),$W$4,
IF(_xlfn.TEXTBEFORE('ПДФ 1'!B358,": ",1)*1=YEAR($X$4),$X$4,$Y$4)))),"",
IF(_xlfn.TEXTBEFORE('ПДФ 1'!B358,": ",1)*1=YEAR($V$4),$V$4,
IF(_xlfn.TEXTBEFORE('ПДФ 1'!B358,": ",1)*1=YEAR($W$4),$W$4,
IF(_xlfn.TEXTBEFORE('ПДФ 1'!B358,": ",1)*1=YEAR($X$4),$X$4,$Y$4)))))</f>
        <v>45657</v>
      </c>
      <c r="U352" s="125" t="str">
        <f>IF(ISERROR(VLOOKUP(C352,Источник!$C$2:$K$2343,9,0)),"",VLOOKUP(C352,Источник!$C$2:$K$2343,9,0))</f>
        <v>СС</v>
      </c>
      <c r="V352" s="1"/>
      <c r="W352" s="1"/>
      <c r="X352" s="77" t="str">
        <f t="shared" si="67"/>
        <v>г. Пермь, ул. Уральская, д. 61: 2024</v>
      </c>
      <c r="Y352" s="117">
        <f t="shared" si="68"/>
        <v>1</v>
      </c>
      <c r="Z352" s="22" t="s">
        <v>1076</v>
      </c>
      <c r="AA352" s="22" t="s">
        <v>1076</v>
      </c>
      <c r="AB352" s="22" t="s">
        <v>1076</v>
      </c>
      <c r="AC352" s="22" t="s">
        <v>1076</v>
      </c>
      <c r="AD352" s="22" t="s">
        <v>1076</v>
      </c>
      <c r="AE352" s="22" t="s">
        <v>1076</v>
      </c>
      <c r="AF352" s="22" t="s">
        <v>1076</v>
      </c>
      <c r="AG352" s="89" t="s">
        <v>1076</v>
      </c>
      <c r="AH352" s="88" t="s">
        <v>1076</v>
      </c>
      <c r="AI352" s="75" t="s">
        <v>1076</v>
      </c>
      <c r="AJ352" s="75">
        <v>1</v>
      </c>
      <c r="AK352" s="75" t="s">
        <v>1076</v>
      </c>
      <c r="AL352" s="75" t="s">
        <v>1076</v>
      </c>
      <c r="AM352" s="75" t="s">
        <v>1076</v>
      </c>
      <c r="AN352" s="75" t="s">
        <v>1076</v>
      </c>
      <c r="AO352" s="75" t="s">
        <v>1076</v>
      </c>
      <c r="AP352" s="75" t="s">
        <v>1076</v>
      </c>
      <c r="AQ352" s="75" t="s">
        <v>1076</v>
      </c>
      <c r="AR352" s="75" t="s">
        <v>1076</v>
      </c>
      <c r="AS352" s="75" t="s">
        <v>1076</v>
      </c>
      <c r="AT352" s="75" t="s">
        <v>1076</v>
      </c>
      <c r="AU352" t="str">
        <f t="shared" si="69"/>
        <v>Рфа</v>
      </c>
      <c r="AV352" t="b">
        <f t="shared" si="70"/>
        <v>1</v>
      </c>
    </row>
    <row r="353" spans="1:48" ht="16.5" thickTop="1" thickBot="1" x14ac:dyDescent="0.3">
      <c r="A353" s="28">
        <f t="shared" si="71"/>
        <v>166</v>
      </c>
      <c r="B353" s="74" t="s">
        <v>1852</v>
      </c>
      <c r="C353" s="71" t="s">
        <v>1615</v>
      </c>
      <c r="D353" s="63">
        <v>1966</v>
      </c>
      <c r="E353" s="72"/>
      <c r="F353" s="72" t="s">
        <v>2519</v>
      </c>
      <c r="G353" s="80">
        <v>5</v>
      </c>
      <c r="H353" s="80">
        <v>4</v>
      </c>
      <c r="I353" s="163">
        <v>3477.7</v>
      </c>
      <c r="J353" s="163">
        <v>3187.2999999999997</v>
      </c>
      <c r="K353" s="163">
        <v>3187.3</v>
      </c>
      <c r="L353" s="165">
        <v>150</v>
      </c>
      <c r="M353" s="163">
        <f t="shared" si="72"/>
        <v>15661891.5</v>
      </c>
      <c r="N353" s="163"/>
      <c r="O353" s="163"/>
      <c r="P353" s="163"/>
      <c r="Q353" s="30">
        <f>IF('Форма 2'!D353=0,"",'Форма 2'!D353-N353-O353-P353)</f>
        <v>15661891.5</v>
      </c>
      <c r="R353" s="51">
        <f t="shared" si="65"/>
        <v>4913.8429077902929</v>
      </c>
      <c r="S353" s="51">
        <f t="shared" si="66"/>
        <v>4913.8429077902929</v>
      </c>
      <c r="T353" s="69">
        <f>IF(B353=C353,"",
IF(ISERROR(
IF(_xlfn.TEXTBEFORE('ПДФ 1'!B359,": ",1)*1=YEAR($V$4),$V$4,
IF(_xlfn.TEXTBEFORE('ПДФ 1'!B359,": ",1)*1=YEAR($W$4),$W$4,
IF(_xlfn.TEXTBEFORE('ПДФ 1'!B359,": ",1)*1=YEAR($X$4),$X$4,$Y$4)))),"",
IF(_xlfn.TEXTBEFORE('ПДФ 1'!B359,": ",1)*1=YEAR($V$4),$V$4,
IF(_xlfn.TEXTBEFORE('ПДФ 1'!B359,": ",1)*1=YEAR($W$4),$W$4,
IF(_xlfn.TEXTBEFORE('ПДФ 1'!B359,": ",1)*1=YEAR($X$4),$X$4,$Y$4)))))</f>
        <v>45657</v>
      </c>
      <c r="U353" s="125" t="str">
        <f>IF(ISERROR(VLOOKUP(C353,Источник!$C$2:$K$2343,9,0)),"",VLOOKUP(C353,Источник!$C$2:$K$2343,9,0))</f>
        <v>СС</v>
      </c>
      <c r="V353" s="1"/>
      <c r="W353" s="1"/>
      <c r="X353" s="77" t="str">
        <f t="shared" si="67"/>
        <v>г. Пермь, ул. Хабаровская, д. 149: 2024</v>
      </c>
      <c r="Y353" s="117">
        <f t="shared" si="68"/>
        <v>1</v>
      </c>
      <c r="Z353" s="22" t="s">
        <v>1076</v>
      </c>
      <c r="AA353" s="22" t="s">
        <v>1076</v>
      </c>
      <c r="AB353" s="22" t="s">
        <v>1076</v>
      </c>
      <c r="AC353" s="22" t="s">
        <v>1076</v>
      </c>
      <c r="AD353" s="22" t="s">
        <v>1076</v>
      </c>
      <c r="AE353" s="22" t="s">
        <v>1076</v>
      </c>
      <c r="AF353" s="22" t="s">
        <v>1076</v>
      </c>
      <c r="AG353" s="89" t="s">
        <v>1076</v>
      </c>
      <c r="AH353" s="88" t="s">
        <v>1076</v>
      </c>
      <c r="AI353" s="75">
        <v>1</v>
      </c>
      <c r="AJ353" s="75" t="s">
        <v>1076</v>
      </c>
      <c r="AK353" s="75" t="s">
        <v>1076</v>
      </c>
      <c r="AL353" s="75" t="s">
        <v>1076</v>
      </c>
      <c r="AM353" s="75" t="s">
        <v>1076</v>
      </c>
      <c r="AN353" s="75" t="s">
        <v>1076</v>
      </c>
      <c r="AO353" s="75" t="s">
        <v>1076</v>
      </c>
      <c r="AP353" s="75" t="s">
        <v>1076</v>
      </c>
      <c r="AQ353" s="75" t="s">
        <v>1076</v>
      </c>
      <c r="AR353" s="75" t="s">
        <v>1076</v>
      </c>
      <c r="AS353" s="75" t="s">
        <v>1076</v>
      </c>
      <c r="AT353" s="75" t="s">
        <v>1076</v>
      </c>
      <c r="AU353" t="str">
        <f t="shared" si="69"/>
        <v>РК</v>
      </c>
      <c r="AV353" t="b">
        <f t="shared" si="70"/>
        <v>1</v>
      </c>
    </row>
    <row r="354" spans="1:48" ht="16.5" thickTop="1" thickBot="1" x14ac:dyDescent="0.3">
      <c r="A354" s="28">
        <f t="shared" si="71"/>
        <v>167</v>
      </c>
      <c r="B354" s="74" t="s">
        <v>1852</v>
      </c>
      <c r="C354" s="71" t="s">
        <v>271</v>
      </c>
      <c r="D354" s="63">
        <v>1984</v>
      </c>
      <c r="E354" s="72"/>
      <c r="F354" s="72">
        <v>0</v>
      </c>
      <c r="G354" s="80">
        <v>5</v>
      </c>
      <c r="H354" s="80">
        <v>4</v>
      </c>
      <c r="I354" s="163">
        <v>2589.1</v>
      </c>
      <c r="J354" s="163">
        <v>1759.6</v>
      </c>
      <c r="K354" s="163">
        <v>2555.6999999999998</v>
      </c>
      <c r="L354" s="165">
        <v>141</v>
      </c>
      <c r="M354" s="163">
        <f t="shared" si="72"/>
        <v>12640918.279999999</v>
      </c>
      <c r="N354" s="163"/>
      <c r="O354" s="163"/>
      <c r="P354" s="163"/>
      <c r="Q354" s="30">
        <f>IF('Форма 2'!D354=0,"",'Форма 2'!D354-N354-O354-P354)</f>
        <v>12640918.279999999</v>
      </c>
      <c r="R354" s="51">
        <f t="shared" si="65"/>
        <v>7183.9726528756537</v>
      </c>
      <c r="S354" s="51">
        <f t="shared" si="66"/>
        <v>7183.9726528756537</v>
      </c>
      <c r="T354" s="69">
        <f>IF(B354=C354,"",
IF(ISERROR(
IF(_xlfn.TEXTBEFORE('ПДФ 1'!B360,": ",1)*1=YEAR($V$4),$V$4,
IF(_xlfn.TEXTBEFORE('ПДФ 1'!B360,": ",1)*1=YEAR($W$4),$W$4,
IF(_xlfn.TEXTBEFORE('ПДФ 1'!B360,": ",1)*1=YEAR($X$4),$X$4,$Y$4)))),"",
IF(_xlfn.TEXTBEFORE('ПДФ 1'!B360,": ",1)*1=YEAR($V$4),$V$4,
IF(_xlfn.TEXTBEFORE('ПДФ 1'!B360,": ",1)*1=YEAR($W$4),$W$4,
IF(_xlfn.TEXTBEFORE('ПДФ 1'!B360,": ",1)*1=YEAR($X$4),$X$4,$Y$4)))))</f>
        <v>45657</v>
      </c>
      <c r="U354" s="125" t="str">
        <f>IF(ISERROR(VLOOKUP(C354,Источник!$C$2:$K$2343,9,0)),"",VLOOKUP(C354,Источник!$C$2:$K$2343,9,0))</f>
        <v>СС</v>
      </c>
      <c r="V354" s="1"/>
      <c r="W354" s="1"/>
      <c r="X354" s="77" t="str">
        <f t="shared" si="67"/>
        <v>г. Пермь, ул. Химградская, д. 45: 2024</v>
      </c>
      <c r="Y354" s="117">
        <f t="shared" si="68"/>
        <v>1</v>
      </c>
      <c r="Z354" s="22" t="s">
        <v>1076</v>
      </c>
      <c r="AA354" s="22" t="s">
        <v>1076</v>
      </c>
      <c r="AB354" s="22" t="s">
        <v>1076</v>
      </c>
      <c r="AC354" s="22" t="s">
        <v>1076</v>
      </c>
      <c r="AD354" s="22" t="s">
        <v>1076</v>
      </c>
      <c r="AE354" s="22" t="s">
        <v>1076</v>
      </c>
      <c r="AF354" s="22" t="s">
        <v>1076</v>
      </c>
      <c r="AG354" s="89" t="s">
        <v>1076</v>
      </c>
      <c r="AH354" s="88" t="s">
        <v>1076</v>
      </c>
      <c r="AI354" s="75" t="s">
        <v>1076</v>
      </c>
      <c r="AJ354" s="75">
        <v>1</v>
      </c>
      <c r="AK354" s="75" t="s">
        <v>1076</v>
      </c>
      <c r="AL354" s="75" t="s">
        <v>1076</v>
      </c>
      <c r="AM354" s="75" t="s">
        <v>1076</v>
      </c>
      <c r="AN354" s="75" t="s">
        <v>1076</v>
      </c>
      <c r="AO354" s="75" t="s">
        <v>1076</v>
      </c>
      <c r="AP354" s="75" t="s">
        <v>1076</v>
      </c>
      <c r="AQ354" s="75" t="s">
        <v>1076</v>
      </c>
      <c r="AR354" s="75" t="s">
        <v>1076</v>
      </c>
      <c r="AS354" s="75" t="s">
        <v>1076</v>
      </c>
      <c r="AT354" s="75" t="s">
        <v>1076</v>
      </c>
      <c r="AU354" t="str">
        <f t="shared" si="69"/>
        <v>Рфа</v>
      </c>
      <c r="AV354" t="b">
        <f t="shared" si="70"/>
        <v>1</v>
      </c>
    </row>
    <row r="355" spans="1:48" ht="16.5" thickTop="1" thickBot="1" x14ac:dyDescent="0.3">
      <c r="A355" s="28">
        <f t="shared" si="71"/>
        <v>168</v>
      </c>
      <c r="B355" s="74" t="s">
        <v>1852</v>
      </c>
      <c r="C355" s="71" t="s">
        <v>272</v>
      </c>
      <c r="D355" s="63">
        <v>1984</v>
      </c>
      <c r="E355" s="72"/>
      <c r="F355" s="72">
        <v>0</v>
      </c>
      <c r="G355" s="80">
        <v>5</v>
      </c>
      <c r="H355" s="80">
        <v>4</v>
      </c>
      <c r="I355" s="163">
        <v>2607.5</v>
      </c>
      <c r="J355" s="163">
        <v>1760.4</v>
      </c>
      <c r="K355" s="163">
        <v>2471.42</v>
      </c>
      <c r="L355" s="165">
        <v>148</v>
      </c>
      <c r="M355" s="163">
        <f t="shared" si="72"/>
        <v>12730753.699999999</v>
      </c>
      <c r="N355" s="163"/>
      <c r="O355" s="163"/>
      <c r="P355" s="163"/>
      <c r="Q355" s="30">
        <f>IF('Форма 2'!D355=0,"",'Форма 2'!D355-N355-O355-P355)</f>
        <v>12730753.699999999</v>
      </c>
      <c r="R355" s="51">
        <f t="shared" si="65"/>
        <v>7231.7392069984089</v>
      </c>
      <c r="S355" s="51">
        <f t="shared" si="66"/>
        <v>7231.7392069984089</v>
      </c>
      <c r="T355" s="69">
        <f>IF(B355=C355,"",
IF(ISERROR(
IF(_xlfn.TEXTBEFORE('ПДФ 1'!B361,": ",1)*1=YEAR($V$4),$V$4,
IF(_xlfn.TEXTBEFORE('ПДФ 1'!B361,": ",1)*1=YEAR($W$4),$W$4,
IF(_xlfn.TEXTBEFORE('ПДФ 1'!B361,": ",1)*1=YEAR($X$4),$X$4,$Y$4)))),"",
IF(_xlfn.TEXTBEFORE('ПДФ 1'!B361,": ",1)*1=YEAR($V$4),$V$4,
IF(_xlfn.TEXTBEFORE('ПДФ 1'!B361,": ",1)*1=YEAR($W$4),$W$4,
IF(_xlfn.TEXTBEFORE('ПДФ 1'!B361,": ",1)*1=YEAR($X$4),$X$4,$Y$4)))))</f>
        <v>45657</v>
      </c>
      <c r="U355" s="125" t="str">
        <f>IF(ISERROR(VLOOKUP(C355,Источник!$C$2:$K$2343,9,0)),"",VLOOKUP(C355,Источник!$C$2:$K$2343,9,0))</f>
        <v>СС</v>
      </c>
      <c r="V355" s="1"/>
      <c r="W355" s="1"/>
      <c r="X355" s="77" t="str">
        <f t="shared" si="67"/>
        <v>г. Пермь, ул. Химградская, д. 45А: 2024</v>
      </c>
      <c r="Y355" s="117">
        <f t="shared" si="68"/>
        <v>1</v>
      </c>
      <c r="Z355" s="22" t="s">
        <v>1076</v>
      </c>
      <c r="AA355" s="22" t="s">
        <v>1076</v>
      </c>
      <c r="AB355" s="22" t="s">
        <v>1076</v>
      </c>
      <c r="AC355" s="22" t="s">
        <v>1076</v>
      </c>
      <c r="AD355" s="22" t="s">
        <v>1076</v>
      </c>
      <c r="AE355" s="22" t="s">
        <v>1076</v>
      </c>
      <c r="AF355" s="22" t="s">
        <v>1076</v>
      </c>
      <c r="AG355" s="89" t="s">
        <v>1076</v>
      </c>
      <c r="AH355" s="88" t="s">
        <v>1076</v>
      </c>
      <c r="AI355" s="75" t="s">
        <v>1076</v>
      </c>
      <c r="AJ355" s="75">
        <v>1</v>
      </c>
      <c r="AK355" s="75" t="s">
        <v>1076</v>
      </c>
      <c r="AL355" s="75" t="s">
        <v>1076</v>
      </c>
      <c r="AM355" s="75" t="s">
        <v>1076</v>
      </c>
      <c r="AN355" s="75" t="s">
        <v>1076</v>
      </c>
      <c r="AO355" s="75" t="s">
        <v>1076</v>
      </c>
      <c r="AP355" s="75" t="s">
        <v>1076</v>
      </c>
      <c r="AQ355" s="75" t="s">
        <v>1076</v>
      </c>
      <c r="AR355" s="75" t="s">
        <v>1076</v>
      </c>
      <c r="AS355" s="75" t="s">
        <v>1076</v>
      </c>
      <c r="AT355" s="75" t="s">
        <v>1076</v>
      </c>
      <c r="AU355" t="str">
        <f t="shared" si="69"/>
        <v>Рфа</v>
      </c>
      <c r="AV355" t="b">
        <f t="shared" si="70"/>
        <v>1</v>
      </c>
    </row>
    <row r="356" spans="1:48" ht="16.5" thickTop="1" thickBot="1" x14ac:dyDescent="0.3">
      <c r="A356" s="28">
        <f t="shared" si="71"/>
        <v>169</v>
      </c>
      <c r="B356" s="74" t="s">
        <v>1852</v>
      </c>
      <c r="C356" s="71" t="s">
        <v>273</v>
      </c>
      <c r="D356" s="63">
        <v>1979</v>
      </c>
      <c r="E356" s="72"/>
      <c r="F356" s="72">
        <v>0</v>
      </c>
      <c r="G356" s="80">
        <v>5</v>
      </c>
      <c r="H356" s="80">
        <v>4</v>
      </c>
      <c r="I356" s="163">
        <v>2602.3000000000002</v>
      </c>
      <c r="J356" s="163">
        <v>1755.5</v>
      </c>
      <c r="K356" s="163">
        <v>2376.4</v>
      </c>
      <c r="L356" s="165">
        <v>150</v>
      </c>
      <c r="M356" s="163">
        <f t="shared" si="72"/>
        <v>12705365.43</v>
      </c>
      <c r="N356" s="163"/>
      <c r="O356" s="163"/>
      <c r="P356" s="163"/>
      <c r="Q356" s="30">
        <f>IF('Форма 2'!D356=0,"",'Форма 2'!D356-N356-O356-P356)</f>
        <v>12705365.43</v>
      </c>
      <c r="R356" s="51">
        <f t="shared" si="65"/>
        <v>7237.4625064084303</v>
      </c>
      <c r="S356" s="51">
        <f t="shared" si="66"/>
        <v>7237.4625064084303</v>
      </c>
      <c r="T356" s="69">
        <f>IF(B356=C356,"",
IF(ISERROR(
IF(_xlfn.TEXTBEFORE('ПДФ 1'!B362,": ",1)*1=YEAR($V$4),$V$4,
IF(_xlfn.TEXTBEFORE('ПДФ 1'!B362,": ",1)*1=YEAR($W$4),$W$4,
IF(_xlfn.TEXTBEFORE('ПДФ 1'!B362,": ",1)*1=YEAR($X$4),$X$4,$Y$4)))),"",
IF(_xlfn.TEXTBEFORE('ПДФ 1'!B362,": ",1)*1=YEAR($V$4),$V$4,
IF(_xlfn.TEXTBEFORE('ПДФ 1'!B362,": ",1)*1=YEAR($W$4),$W$4,
IF(_xlfn.TEXTBEFORE('ПДФ 1'!B362,": ",1)*1=YEAR($X$4),$X$4,$Y$4)))))</f>
        <v>45657</v>
      </c>
      <c r="U356" s="125" t="str">
        <f>IF(ISERROR(VLOOKUP(C356,Источник!$C$2:$K$2343,9,0)),"",VLOOKUP(C356,Источник!$C$2:$K$2343,9,0))</f>
        <v>СС</v>
      </c>
      <c r="V356" s="1"/>
      <c r="W356" s="1"/>
      <c r="X356" s="77" t="str">
        <f t="shared" si="67"/>
        <v>г. Пермь, ул. Химградская, д. 51: 2024</v>
      </c>
      <c r="Y356" s="117">
        <f t="shared" si="68"/>
        <v>1</v>
      </c>
      <c r="Z356" s="22" t="s">
        <v>1076</v>
      </c>
      <c r="AA356" s="22" t="s">
        <v>1076</v>
      </c>
      <c r="AB356" s="22" t="s">
        <v>1076</v>
      </c>
      <c r="AC356" s="22" t="s">
        <v>1076</v>
      </c>
      <c r="AD356" s="22" t="s">
        <v>1076</v>
      </c>
      <c r="AE356" s="22" t="s">
        <v>1076</v>
      </c>
      <c r="AF356" s="22" t="s">
        <v>1076</v>
      </c>
      <c r="AG356" s="89" t="s">
        <v>1076</v>
      </c>
      <c r="AH356" s="88" t="s">
        <v>1076</v>
      </c>
      <c r="AI356" s="75" t="s">
        <v>1076</v>
      </c>
      <c r="AJ356" s="75">
        <v>1</v>
      </c>
      <c r="AK356" s="75" t="s">
        <v>1076</v>
      </c>
      <c r="AL356" s="75" t="s">
        <v>1076</v>
      </c>
      <c r="AM356" s="75" t="s">
        <v>1076</v>
      </c>
      <c r="AN356" s="75" t="s">
        <v>1076</v>
      </c>
      <c r="AO356" s="75" t="s">
        <v>1076</v>
      </c>
      <c r="AP356" s="75" t="s">
        <v>1076</v>
      </c>
      <c r="AQ356" s="75" t="s">
        <v>1076</v>
      </c>
      <c r="AR356" s="75" t="s">
        <v>1076</v>
      </c>
      <c r="AS356" s="75" t="s">
        <v>1076</v>
      </c>
      <c r="AT356" s="75" t="s">
        <v>1076</v>
      </c>
      <c r="AU356" t="str">
        <f t="shared" si="69"/>
        <v>Рфа</v>
      </c>
      <c r="AV356" t="b">
        <f t="shared" si="70"/>
        <v>1</v>
      </c>
    </row>
    <row r="357" spans="1:48" ht="16.5" thickTop="1" thickBot="1" x14ac:dyDescent="0.3">
      <c r="A357" s="28">
        <f t="shared" si="71"/>
        <v>170</v>
      </c>
      <c r="B357" s="74" t="s">
        <v>1852</v>
      </c>
      <c r="C357" s="71" t="s">
        <v>274</v>
      </c>
      <c r="D357" s="63">
        <v>1968</v>
      </c>
      <c r="E357" s="72"/>
      <c r="F357" s="72">
        <v>0</v>
      </c>
      <c r="G357" s="80">
        <v>5</v>
      </c>
      <c r="H357" s="80">
        <v>4</v>
      </c>
      <c r="I357" s="163">
        <v>2993.9</v>
      </c>
      <c r="J357" s="163">
        <v>1838.5</v>
      </c>
      <c r="K357" s="163">
        <v>1838.5</v>
      </c>
      <c r="L357" s="165">
        <v>155</v>
      </c>
      <c r="M357" s="163">
        <f t="shared" si="72"/>
        <v>14617297.6</v>
      </c>
      <c r="N357" s="163"/>
      <c r="O357" s="163"/>
      <c r="P357" s="163"/>
      <c r="Q357" s="30">
        <f>IF('Форма 2'!D357=0,"",'Форма 2'!D357-N357-O357-P357)</f>
        <v>14617297.6</v>
      </c>
      <c r="R357" s="51">
        <f t="shared" si="65"/>
        <v>7950.6649986401953</v>
      </c>
      <c r="S357" s="51">
        <f t="shared" si="66"/>
        <v>7950.6649986401953</v>
      </c>
      <c r="T357" s="69">
        <f>IF(B357=C357,"",
IF(ISERROR(
IF(_xlfn.TEXTBEFORE('ПДФ 1'!B363,": ",1)*1=YEAR($V$4),$V$4,
IF(_xlfn.TEXTBEFORE('ПДФ 1'!B363,": ",1)*1=YEAR($W$4),$W$4,
IF(_xlfn.TEXTBEFORE('ПДФ 1'!B363,": ",1)*1=YEAR($X$4),$X$4,$Y$4)))),"",
IF(_xlfn.TEXTBEFORE('ПДФ 1'!B363,": ",1)*1=YEAR($V$4),$V$4,
IF(_xlfn.TEXTBEFORE('ПДФ 1'!B363,": ",1)*1=YEAR($W$4),$W$4,
IF(_xlfn.TEXTBEFORE('ПДФ 1'!B363,": ",1)*1=YEAR($X$4),$X$4,$Y$4)))))</f>
        <v>45657</v>
      </c>
      <c r="U357" s="125" t="str">
        <f>IF(ISERROR(VLOOKUP(C357,Источник!$C$2:$K$2343,9,0)),"",VLOOKUP(C357,Источник!$C$2:$K$2343,9,0))</f>
        <v>СС</v>
      </c>
      <c r="V357" s="1"/>
      <c r="W357" s="1"/>
      <c r="X357" s="81" t="str">
        <f t="shared" si="67"/>
        <v>г. Пермь, ул. Холмогорская, д. 23: 2024</v>
      </c>
      <c r="Y357" s="117">
        <f t="shared" si="68"/>
        <v>1</v>
      </c>
      <c r="Z357" s="22" t="s">
        <v>1076</v>
      </c>
      <c r="AA357" s="22" t="s">
        <v>1076</v>
      </c>
      <c r="AB357" s="22" t="s">
        <v>1076</v>
      </c>
      <c r="AC357" s="22" t="s">
        <v>1076</v>
      </c>
      <c r="AD357" s="22" t="s">
        <v>1076</v>
      </c>
      <c r="AE357" s="22" t="s">
        <v>1076</v>
      </c>
      <c r="AF357" s="22" t="s">
        <v>1076</v>
      </c>
      <c r="AG357" s="89" t="s">
        <v>1076</v>
      </c>
      <c r="AH357" s="114" t="s">
        <v>1076</v>
      </c>
      <c r="AI357" s="75" t="s">
        <v>1076</v>
      </c>
      <c r="AJ357" s="75">
        <v>1</v>
      </c>
      <c r="AK357" s="75" t="s">
        <v>1076</v>
      </c>
      <c r="AL357" s="75" t="s">
        <v>1076</v>
      </c>
      <c r="AM357" s="75" t="s">
        <v>1076</v>
      </c>
      <c r="AN357" s="75" t="s">
        <v>1076</v>
      </c>
      <c r="AO357" s="75" t="s">
        <v>1076</v>
      </c>
      <c r="AP357" s="75" t="s">
        <v>1076</v>
      </c>
      <c r="AQ357" s="75" t="s">
        <v>1076</v>
      </c>
      <c r="AR357" s="75" t="s">
        <v>1076</v>
      </c>
      <c r="AS357" s="75" t="s">
        <v>1076</v>
      </c>
      <c r="AT357" s="75" t="s">
        <v>1076</v>
      </c>
      <c r="AU357" t="str">
        <f t="shared" si="69"/>
        <v>Рфа</v>
      </c>
      <c r="AV357" t="b">
        <f t="shared" si="70"/>
        <v>1</v>
      </c>
    </row>
    <row r="358" spans="1:48" ht="16.5" thickTop="1" thickBot="1" x14ac:dyDescent="0.3">
      <c r="A358" s="28">
        <f t="shared" si="71"/>
        <v>171</v>
      </c>
      <c r="B358" s="74" t="s">
        <v>1852</v>
      </c>
      <c r="C358" s="71" t="s">
        <v>1020</v>
      </c>
      <c r="D358" s="63">
        <v>1974</v>
      </c>
      <c r="E358" s="72"/>
      <c r="F358" s="72" t="s">
        <v>2519</v>
      </c>
      <c r="G358" s="80">
        <v>9</v>
      </c>
      <c r="H358" s="80">
        <v>5</v>
      </c>
      <c r="I358" s="163">
        <v>14441.6</v>
      </c>
      <c r="J358" s="163">
        <v>13659.5</v>
      </c>
      <c r="K358" s="163">
        <v>11795.19</v>
      </c>
      <c r="L358" s="165">
        <v>572</v>
      </c>
      <c r="M358" s="163">
        <f t="shared" si="72"/>
        <v>8706262.9800000004</v>
      </c>
      <c r="N358" s="163"/>
      <c r="O358" s="163"/>
      <c r="P358" s="163"/>
      <c r="Q358" s="30">
        <f>IF('Форма 2'!D358=0,"",'Форма 2'!D358-N358-O358-P358)</f>
        <v>8706262.9800000004</v>
      </c>
      <c r="R358" s="51">
        <f t="shared" si="65"/>
        <v>637.3778674182804</v>
      </c>
      <c r="S358" s="51">
        <f t="shared" si="66"/>
        <v>637.3778674182804</v>
      </c>
      <c r="T358" s="69">
        <f>IF(B358=C358,"",
IF(ISERROR(
IF(_xlfn.TEXTBEFORE('ПДФ 1'!B364,": ",1)*1=YEAR($V$4),$V$4,
IF(_xlfn.TEXTBEFORE('ПДФ 1'!B364,": ",1)*1=YEAR($W$4),$W$4,
IF(_xlfn.TEXTBEFORE('ПДФ 1'!B364,": ",1)*1=YEAR($X$4),$X$4,$Y$4)))),"",
IF(_xlfn.TEXTBEFORE('ПДФ 1'!B364,": ",1)*1=YEAR($V$4),$V$4,
IF(_xlfn.TEXTBEFORE('ПДФ 1'!B364,": ",1)*1=YEAR($W$4),$W$4,
IF(_xlfn.TEXTBEFORE('ПДФ 1'!B364,": ",1)*1=YEAR($X$4),$X$4,$Y$4)))))</f>
        <v>45657</v>
      </c>
      <c r="U358" s="125" t="str">
        <f>IF(ISERROR(VLOOKUP(C358,Источник!$C$2:$K$2343,9,0)),"",VLOOKUP(C358,Источник!$C$2:$K$2343,9,0))</f>
        <v>РО</v>
      </c>
      <c r="V358" s="1"/>
      <c r="W358" s="1"/>
      <c r="X358" s="81" t="str">
        <f t="shared" si="67"/>
        <v>г. Пермь, ул. Челюскинцев, д. 15: 2024</v>
      </c>
      <c r="Y358" s="117">
        <f t="shared" si="68"/>
        <v>1</v>
      </c>
      <c r="Z358" s="22" t="s">
        <v>1076</v>
      </c>
      <c r="AA358" s="22" t="s">
        <v>1076</v>
      </c>
      <c r="AB358" s="22" t="s">
        <v>1076</v>
      </c>
      <c r="AC358" s="22" t="s">
        <v>1076</v>
      </c>
      <c r="AD358" s="22" t="s">
        <v>1076</v>
      </c>
      <c r="AE358" s="22" t="s">
        <v>1076</v>
      </c>
      <c r="AF358" s="22">
        <v>1</v>
      </c>
      <c r="AG358" s="89" t="s">
        <v>1076</v>
      </c>
      <c r="AH358" s="114" t="s">
        <v>1076</v>
      </c>
      <c r="AI358" s="75" t="s">
        <v>1076</v>
      </c>
      <c r="AJ358" s="75" t="s">
        <v>1076</v>
      </c>
      <c r="AK358" s="75" t="s">
        <v>1076</v>
      </c>
      <c r="AL358" s="75" t="s">
        <v>1076</v>
      </c>
      <c r="AM358" s="75" t="s">
        <v>1076</v>
      </c>
      <c r="AN358" s="75" t="s">
        <v>1076</v>
      </c>
      <c r="AO358" s="75" t="s">
        <v>1076</v>
      </c>
      <c r="AP358" s="75" t="s">
        <v>1076</v>
      </c>
      <c r="AQ358" s="75" t="s">
        <v>1076</v>
      </c>
      <c r="AR358" s="75" t="s">
        <v>1076</v>
      </c>
      <c r="AS358" s="75" t="s">
        <v>1076</v>
      </c>
      <c r="AT358" s="75" t="s">
        <v>1076</v>
      </c>
      <c r="AU358" t="str">
        <f t="shared" si="69"/>
        <v>РП</v>
      </c>
      <c r="AV358" t="b">
        <f t="shared" si="70"/>
        <v>1</v>
      </c>
    </row>
    <row r="359" spans="1:48" ht="16.5" thickTop="1" thickBot="1" x14ac:dyDescent="0.3">
      <c r="A359" s="28">
        <f t="shared" si="71"/>
        <v>172</v>
      </c>
      <c r="B359" s="74" t="s">
        <v>1852</v>
      </c>
      <c r="C359" s="71" t="s">
        <v>1021</v>
      </c>
      <c r="D359" s="63">
        <v>1973</v>
      </c>
      <c r="E359" s="72"/>
      <c r="F359" s="72" t="s">
        <v>2520</v>
      </c>
      <c r="G359" s="80">
        <v>9</v>
      </c>
      <c r="H359" s="80">
        <v>6</v>
      </c>
      <c r="I359" s="163">
        <v>13243.7</v>
      </c>
      <c r="J359" s="163">
        <v>11260.6</v>
      </c>
      <c r="K359" s="163">
        <v>11260.6</v>
      </c>
      <c r="L359" s="165">
        <v>601</v>
      </c>
      <c r="M359" s="163">
        <f t="shared" si="72"/>
        <v>27386779.670000002</v>
      </c>
      <c r="N359" s="163"/>
      <c r="O359" s="163"/>
      <c r="P359" s="163"/>
      <c r="Q359" s="30">
        <f>IF('Форма 2'!D359=0,"",'Форма 2'!D359-N359-O359-P359)</f>
        <v>27386779.670000002</v>
      </c>
      <c r="R359" s="51">
        <f t="shared" si="65"/>
        <v>2432.0888469530933</v>
      </c>
      <c r="S359" s="51">
        <f t="shared" si="66"/>
        <v>2432.0888469530933</v>
      </c>
      <c r="T359" s="69">
        <f>IF(B359=C359,"",
IF(ISERROR(
IF(_xlfn.TEXTBEFORE('ПДФ 1'!B365,": ",1)*1=YEAR($V$4),$V$4,
IF(_xlfn.TEXTBEFORE('ПДФ 1'!B365,": ",1)*1=YEAR($W$4),$W$4,
IF(_xlfn.TEXTBEFORE('ПДФ 1'!B365,": ",1)*1=YEAR($X$4),$X$4,$Y$4)))),"",
IF(_xlfn.TEXTBEFORE('ПДФ 1'!B365,": ",1)*1=YEAR($V$4),$V$4,
IF(_xlfn.TEXTBEFORE('ПДФ 1'!B365,": ",1)*1=YEAR($W$4),$W$4,
IF(_xlfn.TEXTBEFORE('ПДФ 1'!B365,": ",1)*1=YEAR($X$4),$X$4,$Y$4)))))</f>
        <v>45657</v>
      </c>
      <c r="U359" s="125" t="str">
        <f>IF(ISERROR(VLOOKUP(C359,Источник!$C$2:$K$2343,9,0)),"",VLOOKUP(C359,Источник!$C$2:$K$2343,9,0))</f>
        <v>РО</v>
      </c>
      <c r="V359" s="1"/>
      <c r="W359" s="1"/>
      <c r="X359" s="77" t="str">
        <f t="shared" si="67"/>
        <v>г. Пермь, ул. Чердынская, д. 38: 2024</v>
      </c>
      <c r="Y359" s="117">
        <f t="shared" si="68"/>
        <v>1</v>
      </c>
      <c r="Z359" s="22" t="s">
        <v>1076</v>
      </c>
      <c r="AA359" s="22" t="s">
        <v>1076</v>
      </c>
      <c r="AB359" s="22" t="s">
        <v>1076</v>
      </c>
      <c r="AC359" s="22" t="s">
        <v>1076</v>
      </c>
      <c r="AD359" s="22" t="s">
        <v>1076</v>
      </c>
      <c r="AE359" s="22" t="s">
        <v>1076</v>
      </c>
      <c r="AF359" s="22" t="s">
        <v>1076</v>
      </c>
      <c r="AG359" s="89" t="s">
        <v>1076</v>
      </c>
      <c r="AH359" s="88" t="s">
        <v>1076</v>
      </c>
      <c r="AI359" s="75">
        <v>1</v>
      </c>
      <c r="AJ359" s="75" t="s">
        <v>1076</v>
      </c>
      <c r="AK359" s="75" t="s">
        <v>1076</v>
      </c>
      <c r="AL359" s="75" t="s">
        <v>1076</v>
      </c>
      <c r="AM359" s="75" t="s">
        <v>1076</v>
      </c>
      <c r="AN359" s="75" t="s">
        <v>1076</v>
      </c>
      <c r="AO359" s="75" t="s">
        <v>1076</v>
      </c>
      <c r="AP359" s="75" t="s">
        <v>1076</v>
      </c>
      <c r="AQ359" s="75" t="s">
        <v>1076</v>
      </c>
      <c r="AR359" s="75" t="s">
        <v>1076</v>
      </c>
      <c r="AS359" s="75" t="s">
        <v>1076</v>
      </c>
      <c r="AT359" s="75" t="s">
        <v>1076</v>
      </c>
      <c r="AU359" t="str">
        <f t="shared" si="69"/>
        <v>РК</v>
      </c>
      <c r="AV359" t="b">
        <f t="shared" si="70"/>
        <v>1</v>
      </c>
    </row>
    <row r="360" spans="1:48" ht="16.5" thickTop="1" thickBot="1" x14ac:dyDescent="0.3">
      <c r="A360" s="28">
        <f t="shared" si="71"/>
        <v>173</v>
      </c>
      <c r="B360" s="74" t="s">
        <v>1852</v>
      </c>
      <c r="C360" s="71" t="s">
        <v>1626</v>
      </c>
      <c r="D360" s="63">
        <v>2010</v>
      </c>
      <c r="E360" s="72"/>
      <c r="F360" s="72">
        <v>0</v>
      </c>
      <c r="G360" s="80">
        <v>25</v>
      </c>
      <c r="H360" s="80">
        <v>1</v>
      </c>
      <c r="I360" s="163">
        <v>44742.400000000001</v>
      </c>
      <c r="J360" s="163">
        <v>29193.7</v>
      </c>
      <c r="K360" s="163">
        <v>15548.7</v>
      </c>
      <c r="L360" s="165">
        <v>390</v>
      </c>
      <c r="M360" s="163">
        <f t="shared" si="72"/>
        <v>67000401.729999997</v>
      </c>
      <c r="N360" s="163"/>
      <c r="O360" s="163"/>
      <c r="P360" s="163"/>
      <c r="Q360" s="30">
        <f>IF('Форма 2'!D360=0,"",'Форма 2'!D360-N360-O360-P360)</f>
        <v>67000401.729999997</v>
      </c>
      <c r="R360" s="51">
        <f t="shared" si="65"/>
        <v>2295.0294662889596</v>
      </c>
      <c r="S360" s="51">
        <f t="shared" si="66"/>
        <v>2295.0294662889596</v>
      </c>
      <c r="T360" s="69">
        <f>IF(B360=C360,"",
IF(ISERROR(
IF(_xlfn.TEXTBEFORE('ПДФ 1'!B366,": ",1)*1=YEAR($V$4),$V$4,
IF(_xlfn.TEXTBEFORE('ПДФ 1'!B366,": ",1)*1=YEAR($W$4),$W$4,
IF(_xlfn.TEXTBEFORE('ПДФ 1'!B366,": ",1)*1=YEAR($X$4),$X$4,$Y$4)))),"",
IF(_xlfn.TEXTBEFORE('ПДФ 1'!B366,": ",1)*1=YEAR($V$4),$V$4,
IF(_xlfn.TEXTBEFORE('ПДФ 1'!B366,": ",1)*1=YEAR($W$4),$W$4,
IF(_xlfn.TEXTBEFORE('ПДФ 1'!B366,": ",1)*1=YEAR($X$4),$X$4,$Y$4)))))</f>
        <v>45657</v>
      </c>
      <c r="U360" s="125" t="str">
        <f>IF(ISERROR(VLOOKUP(C360,Источник!$C$2:$K$2343,9,0)),"",VLOOKUP(C360,Источник!$C$2:$K$2343,9,0))</f>
        <v>СС</v>
      </c>
      <c r="V360" s="1"/>
      <c r="W360" s="1"/>
      <c r="X360" s="77" t="str">
        <f t="shared" si="67"/>
        <v>г. Пермь, ул. Чернышевского, д. 15А: 2024</v>
      </c>
      <c r="Y360" s="117">
        <f t="shared" si="68"/>
        <v>2</v>
      </c>
      <c r="Z360" s="22" t="s">
        <v>1076</v>
      </c>
      <c r="AA360" s="22" t="s">
        <v>1076</v>
      </c>
      <c r="AB360" s="22" t="s">
        <v>1076</v>
      </c>
      <c r="AC360" s="22">
        <v>1</v>
      </c>
      <c r="AD360" s="22">
        <v>1</v>
      </c>
      <c r="AE360" s="22" t="s">
        <v>1076</v>
      </c>
      <c r="AF360" s="22" t="s">
        <v>1076</v>
      </c>
      <c r="AG360" s="89" t="s">
        <v>1076</v>
      </c>
      <c r="AH360" s="88" t="s">
        <v>1076</v>
      </c>
      <c r="AI360" s="75" t="s">
        <v>1076</v>
      </c>
      <c r="AJ360" s="75" t="s">
        <v>1076</v>
      </c>
      <c r="AK360" s="75" t="s">
        <v>1076</v>
      </c>
      <c r="AL360" s="75" t="s">
        <v>1076</v>
      </c>
      <c r="AM360" s="75" t="s">
        <v>1076</v>
      </c>
      <c r="AN360" s="75" t="s">
        <v>1076</v>
      </c>
      <c r="AO360" s="75" t="s">
        <v>1076</v>
      </c>
      <c r="AP360" s="75" t="s">
        <v>1076</v>
      </c>
      <c r="AQ360" s="75" t="s">
        <v>1076</v>
      </c>
      <c r="AR360" s="75" t="s">
        <v>1076</v>
      </c>
      <c r="AS360" s="75" t="s">
        <v>1076</v>
      </c>
      <c r="AT360" s="75" t="s">
        <v>1076</v>
      </c>
      <c r="AU360" t="str">
        <f t="shared" si="69"/>
        <v>РВИС ( ХВС ГВС )</v>
      </c>
      <c r="AV360" t="b">
        <f t="shared" si="70"/>
        <v>1</v>
      </c>
    </row>
    <row r="361" spans="1:48" ht="16.5" thickTop="1" thickBot="1" x14ac:dyDescent="0.3">
      <c r="A361" s="28">
        <f t="shared" si="71"/>
        <v>174</v>
      </c>
      <c r="B361" s="74" t="s">
        <v>1852</v>
      </c>
      <c r="C361" s="71" t="s">
        <v>142</v>
      </c>
      <c r="D361" s="63">
        <v>2012</v>
      </c>
      <c r="E361" s="72"/>
      <c r="F361" s="72">
        <v>0</v>
      </c>
      <c r="G361" s="80">
        <v>25</v>
      </c>
      <c r="H361" s="80">
        <v>3</v>
      </c>
      <c r="I361" s="163">
        <v>53795.5</v>
      </c>
      <c r="J361" s="163">
        <v>30051.1</v>
      </c>
      <c r="K361" s="163">
        <v>10676.4</v>
      </c>
      <c r="L361" s="165">
        <v>383</v>
      </c>
      <c r="M361" s="163">
        <f t="shared" si="72"/>
        <v>80557147.390000001</v>
      </c>
      <c r="N361" s="163"/>
      <c r="O361" s="163"/>
      <c r="P361" s="163"/>
      <c r="Q361" s="30">
        <f>IF('Форма 2'!D361=0,"",'Форма 2'!D361-N361-O361-P361)</f>
        <v>80557147.390000001</v>
      </c>
      <c r="R361" s="51">
        <f t="shared" si="65"/>
        <v>2680.6721680737146</v>
      </c>
      <c r="S361" s="51">
        <f t="shared" si="66"/>
        <v>2680.6721680737146</v>
      </c>
      <c r="T361" s="69">
        <f>IF(B361=C361,"",
IF(ISERROR(
IF(_xlfn.TEXTBEFORE('ПДФ 1'!B367,": ",1)*1=YEAR($V$4),$V$4,
IF(_xlfn.TEXTBEFORE('ПДФ 1'!B367,": ",1)*1=YEAR($W$4),$W$4,
IF(_xlfn.TEXTBEFORE('ПДФ 1'!B367,": ",1)*1=YEAR($X$4),$X$4,$Y$4)))),"",
IF(_xlfn.TEXTBEFORE('ПДФ 1'!B367,": ",1)*1=YEAR($V$4),$V$4,
IF(_xlfn.TEXTBEFORE('ПДФ 1'!B367,": ",1)*1=YEAR($W$4),$W$4,
IF(_xlfn.TEXTBEFORE('ПДФ 1'!B367,": ",1)*1=YEAR($X$4),$X$4,$Y$4)))))</f>
        <v>45657</v>
      </c>
      <c r="U361" s="125" t="str">
        <f>IF(ISERROR(VLOOKUP(C361,Источник!$C$2:$K$2343,9,0)),"",VLOOKUP(C361,Источник!$C$2:$K$2343,9,0))</f>
        <v>СС</v>
      </c>
      <c r="V361" s="1"/>
      <c r="W361" s="1"/>
      <c r="X361" s="81" t="str">
        <f t="shared" si="67"/>
        <v>г. Пермь, ул. Чернышевского, д. 15В: 2024</v>
      </c>
      <c r="Y361" s="117">
        <f t="shared" si="68"/>
        <v>2</v>
      </c>
      <c r="Z361" s="22" t="s">
        <v>1076</v>
      </c>
      <c r="AA361" s="22" t="s">
        <v>1076</v>
      </c>
      <c r="AB361" s="22" t="s">
        <v>1076</v>
      </c>
      <c r="AC361" s="22">
        <v>1</v>
      </c>
      <c r="AD361" s="22">
        <v>1</v>
      </c>
      <c r="AE361" s="22" t="s">
        <v>1076</v>
      </c>
      <c r="AF361" s="22" t="s">
        <v>1076</v>
      </c>
      <c r="AG361" s="89" t="s">
        <v>1076</v>
      </c>
      <c r="AH361" s="88" t="s">
        <v>1076</v>
      </c>
      <c r="AI361" s="75" t="s">
        <v>1076</v>
      </c>
      <c r="AJ361" s="75" t="s">
        <v>1076</v>
      </c>
      <c r="AK361" s="75" t="s">
        <v>1076</v>
      </c>
      <c r="AL361" s="75" t="s">
        <v>1076</v>
      </c>
      <c r="AM361" s="75" t="s">
        <v>1076</v>
      </c>
      <c r="AN361" s="75" t="s">
        <v>1076</v>
      </c>
      <c r="AO361" s="75" t="s">
        <v>1076</v>
      </c>
      <c r="AP361" s="75" t="s">
        <v>1076</v>
      </c>
      <c r="AQ361" s="75" t="s">
        <v>1076</v>
      </c>
      <c r="AR361" s="75" t="s">
        <v>1076</v>
      </c>
      <c r="AS361" s="75" t="s">
        <v>1076</v>
      </c>
      <c r="AT361" s="75" t="s">
        <v>1076</v>
      </c>
      <c r="AU361" t="str">
        <f t="shared" si="69"/>
        <v>РВИС ( ХВС ГВС )</v>
      </c>
      <c r="AV361" t="b">
        <f t="shared" si="70"/>
        <v>1</v>
      </c>
    </row>
    <row r="362" spans="1:48" ht="16.5" thickTop="1" thickBot="1" x14ac:dyDescent="0.3">
      <c r="A362" s="28">
        <f t="shared" si="71"/>
        <v>175</v>
      </c>
      <c r="B362" s="74" t="s">
        <v>1852</v>
      </c>
      <c r="C362" s="71" t="s">
        <v>1022</v>
      </c>
      <c r="D362" s="63">
        <v>1973</v>
      </c>
      <c r="E362" s="72"/>
      <c r="F362" s="72" t="s">
        <v>2519</v>
      </c>
      <c r="G362" s="80">
        <v>9</v>
      </c>
      <c r="H362" s="80">
        <v>4</v>
      </c>
      <c r="I362" s="163">
        <v>12278.8</v>
      </c>
      <c r="J362" s="163">
        <v>9293.1</v>
      </c>
      <c r="K362" s="163">
        <v>8828.4500000000007</v>
      </c>
      <c r="L362" s="165">
        <v>455</v>
      </c>
      <c r="M362" s="163">
        <f t="shared" si="72"/>
        <v>11114035.68</v>
      </c>
      <c r="N362" s="163"/>
      <c r="O362" s="163"/>
      <c r="P362" s="163"/>
      <c r="Q362" s="30">
        <f>IF('Форма 2'!D362=0,"",'Форма 2'!D362-N362-O362-P362)</f>
        <v>11114035.68</v>
      </c>
      <c r="R362" s="51">
        <f t="shared" si="65"/>
        <v>1195.9449139684282</v>
      </c>
      <c r="S362" s="51">
        <f t="shared" si="66"/>
        <v>1195.9449139684282</v>
      </c>
      <c r="T362" s="69">
        <f>IF(B362=C362,"",
IF(ISERROR(
IF(_xlfn.TEXTBEFORE('ПДФ 1'!B368,": ",1)*1=YEAR($V$4),$V$4,
IF(_xlfn.TEXTBEFORE('ПДФ 1'!B368,": ",1)*1=YEAR($W$4),$W$4,
IF(_xlfn.TEXTBEFORE('ПДФ 1'!B368,": ",1)*1=YEAR($X$4),$X$4,$Y$4)))),"",
IF(_xlfn.TEXTBEFORE('ПДФ 1'!B368,": ",1)*1=YEAR($V$4),$V$4,
IF(_xlfn.TEXTBEFORE('ПДФ 1'!B368,": ",1)*1=YEAR($W$4),$W$4,
IF(_xlfn.TEXTBEFORE('ПДФ 1'!B368,": ",1)*1=YEAR($X$4),$X$4,$Y$4)))))</f>
        <v>45657</v>
      </c>
      <c r="U362" s="125" t="str">
        <f>IF(ISERROR(VLOOKUP(C362,Источник!$C$2:$K$2343,9,0)),"",VLOOKUP(C362,Источник!$C$2:$K$2343,9,0))</f>
        <v>РО</v>
      </c>
      <c r="V362" s="1"/>
      <c r="W362" s="1"/>
      <c r="X362" s="77" t="str">
        <f t="shared" si="67"/>
        <v>г. Пермь, ул. Чкалова, д. 10: 2024</v>
      </c>
      <c r="Y362" s="117">
        <f t="shared" si="68"/>
        <v>1</v>
      </c>
      <c r="Z362" s="22" t="s">
        <v>1076</v>
      </c>
      <c r="AA362" s="22" t="s">
        <v>1076</v>
      </c>
      <c r="AB362" s="22" t="s">
        <v>1076</v>
      </c>
      <c r="AC362" s="22" t="s">
        <v>1076</v>
      </c>
      <c r="AD362" s="22" t="s">
        <v>1076</v>
      </c>
      <c r="AE362" s="22" t="s">
        <v>1076</v>
      </c>
      <c r="AF362" s="22" t="s">
        <v>1076</v>
      </c>
      <c r="AG362" s="89">
        <v>4</v>
      </c>
      <c r="AH362" s="88">
        <v>11114035.68</v>
      </c>
      <c r="AI362" s="75" t="s">
        <v>1076</v>
      </c>
      <c r="AJ362" s="75" t="s">
        <v>1076</v>
      </c>
      <c r="AK362" s="75" t="s">
        <v>1076</v>
      </c>
      <c r="AL362" s="75" t="s">
        <v>1076</v>
      </c>
      <c r="AM362" s="75" t="s">
        <v>1076</v>
      </c>
      <c r="AN362" s="75" t="s">
        <v>1076</v>
      </c>
      <c r="AO362" s="75" t="s">
        <v>1076</v>
      </c>
      <c r="AP362" s="75" t="s">
        <v>1076</v>
      </c>
      <c r="AQ362" s="75" t="s">
        <v>1076</v>
      </c>
      <c r="AR362" s="75" t="s">
        <v>1076</v>
      </c>
      <c r="AS362" s="75" t="s">
        <v>1076</v>
      </c>
      <c r="AT362" s="75" t="s">
        <v>1076</v>
      </c>
      <c r="AU362" t="str">
        <f t="shared" si="69"/>
        <v>РЛ</v>
      </c>
      <c r="AV362" t="b">
        <f t="shared" si="70"/>
        <v>1</v>
      </c>
    </row>
    <row r="363" spans="1:48" ht="16.5" thickTop="1" thickBot="1" x14ac:dyDescent="0.3">
      <c r="A363" s="28">
        <f t="shared" si="71"/>
        <v>176</v>
      </c>
      <c r="B363" s="74" t="s">
        <v>1852</v>
      </c>
      <c r="C363" s="71" t="s">
        <v>275</v>
      </c>
      <c r="D363" s="63">
        <v>1959</v>
      </c>
      <c r="E363" s="72"/>
      <c r="F363" s="72" t="s">
        <v>2519</v>
      </c>
      <c r="G363" s="80">
        <v>5</v>
      </c>
      <c r="H363" s="80">
        <v>4</v>
      </c>
      <c r="I363" s="163">
        <v>3584.8</v>
      </c>
      <c r="J363" s="163">
        <v>3166.1000000000008</v>
      </c>
      <c r="K363" s="163">
        <v>2912.81</v>
      </c>
      <c r="L363" s="165">
        <v>150</v>
      </c>
      <c r="M363" s="163">
        <f t="shared" si="72"/>
        <v>17502284.129999999</v>
      </c>
      <c r="N363" s="163"/>
      <c r="O363" s="163"/>
      <c r="P363" s="163"/>
      <c r="Q363" s="30">
        <f>IF('Форма 2'!D363=0,"",'Форма 2'!D363-N363-O363-P363)</f>
        <v>17502284.129999999</v>
      </c>
      <c r="R363" s="51">
        <f t="shared" si="65"/>
        <v>5528.0263194466361</v>
      </c>
      <c r="S363" s="51">
        <f t="shared" si="66"/>
        <v>5528.0263194466361</v>
      </c>
      <c r="T363" s="69">
        <f>IF(B363=C363,"",
IF(ISERROR(
IF(_xlfn.TEXTBEFORE('ПДФ 1'!B369,": ",1)*1=YEAR($V$4),$V$4,
IF(_xlfn.TEXTBEFORE('ПДФ 1'!B369,": ",1)*1=YEAR($W$4),$W$4,
IF(_xlfn.TEXTBEFORE('ПДФ 1'!B369,": ",1)*1=YEAR($X$4),$X$4,$Y$4)))),"",
IF(_xlfn.TEXTBEFORE('ПДФ 1'!B369,": ",1)*1=YEAR($V$4),$V$4,
IF(_xlfn.TEXTBEFORE('ПДФ 1'!B369,": ",1)*1=YEAR($W$4),$W$4,
IF(_xlfn.TEXTBEFORE('ПДФ 1'!B369,": ",1)*1=YEAR($X$4),$X$4,$Y$4)))))</f>
        <v>45657</v>
      </c>
      <c r="U363" s="125" t="str">
        <f>IF(ISERROR(VLOOKUP(C363,Источник!$C$2:$K$2343,9,0)),"",VLOOKUP(C363,Источник!$C$2:$K$2343,9,0))</f>
        <v>СС</v>
      </c>
      <c r="V363" s="1"/>
      <c r="W363" s="1"/>
      <c r="X363" s="77" t="str">
        <f t="shared" si="67"/>
        <v>г. Пермь, ул. Шишкина, д. 10: 2024</v>
      </c>
      <c r="Y363" s="117">
        <f t="shared" si="68"/>
        <v>1</v>
      </c>
      <c r="Z363" s="22" t="s">
        <v>1076</v>
      </c>
      <c r="AA363" s="22" t="s">
        <v>1076</v>
      </c>
      <c r="AB363" s="22" t="s">
        <v>1076</v>
      </c>
      <c r="AC363" s="22" t="s">
        <v>1076</v>
      </c>
      <c r="AD363" s="22" t="s">
        <v>1076</v>
      </c>
      <c r="AE363" s="22" t="s">
        <v>1076</v>
      </c>
      <c r="AF363" s="22" t="s">
        <v>1076</v>
      </c>
      <c r="AG363" s="89" t="s">
        <v>1076</v>
      </c>
      <c r="AH363" s="88" t="s">
        <v>1076</v>
      </c>
      <c r="AI363" s="75" t="s">
        <v>1076</v>
      </c>
      <c r="AJ363" s="75">
        <v>1</v>
      </c>
      <c r="AK363" s="75" t="s">
        <v>1076</v>
      </c>
      <c r="AL363" s="75" t="s">
        <v>1076</v>
      </c>
      <c r="AM363" s="75" t="s">
        <v>1076</v>
      </c>
      <c r="AN363" s="75" t="s">
        <v>1076</v>
      </c>
      <c r="AO363" s="75" t="s">
        <v>1076</v>
      </c>
      <c r="AP363" s="75" t="s">
        <v>1076</v>
      </c>
      <c r="AQ363" s="75" t="s">
        <v>1076</v>
      </c>
      <c r="AR363" s="75" t="s">
        <v>1076</v>
      </c>
      <c r="AS363" s="75" t="s">
        <v>1076</v>
      </c>
      <c r="AT363" s="75" t="s">
        <v>1076</v>
      </c>
      <c r="AU363" t="str">
        <f t="shared" si="69"/>
        <v>Рфа</v>
      </c>
      <c r="AV363" t="b">
        <f t="shared" si="70"/>
        <v>1</v>
      </c>
    </row>
    <row r="364" spans="1:48" ht="16.5" thickTop="1" thickBot="1" x14ac:dyDescent="0.3">
      <c r="A364" s="28">
        <f t="shared" si="71"/>
        <v>177</v>
      </c>
      <c r="B364" s="74" t="s">
        <v>1852</v>
      </c>
      <c r="C364" s="71" t="s">
        <v>129</v>
      </c>
      <c r="D364" s="63">
        <v>1989</v>
      </c>
      <c r="E364" s="72"/>
      <c r="F364" s="72" t="s">
        <v>2520</v>
      </c>
      <c r="G364" s="80">
        <v>9</v>
      </c>
      <c r="H364" s="80">
        <v>7</v>
      </c>
      <c r="I364" s="163">
        <v>14754.35</v>
      </c>
      <c r="J364" s="163">
        <v>14749.97</v>
      </c>
      <c r="K364" s="163">
        <v>13928.4</v>
      </c>
      <c r="L364" s="165">
        <v>685</v>
      </c>
      <c r="M364" s="163">
        <f t="shared" si="72"/>
        <v>11788430.560000001</v>
      </c>
      <c r="N364" s="163"/>
      <c r="O364" s="163"/>
      <c r="P364" s="163"/>
      <c r="Q364" s="30">
        <f>IF('Форма 2'!D364=0,"",'Форма 2'!D364-N364-O364-P364)</f>
        <v>11788430.560000001</v>
      </c>
      <c r="R364" s="51">
        <f t="shared" si="65"/>
        <v>799.21725671306456</v>
      </c>
      <c r="S364" s="51">
        <f t="shared" si="66"/>
        <v>799.21725671306456</v>
      </c>
      <c r="T364" s="69">
        <f>IF(B364=C364,"",
IF(ISERROR(
IF(_xlfn.TEXTBEFORE('ПДФ 1'!B370,": ",1)*1=YEAR($V$4),$V$4,
IF(_xlfn.TEXTBEFORE('ПДФ 1'!B370,": ",1)*1=YEAR($W$4),$W$4,
IF(_xlfn.TEXTBEFORE('ПДФ 1'!B370,": ",1)*1=YEAR($X$4),$X$4,$Y$4)))),"",
IF(_xlfn.TEXTBEFORE('ПДФ 1'!B370,": ",1)*1=YEAR($V$4),$V$4,
IF(_xlfn.TEXTBEFORE('ПДФ 1'!B370,": ",1)*1=YEAR($W$4),$W$4,
IF(_xlfn.TEXTBEFORE('ПДФ 1'!B370,": ",1)*1=YEAR($X$4),$X$4,$Y$4)))))</f>
        <v>45657</v>
      </c>
      <c r="U364" s="125" t="str">
        <f>IF(ISERROR(VLOOKUP(C364,Источник!$C$2:$K$2343,9,0)),"",VLOOKUP(C364,Источник!$C$2:$K$2343,9,0))</f>
        <v>СС</v>
      </c>
      <c r="V364" s="1"/>
      <c r="W364" s="1"/>
      <c r="X364" s="77" t="str">
        <f t="shared" si="67"/>
        <v>г. Пермь, ул. Юрша, д. 3А: 2024</v>
      </c>
      <c r="Y364" s="117">
        <f t="shared" si="68"/>
        <v>1</v>
      </c>
      <c r="Z364" s="22" t="s">
        <v>1076</v>
      </c>
      <c r="AA364" s="22" t="s">
        <v>1076</v>
      </c>
      <c r="AB364" s="22">
        <v>1</v>
      </c>
      <c r="AC364" s="22" t="s">
        <v>1076</v>
      </c>
      <c r="AD364" s="22" t="s">
        <v>1076</v>
      </c>
      <c r="AE364" s="22" t="s">
        <v>1076</v>
      </c>
      <c r="AF364" s="22" t="s">
        <v>1076</v>
      </c>
      <c r="AG364" s="89" t="s">
        <v>1076</v>
      </c>
      <c r="AH364" s="114" t="s">
        <v>1076</v>
      </c>
      <c r="AI364" s="75" t="s">
        <v>1076</v>
      </c>
      <c r="AJ364" s="75" t="s">
        <v>1076</v>
      </c>
      <c r="AK364" s="75" t="s">
        <v>1076</v>
      </c>
      <c r="AL364" s="75" t="s">
        <v>1076</v>
      </c>
      <c r="AM364" s="75" t="s">
        <v>1076</v>
      </c>
      <c r="AN364" s="75" t="s">
        <v>1076</v>
      </c>
      <c r="AO364" s="75" t="s">
        <v>1076</v>
      </c>
      <c r="AP364" s="75" t="s">
        <v>1076</v>
      </c>
      <c r="AQ364" s="75" t="s">
        <v>1076</v>
      </c>
      <c r="AR364" s="75" t="s">
        <v>1076</v>
      </c>
      <c r="AS364" s="75" t="s">
        <v>1076</v>
      </c>
      <c r="AT364" s="75" t="s">
        <v>1076</v>
      </c>
      <c r="AU364" t="str">
        <f t="shared" si="69"/>
        <v>РВИС ( ГАЗ )</v>
      </c>
      <c r="AV364" t="b">
        <f t="shared" si="70"/>
        <v>1</v>
      </c>
    </row>
    <row r="365" spans="1:48" ht="16.5" thickTop="1" thickBot="1" x14ac:dyDescent="0.3">
      <c r="A365" s="28">
        <f t="shared" si="71"/>
        <v>178</v>
      </c>
      <c r="B365" s="74" t="s">
        <v>1852</v>
      </c>
      <c r="C365" s="71" t="s">
        <v>1027</v>
      </c>
      <c r="D365" s="63">
        <v>1975</v>
      </c>
      <c r="E365" s="72"/>
      <c r="F365" s="72" t="s">
        <v>2526</v>
      </c>
      <c r="G365" s="80">
        <v>9</v>
      </c>
      <c r="H365" s="80">
        <v>6</v>
      </c>
      <c r="I365" s="163">
        <v>13789.4</v>
      </c>
      <c r="J365" s="163">
        <v>11953.6</v>
      </c>
      <c r="K365" s="163">
        <v>11116.85</v>
      </c>
      <c r="L365" s="165">
        <v>182</v>
      </c>
      <c r="M365" s="163">
        <f t="shared" si="72"/>
        <v>28515238.149999999</v>
      </c>
      <c r="N365" s="163"/>
      <c r="O365" s="163"/>
      <c r="P365" s="163"/>
      <c r="Q365" s="30">
        <f>IF('Форма 2'!D365=0,"",'Форма 2'!D365-N365-O365-P365)</f>
        <v>28515238.149999999</v>
      </c>
      <c r="R365" s="51">
        <f t="shared" si="65"/>
        <v>2385.4937550194081</v>
      </c>
      <c r="S365" s="51">
        <f t="shared" si="66"/>
        <v>2385.4937550194081</v>
      </c>
      <c r="T365" s="69">
        <f>IF(B365=C365,"",
IF(ISERROR(
IF(_xlfn.TEXTBEFORE('ПДФ 1'!B371,": ",1)*1=YEAR($V$4),$V$4,
IF(_xlfn.TEXTBEFORE('ПДФ 1'!B371,": ",1)*1=YEAR($W$4),$W$4,
IF(_xlfn.TEXTBEFORE('ПДФ 1'!B371,": ",1)*1=YEAR($X$4),$X$4,$Y$4)))),"",
IF(_xlfn.TEXTBEFORE('ПДФ 1'!B371,": ",1)*1=YEAR($V$4),$V$4,
IF(_xlfn.TEXTBEFORE('ПДФ 1'!B371,": ",1)*1=YEAR($W$4),$W$4,
IF(_xlfn.TEXTBEFORE('ПДФ 1'!B371,": ",1)*1=YEAR($X$4),$X$4,$Y$4)))))</f>
        <v>45657</v>
      </c>
      <c r="U365" s="125" t="str">
        <f>IF(ISERROR(VLOOKUP(C365,Источник!$C$2:$K$2343,9,0)),"",VLOOKUP(C365,Источник!$C$2:$K$2343,9,0))</f>
        <v>РО</v>
      </c>
      <c r="V365" s="1"/>
      <c r="W365" s="1"/>
      <c r="X365" s="81" t="str">
        <f t="shared" si="67"/>
        <v>г. Пермь, ул. Яблочкова, д. 31: 2024</v>
      </c>
      <c r="Y365" s="117">
        <f t="shared" si="68"/>
        <v>1</v>
      </c>
      <c r="Z365" s="22" t="s">
        <v>1076</v>
      </c>
      <c r="AA365" s="22" t="s">
        <v>1076</v>
      </c>
      <c r="AB365" s="22" t="s">
        <v>1076</v>
      </c>
      <c r="AC365" s="22" t="s">
        <v>1076</v>
      </c>
      <c r="AD365" s="22" t="s">
        <v>1076</v>
      </c>
      <c r="AE365" s="22" t="s">
        <v>1076</v>
      </c>
      <c r="AF365" s="22" t="s">
        <v>1076</v>
      </c>
      <c r="AG365" s="89" t="s">
        <v>1076</v>
      </c>
      <c r="AH365" s="88" t="s">
        <v>1076</v>
      </c>
      <c r="AI365" s="75">
        <v>1</v>
      </c>
      <c r="AJ365" s="75" t="s">
        <v>1076</v>
      </c>
      <c r="AK365" s="75" t="s">
        <v>1076</v>
      </c>
      <c r="AL365" s="75" t="s">
        <v>1076</v>
      </c>
      <c r="AM365" s="75" t="s">
        <v>1076</v>
      </c>
      <c r="AN365" s="75" t="s">
        <v>1076</v>
      </c>
      <c r="AO365" s="75" t="s">
        <v>1076</v>
      </c>
      <c r="AP365" s="75" t="s">
        <v>1076</v>
      </c>
      <c r="AQ365" s="75" t="s">
        <v>1076</v>
      </c>
      <c r="AR365" s="75" t="s">
        <v>1076</v>
      </c>
      <c r="AS365" s="75" t="s">
        <v>1076</v>
      </c>
      <c r="AT365" s="75" t="s">
        <v>1076</v>
      </c>
      <c r="AU365" t="str">
        <f t="shared" si="69"/>
        <v>РК</v>
      </c>
      <c r="AV365" t="b">
        <f t="shared" si="70"/>
        <v>1</v>
      </c>
    </row>
    <row r="366" spans="1:48" ht="16.5" thickTop="1" thickBot="1" x14ac:dyDescent="0.3">
      <c r="A366" s="28">
        <f t="shared" si="71"/>
        <v>179</v>
      </c>
      <c r="B366" s="74" t="s">
        <v>1852</v>
      </c>
      <c r="C366" s="71" t="s">
        <v>619</v>
      </c>
      <c r="D366" s="63">
        <v>1976</v>
      </c>
      <c r="E366" s="72"/>
      <c r="F366" s="72" t="s">
        <v>2521</v>
      </c>
      <c r="G366" s="80">
        <v>14</v>
      </c>
      <c r="H366" s="80">
        <v>1</v>
      </c>
      <c r="I366" s="163">
        <v>6399</v>
      </c>
      <c r="J366" s="163">
        <v>6399</v>
      </c>
      <c r="K366" s="163">
        <v>6267</v>
      </c>
      <c r="L366" s="165">
        <v>0</v>
      </c>
      <c r="M366" s="163">
        <f t="shared" si="72"/>
        <v>18628832.789999999</v>
      </c>
      <c r="N366" s="163"/>
      <c r="O366" s="163"/>
      <c r="P366" s="163"/>
      <c r="Q366" s="30">
        <f>IF('Форма 2'!D366=0,"",'Форма 2'!D366-N366-O366-P366)</f>
        <v>18628832.789999999</v>
      </c>
      <c r="R366" s="51">
        <f t="shared" si="65"/>
        <v>2911.21</v>
      </c>
      <c r="S366" s="51">
        <f t="shared" si="66"/>
        <v>2911.21</v>
      </c>
      <c r="T366" s="69">
        <f>IF(B366=C366,"",
IF(ISERROR(
IF(_xlfn.TEXTBEFORE('ПДФ 1'!B372,": ",1)*1=YEAR($V$4),$V$4,
IF(_xlfn.TEXTBEFORE('ПДФ 1'!B372,": ",1)*1=YEAR($W$4),$W$4,
IF(_xlfn.TEXTBEFORE('ПДФ 1'!B372,": ",1)*1=YEAR($X$4),$X$4,$Y$4)))),"",
IF(_xlfn.TEXTBEFORE('ПДФ 1'!B372,": ",1)*1=YEAR($V$4),$V$4,
IF(_xlfn.TEXTBEFORE('ПДФ 1'!B372,": ",1)*1=YEAR($W$4),$W$4,
IF(_xlfn.TEXTBEFORE('ПДФ 1'!B372,": ",1)*1=YEAR($X$4),$X$4,$Y$4)))))</f>
        <v>45657</v>
      </c>
      <c r="U366" s="125" t="str">
        <f>IF(ISERROR(VLOOKUP(C366,Источник!$C$2:$K$2343,9,0)),"",VLOOKUP(C366,Источник!$C$2:$K$2343,9,0))</f>
        <v>РО</v>
      </c>
      <c r="V366" s="1"/>
      <c r="W366" s="1"/>
      <c r="X366" s="81" t="str">
        <f t="shared" si="67"/>
        <v>г. Пермь, ш. Космонавтов, д. 110: 2024</v>
      </c>
      <c r="Y366" s="117">
        <f t="shared" si="68"/>
        <v>3</v>
      </c>
      <c r="Z366" s="22" t="s">
        <v>1076</v>
      </c>
      <c r="AA366" s="22" t="s">
        <v>1076</v>
      </c>
      <c r="AB366" s="22" t="s">
        <v>1076</v>
      </c>
      <c r="AC366" s="22" t="s">
        <v>1076</v>
      </c>
      <c r="AD366" s="22" t="s">
        <v>1076</v>
      </c>
      <c r="AE366" s="22" t="s">
        <v>1076</v>
      </c>
      <c r="AF366" s="22" t="s">
        <v>1076</v>
      </c>
      <c r="AG366" s="89" t="s">
        <v>1076</v>
      </c>
      <c r="AH366" s="88" t="s">
        <v>1076</v>
      </c>
      <c r="AI366" s="75">
        <v>1</v>
      </c>
      <c r="AJ366" s="75" t="s">
        <v>1076</v>
      </c>
      <c r="AK366" s="75" t="s">
        <v>1076</v>
      </c>
      <c r="AL366" s="75" t="s">
        <v>1076</v>
      </c>
      <c r="AM366" s="75">
        <v>1</v>
      </c>
      <c r="AN366" s="75" t="s">
        <v>1076</v>
      </c>
      <c r="AO366" s="75" t="s">
        <v>1076</v>
      </c>
      <c r="AP366" s="75" t="s">
        <v>1076</v>
      </c>
      <c r="AQ366" s="75" t="s">
        <v>1076</v>
      </c>
      <c r="AR366" s="75">
        <v>1</v>
      </c>
      <c r="AS366" s="75" t="s">
        <v>1076</v>
      </c>
      <c r="AT366" s="75" t="s">
        <v>1076</v>
      </c>
      <c r="AU366" t="str">
        <f t="shared" si="69"/>
        <v>РК РФ РНК</v>
      </c>
      <c r="AV366" t="b">
        <f t="shared" si="70"/>
        <v>1</v>
      </c>
    </row>
    <row r="367" spans="1:48" ht="16.5" thickTop="1" thickBot="1" x14ac:dyDescent="0.3">
      <c r="A367" s="28">
        <f t="shared" si="71"/>
        <v>180</v>
      </c>
      <c r="B367" s="74" t="s">
        <v>1852</v>
      </c>
      <c r="C367" s="71" t="s">
        <v>1023</v>
      </c>
      <c r="D367" s="63">
        <v>1966</v>
      </c>
      <c r="E367" s="72"/>
      <c r="F367" s="72" t="s">
        <v>2519</v>
      </c>
      <c r="G367" s="80">
        <v>5</v>
      </c>
      <c r="H367" s="80">
        <v>4</v>
      </c>
      <c r="I367" s="163">
        <v>3033.4</v>
      </c>
      <c r="J367" s="163">
        <v>2160.8000000000002</v>
      </c>
      <c r="K367" s="163">
        <v>2160.8000000000002</v>
      </c>
      <c r="L367" s="165">
        <v>141</v>
      </c>
      <c r="M367" s="163">
        <f t="shared" si="72"/>
        <v>13660977.57</v>
      </c>
      <c r="N367" s="163"/>
      <c r="O367" s="163"/>
      <c r="P367" s="163"/>
      <c r="Q367" s="30">
        <f>IF('Форма 2'!D367=0,"",'Форма 2'!D367-N367-O367-P367)</f>
        <v>13660977.57</v>
      </c>
      <c r="R367" s="51">
        <f t="shared" si="65"/>
        <v>6322.1851027397261</v>
      </c>
      <c r="S367" s="51">
        <f t="shared" si="66"/>
        <v>6322.1851027397261</v>
      </c>
      <c r="T367" s="69">
        <f>IF(B367=C367,"",
IF(ISERROR(
IF(_xlfn.TEXTBEFORE('ПДФ 1'!B373,": ",1)*1=YEAR($V$4),$V$4,
IF(_xlfn.TEXTBEFORE('ПДФ 1'!B373,": ",1)*1=YEAR($W$4),$W$4,
IF(_xlfn.TEXTBEFORE('ПДФ 1'!B373,": ",1)*1=YEAR($X$4),$X$4,$Y$4)))),"",
IF(_xlfn.TEXTBEFORE('ПДФ 1'!B373,": ",1)*1=YEAR($V$4),$V$4,
IF(_xlfn.TEXTBEFORE('ПДФ 1'!B373,": ",1)*1=YEAR($W$4),$W$4,
IF(_xlfn.TEXTBEFORE('ПДФ 1'!B373,": ",1)*1=YEAR($X$4),$X$4,$Y$4)))))</f>
        <v>45657</v>
      </c>
      <c r="U367" s="125" t="str">
        <f>IF(ISERROR(VLOOKUP(C367,Источник!$C$2:$K$2343,9,0)),"",VLOOKUP(C367,Источник!$C$2:$K$2343,9,0))</f>
        <v>РО</v>
      </c>
      <c r="V367" s="1"/>
      <c r="W367" s="1"/>
      <c r="X367" s="77" t="str">
        <f t="shared" si="67"/>
        <v>г. Пермь, ш. Космонавтов, д. 51: 2024</v>
      </c>
      <c r="Y367" s="117">
        <f t="shared" si="68"/>
        <v>1</v>
      </c>
      <c r="Z367" s="22" t="s">
        <v>1076</v>
      </c>
      <c r="AA367" s="22" t="s">
        <v>1076</v>
      </c>
      <c r="AB367" s="22" t="s">
        <v>1076</v>
      </c>
      <c r="AC367" s="22" t="s">
        <v>1076</v>
      </c>
      <c r="AD367" s="22" t="s">
        <v>1076</v>
      </c>
      <c r="AE367" s="22" t="s">
        <v>1076</v>
      </c>
      <c r="AF367" s="22" t="s">
        <v>1076</v>
      </c>
      <c r="AG367" s="89" t="s">
        <v>1076</v>
      </c>
      <c r="AH367" s="88" t="s">
        <v>1076</v>
      </c>
      <c r="AI367" s="75">
        <v>1</v>
      </c>
      <c r="AJ367" s="75" t="s">
        <v>1076</v>
      </c>
      <c r="AK367" s="75" t="s">
        <v>1076</v>
      </c>
      <c r="AL367" s="75" t="s">
        <v>1076</v>
      </c>
      <c r="AM367" s="75" t="s">
        <v>1076</v>
      </c>
      <c r="AN367" s="75" t="s">
        <v>1076</v>
      </c>
      <c r="AO367" s="75" t="s">
        <v>1076</v>
      </c>
      <c r="AP367" s="75" t="s">
        <v>1076</v>
      </c>
      <c r="AQ367" s="75" t="s">
        <v>1076</v>
      </c>
      <c r="AR367" s="75" t="s">
        <v>1076</v>
      </c>
      <c r="AS367" s="75" t="s">
        <v>1076</v>
      </c>
      <c r="AT367" s="75" t="s">
        <v>1076</v>
      </c>
      <c r="AU367" t="str">
        <f t="shared" si="69"/>
        <v>РК</v>
      </c>
      <c r="AV367" t="b">
        <f t="shared" si="70"/>
        <v>1</v>
      </c>
    </row>
    <row r="368" spans="1:48" ht="17.25" thickTop="1" thickBot="1" x14ac:dyDescent="0.3">
      <c r="A368" s="134">
        <f t="shared" si="71"/>
        <v>0</v>
      </c>
      <c r="B368" s="135" t="s">
        <v>1076</v>
      </c>
      <c r="C368" s="156" t="s">
        <v>1098</v>
      </c>
      <c r="D368" s="140" t="s">
        <v>1076</v>
      </c>
      <c r="E368" s="141"/>
      <c r="F368" s="141" t="s">
        <v>1076</v>
      </c>
      <c r="G368" s="142" t="s">
        <v>1076</v>
      </c>
      <c r="H368" s="142" t="s">
        <v>1076</v>
      </c>
      <c r="I368" s="162">
        <f>SUM(I369:I374)</f>
        <v>8213.57</v>
      </c>
      <c r="J368" s="162">
        <f t="shared" ref="J368:P368" si="73">SUM(J369:J374)</f>
        <v>7188.9699999999993</v>
      </c>
      <c r="K368" s="162">
        <f t="shared" si="73"/>
        <v>7188.9699999999993</v>
      </c>
      <c r="L368" s="154">
        <f t="shared" si="73"/>
        <v>378</v>
      </c>
      <c r="M368" s="162">
        <f t="shared" si="72"/>
        <v>69691410.599999994</v>
      </c>
      <c r="N368" s="162">
        <f t="shared" si="73"/>
        <v>0</v>
      </c>
      <c r="O368" s="162">
        <f t="shared" si="73"/>
        <v>0</v>
      </c>
      <c r="P368" s="162">
        <f t="shared" si="73"/>
        <v>0</v>
      </c>
      <c r="Q368" s="136">
        <f>IF('Форма 2'!D368=0,"",'Форма 2'!D368-N368-O368-P368)</f>
        <v>69691410.599999994</v>
      </c>
      <c r="R368" s="143"/>
      <c r="S368" s="143"/>
      <c r="T368" s="144"/>
      <c r="U368" s="145" t="str">
        <f>IF(ISERROR(VLOOKUP(C368,Источник!$C$2:$K$2343,9,0)),"",VLOOKUP(C368,Источник!$C$2:$K$2343,9,0))</f>
        <v/>
      </c>
      <c r="V368" s="1"/>
      <c r="W368" s="1"/>
      <c r="X368" s="77" t="str">
        <f t="shared" si="67"/>
        <v/>
      </c>
      <c r="Y368" s="117">
        <f t="shared" si="68"/>
        <v>0</v>
      </c>
      <c r="Z368" s="22" t="s">
        <v>1076</v>
      </c>
      <c r="AA368" s="22" t="s">
        <v>1076</v>
      </c>
      <c r="AB368" s="22" t="s">
        <v>1076</v>
      </c>
      <c r="AC368" s="22" t="s">
        <v>1076</v>
      </c>
      <c r="AD368" s="22" t="s">
        <v>1076</v>
      </c>
      <c r="AE368" s="22" t="s">
        <v>1076</v>
      </c>
      <c r="AF368" s="22" t="s">
        <v>1076</v>
      </c>
      <c r="AG368" s="89" t="s">
        <v>1076</v>
      </c>
      <c r="AH368" s="88" t="s">
        <v>1076</v>
      </c>
      <c r="AI368" s="75" t="s">
        <v>1076</v>
      </c>
      <c r="AJ368" s="75" t="s">
        <v>1076</v>
      </c>
      <c r="AK368" s="75" t="s">
        <v>1076</v>
      </c>
      <c r="AL368" s="75" t="s">
        <v>1076</v>
      </c>
      <c r="AM368" s="75" t="s">
        <v>1076</v>
      </c>
      <c r="AN368" s="75" t="s">
        <v>1076</v>
      </c>
      <c r="AO368" s="75" t="s">
        <v>1076</v>
      </c>
      <c r="AP368" s="75" t="s">
        <v>1076</v>
      </c>
      <c r="AQ368" s="75" t="s">
        <v>1076</v>
      </c>
      <c r="AR368" s="75" t="s">
        <v>1076</v>
      </c>
      <c r="AS368" s="75" t="s">
        <v>1076</v>
      </c>
      <c r="AT368" s="75" t="s">
        <v>1076</v>
      </c>
      <c r="AU368" t="str">
        <f t="shared" si="69"/>
        <v/>
      </c>
      <c r="AV368" t="b">
        <f t="shared" si="70"/>
        <v>1</v>
      </c>
    </row>
    <row r="369" spans="1:48" ht="16.5" thickTop="1" thickBot="1" x14ac:dyDescent="0.3">
      <c r="A369" s="28">
        <f t="shared" si="71"/>
        <v>1</v>
      </c>
      <c r="B369" s="74" t="s">
        <v>1098</v>
      </c>
      <c r="C369" s="71" t="s">
        <v>27</v>
      </c>
      <c r="D369" s="63">
        <v>1967</v>
      </c>
      <c r="E369" s="72"/>
      <c r="F369" s="72" t="s">
        <v>2519</v>
      </c>
      <c r="G369" s="80">
        <v>2</v>
      </c>
      <c r="H369" s="80">
        <v>2</v>
      </c>
      <c r="I369" s="163">
        <v>470.6</v>
      </c>
      <c r="J369" s="163">
        <v>299.8</v>
      </c>
      <c r="K369" s="163">
        <v>299.8</v>
      </c>
      <c r="L369" s="165">
        <v>28</v>
      </c>
      <c r="M369" s="163">
        <f t="shared" si="72"/>
        <v>348347.53</v>
      </c>
      <c r="N369" s="163"/>
      <c r="O369" s="163"/>
      <c r="P369" s="163"/>
      <c r="Q369" s="30">
        <f>IF('Форма 2'!D369=0,"",'Форма 2'!D369-N369-O369-P369)</f>
        <v>348347.53</v>
      </c>
      <c r="R369" s="51">
        <f t="shared" si="65"/>
        <v>1161.9330553702468</v>
      </c>
      <c r="S369" s="51">
        <f t="shared" si="66"/>
        <v>1161.9330553702468</v>
      </c>
      <c r="T369" s="69">
        <f>IF(B369=C369,"",
IF(ISERROR(
IF(_xlfn.TEXTBEFORE('ПДФ 1'!B375,": ",1)*1=YEAR($V$4),$V$4,
IF(_xlfn.TEXTBEFORE('ПДФ 1'!B375,": ",1)*1=YEAR($W$4),$W$4,
IF(_xlfn.TEXTBEFORE('ПДФ 1'!B375,": ",1)*1=YEAR($X$4),$X$4,$Y$4)))),"",
IF(_xlfn.TEXTBEFORE('ПДФ 1'!B375,": ",1)*1=YEAR($V$4),$V$4,
IF(_xlfn.TEXTBEFORE('ПДФ 1'!B375,": ",1)*1=YEAR($W$4),$W$4,
IF(_xlfn.TEXTBEFORE('ПДФ 1'!B375,": ",1)*1=YEAR($X$4),$X$4,$Y$4)))))</f>
        <v>45657</v>
      </c>
      <c r="U369" s="125" t="str">
        <f>IF(ISERROR(VLOOKUP(C369,Источник!$C$2:$K$2343,9,0)),"",VLOOKUP(C369,Источник!$C$2:$K$2343,9,0))</f>
        <v>РО</v>
      </c>
      <c r="V369" s="1"/>
      <c r="W369" s="1"/>
      <c r="X369" s="77" t="str">
        <f t="shared" si="67"/>
        <v>п. Красный Восход, ул. Зеленинская, д. 6А: 2024</v>
      </c>
      <c r="Y369" s="117">
        <f t="shared" si="68"/>
        <v>1</v>
      </c>
      <c r="Z369" s="22">
        <v>1</v>
      </c>
      <c r="AA369" s="22" t="s">
        <v>1076</v>
      </c>
      <c r="AB369" s="22" t="s">
        <v>1076</v>
      </c>
      <c r="AC369" s="22" t="s">
        <v>1076</v>
      </c>
      <c r="AD369" s="22" t="s">
        <v>1076</v>
      </c>
      <c r="AE369" s="22" t="s">
        <v>1076</v>
      </c>
      <c r="AF369" s="22" t="s">
        <v>1076</v>
      </c>
      <c r="AG369" s="89" t="s">
        <v>1076</v>
      </c>
      <c r="AH369" s="88" t="s">
        <v>1076</v>
      </c>
      <c r="AI369" s="75" t="s">
        <v>1076</v>
      </c>
      <c r="AJ369" s="75" t="s">
        <v>1076</v>
      </c>
      <c r="AK369" s="75" t="s">
        <v>1076</v>
      </c>
      <c r="AL369" s="75" t="s">
        <v>1076</v>
      </c>
      <c r="AM369" s="75" t="s">
        <v>1076</v>
      </c>
      <c r="AN369" s="75" t="s">
        <v>1076</v>
      </c>
      <c r="AO369" s="75" t="s">
        <v>1076</v>
      </c>
      <c r="AP369" s="75" t="s">
        <v>1076</v>
      </c>
      <c r="AQ369" s="75" t="s">
        <v>1076</v>
      </c>
      <c r="AR369" s="75" t="s">
        <v>1076</v>
      </c>
      <c r="AS369" s="75" t="s">
        <v>1076</v>
      </c>
      <c r="AT369" s="75" t="s">
        <v>1076</v>
      </c>
      <c r="AU369" t="str">
        <f t="shared" si="69"/>
        <v>РВИС ( ЭЛ )</v>
      </c>
      <c r="AV369" t="b">
        <f t="shared" si="70"/>
        <v>1</v>
      </c>
    </row>
    <row r="370" spans="1:48" ht="16.5" thickTop="1" thickBot="1" x14ac:dyDescent="0.3">
      <c r="A370" s="28">
        <f t="shared" si="71"/>
        <v>2</v>
      </c>
      <c r="B370" s="74" t="s">
        <v>1098</v>
      </c>
      <c r="C370" s="71" t="s">
        <v>28</v>
      </c>
      <c r="D370" s="63">
        <v>1957</v>
      </c>
      <c r="E370" s="72"/>
      <c r="F370" s="72" t="s">
        <v>2519</v>
      </c>
      <c r="G370" s="80">
        <v>2</v>
      </c>
      <c r="H370" s="80">
        <v>2</v>
      </c>
      <c r="I370" s="163">
        <v>703.5</v>
      </c>
      <c r="J370" s="163">
        <v>615.6</v>
      </c>
      <c r="K370" s="163">
        <v>615.6</v>
      </c>
      <c r="L370" s="165">
        <v>23</v>
      </c>
      <c r="M370" s="163">
        <f t="shared" si="72"/>
        <v>520744.77</v>
      </c>
      <c r="N370" s="163"/>
      <c r="O370" s="163"/>
      <c r="P370" s="163"/>
      <c r="Q370" s="30">
        <f>IF('Форма 2'!D370=0,"",'Форма 2'!D370-N370-O370-P370)</f>
        <v>520744.77</v>
      </c>
      <c r="R370" s="51">
        <f t="shared" si="65"/>
        <v>845.91418128654971</v>
      </c>
      <c r="S370" s="51">
        <f t="shared" si="66"/>
        <v>845.91418128654971</v>
      </c>
      <c r="T370" s="69">
        <f>IF(B370=C370,"",
IF(ISERROR(
IF(_xlfn.TEXTBEFORE('ПДФ 1'!B376,": ",1)*1=YEAR($V$4),$V$4,
IF(_xlfn.TEXTBEFORE('ПДФ 1'!B376,": ",1)*1=YEAR($W$4),$W$4,
IF(_xlfn.TEXTBEFORE('ПДФ 1'!B376,": ",1)*1=YEAR($X$4),$X$4,$Y$4)))),"",
IF(_xlfn.TEXTBEFORE('ПДФ 1'!B376,": ",1)*1=YEAR($V$4),$V$4,
IF(_xlfn.TEXTBEFORE('ПДФ 1'!B376,": ",1)*1=YEAR($W$4),$W$4,
IF(_xlfn.TEXTBEFORE('ПДФ 1'!B376,": ",1)*1=YEAR($X$4),$X$4,$Y$4)))))</f>
        <v>45657</v>
      </c>
      <c r="U370" s="125" t="str">
        <f>IF(ISERROR(VLOOKUP(C370,Источник!$C$2:$K$2343,9,0)),"",VLOOKUP(C370,Источник!$C$2:$K$2343,9,0))</f>
        <v>РО</v>
      </c>
      <c r="V370" s="1"/>
      <c r="W370" s="1"/>
      <c r="X370" s="81" t="str">
        <f t="shared" si="67"/>
        <v>п. Юго-Камский, ул. Сибирская, д. 21: 2024</v>
      </c>
      <c r="Y370" s="117">
        <f t="shared" si="68"/>
        <v>1</v>
      </c>
      <c r="Z370" s="22">
        <v>1</v>
      </c>
      <c r="AA370" s="22" t="s">
        <v>1076</v>
      </c>
      <c r="AB370" s="22" t="s">
        <v>1076</v>
      </c>
      <c r="AC370" s="22" t="s">
        <v>1076</v>
      </c>
      <c r="AD370" s="22" t="s">
        <v>1076</v>
      </c>
      <c r="AE370" s="22" t="s">
        <v>1076</v>
      </c>
      <c r="AF370" s="22" t="s">
        <v>1076</v>
      </c>
      <c r="AG370" s="89" t="s">
        <v>1076</v>
      </c>
      <c r="AH370" s="114" t="s">
        <v>1076</v>
      </c>
      <c r="AI370" s="75" t="s">
        <v>1076</v>
      </c>
      <c r="AJ370" s="75" t="s">
        <v>1076</v>
      </c>
      <c r="AK370" s="75" t="s">
        <v>1076</v>
      </c>
      <c r="AL370" s="75" t="s">
        <v>1076</v>
      </c>
      <c r="AM370" s="75" t="s">
        <v>1076</v>
      </c>
      <c r="AN370" s="75" t="s">
        <v>1076</v>
      </c>
      <c r="AO370" s="75" t="s">
        <v>1076</v>
      </c>
      <c r="AP370" s="75" t="s">
        <v>1076</v>
      </c>
      <c r="AQ370" s="75" t="s">
        <v>1076</v>
      </c>
      <c r="AR370" s="75" t="s">
        <v>1076</v>
      </c>
      <c r="AS370" s="75" t="s">
        <v>1076</v>
      </c>
      <c r="AT370" s="75" t="s">
        <v>1076</v>
      </c>
      <c r="AU370" t="str">
        <f t="shared" si="69"/>
        <v>РВИС ( ЭЛ )</v>
      </c>
      <c r="AV370" t="b">
        <f t="shared" si="70"/>
        <v>1</v>
      </c>
    </row>
    <row r="371" spans="1:48" ht="16.5" thickTop="1" thickBot="1" x14ac:dyDescent="0.3">
      <c r="A371" s="28">
        <f t="shared" si="71"/>
        <v>3</v>
      </c>
      <c r="B371" s="74" t="s">
        <v>1098</v>
      </c>
      <c r="C371" s="71" t="s">
        <v>338</v>
      </c>
      <c r="D371" s="63">
        <v>1957</v>
      </c>
      <c r="E371" s="72"/>
      <c r="F371" s="72" t="s">
        <v>2519</v>
      </c>
      <c r="G371" s="80">
        <v>2</v>
      </c>
      <c r="H371" s="80">
        <v>2</v>
      </c>
      <c r="I371" s="163">
        <v>746.2</v>
      </c>
      <c r="J371" s="163">
        <v>606.9</v>
      </c>
      <c r="K371" s="163">
        <v>606.9</v>
      </c>
      <c r="L371" s="165">
        <v>17</v>
      </c>
      <c r="M371" s="163">
        <f t="shared" si="72"/>
        <v>8165136.7999999998</v>
      </c>
      <c r="N371" s="163"/>
      <c r="O371" s="163"/>
      <c r="P371" s="163"/>
      <c r="Q371" s="30">
        <f>IF('Форма 2'!D371=0,"",'Форма 2'!D371-N371-O371-P371)</f>
        <v>8165136.7999999998</v>
      </c>
      <c r="R371" s="51">
        <f t="shared" si="65"/>
        <v>13453.842148624155</v>
      </c>
      <c r="S371" s="51">
        <f t="shared" si="66"/>
        <v>13453.842148624155</v>
      </c>
      <c r="T371" s="69">
        <f>IF(B371=C371,"",
IF(ISERROR(
IF(_xlfn.TEXTBEFORE('ПДФ 1'!B377,": ",1)*1=YEAR($V$4),$V$4,
IF(_xlfn.TEXTBEFORE('ПДФ 1'!B377,": ",1)*1=YEAR($W$4),$W$4,
IF(_xlfn.TEXTBEFORE('ПДФ 1'!B377,": ",1)*1=YEAR($X$4),$X$4,$Y$4)))),"",
IF(_xlfn.TEXTBEFORE('ПДФ 1'!B377,": ",1)*1=YEAR($V$4),$V$4,
IF(_xlfn.TEXTBEFORE('ПДФ 1'!B377,": ",1)*1=YEAR($W$4),$W$4,
IF(_xlfn.TEXTBEFORE('ПДФ 1'!B377,": ",1)*1=YEAR($X$4),$X$4,$Y$4)))))</f>
        <v>45657</v>
      </c>
      <c r="U371" s="125" t="str">
        <f>IF(ISERROR(VLOOKUP(C371,Источник!$C$2:$K$2343,9,0)),"",VLOOKUP(C371,Источник!$C$2:$K$2343,9,0))</f>
        <v>РО</v>
      </c>
      <c r="V371" s="1"/>
      <c r="W371" s="1"/>
      <c r="X371" s="81" t="str">
        <f t="shared" si="67"/>
        <v>п. Юго-Камский, ул. Советская, д. 146: 2024</v>
      </c>
      <c r="Y371" s="117">
        <f t="shared" si="68"/>
        <v>3</v>
      </c>
      <c r="Z371" s="22">
        <v>1</v>
      </c>
      <c r="AA371" s="22" t="s">
        <v>1076</v>
      </c>
      <c r="AB371" s="22" t="s">
        <v>1076</v>
      </c>
      <c r="AC371" s="22" t="s">
        <v>1076</v>
      </c>
      <c r="AD371" s="22" t="s">
        <v>1076</v>
      </c>
      <c r="AE371" s="22">
        <v>1</v>
      </c>
      <c r="AF371" s="22" t="s">
        <v>1076</v>
      </c>
      <c r="AG371" s="89" t="s">
        <v>1076</v>
      </c>
      <c r="AH371" s="88" t="s">
        <v>1076</v>
      </c>
      <c r="AI371" s="75">
        <v>1</v>
      </c>
      <c r="AJ371" s="75" t="s">
        <v>1076</v>
      </c>
      <c r="AK371" s="75" t="s">
        <v>1076</v>
      </c>
      <c r="AL371" s="75" t="s">
        <v>1076</v>
      </c>
      <c r="AM371" s="75" t="s">
        <v>1076</v>
      </c>
      <c r="AN371" s="75" t="s">
        <v>1076</v>
      </c>
      <c r="AO371" s="75" t="s">
        <v>1076</v>
      </c>
      <c r="AP371" s="75" t="s">
        <v>1076</v>
      </c>
      <c r="AQ371" s="75" t="s">
        <v>1076</v>
      </c>
      <c r="AR371" s="75" t="s">
        <v>1076</v>
      </c>
      <c r="AS371" s="75" t="s">
        <v>1076</v>
      </c>
      <c r="AT371" s="75" t="s">
        <v>1076</v>
      </c>
      <c r="AU371" t="str">
        <f t="shared" si="69"/>
        <v>РВИС ( ЭЛ ВОД ) РК</v>
      </c>
      <c r="AV371" t="b">
        <f t="shared" si="70"/>
        <v>1</v>
      </c>
    </row>
    <row r="372" spans="1:48" ht="16.5" thickTop="1" thickBot="1" x14ac:dyDescent="0.3">
      <c r="A372" s="28">
        <f t="shared" si="71"/>
        <v>4</v>
      </c>
      <c r="B372" s="74" t="s">
        <v>1098</v>
      </c>
      <c r="C372" s="71" t="s">
        <v>384</v>
      </c>
      <c r="D372" s="63">
        <v>1976</v>
      </c>
      <c r="E372" s="72"/>
      <c r="F372" s="72" t="s">
        <v>2519</v>
      </c>
      <c r="G372" s="80">
        <v>2</v>
      </c>
      <c r="H372" s="80">
        <v>3</v>
      </c>
      <c r="I372" s="163">
        <v>1011.8</v>
      </c>
      <c r="J372" s="163">
        <v>923</v>
      </c>
      <c r="K372" s="163">
        <v>923</v>
      </c>
      <c r="L372" s="165">
        <v>56</v>
      </c>
      <c r="M372" s="163">
        <f t="shared" si="72"/>
        <v>10704722.579999998</v>
      </c>
      <c r="N372" s="163"/>
      <c r="O372" s="163"/>
      <c r="P372" s="163"/>
      <c r="Q372" s="30">
        <f>IF('Форма 2'!D372=0,"",'Форма 2'!D372-N372-O372-P372)</f>
        <v>10704722.579999998</v>
      </c>
      <c r="R372" s="51">
        <f t="shared" si="65"/>
        <v>11597.749274106174</v>
      </c>
      <c r="S372" s="51">
        <f t="shared" si="66"/>
        <v>11597.749274106174</v>
      </c>
      <c r="T372" s="69">
        <f>IF(B372=C372,"",
IF(ISERROR(
IF(_xlfn.TEXTBEFORE('ПДФ 1'!B378,": ",1)*1=YEAR($V$4),$V$4,
IF(_xlfn.TEXTBEFORE('ПДФ 1'!B378,": ",1)*1=YEAR($W$4),$W$4,
IF(_xlfn.TEXTBEFORE('ПДФ 1'!B378,": ",1)*1=YEAR($X$4),$X$4,$Y$4)))),"",
IF(_xlfn.TEXTBEFORE('ПДФ 1'!B378,": ",1)*1=YEAR($V$4),$V$4,
IF(_xlfn.TEXTBEFORE('ПДФ 1'!B378,": ",1)*1=YEAR($W$4),$W$4,
IF(_xlfn.TEXTBEFORE('ПДФ 1'!B378,": ",1)*1=YEAR($X$4),$X$4,$Y$4)))))</f>
        <v>45657</v>
      </c>
      <c r="U372" s="125" t="str">
        <f>IF(ISERROR(VLOOKUP(C372,Источник!$C$2:$K$2343,9,0)),"",VLOOKUP(C372,Источник!$C$2:$K$2343,9,0))</f>
        <v>РО</v>
      </c>
      <c r="V372" s="1"/>
      <c r="W372" s="1"/>
      <c r="X372" s="77" t="str">
        <f t="shared" si="67"/>
        <v>с. Бершеть, ул. Садовая, д. 5: 2024</v>
      </c>
      <c r="Y372" s="117">
        <f t="shared" si="68"/>
        <v>3</v>
      </c>
      <c r="Z372" s="22" t="s">
        <v>1076</v>
      </c>
      <c r="AA372" s="22" t="s">
        <v>1076</v>
      </c>
      <c r="AB372" s="22" t="s">
        <v>1076</v>
      </c>
      <c r="AC372" s="22">
        <v>1</v>
      </c>
      <c r="AD372" s="22" t="s">
        <v>1076</v>
      </c>
      <c r="AE372" s="22">
        <v>1</v>
      </c>
      <c r="AF372" s="22" t="s">
        <v>1076</v>
      </c>
      <c r="AG372" s="89" t="s">
        <v>1076</v>
      </c>
      <c r="AH372" s="114" t="s">
        <v>1076</v>
      </c>
      <c r="AI372" s="75">
        <v>1</v>
      </c>
      <c r="AJ372" s="75" t="s">
        <v>1076</v>
      </c>
      <c r="AK372" s="75" t="s">
        <v>1076</v>
      </c>
      <c r="AL372" s="75" t="s">
        <v>1076</v>
      </c>
      <c r="AM372" s="75" t="s">
        <v>1076</v>
      </c>
      <c r="AN372" s="75" t="s">
        <v>1076</v>
      </c>
      <c r="AO372" s="75" t="s">
        <v>1076</v>
      </c>
      <c r="AP372" s="75" t="s">
        <v>1076</v>
      </c>
      <c r="AQ372" s="75" t="s">
        <v>1076</v>
      </c>
      <c r="AR372" s="75" t="s">
        <v>1076</v>
      </c>
      <c r="AS372" s="75" t="s">
        <v>1076</v>
      </c>
      <c r="AT372" s="75" t="s">
        <v>1076</v>
      </c>
      <c r="AU372" t="str">
        <f t="shared" si="69"/>
        <v>РВИС ( ХВС ВОД ) РК</v>
      </c>
      <c r="AV372" t="b">
        <f t="shared" si="70"/>
        <v>1</v>
      </c>
    </row>
    <row r="373" spans="1:48" ht="16.5" thickTop="1" thickBot="1" x14ac:dyDescent="0.3">
      <c r="A373" s="28">
        <f t="shared" si="71"/>
        <v>5</v>
      </c>
      <c r="B373" s="74" t="s">
        <v>1098</v>
      </c>
      <c r="C373" s="71" t="s">
        <v>952</v>
      </c>
      <c r="D373" s="63">
        <v>1997</v>
      </c>
      <c r="E373" s="72"/>
      <c r="F373" s="72" t="s">
        <v>2519</v>
      </c>
      <c r="G373" s="80">
        <v>3</v>
      </c>
      <c r="H373" s="80">
        <v>4</v>
      </c>
      <c r="I373" s="163">
        <v>2222.6999999999998</v>
      </c>
      <c r="J373" s="163">
        <v>2022.1</v>
      </c>
      <c r="K373" s="163">
        <v>2022.1</v>
      </c>
      <c r="L373" s="165">
        <v>108</v>
      </c>
      <c r="M373" s="163">
        <f t="shared" si="72"/>
        <v>21243210.75</v>
      </c>
      <c r="N373" s="163"/>
      <c r="O373" s="163"/>
      <c r="P373" s="163"/>
      <c r="Q373" s="30">
        <f>IF('Форма 2'!D373=0,"",'Форма 2'!D373-N373-O373-P373)</f>
        <v>21243210.75</v>
      </c>
      <c r="R373" s="51">
        <f t="shared" si="65"/>
        <v>10505.519385787053</v>
      </c>
      <c r="S373" s="51">
        <f t="shared" si="66"/>
        <v>10505.519385787053</v>
      </c>
      <c r="T373" s="69">
        <f>IF(B373=C373,"",
IF(ISERROR(
IF(_xlfn.TEXTBEFORE('ПДФ 1'!B379,": ",1)*1=YEAR($V$4),$V$4,
IF(_xlfn.TEXTBEFORE('ПДФ 1'!B379,": ",1)*1=YEAR($W$4),$W$4,
IF(_xlfn.TEXTBEFORE('ПДФ 1'!B379,": ",1)*1=YEAR($X$4),$X$4,$Y$4)))),"",
IF(_xlfn.TEXTBEFORE('ПДФ 1'!B379,": ",1)*1=YEAR($V$4),$V$4,
IF(_xlfn.TEXTBEFORE('ПДФ 1'!B379,": ",1)*1=YEAR($W$4),$W$4,
IF(_xlfn.TEXTBEFORE('ПДФ 1'!B379,": ",1)*1=YEAR($X$4),$X$4,$Y$4)))))</f>
        <v>45657</v>
      </c>
      <c r="U373" s="125" t="str">
        <f>IF(ISERROR(VLOOKUP(C373,Источник!$C$2:$K$2343,9,0)),"",VLOOKUP(C373,Источник!$C$2:$K$2343,9,0))</f>
        <v>РО</v>
      </c>
      <c r="V373" s="1"/>
      <c r="W373" s="1"/>
      <c r="X373" s="81" t="str">
        <f t="shared" si="67"/>
        <v>с. Култаево, ул. Нижнемуллинская, д. 11а: 2024</v>
      </c>
      <c r="Y373" s="117">
        <f t="shared" si="68"/>
        <v>1</v>
      </c>
      <c r="Z373" s="22" t="s">
        <v>1076</v>
      </c>
      <c r="AA373" s="22" t="s">
        <v>1076</v>
      </c>
      <c r="AB373" s="22" t="s">
        <v>1076</v>
      </c>
      <c r="AC373" s="22" t="s">
        <v>1076</v>
      </c>
      <c r="AD373" s="22" t="s">
        <v>1076</v>
      </c>
      <c r="AE373" s="22" t="s">
        <v>1076</v>
      </c>
      <c r="AF373" s="22" t="s">
        <v>1076</v>
      </c>
      <c r="AG373" s="89" t="s">
        <v>1076</v>
      </c>
      <c r="AH373" s="88" t="s">
        <v>1076</v>
      </c>
      <c r="AI373" s="75">
        <v>1</v>
      </c>
      <c r="AJ373" s="75" t="s">
        <v>1076</v>
      </c>
      <c r="AK373" s="75" t="s">
        <v>1076</v>
      </c>
      <c r="AL373" s="75" t="s">
        <v>1076</v>
      </c>
      <c r="AM373" s="75" t="s">
        <v>1076</v>
      </c>
      <c r="AN373" s="75" t="s">
        <v>1076</v>
      </c>
      <c r="AO373" s="75" t="s">
        <v>1076</v>
      </c>
      <c r="AP373" s="75" t="s">
        <v>1076</v>
      </c>
      <c r="AQ373" s="75" t="s">
        <v>1076</v>
      </c>
      <c r="AR373" s="75" t="s">
        <v>1076</v>
      </c>
      <c r="AS373" s="75" t="s">
        <v>1076</v>
      </c>
      <c r="AT373" s="75" t="s">
        <v>1076</v>
      </c>
      <c r="AU373" t="str">
        <f t="shared" si="69"/>
        <v>РК</v>
      </c>
      <c r="AV373" t="b">
        <f t="shared" si="70"/>
        <v>1</v>
      </c>
    </row>
    <row r="374" spans="1:48" ht="16.5" thickTop="1" thickBot="1" x14ac:dyDescent="0.3">
      <c r="A374" s="28">
        <f t="shared" si="71"/>
        <v>6</v>
      </c>
      <c r="B374" s="74" t="s">
        <v>1098</v>
      </c>
      <c r="C374" s="71" t="s">
        <v>1775</v>
      </c>
      <c r="D374" s="63">
        <v>1979</v>
      </c>
      <c r="E374" s="72"/>
      <c r="F374" s="72" t="s">
        <v>2520</v>
      </c>
      <c r="G374" s="80">
        <v>5</v>
      </c>
      <c r="H374" s="80">
        <v>4</v>
      </c>
      <c r="I374" s="163">
        <v>3058.77</v>
      </c>
      <c r="J374" s="163">
        <v>2721.57</v>
      </c>
      <c r="K374" s="163">
        <v>2721.57</v>
      </c>
      <c r="L374" s="165">
        <v>146</v>
      </c>
      <c r="M374" s="163">
        <f t="shared" si="72"/>
        <v>28709248.170000002</v>
      </c>
      <c r="N374" s="163"/>
      <c r="O374" s="163"/>
      <c r="P374" s="163"/>
      <c r="Q374" s="30">
        <f>IF('Форма 2'!D374=0,"",'Форма 2'!D374-N374-O374-P374)</f>
        <v>28709248.170000002</v>
      </c>
      <c r="R374" s="51">
        <f t="shared" si="65"/>
        <v>10548.781831810315</v>
      </c>
      <c r="S374" s="51">
        <f t="shared" si="66"/>
        <v>10548.781831810315</v>
      </c>
      <c r="T374" s="69">
        <f>IF(B374=C374,"",
IF(ISERROR(
IF(_xlfn.TEXTBEFORE('ПДФ 1'!B380,": ",1)*1=YEAR($V$4),$V$4,
IF(_xlfn.TEXTBEFORE('ПДФ 1'!B380,": ",1)*1=YEAR($W$4),$W$4,
IF(_xlfn.TEXTBEFORE('ПДФ 1'!B380,": ",1)*1=YEAR($X$4),$X$4,$Y$4)))),"",
IF(_xlfn.TEXTBEFORE('ПДФ 1'!B380,": ",1)*1=YEAR($V$4),$V$4,
IF(_xlfn.TEXTBEFORE('ПДФ 1'!B380,": ",1)*1=YEAR($W$4),$W$4,
IF(_xlfn.TEXTBEFORE('ПДФ 1'!B380,": ",1)*1=YEAR($X$4),$X$4,$Y$4)))))</f>
        <v>45657</v>
      </c>
      <c r="U374" s="125" t="str">
        <f>IF(ISERROR(VLOOKUP(C374,Источник!$C$2:$K$2343,9,0)),"",VLOOKUP(C374,Источник!$C$2:$K$2343,9,0))</f>
        <v>РО</v>
      </c>
      <c r="V374" s="1"/>
      <c r="W374" s="1"/>
      <c r="X374" s="81" t="str">
        <f t="shared" si="67"/>
        <v>с. Лобаново, ул. Советская, д. 14: 2024</v>
      </c>
      <c r="Y374" s="117">
        <f t="shared" si="68"/>
        <v>2</v>
      </c>
      <c r="Z374" s="22" t="s">
        <v>1076</v>
      </c>
      <c r="AA374" s="22" t="s">
        <v>1076</v>
      </c>
      <c r="AB374" s="22" t="s">
        <v>1076</v>
      </c>
      <c r="AC374" s="22" t="s">
        <v>1076</v>
      </c>
      <c r="AD374" s="22" t="s">
        <v>1076</v>
      </c>
      <c r="AE374" s="22" t="s">
        <v>1076</v>
      </c>
      <c r="AF374" s="22" t="s">
        <v>1076</v>
      </c>
      <c r="AG374" s="89" t="s">
        <v>1076</v>
      </c>
      <c r="AH374" s="114" t="s">
        <v>1076</v>
      </c>
      <c r="AI374" s="75">
        <v>1</v>
      </c>
      <c r="AJ374" s="75">
        <v>1</v>
      </c>
      <c r="AK374" s="75" t="s">
        <v>1076</v>
      </c>
      <c r="AL374" s="75" t="s">
        <v>1076</v>
      </c>
      <c r="AM374" s="75" t="s">
        <v>1076</v>
      </c>
      <c r="AN374" s="75" t="s">
        <v>1076</v>
      </c>
      <c r="AO374" s="75" t="s">
        <v>1076</v>
      </c>
      <c r="AP374" s="75" t="s">
        <v>1076</v>
      </c>
      <c r="AQ374" s="75" t="s">
        <v>1076</v>
      </c>
      <c r="AR374" s="75" t="s">
        <v>1076</v>
      </c>
      <c r="AS374" s="75" t="s">
        <v>1076</v>
      </c>
      <c r="AT374" s="75" t="s">
        <v>1076</v>
      </c>
      <c r="AU374" t="str">
        <f t="shared" si="69"/>
        <v>РК Рфа</v>
      </c>
      <c r="AV374" t="b">
        <f t="shared" si="70"/>
        <v>1</v>
      </c>
    </row>
    <row r="375" spans="1:48" ht="17.25" thickTop="1" thickBot="1" x14ac:dyDescent="0.3">
      <c r="A375" s="134">
        <f>IF(NOT(ISERROR("Пермского края"=MID(C375,FIND("Пермского края",C375),14)))=$B$1,0,IF(NOT(ISERROR("город Пермь"=MID(C375,FIND("город Пермь",C375),11)))=$B$1,0,IF(NOT(ISERROR("Итого"=MID(C375,FIND("Итого",C375),5)))=$B$1,0,IF(NOT(ISERROR("Всего"=MID(C375,FIND("Всего",C375),5)))=$B$1,0,#REF!+1))))</f>
        <v>0</v>
      </c>
      <c r="B375" s="135" t="s">
        <v>1076</v>
      </c>
      <c r="C375" s="156" t="s">
        <v>1099</v>
      </c>
      <c r="D375" s="140" t="s">
        <v>1076</v>
      </c>
      <c r="E375" s="141"/>
      <c r="F375" s="141" t="s">
        <v>1076</v>
      </c>
      <c r="G375" s="142" t="s">
        <v>1076</v>
      </c>
      <c r="H375" s="142" t="s">
        <v>1076</v>
      </c>
      <c r="I375" s="162">
        <f>SUM(I376:I394)</f>
        <v>31184.7</v>
      </c>
      <c r="J375" s="162">
        <f t="shared" ref="J375:P375" si="74">SUM(J376:J394)</f>
        <v>27639.279999999999</v>
      </c>
      <c r="K375" s="162">
        <f t="shared" si="74"/>
        <v>26688.079999999998</v>
      </c>
      <c r="L375" s="154">
        <f t="shared" si="74"/>
        <v>932</v>
      </c>
      <c r="M375" s="162">
        <f t="shared" si="72"/>
        <v>194393132.90000001</v>
      </c>
      <c r="N375" s="162">
        <f t="shared" si="74"/>
        <v>0</v>
      </c>
      <c r="O375" s="162">
        <f t="shared" si="74"/>
        <v>0</v>
      </c>
      <c r="P375" s="162">
        <f t="shared" si="74"/>
        <v>0</v>
      </c>
      <c r="Q375" s="136">
        <f>IF('Форма 2'!D375=0,"",'Форма 2'!D375-N375-O375-P375)</f>
        <v>194393132.90000001</v>
      </c>
      <c r="R375" s="143"/>
      <c r="S375" s="143"/>
      <c r="T375" s="144"/>
      <c r="U375" s="145" t="str">
        <f>IF(ISERROR(VLOOKUP(C375,Источник!$C$2:$K$2343,9,0)),"",VLOOKUP(C375,Источник!$C$2:$K$2343,9,0))</f>
        <v/>
      </c>
      <c r="V375" s="1"/>
      <c r="W375" s="1"/>
      <c r="X375" s="81" t="str">
        <f t="shared" si="67"/>
        <v/>
      </c>
      <c r="Y375" s="117">
        <f t="shared" si="68"/>
        <v>0</v>
      </c>
      <c r="Z375" s="22" t="s">
        <v>1076</v>
      </c>
      <c r="AA375" s="22" t="s">
        <v>1076</v>
      </c>
      <c r="AB375" s="22" t="s">
        <v>1076</v>
      </c>
      <c r="AC375" s="22" t="s">
        <v>1076</v>
      </c>
      <c r="AD375" s="22" t="s">
        <v>1076</v>
      </c>
      <c r="AE375" s="22" t="s">
        <v>1076</v>
      </c>
      <c r="AF375" s="22" t="s">
        <v>1076</v>
      </c>
      <c r="AG375" s="89" t="s">
        <v>1076</v>
      </c>
      <c r="AH375" s="114" t="s">
        <v>1076</v>
      </c>
      <c r="AI375" s="75" t="s">
        <v>1076</v>
      </c>
      <c r="AJ375" s="75" t="s">
        <v>1076</v>
      </c>
      <c r="AK375" s="75" t="s">
        <v>1076</v>
      </c>
      <c r="AL375" s="75" t="s">
        <v>1076</v>
      </c>
      <c r="AM375" s="75" t="s">
        <v>1076</v>
      </c>
      <c r="AN375" s="75" t="s">
        <v>1076</v>
      </c>
      <c r="AO375" s="75" t="s">
        <v>1076</v>
      </c>
      <c r="AP375" s="75" t="s">
        <v>1076</v>
      </c>
      <c r="AQ375" s="75" t="s">
        <v>1076</v>
      </c>
      <c r="AR375" s="75" t="s">
        <v>1076</v>
      </c>
      <c r="AS375" s="75" t="s">
        <v>1076</v>
      </c>
      <c r="AT375" s="75" t="s">
        <v>1076</v>
      </c>
      <c r="AU375" t="str">
        <f t="shared" si="69"/>
        <v/>
      </c>
      <c r="AV375" t="b">
        <f t="shared" si="70"/>
        <v>1</v>
      </c>
    </row>
    <row r="376" spans="1:48" ht="16.5" thickTop="1" thickBot="1" x14ac:dyDescent="0.3">
      <c r="A376" s="28">
        <f t="shared" si="71"/>
        <v>1</v>
      </c>
      <c r="B376" s="74" t="s">
        <v>1099</v>
      </c>
      <c r="C376" s="71" t="s">
        <v>240</v>
      </c>
      <c r="D376" s="63">
        <v>1955</v>
      </c>
      <c r="E376" s="72"/>
      <c r="F376" s="72" t="s">
        <v>2526</v>
      </c>
      <c r="G376" s="80">
        <v>2</v>
      </c>
      <c r="H376" s="80">
        <v>1</v>
      </c>
      <c r="I376" s="163">
        <v>586</v>
      </c>
      <c r="J376" s="163">
        <v>542.20000000000005</v>
      </c>
      <c r="K376" s="163">
        <v>542.20000000000005</v>
      </c>
      <c r="L376" s="165">
        <v>18</v>
      </c>
      <c r="M376" s="163">
        <f t="shared" si="72"/>
        <v>5600630.54</v>
      </c>
      <c r="N376" s="163"/>
      <c r="O376" s="163"/>
      <c r="P376" s="163"/>
      <c r="Q376" s="30">
        <f>IF('Форма 2'!D376=0,"",'Форма 2'!D376-N376-O376-P376)</f>
        <v>5600630.54</v>
      </c>
      <c r="R376" s="51">
        <f t="shared" si="65"/>
        <v>10329.455071929176</v>
      </c>
      <c r="S376" s="51">
        <f t="shared" si="66"/>
        <v>10329.455071929176</v>
      </c>
      <c r="T376" s="69">
        <f>IF(B376=C376,"",
IF(ISERROR(
IF(_xlfn.TEXTBEFORE('ПДФ 1'!B383,": ",1)*1=YEAR($V$4),$V$4,
IF(_xlfn.TEXTBEFORE('ПДФ 1'!B383,": ",1)*1=YEAR($W$4),$W$4,
IF(_xlfn.TEXTBEFORE('ПДФ 1'!B383,": ",1)*1=YEAR($X$4),$X$4,$Y$4)))),"",
IF(_xlfn.TEXTBEFORE('ПДФ 1'!B383,": ",1)*1=YEAR($V$4),$V$4,
IF(_xlfn.TEXTBEFORE('ПДФ 1'!B383,": ",1)*1=YEAR($W$4),$W$4,
IF(_xlfn.TEXTBEFORE('ПДФ 1'!B383,": ",1)*1=YEAR($X$4),$X$4,$Y$4)))))</f>
        <v>45657</v>
      </c>
      <c r="U376" s="125" t="str">
        <f>IF(ISERROR(VLOOKUP(C376,Источник!$C$2:$K$2343,9,0)),"",VLOOKUP(C376,Источник!$C$2:$K$2343,9,0))</f>
        <v>РО</v>
      </c>
      <c r="V376" s="1"/>
      <c r="W376" s="1"/>
      <c r="X376" s="77" t="str">
        <f t="shared" si="67"/>
        <v>г. Соликамск, ул. Белинского, д. 14: 2024</v>
      </c>
      <c r="Y376" s="117">
        <f t="shared" si="68"/>
        <v>1</v>
      </c>
      <c r="Z376" s="22" t="s">
        <v>1076</v>
      </c>
      <c r="AA376" s="22" t="s">
        <v>1076</v>
      </c>
      <c r="AB376" s="22" t="s">
        <v>1076</v>
      </c>
      <c r="AC376" s="22" t="s">
        <v>1076</v>
      </c>
      <c r="AD376" s="22" t="s">
        <v>1076</v>
      </c>
      <c r="AE376" s="22" t="s">
        <v>1076</v>
      </c>
      <c r="AF376" s="22" t="s">
        <v>1076</v>
      </c>
      <c r="AG376" s="89" t="s">
        <v>1076</v>
      </c>
      <c r="AH376" s="88" t="s">
        <v>1076</v>
      </c>
      <c r="AI376" s="75">
        <v>1</v>
      </c>
      <c r="AJ376" s="75" t="s">
        <v>1076</v>
      </c>
      <c r="AK376" s="75" t="s">
        <v>1076</v>
      </c>
      <c r="AL376" s="75" t="s">
        <v>1076</v>
      </c>
      <c r="AM376" s="75" t="s">
        <v>1076</v>
      </c>
      <c r="AN376" s="75" t="s">
        <v>1076</v>
      </c>
      <c r="AO376" s="75" t="s">
        <v>1076</v>
      </c>
      <c r="AP376" s="75" t="s">
        <v>1076</v>
      </c>
      <c r="AQ376" s="75" t="s">
        <v>1076</v>
      </c>
      <c r="AR376" s="75" t="s">
        <v>1076</v>
      </c>
      <c r="AS376" s="75" t="s">
        <v>1076</v>
      </c>
      <c r="AT376" s="75" t="s">
        <v>1076</v>
      </c>
      <c r="AU376" t="str">
        <f t="shared" si="69"/>
        <v>РК</v>
      </c>
      <c r="AV376" t="b">
        <f t="shared" si="70"/>
        <v>1</v>
      </c>
    </row>
    <row r="377" spans="1:48" ht="16.5" thickTop="1" thickBot="1" x14ac:dyDescent="0.3">
      <c r="A377" s="28">
        <f t="shared" si="71"/>
        <v>2</v>
      </c>
      <c r="B377" s="74" t="s">
        <v>1099</v>
      </c>
      <c r="C377" s="71" t="s">
        <v>52</v>
      </c>
      <c r="D377" s="63">
        <v>1953</v>
      </c>
      <c r="E377" s="72"/>
      <c r="F377" s="72" t="s">
        <v>2526</v>
      </c>
      <c r="G377" s="80">
        <v>2</v>
      </c>
      <c r="H377" s="80">
        <v>2</v>
      </c>
      <c r="I377" s="163">
        <v>1428</v>
      </c>
      <c r="J377" s="163">
        <v>1061.0999999999999</v>
      </c>
      <c r="K377" s="163">
        <v>1061.0999999999999</v>
      </c>
      <c r="L377" s="165">
        <v>32</v>
      </c>
      <c r="M377" s="163">
        <f t="shared" si="72"/>
        <v>30014075.279999997</v>
      </c>
      <c r="N377" s="163"/>
      <c r="O377" s="163"/>
      <c r="P377" s="163"/>
      <c r="Q377" s="30">
        <f>IF('Форма 2'!D377=0,"",'Форма 2'!D377-N377-O377-P377)</f>
        <v>30014075.279999997</v>
      </c>
      <c r="R377" s="51">
        <f t="shared" si="65"/>
        <v>28285.812157195363</v>
      </c>
      <c r="S377" s="51">
        <f t="shared" si="66"/>
        <v>28285.812157195363</v>
      </c>
      <c r="T377" s="69">
        <f>IF(B377=C377,"",
IF(ISERROR(
IF(_xlfn.TEXTBEFORE('ПДФ 1'!B384,": ",1)*1=YEAR($V$4),$V$4,
IF(_xlfn.TEXTBEFORE('ПДФ 1'!B384,": ",1)*1=YEAR($W$4),$W$4,
IF(_xlfn.TEXTBEFORE('ПДФ 1'!B384,": ",1)*1=YEAR($X$4),$X$4,$Y$4)))),"",
IF(_xlfn.TEXTBEFORE('ПДФ 1'!B384,": ",1)*1=YEAR($V$4),$V$4,
IF(_xlfn.TEXTBEFORE('ПДФ 1'!B384,": ",1)*1=YEAR($W$4),$W$4,
IF(_xlfn.TEXTBEFORE('ПДФ 1'!B384,": ",1)*1=YEAR($X$4),$X$4,$Y$4)))))</f>
        <v>45657</v>
      </c>
      <c r="U377" s="125" t="str">
        <f>IF(ISERROR(VLOOKUP(C377,Источник!$C$2:$K$2343,9,0)),"",VLOOKUP(C377,Источник!$C$2:$K$2343,9,0))</f>
        <v>РО</v>
      </c>
      <c r="V377" s="1"/>
      <c r="W377" s="1"/>
      <c r="X377" s="77" t="str">
        <f t="shared" si="67"/>
        <v>г. Соликамск, ул. Белинского, д. 8: 2024</v>
      </c>
      <c r="Y377" s="117">
        <f t="shared" si="68"/>
        <v>6</v>
      </c>
      <c r="Z377" s="22">
        <v>1</v>
      </c>
      <c r="AA377" s="22">
        <v>1</v>
      </c>
      <c r="AB377" s="22" t="s">
        <v>1076</v>
      </c>
      <c r="AC377" s="22">
        <v>1</v>
      </c>
      <c r="AD377" s="22" t="s">
        <v>1076</v>
      </c>
      <c r="AE377" s="22">
        <v>1</v>
      </c>
      <c r="AF377" s="22" t="s">
        <v>1076</v>
      </c>
      <c r="AG377" s="89" t="s">
        <v>1076</v>
      </c>
      <c r="AH377" s="114" t="s">
        <v>1076</v>
      </c>
      <c r="AI377" s="75">
        <v>1</v>
      </c>
      <c r="AJ377" s="75" t="s">
        <v>1076</v>
      </c>
      <c r="AK377" s="75" t="s">
        <v>1076</v>
      </c>
      <c r="AL377" s="75" t="s">
        <v>1076</v>
      </c>
      <c r="AM377" s="75">
        <v>1</v>
      </c>
      <c r="AN377" s="75" t="s">
        <v>1076</v>
      </c>
      <c r="AO377" s="75" t="s">
        <v>1076</v>
      </c>
      <c r="AP377" s="75" t="s">
        <v>1076</v>
      </c>
      <c r="AQ377" s="75" t="s">
        <v>1076</v>
      </c>
      <c r="AR377" s="75" t="s">
        <v>1076</v>
      </c>
      <c r="AS377" s="75" t="s">
        <v>1076</v>
      </c>
      <c r="AT377" s="75" t="s">
        <v>1076</v>
      </c>
      <c r="AU377" t="str">
        <f t="shared" si="69"/>
        <v>РВИС ( ЭЛ ТЕП ХВС ВОД ) РК РФ</v>
      </c>
      <c r="AV377" t="b">
        <f t="shared" si="70"/>
        <v>1</v>
      </c>
    </row>
    <row r="378" spans="1:48" ht="16.5" thickTop="1" thickBot="1" x14ac:dyDescent="0.3">
      <c r="A378" s="28">
        <f t="shared" si="71"/>
        <v>3</v>
      </c>
      <c r="B378" s="74" t="s">
        <v>1099</v>
      </c>
      <c r="C378" s="71" t="s">
        <v>276</v>
      </c>
      <c r="D378" s="63">
        <v>1959</v>
      </c>
      <c r="E378" s="72"/>
      <c r="F378" s="72" t="s">
        <v>2521</v>
      </c>
      <c r="G378" s="80">
        <v>3</v>
      </c>
      <c r="H378" s="80">
        <v>3</v>
      </c>
      <c r="I378" s="163">
        <v>1476.2</v>
      </c>
      <c r="J378" s="163">
        <v>1476.2</v>
      </c>
      <c r="K378" s="163">
        <v>1244.2</v>
      </c>
      <c r="L378" s="165">
        <v>78</v>
      </c>
      <c r="M378" s="163">
        <f t="shared" si="72"/>
        <v>10518205.48</v>
      </c>
      <c r="N378" s="163"/>
      <c r="O378" s="163"/>
      <c r="P378" s="163"/>
      <c r="Q378" s="30">
        <f>IF('Форма 2'!D378=0,"",'Форма 2'!D378-N378-O378-P378)</f>
        <v>10518205.48</v>
      </c>
      <c r="R378" s="51">
        <f t="shared" si="65"/>
        <v>7125.1900013548302</v>
      </c>
      <c r="S378" s="51">
        <f t="shared" si="66"/>
        <v>7125.1900013548302</v>
      </c>
      <c r="T378" s="69">
        <f>IF(B378=C378,"",
IF(ISERROR(
IF(_xlfn.TEXTBEFORE('ПДФ 1'!B385,": ",1)*1=YEAR($V$4),$V$4,
IF(_xlfn.TEXTBEFORE('ПДФ 1'!B385,": ",1)*1=YEAR($W$4),$W$4,
IF(_xlfn.TEXTBEFORE('ПДФ 1'!B385,": ",1)*1=YEAR($X$4),$X$4,$Y$4)))),"",
IF(_xlfn.TEXTBEFORE('ПДФ 1'!B385,": ",1)*1=YEAR($V$4),$V$4,
IF(_xlfn.TEXTBEFORE('ПДФ 1'!B385,": ",1)*1=YEAR($W$4),$W$4,
IF(_xlfn.TEXTBEFORE('ПДФ 1'!B385,": ",1)*1=YEAR($X$4),$X$4,$Y$4)))))</f>
        <v>45657</v>
      </c>
      <c r="U378" s="125" t="str">
        <f>IF(ISERROR(VLOOKUP(C378,Источник!$C$2:$K$2343,9,0)),"",VLOOKUP(C378,Источник!$C$2:$K$2343,9,0))</f>
        <v>РО</v>
      </c>
      <c r="V378" s="1"/>
      <c r="W378" s="1"/>
      <c r="X378" s="77" t="str">
        <f t="shared" si="67"/>
        <v>г. Соликамск, ул. Володарского /Большевистская, 45, д. 16: 2024</v>
      </c>
      <c r="Y378" s="117">
        <f t="shared" si="68"/>
        <v>2</v>
      </c>
      <c r="Z378" s="22" t="s">
        <v>1076</v>
      </c>
      <c r="AA378" s="22" t="s">
        <v>1076</v>
      </c>
      <c r="AB378" s="22" t="s">
        <v>1076</v>
      </c>
      <c r="AC378" s="22" t="s">
        <v>1076</v>
      </c>
      <c r="AD378" s="22" t="s">
        <v>1076</v>
      </c>
      <c r="AE378" s="22" t="s">
        <v>1076</v>
      </c>
      <c r="AF378" s="22" t="s">
        <v>1076</v>
      </c>
      <c r="AG378" s="89" t="s">
        <v>1076</v>
      </c>
      <c r="AH378" s="88" t="s">
        <v>1076</v>
      </c>
      <c r="AI378" s="75" t="s">
        <v>1076</v>
      </c>
      <c r="AJ378" s="75">
        <v>1</v>
      </c>
      <c r="AK378" s="75" t="s">
        <v>1076</v>
      </c>
      <c r="AL378" s="75" t="s">
        <v>1076</v>
      </c>
      <c r="AM378" s="75">
        <v>1</v>
      </c>
      <c r="AN378" s="75" t="s">
        <v>1076</v>
      </c>
      <c r="AO378" s="75" t="s">
        <v>1076</v>
      </c>
      <c r="AP378" s="75" t="s">
        <v>1076</v>
      </c>
      <c r="AQ378" s="75" t="s">
        <v>1076</v>
      </c>
      <c r="AR378" s="75" t="s">
        <v>1076</v>
      </c>
      <c r="AS378" s="75" t="s">
        <v>1076</v>
      </c>
      <c r="AT378" s="75" t="s">
        <v>1076</v>
      </c>
      <c r="AU378" t="str">
        <f t="shared" si="69"/>
        <v>Рфа РФ</v>
      </c>
      <c r="AV378" t="b">
        <f t="shared" si="70"/>
        <v>1</v>
      </c>
    </row>
    <row r="379" spans="1:48" ht="16.5" thickTop="1" thickBot="1" x14ac:dyDescent="0.3">
      <c r="A379" s="28">
        <f t="shared" si="71"/>
        <v>4</v>
      </c>
      <c r="B379" s="74" t="s">
        <v>1099</v>
      </c>
      <c r="C379" s="71" t="s">
        <v>523</v>
      </c>
      <c r="D379" s="63">
        <v>1947</v>
      </c>
      <c r="E379" s="72"/>
      <c r="F379" s="72" t="s">
        <v>2519</v>
      </c>
      <c r="G379" s="80">
        <v>2</v>
      </c>
      <c r="H379" s="80">
        <v>2</v>
      </c>
      <c r="I379" s="163">
        <v>625</v>
      </c>
      <c r="J379" s="163">
        <v>565.9</v>
      </c>
      <c r="K379" s="163">
        <v>565.9</v>
      </c>
      <c r="L379" s="165">
        <v>14</v>
      </c>
      <c r="M379" s="163">
        <f t="shared" si="72"/>
        <v>5973368.75</v>
      </c>
      <c r="N379" s="163"/>
      <c r="O379" s="163"/>
      <c r="P379" s="163"/>
      <c r="Q379" s="30">
        <f>IF('Форма 2'!D379=0,"",'Форма 2'!D379-N379-O379-P379)</f>
        <v>5973368.75</v>
      </c>
      <c r="R379" s="51">
        <f t="shared" si="65"/>
        <v>10555.51996819226</v>
      </c>
      <c r="S379" s="51">
        <f t="shared" si="66"/>
        <v>10555.51996819226</v>
      </c>
      <c r="T379" s="69">
        <f>IF(B379=C379,"",
IF(ISERROR(
IF(_xlfn.TEXTBEFORE('ПДФ 1'!B386,": ",1)*1=YEAR($V$4),$V$4,
IF(_xlfn.TEXTBEFORE('ПДФ 1'!B386,": ",1)*1=YEAR($W$4),$W$4,
IF(_xlfn.TEXTBEFORE('ПДФ 1'!B386,": ",1)*1=YEAR($X$4),$X$4,$Y$4)))),"",
IF(_xlfn.TEXTBEFORE('ПДФ 1'!B386,": ",1)*1=YEAR($V$4),$V$4,
IF(_xlfn.TEXTBEFORE('ПДФ 1'!B386,": ",1)*1=YEAR($W$4),$W$4,
IF(_xlfn.TEXTBEFORE('ПДФ 1'!B386,": ",1)*1=YEAR($X$4),$X$4,$Y$4)))))</f>
        <v>45657</v>
      </c>
      <c r="U379" s="125" t="str">
        <f>IF(ISERROR(VLOOKUP(C379,Источник!$C$2:$K$2343,9,0)),"",VLOOKUP(C379,Источник!$C$2:$K$2343,9,0))</f>
        <v>РО</v>
      </c>
      <c r="V379" s="1"/>
      <c r="W379" s="1"/>
      <c r="X379" s="77" t="str">
        <f t="shared" si="67"/>
        <v>г. Соликамск, ул. Володарского, д. 19: 2024</v>
      </c>
      <c r="Y379" s="117">
        <f t="shared" si="68"/>
        <v>1</v>
      </c>
      <c r="Z379" s="22" t="s">
        <v>1076</v>
      </c>
      <c r="AA379" s="22" t="s">
        <v>1076</v>
      </c>
      <c r="AB379" s="22" t="s">
        <v>1076</v>
      </c>
      <c r="AC379" s="22" t="s">
        <v>1076</v>
      </c>
      <c r="AD379" s="22" t="s">
        <v>1076</v>
      </c>
      <c r="AE379" s="22" t="s">
        <v>1076</v>
      </c>
      <c r="AF379" s="22" t="s">
        <v>1076</v>
      </c>
      <c r="AG379" s="89" t="s">
        <v>1076</v>
      </c>
      <c r="AH379" s="88" t="s">
        <v>1076</v>
      </c>
      <c r="AI379" s="75">
        <v>1</v>
      </c>
      <c r="AJ379" s="75" t="s">
        <v>1076</v>
      </c>
      <c r="AK379" s="75" t="s">
        <v>1076</v>
      </c>
      <c r="AL379" s="75" t="s">
        <v>1076</v>
      </c>
      <c r="AM379" s="75" t="s">
        <v>1076</v>
      </c>
      <c r="AN379" s="75" t="s">
        <v>1076</v>
      </c>
      <c r="AO379" s="75" t="s">
        <v>1076</v>
      </c>
      <c r="AP379" s="75" t="s">
        <v>1076</v>
      </c>
      <c r="AQ379" s="75" t="s">
        <v>1076</v>
      </c>
      <c r="AR379" s="75" t="s">
        <v>1076</v>
      </c>
      <c r="AS379" s="75" t="s">
        <v>1076</v>
      </c>
      <c r="AT379" s="75" t="s">
        <v>1076</v>
      </c>
      <c r="AU379" t="str">
        <f t="shared" si="69"/>
        <v>РК</v>
      </c>
      <c r="AV379" t="b">
        <f t="shared" si="70"/>
        <v>1</v>
      </c>
    </row>
    <row r="380" spans="1:48" ht="16.5" thickTop="1" thickBot="1" x14ac:dyDescent="0.3">
      <c r="A380" s="28">
        <f t="shared" si="71"/>
        <v>5</v>
      </c>
      <c r="B380" s="74" t="s">
        <v>1099</v>
      </c>
      <c r="C380" s="71" t="s">
        <v>156</v>
      </c>
      <c r="D380" s="63">
        <v>1965</v>
      </c>
      <c r="E380" s="72"/>
      <c r="F380" s="72" t="s">
        <v>2519</v>
      </c>
      <c r="G380" s="80">
        <v>4</v>
      </c>
      <c r="H380" s="80">
        <v>2</v>
      </c>
      <c r="I380" s="163">
        <v>1324.9</v>
      </c>
      <c r="J380" s="163">
        <v>1262.5</v>
      </c>
      <c r="K380" s="163">
        <v>1262.5</v>
      </c>
      <c r="L380" s="165">
        <v>48</v>
      </c>
      <c r="M380" s="163">
        <f t="shared" si="72"/>
        <v>603240.22</v>
      </c>
      <c r="N380" s="163"/>
      <c r="O380" s="163"/>
      <c r="P380" s="163"/>
      <c r="Q380" s="30">
        <f>IF('Форма 2'!D380=0,"",'Форма 2'!D380-N380-O380-P380)</f>
        <v>603240.22</v>
      </c>
      <c r="R380" s="51">
        <f t="shared" si="65"/>
        <v>477.81403564356435</v>
      </c>
      <c r="S380" s="51">
        <f t="shared" si="66"/>
        <v>477.81403564356435</v>
      </c>
      <c r="T380" s="69">
        <f>IF(B380=C380,"",
IF(ISERROR(
IF(_xlfn.TEXTBEFORE('ПДФ 1'!B387,": ",1)*1=YEAR($V$4),$V$4,
IF(_xlfn.TEXTBEFORE('ПДФ 1'!B387,": ",1)*1=YEAR($W$4),$W$4,
IF(_xlfn.TEXTBEFORE('ПДФ 1'!B387,": ",1)*1=YEAR($X$4),$X$4,$Y$4)))),"",
IF(_xlfn.TEXTBEFORE('ПДФ 1'!B387,": ",1)*1=YEAR($V$4),$V$4,
IF(_xlfn.TEXTBEFORE('ПДФ 1'!B387,": ",1)*1=YEAR($W$4),$W$4,
IF(_xlfn.TEXTBEFORE('ПДФ 1'!B387,": ",1)*1=YEAR($X$4),$X$4,$Y$4)))))</f>
        <v>45657</v>
      </c>
      <c r="U380" s="125" t="str">
        <f>IF(ISERROR(VLOOKUP(C380,Источник!$C$2:$K$2343,9,0)),"",VLOOKUP(C380,Источник!$C$2:$K$2343,9,0))</f>
        <v>РО</v>
      </c>
      <c r="V380" s="1"/>
      <c r="W380" s="1"/>
      <c r="X380" s="77" t="str">
        <f t="shared" si="67"/>
        <v>г. Соликамск, ул. Дубравная, д. 59: 2024</v>
      </c>
      <c r="Y380" s="117">
        <f t="shared" si="68"/>
        <v>1</v>
      </c>
      <c r="Z380" s="22" t="s">
        <v>1076</v>
      </c>
      <c r="AA380" s="22" t="s">
        <v>1076</v>
      </c>
      <c r="AB380" s="22" t="s">
        <v>1076</v>
      </c>
      <c r="AC380" s="22" t="s">
        <v>1076</v>
      </c>
      <c r="AD380" s="22" t="s">
        <v>1076</v>
      </c>
      <c r="AE380" s="22">
        <v>1</v>
      </c>
      <c r="AF380" s="22" t="s">
        <v>1076</v>
      </c>
      <c r="AG380" s="89" t="s">
        <v>1076</v>
      </c>
      <c r="AH380" s="88" t="s">
        <v>1076</v>
      </c>
      <c r="AI380" s="75" t="s">
        <v>1076</v>
      </c>
      <c r="AJ380" s="75" t="s">
        <v>1076</v>
      </c>
      <c r="AK380" s="75" t="s">
        <v>1076</v>
      </c>
      <c r="AL380" s="75" t="s">
        <v>1076</v>
      </c>
      <c r="AM380" s="75" t="s">
        <v>1076</v>
      </c>
      <c r="AN380" s="75" t="s">
        <v>1076</v>
      </c>
      <c r="AO380" s="75" t="s">
        <v>1076</v>
      </c>
      <c r="AP380" s="75" t="s">
        <v>1076</v>
      </c>
      <c r="AQ380" s="75" t="s">
        <v>1076</v>
      </c>
      <c r="AR380" s="75" t="s">
        <v>1076</v>
      </c>
      <c r="AS380" s="75" t="s">
        <v>1076</v>
      </c>
      <c r="AT380" s="75" t="s">
        <v>1076</v>
      </c>
      <c r="AU380" t="str">
        <f t="shared" si="69"/>
        <v>РВИС ( ВОД )</v>
      </c>
      <c r="AV380" t="b">
        <f t="shared" si="70"/>
        <v>1</v>
      </c>
    </row>
    <row r="381" spans="1:48" ht="16.5" thickTop="1" thickBot="1" x14ac:dyDescent="0.3">
      <c r="A381" s="28">
        <f t="shared" si="71"/>
        <v>6</v>
      </c>
      <c r="B381" s="74" t="s">
        <v>1099</v>
      </c>
      <c r="C381" s="71" t="s">
        <v>524</v>
      </c>
      <c r="D381" s="63">
        <v>1954</v>
      </c>
      <c r="E381" s="72"/>
      <c r="F381" s="72" t="s">
        <v>2519</v>
      </c>
      <c r="G381" s="80">
        <v>2</v>
      </c>
      <c r="H381" s="80">
        <v>2</v>
      </c>
      <c r="I381" s="163">
        <v>698.9</v>
      </c>
      <c r="J381" s="163">
        <v>632.5</v>
      </c>
      <c r="K381" s="163">
        <v>563.5</v>
      </c>
      <c r="L381" s="165">
        <v>30</v>
      </c>
      <c r="M381" s="163">
        <f t="shared" si="72"/>
        <v>6679659.8700000001</v>
      </c>
      <c r="N381" s="163"/>
      <c r="O381" s="163"/>
      <c r="P381" s="163"/>
      <c r="Q381" s="30">
        <f>IF('Форма 2'!D381=0,"",'Форма 2'!D381-N381-O381-P381)</f>
        <v>6679659.8700000001</v>
      </c>
      <c r="R381" s="51">
        <f t="shared" si="65"/>
        <v>10560.727067193677</v>
      </c>
      <c r="S381" s="51">
        <f t="shared" si="66"/>
        <v>10560.727067193677</v>
      </c>
      <c r="T381" s="69">
        <f>IF(B381=C381,"",
IF(ISERROR(
IF(_xlfn.TEXTBEFORE('ПДФ 1'!B388,": ",1)*1=YEAR($V$4),$V$4,
IF(_xlfn.TEXTBEFORE('ПДФ 1'!B388,": ",1)*1=YEAR($W$4),$W$4,
IF(_xlfn.TEXTBEFORE('ПДФ 1'!B388,": ",1)*1=YEAR($X$4),$X$4,$Y$4)))),"",
IF(_xlfn.TEXTBEFORE('ПДФ 1'!B388,": ",1)*1=YEAR($V$4),$V$4,
IF(_xlfn.TEXTBEFORE('ПДФ 1'!B388,": ",1)*1=YEAR($W$4),$W$4,
IF(_xlfn.TEXTBEFORE('ПДФ 1'!B388,": ",1)*1=YEAR($X$4),$X$4,$Y$4)))))</f>
        <v>45657</v>
      </c>
      <c r="U381" s="125" t="str">
        <f>IF(ISERROR(VLOOKUP(C381,Источник!$C$2:$K$2343,9,0)),"",VLOOKUP(C381,Источник!$C$2:$K$2343,9,0))</f>
        <v>РО</v>
      </c>
      <c r="V381" s="1"/>
      <c r="W381" s="1"/>
      <c r="X381" s="77" t="str">
        <f t="shared" si="67"/>
        <v>г. Соликамск, ул. Коминтерна, д. 8: 2024</v>
      </c>
      <c r="Y381" s="117">
        <f t="shared" si="68"/>
        <v>1</v>
      </c>
      <c r="Z381" s="22" t="s">
        <v>1076</v>
      </c>
      <c r="AA381" s="22" t="s">
        <v>1076</v>
      </c>
      <c r="AB381" s="22" t="s">
        <v>1076</v>
      </c>
      <c r="AC381" s="22" t="s">
        <v>1076</v>
      </c>
      <c r="AD381" s="22" t="s">
        <v>1076</v>
      </c>
      <c r="AE381" s="22" t="s">
        <v>1076</v>
      </c>
      <c r="AF381" s="22" t="s">
        <v>1076</v>
      </c>
      <c r="AG381" s="89" t="s">
        <v>1076</v>
      </c>
      <c r="AH381" s="114" t="s">
        <v>1076</v>
      </c>
      <c r="AI381" s="75">
        <v>1</v>
      </c>
      <c r="AJ381" s="75" t="s">
        <v>1076</v>
      </c>
      <c r="AK381" s="75" t="s">
        <v>1076</v>
      </c>
      <c r="AL381" s="75" t="s">
        <v>1076</v>
      </c>
      <c r="AM381" s="75" t="s">
        <v>1076</v>
      </c>
      <c r="AN381" s="75" t="s">
        <v>1076</v>
      </c>
      <c r="AO381" s="75" t="s">
        <v>1076</v>
      </c>
      <c r="AP381" s="75" t="s">
        <v>1076</v>
      </c>
      <c r="AQ381" s="75" t="s">
        <v>1076</v>
      </c>
      <c r="AR381" s="75" t="s">
        <v>1076</v>
      </c>
      <c r="AS381" s="75" t="s">
        <v>1076</v>
      </c>
      <c r="AT381" s="75" t="s">
        <v>1076</v>
      </c>
      <c r="AU381" t="str">
        <f t="shared" si="69"/>
        <v>РК</v>
      </c>
      <c r="AV381" t="b">
        <f t="shared" si="70"/>
        <v>1</v>
      </c>
    </row>
    <row r="382" spans="1:48" ht="16.5" thickTop="1" thickBot="1" x14ac:dyDescent="0.3">
      <c r="A382" s="28">
        <f t="shared" si="71"/>
        <v>7</v>
      </c>
      <c r="B382" s="74" t="s">
        <v>1099</v>
      </c>
      <c r="C382" s="71" t="s">
        <v>53</v>
      </c>
      <c r="D382" s="63">
        <v>1960</v>
      </c>
      <c r="E382" s="72"/>
      <c r="F382" s="72" t="s">
        <v>2529</v>
      </c>
      <c r="G382" s="80">
        <v>3</v>
      </c>
      <c r="H382" s="80">
        <v>3</v>
      </c>
      <c r="I382" s="163">
        <v>2057.9</v>
      </c>
      <c r="J382" s="163">
        <v>1575.2</v>
      </c>
      <c r="K382" s="163">
        <v>1489</v>
      </c>
      <c r="L382" s="165">
        <v>77</v>
      </c>
      <c r="M382" s="163">
        <f t="shared" si="72"/>
        <v>4194535.26</v>
      </c>
      <c r="N382" s="163"/>
      <c r="O382" s="163"/>
      <c r="P382" s="163"/>
      <c r="Q382" s="30">
        <f>IF('Форма 2'!D382=0,"",'Форма 2'!D382-N382-O382-P382)</f>
        <v>4194535.26</v>
      </c>
      <c r="R382" s="51">
        <f t="shared" si="65"/>
        <v>2662.8588496698831</v>
      </c>
      <c r="S382" s="51">
        <f t="shared" si="66"/>
        <v>2662.8588496698831</v>
      </c>
      <c r="T382" s="69">
        <f>IF(B382=C382,"",
IF(ISERROR(
IF(_xlfn.TEXTBEFORE('ПДФ 1'!B389,": ",1)*1=YEAR($V$4),$V$4,
IF(_xlfn.TEXTBEFORE('ПДФ 1'!B389,": ",1)*1=YEAR($W$4),$W$4,
IF(_xlfn.TEXTBEFORE('ПДФ 1'!B389,": ",1)*1=YEAR($X$4),$X$4,$Y$4)))),"",
IF(_xlfn.TEXTBEFORE('ПДФ 1'!B389,": ",1)*1=YEAR($V$4),$V$4,
IF(_xlfn.TEXTBEFORE('ПДФ 1'!B389,": ",1)*1=YEAR($W$4),$W$4,
IF(_xlfn.TEXTBEFORE('ПДФ 1'!B389,": ",1)*1=YEAR($X$4),$X$4,$Y$4)))))</f>
        <v>45657</v>
      </c>
      <c r="U382" s="125" t="str">
        <f>IF(ISERROR(VLOOKUP(C382,Источник!$C$2:$K$2343,9,0)),"",VLOOKUP(C382,Источник!$C$2:$K$2343,9,0))</f>
        <v>РО</v>
      </c>
      <c r="V382" s="1"/>
      <c r="W382" s="1"/>
      <c r="X382" s="77" t="str">
        <f t="shared" si="67"/>
        <v>г. Соликамск, ул. Культуры, д. 40: 2024</v>
      </c>
      <c r="Y382" s="117">
        <f t="shared" si="68"/>
        <v>2</v>
      </c>
      <c r="Z382" s="22">
        <v>1</v>
      </c>
      <c r="AA382" s="22" t="s">
        <v>1076</v>
      </c>
      <c r="AB382" s="22" t="s">
        <v>1076</v>
      </c>
      <c r="AC382" s="22" t="s">
        <v>1076</v>
      </c>
      <c r="AD382" s="22" t="s">
        <v>1076</v>
      </c>
      <c r="AE382" s="22" t="s">
        <v>1076</v>
      </c>
      <c r="AF382" s="22" t="s">
        <v>1076</v>
      </c>
      <c r="AG382" s="89" t="s">
        <v>1076</v>
      </c>
      <c r="AH382" s="88" t="s">
        <v>1076</v>
      </c>
      <c r="AI382" s="75" t="s">
        <v>1076</v>
      </c>
      <c r="AJ382" s="75" t="s">
        <v>1076</v>
      </c>
      <c r="AK382" s="75" t="s">
        <v>1076</v>
      </c>
      <c r="AL382" s="75" t="s">
        <v>1076</v>
      </c>
      <c r="AM382" s="75">
        <v>1</v>
      </c>
      <c r="AN382" s="75" t="s">
        <v>1076</v>
      </c>
      <c r="AO382" s="75" t="s">
        <v>1076</v>
      </c>
      <c r="AP382" s="75" t="s">
        <v>1076</v>
      </c>
      <c r="AQ382" s="75" t="s">
        <v>1076</v>
      </c>
      <c r="AR382" s="75" t="s">
        <v>1076</v>
      </c>
      <c r="AS382" s="75" t="s">
        <v>1076</v>
      </c>
      <c r="AT382" s="75" t="s">
        <v>1076</v>
      </c>
      <c r="AU382" t="str">
        <f t="shared" si="69"/>
        <v>РВИС ( ЭЛ ) РФ</v>
      </c>
      <c r="AV382" t="b">
        <f t="shared" si="70"/>
        <v>1</v>
      </c>
    </row>
    <row r="383" spans="1:48" ht="16.5" thickTop="1" thickBot="1" x14ac:dyDescent="0.3">
      <c r="A383" s="28">
        <f t="shared" si="71"/>
        <v>8</v>
      </c>
      <c r="B383" s="74" t="s">
        <v>1099</v>
      </c>
      <c r="C383" s="71" t="s">
        <v>277</v>
      </c>
      <c r="D383" s="63">
        <v>1960</v>
      </c>
      <c r="E383" s="72"/>
      <c r="F383" s="72" t="s">
        <v>2529</v>
      </c>
      <c r="G383" s="80">
        <v>3</v>
      </c>
      <c r="H383" s="80">
        <v>3</v>
      </c>
      <c r="I383" s="163">
        <v>1726.3</v>
      </c>
      <c r="J383" s="163">
        <v>1496.7</v>
      </c>
      <c r="K383" s="163">
        <v>1412.6</v>
      </c>
      <c r="L383" s="165">
        <v>56</v>
      </c>
      <c r="M383" s="163">
        <f t="shared" si="72"/>
        <v>28799137.859999999</v>
      </c>
      <c r="N383" s="163"/>
      <c r="O383" s="163"/>
      <c r="P383" s="163"/>
      <c r="Q383" s="30">
        <f>IF('Форма 2'!D383=0,"",'Форма 2'!D383-N383-O383-P383)</f>
        <v>28799137.859999999</v>
      </c>
      <c r="R383" s="51">
        <f t="shared" si="65"/>
        <v>19241.75710563239</v>
      </c>
      <c r="S383" s="51">
        <f t="shared" si="66"/>
        <v>19241.75710563239</v>
      </c>
      <c r="T383" s="69">
        <f>IF(B383=C383,"",
IF(ISERROR(
IF(_xlfn.TEXTBEFORE('ПДФ 1'!B390,": ",1)*1=YEAR($V$4),$V$4,
IF(_xlfn.TEXTBEFORE('ПДФ 1'!B390,": ",1)*1=YEAR($W$4),$W$4,
IF(_xlfn.TEXTBEFORE('ПДФ 1'!B390,": ",1)*1=YEAR($X$4),$X$4,$Y$4)))),"",
IF(_xlfn.TEXTBEFORE('ПДФ 1'!B390,": ",1)*1=YEAR($V$4),$V$4,
IF(_xlfn.TEXTBEFORE('ПДФ 1'!B390,": ",1)*1=YEAR($W$4),$W$4,
IF(_xlfn.TEXTBEFORE('ПДФ 1'!B390,": ",1)*1=YEAR($X$4),$X$4,$Y$4)))))</f>
        <v>45657</v>
      </c>
      <c r="U383" s="125" t="str">
        <f>IF(ISERROR(VLOOKUP(C383,Источник!$C$2:$K$2343,9,0)),"",VLOOKUP(C383,Источник!$C$2:$K$2343,9,0))</f>
        <v>РО</v>
      </c>
      <c r="V383" s="1"/>
      <c r="W383" s="1"/>
      <c r="X383" s="77" t="str">
        <f t="shared" si="67"/>
        <v>г. Соликамск, ул. Матросова, д. 37: 2024</v>
      </c>
      <c r="Y383" s="117">
        <f t="shared" si="68"/>
        <v>3</v>
      </c>
      <c r="Z383" s="22" t="s">
        <v>1076</v>
      </c>
      <c r="AA383" s="22" t="s">
        <v>1076</v>
      </c>
      <c r="AB383" s="22" t="s">
        <v>1076</v>
      </c>
      <c r="AC383" s="22" t="s">
        <v>1076</v>
      </c>
      <c r="AD383" s="22" t="s">
        <v>1076</v>
      </c>
      <c r="AE383" s="22" t="s">
        <v>1076</v>
      </c>
      <c r="AF383" s="22" t="s">
        <v>1076</v>
      </c>
      <c r="AG383" s="89" t="s">
        <v>1076</v>
      </c>
      <c r="AH383" s="88" t="s">
        <v>1076</v>
      </c>
      <c r="AI383" s="75">
        <v>1</v>
      </c>
      <c r="AJ383" s="75">
        <v>1</v>
      </c>
      <c r="AK383" s="75" t="s">
        <v>1076</v>
      </c>
      <c r="AL383" s="75" t="s">
        <v>1076</v>
      </c>
      <c r="AM383" s="75">
        <v>1</v>
      </c>
      <c r="AN383" s="75" t="s">
        <v>1076</v>
      </c>
      <c r="AO383" s="75" t="s">
        <v>1076</v>
      </c>
      <c r="AP383" s="75" t="s">
        <v>1076</v>
      </c>
      <c r="AQ383" s="75" t="s">
        <v>1076</v>
      </c>
      <c r="AR383" s="75" t="s">
        <v>1076</v>
      </c>
      <c r="AS383" s="75" t="s">
        <v>1076</v>
      </c>
      <c r="AT383" s="75" t="s">
        <v>1076</v>
      </c>
      <c r="AU383" t="str">
        <f t="shared" si="69"/>
        <v>РК Рфа РФ</v>
      </c>
      <c r="AV383" t="b">
        <f t="shared" si="70"/>
        <v>1</v>
      </c>
    </row>
    <row r="384" spans="1:48" ht="16.5" thickTop="1" thickBot="1" x14ac:dyDescent="0.3">
      <c r="A384" s="28">
        <f t="shared" si="71"/>
        <v>9</v>
      </c>
      <c r="B384" s="74" t="s">
        <v>1099</v>
      </c>
      <c r="C384" s="71" t="s">
        <v>526</v>
      </c>
      <c r="D384" s="63">
        <v>1972</v>
      </c>
      <c r="E384" s="72"/>
      <c r="F384" s="72" t="s">
        <v>2519</v>
      </c>
      <c r="G384" s="80">
        <v>5</v>
      </c>
      <c r="H384" s="80">
        <v>1</v>
      </c>
      <c r="I384" s="163">
        <v>3567.8</v>
      </c>
      <c r="J384" s="163">
        <v>3064.9</v>
      </c>
      <c r="K384" s="163">
        <v>2929.3</v>
      </c>
      <c r="L384" s="165">
        <v>0</v>
      </c>
      <c r="M384" s="163">
        <f t="shared" si="72"/>
        <v>16067658.66</v>
      </c>
      <c r="N384" s="163"/>
      <c r="O384" s="163"/>
      <c r="P384" s="163"/>
      <c r="Q384" s="30">
        <f>IF('Форма 2'!D384=0,"",'Форма 2'!D384-N384-O384-P384)</f>
        <v>16067658.66</v>
      </c>
      <c r="R384" s="51">
        <f t="shared" si="65"/>
        <v>5242.4740317791766</v>
      </c>
      <c r="S384" s="51">
        <f t="shared" si="66"/>
        <v>5242.4740317791766</v>
      </c>
      <c r="T384" s="69">
        <f>IF(B384=C384,"",
IF(ISERROR(
IF(_xlfn.TEXTBEFORE('ПДФ 1'!B391,": ",1)*1=YEAR($V$4),$V$4,
IF(_xlfn.TEXTBEFORE('ПДФ 1'!B391,": ",1)*1=YEAR($W$4),$W$4,
IF(_xlfn.TEXTBEFORE('ПДФ 1'!B391,": ",1)*1=YEAR($X$4),$X$4,$Y$4)))),"",
IF(_xlfn.TEXTBEFORE('ПДФ 1'!B391,": ",1)*1=YEAR($V$4),$V$4,
IF(_xlfn.TEXTBEFORE('ПДФ 1'!B391,": ",1)*1=YEAR($W$4),$W$4,
IF(_xlfn.TEXTBEFORE('ПДФ 1'!B391,": ",1)*1=YEAR($X$4),$X$4,$Y$4)))))</f>
        <v>45657</v>
      </c>
      <c r="U384" s="125" t="str">
        <f>IF(ISERROR(VLOOKUP(C384,Источник!$C$2:$K$2343,9,0)),"",VLOOKUP(C384,Источник!$C$2:$K$2343,9,0))</f>
        <v>РО</v>
      </c>
      <c r="V384" s="1"/>
      <c r="W384" s="1"/>
      <c r="X384" s="77" t="str">
        <f t="shared" si="67"/>
        <v>г. Соликамск, ул. Молодежная, д. 19: 2024</v>
      </c>
      <c r="Y384" s="117">
        <f t="shared" si="68"/>
        <v>1</v>
      </c>
      <c r="Z384" s="22" t="s">
        <v>1076</v>
      </c>
      <c r="AA384" s="22" t="s">
        <v>1076</v>
      </c>
      <c r="AB384" s="22" t="s">
        <v>1076</v>
      </c>
      <c r="AC384" s="22" t="s">
        <v>1076</v>
      </c>
      <c r="AD384" s="22" t="s">
        <v>1076</v>
      </c>
      <c r="AE384" s="22" t="s">
        <v>1076</v>
      </c>
      <c r="AF384" s="22" t="s">
        <v>1076</v>
      </c>
      <c r="AG384" s="89" t="s">
        <v>1076</v>
      </c>
      <c r="AH384" s="88" t="s">
        <v>1076</v>
      </c>
      <c r="AI384" s="75">
        <v>1</v>
      </c>
      <c r="AJ384" s="75" t="s">
        <v>1076</v>
      </c>
      <c r="AK384" s="75" t="s">
        <v>1076</v>
      </c>
      <c r="AL384" s="75" t="s">
        <v>1076</v>
      </c>
      <c r="AM384" s="75" t="s">
        <v>1076</v>
      </c>
      <c r="AN384" s="75" t="s">
        <v>1076</v>
      </c>
      <c r="AO384" s="75" t="s">
        <v>1076</v>
      </c>
      <c r="AP384" s="75" t="s">
        <v>1076</v>
      </c>
      <c r="AQ384" s="75" t="s">
        <v>1076</v>
      </c>
      <c r="AR384" s="75" t="s">
        <v>1076</v>
      </c>
      <c r="AS384" s="75" t="s">
        <v>1076</v>
      </c>
      <c r="AT384" s="75" t="s">
        <v>1076</v>
      </c>
      <c r="AU384" t="str">
        <f t="shared" si="69"/>
        <v>РК</v>
      </c>
      <c r="AV384" t="b">
        <f t="shared" si="70"/>
        <v>1</v>
      </c>
    </row>
    <row r="385" spans="1:48" ht="16.5" thickTop="1" thickBot="1" x14ac:dyDescent="0.3">
      <c r="A385" s="28">
        <f t="shared" si="71"/>
        <v>10</v>
      </c>
      <c r="B385" s="74" t="s">
        <v>1099</v>
      </c>
      <c r="C385" s="71" t="s">
        <v>241</v>
      </c>
      <c r="D385" s="63">
        <v>1965</v>
      </c>
      <c r="E385" s="72"/>
      <c r="F385" s="72" t="s">
        <v>2519</v>
      </c>
      <c r="G385" s="80">
        <v>5</v>
      </c>
      <c r="H385" s="80">
        <v>4</v>
      </c>
      <c r="I385" s="163">
        <v>3162.9</v>
      </c>
      <c r="J385" s="163">
        <v>3160.58</v>
      </c>
      <c r="K385" s="163">
        <v>3160.58</v>
      </c>
      <c r="L385" s="165">
        <v>149</v>
      </c>
      <c r="M385" s="163">
        <f t="shared" si="72"/>
        <v>14244183.41</v>
      </c>
      <c r="N385" s="163"/>
      <c r="O385" s="163"/>
      <c r="P385" s="163"/>
      <c r="Q385" s="30">
        <f>IF('Форма 2'!D385=0,"",'Форма 2'!D385-N385-O385-P385)</f>
        <v>14244183.41</v>
      </c>
      <c r="R385" s="51">
        <f t="shared" ref="R385:R446" si="75">IF(ISNUMBER(J385),M385/J385,"")</f>
        <v>4506.8257756487737</v>
      </c>
      <c r="S385" s="51">
        <f t="shared" ref="S385:S446" si="76">R385</f>
        <v>4506.8257756487737</v>
      </c>
      <c r="T385" s="69">
        <f>IF(B385=C385,"",
IF(ISERROR(
IF(_xlfn.TEXTBEFORE('ПДФ 1'!B392,": ",1)*1=YEAR($V$4),$V$4,
IF(_xlfn.TEXTBEFORE('ПДФ 1'!B392,": ",1)*1=YEAR($W$4),$W$4,
IF(_xlfn.TEXTBEFORE('ПДФ 1'!B392,": ",1)*1=YEAR($X$4),$X$4,$Y$4)))),"",
IF(_xlfn.TEXTBEFORE('ПДФ 1'!B392,": ",1)*1=YEAR($V$4),$V$4,
IF(_xlfn.TEXTBEFORE('ПДФ 1'!B392,": ",1)*1=YEAR($W$4),$W$4,
IF(_xlfn.TEXTBEFORE('ПДФ 1'!B392,": ",1)*1=YEAR($X$4),$X$4,$Y$4)))))</f>
        <v>45657</v>
      </c>
      <c r="U385" s="125" t="str">
        <f>IF(ISERROR(VLOOKUP(C385,Источник!$C$2:$K$2343,9,0)),"",VLOOKUP(C385,Источник!$C$2:$K$2343,9,0))</f>
        <v>РО</v>
      </c>
      <c r="V385" s="1"/>
      <c r="W385" s="1"/>
      <c r="X385" s="77" t="str">
        <f t="shared" ref="X385:X446" si="77">IF(ISERROR(MID(C385,SEARCH("город Пермь",C385),)=""),
IF(ISERROR(MID(C385,SEARCH("края",C385),)=""),IF(ISERROR(CONCATENATE(C385,": ",YEAR(T385))),"",CONCATENATE(C385,": ",YEAR(T385))),""),
"")</f>
        <v>г. Соликамск, ул. Молодежная, д. 5: 2024</v>
      </c>
      <c r="Y385" s="117">
        <f t="shared" ref="Y385:Y446" si="78">SUM(Z385:AF385,AI385:AT385,)+IF(ISNUMBER(AG385),1,0)</f>
        <v>1</v>
      </c>
      <c r="Z385" s="22" t="s">
        <v>1076</v>
      </c>
      <c r="AA385" s="22" t="s">
        <v>1076</v>
      </c>
      <c r="AB385" s="22" t="s">
        <v>1076</v>
      </c>
      <c r="AC385" s="22" t="s">
        <v>1076</v>
      </c>
      <c r="AD385" s="22" t="s">
        <v>1076</v>
      </c>
      <c r="AE385" s="22" t="s">
        <v>1076</v>
      </c>
      <c r="AF385" s="22" t="s">
        <v>1076</v>
      </c>
      <c r="AG385" s="89" t="s">
        <v>1076</v>
      </c>
      <c r="AH385" s="88" t="s">
        <v>1076</v>
      </c>
      <c r="AI385" s="75">
        <v>1</v>
      </c>
      <c r="AJ385" s="75" t="s">
        <v>1076</v>
      </c>
      <c r="AK385" s="75" t="s">
        <v>1076</v>
      </c>
      <c r="AL385" s="75" t="s">
        <v>1076</v>
      </c>
      <c r="AM385" s="75" t="s">
        <v>1076</v>
      </c>
      <c r="AN385" s="75" t="s">
        <v>1076</v>
      </c>
      <c r="AO385" s="75" t="s">
        <v>1076</v>
      </c>
      <c r="AP385" s="75" t="s">
        <v>1076</v>
      </c>
      <c r="AQ385" s="75" t="s">
        <v>1076</v>
      </c>
      <c r="AR385" s="75" t="s">
        <v>1076</v>
      </c>
      <c r="AS385" s="75" t="s">
        <v>1076</v>
      </c>
      <c r="AT385" s="75" t="s">
        <v>1076</v>
      </c>
      <c r="AU385" t="str">
        <f t="shared" ref="AU385:AU446" si="79">TRIM(IF(COUNTBLANK(Z385:AE385)&lt;=5,CONCATENATE($AP$3,IF(ISNUMBER(Z385),Z$6,"")," ",IF(ISNUMBER(AA385),AA$6,"")," ",IF(ISNUMBER(AB385),AB$6,"")," ",IF(ISNUMBER(AC385),AC$6,"")," ",IF(ISNUMBER(AD385),AD$6,"")," ",IF(ISNUMBER(AE385),AE$6,""),$AQ$3," ",IF(ISNUMBER(AF385),AF$6,"")," ",IF(ISNUMBER(AH385),AH$6,"")," ",IF(ISNUMBER(AI385),AI$6,"")," ",IF(ISNUMBER(AJ385),AJ$6,"")," ",IF(ISNUMBER(AK385),AK$6,"")," ",IF(ISNUMBER(AL385),AL$6,"")," ",IF(ISNUMBER(AM385),AM$6,"")," ",IF(ISNUMBER(AR385),AR$6,"")," ",IF(ISNUMBER(AS385),AS$6,"")," ",IF(ISNUMBER(AT385),AT$6,""))&amp;IF(COUNTBLANK(AN385:AQ385)&lt;=3,CONCATENATE($AP$4,IF(ISNUMBER(AN385),AN$7,"")," ",IF(ISNUMBER(AO385),AO$7,"")," ",IF(ISNUMBER(AP385),AP$7,"")," ",IF(ISNUMBER(AQ385),AQ$7,"")," ",$AQ$4),""),
CONCATENATE(IF(ISNUMBER(AF385),AF$6,"")," ",IF(ISNUMBER(AH385),AH$6,"")," ",IF(ISNUMBER(AI385),AI$6,"")," ",IF(ISNUMBER(AJ385),AJ$6,"")," ",IF(ISNUMBER(AK385),AK$6,"")," ",IF(ISNUMBER(AL385),AL$6,"")," ",IF(ISNUMBER(AM385),AM$6,"")," ",IF(ISNUMBER(AR385),AR$6,"")," ",IF(ISNUMBER(AS385),AS$6,"")," ",IF(ISNUMBER(AT385),AT$6,""))&amp;IF(COUNTBLANK(AN385:AQ385)&lt;=3,CONCATENATE($AP$4,IF(ISNUMBER(AN385),AN$7,"")," ",IF(ISNUMBER(AO385),AO$7,"")," ",IF(ISNUMBER(AP385),AP$7,"")," ",IF(ISNUMBER(AQ385),AQ$7,"")," ",$AQ$4),"")
))</f>
        <v>РК</v>
      </c>
      <c r="AV385" t="b">
        <f t="shared" ref="AV385:AV446" si="80">ISTEXT(AN385)</f>
        <v>1</v>
      </c>
    </row>
    <row r="386" spans="1:48" ht="16.5" thickTop="1" thickBot="1" x14ac:dyDescent="0.3">
      <c r="A386" s="28">
        <f t="shared" ref="A386:A447" si="81">IF(NOT(ISERROR("Пермского края"=MID(C386,FIND("Пермского края",C386),14)))=$B$1,0,IF(NOT(ISERROR("город Пермь"=MID(C386,FIND("город Пермь",C386),11)))=$B$1,0,IF(NOT(ISERROR("Итого"=MID(C386,FIND("Итого",C386),5)))=$B$1,0,IF(NOT(ISERROR("Всего"=MID(C386,FIND("Всего",C386),5)))=$B$1,0,A385+1))))</f>
        <v>11</v>
      </c>
      <c r="B386" s="74" t="s">
        <v>1099</v>
      </c>
      <c r="C386" s="71" t="s">
        <v>527</v>
      </c>
      <c r="D386" s="63">
        <v>1966</v>
      </c>
      <c r="E386" s="72"/>
      <c r="F386" s="72" t="s">
        <v>2520</v>
      </c>
      <c r="G386" s="80">
        <v>5</v>
      </c>
      <c r="H386" s="80">
        <v>4</v>
      </c>
      <c r="I386" s="163">
        <v>4081.3</v>
      </c>
      <c r="J386" s="163">
        <v>3153</v>
      </c>
      <c r="K386" s="163">
        <v>3153</v>
      </c>
      <c r="L386" s="165">
        <v>144</v>
      </c>
      <c r="M386" s="163">
        <f t="shared" si="72"/>
        <v>18380216.18</v>
      </c>
      <c r="N386" s="163"/>
      <c r="O386" s="163"/>
      <c r="P386" s="163"/>
      <c r="Q386" s="30">
        <f>IF('Форма 2'!D386=0,"",'Форма 2'!D386-N386-O386-P386)</f>
        <v>18380216.18</v>
      </c>
      <c r="R386" s="51">
        <f t="shared" si="75"/>
        <v>5829.4374183317477</v>
      </c>
      <c r="S386" s="51">
        <f t="shared" si="76"/>
        <v>5829.4374183317477</v>
      </c>
      <c r="T386" s="69">
        <f>IF(B386=C386,"",
IF(ISERROR(
IF(_xlfn.TEXTBEFORE('ПДФ 1'!B393,": ",1)*1=YEAR($V$4),$V$4,
IF(_xlfn.TEXTBEFORE('ПДФ 1'!B393,": ",1)*1=YEAR($W$4),$W$4,
IF(_xlfn.TEXTBEFORE('ПДФ 1'!B393,": ",1)*1=YEAR($X$4),$X$4,$Y$4)))),"",
IF(_xlfn.TEXTBEFORE('ПДФ 1'!B393,": ",1)*1=YEAR($V$4),$V$4,
IF(_xlfn.TEXTBEFORE('ПДФ 1'!B393,": ",1)*1=YEAR($W$4),$W$4,
IF(_xlfn.TEXTBEFORE('ПДФ 1'!B393,": ",1)*1=YEAR($X$4),$X$4,$Y$4)))))</f>
        <v>45657</v>
      </c>
      <c r="U386" s="125" t="str">
        <f>IF(ISERROR(VLOOKUP(C386,Источник!$C$2:$K$2343,9,0)),"",VLOOKUP(C386,Источник!$C$2:$K$2343,9,0))</f>
        <v>РО</v>
      </c>
      <c r="V386" s="1"/>
      <c r="W386" s="1"/>
      <c r="X386" s="77" t="str">
        <f t="shared" si="77"/>
        <v>г. Соликамск, ул. Молодежная, д. 9А: 2024</v>
      </c>
      <c r="Y386" s="117">
        <f t="shared" si="78"/>
        <v>1</v>
      </c>
      <c r="Z386" s="22" t="s">
        <v>1076</v>
      </c>
      <c r="AA386" s="22" t="s">
        <v>1076</v>
      </c>
      <c r="AB386" s="22" t="s">
        <v>1076</v>
      </c>
      <c r="AC386" s="22" t="s">
        <v>1076</v>
      </c>
      <c r="AD386" s="22" t="s">
        <v>1076</v>
      </c>
      <c r="AE386" s="22" t="s">
        <v>1076</v>
      </c>
      <c r="AF386" s="22" t="s">
        <v>1076</v>
      </c>
      <c r="AG386" s="89" t="s">
        <v>1076</v>
      </c>
      <c r="AH386" s="88" t="s">
        <v>1076</v>
      </c>
      <c r="AI386" s="75">
        <v>1</v>
      </c>
      <c r="AJ386" s="75" t="s">
        <v>1076</v>
      </c>
      <c r="AK386" s="75" t="s">
        <v>1076</v>
      </c>
      <c r="AL386" s="75" t="s">
        <v>1076</v>
      </c>
      <c r="AM386" s="75" t="s">
        <v>1076</v>
      </c>
      <c r="AN386" s="75" t="s">
        <v>1076</v>
      </c>
      <c r="AO386" s="75" t="s">
        <v>1076</v>
      </c>
      <c r="AP386" s="75" t="s">
        <v>1076</v>
      </c>
      <c r="AQ386" s="75" t="s">
        <v>1076</v>
      </c>
      <c r="AR386" s="75" t="s">
        <v>1076</v>
      </c>
      <c r="AS386" s="75" t="s">
        <v>1076</v>
      </c>
      <c r="AT386" s="75" t="s">
        <v>1076</v>
      </c>
      <c r="AU386" t="str">
        <f t="shared" si="79"/>
        <v>РК</v>
      </c>
      <c r="AV386" t="b">
        <f t="shared" si="80"/>
        <v>1</v>
      </c>
    </row>
    <row r="387" spans="1:48" ht="16.5" thickTop="1" thickBot="1" x14ac:dyDescent="0.3">
      <c r="A387" s="28">
        <f t="shared" si="81"/>
        <v>12</v>
      </c>
      <c r="B387" s="74" t="s">
        <v>1099</v>
      </c>
      <c r="C387" s="71" t="s">
        <v>1030</v>
      </c>
      <c r="D387" s="63">
        <v>1953</v>
      </c>
      <c r="E387" s="72"/>
      <c r="F387" s="72" t="s">
        <v>2526</v>
      </c>
      <c r="G387" s="80">
        <v>3</v>
      </c>
      <c r="H387" s="80">
        <v>2</v>
      </c>
      <c r="I387" s="163">
        <v>1332</v>
      </c>
      <c r="J387" s="163">
        <v>1152</v>
      </c>
      <c r="K387" s="163">
        <v>1152</v>
      </c>
      <c r="L387" s="165">
        <v>12</v>
      </c>
      <c r="M387" s="163">
        <f t="shared" si="72"/>
        <v>7761763.7999999998</v>
      </c>
      <c r="N387" s="163"/>
      <c r="O387" s="163"/>
      <c r="P387" s="163"/>
      <c r="Q387" s="30">
        <f>IF('Форма 2'!D387=0,"",'Форма 2'!D387-N387-O387-P387)</f>
        <v>7761763.7999999998</v>
      </c>
      <c r="R387" s="51">
        <f t="shared" si="75"/>
        <v>6737.6421874999996</v>
      </c>
      <c r="S387" s="51">
        <f t="shared" si="76"/>
        <v>6737.6421874999996</v>
      </c>
      <c r="T387" s="69">
        <f>IF(B387=C387,"",
IF(ISERROR(
IF(_xlfn.TEXTBEFORE('ПДФ 1'!B394,": ",1)*1=YEAR($V$4),$V$4,
IF(_xlfn.TEXTBEFORE('ПДФ 1'!B394,": ",1)*1=YEAR($W$4),$W$4,
IF(_xlfn.TEXTBEFORE('ПДФ 1'!B394,": ",1)*1=YEAR($X$4),$X$4,$Y$4)))),"",
IF(_xlfn.TEXTBEFORE('ПДФ 1'!B394,": ",1)*1=YEAR($V$4),$V$4,
IF(_xlfn.TEXTBEFORE('ПДФ 1'!B394,": ",1)*1=YEAR($W$4),$W$4,
IF(_xlfn.TEXTBEFORE('ПДФ 1'!B394,": ",1)*1=YEAR($X$4),$X$4,$Y$4)))))</f>
        <v>45657</v>
      </c>
      <c r="U387" s="125" t="str">
        <f>IF(ISERROR(VLOOKUP(C387,Источник!$C$2:$K$2343,9,0)),"",VLOOKUP(C387,Источник!$C$2:$K$2343,9,0))</f>
        <v>РО</v>
      </c>
      <c r="V387" s="1"/>
      <c r="W387" s="1"/>
      <c r="X387" s="77" t="str">
        <f t="shared" si="77"/>
        <v>г. Соликамск, ул. Набережная, д. 93: 2024</v>
      </c>
      <c r="Y387" s="117">
        <f t="shared" si="78"/>
        <v>1</v>
      </c>
      <c r="Z387" s="22" t="s">
        <v>1076</v>
      </c>
      <c r="AA387" s="22" t="s">
        <v>1076</v>
      </c>
      <c r="AB387" s="22" t="s">
        <v>1076</v>
      </c>
      <c r="AC387" s="22" t="s">
        <v>1076</v>
      </c>
      <c r="AD387" s="22" t="s">
        <v>1076</v>
      </c>
      <c r="AE387" s="22" t="s">
        <v>1076</v>
      </c>
      <c r="AF387" s="22" t="s">
        <v>1076</v>
      </c>
      <c r="AG387" s="89" t="s">
        <v>1076</v>
      </c>
      <c r="AH387" s="88" t="s">
        <v>1076</v>
      </c>
      <c r="AI387" s="75" t="s">
        <v>1076</v>
      </c>
      <c r="AJ387" s="75">
        <v>1</v>
      </c>
      <c r="AK387" s="75" t="s">
        <v>1076</v>
      </c>
      <c r="AL387" s="75" t="s">
        <v>1076</v>
      </c>
      <c r="AM387" s="75" t="s">
        <v>1076</v>
      </c>
      <c r="AN387" s="75" t="s">
        <v>1076</v>
      </c>
      <c r="AO387" s="75" t="s">
        <v>1076</v>
      </c>
      <c r="AP387" s="75" t="s">
        <v>1076</v>
      </c>
      <c r="AQ387" s="75" t="s">
        <v>1076</v>
      </c>
      <c r="AR387" s="75" t="s">
        <v>1076</v>
      </c>
      <c r="AS387" s="75" t="s">
        <v>1076</v>
      </c>
      <c r="AT387" s="75" t="s">
        <v>1076</v>
      </c>
      <c r="AU387" t="str">
        <f t="shared" si="79"/>
        <v>Рфа</v>
      </c>
      <c r="AV387" t="b">
        <f t="shared" si="80"/>
        <v>1</v>
      </c>
    </row>
    <row r="388" spans="1:48" ht="16.5" thickTop="1" thickBot="1" x14ac:dyDescent="0.3">
      <c r="A388" s="28">
        <f t="shared" si="81"/>
        <v>13</v>
      </c>
      <c r="B388" s="74" t="s">
        <v>1099</v>
      </c>
      <c r="C388" s="71" t="s">
        <v>1031</v>
      </c>
      <c r="D388" s="63">
        <v>1954</v>
      </c>
      <c r="E388" s="72"/>
      <c r="F388" s="72" t="s">
        <v>2526</v>
      </c>
      <c r="G388" s="80">
        <v>3</v>
      </c>
      <c r="H388" s="80">
        <v>2</v>
      </c>
      <c r="I388" s="163">
        <v>1722</v>
      </c>
      <c r="J388" s="163">
        <v>1363.5</v>
      </c>
      <c r="K388" s="163">
        <v>1363.5</v>
      </c>
      <c r="L388" s="165">
        <v>40</v>
      </c>
      <c r="M388" s="163">
        <f t="shared" si="72"/>
        <v>12269577.18</v>
      </c>
      <c r="N388" s="163"/>
      <c r="O388" s="163"/>
      <c r="P388" s="163"/>
      <c r="Q388" s="30">
        <f>IF('Форма 2'!D388=0,"",'Форма 2'!D388-N388-O388-P388)</f>
        <v>12269577.18</v>
      </c>
      <c r="R388" s="51">
        <f t="shared" si="75"/>
        <v>8998.5897909790983</v>
      </c>
      <c r="S388" s="51">
        <f t="shared" si="76"/>
        <v>8998.5897909790983</v>
      </c>
      <c r="T388" s="69">
        <f>IF(B388=C388,"",
IF(ISERROR(
IF(_xlfn.TEXTBEFORE('ПДФ 1'!B395,": ",1)*1=YEAR($V$4),$V$4,
IF(_xlfn.TEXTBEFORE('ПДФ 1'!B395,": ",1)*1=YEAR($W$4),$W$4,
IF(_xlfn.TEXTBEFORE('ПДФ 1'!B395,": ",1)*1=YEAR($X$4),$X$4,$Y$4)))),"",
IF(_xlfn.TEXTBEFORE('ПДФ 1'!B395,": ",1)*1=YEAR($V$4),$V$4,
IF(_xlfn.TEXTBEFORE('ПДФ 1'!B395,": ",1)*1=YEAR($W$4),$W$4,
IF(_xlfn.TEXTBEFORE('ПДФ 1'!B395,": ",1)*1=YEAR($X$4),$X$4,$Y$4)))))</f>
        <v>45657</v>
      </c>
      <c r="U388" s="125" t="str">
        <f>IF(ISERROR(VLOOKUP(C388,Источник!$C$2:$K$2343,9,0)),"",VLOOKUP(C388,Источник!$C$2:$K$2343,9,0))</f>
        <v>РО</v>
      </c>
      <c r="V388" s="1"/>
      <c r="W388" s="1"/>
      <c r="X388" s="77" t="str">
        <f t="shared" si="77"/>
        <v>г. Соликамск, ул. Набережная, д. 95: 2024</v>
      </c>
      <c r="Y388" s="117">
        <f t="shared" si="78"/>
        <v>2</v>
      </c>
      <c r="Z388" s="22" t="s">
        <v>1076</v>
      </c>
      <c r="AA388" s="22" t="s">
        <v>1076</v>
      </c>
      <c r="AB388" s="22" t="s">
        <v>1076</v>
      </c>
      <c r="AC388" s="22" t="s">
        <v>1076</v>
      </c>
      <c r="AD388" s="22" t="s">
        <v>1076</v>
      </c>
      <c r="AE388" s="22" t="s">
        <v>1076</v>
      </c>
      <c r="AF388" s="22" t="s">
        <v>1076</v>
      </c>
      <c r="AG388" s="89" t="s">
        <v>1076</v>
      </c>
      <c r="AH388" s="88" t="s">
        <v>1076</v>
      </c>
      <c r="AI388" s="75" t="s">
        <v>1076</v>
      </c>
      <c r="AJ388" s="75">
        <v>1</v>
      </c>
      <c r="AK388" s="75" t="s">
        <v>1076</v>
      </c>
      <c r="AL388" s="75" t="s">
        <v>1076</v>
      </c>
      <c r="AM388" s="75">
        <v>1</v>
      </c>
      <c r="AN388" s="75" t="s">
        <v>1076</v>
      </c>
      <c r="AO388" s="75" t="s">
        <v>1076</v>
      </c>
      <c r="AP388" s="75" t="s">
        <v>1076</v>
      </c>
      <c r="AQ388" s="75" t="s">
        <v>1076</v>
      </c>
      <c r="AR388" s="75" t="s">
        <v>1076</v>
      </c>
      <c r="AS388" s="75" t="s">
        <v>1076</v>
      </c>
      <c r="AT388" s="75" t="s">
        <v>1076</v>
      </c>
      <c r="AU388" t="str">
        <f t="shared" si="79"/>
        <v>Рфа РФ</v>
      </c>
      <c r="AV388" t="b">
        <f t="shared" si="80"/>
        <v>1</v>
      </c>
    </row>
    <row r="389" spans="1:48" ht="16.5" thickTop="1" thickBot="1" x14ac:dyDescent="0.3">
      <c r="A389" s="28">
        <f t="shared" si="81"/>
        <v>14</v>
      </c>
      <c r="B389" s="74" t="s">
        <v>1099</v>
      </c>
      <c r="C389" s="71" t="s">
        <v>1032</v>
      </c>
      <c r="D389" s="63">
        <v>1952</v>
      </c>
      <c r="E389" s="72"/>
      <c r="F389" s="72" t="s">
        <v>2525</v>
      </c>
      <c r="G389" s="80">
        <v>2</v>
      </c>
      <c r="H389" s="80">
        <v>2</v>
      </c>
      <c r="I389" s="163">
        <v>758</v>
      </c>
      <c r="J389" s="163">
        <v>720</v>
      </c>
      <c r="K389" s="163">
        <v>554</v>
      </c>
      <c r="L389" s="165">
        <v>31</v>
      </c>
      <c r="M389" s="163">
        <f t="shared" si="72"/>
        <v>983914.32</v>
      </c>
      <c r="N389" s="163"/>
      <c r="O389" s="163"/>
      <c r="P389" s="163"/>
      <c r="Q389" s="30">
        <f>IF('Форма 2'!D389=0,"",'Форма 2'!D389-N389-O389-P389)</f>
        <v>983914.32</v>
      </c>
      <c r="R389" s="51">
        <f t="shared" si="75"/>
        <v>1366.5476666666666</v>
      </c>
      <c r="S389" s="51">
        <f t="shared" si="76"/>
        <v>1366.5476666666666</v>
      </c>
      <c r="T389" s="69">
        <f>IF(B389=C389,"",
IF(ISERROR(
IF(_xlfn.TEXTBEFORE('ПДФ 1'!B396,": ",1)*1=YEAR($V$4),$V$4,
IF(_xlfn.TEXTBEFORE('ПДФ 1'!B396,": ",1)*1=YEAR($W$4),$W$4,
IF(_xlfn.TEXTBEFORE('ПДФ 1'!B396,": ",1)*1=YEAR($X$4),$X$4,$Y$4)))),"",
IF(_xlfn.TEXTBEFORE('ПДФ 1'!B396,": ",1)*1=YEAR($V$4),$V$4,
IF(_xlfn.TEXTBEFORE('ПДФ 1'!B396,": ",1)*1=YEAR($W$4),$W$4,
IF(_xlfn.TEXTBEFORE('ПДФ 1'!B396,": ",1)*1=YEAR($X$4),$X$4,$Y$4)))))</f>
        <v>45657</v>
      </c>
      <c r="U389" s="125" t="str">
        <f>IF(ISERROR(VLOOKUP(C389,Источник!$C$2:$K$2343,9,0)),"",VLOOKUP(C389,Источник!$C$2:$K$2343,9,0))</f>
        <v>РО</v>
      </c>
      <c r="V389" s="1"/>
      <c r="W389" s="1"/>
      <c r="X389" s="77" t="str">
        <f t="shared" si="77"/>
        <v>г. Соликамск, ул. Розалии Землячки, д. 16: 2024</v>
      </c>
      <c r="Y389" s="117">
        <f t="shared" si="78"/>
        <v>1</v>
      </c>
      <c r="Z389" s="22" t="s">
        <v>1076</v>
      </c>
      <c r="AA389" s="22" t="s">
        <v>1076</v>
      </c>
      <c r="AB389" s="22" t="s">
        <v>1076</v>
      </c>
      <c r="AC389" s="22" t="s">
        <v>1076</v>
      </c>
      <c r="AD389" s="22" t="s">
        <v>1076</v>
      </c>
      <c r="AE389" s="22" t="s">
        <v>1076</v>
      </c>
      <c r="AF389" s="22" t="s">
        <v>1076</v>
      </c>
      <c r="AG389" s="89" t="s">
        <v>1076</v>
      </c>
      <c r="AH389" s="88" t="s">
        <v>1076</v>
      </c>
      <c r="AI389" s="75" t="s">
        <v>1076</v>
      </c>
      <c r="AJ389" s="75" t="s">
        <v>1076</v>
      </c>
      <c r="AK389" s="75" t="s">
        <v>1076</v>
      </c>
      <c r="AL389" s="75" t="s">
        <v>1076</v>
      </c>
      <c r="AM389" s="75">
        <v>1</v>
      </c>
      <c r="AN389" s="75" t="s">
        <v>1076</v>
      </c>
      <c r="AO389" s="75" t="s">
        <v>1076</v>
      </c>
      <c r="AP389" s="75" t="s">
        <v>1076</v>
      </c>
      <c r="AQ389" s="75" t="s">
        <v>1076</v>
      </c>
      <c r="AR389" s="75" t="s">
        <v>1076</v>
      </c>
      <c r="AS389" s="75" t="s">
        <v>1076</v>
      </c>
      <c r="AT389" s="75" t="s">
        <v>1076</v>
      </c>
      <c r="AU389" t="str">
        <f t="shared" si="79"/>
        <v>РФ</v>
      </c>
      <c r="AV389" t="b">
        <f t="shared" si="80"/>
        <v>1</v>
      </c>
    </row>
    <row r="390" spans="1:48" ht="16.5" thickTop="1" thickBot="1" x14ac:dyDescent="0.3">
      <c r="A390" s="28">
        <f t="shared" si="81"/>
        <v>15</v>
      </c>
      <c r="B390" s="74" t="s">
        <v>1099</v>
      </c>
      <c r="C390" s="71" t="s">
        <v>143</v>
      </c>
      <c r="D390" s="63">
        <v>1963</v>
      </c>
      <c r="E390" s="72"/>
      <c r="F390" s="72" t="s">
        <v>2521</v>
      </c>
      <c r="G390" s="80">
        <v>4</v>
      </c>
      <c r="H390" s="80">
        <v>4</v>
      </c>
      <c r="I390" s="163">
        <v>2051.5</v>
      </c>
      <c r="J390" s="163">
        <v>2051.5</v>
      </c>
      <c r="K390" s="163">
        <v>1976.7</v>
      </c>
      <c r="L390" s="165">
        <v>94</v>
      </c>
      <c r="M390" s="163">
        <f t="shared" si="72"/>
        <v>1601011.12</v>
      </c>
      <c r="N390" s="163"/>
      <c r="O390" s="163"/>
      <c r="P390" s="163"/>
      <c r="Q390" s="30">
        <f>IF('Форма 2'!D390=0,"",'Форма 2'!D390-N390-O390-P390)</f>
        <v>1601011.12</v>
      </c>
      <c r="R390" s="51">
        <f t="shared" si="75"/>
        <v>780.41000243724113</v>
      </c>
      <c r="S390" s="51">
        <f t="shared" si="76"/>
        <v>780.41000243724113</v>
      </c>
      <c r="T390" s="69">
        <f>IF(B390=C390,"",
IF(ISERROR(
IF(_xlfn.TEXTBEFORE('ПДФ 1'!B397,": ",1)*1=YEAR($V$4),$V$4,
IF(_xlfn.TEXTBEFORE('ПДФ 1'!B397,": ",1)*1=YEAR($W$4),$W$4,
IF(_xlfn.TEXTBEFORE('ПДФ 1'!B397,": ",1)*1=YEAR($X$4),$X$4,$Y$4)))),"",
IF(_xlfn.TEXTBEFORE('ПДФ 1'!B397,": ",1)*1=YEAR($V$4),$V$4,
IF(_xlfn.TEXTBEFORE('ПДФ 1'!B397,": ",1)*1=YEAR($W$4),$W$4,
IF(_xlfn.TEXTBEFORE('ПДФ 1'!B397,": ",1)*1=YEAR($X$4),$X$4,$Y$4)))))</f>
        <v>45657</v>
      </c>
      <c r="U390" s="125" t="str">
        <f>IF(ISERROR(VLOOKUP(C390,Источник!$C$2:$K$2343,9,0)),"",VLOOKUP(C390,Источник!$C$2:$K$2343,9,0))</f>
        <v>РО</v>
      </c>
      <c r="V390" s="1"/>
      <c r="W390" s="1"/>
      <c r="X390" s="77" t="str">
        <f t="shared" si="77"/>
        <v>г. Соликамск, ул. Розы Люксембург, д. 22: 2024</v>
      </c>
      <c r="Y390" s="117">
        <f t="shared" si="78"/>
        <v>2</v>
      </c>
      <c r="Z390" s="22" t="s">
        <v>1076</v>
      </c>
      <c r="AA390" s="22" t="s">
        <v>1076</v>
      </c>
      <c r="AB390" s="22" t="s">
        <v>1076</v>
      </c>
      <c r="AC390" s="22">
        <v>1</v>
      </c>
      <c r="AD390" s="22" t="s">
        <v>1076</v>
      </c>
      <c r="AE390" s="22">
        <v>1</v>
      </c>
      <c r="AF390" s="22" t="s">
        <v>1076</v>
      </c>
      <c r="AG390" s="89" t="s">
        <v>1076</v>
      </c>
      <c r="AH390" s="88" t="s">
        <v>1076</v>
      </c>
      <c r="AI390" s="75" t="s">
        <v>1076</v>
      </c>
      <c r="AJ390" s="75" t="s">
        <v>1076</v>
      </c>
      <c r="AK390" s="75" t="s">
        <v>1076</v>
      </c>
      <c r="AL390" s="75" t="s">
        <v>1076</v>
      </c>
      <c r="AM390" s="75" t="s">
        <v>1076</v>
      </c>
      <c r="AN390" s="75" t="s">
        <v>1076</v>
      </c>
      <c r="AO390" s="75" t="s">
        <v>1076</v>
      </c>
      <c r="AP390" s="75" t="s">
        <v>1076</v>
      </c>
      <c r="AQ390" s="75" t="s">
        <v>1076</v>
      </c>
      <c r="AR390" s="75" t="s">
        <v>1076</v>
      </c>
      <c r="AS390" s="75" t="s">
        <v>1076</v>
      </c>
      <c r="AT390" s="75" t="s">
        <v>1076</v>
      </c>
      <c r="AU390" t="str">
        <f t="shared" si="79"/>
        <v>РВИС ( ХВС ВОД )</v>
      </c>
      <c r="AV390" t="b">
        <f t="shared" si="80"/>
        <v>1</v>
      </c>
    </row>
    <row r="391" spans="1:48" ht="16.5" thickTop="1" thickBot="1" x14ac:dyDescent="0.3">
      <c r="A391" s="28">
        <f t="shared" si="81"/>
        <v>16</v>
      </c>
      <c r="B391" s="74" t="s">
        <v>1099</v>
      </c>
      <c r="C391" s="71" t="s">
        <v>528</v>
      </c>
      <c r="D391" s="63">
        <v>1954</v>
      </c>
      <c r="E391" s="72"/>
      <c r="F391" s="72" t="s">
        <v>2523</v>
      </c>
      <c r="G391" s="80">
        <v>2</v>
      </c>
      <c r="H391" s="80">
        <v>1</v>
      </c>
      <c r="I391" s="163">
        <v>530.4</v>
      </c>
      <c r="J391" s="163">
        <v>488.6</v>
      </c>
      <c r="K391" s="163">
        <v>488.6</v>
      </c>
      <c r="L391" s="165">
        <v>0</v>
      </c>
      <c r="M391" s="163">
        <f t="shared" si="72"/>
        <v>5069239.66</v>
      </c>
      <c r="N391" s="163"/>
      <c r="O391" s="163"/>
      <c r="P391" s="163"/>
      <c r="Q391" s="30">
        <f>IF('Форма 2'!D391=0,"",'Форма 2'!D391-N391-O391-P391)</f>
        <v>5069239.66</v>
      </c>
      <c r="R391" s="51">
        <f t="shared" si="75"/>
        <v>10375.030004093327</v>
      </c>
      <c r="S391" s="51">
        <f t="shared" si="76"/>
        <v>10375.030004093327</v>
      </c>
      <c r="T391" s="69">
        <f>IF(B391=C391,"",
IF(ISERROR(
IF(_xlfn.TEXTBEFORE('ПДФ 1'!B398,": ",1)*1=YEAR($V$4),$V$4,
IF(_xlfn.TEXTBEFORE('ПДФ 1'!B398,": ",1)*1=YEAR($W$4),$W$4,
IF(_xlfn.TEXTBEFORE('ПДФ 1'!B398,": ",1)*1=YEAR($X$4),$X$4,$Y$4)))),"",
IF(_xlfn.TEXTBEFORE('ПДФ 1'!B398,": ",1)*1=YEAR($V$4),$V$4,
IF(_xlfn.TEXTBEFORE('ПДФ 1'!B398,": ",1)*1=YEAR($W$4),$W$4,
IF(_xlfn.TEXTBEFORE('ПДФ 1'!B398,": ",1)*1=YEAR($X$4),$X$4,$Y$4)))))</f>
        <v>45657</v>
      </c>
      <c r="U391" s="125" t="str">
        <f>IF(ISERROR(VLOOKUP(C391,Источник!$C$2:$K$2343,9,0)),"",VLOOKUP(C391,Источник!$C$2:$K$2343,9,0))</f>
        <v>РО</v>
      </c>
      <c r="V391" s="1"/>
      <c r="W391" s="1"/>
      <c r="X391" s="77" t="str">
        <f t="shared" si="77"/>
        <v>г. Соликамск, ул. Розы Люксембург, д. 7: 2024</v>
      </c>
      <c r="Y391" s="117">
        <f t="shared" si="78"/>
        <v>1</v>
      </c>
      <c r="Z391" s="22" t="s">
        <v>1076</v>
      </c>
      <c r="AA391" s="22" t="s">
        <v>1076</v>
      </c>
      <c r="AB391" s="22" t="s">
        <v>1076</v>
      </c>
      <c r="AC391" s="22" t="s">
        <v>1076</v>
      </c>
      <c r="AD391" s="22" t="s">
        <v>1076</v>
      </c>
      <c r="AE391" s="22" t="s">
        <v>1076</v>
      </c>
      <c r="AF391" s="22" t="s">
        <v>1076</v>
      </c>
      <c r="AG391" s="89" t="s">
        <v>1076</v>
      </c>
      <c r="AH391" s="88" t="s">
        <v>1076</v>
      </c>
      <c r="AI391" s="75">
        <v>1</v>
      </c>
      <c r="AJ391" s="75" t="s">
        <v>1076</v>
      </c>
      <c r="AK391" s="75" t="s">
        <v>1076</v>
      </c>
      <c r="AL391" s="75" t="s">
        <v>1076</v>
      </c>
      <c r="AM391" s="75" t="s">
        <v>1076</v>
      </c>
      <c r="AN391" s="75" t="s">
        <v>1076</v>
      </c>
      <c r="AO391" s="75" t="s">
        <v>1076</v>
      </c>
      <c r="AP391" s="75" t="s">
        <v>1076</v>
      </c>
      <c r="AQ391" s="75" t="s">
        <v>1076</v>
      </c>
      <c r="AR391" s="75" t="s">
        <v>1076</v>
      </c>
      <c r="AS391" s="75" t="s">
        <v>1076</v>
      </c>
      <c r="AT391" s="75" t="s">
        <v>1076</v>
      </c>
      <c r="AU391" t="str">
        <f t="shared" si="79"/>
        <v>РК</v>
      </c>
      <c r="AV391" t="b">
        <f t="shared" si="80"/>
        <v>1</v>
      </c>
    </row>
    <row r="392" spans="1:48" ht="16.5" thickTop="1" thickBot="1" x14ac:dyDescent="0.3">
      <c r="A392" s="28">
        <f t="shared" si="81"/>
        <v>17</v>
      </c>
      <c r="B392" s="74" t="s">
        <v>1099</v>
      </c>
      <c r="C392" s="71" t="s">
        <v>1033</v>
      </c>
      <c r="D392" s="63">
        <v>1957</v>
      </c>
      <c r="E392" s="72"/>
      <c r="F392" s="72" t="s">
        <v>2525</v>
      </c>
      <c r="G392" s="80">
        <v>2</v>
      </c>
      <c r="H392" s="80">
        <v>2</v>
      </c>
      <c r="I392" s="163">
        <v>502.8</v>
      </c>
      <c r="J392" s="163">
        <v>451</v>
      </c>
      <c r="K392" s="163">
        <v>451</v>
      </c>
      <c r="L392" s="165">
        <v>17</v>
      </c>
      <c r="M392" s="163">
        <f t="shared" ref="M392:M455" si="82">IF(ISNUMBER(I392),SUM(N392:Q392),"")</f>
        <v>1343109.53</v>
      </c>
      <c r="N392" s="163"/>
      <c r="O392" s="163"/>
      <c r="P392" s="163"/>
      <c r="Q392" s="30">
        <f>IF('Форма 2'!D392=0,"",'Форма 2'!D392-N392-O392-P392)</f>
        <v>1343109.53</v>
      </c>
      <c r="R392" s="51">
        <f t="shared" si="75"/>
        <v>2978.0699113082042</v>
      </c>
      <c r="S392" s="51">
        <f t="shared" si="76"/>
        <v>2978.0699113082042</v>
      </c>
      <c r="T392" s="69">
        <f>IF(B392=C392,"",
IF(ISERROR(
IF(_xlfn.TEXTBEFORE('ПДФ 1'!B399,": ",1)*1=YEAR($V$4),$V$4,
IF(_xlfn.TEXTBEFORE('ПДФ 1'!B399,": ",1)*1=YEAR($W$4),$W$4,
IF(_xlfn.TEXTBEFORE('ПДФ 1'!B399,": ",1)*1=YEAR($X$4),$X$4,$Y$4)))),"",
IF(_xlfn.TEXTBEFORE('ПДФ 1'!B399,": ",1)*1=YEAR($V$4),$V$4,
IF(_xlfn.TEXTBEFORE('ПДФ 1'!B399,": ",1)*1=YEAR($W$4),$W$4,
IF(_xlfn.TEXTBEFORE('ПДФ 1'!B399,": ",1)*1=YEAR($X$4),$X$4,$Y$4)))))</f>
        <v>45657</v>
      </c>
      <c r="U392" s="125" t="str">
        <f>IF(ISERROR(VLOOKUP(C392,Источник!$C$2:$K$2343,9,0)),"",VLOOKUP(C392,Источник!$C$2:$K$2343,9,0))</f>
        <v>РО</v>
      </c>
      <c r="V392" s="1"/>
      <c r="W392" s="1"/>
      <c r="X392" s="77" t="str">
        <f t="shared" si="77"/>
        <v>г. Соликамск, ул. Северная, д. 12: 2024</v>
      </c>
      <c r="Y392" s="117">
        <f t="shared" si="78"/>
        <v>1</v>
      </c>
      <c r="Z392" s="22" t="s">
        <v>1076</v>
      </c>
      <c r="AA392" s="22" t="s">
        <v>1076</v>
      </c>
      <c r="AB392" s="22" t="s">
        <v>1076</v>
      </c>
      <c r="AC392" s="22" t="s">
        <v>1076</v>
      </c>
      <c r="AD392" s="22" t="s">
        <v>1076</v>
      </c>
      <c r="AE392" s="22" t="s">
        <v>1076</v>
      </c>
      <c r="AF392" s="22" t="s">
        <v>1076</v>
      </c>
      <c r="AG392" s="89" t="s">
        <v>1076</v>
      </c>
      <c r="AH392" s="88" t="s">
        <v>1076</v>
      </c>
      <c r="AI392" s="75" t="s">
        <v>1076</v>
      </c>
      <c r="AJ392" s="75" t="s">
        <v>1076</v>
      </c>
      <c r="AK392" s="75" t="s">
        <v>1076</v>
      </c>
      <c r="AL392" s="75" t="s">
        <v>1076</v>
      </c>
      <c r="AM392" s="75" t="s">
        <v>1076</v>
      </c>
      <c r="AN392" s="75" t="s">
        <v>1076</v>
      </c>
      <c r="AO392" s="75" t="s">
        <v>1076</v>
      </c>
      <c r="AP392" s="75" t="s">
        <v>1076</v>
      </c>
      <c r="AQ392" s="75" t="s">
        <v>1076</v>
      </c>
      <c r="AR392" s="75">
        <v>1</v>
      </c>
      <c r="AS392" s="75" t="s">
        <v>1076</v>
      </c>
      <c r="AT392" s="75" t="s">
        <v>1076</v>
      </c>
      <c r="AU392" t="str">
        <f t="shared" si="79"/>
        <v>РНК</v>
      </c>
      <c r="AV392" t="b">
        <f t="shared" si="80"/>
        <v>1</v>
      </c>
    </row>
    <row r="393" spans="1:48" ht="16.5" thickTop="1" thickBot="1" x14ac:dyDescent="0.3">
      <c r="A393" s="28">
        <f t="shared" si="81"/>
        <v>18</v>
      </c>
      <c r="B393" s="74" t="s">
        <v>1099</v>
      </c>
      <c r="C393" s="71" t="s">
        <v>54</v>
      </c>
      <c r="D393" s="63">
        <v>1955</v>
      </c>
      <c r="E393" s="72"/>
      <c r="F393" s="72" t="s">
        <v>2529</v>
      </c>
      <c r="G393" s="80">
        <v>3</v>
      </c>
      <c r="H393" s="80">
        <v>3</v>
      </c>
      <c r="I393" s="163">
        <v>1196</v>
      </c>
      <c r="J393" s="163">
        <v>1079.9000000000001</v>
      </c>
      <c r="K393" s="163">
        <v>1031.4000000000001</v>
      </c>
      <c r="L393" s="165">
        <v>19</v>
      </c>
      <c r="M393" s="163">
        <f t="shared" si="82"/>
        <v>13675709.839999998</v>
      </c>
      <c r="N393" s="163"/>
      <c r="O393" s="163"/>
      <c r="P393" s="163"/>
      <c r="Q393" s="30">
        <f>IF('Форма 2'!D393=0,"",'Форма 2'!D393-N393-O393-P393)</f>
        <v>13675709.839999998</v>
      </c>
      <c r="R393" s="51">
        <f t="shared" si="75"/>
        <v>12663.866876562643</v>
      </c>
      <c r="S393" s="51">
        <f t="shared" si="76"/>
        <v>12663.866876562643</v>
      </c>
      <c r="T393" s="69">
        <f>IF(B393=C393,"",
IF(ISERROR(
IF(_xlfn.TEXTBEFORE('ПДФ 1'!B400,": ",1)*1=YEAR($V$4),$V$4,
IF(_xlfn.TEXTBEFORE('ПДФ 1'!B400,": ",1)*1=YEAR($W$4),$W$4,
IF(_xlfn.TEXTBEFORE('ПДФ 1'!B400,": ",1)*1=YEAR($X$4),$X$4,$Y$4)))),"",
IF(_xlfn.TEXTBEFORE('ПДФ 1'!B400,": ",1)*1=YEAR($V$4),$V$4,
IF(_xlfn.TEXTBEFORE('ПДФ 1'!B400,": ",1)*1=YEAR($W$4),$W$4,
IF(_xlfn.TEXTBEFORE('ПДФ 1'!B400,": ",1)*1=YEAR($X$4),$X$4,$Y$4)))))</f>
        <v>45657</v>
      </c>
      <c r="U393" s="125" t="str">
        <f>IF(ISERROR(VLOOKUP(C393,Источник!$C$2:$K$2343,9,0)),"",VLOOKUP(C393,Источник!$C$2:$K$2343,9,0))</f>
        <v>РО</v>
      </c>
      <c r="V393" s="1"/>
      <c r="W393" s="1"/>
      <c r="X393" s="77" t="str">
        <f t="shared" si="77"/>
        <v>г. Соликамск, ул. Черняховского, д. 23: 2024</v>
      </c>
      <c r="Y393" s="117">
        <f t="shared" si="78"/>
        <v>5</v>
      </c>
      <c r="Z393" s="22">
        <v>1</v>
      </c>
      <c r="AA393" s="22">
        <v>1</v>
      </c>
      <c r="AB393" s="22" t="s">
        <v>1076</v>
      </c>
      <c r="AC393" s="22">
        <v>1</v>
      </c>
      <c r="AD393" s="22" t="s">
        <v>1076</v>
      </c>
      <c r="AE393" s="22">
        <v>1</v>
      </c>
      <c r="AF393" s="22">
        <v>1</v>
      </c>
      <c r="AG393" s="89" t="s">
        <v>1076</v>
      </c>
      <c r="AH393" s="88" t="s">
        <v>1076</v>
      </c>
      <c r="AI393" s="75" t="s">
        <v>1076</v>
      </c>
      <c r="AJ393" s="75" t="s">
        <v>1076</v>
      </c>
      <c r="AK393" s="75" t="s">
        <v>1076</v>
      </c>
      <c r="AL393" s="75" t="s">
        <v>1076</v>
      </c>
      <c r="AM393" s="75" t="s">
        <v>1076</v>
      </c>
      <c r="AN393" s="75" t="s">
        <v>1076</v>
      </c>
      <c r="AO393" s="75" t="s">
        <v>1076</v>
      </c>
      <c r="AP393" s="75" t="s">
        <v>1076</v>
      </c>
      <c r="AQ393" s="75" t="s">
        <v>1076</v>
      </c>
      <c r="AR393" s="75" t="s">
        <v>1076</v>
      </c>
      <c r="AS393" s="75" t="s">
        <v>1076</v>
      </c>
      <c r="AT393" s="75" t="s">
        <v>1076</v>
      </c>
      <c r="AU393" t="str">
        <f t="shared" si="79"/>
        <v>РВИС ( ЭЛ ТЕП ХВС ВОД ) РП</v>
      </c>
      <c r="AV393" t="b">
        <f t="shared" si="80"/>
        <v>1</v>
      </c>
    </row>
    <row r="394" spans="1:48" ht="16.5" thickTop="1" thickBot="1" x14ac:dyDescent="0.3">
      <c r="A394" s="28">
        <f t="shared" si="81"/>
        <v>19</v>
      </c>
      <c r="B394" s="74" t="s">
        <v>1099</v>
      </c>
      <c r="C394" s="71" t="s">
        <v>1034</v>
      </c>
      <c r="D394" s="63">
        <v>0</v>
      </c>
      <c r="E394" s="72"/>
      <c r="F394" s="72" t="s">
        <v>2541</v>
      </c>
      <c r="G394" s="80">
        <v>4</v>
      </c>
      <c r="H394" s="80">
        <v>4</v>
      </c>
      <c r="I394" s="163">
        <v>2356.8000000000002</v>
      </c>
      <c r="J394" s="163">
        <v>2342</v>
      </c>
      <c r="K394" s="163">
        <v>2287</v>
      </c>
      <c r="L394" s="165">
        <v>73</v>
      </c>
      <c r="M394" s="163">
        <f t="shared" si="82"/>
        <v>10613895.939999999</v>
      </c>
      <c r="N394" s="163"/>
      <c r="O394" s="163"/>
      <c r="P394" s="163"/>
      <c r="Q394" s="30">
        <f>IF('Форма 2'!D394=0,"",'Форма 2'!D394-N394-O394-P394)</f>
        <v>10613895.939999999</v>
      </c>
      <c r="R394" s="51">
        <f t="shared" si="75"/>
        <v>4531.9794790777114</v>
      </c>
      <c r="S394" s="51">
        <f t="shared" si="76"/>
        <v>4531.9794790777114</v>
      </c>
      <c r="T394" s="69">
        <f>IF(B394=C394,"",
IF(ISERROR(
IF(_xlfn.TEXTBEFORE('ПДФ 1'!B401,": ",1)*1=YEAR($V$4),$V$4,
IF(_xlfn.TEXTBEFORE('ПДФ 1'!B401,": ",1)*1=YEAR($W$4),$W$4,
IF(_xlfn.TEXTBEFORE('ПДФ 1'!B401,": ",1)*1=YEAR($X$4),$X$4,$Y$4)))),"",
IF(_xlfn.TEXTBEFORE('ПДФ 1'!B401,": ",1)*1=YEAR($V$4),$V$4,
IF(_xlfn.TEXTBEFORE('ПДФ 1'!B401,": ",1)*1=YEAR($W$4),$W$4,
IF(_xlfn.TEXTBEFORE('ПДФ 1'!B401,": ",1)*1=YEAR($X$4),$X$4,$Y$4)))))</f>
        <v>45657</v>
      </c>
      <c r="U394" s="125" t="str">
        <f>IF(ISERROR(VLOOKUP(C394,Источник!$C$2:$K$2343,9,0)),"",VLOOKUP(C394,Источник!$C$2:$K$2343,9,0))</f>
        <v>РО</v>
      </c>
      <c r="V394" s="1"/>
      <c r="W394" s="1"/>
      <c r="X394" s="77" t="str">
        <f t="shared" si="77"/>
        <v>г. Соликамск, ул. Черняховского, д. 27: 2024</v>
      </c>
      <c r="Y394" s="117">
        <f t="shared" si="78"/>
        <v>1</v>
      </c>
      <c r="Z394" s="22" t="s">
        <v>1076</v>
      </c>
      <c r="AA394" s="22" t="s">
        <v>1076</v>
      </c>
      <c r="AB394" s="22" t="s">
        <v>1076</v>
      </c>
      <c r="AC394" s="22" t="s">
        <v>1076</v>
      </c>
      <c r="AD394" s="22" t="s">
        <v>1076</v>
      </c>
      <c r="AE394" s="22" t="s">
        <v>1076</v>
      </c>
      <c r="AF394" s="22" t="s">
        <v>1076</v>
      </c>
      <c r="AG394" s="89" t="s">
        <v>1076</v>
      </c>
      <c r="AH394" s="114" t="s">
        <v>1076</v>
      </c>
      <c r="AI394" s="75">
        <v>1</v>
      </c>
      <c r="AJ394" s="75" t="s">
        <v>1076</v>
      </c>
      <c r="AK394" s="75" t="s">
        <v>1076</v>
      </c>
      <c r="AL394" s="75" t="s">
        <v>1076</v>
      </c>
      <c r="AM394" s="75" t="s">
        <v>1076</v>
      </c>
      <c r="AN394" s="75" t="s">
        <v>1076</v>
      </c>
      <c r="AO394" s="75" t="s">
        <v>1076</v>
      </c>
      <c r="AP394" s="75" t="s">
        <v>1076</v>
      </c>
      <c r="AQ394" s="75" t="s">
        <v>1076</v>
      </c>
      <c r="AR394" s="75" t="s">
        <v>1076</v>
      </c>
      <c r="AS394" s="75" t="s">
        <v>1076</v>
      </c>
      <c r="AT394" s="75" t="s">
        <v>1076</v>
      </c>
      <c r="AU394" t="str">
        <f t="shared" si="79"/>
        <v>РК</v>
      </c>
      <c r="AV394" t="b">
        <f t="shared" si="80"/>
        <v>1</v>
      </c>
    </row>
    <row r="395" spans="1:48" ht="17.25" thickTop="1" thickBot="1" x14ac:dyDescent="0.3">
      <c r="A395" s="134">
        <f>IF(NOT(ISERROR("Пермского края"=MID(C395,FIND("Пермского края",C395),14)))=$B$1,0,IF(NOT(ISERROR("город Пермь"=MID(C395,FIND("город Пермь",C395),11)))=$B$1,0,IF(NOT(ISERROR("Итого"=MID(C395,FIND("Итого",C395),5)))=$B$1,0,IF(NOT(ISERROR("Всего"=MID(C395,FIND("Всего",C395),5)))=$B$1,0,#REF!+1))))</f>
        <v>0</v>
      </c>
      <c r="B395" s="135" t="s">
        <v>1076</v>
      </c>
      <c r="C395" s="156" t="s">
        <v>1100</v>
      </c>
      <c r="D395" s="140" t="s">
        <v>1076</v>
      </c>
      <c r="E395" s="141"/>
      <c r="F395" s="141" t="s">
        <v>1076</v>
      </c>
      <c r="G395" s="142" t="s">
        <v>1076</v>
      </c>
      <c r="H395" s="142" t="s">
        <v>1076</v>
      </c>
      <c r="I395" s="162">
        <f>SUM(I396:I417)</f>
        <v>60665</v>
      </c>
      <c r="J395" s="162">
        <f t="shared" ref="J395:P395" si="83">SUM(J396:J417)</f>
        <v>54710.899999999994</v>
      </c>
      <c r="K395" s="162">
        <f t="shared" si="83"/>
        <v>53150.969999999994</v>
      </c>
      <c r="L395" s="154">
        <f t="shared" si="83"/>
        <v>2121</v>
      </c>
      <c r="M395" s="162">
        <f t="shared" si="82"/>
        <v>288997310.59999996</v>
      </c>
      <c r="N395" s="162">
        <f t="shared" si="83"/>
        <v>0</v>
      </c>
      <c r="O395" s="162">
        <f t="shared" si="83"/>
        <v>0</v>
      </c>
      <c r="P395" s="162">
        <f t="shared" si="83"/>
        <v>0</v>
      </c>
      <c r="Q395" s="136">
        <f>IF('Форма 2'!D395=0,"",'Форма 2'!D395-N395-O395-P395)</f>
        <v>288997310.59999996</v>
      </c>
      <c r="R395" s="143"/>
      <c r="S395" s="143"/>
      <c r="T395" s="144"/>
      <c r="U395" s="145" t="str">
        <f>IF(ISERROR(VLOOKUP(C395,Источник!$C$2:$K$2343,9,0)),"",VLOOKUP(C395,Источник!$C$2:$K$2343,9,0))</f>
        <v/>
      </c>
      <c r="V395" s="1"/>
      <c r="W395" s="1"/>
      <c r="X395" s="77" t="str">
        <f t="shared" si="77"/>
        <v/>
      </c>
      <c r="Y395" s="117">
        <f t="shared" si="78"/>
        <v>0</v>
      </c>
      <c r="Z395" s="22" t="s">
        <v>1076</v>
      </c>
      <c r="AA395" s="22" t="s">
        <v>1076</v>
      </c>
      <c r="AB395" s="22" t="s">
        <v>1076</v>
      </c>
      <c r="AC395" s="22" t="s">
        <v>1076</v>
      </c>
      <c r="AD395" s="22" t="s">
        <v>1076</v>
      </c>
      <c r="AE395" s="22" t="s">
        <v>1076</v>
      </c>
      <c r="AF395" s="22" t="s">
        <v>1076</v>
      </c>
      <c r="AG395" s="89" t="s">
        <v>1076</v>
      </c>
      <c r="AH395" s="88" t="s">
        <v>1076</v>
      </c>
      <c r="AI395" s="75" t="s">
        <v>1076</v>
      </c>
      <c r="AJ395" s="75" t="s">
        <v>1076</v>
      </c>
      <c r="AK395" s="75" t="s">
        <v>1076</v>
      </c>
      <c r="AL395" s="75" t="s">
        <v>1076</v>
      </c>
      <c r="AM395" s="75" t="s">
        <v>1076</v>
      </c>
      <c r="AN395" s="75" t="s">
        <v>1076</v>
      </c>
      <c r="AO395" s="75" t="s">
        <v>1076</v>
      </c>
      <c r="AP395" s="75" t="s">
        <v>1076</v>
      </c>
      <c r="AQ395" s="75" t="s">
        <v>1076</v>
      </c>
      <c r="AR395" s="75" t="s">
        <v>1076</v>
      </c>
      <c r="AS395" s="75" t="s">
        <v>1076</v>
      </c>
      <c r="AT395" s="75" t="s">
        <v>1076</v>
      </c>
      <c r="AU395" t="str">
        <f t="shared" si="79"/>
        <v/>
      </c>
      <c r="AV395" t="b">
        <f t="shared" si="80"/>
        <v>1</v>
      </c>
    </row>
    <row r="396" spans="1:48" ht="16.5" thickTop="1" thickBot="1" x14ac:dyDescent="0.3">
      <c r="A396" s="28">
        <f t="shared" si="81"/>
        <v>1</v>
      </c>
      <c r="B396" s="74" t="s">
        <v>1100</v>
      </c>
      <c r="C396" s="71" t="s">
        <v>104</v>
      </c>
      <c r="D396" s="63">
        <v>1962</v>
      </c>
      <c r="E396" s="72"/>
      <c r="F396" s="72" t="s">
        <v>2526</v>
      </c>
      <c r="G396" s="80">
        <v>4</v>
      </c>
      <c r="H396" s="80">
        <v>3</v>
      </c>
      <c r="I396" s="163">
        <v>2262.6999999999998</v>
      </c>
      <c r="J396" s="163">
        <v>2055</v>
      </c>
      <c r="K396" s="163">
        <v>2009.4</v>
      </c>
      <c r="L396" s="165">
        <v>99</v>
      </c>
      <c r="M396" s="163">
        <f t="shared" si="82"/>
        <v>6659012.9700000007</v>
      </c>
      <c r="N396" s="163"/>
      <c r="O396" s="163"/>
      <c r="P396" s="163"/>
      <c r="Q396" s="30">
        <f>IF('Форма 2'!D396=0,"",'Форма 2'!D396-N396-O396-P396)</f>
        <v>6659012.9700000007</v>
      </c>
      <c r="R396" s="51">
        <f t="shared" si="75"/>
        <v>3240.3956058394165</v>
      </c>
      <c r="S396" s="51">
        <f t="shared" si="76"/>
        <v>3240.3956058394165</v>
      </c>
      <c r="T396" s="69">
        <f>IF(B396=C396,"",
IF(ISERROR(
IF(_xlfn.TEXTBEFORE('ПДФ 1'!B405,": ",1)*1=YEAR($V$4),$V$4,
IF(_xlfn.TEXTBEFORE('ПДФ 1'!B405,": ",1)*1=YEAR($W$4),$W$4,
IF(_xlfn.TEXTBEFORE('ПДФ 1'!B405,": ",1)*1=YEAR($X$4),$X$4,$Y$4)))),"",
IF(_xlfn.TEXTBEFORE('ПДФ 1'!B405,": ",1)*1=YEAR($V$4),$V$4,
IF(_xlfn.TEXTBEFORE('ПДФ 1'!B405,": ",1)*1=YEAR($W$4),$W$4,
IF(_xlfn.TEXTBEFORE('ПДФ 1'!B405,": ",1)*1=YEAR($X$4),$X$4,$Y$4)))))</f>
        <v>45657</v>
      </c>
      <c r="U396" s="125" t="str">
        <f>IF(ISERROR(VLOOKUP(C396,Источник!$C$2:$K$2343,9,0)),"",VLOOKUP(C396,Источник!$C$2:$K$2343,9,0))</f>
        <v>СС</v>
      </c>
      <c r="V396" s="1"/>
      <c r="W396" s="1"/>
      <c r="X396" s="77" t="str">
        <f t="shared" si="77"/>
        <v>г. Чайковский, б-р Приморский, д. 17: 2024</v>
      </c>
      <c r="Y396" s="117">
        <f t="shared" si="78"/>
        <v>2</v>
      </c>
      <c r="Z396" s="22" t="s">
        <v>1076</v>
      </c>
      <c r="AA396" s="22">
        <v>1</v>
      </c>
      <c r="AB396" s="22" t="s">
        <v>1076</v>
      </c>
      <c r="AC396" s="22" t="s">
        <v>1076</v>
      </c>
      <c r="AD396" s="22" t="s">
        <v>1076</v>
      </c>
      <c r="AE396" s="22">
        <v>1</v>
      </c>
      <c r="AF396" s="22" t="s">
        <v>1076</v>
      </c>
      <c r="AG396" s="89" t="s">
        <v>1076</v>
      </c>
      <c r="AH396" s="88" t="s">
        <v>1076</v>
      </c>
      <c r="AI396" s="75" t="s">
        <v>1076</v>
      </c>
      <c r="AJ396" s="75" t="s">
        <v>1076</v>
      </c>
      <c r="AK396" s="75" t="s">
        <v>1076</v>
      </c>
      <c r="AL396" s="75" t="s">
        <v>1076</v>
      </c>
      <c r="AM396" s="75" t="s">
        <v>1076</v>
      </c>
      <c r="AN396" s="75" t="s">
        <v>1076</v>
      </c>
      <c r="AO396" s="75" t="s">
        <v>1076</v>
      </c>
      <c r="AP396" s="75" t="s">
        <v>1076</v>
      </c>
      <c r="AQ396" s="75" t="s">
        <v>1076</v>
      </c>
      <c r="AR396" s="75" t="s">
        <v>1076</v>
      </c>
      <c r="AS396" s="75" t="s">
        <v>1076</v>
      </c>
      <c r="AT396" s="75" t="s">
        <v>1076</v>
      </c>
      <c r="AU396" t="str">
        <f t="shared" si="79"/>
        <v>РВИС ( ТЕП ВОД )</v>
      </c>
      <c r="AV396" t="b">
        <f t="shared" si="80"/>
        <v>1</v>
      </c>
    </row>
    <row r="397" spans="1:48" ht="16.5" thickTop="1" thickBot="1" x14ac:dyDescent="0.3">
      <c r="A397" s="28">
        <f t="shared" si="81"/>
        <v>2</v>
      </c>
      <c r="B397" s="74" t="s">
        <v>1100</v>
      </c>
      <c r="C397" s="71" t="s">
        <v>105</v>
      </c>
      <c r="D397" s="63">
        <v>1959</v>
      </c>
      <c r="E397" s="72"/>
      <c r="F397" s="72" t="s">
        <v>2519</v>
      </c>
      <c r="G397" s="80">
        <v>3</v>
      </c>
      <c r="H397" s="80">
        <v>2</v>
      </c>
      <c r="I397" s="163">
        <v>1053.0999999999999</v>
      </c>
      <c r="J397" s="163">
        <v>955.3</v>
      </c>
      <c r="K397" s="163">
        <v>955.3</v>
      </c>
      <c r="L397" s="165">
        <v>41</v>
      </c>
      <c r="M397" s="163">
        <f t="shared" si="82"/>
        <v>19589966.289999999</v>
      </c>
      <c r="N397" s="163"/>
      <c r="O397" s="163"/>
      <c r="P397" s="163"/>
      <c r="Q397" s="30">
        <f>IF('Форма 2'!D397=0,"",'Форма 2'!D397-N397-O397-P397)</f>
        <v>19589966.289999999</v>
      </c>
      <c r="R397" s="51">
        <f t="shared" si="75"/>
        <v>20506.611839212812</v>
      </c>
      <c r="S397" s="51">
        <f t="shared" si="76"/>
        <v>20506.611839212812</v>
      </c>
      <c r="T397" s="69">
        <f>IF(B397=C397,"",
IF(ISERROR(
IF(_xlfn.TEXTBEFORE('ПДФ 1'!B406,": ",1)*1=YEAR($V$4),$V$4,
IF(_xlfn.TEXTBEFORE('ПДФ 1'!B406,": ",1)*1=YEAR($W$4),$W$4,
IF(_xlfn.TEXTBEFORE('ПДФ 1'!B406,": ",1)*1=YEAR($X$4),$X$4,$Y$4)))),"",
IF(_xlfn.TEXTBEFORE('ПДФ 1'!B406,": ",1)*1=YEAR($V$4),$V$4,
IF(_xlfn.TEXTBEFORE('ПДФ 1'!B406,": ",1)*1=YEAR($W$4),$W$4,
IF(_xlfn.TEXTBEFORE('ПДФ 1'!B406,": ",1)*1=YEAR($X$4),$X$4,$Y$4)))))</f>
        <v>45657</v>
      </c>
      <c r="U397" s="125" t="str">
        <f>IF(ISERROR(VLOOKUP(C397,Источник!$C$2:$K$2343,9,0)),"",VLOOKUP(C397,Источник!$C$2:$K$2343,9,0))</f>
        <v>СС</v>
      </c>
      <c r="V397" s="1"/>
      <c r="W397" s="1"/>
      <c r="X397" s="77" t="str">
        <f t="shared" si="77"/>
        <v>г. Чайковский, б-р Приморский, д. 33: 2024</v>
      </c>
      <c r="Y397" s="117">
        <f t="shared" si="78"/>
        <v>3</v>
      </c>
      <c r="Z397" s="22" t="s">
        <v>1076</v>
      </c>
      <c r="AA397" s="22">
        <v>1</v>
      </c>
      <c r="AB397" s="22" t="s">
        <v>1076</v>
      </c>
      <c r="AC397" s="22" t="s">
        <v>1076</v>
      </c>
      <c r="AD397" s="22" t="s">
        <v>1076</v>
      </c>
      <c r="AE397" s="22">
        <v>1</v>
      </c>
      <c r="AF397" s="22" t="s">
        <v>1076</v>
      </c>
      <c r="AG397" s="89" t="s">
        <v>1076</v>
      </c>
      <c r="AH397" s="88" t="s">
        <v>1076</v>
      </c>
      <c r="AI397" s="75">
        <v>1</v>
      </c>
      <c r="AJ397" s="75" t="s">
        <v>1076</v>
      </c>
      <c r="AK397" s="75" t="s">
        <v>1076</v>
      </c>
      <c r="AL397" s="75" t="s">
        <v>1076</v>
      </c>
      <c r="AM397" s="75" t="s">
        <v>1076</v>
      </c>
      <c r="AN397" s="75" t="s">
        <v>1076</v>
      </c>
      <c r="AO397" s="75" t="s">
        <v>1076</v>
      </c>
      <c r="AP397" s="75" t="s">
        <v>1076</v>
      </c>
      <c r="AQ397" s="75" t="s">
        <v>1076</v>
      </c>
      <c r="AR397" s="75" t="s">
        <v>1076</v>
      </c>
      <c r="AS397" s="75" t="s">
        <v>1076</v>
      </c>
      <c r="AT397" s="75" t="s">
        <v>1076</v>
      </c>
      <c r="AU397" t="str">
        <f t="shared" si="79"/>
        <v>РВИС ( ТЕП ВОД ) РК</v>
      </c>
      <c r="AV397" t="b">
        <f t="shared" si="80"/>
        <v>1</v>
      </c>
    </row>
    <row r="398" spans="1:48" ht="16.5" thickTop="1" thickBot="1" x14ac:dyDescent="0.3">
      <c r="A398" s="28">
        <f t="shared" si="81"/>
        <v>3</v>
      </c>
      <c r="B398" s="74" t="s">
        <v>1100</v>
      </c>
      <c r="C398" s="71" t="s">
        <v>659</v>
      </c>
      <c r="D398" s="63">
        <v>1959</v>
      </c>
      <c r="E398" s="72"/>
      <c r="F398" s="72" t="s">
        <v>2519</v>
      </c>
      <c r="G398" s="80">
        <v>3</v>
      </c>
      <c r="H398" s="80">
        <v>3</v>
      </c>
      <c r="I398" s="163">
        <v>1637.6</v>
      </c>
      <c r="J398" s="163">
        <v>1503.7</v>
      </c>
      <c r="K398" s="163">
        <v>1503.7</v>
      </c>
      <c r="L398" s="165">
        <v>50</v>
      </c>
      <c r="M398" s="163">
        <f t="shared" si="82"/>
        <v>15651181.859999999</v>
      </c>
      <c r="N398" s="163"/>
      <c r="O398" s="163"/>
      <c r="P398" s="163"/>
      <c r="Q398" s="30">
        <f>IF('Форма 2'!D398=0,"",'Форма 2'!D398-N398-O398-P398)</f>
        <v>15651181.859999999</v>
      </c>
      <c r="R398" s="51">
        <f t="shared" si="75"/>
        <v>10408.447070559287</v>
      </c>
      <c r="S398" s="51">
        <f t="shared" si="76"/>
        <v>10408.447070559287</v>
      </c>
      <c r="T398" s="69">
        <f>IF(B398=C398,"",
IF(ISERROR(
IF(_xlfn.TEXTBEFORE('ПДФ 1'!B407,": ",1)*1=YEAR($V$4),$V$4,
IF(_xlfn.TEXTBEFORE('ПДФ 1'!B407,": ",1)*1=YEAR($W$4),$W$4,
IF(_xlfn.TEXTBEFORE('ПДФ 1'!B407,": ",1)*1=YEAR($X$4),$X$4,$Y$4)))),"",
IF(_xlfn.TEXTBEFORE('ПДФ 1'!B407,": ",1)*1=YEAR($V$4),$V$4,
IF(_xlfn.TEXTBEFORE('ПДФ 1'!B407,": ",1)*1=YEAR($W$4),$W$4,
IF(_xlfn.TEXTBEFORE('ПДФ 1'!B407,": ",1)*1=YEAR($X$4),$X$4,$Y$4)))))</f>
        <v>45657</v>
      </c>
      <c r="U398" s="125" t="str">
        <f>IF(ISERROR(VLOOKUP(C398,Источник!$C$2:$K$2343,9,0)),"",VLOOKUP(C398,Источник!$C$2:$K$2343,9,0))</f>
        <v>РО</v>
      </c>
      <c r="V398" s="1"/>
      <c r="W398" s="1"/>
      <c r="X398" s="77" t="str">
        <f t="shared" si="77"/>
        <v>г. Чайковский, б-р Приморский, д. 45: 2024</v>
      </c>
      <c r="Y398" s="117">
        <f t="shared" si="78"/>
        <v>1</v>
      </c>
      <c r="Z398" s="22" t="s">
        <v>1076</v>
      </c>
      <c r="AA398" s="22" t="s">
        <v>1076</v>
      </c>
      <c r="AB398" s="22" t="s">
        <v>1076</v>
      </c>
      <c r="AC398" s="22" t="s">
        <v>1076</v>
      </c>
      <c r="AD398" s="22" t="s">
        <v>1076</v>
      </c>
      <c r="AE398" s="22" t="s">
        <v>1076</v>
      </c>
      <c r="AF398" s="22" t="s">
        <v>1076</v>
      </c>
      <c r="AG398" s="89" t="s">
        <v>1076</v>
      </c>
      <c r="AH398" s="114" t="s">
        <v>1076</v>
      </c>
      <c r="AI398" s="75">
        <v>1</v>
      </c>
      <c r="AJ398" s="75" t="s">
        <v>1076</v>
      </c>
      <c r="AK398" s="75" t="s">
        <v>1076</v>
      </c>
      <c r="AL398" s="75" t="s">
        <v>1076</v>
      </c>
      <c r="AM398" s="75" t="s">
        <v>1076</v>
      </c>
      <c r="AN398" s="75" t="s">
        <v>1076</v>
      </c>
      <c r="AO398" s="75" t="s">
        <v>1076</v>
      </c>
      <c r="AP398" s="75" t="s">
        <v>1076</v>
      </c>
      <c r="AQ398" s="75" t="s">
        <v>1076</v>
      </c>
      <c r="AR398" s="75" t="s">
        <v>1076</v>
      </c>
      <c r="AS398" s="75" t="s">
        <v>1076</v>
      </c>
      <c r="AT398" s="75" t="s">
        <v>1076</v>
      </c>
      <c r="AU398" t="str">
        <f t="shared" si="79"/>
        <v>РК</v>
      </c>
      <c r="AV398" t="b">
        <f t="shared" si="80"/>
        <v>1</v>
      </c>
    </row>
    <row r="399" spans="1:48" ht="16.5" thickTop="1" thickBot="1" x14ac:dyDescent="0.3">
      <c r="A399" s="28">
        <f t="shared" si="81"/>
        <v>4</v>
      </c>
      <c r="B399" s="74" t="s">
        <v>1100</v>
      </c>
      <c r="C399" s="71" t="s">
        <v>106</v>
      </c>
      <c r="D399" s="63">
        <v>1959</v>
      </c>
      <c r="E399" s="72"/>
      <c r="F399" s="72" t="s">
        <v>2519</v>
      </c>
      <c r="G399" s="80">
        <v>3</v>
      </c>
      <c r="H399" s="80">
        <v>3</v>
      </c>
      <c r="I399" s="163">
        <v>1650.2</v>
      </c>
      <c r="J399" s="163">
        <v>1516.1</v>
      </c>
      <c r="K399" s="163">
        <v>1516.1</v>
      </c>
      <c r="L399" s="165">
        <v>72</v>
      </c>
      <c r="M399" s="163">
        <f t="shared" si="82"/>
        <v>26464537.93</v>
      </c>
      <c r="N399" s="163"/>
      <c r="O399" s="163"/>
      <c r="P399" s="163"/>
      <c r="Q399" s="30">
        <f>IF('Форма 2'!D399=0,"",'Форма 2'!D399-N399-O399-P399)</f>
        <v>26464537.93</v>
      </c>
      <c r="R399" s="51">
        <f t="shared" si="75"/>
        <v>17455.667785766113</v>
      </c>
      <c r="S399" s="51">
        <f t="shared" si="76"/>
        <v>17455.667785766113</v>
      </c>
      <c r="T399" s="69">
        <f>IF(B399=C399,"",
IF(ISERROR(
IF(_xlfn.TEXTBEFORE('ПДФ 1'!B408,": ",1)*1=YEAR($V$4),$V$4,
IF(_xlfn.TEXTBEFORE('ПДФ 1'!B408,": ",1)*1=YEAR($W$4),$W$4,
IF(_xlfn.TEXTBEFORE('ПДФ 1'!B408,": ",1)*1=YEAR($X$4),$X$4,$Y$4)))),"",
IF(_xlfn.TEXTBEFORE('ПДФ 1'!B408,": ",1)*1=YEAR($V$4),$V$4,
IF(_xlfn.TEXTBEFORE('ПДФ 1'!B408,": ",1)*1=YEAR($W$4),$W$4,
IF(_xlfn.TEXTBEFORE('ПДФ 1'!B408,": ",1)*1=YEAR($X$4),$X$4,$Y$4)))))</f>
        <v>45657</v>
      </c>
      <c r="U399" s="125" t="str">
        <f>IF(ISERROR(VLOOKUP(C399,Источник!$C$2:$K$2343,9,0)),"",VLOOKUP(C399,Источник!$C$2:$K$2343,9,0))</f>
        <v>СС</v>
      </c>
      <c r="V399" s="1"/>
      <c r="W399" s="1"/>
      <c r="X399" s="77" t="str">
        <f t="shared" si="77"/>
        <v>г. Чайковский, б-р Приморский, д. 53: 2024</v>
      </c>
      <c r="Y399" s="117">
        <f t="shared" si="78"/>
        <v>4</v>
      </c>
      <c r="Z399" s="22" t="s">
        <v>1076</v>
      </c>
      <c r="AA399" s="22">
        <v>1</v>
      </c>
      <c r="AB399" s="22" t="s">
        <v>1076</v>
      </c>
      <c r="AC399" s="22" t="s">
        <v>1076</v>
      </c>
      <c r="AD399" s="22">
        <v>1</v>
      </c>
      <c r="AE399" s="22">
        <v>1</v>
      </c>
      <c r="AF399" s="22" t="s">
        <v>1076</v>
      </c>
      <c r="AG399" s="89" t="s">
        <v>1076</v>
      </c>
      <c r="AH399" s="88" t="s">
        <v>1076</v>
      </c>
      <c r="AI399" s="75" t="s">
        <v>1076</v>
      </c>
      <c r="AJ399" s="75">
        <v>1</v>
      </c>
      <c r="AK399" s="75" t="s">
        <v>1076</v>
      </c>
      <c r="AL399" s="75" t="s">
        <v>1076</v>
      </c>
      <c r="AM399" s="75" t="s">
        <v>1076</v>
      </c>
      <c r="AN399" s="75" t="s">
        <v>1076</v>
      </c>
      <c r="AO399" s="75" t="s">
        <v>1076</v>
      </c>
      <c r="AP399" s="75" t="s">
        <v>1076</v>
      </c>
      <c r="AQ399" s="75" t="s">
        <v>1076</v>
      </c>
      <c r="AR399" s="75" t="s">
        <v>1076</v>
      </c>
      <c r="AS399" s="75" t="s">
        <v>1076</v>
      </c>
      <c r="AT399" s="75" t="s">
        <v>1076</v>
      </c>
      <c r="AU399" t="str">
        <f t="shared" si="79"/>
        <v>РВИС ( ТЕП ГВС ВОД ) Рфа</v>
      </c>
      <c r="AV399" t="b">
        <f t="shared" si="80"/>
        <v>1</v>
      </c>
    </row>
    <row r="400" spans="1:48" ht="16.5" thickTop="1" thickBot="1" x14ac:dyDescent="0.3">
      <c r="A400" s="28">
        <f t="shared" si="81"/>
        <v>5</v>
      </c>
      <c r="B400" s="74" t="s">
        <v>1100</v>
      </c>
      <c r="C400" s="71" t="s">
        <v>176</v>
      </c>
      <c r="D400" s="63">
        <v>1975</v>
      </c>
      <c r="E400" s="72"/>
      <c r="F400" s="72" t="s">
        <v>2519</v>
      </c>
      <c r="G400" s="80">
        <v>9</v>
      </c>
      <c r="H400" s="80">
        <v>2</v>
      </c>
      <c r="I400" s="163">
        <v>4799.3</v>
      </c>
      <c r="J400" s="163">
        <v>3755</v>
      </c>
      <c r="K400" s="163">
        <v>3755</v>
      </c>
      <c r="L400" s="165">
        <v>148</v>
      </c>
      <c r="M400" s="163">
        <f t="shared" si="82"/>
        <v>5557017.8399999999</v>
      </c>
      <c r="N400" s="163"/>
      <c r="O400" s="163"/>
      <c r="P400" s="163"/>
      <c r="Q400" s="30">
        <f>IF('Форма 2'!D400=0,"",'Форма 2'!D400-N400-O400-P400)</f>
        <v>5557017.8399999999</v>
      </c>
      <c r="R400" s="51">
        <f t="shared" si="75"/>
        <v>1479.8982263648468</v>
      </c>
      <c r="S400" s="51">
        <f t="shared" si="76"/>
        <v>1479.8982263648468</v>
      </c>
      <c r="T400" s="69">
        <f>IF(B400=C400,"",
IF(ISERROR(
IF(_xlfn.TEXTBEFORE('ПДФ 1'!B409,": ",1)*1=YEAR($V$4),$V$4,
IF(_xlfn.TEXTBEFORE('ПДФ 1'!B409,": ",1)*1=YEAR($W$4),$W$4,
IF(_xlfn.TEXTBEFORE('ПДФ 1'!B409,": ",1)*1=YEAR($X$4),$X$4,$Y$4)))),"",
IF(_xlfn.TEXTBEFORE('ПДФ 1'!B409,": ",1)*1=YEAR($V$4),$V$4,
IF(_xlfn.TEXTBEFORE('ПДФ 1'!B409,": ",1)*1=YEAR($W$4),$W$4,
IF(_xlfn.TEXTBEFORE('ПДФ 1'!B409,": ",1)*1=YEAR($X$4),$X$4,$Y$4)))))</f>
        <v>45657</v>
      </c>
      <c r="U400" s="125" t="str">
        <f>IF(ISERROR(VLOOKUP(C400,Источник!$C$2:$K$2343,9,0)),"",VLOOKUP(C400,Источник!$C$2:$K$2343,9,0))</f>
        <v>СС</v>
      </c>
      <c r="V400" s="1"/>
      <c r="W400" s="1"/>
      <c r="X400" s="77" t="str">
        <f t="shared" si="77"/>
        <v>г. Чайковский, ул. Вокзальная, д. 33: 2024</v>
      </c>
      <c r="Y400" s="117">
        <f t="shared" si="78"/>
        <v>1</v>
      </c>
      <c r="Z400" s="22" t="s">
        <v>1076</v>
      </c>
      <c r="AA400" s="22" t="s">
        <v>1076</v>
      </c>
      <c r="AB400" s="22" t="s">
        <v>1076</v>
      </c>
      <c r="AC400" s="22" t="s">
        <v>1076</v>
      </c>
      <c r="AD400" s="22" t="s">
        <v>1076</v>
      </c>
      <c r="AE400" s="22" t="s">
        <v>1076</v>
      </c>
      <c r="AF400" s="22" t="s">
        <v>1076</v>
      </c>
      <c r="AG400" s="89">
        <v>2</v>
      </c>
      <c r="AH400" s="88">
        <v>5557017.8399999999</v>
      </c>
      <c r="AI400" s="75" t="s">
        <v>1076</v>
      </c>
      <c r="AJ400" s="75" t="s">
        <v>1076</v>
      </c>
      <c r="AK400" s="75" t="s">
        <v>1076</v>
      </c>
      <c r="AL400" s="75" t="s">
        <v>1076</v>
      </c>
      <c r="AM400" s="75" t="s">
        <v>1076</v>
      </c>
      <c r="AN400" s="75" t="s">
        <v>1076</v>
      </c>
      <c r="AO400" s="75" t="s">
        <v>1076</v>
      </c>
      <c r="AP400" s="75" t="s">
        <v>1076</v>
      </c>
      <c r="AQ400" s="75" t="s">
        <v>1076</v>
      </c>
      <c r="AR400" s="75" t="s">
        <v>1076</v>
      </c>
      <c r="AS400" s="75" t="s">
        <v>1076</v>
      </c>
      <c r="AT400" s="75" t="s">
        <v>1076</v>
      </c>
      <c r="AU400" t="str">
        <f t="shared" si="79"/>
        <v>РЛ</v>
      </c>
      <c r="AV400" t="b">
        <f t="shared" si="80"/>
        <v>1</v>
      </c>
    </row>
    <row r="401" spans="1:48" ht="16.5" thickTop="1" thickBot="1" x14ac:dyDescent="0.3">
      <c r="A401" s="28">
        <f t="shared" si="81"/>
        <v>6</v>
      </c>
      <c r="B401" s="74" t="s">
        <v>1100</v>
      </c>
      <c r="C401" s="71" t="s">
        <v>177</v>
      </c>
      <c r="D401" s="63">
        <v>1982</v>
      </c>
      <c r="E401" s="72"/>
      <c r="F401" s="72" t="s">
        <v>2519</v>
      </c>
      <c r="G401" s="80">
        <v>9</v>
      </c>
      <c r="H401" s="80">
        <v>1</v>
      </c>
      <c r="I401" s="163">
        <v>2415.6</v>
      </c>
      <c r="J401" s="163">
        <v>1906.1</v>
      </c>
      <c r="K401" s="163">
        <v>1715.49</v>
      </c>
      <c r="L401" s="165">
        <v>88</v>
      </c>
      <c r="M401" s="163">
        <f t="shared" si="82"/>
        <v>2778508.92</v>
      </c>
      <c r="N401" s="163"/>
      <c r="O401" s="163"/>
      <c r="P401" s="163"/>
      <c r="Q401" s="30">
        <f>IF('Форма 2'!D401=0,"",'Форма 2'!D401-N401-O401-P401)</f>
        <v>2778508.92</v>
      </c>
      <c r="R401" s="51">
        <f t="shared" si="75"/>
        <v>1457.6931535596243</v>
      </c>
      <c r="S401" s="51">
        <f t="shared" si="76"/>
        <v>1457.6931535596243</v>
      </c>
      <c r="T401" s="69">
        <f>IF(B401=C401,"",
IF(ISERROR(
IF(_xlfn.TEXTBEFORE('ПДФ 1'!B410,": ",1)*1=YEAR($V$4),$V$4,
IF(_xlfn.TEXTBEFORE('ПДФ 1'!B410,": ",1)*1=YEAR($W$4),$W$4,
IF(_xlfn.TEXTBEFORE('ПДФ 1'!B410,": ",1)*1=YEAR($X$4),$X$4,$Y$4)))),"",
IF(_xlfn.TEXTBEFORE('ПДФ 1'!B410,": ",1)*1=YEAR($V$4),$V$4,
IF(_xlfn.TEXTBEFORE('ПДФ 1'!B410,": ",1)*1=YEAR($W$4),$W$4,
IF(_xlfn.TEXTBEFORE('ПДФ 1'!B410,": ",1)*1=YEAR($X$4),$X$4,$Y$4)))))</f>
        <v>45657</v>
      </c>
      <c r="U401" s="125" t="str">
        <f>IF(ISERROR(VLOOKUP(C401,Источник!$C$2:$K$2343,9,0)),"",VLOOKUP(C401,Источник!$C$2:$K$2343,9,0))</f>
        <v>СС</v>
      </c>
      <c r="V401" s="1"/>
      <c r="W401" s="1"/>
      <c r="X401" s="77" t="str">
        <f t="shared" si="77"/>
        <v>г. Чайковский, ул. Вокзальная, д. 61: 2024</v>
      </c>
      <c r="Y401" s="117">
        <f t="shared" si="78"/>
        <v>1</v>
      </c>
      <c r="Z401" s="22" t="s">
        <v>1076</v>
      </c>
      <c r="AA401" s="22" t="s">
        <v>1076</v>
      </c>
      <c r="AB401" s="22" t="s">
        <v>1076</v>
      </c>
      <c r="AC401" s="22" t="s">
        <v>1076</v>
      </c>
      <c r="AD401" s="22" t="s">
        <v>1076</v>
      </c>
      <c r="AE401" s="22" t="s">
        <v>1076</v>
      </c>
      <c r="AF401" s="22" t="s">
        <v>1076</v>
      </c>
      <c r="AG401" s="89">
        <v>1</v>
      </c>
      <c r="AH401" s="88">
        <v>2778508.92</v>
      </c>
      <c r="AI401" s="75" t="s">
        <v>1076</v>
      </c>
      <c r="AJ401" s="75" t="s">
        <v>1076</v>
      </c>
      <c r="AK401" s="75" t="s">
        <v>1076</v>
      </c>
      <c r="AL401" s="75" t="s">
        <v>1076</v>
      </c>
      <c r="AM401" s="75" t="s">
        <v>1076</v>
      </c>
      <c r="AN401" s="75" t="s">
        <v>1076</v>
      </c>
      <c r="AO401" s="75" t="s">
        <v>1076</v>
      </c>
      <c r="AP401" s="75" t="s">
        <v>1076</v>
      </c>
      <c r="AQ401" s="75" t="s">
        <v>1076</v>
      </c>
      <c r="AR401" s="75" t="s">
        <v>1076</v>
      </c>
      <c r="AS401" s="75" t="s">
        <v>1076</v>
      </c>
      <c r="AT401" s="75" t="s">
        <v>1076</v>
      </c>
      <c r="AU401" t="str">
        <f t="shared" si="79"/>
        <v>РЛ</v>
      </c>
      <c r="AV401" t="b">
        <f t="shared" si="80"/>
        <v>1</v>
      </c>
    </row>
    <row r="402" spans="1:48" ht="16.5" thickTop="1" thickBot="1" x14ac:dyDescent="0.3">
      <c r="A402" s="28">
        <f t="shared" si="81"/>
        <v>7</v>
      </c>
      <c r="B402" s="74" t="s">
        <v>1100</v>
      </c>
      <c r="C402" s="71" t="s">
        <v>107</v>
      </c>
      <c r="D402" s="63">
        <v>1960</v>
      </c>
      <c r="E402" s="72"/>
      <c r="F402" s="72" t="s">
        <v>2526</v>
      </c>
      <c r="G402" s="80">
        <v>3</v>
      </c>
      <c r="H402" s="80">
        <v>2</v>
      </c>
      <c r="I402" s="163">
        <v>1041.3</v>
      </c>
      <c r="J402" s="163">
        <v>967.4</v>
      </c>
      <c r="K402" s="163">
        <v>877.8</v>
      </c>
      <c r="L402" s="165">
        <v>36</v>
      </c>
      <c r="M402" s="163">
        <f t="shared" si="82"/>
        <v>20977217.590000004</v>
      </c>
      <c r="N402" s="163"/>
      <c r="O402" s="163"/>
      <c r="P402" s="163"/>
      <c r="Q402" s="30">
        <f>IF('Форма 2'!D402=0,"",'Форма 2'!D402-N402-O402-P402)</f>
        <v>20977217.590000004</v>
      </c>
      <c r="R402" s="51">
        <f t="shared" si="75"/>
        <v>21684.119898697543</v>
      </c>
      <c r="S402" s="51">
        <f t="shared" si="76"/>
        <v>21684.119898697543</v>
      </c>
      <c r="T402" s="69">
        <f>IF(B402=C402,"",
IF(ISERROR(
IF(_xlfn.TEXTBEFORE('ПДФ 1'!B411,": ",1)*1=YEAR($V$4),$V$4,
IF(_xlfn.TEXTBEFORE('ПДФ 1'!B411,": ",1)*1=YEAR($W$4),$W$4,
IF(_xlfn.TEXTBEFORE('ПДФ 1'!B411,": ",1)*1=YEAR($X$4),$X$4,$Y$4)))),"",
IF(_xlfn.TEXTBEFORE('ПДФ 1'!B411,": ",1)*1=YEAR($V$4),$V$4,
IF(_xlfn.TEXTBEFORE('ПДФ 1'!B411,": ",1)*1=YEAR($W$4),$W$4,
IF(_xlfn.TEXTBEFORE('ПДФ 1'!B411,": ",1)*1=YEAR($X$4),$X$4,$Y$4)))))</f>
        <v>45657</v>
      </c>
      <c r="U402" s="125" t="str">
        <f>IF(ISERROR(VLOOKUP(C402,Источник!$C$2:$K$2343,9,0)),"",VLOOKUP(C402,Источник!$C$2:$K$2343,9,0))</f>
        <v>СС</v>
      </c>
      <c r="V402" s="1"/>
      <c r="W402" s="1"/>
      <c r="X402" s="77" t="str">
        <f t="shared" si="77"/>
        <v>г. Чайковский, ул. Горького, д. 18: 2024</v>
      </c>
      <c r="Y402" s="117">
        <f t="shared" si="78"/>
        <v>5</v>
      </c>
      <c r="Z402" s="22" t="s">
        <v>1076</v>
      </c>
      <c r="AA402" s="22">
        <v>1</v>
      </c>
      <c r="AB402" s="22" t="s">
        <v>1076</v>
      </c>
      <c r="AC402" s="22">
        <v>1</v>
      </c>
      <c r="AD402" s="22">
        <v>1</v>
      </c>
      <c r="AE402" s="22">
        <v>1</v>
      </c>
      <c r="AF402" s="22" t="s">
        <v>1076</v>
      </c>
      <c r="AG402" s="89" t="s">
        <v>1076</v>
      </c>
      <c r="AH402" s="114" t="s">
        <v>1076</v>
      </c>
      <c r="AI402" s="75">
        <v>1</v>
      </c>
      <c r="AJ402" s="75" t="s">
        <v>1076</v>
      </c>
      <c r="AK402" s="75" t="s">
        <v>1076</v>
      </c>
      <c r="AL402" s="75" t="s">
        <v>1076</v>
      </c>
      <c r="AM402" s="75" t="s">
        <v>1076</v>
      </c>
      <c r="AN402" s="75" t="s">
        <v>1076</v>
      </c>
      <c r="AO402" s="75" t="s">
        <v>1076</v>
      </c>
      <c r="AP402" s="75" t="s">
        <v>1076</v>
      </c>
      <c r="AQ402" s="75" t="s">
        <v>1076</v>
      </c>
      <c r="AR402" s="75" t="s">
        <v>1076</v>
      </c>
      <c r="AS402" s="75" t="s">
        <v>1076</v>
      </c>
      <c r="AT402" s="75" t="s">
        <v>1076</v>
      </c>
      <c r="AU402" t="str">
        <f t="shared" si="79"/>
        <v>РВИС ( ТЕП ХВС ГВС ВОД ) РК</v>
      </c>
      <c r="AV402" t="b">
        <f t="shared" si="80"/>
        <v>1</v>
      </c>
    </row>
    <row r="403" spans="1:48" ht="16.5" thickTop="1" thickBot="1" x14ac:dyDescent="0.3">
      <c r="A403" s="28">
        <f t="shared" si="81"/>
        <v>8</v>
      </c>
      <c r="B403" s="74" t="s">
        <v>1100</v>
      </c>
      <c r="C403" s="71" t="s">
        <v>178</v>
      </c>
      <c r="D403" s="63">
        <v>1988</v>
      </c>
      <c r="E403" s="72"/>
      <c r="F403" s="72" t="s">
        <v>2542</v>
      </c>
      <c r="G403" s="80">
        <v>9</v>
      </c>
      <c r="H403" s="80">
        <v>4</v>
      </c>
      <c r="I403" s="163">
        <v>8913</v>
      </c>
      <c r="J403" s="163">
        <v>7654.2</v>
      </c>
      <c r="K403" s="163">
        <v>6888.78</v>
      </c>
      <c r="L403" s="165">
        <v>461</v>
      </c>
      <c r="M403" s="163">
        <f t="shared" si="82"/>
        <v>11114035.68</v>
      </c>
      <c r="N403" s="163"/>
      <c r="O403" s="163"/>
      <c r="P403" s="163"/>
      <c r="Q403" s="30">
        <f>IF('Форма 2'!D403=0,"",'Форма 2'!D403-N403-O403-P403)</f>
        <v>11114035.68</v>
      </c>
      <c r="R403" s="51">
        <f t="shared" si="75"/>
        <v>1452.0179352512346</v>
      </c>
      <c r="S403" s="51">
        <f t="shared" si="76"/>
        <v>1452.0179352512346</v>
      </c>
      <c r="T403" s="69">
        <f>IF(B403=C403,"",
IF(ISERROR(
IF(_xlfn.TEXTBEFORE('ПДФ 1'!B412,": ",1)*1=YEAR($V$4),$V$4,
IF(_xlfn.TEXTBEFORE('ПДФ 1'!B412,": ",1)*1=YEAR($W$4),$W$4,
IF(_xlfn.TEXTBEFORE('ПДФ 1'!B412,": ",1)*1=YEAR($X$4),$X$4,$Y$4)))),"",
IF(_xlfn.TEXTBEFORE('ПДФ 1'!B412,": ",1)*1=YEAR($V$4),$V$4,
IF(_xlfn.TEXTBEFORE('ПДФ 1'!B412,": ",1)*1=YEAR($W$4),$W$4,
IF(_xlfn.TEXTBEFORE('ПДФ 1'!B412,": ",1)*1=YEAR($X$4),$X$4,$Y$4)))))</f>
        <v>45657</v>
      </c>
      <c r="U403" s="125" t="str">
        <f>IF(ISERROR(VLOOKUP(C403,Источник!$C$2:$K$2343,9,0)),"",VLOOKUP(C403,Источник!$C$2:$K$2343,9,0))</f>
        <v>СС</v>
      </c>
      <c r="V403" s="1"/>
      <c r="W403" s="1"/>
      <c r="X403" s="77" t="str">
        <f t="shared" si="77"/>
        <v>г. Чайковский, ул. Декабристов, д. 18: 2024</v>
      </c>
      <c r="Y403" s="117">
        <f t="shared" si="78"/>
        <v>1</v>
      </c>
      <c r="Z403" s="22" t="s">
        <v>1076</v>
      </c>
      <c r="AA403" s="22" t="s">
        <v>1076</v>
      </c>
      <c r="AB403" s="22" t="s">
        <v>1076</v>
      </c>
      <c r="AC403" s="22" t="s">
        <v>1076</v>
      </c>
      <c r="AD403" s="22" t="s">
        <v>1076</v>
      </c>
      <c r="AE403" s="22" t="s">
        <v>1076</v>
      </c>
      <c r="AF403" s="22" t="s">
        <v>1076</v>
      </c>
      <c r="AG403" s="89">
        <v>4</v>
      </c>
      <c r="AH403" s="88">
        <v>11114035.68</v>
      </c>
      <c r="AI403" s="75" t="s">
        <v>1076</v>
      </c>
      <c r="AJ403" s="75" t="s">
        <v>1076</v>
      </c>
      <c r="AK403" s="75" t="s">
        <v>1076</v>
      </c>
      <c r="AL403" s="75" t="s">
        <v>1076</v>
      </c>
      <c r="AM403" s="75" t="s">
        <v>1076</v>
      </c>
      <c r="AN403" s="75" t="s">
        <v>1076</v>
      </c>
      <c r="AO403" s="75" t="s">
        <v>1076</v>
      </c>
      <c r="AP403" s="75" t="s">
        <v>1076</v>
      </c>
      <c r="AQ403" s="75" t="s">
        <v>1076</v>
      </c>
      <c r="AR403" s="75" t="s">
        <v>1076</v>
      </c>
      <c r="AS403" s="75" t="s">
        <v>1076</v>
      </c>
      <c r="AT403" s="75" t="s">
        <v>1076</v>
      </c>
      <c r="AU403" t="str">
        <f t="shared" si="79"/>
        <v>РЛ</v>
      </c>
      <c r="AV403" t="b">
        <f t="shared" si="80"/>
        <v>1</v>
      </c>
    </row>
    <row r="404" spans="1:48" ht="16.5" thickTop="1" thickBot="1" x14ac:dyDescent="0.3">
      <c r="A404" s="28">
        <f t="shared" si="81"/>
        <v>9</v>
      </c>
      <c r="B404" s="74" t="s">
        <v>1100</v>
      </c>
      <c r="C404" s="71" t="s">
        <v>242</v>
      </c>
      <c r="D404" s="63">
        <v>1968</v>
      </c>
      <c r="E404" s="72"/>
      <c r="F404" s="72" t="s">
        <v>2519</v>
      </c>
      <c r="G404" s="80">
        <v>5</v>
      </c>
      <c r="H404" s="80">
        <v>4</v>
      </c>
      <c r="I404" s="163">
        <v>3472.5</v>
      </c>
      <c r="J404" s="163">
        <v>3182.5</v>
      </c>
      <c r="K404" s="163">
        <v>3182.5</v>
      </c>
      <c r="L404" s="165">
        <v>151</v>
      </c>
      <c r="M404" s="163">
        <f t="shared" si="82"/>
        <v>15638473.199999999</v>
      </c>
      <c r="N404" s="163"/>
      <c r="O404" s="163"/>
      <c r="P404" s="163"/>
      <c r="Q404" s="30">
        <f>IF('Форма 2'!D404=0,"",'Форма 2'!D404-N404-O404-P404)</f>
        <v>15638473.199999999</v>
      </c>
      <c r="R404" s="51">
        <f t="shared" si="75"/>
        <v>4913.8957423409265</v>
      </c>
      <c r="S404" s="51">
        <f t="shared" si="76"/>
        <v>4913.8957423409265</v>
      </c>
      <c r="T404" s="69">
        <f>IF(B404=C404,"",
IF(ISERROR(
IF(_xlfn.TEXTBEFORE('ПДФ 1'!B413,": ",1)*1=YEAR($V$4),$V$4,
IF(_xlfn.TEXTBEFORE('ПДФ 1'!B413,": ",1)*1=YEAR($W$4),$W$4,
IF(_xlfn.TEXTBEFORE('ПДФ 1'!B413,": ",1)*1=YEAR($X$4),$X$4,$Y$4)))),"",
IF(_xlfn.TEXTBEFORE('ПДФ 1'!B413,": ",1)*1=YEAR($V$4),$V$4,
IF(_xlfn.TEXTBEFORE('ПДФ 1'!B413,": ",1)*1=YEAR($W$4),$W$4,
IF(_xlfn.TEXTBEFORE('ПДФ 1'!B413,": ",1)*1=YEAR($X$4),$X$4,$Y$4)))))</f>
        <v>45657</v>
      </c>
      <c r="U404" s="125" t="str">
        <f>IF(ISERROR(VLOOKUP(C404,Источник!$C$2:$K$2343,9,0)),"",VLOOKUP(C404,Источник!$C$2:$K$2343,9,0))</f>
        <v>СС</v>
      </c>
      <c r="V404" s="1"/>
      <c r="W404" s="1"/>
      <c r="X404" s="77" t="str">
        <f t="shared" si="77"/>
        <v>г. Чайковский, ул. Кабалевского, д. 17: 2024</v>
      </c>
      <c r="Y404" s="117">
        <f t="shared" si="78"/>
        <v>1</v>
      </c>
      <c r="Z404" s="22" t="s">
        <v>1076</v>
      </c>
      <c r="AA404" s="22" t="s">
        <v>1076</v>
      </c>
      <c r="AB404" s="22" t="s">
        <v>1076</v>
      </c>
      <c r="AC404" s="22" t="s">
        <v>1076</v>
      </c>
      <c r="AD404" s="22" t="s">
        <v>1076</v>
      </c>
      <c r="AE404" s="22" t="s">
        <v>1076</v>
      </c>
      <c r="AF404" s="22" t="s">
        <v>1076</v>
      </c>
      <c r="AG404" s="89" t="s">
        <v>1076</v>
      </c>
      <c r="AH404" s="88" t="s">
        <v>1076</v>
      </c>
      <c r="AI404" s="75">
        <v>1</v>
      </c>
      <c r="AJ404" s="75" t="s">
        <v>1076</v>
      </c>
      <c r="AK404" s="75" t="s">
        <v>1076</v>
      </c>
      <c r="AL404" s="75" t="s">
        <v>1076</v>
      </c>
      <c r="AM404" s="75" t="s">
        <v>1076</v>
      </c>
      <c r="AN404" s="75" t="s">
        <v>1076</v>
      </c>
      <c r="AO404" s="75" t="s">
        <v>1076</v>
      </c>
      <c r="AP404" s="75" t="s">
        <v>1076</v>
      </c>
      <c r="AQ404" s="75" t="s">
        <v>1076</v>
      </c>
      <c r="AR404" s="75" t="s">
        <v>1076</v>
      </c>
      <c r="AS404" s="75" t="s">
        <v>1076</v>
      </c>
      <c r="AT404" s="75" t="s">
        <v>1076</v>
      </c>
      <c r="AU404" t="str">
        <f t="shared" si="79"/>
        <v>РК</v>
      </c>
      <c r="AV404" t="b">
        <f t="shared" si="80"/>
        <v>1</v>
      </c>
    </row>
    <row r="405" spans="1:48" ht="16.5" thickTop="1" thickBot="1" x14ac:dyDescent="0.3">
      <c r="A405" s="28">
        <f t="shared" si="81"/>
        <v>10</v>
      </c>
      <c r="B405" s="74" t="s">
        <v>1100</v>
      </c>
      <c r="C405" s="71" t="s">
        <v>108</v>
      </c>
      <c r="D405" s="63">
        <v>1968</v>
      </c>
      <c r="E405" s="72"/>
      <c r="F405" s="72" t="s">
        <v>2543</v>
      </c>
      <c r="G405" s="80">
        <v>5</v>
      </c>
      <c r="H405" s="80">
        <v>4</v>
      </c>
      <c r="I405" s="163">
        <v>2963.1</v>
      </c>
      <c r="J405" s="163">
        <v>2963.1</v>
      </c>
      <c r="K405" s="163">
        <v>2963.1</v>
      </c>
      <c r="L405" s="165">
        <v>105</v>
      </c>
      <c r="M405" s="163">
        <f t="shared" si="82"/>
        <v>12221454.100000001</v>
      </c>
      <c r="N405" s="163"/>
      <c r="O405" s="163"/>
      <c r="P405" s="163"/>
      <c r="Q405" s="30">
        <f>IF('Форма 2'!D405=0,"",'Форма 2'!D405-N405-O405-P405)</f>
        <v>12221454.100000001</v>
      </c>
      <c r="R405" s="51">
        <f t="shared" si="75"/>
        <v>4124.5499983125783</v>
      </c>
      <c r="S405" s="51">
        <f t="shared" si="76"/>
        <v>4124.5499983125783</v>
      </c>
      <c r="T405" s="69">
        <f>IF(B405=C405,"",
IF(ISERROR(
IF(_xlfn.TEXTBEFORE('ПДФ 1'!B414,": ",1)*1=YEAR($V$4),$V$4,
IF(_xlfn.TEXTBEFORE('ПДФ 1'!B414,": ",1)*1=YEAR($W$4),$W$4,
IF(_xlfn.TEXTBEFORE('ПДФ 1'!B414,": ",1)*1=YEAR($X$4),$X$4,$Y$4)))),"",
IF(_xlfn.TEXTBEFORE('ПДФ 1'!B414,": ",1)*1=YEAR($V$4),$V$4,
IF(_xlfn.TEXTBEFORE('ПДФ 1'!B414,": ",1)*1=YEAR($W$4),$W$4,
IF(_xlfn.TEXTBEFORE('ПДФ 1'!B414,": ",1)*1=YEAR($X$4),$X$4,$Y$4)))))</f>
        <v>45657</v>
      </c>
      <c r="U405" s="125" t="str">
        <f>IF(ISERROR(VLOOKUP(C405,Источник!$C$2:$K$2343,9,0)),"",VLOOKUP(C405,Источник!$C$2:$K$2343,9,0))</f>
        <v>СС</v>
      </c>
      <c r="V405" s="1"/>
      <c r="W405" s="1"/>
      <c r="X405" s="77" t="str">
        <f t="shared" si="77"/>
        <v>г. Чайковский, ул. Кабалевского, д. 40: 2024</v>
      </c>
      <c r="Y405" s="117">
        <f t="shared" si="78"/>
        <v>4</v>
      </c>
      <c r="Z405" s="22" t="s">
        <v>1076</v>
      </c>
      <c r="AA405" s="22">
        <v>1</v>
      </c>
      <c r="AB405" s="22" t="s">
        <v>1076</v>
      </c>
      <c r="AC405" s="22">
        <v>1</v>
      </c>
      <c r="AD405" s="22">
        <v>1</v>
      </c>
      <c r="AE405" s="22">
        <v>1</v>
      </c>
      <c r="AF405" s="22" t="s">
        <v>1076</v>
      </c>
      <c r="AG405" s="89" t="s">
        <v>1076</v>
      </c>
      <c r="AH405" s="88" t="s">
        <v>1076</v>
      </c>
      <c r="AI405" s="75" t="s">
        <v>1076</v>
      </c>
      <c r="AJ405" s="75" t="s">
        <v>1076</v>
      </c>
      <c r="AK405" s="75" t="s">
        <v>1076</v>
      </c>
      <c r="AL405" s="75" t="s">
        <v>1076</v>
      </c>
      <c r="AM405" s="75" t="s">
        <v>1076</v>
      </c>
      <c r="AN405" s="75" t="s">
        <v>1076</v>
      </c>
      <c r="AO405" s="75" t="s">
        <v>1076</v>
      </c>
      <c r="AP405" s="75" t="s">
        <v>1076</v>
      </c>
      <c r="AQ405" s="75" t="s">
        <v>1076</v>
      </c>
      <c r="AR405" s="75" t="s">
        <v>1076</v>
      </c>
      <c r="AS405" s="75" t="s">
        <v>1076</v>
      </c>
      <c r="AT405" s="75" t="s">
        <v>1076</v>
      </c>
      <c r="AU405" t="str">
        <f t="shared" si="79"/>
        <v>РВИС ( ТЕП ХВС ГВС ВОД )</v>
      </c>
      <c r="AV405" t="b">
        <f t="shared" si="80"/>
        <v>1</v>
      </c>
    </row>
    <row r="406" spans="1:48" ht="16.5" thickTop="1" thickBot="1" x14ac:dyDescent="0.3">
      <c r="A406" s="28">
        <f t="shared" si="81"/>
        <v>11</v>
      </c>
      <c r="B406" s="74" t="s">
        <v>1100</v>
      </c>
      <c r="C406" s="71" t="s">
        <v>109</v>
      </c>
      <c r="D406" s="63">
        <v>1962</v>
      </c>
      <c r="E406" s="72"/>
      <c r="F406" s="72" t="s">
        <v>2526</v>
      </c>
      <c r="G406" s="80">
        <v>4</v>
      </c>
      <c r="H406" s="80">
        <v>3</v>
      </c>
      <c r="I406" s="163">
        <v>2379.4</v>
      </c>
      <c r="J406" s="163">
        <v>2192.9</v>
      </c>
      <c r="K406" s="163">
        <v>2192.9</v>
      </c>
      <c r="L406" s="165">
        <v>81</v>
      </c>
      <c r="M406" s="163">
        <f t="shared" si="82"/>
        <v>16634766.109999999</v>
      </c>
      <c r="N406" s="163"/>
      <c r="O406" s="163"/>
      <c r="P406" s="163"/>
      <c r="Q406" s="30">
        <f>IF('Форма 2'!D406=0,"",'Форма 2'!D406-N406-O406-P406)</f>
        <v>16634766.109999999</v>
      </c>
      <c r="R406" s="51">
        <f t="shared" si="75"/>
        <v>7585.7385699302286</v>
      </c>
      <c r="S406" s="51">
        <f t="shared" si="76"/>
        <v>7585.7385699302286</v>
      </c>
      <c r="T406" s="69">
        <f>IF(B406=C406,"",
IF(ISERROR(
IF(_xlfn.TEXTBEFORE('ПДФ 1'!B415,": ",1)*1=YEAR($V$4),$V$4,
IF(_xlfn.TEXTBEFORE('ПДФ 1'!B415,": ",1)*1=YEAR($W$4),$W$4,
IF(_xlfn.TEXTBEFORE('ПДФ 1'!B415,": ",1)*1=YEAR($X$4),$X$4,$Y$4)))),"",
IF(_xlfn.TEXTBEFORE('ПДФ 1'!B415,": ",1)*1=YEAR($V$4),$V$4,
IF(_xlfn.TEXTBEFORE('ПДФ 1'!B415,": ",1)*1=YEAR($W$4),$W$4,
IF(_xlfn.TEXTBEFORE('ПДФ 1'!B415,": ",1)*1=YEAR($X$4),$X$4,$Y$4)))))</f>
        <v>45657</v>
      </c>
      <c r="U406" s="125" t="str">
        <f>IF(ISERROR(VLOOKUP(C406,Источник!$C$2:$K$2343,9,0)),"",VLOOKUP(C406,Источник!$C$2:$K$2343,9,0))</f>
        <v>СС</v>
      </c>
      <c r="V406" s="1"/>
      <c r="W406" s="1"/>
      <c r="X406" s="77" t="str">
        <f t="shared" si="77"/>
        <v>г. Чайковский, ул. Карла Маркса, д. 18: 2024</v>
      </c>
      <c r="Y406" s="117">
        <f t="shared" si="78"/>
        <v>2</v>
      </c>
      <c r="Z406" s="22" t="s">
        <v>1076</v>
      </c>
      <c r="AA406" s="22">
        <v>1</v>
      </c>
      <c r="AB406" s="22" t="s">
        <v>1076</v>
      </c>
      <c r="AC406" s="22" t="s">
        <v>1076</v>
      </c>
      <c r="AD406" s="22" t="s">
        <v>1076</v>
      </c>
      <c r="AE406" s="22" t="s">
        <v>1076</v>
      </c>
      <c r="AF406" s="22" t="s">
        <v>1076</v>
      </c>
      <c r="AG406" s="89" t="s">
        <v>1076</v>
      </c>
      <c r="AH406" s="88" t="s">
        <v>1076</v>
      </c>
      <c r="AI406" s="75">
        <v>1</v>
      </c>
      <c r="AJ406" s="75" t="s">
        <v>1076</v>
      </c>
      <c r="AK406" s="75" t="s">
        <v>1076</v>
      </c>
      <c r="AL406" s="75" t="s">
        <v>1076</v>
      </c>
      <c r="AM406" s="75" t="s">
        <v>1076</v>
      </c>
      <c r="AN406" s="75" t="s">
        <v>1076</v>
      </c>
      <c r="AO406" s="75" t="s">
        <v>1076</v>
      </c>
      <c r="AP406" s="75" t="s">
        <v>1076</v>
      </c>
      <c r="AQ406" s="75" t="s">
        <v>1076</v>
      </c>
      <c r="AR406" s="75" t="s">
        <v>1076</v>
      </c>
      <c r="AS406" s="75" t="s">
        <v>1076</v>
      </c>
      <c r="AT406" s="75" t="s">
        <v>1076</v>
      </c>
      <c r="AU406" t="str">
        <f t="shared" si="79"/>
        <v>РВИС ( ТЕП ) РК</v>
      </c>
      <c r="AV406" t="b">
        <f t="shared" si="80"/>
        <v>1</v>
      </c>
    </row>
    <row r="407" spans="1:48" ht="16.5" thickTop="1" thickBot="1" x14ac:dyDescent="0.3">
      <c r="A407" s="28">
        <f t="shared" si="81"/>
        <v>12</v>
      </c>
      <c r="B407" s="74" t="s">
        <v>1100</v>
      </c>
      <c r="C407" s="71" t="s">
        <v>130</v>
      </c>
      <c r="D407" s="63">
        <v>1962</v>
      </c>
      <c r="E407" s="72"/>
      <c r="F407" s="72" t="s">
        <v>2519</v>
      </c>
      <c r="G407" s="80">
        <v>4</v>
      </c>
      <c r="H407" s="80">
        <v>3</v>
      </c>
      <c r="I407" s="163">
        <v>2204.4</v>
      </c>
      <c r="J407" s="163">
        <v>2022.5</v>
      </c>
      <c r="K407" s="163">
        <v>1981.3</v>
      </c>
      <c r="L407" s="165">
        <v>59</v>
      </c>
      <c r="M407" s="163">
        <f t="shared" si="82"/>
        <v>1153782.96</v>
      </c>
      <c r="N407" s="163"/>
      <c r="O407" s="163"/>
      <c r="P407" s="163"/>
      <c r="Q407" s="30">
        <f>IF('Форма 2'!D407=0,"",'Форма 2'!D407-N407-O407-P407)</f>
        <v>1153782.96</v>
      </c>
      <c r="R407" s="51">
        <f t="shared" si="75"/>
        <v>570.47365142150807</v>
      </c>
      <c r="S407" s="51">
        <f t="shared" si="76"/>
        <v>570.47365142150807</v>
      </c>
      <c r="T407" s="69">
        <f>IF(B407=C407,"",
IF(ISERROR(
IF(_xlfn.TEXTBEFORE('ПДФ 1'!B416,": ",1)*1=YEAR($V$4),$V$4,
IF(_xlfn.TEXTBEFORE('ПДФ 1'!B416,": ",1)*1=YEAR($W$4),$W$4,
IF(_xlfn.TEXTBEFORE('ПДФ 1'!B416,": ",1)*1=YEAR($X$4),$X$4,$Y$4)))),"",
IF(_xlfn.TEXTBEFORE('ПДФ 1'!B416,": ",1)*1=YEAR($V$4),$V$4,
IF(_xlfn.TEXTBEFORE('ПДФ 1'!B416,": ",1)*1=YEAR($W$4),$W$4,
IF(_xlfn.TEXTBEFORE('ПДФ 1'!B416,": ",1)*1=YEAR($X$4),$X$4,$Y$4)))))</f>
        <v>45657</v>
      </c>
      <c r="U407" s="125" t="str">
        <f>IF(ISERROR(VLOOKUP(C407,Источник!$C$2:$K$2343,9,0)),"",VLOOKUP(C407,Источник!$C$2:$K$2343,9,0))</f>
        <v>СС</v>
      </c>
      <c r="V407" s="1"/>
      <c r="W407" s="1"/>
      <c r="X407" s="77" t="str">
        <f t="shared" si="77"/>
        <v>г. Чайковский, ул. Карла Маркса, д. 20: 2024</v>
      </c>
      <c r="Y407" s="117">
        <f t="shared" si="78"/>
        <v>1</v>
      </c>
      <c r="Z407" s="22" t="s">
        <v>1076</v>
      </c>
      <c r="AA407" s="22" t="s">
        <v>1076</v>
      </c>
      <c r="AB407" s="22">
        <v>1</v>
      </c>
      <c r="AC407" s="22" t="s">
        <v>1076</v>
      </c>
      <c r="AD407" s="22" t="s">
        <v>1076</v>
      </c>
      <c r="AE407" s="22" t="s">
        <v>1076</v>
      </c>
      <c r="AF407" s="22" t="s">
        <v>1076</v>
      </c>
      <c r="AG407" s="89" t="s">
        <v>1076</v>
      </c>
      <c r="AH407" s="88" t="s">
        <v>1076</v>
      </c>
      <c r="AI407" s="75" t="s">
        <v>1076</v>
      </c>
      <c r="AJ407" s="75" t="s">
        <v>1076</v>
      </c>
      <c r="AK407" s="75" t="s">
        <v>1076</v>
      </c>
      <c r="AL407" s="75" t="s">
        <v>1076</v>
      </c>
      <c r="AM407" s="75" t="s">
        <v>1076</v>
      </c>
      <c r="AN407" s="75" t="s">
        <v>1076</v>
      </c>
      <c r="AO407" s="75" t="s">
        <v>1076</v>
      </c>
      <c r="AP407" s="75" t="s">
        <v>1076</v>
      </c>
      <c r="AQ407" s="75" t="s">
        <v>1076</v>
      </c>
      <c r="AR407" s="75" t="s">
        <v>1076</v>
      </c>
      <c r="AS407" s="75" t="s">
        <v>1076</v>
      </c>
      <c r="AT407" s="75" t="s">
        <v>1076</v>
      </c>
      <c r="AU407" t="str">
        <f t="shared" si="79"/>
        <v>РВИС ( ГАЗ )</v>
      </c>
      <c r="AV407" t="b">
        <f t="shared" si="80"/>
        <v>1</v>
      </c>
    </row>
    <row r="408" spans="1:48" ht="16.5" thickTop="1" thickBot="1" x14ac:dyDescent="0.3">
      <c r="A408" s="28">
        <f t="shared" si="81"/>
        <v>13</v>
      </c>
      <c r="B408" s="74" t="s">
        <v>1100</v>
      </c>
      <c r="C408" s="71" t="s">
        <v>110</v>
      </c>
      <c r="D408" s="63">
        <v>1960</v>
      </c>
      <c r="E408" s="72"/>
      <c r="F408" s="72" t="s">
        <v>2519</v>
      </c>
      <c r="G408" s="80">
        <v>3</v>
      </c>
      <c r="H408" s="80">
        <v>2</v>
      </c>
      <c r="I408" s="163">
        <v>1062.3</v>
      </c>
      <c r="J408" s="163">
        <v>932.6</v>
      </c>
      <c r="K408" s="163">
        <v>932.6</v>
      </c>
      <c r="L408" s="165">
        <v>29</v>
      </c>
      <c r="M408" s="163">
        <f t="shared" si="82"/>
        <v>21400267.210000001</v>
      </c>
      <c r="N408" s="163"/>
      <c r="O408" s="163"/>
      <c r="P408" s="163"/>
      <c r="Q408" s="30">
        <f>IF('Форма 2'!D408=0,"",'Форма 2'!D408-N408-O408-P408)</f>
        <v>21400267.210000001</v>
      </c>
      <c r="R408" s="51">
        <f t="shared" si="75"/>
        <v>22946.887422260348</v>
      </c>
      <c r="S408" s="51">
        <f t="shared" si="76"/>
        <v>22946.887422260348</v>
      </c>
      <c r="T408" s="69">
        <f>IF(B408=C408,"",
IF(ISERROR(
IF(_xlfn.TEXTBEFORE('ПДФ 1'!B417,": ",1)*1=YEAR($V$4),$V$4,
IF(_xlfn.TEXTBEFORE('ПДФ 1'!B417,": ",1)*1=YEAR($W$4),$W$4,
IF(_xlfn.TEXTBEFORE('ПДФ 1'!B417,": ",1)*1=YEAR($X$4),$X$4,$Y$4)))),"",
IF(_xlfn.TEXTBEFORE('ПДФ 1'!B417,": ",1)*1=YEAR($V$4),$V$4,
IF(_xlfn.TEXTBEFORE('ПДФ 1'!B417,": ",1)*1=YEAR($W$4),$W$4,
IF(_xlfn.TEXTBEFORE('ПДФ 1'!B417,": ",1)*1=YEAR($X$4),$X$4,$Y$4)))))</f>
        <v>45657</v>
      </c>
      <c r="U408" s="125" t="str">
        <f>IF(ISERROR(VLOOKUP(C408,Источник!$C$2:$K$2343,9,0)),"",VLOOKUP(C408,Источник!$C$2:$K$2343,9,0))</f>
        <v>СС</v>
      </c>
      <c r="V408" s="1"/>
      <c r="W408" s="1"/>
      <c r="X408" s="77" t="str">
        <f t="shared" si="77"/>
        <v>г. Чайковский, ул. Карла Маркса, д. 30: 2024</v>
      </c>
      <c r="Y408" s="117">
        <f t="shared" si="78"/>
        <v>5</v>
      </c>
      <c r="Z408" s="22" t="s">
        <v>1076</v>
      </c>
      <c r="AA408" s="22">
        <v>1</v>
      </c>
      <c r="AB408" s="22" t="s">
        <v>1076</v>
      </c>
      <c r="AC408" s="22">
        <v>1</v>
      </c>
      <c r="AD408" s="22">
        <v>1</v>
      </c>
      <c r="AE408" s="22">
        <v>1</v>
      </c>
      <c r="AF408" s="22" t="s">
        <v>1076</v>
      </c>
      <c r="AG408" s="89" t="s">
        <v>1076</v>
      </c>
      <c r="AH408" s="88" t="s">
        <v>1076</v>
      </c>
      <c r="AI408" s="75">
        <v>1</v>
      </c>
      <c r="AJ408" s="75" t="s">
        <v>1076</v>
      </c>
      <c r="AK408" s="75" t="s">
        <v>1076</v>
      </c>
      <c r="AL408" s="75" t="s">
        <v>1076</v>
      </c>
      <c r="AM408" s="75" t="s">
        <v>1076</v>
      </c>
      <c r="AN408" s="75" t="s">
        <v>1076</v>
      </c>
      <c r="AO408" s="75" t="s">
        <v>1076</v>
      </c>
      <c r="AP408" s="75" t="s">
        <v>1076</v>
      </c>
      <c r="AQ408" s="75" t="s">
        <v>1076</v>
      </c>
      <c r="AR408" s="75" t="s">
        <v>1076</v>
      </c>
      <c r="AS408" s="75" t="s">
        <v>1076</v>
      </c>
      <c r="AT408" s="75" t="s">
        <v>1076</v>
      </c>
      <c r="AU408" t="str">
        <f t="shared" si="79"/>
        <v>РВИС ( ТЕП ХВС ГВС ВОД ) РК</v>
      </c>
      <c r="AV408" t="b">
        <f t="shared" si="80"/>
        <v>1</v>
      </c>
    </row>
    <row r="409" spans="1:48" ht="16.5" thickTop="1" thickBot="1" x14ac:dyDescent="0.3">
      <c r="A409" s="28">
        <f t="shared" si="81"/>
        <v>14</v>
      </c>
      <c r="B409" s="74" t="s">
        <v>1100</v>
      </c>
      <c r="C409" s="71" t="s">
        <v>111</v>
      </c>
      <c r="D409" s="63">
        <v>1959</v>
      </c>
      <c r="E409" s="72"/>
      <c r="F409" s="72" t="s">
        <v>2519</v>
      </c>
      <c r="G409" s="80">
        <v>3</v>
      </c>
      <c r="H409" s="80">
        <v>3</v>
      </c>
      <c r="I409" s="163">
        <v>1736.7</v>
      </c>
      <c r="J409" s="163">
        <v>1224.0999999999999</v>
      </c>
      <c r="K409" s="163">
        <v>1224.0999999999999</v>
      </c>
      <c r="L409" s="165">
        <v>43</v>
      </c>
      <c r="M409" s="163">
        <f t="shared" si="82"/>
        <v>32306423.370000001</v>
      </c>
      <c r="N409" s="163"/>
      <c r="O409" s="163"/>
      <c r="P409" s="163"/>
      <c r="Q409" s="30">
        <f>IF('Форма 2'!D409=0,"",'Форма 2'!D409-N409-O409-P409)</f>
        <v>32306423.370000001</v>
      </c>
      <c r="R409" s="51">
        <f t="shared" si="75"/>
        <v>26391.980532636226</v>
      </c>
      <c r="S409" s="51">
        <f t="shared" si="76"/>
        <v>26391.980532636226</v>
      </c>
      <c r="T409" s="69">
        <f>IF(B409=C409,"",
IF(ISERROR(
IF(_xlfn.TEXTBEFORE('ПДФ 1'!B418,": ",1)*1=YEAR($V$4),$V$4,
IF(_xlfn.TEXTBEFORE('ПДФ 1'!B418,": ",1)*1=YEAR($W$4),$W$4,
IF(_xlfn.TEXTBEFORE('ПДФ 1'!B418,": ",1)*1=YEAR($X$4),$X$4,$Y$4)))),"",
IF(_xlfn.TEXTBEFORE('ПДФ 1'!B418,": ",1)*1=YEAR($V$4),$V$4,
IF(_xlfn.TEXTBEFORE('ПДФ 1'!B418,": ",1)*1=YEAR($W$4),$W$4,
IF(_xlfn.TEXTBEFORE('ПДФ 1'!B418,": ",1)*1=YEAR($X$4),$X$4,$Y$4)))))</f>
        <v>45657</v>
      </c>
      <c r="U409" s="125" t="str">
        <f>IF(ISERROR(VLOOKUP(C409,Источник!$C$2:$K$2343,9,0)),"",VLOOKUP(C409,Источник!$C$2:$K$2343,9,0))</f>
        <v>СС</v>
      </c>
      <c r="V409" s="1"/>
      <c r="W409" s="1"/>
      <c r="X409" s="77" t="str">
        <f t="shared" si="77"/>
        <v>г. Чайковский, ул. Карла Маркса, д. 42: 2024</v>
      </c>
      <c r="Y409" s="117">
        <f t="shared" si="78"/>
        <v>3</v>
      </c>
      <c r="Z409" s="22" t="s">
        <v>1076</v>
      </c>
      <c r="AA409" s="22">
        <v>1</v>
      </c>
      <c r="AB409" s="22" t="s">
        <v>1076</v>
      </c>
      <c r="AC409" s="22" t="s">
        <v>1076</v>
      </c>
      <c r="AD409" s="22" t="s">
        <v>1076</v>
      </c>
      <c r="AE409" s="22">
        <v>1</v>
      </c>
      <c r="AF409" s="22" t="s">
        <v>1076</v>
      </c>
      <c r="AG409" s="89" t="s">
        <v>1076</v>
      </c>
      <c r="AH409" s="88" t="s">
        <v>1076</v>
      </c>
      <c r="AI409" s="75">
        <v>1</v>
      </c>
      <c r="AJ409" s="75" t="s">
        <v>1076</v>
      </c>
      <c r="AK409" s="75" t="s">
        <v>1076</v>
      </c>
      <c r="AL409" s="75" t="s">
        <v>1076</v>
      </c>
      <c r="AM409" s="75" t="s">
        <v>1076</v>
      </c>
      <c r="AN409" s="75" t="s">
        <v>1076</v>
      </c>
      <c r="AO409" s="75" t="s">
        <v>1076</v>
      </c>
      <c r="AP409" s="75" t="s">
        <v>1076</v>
      </c>
      <c r="AQ409" s="75" t="s">
        <v>1076</v>
      </c>
      <c r="AR409" s="75" t="s">
        <v>1076</v>
      </c>
      <c r="AS409" s="75" t="s">
        <v>1076</v>
      </c>
      <c r="AT409" s="75" t="s">
        <v>1076</v>
      </c>
      <c r="AU409" t="str">
        <f t="shared" si="79"/>
        <v>РВИС ( ТЕП ВОД ) РК</v>
      </c>
      <c r="AV409" t="b">
        <f t="shared" si="80"/>
        <v>1</v>
      </c>
    </row>
    <row r="410" spans="1:48" ht="16.5" thickTop="1" thickBot="1" x14ac:dyDescent="0.3">
      <c r="A410" s="28">
        <f t="shared" si="81"/>
        <v>15</v>
      </c>
      <c r="B410" s="74" t="s">
        <v>1100</v>
      </c>
      <c r="C410" s="71" t="s">
        <v>112</v>
      </c>
      <c r="D410" s="63">
        <v>1960</v>
      </c>
      <c r="E410" s="72"/>
      <c r="F410" s="72" t="s">
        <v>2519</v>
      </c>
      <c r="G410" s="80">
        <v>3</v>
      </c>
      <c r="H410" s="80">
        <v>2</v>
      </c>
      <c r="I410" s="163">
        <v>1047.3</v>
      </c>
      <c r="J410" s="163">
        <v>973.5</v>
      </c>
      <c r="K410" s="163">
        <v>928.4</v>
      </c>
      <c r="L410" s="165">
        <v>41</v>
      </c>
      <c r="M410" s="163">
        <f t="shared" si="82"/>
        <v>21098088.91</v>
      </c>
      <c r="N410" s="163"/>
      <c r="O410" s="163"/>
      <c r="P410" s="163"/>
      <c r="Q410" s="30">
        <f>IF('Форма 2'!D410=0,"",'Форма 2'!D410-N410-O410-P410)</f>
        <v>21098088.91</v>
      </c>
      <c r="R410" s="51">
        <f t="shared" si="75"/>
        <v>21672.407714432462</v>
      </c>
      <c r="S410" s="51">
        <f t="shared" si="76"/>
        <v>21672.407714432462</v>
      </c>
      <c r="T410" s="69">
        <f>IF(B410=C410,"",
IF(ISERROR(
IF(_xlfn.TEXTBEFORE('ПДФ 1'!B419,": ",1)*1=YEAR($V$4),$V$4,
IF(_xlfn.TEXTBEFORE('ПДФ 1'!B419,": ",1)*1=YEAR($W$4),$W$4,
IF(_xlfn.TEXTBEFORE('ПДФ 1'!B419,": ",1)*1=YEAR($X$4),$X$4,$Y$4)))),"",
IF(_xlfn.TEXTBEFORE('ПДФ 1'!B419,": ",1)*1=YEAR($V$4),$V$4,
IF(_xlfn.TEXTBEFORE('ПДФ 1'!B419,": ",1)*1=YEAR($W$4),$W$4,
IF(_xlfn.TEXTBEFORE('ПДФ 1'!B419,": ",1)*1=YEAR($X$4),$X$4,$Y$4)))))</f>
        <v>45657</v>
      </c>
      <c r="U410" s="125" t="str">
        <f>IF(ISERROR(VLOOKUP(C410,Источник!$C$2:$K$2343,9,0)),"",VLOOKUP(C410,Источник!$C$2:$K$2343,9,0))</f>
        <v>СС</v>
      </c>
      <c r="V410" s="1"/>
      <c r="W410" s="1"/>
      <c r="X410" s="77" t="str">
        <f t="shared" si="77"/>
        <v>г. Чайковский, ул. Ленина, д. 12: 2024</v>
      </c>
      <c r="Y410" s="117">
        <f t="shared" si="78"/>
        <v>5</v>
      </c>
      <c r="Z410" s="22" t="s">
        <v>1076</v>
      </c>
      <c r="AA410" s="22">
        <v>1</v>
      </c>
      <c r="AB410" s="22" t="s">
        <v>1076</v>
      </c>
      <c r="AC410" s="22">
        <v>1</v>
      </c>
      <c r="AD410" s="22">
        <v>1</v>
      </c>
      <c r="AE410" s="22">
        <v>1</v>
      </c>
      <c r="AF410" s="22" t="s">
        <v>1076</v>
      </c>
      <c r="AG410" s="89" t="s">
        <v>1076</v>
      </c>
      <c r="AH410" s="114" t="s">
        <v>1076</v>
      </c>
      <c r="AI410" s="75">
        <v>1</v>
      </c>
      <c r="AJ410" s="75" t="s">
        <v>1076</v>
      </c>
      <c r="AK410" s="75" t="s">
        <v>1076</v>
      </c>
      <c r="AL410" s="75" t="s">
        <v>1076</v>
      </c>
      <c r="AM410" s="75" t="s">
        <v>1076</v>
      </c>
      <c r="AN410" s="75" t="s">
        <v>1076</v>
      </c>
      <c r="AO410" s="75" t="s">
        <v>1076</v>
      </c>
      <c r="AP410" s="75" t="s">
        <v>1076</v>
      </c>
      <c r="AQ410" s="75" t="s">
        <v>1076</v>
      </c>
      <c r="AR410" s="75" t="s">
        <v>1076</v>
      </c>
      <c r="AS410" s="75" t="s">
        <v>1076</v>
      </c>
      <c r="AT410" s="75" t="s">
        <v>1076</v>
      </c>
      <c r="AU410" t="str">
        <f t="shared" si="79"/>
        <v>РВИС ( ТЕП ХВС ГВС ВОД ) РК</v>
      </c>
      <c r="AV410" t="b">
        <f t="shared" si="80"/>
        <v>1</v>
      </c>
    </row>
    <row r="411" spans="1:48" ht="16.5" thickTop="1" thickBot="1" x14ac:dyDescent="0.3">
      <c r="A411" s="28">
        <f t="shared" si="81"/>
        <v>16</v>
      </c>
      <c r="B411" s="74" t="s">
        <v>1100</v>
      </c>
      <c r="C411" s="71" t="s">
        <v>113</v>
      </c>
      <c r="D411" s="63">
        <v>1959</v>
      </c>
      <c r="E411" s="72"/>
      <c r="F411" s="72" t="s">
        <v>2519</v>
      </c>
      <c r="G411" s="80">
        <v>3</v>
      </c>
      <c r="H411" s="80">
        <v>2</v>
      </c>
      <c r="I411" s="163">
        <v>1083.5</v>
      </c>
      <c r="J411" s="163">
        <v>1008.7</v>
      </c>
      <c r="K411" s="163">
        <v>669.7</v>
      </c>
      <c r="L411" s="165">
        <v>40</v>
      </c>
      <c r="M411" s="163">
        <f t="shared" si="82"/>
        <v>28141062.910000004</v>
      </c>
      <c r="N411" s="163"/>
      <c r="O411" s="163"/>
      <c r="P411" s="163"/>
      <c r="Q411" s="30">
        <f>IF('Форма 2'!D411=0,"",'Форма 2'!D411-N411-O411-P411)</f>
        <v>28141062.910000004</v>
      </c>
      <c r="R411" s="51">
        <f t="shared" si="75"/>
        <v>27898.347288589277</v>
      </c>
      <c r="S411" s="51">
        <f t="shared" si="76"/>
        <v>27898.347288589277</v>
      </c>
      <c r="T411" s="69">
        <f>IF(B411=C411,"",
IF(ISERROR(
IF(_xlfn.TEXTBEFORE('ПДФ 1'!B420,": ",1)*1=YEAR($V$4),$V$4,
IF(_xlfn.TEXTBEFORE('ПДФ 1'!B420,": ",1)*1=YEAR($W$4),$W$4,
IF(_xlfn.TEXTBEFORE('ПДФ 1'!B420,": ",1)*1=YEAR($X$4),$X$4,$Y$4)))),"",
IF(_xlfn.TEXTBEFORE('ПДФ 1'!B420,": ",1)*1=YEAR($V$4),$V$4,
IF(_xlfn.TEXTBEFORE('ПДФ 1'!B420,": ",1)*1=YEAR($W$4),$W$4,
IF(_xlfn.TEXTBEFORE('ПДФ 1'!B420,": ",1)*1=YEAR($X$4),$X$4,$Y$4)))))</f>
        <v>45657</v>
      </c>
      <c r="U411" s="125" t="str">
        <f>IF(ISERROR(VLOOKUP(C411,Источник!$C$2:$K$2343,9,0)),"",VLOOKUP(C411,Источник!$C$2:$K$2343,9,0))</f>
        <v>СС</v>
      </c>
      <c r="V411" s="1"/>
      <c r="W411" s="1"/>
      <c r="X411" s="77" t="str">
        <f t="shared" si="77"/>
        <v>г. Чайковский, ул. Ленина, д. 20: 2024</v>
      </c>
      <c r="Y411" s="117">
        <f t="shared" si="78"/>
        <v>6</v>
      </c>
      <c r="Z411" s="22" t="s">
        <v>1076</v>
      </c>
      <c r="AA411" s="22">
        <v>1</v>
      </c>
      <c r="AB411" s="22" t="s">
        <v>1076</v>
      </c>
      <c r="AC411" s="22">
        <v>1</v>
      </c>
      <c r="AD411" s="22">
        <v>1</v>
      </c>
      <c r="AE411" s="22">
        <v>1</v>
      </c>
      <c r="AF411" s="22" t="s">
        <v>1076</v>
      </c>
      <c r="AG411" s="89" t="s">
        <v>1076</v>
      </c>
      <c r="AH411" s="88" t="s">
        <v>1076</v>
      </c>
      <c r="AI411" s="75">
        <v>1</v>
      </c>
      <c r="AJ411" s="75">
        <v>1</v>
      </c>
      <c r="AK411" s="75" t="s">
        <v>1076</v>
      </c>
      <c r="AL411" s="75" t="s">
        <v>1076</v>
      </c>
      <c r="AM411" s="75" t="s">
        <v>1076</v>
      </c>
      <c r="AN411" s="75" t="s">
        <v>1076</v>
      </c>
      <c r="AO411" s="75" t="s">
        <v>1076</v>
      </c>
      <c r="AP411" s="75" t="s">
        <v>1076</v>
      </c>
      <c r="AQ411" s="75" t="s">
        <v>1076</v>
      </c>
      <c r="AR411" s="75" t="s">
        <v>1076</v>
      </c>
      <c r="AS411" s="75" t="s">
        <v>1076</v>
      </c>
      <c r="AT411" s="75" t="s">
        <v>1076</v>
      </c>
      <c r="AU411" t="str">
        <f t="shared" si="79"/>
        <v>РВИС ( ТЕП ХВС ГВС ВОД ) РК Рфа</v>
      </c>
      <c r="AV411" t="b">
        <f t="shared" si="80"/>
        <v>1</v>
      </c>
    </row>
    <row r="412" spans="1:48" ht="16.5" thickTop="1" thickBot="1" x14ac:dyDescent="0.3">
      <c r="A412" s="28">
        <f t="shared" si="81"/>
        <v>17</v>
      </c>
      <c r="B412" s="74" t="s">
        <v>1100</v>
      </c>
      <c r="C412" s="71" t="s">
        <v>114</v>
      </c>
      <c r="D412" s="63">
        <v>1961</v>
      </c>
      <c r="E412" s="72"/>
      <c r="F412" s="72" t="s">
        <v>2542</v>
      </c>
      <c r="G412" s="80">
        <v>4</v>
      </c>
      <c r="H412" s="80">
        <v>2</v>
      </c>
      <c r="I412" s="163">
        <v>1225.2</v>
      </c>
      <c r="J412" s="163">
        <v>1097</v>
      </c>
      <c r="K412" s="163">
        <v>1097</v>
      </c>
      <c r="L412" s="165">
        <v>46</v>
      </c>
      <c r="M412" s="163">
        <f t="shared" si="82"/>
        <v>10172798.84</v>
      </c>
      <c r="N412" s="163"/>
      <c r="O412" s="163"/>
      <c r="P412" s="163"/>
      <c r="Q412" s="30">
        <f>IF('Форма 2'!D412=0,"",'Форма 2'!D412-N412-O412-P412)</f>
        <v>10172798.84</v>
      </c>
      <c r="R412" s="51">
        <f t="shared" si="75"/>
        <v>9273.289735642662</v>
      </c>
      <c r="S412" s="51">
        <f t="shared" si="76"/>
        <v>9273.289735642662</v>
      </c>
      <c r="T412" s="69">
        <f>IF(B412=C412,"",
IF(ISERROR(
IF(_xlfn.TEXTBEFORE('ПДФ 1'!B421,": ",1)*1=YEAR($V$4),$V$4,
IF(_xlfn.TEXTBEFORE('ПДФ 1'!B421,": ",1)*1=YEAR($W$4),$W$4,
IF(_xlfn.TEXTBEFORE('ПДФ 1'!B421,": ",1)*1=YEAR($X$4),$X$4,$Y$4)))),"",
IF(_xlfn.TEXTBEFORE('ПДФ 1'!B421,": ",1)*1=YEAR($V$4),$V$4,
IF(_xlfn.TEXTBEFORE('ПДФ 1'!B421,": ",1)*1=YEAR($W$4),$W$4,
IF(_xlfn.TEXTBEFORE('ПДФ 1'!B421,": ",1)*1=YEAR($X$4),$X$4,$Y$4)))))</f>
        <v>45657</v>
      </c>
      <c r="U412" s="125" t="str">
        <f>IF(ISERROR(VLOOKUP(C412,Источник!$C$2:$K$2343,9,0)),"",VLOOKUP(C412,Источник!$C$2:$K$2343,9,0))</f>
        <v>СС</v>
      </c>
      <c r="V412" s="1"/>
      <c r="W412" s="1"/>
      <c r="X412" s="77" t="str">
        <f t="shared" si="77"/>
        <v>г. Чайковский, ул. Ленина, д. 31: 2024</v>
      </c>
      <c r="Y412" s="117">
        <f t="shared" si="78"/>
        <v>4</v>
      </c>
      <c r="Z412" s="22" t="s">
        <v>1076</v>
      </c>
      <c r="AA412" s="22">
        <v>1</v>
      </c>
      <c r="AB412" s="22" t="s">
        <v>1076</v>
      </c>
      <c r="AC412" s="22" t="s">
        <v>1076</v>
      </c>
      <c r="AD412" s="22">
        <v>1</v>
      </c>
      <c r="AE412" s="22">
        <v>1</v>
      </c>
      <c r="AF412" s="22" t="s">
        <v>1076</v>
      </c>
      <c r="AG412" s="89" t="s">
        <v>1076</v>
      </c>
      <c r="AH412" s="88" t="s">
        <v>1076</v>
      </c>
      <c r="AI412" s="75">
        <v>1</v>
      </c>
      <c r="AJ412" s="75" t="s">
        <v>1076</v>
      </c>
      <c r="AK412" s="75" t="s">
        <v>1076</v>
      </c>
      <c r="AL412" s="75" t="s">
        <v>1076</v>
      </c>
      <c r="AM412" s="75" t="s">
        <v>1076</v>
      </c>
      <c r="AN412" s="75" t="s">
        <v>1076</v>
      </c>
      <c r="AO412" s="75" t="s">
        <v>1076</v>
      </c>
      <c r="AP412" s="75" t="s">
        <v>1076</v>
      </c>
      <c r="AQ412" s="75" t="s">
        <v>1076</v>
      </c>
      <c r="AR412" s="75" t="s">
        <v>1076</v>
      </c>
      <c r="AS412" s="75" t="s">
        <v>1076</v>
      </c>
      <c r="AT412" s="75" t="s">
        <v>1076</v>
      </c>
      <c r="AU412" t="str">
        <f t="shared" si="79"/>
        <v>РВИС ( ТЕП ГВС ВОД ) РК</v>
      </c>
      <c r="AV412" t="b">
        <f t="shared" si="80"/>
        <v>1</v>
      </c>
    </row>
    <row r="413" spans="1:48" ht="16.5" thickTop="1" thickBot="1" x14ac:dyDescent="0.3">
      <c r="A413" s="28">
        <f t="shared" si="81"/>
        <v>18</v>
      </c>
      <c r="B413" s="74" t="s">
        <v>1100</v>
      </c>
      <c r="C413" s="71" t="s">
        <v>131</v>
      </c>
      <c r="D413" s="63">
        <v>1962</v>
      </c>
      <c r="E413" s="72"/>
      <c r="F413" s="72" t="s">
        <v>2526</v>
      </c>
      <c r="G413" s="80">
        <v>4</v>
      </c>
      <c r="H413" s="80">
        <v>3</v>
      </c>
      <c r="I413" s="163">
        <v>2190.4</v>
      </c>
      <c r="J413" s="163">
        <v>2044.6</v>
      </c>
      <c r="K413" s="163">
        <v>2001.2</v>
      </c>
      <c r="L413" s="165">
        <v>92</v>
      </c>
      <c r="M413" s="163">
        <f t="shared" si="82"/>
        <v>1146455.3600000001</v>
      </c>
      <c r="N413" s="163"/>
      <c r="O413" s="163"/>
      <c r="P413" s="163"/>
      <c r="Q413" s="30">
        <f>IF('Форма 2'!D413=0,"",'Форма 2'!D413-N413-O413-P413)</f>
        <v>1146455.3600000001</v>
      </c>
      <c r="R413" s="51">
        <f t="shared" si="75"/>
        <v>560.72354494766705</v>
      </c>
      <c r="S413" s="51">
        <f t="shared" si="76"/>
        <v>560.72354494766705</v>
      </c>
      <c r="T413" s="69">
        <f>IF(B413=C413,"",
IF(ISERROR(
IF(_xlfn.TEXTBEFORE('ПДФ 1'!B422,": ",1)*1=YEAR($V$4),$V$4,
IF(_xlfn.TEXTBEFORE('ПДФ 1'!B422,": ",1)*1=YEAR($W$4),$W$4,
IF(_xlfn.TEXTBEFORE('ПДФ 1'!B422,": ",1)*1=YEAR($X$4),$X$4,$Y$4)))),"",
IF(_xlfn.TEXTBEFORE('ПДФ 1'!B422,": ",1)*1=YEAR($V$4),$V$4,
IF(_xlfn.TEXTBEFORE('ПДФ 1'!B422,": ",1)*1=YEAR($W$4),$W$4,
IF(_xlfn.TEXTBEFORE('ПДФ 1'!B422,": ",1)*1=YEAR($X$4),$X$4,$Y$4)))))</f>
        <v>45657</v>
      </c>
      <c r="U413" s="125" t="str">
        <f>IF(ISERROR(VLOOKUP(C413,Источник!$C$2:$K$2343,9,0)),"",VLOOKUP(C413,Источник!$C$2:$K$2343,9,0))</f>
        <v>СС</v>
      </c>
      <c r="V413" s="1"/>
      <c r="W413" s="1"/>
      <c r="X413" s="77" t="str">
        <f t="shared" si="77"/>
        <v>г. Чайковский, ул. Ленина, д. 5: 2024</v>
      </c>
      <c r="Y413" s="117">
        <f t="shared" si="78"/>
        <v>1</v>
      </c>
      <c r="Z413" s="22" t="s">
        <v>1076</v>
      </c>
      <c r="AA413" s="22" t="s">
        <v>1076</v>
      </c>
      <c r="AB413" s="22">
        <v>1</v>
      </c>
      <c r="AC413" s="22" t="s">
        <v>1076</v>
      </c>
      <c r="AD413" s="22" t="s">
        <v>1076</v>
      </c>
      <c r="AE413" s="22" t="s">
        <v>1076</v>
      </c>
      <c r="AF413" s="22" t="s">
        <v>1076</v>
      </c>
      <c r="AG413" s="89" t="s">
        <v>1076</v>
      </c>
      <c r="AH413" s="88" t="s">
        <v>1076</v>
      </c>
      <c r="AI413" s="75" t="s">
        <v>1076</v>
      </c>
      <c r="AJ413" s="75" t="s">
        <v>1076</v>
      </c>
      <c r="AK413" s="75" t="s">
        <v>1076</v>
      </c>
      <c r="AL413" s="75" t="s">
        <v>1076</v>
      </c>
      <c r="AM413" s="75" t="s">
        <v>1076</v>
      </c>
      <c r="AN413" s="75" t="s">
        <v>1076</v>
      </c>
      <c r="AO413" s="75" t="s">
        <v>1076</v>
      </c>
      <c r="AP413" s="75" t="s">
        <v>1076</v>
      </c>
      <c r="AQ413" s="75" t="s">
        <v>1076</v>
      </c>
      <c r="AR413" s="75" t="s">
        <v>1076</v>
      </c>
      <c r="AS413" s="75" t="s">
        <v>1076</v>
      </c>
      <c r="AT413" s="75" t="s">
        <v>1076</v>
      </c>
      <c r="AU413" t="str">
        <f t="shared" si="79"/>
        <v>РВИС ( ГАЗ )</v>
      </c>
      <c r="AV413" t="b">
        <f t="shared" si="80"/>
        <v>1</v>
      </c>
    </row>
    <row r="414" spans="1:48" ht="16.5" thickTop="1" thickBot="1" x14ac:dyDescent="0.3">
      <c r="A414" s="28">
        <f t="shared" si="81"/>
        <v>19</v>
      </c>
      <c r="B414" s="74" t="s">
        <v>1100</v>
      </c>
      <c r="C414" s="71" t="s">
        <v>132</v>
      </c>
      <c r="D414" s="63">
        <v>1962</v>
      </c>
      <c r="E414" s="72"/>
      <c r="F414" s="72" t="s">
        <v>2526</v>
      </c>
      <c r="G414" s="80">
        <v>4</v>
      </c>
      <c r="H414" s="80">
        <v>2</v>
      </c>
      <c r="I414" s="163">
        <v>1151.0999999999999</v>
      </c>
      <c r="J414" s="163">
        <v>1045.5</v>
      </c>
      <c r="K414" s="163">
        <v>1045.5</v>
      </c>
      <c r="L414" s="165">
        <v>51</v>
      </c>
      <c r="M414" s="163">
        <f t="shared" si="82"/>
        <v>602485.74</v>
      </c>
      <c r="N414" s="163"/>
      <c r="O414" s="163"/>
      <c r="P414" s="163"/>
      <c r="Q414" s="30">
        <f>IF('Форма 2'!D414=0,"",'Форма 2'!D414-N414-O414-P414)</f>
        <v>602485.74</v>
      </c>
      <c r="R414" s="51">
        <f t="shared" si="75"/>
        <v>576.26565279770443</v>
      </c>
      <c r="S414" s="51">
        <f t="shared" si="76"/>
        <v>576.26565279770443</v>
      </c>
      <c r="T414" s="69">
        <f>IF(B414=C414,"",
IF(ISERROR(
IF(_xlfn.TEXTBEFORE('ПДФ 1'!B423,": ",1)*1=YEAR($V$4),$V$4,
IF(_xlfn.TEXTBEFORE('ПДФ 1'!B423,": ",1)*1=YEAR($W$4),$W$4,
IF(_xlfn.TEXTBEFORE('ПДФ 1'!B423,": ",1)*1=YEAR($X$4),$X$4,$Y$4)))),"",
IF(_xlfn.TEXTBEFORE('ПДФ 1'!B423,": ",1)*1=YEAR($V$4),$V$4,
IF(_xlfn.TEXTBEFORE('ПДФ 1'!B423,": ",1)*1=YEAR($W$4),$W$4,
IF(_xlfn.TEXTBEFORE('ПДФ 1'!B423,": ",1)*1=YEAR($X$4),$X$4,$Y$4)))))</f>
        <v>45657</v>
      </c>
      <c r="U414" s="125" t="str">
        <f>IF(ISERROR(VLOOKUP(C414,Источник!$C$2:$K$2343,9,0)),"",VLOOKUP(C414,Источник!$C$2:$K$2343,9,0))</f>
        <v>СС</v>
      </c>
      <c r="V414" s="1"/>
      <c r="W414" s="1"/>
      <c r="X414" s="77" t="str">
        <f t="shared" si="77"/>
        <v>г. Чайковский, ул. Ленина, д. 7: 2024</v>
      </c>
      <c r="Y414" s="117">
        <f t="shared" si="78"/>
        <v>1</v>
      </c>
      <c r="Z414" s="22" t="s">
        <v>1076</v>
      </c>
      <c r="AA414" s="22" t="s">
        <v>1076</v>
      </c>
      <c r="AB414" s="22">
        <v>1</v>
      </c>
      <c r="AC414" s="22" t="s">
        <v>1076</v>
      </c>
      <c r="AD414" s="22" t="s">
        <v>1076</v>
      </c>
      <c r="AE414" s="22" t="s">
        <v>1076</v>
      </c>
      <c r="AF414" s="22" t="s">
        <v>1076</v>
      </c>
      <c r="AG414" s="89" t="s">
        <v>1076</v>
      </c>
      <c r="AH414" s="88" t="s">
        <v>1076</v>
      </c>
      <c r="AI414" s="75" t="s">
        <v>1076</v>
      </c>
      <c r="AJ414" s="75" t="s">
        <v>1076</v>
      </c>
      <c r="AK414" s="75" t="s">
        <v>1076</v>
      </c>
      <c r="AL414" s="75" t="s">
        <v>1076</v>
      </c>
      <c r="AM414" s="75" t="s">
        <v>1076</v>
      </c>
      <c r="AN414" s="75" t="s">
        <v>1076</v>
      </c>
      <c r="AO414" s="75" t="s">
        <v>1076</v>
      </c>
      <c r="AP414" s="75" t="s">
        <v>1076</v>
      </c>
      <c r="AQ414" s="75" t="s">
        <v>1076</v>
      </c>
      <c r="AR414" s="75" t="s">
        <v>1076</v>
      </c>
      <c r="AS414" s="75" t="s">
        <v>1076</v>
      </c>
      <c r="AT414" s="75" t="s">
        <v>1076</v>
      </c>
      <c r="AU414" t="str">
        <f t="shared" si="79"/>
        <v>РВИС ( ГАЗ )</v>
      </c>
      <c r="AV414" t="b">
        <f t="shared" si="80"/>
        <v>1</v>
      </c>
    </row>
    <row r="415" spans="1:48" ht="16.5" thickTop="1" thickBot="1" x14ac:dyDescent="0.3">
      <c r="A415" s="28">
        <f t="shared" si="81"/>
        <v>20</v>
      </c>
      <c r="B415" s="74" t="s">
        <v>1100</v>
      </c>
      <c r="C415" s="71" t="s">
        <v>133</v>
      </c>
      <c r="D415" s="63">
        <v>1962</v>
      </c>
      <c r="E415" s="72"/>
      <c r="F415" s="72" t="s">
        <v>2526</v>
      </c>
      <c r="G415" s="80">
        <v>4</v>
      </c>
      <c r="H415" s="80">
        <v>3</v>
      </c>
      <c r="I415" s="163">
        <v>2249.4</v>
      </c>
      <c r="J415" s="163">
        <v>2062</v>
      </c>
      <c r="K415" s="163">
        <v>2062</v>
      </c>
      <c r="L415" s="165">
        <v>93</v>
      </c>
      <c r="M415" s="163">
        <f t="shared" si="82"/>
        <v>1177335.96</v>
      </c>
      <c r="N415" s="163"/>
      <c r="O415" s="163"/>
      <c r="P415" s="163"/>
      <c r="Q415" s="30">
        <f>IF('Форма 2'!D415=0,"",'Форма 2'!D415-N415-O415-P415)</f>
        <v>1177335.96</v>
      </c>
      <c r="R415" s="51">
        <f t="shared" si="75"/>
        <v>570.96797284190109</v>
      </c>
      <c r="S415" s="51">
        <f t="shared" si="76"/>
        <v>570.96797284190109</v>
      </c>
      <c r="T415" s="69">
        <f>IF(B415=C415,"",
IF(ISERROR(
IF(_xlfn.TEXTBEFORE('ПДФ 1'!B424,": ",1)*1=YEAR($V$4),$V$4,
IF(_xlfn.TEXTBEFORE('ПДФ 1'!B424,": ",1)*1=YEAR($W$4),$W$4,
IF(_xlfn.TEXTBEFORE('ПДФ 1'!B424,": ",1)*1=YEAR($X$4),$X$4,$Y$4)))),"",
IF(_xlfn.TEXTBEFORE('ПДФ 1'!B424,": ",1)*1=YEAR($V$4),$V$4,
IF(_xlfn.TEXTBEFORE('ПДФ 1'!B424,": ",1)*1=YEAR($W$4),$W$4,
IF(_xlfn.TEXTBEFORE('ПДФ 1'!B424,": ",1)*1=YEAR($X$4),$X$4,$Y$4)))))</f>
        <v>45657</v>
      </c>
      <c r="U415" s="125" t="str">
        <f>IF(ISERROR(VLOOKUP(C415,Источник!$C$2:$K$2343,9,0)),"",VLOOKUP(C415,Источник!$C$2:$K$2343,9,0))</f>
        <v>СС</v>
      </c>
      <c r="V415" s="1"/>
      <c r="W415" s="1"/>
      <c r="X415" s="77" t="str">
        <f t="shared" si="77"/>
        <v>г. Чайковский, ул. Ленина, д. 9: 2024</v>
      </c>
      <c r="Y415" s="117">
        <f t="shared" si="78"/>
        <v>1</v>
      </c>
      <c r="Z415" s="22" t="s">
        <v>1076</v>
      </c>
      <c r="AA415" s="22" t="s">
        <v>1076</v>
      </c>
      <c r="AB415" s="22">
        <v>1</v>
      </c>
      <c r="AC415" s="22" t="s">
        <v>1076</v>
      </c>
      <c r="AD415" s="22" t="s">
        <v>1076</v>
      </c>
      <c r="AE415" s="22" t="s">
        <v>1076</v>
      </c>
      <c r="AF415" s="22" t="s">
        <v>1076</v>
      </c>
      <c r="AG415" s="89" t="s">
        <v>1076</v>
      </c>
      <c r="AH415" s="88" t="s">
        <v>1076</v>
      </c>
      <c r="AI415" s="75" t="s">
        <v>1076</v>
      </c>
      <c r="AJ415" s="75" t="s">
        <v>1076</v>
      </c>
      <c r="AK415" s="75" t="s">
        <v>1076</v>
      </c>
      <c r="AL415" s="75" t="s">
        <v>1076</v>
      </c>
      <c r="AM415" s="75" t="s">
        <v>1076</v>
      </c>
      <c r="AN415" s="75" t="s">
        <v>1076</v>
      </c>
      <c r="AO415" s="75" t="s">
        <v>1076</v>
      </c>
      <c r="AP415" s="75" t="s">
        <v>1076</v>
      </c>
      <c r="AQ415" s="75" t="s">
        <v>1076</v>
      </c>
      <c r="AR415" s="75" t="s">
        <v>1076</v>
      </c>
      <c r="AS415" s="75" t="s">
        <v>1076</v>
      </c>
      <c r="AT415" s="75" t="s">
        <v>1076</v>
      </c>
      <c r="AU415" t="str">
        <f t="shared" si="79"/>
        <v>РВИС ( ГАЗ )</v>
      </c>
      <c r="AV415" t="b">
        <f t="shared" si="80"/>
        <v>1</v>
      </c>
    </row>
    <row r="416" spans="1:48" ht="16.5" thickTop="1" thickBot="1" x14ac:dyDescent="0.3">
      <c r="A416" s="28">
        <f t="shared" si="81"/>
        <v>21</v>
      </c>
      <c r="B416" s="74" t="s">
        <v>1100</v>
      </c>
      <c r="C416" s="71" t="s">
        <v>55</v>
      </c>
      <c r="D416" s="63">
        <v>1964</v>
      </c>
      <c r="E416" s="72"/>
      <c r="F416" s="72" t="s">
        <v>2543</v>
      </c>
      <c r="G416" s="80">
        <v>4</v>
      </c>
      <c r="H416" s="80">
        <v>3</v>
      </c>
      <c r="I416" s="163">
        <v>2179.9</v>
      </c>
      <c r="J416" s="163">
        <v>2025.1</v>
      </c>
      <c r="K416" s="163">
        <v>2025.1</v>
      </c>
      <c r="L416" s="165">
        <v>95</v>
      </c>
      <c r="M416" s="163">
        <f t="shared" si="82"/>
        <v>1841383.33</v>
      </c>
      <c r="N416" s="163"/>
      <c r="O416" s="163"/>
      <c r="P416" s="163"/>
      <c r="Q416" s="30">
        <f>IF('Форма 2'!D416=0,"",'Форма 2'!D416-N416-O416-P416)</f>
        <v>1841383.33</v>
      </c>
      <c r="R416" s="51">
        <f t="shared" si="75"/>
        <v>909.28019850871567</v>
      </c>
      <c r="S416" s="51">
        <f t="shared" si="76"/>
        <v>909.28019850871567</v>
      </c>
      <c r="T416" s="69">
        <f>IF(B416=C416,"",
IF(ISERROR(
IF(_xlfn.TEXTBEFORE('ПДФ 1'!B425,": ",1)*1=YEAR($V$4),$V$4,
IF(_xlfn.TEXTBEFORE('ПДФ 1'!B425,": ",1)*1=YEAR($W$4),$W$4,
IF(_xlfn.TEXTBEFORE('ПДФ 1'!B425,": ",1)*1=YEAR($X$4),$X$4,$Y$4)))),"",
IF(_xlfn.TEXTBEFORE('ПДФ 1'!B425,": ",1)*1=YEAR($V$4),$V$4,
IF(_xlfn.TEXTBEFORE('ПДФ 1'!B425,": ",1)*1=YEAR($W$4),$W$4,
IF(_xlfn.TEXTBEFORE('ПДФ 1'!B425,": ",1)*1=YEAR($X$4),$X$4,$Y$4)))))</f>
        <v>45657</v>
      </c>
      <c r="U416" s="125" t="str">
        <f>IF(ISERROR(VLOOKUP(C416,Источник!$C$2:$K$2343,9,0)),"",VLOOKUP(C416,Источник!$C$2:$K$2343,9,0))</f>
        <v>РО</v>
      </c>
      <c r="V416" s="1"/>
      <c r="W416" s="1"/>
      <c r="X416" s="77" t="str">
        <f t="shared" si="77"/>
        <v>г. Чайковский, ул. Мира, д. 16: 2024</v>
      </c>
      <c r="Y416" s="117">
        <f t="shared" si="78"/>
        <v>2</v>
      </c>
      <c r="Z416" s="22">
        <v>1</v>
      </c>
      <c r="AA416" s="22" t="s">
        <v>1076</v>
      </c>
      <c r="AB416" s="22" t="s">
        <v>1076</v>
      </c>
      <c r="AC416" s="22">
        <v>1</v>
      </c>
      <c r="AD416" s="22" t="s">
        <v>1076</v>
      </c>
      <c r="AE416" s="22" t="s">
        <v>1076</v>
      </c>
      <c r="AF416" s="22" t="s">
        <v>1076</v>
      </c>
      <c r="AG416" s="89" t="s">
        <v>1076</v>
      </c>
      <c r="AH416" s="88" t="s">
        <v>1076</v>
      </c>
      <c r="AI416" s="75" t="s">
        <v>1076</v>
      </c>
      <c r="AJ416" s="75" t="s">
        <v>1076</v>
      </c>
      <c r="AK416" s="75" t="s">
        <v>1076</v>
      </c>
      <c r="AL416" s="75" t="s">
        <v>1076</v>
      </c>
      <c r="AM416" s="75" t="s">
        <v>1076</v>
      </c>
      <c r="AN416" s="75" t="s">
        <v>1076</v>
      </c>
      <c r="AO416" s="75" t="s">
        <v>1076</v>
      </c>
      <c r="AP416" s="75" t="s">
        <v>1076</v>
      </c>
      <c r="AQ416" s="75" t="s">
        <v>1076</v>
      </c>
      <c r="AR416" s="75" t="s">
        <v>1076</v>
      </c>
      <c r="AS416" s="75" t="s">
        <v>1076</v>
      </c>
      <c r="AT416" s="75" t="s">
        <v>1076</v>
      </c>
      <c r="AU416" t="str">
        <f t="shared" si="79"/>
        <v>РВИС ( ЭЛ ХВС )</v>
      </c>
      <c r="AV416" t="b">
        <f t="shared" si="80"/>
        <v>1</v>
      </c>
    </row>
    <row r="417" spans="1:48" ht="16.5" thickTop="1" thickBot="1" x14ac:dyDescent="0.3">
      <c r="A417" s="28">
        <f t="shared" si="81"/>
        <v>22</v>
      </c>
      <c r="B417" s="74" t="s">
        <v>1100</v>
      </c>
      <c r="C417" s="71" t="s">
        <v>179</v>
      </c>
      <c r="D417" s="63">
        <v>1995</v>
      </c>
      <c r="E417" s="72"/>
      <c r="F417" s="72" t="s">
        <v>2544</v>
      </c>
      <c r="G417" s="80">
        <v>9</v>
      </c>
      <c r="H417" s="80">
        <v>6</v>
      </c>
      <c r="I417" s="163">
        <v>11947</v>
      </c>
      <c r="J417" s="163">
        <v>11624</v>
      </c>
      <c r="K417" s="163">
        <v>11624</v>
      </c>
      <c r="L417" s="165">
        <v>200</v>
      </c>
      <c r="M417" s="163">
        <f t="shared" si="82"/>
        <v>16671053.52</v>
      </c>
      <c r="N417" s="163"/>
      <c r="O417" s="163"/>
      <c r="P417" s="163"/>
      <c r="Q417" s="30">
        <f>IF('Форма 2'!D417=0,"",'Форма 2'!D417-N417-O417-P417)</f>
        <v>16671053.52</v>
      </c>
      <c r="R417" s="51">
        <f t="shared" si="75"/>
        <v>1434.1924913971093</v>
      </c>
      <c r="S417" s="51">
        <f t="shared" si="76"/>
        <v>1434.1924913971093</v>
      </c>
      <c r="T417" s="69">
        <f>IF(B417=C417,"",
IF(ISERROR(
IF(_xlfn.TEXTBEFORE('ПДФ 1'!B426,": ",1)*1=YEAR($V$4),$V$4,
IF(_xlfn.TEXTBEFORE('ПДФ 1'!B426,": ",1)*1=YEAR($W$4),$W$4,
IF(_xlfn.TEXTBEFORE('ПДФ 1'!B426,": ",1)*1=YEAR($X$4),$X$4,$Y$4)))),"",
IF(_xlfn.TEXTBEFORE('ПДФ 1'!B426,": ",1)*1=YEAR($V$4),$V$4,
IF(_xlfn.TEXTBEFORE('ПДФ 1'!B426,": ",1)*1=YEAR($W$4),$W$4,
IF(_xlfn.TEXTBEFORE('ПДФ 1'!B426,": ",1)*1=YEAR($X$4),$X$4,$Y$4)))))</f>
        <v>45657</v>
      </c>
      <c r="U417" s="125" t="str">
        <f>IF(ISERROR(VLOOKUP(C417,Источник!$C$2:$K$2343,9,0)),"",VLOOKUP(C417,Источник!$C$2:$K$2343,9,0))</f>
        <v>СС</v>
      </c>
      <c r="V417" s="1"/>
      <c r="W417" s="1"/>
      <c r="X417" s="77" t="str">
        <f t="shared" si="77"/>
        <v>г. Чайковский, ул. Советская, д. 55: 2024</v>
      </c>
      <c r="Y417" s="117">
        <f t="shared" si="78"/>
        <v>1</v>
      </c>
      <c r="Z417" s="22" t="s">
        <v>1076</v>
      </c>
      <c r="AA417" s="22" t="s">
        <v>1076</v>
      </c>
      <c r="AB417" s="22" t="s">
        <v>1076</v>
      </c>
      <c r="AC417" s="22" t="s">
        <v>1076</v>
      </c>
      <c r="AD417" s="22" t="s">
        <v>1076</v>
      </c>
      <c r="AE417" s="22" t="s">
        <v>1076</v>
      </c>
      <c r="AF417" s="22" t="s">
        <v>1076</v>
      </c>
      <c r="AG417" s="89">
        <v>6</v>
      </c>
      <c r="AH417" s="88">
        <v>16671053.52</v>
      </c>
      <c r="AI417" s="75" t="s">
        <v>1076</v>
      </c>
      <c r="AJ417" s="75" t="s">
        <v>1076</v>
      </c>
      <c r="AK417" s="75" t="s">
        <v>1076</v>
      </c>
      <c r="AL417" s="75" t="s">
        <v>1076</v>
      </c>
      <c r="AM417" s="75" t="s">
        <v>1076</v>
      </c>
      <c r="AN417" s="75" t="s">
        <v>1076</v>
      </c>
      <c r="AO417" s="75" t="s">
        <v>1076</v>
      </c>
      <c r="AP417" s="75" t="s">
        <v>1076</v>
      </c>
      <c r="AQ417" s="75" t="s">
        <v>1076</v>
      </c>
      <c r="AR417" s="75" t="s">
        <v>1076</v>
      </c>
      <c r="AS417" s="75" t="s">
        <v>1076</v>
      </c>
      <c r="AT417" s="75" t="s">
        <v>1076</v>
      </c>
      <c r="AU417" t="str">
        <f t="shared" si="79"/>
        <v>РЛ</v>
      </c>
      <c r="AV417" t="b">
        <f t="shared" si="80"/>
        <v>1</v>
      </c>
    </row>
    <row r="418" spans="1:48" ht="17.25" thickTop="1" thickBot="1" x14ac:dyDescent="0.3">
      <c r="A418" s="134">
        <f t="shared" si="81"/>
        <v>0</v>
      </c>
      <c r="B418" s="135" t="s">
        <v>1076</v>
      </c>
      <c r="C418" s="156" t="s">
        <v>1101</v>
      </c>
      <c r="D418" s="140" t="s">
        <v>1076</v>
      </c>
      <c r="E418" s="141"/>
      <c r="F418" s="141" t="s">
        <v>1076</v>
      </c>
      <c r="G418" s="142" t="s">
        <v>1076</v>
      </c>
      <c r="H418" s="142" t="s">
        <v>1076</v>
      </c>
      <c r="I418" s="162">
        <f>SUM(I419:I420)</f>
        <v>912.90000000000009</v>
      </c>
      <c r="J418" s="162">
        <f t="shared" ref="J418:P418" si="84">SUM(J419:J420)</f>
        <v>811</v>
      </c>
      <c r="K418" s="162">
        <f t="shared" si="84"/>
        <v>811</v>
      </c>
      <c r="L418" s="154">
        <f t="shared" si="84"/>
        <v>43</v>
      </c>
      <c r="M418" s="162">
        <f t="shared" si="82"/>
        <v>8724941.3300000001</v>
      </c>
      <c r="N418" s="162">
        <f t="shared" si="84"/>
        <v>0</v>
      </c>
      <c r="O418" s="162">
        <f t="shared" si="84"/>
        <v>0</v>
      </c>
      <c r="P418" s="162">
        <f t="shared" si="84"/>
        <v>0</v>
      </c>
      <c r="Q418" s="136">
        <f>IF('Форма 2'!D418=0,"",'Форма 2'!D418-N418-O418-P418)</f>
        <v>8724941.3300000001</v>
      </c>
      <c r="R418" s="143"/>
      <c r="S418" s="143"/>
      <c r="T418" s="144"/>
      <c r="U418" s="145" t="str">
        <f>IF(ISERROR(VLOOKUP(C418,Источник!$C$2:$K$2343,9,0)),"",VLOOKUP(C418,Источник!$C$2:$K$2343,9,0))</f>
        <v/>
      </c>
      <c r="V418" s="1"/>
      <c r="W418" s="1"/>
      <c r="X418" s="77" t="str">
        <f t="shared" si="77"/>
        <v/>
      </c>
      <c r="Y418" s="117">
        <f t="shared" si="78"/>
        <v>0</v>
      </c>
      <c r="Z418" s="22" t="s">
        <v>1076</v>
      </c>
      <c r="AA418" s="22" t="s">
        <v>1076</v>
      </c>
      <c r="AB418" s="22" t="s">
        <v>1076</v>
      </c>
      <c r="AC418" s="22" t="s">
        <v>1076</v>
      </c>
      <c r="AD418" s="22" t="s">
        <v>1076</v>
      </c>
      <c r="AE418" s="22" t="s">
        <v>1076</v>
      </c>
      <c r="AF418" s="22" t="s">
        <v>1076</v>
      </c>
      <c r="AG418" s="89" t="s">
        <v>1076</v>
      </c>
      <c r="AH418" s="88" t="s">
        <v>1076</v>
      </c>
      <c r="AI418" s="75" t="s">
        <v>1076</v>
      </c>
      <c r="AJ418" s="75" t="s">
        <v>1076</v>
      </c>
      <c r="AK418" s="75" t="s">
        <v>1076</v>
      </c>
      <c r="AL418" s="75" t="s">
        <v>1076</v>
      </c>
      <c r="AM418" s="75" t="s">
        <v>1076</v>
      </c>
      <c r="AN418" s="75" t="s">
        <v>1076</v>
      </c>
      <c r="AO418" s="75" t="s">
        <v>1076</v>
      </c>
      <c r="AP418" s="75" t="s">
        <v>1076</v>
      </c>
      <c r="AQ418" s="75" t="s">
        <v>1076</v>
      </c>
      <c r="AR418" s="75" t="s">
        <v>1076</v>
      </c>
      <c r="AS418" s="75" t="s">
        <v>1076</v>
      </c>
      <c r="AT418" s="75" t="s">
        <v>1076</v>
      </c>
      <c r="AU418" t="str">
        <f t="shared" si="79"/>
        <v/>
      </c>
      <c r="AV418" t="b">
        <f t="shared" si="80"/>
        <v>1</v>
      </c>
    </row>
    <row r="419" spans="1:48" ht="16.5" thickTop="1" thickBot="1" x14ac:dyDescent="0.3">
      <c r="A419" s="28">
        <f t="shared" si="81"/>
        <v>1</v>
      </c>
      <c r="B419" s="74" t="s">
        <v>1101</v>
      </c>
      <c r="C419" s="71" t="s">
        <v>361</v>
      </c>
      <c r="D419" s="63">
        <v>1966</v>
      </c>
      <c r="E419" s="72"/>
      <c r="F419" s="72" t="s">
        <v>2519</v>
      </c>
      <c r="G419" s="80">
        <v>2</v>
      </c>
      <c r="H419" s="80">
        <v>2</v>
      </c>
      <c r="I419" s="163">
        <v>389.7</v>
      </c>
      <c r="J419" s="163">
        <v>330.8</v>
      </c>
      <c r="K419" s="163">
        <v>330.8</v>
      </c>
      <c r="L419" s="165">
        <v>18</v>
      </c>
      <c r="M419" s="163">
        <f t="shared" si="82"/>
        <v>3724514.88</v>
      </c>
      <c r="N419" s="163"/>
      <c r="O419" s="163"/>
      <c r="P419" s="163"/>
      <c r="Q419" s="30">
        <f>IF('Форма 2'!D419=0,"",'Форма 2'!D419-N419-O419-P419)</f>
        <v>3724514.88</v>
      </c>
      <c r="R419" s="51">
        <f t="shared" si="75"/>
        <v>11259.113905683191</v>
      </c>
      <c r="S419" s="51">
        <f t="shared" si="76"/>
        <v>11259.113905683191</v>
      </c>
      <c r="T419" s="69">
        <f>IF(B419=C419,"",
IF(ISERROR(
IF(_xlfn.TEXTBEFORE('ПДФ 1'!B428,": ",1)*1=YEAR($V$4),$V$4,
IF(_xlfn.TEXTBEFORE('ПДФ 1'!B428,": ",1)*1=YEAR($W$4),$W$4,
IF(_xlfn.TEXTBEFORE('ПДФ 1'!B428,": ",1)*1=YEAR($X$4),$X$4,$Y$4)))),"",
IF(_xlfn.TEXTBEFORE('ПДФ 1'!B428,": ",1)*1=YEAR($V$4),$V$4,
IF(_xlfn.TEXTBEFORE('ПДФ 1'!B428,": ",1)*1=YEAR($W$4),$W$4,
IF(_xlfn.TEXTBEFORE('ПДФ 1'!B428,": ",1)*1=YEAR($X$4),$X$4,$Y$4)))))</f>
        <v>45657</v>
      </c>
      <c r="U419" s="125" t="str">
        <f>IF(ISERROR(VLOOKUP(C419,Источник!$C$2:$K$2343,9,0)),"",VLOOKUP(C419,Источник!$C$2:$K$2343,9,0))</f>
        <v>РО</v>
      </c>
      <c r="V419" s="1"/>
      <c r="W419" s="1"/>
      <c r="X419" s="77" t="str">
        <f t="shared" si="77"/>
        <v>с. Частые, ул. Ленина, д. 75: 2024</v>
      </c>
      <c r="Y419" s="117">
        <f t="shared" si="78"/>
        <v>1</v>
      </c>
      <c r="Z419" s="22" t="s">
        <v>1076</v>
      </c>
      <c r="AA419" s="22" t="s">
        <v>1076</v>
      </c>
      <c r="AB419" s="22" t="s">
        <v>1076</v>
      </c>
      <c r="AC419" s="22" t="s">
        <v>1076</v>
      </c>
      <c r="AD419" s="22" t="s">
        <v>1076</v>
      </c>
      <c r="AE419" s="22" t="s">
        <v>1076</v>
      </c>
      <c r="AF419" s="22" t="s">
        <v>1076</v>
      </c>
      <c r="AG419" s="89" t="s">
        <v>1076</v>
      </c>
      <c r="AH419" s="88" t="s">
        <v>1076</v>
      </c>
      <c r="AI419" s="75">
        <v>1</v>
      </c>
      <c r="AJ419" s="75" t="s">
        <v>1076</v>
      </c>
      <c r="AK419" s="75" t="s">
        <v>1076</v>
      </c>
      <c r="AL419" s="75" t="s">
        <v>1076</v>
      </c>
      <c r="AM419" s="75" t="s">
        <v>1076</v>
      </c>
      <c r="AN419" s="75" t="s">
        <v>1076</v>
      </c>
      <c r="AO419" s="75" t="s">
        <v>1076</v>
      </c>
      <c r="AP419" s="75" t="s">
        <v>1076</v>
      </c>
      <c r="AQ419" s="75" t="s">
        <v>1076</v>
      </c>
      <c r="AR419" s="75" t="s">
        <v>1076</v>
      </c>
      <c r="AS419" s="75" t="s">
        <v>1076</v>
      </c>
      <c r="AT419" s="75" t="s">
        <v>1076</v>
      </c>
      <c r="AU419" t="str">
        <f t="shared" si="79"/>
        <v>РК</v>
      </c>
      <c r="AV419" t="b">
        <f t="shared" si="80"/>
        <v>1</v>
      </c>
    </row>
    <row r="420" spans="1:48" ht="16.5" thickTop="1" thickBot="1" x14ac:dyDescent="0.3">
      <c r="A420" s="28">
        <f t="shared" si="81"/>
        <v>2</v>
      </c>
      <c r="B420" s="74" t="s">
        <v>1101</v>
      </c>
      <c r="C420" s="71" t="s">
        <v>362</v>
      </c>
      <c r="D420" s="63">
        <v>1975</v>
      </c>
      <c r="E420" s="72"/>
      <c r="F420" s="72" t="s">
        <v>2519</v>
      </c>
      <c r="G420" s="80">
        <v>2</v>
      </c>
      <c r="H420" s="80">
        <v>2</v>
      </c>
      <c r="I420" s="163">
        <v>523.20000000000005</v>
      </c>
      <c r="J420" s="163">
        <v>480.2</v>
      </c>
      <c r="K420" s="163">
        <v>480.2</v>
      </c>
      <c r="L420" s="165">
        <v>25</v>
      </c>
      <c r="M420" s="163">
        <f t="shared" si="82"/>
        <v>5000426.45</v>
      </c>
      <c r="N420" s="163"/>
      <c r="O420" s="163"/>
      <c r="P420" s="163"/>
      <c r="Q420" s="30">
        <f>IF('Форма 2'!D420=0,"",'Форма 2'!D420-N420-O420-P420)</f>
        <v>5000426.45</v>
      </c>
      <c r="R420" s="51">
        <f t="shared" si="75"/>
        <v>10413.216264056644</v>
      </c>
      <c r="S420" s="51">
        <f t="shared" si="76"/>
        <v>10413.216264056644</v>
      </c>
      <c r="T420" s="69">
        <f>IF(B420=C420,"",
IF(ISERROR(
IF(_xlfn.TEXTBEFORE('ПДФ 1'!B429,": ",1)*1=YEAR($V$4),$V$4,
IF(_xlfn.TEXTBEFORE('ПДФ 1'!B429,": ",1)*1=YEAR($W$4),$W$4,
IF(_xlfn.TEXTBEFORE('ПДФ 1'!B429,": ",1)*1=YEAR($X$4),$X$4,$Y$4)))),"",
IF(_xlfn.TEXTBEFORE('ПДФ 1'!B429,": ",1)*1=YEAR($V$4),$V$4,
IF(_xlfn.TEXTBEFORE('ПДФ 1'!B429,": ",1)*1=YEAR($W$4),$W$4,
IF(_xlfn.TEXTBEFORE('ПДФ 1'!B429,": ",1)*1=YEAR($X$4),$X$4,$Y$4)))))</f>
        <v>45657</v>
      </c>
      <c r="U420" s="125" t="str">
        <f>IF(ISERROR(VLOOKUP(C420,Источник!$C$2:$K$2343,9,0)),"",VLOOKUP(C420,Источник!$C$2:$K$2343,9,0))</f>
        <v>РО</v>
      </c>
      <c r="V420" s="1"/>
      <c r="W420" s="1"/>
      <c r="X420" s="77" t="str">
        <f t="shared" si="77"/>
        <v>с. Частые, ул. Ленина, д. 80: 2024</v>
      </c>
      <c r="Y420" s="117">
        <f t="shared" si="78"/>
        <v>1</v>
      </c>
      <c r="Z420" s="22" t="s">
        <v>1076</v>
      </c>
      <c r="AA420" s="22" t="s">
        <v>1076</v>
      </c>
      <c r="AB420" s="22" t="s">
        <v>1076</v>
      </c>
      <c r="AC420" s="22" t="s">
        <v>1076</v>
      </c>
      <c r="AD420" s="22" t="s">
        <v>1076</v>
      </c>
      <c r="AE420" s="22" t="s">
        <v>1076</v>
      </c>
      <c r="AF420" s="22" t="s">
        <v>1076</v>
      </c>
      <c r="AG420" s="89" t="s">
        <v>1076</v>
      </c>
      <c r="AH420" s="88" t="s">
        <v>1076</v>
      </c>
      <c r="AI420" s="75">
        <v>1</v>
      </c>
      <c r="AJ420" s="75" t="s">
        <v>1076</v>
      </c>
      <c r="AK420" s="75" t="s">
        <v>1076</v>
      </c>
      <c r="AL420" s="75" t="s">
        <v>1076</v>
      </c>
      <c r="AM420" s="75" t="s">
        <v>1076</v>
      </c>
      <c r="AN420" s="75" t="s">
        <v>1076</v>
      </c>
      <c r="AO420" s="75" t="s">
        <v>1076</v>
      </c>
      <c r="AP420" s="75" t="s">
        <v>1076</v>
      </c>
      <c r="AQ420" s="75" t="s">
        <v>1076</v>
      </c>
      <c r="AR420" s="75" t="s">
        <v>1076</v>
      </c>
      <c r="AS420" s="75" t="s">
        <v>1076</v>
      </c>
      <c r="AT420" s="75" t="s">
        <v>1076</v>
      </c>
      <c r="AU420" t="str">
        <f t="shared" si="79"/>
        <v>РК</v>
      </c>
      <c r="AV420" t="b">
        <f t="shared" si="80"/>
        <v>1</v>
      </c>
    </row>
    <row r="421" spans="1:48" ht="17.25" thickTop="1" thickBot="1" x14ac:dyDescent="0.3">
      <c r="A421" s="134">
        <f t="shared" si="81"/>
        <v>0</v>
      </c>
      <c r="B421" s="135" t="s">
        <v>1076</v>
      </c>
      <c r="C421" s="156" t="s">
        <v>1102</v>
      </c>
      <c r="D421" s="140" t="s">
        <v>1076</v>
      </c>
      <c r="E421" s="141"/>
      <c r="F421" s="141" t="s">
        <v>1076</v>
      </c>
      <c r="G421" s="142" t="s">
        <v>1076</v>
      </c>
      <c r="H421" s="142" t="s">
        <v>1076</v>
      </c>
      <c r="I421" s="162">
        <f>SUM(I422)</f>
        <v>1036.3</v>
      </c>
      <c r="J421" s="162">
        <f t="shared" ref="J421:P421" si="85">SUM(J422)</f>
        <v>653.70000000000005</v>
      </c>
      <c r="K421" s="162">
        <f t="shared" si="85"/>
        <v>612.79999999999995</v>
      </c>
      <c r="L421" s="154">
        <f t="shared" si="85"/>
        <v>20</v>
      </c>
      <c r="M421" s="162">
        <f t="shared" si="82"/>
        <v>9904323.2599999998</v>
      </c>
      <c r="N421" s="162">
        <f t="shared" si="85"/>
        <v>0</v>
      </c>
      <c r="O421" s="162">
        <f t="shared" si="85"/>
        <v>0</v>
      </c>
      <c r="P421" s="162">
        <f t="shared" si="85"/>
        <v>0</v>
      </c>
      <c r="Q421" s="136">
        <f>IF('Форма 2'!D421=0,"",'Форма 2'!D421-N421-O421-P421)</f>
        <v>9904323.2599999998</v>
      </c>
      <c r="R421" s="143"/>
      <c r="S421" s="143"/>
      <c r="T421" s="144"/>
      <c r="U421" s="145" t="str">
        <f>IF(ISERROR(VLOOKUP(C421,Источник!$C$2:$K$2343,9,0)),"",VLOOKUP(C421,Источник!$C$2:$K$2343,9,0))</f>
        <v/>
      </c>
      <c r="V421" s="1"/>
      <c r="W421" s="1"/>
      <c r="X421" s="77" t="str">
        <f t="shared" si="77"/>
        <v/>
      </c>
      <c r="Y421" s="117">
        <f t="shared" si="78"/>
        <v>0</v>
      </c>
      <c r="Z421" s="22" t="s">
        <v>1076</v>
      </c>
      <c r="AA421" s="22" t="s">
        <v>1076</v>
      </c>
      <c r="AB421" s="22" t="s">
        <v>1076</v>
      </c>
      <c r="AC421" s="22" t="s">
        <v>1076</v>
      </c>
      <c r="AD421" s="22" t="s">
        <v>1076</v>
      </c>
      <c r="AE421" s="22" t="s">
        <v>1076</v>
      </c>
      <c r="AF421" s="22" t="s">
        <v>1076</v>
      </c>
      <c r="AG421" s="89" t="s">
        <v>1076</v>
      </c>
      <c r="AH421" s="88" t="s">
        <v>1076</v>
      </c>
      <c r="AI421" s="75" t="s">
        <v>1076</v>
      </c>
      <c r="AJ421" s="75" t="s">
        <v>1076</v>
      </c>
      <c r="AK421" s="75" t="s">
        <v>1076</v>
      </c>
      <c r="AL421" s="75" t="s">
        <v>1076</v>
      </c>
      <c r="AM421" s="75" t="s">
        <v>1076</v>
      </c>
      <c r="AN421" s="75" t="s">
        <v>1076</v>
      </c>
      <c r="AO421" s="75" t="s">
        <v>1076</v>
      </c>
      <c r="AP421" s="75" t="s">
        <v>1076</v>
      </c>
      <c r="AQ421" s="75" t="s">
        <v>1076</v>
      </c>
      <c r="AR421" s="75" t="s">
        <v>1076</v>
      </c>
      <c r="AS421" s="75" t="s">
        <v>1076</v>
      </c>
      <c r="AT421" s="75" t="s">
        <v>1076</v>
      </c>
      <c r="AU421" t="str">
        <f t="shared" si="79"/>
        <v/>
      </c>
      <c r="AV421" t="b">
        <f t="shared" si="80"/>
        <v>1</v>
      </c>
    </row>
    <row r="422" spans="1:48" ht="16.5" thickTop="1" thickBot="1" x14ac:dyDescent="0.3">
      <c r="A422" s="28">
        <f t="shared" si="81"/>
        <v>1</v>
      </c>
      <c r="B422" s="74" t="s">
        <v>1102</v>
      </c>
      <c r="C422" s="71" t="s">
        <v>358</v>
      </c>
      <c r="D422" s="63">
        <v>1960</v>
      </c>
      <c r="E422" s="72"/>
      <c r="F422" s="72" t="s">
        <v>2519</v>
      </c>
      <c r="G422" s="80">
        <v>2</v>
      </c>
      <c r="H422" s="80">
        <v>2</v>
      </c>
      <c r="I422" s="163">
        <v>1036.3</v>
      </c>
      <c r="J422" s="163">
        <v>653.70000000000005</v>
      </c>
      <c r="K422" s="163">
        <v>612.79999999999995</v>
      </c>
      <c r="L422" s="165">
        <v>20</v>
      </c>
      <c r="M422" s="163">
        <f t="shared" si="82"/>
        <v>9904323.2599999998</v>
      </c>
      <c r="N422" s="163"/>
      <c r="O422" s="163"/>
      <c r="P422" s="163"/>
      <c r="Q422" s="30">
        <f>IF('Форма 2'!D422=0,"",'Форма 2'!D422-N422-O422-P422)</f>
        <v>9904323.2599999998</v>
      </c>
      <c r="R422" s="51">
        <f t="shared" si="75"/>
        <v>15151.175248584976</v>
      </c>
      <c r="S422" s="51">
        <f t="shared" si="76"/>
        <v>15151.175248584976</v>
      </c>
      <c r="T422" s="69">
        <f>IF(B422=C422,"",
IF(ISERROR(
IF(_xlfn.TEXTBEFORE('ПДФ 1'!B431,": ",1)*1=YEAR($V$4),$V$4,
IF(_xlfn.TEXTBEFORE('ПДФ 1'!B431,": ",1)*1=YEAR($W$4),$W$4,
IF(_xlfn.TEXTBEFORE('ПДФ 1'!B431,": ",1)*1=YEAR($X$4),$X$4,$Y$4)))),"",
IF(_xlfn.TEXTBEFORE('ПДФ 1'!B431,": ",1)*1=YEAR($V$4),$V$4,
IF(_xlfn.TEXTBEFORE('ПДФ 1'!B431,": ",1)*1=YEAR($W$4),$W$4,
IF(_xlfn.TEXTBEFORE('ПДФ 1'!B431,": ",1)*1=YEAR($X$4),$X$4,$Y$4)))))</f>
        <v>45657</v>
      </c>
      <c r="U422" s="125" t="str">
        <f>IF(ISERROR(VLOOKUP(C422,Источник!$C$2:$K$2343,9,0)),"",VLOOKUP(C422,Источник!$C$2:$K$2343,9,0))</f>
        <v>РО</v>
      </c>
      <c r="V422" s="1"/>
      <c r="W422" s="1"/>
      <c r="X422" s="77" t="str">
        <f t="shared" si="77"/>
        <v>пгт Ныроб, ул. Уждавиниса, д. 13: 2024</v>
      </c>
      <c r="Y422" s="117">
        <f t="shared" si="78"/>
        <v>1</v>
      </c>
      <c r="Z422" s="22" t="s">
        <v>1076</v>
      </c>
      <c r="AA422" s="22" t="s">
        <v>1076</v>
      </c>
      <c r="AB422" s="22" t="s">
        <v>1076</v>
      </c>
      <c r="AC422" s="22" t="s">
        <v>1076</v>
      </c>
      <c r="AD422" s="22" t="s">
        <v>1076</v>
      </c>
      <c r="AE422" s="22" t="s">
        <v>1076</v>
      </c>
      <c r="AF422" s="22" t="s">
        <v>1076</v>
      </c>
      <c r="AG422" s="89" t="s">
        <v>1076</v>
      </c>
      <c r="AH422" s="88" t="s">
        <v>1076</v>
      </c>
      <c r="AI422" s="75">
        <v>1</v>
      </c>
      <c r="AJ422" s="75" t="s">
        <v>1076</v>
      </c>
      <c r="AK422" s="75" t="s">
        <v>1076</v>
      </c>
      <c r="AL422" s="75" t="s">
        <v>1076</v>
      </c>
      <c r="AM422" s="75" t="s">
        <v>1076</v>
      </c>
      <c r="AN422" s="75" t="s">
        <v>1076</v>
      </c>
      <c r="AO422" s="75" t="s">
        <v>1076</v>
      </c>
      <c r="AP422" s="75" t="s">
        <v>1076</v>
      </c>
      <c r="AQ422" s="75" t="s">
        <v>1076</v>
      </c>
      <c r="AR422" s="75" t="s">
        <v>1076</v>
      </c>
      <c r="AS422" s="75" t="s">
        <v>1076</v>
      </c>
      <c r="AT422" s="75" t="s">
        <v>1076</v>
      </c>
      <c r="AU422" t="str">
        <f t="shared" si="79"/>
        <v>РК</v>
      </c>
      <c r="AV422" t="b">
        <f t="shared" si="80"/>
        <v>1</v>
      </c>
    </row>
    <row r="423" spans="1:48" ht="17.25" thickTop="1" thickBot="1" x14ac:dyDescent="0.3">
      <c r="A423" s="134">
        <f t="shared" si="81"/>
        <v>0</v>
      </c>
      <c r="B423" s="135" t="s">
        <v>1076</v>
      </c>
      <c r="C423" s="156" t="s">
        <v>1103</v>
      </c>
      <c r="D423" s="140" t="s">
        <v>1076</v>
      </c>
      <c r="E423" s="141"/>
      <c r="F423" s="141" t="s">
        <v>1076</v>
      </c>
      <c r="G423" s="142" t="s">
        <v>1076</v>
      </c>
      <c r="H423" s="142" t="s">
        <v>1076</v>
      </c>
      <c r="I423" s="162">
        <f>SUM(I424:I425)</f>
        <v>4120</v>
      </c>
      <c r="J423" s="162">
        <f t="shared" ref="J423:P423" si="86">SUM(J424:J425)</f>
        <v>2683.4</v>
      </c>
      <c r="K423" s="162">
        <f t="shared" si="86"/>
        <v>2683.4</v>
      </c>
      <c r="L423" s="154">
        <f t="shared" si="86"/>
        <v>268</v>
      </c>
      <c r="M423" s="162">
        <f t="shared" si="82"/>
        <v>26692550.299999997</v>
      </c>
      <c r="N423" s="162">
        <f t="shared" si="86"/>
        <v>0</v>
      </c>
      <c r="O423" s="162">
        <f t="shared" si="86"/>
        <v>0</v>
      </c>
      <c r="P423" s="162">
        <f t="shared" si="86"/>
        <v>0</v>
      </c>
      <c r="Q423" s="136">
        <f>IF('Форма 2'!D423=0,"",'Форма 2'!D423-N423-O423-P423)</f>
        <v>26692550.299999997</v>
      </c>
      <c r="R423" s="143"/>
      <c r="S423" s="143"/>
      <c r="T423" s="144"/>
      <c r="U423" s="145" t="str">
        <f>IF(ISERROR(VLOOKUP(C423,Источник!$C$2:$K$2343,9,0)),"",VLOOKUP(C423,Источник!$C$2:$K$2343,9,0))</f>
        <v/>
      </c>
      <c r="V423" s="1"/>
      <c r="W423" s="1"/>
      <c r="X423" s="77" t="str">
        <f t="shared" si="77"/>
        <v/>
      </c>
      <c r="Y423" s="117">
        <f t="shared" si="78"/>
        <v>0</v>
      </c>
      <c r="Z423" s="22" t="s">
        <v>1076</v>
      </c>
      <c r="AA423" s="22" t="s">
        <v>1076</v>
      </c>
      <c r="AB423" s="22" t="s">
        <v>1076</v>
      </c>
      <c r="AC423" s="22" t="s">
        <v>1076</v>
      </c>
      <c r="AD423" s="22" t="s">
        <v>1076</v>
      </c>
      <c r="AE423" s="22" t="s">
        <v>1076</v>
      </c>
      <c r="AF423" s="22" t="s">
        <v>1076</v>
      </c>
      <c r="AG423" s="89" t="s">
        <v>1076</v>
      </c>
      <c r="AH423" s="88" t="s">
        <v>1076</v>
      </c>
      <c r="AI423" s="75" t="s">
        <v>1076</v>
      </c>
      <c r="AJ423" s="75" t="s">
        <v>1076</v>
      </c>
      <c r="AK423" s="75" t="s">
        <v>1076</v>
      </c>
      <c r="AL423" s="75" t="s">
        <v>1076</v>
      </c>
      <c r="AM423" s="75" t="s">
        <v>1076</v>
      </c>
      <c r="AN423" s="75" t="s">
        <v>1076</v>
      </c>
      <c r="AO423" s="75" t="s">
        <v>1076</v>
      </c>
      <c r="AP423" s="75" t="s">
        <v>1076</v>
      </c>
      <c r="AQ423" s="75" t="s">
        <v>1076</v>
      </c>
      <c r="AR423" s="75" t="s">
        <v>1076</v>
      </c>
      <c r="AS423" s="75" t="s">
        <v>1076</v>
      </c>
      <c r="AT423" s="75" t="s">
        <v>1076</v>
      </c>
      <c r="AU423" t="str">
        <f t="shared" si="79"/>
        <v/>
      </c>
      <c r="AV423" t="b">
        <f t="shared" si="80"/>
        <v>1</v>
      </c>
    </row>
    <row r="424" spans="1:48" ht="16.5" thickTop="1" thickBot="1" x14ac:dyDescent="0.3">
      <c r="A424" s="28">
        <f t="shared" si="81"/>
        <v>1</v>
      </c>
      <c r="B424" s="74" t="s">
        <v>1103</v>
      </c>
      <c r="C424" s="71" t="s">
        <v>243</v>
      </c>
      <c r="D424" s="63">
        <v>1963</v>
      </c>
      <c r="E424" s="72"/>
      <c r="F424" s="72" t="s">
        <v>2519</v>
      </c>
      <c r="G424" s="80">
        <v>2</v>
      </c>
      <c r="H424" s="80">
        <v>2</v>
      </c>
      <c r="I424" s="163">
        <v>668.2</v>
      </c>
      <c r="J424" s="163">
        <v>625</v>
      </c>
      <c r="K424" s="163">
        <v>625</v>
      </c>
      <c r="L424" s="165">
        <v>71</v>
      </c>
      <c r="M424" s="163">
        <f t="shared" si="82"/>
        <v>11147299.959999999</v>
      </c>
      <c r="N424" s="163"/>
      <c r="O424" s="163"/>
      <c r="P424" s="163"/>
      <c r="Q424" s="30">
        <f>IF('Форма 2'!D424=0,"",'Форма 2'!D424-N424-O424-P424)</f>
        <v>11147299.959999999</v>
      </c>
      <c r="R424" s="51">
        <f t="shared" si="75"/>
        <v>17835.679935999997</v>
      </c>
      <c r="S424" s="51">
        <f t="shared" si="76"/>
        <v>17835.679935999997</v>
      </c>
      <c r="T424" s="69">
        <f>IF(B424=C424,"",
IF(ISERROR(
IF(_xlfn.TEXTBEFORE('ПДФ 1'!B433,": ",1)*1=YEAR($V$4),$V$4,
IF(_xlfn.TEXTBEFORE('ПДФ 1'!B433,": ",1)*1=YEAR($W$4),$W$4,
IF(_xlfn.TEXTBEFORE('ПДФ 1'!B433,": ",1)*1=YEAR($X$4),$X$4,$Y$4)))),"",
IF(_xlfn.TEXTBEFORE('ПДФ 1'!B433,": ",1)*1=YEAR($V$4),$V$4,
IF(_xlfn.TEXTBEFORE('ПДФ 1'!B433,": ",1)*1=YEAR($W$4),$W$4,
IF(_xlfn.TEXTBEFORE('ПДФ 1'!B433,": ",1)*1=YEAR($X$4),$X$4,$Y$4)))))</f>
        <v>45657</v>
      </c>
      <c r="U424" s="125" t="str">
        <f>IF(ISERROR(VLOOKUP(C424,Источник!$C$2:$K$2343,9,0)),"",VLOOKUP(C424,Источник!$C$2:$K$2343,9,0))</f>
        <v>РО</v>
      </c>
      <c r="V424" s="1"/>
      <c r="W424" s="1"/>
      <c r="X424" s="77" t="str">
        <f t="shared" si="77"/>
        <v>г. Чернушка, ул. Ленина, д. 83А: 2024</v>
      </c>
      <c r="Y424" s="117">
        <f t="shared" si="78"/>
        <v>3</v>
      </c>
      <c r="Z424" s="22" t="s">
        <v>1076</v>
      </c>
      <c r="AA424" s="22" t="s">
        <v>1076</v>
      </c>
      <c r="AB424" s="22" t="s">
        <v>1076</v>
      </c>
      <c r="AC424" s="22" t="s">
        <v>1076</v>
      </c>
      <c r="AD424" s="22" t="s">
        <v>1076</v>
      </c>
      <c r="AE424" s="22" t="s">
        <v>1076</v>
      </c>
      <c r="AF424" s="22" t="s">
        <v>1076</v>
      </c>
      <c r="AG424" s="89" t="s">
        <v>1076</v>
      </c>
      <c r="AH424" s="88" t="s">
        <v>1076</v>
      </c>
      <c r="AI424" s="75">
        <v>1</v>
      </c>
      <c r="AJ424" s="75">
        <v>1</v>
      </c>
      <c r="AK424" s="75" t="s">
        <v>1076</v>
      </c>
      <c r="AL424" s="75" t="s">
        <v>1076</v>
      </c>
      <c r="AM424" s="75">
        <v>1</v>
      </c>
      <c r="AN424" s="75" t="s">
        <v>1076</v>
      </c>
      <c r="AO424" s="75" t="s">
        <v>1076</v>
      </c>
      <c r="AP424" s="75" t="s">
        <v>1076</v>
      </c>
      <c r="AQ424" s="75" t="s">
        <v>1076</v>
      </c>
      <c r="AR424" s="75" t="s">
        <v>1076</v>
      </c>
      <c r="AS424" s="75" t="s">
        <v>1076</v>
      </c>
      <c r="AT424" s="75" t="s">
        <v>1076</v>
      </c>
      <c r="AU424" t="str">
        <f t="shared" si="79"/>
        <v>РК Рфа РФ</v>
      </c>
      <c r="AV424" t="b">
        <f t="shared" si="80"/>
        <v>1</v>
      </c>
    </row>
    <row r="425" spans="1:48" ht="16.5" thickTop="1" thickBot="1" x14ac:dyDescent="0.3">
      <c r="A425" s="28">
        <f t="shared" si="81"/>
        <v>2</v>
      </c>
      <c r="B425" s="74" t="s">
        <v>1103</v>
      </c>
      <c r="C425" s="71" t="s">
        <v>1036</v>
      </c>
      <c r="D425" s="63">
        <v>1993</v>
      </c>
      <c r="E425" s="72"/>
      <c r="F425" s="72" t="s">
        <v>2519</v>
      </c>
      <c r="G425" s="80">
        <v>5</v>
      </c>
      <c r="H425" s="80">
        <v>5</v>
      </c>
      <c r="I425" s="163">
        <v>3451.8</v>
      </c>
      <c r="J425" s="163">
        <v>2058.4</v>
      </c>
      <c r="K425" s="163">
        <v>2058.4</v>
      </c>
      <c r="L425" s="165">
        <v>197</v>
      </c>
      <c r="M425" s="163">
        <f t="shared" si="82"/>
        <v>15545250.34</v>
      </c>
      <c r="N425" s="163"/>
      <c r="O425" s="163"/>
      <c r="P425" s="163"/>
      <c r="Q425" s="30">
        <f>IF('Форма 2'!D425=0,"",'Форма 2'!D425-N425-O425-P425)</f>
        <v>15545250.34</v>
      </c>
      <c r="R425" s="51">
        <f t="shared" si="75"/>
        <v>7552.1037407695294</v>
      </c>
      <c r="S425" s="51">
        <f t="shared" si="76"/>
        <v>7552.1037407695294</v>
      </c>
      <c r="T425" s="69">
        <f>IF(B425=C425,"",
IF(ISERROR(
IF(_xlfn.TEXTBEFORE('ПДФ 1'!B434,": ",1)*1=YEAR($V$4),$V$4,
IF(_xlfn.TEXTBEFORE('ПДФ 1'!B434,": ",1)*1=YEAR($W$4),$W$4,
IF(_xlfn.TEXTBEFORE('ПДФ 1'!B434,": ",1)*1=YEAR($X$4),$X$4,$Y$4)))),"",
IF(_xlfn.TEXTBEFORE('ПДФ 1'!B434,": ",1)*1=YEAR($V$4),$V$4,
IF(_xlfn.TEXTBEFORE('ПДФ 1'!B434,": ",1)*1=YEAR($W$4),$W$4,
IF(_xlfn.TEXTBEFORE('ПДФ 1'!B434,": ",1)*1=YEAR($X$4),$X$4,$Y$4)))))</f>
        <v>45657</v>
      </c>
      <c r="U425" s="125" t="str">
        <f>IF(ISERROR(VLOOKUP(C425,Источник!$C$2:$K$2343,9,0)),"",VLOOKUP(C425,Источник!$C$2:$K$2343,9,0))</f>
        <v>РО</v>
      </c>
      <c r="V425" s="1"/>
      <c r="W425" s="1"/>
      <c r="X425" s="77" t="str">
        <f t="shared" si="77"/>
        <v>г. Чернушка, ул. Мира, д. 17: 2024</v>
      </c>
      <c r="Y425" s="117">
        <f t="shared" si="78"/>
        <v>1</v>
      </c>
      <c r="Z425" s="22" t="s">
        <v>1076</v>
      </c>
      <c r="AA425" s="22" t="s">
        <v>1076</v>
      </c>
      <c r="AB425" s="22" t="s">
        <v>1076</v>
      </c>
      <c r="AC425" s="22" t="s">
        <v>1076</v>
      </c>
      <c r="AD425" s="22" t="s">
        <v>1076</v>
      </c>
      <c r="AE425" s="22" t="s">
        <v>1076</v>
      </c>
      <c r="AF425" s="22" t="s">
        <v>1076</v>
      </c>
      <c r="AG425" s="89" t="s">
        <v>1076</v>
      </c>
      <c r="AH425" s="88" t="s">
        <v>1076</v>
      </c>
      <c r="AI425" s="75">
        <v>1</v>
      </c>
      <c r="AJ425" s="75" t="s">
        <v>1076</v>
      </c>
      <c r="AK425" s="75" t="s">
        <v>1076</v>
      </c>
      <c r="AL425" s="75" t="s">
        <v>1076</v>
      </c>
      <c r="AM425" s="75" t="s">
        <v>1076</v>
      </c>
      <c r="AN425" s="75" t="s">
        <v>1076</v>
      </c>
      <c r="AO425" s="75" t="s">
        <v>1076</v>
      </c>
      <c r="AP425" s="75" t="s">
        <v>1076</v>
      </c>
      <c r="AQ425" s="75" t="s">
        <v>1076</v>
      </c>
      <c r="AR425" s="75" t="s">
        <v>1076</v>
      </c>
      <c r="AS425" s="75" t="s">
        <v>1076</v>
      </c>
      <c r="AT425" s="75" t="s">
        <v>1076</v>
      </c>
      <c r="AU425" t="str">
        <f t="shared" si="79"/>
        <v>РК</v>
      </c>
      <c r="AV425" t="b">
        <f t="shared" si="80"/>
        <v>1</v>
      </c>
    </row>
    <row r="426" spans="1:48" ht="17.25" thickTop="1" thickBot="1" x14ac:dyDescent="0.3">
      <c r="A426" s="134">
        <f t="shared" si="81"/>
        <v>0</v>
      </c>
      <c r="B426" s="135" t="s">
        <v>1076</v>
      </c>
      <c r="C426" s="156" t="s">
        <v>1104</v>
      </c>
      <c r="D426" s="140" t="s">
        <v>1076</v>
      </c>
      <c r="E426" s="141"/>
      <c r="F426" s="141" t="s">
        <v>1076</v>
      </c>
      <c r="G426" s="142" t="s">
        <v>1076</v>
      </c>
      <c r="H426" s="142" t="s">
        <v>1076</v>
      </c>
      <c r="I426" s="162">
        <f>SUM(I427:I467)</f>
        <v>93236.099999999977</v>
      </c>
      <c r="J426" s="162">
        <f t="shared" ref="J426:P426" si="87">SUM(J427:J467)</f>
        <v>84764.060000000012</v>
      </c>
      <c r="K426" s="162">
        <f t="shared" si="87"/>
        <v>72103.3</v>
      </c>
      <c r="L426" s="154">
        <f t="shared" si="87"/>
        <v>1790</v>
      </c>
      <c r="M426" s="162">
        <f t="shared" si="82"/>
        <v>429083180.69999993</v>
      </c>
      <c r="N426" s="162">
        <f t="shared" si="87"/>
        <v>0</v>
      </c>
      <c r="O426" s="162">
        <f t="shared" si="87"/>
        <v>0</v>
      </c>
      <c r="P426" s="162">
        <f t="shared" si="87"/>
        <v>0</v>
      </c>
      <c r="Q426" s="136">
        <f>IF('Форма 2'!D426=0,"",'Форма 2'!D426-N426-O426-P426)</f>
        <v>429083180.69999993</v>
      </c>
      <c r="R426" s="143"/>
      <c r="S426" s="143"/>
      <c r="T426" s="144"/>
      <c r="U426" s="145" t="str">
        <f>IF(ISERROR(VLOOKUP(C426,Источник!$C$2:$K$2343,9,0)),"",VLOOKUP(C426,Источник!$C$2:$K$2343,9,0))</f>
        <v/>
      </c>
      <c r="V426" s="1"/>
      <c r="W426" s="1"/>
      <c r="X426" s="77" t="str">
        <f t="shared" si="77"/>
        <v/>
      </c>
      <c r="Y426" s="117">
        <f t="shared" si="78"/>
        <v>0</v>
      </c>
      <c r="Z426" s="22" t="s">
        <v>1076</v>
      </c>
      <c r="AA426" s="22" t="s">
        <v>1076</v>
      </c>
      <c r="AB426" s="22" t="s">
        <v>1076</v>
      </c>
      <c r="AC426" s="22" t="s">
        <v>1076</v>
      </c>
      <c r="AD426" s="22" t="s">
        <v>1076</v>
      </c>
      <c r="AE426" s="22" t="s">
        <v>1076</v>
      </c>
      <c r="AF426" s="22" t="s">
        <v>1076</v>
      </c>
      <c r="AG426" s="89" t="s">
        <v>1076</v>
      </c>
      <c r="AH426" s="88" t="s">
        <v>1076</v>
      </c>
      <c r="AI426" s="75" t="s">
        <v>1076</v>
      </c>
      <c r="AJ426" s="75" t="s">
        <v>1076</v>
      </c>
      <c r="AK426" s="75" t="s">
        <v>1076</v>
      </c>
      <c r="AL426" s="75" t="s">
        <v>1076</v>
      </c>
      <c r="AM426" s="75" t="s">
        <v>1076</v>
      </c>
      <c r="AN426" s="75" t="s">
        <v>1076</v>
      </c>
      <c r="AO426" s="75" t="s">
        <v>1076</v>
      </c>
      <c r="AP426" s="75" t="s">
        <v>1076</v>
      </c>
      <c r="AQ426" s="75" t="s">
        <v>1076</v>
      </c>
      <c r="AR426" s="75" t="s">
        <v>1076</v>
      </c>
      <c r="AS426" s="75" t="s">
        <v>1076</v>
      </c>
      <c r="AT426" s="75" t="s">
        <v>1076</v>
      </c>
      <c r="AU426" t="str">
        <f t="shared" si="79"/>
        <v/>
      </c>
      <c r="AV426" t="b">
        <f t="shared" si="80"/>
        <v>1</v>
      </c>
    </row>
    <row r="427" spans="1:48" ht="16.5" thickTop="1" thickBot="1" x14ac:dyDescent="0.3">
      <c r="A427" s="28">
        <f t="shared" si="81"/>
        <v>1</v>
      </c>
      <c r="B427" s="74" t="s">
        <v>1104</v>
      </c>
      <c r="C427" s="71" t="s">
        <v>58</v>
      </c>
      <c r="D427" s="63">
        <v>1968</v>
      </c>
      <c r="E427" s="72"/>
      <c r="F427" s="72" t="s">
        <v>2545</v>
      </c>
      <c r="G427" s="80">
        <v>5</v>
      </c>
      <c r="H427" s="80">
        <v>4</v>
      </c>
      <c r="I427" s="163">
        <v>3681.7</v>
      </c>
      <c r="J427" s="163">
        <v>3358.3</v>
      </c>
      <c r="K427" s="163">
        <v>3022.47</v>
      </c>
      <c r="L427" s="165">
        <v>124</v>
      </c>
      <c r="M427" s="163">
        <f t="shared" si="82"/>
        <v>19980917.25</v>
      </c>
      <c r="N427" s="163"/>
      <c r="O427" s="163"/>
      <c r="P427" s="163"/>
      <c r="Q427" s="30">
        <f>IF('Форма 2'!D427=0,"",'Форма 2'!D427-N427-O427-P427)</f>
        <v>19980917.25</v>
      </c>
      <c r="R427" s="51">
        <f t="shared" si="75"/>
        <v>5949.7118333680728</v>
      </c>
      <c r="S427" s="51">
        <f t="shared" si="76"/>
        <v>5949.7118333680728</v>
      </c>
      <c r="T427" s="69">
        <f>IF(B427=C427,"",
IF(ISERROR(
IF(_xlfn.TEXTBEFORE('ПДФ 1'!B436,": ",1)*1=YEAR($V$4),$V$4,
IF(_xlfn.TEXTBEFORE('ПДФ 1'!B436,": ",1)*1=YEAR($W$4),$W$4,
IF(_xlfn.TEXTBEFORE('ПДФ 1'!B436,": ",1)*1=YEAR($X$4),$X$4,$Y$4)))),"",
IF(_xlfn.TEXTBEFORE('ПДФ 1'!B436,": ",1)*1=YEAR($V$4),$V$4,
IF(_xlfn.TEXTBEFORE('ПДФ 1'!B436,": ",1)*1=YEAR($W$4),$W$4,
IF(_xlfn.TEXTBEFORE('ПДФ 1'!B436,": ",1)*1=YEAR($X$4),$X$4,$Y$4)))))</f>
        <v>45657</v>
      </c>
      <c r="U427" s="125" t="str">
        <f>IF(ISERROR(VLOOKUP(C427,Источник!$C$2:$K$2343,9,0)),"",VLOOKUP(C427,Источник!$C$2:$K$2343,9,0))</f>
        <v>СС</v>
      </c>
      <c r="V427" s="1"/>
      <c r="W427" s="1"/>
      <c r="X427" s="77" t="str">
        <f t="shared" si="77"/>
        <v>г. Чусовой, п. Лямино, ул. Космонавтов, д. 1: 2024</v>
      </c>
      <c r="Y427" s="117">
        <f t="shared" si="78"/>
        <v>3</v>
      </c>
      <c r="Z427" s="22">
        <v>1</v>
      </c>
      <c r="AA427" s="22" t="s">
        <v>1076</v>
      </c>
      <c r="AB427" s="22" t="s">
        <v>1076</v>
      </c>
      <c r="AC427" s="22" t="s">
        <v>1076</v>
      </c>
      <c r="AD427" s="22" t="s">
        <v>1076</v>
      </c>
      <c r="AE427" s="22" t="s">
        <v>1076</v>
      </c>
      <c r="AF427" s="22" t="s">
        <v>1076</v>
      </c>
      <c r="AG427" s="89" t="s">
        <v>1076</v>
      </c>
      <c r="AH427" s="88" t="s">
        <v>1076</v>
      </c>
      <c r="AI427" s="75" t="s">
        <v>1076</v>
      </c>
      <c r="AJ427" s="75">
        <v>1</v>
      </c>
      <c r="AK427" s="75" t="s">
        <v>1076</v>
      </c>
      <c r="AL427" s="75" t="s">
        <v>1076</v>
      </c>
      <c r="AM427" s="75" t="s">
        <v>1076</v>
      </c>
      <c r="AN427" s="75" t="s">
        <v>1076</v>
      </c>
      <c r="AO427" s="75" t="s">
        <v>1076</v>
      </c>
      <c r="AP427" s="75" t="s">
        <v>1076</v>
      </c>
      <c r="AQ427" s="75" t="s">
        <v>1076</v>
      </c>
      <c r="AR427" s="75" t="s">
        <v>1076</v>
      </c>
      <c r="AS427" s="75" t="s">
        <v>1076</v>
      </c>
      <c r="AT427" s="75">
        <v>1</v>
      </c>
      <c r="AU427" t="str">
        <f t="shared" si="79"/>
        <v>РВИС ( ЭЛ ) Рфа КО</v>
      </c>
      <c r="AV427" t="b">
        <f t="shared" si="80"/>
        <v>1</v>
      </c>
    </row>
    <row r="428" spans="1:48" ht="16.5" thickTop="1" thickBot="1" x14ac:dyDescent="0.3">
      <c r="A428" s="28">
        <f t="shared" si="81"/>
        <v>2</v>
      </c>
      <c r="B428" s="74" t="s">
        <v>1104</v>
      </c>
      <c r="C428" s="71" t="s">
        <v>59</v>
      </c>
      <c r="D428" s="63">
        <v>1967</v>
      </c>
      <c r="E428" s="72"/>
      <c r="F428" s="72" t="s">
        <v>2521</v>
      </c>
      <c r="G428" s="80">
        <v>5</v>
      </c>
      <c r="H428" s="80">
        <v>4</v>
      </c>
      <c r="I428" s="163">
        <v>3463.2</v>
      </c>
      <c r="J428" s="163">
        <v>3091.8</v>
      </c>
      <c r="K428" s="163">
        <v>2782.62</v>
      </c>
      <c r="L428" s="165">
        <v>116</v>
      </c>
      <c r="M428" s="163">
        <f t="shared" si="82"/>
        <v>1886508.9300000002</v>
      </c>
      <c r="N428" s="163"/>
      <c r="O428" s="163"/>
      <c r="P428" s="163"/>
      <c r="Q428" s="30">
        <f>IF('Форма 2'!D428=0,"",'Форма 2'!D428-N428-O428-P428)</f>
        <v>1886508.9300000002</v>
      </c>
      <c r="R428" s="51">
        <f t="shared" si="75"/>
        <v>610.16525325053374</v>
      </c>
      <c r="S428" s="51">
        <f t="shared" si="76"/>
        <v>610.16525325053374</v>
      </c>
      <c r="T428" s="69">
        <f>IF(B428=C428,"",
IF(ISERROR(
IF(_xlfn.TEXTBEFORE('ПДФ 1'!B437,": ",1)*1=YEAR($V$4),$V$4,
IF(_xlfn.TEXTBEFORE('ПДФ 1'!B437,": ",1)*1=YEAR($W$4),$W$4,
IF(_xlfn.TEXTBEFORE('ПДФ 1'!B437,": ",1)*1=YEAR($X$4),$X$4,$Y$4)))),"",
IF(_xlfn.TEXTBEFORE('ПДФ 1'!B437,": ",1)*1=YEAR($V$4),$V$4,
IF(_xlfn.TEXTBEFORE('ПДФ 1'!B437,": ",1)*1=YEAR($W$4),$W$4,
IF(_xlfn.TEXTBEFORE('ПДФ 1'!B437,": ",1)*1=YEAR($X$4),$X$4,$Y$4)))))</f>
        <v>45657</v>
      </c>
      <c r="U428" s="125" t="str">
        <f>IF(ISERROR(VLOOKUP(C428,Источник!$C$2:$K$2343,9,0)),"",VLOOKUP(C428,Источник!$C$2:$K$2343,9,0))</f>
        <v>СС</v>
      </c>
      <c r="V428" s="1"/>
      <c r="W428" s="1"/>
      <c r="X428" s="77" t="str">
        <f t="shared" si="77"/>
        <v>г. Чусовой, п. Лямино, ул. Космонавтов, д. 3: 2024</v>
      </c>
      <c r="Y428" s="117">
        <f t="shared" si="78"/>
        <v>2</v>
      </c>
      <c r="Z428" s="22">
        <v>1</v>
      </c>
      <c r="AA428" s="22" t="s">
        <v>1076</v>
      </c>
      <c r="AB428" s="22" t="s">
        <v>1076</v>
      </c>
      <c r="AC428" s="22" t="s">
        <v>1076</v>
      </c>
      <c r="AD428" s="22" t="s">
        <v>1076</v>
      </c>
      <c r="AE428" s="22" t="s">
        <v>1076</v>
      </c>
      <c r="AF428" s="22" t="s">
        <v>1076</v>
      </c>
      <c r="AG428" s="89" t="s">
        <v>1076</v>
      </c>
      <c r="AH428" s="88" t="s">
        <v>1076</v>
      </c>
      <c r="AI428" s="75" t="s">
        <v>1076</v>
      </c>
      <c r="AJ428" s="75" t="s">
        <v>1076</v>
      </c>
      <c r="AK428" s="75" t="s">
        <v>1076</v>
      </c>
      <c r="AL428" s="75" t="s">
        <v>1076</v>
      </c>
      <c r="AM428" s="75" t="s">
        <v>1076</v>
      </c>
      <c r="AN428" s="75" t="s">
        <v>1076</v>
      </c>
      <c r="AO428" s="75" t="s">
        <v>1076</v>
      </c>
      <c r="AP428" s="75" t="s">
        <v>1076</v>
      </c>
      <c r="AQ428" s="75" t="s">
        <v>1076</v>
      </c>
      <c r="AR428" s="75" t="s">
        <v>1076</v>
      </c>
      <c r="AS428" s="75" t="s">
        <v>1076</v>
      </c>
      <c r="AT428" s="75">
        <v>1</v>
      </c>
      <c r="AU428" t="str">
        <f t="shared" si="79"/>
        <v>РВИС ( ЭЛ ) КО</v>
      </c>
      <c r="AV428" t="b">
        <f t="shared" si="80"/>
        <v>1</v>
      </c>
    </row>
    <row r="429" spans="1:48" ht="16.5" thickTop="1" thickBot="1" x14ac:dyDescent="0.3">
      <c r="A429" s="28">
        <f t="shared" si="81"/>
        <v>3</v>
      </c>
      <c r="B429" s="74" t="s">
        <v>1104</v>
      </c>
      <c r="C429" s="71" t="s">
        <v>180</v>
      </c>
      <c r="D429" s="63">
        <v>1997</v>
      </c>
      <c r="E429" s="72"/>
      <c r="F429" s="72" t="s">
        <v>2546</v>
      </c>
      <c r="G429" s="80">
        <v>10</v>
      </c>
      <c r="H429" s="80">
        <v>6</v>
      </c>
      <c r="I429" s="163">
        <v>14062.7</v>
      </c>
      <c r="J429" s="163">
        <v>14062.7</v>
      </c>
      <c r="K429" s="163">
        <v>8126.5</v>
      </c>
      <c r="L429" s="165">
        <v>0</v>
      </c>
      <c r="M429" s="163">
        <f t="shared" si="82"/>
        <v>23581900.799999997</v>
      </c>
      <c r="N429" s="163"/>
      <c r="O429" s="163"/>
      <c r="P429" s="163"/>
      <c r="Q429" s="30">
        <f>IF('Форма 2'!D429=0,"",'Форма 2'!D429-N429-O429-P429)</f>
        <v>23581900.799999997</v>
      </c>
      <c r="R429" s="51">
        <f t="shared" si="75"/>
        <v>1676.9113185945796</v>
      </c>
      <c r="S429" s="51">
        <f t="shared" si="76"/>
        <v>1676.9113185945796</v>
      </c>
      <c r="T429" s="69">
        <f>IF(B429=C429,"",
IF(ISERROR(
IF(_xlfn.TEXTBEFORE('ПДФ 1'!B438,": ",1)*1=YEAR($V$4),$V$4,
IF(_xlfn.TEXTBEFORE('ПДФ 1'!B438,": ",1)*1=YEAR($W$4),$W$4,
IF(_xlfn.TEXTBEFORE('ПДФ 1'!B438,": ",1)*1=YEAR($X$4),$X$4,$Y$4)))),"",
IF(_xlfn.TEXTBEFORE('ПДФ 1'!B438,": ",1)*1=YEAR($V$4),$V$4,
IF(_xlfn.TEXTBEFORE('ПДФ 1'!B438,": ",1)*1=YEAR($W$4),$W$4,
IF(_xlfn.TEXTBEFORE('ПДФ 1'!B438,": ",1)*1=YEAR($X$4),$X$4,$Y$4)))))</f>
        <v>45657</v>
      </c>
      <c r="U429" s="125" t="str">
        <f>IF(ISERROR(VLOOKUP(C429,Источник!$C$2:$K$2343,9,0)),"",VLOOKUP(C429,Источник!$C$2:$K$2343,9,0))</f>
        <v>СС</v>
      </c>
      <c r="V429" s="1"/>
      <c r="W429" s="1"/>
      <c r="X429" s="77" t="str">
        <f t="shared" si="77"/>
        <v>г. Чусовой, ул. 50 лет ВЛКСМ, д. 2А: 2024</v>
      </c>
      <c r="Y429" s="117">
        <f t="shared" si="78"/>
        <v>1</v>
      </c>
      <c r="Z429" s="22" t="s">
        <v>1076</v>
      </c>
      <c r="AA429" s="22" t="s">
        <v>1076</v>
      </c>
      <c r="AB429" s="22" t="s">
        <v>1076</v>
      </c>
      <c r="AC429" s="22" t="s">
        <v>1076</v>
      </c>
      <c r="AD429" s="22" t="s">
        <v>1076</v>
      </c>
      <c r="AE429" s="22" t="s">
        <v>1076</v>
      </c>
      <c r="AF429" s="22" t="s">
        <v>1076</v>
      </c>
      <c r="AG429" s="89">
        <v>6</v>
      </c>
      <c r="AH429" s="88">
        <v>23581900.799999997</v>
      </c>
      <c r="AI429" s="75" t="s">
        <v>1076</v>
      </c>
      <c r="AJ429" s="75" t="s">
        <v>1076</v>
      </c>
      <c r="AK429" s="75" t="s">
        <v>1076</v>
      </c>
      <c r="AL429" s="75" t="s">
        <v>1076</v>
      </c>
      <c r="AM429" s="75" t="s">
        <v>1076</v>
      </c>
      <c r="AN429" s="75" t="s">
        <v>1076</v>
      </c>
      <c r="AO429" s="75" t="s">
        <v>1076</v>
      </c>
      <c r="AP429" s="75" t="s">
        <v>1076</v>
      </c>
      <c r="AQ429" s="75" t="s">
        <v>1076</v>
      </c>
      <c r="AR429" s="75" t="s">
        <v>1076</v>
      </c>
      <c r="AS429" s="75" t="s">
        <v>1076</v>
      </c>
      <c r="AT429" s="75" t="s">
        <v>1076</v>
      </c>
      <c r="AU429" t="str">
        <f t="shared" si="79"/>
        <v>РЛ</v>
      </c>
      <c r="AV429" t="b">
        <f t="shared" si="80"/>
        <v>1</v>
      </c>
    </row>
    <row r="430" spans="1:48" ht="16.5" thickTop="1" thickBot="1" x14ac:dyDescent="0.3">
      <c r="A430" s="28">
        <f t="shared" si="81"/>
        <v>4</v>
      </c>
      <c r="B430" s="74" t="s">
        <v>1104</v>
      </c>
      <c r="C430" s="71" t="s">
        <v>244</v>
      </c>
      <c r="D430" s="63">
        <v>1959</v>
      </c>
      <c r="E430" s="72"/>
      <c r="F430" s="72" t="s">
        <v>2519</v>
      </c>
      <c r="G430" s="80">
        <v>2</v>
      </c>
      <c r="H430" s="80">
        <v>1</v>
      </c>
      <c r="I430" s="163">
        <v>265</v>
      </c>
      <c r="J430" s="163">
        <v>265</v>
      </c>
      <c r="K430" s="163">
        <v>238.5</v>
      </c>
      <c r="L430" s="165">
        <v>0</v>
      </c>
      <c r="M430" s="163">
        <f t="shared" si="82"/>
        <v>2532708.35</v>
      </c>
      <c r="N430" s="163"/>
      <c r="O430" s="163"/>
      <c r="P430" s="163"/>
      <c r="Q430" s="30">
        <f>IF('Форма 2'!D430=0,"",'Форма 2'!D430-N430-O430-P430)</f>
        <v>2532708.35</v>
      </c>
      <c r="R430" s="51">
        <f t="shared" si="75"/>
        <v>9557.3900000000012</v>
      </c>
      <c r="S430" s="51">
        <f t="shared" si="76"/>
        <v>9557.3900000000012</v>
      </c>
      <c r="T430" s="69">
        <f>IF(B430=C430,"",
IF(ISERROR(
IF(_xlfn.TEXTBEFORE('ПДФ 1'!B439,": ",1)*1=YEAR($V$4),$V$4,
IF(_xlfn.TEXTBEFORE('ПДФ 1'!B439,": ",1)*1=YEAR($W$4),$W$4,
IF(_xlfn.TEXTBEFORE('ПДФ 1'!B439,": ",1)*1=YEAR($X$4),$X$4,$Y$4)))),"",
IF(_xlfn.TEXTBEFORE('ПДФ 1'!B439,": ",1)*1=YEAR($V$4),$V$4,
IF(_xlfn.TEXTBEFORE('ПДФ 1'!B439,": ",1)*1=YEAR($W$4),$W$4,
IF(_xlfn.TEXTBEFORE('ПДФ 1'!B439,": ",1)*1=YEAR($X$4),$X$4,$Y$4)))))</f>
        <v>45657</v>
      </c>
      <c r="U430" s="125" t="str">
        <f>IF(ISERROR(VLOOKUP(C430,Источник!$C$2:$K$2343,9,0)),"",VLOOKUP(C430,Источник!$C$2:$K$2343,9,0))</f>
        <v>РО</v>
      </c>
      <c r="V430" s="1"/>
      <c r="W430" s="1"/>
      <c r="X430" s="77" t="str">
        <f t="shared" si="77"/>
        <v>г. Чусовой, ул. Высотная, д. 13: 2024</v>
      </c>
      <c r="Y430" s="117">
        <f t="shared" si="78"/>
        <v>1</v>
      </c>
      <c r="Z430" s="22" t="s">
        <v>1076</v>
      </c>
      <c r="AA430" s="22" t="s">
        <v>1076</v>
      </c>
      <c r="AB430" s="22" t="s">
        <v>1076</v>
      </c>
      <c r="AC430" s="22" t="s">
        <v>1076</v>
      </c>
      <c r="AD430" s="22" t="s">
        <v>1076</v>
      </c>
      <c r="AE430" s="22" t="s">
        <v>1076</v>
      </c>
      <c r="AF430" s="22" t="s">
        <v>1076</v>
      </c>
      <c r="AG430" s="89" t="s">
        <v>1076</v>
      </c>
      <c r="AH430" s="88" t="s">
        <v>1076</v>
      </c>
      <c r="AI430" s="75">
        <v>1</v>
      </c>
      <c r="AJ430" s="75" t="s">
        <v>1076</v>
      </c>
      <c r="AK430" s="75" t="s">
        <v>1076</v>
      </c>
      <c r="AL430" s="75" t="s">
        <v>1076</v>
      </c>
      <c r="AM430" s="75" t="s">
        <v>1076</v>
      </c>
      <c r="AN430" s="75" t="s">
        <v>1076</v>
      </c>
      <c r="AO430" s="75" t="s">
        <v>1076</v>
      </c>
      <c r="AP430" s="75" t="s">
        <v>1076</v>
      </c>
      <c r="AQ430" s="75" t="s">
        <v>1076</v>
      </c>
      <c r="AR430" s="75" t="s">
        <v>1076</v>
      </c>
      <c r="AS430" s="75" t="s">
        <v>1076</v>
      </c>
      <c r="AT430" s="75" t="s">
        <v>1076</v>
      </c>
      <c r="AU430" t="str">
        <f t="shared" si="79"/>
        <v>РК</v>
      </c>
      <c r="AV430" t="b">
        <f t="shared" si="80"/>
        <v>1</v>
      </c>
    </row>
    <row r="431" spans="1:48" ht="16.5" thickTop="1" thickBot="1" x14ac:dyDescent="0.3">
      <c r="A431" s="28">
        <f t="shared" si="81"/>
        <v>5</v>
      </c>
      <c r="B431" s="74" t="s">
        <v>1104</v>
      </c>
      <c r="C431" s="71" t="s">
        <v>157</v>
      </c>
      <c r="D431" s="63">
        <v>1959</v>
      </c>
      <c r="E431" s="72"/>
      <c r="F431" s="72" t="s">
        <v>2519</v>
      </c>
      <c r="G431" s="80">
        <v>4</v>
      </c>
      <c r="H431" s="80">
        <v>4</v>
      </c>
      <c r="I431" s="163">
        <v>2530.6999999999998</v>
      </c>
      <c r="J431" s="163">
        <v>2530.6999999999998</v>
      </c>
      <c r="K431" s="163">
        <v>1633</v>
      </c>
      <c r="L431" s="165">
        <v>0</v>
      </c>
      <c r="M431" s="163">
        <f t="shared" si="82"/>
        <v>12549311.08</v>
      </c>
      <c r="N431" s="163"/>
      <c r="O431" s="163"/>
      <c r="P431" s="163"/>
      <c r="Q431" s="30">
        <f>IF('Форма 2'!D431=0,"",'Форма 2'!D431-N431-O431-P431)</f>
        <v>12549311.08</v>
      </c>
      <c r="R431" s="51">
        <f t="shared" si="75"/>
        <v>4958.8299996048527</v>
      </c>
      <c r="S431" s="51">
        <f t="shared" si="76"/>
        <v>4958.8299996048527</v>
      </c>
      <c r="T431" s="69">
        <f>IF(B431=C431,"",
IF(ISERROR(
IF(_xlfn.TEXTBEFORE('ПДФ 1'!B440,": ",1)*1=YEAR($V$4),$V$4,
IF(_xlfn.TEXTBEFORE('ПДФ 1'!B440,": ",1)*1=YEAR($W$4),$W$4,
IF(_xlfn.TEXTBEFORE('ПДФ 1'!B440,": ",1)*1=YEAR($X$4),$X$4,$Y$4)))),"",
IF(_xlfn.TEXTBEFORE('ПДФ 1'!B440,": ",1)*1=YEAR($V$4),$V$4,
IF(_xlfn.TEXTBEFORE('ПДФ 1'!B440,": ",1)*1=YEAR($W$4),$W$4,
IF(_xlfn.TEXTBEFORE('ПДФ 1'!B440,": ",1)*1=YEAR($X$4),$X$4,$Y$4)))))</f>
        <v>45657</v>
      </c>
      <c r="U431" s="125" t="str">
        <f>IF(ISERROR(VLOOKUP(C431,Источник!$C$2:$K$2343,9,0)),"",VLOOKUP(C431,Источник!$C$2:$K$2343,9,0))</f>
        <v>РО</v>
      </c>
      <c r="V431" s="1"/>
      <c r="W431" s="1"/>
      <c r="X431" s="77" t="str">
        <f t="shared" si="77"/>
        <v>г. Чусовой, ул. Железнодорожная, д. 7: 2024</v>
      </c>
      <c r="Y431" s="117">
        <f t="shared" si="78"/>
        <v>2</v>
      </c>
      <c r="Z431" s="22" t="s">
        <v>1076</v>
      </c>
      <c r="AA431" s="22" t="s">
        <v>1076</v>
      </c>
      <c r="AB431" s="22" t="s">
        <v>1076</v>
      </c>
      <c r="AC431" s="22" t="s">
        <v>1076</v>
      </c>
      <c r="AD431" s="22" t="s">
        <v>1076</v>
      </c>
      <c r="AE431" s="22">
        <v>1</v>
      </c>
      <c r="AF431" s="22" t="s">
        <v>1076</v>
      </c>
      <c r="AG431" s="89" t="s">
        <v>1076</v>
      </c>
      <c r="AH431" s="88" t="s">
        <v>1076</v>
      </c>
      <c r="AI431" s="75">
        <v>1</v>
      </c>
      <c r="AJ431" s="75" t="s">
        <v>1076</v>
      </c>
      <c r="AK431" s="75" t="s">
        <v>1076</v>
      </c>
      <c r="AL431" s="75" t="s">
        <v>1076</v>
      </c>
      <c r="AM431" s="75" t="s">
        <v>1076</v>
      </c>
      <c r="AN431" s="75" t="s">
        <v>1076</v>
      </c>
      <c r="AO431" s="75" t="s">
        <v>1076</v>
      </c>
      <c r="AP431" s="75" t="s">
        <v>1076</v>
      </c>
      <c r="AQ431" s="75" t="s">
        <v>1076</v>
      </c>
      <c r="AR431" s="75" t="s">
        <v>1076</v>
      </c>
      <c r="AS431" s="75" t="s">
        <v>1076</v>
      </c>
      <c r="AT431" s="75" t="s">
        <v>1076</v>
      </c>
      <c r="AU431" t="str">
        <f t="shared" si="79"/>
        <v>РВИС ( ВОД ) РК</v>
      </c>
      <c r="AV431" t="b">
        <f t="shared" si="80"/>
        <v>1</v>
      </c>
    </row>
    <row r="432" spans="1:48" ht="16.5" thickTop="1" thickBot="1" x14ac:dyDescent="0.3">
      <c r="A432" s="28">
        <f t="shared" si="81"/>
        <v>6</v>
      </c>
      <c r="B432" s="74" t="s">
        <v>1104</v>
      </c>
      <c r="C432" s="71" t="s">
        <v>1038</v>
      </c>
      <c r="D432" s="63">
        <v>1954</v>
      </c>
      <c r="E432" s="72"/>
      <c r="F432" s="72" t="s">
        <v>2522</v>
      </c>
      <c r="G432" s="80">
        <v>3</v>
      </c>
      <c r="H432" s="80">
        <v>2</v>
      </c>
      <c r="I432" s="163">
        <v>987.35</v>
      </c>
      <c r="J432" s="163">
        <v>889.25</v>
      </c>
      <c r="K432" s="163">
        <v>800.33</v>
      </c>
      <c r="L432" s="165">
        <v>0</v>
      </c>
      <c r="M432" s="163">
        <f t="shared" si="82"/>
        <v>5753436.5499999998</v>
      </c>
      <c r="N432" s="163"/>
      <c r="O432" s="163"/>
      <c r="P432" s="163"/>
      <c r="Q432" s="30">
        <f>IF('Форма 2'!D432=0,"",'Форма 2'!D432-N432-O432-P432)</f>
        <v>5753436.5499999998</v>
      </c>
      <c r="R432" s="51">
        <f t="shared" si="75"/>
        <v>6469.9876862524598</v>
      </c>
      <c r="S432" s="51">
        <f t="shared" si="76"/>
        <v>6469.9876862524598</v>
      </c>
      <c r="T432" s="69">
        <f>IF(B432=C432,"",
IF(ISERROR(
IF(_xlfn.TEXTBEFORE('ПДФ 1'!B441,": ",1)*1=YEAR($V$4),$V$4,
IF(_xlfn.TEXTBEFORE('ПДФ 1'!B441,": ",1)*1=YEAR($W$4),$W$4,
IF(_xlfn.TEXTBEFORE('ПДФ 1'!B441,": ",1)*1=YEAR($X$4),$X$4,$Y$4)))),"",
IF(_xlfn.TEXTBEFORE('ПДФ 1'!B441,": ",1)*1=YEAR($V$4),$V$4,
IF(_xlfn.TEXTBEFORE('ПДФ 1'!B441,": ",1)*1=YEAR($W$4),$W$4,
IF(_xlfn.TEXTBEFORE('ПДФ 1'!B441,": ",1)*1=YEAR($X$4),$X$4,$Y$4)))))</f>
        <v>45657</v>
      </c>
      <c r="U432" s="125" t="str">
        <f>IF(ISERROR(VLOOKUP(C432,Источник!$C$2:$K$2343,9,0)),"",VLOOKUP(C432,Источник!$C$2:$K$2343,9,0))</f>
        <v>РО</v>
      </c>
      <c r="V432" s="1"/>
      <c r="W432" s="1"/>
      <c r="X432" s="77" t="str">
        <f t="shared" si="77"/>
        <v>г. Чусовой, ул. Ленина, д. 10: 2024</v>
      </c>
      <c r="Y432" s="117">
        <f t="shared" si="78"/>
        <v>1</v>
      </c>
      <c r="Z432" s="22" t="s">
        <v>1076</v>
      </c>
      <c r="AA432" s="22" t="s">
        <v>1076</v>
      </c>
      <c r="AB432" s="22" t="s">
        <v>1076</v>
      </c>
      <c r="AC432" s="22" t="s">
        <v>1076</v>
      </c>
      <c r="AD432" s="22" t="s">
        <v>1076</v>
      </c>
      <c r="AE432" s="22" t="s">
        <v>1076</v>
      </c>
      <c r="AF432" s="22" t="s">
        <v>1076</v>
      </c>
      <c r="AG432" s="89" t="s">
        <v>1076</v>
      </c>
      <c r="AH432" s="88" t="s">
        <v>1076</v>
      </c>
      <c r="AI432" s="75" t="s">
        <v>1076</v>
      </c>
      <c r="AJ432" s="75">
        <v>1</v>
      </c>
      <c r="AK432" s="75" t="s">
        <v>1076</v>
      </c>
      <c r="AL432" s="75" t="s">
        <v>1076</v>
      </c>
      <c r="AM432" s="75" t="s">
        <v>1076</v>
      </c>
      <c r="AN432" s="75" t="s">
        <v>1076</v>
      </c>
      <c r="AO432" s="75" t="s">
        <v>1076</v>
      </c>
      <c r="AP432" s="75" t="s">
        <v>1076</v>
      </c>
      <c r="AQ432" s="75" t="s">
        <v>1076</v>
      </c>
      <c r="AR432" s="75" t="s">
        <v>1076</v>
      </c>
      <c r="AS432" s="75" t="s">
        <v>1076</v>
      </c>
      <c r="AT432" s="75" t="s">
        <v>1076</v>
      </c>
      <c r="AU432" t="str">
        <f t="shared" si="79"/>
        <v>Рфа</v>
      </c>
      <c r="AV432" t="b">
        <f t="shared" si="80"/>
        <v>1</v>
      </c>
    </row>
    <row r="433" spans="1:48" ht="16.5" thickTop="1" thickBot="1" x14ac:dyDescent="0.3">
      <c r="A433" s="28">
        <f t="shared" si="81"/>
        <v>7</v>
      </c>
      <c r="B433" s="74" t="s">
        <v>1104</v>
      </c>
      <c r="C433" s="71" t="s">
        <v>158</v>
      </c>
      <c r="D433" s="63">
        <v>1957</v>
      </c>
      <c r="E433" s="72"/>
      <c r="F433" s="72" t="s">
        <v>2522</v>
      </c>
      <c r="G433" s="80">
        <v>3</v>
      </c>
      <c r="H433" s="80">
        <v>2</v>
      </c>
      <c r="I433" s="163">
        <v>1207.0999999999999</v>
      </c>
      <c r="J433" s="163">
        <v>1028.9000000000001</v>
      </c>
      <c r="K433" s="163">
        <v>833.2</v>
      </c>
      <c r="L433" s="165">
        <v>30</v>
      </c>
      <c r="M433" s="163">
        <f t="shared" si="82"/>
        <v>778193.23</v>
      </c>
      <c r="N433" s="163"/>
      <c r="O433" s="163"/>
      <c r="P433" s="163"/>
      <c r="Q433" s="30">
        <f>IF('Форма 2'!D433=0,"",'Форма 2'!D433-N433-O433-P433)</f>
        <v>778193.23</v>
      </c>
      <c r="R433" s="51">
        <f t="shared" si="75"/>
        <v>756.3351443288949</v>
      </c>
      <c r="S433" s="51">
        <f t="shared" si="76"/>
        <v>756.3351443288949</v>
      </c>
      <c r="T433" s="69">
        <f>IF(B433=C433,"",
IF(ISERROR(
IF(_xlfn.TEXTBEFORE('ПДФ 1'!B442,": ",1)*1=YEAR($V$4),$V$4,
IF(_xlfn.TEXTBEFORE('ПДФ 1'!B442,": ",1)*1=YEAR($W$4),$W$4,
IF(_xlfn.TEXTBEFORE('ПДФ 1'!B442,": ",1)*1=YEAR($X$4),$X$4,$Y$4)))),"",
IF(_xlfn.TEXTBEFORE('ПДФ 1'!B442,": ",1)*1=YEAR($V$4),$V$4,
IF(_xlfn.TEXTBEFORE('ПДФ 1'!B442,": ",1)*1=YEAR($W$4),$W$4,
IF(_xlfn.TEXTBEFORE('ПДФ 1'!B442,": ",1)*1=YEAR($X$4),$X$4,$Y$4)))))</f>
        <v>45657</v>
      </c>
      <c r="U433" s="125" t="str">
        <f>IF(ISERROR(VLOOKUP(C433,Источник!$C$2:$K$2343,9,0)),"",VLOOKUP(C433,Источник!$C$2:$K$2343,9,0))</f>
        <v>РО</v>
      </c>
      <c r="V433" s="1"/>
      <c r="W433" s="1"/>
      <c r="X433" s="77" t="str">
        <f t="shared" si="77"/>
        <v>г. Чусовой, ул. Ленина, д. 14: 2024</v>
      </c>
      <c r="Y433" s="117">
        <f t="shared" si="78"/>
        <v>1</v>
      </c>
      <c r="Z433" s="22" t="s">
        <v>1076</v>
      </c>
      <c r="AA433" s="22" t="s">
        <v>1076</v>
      </c>
      <c r="AB433" s="22" t="s">
        <v>1076</v>
      </c>
      <c r="AC433" s="22" t="s">
        <v>1076</v>
      </c>
      <c r="AD433" s="22" t="s">
        <v>1076</v>
      </c>
      <c r="AE433" s="22">
        <v>1</v>
      </c>
      <c r="AF433" s="22" t="s">
        <v>1076</v>
      </c>
      <c r="AG433" s="89" t="s">
        <v>1076</v>
      </c>
      <c r="AH433" s="88" t="s">
        <v>1076</v>
      </c>
      <c r="AI433" s="75" t="s">
        <v>1076</v>
      </c>
      <c r="AJ433" s="75" t="s">
        <v>1076</v>
      </c>
      <c r="AK433" s="75" t="s">
        <v>1076</v>
      </c>
      <c r="AL433" s="75" t="s">
        <v>1076</v>
      </c>
      <c r="AM433" s="75" t="s">
        <v>1076</v>
      </c>
      <c r="AN433" s="75" t="s">
        <v>1076</v>
      </c>
      <c r="AO433" s="75" t="s">
        <v>1076</v>
      </c>
      <c r="AP433" s="75" t="s">
        <v>1076</v>
      </c>
      <c r="AQ433" s="75" t="s">
        <v>1076</v>
      </c>
      <c r="AR433" s="75" t="s">
        <v>1076</v>
      </c>
      <c r="AS433" s="75" t="s">
        <v>1076</v>
      </c>
      <c r="AT433" s="75" t="s">
        <v>1076</v>
      </c>
      <c r="AU433" t="str">
        <f t="shared" si="79"/>
        <v>РВИС ( ВОД )</v>
      </c>
      <c r="AV433" t="b">
        <f t="shared" si="80"/>
        <v>1</v>
      </c>
    </row>
    <row r="434" spans="1:48" ht="16.5" thickTop="1" thickBot="1" x14ac:dyDescent="0.3">
      <c r="A434" s="28">
        <f t="shared" si="81"/>
        <v>8</v>
      </c>
      <c r="B434" s="74" t="s">
        <v>1104</v>
      </c>
      <c r="C434" s="71" t="s">
        <v>1039</v>
      </c>
      <c r="D434" s="63">
        <v>1952</v>
      </c>
      <c r="E434" s="72"/>
      <c r="F434" s="72" t="s">
        <v>2522</v>
      </c>
      <c r="G434" s="80">
        <v>3</v>
      </c>
      <c r="H434" s="80">
        <v>3</v>
      </c>
      <c r="I434" s="163">
        <v>1415.4</v>
      </c>
      <c r="J434" s="163">
        <v>1289.42</v>
      </c>
      <c r="K434" s="163">
        <v>1289.42</v>
      </c>
      <c r="L434" s="165">
        <v>36</v>
      </c>
      <c r="M434" s="163">
        <f t="shared" si="82"/>
        <v>8247748.1100000003</v>
      </c>
      <c r="N434" s="163"/>
      <c r="O434" s="163"/>
      <c r="P434" s="163"/>
      <c r="Q434" s="30">
        <f>IF('Форма 2'!D434=0,"",'Форма 2'!D434-N434-O434-P434)</f>
        <v>8247748.1100000003</v>
      </c>
      <c r="R434" s="51">
        <f t="shared" si="75"/>
        <v>6396.4791223961156</v>
      </c>
      <c r="S434" s="51">
        <f t="shared" si="76"/>
        <v>6396.4791223961156</v>
      </c>
      <c r="T434" s="69">
        <f>IF(B434=C434,"",
IF(ISERROR(
IF(_xlfn.TEXTBEFORE('ПДФ 1'!B443,": ",1)*1=YEAR($V$4),$V$4,
IF(_xlfn.TEXTBEFORE('ПДФ 1'!B443,": ",1)*1=YEAR($W$4),$W$4,
IF(_xlfn.TEXTBEFORE('ПДФ 1'!B443,": ",1)*1=YEAR($X$4),$X$4,$Y$4)))),"",
IF(_xlfn.TEXTBEFORE('ПДФ 1'!B443,": ",1)*1=YEAR($V$4),$V$4,
IF(_xlfn.TEXTBEFORE('ПДФ 1'!B443,": ",1)*1=YEAR($W$4),$W$4,
IF(_xlfn.TEXTBEFORE('ПДФ 1'!B443,": ",1)*1=YEAR($X$4),$X$4,$Y$4)))))</f>
        <v>45657</v>
      </c>
      <c r="U434" s="125" t="str">
        <f>IF(ISERROR(VLOOKUP(C434,Источник!$C$2:$K$2343,9,0)),"",VLOOKUP(C434,Источник!$C$2:$K$2343,9,0))</f>
        <v>РО</v>
      </c>
      <c r="V434" s="1"/>
      <c r="W434" s="1"/>
      <c r="X434" s="77" t="str">
        <f t="shared" si="77"/>
        <v>г. Чусовой, ул. Ленина, д. 16: 2024</v>
      </c>
      <c r="Y434" s="117">
        <f t="shared" si="78"/>
        <v>1</v>
      </c>
      <c r="Z434" s="22" t="s">
        <v>1076</v>
      </c>
      <c r="AA434" s="22" t="s">
        <v>1076</v>
      </c>
      <c r="AB434" s="22" t="s">
        <v>1076</v>
      </c>
      <c r="AC434" s="22" t="s">
        <v>1076</v>
      </c>
      <c r="AD434" s="22" t="s">
        <v>1076</v>
      </c>
      <c r="AE434" s="22" t="s">
        <v>1076</v>
      </c>
      <c r="AF434" s="22" t="s">
        <v>1076</v>
      </c>
      <c r="AG434" s="89" t="s">
        <v>1076</v>
      </c>
      <c r="AH434" s="88" t="s">
        <v>1076</v>
      </c>
      <c r="AI434" s="75" t="s">
        <v>1076</v>
      </c>
      <c r="AJ434" s="75">
        <v>1</v>
      </c>
      <c r="AK434" s="75" t="s">
        <v>1076</v>
      </c>
      <c r="AL434" s="75" t="s">
        <v>1076</v>
      </c>
      <c r="AM434" s="75" t="s">
        <v>1076</v>
      </c>
      <c r="AN434" s="75" t="s">
        <v>1076</v>
      </c>
      <c r="AO434" s="75" t="s">
        <v>1076</v>
      </c>
      <c r="AP434" s="75" t="s">
        <v>1076</v>
      </c>
      <c r="AQ434" s="75" t="s">
        <v>1076</v>
      </c>
      <c r="AR434" s="75" t="s">
        <v>1076</v>
      </c>
      <c r="AS434" s="75" t="s">
        <v>1076</v>
      </c>
      <c r="AT434" s="75" t="s">
        <v>1076</v>
      </c>
      <c r="AU434" t="str">
        <f t="shared" si="79"/>
        <v>Рфа</v>
      </c>
      <c r="AV434" t="b">
        <f t="shared" si="80"/>
        <v>1</v>
      </c>
    </row>
    <row r="435" spans="1:48" ht="16.5" thickTop="1" thickBot="1" x14ac:dyDescent="0.3">
      <c r="A435" s="28">
        <f t="shared" si="81"/>
        <v>9</v>
      </c>
      <c r="B435" s="74" t="s">
        <v>1104</v>
      </c>
      <c r="C435" s="71" t="s">
        <v>626</v>
      </c>
      <c r="D435" s="63">
        <v>1956</v>
      </c>
      <c r="E435" s="72"/>
      <c r="F435" s="72" t="s">
        <v>2522</v>
      </c>
      <c r="G435" s="80">
        <v>3</v>
      </c>
      <c r="H435" s="80">
        <v>4</v>
      </c>
      <c r="I435" s="163">
        <v>2977.89</v>
      </c>
      <c r="J435" s="163">
        <v>2886.31</v>
      </c>
      <c r="K435" s="163">
        <v>2886.31</v>
      </c>
      <c r="L435" s="165">
        <v>121</v>
      </c>
      <c r="M435" s="163">
        <f t="shared" si="82"/>
        <v>17352611.710000001</v>
      </c>
      <c r="N435" s="163"/>
      <c r="O435" s="163"/>
      <c r="P435" s="163"/>
      <c r="Q435" s="30">
        <f>IF('Форма 2'!D435=0,"",'Форма 2'!D435-N435-O435-P435)</f>
        <v>17352611.710000001</v>
      </c>
      <c r="R435" s="51">
        <f t="shared" si="75"/>
        <v>6012.0401862585795</v>
      </c>
      <c r="S435" s="51">
        <f t="shared" si="76"/>
        <v>6012.0401862585795</v>
      </c>
      <c r="T435" s="69">
        <f>IF(B435=C435,"",
IF(ISERROR(
IF(_xlfn.TEXTBEFORE('ПДФ 1'!B444,": ",1)*1=YEAR($V$4),$V$4,
IF(_xlfn.TEXTBEFORE('ПДФ 1'!B444,": ",1)*1=YEAR($W$4),$W$4,
IF(_xlfn.TEXTBEFORE('ПДФ 1'!B444,": ",1)*1=YEAR($X$4),$X$4,$Y$4)))),"",
IF(_xlfn.TEXTBEFORE('ПДФ 1'!B444,": ",1)*1=YEAR($V$4),$V$4,
IF(_xlfn.TEXTBEFORE('ПДФ 1'!B444,": ",1)*1=YEAR($W$4),$W$4,
IF(_xlfn.TEXTBEFORE('ПДФ 1'!B444,": ",1)*1=YEAR($X$4),$X$4,$Y$4)))))</f>
        <v>45657</v>
      </c>
      <c r="U435" s="125" t="str">
        <f>IF(ISERROR(VLOOKUP(C435,Источник!$C$2:$K$2343,9,0)),"",VLOOKUP(C435,Источник!$C$2:$K$2343,9,0))</f>
        <v>РО</v>
      </c>
      <c r="V435" s="1"/>
      <c r="W435" s="1"/>
      <c r="X435" s="77" t="str">
        <f t="shared" si="77"/>
        <v>г. Чусовой, ул. Ленина, д. 2: 2024</v>
      </c>
      <c r="Y435" s="117">
        <f t="shared" si="78"/>
        <v>1</v>
      </c>
      <c r="Z435" s="22" t="s">
        <v>1076</v>
      </c>
      <c r="AA435" s="22" t="s">
        <v>1076</v>
      </c>
      <c r="AB435" s="22" t="s">
        <v>1076</v>
      </c>
      <c r="AC435" s="22" t="s">
        <v>1076</v>
      </c>
      <c r="AD435" s="22" t="s">
        <v>1076</v>
      </c>
      <c r="AE435" s="22" t="s">
        <v>1076</v>
      </c>
      <c r="AF435" s="22" t="s">
        <v>1076</v>
      </c>
      <c r="AG435" s="89" t="s">
        <v>1076</v>
      </c>
      <c r="AH435" s="88" t="s">
        <v>1076</v>
      </c>
      <c r="AI435" s="75" t="s">
        <v>1076</v>
      </c>
      <c r="AJ435" s="75">
        <v>1</v>
      </c>
      <c r="AK435" s="75" t="s">
        <v>1076</v>
      </c>
      <c r="AL435" s="75" t="s">
        <v>1076</v>
      </c>
      <c r="AM435" s="75" t="s">
        <v>1076</v>
      </c>
      <c r="AN435" s="75" t="s">
        <v>1076</v>
      </c>
      <c r="AO435" s="75" t="s">
        <v>1076</v>
      </c>
      <c r="AP435" s="75" t="s">
        <v>1076</v>
      </c>
      <c r="AQ435" s="75" t="s">
        <v>1076</v>
      </c>
      <c r="AR435" s="75" t="s">
        <v>1076</v>
      </c>
      <c r="AS435" s="75" t="s">
        <v>1076</v>
      </c>
      <c r="AT435" s="75" t="s">
        <v>1076</v>
      </c>
      <c r="AU435" t="str">
        <f t="shared" si="79"/>
        <v>Рфа</v>
      </c>
      <c r="AV435" t="b">
        <f t="shared" si="80"/>
        <v>1</v>
      </c>
    </row>
    <row r="436" spans="1:48" ht="16.5" thickTop="1" thickBot="1" x14ac:dyDescent="0.3">
      <c r="A436" s="28">
        <f t="shared" si="81"/>
        <v>10</v>
      </c>
      <c r="B436" s="74" t="s">
        <v>1104</v>
      </c>
      <c r="C436" s="71" t="s">
        <v>1040</v>
      </c>
      <c r="D436" s="63">
        <v>1957</v>
      </c>
      <c r="E436" s="72"/>
      <c r="F436" s="72" t="s">
        <v>2522</v>
      </c>
      <c r="G436" s="80">
        <v>3</v>
      </c>
      <c r="H436" s="80">
        <v>2</v>
      </c>
      <c r="I436" s="163">
        <v>1244.0999999999999</v>
      </c>
      <c r="J436" s="163">
        <v>1107.5</v>
      </c>
      <c r="K436" s="163">
        <v>1107.5</v>
      </c>
      <c r="L436" s="165">
        <v>41</v>
      </c>
      <c r="M436" s="163">
        <f t="shared" si="82"/>
        <v>7249557.3200000003</v>
      </c>
      <c r="N436" s="163"/>
      <c r="O436" s="163"/>
      <c r="P436" s="163"/>
      <c r="Q436" s="30">
        <f>IF('Форма 2'!D436=0,"",'Форма 2'!D436-N436-O436-P436)</f>
        <v>7249557.3200000003</v>
      </c>
      <c r="R436" s="51">
        <f t="shared" si="75"/>
        <v>6545.8756839729122</v>
      </c>
      <c r="S436" s="51">
        <f t="shared" si="76"/>
        <v>6545.8756839729122</v>
      </c>
      <c r="T436" s="69">
        <f>IF(B436=C436,"",
IF(ISERROR(
IF(_xlfn.TEXTBEFORE('ПДФ 1'!B445,": ",1)*1=YEAR($V$4),$V$4,
IF(_xlfn.TEXTBEFORE('ПДФ 1'!B445,": ",1)*1=YEAR($W$4),$W$4,
IF(_xlfn.TEXTBEFORE('ПДФ 1'!B445,": ",1)*1=YEAR($X$4),$X$4,$Y$4)))),"",
IF(_xlfn.TEXTBEFORE('ПДФ 1'!B445,": ",1)*1=YEAR($V$4),$V$4,
IF(_xlfn.TEXTBEFORE('ПДФ 1'!B445,": ",1)*1=YEAR($W$4),$W$4,
IF(_xlfn.TEXTBEFORE('ПДФ 1'!B445,": ",1)*1=YEAR($X$4),$X$4,$Y$4)))))</f>
        <v>45657</v>
      </c>
      <c r="U436" s="125" t="str">
        <f>IF(ISERROR(VLOOKUP(C436,Источник!$C$2:$K$2343,9,0)),"",VLOOKUP(C436,Источник!$C$2:$K$2343,9,0))</f>
        <v>РО</v>
      </c>
      <c r="V436" s="1"/>
      <c r="W436" s="1"/>
      <c r="X436" s="77" t="str">
        <f t="shared" si="77"/>
        <v>г. Чусовой, ул. Ленина, д. 20: 2024</v>
      </c>
      <c r="Y436" s="117">
        <f t="shared" si="78"/>
        <v>1</v>
      </c>
      <c r="Z436" s="22" t="s">
        <v>1076</v>
      </c>
      <c r="AA436" s="22" t="s">
        <v>1076</v>
      </c>
      <c r="AB436" s="22" t="s">
        <v>1076</v>
      </c>
      <c r="AC436" s="22" t="s">
        <v>1076</v>
      </c>
      <c r="AD436" s="22" t="s">
        <v>1076</v>
      </c>
      <c r="AE436" s="22" t="s">
        <v>1076</v>
      </c>
      <c r="AF436" s="22" t="s">
        <v>1076</v>
      </c>
      <c r="AG436" s="89" t="s">
        <v>1076</v>
      </c>
      <c r="AH436" s="88" t="s">
        <v>1076</v>
      </c>
      <c r="AI436" s="75" t="s">
        <v>1076</v>
      </c>
      <c r="AJ436" s="75">
        <v>1</v>
      </c>
      <c r="AK436" s="75" t="s">
        <v>1076</v>
      </c>
      <c r="AL436" s="75" t="s">
        <v>1076</v>
      </c>
      <c r="AM436" s="75" t="s">
        <v>1076</v>
      </c>
      <c r="AN436" s="75" t="s">
        <v>1076</v>
      </c>
      <c r="AO436" s="75" t="s">
        <v>1076</v>
      </c>
      <c r="AP436" s="75" t="s">
        <v>1076</v>
      </c>
      <c r="AQ436" s="75" t="s">
        <v>1076</v>
      </c>
      <c r="AR436" s="75" t="s">
        <v>1076</v>
      </c>
      <c r="AS436" s="75" t="s">
        <v>1076</v>
      </c>
      <c r="AT436" s="75" t="s">
        <v>1076</v>
      </c>
      <c r="AU436" t="str">
        <f t="shared" si="79"/>
        <v>Рфа</v>
      </c>
      <c r="AV436" t="b">
        <f t="shared" si="80"/>
        <v>1</v>
      </c>
    </row>
    <row r="437" spans="1:48" ht="16.5" thickTop="1" thickBot="1" x14ac:dyDescent="0.3">
      <c r="A437" s="28">
        <f t="shared" si="81"/>
        <v>11</v>
      </c>
      <c r="B437" s="74" t="s">
        <v>1104</v>
      </c>
      <c r="C437" s="71" t="s">
        <v>1041</v>
      </c>
      <c r="D437" s="63">
        <v>1952</v>
      </c>
      <c r="E437" s="72"/>
      <c r="F437" s="72" t="s">
        <v>2522</v>
      </c>
      <c r="G437" s="80">
        <v>3</v>
      </c>
      <c r="H437" s="80">
        <v>4</v>
      </c>
      <c r="I437" s="163">
        <v>2740</v>
      </c>
      <c r="J437" s="163">
        <v>2568.36</v>
      </c>
      <c r="K437" s="163">
        <v>2311.52</v>
      </c>
      <c r="L437" s="165">
        <v>0</v>
      </c>
      <c r="M437" s="163">
        <f t="shared" si="82"/>
        <v>15966391</v>
      </c>
      <c r="N437" s="163"/>
      <c r="O437" s="163"/>
      <c r="P437" s="163"/>
      <c r="Q437" s="30">
        <f>IF('Форма 2'!D437=0,"",'Форма 2'!D437-N437-O437-P437)</f>
        <v>15966391</v>
      </c>
      <c r="R437" s="51">
        <f t="shared" si="75"/>
        <v>6216.5704963478638</v>
      </c>
      <c r="S437" s="51">
        <f t="shared" si="76"/>
        <v>6216.5704963478638</v>
      </c>
      <c r="T437" s="69">
        <f>IF(B437=C437,"",
IF(ISERROR(
IF(_xlfn.TEXTBEFORE('ПДФ 1'!B446,": ",1)*1=YEAR($V$4),$V$4,
IF(_xlfn.TEXTBEFORE('ПДФ 1'!B446,": ",1)*1=YEAR($W$4),$W$4,
IF(_xlfn.TEXTBEFORE('ПДФ 1'!B446,": ",1)*1=YEAR($X$4),$X$4,$Y$4)))),"",
IF(_xlfn.TEXTBEFORE('ПДФ 1'!B446,": ",1)*1=YEAR($V$4),$V$4,
IF(_xlfn.TEXTBEFORE('ПДФ 1'!B446,": ",1)*1=YEAR($W$4),$W$4,
IF(_xlfn.TEXTBEFORE('ПДФ 1'!B446,": ",1)*1=YEAR($X$4),$X$4,$Y$4)))))</f>
        <v>45657</v>
      </c>
      <c r="U437" s="125" t="str">
        <f>IF(ISERROR(VLOOKUP(C437,Источник!$C$2:$K$2343,9,0)),"",VLOOKUP(C437,Источник!$C$2:$K$2343,9,0))</f>
        <v>РО</v>
      </c>
      <c r="V437" s="1"/>
      <c r="W437" s="1"/>
      <c r="X437" s="77" t="str">
        <f t="shared" si="77"/>
        <v>г. Чусовой, ул. Ленина, д. 23: 2024</v>
      </c>
      <c r="Y437" s="117">
        <f t="shared" si="78"/>
        <v>1</v>
      </c>
      <c r="Z437" s="22" t="s">
        <v>1076</v>
      </c>
      <c r="AA437" s="22" t="s">
        <v>1076</v>
      </c>
      <c r="AB437" s="22" t="s">
        <v>1076</v>
      </c>
      <c r="AC437" s="22" t="s">
        <v>1076</v>
      </c>
      <c r="AD437" s="22" t="s">
        <v>1076</v>
      </c>
      <c r="AE437" s="22" t="s">
        <v>1076</v>
      </c>
      <c r="AF437" s="22" t="s">
        <v>1076</v>
      </c>
      <c r="AG437" s="89" t="s">
        <v>1076</v>
      </c>
      <c r="AH437" s="88" t="s">
        <v>1076</v>
      </c>
      <c r="AI437" s="75" t="s">
        <v>1076</v>
      </c>
      <c r="AJ437" s="75">
        <v>1</v>
      </c>
      <c r="AK437" s="75" t="s">
        <v>1076</v>
      </c>
      <c r="AL437" s="75" t="s">
        <v>1076</v>
      </c>
      <c r="AM437" s="75" t="s">
        <v>1076</v>
      </c>
      <c r="AN437" s="75" t="s">
        <v>1076</v>
      </c>
      <c r="AO437" s="75" t="s">
        <v>1076</v>
      </c>
      <c r="AP437" s="75" t="s">
        <v>1076</v>
      </c>
      <c r="AQ437" s="75" t="s">
        <v>1076</v>
      </c>
      <c r="AR437" s="75" t="s">
        <v>1076</v>
      </c>
      <c r="AS437" s="75" t="s">
        <v>1076</v>
      </c>
      <c r="AT437" s="75" t="s">
        <v>1076</v>
      </c>
      <c r="AU437" t="str">
        <f t="shared" si="79"/>
        <v>Рфа</v>
      </c>
      <c r="AV437" t="b">
        <f t="shared" si="80"/>
        <v>1</v>
      </c>
    </row>
    <row r="438" spans="1:48" ht="16.5" thickTop="1" thickBot="1" x14ac:dyDescent="0.3">
      <c r="A438" s="28">
        <f t="shared" si="81"/>
        <v>12</v>
      </c>
      <c r="B438" s="74" t="s">
        <v>1104</v>
      </c>
      <c r="C438" s="71" t="s">
        <v>165</v>
      </c>
      <c r="D438" s="63">
        <v>1950</v>
      </c>
      <c r="E438" s="72"/>
      <c r="F438" s="72" t="s">
        <v>2522</v>
      </c>
      <c r="G438" s="80">
        <v>3</v>
      </c>
      <c r="H438" s="80">
        <v>4</v>
      </c>
      <c r="I438" s="163">
        <v>2242.6</v>
      </c>
      <c r="J438" s="163">
        <v>2239.1</v>
      </c>
      <c r="K438" s="163">
        <v>1942.7</v>
      </c>
      <c r="L438" s="165">
        <v>73</v>
      </c>
      <c r="M438" s="163">
        <f t="shared" si="82"/>
        <v>2851936.85</v>
      </c>
      <c r="N438" s="163"/>
      <c r="O438" s="163"/>
      <c r="P438" s="163"/>
      <c r="Q438" s="30">
        <f>IF('Форма 2'!D438=0,"",'Форма 2'!D438-N438-O438-P438)</f>
        <v>2851936.85</v>
      </c>
      <c r="R438" s="51">
        <f t="shared" si="75"/>
        <v>1273.6978473493816</v>
      </c>
      <c r="S438" s="51">
        <f t="shared" si="76"/>
        <v>1273.6978473493816</v>
      </c>
      <c r="T438" s="69">
        <f>IF(B438=C438,"",
IF(ISERROR(
IF(_xlfn.TEXTBEFORE('ПДФ 1'!B447,": ",1)*1=YEAR($V$4),$V$4,
IF(_xlfn.TEXTBEFORE('ПДФ 1'!B447,": ",1)*1=YEAR($W$4),$W$4,
IF(_xlfn.TEXTBEFORE('ПДФ 1'!B447,": ",1)*1=YEAR($X$4),$X$4,$Y$4)))),"",
IF(_xlfn.TEXTBEFORE('ПДФ 1'!B447,": ",1)*1=YEAR($V$4),$V$4,
IF(_xlfn.TEXTBEFORE('ПДФ 1'!B447,": ",1)*1=YEAR($W$4),$W$4,
IF(_xlfn.TEXTBEFORE('ПДФ 1'!B447,": ",1)*1=YEAR($X$4),$X$4,$Y$4)))))</f>
        <v>45657</v>
      </c>
      <c r="U438" s="125" t="str">
        <f>IF(ISERROR(VLOOKUP(C438,Источник!$C$2:$K$2343,9,0)),"",VLOOKUP(C438,Источник!$C$2:$K$2343,9,0))</f>
        <v>РО</v>
      </c>
      <c r="V438" s="1"/>
      <c r="W438" s="1"/>
      <c r="X438" s="77" t="str">
        <f t="shared" si="77"/>
        <v>г. Чусовой, ул. Ленина, д. 24: 2024</v>
      </c>
      <c r="Y438" s="117">
        <f t="shared" si="78"/>
        <v>1</v>
      </c>
      <c r="Z438" s="22" t="s">
        <v>1076</v>
      </c>
      <c r="AA438" s="22" t="s">
        <v>1076</v>
      </c>
      <c r="AB438" s="22" t="s">
        <v>1076</v>
      </c>
      <c r="AC438" s="22" t="s">
        <v>1076</v>
      </c>
      <c r="AD438" s="22" t="s">
        <v>1076</v>
      </c>
      <c r="AE438" s="22" t="s">
        <v>1076</v>
      </c>
      <c r="AF438" s="22">
        <v>1</v>
      </c>
      <c r="AG438" s="89" t="s">
        <v>1076</v>
      </c>
      <c r="AH438" s="88" t="s">
        <v>1076</v>
      </c>
      <c r="AI438" s="75" t="s">
        <v>1076</v>
      </c>
      <c r="AJ438" s="75" t="s">
        <v>1076</v>
      </c>
      <c r="AK438" s="75" t="s">
        <v>1076</v>
      </c>
      <c r="AL438" s="75" t="s">
        <v>1076</v>
      </c>
      <c r="AM438" s="75" t="s">
        <v>1076</v>
      </c>
      <c r="AN438" s="75" t="s">
        <v>1076</v>
      </c>
      <c r="AO438" s="75" t="s">
        <v>1076</v>
      </c>
      <c r="AP438" s="75" t="s">
        <v>1076</v>
      </c>
      <c r="AQ438" s="75" t="s">
        <v>1076</v>
      </c>
      <c r="AR438" s="75" t="s">
        <v>1076</v>
      </c>
      <c r="AS438" s="75" t="s">
        <v>1076</v>
      </c>
      <c r="AT438" s="75" t="s">
        <v>1076</v>
      </c>
      <c r="AU438" t="str">
        <f t="shared" si="79"/>
        <v>РП</v>
      </c>
      <c r="AV438" t="b">
        <f t="shared" si="80"/>
        <v>1</v>
      </c>
    </row>
    <row r="439" spans="1:48" ht="16.5" thickTop="1" thickBot="1" x14ac:dyDescent="0.3">
      <c r="A439" s="28">
        <f t="shared" si="81"/>
        <v>13</v>
      </c>
      <c r="B439" s="74" t="s">
        <v>1104</v>
      </c>
      <c r="C439" s="71" t="s">
        <v>627</v>
      </c>
      <c r="D439" s="63">
        <v>1951</v>
      </c>
      <c r="E439" s="72"/>
      <c r="F439" s="72" t="s">
        <v>2522</v>
      </c>
      <c r="G439" s="80">
        <v>3</v>
      </c>
      <c r="H439" s="80">
        <v>2</v>
      </c>
      <c r="I439" s="163">
        <v>1801.54</v>
      </c>
      <c r="J439" s="163">
        <v>943.9</v>
      </c>
      <c r="K439" s="163">
        <v>943.9</v>
      </c>
      <c r="L439" s="165">
        <v>36</v>
      </c>
      <c r="M439" s="163">
        <f t="shared" si="82"/>
        <v>10497843.810000001</v>
      </c>
      <c r="N439" s="163"/>
      <c r="O439" s="163"/>
      <c r="P439" s="163"/>
      <c r="Q439" s="30">
        <f>IF('Форма 2'!D439=0,"",'Форма 2'!D439-N439-O439-P439)</f>
        <v>10497843.810000001</v>
      </c>
      <c r="R439" s="51">
        <f t="shared" si="75"/>
        <v>11121.775410530778</v>
      </c>
      <c r="S439" s="51">
        <f t="shared" si="76"/>
        <v>11121.775410530778</v>
      </c>
      <c r="T439" s="69">
        <f>IF(B439=C439,"",
IF(ISERROR(
IF(_xlfn.TEXTBEFORE('ПДФ 1'!B448,": ",1)*1=YEAR($V$4),$V$4,
IF(_xlfn.TEXTBEFORE('ПДФ 1'!B448,": ",1)*1=YEAR($W$4),$W$4,
IF(_xlfn.TEXTBEFORE('ПДФ 1'!B448,": ",1)*1=YEAR($X$4),$X$4,$Y$4)))),"",
IF(_xlfn.TEXTBEFORE('ПДФ 1'!B448,": ",1)*1=YEAR($V$4),$V$4,
IF(_xlfn.TEXTBEFORE('ПДФ 1'!B448,": ",1)*1=YEAR($W$4),$W$4,
IF(_xlfn.TEXTBEFORE('ПДФ 1'!B448,": ",1)*1=YEAR($X$4),$X$4,$Y$4)))))</f>
        <v>45657</v>
      </c>
      <c r="U439" s="125" t="str">
        <f>IF(ISERROR(VLOOKUP(C439,Источник!$C$2:$K$2343,9,0)),"",VLOOKUP(C439,Источник!$C$2:$K$2343,9,0))</f>
        <v>РО</v>
      </c>
      <c r="V439" s="1"/>
      <c r="W439" s="1"/>
      <c r="X439" s="77" t="str">
        <f t="shared" si="77"/>
        <v>г. Чусовой, ул. Ленина, д. 26: 2024</v>
      </c>
      <c r="Y439" s="117">
        <f t="shared" si="78"/>
        <v>1</v>
      </c>
      <c r="Z439" s="22" t="s">
        <v>1076</v>
      </c>
      <c r="AA439" s="22" t="s">
        <v>1076</v>
      </c>
      <c r="AB439" s="22" t="s">
        <v>1076</v>
      </c>
      <c r="AC439" s="22" t="s">
        <v>1076</v>
      </c>
      <c r="AD439" s="22" t="s">
        <v>1076</v>
      </c>
      <c r="AE439" s="22" t="s">
        <v>1076</v>
      </c>
      <c r="AF439" s="22" t="s">
        <v>1076</v>
      </c>
      <c r="AG439" s="89" t="s">
        <v>1076</v>
      </c>
      <c r="AH439" s="88" t="s">
        <v>1076</v>
      </c>
      <c r="AI439" s="75" t="s">
        <v>1076</v>
      </c>
      <c r="AJ439" s="75">
        <v>1</v>
      </c>
      <c r="AK439" s="75" t="s">
        <v>1076</v>
      </c>
      <c r="AL439" s="75" t="s">
        <v>1076</v>
      </c>
      <c r="AM439" s="75" t="s">
        <v>1076</v>
      </c>
      <c r="AN439" s="75" t="s">
        <v>1076</v>
      </c>
      <c r="AO439" s="75" t="s">
        <v>1076</v>
      </c>
      <c r="AP439" s="75" t="s">
        <v>1076</v>
      </c>
      <c r="AQ439" s="75" t="s">
        <v>1076</v>
      </c>
      <c r="AR439" s="75" t="s">
        <v>1076</v>
      </c>
      <c r="AS439" s="75" t="s">
        <v>1076</v>
      </c>
      <c r="AT439" s="75" t="s">
        <v>1076</v>
      </c>
      <c r="AU439" t="str">
        <f t="shared" si="79"/>
        <v>Рфа</v>
      </c>
      <c r="AV439" t="b">
        <f t="shared" si="80"/>
        <v>1</v>
      </c>
    </row>
    <row r="440" spans="1:48" ht="16.5" thickTop="1" thickBot="1" x14ac:dyDescent="0.3">
      <c r="A440" s="28">
        <f t="shared" si="81"/>
        <v>14</v>
      </c>
      <c r="B440" s="74" t="s">
        <v>1104</v>
      </c>
      <c r="C440" s="71" t="s">
        <v>1042</v>
      </c>
      <c r="D440" s="63">
        <v>1929</v>
      </c>
      <c r="E440" s="72"/>
      <c r="F440" s="72" t="s">
        <v>2522</v>
      </c>
      <c r="G440" s="80">
        <v>3</v>
      </c>
      <c r="H440" s="80">
        <v>3</v>
      </c>
      <c r="I440" s="163">
        <v>1830</v>
      </c>
      <c r="J440" s="163">
        <v>1452.9</v>
      </c>
      <c r="K440" s="163">
        <v>1307.6099999999999</v>
      </c>
      <c r="L440" s="165">
        <v>0</v>
      </c>
      <c r="M440" s="163">
        <f t="shared" si="82"/>
        <v>10663684.5</v>
      </c>
      <c r="N440" s="163"/>
      <c r="O440" s="163"/>
      <c r="P440" s="163"/>
      <c r="Q440" s="30">
        <f>IF('Форма 2'!D440=0,"",'Форма 2'!D440-N440-O440-P440)</f>
        <v>10663684.5</v>
      </c>
      <c r="R440" s="51">
        <f t="shared" si="75"/>
        <v>7339.5860004129663</v>
      </c>
      <c r="S440" s="51">
        <f t="shared" si="76"/>
        <v>7339.5860004129663</v>
      </c>
      <c r="T440" s="69">
        <f>IF(B440=C440,"",
IF(ISERROR(
IF(_xlfn.TEXTBEFORE('ПДФ 1'!B449,": ",1)*1=YEAR($V$4),$V$4,
IF(_xlfn.TEXTBEFORE('ПДФ 1'!B449,": ",1)*1=YEAR($W$4),$W$4,
IF(_xlfn.TEXTBEFORE('ПДФ 1'!B449,": ",1)*1=YEAR($X$4),$X$4,$Y$4)))),"",
IF(_xlfn.TEXTBEFORE('ПДФ 1'!B449,": ",1)*1=YEAR($V$4),$V$4,
IF(_xlfn.TEXTBEFORE('ПДФ 1'!B449,": ",1)*1=YEAR($W$4),$W$4,
IF(_xlfn.TEXTBEFORE('ПДФ 1'!B449,": ",1)*1=YEAR($X$4),$X$4,$Y$4)))))</f>
        <v>45657</v>
      </c>
      <c r="U440" s="125" t="str">
        <f>IF(ISERROR(VLOOKUP(C440,Источник!$C$2:$K$2343,9,0)),"",VLOOKUP(C440,Источник!$C$2:$K$2343,9,0))</f>
        <v>РО</v>
      </c>
      <c r="V440" s="1"/>
      <c r="W440" s="1"/>
      <c r="X440" s="77" t="str">
        <f t="shared" si="77"/>
        <v>г. Чусовой, ул. Ленина, д. 32: 2024</v>
      </c>
      <c r="Y440" s="117">
        <f t="shared" si="78"/>
        <v>1</v>
      </c>
      <c r="Z440" s="22" t="s">
        <v>1076</v>
      </c>
      <c r="AA440" s="22" t="s">
        <v>1076</v>
      </c>
      <c r="AB440" s="22" t="s">
        <v>1076</v>
      </c>
      <c r="AC440" s="22" t="s">
        <v>1076</v>
      </c>
      <c r="AD440" s="22" t="s">
        <v>1076</v>
      </c>
      <c r="AE440" s="22" t="s">
        <v>1076</v>
      </c>
      <c r="AF440" s="22" t="s">
        <v>1076</v>
      </c>
      <c r="AG440" s="89" t="s">
        <v>1076</v>
      </c>
      <c r="AH440" s="88" t="s">
        <v>1076</v>
      </c>
      <c r="AI440" s="75" t="s">
        <v>1076</v>
      </c>
      <c r="AJ440" s="75">
        <v>1</v>
      </c>
      <c r="AK440" s="75" t="s">
        <v>1076</v>
      </c>
      <c r="AL440" s="75" t="s">
        <v>1076</v>
      </c>
      <c r="AM440" s="75" t="s">
        <v>1076</v>
      </c>
      <c r="AN440" s="75" t="s">
        <v>1076</v>
      </c>
      <c r="AO440" s="75" t="s">
        <v>1076</v>
      </c>
      <c r="AP440" s="75" t="s">
        <v>1076</v>
      </c>
      <c r="AQ440" s="75" t="s">
        <v>1076</v>
      </c>
      <c r="AR440" s="75" t="s">
        <v>1076</v>
      </c>
      <c r="AS440" s="75" t="s">
        <v>1076</v>
      </c>
      <c r="AT440" s="75" t="s">
        <v>1076</v>
      </c>
      <c r="AU440" t="str">
        <f t="shared" si="79"/>
        <v>Рфа</v>
      </c>
      <c r="AV440" t="b">
        <f t="shared" si="80"/>
        <v>1</v>
      </c>
    </row>
    <row r="441" spans="1:48" ht="16.5" thickTop="1" thickBot="1" x14ac:dyDescent="0.3">
      <c r="A441" s="28">
        <f t="shared" si="81"/>
        <v>15</v>
      </c>
      <c r="B441" s="74" t="s">
        <v>1104</v>
      </c>
      <c r="C441" s="71" t="s">
        <v>1037</v>
      </c>
      <c r="D441" s="63">
        <v>1957</v>
      </c>
      <c r="E441" s="72"/>
      <c r="F441" s="72" t="s">
        <v>2522</v>
      </c>
      <c r="G441" s="80">
        <v>3</v>
      </c>
      <c r="H441" s="80">
        <v>3</v>
      </c>
      <c r="I441" s="163">
        <v>1359.7</v>
      </c>
      <c r="J441" s="163">
        <v>1313.7</v>
      </c>
      <c r="K441" s="163">
        <v>1182.33</v>
      </c>
      <c r="L441" s="165">
        <v>0</v>
      </c>
      <c r="M441" s="163">
        <f t="shared" si="82"/>
        <v>20918359.039999999</v>
      </c>
      <c r="N441" s="163"/>
      <c r="O441" s="163"/>
      <c r="P441" s="163"/>
      <c r="Q441" s="30">
        <f>IF('Форма 2'!D441=0,"",'Форма 2'!D441-N441-O441-P441)</f>
        <v>20918359.039999999</v>
      </c>
      <c r="R441" s="51">
        <f t="shared" si="75"/>
        <v>15923.238973890537</v>
      </c>
      <c r="S441" s="51">
        <f t="shared" si="76"/>
        <v>15923.238973890537</v>
      </c>
      <c r="T441" s="69">
        <f>IF(B441=C441,"",
IF(ISERROR(
IF(_xlfn.TEXTBEFORE('ПДФ 1'!B450,": ",1)*1=YEAR($V$4),$V$4,
IF(_xlfn.TEXTBEFORE('ПДФ 1'!B450,": ",1)*1=YEAR($W$4),$W$4,
IF(_xlfn.TEXTBEFORE('ПДФ 1'!B450,": ",1)*1=YEAR($X$4),$X$4,$Y$4)))),"",
IF(_xlfn.TEXTBEFORE('ПДФ 1'!B450,": ",1)*1=YEAR($V$4),$V$4,
IF(_xlfn.TEXTBEFORE('ПДФ 1'!B450,": ",1)*1=YEAR($W$4),$W$4,
IF(_xlfn.TEXTBEFORE('ПДФ 1'!B450,": ",1)*1=YEAR($X$4),$X$4,$Y$4)))))</f>
        <v>45657</v>
      </c>
      <c r="U441" s="125" t="str">
        <f>IF(ISERROR(VLOOKUP(C441,Источник!$C$2:$K$2343,9,0)),"",VLOOKUP(C441,Источник!$C$2:$K$2343,9,0))</f>
        <v>РО</v>
      </c>
      <c r="V441" s="1"/>
      <c r="W441" s="1"/>
      <c r="X441" s="77" t="str">
        <f t="shared" si="77"/>
        <v>г. Чусовой, ул. Ленина, д. 4: 2024</v>
      </c>
      <c r="Y441" s="117">
        <f t="shared" si="78"/>
        <v>2</v>
      </c>
      <c r="Z441" s="22" t="s">
        <v>1076</v>
      </c>
      <c r="AA441" s="22" t="s">
        <v>1076</v>
      </c>
      <c r="AB441" s="22" t="s">
        <v>1076</v>
      </c>
      <c r="AC441" s="22" t="s">
        <v>1076</v>
      </c>
      <c r="AD441" s="22" t="s">
        <v>1076</v>
      </c>
      <c r="AE441" s="22" t="s">
        <v>1076</v>
      </c>
      <c r="AF441" s="22" t="s">
        <v>1076</v>
      </c>
      <c r="AG441" s="89" t="s">
        <v>1076</v>
      </c>
      <c r="AH441" s="88" t="s">
        <v>1076</v>
      </c>
      <c r="AI441" s="75">
        <v>1</v>
      </c>
      <c r="AJ441" s="75">
        <v>1</v>
      </c>
      <c r="AK441" s="75" t="s">
        <v>1076</v>
      </c>
      <c r="AL441" s="75" t="s">
        <v>1076</v>
      </c>
      <c r="AM441" s="75" t="s">
        <v>1076</v>
      </c>
      <c r="AN441" s="75" t="s">
        <v>1076</v>
      </c>
      <c r="AO441" s="75" t="s">
        <v>1076</v>
      </c>
      <c r="AP441" s="75" t="s">
        <v>1076</v>
      </c>
      <c r="AQ441" s="75" t="s">
        <v>1076</v>
      </c>
      <c r="AR441" s="75" t="s">
        <v>1076</v>
      </c>
      <c r="AS441" s="75" t="s">
        <v>1076</v>
      </c>
      <c r="AT441" s="75" t="s">
        <v>1076</v>
      </c>
      <c r="AU441" t="str">
        <f t="shared" si="79"/>
        <v>РК Рфа</v>
      </c>
      <c r="AV441" t="b">
        <f t="shared" si="80"/>
        <v>1</v>
      </c>
    </row>
    <row r="442" spans="1:48" ht="16.5" thickTop="1" thickBot="1" x14ac:dyDescent="0.3">
      <c r="A442" s="28">
        <f t="shared" si="81"/>
        <v>16</v>
      </c>
      <c r="B442" s="74" t="s">
        <v>1104</v>
      </c>
      <c r="C442" s="71" t="s">
        <v>1043</v>
      </c>
      <c r="D442" s="63">
        <v>1948</v>
      </c>
      <c r="E442" s="72"/>
      <c r="F442" s="72" t="s">
        <v>2522</v>
      </c>
      <c r="G442" s="80">
        <v>2</v>
      </c>
      <c r="H442" s="80">
        <v>1</v>
      </c>
      <c r="I442" s="163">
        <v>736.5</v>
      </c>
      <c r="J442" s="163">
        <v>659.3</v>
      </c>
      <c r="K442" s="163">
        <v>593.37</v>
      </c>
      <c r="L442" s="165">
        <v>0</v>
      </c>
      <c r="M442" s="163">
        <f t="shared" si="82"/>
        <v>4291695.9800000004</v>
      </c>
      <c r="N442" s="163"/>
      <c r="O442" s="163"/>
      <c r="P442" s="163"/>
      <c r="Q442" s="30">
        <f>IF('Форма 2'!D442=0,"",'Форма 2'!D442-N442-O442-P442)</f>
        <v>4291695.9800000004</v>
      </c>
      <c r="R442" s="51">
        <f t="shared" si="75"/>
        <v>6509.4736538753232</v>
      </c>
      <c r="S442" s="51">
        <f t="shared" si="76"/>
        <v>6509.4736538753232</v>
      </c>
      <c r="T442" s="69">
        <f>IF(B442=C442,"",
IF(ISERROR(
IF(_xlfn.TEXTBEFORE('ПДФ 1'!B451,": ",1)*1=YEAR($V$4),$V$4,
IF(_xlfn.TEXTBEFORE('ПДФ 1'!B451,": ",1)*1=YEAR($W$4),$W$4,
IF(_xlfn.TEXTBEFORE('ПДФ 1'!B451,": ",1)*1=YEAR($X$4),$X$4,$Y$4)))),"",
IF(_xlfn.TEXTBEFORE('ПДФ 1'!B451,": ",1)*1=YEAR($V$4),$V$4,
IF(_xlfn.TEXTBEFORE('ПДФ 1'!B451,": ",1)*1=YEAR($W$4),$W$4,
IF(_xlfn.TEXTBEFORE('ПДФ 1'!B451,": ",1)*1=YEAR($X$4),$X$4,$Y$4)))))</f>
        <v>45657</v>
      </c>
      <c r="U442" s="125" t="str">
        <f>IF(ISERROR(VLOOKUP(C442,Источник!$C$2:$K$2343,9,0)),"",VLOOKUP(C442,Источник!$C$2:$K$2343,9,0))</f>
        <v>РО</v>
      </c>
      <c r="V442" s="1"/>
      <c r="W442" s="1"/>
      <c r="X442" s="77" t="str">
        <f t="shared" si="77"/>
        <v>г. Чусовой, ул. Ленина, д. 43: 2024</v>
      </c>
      <c r="Y442" s="117">
        <f t="shared" si="78"/>
        <v>1</v>
      </c>
      <c r="Z442" s="22" t="s">
        <v>1076</v>
      </c>
      <c r="AA442" s="22" t="s">
        <v>1076</v>
      </c>
      <c r="AB442" s="22" t="s">
        <v>1076</v>
      </c>
      <c r="AC442" s="22" t="s">
        <v>1076</v>
      </c>
      <c r="AD442" s="22" t="s">
        <v>1076</v>
      </c>
      <c r="AE442" s="22" t="s">
        <v>1076</v>
      </c>
      <c r="AF442" s="22" t="s">
        <v>1076</v>
      </c>
      <c r="AG442" s="89" t="s">
        <v>1076</v>
      </c>
      <c r="AH442" s="88" t="s">
        <v>1076</v>
      </c>
      <c r="AI442" s="75" t="s">
        <v>1076</v>
      </c>
      <c r="AJ442" s="75">
        <v>1</v>
      </c>
      <c r="AK442" s="75" t="s">
        <v>1076</v>
      </c>
      <c r="AL442" s="75" t="s">
        <v>1076</v>
      </c>
      <c r="AM442" s="75" t="s">
        <v>1076</v>
      </c>
      <c r="AN442" s="75" t="s">
        <v>1076</v>
      </c>
      <c r="AO442" s="75" t="s">
        <v>1076</v>
      </c>
      <c r="AP442" s="75" t="s">
        <v>1076</v>
      </c>
      <c r="AQ442" s="75" t="s">
        <v>1076</v>
      </c>
      <c r="AR442" s="75" t="s">
        <v>1076</v>
      </c>
      <c r="AS442" s="75" t="s">
        <v>1076</v>
      </c>
      <c r="AT442" s="75" t="s">
        <v>1076</v>
      </c>
      <c r="AU442" t="str">
        <f t="shared" si="79"/>
        <v>Рфа</v>
      </c>
      <c r="AV442" t="b">
        <f t="shared" si="80"/>
        <v>1</v>
      </c>
    </row>
    <row r="443" spans="1:48" ht="16.5" thickTop="1" thickBot="1" x14ac:dyDescent="0.3">
      <c r="A443" s="28">
        <f t="shared" si="81"/>
        <v>17</v>
      </c>
      <c r="B443" s="74" t="s">
        <v>1104</v>
      </c>
      <c r="C443" s="71" t="s">
        <v>295</v>
      </c>
      <c r="D443" s="63">
        <v>1946</v>
      </c>
      <c r="E443" s="72"/>
      <c r="F443" s="72" t="s">
        <v>2522</v>
      </c>
      <c r="G443" s="80">
        <v>2</v>
      </c>
      <c r="H443" s="80">
        <v>2</v>
      </c>
      <c r="I443" s="163">
        <v>600.29999999999995</v>
      </c>
      <c r="J443" s="163">
        <v>556.5</v>
      </c>
      <c r="K443" s="163">
        <v>500.85</v>
      </c>
      <c r="L443" s="165">
        <v>0</v>
      </c>
      <c r="M443" s="163">
        <f t="shared" si="82"/>
        <v>4277251.5599999996</v>
      </c>
      <c r="N443" s="163"/>
      <c r="O443" s="163"/>
      <c r="P443" s="163"/>
      <c r="Q443" s="30">
        <f>IF('Форма 2'!D443=0,"",'Форма 2'!D443-N443-O443-P443)</f>
        <v>4277251.5599999996</v>
      </c>
      <c r="R443" s="51">
        <f t="shared" si="75"/>
        <v>7685.9866307277616</v>
      </c>
      <c r="S443" s="51">
        <f t="shared" si="76"/>
        <v>7685.9866307277616</v>
      </c>
      <c r="T443" s="69">
        <f>IF(B443=C443,"",
IF(ISERROR(
IF(_xlfn.TEXTBEFORE('ПДФ 1'!B452,": ",1)*1=YEAR($V$4),$V$4,
IF(_xlfn.TEXTBEFORE('ПДФ 1'!B452,": ",1)*1=YEAR($W$4),$W$4,
IF(_xlfn.TEXTBEFORE('ПДФ 1'!B452,": ",1)*1=YEAR($X$4),$X$4,$Y$4)))),"",
IF(_xlfn.TEXTBEFORE('ПДФ 1'!B452,": ",1)*1=YEAR($V$4),$V$4,
IF(_xlfn.TEXTBEFORE('ПДФ 1'!B452,": ",1)*1=YEAR($W$4),$W$4,
IF(_xlfn.TEXTBEFORE('ПДФ 1'!B452,": ",1)*1=YEAR($X$4),$X$4,$Y$4)))))</f>
        <v>45657</v>
      </c>
      <c r="U443" s="125" t="str">
        <f>IF(ISERROR(VLOOKUP(C443,Источник!$C$2:$K$2343,9,0)),"",VLOOKUP(C443,Источник!$C$2:$K$2343,9,0))</f>
        <v>РО</v>
      </c>
      <c r="V443" s="1"/>
      <c r="W443" s="1"/>
      <c r="X443" s="77" t="str">
        <f t="shared" si="77"/>
        <v>г. Чусовой, ул. Ленина, д. 47: 2024</v>
      </c>
      <c r="Y443" s="117">
        <f t="shared" si="78"/>
        <v>2</v>
      </c>
      <c r="Z443" s="22" t="s">
        <v>1076</v>
      </c>
      <c r="AA443" s="22" t="s">
        <v>1076</v>
      </c>
      <c r="AB443" s="22" t="s">
        <v>1076</v>
      </c>
      <c r="AC443" s="22" t="s">
        <v>1076</v>
      </c>
      <c r="AD443" s="22" t="s">
        <v>1076</v>
      </c>
      <c r="AE443" s="22" t="s">
        <v>1076</v>
      </c>
      <c r="AF443" s="22" t="s">
        <v>1076</v>
      </c>
      <c r="AG443" s="89" t="s">
        <v>1076</v>
      </c>
      <c r="AH443" s="88" t="s">
        <v>1076</v>
      </c>
      <c r="AI443" s="75" t="s">
        <v>1076</v>
      </c>
      <c r="AJ443" s="75">
        <v>1</v>
      </c>
      <c r="AK443" s="75" t="s">
        <v>1076</v>
      </c>
      <c r="AL443" s="75" t="s">
        <v>1076</v>
      </c>
      <c r="AM443" s="75">
        <v>1</v>
      </c>
      <c r="AN443" s="75" t="s">
        <v>1076</v>
      </c>
      <c r="AO443" s="75" t="s">
        <v>1076</v>
      </c>
      <c r="AP443" s="75" t="s">
        <v>1076</v>
      </c>
      <c r="AQ443" s="75" t="s">
        <v>1076</v>
      </c>
      <c r="AR443" s="75" t="s">
        <v>1076</v>
      </c>
      <c r="AS443" s="75" t="s">
        <v>1076</v>
      </c>
      <c r="AT443" s="75" t="s">
        <v>1076</v>
      </c>
      <c r="AU443" t="str">
        <f t="shared" si="79"/>
        <v>Рфа РФ</v>
      </c>
      <c r="AV443" t="b">
        <f t="shared" si="80"/>
        <v>1</v>
      </c>
    </row>
    <row r="444" spans="1:48" ht="16.5" thickTop="1" thickBot="1" x14ac:dyDescent="0.3">
      <c r="A444" s="28">
        <f t="shared" si="81"/>
        <v>18</v>
      </c>
      <c r="B444" s="74" t="s">
        <v>1104</v>
      </c>
      <c r="C444" s="71" t="s">
        <v>1044</v>
      </c>
      <c r="D444" s="63">
        <v>1938</v>
      </c>
      <c r="E444" s="72"/>
      <c r="F444" s="72" t="s">
        <v>2522</v>
      </c>
      <c r="G444" s="80">
        <v>2</v>
      </c>
      <c r="H444" s="80">
        <v>1</v>
      </c>
      <c r="I444" s="163">
        <v>750.5</v>
      </c>
      <c r="J444" s="163">
        <v>710.1</v>
      </c>
      <c r="K444" s="163">
        <v>639.09</v>
      </c>
      <c r="L444" s="165">
        <v>0</v>
      </c>
      <c r="M444" s="163">
        <f t="shared" si="82"/>
        <v>4373276.08</v>
      </c>
      <c r="N444" s="163"/>
      <c r="O444" s="163"/>
      <c r="P444" s="163"/>
      <c r="Q444" s="30">
        <f>IF('Форма 2'!D444=0,"",'Форма 2'!D444-N444-O444-P444)</f>
        <v>4373276.08</v>
      </c>
      <c r="R444" s="51">
        <f t="shared" si="75"/>
        <v>6158.6763554428953</v>
      </c>
      <c r="S444" s="51">
        <f t="shared" si="76"/>
        <v>6158.6763554428953</v>
      </c>
      <c r="T444" s="69">
        <f>IF(B444=C444,"",
IF(ISERROR(
IF(_xlfn.TEXTBEFORE('ПДФ 1'!B453,": ",1)*1=YEAR($V$4),$V$4,
IF(_xlfn.TEXTBEFORE('ПДФ 1'!B453,": ",1)*1=YEAR($W$4),$W$4,
IF(_xlfn.TEXTBEFORE('ПДФ 1'!B453,": ",1)*1=YEAR($X$4),$X$4,$Y$4)))),"",
IF(_xlfn.TEXTBEFORE('ПДФ 1'!B453,": ",1)*1=YEAR($V$4),$V$4,
IF(_xlfn.TEXTBEFORE('ПДФ 1'!B453,": ",1)*1=YEAR($W$4),$W$4,
IF(_xlfn.TEXTBEFORE('ПДФ 1'!B453,": ",1)*1=YEAR($X$4),$X$4,$Y$4)))))</f>
        <v>45657</v>
      </c>
      <c r="U444" s="125" t="str">
        <f>IF(ISERROR(VLOOKUP(C444,Источник!$C$2:$K$2343,9,0)),"",VLOOKUP(C444,Источник!$C$2:$K$2343,9,0))</f>
        <v>РО</v>
      </c>
      <c r="V444" s="1"/>
      <c r="W444" s="1"/>
      <c r="X444" s="77" t="str">
        <f t="shared" si="77"/>
        <v>г. Чусовой, ул. Ленина, д. 48: 2024</v>
      </c>
      <c r="Y444" s="117">
        <f t="shared" si="78"/>
        <v>1</v>
      </c>
      <c r="Z444" s="22" t="s">
        <v>1076</v>
      </c>
      <c r="AA444" s="22" t="s">
        <v>1076</v>
      </c>
      <c r="AB444" s="22" t="s">
        <v>1076</v>
      </c>
      <c r="AC444" s="22" t="s">
        <v>1076</v>
      </c>
      <c r="AD444" s="22" t="s">
        <v>1076</v>
      </c>
      <c r="AE444" s="22" t="s">
        <v>1076</v>
      </c>
      <c r="AF444" s="22" t="s">
        <v>1076</v>
      </c>
      <c r="AG444" s="89" t="s">
        <v>1076</v>
      </c>
      <c r="AH444" s="88" t="s">
        <v>1076</v>
      </c>
      <c r="AI444" s="75" t="s">
        <v>1076</v>
      </c>
      <c r="AJ444" s="75">
        <v>1</v>
      </c>
      <c r="AK444" s="75" t="s">
        <v>1076</v>
      </c>
      <c r="AL444" s="75" t="s">
        <v>1076</v>
      </c>
      <c r="AM444" s="75" t="s">
        <v>1076</v>
      </c>
      <c r="AN444" s="75" t="s">
        <v>1076</v>
      </c>
      <c r="AO444" s="75" t="s">
        <v>1076</v>
      </c>
      <c r="AP444" s="75" t="s">
        <v>1076</v>
      </c>
      <c r="AQ444" s="75" t="s">
        <v>1076</v>
      </c>
      <c r="AR444" s="75" t="s">
        <v>1076</v>
      </c>
      <c r="AS444" s="75" t="s">
        <v>1076</v>
      </c>
      <c r="AT444" s="75" t="s">
        <v>1076</v>
      </c>
      <c r="AU444" t="str">
        <f t="shared" si="79"/>
        <v>Рфа</v>
      </c>
      <c r="AV444" t="b">
        <f t="shared" si="80"/>
        <v>1</v>
      </c>
    </row>
    <row r="445" spans="1:48" ht="16.5" thickTop="1" thickBot="1" x14ac:dyDescent="0.3">
      <c r="A445" s="28">
        <f t="shared" si="81"/>
        <v>19</v>
      </c>
      <c r="B445" s="74" t="s">
        <v>1104</v>
      </c>
      <c r="C445" s="71" t="s">
        <v>1045</v>
      </c>
      <c r="D445" s="63">
        <v>1955</v>
      </c>
      <c r="E445" s="72"/>
      <c r="F445" s="72" t="s">
        <v>2522</v>
      </c>
      <c r="G445" s="80">
        <v>2</v>
      </c>
      <c r="H445" s="80">
        <v>2</v>
      </c>
      <c r="I445" s="163">
        <v>721.1</v>
      </c>
      <c r="J445" s="163">
        <v>659.2</v>
      </c>
      <c r="K445" s="163">
        <v>412.4</v>
      </c>
      <c r="L445" s="165">
        <v>25</v>
      </c>
      <c r="M445" s="163">
        <f t="shared" si="82"/>
        <v>4201957.87</v>
      </c>
      <c r="N445" s="163"/>
      <c r="O445" s="163"/>
      <c r="P445" s="163"/>
      <c r="Q445" s="30">
        <f>IF('Форма 2'!D445=0,"",'Форма 2'!D445-N445-O445-P445)</f>
        <v>4201957.87</v>
      </c>
      <c r="R445" s="51">
        <f t="shared" si="75"/>
        <v>6374.3292930825237</v>
      </c>
      <c r="S445" s="51">
        <f t="shared" si="76"/>
        <v>6374.3292930825237</v>
      </c>
      <c r="T445" s="69">
        <f>IF(B445=C445,"",
IF(ISERROR(
IF(_xlfn.TEXTBEFORE('ПДФ 1'!B454,": ",1)*1=YEAR($V$4),$V$4,
IF(_xlfn.TEXTBEFORE('ПДФ 1'!B454,": ",1)*1=YEAR($W$4),$W$4,
IF(_xlfn.TEXTBEFORE('ПДФ 1'!B454,": ",1)*1=YEAR($X$4),$X$4,$Y$4)))),"",
IF(_xlfn.TEXTBEFORE('ПДФ 1'!B454,": ",1)*1=YEAR($V$4),$V$4,
IF(_xlfn.TEXTBEFORE('ПДФ 1'!B454,": ",1)*1=YEAR($W$4),$W$4,
IF(_xlfn.TEXTBEFORE('ПДФ 1'!B454,": ",1)*1=YEAR($X$4),$X$4,$Y$4)))))</f>
        <v>45657</v>
      </c>
      <c r="U445" s="125" t="str">
        <f>IF(ISERROR(VLOOKUP(C445,Источник!$C$2:$K$2343,9,0)),"",VLOOKUP(C445,Источник!$C$2:$K$2343,9,0))</f>
        <v>РО</v>
      </c>
      <c r="V445" s="1"/>
      <c r="W445" s="1"/>
      <c r="X445" s="77" t="str">
        <f t="shared" si="77"/>
        <v>г. Чусовой, ул. Ленина, д. 50а: 2024</v>
      </c>
      <c r="Y445" s="117">
        <f t="shared" si="78"/>
        <v>1</v>
      </c>
      <c r="Z445" s="22" t="s">
        <v>1076</v>
      </c>
      <c r="AA445" s="22" t="s">
        <v>1076</v>
      </c>
      <c r="AB445" s="22" t="s">
        <v>1076</v>
      </c>
      <c r="AC445" s="22" t="s">
        <v>1076</v>
      </c>
      <c r="AD445" s="22" t="s">
        <v>1076</v>
      </c>
      <c r="AE445" s="22" t="s">
        <v>1076</v>
      </c>
      <c r="AF445" s="22" t="s">
        <v>1076</v>
      </c>
      <c r="AG445" s="89" t="s">
        <v>1076</v>
      </c>
      <c r="AH445" s="88" t="s">
        <v>1076</v>
      </c>
      <c r="AI445" s="75" t="s">
        <v>1076</v>
      </c>
      <c r="AJ445" s="75">
        <v>1</v>
      </c>
      <c r="AK445" s="75" t="s">
        <v>1076</v>
      </c>
      <c r="AL445" s="75" t="s">
        <v>1076</v>
      </c>
      <c r="AM445" s="75" t="s">
        <v>1076</v>
      </c>
      <c r="AN445" s="75" t="s">
        <v>1076</v>
      </c>
      <c r="AO445" s="75" t="s">
        <v>1076</v>
      </c>
      <c r="AP445" s="75" t="s">
        <v>1076</v>
      </c>
      <c r="AQ445" s="75" t="s">
        <v>1076</v>
      </c>
      <c r="AR445" s="75" t="s">
        <v>1076</v>
      </c>
      <c r="AS445" s="75" t="s">
        <v>1076</v>
      </c>
      <c r="AT445" s="75" t="s">
        <v>1076</v>
      </c>
      <c r="AU445" t="str">
        <f t="shared" si="79"/>
        <v>Рфа</v>
      </c>
      <c r="AV445" t="b">
        <f t="shared" si="80"/>
        <v>1</v>
      </c>
    </row>
    <row r="446" spans="1:48" ht="16.5" thickTop="1" thickBot="1" x14ac:dyDescent="0.3">
      <c r="A446" s="28">
        <f t="shared" si="81"/>
        <v>20</v>
      </c>
      <c r="B446" s="74" t="s">
        <v>1104</v>
      </c>
      <c r="C446" s="71" t="s">
        <v>1046</v>
      </c>
      <c r="D446" s="63">
        <v>1959</v>
      </c>
      <c r="E446" s="72"/>
      <c r="F446" s="72" t="s">
        <v>2519</v>
      </c>
      <c r="G446" s="80">
        <v>2</v>
      </c>
      <c r="H446" s="80">
        <v>2</v>
      </c>
      <c r="I446" s="163">
        <v>652</v>
      </c>
      <c r="J446" s="163">
        <v>604.6</v>
      </c>
      <c r="K446" s="163">
        <v>544.14</v>
      </c>
      <c r="L446" s="165">
        <v>0</v>
      </c>
      <c r="M446" s="163">
        <f t="shared" si="82"/>
        <v>3799301.8</v>
      </c>
      <c r="N446" s="163"/>
      <c r="O446" s="163"/>
      <c r="P446" s="163"/>
      <c r="Q446" s="30">
        <f>IF('Форма 2'!D446=0,"",'Форма 2'!D446-N446-O446-P446)</f>
        <v>3799301.8</v>
      </c>
      <c r="R446" s="51">
        <f t="shared" si="75"/>
        <v>6283.9923916639091</v>
      </c>
      <c r="S446" s="51">
        <f t="shared" si="76"/>
        <v>6283.9923916639091</v>
      </c>
      <c r="T446" s="69">
        <f>IF(B446=C446,"",
IF(ISERROR(
IF(_xlfn.TEXTBEFORE('ПДФ 1'!B455,": ",1)*1=YEAR($V$4),$V$4,
IF(_xlfn.TEXTBEFORE('ПДФ 1'!B455,": ",1)*1=YEAR($W$4),$W$4,
IF(_xlfn.TEXTBEFORE('ПДФ 1'!B455,": ",1)*1=YEAR($X$4),$X$4,$Y$4)))),"",
IF(_xlfn.TEXTBEFORE('ПДФ 1'!B455,": ",1)*1=YEAR($V$4),$V$4,
IF(_xlfn.TEXTBEFORE('ПДФ 1'!B455,": ",1)*1=YEAR($W$4),$W$4,
IF(_xlfn.TEXTBEFORE('ПДФ 1'!B455,": ",1)*1=YEAR($X$4),$X$4,$Y$4)))))</f>
        <v>45657</v>
      </c>
      <c r="U446" s="125" t="str">
        <f>IF(ISERROR(VLOOKUP(C446,Источник!$C$2:$K$2343,9,0)),"",VLOOKUP(C446,Источник!$C$2:$K$2343,9,0))</f>
        <v>РО</v>
      </c>
      <c r="V446" s="1"/>
      <c r="W446" s="1"/>
      <c r="X446" s="77" t="str">
        <f t="shared" si="77"/>
        <v>г. Чусовой, ул. Ленина, д. 50б: 2024</v>
      </c>
      <c r="Y446" s="117">
        <f t="shared" si="78"/>
        <v>1</v>
      </c>
      <c r="Z446" s="22" t="s">
        <v>1076</v>
      </c>
      <c r="AA446" s="22" t="s">
        <v>1076</v>
      </c>
      <c r="AB446" s="22" t="s">
        <v>1076</v>
      </c>
      <c r="AC446" s="22" t="s">
        <v>1076</v>
      </c>
      <c r="AD446" s="22" t="s">
        <v>1076</v>
      </c>
      <c r="AE446" s="22" t="s">
        <v>1076</v>
      </c>
      <c r="AF446" s="22" t="s">
        <v>1076</v>
      </c>
      <c r="AG446" s="89" t="s">
        <v>1076</v>
      </c>
      <c r="AH446" s="88" t="s">
        <v>1076</v>
      </c>
      <c r="AI446" s="75" t="s">
        <v>1076</v>
      </c>
      <c r="AJ446" s="75">
        <v>1</v>
      </c>
      <c r="AK446" s="75" t="s">
        <v>1076</v>
      </c>
      <c r="AL446" s="75" t="s">
        <v>1076</v>
      </c>
      <c r="AM446" s="75" t="s">
        <v>1076</v>
      </c>
      <c r="AN446" s="75" t="s">
        <v>1076</v>
      </c>
      <c r="AO446" s="75" t="s">
        <v>1076</v>
      </c>
      <c r="AP446" s="75" t="s">
        <v>1076</v>
      </c>
      <c r="AQ446" s="75" t="s">
        <v>1076</v>
      </c>
      <c r="AR446" s="75" t="s">
        <v>1076</v>
      </c>
      <c r="AS446" s="75" t="s">
        <v>1076</v>
      </c>
      <c r="AT446" s="75" t="s">
        <v>1076</v>
      </c>
      <c r="AU446" t="str">
        <f t="shared" si="79"/>
        <v>Рфа</v>
      </c>
      <c r="AV446" t="b">
        <f t="shared" si="80"/>
        <v>1</v>
      </c>
    </row>
    <row r="447" spans="1:48" ht="16.5" thickTop="1" thickBot="1" x14ac:dyDescent="0.3">
      <c r="A447" s="28">
        <f t="shared" si="81"/>
        <v>21</v>
      </c>
      <c r="B447" s="74" t="s">
        <v>1104</v>
      </c>
      <c r="C447" s="71" t="s">
        <v>115</v>
      </c>
      <c r="D447" s="63">
        <v>1954</v>
      </c>
      <c r="E447" s="72"/>
      <c r="F447" s="72" t="s">
        <v>2522</v>
      </c>
      <c r="G447" s="80">
        <v>2</v>
      </c>
      <c r="H447" s="80">
        <v>2</v>
      </c>
      <c r="I447" s="163">
        <v>511.8</v>
      </c>
      <c r="J447" s="163">
        <v>511.8</v>
      </c>
      <c r="K447" s="163">
        <v>300.89999999999998</v>
      </c>
      <c r="L447" s="165">
        <v>61</v>
      </c>
      <c r="M447" s="163">
        <f t="shared" si="82"/>
        <v>4822491.8</v>
      </c>
      <c r="N447" s="163"/>
      <c r="O447" s="163"/>
      <c r="P447" s="163"/>
      <c r="Q447" s="30">
        <f>IF('Форма 2'!D447=0,"",'Форма 2'!D447-N447-O447-P447)</f>
        <v>4822491.8</v>
      </c>
      <c r="R447" s="51">
        <f t="shared" ref="R447:R506" si="88">IF(ISNUMBER(J447),M447/J447,"")</f>
        <v>9422.6100039077755</v>
      </c>
      <c r="S447" s="51">
        <f t="shared" ref="S447:S506" si="89">R447</f>
        <v>9422.6100039077755</v>
      </c>
      <c r="T447" s="69">
        <f>IF(B447=C447,"",
IF(ISERROR(
IF(_xlfn.TEXTBEFORE('ПДФ 1'!B456,": ",1)*1=YEAR($V$4),$V$4,
IF(_xlfn.TEXTBEFORE('ПДФ 1'!B456,": ",1)*1=YEAR($W$4),$W$4,
IF(_xlfn.TEXTBEFORE('ПДФ 1'!B456,": ",1)*1=YEAR($X$4),$X$4,$Y$4)))),"",
IF(_xlfn.TEXTBEFORE('ПДФ 1'!B456,": ",1)*1=YEAR($V$4),$V$4,
IF(_xlfn.TEXTBEFORE('ПДФ 1'!B456,": ",1)*1=YEAR($W$4),$W$4,
IF(_xlfn.TEXTBEFORE('ПДФ 1'!B456,": ",1)*1=YEAR($X$4),$X$4,$Y$4)))))</f>
        <v>45657</v>
      </c>
      <c r="U447" s="125" t="str">
        <f>IF(ISERROR(VLOOKUP(C447,Источник!$C$2:$K$2343,9,0)),"",VLOOKUP(C447,Источник!$C$2:$K$2343,9,0))</f>
        <v>РО</v>
      </c>
      <c r="V447" s="1"/>
      <c r="W447" s="1"/>
      <c r="X447" s="77" t="str">
        <f t="shared" ref="X447:X506" si="90">IF(ISERROR(MID(C447,SEARCH("город Пермь",C447),)=""),
IF(ISERROR(MID(C447,SEARCH("края",C447),)=""),IF(ISERROR(CONCATENATE(C447,": ",YEAR(T447))),"",CONCATENATE(C447,": ",YEAR(T447))),""),
"")</f>
        <v>г. Чусовой, ул. Ленина, д. 52: 2024</v>
      </c>
      <c r="Y447" s="117">
        <f t="shared" ref="Y447:Y506" si="91">SUM(Z447:AF447,AI447:AT447,)+IF(ISNUMBER(AG447),1,0)</f>
        <v>3</v>
      </c>
      <c r="Z447" s="22" t="s">
        <v>1076</v>
      </c>
      <c r="AA447" s="22">
        <v>1</v>
      </c>
      <c r="AB447" s="22" t="s">
        <v>1076</v>
      </c>
      <c r="AC447" s="22">
        <v>1</v>
      </c>
      <c r="AD447" s="22" t="s">
        <v>1076</v>
      </c>
      <c r="AE447" s="22">
        <v>1</v>
      </c>
      <c r="AF447" s="22" t="s">
        <v>1076</v>
      </c>
      <c r="AG447" s="89" t="s">
        <v>1076</v>
      </c>
      <c r="AH447" s="88" t="s">
        <v>1076</v>
      </c>
      <c r="AI447" s="75" t="s">
        <v>1076</v>
      </c>
      <c r="AJ447" s="75" t="s">
        <v>1076</v>
      </c>
      <c r="AK447" s="75" t="s">
        <v>1076</v>
      </c>
      <c r="AL447" s="75" t="s">
        <v>1076</v>
      </c>
      <c r="AM447" s="75" t="s">
        <v>1076</v>
      </c>
      <c r="AN447" s="75" t="s">
        <v>1076</v>
      </c>
      <c r="AO447" s="75" t="s">
        <v>1076</v>
      </c>
      <c r="AP447" s="75" t="s">
        <v>1076</v>
      </c>
      <c r="AQ447" s="75" t="s">
        <v>1076</v>
      </c>
      <c r="AR447" s="75" t="s">
        <v>1076</v>
      </c>
      <c r="AS447" s="75" t="s">
        <v>1076</v>
      </c>
      <c r="AT447" s="75" t="s">
        <v>1076</v>
      </c>
      <c r="AU447" t="str">
        <f t="shared" ref="AU447:AU506" si="92">TRIM(IF(COUNTBLANK(Z447:AE447)&lt;=5,CONCATENATE($AP$3,IF(ISNUMBER(Z447),Z$6,"")," ",IF(ISNUMBER(AA447),AA$6,"")," ",IF(ISNUMBER(AB447),AB$6,"")," ",IF(ISNUMBER(AC447),AC$6,"")," ",IF(ISNUMBER(AD447),AD$6,"")," ",IF(ISNUMBER(AE447),AE$6,""),$AQ$3," ",IF(ISNUMBER(AF447),AF$6,"")," ",IF(ISNUMBER(AH447),AH$6,"")," ",IF(ISNUMBER(AI447),AI$6,"")," ",IF(ISNUMBER(AJ447),AJ$6,"")," ",IF(ISNUMBER(AK447),AK$6,"")," ",IF(ISNUMBER(AL447),AL$6,"")," ",IF(ISNUMBER(AM447),AM$6,"")," ",IF(ISNUMBER(AR447),AR$6,"")," ",IF(ISNUMBER(AS447),AS$6,"")," ",IF(ISNUMBER(AT447),AT$6,""))&amp;IF(COUNTBLANK(AN447:AQ447)&lt;=3,CONCATENATE($AP$4,IF(ISNUMBER(AN447),AN$7,"")," ",IF(ISNUMBER(AO447),AO$7,"")," ",IF(ISNUMBER(AP447),AP$7,"")," ",IF(ISNUMBER(AQ447),AQ$7,"")," ",$AQ$4),""),
CONCATENATE(IF(ISNUMBER(AF447),AF$6,"")," ",IF(ISNUMBER(AH447),AH$6,"")," ",IF(ISNUMBER(AI447),AI$6,"")," ",IF(ISNUMBER(AJ447),AJ$6,"")," ",IF(ISNUMBER(AK447),AK$6,"")," ",IF(ISNUMBER(AL447),AL$6,"")," ",IF(ISNUMBER(AM447),AM$6,"")," ",IF(ISNUMBER(AR447),AR$6,"")," ",IF(ISNUMBER(AS447),AS$6,"")," ",IF(ISNUMBER(AT447),AT$6,""))&amp;IF(COUNTBLANK(AN447:AQ447)&lt;=3,CONCATENATE($AP$4,IF(ISNUMBER(AN447),AN$7,"")," ",IF(ISNUMBER(AO447),AO$7,"")," ",IF(ISNUMBER(AP447),AP$7,"")," ",IF(ISNUMBER(AQ447),AQ$7,"")," ",$AQ$4),"")
))</f>
        <v>РВИС ( ТЕП ХВС ВОД )</v>
      </c>
      <c r="AV447" t="b">
        <f t="shared" ref="AV447:AV506" si="93">ISTEXT(AN447)</f>
        <v>1</v>
      </c>
    </row>
    <row r="448" spans="1:48" ht="16.5" thickTop="1" thickBot="1" x14ac:dyDescent="0.3">
      <c r="A448" s="28">
        <f t="shared" ref="A448:A507" si="94">IF(NOT(ISERROR("Пермского края"=MID(C448,FIND("Пермского края",C448),14)))=$B$1,0,IF(NOT(ISERROR("город Пермь"=MID(C448,FIND("город Пермь",C448),11)))=$B$1,0,IF(NOT(ISERROR("Итого"=MID(C448,FIND("Итого",C448),5)))=$B$1,0,IF(NOT(ISERROR("Всего"=MID(C448,FIND("Всего",C448),5)))=$B$1,0,A447+1))))</f>
        <v>22</v>
      </c>
      <c r="B448" s="74" t="s">
        <v>1104</v>
      </c>
      <c r="C448" s="71" t="s">
        <v>807</v>
      </c>
      <c r="D448" s="63">
        <v>1948</v>
      </c>
      <c r="E448" s="72"/>
      <c r="F448" s="72" t="s">
        <v>2526</v>
      </c>
      <c r="G448" s="80">
        <v>2</v>
      </c>
      <c r="H448" s="80">
        <v>3</v>
      </c>
      <c r="I448" s="163">
        <v>858.3</v>
      </c>
      <c r="J448" s="163">
        <v>471</v>
      </c>
      <c r="K448" s="163">
        <v>423.9</v>
      </c>
      <c r="L448" s="165">
        <v>28</v>
      </c>
      <c r="M448" s="163">
        <f t="shared" si="82"/>
        <v>5001442.8499999996</v>
      </c>
      <c r="N448" s="163"/>
      <c r="O448" s="163"/>
      <c r="P448" s="163"/>
      <c r="Q448" s="30">
        <f>IF('Форма 2'!D448=0,"",'Форма 2'!D448-N448-O448-P448)</f>
        <v>5001442.8499999996</v>
      </c>
      <c r="R448" s="51">
        <f t="shared" si="88"/>
        <v>10618.774628450105</v>
      </c>
      <c r="S448" s="51">
        <f t="shared" si="89"/>
        <v>10618.774628450105</v>
      </c>
      <c r="T448" s="69">
        <f>IF(B448=C448,"",
IF(ISERROR(
IF(_xlfn.TEXTBEFORE('ПДФ 1'!B457,": ",1)*1=YEAR($V$4),$V$4,
IF(_xlfn.TEXTBEFORE('ПДФ 1'!B457,": ",1)*1=YEAR($W$4),$W$4,
IF(_xlfn.TEXTBEFORE('ПДФ 1'!B457,": ",1)*1=YEAR($X$4),$X$4,$Y$4)))),"",
IF(_xlfn.TEXTBEFORE('ПДФ 1'!B457,": ",1)*1=YEAR($V$4),$V$4,
IF(_xlfn.TEXTBEFORE('ПДФ 1'!B457,": ",1)*1=YEAR($W$4),$W$4,
IF(_xlfn.TEXTBEFORE('ПДФ 1'!B457,": ",1)*1=YEAR($X$4),$X$4,$Y$4)))))</f>
        <v>45657</v>
      </c>
      <c r="U448" s="125" t="str">
        <f>IF(ISERROR(VLOOKUP(C448,Источник!$C$2:$K$2343,9,0)),"",VLOOKUP(C448,Источник!$C$2:$K$2343,9,0))</f>
        <v>РО</v>
      </c>
      <c r="V448" s="1"/>
      <c r="W448" s="1"/>
      <c r="X448" s="77" t="str">
        <f t="shared" si="90"/>
        <v>г. Чусовой, ул. Ленина, д. 59: 2024</v>
      </c>
      <c r="Y448" s="117">
        <f t="shared" si="91"/>
        <v>1</v>
      </c>
      <c r="Z448" s="22" t="s">
        <v>1076</v>
      </c>
      <c r="AA448" s="22" t="s">
        <v>1076</v>
      </c>
      <c r="AB448" s="22" t="s">
        <v>1076</v>
      </c>
      <c r="AC448" s="22" t="s">
        <v>1076</v>
      </c>
      <c r="AD448" s="22" t="s">
        <v>1076</v>
      </c>
      <c r="AE448" s="22" t="s">
        <v>1076</v>
      </c>
      <c r="AF448" s="22" t="s">
        <v>1076</v>
      </c>
      <c r="AG448" s="89" t="s">
        <v>1076</v>
      </c>
      <c r="AH448" s="88" t="s">
        <v>1076</v>
      </c>
      <c r="AI448" s="75" t="s">
        <v>1076</v>
      </c>
      <c r="AJ448" s="75">
        <v>1</v>
      </c>
      <c r="AK448" s="75" t="s">
        <v>1076</v>
      </c>
      <c r="AL448" s="75" t="s">
        <v>1076</v>
      </c>
      <c r="AM448" s="75" t="s">
        <v>1076</v>
      </c>
      <c r="AN448" s="75" t="s">
        <v>1076</v>
      </c>
      <c r="AO448" s="75" t="s">
        <v>1076</v>
      </c>
      <c r="AP448" s="75" t="s">
        <v>1076</v>
      </c>
      <c r="AQ448" s="75" t="s">
        <v>1076</v>
      </c>
      <c r="AR448" s="75" t="s">
        <v>1076</v>
      </c>
      <c r="AS448" s="75" t="s">
        <v>1076</v>
      </c>
      <c r="AT448" s="75" t="s">
        <v>1076</v>
      </c>
      <c r="AU448" t="str">
        <f t="shared" si="92"/>
        <v>Рфа</v>
      </c>
      <c r="AV448" t="b">
        <f t="shared" si="93"/>
        <v>1</v>
      </c>
    </row>
    <row r="449" spans="1:48" ht="16.5" thickTop="1" thickBot="1" x14ac:dyDescent="0.3">
      <c r="A449" s="28">
        <f t="shared" si="94"/>
        <v>23</v>
      </c>
      <c r="B449" s="74" t="s">
        <v>1104</v>
      </c>
      <c r="C449" s="71" t="s">
        <v>116</v>
      </c>
      <c r="D449" s="63">
        <v>1940</v>
      </c>
      <c r="E449" s="72"/>
      <c r="F449" s="72" t="s">
        <v>2522</v>
      </c>
      <c r="G449" s="80">
        <v>3</v>
      </c>
      <c r="H449" s="80">
        <v>2</v>
      </c>
      <c r="I449" s="163">
        <v>1418.7</v>
      </c>
      <c r="J449" s="163">
        <v>843.3</v>
      </c>
      <c r="K449" s="163">
        <v>758.97</v>
      </c>
      <c r="L449" s="165">
        <v>0</v>
      </c>
      <c r="M449" s="163">
        <f t="shared" si="82"/>
        <v>15209386.16</v>
      </c>
      <c r="N449" s="163"/>
      <c r="O449" s="163"/>
      <c r="P449" s="163"/>
      <c r="Q449" s="30">
        <f>IF('Форма 2'!D449=0,"",'Форма 2'!D449-N449-O449-P449)</f>
        <v>15209386.16</v>
      </c>
      <c r="R449" s="51">
        <f t="shared" si="88"/>
        <v>18035.55811692162</v>
      </c>
      <c r="S449" s="51">
        <f t="shared" si="89"/>
        <v>18035.55811692162</v>
      </c>
      <c r="T449" s="69">
        <f>IF(B449=C449,"",
IF(ISERROR(
IF(_xlfn.TEXTBEFORE('ПДФ 1'!B458,": ",1)*1=YEAR($V$4),$V$4,
IF(_xlfn.TEXTBEFORE('ПДФ 1'!B458,": ",1)*1=YEAR($W$4),$W$4,
IF(_xlfn.TEXTBEFORE('ПДФ 1'!B458,": ",1)*1=YEAR($X$4),$X$4,$Y$4)))),"",
IF(_xlfn.TEXTBEFORE('ПДФ 1'!B458,": ",1)*1=YEAR($V$4),$V$4,
IF(_xlfn.TEXTBEFORE('ПДФ 1'!B458,": ",1)*1=YEAR($W$4),$W$4,
IF(_xlfn.TEXTBEFORE('ПДФ 1'!B458,": ",1)*1=YEAR($X$4),$X$4,$Y$4)))))</f>
        <v>45657</v>
      </c>
      <c r="U449" s="125" t="str">
        <f>IF(ISERROR(VLOOKUP(C449,Источник!$C$2:$K$2343,9,0)),"",VLOOKUP(C449,Источник!$C$2:$K$2343,9,0))</f>
        <v>РО</v>
      </c>
      <c r="V449" s="1"/>
      <c r="W449" s="1"/>
      <c r="X449" s="77" t="str">
        <f t="shared" si="90"/>
        <v>г. Чусовой, ул. Ленина, д. 7: 2024</v>
      </c>
      <c r="Y449" s="117">
        <f t="shared" si="91"/>
        <v>4</v>
      </c>
      <c r="Z449" s="22" t="s">
        <v>1076</v>
      </c>
      <c r="AA449" s="22">
        <v>1</v>
      </c>
      <c r="AB449" s="22" t="s">
        <v>1076</v>
      </c>
      <c r="AC449" s="22">
        <v>1</v>
      </c>
      <c r="AD449" s="22" t="s">
        <v>1076</v>
      </c>
      <c r="AE449" s="22">
        <v>1</v>
      </c>
      <c r="AF449" s="22" t="s">
        <v>1076</v>
      </c>
      <c r="AG449" s="89" t="s">
        <v>1076</v>
      </c>
      <c r="AH449" s="88" t="s">
        <v>1076</v>
      </c>
      <c r="AI449" s="75" t="s">
        <v>1076</v>
      </c>
      <c r="AJ449" s="75" t="s">
        <v>1076</v>
      </c>
      <c r="AK449" s="75" t="s">
        <v>1076</v>
      </c>
      <c r="AL449" s="75" t="s">
        <v>1076</v>
      </c>
      <c r="AM449" s="75">
        <v>1</v>
      </c>
      <c r="AN449" s="75" t="s">
        <v>1076</v>
      </c>
      <c r="AO449" s="75" t="s">
        <v>1076</v>
      </c>
      <c r="AP449" s="75" t="s">
        <v>1076</v>
      </c>
      <c r="AQ449" s="75" t="s">
        <v>1076</v>
      </c>
      <c r="AR449" s="75" t="s">
        <v>1076</v>
      </c>
      <c r="AS449" s="75" t="s">
        <v>1076</v>
      </c>
      <c r="AT449" s="75" t="s">
        <v>1076</v>
      </c>
      <c r="AU449" t="str">
        <f t="shared" si="92"/>
        <v>РВИС ( ТЕП ХВС ВОД ) РФ</v>
      </c>
      <c r="AV449" t="b">
        <f t="shared" si="93"/>
        <v>1</v>
      </c>
    </row>
    <row r="450" spans="1:48" ht="16.5" thickTop="1" thickBot="1" x14ac:dyDescent="0.3">
      <c r="A450" s="28">
        <f t="shared" si="94"/>
        <v>24</v>
      </c>
      <c r="B450" s="74" t="s">
        <v>1104</v>
      </c>
      <c r="C450" s="71" t="s">
        <v>1554</v>
      </c>
      <c r="D450" s="63">
        <v>1965</v>
      </c>
      <c r="E450" s="72"/>
      <c r="F450" s="72" t="s">
        <v>2521</v>
      </c>
      <c r="G450" s="80">
        <v>4</v>
      </c>
      <c r="H450" s="80">
        <v>4</v>
      </c>
      <c r="I450" s="163">
        <v>2545.21</v>
      </c>
      <c r="J450" s="163">
        <v>2545.21</v>
      </c>
      <c r="K450" s="163">
        <v>2334.5100000000002</v>
      </c>
      <c r="L450" s="165">
        <v>123</v>
      </c>
      <c r="M450" s="163">
        <f t="shared" si="82"/>
        <v>11462404.140000001</v>
      </c>
      <c r="N450" s="163"/>
      <c r="O450" s="163"/>
      <c r="P450" s="163"/>
      <c r="Q450" s="30">
        <f>IF('Форма 2'!D450=0,"",'Форма 2'!D450-N450-O450-P450)</f>
        <v>11462404.140000001</v>
      </c>
      <c r="R450" s="51">
        <f t="shared" si="88"/>
        <v>4503.5200003143163</v>
      </c>
      <c r="S450" s="51">
        <f t="shared" si="89"/>
        <v>4503.5200003143163</v>
      </c>
      <c r="T450" s="69">
        <f>IF(B450=C450,"",
IF(ISERROR(
IF(_xlfn.TEXTBEFORE('ПДФ 1'!B459,": ",1)*1=YEAR($V$4),$V$4,
IF(_xlfn.TEXTBEFORE('ПДФ 1'!B459,": ",1)*1=YEAR($W$4),$W$4,
IF(_xlfn.TEXTBEFORE('ПДФ 1'!B459,": ",1)*1=YEAR($X$4),$X$4,$Y$4)))),"",
IF(_xlfn.TEXTBEFORE('ПДФ 1'!B459,": ",1)*1=YEAR($V$4),$V$4,
IF(_xlfn.TEXTBEFORE('ПДФ 1'!B459,": ",1)*1=YEAR($W$4),$W$4,
IF(_xlfn.TEXTBEFORE('ПДФ 1'!B459,": ",1)*1=YEAR($X$4),$X$4,$Y$4)))))</f>
        <v>45657</v>
      </c>
      <c r="U450" s="125" t="str">
        <f>IF(ISERROR(VLOOKUP(C450,Источник!$C$2:$K$2343,9,0)),"",VLOOKUP(C450,Источник!$C$2:$K$2343,9,0))</f>
        <v>СС</v>
      </c>
      <c r="V450" s="1"/>
      <c r="W450" s="1"/>
      <c r="X450" s="77" t="str">
        <f t="shared" si="90"/>
        <v>г. Чусовой, ул. Лысьвенская, д. 76: 2024</v>
      </c>
      <c r="Y450" s="117">
        <f t="shared" si="91"/>
        <v>1</v>
      </c>
      <c r="Z450" s="22" t="s">
        <v>1076</v>
      </c>
      <c r="AA450" s="22" t="s">
        <v>1076</v>
      </c>
      <c r="AB450" s="22" t="s">
        <v>1076</v>
      </c>
      <c r="AC450" s="22" t="s">
        <v>1076</v>
      </c>
      <c r="AD450" s="22" t="s">
        <v>1076</v>
      </c>
      <c r="AE450" s="22" t="s">
        <v>1076</v>
      </c>
      <c r="AF450" s="22" t="s">
        <v>1076</v>
      </c>
      <c r="AG450" s="89" t="s">
        <v>1076</v>
      </c>
      <c r="AH450" s="88" t="s">
        <v>1076</v>
      </c>
      <c r="AI450" s="75">
        <v>1</v>
      </c>
      <c r="AJ450" s="75" t="s">
        <v>1076</v>
      </c>
      <c r="AK450" s="75" t="s">
        <v>1076</v>
      </c>
      <c r="AL450" s="75" t="s">
        <v>1076</v>
      </c>
      <c r="AM450" s="75" t="s">
        <v>1076</v>
      </c>
      <c r="AN450" s="75" t="s">
        <v>1076</v>
      </c>
      <c r="AO450" s="75" t="s">
        <v>1076</v>
      </c>
      <c r="AP450" s="75" t="s">
        <v>1076</v>
      </c>
      <c r="AQ450" s="75" t="s">
        <v>1076</v>
      </c>
      <c r="AR450" s="75" t="s">
        <v>1076</v>
      </c>
      <c r="AS450" s="75" t="s">
        <v>1076</v>
      </c>
      <c r="AT450" s="75" t="s">
        <v>1076</v>
      </c>
      <c r="AU450" t="str">
        <f t="shared" si="92"/>
        <v>РК</v>
      </c>
      <c r="AV450" t="b">
        <f t="shared" si="93"/>
        <v>1</v>
      </c>
    </row>
    <row r="451" spans="1:48" ht="16.5" thickTop="1" thickBot="1" x14ac:dyDescent="0.3">
      <c r="A451" s="28">
        <f t="shared" si="94"/>
        <v>25</v>
      </c>
      <c r="B451" s="74" t="s">
        <v>1104</v>
      </c>
      <c r="C451" s="71" t="s">
        <v>697</v>
      </c>
      <c r="D451" s="63">
        <v>1967</v>
      </c>
      <c r="E451" s="72"/>
      <c r="F451" s="72">
        <v>0</v>
      </c>
      <c r="G451" s="80">
        <v>5</v>
      </c>
      <c r="H451" s="80">
        <v>4</v>
      </c>
      <c r="I451" s="163">
        <v>3189.3</v>
      </c>
      <c r="J451" s="163">
        <v>3188.2</v>
      </c>
      <c r="K451" s="163">
        <v>3188.2</v>
      </c>
      <c r="L451" s="165">
        <v>0</v>
      </c>
      <c r="M451" s="163">
        <f t="shared" si="82"/>
        <v>14363076.34</v>
      </c>
      <c r="N451" s="163"/>
      <c r="O451" s="163"/>
      <c r="P451" s="163"/>
      <c r="Q451" s="30">
        <f>IF('Форма 2'!D451=0,"",'Форма 2'!D451-N451-O451-P451)</f>
        <v>14363076.34</v>
      </c>
      <c r="R451" s="51">
        <f t="shared" si="88"/>
        <v>4505.0738159463026</v>
      </c>
      <c r="S451" s="51">
        <f t="shared" si="89"/>
        <v>4505.0738159463026</v>
      </c>
      <c r="T451" s="69">
        <f>IF(B451=C451,"",
IF(ISERROR(
IF(_xlfn.TEXTBEFORE('ПДФ 1'!B460,": ",1)*1=YEAR($V$4),$V$4,
IF(_xlfn.TEXTBEFORE('ПДФ 1'!B460,": ",1)*1=YEAR($W$4),$W$4,
IF(_xlfn.TEXTBEFORE('ПДФ 1'!B460,": ",1)*1=YEAR($X$4),$X$4,$Y$4)))),"",
IF(_xlfn.TEXTBEFORE('ПДФ 1'!B460,": ",1)*1=YEAR($V$4),$V$4,
IF(_xlfn.TEXTBEFORE('ПДФ 1'!B460,": ",1)*1=YEAR($W$4),$W$4,
IF(_xlfn.TEXTBEFORE('ПДФ 1'!B460,": ",1)*1=YEAR($X$4),$X$4,$Y$4)))))</f>
        <v>45657</v>
      </c>
      <c r="U451" s="125" t="str">
        <f>IF(ISERROR(VLOOKUP(C451,Источник!$C$2:$K$2343,9,0)),"",VLOOKUP(C451,Источник!$C$2:$K$2343,9,0))</f>
        <v>СС</v>
      </c>
      <c r="V451" s="1"/>
      <c r="W451" s="1"/>
      <c r="X451" s="77" t="str">
        <f t="shared" si="90"/>
        <v>г. Чусовой, ул. Лысьвенская, д. 80: 2024</v>
      </c>
      <c r="Y451" s="117">
        <f t="shared" si="91"/>
        <v>1</v>
      </c>
      <c r="Z451" s="22" t="s">
        <v>1076</v>
      </c>
      <c r="AA451" s="22" t="s">
        <v>1076</v>
      </c>
      <c r="AB451" s="22" t="s">
        <v>1076</v>
      </c>
      <c r="AC451" s="22" t="s">
        <v>1076</v>
      </c>
      <c r="AD451" s="22" t="s">
        <v>1076</v>
      </c>
      <c r="AE451" s="22" t="s">
        <v>1076</v>
      </c>
      <c r="AF451" s="22" t="s">
        <v>1076</v>
      </c>
      <c r="AG451" s="89" t="s">
        <v>1076</v>
      </c>
      <c r="AH451" s="88" t="s">
        <v>1076</v>
      </c>
      <c r="AI451" s="75">
        <v>1</v>
      </c>
      <c r="AJ451" s="75" t="s">
        <v>1076</v>
      </c>
      <c r="AK451" s="75" t="s">
        <v>1076</v>
      </c>
      <c r="AL451" s="75" t="s">
        <v>1076</v>
      </c>
      <c r="AM451" s="75" t="s">
        <v>1076</v>
      </c>
      <c r="AN451" s="75" t="s">
        <v>1076</v>
      </c>
      <c r="AO451" s="75" t="s">
        <v>1076</v>
      </c>
      <c r="AP451" s="75" t="s">
        <v>1076</v>
      </c>
      <c r="AQ451" s="75" t="s">
        <v>1076</v>
      </c>
      <c r="AR451" s="75" t="s">
        <v>1076</v>
      </c>
      <c r="AS451" s="75" t="s">
        <v>1076</v>
      </c>
      <c r="AT451" s="75" t="s">
        <v>1076</v>
      </c>
      <c r="AU451" t="str">
        <f t="shared" si="92"/>
        <v>РК</v>
      </c>
      <c r="AV451" t="b">
        <f t="shared" si="93"/>
        <v>1</v>
      </c>
    </row>
    <row r="452" spans="1:48" ht="16.5" thickTop="1" thickBot="1" x14ac:dyDescent="0.3">
      <c r="A452" s="28">
        <f t="shared" si="94"/>
        <v>26</v>
      </c>
      <c r="B452" s="74" t="s">
        <v>1104</v>
      </c>
      <c r="C452" s="71" t="s">
        <v>1048</v>
      </c>
      <c r="D452" s="63">
        <v>1957</v>
      </c>
      <c r="E452" s="72"/>
      <c r="F452" s="72" t="s">
        <v>2519</v>
      </c>
      <c r="G452" s="80">
        <v>4</v>
      </c>
      <c r="H452" s="80">
        <v>2</v>
      </c>
      <c r="I452" s="163">
        <v>1944.8</v>
      </c>
      <c r="J452" s="163">
        <v>1720.9</v>
      </c>
      <c r="K452" s="163">
        <v>1548.81</v>
      </c>
      <c r="L452" s="165">
        <v>0</v>
      </c>
      <c r="M452" s="163">
        <f t="shared" si="82"/>
        <v>18253659.43</v>
      </c>
      <c r="N452" s="163"/>
      <c r="O452" s="163"/>
      <c r="P452" s="163"/>
      <c r="Q452" s="30">
        <f>IF('Форма 2'!D452=0,"",'Форма 2'!D452-N452-O452-P452)</f>
        <v>18253659.43</v>
      </c>
      <c r="R452" s="51">
        <f t="shared" si="88"/>
        <v>10607.042495205997</v>
      </c>
      <c r="S452" s="51">
        <f t="shared" si="89"/>
        <v>10607.042495205997</v>
      </c>
      <c r="T452" s="69">
        <f>IF(B452=C452,"",
IF(ISERROR(
IF(_xlfn.TEXTBEFORE('ПДФ 1'!B461,": ",1)*1=YEAR($V$4),$V$4,
IF(_xlfn.TEXTBEFORE('ПДФ 1'!B461,": ",1)*1=YEAR($W$4),$W$4,
IF(_xlfn.TEXTBEFORE('ПДФ 1'!B461,": ",1)*1=YEAR($X$4),$X$4,$Y$4)))),"",
IF(_xlfn.TEXTBEFORE('ПДФ 1'!B461,": ",1)*1=YEAR($V$4),$V$4,
IF(_xlfn.TEXTBEFORE('ПДФ 1'!B461,": ",1)*1=YEAR($W$4),$W$4,
IF(_xlfn.TEXTBEFORE('ПДФ 1'!B461,": ",1)*1=YEAR($X$4),$X$4,$Y$4)))))</f>
        <v>45657</v>
      </c>
      <c r="U452" s="125" t="str">
        <f>IF(ISERROR(VLOOKUP(C452,Источник!$C$2:$K$2343,9,0)),"",VLOOKUP(C452,Источник!$C$2:$K$2343,9,0))</f>
        <v>РО</v>
      </c>
      <c r="V452" s="1"/>
      <c r="W452" s="1"/>
      <c r="X452" s="77" t="str">
        <f t="shared" si="90"/>
        <v>г. Чусовой, ул. Матросова, д. 11: 2024</v>
      </c>
      <c r="Y452" s="117">
        <f t="shared" si="91"/>
        <v>2</v>
      </c>
      <c r="Z452" s="22" t="s">
        <v>1076</v>
      </c>
      <c r="AA452" s="22" t="s">
        <v>1076</v>
      </c>
      <c r="AB452" s="22" t="s">
        <v>1076</v>
      </c>
      <c r="AC452" s="22" t="s">
        <v>1076</v>
      </c>
      <c r="AD452" s="22" t="s">
        <v>1076</v>
      </c>
      <c r="AE452" s="22" t="s">
        <v>1076</v>
      </c>
      <c r="AF452" s="22" t="s">
        <v>1076</v>
      </c>
      <c r="AG452" s="89" t="s">
        <v>1076</v>
      </c>
      <c r="AH452" s="88" t="s">
        <v>1076</v>
      </c>
      <c r="AI452" s="75">
        <v>1</v>
      </c>
      <c r="AJ452" s="75">
        <v>1</v>
      </c>
      <c r="AK452" s="75" t="s">
        <v>1076</v>
      </c>
      <c r="AL452" s="75" t="s">
        <v>1076</v>
      </c>
      <c r="AM452" s="75" t="s">
        <v>1076</v>
      </c>
      <c r="AN452" s="75" t="s">
        <v>1076</v>
      </c>
      <c r="AO452" s="75" t="s">
        <v>1076</v>
      </c>
      <c r="AP452" s="75" t="s">
        <v>1076</v>
      </c>
      <c r="AQ452" s="75" t="s">
        <v>1076</v>
      </c>
      <c r="AR452" s="75" t="s">
        <v>1076</v>
      </c>
      <c r="AS452" s="75" t="s">
        <v>1076</v>
      </c>
      <c r="AT452" s="75" t="s">
        <v>1076</v>
      </c>
      <c r="AU452" t="str">
        <f t="shared" si="92"/>
        <v>РК Рфа</v>
      </c>
      <c r="AV452" t="b">
        <f t="shared" si="93"/>
        <v>1</v>
      </c>
    </row>
    <row r="453" spans="1:48" ht="16.5" thickTop="1" thickBot="1" x14ac:dyDescent="0.3">
      <c r="A453" s="28">
        <f t="shared" si="94"/>
        <v>27</v>
      </c>
      <c r="B453" s="74" t="s">
        <v>1104</v>
      </c>
      <c r="C453" s="71" t="s">
        <v>1049</v>
      </c>
      <c r="D453" s="63">
        <v>1959</v>
      </c>
      <c r="E453" s="72"/>
      <c r="F453" s="72" t="s">
        <v>2519</v>
      </c>
      <c r="G453" s="80">
        <v>5</v>
      </c>
      <c r="H453" s="80">
        <v>4</v>
      </c>
      <c r="I453" s="163">
        <v>5047.5</v>
      </c>
      <c r="J453" s="163">
        <v>5047.5</v>
      </c>
      <c r="K453" s="163">
        <v>4584.8500000000004</v>
      </c>
      <c r="L453" s="165">
        <v>0</v>
      </c>
      <c r="M453" s="163">
        <f t="shared" si="82"/>
        <v>22731517.199999999</v>
      </c>
      <c r="N453" s="163"/>
      <c r="O453" s="163"/>
      <c r="P453" s="163"/>
      <c r="Q453" s="30">
        <f>IF('Форма 2'!D453=0,"",'Форма 2'!D453-N453-O453-P453)</f>
        <v>22731517.199999999</v>
      </c>
      <c r="R453" s="51">
        <f t="shared" si="88"/>
        <v>4503.5199999999995</v>
      </c>
      <c r="S453" s="51">
        <f t="shared" si="89"/>
        <v>4503.5199999999995</v>
      </c>
      <c r="T453" s="69">
        <f>IF(B453=C453,"",
IF(ISERROR(
IF(_xlfn.TEXTBEFORE('ПДФ 1'!B462,": ",1)*1=YEAR($V$4),$V$4,
IF(_xlfn.TEXTBEFORE('ПДФ 1'!B462,": ",1)*1=YEAR($W$4),$W$4,
IF(_xlfn.TEXTBEFORE('ПДФ 1'!B462,": ",1)*1=YEAR($X$4),$X$4,$Y$4)))),"",
IF(_xlfn.TEXTBEFORE('ПДФ 1'!B462,": ",1)*1=YEAR($V$4),$V$4,
IF(_xlfn.TEXTBEFORE('ПДФ 1'!B462,": ",1)*1=YEAR($W$4),$W$4,
IF(_xlfn.TEXTBEFORE('ПДФ 1'!B462,": ",1)*1=YEAR($X$4),$X$4,$Y$4)))))</f>
        <v>45657</v>
      </c>
      <c r="U453" s="125" t="str">
        <f>IF(ISERROR(VLOOKUP(C453,Источник!$C$2:$K$2343,9,0)),"",VLOOKUP(C453,Источник!$C$2:$K$2343,9,0))</f>
        <v>РО</v>
      </c>
      <c r="V453" s="1"/>
      <c r="W453" s="1"/>
      <c r="X453" s="77" t="str">
        <f t="shared" si="90"/>
        <v>г. Чусовой, ул. Матросова, д. 13: 2024</v>
      </c>
      <c r="Y453" s="117">
        <f t="shared" si="91"/>
        <v>1</v>
      </c>
      <c r="Z453" s="22" t="s">
        <v>1076</v>
      </c>
      <c r="AA453" s="22" t="s">
        <v>1076</v>
      </c>
      <c r="AB453" s="22" t="s">
        <v>1076</v>
      </c>
      <c r="AC453" s="22" t="s">
        <v>1076</v>
      </c>
      <c r="AD453" s="22" t="s">
        <v>1076</v>
      </c>
      <c r="AE453" s="22" t="s">
        <v>1076</v>
      </c>
      <c r="AF453" s="22" t="s">
        <v>1076</v>
      </c>
      <c r="AG453" s="89" t="s">
        <v>1076</v>
      </c>
      <c r="AH453" s="88" t="s">
        <v>1076</v>
      </c>
      <c r="AI453" s="75">
        <v>1</v>
      </c>
      <c r="AJ453" s="75" t="s">
        <v>1076</v>
      </c>
      <c r="AK453" s="75" t="s">
        <v>1076</v>
      </c>
      <c r="AL453" s="75" t="s">
        <v>1076</v>
      </c>
      <c r="AM453" s="75" t="s">
        <v>1076</v>
      </c>
      <c r="AN453" s="75" t="s">
        <v>1076</v>
      </c>
      <c r="AO453" s="75" t="s">
        <v>1076</v>
      </c>
      <c r="AP453" s="75" t="s">
        <v>1076</v>
      </c>
      <c r="AQ453" s="75" t="s">
        <v>1076</v>
      </c>
      <c r="AR453" s="75" t="s">
        <v>1076</v>
      </c>
      <c r="AS453" s="75" t="s">
        <v>1076</v>
      </c>
      <c r="AT453" s="75" t="s">
        <v>1076</v>
      </c>
      <c r="AU453" t="str">
        <f t="shared" si="92"/>
        <v>РК</v>
      </c>
      <c r="AV453" t="b">
        <f t="shared" si="93"/>
        <v>1</v>
      </c>
    </row>
    <row r="454" spans="1:48" ht="16.5" thickTop="1" thickBot="1" x14ac:dyDescent="0.3">
      <c r="A454" s="28">
        <f t="shared" si="94"/>
        <v>28</v>
      </c>
      <c r="B454" s="74" t="s">
        <v>1104</v>
      </c>
      <c r="C454" s="71" t="s">
        <v>1047</v>
      </c>
      <c r="D454" s="63">
        <v>1957</v>
      </c>
      <c r="E454" s="72"/>
      <c r="F454" s="72" t="s">
        <v>2547</v>
      </c>
      <c r="G454" s="80">
        <v>3</v>
      </c>
      <c r="H454" s="80">
        <v>2</v>
      </c>
      <c r="I454" s="163">
        <v>1854.6</v>
      </c>
      <c r="J454" s="163">
        <v>1684.5</v>
      </c>
      <c r="K454" s="163">
        <v>1331.4</v>
      </c>
      <c r="L454" s="165">
        <v>54</v>
      </c>
      <c r="M454" s="163">
        <f t="shared" si="82"/>
        <v>10807032.390000001</v>
      </c>
      <c r="N454" s="163"/>
      <c r="O454" s="163"/>
      <c r="P454" s="163"/>
      <c r="Q454" s="30">
        <f>IF('Форма 2'!D454=0,"",'Форма 2'!D454-N454-O454-P454)</f>
        <v>10807032.390000001</v>
      </c>
      <c r="R454" s="51">
        <f t="shared" si="88"/>
        <v>6415.572804986643</v>
      </c>
      <c r="S454" s="51">
        <f t="shared" si="89"/>
        <v>6415.572804986643</v>
      </c>
      <c r="T454" s="69">
        <f>IF(B454=C454,"",
IF(ISERROR(
IF(_xlfn.TEXTBEFORE('ПДФ 1'!B463,": ",1)*1=YEAR($V$4),$V$4,
IF(_xlfn.TEXTBEFORE('ПДФ 1'!B463,": ",1)*1=YEAR($W$4),$W$4,
IF(_xlfn.TEXTBEFORE('ПДФ 1'!B463,": ",1)*1=YEAR($X$4),$X$4,$Y$4)))),"",
IF(_xlfn.TEXTBEFORE('ПДФ 1'!B463,": ",1)*1=YEAR($V$4),$V$4,
IF(_xlfn.TEXTBEFORE('ПДФ 1'!B463,": ",1)*1=YEAR($W$4),$W$4,
IF(_xlfn.TEXTBEFORE('ПДФ 1'!B463,": ",1)*1=YEAR($X$4),$X$4,$Y$4)))))</f>
        <v>45657</v>
      </c>
      <c r="U454" s="125" t="str">
        <f>IF(ISERROR(VLOOKUP(C454,Источник!$C$2:$K$2343,9,0)),"",VLOOKUP(C454,Источник!$C$2:$K$2343,9,0))</f>
        <v>РО</v>
      </c>
      <c r="V454" s="1"/>
      <c r="W454" s="1"/>
      <c r="X454" s="77" t="str">
        <f t="shared" si="90"/>
        <v>г. Чусовой, ул. Матросова, д. 9: 2024</v>
      </c>
      <c r="Y454" s="117">
        <f t="shared" si="91"/>
        <v>1</v>
      </c>
      <c r="Z454" s="22" t="s">
        <v>1076</v>
      </c>
      <c r="AA454" s="22" t="s">
        <v>1076</v>
      </c>
      <c r="AB454" s="22" t="s">
        <v>1076</v>
      </c>
      <c r="AC454" s="22" t="s">
        <v>1076</v>
      </c>
      <c r="AD454" s="22" t="s">
        <v>1076</v>
      </c>
      <c r="AE454" s="22" t="s">
        <v>1076</v>
      </c>
      <c r="AF454" s="22" t="s">
        <v>1076</v>
      </c>
      <c r="AG454" s="89" t="s">
        <v>1076</v>
      </c>
      <c r="AH454" s="114" t="s">
        <v>1076</v>
      </c>
      <c r="AI454" s="75" t="s">
        <v>1076</v>
      </c>
      <c r="AJ454" s="75">
        <v>1</v>
      </c>
      <c r="AK454" s="75" t="s">
        <v>1076</v>
      </c>
      <c r="AL454" s="75" t="s">
        <v>1076</v>
      </c>
      <c r="AM454" s="75" t="s">
        <v>1076</v>
      </c>
      <c r="AN454" s="75" t="s">
        <v>1076</v>
      </c>
      <c r="AO454" s="75" t="s">
        <v>1076</v>
      </c>
      <c r="AP454" s="75" t="s">
        <v>1076</v>
      </c>
      <c r="AQ454" s="75" t="s">
        <v>1076</v>
      </c>
      <c r="AR454" s="75" t="s">
        <v>1076</v>
      </c>
      <c r="AS454" s="75" t="s">
        <v>1076</v>
      </c>
      <c r="AT454" s="75" t="s">
        <v>1076</v>
      </c>
      <c r="AU454" t="str">
        <f t="shared" si="92"/>
        <v>Рфа</v>
      </c>
      <c r="AV454" t="b">
        <f t="shared" si="93"/>
        <v>1</v>
      </c>
    </row>
    <row r="455" spans="1:48" ht="16.5" thickTop="1" thickBot="1" x14ac:dyDescent="0.3">
      <c r="A455" s="28">
        <f t="shared" si="94"/>
        <v>29</v>
      </c>
      <c r="B455" s="74" t="s">
        <v>1104</v>
      </c>
      <c r="C455" s="71" t="s">
        <v>278</v>
      </c>
      <c r="D455" s="63">
        <v>1968</v>
      </c>
      <c r="E455" s="72"/>
      <c r="F455" s="72" t="s">
        <v>2521</v>
      </c>
      <c r="G455" s="80">
        <v>5</v>
      </c>
      <c r="H455" s="80">
        <v>4</v>
      </c>
      <c r="I455" s="163">
        <v>3180</v>
      </c>
      <c r="J455" s="163">
        <v>2495.5</v>
      </c>
      <c r="K455" s="163">
        <v>2211</v>
      </c>
      <c r="L455" s="165">
        <v>106</v>
      </c>
      <c r="M455" s="163">
        <f t="shared" si="82"/>
        <v>15525904.800000001</v>
      </c>
      <c r="N455" s="163"/>
      <c r="O455" s="163"/>
      <c r="P455" s="163"/>
      <c r="Q455" s="30">
        <f>IF('Форма 2'!D455=0,"",'Форма 2'!D455-N455-O455-P455)</f>
        <v>15525904.800000001</v>
      </c>
      <c r="R455" s="51">
        <f t="shared" si="88"/>
        <v>6221.5607293127632</v>
      </c>
      <c r="S455" s="51">
        <f t="shared" si="89"/>
        <v>6221.5607293127632</v>
      </c>
      <c r="T455" s="69">
        <f>IF(B455=C455,"",
IF(ISERROR(
IF(_xlfn.TEXTBEFORE('ПДФ 1'!B464,": ",1)*1=YEAR($V$4),$V$4,
IF(_xlfn.TEXTBEFORE('ПДФ 1'!B464,": ",1)*1=YEAR($W$4),$W$4,
IF(_xlfn.TEXTBEFORE('ПДФ 1'!B464,": ",1)*1=YEAR($X$4),$X$4,$Y$4)))),"",
IF(_xlfn.TEXTBEFORE('ПДФ 1'!B464,": ",1)*1=YEAR($V$4),$V$4,
IF(_xlfn.TEXTBEFORE('ПДФ 1'!B464,": ",1)*1=YEAR($W$4),$W$4,
IF(_xlfn.TEXTBEFORE('ПДФ 1'!B464,": ",1)*1=YEAR($X$4),$X$4,$Y$4)))))</f>
        <v>45657</v>
      </c>
      <c r="U455" s="125" t="str">
        <f>IF(ISERROR(VLOOKUP(C455,Источник!$C$2:$K$2343,9,0)),"",VLOOKUP(C455,Источник!$C$2:$K$2343,9,0))</f>
        <v>СС</v>
      </c>
      <c r="V455" s="1"/>
      <c r="W455" s="1"/>
      <c r="X455" s="77" t="str">
        <f t="shared" si="90"/>
        <v>г. Чусовой, ул. Мира, д. 5: 2024</v>
      </c>
      <c r="Y455" s="117">
        <f t="shared" si="91"/>
        <v>1</v>
      </c>
      <c r="Z455" s="22" t="s">
        <v>1076</v>
      </c>
      <c r="AA455" s="22" t="s">
        <v>1076</v>
      </c>
      <c r="AB455" s="22" t="s">
        <v>1076</v>
      </c>
      <c r="AC455" s="22" t="s">
        <v>1076</v>
      </c>
      <c r="AD455" s="22" t="s">
        <v>1076</v>
      </c>
      <c r="AE455" s="22" t="s">
        <v>1076</v>
      </c>
      <c r="AF455" s="22" t="s">
        <v>1076</v>
      </c>
      <c r="AG455" s="89" t="s">
        <v>1076</v>
      </c>
      <c r="AH455" s="114" t="s">
        <v>1076</v>
      </c>
      <c r="AI455" s="75" t="s">
        <v>1076</v>
      </c>
      <c r="AJ455" s="75">
        <v>1</v>
      </c>
      <c r="AK455" s="75" t="s">
        <v>1076</v>
      </c>
      <c r="AL455" s="75" t="s">
        <v>1076</v>
      </c>
      <c r="AM455" s="75" t="s">
        <v>1076</v>
      </c>
      <c r="AN455" s="75" t="s">
        <v>1076</v>
      </c>
      <c r="AO455" s="75" t="s">
        <v>1076</v>
      </c>
      <c r="AP455" s="75" t="s">
        <v>1076</v>
      </c>
      <c r="AQ455" s="75" t="s">
        <v>1076</v>
      </c>
      <c r="AR455" s="75" t="s">
        <v>1076</v>
      </c>
      <c r="AS455" s="75" t="s">
        <v>1076</v>
      </c>
      <c r="AT455" s="75" t="s">
        <v>1076</v>
      </c>
      <c r="AU455" t="str">
        <f t="shared" si="92"/>
        <v>Рфа</v>
      </c>
      <c r="AV455" t="b">
        <f t="shared" si="93"/>
        <v>1</v>
      </c>
    </row>
    <row r="456" spans="1:48" ht="16.5" thickTop="1" thickBot="1" x14ac:dyDescent="0.3">
      <c r="A456" s="28">
        <f t="shared" si="94"/>
        <v>30</v>
      </c>
      <c r="B456" s="74" t="s">
        <v>1104</v>
      </c>
      <c r="C456" s="71" t="s">
        <v>1580</v>
      </c>
      <c r="D456" s="63">
        <v>1973</v>
      </c>
      <c r="E456" s="72"/>
      <c r="F456" s="72" t="s">
        <v>2548</v>
      </c>
      <c r="G456" s="80">
        <v>5</v>
      </c>
      <c r="H456" s="80">
        <v>4</v>
      </c>
      <c r="I456" s="163">
        <v>3420.2</v>
      </c>
      <c r="J456" s="163">
        <v>2723</v>
      </c>
      <c r="K456" s="163">
        <v>2415.5</v>
      </c>
      <c r="L456" s="165">
        <v>128</v>
      </c>
      <c r="M456" s="163">
        <f t="shared" ref="M456:M519" si="95">IF(ISNUMBER(I456),SUM(N456:Q456),"")</f>
        <v>16698647.67</v>
      </c>
      <c r="N456" s="163"/>
      <c r="O456" s="163"/>
      <c r="P456" s="163"/>
      <c r="Q456" s="30">
        <f>IF('Форма 2'!D456=0,"",'Форма 2'!D456-N456-O456-P456)</f>
        <v>16698647.67</v>
      </c>
      <c r="R456" s="51">
        <f t="shared" si="88"/>
        <v>6132.444976129269</v>
      </c>
      <c r="S456" s="51">
        <f t="shared" si="89"/>
        <v>6132.444976129269</v>
      </c>
      <c r="T456" s="69">
        <f>IF(B456=C456,"",
IF(ISERROR(
IF(_xlfn.TEXTBEFORE('ПДФ 1'!B465,": ",1)*1=YEAR($V$4),$V$4,
IF(_xlfn.TEXTBEFORE('ПДФ 1'!B465,": ",1)*1=YEAR($W$4),$W$4,
IF(_xlfn.TEXTBEFORE('ПДФ 1'!B465,": ",1)*1=YEAR($X$4),$X$4,$Y$4)))),"",
IF(_xlfn.TEXTBEFORE('ПДФ 1'!B465,": ",1)*1=YEAR($V$4),$V$4,
IF(_xlfn.TEXTBEFORE('ПДФ 1'!B465,": ",1)*1=YEAR($W$4),$W$4,
IF(_xlfn.TEXTBEFORE('ПДФ 1'!B465,": ",1)*1=YEAR($X$4),$X$4,$Y$4)))))</f>
        <v>45657</v>
      </c>
      <c r="U456" s="125" t="str">
        <f>IF(ISERROR(VLOOKUP(C456,Источник!$C$2:$K$2343,9,0)),"",VLOOKUP(C456,Источник!$C$2:$K$2343,9,0))</f>
        <v>СС</v>
      </c>
      <c r="V456" s="1"/>
      <c r="W456" s="1"/>
      <c r="X456" s="77" t="str">
        <f t="shared" si="90"/>
        <v>г. Чусовой, ул. Мира, д. 9: 2024</v>
      </c>
      <c r="Y456" s="117">
        <f t="shared" si="91"/>
        <v>1</v>
      </c>
      <c r="Z456" s="22" t="s">
        <v>1076</v>
      </c>
      <c r="AA456" s="22" t="s">
        <v>1076</v>
      </c>
      <c r="AB456" s="22" t="s">
        <v>1076</v>
      </c>
      <c r="AC456" s="22" t="s">
        <v>1076</v>
      </c>
      <c r="AD456" s="22" t="s">
        <v>1076</v>
      </c>
      <c r="AE456" s="22" t="s">
        <v>1076</v>
      </c>
      <c r="AF456" s="22" t="s">
        <v>1076</v>
      </c>
      <c r="AG456" s="89" t="s">
        <v>1076</v>
      </c>
      <c r="AH456" s="114" t="s">
        <v>1076</v>
      </c>
      <c r="AI456" s="75" t="s">
        <v>1076</v>
      </c>
      <c r="AJ456" s="75">
        <v>1</v>
      </c>
      <c r="AK456" s="75" t="s">
        <v>1076</v>
      </c>
      <c r="AL456" s="75" t="s">
        <v>1076</v>
      </c>
      <c r="AM456" s="75" t="s">
        <v>1076</v>
      </c>
      <c r="AN456" s="75" t="s">
        <v>1076</v>
      </c>
      <c r="AO456" s="75" t="s">
        <v>1076</v>
      </c>
      <c r="AP456" s="75" t="s">
        <v>1076</v>
      </c>
      <c r="AQ456" s="75" t="s">
        <v>1076</v>
      </c>
      <c r="AR456" s="75" t="s">
        <v>1076</v>
      </c>
      <c r="AS456" s="75" t="s">
        <v>1076</v>
      </c>
      <c r="AT456" s="75" t="s">
        <v>1076</v>
      </c>
      <c r="AU456" t="str">
        <f t="shared" si="92"/>
        <v>Рфа</v>
      </c>
      <c r="AV456" t="b">
        <f t="shared" si="93"/>
        <v>1</v>
      </c>
    </row>
    <row r="457" spans="1:48" ht="16.5" thickTop="1" thickBot="1" x14ac:dyDescent="0.3">
      <c r="A457" s="28">
        <f t="shared" si="94"/>
        <v>31</v>
      </c>
      <c r="B457" s="74" t="s">
        <v>1104</v>
      </c>
      <c r="C457" s="71" t="s">
        <v>279</v>
      </c>
      <c r="D457" s="63">
        <v>1951</v>
      </c>
      <c r="E457" s="72"/>
      <c r="F457" s="72" t="s">
        <v>2522</v>
      </c>
      <c r="G457" s="80">
        <v>2</v>
      </c>
      <c r="H457" s="80">
        <v>2</v>
      </c>
      <c r="I457" s="163">
        <v>526.5</v>
      </c>
      <c r="J457" s="163">
        <v>487.1</v>
      </c>
      <c r="K457" s="163">
        <v>487.1</v>
      </c>
      <c r="L457" s="165">
        <v>33</v>
      </c>
      <c r="M457" s="163">
        <f t="shared" si="95"/>
        <v>3067994.48</v>
      </c>
      <c r="N457" s="163"/>
      <c r="O457" s="163"/>
      <c r="P457" s="163"/>
      <c r="Q457" s="30">
        <f>IF('Форма 2'!D457=0,"",'Форма 2'!D457-N457-O457-P457)</f>
        <v>3067994.48</v>
      </c>
      <c r="R457" s="51">
        <f t="shared" si="88"/>
        <v>6298.4900020529658</v>
      </c>
      <c r="S457" s="51">
        <f t="shared" si="89"/>
        <v>6298.4900020529658</v>
      </c>
      <c r="T457" s="69">
        <f>IF(B457=C457,"",
IF(ISERROR(
IF(_xlfn.TEXTBEFORE('ПДФ 1'!B466,": ",1)*1=YEAR($V$4),$V$4,
IF(_xlfn.TEXTBEFORE('ПДФ 1'!B466,": ",1)*1=YEAR($W$4),$W$4,
IF(_xlfn.TEXTBEFORE('ПДФ 1'!B466,": ",1)*1=YEAR($X$4),$X$4,$Y$4)))),"",
IF(_xlfn.TEXTBEFORE('ПДФ 1'!B466,": ",1)*1=YEAR($V$4),$V$4,
IF(_xlfn.TEXTBEFORE('ПДФ 1'!B466,": ",1)*1=YEAR($W$4),$W$4,
IF(_xlfn.TEXTBEFORE('ПДФ 1'!B466,": ",1)*1=YEAR($X$4),$X$4,$Y$4)))))</f>
        <v>45657</v>
      </c>
      <c r="U457" s="125" t="str">
        <f>IF(ISERROR(VLOOKUP(C457,Источник!$C$2:$K$2343,9,0)),"",VLOOKUP(C457,Источник!$C$2:$K$2343,9,0))</f>
        <v>РО</v>
      </c>
      <c r="V457" s="1"/>
      <c r="W457" s="1"/>
      <c r="X457" s="77" t="str">
        <f t="shared" si="90"/>
        <v>г. Чусовой, ул. Орджоникидзе, д. 10: 2024</v>
      </c>
      <c r="Y457" s="117">
        <f t="shared" si="91"/>
        <v>1</v>
      </c>
      <c r="Z457" s="22" t="s">
        <v>1076</v>
      </c>
      <c r="AA457" s="22" t="s">
        <v>1076</v>
      </c>
      <c r="AB457" s="22" t="s">
        <v>1076</v>
      </c>
      <c r="AC457" s="22" t="s">
        <v>1076</v>
      </c>
      <c r="AD457" s="22" t="s">
        <v>1076</v>
      </c>
      <c r="AE457" s="22" t="s">
        <v>1076</v>
      </c>
      <c r="AF457" s="22" t="s">
        <v>1076</v>
      </c>
      <c r="AG457" s="89" t="s">
        <v>1076</v>
      </c>
      <c r="AH457" s="88" t="s">
        <v>1076</v>
      </c>
      <c r="AI457" s="75" t="s">
        <v>1076</v>
      </c>
      <c r="AJ457" s="75">
        <v>1</v>
      </c>
      <c r="AK457" s="75" t="s">
        <v>1076</v>
      </c>
      <c r="AL457" s="75" t="s">
        <v>1076</v>
      </c>
      <c r="AM457" s="75" t="s">
        <v>1076</v>
      </c>
      <c r="AN457" s="75" t="s">
        <v>1076</v>
      </c>
      <c r="AO457" s="75" t="s">
        <v>1076</v>
      </c>
      <c r="AP457" s="75" t="s">
        <v>1076</v>
      </c>
      <c r="AQ457" s="75" t="s">
        <v>1076</v>
      </c>
      <c r="AR457" s="75" t="s">
        <v>1076</v>
      </c>
      <c r="AS457" s="75" t="s">
        <v>1076</v>
      </c>
      <c r="AT457" s="75" t="s">
        <v>1076</v>
      </c>
      <c r="AU457" t="str">
        <f t="shared" si="92"/>
        <v>Рфа</v>
      </c>
      <c r="AV457" t="b">
        <f t="shared" si="93"/>
        <v>1</v>
      </c>
    </row>
    <row r="458" spans="1:48" ht="16.5" thickTop="1" thickBot="1" x14ac:dyDescent="0.3">
      <c r="A458" s="28">
        <f t="shared" si="94"/>
        <v>32</v>
      </c>
      <c r="B458" s="74" t="s">
        <v>1104</v>
      </c>
      <c r="C458" s="71" t="s">
        <v>245</v>
      </c>
      <c r="D458" s="63">
        <v>1946</v>
      </c>
      <c r="E458" s="72"/>
      <c r="F458" s="72" t="s">
        <v>2522</v>
      </c>
      <c r="G458" s="80">
        <v>2</v>
      </c>
      <c r="H458" s="80">
        <v>1</v>
      </c>
      <c r="I458" s="163">
        <v>467.7</v>
      </c>
      <c r="J458" s="163">
        <v>467.7</v>
      </c>
      <c r="K458" s="163">
        <v>420.93</v>
      </c>
      <c r="L458" s="165">
        <v>0</v>
      </c>
      <c r="M458" s="163">
        <f t="shared" si="95"/>
        <v>4469991.3</v>
      </c>
      <c r="N458" s="163"/>
      <c r="O458" s="163"/>
      <c r="P458" s="163"/>
      <c r="Q458" s="30">
        <f>IF('Форма 2'!D458=0,"",'Форма 2'!D458-N458-O458-P458)</f>
        <v>4469991.3</v>
      </c>
      <c r="R458" s="51">
        <f t="shared" si="88"/>
        <v>9557.3899935856316</v>
      </c>
      <c r="S458" s="51">
        <f t="shared" si="89"/>
        <v>9557.3899935856316</v>
      </c>
      <c r="T458" s="69">
        <f>IF(B458=C458,"",
IF(ISERROR(
IF(_xlfn.TEXTBEFORE('ПДФ 1'!B467,": ",1)*1=YEAR($V$4),$V$4,
IF(_xlfn.TEXTBEFORE('ПДФ 1'!B467,": ",1)*1=YEAR($W$4),$W$4,
IF(_xlfn.TEXTBEFORE('ПДФ 1'!B467,": ",1)*1=YEAR($X$4),$X$4,$Y$4)))),"",
IF(_xlfn.TEXTBEFORE('ПДФ 1'!B467,": ",1)*1=YEAR($V$4),$V$4,
IF(_xlfn.TEXTBEFORE('ПДФ 1'!B467,": ",1)*1=YEAR($W$4),$W$4,
IF(_xlfn.TEXTBEFORE('ПДФ 1'!B467,": ",1)*1=YEAR($X$4),$X$4,$Y$4)))))</f>
        <v>45657</v>
      </c>
      <c r="U458" s="125" t="str">
        <f>IF(ISERROR(VLOOKUP(C458,Источник!$C$2:$K$2343,9,0)),"",VLOOKUP(C458,Источник!$C$2:$K$2343,9,0))</f>
        <v>РО</v>
      </c>
      <c r="V458" s="1"/>
      <c r="W458" s="1"/>
      <c r="X458" s="77" t="str">
        <f t="shared" si="90"/>
        <v>г. Чусовой, ул. Переездная, д. 11: 2024</v>
      </c>
      <c r="Y458" s="117">
        <f t="shared" si="91"/>
        <v>1</v>
      </c>
      <c r="Z458" s="22" t="s">
        <v>1076</v>
      </c>
      <c r="AA458" s="22" t="s">
        <v>1076</v>
      </c>
      <c r="AB458" s="22" t="s">
        <v>1076</v>
      </c>
      <c r="AC458" s="22" t="s">
        <v>1076</v>
      </c>
      <c r="AD458" s="22" t="s">
        <v>1076</v>
      </c>
      <c r="AE458" s="22" t="s">
        <v>1076</v>
      </c>
      <c r="AF458" s="22" t="s">
        <v>1076</v>
      </c>
      <c r="AG458" s="89" t="s">
        <v>1076</v>
      </c>
      <c r="AH458" s="88" t="s">
        <v>1076</v>
      </c>
      <c r="AI458" s="75">
        <v>1</v>
      </c>
      <c r="AJ458" s="75" t="s">
        <v>1076</v>
      </c>
      <c r="AK458" s="75" t="s">
        <v>1076</v>
      </c>
      <c r="AL458" s="75" t="s">
        <v>1076</v>
      </c>
      <c r="AM458" s="75" t="s">
        <v>1076</v>
      </c>
      <c r="AN458" s="75" t="s">
        <v>1076</v>
      </c>
      <c r="AO458" s="75" t="s">
        <v>1076</v>
      </c>
      <c r="AP458" s="75" t="s">
        <v>1076</v>
      </c>
      <c r="AQ458" s="75" t="s">
        <v>1076</v>
      </c>
      <c r="AR458" s="75" t="s">
        <v>1076</v>
      </c>
      <c r="AS458" s="75" t="s">
        <v>1076</v>
      </c>
      <c r="AT458" s="75" t="s">
        <v>1076</v>
      </c>
      <c r="AU458" t="str">
        <f t="shared" si="92"/>
        <v>РК</v>
      </c>
      <c r="AV458" t="b">
        <f t="shared" si="93"/>
        <v>1</v>
      </c>
    </row>
    <row r="459" spans="1:48" ht="16.5" thickTop="1" thickBot="1" x14ac:dyDescent="0.3">
      <c r="A459" s="28">
        <f t="shared" si="94"/>
        <v>33</v>
      </c>
      <c r="B459" s="74" t="s">
        <v>1104</v>
      </c>
      <c r="C459" s="71" t="s">
        <v>57</v>
      </c>
      <c r="D459" s="63">
        <v>1952</v>
      </c>
      <c r="E459" s="72"/>
      <c r="F459" s="72" t="s">
        <v>2522</v>
      </c>
      <c r="G459" s="80">
        <v>2</v>
      </c>
      <c r="H459" s="80">
        <v>3</v>
      </c>
      <c r="I459" s="163">
        <v>760.1</v>
      </c>
      <c r="J459" s="163">
        <v>670</v>
      </c>
      <c r="K459" s="163">
        <v>670</v>
      </c>
      <c r="L459" s="165">
        <v>29</v>
      </c>
      <c r="M459" s="163">
        <f t="shared" si="95"/>
        <v>5481879.21</v>
      </c>
      <c r="N459" s="163"/>
      <c r="O459" s="163"/>
      <c r="P459" s="163"/>
      <c r="Q459" s="30">
        <f>IF('Форма 2'!D459=0,"",'Форма 2'!D459-N459-O459-P459)</f>
        <v>5481879.21</v>
      </c>
      <c r="R459" s="51">
        <f t="shared" si="88"/>
        <v>8181.9092686567164</v>
      </c>
      <c r="S459" s="51">
        <f t="shared" si="89"/>
        <v>8181.9092686567164</v>
      </c>
      <c r="T459" s="69">
        <f>IF(B459=C459,"",
IF(ISERROR(
IF(_xlfn.TEXTBEFORE('ПДФ 1'!B468,": ",1)*1=YEAR($V$4),$V$4,
IF(_xlfn.TEXTBEFORE('ПДФ 1'!B468,": ",1)*1=YEAR($W$4),$W$4,
IF(_xlfn.TEXTBEFORE('ПДФ 1'!B468,": ",1)*1=YEAR($X$4),$X$4,$Y$4)))),"",
IF(_xlfn.TEXTBEFORE('ПДФ 1'!B468,": ",1)*1=YEAR($V$4),$V$4,
IF(_xlfn.TEXTBEFORE('ПДФ 1'!B468,": ",1)*1=YEAR($W$4),$W$4,
IF(_xlfn.TEXTBEFORE('ПДФ 1'!B468,": ",1)*1=YEAR($X$4),$X$4,$Y$4)))))</f>
        <v>45657</v>
      </c>
      <c r="U459" s="125" t="str">
        <f>IF(ISERROR(VLOOKUP(C459,Источник!$C$2:$K$2343,9,0)),"",VLOOKUP(C459,Источник!$C$2:$K$2343,9,0))</f>
        <v>РО</v>
      </c>
      <c r="V459" s="1"/>
      <c r="W459" s="1"/>
      <c r="X459" s="77" t="str">
        <f t="shared" si="90"/>
        <v>г. Чусовой, ул. Переездная, д. 22: 2024</v>
      </c>
      <c r="Y459" s="117">
        <f t="shared" si="91"/>
        <v>3</v>
      </c>
      <c r="Z459" s="22">
        <v>1</v>
      </c>
      <c r="AA459" s="22" t="s">
        <v>1076</v>
      </c>
      <c r="AB459" s="22" t="s">
        <v>1076</v>
      </c>
      <c r="AC459" s="22" t="s">
        <v>1076</v>
      </c>
      <c r="AD459" s="22" t="s">
        <v>1076</v>
      </c>
      <c r="AE459" s="22">
        <v>1</v>
      </c>
      <c r="AF459" s="22" t="s">
        <v>1076</v>
      </c>
      <c r="AG459" s="89" t="s">
        <v>1076</v>
      </c>
      <c r="AH459" s="114" t="s">
        <v>1076</v>
      </c>
      <c r="AI459" s="75" t="s">
        <v>1076</v>
      </c>
      <c r="AJ459" s="75">
        <v>1</v>
      </c>
      <c r="AK459" s="75" t="s">
        <v>1076</v>
      </c>
      <c r="AL459" s="75" t="s">
        <v>1076</v>
      </c>
      <c r="AM459" s="75" t="s">
        <v>1076</v>
      </c>
      <c r="AN459" s="75" t="s">
        <v>1076</v>
      </c>
      <c r="AO459" s="75" t="s">
        <v>1076</v>
      </c>
      <c r="AP459" s="75" t="s">
        <v>1076</v>
      </c>
      <c r="AQ459" s="75" t="s">
        <v>1076</v>
      </c>
      <c r="AR459" s="75" t="s">
        <v>1076</v>
      </c>
      <c r="AS459" s="75" t="s">
        <v>1076</v>
      </c>
      <c r="AT459" s="75" t="s">
        <v>1076</v>
      </c>
      <c r="AU459" t="str">
        <f t="shared" si="92"/>
        <v>РВИС ( ЭЛ ВОД ) Рфа</v>
      </c>
      <c r="AV459" t="b">
        <f t="shared" si="93"/>
        <v>1</v>
      </c>
    </row>
    <row r="460" spans="1:48" ht="16.5" thickTop="1" thickBot="1" x14ac:dyDescent="0.3">
      <c r="A460" s="28">
        <f t="shared" si="94"/>
        <v>34</v>
      </c>
      <c r="B460" s="74" t="s">
        <v>1104</v>
      </c>
      <c r="C460" s="71" t="s">
        <v>246</v>
      </c>
      <c r="D460" s="63">
        <v>1957</v>
      </c>
      <c r="E460" s="72"/>
      <c r="F460" s="72" t="s">
        <v>2522</v>
      </c>
      <c r="G460" s="80">
        <v>2</v>
      </c>
      <c r="H460" s="80">
        <v>1</v>
      </c>
      <c r="I460" s="163">
        <v>435.4</v>
      </c>
      <c r="J460" s="163">
        <v>275.2</v>
      </c>
      <c r="K460" s="163">
        <v>247.68</v>
      </c>
      <c r="L460" s="165">
        <v>0</v>
      </c>
      <c r="M460" s="163">
        <f t="shared" si="95"/>
        <v>4161287.61</v>
      </c>
      <c r="N460" s="163"/>
      <c r="O460" s="163"/>
      <c r="P460" s="163"/>
      <c r="Q460" s="30">
        <f>IF('Форма 2'!D460=0,"",'Форма 2'!D460-N460-O460-P460)</f>
        <v>4161287.61</v>
      </c>
      <c r="R460" s="51">
        <f t="shared" si="88"/>
        <v>15120.957885174419</v>
      </c>
      <c r="S460" s="51">
        <f t="shared" si="89"/>
        <v>15120.957885174419</v>
      </c>
      <c r="T460" s="69">
        <f>IF(B460=C460,"",
IF(ISERROR(
IF(_xlfn.TEXTBEFORE('ПДФ 1'!B469,": ",1)*1=YEAR($V$4),$V$4,
IF(_xlfn.TEXTBEFORE('ПДФ 1'!B469,": ",1)*1=YEAR($W$4),$W$4,
IF(_xlfn.TEXTBEFORE('ПДФ 1'!B469,": ",1)*1=YEAR($X$4),$X$4,$Y$4)))),"",
IF(_xlfn.TEXTBEFORE('ПДФ 1'!B469,": ",1)*1=YEAR($V$4),$V$4,
IF(_xlfn.TEXTBEFORE('ПДФ 1'!B469,": ",1)*1=YEAR($W$4),$W$4,
IF(_xlfn.TEXTBEFORE('ПДФ 1'!B469,": ",1)*1=YEAR($X$4),$X$4,$Y$4)))))</f>
        <v>45657</v>
      </c>
      <c r="U460" s="125" t="str">
        <f>IF(ISERROR(VLOOKUP(C460,Источник!$C$2:$K$2343,9,0)),"",VLOOKUP(C460,Источник!$C$2:$K$2343,9,0))</f>
        <v>РО</v>
      </c>
      <c r="V460" s="1"/>
      <c r="W460" s="1"/>
      <c r="X460" s="77" t="str">
        <f t="shared" si="90"/>
        <v>г. Чусовой, ул. Попова, д. 2В: 2024</v>
      </c>
      <c r="Y460" s="117">
        <f t="shared" si="91"/>
        <v>1</v>
      </c>
      <c r="Z460" s="22" t="s">
        <v>1076</v>
      </c>
      <c r="AA460" s="22" t="s">
        <v>1076</v>
      </c>
      <c r="AB460" s="22" t="s">
        <v>1076</v>
      </c>
      <c r="AC460" s="22" t="s">
        <v>1076</v>
      </c>
      <c r="AD460" s="22" t="s">
        <v>1076</v>
      </c>
      <c r="AE460" s="22" t="s">
        <v>1076</v>
      </c>
      <c r="AF460" s="22" t="s">
        <v>1076</v>
      </c>
      <c r="AG460" s="89" t="s">
        <v>1076</v>
      </c>
      <c r="AH460" s="88" t="s">
        <v>1076</v>
      </c>
      <c r="AI460" s="75">
        <v>1</v>
      </c>
      <c r="AJ460" s="75" t="s">
        <v>1076</v>
      </c>
      <c r="AK460" s="75" t="s">
        <v>1076</v>
      </c>
      <c r="AL460" s="75" t="s">
        <v>1076</v>
      </c>
      <c r="AM460" s="75" t="s">
        <v>1076</v>
      </c>
      <c r="AN460" s="75" t="s">
        <v>1076</v>
      </c>
      <c r="AO460" s="75" t="s">
        <v>1076</v>
      </c>
      <c r="AP460" s="75" t="s">
        <v>1076</v>
      </c>
      <c r="AQ460" s="75" t="s">
        <v>1076</v>
      </c>
      <c r="AR460" s="75" t="s">
        <v>1076</v>
      </c>
      <c r="AS460" s="75" t="s">
        <v>1076</v>
      </c>
      <c r="AT460" s="75" t="s">
        <v>1076</v>
      </c>
      <c r="AU460" t="str">
        <f t="shared" si="92"/>
        <v>РК</v>
      </c>
      <c r="AV460" t="b">
        <f t="shared" si="93"/>
        <v>1</v>
      </c>
    </row>
    <row r="461" spans="1:48" ht="16.5" thickTop="1" thickBot="1" x14ac:dyDescent="0.3">
      <c r="A461" s="28">
        <f t="shared" si="94"/>
        <v>35</v>
      </c>
      <c r="B461" s="74" t="s">
        <v>1104</v>
      </c>
      <c r="C461" s="71" t="s">
        <v>1595</v>
      </c>
      <c r="D461" s="63">
        <v>1974</v>
      </c>
      <c r="E461" s="72"/>
      <c r="F461" s="72" t="s">
        <v>2548</v>
      </c>
      <c r="G461" s="80">
        <v>5</v>
      </c>
      <c r="H461" s="80">
        <v>6</v>
      </c>
      <c r="I461" s="163">
        <v>4582.6099999999997</v>
      </c>
      <c r="J461" s="163">
        <v>4582.6099999999997</v>
      </c>
      <c r="K461" s="163">
        <v>4394.6099999999997</v>
      </c>
      <c r="L461" s="165">
        <v>0</v>
      </c>
      <c r="M461" s="163">
        <f t="shared" si="95"/>
        <v>22373951.760000002</v>
      </c>
      <c r="N461" s="163"/>
      <c r="O461" s="163"/>
      <c r="P461" s="163"/>
      <c r="Q461" s="30">
        <f>IF('Форма 2'!D461=0,"",'Форма 2'!D461-N461-O461-P461)</f>
        <v>22373951.760000002</v>
      </c>
      <c r="R461" s="51">
        <f t="shared" si="88"/>
        <v>4882.3600000872875</v>
      </c>
      <c r="S461" s="51">
        <f t="shared" si="89"/>
        <v>4882.3600000872875</v>
      </c>
      <c r="T461" s="69">
        <f>IF(B461=C461,"",
IF(ISERROR(
IF(_xlfn.TEXTBEFORE('ПДФ 1'!B470,": ",1)*1=YEAR($V$4),$V$4,
IF(_xlfn.TEXTBEFORE('ПДФ 1'!B470,": ",1)*1=YEAR($W$4),$W$4,
IF(_xlfn.TEXTBEFORE('ПДФ 1'!B470,": ",1)*1=YEAR($X$4),$X$4,$Y$4)))),"",
IF(_xlfn.TEXTBEFORE('ПДФ 1'!B470,": ",1)*1=YEAR($V$4),$V$4,
IF(_xlfn.TEXTBEFORE('ПДФ 1'!B470,": ",1)*1=YEAR($W$4),$W$4,
IF(_xlfn.TEXTBEFORE('ПДФ 1'!B470,": ",1)*1=YEAR($X$4),$X$4,$Y$4)))))</f>
        <v>45657</v>
      </c>
      <c r="U461" s="125" t="str">
        <f>IF(ISERROR(VLOOKUP(C461,Источник!$C$2:$K$2343,9,0)),"",VLOOKUP(C461,Источник!$C$2:$K$2343,9,0))</f>
        <v>СС</v>
      </c>
      <c r="V461" s="1"/>
      <c r="W461" s="1"/>
      <c r="X461" s="77" t="str">
        <f t="shared" si="90"/>
        <v>г. Чусовой, ул. Сивкова, д. 2: 2024</v>
      </c>
      <c r="Y461" s="117">
        <f t="shared" si="91"/>
        <v>1</v>
      </c>
      <c r="Z461" s="22" t="s">
        <v>1076</v>
      </c>
      <c r="AA461" s="22" t="s">
        <v>1076</v>
      </c>
      <c r="AB461" s="22" t="s">
        <v>1076</v>
      </c>
      <c r="AC461" s="22" t="s">
        <v>1076</v>
      </c>
      <c r="AD461" s="22" t="s">
        <v>1076</v>
      </c>
      <c r="AE461" s="22" t="s">
        <v>1076</v>
      </c>
      <c r="AF461" s="22" t="s">
        <v>1076</v>
      </c>
      <c r="AG461" s="89" t="s">
        <v>1076</v>
      </c>
      <c r="AH461" s="88" t="s">
        <v>1076</v>
      </c>
      <c r="AI461" s="75" t="s">
        <v>1076</v>
      </c>
      <c r="AJ461" s="75">
        <v>1</v>
      </c>
      <c r="AK461" s="75" t="s">
        <v>1076</v>
      </c>
      <c r="AL461" s="75" t="s">
        <v>1076</v>
      </c>
      <c r="AM461" s="75" t="s">
        <v>1076</v>
      </c>
      <c r="AN461" s="75" t="s">
        <v>1076</v>
      </c>
      <c r="AO461" s="75" t="s">
        <v>1076</v>
      </c>
      <c r="AP461" s="75" t="s">
        <v>1076</v>
      </c>
      <c r="AQ461" s="75" t="s">
        <v>1076</v>
      </c>
      <c r="AR461" s="75" t="s">
        <v>1076</v>
      </c>
      <c r="AS461" s="75" t="s">
        <v>1076</v>
      </c>
      <c r="AT461" s="75" t="s">
        <v>1076</v>
      </c>
      <c r="AU461" t="str">
        <f t="shared" si="92"/>
        <v>Рфа</v>
      </c>
      <c r="AV461" t="b">
        <f t="shared" si="93"/>
        <v>1</v>
      </c>
    </row>
    <row r="462" spans="1:48" ht="16.5" thickTop="1" thickBot="1" x14ac:dyDescent="0.3">
      <c r="A462" s="28">
        <f t="shared" si="94"/>
        <v>36</v>
      </c>
      <c r="B462" s="74" t="s">
        <v>1104</v>
      </c>
      <c r="C462" s="71" t="s">
        <v>1616</v>
      </c>
      <c r="D462" s="63">
        <v>1963</v>
      </c>
      <c r="E462" s="72"/>
      <c r="F462" s="72" t="s">
        <v>2521</v>
      </c>
      <c r="G462" s="80">
        <v>5</v>
      </c>
      <c r="H462" s="80">
        <v>4</v>
      </c>
      <c r="I462" s="163">
        <v>3473.7</v>
      </c>
      <c r="J462" s="163">
        <v>3160.6</v>
      </c>
      <c r="K462" s="163">
        <v>3117.7</v>
      </c>
      <c r="L462" s="165">
        <v>129</v>
      </c>
      <c r="M462" s="163">
        <f t="shared" si="95"/>
        <v>8641315.0700000003</v>
      </c>
      <c r="N462" s="163"/>
      <c r="O462" s="163"/>
      <c r="P462" s="163"/>
      <c r="Q462" s="30">
        <f>IF('Форма 2'!D462=0,"",'Форма 2'!D462-N462-O462-P462)</f>
        <v>8641315.0700000003</v>
      </c>
      <c r="R462" s="51">
        <f t="shared" si="88"/>
        <v>2734.0742485604001</v>
      </c>
      <c r="S462" s="51">
        <f t="shared" si="89"/>
        <v>2734.0742485604001</v>
      </c>
      <c r="T462" s="69">
        <f>IF(B462=C462,"",
IF(ISERROR(
IF(_xlfn.TEXTBEFORE('ПДФ 1'!B471,": ",1)*1=YEAR($V$4),$V$4,
IF(_xlfn.TEXTBEFORE('ПДФ 1'!B471,": ",1)*1=YEAR($W$4),$W$4,
IF(_xlfn.TEXTBEFORE('ПДФ 1'!B471,": ",1)*1=YEAR($X$4),$X$4,$Y$4)))),"",
IF(_xlfn.TEXTBEFORE('ПДФ 1'!B471,": ",1)*1=YEAR($V$4),$V$4,
IF(_xlfn.TEXTBEFORE('ПДФ 1'!B471,": ",1)*1=YEAR($W$4),$W$4,
IF(_xlfn.TEXTBEFORE('ПДФ 1'!B471,": ",1)*1=YEAR($X$4),$X$4,$Y$4)))))</f>
        <v>45657</v>
      </c>
      <c r="U462" s="125" t="str">
        <f>IF(ISERROR(VLOOKUP(C462,Источник!$C$2:$K$2343,9,0)),"",VLOOKUP(C462,Источник!$C$2:$K$2343,9,0))</f>
        <v>СС</v>
      </c>
      <c r="V462" s="1"/>
      <c r="W462" s="1"/>
      <c r="X462" s="77" t="str">
        <f t="shared" si="90"/>
        <v>г. Чусовой, ул. Чайковского, д. 10: 2024</v>
      </c>
      <c r="Y462" s="117">
        <f t="shared" si="91"/>
        <v>1</v>
      </c>
      <c r="Z462" s="22" t="s">
        <v>1076</v>
      </c>
      <c r="AA462" s="22">
        <v>1</v>
      </c>
      <c r="AB462" s="22" t="s">
        <v>1076</v>
      </c>
      <c r="AC462" s="22" t="s">
        <v>1076</v>
      </c>
      <c r="AD462" s="22" t="s">
        <v>1076</v>
      </c>
      <c r="AE462" s="22" t="s">
        <v>1076</v>
      </c>
      <c r="AF462" s="22" t="s">
        <v>1076</v>
      </c>
      <c r="AG462" s="89" t="s">
        <v>1076</v>
      </c>
      <c r="AH462" s="88" t="s">
        <v>1076</v>
      </c>
      <c r="AI462" s="75" t="s">
        <v>1076</v>
      </c>
      <c r="AJ462" s="75" t="s">
        <v>1076</v>
      </c>
      <c r="AK462" s="75" t="s">
        <v>1076</v>
      </c>
      <c r="AL462" s="75" t="s">
        <v>1076</v>
      </c>
      <c r="AM462" s="75" t="s">
        <v>1076</v>
      </c>
      <c r="AN462" s="75" t="s">
        <v>1076</v>
      </c>
      <c r="AO462" s="75" t="s">
        <v>1076</v>
      </c>
      <c r="AP462" s="75" t="s">
        <v>1076</v>
      </c>
      <c r="AQ462" s="75" t="s">
        <v>1076</v>
      </c>
      <c r="AR462" s="75" t="s">
        <v>1076</v>
      </c>
      <c r="AS462" s="75" t="s">
        <v>1076</v>
      </c>
      <c r="AT462" s="75" t="s">
        <v>1076</v>
      </c>
      <c r="AU462" t="str">
        <f t="shared" si="92"/>
        <v>РВИС ( ТЕП )</v>
      </c>
      <c r="AV462" t="b">
        <f t="shared" si="93"/>
        <v>1</v>
      </c>
    </row>
    <row r="463" spans="1:48" ht="16.5" thickTop="1" thickBot="1" x14ac:dyDescent="0.3">
      <c r="A463" s="28">
        <f t="shared" si="94"/>
        <v>37</v>
      </c>
      <c r="B463" s="74" t="s">
        <v>1104</v>
      </c>
      <c r="C463" s="71" t="s">
        <v>1622</v>
      </c>
      <c r="D463" s="63">
        <v>1964</v>
      </c>
      <c r="E463" s="72"/>
      <c r="F463" s="72" t="s">
        <v>2521</v>
      </c>
      <c r="G463" s="80">
        <v>5</v>
      </c>
      <c r="H463" s="80">
        <v>4</v>
      </c>
      <c r="I463" s="163">
        <v>3367.7</v>
      </c>
      <c r="J463" s="163">
        <v>2523.1</v>
      </c>
      <c r="K463" s="163">
        <v>2309.62</v>
      </c>
      <c r="L463" s="165">
        <v>124</v>
      </c>
      <c r="M463" s="163">
        <f t="shared" si="95"/>
        <v>15166504.300000001</v>
      </c>
      <c r="N463" s="163"/>
      <c r="O463" s="163"/>
      <c r="P463" s="163"/>
      <c r="Q463" s="30">
        <f>IF('Форма 2'!D463=0,"",'Форма 2'!D463-N463-O463-P463)</f>
        <v>15166504.300000001</v>
      </c>
      <c r="R463" s="51">
        <f t="shared" si="88"/>
        <v>6011.0595299433244</v>
      </c>
      <c r="S463" s="51">
        <f t="shared" si="89"/>
        <v>6011.0595299433244</v>
      </c>
      <c r="T463" s="69">
        <f>IF(B463=C463,"",
IF(ISERROR(
IF(_xlfn.TEXTBEFORE('ПДФ 1'!B472,": ",1)*1=YEAR($V$4),$V$4,
IF(_xlfn.TEXTBEFORE('ПДФ 1'!B472,": ",1)*1=YEAR($W$4),$W$4,
IF(_xlfn.TEXTBEFORE('ПДФ 1'!B472,": ",1)*1=YEAR($X$4),$X$4,$Y$4)))),"",
IF(_xlfn.TEXTBEFORE('ПДФ 1'!B472,": ",1)*1=YEAR($V$4),$V$4,
IF(_xlfn.TEXTBEFORE('ПДФ 1'!B472,": ",1)*1=YEAR($W$4),$W$4,
IF(_xlfn.TEXTBEFORE('ПДФ 1'!B472,": ",1)*1=YEAR($X$4),$X$4,$Y$4)))))</f>
        <v>45657</v>
      </c>
      <c r="U463" s="125" t="str">
        <f>IF(ISERROR(VLOOKUP(C463,Источник!$C$2:$K$2343,9,0)),"",VLOOKUP(C463,Источник!$C$2:$K$2343,9,0))</f>
        <v>СС</v>
      </c>
      <c r="V463" s="1"/>
      <c r="W463" s="1"/>
      <c r="X463" s="77" t="str">
        <f t="shared" si="90"/>
        <v>г. Чусовой, ул. Чайковского, д. 14: 2024</v>
      </c>
      <c r="Y463" s="117">
        <f t="shared" si="91"/>
        <v>1</v>
      </c>
      <c r="Z463" s="22" t="s">
        <v>1076</v>
      </c>
      <c r="AA463" s="22" t="s">
        <v>1076</v>
      </c>
      <c r="AB463" s="22" t="s">
        <v>1076</v>
      </c>
      <c r="AC463" s="22" t="s">
        <v>1076</v>
      </c>
      <c r="AD463" s="22" t="s">
        <v>1076</v>
      </c>
      <c r="AE463" s="22" t="s">
        <v>1076</v>
      </c>
      <c r="AF463" s="22" t="s">
        <v>1076</v>
      </c>
      <c r="AG463" s="89" t="s">
        <v>1076</v>
      </c>
      <c r="AH463" s="88" t="s">
        <v>1076</v>
      </c>
      <c r="AI463" s="75">
        <v>1</v>
      </c>
      <c r="AJ463" s="75" t="s">
        <v>1076</v>
      </c>
      <c r="AK463" s="75" t="s">
        <v>1076</v>
      </c>
      <c r="AL463" s="75" t="s">
        <v>1076</v>
      </c>
      <c r="AM463" s="75" t="s">
        <v>1076</v>
      </c>
      <c r="AN463" s="75" t="s">
        <v>1076</v>
      </c>
      <c r="AO463" s="75" t="s">
        <v>1076</v>
      </c>
      <c r="AP463" s="75" t="s">
        <v>1076</v>
      </c>
      <c r="AQ463" s="75" t="s">
        <v>1076</v>
      </c>
      <c r="AR463" s="75" t="s">
        <v>1076</v>
      </c>
      <c r="AS463" s="75" t="s">
        <v>1076</v>
      </c>
      <c r="AT463" s="75" t="s">
        <v>1076</v>
      </c>
      <c r="AU463" t="str">
        <f t="shared" si="92"/>
        <v>РК</v>
      </c>
      <c r="AV463" t="b">
        <f t="shared" si="93"/>
        <v>1</v>
      </c>
    </row>
    <row r="464" spans="1:48" ht="16.5" thickTop="1" thickBot="1" x14ac:dyDescent="0.3">
      <c r="A464" s="28">
        <f t="shared" si="94"/>
        <v>38</v>
      </c>
      <c r="B464" s="74" t="s">
        <v>1104</v>
      </c>
      <c r="C464" s="71" t="s">
        <v>1617</v>
      </c>
      <c r="D464" s="63">
        <v>1967</v>
      </c>
      <c r="E464" s="72"/>
      <c r="F464" s="72" t="s">
        <v>2521</v>
      </c>
      <c r="G464" s="80">
        <v>5</v>
      </c>
      <c r="H464" s="80">
        <v>4</v>
      </c>
      <c r="I464" s="163">
        <v>3182.7</v>
      </c>
      <c r="J464" s="163">
        <v>2547</v>
      </c>
      <c r="K464" s="163">
        <v>2305.6999999999998</v>
      </c>
      <c r="L464" s="165">
        <v>110</v>
      </c>
      <c r="M464" s="163">
        <f t="shared" si="95"/>
        <v>14333353.1</v>
      </c>
      <c r="N464" s="163"/>
      <c r="O464" s="163"/>
      <c r="P464" s="163"/>
      <c r="Q464" s="30">
        <f>IF('Форма 2'!D464=0,"",'Форма 2'!D464-N464-O464-P464)</f>
        <v>14333353.1</v>
      </c>
      <c r="R464" s="51">
        <f t="shared" si="88"/>
        <v>5627.5434236356496</v>
      </c>
      <c r="S464" s="51">
        <f t="shared" si="89"/>
        <v>5627.5434236356496</v>
      </c>
      <c r="T464" s="69">
        <f>IF(B464=C464,"",
IF(ISERROR(
IF(_xlfn.TEXTBEFORE('ПДФ 1'!B473,": ",1)*1=YEAR($V$4),$V$4,
IF(_xlfn.TEXTBEFORE('ПДФ 1'!B473,": ",1)*1=YEAR($W$4),$W$4,
IF(_xlfn.TEXTBEFORE('ПДФ 1'!B473,": ",1)*1=YEAR($X$4),$X$4,$Y$4)))),"",
IF(_xlfn.TEXTBEFORE('ПДФ 1'!B473,": ",1)*1=YEAR($V$4),$V$4,
IF(_xlfn.TEXTBEFORE('ПДФ 1'!B473,": ",1)*1=YEAR($W$4),$W$4,
IF(_xlfn.TEXTBEFORE('ПДФ 1'!B473,": ",1)*1=YEAR($X$4),$X$4,$Y$4)))))</f>
        <v>45657</v>
      </c>
      <c r="U464" s="125" t="str">
        <f>IF(ISERROR(VLOOKUP(C464,Источник!$C$2:$K$2343,9,0)),"",VLOOKUP(C464,Источник!$C$2:$K$2343,9,0))</f>
        <v>СС</v>
      </c>
      <c r="V464" s="1"/>
      <c r="W464" s="1"/>
      <c r="X464" s="77" t="str">
        <f t="shared" si="90"/>
        <v>г. Чусовой, ул. Чайковского, д. 20: 2024</v>
      </c>
      <c r="Y464" s="117">
        <f t="shared" si="91"/>
        <v>1</v>
      </c>
      <c r="Z464" s="22" t="s">
        <v>1076</v>
      </c>
      <c r="AA464" s="22" t="s">
        <v>1076</v>
      </c>
      <c r="AB464" s="22" t="s">
        <v>1076</v>
      </c>
      <c r="AC464" s="22" t="s">
        <v>1076</v>
      </c>
      <c r="AD464" s="22" t="s">
        <v>1076</v>
      </c>
      <c r="AE464" s="22" t="s">
        <v>1076</v>
      </c>
      <c r="AF464" s="22" t="s">
        <v>1076</v>
      </c>
      <c r="AG464" s="89" t="s">
        <v>1076</v>
      </c>
      <c r="AH464" s="88" t="s">
        <v>1076</v>
      </c>
      <c r="AI464" s="75">
        <v>1</v>
      </c>
      <c r="AJ464" s="75" t="s">
        <v>1076</v>
      </c>
      <c r="AK464" s="75" t="s">
        <v>1076</v>
      </c>
      <c r="AL464" s="75" t="s">
        <v>1076</v>
      </c>
      <c r="AM464" s="75" t="s">
        <v>1076</v>
      </c>
      <c r="AN464" s="75" t="s">
        <v>1076</v>
      </c>
      <c r="AO464" s="75" t="s">
        <v>1076</v>
      </c>
      <c r="AP464" s="75" t="s">
        <v>1076</v>
      </c>
      <c r="AQ464" s="75" t="s">
        <v>1076</v>
      </c>
      <c r="AR464" s="75" t="s">
        <v>1076</v>
      </c>
      <c r="AS464" s="75" t="s">
        <v>1076</v>
      </c>
      <c r="AT464" s="75" t="s">
        <v>1076</v>
      </c>
      <c r="AU464" t="str">
        <f t="shared" si="92"/>
        <v>РК</v>
      </c>
      <c r="AV464" t="b">
        <f t="shared" si="93"/>
        <v>1</v>
      </c>
    </row>
    <row r="465" spans="1:48" ht="16.5" thickTop="1" thickBot="1" x14ac:dyDescent="0.3">
      <c r="A465" s="28">
        <f t="shared" si="94"/>
        <v>39</v>
      </c>
      <c r="B465" s="74" t="s">
        <v>1104</v>
      </c>
      <c r="C465" s="71" t="s">
        <v>1620</v>
      </c>
      <c r="D465" s="63">
        <v>1968</v>
      </c>
      <c r="E465" s="72"/>
      <c r="F465" s="72" t="s">
        <v>2548</v>
      </c>
      <c r="G465" s="80">
        <v>5</v>
      </c>
      <c r="H465" s="80">
        <v>4</v>
      </c>
      <c r="I465" s="163">
        <v>3331.6</v>
      </c>
      <c r="J465" s="163">
        <v>3331.6</v>
      </c>
      <c r="K465" s="163">
        <v>3035.2</v>
      </c>
      <c r="L465" s="165">
        <v>140</v>
      </c>
      <c r="M465" s="163">
        <f t="shared" si="95"/>
        <v>15003927.23</v>
      </c>
      <c r="N465" s="163"/>
      <c r="O465" s="163"/>
      <c r="P465" s="163"/>
      <c r="Q465" s="67">
        <f>IF('Форма 2'!D465=0,"",'Форма 2'!D465-N465-O465-P465)</f>
        <v>15003927.23</v>
      </c>
      <c r="R465" s="51">
        <f t="shared" si="88"/>
        <v>4503.5199993996885</v>
      </c>
      <c r="S465" s="51">
        <f t="shared" si="89"/>
        <v>4503.5199993996885</v>
      </c>
      <c r="T465" s="69">
        <f>IF(B465=C465,"",
IF(ISERROR(
IF(_xlfn.TEXTBEFORE('ПДФ 1'!B474,": ",1)*1=YEAR($V$4),$V$4,
IF(_xlfn.TEXTBEFORE('ПДФ 1'!B474,": ",1)*1=YEAR($W$4),$W$4,
IF(_xlfn.TEXTBEFORE('ПДФ 1'!B474,": ",1)*1=YEAR($X$4),$X$4,$Y$4)))),"",
IF(_xlfn.TEXTBEFORE('ПДФ 1'!B474,": ",1)*1=YEAR($V$4),$V$4,
IF(_xlfn.TEXTBEFORE('ПДФ 1'!B474,": ",1)*1=YEAR($W$4),$W$4,
IF(_xlfn.TEXTBEFORE('ПДФ 1'!B474,": ",1)*1=YEAR($X$4),$X$4,$Y$4)))))</f>
        <v>45657</v>
      </c>
      <c r="U465" s="125" t="str">
        <f>IF(ISERROR(VLOOKUP(C465,Источник!$C$2:$K$2343,9,0)),"",VLOOKUP(C465,Источник!$C$2:$K$2343,9,0))</f>
        <v>СС</v>
      </c>
      <c r="V465" s="1"/>
      <c r="W465" s="1"/>
      <c r="X465" s="77" t="str">
        <f t="shared" si="90"/>
        <v>г. Чусовой, ул. Чайковского, д. 20А: 2024</v>
      </c>
      <c r="Y465" s="117">
        <f t="shared" si="91"/>
        <v>1</v>
      </c>
      <c r="Z465" s="22" t="s">
        <v>1076</v>
      </c>
      <c r="AA465" s="22" t="s">
        <v>1076</v>
      </c>
      <c r="AB465" s="22" t="s">
        <v>1076</v>
      </c>
      <c r="AC465" s="22" t="s">
        <v>1076</v>
      </c>
      <c r="AD465" s="22" t="s">
        <v>1076</v>
      </c>
      <c r="AE465" s="22" t="s">
        <v>1076</v>
      </c>
      <c r="AF465" s="22" t="s">
        <v>1076</v>
      </c>
      <c r="AG465" s="89" t="s">
        <v>1076</v>
      </c>
      <c r="AH465" s="88" t="s">
        <v>1076</v>
      </c>
      <c r="AI465" s="75">
        <v>1</v>
      </c>
      <c r="AJ465" s="75" t="s">
        <v>1076</v>
      </c>
      <c r="AK465" s="75" t="s">
        <v>1076</v>
      </c>
      <c r="AL465" s="75" t="s">
        <v>1076</v>
      </c>
      <c r="AM465" s="75" t="s">
        <v>1076</v>
      </c>
      <c r="AN465" s="75" t="s">
        <v>1076</v>
      </c>
      <c r="AO465" s="75" t="s">
        <v>1076</v>
      </c>
      <c r="AP465" s="75" t="s">
        <v>1076</v>
      </c>
      <c r="AQ465" s="75" t="s">
        <v>1076</v>
      </c>
      <c r="AR465" s="75" t="s">
        <v>1076</v>
      </c>
      <c r="AS465" s="75" t="s">
        <v>1076</v>
      </c>
      <c r="AT465" s="75" t="s">
        <v>1076</v>
      </c>
      <c r="AU465" t="str">
        <f t="shared" si="92"/>
        <v>РК</v>
      </c>
      <c r="AV465" t="b">
        <f t="shared" si="93"/>
        <v>1</v>
      </c>
    </row>
    <row r="466" spans="1:48" ht="16.5" thickTop="1" thickBot="1" x14ac:dyDescent="0.3">
      <c r="A466" s="28">
        <f t="shared" si="94"/>
        <v>40</v>
      </c>
      <c r="B466" s="74" t="s">
        <v>1104</v>
      </c>
      <c r="C466" s="71" t="s">
        <v>1621</v>
      </c>
      <c r="D466" s="63">
        <v>1965</v>
      </c>
      <c r="E466" s="72"/>
      <c r="F466" s="72" t="s">
        <v>2548</v>
      </c>
      <c r="G466" s="80">
        <v>5</v>
      </c>
      <c r="H466" s="80">
        <v>4</v>
      </c>
      <c r="I466" s="163">
        <v>3406.9</v>
      </c>
      <c r="J466" s="163">
        <v>2980.3</v>
      </c>
      <c r="K466" s="163">
        <v>2657.6</v>
      </c>
      <c r="L466" s="165">
        <v>123</v>
      </c>
      <c r="M466" s="163">
        <f t="shared" si="95"/>
        <v>15343042.289999999</v>
      </c>
      <c r="N466" s="163"/>
      <c r="O466" s="163"/>
      <c r="P466" s="163"/>
      <c r="Q466" s="30">
        <f>IF('Форма 2'!D466=0,"",'Форма 2'!D466-N466-O466-P466)</f>
        <v>15343042.289999999</v>
      </c>
      <c r="R466" s="51">
        <f t="shared" si="88"/>
        <v>5148.1536388954128</v>
      </c>
      <c r="S466" s="51">
        <f t="shared" si="89"/>
        <v>5148.1536388954128</v>
      </c>
      <c r="T466" s="69">
        <f>IF(B466=C466,"",
IF(ISERROR(
IF(_xlfn.TEXTBEFORE('ПДФ 1'!B475,": ",1)*1=YEAR($V$4),$V$4,
IF(_xlfn.TEXTBEFORE('ПДФ 1'!B475,": ",1)*1=YEAR($W$4),$W$4,
IF(_xlfn.TEXTBEFORE('ПДФ 1'!B475,": ",1)*1=YEAR($X$4),$X$4,$Y$4)))),"",
IF(_xlfn.TEXTBEFORE('ПДФ 1'!B475,": ",1)*1=YEAR($V$4),$V$4,
IF(_xlfn.TEXTBEFORE('ПДФ 1'!B475,": ",1)*1=YEAR($W$4),$W$4,
IF(_xlfn.TEXTBEFORE('ПДФ 1'!B475,": ",1)*1=YEAR($X$4),$X$4,$Y$4)))))</f>
        <v>45657</v>
      </c>
      <c r="U466" s="125" t="str">
        <f>IF(ISERROR(VLOOKUP(C466,Источник!$C$2:$K$2343,9,0)),"",VLOOKUP(C466,Источник!$C$2:$K$2343,9,0))</f>
        <v>СС</v>
      </c>
      <c r="V466" s="1"/>
      <c r="W466" s="1"/>
      <c r="X466" s="77" t="str">
        <f t="shared" si="90"/>
        <v>г. Чусовой, ул. Чайковского, д. 6: 2024</v>
      </c>
      <c r="Y466" s="117">
        <f t="shared" si="91"/>
        <v>1</v>
      </c>
      <c r="Z466" s="22" t="s">
        <v>1076</v>
      </c>
      <c r="AA466" s="22" t="s">
        <v>1076</v>
      </c>
      <c r="AB466" s="22" t="s">
        <v>1076</v>
      </c>
      <c r="AC466" s="22" t="s">
        <v>1076</v>
      </c>
      <c r="AD466" s="22" t="s">
        <v>1076</v>
      </c>
      <c r="AE466" s="22" t="s">
        <v>1076</v>
      </c>
      <c r="AF466" s="22" t="s">
        <v>1076</v>
      </c>
      <c r="AG466" s="89" t="s">
        <v>1076</v>
      </c>
      <c r="AH466" s="88" t="s">
        <v>1076</v>
      </c>
      <c r="AI466" s="75">
        <v>1</v>
      </c>
      <c r="AJ466" s="75" t="s">
        <v>1076</v>
      </c>
      <c r="AK466" s="75" t="s">
        <v>1076</v>
      </c>
      <c r="AL466" s="75" t="s">
        <v>1076</v>
      </c>
      <c r="AM466" s="75" t="s">
        <v>1076</v>
      </c>
      <c r="AN466" s="75" t="s">
        <v>1076</v>
      </c>
      <c r="AO466" s="75" t="s">
        <v>1076</v>
      </c>
      <c r="AP466" s="75" t="s">
        <v>1076</v>
      </c>
      <c r="AQ466" s="75" t="s">
        <v>1076</v>
      </c>
      <c r="AR466" s="75" t="s">
        <v>1076</v>
      </c>
      <c r="AS466" s="75" t="s">
        <v>1076</v>
      </c>
      <c r="AT466" s="75" t="s">
        <v>1076</v>
      </c>
      <c r="AU466" t="str">
        <f t="shared" si="92"/>
        <v>РК</v>
      </c>
      <c r="AV466" t="b">
        <f t="shared" si="93"/>
        <v>1</v>
      </c>
    </row>
    <row r="467" spans="1:48" ht="16.5" thickTop="1" thickBot="1" x14ac:dyDescent="0.3">
      <c r="A467" s="28">
        <f t="shared" si="94"/>
        <v>41</v>
      </c>
      <c r="B467" s="74" t="s">
        <v>1104</v>
      </c>
      <c r="C467" s="71" t="s">
        <v>247</v>
      </c>
      <c r="D467" s="63">
        <v>1946</v>
      </c>
      <c r="E467" s="72"/>
      <c r="F467" s="72" t="s">
        <v>2522</v>
      </c>
      <c r="G467" s="80">
        <v>2</v>
      </c>
      <c r="H467" s="80">
        <v>1</v>
      </c>
      <c r="I467" s="163">
        <v>461.4</v>
      </c>
      <c r="J467" s="163">
        <v>290.39999999999998</v>
      </c>
      <c r="K467" s="163">
        <v>261.36</v>
      </c>
      <c r="L467" s="165">
        <v>0</v>
      </c>
      <c r="M467" s="163">
        <f t="shared" si="95"/>
        <v>4409779.75</v>
      </c>
      <c r="N467" s="163"/>
      <c r="O467" s="163"/>
      <c r="P467" s="163"/>
      <c r="Q467" s="30">
        <f>IF('Форма 2'!D467=0,"",'Форма 2'!D467-N467-O467-P467)</f>
        <v>4409779.75</v>
      </c>
      <c r="R467" s="51">
        <f t="shared" si="88"/>
        <v>15185.191976584023</v>
      </c>
      <c r="S467" s="51">
        <f t="shared" si="89"/>
        <v>15185.191976584023</v>
      </c>
      <c r="T467" s="69">
        <f>IF(B467=C467,"",
IF(ISERROR(
IF(_xlfn.TEXTBEFORE('ПДФ 1'!B476,": ",1)*1=YEAR($V$4),$V$4,
IF(_xlfn.TEXTBEFORE('ПДФ 1'!B476,": ",1)*1=YEAR($W$4),$W$4,
IF(_xlfn.TEXTBEFORE('ПДФ 1'!B476,": ",1)*1=YEAR($X$4),$X$4,$Y$4)))),"",
IF(_xlfn.TEXTBEFORE('ПДФ 1'!B476,": ",1)*1=YEAR($V$4),$V$4,
IF(_xlfn.TEXTBEFORE('ПДФ 1'!B476,": ",1)*1=YEAR($W$4),$W$4,
IF(_xlfn.TEXTBEFORE('ПДФ 1'!B476,": ",1)*1=YEAR($X$4),$X$4,$Y$4)))))</f>
        <v>45657</v>
      </c>
      <c r="U467" s="125" t="str">
        <f>IF(ISERROR(VLOOKUP(C467,Источник!$C$2:$K$2343,9,0)),"",VLOOKUP(C467,Источник!$C$2:$K$2343,9,0))</f>
        <v>РО</v>
      </c>
      <c r="V467" s="1"/>
      <c r="W467" s="1"/>
      <c r="X467" s="77" t="str">
        <f t="shared" si="90"/>
        <v>г. Чусовой, ул. Школьная, д. 26: 2024</v>
      </c>
      <c r="Y467" s="117">
        <f t="shared" si="91"/>
        <v>1</v>
      </c>
      <c r="Z467" s="22" t="s">
        <v>1076</v>
      </c>
      <c r="AA467" s="22" t="s">
        <v>1076</v>
      </c>
      <c r="AB467" s="22" t="s">
        <v>1076</v>
      </c>
      <c r="AC467" s="22" t="s">
        <v>1076</v>
      </c>
      <c r="AD467" s="22" t="s">
        <v>1076</v>
      </c>
      <c r="AE467" s="22" t="s">
        <v>1076</v>
      </c>
      <c r="AF467" s="22" t="s">
        <v>1076</v>
      </c>
      <c r="AG467" s="89" t="s">
        <v>1076</v>
      </c>
      <c r="AH467" s="88" t="s">
        <v>1076</v>
      </c>
      <c r="AI467" s="75">
        <v>1</v>
      </c>
      <c r="AJ467" s="75" t="s">
        <v>1076</v>
      </c>
      <c r="AK467" s="75" t="s">
        <v>1076</v>
      </c>
      <c r="AL467" s="75" t="s">
        <v>1076</v>
      </c>
      <c r="AM467" s="75" t="s">
        <v>1076</v>
      </c>
      <c r="AN467" s="75" t="s">
        <v>1076</v>
      </c>
      <c r="AO467" s="75" t="s">
        <v>1076</v>
      </c>
      <c r="AP467" s="75" t="s">
        <v>1076</v>
      </c>
      <c r="AQ467" s="75" t="s">
        <v>1076</v>
      </c>
      <c r="AR467" s="75" t="s">
        <v>1076</v>
      </c>
      <c r="AS467" s="75" t="s">
        <v>1076</v>
      </c>
      <c r="AT467" s="75" t="s">
        <v>1076</v>
      </c>
      <c r="AU467" t="str">
        <f t="shared" si="92"/>
        <v>РК</v>
      </c>
      <c r="AV467" t="b">
        <f t="shared" si="93"/>
        <v>1</v>
      </c>
    </row>
    <row r="468" spans="1:48" ht="17.25" thickTop="1" thickBot="1" x14ac:dyDescent="0.3">
      <c r="A468" s="134">
        <f>IF(NOT(ISERROR("Пермского края"=MID(C468,FIND("Пермского края",C468),14)))=$B$1,0,IF(NOT(ISERROR("город Пермь"=MID(C468,FIND("город Пермь",C468),11)))=$B$1,0,IF(NOT(ISERROR("Итого"=MID(C468,FIND("Итого",C468),5)))=$B$1,0,IF(NOT(ISERROR("Всего"=MID(C468,FIND("Всего",C468),5)))=$B$1,0,#REF!+1))))</f>
        <v>0</v>
      </c>
      <c r="B468" s="135" t="s">
        <v>1076</v>
      </c>
      <c r="C468" s="133" t="s">
        <v>2562</v>
      </c>
      <c r="D468" s="140" t="s">
        <v>1076</v>
      </c>
      <c r="E468" s="141"/>
      <c r="F468" s="141" t="s">
        <v>1076</v>
      </c>
      <c r="G468" s="142" t="s">
        <v>1076</v>
      </c>
      <c r="H468" s="142" t="s">
        <v>1076</v>
      </c>
      <c r="I468" s="162">
        <f>SUM(I469,I479,I481,I486,I488,I493,I515,I519,I521,I528,I544,I546,I558,I573,I612,I624,I627,I631,I633,I635,I811,I816,I824,I838,I842,I844)</f>
        <v>1357250.550000001</v>
      </c>
      <c r="J468" s="162">
        <f t="shared" ref="J468:P468" si="96">SUM(J469,J479,J481,J486,J488,J493,J515,J519,J521,J528,J544,J546,J558,J573,J612,J624,J627,J631,J633,J635,J811,J816,J824,J838,J842,J844)</f>
        <v>1123273.7800000003</v>
      </c>
      <c r="K468" s="162">
        <f t="shared" si="96"/>
        <v>1069094.1710000001</v>
      </c>
      <c r="L468" s="154">
        <f t="shared" si="96"/>
        <v>42711</v>
      </c>
      <c r="M468" s="162">
        <f t="shared" si="95"/>
        <v>4599437277.7600002</v>
      </c>
      <c r="N468" s="162">
        <f t="shared" si="96"/>
        <v>0</v>
      </c>
      <c r="O468" s="162">
        <f t="shared" si="96"/>
        <v>0</v>
      </c>
      <c r="P468" s="162">
        <f t="shared" si="96"/>
        <v>0</v>
      </c>
      <c r="Q468" s="136">
        <f>IF('Форма 2'!D468=0,"",'Форма 2'!D468-N468-O468-P468)</f>
        <v>4599437277.7600002</v>
      </c>
      <c r="R468" s="143"/>
      <c r="S468" s="143"/>
      <c r="T468" s="144"/>
      <c r="U468" s="145" t="str">
        <f>IF(ISERROR(VLOOKUP(C468,Источник!$C$2:$K$2343,9,0)),"",VLOOKUP(C468,Источник!$C$2:$K$2343,9,0))</f>
        <v/>
      </c>
      <c r="V468" s="1"/>
      <c r="W468" s="1"/>
      <c r="X468" s="77" t="str">
        <f t="shared" si="90"/>
        <v>Итого на 2025 год: 1900</v>
      </c>
      <c r="Y468" s="117">
        <f t="shared" si="91"/>
        <v>0</v>
      </c>
      <c r="Z468" s="22" t="s">
        <v>1076</v>
      </c>
      <c r="AA468" s="22" t="s">
        <v>1076</v>
      </c>
      <c r="AB468" s="22" t="s">
        <v>1076</v>
      </c>
      <c r="AC468" s="22" t="s">
        <v>1076</v>
      </c>
      <c r="AD468" s="22" t="s">
        <v>1076</v>
      </c>
      <c r="AE468" s="22" t="s">
        <v>1076</v>
      </c>
      <c r="AF468" s="22" t="s">
        <v>1076</v>
      </c>
      <c r="AG468" s="89" t="s">
        <v>1076</v>
      </c>
      <c r="AH468" s="88" t="s">
        <v>1076</v>
      </c>
      <c r="AI468" s="75" t="s">
        <v>1076</v>
      </c>
      <c r="AJ468" s="75" t="s">
        <v>1076</v>
      </c>
      <c r="AK468" s="75" t="s">
        <v>1076</v>
      </c>
      <c r="AL468" s="75" t="s">
        <v>1076</v>
      </c>
      <c r="AM468" s="75" t="s">
        <v>1076</v>
      </c>
      <c r="AN468" s="75" t="s">
        <v>1076</v>
      </c>
      <c r="AO468" s="75" t="s">
        <v>1076</v>
      </c>
      <c r="AP468" s="75" t="s">
        <v>1076</v>
      </c>
      <c r="AQ468" s="75" t="s">
        <v>1076</v>
      </c>
      <c r="AR468" s="75" t="s">
        <v>1076</v>
      </c>
      <c r="AS468" s="75" t="s">
        <v>1076</v>
      </c>
      <c r="AT468" s="75" t="s">
        <v>1076</v>
      </c>
      <c r="AU468" t="str">
        <f t="shared" si="92"/>
        <v/>
      </c>
      <c r="AV468" t="b">
        <f t="shared" si="93"/>
        <v>1</v>
      </c>
    </row>
    <row r="469" spans="1:48" ht="17.25" thickTop="1" thickBot="1" x14ac:dyDescent="0.3">
      <c r="A469" s="134">
        <f t="shared" si="94"/>
        <v>0</v>
      </c>
      <c r="B469" s="135" t="s">
        <v>1076</v>
      </c>
      <c r="C469" s="156" t="s">
        <v>1077</v>
      </c>
      <c r="D469" s="140" t="s">
        <v>1076</v>
      </c>
      <c r="E469" s="141"/>
      <c r="F469" s="141" t="s">
        <v>1076</v>
      </c>
      <c r="G469" s="142" t="s">
        <v>1076</v>
      </c>
      <c r="H469" s="142" t="s">
        <v>1076</v>
      </c>
      <c r="I469" s="162">
        <f>SUM(I470:I478)</f>
        <v>11108.64</v>
      </c>
      <c r="J469" s="162">
        <f t="shared" ref="J469:P469" si="97">SUM(J470:J478)</f>
        <v>8097.98</v>
      </c>
      <c r="K469" s="162">
        <f t="shared" si="97"/>
        <v>7285.5099999999993</v>
      </c>
      <c r="L469" s="154">
        <f t="shared" si="97"/>
        <v>270</v>
      </c>
      <c r="M469" s="162">
        <f t="shared" si="95"/>
        <v>70663059.179999992</v>
      </c>
      <c r="N469" s="162">
        <f t="shared" si="97"/>
        <v>0</v>
      </c>
      <c r="O469" s="162">
        <f t="shared" si="97"/>
        <v>0</v>
      </c>
      <c r="P469" s="162">
        <f t="shared" si="97"/>
        <v>0</v>
      </c>
      <c r="Q469" s="136">
        <f>IF('Форма 2'!D469=0,"",'Форма 2'!D469-N469-O469-P469)</f>
        <v>70663059.179999992</v>
      </c>
      <c r="R469" s="143"/>
      <c r="S469" s="143"/>
      <c r="T469" s="144"/>
      <c r="U469" s="145" t="str">
        <f>IF(ISERROR(VLOOKUP(C469,Источник!$C$2:$K$2343,9,0)),"",VLOOKUP(C469,Источник!$C$2:$K$2343,9,0))</f>
        <v/>
      </c>
      <c r="V469" s="1"/>
      <c r="W469" s="1"/>
      <c r="X469" s="77" t="str">
        <f t="shared" si="90"/>
        <v/>
      </c>
      <c r="Y469" s="117">
        <f t="shared" si="91"/>
        <v>0</v>
      </c>
      <c r="Z469" s="22" t="s">
        <v>1076</v>
      </c>
      <c r="AA469" s="22" t="s">
        <v>1076</v>
      </c>
      <c r="AB469" s="22" t="s">
        <v>1076</v>
      </c>
      <c r="AC469" s="22" t="s">
        <v>1076</v>
      </c>
      <c r="AD469" s="22" t="s">
        <v>1076</v>
      </c>
      <c r="AE469" s="22" t="s">
        <v>1076</v>
      </c>
      <c r="AF469" s="22" t="s">
        <v>1076</v>
      </c>
      <c r="AG469" s="89" t="s">
        <v>1076</v>
      </c>
      <c r="AH469" s="114" t="s">
        <v>1076</v>
      </c>
      <c r="AI469" s="75" t="s">
        <v>1076</v>
      </c>
      <c r="AJ469" s="75" t="s">
        <v>1076</v>
      </c>
      <c r="AK469" s="75" t="s">
        <v>1076</v>
      </c>
      <c r="AL469" s="75" t="s">
        <v>1076</v>
      </c>
      <c r="AM469" s="75" t="s">
        <v>1076</v>
      </c>
      <c r="AN469" s="75" t="s">
        <v>1076</v>
      </c>
      <c r="AO469" s="75" t="s">
        <v>1076</v>
      </c>
      <c r="AP469" s="75" t="s">
        <v>1076</v>
      </c>
      <c r="AQ469" s="75" t="s">
        <v>1076</v>
      </c>
      <c r="AR469" s="75" t="s">
        <v>1076</v>
      </c>
      <c r="AS469" s="75" t="s">
        <v>1076</v>
      </c>
      <c r="AT469" s="75" t="s">
        <v>1076</v>
      </c>
      <c r="AU469" t="str">
        <f t="shared" si="92"/>
        <v/>
      </c>
      <c r="AV469" t="b">
        <f t="shared" si="93"/>
        <v>1</v>
      </c>
    </row>
    <row r="470" spans="1:48" ht="16.5" thickTop="1" thickBot="1" x14ac:dyDescent="0.3">
      <c r="A470" s="28">
        <f t="shared" si="94"/>
        <v>1</v>
      </c>
      <c r="B470" s="74" t="s">
        <v>1077</v>
      </c>
      <c r="C470" s="71" t="s">
        <v>0</v>
      </c>
      <c r="D470" s="63">
        <v>1962</v>
      </c>
      <c r="E470" s="72"/>
      <c r="F470" s="72" t="s">
        <v>2519</v>
      </c>
      <c r="G470" s="80">
        <v>2</v>
      </c>
      <c r="H470" s="80">
        <v>2</v>
      </c>
      <c r="I470" s="163">
        <v>618.57000000000005</v>
      </c>
      <c r="J470" s="163">
        <v>382.1</v>
      </c>
      <c r="K470" s="163">
        <v>337.93</v>
      </c>
      <c r="L470" s="165">
        <v>22</v>
      </c>
      <c r="M470" s="163">
        <f t="shared" si="95"/>
        <v>5196062.2300000004</v>
      </c>
      <c r="N470" s="163"/>
      <c r="O470" s="163"/>
      <c r="P470" s="163"/>
      <c r="Q470" s="30">
        <f>IF('Форма 2'!D470=0,"",'Форма 2'!D470-N470-O470-P470)</f>
        <v>5196062.2300000004</v>
      </c>
      <c r="R470" s="51">
        <f t="shared" si="88"/>
        <v>13598.697278199425</v>
      </c>
      <c r="S470" s="51">
        <f t="shared" si="89"/>
        <v>13598.697278199425</v>
      </c>
      <c r="T470" s="69">
        <f>IF(B470=C470,"",
IF(ISERROR(
IF(_xlfn.TEXTBEFORE('ПДФ 1'!B480,": ",1)*1=YEAR($V$4),$V$4,
IF(_xlfn.TEXTBEFORE('ПДФ 1'!B480,": ",1)*1=YEAR($W$4),$W$4,
IF(_xlfn.TEXTBEFORE('ПДФ 1'!B480,": ",1)*1=YEAR($X$4),$X$4,$Y$4)))),"",
IF(_xlfn.TEXTBEFORE('ПДФ 1'!B480,": ",1)*1=YEAR($V$4),$V$4,
IF(_xlfn.TEXTBEFORE('ПДФ 1'!B480,": ",1)*1=YEAR($W$4),$W$4,
IF(_xlfn.TEXTBEFORE('ПДФ 1'!B480,": ",1)*1=YEAR($X$4),$X$4,$Y$4)))))</f>
        <v>46022</v>
      </c>
      <c r="U470" s="125" t="str">
        <f>IF(ISERROR(VLOOKUP(C470,Источник!$C$2:$K$2343,9,0)),"",VLOOKUP(C470,Источник!$C$2:$K$2343,9,0))</f>
        <v>РО</v>
      </c>
      <c r="V470" s="1"/>
      <c r="W470" s="1"/>
      <c r="X470" s="77" t="str">
        <f t="shared" si="90"/>
        <v>г. Александровск, ул. Жданова, д. 24: 2025</v>
      </c>
      <c r="Y470" s="117">
        <f t="shared" si="91"/>
        <v>1</v>
      </c>
      <c r="Z470" s="22" t="s">
        <v>1076</v>
      </c>
      <c r="AA470" s="22">
        <v>1</v>
      </c>
      <c r="AB470" s="22" t="s">
        <v>1076</v>
      </c>
      <c r="AC470" s="22" t="s">
        <v>1076</v>
      </c>
      <c r="AD470" s="22" t="s">
        <v>1076</v>
      </c>
      <c r="AE470" s="22" t="s">
        <v>1076</v>
      </c>
      <c r="AF470" s="22" t="s">
        <v>1076</v>
      </c>
      <c r="AG470" s="89" t="s">
        <v>1076</v>
      </c>
      <c r="AH470" s="88" t="s">
        <v>1076</v>
      </c>
      <c r="AI470" s="75" t="s">
        <v>1076</v>
      </c>
      <c r="AJ470" s="75" t="s">
        <v>1076</v>
      </c>
      <c r="AK470" s="75" t="s">
        <v>1076</v>
      </c>
      <c r="AL470" s="75" t="s">
        <v>1076</v>
      </c>
      <c r="AM470" s="75" t="s">
        <v>1076</v>
      </c>
      <c r="AN470" s="75" t="s">
        <v>1076</v>
      </c>
      <c r="AO470" s="75" t="s">
        <v>1076</v>
      </c>
      <c r="AP470" s="75" t="s">
        <v>1076</v>
      </c>
      <c r="AQ470" s="75" t="s">
        <v>1076</v>
      </c>
      <c r="AR470" s="75" t="s">
        <v>1076</v>
      </c>
      <c r="AS470" s="75" t="s">
        <v>1076</v>
      </c>
      <c r="AT470" s="75" t="s">
        <v>1076</v>
      </c>
      <c r="AU470" t="str">
        <f t="shared" si="92"/>
        <v>РВИС ( ТЕП )</v>
      </c>
      <c r="AV470" t="b">
        <f t="shared" si="93"/>
        <v>1</v>
      </c>
    </row>
    <row r="471" spans="1:48" ht="16.5" thickTop="1" thickBot="1" x14ac:dyDescent="0.3">
      <c r="A471" s="28">
        <f t="shared" si="94"/>
        <v>2</v>
      </c>
      <c r="B471" s="74" t="s">
        <v>1077</v>
      </c>
      <c r="C471" s="71" t="s">
        <v>65</v>
      </c>
      <c r="D471" s="63">
        <v>1976</v>
      </c>
      <c r="E471" s="72"/>
      <c r="F471" s="72" t="s">
        <v>2520</v>
      </c>
      <c r="G471" s="80">
        <v>5</v>
      </c>
      <c r="H471" s="80">
        <v>6</v>
      </c>
      <c r="I471" s="163">
        <v>2627.48</v>
      </c>
      <c r="J471" s="163">
        <v>2627.48</v>
      </c>
      <c r="K471" s="163">
        <v>2364.73</v>
      </c>
      <c r="L471" s="165">
        <v>0</v>
      </c>
      <c r="M471" s="163">
        <f t="shared" si="95"/>
        <v>8586736.0199999996</v>
      </c>
      <c r="N471" s="163"/>
      <c r="O471" s="163"/>
      <c r="P471" s="163"/>
      <c r="Q471" s="30">
        <f>IF('Форма 2'!D471=0,"",'Форма 2'!D471-N471-O471-P471)</f>
        <v>8586736.0199999996</v>
      </c>
      <c r="R471" s="51">
        <f t="shared" si="88"/>
        <v>3268.0500022835568</v>
      </c>
      <c r="S471" s="51">
        <f t="shared" si="89"/>
        <v>3268.0500022835568</v>
      </c>
      <c r="T471" s="69">
        <f>IF(B471=C471,"",
IF(ISERROR(
IF(_xlfn.TEXTBEFORE('ПДФ 1'!B481,": ",1)*1=YEAR($V$4),$V$4,
IF(_xlfn.TEXTBEFORE('ПДФ 1'!B481,": ",1)*1=YEAR($W$4),$W$4,
IF(_xlfn.TEXTBEFORE('ПДФ 1'!B481,": ",1)*1=YEAR($X$4),$X$4,$Y$4)))),"",
IF(_xlfn.TEXTBEFORE('ПДФ 1'!B481,": ",1)*1=YEAR($V$4),$V$4,
IF(_xlfn.TEXTBEFORE('ПДФ 1'!B481,": ",1)*1=YEAR($W$4),$W$4,
IF(_xlfn.TEXTBEFORE('ПДФ 1'!B481,": ",1)*1=YEAR($X$4),$X$4,$Y$4)))))</f>
        <v>46022</v>
      </c>
      <c r="U471" s="125" t="str">
        <f>IF(ISERROR(VLOOKUP(C471,Источник!$C$2:$K$2343,9,0)),"",VLOOKUP(C471,Источник!$C$2:$K$2343,9,0))</f>
        <v>РО</v>
      </c>
      <c r="V471" s="1"/>
      <c r="W471" s="1"/>
      <c r="X471" s="77" t="str">
        <f t="shared" si="90"/>
        <v>г. Александровск, ул. Ким, д. 22: 2025</v>
      </c>
      <c r="Y471" s="117">
        <f t="shared" si="91"/>
        <v>3</v>
      </c>
      <c r="Z471" s="22" t="s">
        <v>1076</v>
      </c>
      <c r="AA471" s="22">
        <v>1</v>
      </c>
      <c r="AB471" s="22" t="s">
        <v>1076</v>
      </c>
      <c r="AC471" s="22">
        <v>1</v>
      </c>
      <c r="AD471" s="22" t="s">
        <v>1076</v>
      </c>
      <c r="AE471" s="22">
        <v>1</v>
      </c>
      <c r="AF471" s="22" t="s">
        <v>1076</v>
      </c>
      <c r="AG471" s="89" t="s">
        <v>1076</v>
      </c>
      <c r="AH471" s="88" t="s">
        <v>1076</v>
      </c>
      <c r="AI471" s="75" t="s">
        <v>1076</v>
      </c>
      <c r="AJ471" s="75" t="s">
        <v>1076</v>
      </c>
      <c r="AK471" s="75" t="s">
        <v>1076</v>
      </c>
      <c r="AL471" s="75" t="s">
        <v>1076</v>
      </c>
      <c r="AM471" s="75" t="s">
        <v>1076</v>
      </c>
      <c r="AN471" s="75" t="s">
        <v>1076</v>
      </c>
      <c r="AO471" s="75" t="s">
        <v>1076</v>
      </c>
      <c r="AP471" s="75" t="s">
        <v>1076</v>
      </c>
      <c r="AQ471" s="75" t="s">
        <v>1076</v>
      </c>
      <c r="AR471" s="75" t="s">
        <v>1076</v>
      </c>
      <c r="AS471" s="75" t="s">
        <v>1076</v>
      </c>
      <c r="AT471" s="75" t="s">
        <v>1076</v>
      </c>
      <c r="AU471" t="str">
        <f t="shared" si="92"/>
        <v>РВИС ( ТЕП ХВС ВОД )</v>
      </c>
      <c r="AV471" t="b">
        <f t="shared" si="93"/>
        <v>1</v>
      </c>
    </row>
    <row r="472" spans="1:48" ht="16.5" thickTop="1" thickBot="1" x14ac:dyDescent="0.3">
      <c r="A472" s="28">
        <f t="shared" si="94"/>
        <v>3</v>
      </c>
      <c r="B472" s="74" t="s">
        <v>1077</v>
      </c>
      <c r="C472" s="71" t="s">
        <v>486</v>
      </c>
      <c r="D472" s="63">
        <v>1957</v>
      </c>
      <c r="E472" s="72"/>
      <c r="F472" s="72" t="s">
        <v>2519</v>
      </c>
      <c r="G472" s="80">
        <v>2</v>
      </c>
      <c r="H472" s="80">
        <v>2</v>
      </c>
      <c r="I472" s="163">
        <v>441.09</v>
      </c>
      <c r="J472" s="163">
        <v>301.89</v>
      </c>
      <c r="K472" s="163">
        <v>181.27</v>
      </c>
      <c r="L472" s="165">
        <v>18</v>
      </c>
      <c r="M472" s="163">
        <f t="shared" si="95"/>
        <v>4215669.16</v>
      </c>
      <c r="N472" s="163"/>
      <c r="O472" s="163"/>
      <c r="P472" s="163"/>
      <c r="Q472" s="30">
        <f>IF('Форма 2'!D472=0,"",'Форма 2'!D472-N472-O472-P472)</f>
        <v>4215669.16</v>
      </c>
      <c r="R472" s="51">
        <f t="shared" si="88"/>
        <v>13964.255722282953</v>
      </c>
      <c r="S472" s="51">
        <f t="shared" si="89"/>
        <v>13964.255722282953</v>
      </c>
      <c r="T472" s="69">
        <f>IF(B472=C472,"",
IF(ISERROR(
IF(_xlfn.TEXTBEFORE('ПДФ 1'!B482,": ",1)*1=YEAR($V$4),$V$4,
IF(_xlfn.TEXTBEFORE('ПДФ 1'!B482,": ",1)*1=YEAR($W$4),$W$4,
IF(_xlfn.TEXTBEFORE('ПДФ 1'!B482,": ",1)*1=YEAR($X$4),$X$4,$Y$4)))),"",
IF(_xlfn.TEXTBEFORE('ПДФ 1'!B482,": ",1)*1=YEAR($V$4),$V$4,
IF(_xlfn.TEXTBEFORE('ПДФ 1'!B482,": ",1)*1=YEAR($W$4),$W$4,
IF(_xlfn.TEXTBEFORE('ПДФ 1'!B482,": ",1)*1=YEAR($X$4),$X$4,$Y$4)))))</f>
        <v>46022</v>
      </c>
      <c r="U472" s="125" t="str">
        <f>IF(ISERROR(VLOOKUP(C472,Источник!$C$2:$K$2343,9,0)),"",VLOOKUP(C472,Источник!$C$2:$K$2343,9,0))</f>
        <v>РО</v>
      </c>
      <c r="V472" s="1"/>
      <c r="W472" s="1"/>
      <c r="X472" s="77" t="str">
        <f t="shared" si="90"/>
        <v>г. Александровск, ул. Кирова, д. 16: 2025</v>
      </c>
      <c r="Y472" s="117">
        <f t="shared" si="91"/>
        <v>1</v>
      </c>
      <c r="Z472" s="22" t="s">
        <v>1076</v>
      </c>
      <c r="AA472" s="22" t="s">
        <v>1076</v>
      </c>
      <c r="AB472" s="22" t="s">
        <v>1076</v>
      </c>
      <c r="AC472" s="22" t="s">
        <v>1076</v>
      </c>
      <c r="AD472" s="22" t="s">
        <v>1076</v>
      </c>
      <c r="AE472" s="22" t="s">
        <v>1076</v>
      </c>
      <c r="AF472" s="22" t="s">
        <v>1076</v>
      </c>
      <c r="AG472" s="89" t="s">
        <v>1076</v>
      </c>
      <c r="AH472" s="114" t="s">
        <v>1076</v>
      </c>
      <c r="AI472" s="75">
        <v>1</v>
      </c>
      <c r="AJ472" s="75" t="s">
        <v>1076</v>
      </c>
      <c r="AK472" s="75" t="s">
        <v>1076</v>
      </c>
      <c r="AL472" s="75" t="s">
        <v>1076</v>
      </c>
      <c r="AM472" s="75" t="s">
        <v>1076</v>
      </c>
      <c r="AN472" s="75" t="s">
        <v>1076</v>
      </c>
      <c r="AO472" s="75" t="s">
        <v>1076</v>
      </c>
      <c r="AP472" s="75" t="s">
        <v>1076</v>
      </c>
      <c r="AQ472" s="75" t="s">
        <v>1076</v>
      </c>
      <c r="AR472" s="75" t="s">
        <v>1076</v>
      </c>
      <c r="AS472" s="75" t="s">
        <v>1076</v>
      </c>
      <c r="AT472" s="75" t="s">
        <v>1076</v>
      </c>
      <c r="AU472" t="str">
        <f t="shared" si="92"/>
        <v>РК</v>
      </c>
      <c r="AV472" t="b">
        <f t="shared" si="93"/>
        <v>1</v>
      </c>
    </row>
    <row r="473" spans="1:48" ht="16.5" thickTop="1" thickBot="1" x14ac:dyDescent="0.3">
      <c r="A473" s="28">
        <f t="shared" si="94"/>
        <v>4</v>
      </c>
      <c r="B473" s="74" t="s">
        <v>1077</v>
      </c>
      <c r="C473" s="71" t="s">
        <v>366</v>
      </c>
      <c r="D473" s="63">
        <v>1958</v>
      </c>
      <c r="E473" s="72"/>
      <c r="F473" s="72" t="s">
        <v>2519</v>
      </c>
      <c r="G473" s="80">
        <v>2</v>
      </c>
      <c r="H473" s="80">
        <v>2</v>
      </c>
      <c r="I473" s="163">
        <v>436.46</v>
      </c>
      <c r="J473" s="163">
        <v>298.91000000000003</v>
      </c>
      <c r="K473" s="163">
        <v>255.95</v>
      </c>
      <c r="L473" s="165">
        <v>18</v>
      </c>
      <c r="M473" s="163">
        <f t="shared" si="95"/>
        <v>6655910.25</v>
      </c>
      <c r="N473" s="163"/>
      <c r="O473" s="163"/>
      <c r="P473" s="163"/>
      <c r="Q473" s="30">
        <f>IF('Форма 2'!D473=0,"",'Форма 2'!D473-N473-O473-P473)</f>
        <v>6655910.25</v>
      </c>
      <c r="R473" s="51">
        <f t="shared" si="88"/>
        <v>22267.271921314106</v>
      </c>
      <c r="S473" s="51">
        <f t="shared" si="89"/>
        <v>22267.271921314106</v>
      </c>
      <c r="T473" s="69">
        <f>IF(B473=C473,"",
IF(ISERROR(
IF(_xlfn.TEXTBEFORE('ПДФ 1'!B483,": ",1)*1=YEAR($V$4),$V$4,
IF(_xlfn.TEXTBEFORE('ПДФ 1'!B483,": ",1)*1=YEAR($W$4),$W$4,
IF(_xlfn.TEXTBEFORE('ПДФ 1'!B483,": ",1)*1=YEAR($X$4),$X$4,$Y$4)))),"",
IF(_xlfn.TEXTBEFORE('ПДФ 1'!B483,": ",1)*1=YEAR($V$4),$V$4,
IF(_xlfn.TEXTBEFORE('ПДФ 1'!B483,": ",1)*1=YEAR($W$4),$W$4,
IF(_xlfn.TEXTBEFORE('ПДФ 1'!B483,": ",1)*1=YEAR($X$4),$X$4,$Y$4)))))</f>
        <v>46022</v>
      </c>
      <c r="U473" s="125" t="str">
        <f>IF(ISERROR(VLOOKUP(C473,Источник!$C$2:$K$2343,9,0)),"",VLOOKUP(C473,Источник!$C$2:$K$2343,9,0))</f>
        <v>РО</v>
      </c>
      <c r="V473" s="1"/>
      <c r="W473" s="1"/>
      <c r="X473" s="77" t="str">
        <f t="shared" si="90"/>
        <v>г. Александровск, ул. Кирова, д. 18: 2025</v>
      </c>
      <c r="Y473" s="117">
        <f t="shared" si="91"/>
        <v>4</v>
      </c>
      <c r="Z473" s="22" t="s">
        <v>1076</v>
      </c>
      <c r="AA473" s="22">
        <v>1</v>
      </c>
      <c r="AB473" s="22" t="s">
        <v>1076</v>
      </c>
      <c r="AC473" s="22">
        <v>1</v>
      </c>
      <c r="AD473" s="22" t="s">
        <v>1076</v>
      </c>
      <c r="AE473" s="22">
        <v>1</v>
      </c>
      <c r="AF473" s="22" t="s">
        <v>1076</v>
      </c>
      <c r="AG473" s="89" t="s">
        <v>1076</v>
      </c>
      <c r="AH473" s="114" t="s">
        <v>1076</v>
      </c>
      <c r="AI473" s="75" t="s">
        <v>1076</v>
      </c>
      <c r="AJ473" s="75">
        <v>1</v>
      </c>
      <c r="AK473" s="75" t="s">
        <v>1076</v>
      </c>
      <c r="AL473" s="75" t="s">
        <v>1076</v>
      </c>
      <c r="AM473" s="75" t="s">
        <v>1076</v>
      </c>
      <c r="AN473" s="75" t="s">
        <v>1076</v>
      </c>
      <c r="AO473" s="75" t="s">
        <v>1076</v>
      </c>
      <c r="AP473" s="75" t="s">
        <v>1076</v>
      </c>
      <c r="AQ473" s="75" t="s">
        <v>1076</v>
      </c>
      <c r="AR473" s="75" t="s">
        <v>1076</v>
      </c>
      <c r="AS473" s="75" t="s">
        <v>1076</v>
      </c>
      <c r="AT473" s="75" t="s">
        <v>1076</v>
      </c>
      <c r="AU473" t="str">
        <f t="shared" si="92"/>
        <v>РВИС ( ТЕП ХВС ВОД ) Рфа</v>
      </c>
      <c r="AV473" t="b">
        <f t="shared" si="93"/>
        <v>1</v>
      </c>
    </row>
    <row r="474" spans="1:48" ht="16.5" thickTop="1" thickBot="1" x14ac:dyDescent="0.3">
      <c r="A474" s="28">
        <f t="shared" si="94"/>
        <v>5</v>
      </c>
      <c r="B474" s="74" t="s">
        <v>1077</v>
      </c>
      <c r="C474" s="71" t="s">
        <v>66</v>
      </c>
      <c r="D474" s="63">
        <v>1961</v>
      </c>
      <c r="E474" s="72"/>
      <c r="F474" s="72" t="s">
        <v>2522</v>
      </c>
      <c r="G474" s="80">
        <v>2</v>
      </c>
      <c r="H474" s="80">
        <v>2</v>
      </c>
      <c r="I474" s="163">
        <v>609.45000000000005</v>
      </c>
      <c r="J474" s="163">
        <v>362.6</v>
      </c>
      <c r="K474" s="163">
        <v>567.54</v>
      </c>
      <c r="L474" s="165">
        <v>34</v>
      </c>
      <c r="M474" s="163">
        <f t="shared" si="95"/>
        <v>5119453.13</v>
      </c>
      <c r="N474" s="163"/>
      <c r="O474" s="163"/>
      <c r="P474" s="163"/>
      <c r="Q474" s="30">
        <f>IF('Форма 2'!D474=0,"",'Форма 2'!D474-N474-O474-P474)</f>
        <v>5119453.13</v>
      </c>
      <c r="R474" s="51">
        <f t="shared" si="88"/>
        <v>14118.734500827357</v>
      </c>
      <c r="S474" s="51">
        <f t="shared" si="89"/>
        <v>14118.734500827357</v>
      </c>
      <c r="T474" s="69">
        <f>IF(B474=C474,"",
IF(ISERROR(
IF(_xlfn.TEXTBEFORE('ПДФ 1'!B484,": ",1)*1=YEAR($V$4),$V$4,
IF(_xlfn.TEXTBEFORE('ПДФ 1'!B484,": ",1)*1=YEAR($W$4),$W$4,
IF(_xlfn.TEXTBEFORE('ПДФ 1'!B484,": ",1)*1=YEAR($X$4),$X$4,$Y$4)))),"",
IF(_xlfn.TEXTBEFORE('ПДФ 1'!B484,": ",1)*1=YEAR($V$4),$V$4,
IF(_xlfn.TEXTBEFORE('ПДФ 1'!B484,": ",1)*1=YEAR($W$4),$W$4,
IF(_xlfn.TEXTBEFORE('ПДФ 1'!B484,": ",1)*1=YEAR($X$4),$X$4,$Y$4)))))</f>
        <v>46022</v>
      </c>
      <c r="U474" s="125" t="str">
        <f>IF(ISERROR(VLOOKUP(C474,Источник!$C$2:$K$2343,9,0)),"",VLOOKUP(C474,Источник!$C$2:$K$2343,9,0))</f>
        <v>РО</v>
      </c>
      <c r="V474" s="1"/>
      <c r="W474" s="1"/>
      <c r="X474" s="77" t="str">
        <f t="shared" si="90"/>
        <v>п. Яйва, ул. 6-ой Пятилетки, д. 13: 2025</v>
      </c>
      <c r="Y474" s="117">
        <f t="shared" si="91"/>
        <v>1</v>
      </c>
      <c r="Z474" s="22" t="s">
        <v>1076</v>
      </c>
      <c r="AA474" s="22">
        <v>1</v>
      </c>
      <c r="AB474" s="22" t="s">
        <v>1076</v>
      </c>
      <c r="AC474" s="22" t="s">
        <v>1076</v>
      </c>
      <c r="AD474" s="22" t="s">
        <v>1076</v>
      </c>
      <c r="AE474" s="22" t="s">
        <v>1076</v>
      </c>
      <c r="AF474" s="22" t="s">
        <v>1076</v>
      </c>
      <c r="AG474" s="89" t="s">
        <v>1076</v>
      </c>
      <c r="AH474" s="114" t="s">
        <v>1076</v>
      </c>
      <c r="AI474" s="75" t="s">
        <v>1076</v>
      </c>
      <c r="AJ474" s="75" t="s">
        <v>1076</v>
      </c>
      <c r="AK474" s="75" t="s">
        <v>1076</v>
      </c>
      <c r="AL474" s="75" t="s">
        <v>1076</v>
      </c>
      <c r="AM474" s="75" t="s">
        <v>1076</v>
      </c>
      <c r="AN474" s="75" t="s">
        <v>1076</v>
      </c>
      <c r="AO474" s="75" t="s">
        <v>1076</v>
      </c>
      <c r="AP474" s="75" t="s">
        <v>1076</v>
      </c>
      <c r="AQ474" s="75" t="s">
        <v>1076</v>
      </c>
      <c r="AR474" s="75" t="s">
        <v>1076</v>
      </c>
      <c r="AS474" s="75" t="s">
        <v>1076</v>
      </c>
      <c r="AT474" s="75" t="s">
        <v>1076</v>
      </c>
      <c r="AU474" t="str">
        <f t="shared" si="92"/>
        <v>РВИС ( ТЕП )</v>
      </c>
      <c r="AV474" t="b">
        <f t="shared" si="93"/>
        <v>1</v>
      </c>
    </row>
    <row r="475" spans="1:48" ht="16.5" thickTop="1" thickBot="1" x14ac:dyDescent="0.3">
      <c r="A475" s="28">
        <f t="shared" si="94"/>
        <v>6</v>
      </c>
      <c r="B475" s="74" t="s">
        <v>1077</v>
      </c>
      <c r="C475" s="71" t="s">
        <v>367</v>
      </c>
      <c r="D475" s="63">
        <v>1962</v>
      </c>
      <c r="E475" s="72"/>
      <c r="F475" s="72" t="s">
        <v>2519</v>
      </c>
      <c r="G475" s="80">
        <v>4</v>
      </c>
      <c r="H475" s="80">
        <v>2</v>
      </c>
      <c r="I475" s="163">
        <v>1216.53</v>
      </c>
      <c r="J475" s="163">
        <v>727.2</v>
      </c>
      <c r="K475" s="163">
        <v>1135.23</v>
      </c>
      <c r="L475" s="165">
        <v>53</v>
      </c>
      <c r="M475" s="163">
        <f t="shared" si="95"/>
        <v>3975680.86</v>
      </c>
      <c r="N475" s="163"/>
      <c r="O475" s="163"/>
      <c r="P475" s="163"/>
      <c r="Q475" s="30">
        <f>IF('Форма 2'!D475=0,"",'Форма 2'!D475-N475-O475-P475)</f>
        <v>3975680.86</v>
      </c>
      <c r="R475" s="51">
        <f t="shared" si="88"/>
        <v>5467.1078932893288</v>
      </c>
      <c r="S475" s="51">
        <f t="shared" si="89"/>
        <v>5467.1078932893288</v>
      </c>
      <c r="T475" s="69">
        <f>IF(B475=C475,"",
IF(ISERROR(
IF(_xlfn.TEXTBEFORE('ПДФ 1'!B485,": ",1)*1=YEAR($V$4),$V$4,
IF(_xlfn.TEXTBEFORE('ПДФ 1'!B485,": ",1)*1=YEAR($W$4),$W$4,
IF(_xlfn.TEXTBEFORE('ПДФ 1'!B485,": ",1)*1=YEAR($X$4),$X$4,$Y$4)))),"",
IF(_xlfn.TEXTBEFORE('ПДФ 1'!B485,": ",1)*1=YEAR($V$4),$V$4,
IF(_xlfn.TEXTBEFORE('ПДФ 1'!B485,": ",1)*1=YEAR($W$4),$W$4,
IF(_xlfn.TEXTBEFORE('ПДФ 1'!B485,": ",1)*1=YEAR($X$4),$X$4,$Y$4)))))</f>
        <v>46022</v>
      </c>
      <c r="U475" s="125" t="str">
        <f>IF(ISERROR(VLOOKUP(C475,Источник!$C$2:$K$2343,9,0)),"",VLOOKUP(C475,Источник!$C$2:$K$2343,9,0))</f>
        <v>РО</v>
      </c>
      <c r="V475" s="1"/>
      <c r="W475" s="1"/>
      <c r="X475" s="77" t="str">
        <f t="shared" si="90"/>
        <v>п. Яйва, ул. 6-ой Пятилетки, д. 14: 2025</v>
      </c>
      <c r="Y475" s="117">
        <f t="shared" si="91"/>
        <v>3</v>
      </c>
      <c r="Z475" s="22" t="s">
        <v>1076</v>
      </c>
      <c r="AA475" s="22">
        <v>1</v>
      </c>
      <c r="AB475" s="22" t="s">
        <v>1076</v>
      </c>
      <c r="AC475" s="22">
        <v>1</v>
      </c>
      <c r="AD475" s="22" t="s">
        <v>1076</v>
      </c>
      <c r="AE475" s="22">
        <v>1</v>
      </c>
      <c r="AF475" s="22" t="s">
        <v>1076</v>
      </c>
      <c r="AG475" s="89" t="s">
        <v>1076</v>
      </c>
      <c r="AH475" s="114" t="s">
        <v>1076</v>
      </c>
      <c r="AI475" s="75" t="s">
        <v>1076</v>
      </c>
      <c r="AJ475" s="75" t="s">
        <v>1076</v>
      </c>
      <c r="AK475" s="75" t="s">
        <v>1076</v>
      </c>
      <c r="AL475" s="75" t="s">
        <v>1076</v>
      </c>
      <c r="AM475" s="75" t="s">
        <v>1076</v>
      </c>
      <c r="AN475" s="75" t="s">
        <v>1076</v>
      </c>
      <c r="AO475" s="75" t="s">
        <v>1076</v>
      </c>
      <c r="AP475" s="75" t="s">
        <v>1076</v>
      </c>
      <c r="AQ475" s="75" t="s">
        <v>1076</v>
      </c>
      <c r="AR475" s="75" t="s">
        <v>1076</v>
      </c>
      <c r="AS475" s="75" t="s">
        <v>1076</v>
      </c>
      <c r="AT475" s="75" t="s">
        <v>1076</v>
      </c>
      <c r="AU475" t="str">
        <f t="shared" si="92"/>
        <v>РВИС ( ТЕП ХВС ВОД )</v>
      </c>
      <c r="AV475" t="b">
        <f t="shared" si="93"/>
        <v>1</v>
      </c>
    </row>
    <row r="476" spans="1:48" ht="16.5" thickTop="1" thickBot="1" x14ac:dyDescent="0.3">
      <c r="A476" s="28">
        <f t="shared" si="94"/>
        <v>7</v>
      </c>
      <c r="B476" s="74" t="s">
        <v>1077</v>
      </c>
      <c r="C476" s="71" t="s">
        <v>368</v>
      </c>
      <c r="D476" s="63">
        <v>1966</v>
      </c>
      <c r="E476" s="72"/>
      <c r="F476" s="72" t="s">
        <v>2519</v>
      </c>
      <c r="G476" s="80">
        <v>5</v>
      </c>
      <c r="H476" s="80">
        <v>1</v>
      </c>
      <c r="I476" s="163">
        <v>3891.9</v>
      </c>
      <c r="J476" s="163">
        <v>2624.3</v>
      </c>
      <c r="K476" s="163">
        <v>1175.7</v>
      </c>
      <c r="L476" s="165">
        <v>80</v>
      </c>
      <c r="M476" s="163">
        <f t="shared" si="95"/>
        <v>30246173.289999999</v>
      </c>
      <c r="N476" s="163"/>
      <c r="O476" s="163"/>
      <c r="P476" s="163"/>
      <c r="Q476" s="30">
        <f>IF('Форма 2'!D476=0,"",'Форма 2'!D476-N476-O476-P476)</f>
        <v>30246173.289999999</v>
      </c>
      <c r="R476" s="51">
        <f t="shared" si="88"/>
        <v>11525.425176237472</v>
      </c>
      <c r="S476" s="51">
        <f t="shared" si="89"/>
        <v>11525.425176237472</v>
      </c>
      <c r="T476" s="69">
        <f>IF(B476=C476,"",
IF(ISERROR(
IF(_xlfn.TEXTBEFORE('ПДФ 1'!B486,": ",1)*1=YEAR($V$4),$V$4,
IF(_xlfn.TEXTBEFORE('ПДФ 1'!B486,": ",1)*1=YEAR($W$4),$W$4,
IF(_xlfn.TEXTBEFORE('ПДФ 1'!B486,": ",1)*1=YEAR($X$4),$X$4,$Y$4)))),"",
IF(_xlfn.TEXTBEFORE('ПДФ 1'!B486,": ",1)*1=YEAR($V$4),$V$4,
IF(_xlfn.TEXTBEFORE('ПДФ 1'!B486,": ",1)*1=YEAR($W$4),$W$4,
IF(_xlfn.TEXTBEFORE('ПДФ 1'!B486,": ",1)*1=YEAR($X$4),$X$4,$Y$4)))))</f>
        <v>46022</v>
      </c>
      <c r="U476" s="125" t="str">
        <f>IF(ISERROR(VLOOKUP(C476,Источник!$C$2:$K$2343,9,0)),"",VLOOKUP(C476,Источник!$C$2:$K$2343,9,0))</f>
        <v>РО</v>
      </c>
      <c r="V476" s="1"/>
      <c r="W476" s="1"/>
      <c r="X476" s="77" t="str">
        <f t="shared" si="90"/>
        <v>п. Яйва, ул. 6-ой Пятилетки, д. 21: 2025</v>
      </c>
      <c r="Y476" s="117">
        <f t="shared" si="91"/>
        <v>4</v>
      </c>
      <c r="Z476" s="22" t="s">
        <v>1076</v>
      </c>
      <c r="AA476" s="22">
        <v>1</v>
      </c>
      <c r="AB476" s="22" t="s">
        <v>1076</v>
      </c>
      <c r="AC476" s="22">
        <v>1</v>
      </c>
      <c r="AD476" s="22" t="s">
        <v>1076</v>
      </c>
      <c r="AE476" s="22">
        <v>1</v>
      </c>
      <c r="AF476" s="22" t="s">
        <v>1076</v>
      </c>
      <c r="AG476" s="89" t="s">
        <v>1076</v>
      </c>
      <c r="AH476" s="88" t="s">
        <v>1076</v>
      </c>
      <c r="AI476" s="75">
        <v>1</v>
      </c>
      <c r="AJ476" s="75" t="s">
        <v>1076</v>
      </c>
      <c r="AK476" s="75" t="s">
        <v>1076</v>
      </c>
      <c r="AL476" s="75" t="s">
        <v>1076</v>
      </c>
      <c r="AM476" s="75" t="s">
        <v>1076</v>
      </c>
      <c r="AN476" s="75" t="s">
        <v>1076</v>
      </c>
      <c r="AO476" s="75" t="s">
        <v>1076</v>
      </c>
      <c r="AP476" s="75" t="s">
        <v>1076</v>
      </c>
      <c r="AQ476" s="75" t="s">
        <v>1076</v>
      </c>
      <c r="AR476" s="75" t="s">
        <v>1076</v>
      </c>
      <c r="AS476" s="75" t="s">
        <v>1076</v>
      </c>
      <c r="AT476" s="75" t="s">
        <v>1076</v>
      </c>
      <c r="AU476" t="str">
        <f t="shared" si="92"/>
        <v>РВИС ( ТЕП ХВС ВОД ) РК</v>
      </c>
      <c r="AV476" t="b">
        <f t="shared" si="93"/>
        <v>1</v>
      </c>
    </row>
    <row r="477" spans="1:48" ht="16.5" thickTop="1" thickBot="1" x14ac:dyDescent="0.3">
      <c r="A477" s="28">
        <f t="shared" si="94"/>
        <v>8</v>
      </c>
      <c r="B477" s="74" t="s">
        <v>1077</v>
      </c>
      <c r="C477" s="71" t="s">
        <v>631</v>
      </c>
      <c r="D477" s="63">
        <v>1960</v>
      </c>
      <c r="E477" s="72"/>
      <c r="F477" s="72" t="s">
        <v>2522</v>
      </c>
      <c r="G477" s="80">
        <v>2</v>
      </c>
      <c r="H477" s="80">
        <v>2</v>
      </c>
      <c r="I477" s="163">
        <v>617.36</v>
      </c>
      <c r="J477" s="163">
        <v>375.7</v>
      </c>
      <c r="K477" s="163">
        <v>617.36</v>
      </c>
      <c r="L477" s="165">
        <v>21</v>
      </c>
      <c r="M477" s="163">
        <f t="shared" si="95"/>
        <v>456982.22</v>
      </c>
      <c r="N477" s="163"/>
      <c r="O477" s="163"/>
      <c r="P477" s="163"/>
      <c r="Q477" s="30">
        <f>IF('Форма 2'!D477=0,"",'Форма 2'!D477-N477-O477-P477)</f>
        <v>456982.22</v>
      </c>
      <c r="R477" s="51">
        <f t="shared" si="88"/>
        <v>1216.3487356933724</v>
      </c>
      <c r="S477" s="51">
        <f t="shared" si="89"/>
        <v>1216.3487356933724</v>
      </c>
      <c r="T477" s="69">
        <f>IF(B477=C477,"",
IF(ISERROR(
IF(_xlfn.TEXTBEFORE('ПДФ 1'!B487,": ",1)*1=YEAR($V$4),$V$4,
IF(_xlfn.TEXTBEFORE('ПДФ 1'!B487,": ",1)*1=YEAR($W$4),$W$4,
IF(_xlfn.TEXTBEFORE('ПДФ 1'!B487,": ",1)*1=YEAR($X$4),$X$4,$Y$4)))),"",
IF(_xlfn.TEXTBEFORE('ПДФ 1'!B487,": ",1)*1=YEAR($V$4),$V$4,
IF(_xlfn.TEXTBEFORE('ПДФ 1'!B487,": ",1)*1=YEAR($W$4),$W$4,
IF(_xlfn.TEXTBEFORE('ПДФ 1'!B487,": ",1)*1=YEAR($X$4),$X$4,$Y$4)))))</f>
        <v>46022</v>
      </c>
      <c r="U477" s="125" t="str">
        <f>IF(ISERROR(VLOOKUP(C477,Источник!$C$2:$K$2343,9,0)),"",VLOOKUP(C477,Источник!$C$2:$K$2343,9,0))</f>
        <v>РО</v>
      </c>
      <c r="V477" s="1"/>
      <c r="W477" s="1"/>
      <c r="X477" s="77" t="str">
        <f t="shared" si="90"/>
        <v>п. Яйва, ул. 6-ой Пятилетки, д. 7: 2025</v>
      </c>
      <c r="Y477" s="117">
        <f t="shared" si="91"/>
        <v>1</v>
      </c>
      <c r="Z477" s="22">
        <v>1</v>
      </c>
      <c r="AA477" s="22" t="s">
        <v>1076</v>
      </c>
      <c r="AB477" s="22" t="s">
        <v>1076</v>
      </c>
      <c r="AC477" s="22" t="s">
        <v>1076</v>
      </c>
      <c r="AD477" s="22" t="s">
        <v>1076</v>
      </c>
      <c r="AE477" s="22" t="s">
        <v>1076</v>
      </c>
      <c r="AF477" s="22" t="s">
        <v>1076</v>
      </c>
      <c r="AG477" s="89" t="s">
        <v>1076</v>
      </c>
      <c r="AH477" s="88" t="s">
        <v>1076</v>
      </c>
      <c r="AI477" s="75" t="s">
        <v>1076</v>
      </c>
      <c r="AJ477" s="75" t="s">
        <v>1076</v>
      </c>
      <c r="AK477" s="75" t="s">
        <v>1076</v>
      </c>
      <c r="AL477" s="75" t="s">
        <v>1076</v>
      </c>
      <c r="AM477" s="75" t="s">
        <v>1076</v>
      </c>
      <c r="AN477" s="75" t="s">
        <v>1076</v>
      </c>
      <c r="AO477" s="75" t="s">
        <v>1076</v>
      </c>
      <c r="AP477" s="75" t="s">
        <v>1076</v>
      </c>
      <c r="AQ477" s="75" t="s">
        <v>1076</v>
      </c>
      <c r="AR477" s="75" t="s">
        <v>1076</v>
      </c>
      <c r="AS477" s="75" t="s">
        <v>1076</v>
      </c>
      <c r="AT477" s="75" t="s">
        <v>1076</v>
      </c>
      <c r="AU477" t="str">
        <f t="shared" si="92"/>
        <v>РВИС ( ЭЛ )</v>
      </c>
      <c r="AV477" t="b">
        <f t="shared" si="93"/>
        <v>1</v>
      </c>
    </row>
    <row r="478" spans="1:48" ht="16.5" thickTop="1" thickBot="1" x14ac:dyDescent="0.3">
      <c r="A478" s="28">
        <f t="shared" si="94"/>
        <v>9</v>
      </c>
      <c r="B478" s="74" t="s">
        <v>1077</v>
      </c>
      <c r="C478" s="71" t="s">
        <v>487</v>
      </c>
      <c r="D478" s="63">
        <v>1958</v>
      </c>
      <c r="E478" s="72"/>
      <c r="F478" s="72" t="s">
        <v>2522</v>
      </c>
      <c r="G478" s="80">
        <v>2</v>
      </c>
      <c r="H478" s="80">
        <v>2</v>
      </c>
      <c r="I478" s="163">
        <v>649.79999999999995</v>
      </c>
      <c r="J478" s="163">
        <v>397.8</v>
      </c>
      <c r="K478" s="163">
        <v>649.79999999999995</v>
      </c>
      <c r="L478" s="165">
        <v>24</v>
      </c>
      <c r="M478" s="163">
        <f t="shared" si="95"/>
        <v>6210392.0199999996</v>
      </c>
      <c r="N478" s="163"/>
      <c r="O478" s="163"/>
      <c r="P478" s="163"/>
      <c r="Q478" s="30">
        <f>IF('Форма 2'!D478=0,"",'Форма 2'!D478-N478-O478-P478)</f>
        <v>6210392.0199999996</v>
      </c>
      <c r="R478" s="51">
        <f t="shared" si="88"/>
        <v>15611.845198592257</v>
      </c>
      <c r="S478" s="51">
        <f t="shared" si="89"/>
        <v>15611.845198592257</v>
      </c>
      <c r="T478" s="69">
        <f>IF(B478=C478,"",
IF(ISERROR(
IF(_xlfn.TEXTBEFORE('ПДФ 1'!B488,": ",1)*1=YEAR($V$4),$V$4,
IF(_xlfn.TEXTBEFORE('ПДФ 1'!B488,": ",1)*1=YEAR($W$4),$W$4,
IF(_xlfn.TEXTBEFORE('ПДФ 1'!B488,": ",1)*1=YEAR($X$4),$X$4,$Y$4)))),"",
IF(_xlfn.TEXTBEFORE('ПДФ 1'!B488,": ",1)*1=YEAR($V$4),$V$4,
IF(_xlfn.TEXTBEFORE('ПДФ 1'!B488,": ",1)*1=YEAR($W$4),$W$4,
IF(_xlfn.TEXTBEFORE('ПДФ 1'!B488,": ",1)*1=YEAR($X$4),$X$4,$Y$4)))))</f>
        <v>46022</v>
      </c>
      <c r="U478" s="125" t="str">
        <f>IF(ISERROR(VLOOKUP(C478,Источник!$C$2:$K$2343,9,0)),"",VLOOKUP(C478,Источник!$C$2:$K$2343,9,0))</f>
        <v>РО</v>
      </c>
      <c r="V478" s="1"/>
      <c r="W478" s="1"/>
      <c r="X478" s="77" t="str">
        <f t="shared" si="90"/>
        <v>п. Яйва, ул. Заводская, д. 50: 2025</v>
      </c>
      <c r="Y478" s="117">
        <f t="shared" si="91"/>
        <v>1</v>
      </c>
      <c r="Z478" s="22" t="s">
        <v>1076</v>
      </c>
      <c r="AA478" s="22" t="s">
        <v>1076</v>
      </c>
      <c r="AB478" s="22" t="s">
        <v>1076</v>
      </c>
      <c r="AC478" s="22" t="s">
        <v>1076</v>
      </c>
      <c r="AD478" s="22" t="s">
        <v>1076</v>
      </c>
      <c r="AE478" s="22" t="s">
        <v>1076</v>
      </c>
      <c r="AF478" s="22" t="s">
        <v>1076</v>
      </c>
      <c r="AG478" s="89" t="s">
        <v>1076</v>
      </c>
      <c r="AH478" s="88" t="s">
        <v>1076</v>
      </c>
      <c r="AI478" s="75">
        <v>1</v>
      </c>
      <c r="AJ478" s="75" t="s">
        <v>1076</v>
      </c>
      <c r="AK478" s="75" t="s">
        <v>1076</v>
      </c>
      <c r="AL478" s="75" t="s">
        <v>1076</v>
      </c>
      <c r="AM478" s="75" t="s">
        <v>1076</v>
      </c>
      <c r="AN478" s="75" t="s">
        <v>1076</v>
      </c>
      <c r="AO478" s="75" t="s">
        <v>1076</v>
      </c>
      <c r="AP478" s="75" t="s">
        <v>1076</v>
      </c>
      <c r="AQ478" s="75" t="s">
        <v>1076</v>
      </c>
      <c r="AR478" s="75" t="s">
        <v>1076</v>
      </c>
      <c r="AS478" s="75" t="s">
        <v>1076</v>
      </c>
      <c r="AT478" s="75" t="s">
        <v>1076</v>
      </c>
      <c r="AU478" t="str">
        <f t="shared" si="92"/>
        <v>РК</v>
      </c>
      <c r="AV478" t="b">
        <f t="shared" si="93"/>
        <v>1</v>
      </c>
    </row>
    <row r="479" spans="1:48" ht="17.25" thickTop="1" thickBot="1" x14ac:dyDescent="0.3">
      <c r="A479" s="134">
        <f>IF(NOT(ISERROR("Пермского края"=MID(C479,FIND("Пермского края",C479),14)))=$B$1,0,IF(NOT(ISERROR("город Пермь"=MID(C479,FIND("город Пермь",C479),11)))=$B$1,0,IF(NOT(ISERROR("Итого"=MID(C479,FIND("Итого",C479),5)))=$B$1,0,IF(NOT(ISERROR("Всего"=MID(C479,FIND("Всего",C479),5)))=$B$1,0,#REF!+1))))</f>
        <v>0</v>
      </c>
      <c r="B479" s="135" t="s">
        <v>1076</v>
      </c>
      <c r="C479" s="156" t="s">
        <v>1078</v>
      </c>
      <c r="D479" s="140" t="s">
        <v>1076</v>
      </c>
      <c r="E479" s="141"/>
      <c r="F479" s="141" t="s">
        <v>1076</v>
      </c>
      <c r="G479" s="142" t="s">
        <v>1076</v>
      </c>
      <c r="H479" s="142" t="s">
        <v>1076</v>
      </c>
      <c r="I479" s="162">
        <f>SUM(I480:I483)</f>
        <v>10512.900000000001</v>
      </c>
      <c r="J479" s="162">
        <f t="shared" ref="J479:P479" si="98">SUM(J480:J483)</f>
        <v>9839.2000000000007</v>
      </c>
      <c r="K479" s="162">
        <f t="shared" si="98"/>
        <v>9548.2200000000012</v>
      </c>
      <c r="L479" s="154">
        <f t="shared" si="98"/>
        <v>375</v>
      </c>
      <c r="M479" s="162">
        <f t="shared" si="95"/>
        <v>405248.09</v>
      </c>
      <c r="N479" s="162">
        <f t="shared" si="98"/>
        <v>0</v>
      </c>
      <c r="O479" s="162">
        <f t="shared" si="98"/>
        <v>0</v>
      </c>
      <c r="P479" s="162">
        <f t="shared" si="98"/>
        <v>0</v>
      </c>
      <c r="Q479" s="136">
        <f>IF('Форма 2'!D479=0,"",'Форма 2'!D479-N479-O479-P479)</f>
        <v>405248.09</v>
      </c>
      <c r="R479" s="143"/>
      <c r="S479" s="143"/>
      <c r="T479" s="144"/>
      <c r="U479" s="145" t="str">
        <f>IF(ISERROR(VLOOKUP(C479,Источник!$C$2:$K$2343,9,0)),"",VLOOKUP(C479,Источник!$C$2:$K$2343,9,0))</f>
        <v/>
      </c>
      <c r="V479" s="1"/>
      <c r="W479" s="1"/>
      <c r="X479" s="77" t="str">
        <f t="shared" si="90"/>
        <v/>
      </c>
      <c r="Y479" s="117">
        <f t="shared" si="91"/>
        <v>0</v>
      </c>
      <c r="Z479" s="22" t="s">
        <v>1076</v>
      </c>
      <c r="AA479" s="22" t="s">
        <v>1076</v>
      </c>
      <c r="AB479" s="22" t="s">
        <v>1076</v>
      </c>
      <c r="AC479" s="22" t="s">
        <v>1076</v>
      </c>
      <c r="AD479" s="22" t="s">
        <v>1076</v>
      </c>
      <c r="AE479" s="22" t="s">
        <v>1076</v>
      </c>
      <c r="AF479" s="22" t="s">
        <v>1076</v>
      </c>
      <c r="AG479" s="89" t="s">
        <v>1076</v>
      </c>
      <c r="AH479" s="88" t="s">
        <v>1076</v>
      </c>
      <c r="AI479" s="75" t="s">
        <v>1076</v>
      </c>
      <c r="AJ479" s="75" t="s">
        <v>1076</v>
      </c>
      <c r="AK479" s="75" t="s">
        <v>1076</v>
      </c>
      <c r="AL479" s="75" t="s">
        <v>1076</v>
      </c>
      <c r="AM479" s="75" t="s">
        <v>1076</v>
      </c>
      <c r="AN479" s="75" t="s">
        <v>1076</v>
      </c>
      <c r="AO479" s="75" t="s">
        <v>1076</v>
      </c>
      <c r="AP479" s="75" t="s">
        <v>1076</v>
      </c>
      <c r="AQ479" s="75" t="s">
        <v>1076</v>
      </c>
      <c r="AR479" s="75" t="s">
        <v>1076</v>
      </c>
      <c r="AS479" s="75" t="s">
        <v>1076</v>
      </c>
      <c r="AT479" s="75" t="s">
        <v>1076</v>
      </c>
      <c r="AU479" t="str">
        <f t="shared" si="92"/>
        <v/>
      </c>
      <c r="AV479" t="b">
        <f t="shared" si="93"/>
        <v>1</v>
      </c>
    </row>
    <row r="480" spans="1:48" ht="16.5" thickTop="1" thickBot="1" x14ac:dyDescent="0.3">
      <c r="A480" s="28">
        <f t="shared" si="94"/>
        <v>1</v>
      </c>
      <c r="B480" s="74" t="s">
        <v>1078</v>
      </c>
      <c r="C480" s="71" t="s">
        <v>249</v>
      </c>
      <c r="D480" s="63">
        <v>1894</v>
      </c>
      <c r="E480" s="72"/>
      <c r="F480" s="72" t="s">
        <v>2523</v>
      </c>
      <c r="G480" s="80">
        <v>2</v>
      </c>
      <c r="H480" s="80">
        <v>1</v>
      </c>
      <c r="I480" s="163">
        <v>312.2</v>
      </c>
      <c r="J480" s="163">
        <v>209.5</v>
      </c>
      <c r="K480" s="163">
        <v>209.5</v>
      </c>
      <c r="L480" s="165">
        <v>18</v>
      </c>
      <c r="M480" s="163">
        <f t="shared" si="95"/>
        <v>405248.09</v>
      </c>
      <c r="N480" s="163"/>
      <c r="O480" s="163"/>
      <c r="P480" s="163"/>
      <c r="Q480" s="30">
        <f>IF('Форма 2'!D480=0,"",'Форма 2'!D480-N480-O480-P480)</f>
        <v>405248.09</v>
      </c>
      <c r="R480" s="51">
        <f t="shared" si="88"/>
        <v>1934.3584248210025</v>
      </c>
      <c r="S480" s="51">
        <f t="shared" si="89"/>
        <v>1934.3584248210025</v>
      </c>
      <c r="T480" s="69">
        <f>IF(B480=C480,"",
IF(ISERROR(
IF(_xlfn.TEXTBEFORE('ПДФ 1'!B491,": ",1)*1=YEAR($V$4),$V$4,
IF(_xlfn.TEXTBEFORE('ПДФ 1'!B491,": ",1)*1=YEAR($W$4),$W$4,
IF(_xlfn.TEXTBEFORE('ПДФ 1'!B491,": ",1)*1=YEAR($X$4),$X$4,$Y$4)))),"",
IF(_xlfn.TEXTBEFORE('ПДФ 1'!B491,": ",1)*1=YEAR($V$4),$V$4,
IF(_xlfn.TEXTBEFORE('ПДФ 1'!B491,": ",1)*1=YEAR($W$4),$W$4,
IF(_xlfn.TEXTBEFORE('ПДФ 1'!B491,": ",1)*1=YEAR($X$4),$X$4,$Y$4)))))</f>
        <v>46022</v>
      </c>
      <c r="U480" s="125" t="str">
        <f>IF(ISERROR(VLOOKUP(C480,Источник!$C$2:$K$2343,9,0)),"",VLOOKUP(C480,Источник!$C$2:$K$2343,9,0))</f>
        <v>РО</v>
      </c>
      <c r="V480" s="1"/>
      <c r="W480" s="1"/>
      <c r="X480" s="77" t="str">
        <f t="shared" si="90"/>
        <v>с. Березовка, ул. Советская, д. 48: 2025</v>
      </c>
      <c r="Y480" s="117">
        <f t="shared" si="91"/>
        <v>1</v>
      </c>
      <c r="Z480" s="22" t="s">
        <v>1076</v>
      </c>
      <c r="AA480" s="22" t="s">
        <v>1076</v>
      </c>
      <c r="AB480" s="22" t="s">
        <v>1076</v>
      </c>
      <c r="AC480" s="22" t="s">
        <v>1076</v>
      </c>
      <c r="AD480" s="22" t="s">
        <v>1076</v>
      </c>
      <c r="AE480" s="22" t="s">
        <v>1076</v>
      </c>
      <c r="AF480" s="22" t="s">
        <v>1076</v>
      </c>
      <c r="AG480" s="89" t="s">
        <v>1076</v>
      </c>
      <c r="AH480" s="88" t="s">
        <v>1076</v>
      </c>
      <c r="AI480" s="75" t="s">
        <v>1076</v>
      </c>
      <c r="AJ480" s="75" t="s">
        <v>1076</v>
      </c>
      <c r="AK480" s="75" t="s">
        <v>1076</v>
      </c>
      <c r="AL480" s="75" t="s">
        <v>1076</v>
      </c>
      <c r="AM480" s="75">
        <v>1</v>
      </c>
      <c r="AN480" s="75" t="s">
        <v>1076</v>
      </c>
      <c r="AO480" s="75" t="s">
        <v>1076</v>
      </c>
      <c r="AP480" s="75" t="s">
        <v>1076</v>
      </c>
      <c r="AQ480" s="75" t="s">
        <v>1076</v>
      </c>
      <c r="AR480" s="75" t="s">
        <v>1076</v>
      </c>
      <c r="AS480" s="75" t="s">
        <v>1076</v>
      </c>
      <c r="AT480" s="75" t="s">
        <v>1076</v>
      </c>
      <c r="AU480" t="str">
        <f t="shared" si="92"/>
        <v>РФ</v>
      </c>
      <c r="AV480" t="b">
        <f t="shared" si="93"/>
        <v>1</v>
      </c>
    </row>
    <row r="481" spans="1:48" ht="17.25" thickTop="1" thickBot="1" x14ac:dyDescent="0.3">
      <c r="A481" s="134">
        <f t="shared" si="94"/>
        <v>0</v>
      </c>
      <c r="B481" s="135" t="s">
        <v>1076</v>
      </c>
      <c r="C481" s="156" t="s">
        <v>1079</v>
      </c>
      <c r="D481" s="140" t="s">
        <v>1076</v>
      </c>
      <c r="E481" s="141"/>
      <c r="F481" s="141" t="s">
        <v>1076</v>
      </c>
      <c r="G481" s="142" t="s">
        <v>1076</v>
      </c>
      <c r="H481" s="142" t="s">
        <v>1076</v>
      </c>
      <c r="I481" s="162">
        <f>SUM(I482:I485)</f>
        <v>7614.6</v>
      </c>
      <c r="J481" s="162">
        <f t="shared" ref="J481:P481" si="99">SUM(J482:J485)</f>
        <v>7329.1</v>
      </c>
      <c r="K481" s="162">
        <f t="shared" si="99"/>
        <v>7162.1100000000006</v>
      </c>
      <c r="L481" s="154">
        <f t="shared" si="99"/>
        <v>277</v>
      </c>
      <c r="M481" s="162">
        <f t="shared" si="95"/>
        <v>50135798.060000002</v>
      </c>
      <c r="N481" s="162">
        <f t="shared" si="99"/>
        <v>0</v>
      </c>
      <c r="O481" s="162">
        <f t="shared" si="99"/>
        <v>0</v>
      </c>
      <c r="P481" s="162">
        <f t="shared" si="99"/>
        <v>0</v>
      </c>
      <c r="Q481" s="136">
        <f>IF('Форма 2'!D481=0,"",'Форма 2'!D481-N481-O481-P481)</f>
        <v>50135798.060000002</v>
      </c>
      <c r="R481" s="143"/>
      <c r="S481" s="143"/>
      <c r="T481" s="144"/>
      <c r="U481" s="145" t="str">
        <f>IF(ISERROR(VLOOKUP(C481,Источник!$C$2:$K$2343,9,0)),"",VLOOKUP(C481,Источник!$C$2:$K$2343,9,0))</f>
        <v/>
      </c>
      <c r="V481" s="1"/>
      <c r="W481" s="1"/>
      <c r="X481" s="77" t="str">
        <f t="shared" si="90"/>
        <v/>
      </c>
      <c r="Y481" s="117">
        <f t="shared" si="91"/>
        <v>0</v>
      </c>
      <c r="Z481" s="22" t="s">
        <v>1076</v>
      </c>
      <c r="AA481" s="22" t="s">
        <v>1076</v>
      </c>
      <c r="AB481" s="22" t="s">
        <v>1076</v>
      </c>
      <c r="AC481" s="22" t="s">
        <v>1076</v>
      </c>
      <c r="AD481" s="22" t="s">
        <v>1076</v>
      </c>
      <c r="AE481" s="22" t="s">
        <v>1076</v>
      </c>
      <c r="AF481" s="22" t="s">
        <v>1076</v>
      </c>
      <c r="AG481" s="89" t="s">
        <v>1076</v>
      </c>
      <c r="AH481" s="88" t="s">
        <v>1076</v>
      </c>
      <c r="AI481" s="75" t="s">
        <v>1076</v>
      </c>
      <c r="AJ481" s="75" t="s">
        <v>1076</v>
      </c>
      <c r="AK481" s="75" t="s">
        <v>1076</v>
      </c>
      <c r="AL481" s="75" t="s">
        <v>1076</v>
      </c>
      <c r="AM481" s="75" t="s">
        <v>1076</v>
      </c>
      <c r="AN481" s="75" t="s">
        <v>1076</v>
      </c>
      <c r="AO481" s="75" t="s">
        <v>1076</v>
      </c>
      <c r="AP481" s="75" t="s">
        <v>1076</v>
      </c>
      <c r="AQ481" s="75" t="s">
        <v>1076</v>
      </c>
      <c r="AR481" s="75" t="s">
        <v>1076</v>
      </c>
      <c r="AS481" s="75" t="s">
        <v>1076</v>
      </c>
      <c r="AT481" s="75" t="s">
        <v>1076</v>
      </c>
      <c r="AU481" t="str">
        <f t="shared" si="92"/>
        <v/>
      </c>
      <c r="AV481" t="b">
        <f t="shared" si="93"/>
        <v>1</v>
      </c>
    </row>
    <row r="482" spans="1:48" ht="16.5" thickTop="1" thickBot="1" x14ac:dyDescent="0.3">
      <c r="A482" s="28">
        <f t="shared" si="94"/>
        <v>1</v>
      </c>
      <c r="B482" s="74" t="s">
        <v>1079</v>
      </c>
      <c r="C482" s="71" t="s">
        <v>369</v>
      </c>
      <c r="D482" s="63">
        <v>1973</v>
      </c>
      <c r="E482" s="72"/>
      <c r="F482" s="72" t="s">
        <v>2519</v>
      </c>
      <c r="G482" s="80">
        <v>3</v>
      </c>
      <c r="H482" s="80">
        <v>3</v>
      </c>
      <c r="I482" s="163">
        <v>1525.4</v>
      </c>
      <c r="J482" s="163">
        <v>1239.9000000000001</v>
      </c>
      <c r="K482" s="163">
        <v>1115.9100000000001</v>
      </c>
      <c r="L482" s="165">
        <v>0</v>
      </c>
      <c r="M482" s="163">
        <f t="shared" si="95"/>
        <v>28952092</v>
      </c>
      <c r="N482" s="163"/>
      <c r="O482" s="163"/>
      <c r="P482" s="163"/>
      <c r="Q482" s="30">
        <f>IF('Форма 2'!D482=0,"",'Форма 2'!D482-N482-O482-P482)</f>
        <v>28952092</v>
      </c>
      <c r="R482" s="51">
        <f t="shared" si="88"/>
        <v>23350.3443826115</v>
      </c>
      <c r="S482" s="51">
        <f t="shared" si="89"/>
        <v>23350.3443826115</v>
      </c>
      <c r="T482" s="69">
        <f>IF(B482=C482,"",
IF(ISERROR(
IF(_xlfn.TEXTBEFORE('ПДФ 1'!B493,": ",1)*1=YEAR($V$4),$V$4,
IF(_xlfn.TEXTBEFORE('ПДФ 1'!B493,": ",1)*1=YEAR($W$4),$W$4,
IF(_xlfn.TEXTBEFORE('ПДФ 1'!B493,": ",1)*1=YEAR($X$4),$X$4,$Y$4)))),"",
IF(_xlfn.TEXTBEFORE('ПДФ 1'!B493,": ",1)*1=YEAR($V$4),$V$4,
IF(_xlfn.TEXTBEFORE('ПДФ 1'!B493,": ",1)*1=YEAR($W$4),$W$4,
IF(_xlfn.TEXTBEFORE('ПДФ 1'!B493,": ",1)*1=YEAR($X$4),$X$4,$Y$4)))))</f>
        <v>46022</v>
      </c>
      <c r="U482" s="125" t="str">
        <f>IF(ISERROR(VLOOKUP(C482,Источник!$C$2:$K$2343,9,0)),"",VLOOKUP(C482,Источник!$C$2:$K$2343,9,0))</f>
        <v>СС</v>
      </c>
      <c r="V482" s="1"/>
      <c r="W482" s="1"/>
      <c r="X482" s="77" t="str">
        <f t="shared" si="90"/>
        <v>г. Верещагино, ул. Почтовая, д. 2: 2025</v>
      </c>
      <c r="Y482" s="117">
        <f t="shared" si="91"/>
        <v>4</v>
      </c>
      <c r="Z482" s="22" t="s">
        <v>1076</v>
      </c>
      <c r="AA482" s="22">
        <v>1</v>
      </c>
      <c r="AB482" s="22" t="s">
        <v>1076</v>
      </c>
      <c r="AC482" s="22">
        <v>1</v>
      </c>
      <c r="AD482" s="22" t="s">
        <v>1076</v>
      </c>
      <c r="AE482" s="22">
        <v>1</v>
      </c>
      <c r="AF482" s="22" t="s">
        <v>1076</v>
      </c>
      <c r="AG482" s="89" t="s">
        <v>1076</v>
      </c>
      <c r="AH482" s="114" t="s">
        <v>1076</v>
      </c>
      <c r="AI482" s="75">
        <v>1</v>
      </c>
      <c r="AJ482" s="75" t="s">
        <v>1076</v>
      </c>
      <c r="AK482" s="75" t="s">
        <v>1076</v>
      </c>
      <c r="AL482" s="75" t="s">
        <v>1076</v>
      </c>
      <c r="AM482" s="75" t="s">
        <v>1076</v>
      </c>
      <c r="AN482" s="75" t="s">
        <v>1076</v>
      </c>
      <c r="AO482" s="75" t="s">
        <v>1076</v>
      </c>
      <c r="AP482" s="75" t="s">
        <v>1076</v>
      </c>
      <c r="AQ482" s="75" t="s">
        <v>1076</v>
      </c>
      <c r="AR482" s="75" t="s">
        <v>1076</v>
      </c>
      <c r="AS482" s="75" t="s">
        <v>1076</v>
      </c>
      <c r="AT482" s="75" t="s">
        <v>1076</v>
      </c>
      <c r="AU482" t="str">
        <f t="shared" si="92"/>
        <v>РВИС ( ТЕП ХВС ВОД ) РК</v>
      </c>
      <c r="AV482" t="b">
        <f t="shared" si="93"/>
        <v>1</v>
      </c>
    </row>
    <row r="483" spans="1:48" ht="16.5" thickTop="1" thickBot="1" x14ac:dyDescent="0.3">
      <c r="A483" s="28">
        <f t="shared" si="94"/>
        <v>2</v>
      </c>
      <c r="B483" s="74" t="s">
        <v>1079</v>
      </c>
      <c r="C483" s="71" t="s">
        <v>306</v>
      </c>
      <c r="D483" s="63">
        <v>1976</v>
      </c>
      <c r="E483" s="72"/>
      <c r="F483" s="72" t="s">
        <v>2519</v>
      </c>
      <c r="G483" s="80">
        <v>4</v>
      </c>
      <c r="H483" s="80">
        <v>1</v>
      </c>
      <c r="I483" s="163">
        <v>1060.7</v>
      </c>
      <c r="J483" s="163">
        <v>1060.7</v>
      </c>
      <c r="K483" s="163">
        <v>1060.7</v>
      </c>
      <c r="L483" s="165">
        <v>80</v>
      </c>
      <c r="M483" s="163">
        <f t="shared" si="95"/>
        <v>6002045.21</v>
      </c>
      <c r="N483" s="163"/>
      <c r="O483" s="163"/>
      <c r="P483" s="163"/>
      <c r="Q483" s="30">
        <f>IF('Форма 2'!D483=0,"",'Форма 2'!D483-N483-O483-P483)</f>
        <v>6002045.21</v>
      </c>
      <c r="R483" s="51">
        <f t="shared" si="88"/>
        <v>5658.5700103705094</v>
      </c>
      <c r="S483" s="51">
        <f t="shared" si="89"/>
        <v>5658.5700103705094</v>
      </c>
      <c r="T483" s="69">
        <f>IF(B483=C483,"",
IF(ISERROR(
IF(_xlfn.TEXTBEFORE('ПДФ 1'!B494,": ",1)*1=YEAR($V$4),$V$4,
IF(_xlfn.TEXTBEFORE('ПДФ 1'!B494,": ",1)*1=YEAR($W$4),$W$4,
IF(_xlfn.TEXTBEFORE('ПДФ 1'!B494,": ",1)*1=YEAR($X$4),$X$4,$Y$4)))),"",
IF(_xlfn.TEXTBEFORE('ПДФ 1'!B494,": ",1)*1=YEAR($V$4),$V$4,
IF(_xlfn.TEXTBEFORE('ПДФ 1'!B494,": ",1)*1=YEAR($W$4),$W$4,
IF(_xlfn.TEXTBEFORE('ПДФ 1'!B494,": ",1)*1=YEAR($X$4),$X$4,$Y$4)))))</f>
        <v>46022</v>
      </c>
      <c r="U483" s="125" t="str">
        <f>IF(ISERROR(VLOOKUP(C483,Источник!$C$2:$K$2343,9,0)),"",VLOOKUP(C483,Источник!$C$2:$K$2343,9,0))</f>
        <v>РО</v>
      </c>
      <c r="V483" s="1"/>
      <c r="W483" s="1"/>
      <c r="X483" s="77" t="str">
        <f t="shared" si="90"/>
        <v>г. Верещагино, ул. Пролетарская, д. 44: 2025</v>
      </c>
      <c r="Y483" s="117">
        <f t="shared" si="91"/>
        <v>6</v>
      </c>
      <c r="Z483" s="22">
        <v>1</v>
      </c>
      <c r="AA483" s="22">
        <v>1</v>
      </c>
      <c r="AB483" s="22">
        <v>1</v>
      </c>
      <c r="AC483" s="22" t="s">
        <v>1076</v>
      </c>
      <c r="AD483" s="22">
        <v>1</v>
      </c>
      <c r="AE483" s="22">
        <v>1</v>
      </c>
      <c r="AF483" s="22" t="s">
        <v>1076</v>
      </c>
      <c r="AG483" s="89" t="s">
        <v>1076</v>
      </c>
      <c r="AH483" s="88" t="s">
        <v>1076</v>
      </c>
      <c r="AI483" s="75" t="s">
        <v>1076</v>
      </c>
      <c r="AJ483" s="75" t="s">
        <v>1076</v>
      </c>
      <c r="AK483" s="75" t="s">
        <v>1076</v>
      </c>
      <c r="AL483" s="75" t="s">
        <v>1076</v>
      </c>
      <c r="AM483" s="75">
        <v>1</v>
      </c>
      <c r="AN483" s="75" t="s">
        <v>1076</v>
      </c>
      <c r="AO483" s="75" t="s">
        <v>1076</v>
      </c>
      <c r="AP483" s="75" t="s">
        <v>1076</v>
      </c>
      <c r="AQ483" s="75" t="s">
        <v>1076</v>
      </c>
      <c r="AR483" s="75" t="s">
        <v>1076</v>
      </c>
      <c r="AS483" s="75" t="s">
        <v>1076</v>
      </c>
      <c r="AT483" s="75" t="s">
        <v>1076</v>
      </c>
      <c r="AU483" t="str">
        <f t="shared" si="92"/>
        <v>РВИС ( ЭЛ ТЕП ГАЗ ГВС ВОД ) РФ</v>
      </c>
      <c r="AV483" t="b">
        <f t="shared" si="93"/>
        <v>1</v>
      </c>
    </row>
    <row r="484" spans="1:48" ht="16.5" thickTop="1" thickBot="1" x14ac:dyDescent="0.3">
      <c r="A484" s="28">
        <f t="shared" si="94"/>
        <v>3</v>
      </c>
      <c r="B484" s="74" t="s">
        <v>1079</v>
      </c>
      <c r="C484" s="71" t="s">
        <v>307</v>
      </c>
      <c r="D484" s="63">
        <v>1983</v>
      </c>
      <c r="E484" s="72"/>
      <c r="F484" s="72" t="s">
        <v>2519</v>
      </c>
      <c r="G484" s="80">
        <v>5</v>
      </c>
      <c r="H484" s="80">
        <v>6</v>
      </c>
      <c r="I484" s="163">
        <v>4511</v>
      </c>
      <c r="J484" s="163">
        <v>4511</v>
      </c>
      <c r="K484" s="163">
        <v>4468</v>
      </c>
      <c r="L484" s="165">
        <v>173</v>
      </c>
      <c r="M484" s="163">
        <f t="shared" si="95"/>
        <v>2343960.71</v>
      </c>
      <c r="N484" s="163"/>
      <c r="O484" s="163"/>
      <c r="P484" s="163"/>
      <c r="Q484" s="30">
        <f>IF('Форма 2'!D484=0,"",'Форма 2'!D484-N484-O484-P484)</f>
        <v>2343960.71</v>
      </c>
      <c r="R484" s="51">
        <f t="shared" si="88"/>
        <v>519.61</v>
      </c>
      <c r="S484" s="51">
        <f t="shared" si="89"/>
        <v>519.61</v>
      </c>
      <c r="T484" s="69">
        <f>IF(B484=C484,"",
IF(ISERROR(
IF(_xlfn.TEXTBEFORE('ПДФ 1'!B495,": ",1)*1=YEAR($V$4),$V$4,
IF(_xlfn.TEXTBEFORE('ПДФ 1'!B495,": ",1)*1=YEAR($W$4),$W$4,
IF(_xlfn.TEXTBEFORE('ПДФ 1'!B495,": ",1)*1=YEAR($X$4),$X$4,$Y$4)))),"",
IF(_xlfn.TEXTBEFORE('ПДФ 1'!B495,": ",1)*1=YEAR($V$4),$V$4,
IF(_xlfn.TEXTBEFORE('ПДФ 1'!B495,": ",1)*1=YEAR($W$4),$W$4,
IF(_xlfn.TEXTBEFORE('ПДФ 1'!B495,": ",1)*1=YEAR($X$4),$X$4,$Y$4)))))</f>
        <v>46022</v>
      </c>
      <c r="U484" s="125" t="str">
        <f>IF(ISERROR(VLOOKUP(C484,Источник!$C$2:$K$2343,9,0)),"",VLOOKUP(C484,Источник!$C$2:$K$2343,9,0))</f>
        <v>СС</v>
      </c>
      <c r="V484" s="1"/>
      <c r="W484" s="1"/>
      <c r="X484" s="77" t="str">
        <f t="shared" si="90"/>
        <v>г. Верещагино, ул. Советская, д. 63: 2025</v>
      </c>
      <c r="Y484" s="117">
        <f t="shared" si="91"/>
        <v>1</v>
      </c>
      <c r="Z484" s="22">
        <v>1</v>
      </c>
      <c r="AA484" s="22" t="s">
        <v>1076</v>
      </c>
      <c r="AB484" s="22" t="s">
        <v>1076</v>
      </c>
      <c r="AC484" s="22" t="s">
        <v>1076</v>
      </c>
      <c r="AD484" s="22" t="s">
        <v>1076</v>
      </c>
      <c r="AE484" s="22" t="s">
        <v>1076</v>
      </c>
      <c r="AF484" s="22" t="s">
        <v>1076</v>
      </c>
      <c r="AG484" s="89" t="s">
        <v>1076</v>
      </c>
      <c r="AH484" s="88" t="s">
        <v>1076</v>
      </c>
      <c r="AI484" s="75" t="s">
        <v>1076</v>
      </c>
      <c r="AJ484" s="75" t="s">
        <v>1076</v>
      </c>
      <c r="AK484" s="75" t="s">
        <v>1076</v>
      </c>
      <c r="AL484" s="75" t="s">
        <v>1076</v>
      </c>
      <c r="AM484" s="75" t="s">
        <v>1076</v>
      </c>
      <c r="AN484" s="75" t="s">
        <v>1076</v>
      </c>
      <c r="AO484" s="75" t="s">
        <v>1076</v>
      </c>
      <c r="AP484" s="75" t="s">
        <v>1076</v>
      </c>
      <c r="AQ484" s="75" t="s">
        <v>1076</v>
      </c>
      <c r="AR484" s="75" t="s">
        <v>1076</v>
      </c>
      <c r="AS484" s="75" t="s">
        <v>1076</v>
      </c>
      <c r="AT484" s="75" t="s">
        <v>1076</v>
      </c>
      <c r="AU484" t="str">
        <f t="shared" si="92"/>
        <v>РВИС ( ЭЛ )</v>
      </c>
      <c r="AV484" t="b">
        <f t="shared" si="93"/>
        <v>1</v>
      </c>
    </row>
    <row r="485" spans="1:48" ht="16.5" thickTop="1" thickBot="1" x14ac:dyDescent="0.3">
      <c r="A485" s="28">
        <f t="shared" si="94"/>
        <v>4</v>
      </c>
      <c r="B485" s="74" t="s">
        <v>1079</v>
      </c>
      <c r="C485" s="71" t="s">
        <v>370</v>
      </c>
      <c r="D485" s="63">
        <v>1972</v>
      </c>
      <c r="E485" s="72"/>
      <c r="F485" s="72" t="s">
        <v>2521</v>
      </c>
      <c r="G485" s="80">
        <v>2</v>
      </c>
      <c r="H485" s="80">
        <v>2</v>
      </c>
      <c r="I485" s="163">
        <v>517.5</v>
      </c>
      <c r="J485" s="163">
        <v>517.5</v>
      </c>
      <c r="K485" s="163">
        <v>517.5</v>
      </c>
      <c r="L485" s="165">
        <v>24</v>
      </c>
      <c r="M485" s="163">
        <f t="shared" si="95"/>
        <v>12837700.140000001</v>
      </c>
      <c r="N485" s="163"/>
      <c r="O485" s="163"/>
      <c r="P485" s="163"/>
      <c r="Q485" s="30">
        <f>IF('Форма 2'!D485=0,"",'Форма 2'!D485-N485-O485-P485)</f>
        <v>12837700.140000001</v>
      </c>
      <c r="R485" s="51">
        <f t="shared" si="88"/>
        <v>24807.150028985507</v>
      </c>
      <c r="S485" s="51">
        <f t="shared" si="89"/>
        <v>24807.150028985507</v>
      </c>
      <c r="T485" s="69">
        <f>IF(B485=C485,"",
IF(ISERROR(
IF(_xlfn.TEXTBEFORE('ПДФ 1'!B496,": ",1)*1=YEAR($V$4),$V$4,
IF(_xlfn.TEXTBEFORE('ПДФ 1'!B496,": ",1)*1=YEAR($W$4),$W$4,
IF(_xlfn.TEXTBEFORE('ПДФ 1'!B496,": ",1)*1=YEAR($X$4),$X$4,$Y$4)))),"",
IF(_xlfn.TEXTBEFORE('ПДФ 1'!B496,": ",1)*1=YEAR($V$4),$V$4,
IF(_xlfn.TEXTBEFORE('ПДФ 1'!B496,": ",1)*1=YEAR($W$4),$W$4,
IF(_xlfn.TEXTBEFORE('ПДФ 1'!B496,": ",1)*1=YEAR($X$4),$X$4,$Y$4)))))</f>
        <v>46022</v>
      </c>
      <c r="U485" s="125" t="str">
        <f>IF(ISERROR(VLOOKUP(C485,Источник!$C$2:$K$2343,9,0)),"",VLOOKUP(C485,Источник!$C$2:$K$2343,9,0))</f>
        <v>СС</v>
      </c>
      <c r="V485" s="1"/>
      <c r="W485" s="1"/>
      <c r="X485" s="77" t="str">
        <f t="shared" si="90"/>
        <v>г. Верещагино, ул. Строителей, д. 88: 2025</v>
      </c>
      <c r="Y485" s="117">
        <f t="shared" si="91"/>
        <v>5</v>
      </c>
      <c r="Z485" s="22" t="s">
        <v>1076</v>
      </c>
      <c r="AA485" s="22">
        <v>1</v>
      </c>
      <c r="AB485" s="22" t="s">
        <v>1076</v>
      </c>
      <c r="AC485" s="22">
        <v>1</v>
      </c>
      <c r="AD485" s="22" t="s">
        <v>1076</v>
      </c>
      <c r="AE485" s="22">
        <v>1</v>
      </c>
      <c r="AF485" s="22" t="s">
        <v>1076</v>
      </c>
      <c r="AG485" s="89" t="s">
        <v>1076</v>
      </c>
      <c r="AH485" s="88" t="s">
        <v>1076</v>
      </c>
      <c r="AI485" s="75">
        <v>1</v>
      </c>
      <c r="AJ485" s="75">
        <v>1</v>
      </c>
      <c r="AK485" s="75" t="s">
        <v>1076</v>
      </c>
      <c r="AL485" s="75" t="s">
        <v>1076</v>
      </c>
      <c r="AM485" s="75" t="s">
        <v>1076</v>
      </c>
      <c r="AN485" s="75" t="s">
        <v>1076</v>
      </c>
      <c r="AO485" s="75" t="s">
        <v>1076</v>
      </c>
      <c r="AP485" s="75" t="s">
        <v>1076</v>
      </c>
      <c r="AQ485" s="75" t="s">
        <v>1076</v>
      </c>
      <c r="AR485" s="75" t="s">
        <v>1076</v>
      </c>
      <c r="AS485" s="75" t="s">
        <v>1076</v>
      </c>
      <c r="AT485" s="75" t="s">
        <v>1076</v>
      </c>
      <c r="AU485" t="str">
        <f t="shared" si="92"/>
        <v>РВИС ( ТЕП ХВС ВОД ) РК Рфа</v>
      </c>
      <c r="AV485" t="b">
        <f t="shared" si="93"/>
        <v>1</v>
      </c>
    </row>
    <row r="486" spans="1:48" ht="17.25" thickTop="1" thickBot="1" x14ac:dyDescent="0.3">
      <c r="A486" s="134">
        <f t="shared" si="94"/>
        <v>0</v>
      </c>
      <c r="B486" s="135" t="s">
        <v>1076</v>
      </c>
      <c r="C486" s="156" t="s">
        <v>1080</v>
      </c>
      <c r="D486" s="140" t="s">
        <v>1076</v>
      </c>
      <c r="E486" s="141"/>
      <c r="F486" s="141" t="s">
        <v>1076</v>
      </c>
      <c r="G486" s="142" t="s">
        <v>1076</v>
      </c>
      <c r="H486" s="142" t="s">
        <v>1076</v>
      </c>
      <c r="I486" s="162">
        <f>SUM(I487)</f>
        <v>419.6</v>
      </c>
      <c r="J486" s="162">
        <f t="shared" ref="J486:P486" si="100">SUM(J487)</f>
        <v>376</v>
      </c>
      <c r="K486" s="162">
        <f t="shared" si="100"/>
        <v>252.6</v>
      </c>
      <c r="L486" s="154">
        <f t="shared" si="100"/>
        <v>26</v>
      </c>
      <c r="M486" s="162">
        <f t="shared" si="95"/>
        <v>581104.04</v>
      </c>
      <c r="N486" s="162">
        <f t="shared" si="100"/>
        <v>0</v>
      </c>
      <c r="O486" s="162">
        <f t="shared" si="100"/>
        <v>0</v>
      </c>
      <c r="P486" s="162">
        <f t="shared" si="100"/>
        <v>0</v>
      </c>
      <c r="Q486" s="136">
        <f>IF('Форма 2'!D486=0,"",'Форма 2'!D486-N486-O486-P486)</f>
        <v>581104.04</v>
      </c>
      <c r="R486" s="143"/>
      <c r="S486" s="143"/>
      <c r="T486" s="144"/>
      <c r="U486" s="145" t="str">
        <f>IF(ISERROR(VLOOKUP(C486,Источник!$C$2:$K$2343,9,0)),"",VLOOKUP(C486,Источник!$C$2:$K$2343,9,0))</f>
        <v/>
      </c>
      <c r="V486" s="1"/>
      <c r="W486" s="1"/>
      <c r="X486" s="77" t="str">
        <f t="shared" si="90"/>
        <v/>
      </c>
      <c r="Y486" s="117">
        <f t="shared" si="91"/>
        <v>0</v>
      </c>
      <c r="Z486" s="22" t="s">
        <v>1076</v>
      </c>
      <c r="AA486" s="22" t="s">
        <v>1076</v>
      </c>
      <c r="AB486" s="22" t="s">
        <v>1076</v>
      </c>
      <c r="AC486" s="22" t="s">
        <v>1076</v>
      </c>
      <c r="AD486" s="22" t="s">
        <v>1076</v>
      </c>
      <c r="AE486" s="22" t="s">
        <v>1076</v>
      </c>
      <c r="AF486" s="22" t="s">
        <v>1076</v>
      </c>
      <c r="AG486" s="89" t="s">
        <v>1076</v>
      </c>
      <c r="AH486" s="88" t="s">
        <v>1076</v>
      </c>
      <c r="AI486" s="75" t="s">
        <v>1076</v>
      </c>
      <c r="AJ486" s="75" t="s">
        <v>1076</v>
      </c>
      <c r="AK486" s="75" t="s">
        <v>1076</v>
      </c>
      <c r="AL486" s="75" t="s">
        <v>1076</v>
      </c>
      <c r="AM486" s="75" t="s">
        <v>1076</v>
      </c>
      <c r="AN486" s="75" t="s">
        <v>1076</v>
      </c>
      <c r="AO486" s="75" t="s">
        <v>1076</v>
      </c>
      <c r="AP486" s="75" t="s">
        <v>1076</v>
      </c>
      <c r="AQ486" s="75" t="s">
        <v>1076</v>
      </c>
      <c r="AR486" s="75" t="s">
        <v>1076</v>
      </c>
      <c r="AS486" s="75" t="s">
        <v>1076</v>
      </c>
      <c r="AT486" s="75" t="s">
        <v>1076</v>
      </c>
      <c r="AU486" t="str">
        <f t="shared" si="92"/>
        <v/>
      </c>
      <c r="AV486" t="b">
        <f t="shared" si="93"/>
        <v>1</v>
      </c>
    </row>
    <row r="487" spans="1:48" ht="16.5" thickTop="1" thickBot="1" x14ac:dyDescent="0.3">
      <c r="A487" s="28">
        <f t="shared" si="94"/>
        <v>1</v>
      </c>
      <c r="B487" s="74" t="s">
        <v>1080</v>
      </c>
      <c r="C487" s="71" t="s">
        <v>2</v>
      </c>
      <c r="D487" s="63">
        <v>1974</v>
      </c>
      <c r="E487" s="72"/>
      <c r="F487" s="72" t="s">
        <v>2519</v>
      </c>
      <c r="G487" s="80">
        <v>2</v>
      </c>
      <c r="H487" s="80">
        <v>2</v>
      </c>
      <c r="I487" s="163">
        <v>419.6</v>
      </c>
      <c r="J487" s="163">
        <v>376</v>
      </c>
      <c r="K487" s="163">
        <v>252.6</v>
      </c>
      <c r="L487" s="165">
        <v>26</v>
      </c>
      <c r="M487" s="163">
        <f t="shared" si="95"/>
        <v>581104.04</v>
      </c>
      <c r="N487" s="163"/>
      <c r="O487" s="163"/>
      <c r="P487" s="163"/>
      <c r="Q487" s="30">
        <f>IF('Форма 2'!D487=0,"",'Форма 2'!D487-N487-O487-P487)</f>
        <v>581104.04</v>
      </c>
      <c r="R487" s="51">
        <f t="shared" si="88"/>
        <v>1545.4894680851064</v>
      </c>
      <c r="S487" s="51">
        <f t="shared" si="89"/>
        <v>1545.4894680851064</v>
      </c>
      <c r="T487" s="69">
        <f>IF(B487=C487,"",
IF(ISERROR(
IF(_xlfn.TEXTBEFORE('ПДФ 1'!B498,": ",1)*1=YEAR($V$4),$V$4,
IF(_xlfn.TEXTBEFORE('ПДФ 1'!B498,": ",1)*1=YEAR($W$4),$W$4,
IF(_xlfn.TEXTBEFORE('ПДФ 1'!B498,": ",1)*1=YEAR($X$4),$X$4,$Y$4)))),"",
IF(_xlfn.TEXTBEFORE('ПДФ 1'!B498,": ",1)*1=YEAR($V$4),$V$4,
IF(_xlfn.TEXTBEFORE('ПДФ 1'!B498,": ",1)*1=YEAR($W$4),$W$4,
IF(_xlfn.TEXTBEFORE('ПДФ 1'!B498,": ",1)*1=YEAR($X$4),$X$4,$Y$4)))))</f>
        <v>46022</v>
      </c>
      <c r="U487" s="125" t="str">
        <f>IF(ISERROR(VLOOKUP(C487,Источник!$C$2:$K$2343,9,0)),"",VLOOKUP(C487,Источник!$C$2:$K$2343,9,0))</f>
        <v>РО</v>
      </c>
      <c r="V487" s="1"/>
      <c r="W487" s="1"/>
      <c r="X487" s="77" t="str">
        <f t="shared" si="90"/>
        <v>п. Гайны, ул. Советская, д. 15: 2025</v>
      </c>
      <c r="Y487" s="117">
        <f t="shared" si="91"/>
        <v>2</v>
      </c>
      <c r="Z487" s="22">
        <v>1</v>
      </c>
      <c r="AA487" s="22" t="s">
        <v>1076</v>
      </c>
      <c r="AB487" s="22" t="s">
        <v>1076</v>
      </c>
      <c r="AC487" s="22" t="s">
        <v>1076</v>
      </c>
      <c r="AD487" s="22" t="s">
        <v>1076</v>
      </c>
      <c r="AE487" s="22">
        <v>1</v>
      </c>
      <c r="AF487" s="22" t="s">
        <v>1076</v>
      </c>
      <c r="AG487" s="89" t="s">
        <v>1076</v>
      </c>
      <c r="AH487" s="114" t="s">
        <v>1076</v>
      </c>
      <c r="AI487" s="75" t="s">
        <v>1076</v>
      </c>
      <c r="AJ487" s="75" t="s">
        <v>1076</v>
      </c>
      <c r="AK487" s="75" t="s">
        <v>1076</v>
      </c>
      <c r="AL487" s="75" t="s">
        <v>1076</v>
      </c>
      <c r="AM487" s="75" t="s">
        <v>1076</v>
      </c>
      <c r="AN487" s="75" t="s">
        <v>1076</v>
      </c>
      <c r="AO487" s="75" t="s">
        <v>1076</v>
      </c>
      <c r="AP487" s="75" t="s">
        <v>1076</v>
      </c>
      <c r="AQ487" s="75" t="s">
        <v>1076</v>
      </c>
      <c r="AR487" s="75" t="s">
        <v>1076</v>
      </c>
      <c r="AS487" s="75" t="s">
        <v>1076</v>
      </c>
      <c r="AT487" s="75" t="s">
        <v>1076</v>
      </c>
      <c r="AU487" t="str">
        <f t="shared" si="92"/>
        <v>РВИС ( ЭЛ ВОД )</v>
      </c>
      <c r="AV487" t="b">
        <f t="shared" si="93"/>
        <v>1</v>
      </c>
    </row>
    <row r="488" spans="1:48" ht="17.25" thickTop="1" thickBot="1" x14ac:dyDescent="0.3">
      <c r="A488" s="134">
        <f t="shared" si="94"/>
        <v>0</v>
      </c>
      <c r="B488" s="135" t="s">
        <v>1076</v>
      </c>
      <c r="C488" s="156" t="s">
        <v>1081</v>
      </c>
      <c r="D488" s="140" t="s">
        <v>1076</v>
      </c>
      <c r="E488" s="141"/>
      <c r="F488" s="141" t="s">
        <v>1076</v>
      </c>
      <c r="G488" s="142" t="s">
        <v>1076</v>
      </c>
      <c r="H488" s="142" t="s">
        <v>1076</v>
      </c>
      <c r="I488" s="162">
        <f>SUM(I489:I492)</f>
        <v>4812.53</v>
      </c>
      <c r="J488" s="162">
        <f t="shared" ref="J488:P488" si="101">SUM(J489:J492)</f>
        <v>3673.71</v>
      </c>
      <c r="K488" s="162">
        <f t="shared" si="101"/>
        <v>3375.9</v>
      </c>
      <c r="L488" s="154">
        <f t="shared" si="101"/>
        <v>137</v>
      </c>
      <c r="M488" s="162">
        <f t="shared" si="95"/>
        <v>39673233.260000005</v>
      </c>
      <c r="N488" s="162">
        <f t="shared" si="101"/>
        <v>0</v>
      </c>
      <c r="O488" s="162">
        <f t="shared" si="101"/>
        <v>0</v>
      </c>
      <c r="P488" s="162">
        <f t="shared" si="101"/>
        <v>0</v>
      </c>
      <c r="Q488" s="136">
        <f>IF('Форма 2'!D488=0,"",'Форма 2'!D488-N488-O488-P488)</f>
        <v>39673233.260000005</v>
      </c>
      <c r="R488" s="143"/>
      <c r="S488" s="143"/>
      <c r="T488" s="144"/>
      <c r="U488" s="145" t="str">
        <f>IF(ISERROR(VLOOKUP(C488,Источник!$C$2:$K$2343,9,0)),"",VLOOKUP(C488,Источник!$C$2:$K$2343,9,0))</f>
        <v/>
      </c>
      <c r="V488" s="1"/>
      <c r="W488" s="1"/>
      <c r="X488" s="77" t="str">
        <f t="shared" si="90"/>
        <v/>
      </c>
      <c r="Y488" s="117">
        <f t="shared" si="91"/>
        <v>0</v>
      </c>
      <c r="Z488" s="22" t="s">
        <v>1076</v>
      </c>
      <c r="AA488" s="22" t="s">
        <v>1076</v>
      </c>
      <c r="AB488" s="22" t="s">
        <v>1076</v>
      </c>
      <c r="AC488" s="22" t="s">
        <v>1076</v>
      </c>
      <c r="AD488" s="22" t="s">
        <v>1076</v>
      </c>
      <c r="AE488" s="22" t="s">
        <v>1076</v>
      </c>
      <c r="AF488" s="22" t="s">
        <v>1076</v>
      </c>
      <c r="AG488" s="89" t="s">
        <v>1076</v>
      </c>
      <c r="AH488" s="88" t="s">
        <v>1076</v>
      </c>
      <c r="AI488" s="75" t="s">
        <v>1076</v>
      </c>
      <c r="AJ488" s="75" t="s">
        <v>1076</v>
      </c>
      <c r="AK488" s="75" t="s">
        <v>1076</v>
      </c>
      <c r="AL488" s="75" t="s">
        <v>1076</v>
      </c>
      <c r="AM488" s="75" t="s">
        <v>1076</v>
      </c>
      <c r="AN488" s="75" t="s">
        <v>1076</v>
      </c>
      <c r="AO488" s="75" t="s">
        <v>1076</v>
      </c>
      <c r="AP488" s="75" t="s">
        <v>1076</v>
      </c>
      <c r="AQ488" s="75" t="s">
        <v>1076</v>
      </c>
      <c r="AR488" s="75" t="s">
        <v>1076</v>
      </c>
      <c r="AS488" s="75" t="s">
        <v>1076</v>
      </c>
      <c r="AT488" s="75" t="s">
        <v>1076</v>
      </c>
      <c r="AU488" t="str">
        <f t="shared" si="92"/>
        <v/>
      </c>
      <c r="AV488" t="b">
        <f t="shared" si="93"/>
        <v>1</v>
      </c>
    </row>
    <row r="489" spans="1:48" ht="16.5" thickTop="1" thickBot="1" x14ac:dyDescent="0.3">
      <c r="A489" s="28">
        <f t="shared" si="94"/>
        <v>1</v>
      </c>
      <c r="B489" s="74" t="s">
        <v>1081</v>
      </c>
      <c r="C489" s="71" t="s">
        <v>284</v>
      </c>
      <c r="D489" s="63">
        <v>1956</v>
      </c>
      <c r="E489" s="72"/>
      <c r="F489" s="72" t="s">
        <v>2519</v>
      </c>
      <c r="G489" s="80">
        <v>2</v>
      </c>
      <c r="H489" s="80">
        <v>2</v>
      </c>
      <c r="I489" s="163">
        <v>407.6</v>
      </c>
      <c r="J489" s="163">
        <v>356.91</v>
      </c>
      <c r="K489" s="163">
        <v>362.5</v>
      </c>
      <c r="L489" s="165">
        <v>12</v>
      </c>
      <c r="M489" s="163">
        <f t="shared" si="95"/>
        <v>6270738.5</v>
      </c>
      <c r="N489" s="163"/>
      <c r="O489" s="163"/>
      <c r="P489" s="163"/>
      <c r="Q489" s="30">
        <f>IF('Форма 2'!D489=0,"",'Форма 2'!D489-N489-O489-P489)</f>
        <v>6270738.5</v>
      </c>
      <c r="R489" s="51">
        <f t="shared" si="88"/>
        <v>17569.52312908016</v>
      </c>
      <c r="S489" s="51">
        <f t="shared" si="89"/>
        <v>17569.52312908016</v>
      </c>
      <c r="T489" s="69">
        <f>IF(B489=C489,"",
IF(ISERROR(
IF(_xlfn.TEXTBEFORE('ПДФ 1'!B500,": ",1)*1=YEAR($V$4),$V$4,
IF(_xlfn.TEXTBEFORE('ПДФ 1'!B500,": ",1)*1=YEAR($W$4),$W$4,
IF(_xlfn.TEXTBEFORE('ПДФ 1'!B500,": ",1)*1=YEAR($X$4),$X$4,$Y$4)))),"",
IF(_xlfn.TEXTBEFORE('ПДФ 1'!B500,": ",1)*1=YEAR($V$4),$V$4,
IF(_xlfn.TEXTBEFORE('ПДФ 1'!B500,": ",1)*1=YEAR($W$4),$W$4,
IF(_xlfn.TEXTBEFORE('ПДФ 1'!B500,": ",1)*1=YEAR($X$4),$X$4,$Y$4)))))</f>
        <v>46022</v>
      </c>
      <c r="U489" s="125" t="str">
        <f>IF(ISERROR(VLOOKUP(C489,Источник!$C$2:$K$2343,9,0)),"",VLOOKUP(C489,Источник!$C$2:$K$2343,9,0))</f>
        <v>РО</v>
      </c>
      <c r="V489" s="1"/>
      <c r="W489" s="1"/>
      <c r="X489" s="77" t="str">
        <f t="shared" si="90"/>
        <v>г. Горнозаводск, ул. Свердлова, д. 66: 2025</v>
      </c>
      <c r="Y489" s="117">
        <f t="shared" si="91"/>
        <v>2</v>
      </c>
      <c r="Z489" s="22" t="s">
        <v>1076</v>
      </c>
      <c r="AA489" s="22" t="s">
        <v>1076</v>
      </c>
      <c r="AB489" s="22" t="s">
        <v>1076</v>
      </c>
      <c r="AC489" s="22" t="s">
        <v>1076</v>
      </c>
      <c r="AD489" s="22" t="s">
        <v>1076</v>
      </c>
      <c r="AE489" s="22" t="s">
        <v>1076</v>
      </c>
      <c r="AF489" s="22" t="s">
        <v>1076</v>
      </c>
      <c r="AG489" s="89" t="s">
        <v>1076</v>
      </c>
      <c r="AH489" s="114" t="s">
        <v>1076</v>
      </c>
      <c r="AI489" s="75">
        <v>1</v>
      </c>
      <c r="AJ489" s="75">
        <v>1</v>
      </c>
      <c r="AK489" s="75" t="s">
        <v>1076</v>
      </c>
      <c r="AL489" s="75" t="s">
        <v>1076</v>
      </c>
      <c r="AM489" s="75" t="s">
        <v>1076</v>
      </c>
      <c r="AN489" s="75" t="s">
        <v>1076</v>
      </c>
      <c r="AO489" s="75" t="s">
        <v>1076</v>
      </c>
      <c r="AP489" s="75" t="s">
        <v>1076</v>
      </c>
      <c r="AQ489" s="75" t="s">
        <v>1076</v>
      </c>
      <c r="AR489" s="75" t="s">
        <v>1076</v>
      </c>
      <c r="AS489" s="75" t="s">
        <v>1076</v>
      </c>
      <c r="AT489" s="75" t="s">
        <v>1076</v>
      </c>
      <c r="AU489" t="str">
        <f t="shared" si="92"/>
        <v>РК Рфа</v>
      </c>
      <c r="AV489" t="b">
        <f t="shared" si="93"/>
        <v>1</v>
      </c>
    </row>
    <row r="490" spans="1:48" ht="16.5" thickTop="1" thickBot="1" x14ac:dyDescent="0.3">
      <c r="A490" s="28">
        <f t="shared" si="94"/>
        <v>2</v>
      </c>
      <c r="B490" s="74" t="s">
        <v>1081</v>
      </c>
      <c r="C490" s="71" t="s">
        <v>488</v>
      </c>
      <c r="D490" s="63">
        <v>1961</v>
      </c>
      <c r="E490" s="72"/>
      <c r="F490" s="72" t="s">
        <v>2519</v>
      </c>
      <c r="G490" s="80">
        <v>3</v>
      </c>
      <c r="H490" s="80">
        <v>3</v>
      </c>
      <c r="I490" s="163">
        <v>2126.83</v>
      </c>
      <c r="J490" s="163">
        <v>1592.2</v>
      </c>
      <c r="K490" s="163">
        <v>1440.5</v>
      </c>
      <c r="L490" s="165">
        <v>68</v>
      </c>
      <c r="M490" s="163">
        <f t="shared" si="95"/>
        <v>20326943.77</v>
      </c>
      <c r="N490" s="163"/>
      <c r="O490" s="163"/>
      <c r="P490" s="163"/>
      <c r="Q490" s="30">
        <f>IF('Форма 2'!D490=0,"",'Форма 2'!D490-N490-O490-P490)</f>
        <v>20326943.77</v>
      </c>
      <c r="R490" s="51">
        <f t="shared" si="88"/>
        <v>12766.576918728802</v>
      </c>
      <c r="S490" s="51">
        <f t="shared" si="89"/>
        <v>12766.576918728802</v>
      </c>
      <c r="T490" s="69">
        <f>IF(B490=C490,"",
IF(ISERROR(
IF(_xlfn.TEXTBEFORE('ПДФ 1'!B501,": ",1)*1=YEAR($V$4),$V$4,
IF(_xlfn.TEXTBEFORE('ПДФ 1'!B501,": ",1)*1=YEAR($W$4),$W$4,
IF(_xlfn.TEXTBEFORE('ПДФ 1'!B501,": ",1)*1=YEAR($X$4),$X$4,$Y$4)))),"",
IF(_xlfn.TEXTBEFORE('ПДФ 1'!B501,": ",1)*1=YEAR($V$4),$V$4,
IF(_xlfn.TEXTBEFORE('ПДФ 1'!B501,": ",1)*1=YEAR($W$4),$W$4,
IF(_xlfn.TEXTBEFORE('ПДФ 1'!B501,": ",1)*1=YEAR($X$4),$X$4,$Y$4)))))</f>
        <v>46022</v>
      </c>
      <c r="U490" s="125" t="str">
        <f>IF(ISERROR(VLOOKUP(C490,Источник!$C$2:$K$2343,9,0)),"",VLOOKUP(C490,Источник!$C$2:$K$2343,9,0))</f>
        <v>РО</v>
      </c>
      <c r="V490" s="1"/>
      <c r="W490" s="1"/>
      <c r="X490" s="77" t="str">
        <f t="shared" si="90"/>
        <v>г. Горнозаводск, ул. Школьная, д. 17: 2025</v>
      </c>
      <c r="Y490" s="117">
        <f t="shared" si="91"/>
        <v>1</v>
      </c>
      <c r="Z490" s="22" t="s">
        <v>1076</v>
      </c>
      <c r="AA490" s="22" t="s">
        <v>1076</v>
      </c>
      <c r="AB490" s="22" t="s">
        <v>1076</v>
      </c>
      <c r="AC490" s="22" t="s">
        <v>1076</v>
      </c>
      <c r="AD490" s="22" t="s">
        <v>1076</v>
      </c>
      <c r="AE490" s="22" t="s">
        <v>1076</v>
      </c>
      <c r="AF490" s="22" t="s">
        <v>1076</v>
      </c>
      <c r="AG490" s="89" t="s">
        <v>1076</v>
      </c>
      <c r="AH490" s="88" t="s">
        <v>1076</v>
      </c>
      <c r="AI490" s="75">
        <v>1</v>
      </c>
      <c r="AJ490" s="75" t="s">
        <v>1076</v>
      </c>
      <c r="AK490" s="75" t="s">
        <v>1076</v>
      </c>
      <c r="AL490" s="75" t="s">
        <v>1076</v>
      </c>
      <c r="AM490" s="75" t="s">
        <v>1076</v>
      </c>
      <c r="AN490" s="75" t="s">
        <v>1076</v>
      </c>
      <c r="AO490" s="75" t="s">
        <v>1076</v>
      </c>
      <c r="AP490" s="75" t="s">
        <v>1076</v>
      </c>
      <c r="AQ490" s="75" t="s">
        <v>1076</v>
      </c>
      <c r="AR490" s="75" t="s">
        <v>1076</v>
      </c>
      <c r="AS490" s="75" t="s">
        <v>1076</v>
      </c>
      <c r="AT490" s="75" t="s">
        <v>1076</v>
      </c>
      <c r="AU490" t="str">
        <f t="shared" si="92"/>
        <v>РК</v>
      </c>
      <c r="AV490" t="b">
        <f t="shared" si="93"/>
        <v>1</v>
      </c>
    </row>
    <row r="491" spans="1:48" ht="16.5" thickTop="1" thickBot="1" x14ac:dyDescent="0.3">
      <c r="A491" s="28">
        <f t="shared" si="94"/>
        <v>3</v>
      </c>
      <c r="B491" s="74" t="s">
        <v>1081</v>
      </c>
      <c r="C491" s="71" t="s">
        <v>308</v>
      </c>
      <c r="D491" s="63">
        <v>1962</v>
      </c>
      <c r="E491" s="72"/>
      <c r="F491" s="72" t="s">
        <v>2526</v>
      </c>
      <c r="G491" s="80">
        <v>2</v>
      </c>
      <c r="H491" s="80">
        <v>2</v>
      </c>
      <c r="I491" s="163">
        <v>446.1</v>
      </c>
      <c r="J491" s="163">
        <v>446.1</v>
      </c>
      <c r="K491" s="163">
        <v>293.8</v>
      </c>
      <c r="L491" s="165">
        <v>16</v>
      </c>
      <c r="M491" s="163">
        <f t="shared" si="95"/>
        <v>4825102.3499999996</v>
      </c>
      <c r="N491" s="163"/>
      <c r="O491" s="163"/>
      <c r="P491" s="163"/>
      <c r="Q491" s="30">
        <f>IF('Форма 2'!D491=0,"",'Форма 2'!D491-N491-O491-P491)</f>
        <v>4825102.3499999996</v>
      </c>
      <c r="R491" s="51">
        <f t="shared" si="88"/>
        <v>10816.189979825151</v>
      </c>
      <c r="S491" s="51">
        <f t="shared" si="89"/>
        <v>10816.189979825151</v>
      </c>
      <c r="T491" s="69">
        <f>IF(B491=C491,"",
IF(ISERROR(
IF(_xlfn.TEXTBEFORE('ПДФ 1'!B502,": ",1)*1=YEAR($V$4),$V$4,
IF(_xlfn.TEXTBEFORE('ПДФ 1'!B502,": ",1)*1=YEAR($W$4),$W$4,
IF(_xlfn.TEXTBEFORE('ПДФ 1'!B502,": ",1)*1=YEAR($X$4),$X$4,$Y$4)))),"",
IF(_xlfn.TEXTBEFORE('ПДФ 1'!B502,": ",1)*1=YEAR($V$4),$V$4,
IF(_xlfn.TEXTBEFORE('ПДФ 1'!B502,": ",1)*1=YEAR($W$4),$W$4,
IF(_xlfn.TEXTBEFORE('ПДФ 1'!B502,": ",1)*1=YEAR($X$4),$X$4,$Y$4)))))</f>
        <v>46022</v>
      </c>
      <c r="U491" s="125" t="str">
        <f>IF(ISERROR(VLOOKUP(C491,Источник!$C$2:$K$2343,9,0)),"",VLOOKUP(C491,Источник!$C$2:$K$2343,9,0))</f>
        <v>РО</v>
      </c>
      <c r="V491" s="1"/>
      <c r="W491" s="1"/>
      <c r="X491" s="77" t="str">
        <f t="shared" si="90"/>
        <v>п. Сараны, ул. Кирова, д. 14: 2025</v>
      </c>
      <c r="Y491" s="117">
        <f t="shared" si="91"/>
        <v>4</v>
      </c>
      <c r="Z491" s="22">
        <v>1</v>
      </c>
      <c r="AA491" s="22">
        <v>1</v>
      </c>
      <c r="AB491" s="22" t="s">
        <v>1076</v>
      </c>
      <c r="AC491" s="22">
        <v>1</v>
      </c>
      <c r="AD491" s="22" t="s">
        <v>1076</v>
      </c>
      <c r="AE491" s="22" t="s">
        <v>1076</v>
      </c>
      <c r="AF491" s="22" t="s">
        <v>1076</v>
      </c>
      <c r="AG491" s="89" t="s">
        <v>1076</v>
      </c>
      <c r="AH491" s="88" t="s">
        <v>1076</v>
      </c>
      <c r="AI491" s="75" t="s">
        <v>1076</v>
      </c>
      <c r="AJ491" s="75" t="s">
        <v>1076</v>
      </c>
      <c r="AK491" s="75" t="s">
        <v>1076</v>
      </c>
      <c r="AL491" s="75" t="s">
        <v>1076</v>
      </c>
      <c r="AM491" s="75">
        <v>1</v>
      </c>
      <c r="AN491" s="75" t="s">
        <v>1076</v>
      </c>
      <c r="AO491" s="75" t="s">
        <v>1076</v>
      </c>
      <c r="AP491" s="75" t="s">
        <v>1076</v>
      </c>
      <c r="AQ491" s="75" t="s">
        <v>1076</v>
      </c>
      <c r="AR491" s="75" t="s">
        <v>1076</v>
      </c>
      <c r="AS491" s="75" t="s">
        <v>1076</v>
      </c>
      <c r="AT491" s="75" t="s">
        <v>1076</v>
      </c>
      <c r="AU491" t="str">
        <f t="shared" si="92"/>
        <v>РВИС ( ЭЛ ТЕП ХВС ) РФ</v>
      </c>
      <c r="AV491" t="b">
        <f t="shared" si="93"/>
        <v>1</v>
      </c>
    </row>
    <row r="492" spans="1:48" ht="16.5" thickTop="1" thickBot="1" x14ac:dyDescent="0.3">
      <c r="A492" s="28">
        <f t="shared" si="94"/>
        <v>4</v>
      </c>
      <c r="B492" s="74" t="s">
        <v>1081</v>
      </c>
      <c r="C492" s="71" t="s">
        <v>489</v>
      </c>
      <c r="D492" s="63">
        <v>1964</v>
      </c>
      <c r="E492" s="72"/>
      <c r="F492" s="72" t="s">
        <v>2519</v>
      </c>
      <c r="G492" s="80">
        <v>4</v>
      </c>
      <c r="H492" s="80">
        <v>2</v>
      </c>
      <c r="I492" s="163">
        <v>1832</v>
      </c>
      <c r="J492" s="163">
        <v>1278.5</v>
      </c>
      <c r="K492" s="163">
        <v>1279.0999999999999</v>
      </c>
      <c r="L492" s="165">
        <v>41</v>
      </c>
      <c r="M492" s="163">
        <f t="shared" si="95"/>
        <v>8250448.6399999997</v>
      </c>
      <c r="N492" s="163"/>
      <c r="O492" s="163"/>
      <c r="P492" s="163"/>
      <c r="Q492" s="30">
        <f>IF('Форма 2'!D492=0,"",'Форма 2'!D492-N492-O492-P492)</f>
        <v>8250448.6399999997</v>
      </c>
      <c r="R492" s="51">
        <f t="shared" si="88"/>
        <v>6453.2253734845517</v>
      </c>
      <c r="S492" s="51">
        <f t="shared" si="89"/>
        <v>6453.2253734845517</v>
      </c>
      <c r="T492" s="69">
        <f>IF(B492=C492,"",
IF(ISERROR(
IF(_xlfn.TEXTBEFORE('ПДФ 1'!B503,": ",1)*1=YEAR($V$4),$V$4,
IF(_xlfn.TEXTBEFORE('ПДФ 1'!B503,": ",1)*1=YEAR($W$4),$W$4,
IF(_xlfn.TEXTBEFORE('ПДФ 1'!B503,": ",1)*1=YEAR($X$4),$X$4,$Y$4)))),"",
IF(_xlfn.TEXTBEFORE('ПДФ 1'!B503,": ",1)*1=YEAR($V$4),$V$4,
IF(_xlfn.TEXTBEFORE('ПДФ 1'!B503,": ",1)*1=YEAR($W$4),$W$4,
IF(_xlfn.TEXTBEFORE('ПДФ 1'!B503,": ",1)*1=YEAR($X$4),$X$4,$Y$4)))))</f>
        <v>46022</v>
      </c>
      <c r="U492" s="125" t="str">
        <f>IF(ISERROR(VLOOKUP(C492,Источник!$C$2:$K$2343,9,0)),"",VLOOKUP(C492,Источник!$C$2:$K$2343,9,0))</f>
        <v>РО</v>
      </c>
      <c r="V492" s="1"/>
      <c r="W492" s="1"/>
      <c r="X492" s="77" t="str">
        <f t="shared" si="90"/>
        <v>п. Теплая Гора, ул. Доменная, д. 19А: 2025</v>
      </c>
      <c r="Y492" s="117">
        <f t="shared" si="91"/>
        <v>1</v>
      </c>
      <c r="Z492" s="22" t="s">
        <v>1076</v>
      </c>
      <c r="AA492" s="22" t="s">
        <v>1076</v>
      </c>
      <c r="AB492" s="22" t="s">
        <v>1076</v>
      </c>
      <c r="AC492" s="22" t="s">
        <v>1076</v>
      </c>
      <c r="AD492" s="22" t="s">
        <v>1076</v>
      </c>
      <c r="AE492" s="22" t="s">
        <v>1076</v>
      </c>
      <c r="AF492" s="22" t="s">
        <v>1076</v>
      </c>
      <c r="AG492" s="89" t="s">
        <v>1076</v>
      </c>
      <c r="AH492" s="88" t="s">
        <v>1076</v>
      </c>
      <c r="AI492" s="75">
        <v>1</v>
      </c>
      <c r="AJ492" s="75" t="s">
        <v>1076</v>
      </c>
      <c r="AK492" s="75" t="s">
        <v>1076</v>
      </c>
      <c r="AL492" s="75" t="s">
        <v>1076</v>
      </c>
      <c r="AM492" s="75" t="s">
        <v>1076</v>
      </c>
      <c r="AN492" s="75" t="s">
        <v>1076</v>
      </c>
      <c r="AO492" s="75" t="s">
        <v>1076</v>
      </c>
      <c r="AP492" s="75" t="s">
        <v>1076</v>
      </c>
      <c r="AQ492" s="75" t="s">
        <v>1076</v>
      </c>
      <c r="AR492" s="75" t="s">
        <v>1076</v>
      </c>
      <c r="AS492" s="75" t="s">
        <v>1076</v>
      </c>
      <c r="AT492" s="75" t="s">
        <v>1076</v>
      </c>
      <c r="AU492" t="str">
        <f t="shared" si="92"/>
        <v>РК</v>
      </c>
      <c r="AV492" t="b">
        <f t="shared" si="93"/>
        <v>1</v>
      </c>
    </row>
    <row r="493" spans="1:48" ht="17.25" thickTop="1" thickBot="1" x14ac:dyDescent="0.3">
      <c r="A493" s="134">
        <f>IF(NOT(ISERROR("Пермского края"=MID(C493,FIND("Пермского края",C493),14)))=$B$1,0,IF(NOT(ISERROR("город Пермь"=MID(C493,FIND("город Пермь",C493),11)))=$B$1,0,IF(NOT(ISERROR("Итого"=MID(C493,FIND("Итого",C493),5)))=$B$1,0,IF(NOT(ISERROR("Всего"=MID(C493,FIND("Всего",C493),5)))=$B$1,0,#REF!+1))))</f>
        <v>0</v>
      </c>
      <c r="B493" s="135" t="s">
        <v>1076</v>
      </c>
      <c r="C493" s="156" t="s">
        <v>1843</v>
      </c>
      <c r="D493" s="140" t="s">
        <v>1076</v>
      </c>
      <c r="E493" s="141"/>
      <c r="F493" s="141" t="s">
        <v>1076</v>
      </c>
      <c r="G493" s="142" t="s">
        <v>1076</v>
      </c>
      <c r="H493" s="142" t="s">
        <v>1076</v>
      </c>
      <c r="I493" s="162">
        <f>SUM(I494:I514)</f>
        <v>52801.159999999996</v>
      </c>
      <c r="J493" s="162">
        <f t="shared" ref="J493:P493" si="102">SUM(J494:J514)</f>
        <v>41639.700000000004</v>
      </c>
      <c r="K493" s="162">
        <f t="shared" si="102"/>
        <v>37184.26</v>
      </c>
      <c r="L493" s="154">
        <f t="shared" si="102"/>
        <v>1062</v>
      </c>
      <c r="M493" s="162">
        <f t="shared" si="95"/>
        <v>193537141.53999999</v>
      </c>
      <c r="N493" s="162">
        <f t="shared" si="102"/>
        <v>0</v>
      </c>
      <c r="O493" s="162">
        <f t="shared" si="102"/>
        <v>0</v>
      </c>
      <c r="P493" s="162">
        <f t="shared" si="102"/>
        <v>0</v>
      </c>
      <c r="Q493" s="136">
        <f>IF('Форма 2'!D493=0,"",'Форма 2'!D493-N493-O493-P493)</f>
        <v>193537141.53999999</v>
      </c>
      <c r="R493" s="143"/>
      <c r="S493" s="143"/>
      <c r="T493" s="144"/>
      <c r="U493" s="145" t="str">
        <f>IF(ISERROR(VLOOKUP(C493,Источник!$C$2:$K$2343,9,0)),"",VLOOKUP(C493,Источник!$C$2:$K$2343,9,0))</f>
        <v/>
      </c>
      <c r="V493" s="1"/>
      <c r="W493" s="1"/>
      <c r="X493" s="77" t="str">
        <f t="shared" si="90"/>
        <v/>
      </c>
      <c r="Y493" s="117">
        <f t="shared" si="91"/>
        <v>0</v>
      </c>
      <c r="Z493" s="22" t="s">
        <v>1076</v>
      </c>
      <c r="AA493" s="22" t="s">
        <v>1076</v>
      </c>
      <c r="AB493" s="22" t="s">
        <v>1076</v>
      </c>
      <c r="AC493" s="22" t="s">
        <v>1076</v>
      </c>
      <c r="AD493" s="22" t="s">
        <v>1076</v>
      </c>
      <c r="AE493" s="22" t="s">
        <v>1076</v>
      </c>
      <c r="AF493" s="22" t="s">
        <v>1076</v>
      </c>
      <c r="AG493" s="89" t="s">
        <v>1076</v>
      </c>
      <c r="AH493" s="114" t="s">
        <v>1076</v>
      </c>
      <c r="AI493" s="75" t="s">
        <v>1076</v>
      </c>
      <c r="AJ493" s="75" t="s">
        <v>1076</v>
      </c>
      <c r="AK493" s="75" t="s">
        <v>1076</v>
      </c>
      <c r="AL493" s="75" t="s">
        <v>1076</v>
      </c>
      <c r="AM493" s="75" t="s">
        <v>1076</v>
      </c>
      <c r="AN493" s="75" t="s">
        <v>1076</v>
      </c>
      <c r="AO493" s="75" t="s">
        <v>1076</v>
      </c>
      <c r="AP493" s="75" t="s">
        <v>1076</v>
      </c>
      <c r="AQ493" s="75" t="s">
        <v>1076</v>
      </c>
      <c r="AR493" s="75" t="s">
        <v>1076</v>
      </c>
      <c r="AS493" s="75" t="s">
        <v>1076</v>
      </c>
      <c r="AT493" s="75" t="s">
        <v>1076</v>
      </c>
      <c r="AU493" t="str">
        <f t="shared" si="92"/>
        <v/>
      </c>
      <c r="AV493" t="b">
        <f t="shared" si="93"/>
        <v>1</v>
      </c>
    </row>
    <row r="494" spans="1:48" ht="16.5" thickTop="1" thickBot="1" x14ac:dyDescent="0.3">
      <c r="A494" s="28">
        <f t="shared" si="94"/>
        <v>1</v>
      </c>
      <c r="B494" s="74" t="s">
        <v>1843</v>
      </c>
      <c r="C494" s="71" t="s">
        <v>253</v>
      </c>
      <c r="D494" s="63">
        <v>1951</v>
      </c>
      <c r="E494" s="72"/>
      <c r="F494" s="72" t="s">
        <v>2525</v>
      </c>
      <c r="G494" s="80">
        <v>2</v>
      </c>
      <c r="H494" s="80">
        <v>2</v>
      </c>
      <c r="I494" s="163">
        <v>951.7</v>
      </c>
      <c r="J494" s="163">
        <v>879.3</v>
      </c>
      <c r="K494" s="163">
        <v>651.4</v>
      </c>
      <c r="L494" s="165">
        <v>30</v>
      </c>
      <c r="M494" s="163">
        <f t="shared" si="95"/>
        <v>5545698.6600000001</v>
      </c>
      <c r="N494" s="163"/>
      <c r="O494" s="163"/>
      <c r="P494" s="163"/>
      <c r="Q494" s="30">
        <f>IF('Форма 2'!D494=0,"",'Форма 2'!D494-N494-O494-P494)</f>
        <v>5545698.6600000001</v>
      </c>
      <c r="R494" s="51">
        <f t="shared" si="88"/>
        <v>6306.9471852610031</v>
      </c>
      <c r="S494" s="51">
        <f t="shared" si="89"/>
        <v>6306.9471852610031</v>
      </c>
      <c r="T494" s="69">
        <f>IF(B494=C494,"",
IF(ISERROR(
IF(_xlfn.TEXTBEFORE('ПДФ 1'!B507,": ",1)*1=YEAR($V$4),$V$4,
IF(_xlfn.TEXTBEFORE('ПДФ 1'!B507,": ",1)*1=YEAR($W$4),$W$4,
IF(_xlfn.TEXTBEFORE('ПДФ 1'!B507,": ",1)*1=YEAR($X$4),$X$4,$Y$4)))),"",
IF(_xlfn.TEXTBEFORE('ПДФ 1'!B507,": ",1)*1=YEAR($V$4),$V$4,
IF(_xlfn.TEXTBEFORE('ПДФ 1'!B507,": ",1)*1=YEAR($W$4),$W$4,
IF(_xlfn.TEXTBEFORE('ПДФ 1'!B507,": ",1)*1=YEAR($X$4),$X$4,$Y$4)))))</f>
        <v>46022</v>
      </c>
      <c r="U494" s="125" t="str">
        <f>IF(ISERROR(VLOOKUP(C494,Источник!$C$2:$K$2343,9,0)),"",VLOOKUP(C494,Источник!$C$2:$K$2343,9,0))</f>
        <v>РО</v>
      </c>
      <c r="V494" s="1"/>
      <c r="W494" s="1"/>
      <c r="X494" s="77" t="str">
        <f t="shared" si="90"/>
        <v>г. Губаха, пр-т Ленина, д. 11: 2025</v>
      </c>
      <c r="Y494" s="117">
        <f t="shared" si="91"/>
        <v>1</v>
      </c>
      <c r="Z494" s="22" t="s">
        <v>1076</v>
      </c>
      <c r="AA494" s="22" t="s">
        <v>1076</v>
      </c>
      <c r="AB494" s="22" t="s">
        <v>1076</v>
      </c>
      <c r="AC494" s="22" t="s">
        <v>1076</v>
      </c>
      <c r="AD494" s="22" t="s">
        <v>1076</v>
      </c>
      <c r="AE494" s="22" t="s">
        <v>1076</v>
      </c>
      <c r="AF494" s="22" t="s">
        <v>1076</v>
      </c>
      <c r="AG494" s="89" t="s">
        <v>1076</v>
      </c>
      <c r="AH494" s="114" t="s">
        <v>1076</v>
      </c>
      <c r="AI494" s="75" t="s">
        <v>1076</v>
      </c>
      <c r="AJ494" s="75">
        <v>1</v>
      </c>
      <c r="AK494" s="75" t="s">
        <v>1076</v>
      </c>
      <c r="AL494" s="75" t="s">
        <v>1076</v>
      </c>
      <c r="AM494" s="75" t="s">
        <v>1076</v>
      </c>
      <c r="AN494" s="75" t="s">
        <v>1076</v>
      </c>
      <c r="AO494" s="75" t="s">
        <v>1076</v>
      </c>
      <c r="AP494" s="75" t="s">
        <v>1076</v>
      </c>
      <c r="AQ494" s="75" t="s">
        <v>1076</v>
      </c>
      <c r="AR494" s="75" t="s">
        <v>1076</v>
      </c>
      <c r="AS494" s="75" t="s">
        <v>1076</v>
      </c>
      <c r="AT494" s="75" t="s">
        <v>1076</v>
      </c>
      <c r="AU494" t="str">
        <f t="shared" si="92"/>
        <v>Рфа</v>
      </c>
      <c r="AV494" t="b">
        <f t="shared" si="93"/>
        <v>1</v>
      </c>
    </row>
    <row r="495" spans="1:48" ht="16.5" thickTop="1" thickBot="1" x14ac:dyDescent="0.3">
      <c r="A495" s="28">
        <f t="shared" si="94"/>
        <v>2</v>
      </c>
      <c r="B495" s="74" t="s">
        <v>1843</v>
      </c>
      <c r="C495" s="71" t="s">
        <v>73</v>
      </c>
      <c r="D495" s="63">
        <v>1960</v>
      </c>
      <c r="E495" s="72"/>
      <c r="F495" s="72" t="s">
        <v>2526</v>
      </c>
      <c r="G495" s="80">
        <v>5</v>
      </c>
      <c r="H495" s="80">
        <v>2</v>
      </c>
      <c r="I495" s="163">
        <v>2434.8200000000002</v>
      </c>
      <c r="J495" s="163">
        <v>1578.4</v>
      </c>
      <c r="K495" s="163">
        <v>1378.4</v>
      </c>
      <c r="L495" s="165">
        <v>78</v>
      </c>
      <c r="M495" s="163">
        <f t="shared" si="95"/>
        <v>6056955.6200000001</v>
      </c>
      <c r="N495" s="163"/>
      <c r="O495" s="163"/>
      <c r="P495" s="163"/>
      <c r="Q495" s="30">
        <f>IF('Форма 2'!D495=0,"",'Форма 2'!D495-N495-O495-P495)</f>
        <v>6056955.6200000001</v>
      </c>
      <c r="R495" s="51">
        <f t="shared" si="88"/>
        <v>3837.4021920932587</v>
      </c>
      <c r="S495" s="51">
        <f t="shared" si="89"/>
        <v>3837.4021920932587</v>
      </c>
      <c r="T495" s="69">
        <f>IF(B495=C495,"",
IF(ISERROR(
IF(_xlfn.TEXTBEFORE('ПДФ 1'!B508,": ",1)*1=YEAR($V$4),$V$4,
IF(_xlfn.TEXTBEFORE('ПДФ 1'!B508,": ",1)*1=YEAR($W$4),$W$4,
IF(_xlfn.TEXTBEFORE('ПДФ 1'!B508,": ",1)*1=YEAR($X$4),$X$4,$Y$4)))),"",
IF(_xlfn.TEXTBEFORE('ПДФ 1'!B508,": ",1)*1=YEAR($V$4),$V$4,
IF(_xlfn.TEXTBEFORE('ПДФ 1'!B508,": ",1)*1=YEAR($W$4),$W$4,
IF(_xlfn.TEXTBEFORE('ПДФ 1'!B508,": ",1)*1=YEAR($X$4),$X$4,$Y$4)))))</f>
        <v>46022</v>
      </c>
      <c r="U495" s="125" t="str">
        <f>IF(ISERROR(VLOOKUP(C495,Источник!$C$2:$K$2343,9,0)),"",VLOOKUP(C495,Источник!$C$2:$K$2343,9,0))</f>
        <v>РО</v>
      </c>
      <c r="V495" s="1"/>
      <c r="W495" s="1"/>
      <c r="X495" s="77" t="str">
        <f t="shared" si="90"/>
        <v>г. Губаха, пр-т Ленина, д. 19: 2025</v>
      </c>
      <c r="Y495" s="117">
        <f t="shared" si="91"/>
        <v>1</v>
      </c>
      <c r="Z495" s="22" t="s">
        <v>1076</v>
      </c>
      <c r="AA495" s="22">
        <v>1</v>
      </c>
      <c r="AB495" s="22" t="s">
        <v>1076</v>
      </c>
      <c r="AC495" s="22" t="s">
        <v>1076</v>
      </c>
      <c r="AD495" s="22" t="s">
        <v>1076</v>
      </c>
      <c r="AE495" s="22" t="s">
        <v>1076</v>
      </c>
      <c r="AF495" s="22" t="s">
        <v>1076</v>
      </c>
      <c r="AG495" s="89" t="s">
        <v>1076</v>
      </c>
      <c r="AH495" s="114" t="s">
        <v>1076</v>
      </c>
      <c r="AI495" s="75" t="s">
        <v>1076</v>
      </c>
      <c r="AJ495" s="75" t="s">
        <v>1076</v>
      </c>
      <c r="AK495" s="75" t="s">
        <v>1076</v>
      </c>
      <c r="AL495" s="75" t="s">
        <v>1076</v>
      </c>
      <c r="AM495" s="75" t="s">
        <v>1076</v>
      </c>
      <c r="AN495" s="75" t="s">
        <v>1076</v>
      </c>
      <c r="AO495" s="75" t="s">
        <v>1076</v>
      </c>
      <c r="AP495" s="75" t="s">
        <v>1076</v>
      </c>
      <c r="AQ495" s="75" t="s">
        <v>1076</v>
      </c>
      <c r="AR495" s="75" t="s">
        <v>1076</v>
      </c>
      <c r="AS495" s="75" t="s">
        <v>1076</v>
      </c>
      <c r="AT495" s="75" t="s">
        <v>1076</v>
      </c>
      <c r="AU495" t="str">
        <f t="shared" si="92"/>
        <v>РВИС ( ТЕП )</v>
      </c>
      <c r="AV495" t="b">
        <f t="shared" si="93"/>
        <v>1</v>
      </c>
    </row>
    <row r="496" spans="1:48" ht="16.5" thickTop="1" thickBot="1" x14ac:dyDescent="0.3">
      <c r="A496" s="28">
        <f t="shared" si="94"/>
        <v>3</v>
      </c>
      <c r="B496" s="74" t="s">
        <v>1843</v>
      </c>
      <c r="C496" s="71" t="s">
        <v>74</v>
      </c>
      <c r="D496" s="63">
        <v>1961</v>
      </c>
      <c r="E496" s="72"/>
      <c r="F496" s="72" t="s">
        <v>2526</v>
      </c>
      <c r="G496" s="80">
        <v>5</v>
      </c>
      <c r="H496" s="80">
        <v>2</v>
      </c>
      <c r="I496" s="163">
        <v>2066.61</v>
      </c>
      <c r="J496" s="163">
        <v>1601.1</v>
      </c>
      <c r="K496" s="163">
        <v>1420.3</v>
      </c>
      <c r="L496" s="165">
        <v>77</v>
      </c>
      <c r="M496" s="163">
        <f t="shared" si="95"/>
        <v>5140981.7</v>
      </c>
      <c r="N496" s="163"/>
      <c r="O496" s="163"/>
      <c r="P496" s="163"/>
      <c r="Q496" s="30">
        <f>IF('Форма 2'!D496=0,"",'Форма 2'!D496-N496-O496-P496)</f>
        <v>5140981.7</v>
      </c>
      <c r="R496" s="51">
        <f t="shared" si="88"/>
        <v>3210.9060645806012</v>
      </c>
      <c r="S496" s="51">
        <f t="shared" si="89"/>
        <v>3210.9060645806012</v>
      </c>
      <c r="T496" s="69">
        <f>IF(B496=C496,"",
IF(ISERROR(
IF(_xlfn.TEXTBEFORE('ПДФ 1'!B509,": ",1)*1=YEAR($V$4),$V$4,
IF(_xlfn.TEXTBEFORE('ПДФ 1'!B509,": ",1)*1=YEAR($W$4),$W$4,
IF(_xlfn.TEXTBEFORE('ПДФ 1'!B509,": ",1)*1=YEAR($X$4),$X$4,$Y$4)))),"",
IF(_xlfn.TEXTBEFORE('ПДФ 1'!B509,": ",1)*1=YEAR($V$4),$V$4,
IF(_xlfn.TEXTBEFORE('ПДФ 1'!B509,": ",1)*1=YEAR($W$4),$W$4,
IF(_xlfn.TEXTBEFORE('ПДФ 1'!B509,": ",1)*1=YEAR($X$4),$X$4,$Y$4)))))</f>
        <v>46022</v>
      </c>
      <c r="U496" s="125" t="str">
        <f>IF(ISERROR(VLOOKUP(C496,Источник!$C$2:$K$2343,9,0)),"",VLOOKUP(C496,Источник!$C$2:$K$2343,9,0))</f>
        <v>РО</v>
      </c>
      <c r="V496" s="1"/>
      <c r="W496" s="1"/>
      <c r="X496" s="77" t="str">
        <f t="shared" si="90"/>
        <v>г. Губаха, пр-т Ленина, д. 25: 2025</v>
      </c>
      <c r="Y496" s="117">
        <f t="shared" si="91"/>
        <v>1</v>
      </c>
      <c r="Z496" s="22" t="s">
        <v>1076</v>
      </c>
      <c r="AA496" s="22">
        <v>1</v>
      </c>
      <c r="AB496" s="22" t="s">
        <v>1076</v>
      </c>
      <c r="AC496" s="22" t="s">
        <v>1076</v>
      </c>
      <c r="AD496" s="22" t="s">
        <v>1076</v>
      </c>
      <c r="AE496" s="22" t="s">
        <v>1076</v>
      </c>
      <c r="AF496" s="22" t="s">
        <v>1076</v>
      </c>
      <c r="AG496" s="89" t="s">
        <v>1076</v>
      </c>
      <c r="AH496" s="114" t="s">
        <v>1076</v>
      </c>
      <c r="AI496" s="75" t="s">
        <v>1076</v>
      </c>
      <c r="AJ496" s="75" t="s">
        <v>1076</v>
      </c>
      <c r="AK496" s="75" t="s">
        <v>1076</v>
      </c>
      <c r="AL496" s="75" t="s">
        <v>1076</v>
      </c>
      <c r="AM496" s="75" t="s">
        <v>1076</v>
      </c>
      <c r="AN496" s="75" t="s">
        <v>1076</v>
      </c>
      <c r="AO496" s="75" t="s">
        <v>1076</v>
      </c>
      <c r="AP496" s="75" t="s">
        <v>1076</v>
      </c>
      <c r="AQ496" s="75" t="s">
        <v>1076</v>
      </c>
      <c r="AR496" s="75" t="s">
        <v>1076</v>
      </c>
      <c r="AS496" s="75" t="s">
        <v>1076</v>
      </c>
      <c r="AT496" s="75" t="s">
        <v>1076</v>
      </c>
      <c r="AU496" t="str">
        <f t="shared" si="92"/>
        <v>РВИС ( ТЕП )</v>
      </c>
      <c r="AV496" t="b">
        <f t="shared" si="93"/>
        <v>1</v>
      </c>
    </row>
    <row r="497" spans="1:48" ht="16.5" thickTop="1" thickBot="1" x14ac:dyDescent="0.3">
      <c r="A497" s="28">
        <f t="shared" si="94"/>
        <v>4</v>
      </c>
      <c r="B497" s="74" t="s">
        <v>1843</v>
      </c>
      <c r="C497" s="71" t="s">
        <v>75</v>
      </c>
      <c r="D497" s="63">
        <v>1977</v>
      </c>
      <c r="E497" s="72"/>
      <c r="F497" s="72" t="s">
        <v>2519</v>
      </c>
      <c r="G497" s="80">
        <v>9</v>
      </c>
      <c r="H497" s="80">
        <v>1</v>
      </c>
      <c r="I497" s="163">
        <v>3107.7</v>
      </c>
      <c r="J497" s="163">
        <v>2929.9</v>
      </c>
      <c r="K497" s="163">
        <v>2068.3000000000002</v>
      </c>
      <c r="L497" s="165">
        <v>91</v>
      </c>
      <c r="M497" s="163">
        <f t="shared" si="95"/>
        <v>6183670.3799999999</v>
      </c>
      <c r="N497" s="163"/>
      <c r="O497" s="163"/>
      <c r="P497" s="163"/>
      <c r="Q497" s="30">
        <f>IF('Форма 2'!D497=0,"",'Форма 2'!D497-N497-O497-P497)</f>
        <v>6183670.3799999999</v>
      </c>
      <c r="R497" s="51">
        <f t="shared" si="88"/>
        <v>2110.5397385576298</v>
      </c>
      <c r="S497" s="51">
        <f t="shared" si="89"/>
        <v>2110.5397385576298</v>
      </c>
      <c r="T497" s="69">
        <f>IF(B497=C497,"",
IF(ISERROR(
IF(_xlfn.TEXTBEFORE('ПДФ 1'!B510,": ",1)*1=YEAR($V$4),$V$4,
IF(_xlfn.TEXTBEFORE('ПДФ 1'!B510,": ",1)*1=YEAR($W$4),$W$4,
IF(_xlfn.TEXTBEFORE('ПДФ 1'!B510,": ",1)*1=YEAR($X$4),$X$4,$Y$4)))),"",
IF(_xlfn.TEXTBEFORE('ПДФ 1'!B510,": ",1)*1=YEAR($V$4),$V$4,
IF(_xlfn.TEXTBEFORE('ПДФ 1'!B510,": ",1)*1=YEAR($W$4),$W$4,
IF(_xlfn.TEXTBEFORE('ПДФ 1'!B510,": ",1)*1=YEAR($X$4),$X$4,$Y$4)))))</f>
        <v>46022</v>
      </c>
      <c r="U497" s="125" t="str">
        <f>IF(ISERROR(VLOOKUP(C497,Источник!$C$2:$K$2343,9,0)),"",VLOOKUP(C497,Источник!$C$2:$K$2343,9,0))</f>
        <v>РО</v>
      </c>
      <c r="V497" s="1"/>
      <c r="W497" s="1"/>
      <c r="X497" s="77" t="str">
        <f t="shared" si="90"/>
        <v>г. Губаха, пр-т Ленина, д. 35: 2025</v>
      </c>
      <c r="Y497" s="117">
        <f t="shared" si="91"/>
        <v>1</v>
      </c>
      <c r="Z497" s="22" t="s">
        <v>1076</v>
      </c>
      <c r="AA497" s="22">
        <v>1</v>
      </c>
      <c r="AB497" s="22" t="s">
        <v>1076</v>
      </c>
      <c r="AC497" s="22" t="s">
        <v>1076</v>
      </c>
      <c r="AD497" s="22" t="s">
        <v>1076</v>
      </c>
      <c r="AE497" s="22" t="s">
        <v>1076</v>
      </c>
      <c r="AF497" s="22" t="s">
        <v>1076</v>
      </c>
      <c r="AG497" s="89" t="s">
        <v>1076</v>
      </c>
      <c r="AH497" s="88" t="s">
        <v>1076</v>
      </c>
      <c r="AI497" s="75" t="s">
        <v>1076</v>
      </c>
      <c r="AJ497" s="75" t="s">
        <v>1076</v>
      </c>
      <c r="AK497" s="75" t="s">
        <v>1076</v>
      </c>
      <c r="AL497" s="75" t="s">
        <v>1076</v>
      </c>
      <c r="AM497" s="75" t="s">
        <v>1076</v>
      </c>
      <c r="AN497" s="75" t="s">
        <v>1076</v>
      </c>
      <c r="AO497" s="75" t="s">
        <v>1076</v>
      </c>
      <c r="AP497" s="75" t="s">
        <v>1076</v>
      </c>
      <c r="AQ497" s="75" t="s">
        <v>1076</v>
      </c>
      <c r="AR497" s="75" t="s">
        <v>1076</v>
      </c>
      <c r="AS497" s="75" t="s">
        <v>1076</v>
      </c>
      <c r="AT497" s="75" t="s">
        <v>1076</v>
      </c>
      <c r="AU497" t="str">
        <f t="shared" si="92"/>
        <v>РВИС ( ТЕП )</v>
      </c>
      <c r="AV497" t="b">
        <f t="shared" si="93"/>
        <v>1</v>
      </c>
    </row>
    <row r="498" spans="1:48" ht="16.5" thickTop="1" thickBot="1" x14ac:dyDescent="0.3">
      <c r="A498" s="28">
        <f t="shared" si="94"/>
        <v>5</v>
      </c>
      <c r="B498" s="74" t="s">
        <v>1843</v>
      </c>
      <c r="C498" s="71" t="s">
        <v>76</v>
      </c>
      <c r="D498" s="63">
        <v>1975</v>
      </c>
      <c r="E498" s="72"/>
      <c r="F498" s="72" t="s">
        <v>2519</v>
      </c>
      <c r="G498" s="80">
        <v>9</v>
      </c>
      <c r="H498" s="80">
        <v>2</v>
      </c>
      <c r="I498" s="163">
        <v>6812.9</v>
      </c>
      <c r="J498" s="163">
        <v>5997.4</v>
      </c>
      <c r="K498" s="163">
        <v>4148</v>
      </c>
      <c r="L498" s="165">
        <v>114</v>
      </c>
      <c r="M498" s="163">
        <f t="shared" si="95"/>
        <v>13556240.289999999</v>
      </c>
      <c r="N498" s="163"/>
      <c r="O498" s="163"/>
      <c r="P498" s="163"/>
      <c r="Q498" s="30">
        <f>IF('Форма 2'!D498=0,"",'Форма 2'!D498-N498-O498-P498)</f>
        <v>13556240.289999999</v>
      </c>
      <c r="R498" s="51">
        <f t="shared" si="88"/>
        <v>2260.3528679094275</v>
      </c>
      <c r="S498" s="51">
        <f t="shared" si="89"/>
        <v>2260.3528679094275</v>
      </c>
      <c r="T498" s="69">
        <f>IF(B498=C498,"",
IF(ISERROR(
IF(_xlfn.TEXTBEFORE('ПДФ 1'!B511,": ",1)*1=YEAR($V$4),$V$4,
IF(_xlfn.TEXTBEFORE('ПДФ 1'!B511,": ",1)*1=YEAR($W$4),$W$4,
IF(_xlfn.TEXTBEFORE('ПДФ 1'!B511,": ",1)*1=YEAR($X$4),$X$4,$Y$4)))),"",
IF(_xlfn.TEXTBEFORE('ПДФ 1'!B511,": ",1)*1=YEAR($V$4),$V$4,
IF(_xlfn.TEXTBEFORE('ПДФ 1'!B511,": ",1)*1=YEAR($W$4),$W$4,
IF(_xlfn.TEXTBEFORE('ПДФ 1'!B511,": ",1)*1=YEAR($X$4),$X$4,$Y$4)))))</f>
        <v>46022</v>
      </c>
      <c r="U498" s="125" t="str">
        <f>IF(ISERROR(VLOOKUP(C498,Источник!$C$2:$K$2343,9,0)),"",VLOOKUP(C498,Источник!$C$2:$K$2343,9,0))</f>
        <v>РО</v>
      </c>
      <c r="V498" s="1"/>
      <c r="W498" s="1"/>
      <c r="X498" s="77" t="str">
        <f t="shared" si="90"/>
        <v>г. Губаха, пр-т Ленина, д. 41: 2025</v>
      </c>
      <c r="Y498" s="117">
        <f t="shared" si="91"/>
        <v>1</v>
      </c>
      <c r="Z498" s="22" t="s">
        <v>1076</v>
      </c>
      <c r="AA498" s="22">
        <v>1</v>
      </c>
      <c r="AB498" s="22" t="s">
        <v>1076</v>
      </c>
      <c r="AC498" s="22" t="s">
        <v>1076</v>
      </c>
      <c r="AD498" s="22" t="s">
        <v>1076</v>
      </c>
      <c r="AE498" s="22" t="s">
        <v>1076</v>
      </c>
      <c r="AF498" s="22" t="s">
        <v>1076</v>
      </c>
      <c r="AG498" s="89" t="s">
        <v>1076</v>
      </c>
      <c r="AH498" s="114" t="s">
        <v>1076</v>
      </c>
      <c r="AI498" s="75" t="s">
        <v>1076</v>
      </c>
      <c r="AJ498" s="75" t="s">
        <v>1076</v>
      </c>
      <c r="AK498" s="75" t="s">
        <v>1076</v>
      </c>
      <c r="AL498" s="75" t="s">
        <v>1076</v>
      </c>
      <c r="AM498" s="75" t="s">
        <v>1076</v>
      </c>
      <c r="AN498" s="75" t="s">
        <v>1076</v>
      </c>
      <c r="AO498" s="75" t="s">
        <v>1076</v>
      </c>
      <c r="AP498" s="75" t="s">
        <v>1076</v>
      </c>
      <c r="AQ498" s="75" t="s">
        <v>1076</v>
      </c>
      <c r="AR498" s="75" t="s">
        <v>1076</v>
      </c>
      <c r="AS498" s="75" t="s">
        <v>1076</v>
      </c>
      <c r="AT498" s="75" t="s">
        <v>1076</v>
      </c>
      <c r="AU498" t="str">
        <f t="shared" si="92"/>
        <v>РВИС ( ТЕП )</v>
      </c>
      <c r="AV498" t="b">
        <f t="shared" si="93"/>
        <v>1</v>
      </c>
    </row>
    <row r="499" spans="1:48" ht="16.5" thickTop="1" thickBot="1" x14ac:dyDescent="0.3">
      <c r="A499" s="28">
        <f t="shared" si="94"/>
        <v>6</v>
      </c>
      <c r="B499" s="74" t="s">
        <v>1843</v>
      </c>
      <c r="C499" s="71" t="s">
        <v>439</v>
      </c>
      <c r="D499" s="63">
        <v>1974</v>
      </c>
      <c r="E499" s="72"/>
      <c r="F499" s="72" t="s">
        <v>2526</v>
      </c>
      <c r="G499" s="80">
        <v>5</v>
      </c>
      <c r="H499" s="80">
        <v>4</v>
      </c>
      <c r="I499" s="163">
        <v>3198.4</v>
      </c>
      <c r="J499" s="163">
        <v>3198.4</v>
      </c>
      <c r="K499" s="163">
        <v>3023.8</v>
      </c>
      <c r="L499" s="165">
        <v>144</v>
      </c>
      <c r="M499" s="163">
        <f t="shared" si="95"/>
        <v>3428045.12</v>
      </c>
      <c r="N499" s="163"/>
      <c r="O499" s="163"/>
      <c r="P499" s="163"/>
      <c r="Q499" s="30">
        <f>IF('Форма 2'!D499=0,"",'Форма 2'!D499-N499-O499-P499)</f>
        <v>3428045.12</v>
      </c>
      <c r="R499" s="51">
        <f t="shared" si="88"/>
        <v>1071.8</v>
      </c>
      <c r="S499" s="51">
        <f t="shared" si="89"/>
        <v>1071.8</v>
      </c>
      <c r="T499" s="69">
        <f>IF(B499=C499,"",
IF(ISERROR(
IF(_xlfn.TEXTBEFORE('ПДФ 1'!B512,": ",1)*1=YEAR($V$4),$V$4,
IF(_xlfn.TEXTBEFORE('ПДФ 1'!B512,": ",1)*1=YEAR($W$4),$W$4,
IF(_xlfn.TEXTBEFORE('ПДФ 1'!B512,": ",1)*1=YEAR($X$4),$X$4,$Y$4)))),"",
IF(_xlfn.TEXTBEFORE('ПДФ 1'!B512,": ",1)*1=YEAR($V$4),$V$4,
IF(_xlfn.TEXTBEFORE('ПДФ 1'!B512,": ",1)*1=YEAR($W$4),$W$4,
IF(_xlfn.TEXTBEFORE('ПДФ 1'!B512,": ",1)*1=YEAR($X$4),$X$4,$Y$4)))))</f>
        <v>46022</v>
      </c>
      <c r="U499" s="125" t="str">
        <f>IF(ISERROR(VLOOKUP(C499,Источник!$C$2:$K$2343,9,0)),"",VLOOKUP(C499,Источник!$C$2:$K$2343,9,0))</f>
        <v>СС</v>
      </c>
      <c r="V499" s="1"/>
      <c r="W499" s="1"/>
      <c r="X499" s="77" t="str">
        <f t="shared" si="90"/>
        <v>г. Губаха, пр-т Октябрьский, д. 18: 2025</v>
      </c>
      <c r="Y499" s="117">
        <f t="shared" si="91"/>
        <v>1</v>
      </c>
      <c r="Z499" s="22" t="s">
        <v>1076</v>
      </c>
      <c r="AA499" s="22" t="s">
        <v>1076</v>
      </c>
      <c r="AB499" s="22" t="s">
        <v>1076</v>
      </c>
      <c r="AC499" s="22" t="s">
        <v>1076</v>
      </c>
      <c r="AD499" s="22" t="s">
        <v>1076</v>
      </c>
      <c r="AE499" s="22" t="s">
        <v>1076</v>
      </c>
      <c r="AF499" s="22">
        <v>1</v>
      </c>
      <c r="AG499" s="89" t="s">
        <v>1076</v>
      </c>
      <c r="AH499" s="114" t="s">
        <v>1076</v>
      </c>
      <c r="AI499" s="75" t="s">
        <v>1076</v>
      </c>
      <c r="AJ499" s="75" t="s">
        <v>1076</v>
      </c>
      <c r="AK499" s="75" t="s">
        <v>1076</v>
      </c>
      <c r="AL499" s="75" t="s">
        <v>1076</v>
      </c>
      <c r="AM499" s="75" t="s">
        <v>1076</v>
      </c>
      <c r="AN499" s="75" t="s">
        <v>1076</v>
      </c>
      <c r="AO499" s="75" t="s">
        <v>1076</v>
      </c>
      <c r="AP499" s="75" t="s">
        <v>1076</v>
      </c>
      <c r="AQ499" s="75" t="s">
        <v>1076</v>
      </c>
      <c r="AR499" s="75" t="s">
        <v>1076</v>
      </c>
      <c r="AS499" s="75" t="s">
        <v>1076</v>
      </c>
      <c r="AT499" s="75" t="s">
        <v>1076</v>
      </c>
      <c r="AU499" t="str">
        <f t="shared" si="92"/>
        <v>РП</v>
      </c>
      <c r="AV499" t="b">
        <f t="shared" si="93"/>
        <v>1</v>
      </c>
    </row>
    <row r="500" spans="1:48" ht="16.5" thickTop="1" thickBot="1" x14ac:dyDescent="0.3">
      <c r="A500" s="28">
        <f t="shared" si="94"/>
        <v>7</v>
      </c>
      <c r="B500" s="74" t="s">
        <v>1843</v>
      </c>
      <c r="C500" s="71" t="s">
        <v>376</v>
      </c>
      <c r="D500" s="63">
        <v>1961</v>
      </c>
      <c r="E500" s="72"/>
      <c r="F500" s="72" t="s">
        <v>2522</v>
      </c>
      <c r="G500" s="80">
        <v>3</v>
      </c>
      <c r="H500" s="80">
        <v>4</v>
      </c>
      <c r="I500" s="163">
        <v>1777.3999999999999</v>
      </c>
      <c r="J500" s="163">
        <v>1777.3999999999999</v>
      </c>
      <c r="K500" s="163">
        <v>1646.3</v>
      </c>
      <c r="L500" s="165">
        <v>70</v>
      </c>
      <c r="M500" s="163">
        <f t="shared" si="95"/>
        <v>33735052</v>
      </c>
      <c r="N500" s="163"/>
      <c r="O500" s="163"/>
      <c r="P500" s="163"/>
      <c r="Q500" s="30">
        <f>IF('Форма 2'!D500=0,"",'Форма 2'!D500-N500-O500-P500)</f>
        <v>33735052</v>
      </c>
      <c r="R500" s="51">
        <f t="shared" si="88"/>
        <v>18980</v>
      </c>
      <c r="S500" s="51">
        <f t="shared" si="89"/>
        <v>18980</v>
      </c>
      <c r="T500" s="69">
        <f>IF(B500=C500,"",
IF(ISERROR(
IF(_xlfn.TEXTBEFORE('ПДФ 1'!B513,": ",1)*1=YEAR($V$4),$V$4,
IF(_xlfn.TEXTBEFORE('ПДФ 1'!B513,": ",1)*1=YEAR($W$4),$W$4,
IF(_xlfn.TEXTBEFORE('ПДФ 1'!B513,": ",1)*1=YEAR($X$4),$X$4,$Y$4)))),"",
IF(_xlfn.TEXTBEFORE('ПДФ 1'!B513,": ",1)*1=YEAR($V$4),$V$4,
IF(_xlfn.TEXTBEFORE('ПДФ 1'!B513,": ",1)*1=YEAR($W$4),$W$4,
IF(_xlfn.TEXTBEFORE('ПДФ 1'!B513,": ",1)*1=YEAR($X$4),$X$4,$Y$4)))))</f>
        <v>46022</v>
      </c>
      <c r="U500" s="125" t="str">
        <f>IF(ISERROR(VLOOKUP(C500,Источник!$C$2:$K$2343,9,0)),"",VLOOKUP(C500,Источник!$C$2:$K$2343,9,0))</f>
        <v>РО</v>
      </c>
      <c r="V500" s="1"/>
      <c r="W500" s="1"/>
      <c r="X500" s="77" t="str">
        <f t="shared" si="90"/>
        <v>г. Губаха, ул. 2-я Коммунистическая, д. 99: 2025</v>
      </c>
      <c r="Y500" s="117">
        <f t="shared" si="91"/>
        <v>4</v>
      </c>
      <c r="Z500" s="22" t="s">
        <v>1076</v>
      </c>
      <c r="AA500" s="22">
        <v>1</v>
      </c>
      <c r="AB500" s="22" t="s">
        <v>1076</v>
      </c>
      <c r="AC500" s="22">
        <v>1</v>
      </c>
      <c r="AD500" s="22" t="s">
        <v>1076</v>
      </c>
      <c r="AE500" s="22">
        <v>1</v>
      </c>
      <c r="AF500" s="22" t="s">
        <v>1076</v>
      </c>
      <c r="AG500" s="89" t="s">
        <v>1076</v>
      </c>
      <c r="AH500" s="88" t="s">
        <v>1076</v>
      </c>
      <c r="AI500" s="75">
        <v>1</v>
      </c>
      <c r="AJ500" s="75" t="s">
        <v>1076</v>
      </c>
      <c r="AK500" s="75" t="s">
        <v>1076</v>
      </c>
      <c r="AL500" s="75" t="s">
        <v>1076</v>
      </c>
      <c r="AM500" s="75" t="s">
        <v>1076</v>
      </c>
      <c r="AN500" s="75" t="s">
        <v>1076</v>
      </c>
      <c r="AO500" s="75" t="s">
        <v>1076</v>
      </c>
      <c r="AP500" s="75" t="s">
        <v>1076</v>
      </c>
      <c r="AQ500" s="75" t="s">
        <v>1076</v>
      </c>
      <c r="AR500" s="75" t="s">
        <v>1076</v>
      </c>
      <c r="AS500" s="75" t="s">
        <v>1076</v>
      </c>
      <c r="AT500" s="75" t="s">
        <v>1076</v>
      </c>
      <c r="AU500" t="str">
        <f t="shared" si="92"/>
        <v>РВИС ( ТЕП ХВС ВОД ) РК</v>
      </c>
      <c r="AV500" t="b">
        <f t="shared" si="93"/>
        <v>1</v>
      </c>
    </row>
    <row r="501" spans="1:48" ht="16.5" thickTop="1" thickBot="1" x14ac:dyDescent="0.3">
      <c r="A501" s="28">
        <f t="shared" si="94"/>
        <v>8</v>
      </c>
      <c r="B501" s="74" t="s">
        <v>1843</v>
      </c>
      <c r="C501" s="71" t="s">
        <v>1672</v>
      </c>
      <c r="D501" s="63">
        <v>1953</v>
      </c>
      <c r="E501" s="72"/>
      <c r="F501" s="72" t="s">
        <v>2525</v>
      </c>
      <c r="G501" s="80">
        <v>2</v>
      </c>
      <c r="H501" s="80">
        <v>2</v>
      </c>
      <c r="I501" s="163">
        <v>443</v>
      </c>
      <c r="J501" s="163">
        <v>383.1</v>
      </c>
      <c r="K501" s="163">
        <v>383.1</v>
      </c>
      <c r="L501" s="165">
        <v>10</v>
      </c>
      <c r="M501" s="163">
        <f t="shared" si="95"/>
        <v>4233923.7699999996</v>
      </c>
      <c r="N501" s="163"/>
      <c r="O501" s="163"/>
      <c r="P501" s="163"/>
      <c r="Q501" s="30">
        <f>IF('Форма 2'!D501=0,"",'Форма 2'!D501-N501-O501-P501)</f>
        <v>4233923.7699999996</v>
      </c>
      <c r="R501" s="51">
        <f t="shared" si="88"/>
        <v>11051.745679979116</v>
      </c>
      <c r="S501" s="51">
        <f t="shared" si="89"/>
        <v>11051.745679979116</v>
      </c>
      <c r="T501" s="69">
        <f>IF(B501=C501,"",
IF(ISERROR(
IF(_xlfn.TEXTBEFORE('ПДФ 1'!B514,": ",1)*1=YEAR($V$4),$V$4,
IF(_xlfn.TEXTBEFORE('ПДФ 1'!B514,": ",1)*1=YEAR($W$4),$W$4,
IF(_xlfn.TEXTBEFORE('ПДФ 1'!B514,": ",1)*1=YEAR($X$4),$X$4,$Y$4)))),"",
IF(_xlfn.TEXTBEFORE('ПДФ 1'!B514,": ",1)*1=YEAR($V$4),$V$4,
IF(_xlfn.TEXTBEFORE('ПДФ 1'!B514,": ",1)*1=YEAR($W$4),$W$4,
IF(_xlfn.TEXTBEFORE('ПДФ 1'!B514,": ",1)*1=YEAR($X$4),$X$4,$Y$4)))))</f>
        <v>46022</v>
      </c>
      <c r="U501" s="125" t="str">
        <f>IF(ISERROR(VLOOKUP(C501,Источник!$C$2:$K$2343,9,0)),"",VLOOKUP(C501,Источник!$C$2:$K$2343,9,0))</f>
        <v>РО</v>
      </c>
      <c r="V501" s="1"/>
      <c r="W501" s="1"/>
      <c r="X501" s="77" t="str">
        <f t="shared" si="90"/>
        <v>г. Губаха, ул. Газеты Правда, д. 10: 2025</v>
      </c>
      <c r="Y501" s="117">
        <f t="shared" si="91"/>
        <v>1</v>
      </c>
      <c r="Z501" s="22" t="s">
        <v>1076</v>
      </c>
      <c r="AA501" s="22" t="s">
        <v>1076</v>
      </c>
      <c r="AB501" s="22" t="s">
        <v>1076</v>
      </c>
      <c r="AC501" s="22" t="s">
        <v>1076</v>
      </c>
      <c r="AD501" s="22" t="s">
        <v>1076</v>
      </c>
      <c r="AE501" s="22" t="s">
        <v>1076</v>
      </c>
      <c r="AF501" s="22" t="s">
        <v>1076</v>
      </c>
      <c r="AG501" s="89" t="s">
        <v>1076</v>
      </c>
      <c r="AH501" s="88" t="s">
        <v>1076</v>
      </c>
      <c r="AI501" s="75">
        <v>1</v>
      </c>
      <c r="AJ501" s="75" t="s">
        <v>1076</v>
      </c>
      <c r="AK501" s="75" t="s">
        <v>1076</v>
      </c>
      <c r="AL501" s="75" t="s">
        <v>1076</v>
      </c>
      <c r="AM501" s="75" t="s">
        <v>1076</v>
      </c>
      <c r="AN501" s="75" t="s">
        <v>1076</v>
      </c>
      <c r="AO501" s="75" t="s">
        <v>1076</v>
      </c>
      <c r="AP501" s="75" t="s">
        <v>1076</v>
      </c>
      <c r="AQ501" s="75" t="s">
        <v>1076</v>
      </c>
      <c r="AR501" s="75" t="s">
        <v>1076</v>
      </c>
      <c r="AS501" s="75" t="s">
        <v>1076</v>
      </c>
      <c r="AT501" s="75" t="s">
        <v>1076</v>
      </c>
      <c r="AU501" t="str">
        <f t="shared" si="92"/>
        <v>РК</v>
      </c>
      <c r="AV501" t="b">
        <f t="shared" si="93"/>
        <v>1</v>
      </c>
    </row>
    <row r="502" spans="1:48" ht="16.5" thickTop="1" thickBot="1" x14ac:dyDescent="0.3">
      <c r="A502" s="28">
        <f t="shared" si="94"/>
        <v>9</v>
      </c>
      <c r="B502" s="74" t="s">
        <v>1843</v>
      </c>
      <c r="C502" s="71" t="s">
        <v>1673</v>
      </c>
      <c r="D502" s="63">
        <v>1955</v>
      </c>
      <c r="E502" s="72"/>
      <c r="F502" s="72" t="s">
        <v>2525</v>
      </c>
      <c r="G502" s="80">
        <v>3</v>
      </c>
      <c r="H502" s="80">
        <v>2</v>
      </c>
      <c r="I502" s="163">
        <v>818.16</v>
      </c>
      <c r="J502" s="163">
        <v>749.1</v>
      </c>
      <c r="K502" s="163">
        <v>627.1</v>
      </c>
      <c r="L502" s="165">
        <v>34</v>
      </c>
      <c r="M502" s="163">
        <f t="shared" si="95"/>
        <v>7819474.2000000002</v>
      </c>
      <c r="N502" s="163"/>
      <c r="O502" s="163"/>
      <c r="P502" s="163"/>
      <c r="Q502" s="30">
        <f>IF('Форма 2'!D502=0,"",'Форма 2'!D502-N502-O502-P502)</f>
        <v>7819474.2000000002</v>
      </c>
      <c r="R502" s="51">
        <f t="shared" si="88"/>
        <v>10438.491790148179</v>
      </c>
      <c r="S502" s="51">
        <f t="shared" si="89"/>
        <v>10438.491790148179</v>
      </c>
      <c r="T502" s="69">
        <f>IF(B502=C502,"",
IF(ISERROR(
IF(_xlfn.TEXTBEFORE('ПДФ 1'!B515,": ",1)*1=YEAR($V$4),$V$4,
IF(_xlfn.TEXTBEFORE('ПДФ 1'!B515,": ",1)*1=YEAR($W$4),$W$4,
IF(_xlfn.TEXTBEFORE('ПДФ 1'!B515,": ",1)*1=YEAR($X$4),$X$4,$Y$4)))),"",
IF(_xlfn.TEXTBEFORE('ПДФ 1'!B515,": ",1)*1=YEAR($V$4),$V$4,
IF(_xlfn.TEXTBEFORE('ПДФ 1'!B515,": ",1)*1=YEAR($W$4),$W$4,
IF(_xlfn.TEXTBEFORE('ПДФ 1'!B515,": ",1)*1=YEAR($X$4),$X$4,$Y$4)))))</f>
        <v>46022</v>
      </c>
      <c r="U502" s="125" t="str">
        <f>IF(ISERROR(VLOOKUP(C502,Источник!$C$2:$K$2343,9,0)),"",VLOOKUP(C502,Источник!$C$2:$K$2343,9,0))</f>
        <v>РО</v>
      </c>
      <c r="V502" s="1"/>
      <c r="W502" s="1"/>
      <c r="X502" s="77" t="str">
        <f t="shared" si="90"/>
        <v>г. Губаха, ул. Газеты Правда, д. 19: 2025</v>
      </c>
      <c r="Y502" s="117">
        <f t="shared" si="91"/>
        <v>1</v>
      </c>
      <c r="Z502" s="22" t="s">
        <v>1076</v>
      </c>
      <c r="AA502" s="22" t="s">
        <v>1076</v>
      </c>
      <c r="AB502" s="22" t="s">
        <v>1076</v>
      </c>
      <c r="AC502" s="22" t="s">
        <v>1076</v>
      </c>
      <c r="AD502" s="22" t="s">
        <v>1076</v>
      </c>
      <c r="AE502" s="22" t="s">
        <v>1076</v>
      </c>
      <c r="AF502" s="22" t="s">
        <v>1076</v>
      </c>
      <c r="AG502" s="89" t="s">
        <v>1076</v>
      </c>
      <c r="AH502" s="88" t="s">
        <v>1076</v>
      </c>
      <c r="AI502" s="75">
        <v>1</v>
      </c>
      <c r="AJ502" s="75" t="s">
        <v>1076</v>
      </c>
      <c r="AK502" s="75" t="s">
        <v>1076</v>
      </c>
      <c r="AL502" s="75" t="s">
        <v>1076</v>
      </c>
      <c r="AM502" s="75" t="s">
        <v>1076</v>
      </c>
      <c r="AN502" s="75" t="s">
        <v>1076</v>
      </c>
      <c r="AO502" s="75" t="s">
        <v>1076</v>
      </c>
      <c r="AP502" s="75" t="s">
        <v>1076</v>
      </c>
      <c r="AQ502" s="75" t="s">
        <v>1076</v>
      </c>
      <c r="AR502" s="75" t="s">
        <v>1076</v>
      </c>
      <c r="AS502" s="75" t="s">
        <v>1076</v>
      </c>
      <c r="AT502" s="75" t="s">
        <v>1076</v>
      </c>
      <c r="AU502" t="str">
        <f t="shared" si="92"/>
        <v>РК</v>
      </c>
      <c r="AV502" t="b">
        <f t="shared" si="93"/>
        <v>1</v>
      </c>
    </row>
    <row r="503" spans="1:48" ht="16.5" thickTop="1" thickBot="1" x14ac:dyDescent="0.3">
      <c r="A503" s="28">
        <f t="shared" si="94"/>
        <v>10</v>
      </c>
      <c r="B503" s="74" t="s">
        <v>1843</v>
      </c>
      <c r="C503" s="71" t="s">
        <v>703</v>
      </c>
      <c r="D503" s="63">
        <v>1953</v>
      </c>
      <c r="E503" s="72"/>
      <c r="F503" s="72" t="s">
        <v>2525</v>
      </c>
      <c r="G503" s="80">
        <v>2</v>
      </c>
      <c r="H503" s="80">
        <v>2</v>
      </c>
      <c r="I503" s="163">
        <v>896.8</v>
      </c>
      <c r="J503" s="163">
        <v>821.2</v>
      </c>
      <c r="K503" s="163">
        <v>724.1</v>
      </c>
      <c r="L503" s="165">
        <v>29</v>
      </c>
      <c r="M503" s="163">
        <f t="shared" si="95"/>
        <v>8571067.3499999996</v>
      </c>
      <c r="N503" s="163"/>
      <c r="O503" s="163"/>
      <c r="P503" s="163"/>
      <c r="Q503" s="30">
        <f>IF('Форма 2'!D503=0,"",'Форма 2'!D503-N503-O503-P503)</f>
        <v>8571067.3499999996</v>
      </c>
      <c r="R503" s="51">
        <f t="shared" si="88"/>
        <v>10437.247138334144</v>
      </c>
      <c r="S503" s="51">
        <f t="shared" si="89"/>
        <v>10437.247138334144</v>
      </c>
      <c r="T503" s="69">
        <f>IF(B503=C503,"",
IF(ISERROR(
IF(_xlfn.TEXTBEFORE('ПДФ 1'!B516,": ",1)*1=YEAR($V$4),$V$4,
IF(_xlfn.TEXTBEFORE('ПДФ 1'!B516,": ",1)*1=YEAR($W$4),$W$4,
IF(_xlfn.TEXTBEFORE('ПДФ 1'!B516,": ",1)*1=YEAR($X$4),$X$4,$Y$4)))),"",
IF(_xlfn.TEXTBEFORE('ПДФ 1'!B516,": ",1)*1=YEAR($V$4),$V$4,
IF(_xlfn.TEXTBEFORE('ПДФ 1'!B516,": ",1)*1=YEAR($W$4),$W$4,
IF(_xlfn.TEXTBEFORE('ПДФ 1'!B516,": ",1)*1=YEAR($X$4),$X$4,$Y$4)))))</f>
        <v>46022</v>
      </c>
      <c r="U503" s="125" t="str">
        <f>IF(ISERROR(VLOOKUP(C503,Источник!$C$2:$K$2343,9,0)),"",VLOOKUP(C503,Источник!$C$2:$K$2343,9,0))</f>
        <v>РО</v>
      </c>
      <c r="V503" s="1"/>
      <c r="W503" s="1"/>
      <c r="X503" s="77" t="str">
        <f t="shared" si="90"/>
        <v>г. Губаха, ул. Газеты Правда, д. 23: 2025</v>
      </c>
      <c r="Y503" s="117">
        <f t="shared" si="91"/>
        <v>1</v>
      </c>
      <c r="Z503" s="22" t="s">
        <v>1076</v>
      </c>
      <c r="AA503" s="22" t="s">
        <v>1076</v>
      </c>
      <c r="AB503" s="22" t="s">
        <v>1076</v>
      </c>
      <c r="AC503" s="22" t="s">
        <v>1076</v>
      </c>
      <c r="AD503" s="22" t="s">
        <v>1076</v>
      </c>
      <c r="AE503" s="22" t="s">
        <v>1076</v>
      </c>
      <c r="AF503" s="22" t="s">
        <v>1076</v>
      </c>
      <c r="AG503" s="89" t="s">
        <v>1076</v>
      </c>
      <c r="AH503" s="114" t="s">
        <v>1076</v>
      </c>
      <c r="AI503" s="75">
        <v>1</v>
      </c>
      <c r="AJ503" s="75" t="s">
        <v>1076</v>
      </c>
      <c r="AK503" s="75" t="s">
        <v>1076</v>
      </c>
      <c r="AL503" s="75" t="s">
        <v>1076</v>
      </c>
      <c r="AM503" s="75" t="s">
        <v>1076</v>
      </c>
      <c r="AN503" s="75" t="s">
        <v>1076</v>
      </c>
      <c r="AO503" s="75" t="s">
        <v>1076</v>
      </c>
      <c r="AP503" s="75" t="s">
        <v>1076</v>
      </c>
      <c r="AQ503" s="75" t="s">
        <v>1076</v>
      </c>
      <c r="AR503" s="75" t="s">
        <v>1076</v>
      </c>
      <c r="AS503" s="75" t="s">
        <v>1076</v>
      </c>
      <c r="AT503" s="75" t="s">
        <v>1076</v>
      </c>
      <c r="AU503" t="str">
        <f t="shared" si="92"/>
        <v>РК</v>
      </c>
      <c r="AV503" t="b">
        <f t="shared" si="93"/>
        <v>1</v>
      </c>
    </row>
    <row r="504" spans="1:48" ht="16.5" thickTop="1" thickBot="1" x14ac:dyDescent="0.3">
      <c r="A504" s="28">
        <f t="shared" si="94"/>
        <v>11</v>
      </c>
      <c r="B504" s="74" t="s">
        <v>1843</v>
      </c>
      <c r="C504" s="71" t="s">
        <v>77</v>
      </c>
      <c r="D504" s="63">
        <v>1953</v>
      </c>
      <c r="E504" s="72"/>
      <c r="F504" s="72" t="s">
        <v>2525</v>
      </c>
      <c r="G504" s="80">
        <v>2</v>
      </c>
      <c r="H504" s="80">
        <v>2</v>
      </c>
      <c r="I504" s="163">
        <v>814.6</v>
      </c>
      <c r="J504" s="163">
        <v>733.5</v>
      </c>
      <c r="K504" s="163">
        <v>733.5</v>
      </c>
      <c r="L504" s="165">
        <v>24</v>
      </c>
      <c r="M504" s="163">
        <f t="shared" si="95"/>
        <v>8099689.9900000002</v>
      </c>
      <c r="N504" s="163"/>
      <c r="O504" s="163"/>
      <c r="P504" s="163"/>
      <c r="Q504" s="30">
        <f>IF('Форма 2'!D504=0,"",'Форма 2'!D504-N504-O504-P504)</f>
        <v>8099689.9900000002</v>
      </c>
      <c r="R504" s="51">
        <f t="shared" si="88"/>
        <v>11042.522140422632</v>
      </c>
      <c r="S504" s="51">
        <f t="shared" si="89"/>
        <v>11042.522140422632</v>
      </c>
      <c r="T504" s="69">
        <f>IF(B504=C504,"",
IF(ISERROR(
IF(_xlfn.TEXTBEFORE('ПДФ 1'!B517,": ",1)*1=YEAR($V$4),$V$4,
IF(_xlfn.TEXTBEFORE('ПДФ 1'!B517,": ",1)*1=YEAR($W$4),$W$4,
IF(_xlfn.TEXTBEFORE('ПДФ 1'!B517,": ",1)*1=YEAR($X$4),$X$4,$Y$4)))),"",
IF(_xlfn.TEXTBEFORE('ПДФ 1'!B517,": ",1)*1=YEAR($V$4),$V$4,
IF(_xlfn.TEXTBEFORE('ПДФ 1'!B517,": ",1)*1=YEAR($W$4),$W$4,
IF(_xlfn.TEXTBEFORE('ПДФ 1'!B517,": ",1)*1=YEAR($X$4),$X$4,$Y$4)))))</f>
        <v>46022</v>
      </c>
      <c r="U504" s="125" t="str">
        <f>IF(ISERROR(VLOOKUP(C504,Источник!$C$2:$K$2343,9,0)),"",VLOOKUP(C504,Источник!$C$2:$K$2343,9,0))</f>
        <v>РО</v>
      </c>
      <c r="V504" s="1"/>
      <c r="W504" s="1"/>
      <c r="X504" s="77" t="str">
        <f t="shared" si="90"/>
        <v>г. Губаха, ул. Газеты Правда, д. 25: 2025</v>
      </c>
      <c r="Y504" s="117">
        <f t="shared" si="91"/>
        <v>3</v>
      </c>
      <c r="Z504" s="22" t="s">
        <v>1076</v>
      </c>
      <c r="AA504" s="22">
        <v>1</v>
      </c>
      <c r="AB504" s="22" t="s">
        <v>1076</v>
      </c>
      <c r="AC504" s="22">
        <v>1</v>
      </c>
      <c r="AD504" s="22">
        <v>1</v>
      </c>
      <c r="AE504" s="22" t="s">
        <v>1076</v>
      </c>
      <c r="AF504" s="22" t="s">
        <v>1076</v>
      </c>
      <c r="AG504" s="89" t="s">
        <v>1076</v>
      </c>
      <c r="AH504" s="114" t="s">
        <v>1076</v>
      </c>
      <c r="AI504" s="75" t="s">
        <v>1076</v>
      </c>
      <c r="AJ504" s="75" t="s">
        <v>1076</v>
      </c>
      <c r="AK504" s="75" t="s">
        <v>1076</v>
      </c>
      <c r="AL504" s="75" t="s">
        <v>1076</v>
      </c>
      <c r="AM504" s="75" t="s">
        <v>1076</v>
      </c>
      <c r="AN504" s="75" t="s">
        <v>1076</v>
      </c>
      <c r="AO504" s="75" t="s">
        <v>1076</v>
      </c>
      <c r="AP504" s="75" t="s">
        <v>1076</v>
      </c>
      <c r="AQ504" s="75" t="s">
        <v>1076</v>
      </c>
      <c r="AR504" s="75" t="s">
        <v>1076</v>
      </c>
      <c r="AS504" s="75" t="s">
        <v>1076</v>
      </c>
      <c r="AT504" s="75" t="s">
        <v>1076</v>
      </c>
      <c r="AU504" t="str">
        <f t="shared" si="92"/>
        <v>РВИС ( ТЕП ХВС ГВС )</v>
      </c>
      <c r="AV504" t="b">
        <f t="shared" si="93"/>
        <v>1</v>
      </c>
    </row>
    <row r="505" spans="1:48" ht="16.5" thickTop="1" thickBot="1" x14ac:dyDescent="0.3">
      <c r="A505" s="28">
        <f t="shared" si="94"/>
        <v>12</v>
      </c>
      <c r="B505" s="74" t="s">
        <v>1843</v>
      </c>
      <c r="C505" s="71" t="s">
        <v>542</v>
      </c>
      <c r="D505" s="63">
        <v>1954</v>
      </c>
      <c r="E505" s="72"/>
      <c r="F505" s="72" t="s">
        <v>2525</v>
      </c>
      <c r="G505" s="80">
        <v>2</v>
      </c>
      <c r="H505" s="80">
        <v>1</v>
      </c>
      <c r="I505" s="163">
        <v>437.8</v>
      </c>
      <c r="J505" s="163">
        <v>406.3</v>
      </c>
      <c r="K505" s="163">
        <v>406.3</v>
      </c>
      <c r="L505" s="165">
        <v>20</v>
      </c>
      <c r="M505" s="163">
        <f t="shared" si="95"/>
        <v>2551126.27</v>
      </c>
      <c r="N505" s="163"/>
      <c r="O505" s="163"/>
      <c r="P505" s="163"/>
      <c r="Q505" s="30">
        <f>IF('Форма 2'!D505=0,"",'Форма 2'!D505-N505-O505-P505)</f>
        <v>2551126.27</v>
      </c>
      <c r="R505" s="51">
        <f t="shared" si="88"/>
        <v>6278.9226433669701</v>
      </c>
      <c r="S505" s="51">
        <f t="shared" si="89"/>
        <v>6278.9226433669701</v>
      </c>
      <c r="T505" s="69">
        <f>IF(B505=C505,"",
IF(ISERROR(
IF(_xlfn.TEXTBEFORE('ПДФ 1'!B518,": ",1)*1=YEAR($V$4),$V$4,
IF(_xlfn.TEXTBEFORE('ПДФ 1'!B518,": ",1)*1=YEAR($W$4),$W$4,
IF(_xlfn.TEXTBEFORE('ПДФ 1'!B518,": ",1)*1=YEAR($X$4),$X$4,$Y$4)))),"",
IF(_xlfn.TEXTBEFORE('ПДФ 1'!B518,": ",1)*1=YEAR($V$4),$V$4,
IF(_xlfn.TEXTBEFORE('ПДФ 1'!B518,": ",1)*1=YEAR($W$4),$W$4,
IF(_xlfn.TEXTBEFORE('ПДФ 1'!B518,": ",1)*1=YEAR($X$4),$X$4,$Y$4)))))</f>
        <v>46022</v>
      </c>
      <c r="U505" s="125" t="str">
        <f>IF(ISERROR(VLOOKUP(C505,Источник!$C$2:$K$2343,9,0)),"",VLOOKUP(C505,Источник!$C$2:$K$2343,9,0))</f>
        <v>РО</v>
      </c>
      <c r="V505" s="1"/>
      <c r="W505" s="1"/>
      <c r="X505" s="77" t="str">
        <f t="shared" si="90"/>
        <v>г. Губаха, ул. Газеты Правда, д. 26: 2025</v>
      </c>
      <c r="Y505" s="117">
        <f t="shared" si="91"/>
        <v>1</v>
      </c>
      <c r="Z505" s="22" t="s">
        <v>1076</v>
      </c>
      <c r="AA505" s="22" t="s">
        <v>1076</v>
      </c>
      <c r="AB505" s="22" t="s">
        <v>1076</v>
      </c>
      <c r="AC505" s="22" t="s">
        <v>1076</v>
      </c>
      <c r="AD505" s="22" t="s">
        <v>1076</v>
      </c>
      <c r="AE505" s="22" t="s">
        <v>1076</v>
      </c>
      <c r="AF505" s="22" t="s">
        <v>1076</v>
      </c>
      <c r="AG505" s="89" t="s">
        <v>1076</v>
      </c>
      <c r="AH505" s="114" t="s">
        <v>1076</v>
      </c>
      <c r="AI505" s="75" t="s">
        <v>1076</v>
      </c>
      <c r="AJ505" s="75">
        <v>1</v>
      </c>
      <c r="AK505" s="75" t="s">
        <v>1076</v>
      </c>
      <c r="AL505" s="75" t="s">
        <v>1076</v>
      </c>
      <c r="AM505" s="75" t="s">
        <v>1076</v>
      </c>
      <c r="AN505" s="75" t="s">
        <v>1076</v>
      </c>
      <c r="AO505" s="75" t="s">
        <v>1076</v>
      </c>
      <c r="AP505" s="75" t="s">
        <v>1076</v>
      </c>
      <c r="AQ505" s="75" t="s">
        <v>1076</v>
      </c>
      <c r="AR505" s="75" t="s">
        <v>1076</v>
      </c>
      <c r="AS505" s="75" t="s">
        <v>1076</v>
      </c>
      <c r="AT505" s="75" t="s">
        <v>1076</v>
      </c>
      <c r="AU505" t="str">
        <f t="shared" si="92"/>
        <v>Рфа</v>
      </c>
      <c r="AV505" t="b">
        <f t="shared" si="93"/>
        <v>1</v>
      </c>
    </row>
    <row r="506" spans="1:48" ht="16.5" thickTop="1" thickBot="1" x14ac:dyDescent="0.3">
      <c r="A506" s="28">
        <f t="shared" si="94"/>
        <v>13</v>
      </c>
      <c r="B506" s="74" t="s">
        <v>1843</v>
      </c>
      <c r="C506" s="71" t="s">
        <v>160</v>
      </c>
      <c r="D506" s="63">
        <v>1957</v>
      </c>
      <c r="E506" s="72"/>
      <c r="F506" s="72" t="s">
        <v>2525</v>
      </c>
      <c r="G506" s="80">
        <v>3</v>
      </c>
      <c r="H506" s="80">
        <v>3</v>
      </c>
      <c r="I506" s="163">
        <v>1575.6</v>
      </c>
      <c r="J506" s="163">
        <v>1440.3</v>
      </c>
      <c r="K506" s="163">
        <v>1440.3</v>
      </c>
      <c r="L506" s="165">
        <v>45</v>
      </c>
      <c r="M506" s="163">
        <f t="shared" si="95"/>
        <v>2003706.28</v>
      </c>
      <c r="N506" s="163"/>
      <c r="O506" s="163"/>
      <c r="P506" s="163"/>
      <c r="Q506" s="30">
        <f>IF('Форма 2'!D506=0,"",'Форма 2'!D506-N506-O506-P506)</f>
        <v>2003706.28</v>
      </c>
      <c r="R506" s="51">
        <f t="shared" si="88"/>
        <v>1391.1728667638688</v>
      </c>
      <c r="S506" s="51">
        <f t="shared" si="89"/>
        <v>1391.1728667638688</v>
      </c>
      <c r="T506" s="69">
        <f>IF(B506=C506,"",
IF(ISERROR(
IF(_xlfn.TEXTBEFORE('ПДФ 1'!B519,": ",1)*1=YEAR($V$4),$V$4,
IF(_xlfn.TEXTBEFORE('ПДФ 1'!B519,": ",1)*1=YEAR($W$4),$W$4,
IF(_xlfn.TEXTBEFORE('ПДФ 1'!B519,": ",1)*1=YEAR($X$4),$X$4,$Y$4)))),"",
IF(_xlfn.TEXTBEFORE('ПДФ 1'!B519,": ",1)*1=YEAR($V$4),$V$4,
IF(_xlfn.TEXTBEFORE('ПДФ 1'!B519,": ",1)*1=YEAR($W$4),$W$4,
IF(_xlfn.TEXTBEFORE('ПДФ 1'!B519,": ",1)*1=YEAR($X$4),$X$4,$Y$4)))))</f>
        <v>46022</v>
      </c>
      <c r="U506" s="125" t="str">
        <f>IF(ISERROR(VLOOKUP(C506,Источник!$C$2:$K$2343,9,0)),"",VLOOKUP(C506,Источник!$C$2:$K$2343,9,0))</f>
        <v>РО</v>
      </c>
      <c r="V506" s="1"/>
      <c r="W506" s="1"/>
      <c r="X506" s="77" t="str">
        <f t="shared" si="90"/>
        <v>г. Губаха, ул. Газеты Правда, д. 41: 2025</v>
      </c>
      <c r="Y506" s="117">
        <f t="shared" si="91"/>
        <v>1</v>
      </c>
      <c r="Z506" s="22" t="s">
        <v>1076</v>
      </c>
      <c r="AA506" s="22" t="s">
        <v>1076</v>
      </c>
      <c r="AB506" s="22" t="s">
        <v>1076</v>
      </c>
      <c r="AC506" s="22" t="s">
        <v>1076</v>
      </c>
      <c r="AD506" s="22" t="s">
        <v>1076</v>
      </c>
      <c r="AE506" s="22" t="s">
        <v>1076</v>
      </c>
      <c r="AF506" s="22">
        <v>1</v>
      </c>
      <c r="AG506" s="89" t="s">
        <v>1076</v>
      </c>
      <c r="AH506" s="88" t="s">
        <v>1076</v>
      </c>
      <c r="AI506" s="75" t="s">
        <v>1076</v>
      </c>
      <c r="AJ506" s="75" t="s">
        <v>1076</v>
      </c>
      <c r="AK506" s="75" t="s">
        <v>1076</v>
      </c>
      <c r="AL506" s="75" t="s">
        <v>1076</v>
      </c>
      <c r="AM506" s="75" t="s">
        <v>1076</v>
      </c>
      <c r="AN506" s="75" t="s">
        <v>1076</v>
      </c>
      <c r="AO506" s="75" t="s">
        <v>1076</v>
      </c>
      <c r="AP506" s="75" t="s">
        <v>1076</v>
      </c>
      <c r="AQ506" s="75" t="s">
        <v>1076</v>
      </c>
      <c r="AR506" s="75" t="s">
        <v>1076</v>
      </c>
      <c r="AS506" s="75" t="s">
        <v>1076</v>
      </c>
      <c r="AT506" s="75" t="s">
        <v>1076</v>
      </c>
      <c r="AU506" t="str">
        <f t="shared" si="92"/>
        <v>РП</v>
      </c>
      <c r="AV506" t="b">
        <f t="shared" si="93"/>
        <v>1</v>
      </c>
    </row>
    <row r="507" spans="1:48" ht="16.5" thickTop="1" thickBot="1" x14ac:dyDescent="0.3">
      <c r="A507" s="28">
        <f t="shared" si="94"/>
        <v>14</v>
      </c>
      <c r="B507" s="74" t="s">
        <v>1843</v>
      </c>
      <c r="C507" s="71" t="s">
        <v>494</v>
      </c>
      <c r="D507" s="63">
        <v>1960</v>
      </c>
      <c r="E507" s="72"/>
      <c r="F507" s="72">
        <v>0</v>
      </c>
      <c r="G507" s="80">
        <v>3</v>
      </c>
      <c r="H507" s="80">
        <v>3</v>
      </c>
      <c r="I507" s="163">
        <v>1637.5</v>
      </c>
      <c r="J507" s="163">
        <v>1534.4</v>
      </c>
      <c r="K507" s="163">
        <v>1380.96</v>
      </c>
      <c r="L507" s="165">
        <v>0</v>
      </c>
      <c r="M507" s="163">
        <f t="shared" si="95"/>
        <v>17775766.630000003</v>
      </c>
      <c r="N507" s="163"/>
      <c r="O507" s="163"/>
      <c r="P507" s="163"/>
      <c r="Q507" s="30">
        <f>IF('Форма 2'!D507=0,"",'Форма 2'!D507-N507-O507-P507)</f>
        <v>17775766.630000003</v>
      </c>
      <c r="R507" s="51">
        <f t="shared" ref="R507:R565" si="103">IF(ISNUMBER(J507),M507/J507,"")</f>
        <v>11584.832266684047</v>
      </c>
      <c r="S507" s="51">
        <f t="shared" ref="S507:S565" si="104">R507</f>
        <v>11584.832266684047</v>
      </c>
      <c r="T507" s="69">
        <f>IF(B507=C507,"",
IF(ISERROR(
IF(_xlfn.TEXTBEFORE('ПДФ 1'!B520,": ",1)*1=YEAR($V$4),$V$4,
IF(_xlfn.TEXTBEFORE('ПДФ 1'!B520,": ",1)*1=YEAR($W$4),$W$4,
IF(_xlfn.TEXTBEFORE('ПДФ 1'!B520,": ",1)*1=YEAR($X$4),$X$4,$Y$4)))),"",
IF(_xlfn.TEXTBEFORE('ПДФ 1'!B520,": ",1)*1=YEAR($V$4),$V$4,
IF(_xlfn.TEXTBEFORE('ПДФ 1'!B520,": ",1)*1=YEAR($W$4),$W$4,
IF(_xlfn.TEXTBEFORE('ПДФ 1'!B520,": ",1)*1=YEAR($X$4),$X$4,$Y$4)))))</f>
        <v>46022</v>
      </c>
      <c r="U507" s="125" t="str">
        <f>IF(ISERROR(VLOOKUP(C507,Источник!$C$2:$K$2343,9,0)),"",VLOOKUP(C507,Источник!$C$2:$K$2343,9,0))</f>
        <v>РО</v>
      </c>
      <c r="V507" s="1"/>
      <c r="W507" s="1"/>
      <c r="X507" s="77" t="str">
        <f t="shared" ref="X507:X565" si="105">IF(ISERROR(MID(C507,SEARCH("город Пермь",C507),)=""),
IF(ISERROR(MID(C507,SEARCH("края",C507),)=""),IF(ISERROR(CONCATENATE(C507,": ",YEAR(T507))),"",CONCATENATE(C507,": ",YEAR(T507))),""),
"")</f>
        <v>г. Губаха, ул. Дегтярева, д. 28: 2025</v>
      </c>
      <c r="Y507" s="117">
        <f t="shared" ref="Y507:Y565" si="106">SUM(Z507:AF507,AI507:AT507,)+IF(ISNUMBER(AG507),1,0)</f>
        <v>2</v>
      </c>
      <c r="Z507" s="22" t="s">
        <v>1076</v>
      </c>
      <c r="AA507" s="22" t="s">
        <v>1076</v>
      </c>
      <c r="AB507" s="22" t="s">
        <v>1076</v>
      </c>
      <c r="AC507" s="22" t="s">
        <v>1076</v>
      </c>
      <c r="AD507" s="22" t="s">
        <v>1076</v>
      </c>
      <c r="AE507" s="22" t="s">
        <v>1076</v>
      </c>
      <c r="AF507" s="22" t="s">
        <v>1076</v>
      </c>
      <c r="AG507" s="89" t="s">
        <v>1076</v>
      </c>
      <c r="AH507" s="88" t="s">
        <v>1076</v>
      </c>
      <c r="AI507" s="75">
        <v>1</v>
      </c>
      <c r="AJ507" s="75" t="s">
        <v>1076</v>
      </c>
      <c r="AK507" s="75" t="s">
        <v>1076</v>
      </c>
      <c r="AL507" s="75" t="s">
        <v>1076</v>
      </c>
      <c r="AM507" s="75">
        <v>1</v>
      </c>
      <c r="AN507" s="75" t="s">
        <v>1076</v>
      </c>
      <c r="AO507" s="75" t="s">
        <v>1076</v>
      </c>
      <c r="AP507" s="75" t="s">
        <v>1076</v>
      </c>
      <c r="AQ507" s="75" t="s">
        <v>1076</v>
      </c>
      <c r="AR507" s="75" t="s">
        <v>1076</v>
      </c>
      <c r="AS507" s="75" t="s">
        <v>1076</v>
      </c>
      <c r="AT507" s="75" t="s">
        <v>1076</v>
      </c>
      <c r="AU507" t="str">
        <f t="shared" ref="AU507:AU565" si="107">TRIM(IF(COUNTBLANK(Z507:AE507)&lt;=5,CONCATENATE($AP$3,IF(ISNUMBER(Z507),Z$6,"")," ",IF(ISNUMBER(AA507),AA$6,"")," ",IF(ISNUMBER(AB507),AB$6,"")," ",IF(ISNUMBER(AC507),AC$6,"")," ",IF(ISNUMBER(AD507),AD$6,"")," ",IF(ISNUMBER(AE507),AE$6,""),$AQ$3," ",IF(ISNUMBER(AF507),AF$6,"")," ",IF(ISNUMBER(AH507),AH$6,"")," ",IF(ISNUMBER(AI507),AI$6,"")," ",IF(ISNUMBER(AJ507),AJ$6,"")," ",IF(ISNUMBER(AK507),AK$6,"")," ",IF(ISNUMBER(AL507),AL$6,"")," ",IF(ISNUMBER(AM507),AM$6,"")," ",IF(ISNUMBER(AR507),AR$6,"")," ",IF(ISNUMBER(AS507),AS$6,"")," ",IF(ISNUMBER(AT507),AT$6,""))&amp;IF(COUNTBLANK(AN507:AQ507)&lt;=3,CONCATENATE($AP$4,IF(ISNUMBER(AN507),AN$7,"")," ",IF(ISNUMBER(AO507),AO$7,"")," ",IF(ISNUMBER(AP507),AP$7,"")," ",IF(ISNUMBER(AQ507),AQ$7,"")," ",$AQ$4),""),
CONCATENATE(IF(ISNUMBER(AF507),AF$6,"")," ",IF(ISNUMBER(AH507),AH$6,"")," ",IF(ISNUMBER(AI507),AI$6,"")," ",IF(ISNUMBER(AJ507),AJ$6,"")," ",IF(ISNUMBER(AK507),AK$6,"")," ",IF(ISNUMBER(AL507),AL$6,"")," ",IF(ISNUMBER(AM507),AM$6,"")," ",IF(ISNUMBER(AR507),AR$6,"")," ",IF(ISNUMBER(AS507),AS$6,"")," ",IF(ISNUMBER(AT507),AT$6,""))&amp;IF(COUNTBLANK(AN507:AQ507)&lt;=3,CONCATENATE($AP$4,IF(ISNUMBER(AN507),AN$7,"")," ",IF(ISNUMBER(AO507),AO$7,"")," ",IF(ISNUMBER(AP507),AP$7,"")," ",IF(ISNUMBER(AQ507),AQ$7,"")," ",$AQ$4),"")
))</f>
        <v>РК РФ</v>
      </c>
      <c r="AV507" t="b">
        <f t="shared" ref="AV507:AV565" si="108">ISTEXT(AN507)</f>
        <v>1</v>
      </c>
    </row>
    <row r="508" spans="1:48" ht="16.5" thickTop="1" thickBot="1" x14ac:dyDescent="0.3">
      <c r="A508" s="28">
        <f t="shared" ref="A508:A566" si="109">IF(NOT(ISERROR("Пермского края"=MID(C508,FIND("Пермского края",C508),14)))=$B$1,0,IF(NOT(ISERROR("город Пермь"=MID(C508,FIND("город Пермь",C508),11)))=$B$1,0,IF(NOT(ISERROR("Итого"=MID(C508,FIND("Итого",C508),5)))=$B$1,0,IF(NOT(ISERROR("Всего"=MID(C508,FIND("Всего",C508),5)))=$B$1,0,A507+1))))</f>
        <v>15</v>
      </c>
      <c r="B508" s="74" t="s">
        <v>1843</v>
      </c>
      <c r="C508" s="71" t="s">
        <v>78</v>
      </c>
      <c r="D508" s="63">
        <v>1993</v>
      </c>
      <c r="E508" s="72"/>
      <c r="F508" s="72" t="s">
        <v>2519</v>
      </c>
      <c r="G508" s="80">
        <v>9</v>
      </c>
      <c r="H508" s="80">
        <v>6</v>
      </c>
      <c r="I508" s="163">
        <v>17906</v>
      </c>
      <c r="J508" s="163">
        <v>10871</v>
      </c>
      <c r="K508" s="163">
        <v>10871</v>
      </c>
      <c r="L508" s="165">
        <v>0</v>
      </c>
      <c r="M508" s="163">
        <f t="shared" si="95"/>
        <v>35629179.740000002</v>
      </c>
      <c r="N508" s="163"/>
      <c r="O508" s="163"/>
      <c r="P508" s="163"/>
      <c r="Q508" s="30">
        <f>IF('Форма 2'!D508=0,"",'Форма 2'!D508-N508-O508-P508)</f>
        <v>35629179.740000002</v>
      </c>
      <c r="R508" s="51">
        <f t="shared" si="103"/>
        <v>3277.4519124275598</v>
      </c>
      <c r="S508" s="51">
        <f t="shared" si="104"/>
        <v>3277.4519124275598</v>
      </c>
      <c r="T508" s="69">
        <f>IF(B508=C508,"",
IF(ISERROR(
IF(_xlfn.TEXTBEFORE('ПДФ 1'!B521,": ",1)*1=YEAR($V$4),$V$4,
IF(_xlfn.TEXTBEFORE('ПДФ 1'!B521,": ",1)*1=YEAR($W$4),$W$4,
IF(_xlfn.TEXTBEFORE('ПДФ 1'!B521,": ",1)*1=YEAR($X$4),$X$4,$Y$4)))),"",
IF(_xlfn.TEXTBEFORE('ПДФ 1'!B521,": ",1)*1=YEAR($V$4),$V$4,
IF(_xlfn.TEXTBEFORE('ПДФ 1'!B521,": ",1)*1=YEAR($W$4),$W$4,
IF(_xlfn.TEXTBEFORE('ПДФ 1'!B521,": ",1)*1=YEAR($X$4),$X$4,$Y$4)))))</f>
        <v>46022</v>
      </c>
      <c r="U508" s="125" t="str">
        <f>IF(ISERROR(VLOOKUP(C508,Источник!$C$2:$K$2343,9,0)),"",VLOOKUP(C508,Источник!$C$2:$K$2343,9,0))</f>
        <v>РО</v>
      </c>
      <c r="V508" s="1"/>
      <c r="W508" s="1"/>
      <c r="X508" s="77" t="str">
        <f t="shared" si="105"/>
        <v>г. Губаха, ул. Дегтярева, д. 9: 2025</v>
      </c>
      <c r="Y508" s="117">
        <f t="shared" si="106"/>
        <v>1</v>
      </c>
      <c r="Z508" s="22" t="s">
        <v>1076</v>
      </c>
      <c r="AA508" s="22">
        <v>1</v>
      </c>
      <c r="AB508" s="22" t="s">
        <v>1076</v>
      </c>
      <c r="AC508" s="22" t="s">
        <v>1076</v>
      </c>
      <c r="AD508" s="22" t="s">
        <v>1076</v>
      </c>
      <c r="AE508" s="22" t="s">
        <v>1076</v>
      </c>
      <c r="AF508" s="22" t="s">
        <v>1076</v>
      </c>
      <c r="AG508" s="89" t="s">
        <v>1076</v>
      </c>
      <c r="AH508" s="88" t="s">
        <v>1076</v>
      </c>
      <c r="AI508" s="75" t="s">
        <v>1076</v>
      </c>
      <c r="AJ508" s="75" t="s">
        <v>1076</v>
      </c>
      <c r="AK508" s="75" t="s">
        <v>1076</v>
      </c>
      <c r="AL508" s="75" t="s">
        <v>1076</v>
      </c>
      <c r="AM508" s="75" t="s">
        <v>1076</v>
      </c>
      <c r="AN508" s="75" t="s">
        <v>1076</v>
      </c>
      <c r="AO508" s="75" t="s">
        <v>1076</v>
      </c>
      <c r="AP508" s="75" t="s">
        <v>1076</v>
      </c>
      <c r="AQ508" s="75" t="s">
        <v>1076</v>
      </c>
      <c r="AR508" s="75" t="s">
        <v>1076</v>
      </c>
      <c r="AS508" s="75" t="s">
        <v>1076</v>
      </c>
      <c r="AT508" s="75" t="s">
        <v>1076</v>
      </c>
      <c r="AU508" t="str">
        <f t="shared" si="107"/>
        <v>РВИС ( ТЕП )</v>
      </c>
      <c r="AV508" t="b">
        <f t="shared" si="108"/>
        <v>1</v>
      </c>
    </row>
    <row r="509" spans="1:48" ht="16.5" thickTop="1" thickBot="1" x14ac:dyDescent="0.3">
      <c r="A509" s="28">
        <f t="shared" si="109"/>
        <v>16</v>
      </c>
      <c r="B509" s="74" t="s">
        <v>1843</v>
      </c>
      <c r="C509" s="71" t="s">
        <v>79</v>
      </c>
      <c r="D509" s="63">
        <v>1961</v>
      </c>
      <c r="E509" s="72"/>
      <c r="F509" s="72" t="s">
        <v>2526</v>
      </c>
      <c r="G509" s="80">
        <v>5</v>
      </c>
      <c r="H509" s="80">
        <v>2</v>
      </c>
      <c r="I509" s="163">
        <v>2078.63</v>
      </c>
      <c r="J509" s="163">
        <v>1591.8</v>
      </c>
      <c r="K509" s="163">
        <v>1561.7</v>
      </c>
      <c r="L509" s="165">
        <v>79</v>
      </c>
      <c r="M509" s="163">
        <f t="shared" si="95"/>
        <v>5170883.13</v>
      </c>
      <c r="N509" s="163"/>
      <c r="O509" s="163"/>
      <c r="P509" s="163"/>
      <c r="Q509" s="30">
        <f>IF('Форма 2'!D509=0,"",'Форма 2'!D509-N509-O509-P509)</f>
        <v>5170883.13</v>
      </c>
      <c r="R509" s="51">
        <f t="shared" si="103"/>
        <v>3248.4502638522426</v>
      </c>
      <c r="S509" s="51">
        <f t="shared" si="104"/>
        <v>3248.4502638522426</v>
      </c>
      <c r="T509" s="69">
        <f>IF(B509=C509,"",
IF(ISERROR(
IF(_xlfn.TEXTBEFORE('ПДФ 1'!B522,": ",1)*1=YEAR($V$4),$V$4,
IF(_xlfn.TEXTBEFORE('ПДФ 1'!B522,": ",1)*1=YEAR($W$4),$W$4,
IF(_xlfn.TEXTBEFORE('ПДФ 1'!B522,": ",1)*1=YEAR($X$4),$X$4,$Y$4)))),"",
IF(_xlfn.TEXTBEFORE('ПДФ 1'!B522,": ",1)*1=YEAR($V$4),$V$4,
IF(_xlfn.TEXTBEFORE('ПДФ 1'!B522,": ",1)*1=YEAR($W$4),$W$4,
IF(_xlfn.TEXTBEFORE('ПДФ 1'!B522,": ",1)*1=YEAR($X$4),$X$4,$Y$4)))))</f>
        <v>46022</v>
      </c>
      <c r="U509" s="125" t="str">
        <f>IF(ISERROR(VLOOKUP(C509,Источник!$C$2:$K$2343,9,0)),"",VLOOKUP(C509,Источник!$C$2:$K$2343,9,0))</f>
        <v>РО</v>
      </c>
      <c r="V509" s="1"/>
      <c r="W509" s="1"/>
      <c r="X509" s="77" t="str">
        <f t="shared" si="105"/>
        <v>г. Губаха, ул. Мичурина, д. 2: 2025</v>
      </c>
      <c r="Y509" s="117">
        <f t="shared" si="106"/>
        <v>1</v>
      </c>
      <c r="Z509" s="22" t="s">
        <v>1076</v>
      </c>
      <c r="AA509" s="22">
        <v>1</v>
      </c>
      <c r="AB509" s="22" t="s">
        <v>1076</v>
      </c>
      <c r="AC509" s="22" t="s">
        <v>1076</v>
      </c>
      <c r="AD509" s="22" t="s">
        <v>1076</v>
      </c>
      <c r="AE509" s="22" t="s">
        <v>1076</v>
      </c>
      <c r="AF509" s="22" t="s">
        <v>1076</v>
      </c>
      <c r="AG509" s="89" t="s">
        <v>1076</v>
      </c>
      <c r="AH509" s="114" t="s">
        <v>1076</v>
      </c>
      <c r="AI509" s="75" t="s">
        <v>1076</v>
      </c>
      <c r="AJ509" s="75" t="s">
        <v>1076</v>
      </c>
      <c r="AK509" s="75" t="s">
        <v>1076</v>
      </c>
      <c r="AL509" s="75" t="s">
        <v>1076</v>
      </c>
      <c r="AM509" s="75" t="s">
        <v>1076</v>
      </c>
      <c r="AN509" s="75" t="s">
        <v>1076</v>
      </c>
      <c r="AO509" s="75" t="s">
        <v>1076</v>
      </c>
      <c r="AP509" s="75" t="s">
        <v>1076</v>
      </c>
      <c r="AQ509" s="75" t="s">
        <v>1076</v>
      </c>
      <c r="AR509" s="75" t="s">
        <v>1076</v>
      </c>
      <c r="AS509" s="75" t="s">
        <v>1076</v>
      </c>
      <c r="AT509" s="75" t="s">
        <v>1076</v>
      </c>
      <c r="AU509" t="str">
        <f t="shared" si="107"/>
        <v>РВИС ( ТЕП )</v>
      </c>
      <c r="AV509" t="b">
        <f t="shared" si="108"/>
        <v>1</v>
      </c>
    </row>
    <row r="510" spans="1:48" ht="16.5" thickTop="1" thickBot="1" x14ac:dyDescent="0.3">
      <c r="A510" s="28">
        <f t="shared" si="109"/>
        <v>17</v>
      </c>
      <c r="B510" s="74" t="s">
        <v>1843</v>
      </c>
      <c r="C510" s="71" t="s">
        <v>495</v>
      </c>
      <c r="D510" s="63">
        <v>1963</v>
      </c>
      <c r="E510" s="72"/>
      <c r="F510" s="72" t="s">
        <v>2526</v>
      </c>
      <c r="G510" s="80">
        <v>4</v>
      </c>
      <c r="H510" s="80">
        <v>3</v>
      </c>
      <c r="I510" s="163">
        <v>2065.9</v>
      </c>
      <c r="J510" s="163">
        <v>2065.9</v>
      </c>
      <c r="K510" s="163">
        <v>1886.7</v>
      </c>
      <c r="L510" s="165">
        <v>96</v>
      </c>
      <c r="M510" s="163">
        <f t="shared" si="95"/>
        <v>9303821.9700000007</v>
      </c>
      <c r="N510" s="163"/>
      <c r="O510" s="163"/>
      <c r="P510" s="163"/>
      <c r="Q510" s="30">
        <f>IF('Форма 2'!D510=0,"",'Форма 2'!D510-N510-O510-P510)</f>
        <v>9303821.9700000007</v>
      </c>
      <c r="R510" s="51">
        <f t="shared" si="103"/>
        <v>4503.5200009681012</v>
      </c>
      <c r="S510" s="51">
        <f t="shared" si="104"/>
        <v>4503.5200009681012</v>
      </c>
      <c r="T510" s="69">
        <f>IF(B510=C510,"",
IF(ISERROR(
IF(_xlfn.TEXTBEFORE('ПДФ 1'!B523,": ",1)*1=YEAR($V$4),$V$4,
IF(_xlfn.TEXTBEFORE('ПДФ 1'!B523,": ",1)*1=YEAR($W$4),$W$4,
IF(_xlfn.TEXTBEFORE('ПДФ 1'!B523,": ",1)*1=YEAR($X$4),$X$4,$Y$4)))),"",
IF(_xlfn.TEXTBEFORE('ПДФ 1'!B523,": ",1)*1=YEAR($V$4),$V$4,
IF(_xlfn.TEXTBEFORE('ПДФ 1'!B523,": ",1)*1=YEAR($W$4),$W$4,
IF(_xlfn.TEXTBEFORE('ПДФ 1'!B523,": ",1)*1=YEAR($X$4),$X$4,$Y$4)))))</f>
        <v>46022</v>
      </c>
      <c r="U510" s="125" t="str">
        <f>IF(ISERROR(VLOOKUP(C510,Источник!$C$2:$K$2343,9,0)),"",VLOOKUP(C510,Источник!$C$2:$K$2343,9,0))</f>
        <v>РО</v>
      </c>
      <c r="V510" s="1"/>
      <c r="W510" s="1"/>
      <c r="X510" s="77" t="str">
        <f t="shared" si="105"/>
        <v>г. Губаха, ул. Орджоникидзе, д. 13: 2025</v>
      </c>
      <c r="Y510" s="117">
        <f t="shared" si="106"/>
        <v>1</v>
      </c>
      <c r="Z510" s="22" t="s">
        <v>1076</v>
      </c>
      <c r="AA510" s="22" t="s">
        <v>1076</v>
      </c>
      <c r="AB510" s="22" t="s">
        <v>1076</v>
      </c>
      <c r="AC510" s="22" t="s">
        <v>1076</v>
      </c>
      <c r="AD510" s="22" t="s">
        <v>1076</v>
      </c>
      <c r="AE510" s="22" t="s">
        <v>1076</v>
      </c>
      <c r="AF510" s="22" t="s">
        <v>1076</v>
      </c>
      <c r="AG510" s="89" t="s">
        <v>1076</v>
      </c>
      <c r="AH510" s="114" t="s">
        <v>1076</v>
      </c>
      <c r="AI510" s="75">
        <v>1</v>
      </c>
      <c r="AJ510" s="75" t="s">
        <v>1076</v>
      </c>
      <c r="AK510" s="75" t="s">
        <v>1076</v>
      </c>
      <c r="AL510" s="75" t="s">
        <v>1076</v>
      </c>
      <c r="AM510" s="75" t="s">
        <v>1076</v>
      </c>
      <c r="AN510" s="75" t="s">
        <v>1076</v>
      </c>
      <c r="AO510" s="75" t="s">
        <v>1076</v>
      </c>
      <c r="AP510" s="75" t="s">
        <v>1076</v>
      </c>
      <c r="AQ510" s="75" t="s">
        <v>1076</v>
      </c>
      <c r="AR510" s="75" t="s">
        <v>1076</v>
      </c>
      <c r="AS510" s="75" t="s">
        <v>1076</v>
      </c>
      <c r="AT510" s="75" t="s">
        <v>1076</v>
      </c>
      <c r="AU510" t="str">
        <f t="shared" si="107"/>
        <v>РК</v>
      </c>
      <c r="AV510" t="b">
        <f t="shared" si="108"/>
        <v>1</v>
      </c>
    </row>
    <row r="511" spans="1:48" ht="16.5" thickTop="1" thickBot="1" x14ac:dyDescent="0.3">
      <c r="A511" s="28">
        <f t="shared" si="109"/>
        <v>18</v>
      </c>
      <c r="B511" s="74" t="s">
        <v>1843</v>
      </c>
      <c r="C511" s="71" t="s">
        <v>543</v>
      </c>
      <c r="D511" s="63">
        <v>1953</v>
      </c>
      <c r="E511" s="72"/>
      <c r="F511" s="72" t="s">
        <v>2525</v>
      </c>
      <c r="G511" s="80">
        <v>2</v>
      </c>
      <c r="H511" s="80">
        <v>2</v>
      </c>
      <c r="I511" s="163">
        <v>921</v>
      </c>
      <c r="J511" s="163">
        <v>840.8</v>
      </c>
      <c r="K511" s="163">
        <v>745.7</v>
      </c>
      <c r="L511" s="165">
        <v>29</v>
      </c>
      <c r="M511" s="163">
        <f t="shared" si="95"/>
        <v>5366805.1500000004</v>
      </c>
      <c r="N511" s="163"/>
      <c r="O511" s="163"/>
      <c r="P511" s="163"/>
      <c r="Q511" s="30">
        <f>IF('Форма 2'!D511=0,"",'Форма 2'!D511-N511-O511-P511)</f>
        <v>5366805.1500000004</v>
      </c>
      <c r="R511" s="51">
        <f t="shared" si="103"/>
        <v>6382.9747264509997</v>
      </c>
      <c r="S511" s="51">
        <f t="shared" si="104"/>
        <v>6382.9747264509997</v>
      </c>
      <c r="T511" s="69">
        <f>IF(B511=C511,"",
IF(ISERROR(
IF(_xlfn.TEXTBEFORE('ПДФ 1'!B524,": ",1)*1=YEAR($V$4),$V$4,
IF(_xlfn.TEXTBEFORE('ПДФ 1'!B524,": ",1)*1=YEAR($W$4),$W$4,
IF(_xlfn.TEXTBEFORE('ПДФ 1'!B524,": ",1)*1=YEAR($X$4),$X$4,$Y$4)))),"",
IF(_xlfn.TEXTBEFORE('ПДФ 1'!B524,": ",1)*1=YEAR($V$4),$V$4,
IF(_xlfn.TEXTBEFORE('ПДФ 1'!B524,": ",1)*1=YEAR($W$4),$W$4,
IF(_xlfn.TEXTBEFORE('ПДФ 1'!B524,": ",1)*1=YEAR($X$4),$X$4,$Y$4)))))</f>
        <v>46022</v>
      </c>
      <c r="U511" s="125" t="str">
        <f>IF(ISERROR(VLOOKUP(C511,Источник!$C$2:$K$2343,9,0)),"",VLOOKUP(C511,Источник!$C$2:$K$2343,9,0))</f>
        <v>РО</v>
      </c>
      <c r="V511" s="1"/>
      <c r="W511" s="1"/>
      <c r="X511" s="77" t="str">
        <f t="shared" si="105"/>
        <v>г. Губаха, ул. Павлика Морозова, д. 15: 2025</v>
      </c>
      <c r="Y511" s="117">
        <f t="shared" si="106"/>
        <v>1</v>
      </c>
      <c r="Z511" s="22" t="s">
        <v>1076</v>
      </c>
      <c r="AA511" s="22" t="s">
        <v>1076</v>
      </c>
      <c r="AB511" s="22" t="s">
        <v>1076</v>
      </c>
      <c r="AC511" s="22" t="s">
        <v>1076</v>
      </c>
      <c r="AD511" s="22" t="s">
        <v>1076</v>
      </c>
      <c r="AE511" s="22" t="s">
        <v>1076</v>
      </c>
      <c r="AF511" s="22" t="s">
        <v>1076</v>
      </c>
      <c r="AG511" s="89" t="s">
        <v>1076</v>
      </c>
      <c r="AH511" s="114" t="s">
        <v>1076</v>
      </c>
      <c r="AI511" s="75" t="s">
        <v>1076</v>
      </c>
      <c r="AJ511" s="75">
        <v>1</v>
      </c>
      <c r="AK511" s="75" t="s">
        <v>1076</v>
      </c>
      <c r="AL511" s="75" t="s">
        <v>1076</v>
      </c>
      <c r="AM511" s="75" t="s">
        <v>1076</v>
      </c>
      <c r="AN511" s="75" t="s">
        <v>1076</v>
      </c>
      <c r="AO511" s="75" t="s">
        <v>1076</v>
      </c>
      <c r="AP511" s="75" t="s">
        <v>1076</v>
      </c>
      <c r="AQ511" s="75" t="s">
        <v>1076</v>
      </c>
      <c r="AR511" s="75" t="s">
        <v>1076</v>
      </c>
      <c r="AS511" s="75" t="s">
        <v>1076</v>
      </c>
      <c r="AT511" s="75" t="s">
        <v>1076</v>
      </c>
      <c r="AU511" t="str">
        <f t="shared" si="107"/>
        <v>Рфа</v>
      </c>
      <c r="AV511" t="b">
        <f t="shared" si="108"/>
        <v>1</v>
      </c>
    </row>
    <row r="512" spans="1:48" ht="16.5" thickTop="1" thickBot="1" x14ac:dyDescent="0.3">
      <c r="A512" s="28">
        <f t="shared" si="109"/>
        <v>19</v>
      </c>
      <c r="B512" s="74" t="s">
        <v>1843</v>
      </c>
      <c r="C512" s="71" t="s">
        <v>80</v>
      </c>
      <c r="D512" s="63">
        <v>1962</v>
      </c>
      <c r="E512" s="72"/>
      <c r="F512" s="72" t="s">
        <v>2526</v>
      </c>
      <c r="G512" s="80">
        <v>5</v>
      </c>
      <c r="H512" s="80">
        <v>2</v>
      </c>
      <c r="I512" s="163">
        <v>1992.74</v>
      </c>
      <c r="J512" s="163">
        <v>1600.4</v>
      </c>
      <c r="K512" s="163">
        <v>1531.8</v>
      </c>
      <c r="L512" s="165">
        <v>74</v>
      </c>
      <c r="M512" s="163">
        <f t="shared" si="95"/>
        <v>4957219.7300000004</v>
      </c>
      <c r="N512" s="163"/>
      <c r="O512" s="163"/>
      <c r="P512" s="163"/>
      <c r="Q512" s="30">
        <f>IF('Форма 2'!D512=0,"",'Форма 2'!D512-N512-O512-P512)</f>
        <v>4957219.7300000004</v>
      </c>
      <c r="R512" s="51">
        <f t="shared" si="103"/>
        <v>3097.4879592601851</v>
      </c>
      <c r="S512" s="51">
        <f t="shared" si="104"/>
        <v>3097.4879592601851</v>
      </c>
      <c r="T512" s="69">
        <f>IF(B512=C512,"",
IF(ISERROR(
IF(_xlfn.TEXTBEFORE('ПДФ 1'!B525,": ",1)*1=YEAR($V$4),$V$4,
IF(_xlfn.TEXTBEFORE('ПДФ 1'!B525,": ",1)*1=YEAR($W$4),$W$4,
IF(_xlfn.TEXTBEFORE('ПДФ 1'!B525,": ",1)*1=YEAR($X$4),$X$4,$Y$4)))),"",
IF(_xlfn.TEXTBEFORE('ПДФ 1'!B525,": ",1)*1=YEAR($V$4),$V$4,
IF(_xlfn.TEXTBEFORE('ПДФ 1'!B525,": ",1)*1=YEAR($W$4),$W$4,
IF(_xlfn.TEXTBEFORE('ПДФ 1'!B525,": ",1)*1=YEAR($X$4),$X$4,$Y$4)))))</f>
        <v>46022</v>
      </c>
      <c r="U512" s="125" t="str">
        <f>IF(ISERROR(VLOOKUP(C512,Источник!$C$2:$K$2343,9,0)),"",VLOOKUP(C512,Источник!$C$2:$K$2343,9,0))</f>
        <v>РО</v>
      </c>
      <c r="V512" s="1"/>
      <c r="W512" s="1"/>
      <c r="X512" s="77" t="str">
        <f t="shared" si="105"/>
        <v>г. Губаха, ул. Циолковского, д. 4: 2025</v>
      </c>
      <c r="Y512" s="117">
        <f t="shared" si="106"/>
        <v>1</v>
      </c>
      <c r="Z512" s="22" t="s">
        <v>1076</v>
      </c>
      <c r="AA512" s="22">
        <v>1</v>
      </c>
      <c r="AB512" s="22" t="s">
        <v>1076</v>
      </c>
      <c r="AC512" s="22" t="s">
        <v>1076</v>
      </c>
      <c r="AD512" s="22" t="s">
        <v>1076</v>
      </c>
      <c r="AE512" s="22" t="s">
        <v>1076</v>
      </c>
      <c r="AF512" s="22" t="s">
        <v>1076</v>
      </c>
      <c r="AG512" s="89" t="s">
        <v>1076</v>
      </c>
      <c r="AH512" s="114" t="s">
        <v>1076</v>
      </c>
      <c r="AI512" s="75" t="s">
        <v>1076</v>
      </c>
      <c r="AJ512" s="75" t="s">
        <v>1076</v>
      </c>
      <c r="AK512" s="75" t="s">
        <v>1076</v>
      </c>
      <c r="AL512" s="75" t="s">
        <v>1076</v>
      </c>
      <c r="AM512" s="75" t="s">
        <v>1076</v>
      </c>
      <c r="AN512" s="75" t="s">
        <v>1076</v>
      </c>
      <c r="AO512" s="75" t="s">
        <v>1076</v>
      </c>
      <c r="AP512" s="75" t="s">
        <v>1076</v>
      </c>
      <c r="AQ512" s="75" t="s">
        <v>1076</v>
      </c>
      <c r="AR512" s="75" t="s">
        <v>1076</v>
      </c>
      <c r="AS512" s="75" t="s">
        <v>1076</v>
      </c>
      <c r="AT512" s="75" t="s">
        <v>1076</v>
      </c>
      <c r="AU512" t="str">
        <f t="shared" si="107"/>
        <v>РВИС ( ТЕП )</v>
      </c>
      <c r="AV512" t="b">
        <f t="shared" si="108"/>
        <v>1</v>
      </c>
    </row>
    <row r="513" spans="1:48" ht="16.5" thickTop="1" thickBot="1" x14ac:dyDescent="0.3">
      <c r="A513" s="28">
        <f t="shared" si="109"/>
        <v>20</v>
      </c>
      <c r="B513" s="74" t="s">
        <v>1843</v>
      </c>
      <c r="C513" s="71" t="s">
        <v>1675</v>
      </c>
      <c r="D513" s="63">
        <v>1955</v>
      </c>
      <c r="E513" s="72"/>
      <c r="F513" s="72" t="s">
        <v>2526</v>
      </c>
      <c r="G513" s="80">
        <v>2</v>
      </c>
      <c r="H513" s="80">
        <v>1</v>
      </c>
      <c r="I513" s="163">
        <v>353</v>
      </c>
      <c r="J513" s="163">
        <v>321.3</v>
      </c>
      <c r="K513" s="163">
        <v>236.8</v>
      </c>
      <c r="L513" s="165">
        <v>8</v>
      </c>
      <c r="M513" s="163">
        <f t="shared" si="95"/>
        <v>5430742.6200000001</v>
      </c>
      <c r="N513" s="163"/>
      <c r="O513" s="163"/>
      <c r="P513" s="163"/>
      <c r="Q513" s="30">
        <f>IF('Форма 2'!D513=0,"",'Форма 2'!D513-N513-O513-P513)</f>
        <v>5430742.6200000001</v>
      </c>
      <c r="R513" s="51">
        <f t="shared" si="103"/>
        <v>16902.40466853408</v>
      </c>
      <c r="S513" s="51">
        <f t="shared" si="104"/>
        <v>16902.40466853408</v>
      </c>
      <c r="T513" s="69">
        <f>IF(B513=C513,"",
IF(ISERROR(
IF(_xlfn.TEXTBEFORE('ПДФ 1'!B526,": ",1)*1=YEAR($V$4),$V$4,
IF(_xlfn.TEXTBEFORE('ПДФ 1'!B526,": ",1)*1=YEAR($W$4),$W$4,
IF(_xlfn.TEXTBEFORE('ПДФ 1'!B526,": ",1)*1=YEAR($X$4),$X$4,$Y$4)))),"",
IF(_xlfn.TEXTBEFORE('ПДФ 1'!B526,": ",1)*1=YEAR($V$4),$V$4,
IF(_xlfn.TEXTBEFORE('ПДФ 1'!B526,": ",1)*1=YEAR($W$4),$W$4,
IF(_xlfn.TEXTBEFORE('ПДФ 1'!B526,": ",1)*1=YEAR($X$4),$X$4,$Y$4)))))</f>
        <v>46022</v>
      </c>
      <c r="U513" s="125" t="str">
        <f>IF(ISERROR(VLOOKUP(C513,Источник!$C$2:$K$2343,9,0)),"",VLOOKUP(C513,Источник!$C$2:$K$2343,9,0))</f>
        <v>РО</v>
      </c>
      <c r="V513" s="1"/>
      <c r="W513" s="1"/>
      <c r="X513" s="77" t="str">
        <f t="shared" si="105"/>
        <v>г. Губаха, ул. Циолковского, д. 5: 2025</v>
      </c>
      <c r="Y513" s="117">
        <f t="shared" si="106"/>
        <v>2</v>
      </c>
      <c r="Z513" s="22" t="s">
        <v>1076</v>
      </c>
      <c r="AA513" s="22" t="s">
        <v>1076</v>
      </c>
      <c r="AB513" s="22" t="s">
        <v>1076</v>
      </c>
      <c r="AC513" s="22" t="s">
        <v>1076</v>
      </c>
      <c r="AD513" s="22" t="s">
        <v>1076</v>
      </c>
      <c r="AE513" s="22" t="s">
        <v>1076</v>
      </c>
      <c r="AF513" s="22" t="s">
        <v>1076</v>
      </c>
      <c r="AG513" s="89" t="s">
        <v>1076</v>
      </c>
      <c r="AH513" s="114" t="s">
        <v>1076</v>
      </c>
      <c r="AI513" s="75">
        <v>1</v>
      </c>
      <c r="AJ513" s="75">
        <v>1</v>
      </c>
      <c r="AK513" s="75" t="s">
        <v>1076</v>
      </c>
      <c r="AL513" s="75" t="s">
        <v>1076</v>
      </c>
      <c r="AM513" s="75" t="s">
        <v>1076</v>
      </c>
      <c r="AN513" s="75" t="s">
        <v>1076</v>
      </c>
      <c r="AO513" s="75" t="s">
        <v>1076</v>
      </c>
      <c r="AP513" s="75" t="s">
        <v>1076</v>
      </c>
      <c r="AQ513" s="75" t="s">
        <v>1076</v>
      </c>
      <c r="AR513" s="75" t="s">
        <v>1076</v>
      </c>
      <c r="AS513" s="75" t="s">
        <v>1076</v>
      </c>
      <c r="AT513" s="75" t="s">
        <v>1076</v>
      </c>
      <c r="AU513" t="str">
        <f t="shared" si="107"/>
        <v>РК Рфа</v>
      </c>
      <c r="AV513" t="b">
        <f t="shared" si="108"/>
        <v>1</v>
      </c>
    </row>
    <row r="514" spans="1:48" ht="16.5" thickTop="1" thickBot="1" x14ac:dyDescent="0.3">
      <c r="A514" s="28">
        <f t="shared" si="109"/>
        <v>21</v>
      </c>
      <c r="B514" s="74" t="s">
        <v>1843</v>
      </c>
      <c r="C514" s="71" t="s">
        <v>544</v>
      </c>
      <c r="D514" s="63">
        <v>1953</v>
      </c>
      <c r="E514" s="72"/>
      <c r="F514" s="72" t="s">
        <v>2523</v>
      </c>
      <c r="G514" s="80">
        <v>2</v>
      </c>
      <c r="H514" s="80">
        <v>1</v>
      </c>
      <c r="I514" s="163">
        <v>510.9</v>
      </c>
      <c r="J514" s="163">
        <v>318.7</v>
      </c>
      <c r="K514" s="163">
        <v>318.7</v>
      </c>
      <c r="L514" s="165">
        <v>10</v>
      </c>
      <c r="M514" s="163">
        <f t="shared" si="95"/>
        <v>2977090.94</v>
      </c>
      <c r="N514" s="163"/>
      <c r="O514" s="163"/>
      <c r="P514" s="163"/>
      <c r="Q514" s="30">
        <f>IF('Форма 2'!D514=0,"",'Форма 2'!D514-N514-O514-P514)</f>
        <v>2977090.94</v>
      </c>
      <c r="R514" s="51">
        <f t="shared" si="103"/>
        <v>9341.3584562284286</v>
      </c>
      <c r="S514" s="51">
        <f t="shared" si="104"/>
        <v>9341.3584562284286</v>
      </c>
      <c r="T514" s="69">
        <f>IF(B514=C514,"",
IF(ISERROR(
IF(_xlfn.TEXTBEFORE('ПДФ 1'!B527,": ",1)*1=YEAR($V$4),$V$4,
IF(_xlfn.TEXTBEFORE('ПДФ 1'!B527,": ",1)*1=YEAR($W$4),$W$4,
IF(_xlfn.TEXTBEFORE('ПДФ 1'!B527,": ",1)*1=YEAR($X$4),$X$4,$Y$4)))),"",
IF(_xlfn.TEXTBEFORE('ПДФ 1'!B527,": ",1)*1=YEAR($V$4),$V$4,
IF(_xlfn.TEXTBEFORE('ПДФ 1'!B527,": ",1)*1=YEAR($W$4),$W$4,
IF(_xlfn.TEXTBEFORE('ПДФ 1'!B527,": ",1)*1=YEAR($X$4),$X$4,$Y$4)))))</f>
        <v>46022</v>
      </c>
      <c r="U514" s="125" t="str">
        <f>IF(ISERROR(VLOOKUP(C514,Источник!$C$2:$K$2343,9,0)),"",VLOOKUP(C514,Источник!$C$2:$K$2343,9,0))</f>
        <v>РО</v>
      </c>
      <c r="V514" s="1"/>
      <c r="W514" s="1"/>
      <c r="X514" s="77" t="str">
        <f t="shared" si="105"/>
        <v>г. Губаха, ул. Шахтостроителей, д. 8: 2025</v>
      </c>
      <c r="Y514" s="117">
        <f t="shared" si="106"/>
        <v>1</v>
      </c>
      <c r="Z514" s="22" t="s">
        <v>1076</v>
      </c>
      <c r="AA514" s="22" t="s">
        <v>1076</v>
      </c>
      <c r="AB514" s="22" t="s">
        <v>1076</v>
      </c>
      <c r="AC514" s="22" t="s">
        <v>1076</v>
      </c>
      <c r="AD514" s="22" t="s">
        <v>1076</v>
      </c>
      <c r="AE514" s="22" t="s">
        <v>1076</v>
      </c>
      <c r="AF514" s="22" t="s">
        <v>1076</v>
      </c>
      <c r="AG514" s="89" t="s">
        <v>1076</v>
      </c>
      <c r="AH514" s="114" t="s">
        <v>1076</v>
      </c>
      <c r="AI514" s="75" t="s">
        <v>1076</v>
      </c>
      <c r="AJ514" s="75">
        <v>1</v>
      </c>
      <c r="AK514" s="75" t="s">
        <v>1076</v>
      </c>
      <c r="AL514" s="75" t="s">
        <v>1076</v>
      </c>
      <c r="AM514" s="75" t="s">
        <v>1076</v>
      </c>
      <c r="AN514" s="75" t="s">
        <v>1076</v>
      </c>
      <c r="AO514" s="75" t="s">
        <v>1076</v>
      </c>
      <c r="AP514" s="75" t="s">
        <v>1076</v>
      </c>
      <c r="AQ514" s="75" t="s">
        <v>1076</v>
      </c>
      <c r="AR514" s="75" t="s">
        <v>1076</v>
      </c>
      <c r="AS514" s="75" t="s">
        <v>1076</v>
      </c>
      <c r="AT514" s="75" t="s">
        <v>1076</v>
      </c>
      <c r="AU514" t="str">
        <f t="shared" si="107"/>
        <v>Рфа</v>
      </c>
      <c r="AV514" t="b">
        <f t="shared" si="108"/>
        <v>1</v>
      </c>
    </row>
    <row r="515" spans="1:48" ht="17.25" thickTop="1" thickBot="1" x14ac:dyDescent="0.3">
      <c r="A515" s="134">
        <f t="shared" si="109"/>
        <v>0</v>
      </c>
      <c r="B515" s="135" t="s">
        <v>1076</v>
      </c>
      <c r="C515" s="156" t="s">
        <v>1082</v>
      </c>
      <c r="D515" s="140" t="s">
        <v>1076</v>
      </c>
      <c r="E515" s="141"/>
      <c r="F515" s="141" t="s">
        <v>1076</v>
      </c>
      <c r="G515" s="142" t="s">
        <v>1076</v>
      </c>
      <c r="H515" s="142" t="s">
        <v>1076</v>
      </c>
      <c r="I515" s="162">
        <f>SUM(I516:I518)</f>
        <v>1603.3</v>
      </c>
      <c r="J515" s="162">
        <f t="shared" ref="J515:P515" si="110">SUM(J516:J518)</f>
        <v>1526.8</v>
      </c>
      <c r="K515" s="162">
        <f t="shared" si="110"/>
        <v>1526.8</v>
      </c>
      <c r="L515" s="154">
        <f t="shared" si="110"/>
        <v>83</v>
      </c>
      <c r="M515" s="162">
        <f t="shared" si="95"/>
        <v>13086736.120000001</v>
      </c>
      <c r="N515" s="162">
        <f t="shared" si="110"/>
        <v>0</v>
      </c>
      <c r="O515" s="162">
        <f t="shared" si="110"/>
        <v>0</v>
      </c>
      <c r="P515" s="162">
        <f t="shared" si="110"/>
        <v>0</v>
      </c>
      <c r="Q515" s="136">
        <f>IF('Форма 2'!D515=0,"",'Форма 2'!D515-N515-O515-P515)</f>
        <v>13086736.120000001</v>
      </c>
      <c r="R515" s="143"/>
      <c r="S515" s="143"/>
      <c r="T515" s="144"/>
      <c r="U515" s="145" t="str">
        <f>IF(ISERROR(VLOOKUP(C515,Источник!$C$2:$K$2343,9,0)),"",VLOOKUP(C515,Источник!$C$2:$K$2343,9,0))</f>
        <v/>
      </c>
      <c r="V515" s="1"/>
      <c r="W515" s="1"/>
      <c r="X515" s="77" t="str">
        <f t="shared" si="105"/>
        <v/>
      </c>
      <c r="Y515" s="117">
        <f t="shared" si="106"/>
        <v>0</v>
      </c>
      <c r="Z515" s="22" t="s">
        <v>1076</v>
      </c>
      <c r="AA515" s="22" t="s">
        <v>1076</v>
      </c>
      <c r="AB515" s="22" t="s">
        <v>1076</v>
      </c>
      <c r="AC515" s="22" t="s">
        <v>1076</v>
      </c>
      <c r="AD515" s="22" t="s">
        <v>1076</v>
      </c>
      <c r="AE515" s="22" t="s">
        <v>1076</v>
      </c>
      <c r="AF515" s="22" t="s">
        <v>1076</v>
      </c>
      <c r="AG515" s="89" t="s">
        <v>1076</v>
      </c>
      <c r="AH515" s="114" t="s">
        <v>1076</v>
      </c>
      <c r="AI515" s="75" t="s">
        <v>1076</v>
      </c>
      <c r="AJ515" s="75" t="s">
        <v>1076</v>
      </c>
      <c r="AK515" s="75" t="s">
        <v>1076</v>
      </c>
      <c r="AL515" s="75" t="s">
        <v>1076</v>
      </c>
      <c r="AM515" s="75" t="s">
        <v>1076</v>
      </c>
      <c r="AN515" s="75" t="s">
        <v>1076</v>
      </c>
      <c r="AO515" s="75" t="s">
        <v>1076</v>
      </c>
      <c r="AP515" s="75" t="s">
        <v>1076</v>
      </c>
      <c r="AQ515" s="75" t="s">
        <v>1076</v>
      </c>
      <c r="AR515" s="75" t="s">
        <v>1076</v>
      </c>
      <c r="AS515" s="75" t="s">
        <v>1076</v>
      </c>
      <c r="AT515" s="75" t="s">
        <v>1076</v>
      </c>
      <c r="AU515" t="str">
        <f t="shared" si="107"/>
        <v/>
      </c>
      <c r="AV515" t="b">
        <f t="shared" si="108"/>
        <v>1</v>
      </c>
    </row>
    <row r="516" spans="1:48" ht="16.5" thickTop="1" thickBot="1" x14ac:dyDescent="0.3">
      <c r="A516" s="28">
        <f t="shared" si="109"/>
        <v>1</v>
      </c>
      <c r="B516" s="74" t="s">
        <v>1082</v>
      </c>
      <c r="C516" s="71" t="s">
        <v>415</v>
      </c>
      <c r="D516" s="63">
        <v>1961</v>
      </c>
      <c r="E516" s="72"/>
      <c r="F516" s="72" t="s">
        <v>2519</v>
      </c>
      <c r="G516" s="80">
        <v>2</v>
      </c>
      <c r="H516" s="80">
        <v>2</v>
      </c>
      <c r="I516" s="163">
        <v>670</v>
      </c>
      <c r="J516" s="163">
        <v>641.4</v>
      </c>
      <c r="K516" s="163">
        <v>641.4</v>
      </c>
      <c r="L516" s="165">
        <v>20</v>
      </c>
      <c r="M516" s="163">
        <f t="shared" si="95"/>
        <v>895649.3</v>
      </c>
      <c r="N516" s="163"/>
      <c r="O516" s="163"/>
      <c r="P516" s="163"/>
      <c r="Q516" s="30">
        <f>IF('Форма 2'!D516=0,"",'Форма 2'!D516-N516-O516-P516)</f>
        <v>895649.3</v>
      </c>
      <c r="R516" s="51">
        <f t="shared" si="103"/>
        <v>1396.3974119114439</v>
      </c>
      <c r="S516" s="51">
        <f t="shared" si="104"/>
        <v>1396.3974119114439</v>
      </c>
      <c r="T516" s="69">
        <f>IF(B516=C516,"",
IF(ISERROR(
IF(_xlfn.TEXTBEFORE('ПДФ 1'!B529,": ",1)*1=YEAR($V$4),$V$4,
IF(_xlfn.TEXTBEFORE('ПДФ 1'!B529,": ",1)*1=YEAR($W$4),$W$4,
IF(_xlfn.TEXTBEFORE('ПДФ 1'!B529,": ",1)*1=YEAR($X$4),$X$4,$Y$4)))),"",
IF(_xlfn.TEXTBEFORE('ПДФ 1'!B529,": ",1)*1=YEAR($V$4),$V$4,
IF(_xlfn.TEXTBEFORE('ПДФ 1'!B529,": ",1)*1=YEAR($W$4),$W$4,
IF(_xlfn.TEXTBEFORE('ПДФ 1'!B529,": ",1)*1=YEAR($X$4),$X$4,$Y$4)))))</f>
        <v>46022</v>
      </c>
      <c r="U516" s="125" t="str">
        <f>IF(ISERROR(VLOOKUP(C516,Источник!$C$2:$K$2343,9,0)),"",VLOOKUP(C516,Источник!$C$2:$K$2343,9,0))</f>
        <v>РО</v>
      </c>
      <c r="V516" s="1"/>
      <c r="W516" s="1"/>
      <c r="X516" s="77" t="str">
        <f t="shared" si="105"/>
        <v>г. Добрянка, ул. Жуковского, д. 31: 2025</v>
      </c>
      <c r="Y516" s="117">
        <f t="shared" si="106"/>
        <v>1</v>
      </c>
      <c r="Z516" s="22" t="s">
        <v>1076</v>
      </c>
      <c r="AA516" s="22" t="s">
        <v>1076</v>
      </c>
      <c r="AB516" s="22">
        <v>1</v>
      </c>
      <c r="AC516" s="22" t="s">
        <v>1076</v>
      </c>
      <c r="AD516" s="22" t="s">
        <v>1076</v>
      </c>
      <c r="AE516" s="22" t="s">
        <v>1076</v>
      </c>
      <c r="AF516" s="22" t="s">
        <v>1076</v>
      </c>
      <c r="AG516" s="89" t="s">
        <v>1076</v>
      </c>
      <c r="AH516" s="114" t="s">
        <v>1076</v>
      </c>
      <c r="AI516" s="75" t="s">
        <v>1076</v>
      </c>
      <c r="AJ516" s="75" t="s">
        <v>1076</v>
      </c>
      <c r="AK516" s="75" t="s">
        <v>1076</v>
      </c>
      <c r="AL516" s="75" t="s">
        <v>1076</v>
      </c>
      <c r="AM516" s="75" t="s">
        <v>1076</v>
      </c>
      <c r="AN516" s="75" t="s">
        <v>1076</v>
      </c>
      <c r="AO516" s="75" t="s">
        <v>1076</v>
      </c>
      <c r="AP516" s="75" t="s">
        <v>1076</v>
      </c>
      <c r="AQ516" s="75" t="s">
        <v>1076</v>
      </c>
      <c r="AR516" s="75" t="s">
        <v>1076</v>
      </c>
      <c r="AS516" s="75" t="s">
        <v>1076</v>
      </c>
      <c r="AT516" s="75" t="s">
        <v>1076</v>
      </c>
      <c r="AU516" t="str">
        <f t="shared" si="107"/>
        <v>РВИС ( ГАЗ )</v>
      </c>
      <c r="AV516" t="b">
        <f t="shared" si="108"/>
        <v>1</v>
      </c>
    </row>
    <row r="517" spans="1:48" ht="16.5" thickTop="1" thickBot="1" x14ac:dyDescent="0.3">
      <c r="A517" s="28">
        <f t="shared" si="109"/>
        <v>2</v>
      </c>
      <c r="B517" s="74" t="s">
        <v>1082</v>
      </c>
      <c r="C517" s="71" t="s">
        <v>496</v>
      </c>
      <c r="D517" s="63">
        <v>1968</v>
      </c>
      <c r="E517" s="72"/>
      <c r="F517" s="72" t="s">
        <v>2522</v>
      </c>
      <c r="G517" s="80">
        <v>2</v>
      </c>
      <c r="H517" s="80">
        <v>2</v>
      </c>
      <c r="I517" s="163">
        <v>459.1</v>
      </c>
      <c r="J517" s="163">
        <v>459.1</v>
      </c>
      <c r="K517" s="163">
        <v>459.1</v>
      </c>
      <c r="L517" s="165">
        <v>33</v>
      </c>
      <c r="M517" s="163">
        <f t="shared" si="95"/>
        <v>7658972.4800000004</v>
      </c>
      <c r="N517" s="163"/>
      <c r="O517" s="163"/>
      <c r="P517" s="163"/>
      <c r="Q517" s="30">
        <f>IF('Форма 2'!D517=0,"",'Форма 2'!D517-N517-O517-P517)</f>
        <v>7658972.4800000004</v>
      </c>
      <c r="R517" s="51">
        <f t="shared" si="103"/>
        <v>16682.58000435635</v>
      </c>
      <c r="S517" s="51">
        <f t="shared" si="104"/>
        <v>16682.58000435635</v>
      </c>
      <c r="T517" s="69">
        <f>IF(B517=C517,"",
IF(ISERROR(
IF(_xlfn.TEXTBEFORE('ПДФ 1'!B530,": ",1)*1=YEAR($V$4),$V$4,
IF(_xlfn.TEXTBEFORE('ПДФ 1'!B530,": ",1)*1=YEAR($W$4),$W$4,
IF(_xlfn.TEXTBEFORE('ПДФ 1'!B530,": ",1)*1=YEAR($X$4),$X$4,$Y$4)))),"",
IF(_xlfn.TEXTBEFORE('ПДФ 1'!B530,": ",1)*1=YEAR($V$4),$V$4,
IF(_xlfn.TEXTBEFORE('ПДФ 1'!B530,": ",1)*1=YEAR($W$4),$W$4,
IF(_xlfn.TEXTBEFORE('ПДФ 1'!B530,": ",1)*1=YEAR($X$4),$X$4,$Y$4)))))</f>
        <v>46022</v>
      </c>
      <c r="U517" s="125" t="str">
        <f>IF(ISERROR(VLOOKUP(C517,Источник!$C$2:$K$2343,9,0)),"",VLOOKUP(C517,Источник!$C$2:$K$2343,9,0))</f>
        <v>РО</v>
      </c>
      <c r="V517" s="1"/>
      <c r="W517" s="1"/>
      <c r="X517" s="77" t="str">
        <f t="shared" si="105"/>
        <v>п. Пальники, ул. Молодежная, д. 4: 2025</v>
      </c>
      <c r="Y517" s="117">
        <f t="shared" si="106"/>
        <v>3</v>
      </c>
      <c r="Z517" s="22" t="s">
        <v>1076</v>
      </c>
      <c r="AA517" s="22" t="s">
        <v>1076</v>
      </c>
      <c r="AB517" s="22" t="s">
        <v>1076</v>
      </c>
      <c r="AC517" s="22" t="s">
        <v>1076</v>
      </c>
      <c r="AD517" s="22" t="s">
        <v>1076</v>
      </c>
      <c r="AE517" s="22" t="s">
        <v>1076</v>
      </c>
      <c r="AF517" s="22" t="s">
        <v>1076</v>
      </c>
      <c r="AG517" s="89" t="s">
        <v>1076</v>
      </c>
      <c r="AH517" s="114" t="s">
        <v>1076</v>
      </c>
      <c r="AI517" s="75">
        <v>1</v>
      </c>
      <c r="AJ517" s="75">
        <v>1</v>
      </c>
      <c r="AK517" s="75" t="s">
        <v>1076</v>
      </c>
      <c r="AL517" s="75" t="s">
        <v>1076</v>
      </c>
      <c r="AM517" s="75">
        <v>1</v>
      </c>
      <c r="AN517" s="75" t="s">
        <v>1076</v>
      </c>
      <c r="AO517" s="75" t="s">
        <v>1076</v>
      </c>
      <c r="AP517" s="75" t="s">
        <v>1076</v>
      </c>
      <c r="AQ517" s="75" t="s">
        <v>1076</v>
      </c>
      <c r="AR517" s="75" t="s">
        <v>1076</v>
      </c>
      <c r="AS517" s="75" t="s">
        <v>1076</v>
      </c>
      <c r="AT517" s="75" t="s">
        <v>1076</v>
      </c>
      <c r="AU517" t="str">
        <f t="shared" si="107"/>
        <v>РК Рфа РФ</v>
      </c>
      <c r="AV517" t="b">
        <f t="shared" si="108"/>
        <v>1</v>
      </c>
    </row>
    <row r="518" spans="1:48" ht="16.5" thickTop="1" thickBot="1" x14ac:dyDescent="0.3">
      <c r="A518" s="28">
        <f t="shared" si="109"/>
        <v>3</v>
      </c>
      <c r="B518" s="74" t="s">
        <v>1082</v>
      </c>
      <c r="C518" s="71" t="s">
        <v>497</v>
      </c>
      <c r="D518" s="63">
        <v>1969</v>
      </c>
      <c r="E518" s="72"/>
      <c r="F518" s="72" t="s">
        <v>2523</v>
      </c>
      <c r="G518" s="80">
        <v>2</v>
      </c>
      <c r="H518" s="80">
        <v>2</v>
      </c>
      <c r="I518" s="163">
        <v>474.2</v>
      </c>
      <c r="J518" s="163">
        <v>426.3</v>
      </c>
      <c r="K518" s="163">
        <v>426.3</v>
      </c>
      <c r="L518" s="165">
        <v>30</v>
      </c>
      <c r="M518" s="163">
        <f t="shared" si="95"/>
        <v>4532114.34</v>
      </c>
      <c r="N518" s="163"/>
      <c r="O518" s="163"/>
      <c r="P518" s="163"/>
      <c r="Q518" s="30">
        <f>IF('Форма 2'!D518=0,"",'Форма 2'!D518-N518-O518-P518)</f>
        <v>4532114.34</v>
      </c>
      <c r="R518" s="51">
        <f t="shared" si="103"/>
        <v>10631.279239971851</v>
      </c>
      <c r="S518" s="51">
        <f t="shared" si="104"/>
        <v>10631.279239971851</v>
      </c>
      <c r="T518" s="69">
        <f>IF(B518=C518,"",
IF(ISERROR(
IF(_xlfn.TEXTBEFORE('ПДФ 1'!B531,": ",1)*1=YEAR($V$4),$V$4,
IF(_xlfn.TEXTBEFORE('ПДФ 1'!B531,": ",1)*1=YEAR($W$4),$W$4,
IF(_xlfn.TEXTBEFORE('ПДФ 1'!B531,": ",1)*1=YEAR($X$4),$X$4,$Y$4)))),"",
IF(_xlfn.TEXTBEFORE('ПДФ 1'!B531,": ",1)*1=YEAR($V$4),$V$4,
IF(_xlfn.TEXTBEFORE('ПДФ 1'!B531,": ",1)*1=YEAR($W$4),$W$4,
IF(_xlfn.TEXTBEFORE('ПДФ 1'!B531,": ",1)*1=YEAR($X$4),$X$4,$Y$4)))))</f>
        <v>46022</v>
      </c>
      <c r="U518" s="125" t="str">
        <f>IF(ISERROR(VLOOKUP(C518,Источник!$C$2:$K$2343,9,0)),"",VLOOKUP(C518,Источник!$C$2:$K$2343,9,0))</f>
        <v>РО</v>
      </c>
      <c r="V518" s="1"/>
      <c r="W518" s="1"/>
      <c r="X518" s="77" t="str">
        <f t="shared" si="105"/>
        <v>пгт Полазна, ул. Нефтяников, д. 14: 2025</v>
      </c>
      <c r="Y518" s="117">
        <f t="shared" si="106"/>
        <v>1</v>
      </c>
      <c r="Z518" s="22" t="s">
        <v>1076</v>
      </c>
      <c r="AA518" s="22" t="s">
        <v>1076</v>
      </c>
      <c r="AB518" s="22" t="s">
        <v>1076</v>
      </c>
      <c r="AC518" s="22" t="s">
        <v>1076</v>
      </c>
      <c r="AD518" s="22" t="s">
        <v>1076</v>
      </c>
      <c r="AE518" s="22" t="s">
        <v>1076</v>
      </c>
      <c r="AF518" s="22" t="s">
        <v>1076</v>
      </c>
      <c r="AG518" s="89" t="s">
        <v>1076</v>
      </c>
      <c r="AH518" s="114" t="s">
        <v>1076</v>
      </c>
      <c r="AI518" s="75">
        <v>1</v>
      </c>
      <c r="AJ518" s="75" t="s">
        <v>1076</v>
      </c>
      <c r="AK518" s="75" t="s">
        <v>1076</v>
      </c>
      <c r="AL518" s="75" t="s">
        <v>1076</v>
      </c>
      <c r="AM518" s="75" t="s">
        <v>1076</v>
      </c>
      <c r="AN518" s="75" t="s">
        <v>1076</v>
      </c>
      <c r="AO518" s="75" t="s">
        <v>1076</v>
      </c>
      <c r="AP518" s="75" t="s">
        <v>1076</v>
      </c>
      <c r="AQ518" s="75" t="s">
        <v>1076</v>
      </c>
      <c r="AR518" s="75" t="s">
        <v>1076</v>
      </c>
      <c r="AS518" s="75" t="s">
        <v>1076</v>
      </c>
      <c r="AT518" s="75" t="s">
        <v>1076</v>
      </c>
      <c r="AU518" t="str">
        <f t="shared" si="107"/>
        <v>РК</v>
      </c>
      <c r="AV518" t="b">
        <f t="shared" si="108"/>
        <v>1</v>
      </c>
    </row>
    <row r="519" spans="1:48" ht="17.25" thickTop="1" thickBot="1" x14ac:dyDescent="0.3">
      <c r="A519" s="134">
        <f>IF(NOT(ISERROR("Пермского края"=MID(C519,FIND("Пермского края",C519),14)))=$B$1,0,IF(NOT(ISERROR("город Пермь"=MID(C519,FIND("город Пермь",C519),11)))=$B$1,0,IF(NOT(ISERROR("Итого"=MID(C519,FIND("Итого",C519),5)))=$B$1,0,IF(NOT(ISERROR("Всего"=MID(C519,FIND("Всего",C519),5)))=$B$1,0,#REF!+1))))</f>
        <v>0</v>
      </c>
      <c r="B519" s="135" t="s">
        <v>1076</v>
      </c>
      <c r="C519" s="156" t="s">
        <v>1085</v>
      </c>
      <c r="D519" s="140" t="s">
        <v>1076</v>
      </c>
      <c r="E519" s="141"/>
      <c r="F519" s="141" t="s">
        <v>1076</v>
      </c>
      <c r="G519" s="142" t="s">
        <v>1076</v>
      </c>
      <c r="H519" s="142" t="s">
        <v>1076</v>
      </c>
      <c r="I519" s="162">
        <f>SUM(I520)</f>
        <v>1533.5</v>
      </c>
      <c r="J519" s="162">
        <f t="shared" ref="J519:P519" si="111">SUM(J520)</f>
        <v>1282.9000000000001</v>
      </c>
      <c r="K519" s="162">
        <f t="shared" si="111"/>
        <v>1205</v>
      </c>
      <c r="L519" s="154">
        <f t="shared" si="111"/>
        <v>55</v>
      </c>
      <c r="M519" s="162">
        <f t="shared" si="95"/>
        <v>19421532.150000002</v>
      </c>
      <c r="N519" s="162">
        <f t="shared" si="111"/>
        <v>0</v>
      </c>
      <c r="O519" s="162">
        <f t="shared" si="111"/>
        <v>0</v>
      </c>
      <c r="P519" s="162">
        <f t="shared" si="111"/>
        <v>0</v>
      </c>
      <c r="Q519" s="136">
        <f>IF('Форма 2'!D519=0,"",'Форма 2'!D519-N519-O519-P519)</f>
        <v>19421532.150000002</v>
      </c>
      <c r="R519" s="143"/>
      <c r="S519" s="143"/>
      <c r="T519" s="144"/>
      <c r="U519" s="145" t="str">
        <f>IF(ISERROR(VLOOKUP(C519,Источник!$C$2:$K$2343,9,0)),"",VLOOKUP(C519,Источник!$C$2:$K$2343,9,0))</f>
        <v/>
      </c>
      <c r="V519" s="1"/>
      <c r="W519" s="1"/>
      <c r="X519" s="77" t="str">
        <f t="shared" si="105"/>
        <v/>
      </c>
      <c r="Y519" s="117">
        <f t="shared" si="106"/>
        <v>0</v>
      </c>
      <c r="Z519" s="22" t="s">
        <v>1076</v>
      </c>
      <c r="AA519" s="22" t="s">
        <v>1076</v>
      </c>
      <c r="AB519" s="22" t="s">
        <v>1076</v>
      </c>
      <c r="AC519" s="22" t="s">
        <v>1076</v>
      </c>
      <c r="AD519" s="22" t="s">
        <v>1076</v>
      </c>
      <c r="AE519" s="22" t="s">
        <v>1076</v>
      </c>
      <c r="AF519" s="22" t="s">
        <v>1076</v>
      </c>
      <c r="AG519" s="89" t="s">
        <v>1076</v>
      </c>
      <c r="AH519" s="114" t="s">
        <v>1076</v>
      </c>
      <c r="AI519" s="75" t="s">
        <v>1076</v>
      </c>
      <c r="AJ519" s="75" t="s">
        <v>1076</v>
      </c>
      <c r="AK519" s="75" t="s">
        <v>1076</v>
      </c>
      <c r="AL519" s="75" t="s">
        <v>1076</v>
      </c>
      <c r="AM519" s="75" t="s">
        <v>1076</v>
      </c>
      <c r="AN519" s="75" t="s">
        <v>1076</v>
      </c>
      <c r="AO519" s="75" t="s">
        <v>1076</v>
      </c>
      <c r="AP519" s="75" t="s">
        <v>1076</v>
      </c>
      <c r="AQ519" s="75" t="s">
        <v>1076</v>
      </c>
      <c r="AR519" s="75" t="s">
        <v>1076</v>
      </c>
      <c r="AS519" s="75" t="s">
        <v>1076</v>
      </c>
      <c r="AT519" s="75" t="s">
        <v>1076</v>
      </c>
      <c r="AU519" t="str">
        <f t="shared" si="107"/>
        <v/>
      </c>
      <c r="AV519" t="b">
        <f t="shared" si="108"/>
        <v>1</v>
      </c>
    </row>
    <row r="520" spans="1:48" ht="16.5" thickTop="1" thickBot="1" x14ac:dyDescent="0.3">
      <c r="A520" s="28">
        <f t="shared" si="109"/>
        <v>1</v>
      </c>
      <c r="B520" s="74" t="s">
        <v>1085</v>
      </c>
      <c r="C520" s="71" t="s">
        <v>319</v>
      </c>
      <c r="D520" s="63">
        <v>1940</v>
      </c>
      <c r="E520" s="72"/>
      <c r="F520" s="72" t="s">
        <v>2519</v>
      </c>
      <c r="G520" s="80">
        <v>3</v>
      </c>
      <c r="H520" s="80">
        <v>4</v>
      </c>
      <c r="I520" s="163">
        <v>1533.5</v>
      </c>
      <c r="J520" s="163">
        <v>1282.9000000000001</v>
      </c>
      <c r="K520" s="163">
        <v>1205</v>
      </c>
      <c r="L520" s="165">
        <v>55</v>
      </c>
      <c r="M520" s="163">
        <f t="shared" ref="M520:M583" si="112">IF(ISNUMBER(I520),SUM(N520:Q520),"")</f>
        <v>19421532.150000002</v>
      </c>
      <c r="N520" s="163"/>
      <c r="O520" s="163"/>
      <c r="P520" s="163"/>
      <c r="Q520" s="30">
        <f>IF('Форма 2'!D520=0,"",'Форма 2'!D520-N520-O520-P520)</f>
        <v>19421532.150000002</v>
      </c>
      <c r="R520" s="51">
        <f t="shared" si="103"/>
        <v>15138.773209135554</v>
      </c>
      <c r="S520" s="51">
        <f t="shared" si="104"/>
        <v>15138.773209135554</v>
      </c>
      <c r="T520" s="69">
        <f>IF(B520=C520,"",
IF(ISERROR(
IF(_xlfn.TEXTBEFORE('ПДФ 1'!B534,": ",1)*1=YEAR($V$4),$V$4,
IF(_xlfn.TEXTBEFORE('ПДФ 1'!B534,": ",1)*1=YEAR($W$4),$W$4,
IF(_xlfn.TEXTBEFORE('ПДФ 1'!B534,": ",1)*1=YEAR($X$4),$X$4,$Y$4)))),"",
IF(_xlfn.TEXTBEFORE('ПДФ 1'!B534,": ",1)*1=YEAR($V$4),$V$4,
IF(_xlfn.TEXTBEFORE('ПДФ 1'!B534,": ",1)*1=YEAR($W$4),$W$4,
IF(_xlfn.TEXTBEFORE('ПДФ 1'!B534,": ",1)*1=YEAR($X$4),$X$4,$Y$4)))))</f>
        <v>46022</v>
      </c>
      <c r="U520" s="125" t="str">
        <f>IF(ISERROR(VLOOKUP(C520,Источник!$C$2:$K$2343,9,0)),"",VLOOKUP(C520,Источник!$C$2:$K$2343,9,0))</f>
        <v>РО</v>
      </c>
      <c r="V520" s="1"/>
      <c r="W520" s="1"/>
      <c r="X520" s="77" t="str">
        <f t="shared" si="105"/>
        <v>г. Кизел, ул. Юных Коммунаров, д. 27: 2025</v>
      </c>
      <c r="Y520" s="117">
        <f t="shared" si="106"/>
        <v>6</v>
      </c>
      <c r="Z520" s="22">
        <v>1</v>
      </c>
      <c r="AA520" s="22">
        <v>1</v>
      </c>
      <c r="AB520" s="22">
        <v>1</v>
      </c>
      <c r="AC520" s="22">
        <v>1</v>
      </c>
      <c r="AD520" s="22">
        <v>1</v>
      </c>
      <c r="AE520" s="22">
        <v>1</v>
      </c>
      <c r="AF520" s="22" t="s">
        <v>1076</v>
      </c>
      <c r="AG520" s="89" t="s">
        <v>1076</v>
      </c>
      <c r="AH520" s="114" t="s">
        <v>1076</v>
      </c>
      <c r="AI520" s="75" t="s">
        <v>1076</v>
      </c>
      <c r="AJ520" s="75" t="s">
        <v>1076</v>
      </c>
      <c r="AK520" s="75" t="s">
        <v>1076</v>
      </c>
      <c r="AL520" s="75" t="s">
        <v>1076</v>
      </c>
      <c r="AM520" s="75" t="s">
        <v>1076</v>
      </c>
      <c r="AN520" s="75" t="s">
        <v>1076</v>
      </c>
      <c r="AO520" s="75" t="s">
        <v>1076</v>
      </c>
      <c r="AP520" s="75" t="s">
        <v>1076</v>
      </c>
      <c r="AQ520" s="75" t="s">
        <v>1076</v>
      </c>
      <c r="AR520" s="75" t="s">
        <v>1076</v>
      </c>
      <c r="AS520" s="75" t="s">
        <v>1076</v>
      </c>
      <c r="AT520" s="75" t="s">
        <v>1076</v>
      </c>
      <c r="AU520" t="str">
        <f t="shared" si="107"/>
        <v>РВИС ( ЭЛ ТЕП ГАЗ ХВС ГВС ВОД )</v>
      </c>
      <c r="AV520" t="b">
        <f t="shared" si="108"/>
        <v>1</v>
      </c>
    </row>
    <row r="521" spans="1:48" ht="17.25" thickTop="1" thickBot="1" x14ac:dyDescent="0.3">
      <c r="A521" s="134">
        <f>IF(NOT(ISERROR("Пермского края"=MID(C521,FIND("Пермского края",C521),14)))=$B$1,0,IF(NOT(ISERROR("город Пермь"=MID(C521,FIND("город Пермь",C521),11)))=$B$1,0,IF(NOT(ISERROR("Итого"=MID(C521,FIND("Итого",C521),5)))=$B$1,0,IF(NOT(ISERROR("Всего"=MID(C521,FIND("Всего",C521),5)))=$B$1,0,#REF!+1))))</f>
        <v>0</v>
      </c>
      <c r="B521" s="135" t="s">
        <v>1076</v>
      </c>
      <c r="C521" s="156" t="s">
        <v>1086</v>
      </c>
      <c r="D521" s="140" t="s">
        <v>1076</v>
      </c>
      <c r="E521" s="141"/>
      <c r="F521" s="141" t="s">
        <v>1076</v>
      </c>
      <c r="G521" s="142" t="s">
        <v>1076</v>
      </c>
      <c r="H521" s="142" t="s">
        <v>1076</v>
      </c>
      <c r="I521" s="162">
        <f>SUM(I522:I536)</f>
        <v>41678.789999999994</v>
      </c>
      <c r="J521" s="162">
        <f t="shared" ref="J521:P521" si="113">SUM(J522:J536)</f>
        <v>39556.200000000004</v>
      </c>
      <c r="K521" s="162">
        <f t="shared" si="113"/>
        <v>35935.21</v>
      </c>
      <c r="L521" s="154">
        <f t="shared" si="113"/>
        <v>1334</v>
      </c>
      <c r="M521" s="162">
        <f t="shared" si="112"/>
        <v>74905056.569999993</v>
      </c>
      <c r="N521" s="162">
        <f t="shared" si="113"/>
        <v>0</v>
      </c>
      <c r="O521" s="162">
        <f t="shared" si="113"/>
        <v>0</v>
      </c>
      <c r="P521" s="162">
        <f t="shared" si="113"/>
        <v>0</v>
      </c>
      <c r="Q521" s="136">
        <f>IF('Форма 2'!D521=0,"",'Форма 2'!D521-N521-O521-P521)</f>
        <v>74905056.569999993</v>
      </c>
      <c r="R521" s="143"/>
      <c r="S521" s="143"/>
      <c r="T521" s="144"/>
      <c r="U521" s="145" t="str">
        <f>IF(ISERROR(VLOOKUP(C521,Источник!$C$2:$K$2343,9,0)),"",VLOOKUP(C521,Источник!$C$2:$K$2343,9,0))</f>
        <v/>
      </c>
      <c r="V521" s="1"/>
      <c r="W521" s="1"/>
      <c r="X521" s="77" t="str">
        <f t="shared" si="105"/>
        <v/>
      </c>
      <c r="Y521" s="117">
        <f t="shared" si="106"/>
        <v>0</v>
      </c>
      <c r="Z521" s="22" t="s">
        <v>1076</v>
      </c>
      <c r="AA521" s="22" t="s">
        <v>1076</v>
      </c>
      <c r="AB521" s="22" t="s">
        <v>1076</v>
      </c>
      <c r="AC521" s="22" t="s">
        <v>1076</v>
      </c>
      <c r="AD521" s="22" t="s">
        <v>1076</v>
      </c>
      <c r="AE521" s="22" t="s">
        <v>1076</v>
      </c>
      <c r="AF521" s="22" t="s">
        <v>1076</v>
      </c>
      <c r="AG521" s="89" t="s">
        <v>1076</v>
      </c>
      <c r="AH521" s="114" t="s">
        <v>1076</v>
      </c>
      <c r="AI521" s="75" t="s">
        <v>1076</v>
      </c>
      <c r="AJ521" s="75" t="s">
        <v>1076</v>
      </c>
      <c r="AK521" s="75" t="s">
        <v>1076</v>
      </c>
      <c r="AL521" s="75" t="s">
        <v>1076</v>
      </c>
      <c r="AM521" s="75" t="s">
        <v>1076</v>
      </c>
      <c r="AN521" s="75" t="s">
        <v>1076</v>
      </c>
      <c r="AO521" s="75" t="s">
        <v>1076</v>
      </c>
      <c r="AP521" s="75" t="s">
        <v>1076</v>
      </c>
      <c r="AQ521" s="75" t="s">
        <v>1076</v>
      </c>
      <c r="AR521" s="75" t="s">
        <v>1076</v>
      </c>
      <c r="AS521" s="75" t="s">
        <v>1076</v>
      </c>
      <c r="AT521" s="75" t="s">
        <v>1076</v>
      </c>
      <c r="AU521" t="str">
        <f t="shared" si="107"/>
        <v/>
      </c>
      <c r="AV521" t="b">
        <f t="shared" si="108"/>
        <v>1</v>
      </c>
    </row>
    <row r="522" spans="1:48" ht="16.5" thickTop="1" thickBot="1" x14ac:dyDescent="0.3">
      <c r="A522" s="28">
        <f t="shared" si="109"/>
        <v>1</v>
      </c>
      <c r="B522" s="74" t="s">
        <v>1086</v>
      </c>
      <c r="C522" s="71" t="s">
        <v>14</v>
      </c>
      <c r="D522" s="63">
        <v>1954</v>
      </c>
      <c r="E522" s="72"/>
      <c r="F522" s="72" t="s">
        <v>2529</v>
      </c>
      <c r="G522" s="80">
        <v>2</v>
      </c>
      <c r="H522" s="80">
        <v>2</v>
      </c>
      <c r="I522" s="163">
        <v>726.39</v>
      </c>
      <c r="J522" s="163">
        <v>634.4</v>
      </c>
      <c r="K522" s="163">
        <v>534.1</v>
      </c>
      <c r="L522" s="165">
        <v>27</v>
      </c>
      <c r="M522" s="163">
        <f t="shared" si="112"/>
        <v>537688.41</v>
      </c>
      <c r="N522" s="163"/>
      <c r="O522" s="163"/>
      <c r="P522" s="163"/>
      <c r="Q522" s="30">
        <f>IF('Форма 2'!D522=0,"",'Форма 2'!D522-N522-O522-P522)</f>
        <v>537688.41</v>
      </c>
      <c r="R522" s="51">
        <f t="shared" si="103"/>
        <v>847.55424022698617</v>
      </c>
      <c r="S522" s="51">
        <f t="shared" si="104"/>
        <v>847.55424022698617</v>
      </c>
      <c r="T522" s="69">
        <f>IF(B522=C522,"",
IF(ISERROR(
IF(_xlfn.TEXTBEFORE('ПДФ 1'!B539,": ",1)*1=YEAR($V$4),$V$4,
IF(_xlfn.TEXTBEFORE('ПДФ 1'!B539,": ",1)*1=YEAR($W$4),$W$4,
IF(_xlfn.TEXTBEFORE('ПДФ 1'!B539,": ",1)*1=YEAR($X$4),$X$4,$Y$4)))),"",
IF(_xlfn.TEXTBEFORE('ПДФ 1'!B539,": ",1)*1=YEAR($V$4),$V$4,
IF(_xlfn.TEXTBEFORE('ПДФ 1'!B539,": ",1)*1=YEAR($W$4),$W$4,
IF(_xlfn.TEXTBEFORE('ПДФ 1'!B539,": ",1)*1=YEAR($X$4),$X$4,$Y$4)))))</f>
        <v>46022</v>
      </c>
      <c r="U522" s="125" t="str">
        <f>IF(ISERROR(VLOOKUP(C522,Источник!$C$2:$K$2343,9,0)),"",VLOOKUP(C522,Источник!$C$2:$K$2343,9,0))</f>
        <v>РО</v>
      </c>
      <c r="V522" s="1"/>
      <c r="W522" s="1"/>
      <c r="X522" s="77" t="str">
        <f t="shared" si="105"/>
        <v>г. Красновишерск, ул. Гагарина, д. 29: 2025</v>
      </c>
      <c r="Y522" s="117">
        <f t="shared" si="106"/>
        <v>1</v>
      </c>
      <c r="Z522" s="22">
        <v>1</v>
      </c>
      <c r="AA522" s="22" t="s">
        <v>1076</v>
      </c>
      <c r="AB522" s="22" t="s">
        <v>1076</v>
      </c>
      <c r="AC522" s="22" t="s">
        <v>1076</v>
      </c>
      <c r="AD522" s="22" t="s">
        <v>1076</v>
      </c>
      <c r="AE522" s="22" t="s">
        <v>1076</v>
      </c>
      <c r="AF522" s="22" t="s">
        <v>1076</v>
      </c>
      <c r="AG522" s="89" t="s">
        <v>1076</v>
      </c>
      <c r="AH522" s="114" t="s">
        <v>1076</v>
      </c>
      <c r="AI522" s="75" t="s">
        <v>1076</v>
      </c>
      <c r="AJ522" s="75" t="s">
        <v>1076</v>
      </c>
      <c r="AK522" s="75" t="s">
        <v>1076</v>
      </c>
      <c r="AL522" s="75" t="s">
        <v>1076</v>
      </c>
      <c r="AM522" s="75" t="s">
        <v>1076</v>
      </c>
      <c r="AN522" s="75" t="s">
        <v>1076</v>
      </c>
      <c r="AO522" s="75" t="s">
        <v>1076</v>
      </c>
      <c r="AP522" s="75" t="s">
        <v>1076</v>
      </c>
      <c r="AQ522" s="75" t="s">
        <v>1076</v>
      </c>
      <c r="AR522" s="75" t="s">
        <v>1076</v>
      </c>
      <c r="AS522" s="75" t="s">
        <v>1076</v>
      </c>
      <c r="AT522" s="75" t="s">
        <v>1076</v>
      </c>
      <c r="AU522" t="str">
        <f t="shared" si="107"/>
        <v>РВИС ( ЭЛ )</v>
      </c>
      <c r="AV522" t="b">
        <f t="shared" si="108"/>
        <v>1</v>
      </c>
    </row>
    <row r="523" spans="1:48" ht="16.5" thickTop="1" thickBot="1" x14ac:dyDescent="0.3">
      <c r="A523" s="28">
        <f t="shared" si="109"/>
        <v>2</v>
      </c>
      <c r="B523" s="74" t="s">
        <v>1086</v>
      </c>
      <c r="C523" s="71" t="s">
        <v>13</v>
      </c>
      <c r="D523" s="63">
        <v>1956</v>
      </c>
      <c r="E523" s="72"/>
      <c r="F523" s="72" t="s">
        <v>2529</v>
      </c>
      <c r="G523" s="80">
        <v>2</v>
      </c>
      <c r="H523" s="80">
        <v>2</v>
      </c>
      <c r="I523" s="163">
        <v>742.5</v>
      </c>
      <c r="J523" s="163">
        <v>678.3</v>
      </c>
      <c r="K523" s="163">
        <v>619.1</v>
      </c>
      <c r="L523" s="165">
        <v>30</v>
      </c>
      <c r="M523" s="163">
        <f t="shared" si="112"/>
        <v>7545901.2799999993</v>
      </c>
      <c r="N523" s="163"/>
      <c r="O523" s="163"/>
      <c r="P523" s="163"/>
      <c r="Q523" s="30">
        <f>IF('Форма 2'!D523=0,"",'Форма 2'!D523-N523-O523-P523)</f>
        <v>7545901.2799999993</v>
      </c>
      <c r="R523" s="51">
        <f t="shared" si="103"/>
        <v>11124.725460710601</v>
      </c>
      <c r="S523" s="51">
        <f t="shared" si="104"/>
        <v>11124.725460710601</v>
      </c>
      <c r="T523" s="69">
        <f>IF(B523=C523,"",
IF(ISERROR(
IF(_xlfn.TEXTBEFORE('ПДФ 1'!B540,": ",1)*1=YEAR($V$4),$V$4,
IF(_xlfn.TEXTBEFORE('ПДФ 1'!B540,": ",1)*1=YEAR($W$4),$W$4,
IF(_xlfn.TEXTBEFORE('ПДФ 1'!B540,": ",1)*1=YEAR($X$4),$X$4,$Y$4)))),"",
IF(_xlfn.TEXTBEFORE('ПДФ 1'!B540,": ",1)*1=YEAR($V$4),$V$4,
IF(_xlfn.TEXTBEFORE('ПДФ 1'!B540,": ",1)*1=YEAR($W$4),$W$4,
IF(_xlfn.TEXTBEFORE('ПДФ 1'!B540,": ",1)*1=YEAR($X$4),$X$4,$Y$4)))))</f>
        <v>46022</v>
      </c>
      <c r="U523" s="125" t="str">
        <f>IF(ISERROR(VLOOKUP(C523,Источник!$C$2:$K$2343,9,0)),"",VLOOKUP(C523,Источник!$C$2:$K$2343,9,0))</f>
        <v>РО</v>
      </c>
      <c r="V523" s="1"/>
      <c r="W523" s="1"/>
      <c r="X523" s="77" t="str">
        <f t="shared" si="105"/>
        <v>г. Красновишерск, ул. Гагарина, д. 31: 2025</v>
      </c>
      <c r="Y523" s="117">
        <f t="shared" si="106"/>
        <v>4</v>
      </c>
      <c r="Z523" s="22">
        <v>1</v>
      </c>
      <c r="AA523" s="22">
        <v>1</v>
      </c>
      <c r="AB523" s="22" t="s">
        <v>1076</v>
      </c>
      <c r="AC523" s="22">
        <v>1</v>
      </c>
      <c r="AD523" s="22" t="s">
        <v>1076</v>
      </c>
      <c r="AE523" s="22">
        <v>1</v>
      </c>
      <c r="AF523" s="22" t="s">
        <v>1076</v>
      </c>
      <c r="AG523" s="89" t="s">
        <v>1076</v>
      </c>
      <c r="AH523" s="114" t="s">
        <v>1076</v>
      </c>
      <c r="AI523" s="75" t="s">
        <v>1076</v>
      </c>
      <c r="AJ523" s="75" t="s">
        <v>1076</v>
      </c>
      <c r="AK523" s="75" t="s">
        <v>1076</v>
      </c>
      <c r="AL523" s="75" t="s">
        <v>1076</v>
      </c>
      <c r="AM523" s="75" t="s">
        <v>1076</v>
      </c>
      <c r="AN523" s="75" t="s">
        <v>1076</v>
      </c>
      <c r="AO523" s="75" t="s">
        <v>1076</v>
      </c>
      <c r="AP523" s="75" t="s">
        <v>1076</v>
      </c>
      <c r="AQ523" s="75" t="s">
        <v>1076</v>
      </c>
      <c r="AR523" s="75" t="s">
        <v>1076</v>
      </c>
      <c r="AS523" s="75" t="s">
        <v>1076</v>
      </c>
      <c r="AT523" s="75" t="s">
        <v>1076</v>
      </c>
      <c r="AU523" t="str">
        <f t="shared" si="107"/>
        <v>РВИС ( ЭЛ ТЕП ХВС ВОД )</v>
      </c>
      <c r="AV523" t="b">
        <f t="shared" si="108"/>
        <v>1</v>
      </c>
    </row>
    <row r="524" spans="1:48" ht="16.5" thickTop="1" thickBot="1" x14ac:dyDescent="0.3">
      <c r="A524" s="28">
        <f t="shared" si="109"/>
        <v>3</v>
      </c>
      <c r="B524" s="74" t="s">
        <v>1086</v>
      </c>
      <c r="C524" s="71" t="s">
        <v>81</v>
      </c>
      <c r="D524" s="63">
        <v>1987</v>
      </c>
      <c r="E524" s="72"/>
      <c r="F524" s="72" t="s">
        <v>2520</v>
      </c>
      <c r="G524" s="80">
        <v>5</v>
      </c>
      <c r="H524" s="80">
        <v>6</v>
      </c>
      <c r="I524" s="163">
        <v>4436.3999999999996</v>
      </c>
      <c r="J524" s="163">
        <v>3900.3</v>
      </c>
      <c r="K524" s="163">
        <v>3816.7</v>
      </c>
      <c r="L524" s="165">
        <v>189</v>
      </c>
      <c r="M524" s="163">
        <f t="shared" si="112"/>
        <v>41639518.030000001</v>
      </c>
      <c r="N524" s="163"/>
      <c r="O524" s="163"/>
      <c r="P524" s="163"/>
      <c r="Q524" s="30">
        <f>IF('Форма 2'!D524=0,"",'Форма 2'!D524-N524-O524-P524)</f>
        <v>41639518.030000001</v>
      </c>
      <c r="R524" s="51">
        <f t="shared" si="103"/>
        <v>10675.978265774427</v>
      </c>
      <c r="S524" s="51">
        <f t="shared" si="104"/>
        <v>10675.978265774427</v>
      </c>
      <c r="T524" s="69">
        <f>IF(B524=C524,"",
IF(ISERROR(
IF(_xlfn.TEXTBEFORE('ПДФ 1'!B541,": ",1)*1=YEAR($V$4),$V$4,
IF(_xlfn.TEXTBEFORE('ПДФ 1'!B541,": ",1)*1=YEAR($W$4),$W$4,
IF(_xlfn.TEXTBEFORE('ПДФ 1'!B541,": ",1)*1=YEAR($X$4),$X$4,$Y$4)))),"",
IF(_xlfn.TEXTBEFORE('ПДФ 1'!B541,": ",1)*1=YEAR($V$4),$V$4,
IF(_xlfn.TEXTBEFORE('ПДФ 1'!B541,": ",1)*1=YEAR($W$4),$W$4,
IF(_xlfn.TEXTBEFORE('ПДФ 1'!B541,": ",1)*1=YEAR($X$4),$X$4,$Y$4)))))</f>
        <v>46022</v>
      </c>
      <c r="U524" s="125" t="str">
        <f>IF(ISERROR(VLOOKUP(C524,Источник!$C$2:$K$2343,9,0)),"",VLOOKUP(C524,Источник!$C$2:$K$2343,9,0))</f>
        <v>РО</v>
      </c>
      <c r="V524" s="1"/>
      <c r="W524" s="1"/>
      <c r="X524" s="77" t="str">
        <f t="shared" si="105"/>
        <v>г. Красновишерск, ул. Дзержинского, д. 24: 2025</v>
      </c>
      <c r="Y524" s="117">
        <f t="shared" si="106"/>
        <v>2</v>
      </c>
      <c r="Z524" s="22" t="s">
        <v>1076</v>
      </c>
      <c r="AA524" s="22" t="s">
        <v>1076</v>
      </c>
      <c r="AB524" s="22" t="s">
        <v>1076</v>
      </c>
      <c r="AC524" s="22" t="s">
        <v>1076</v>
      </c>
      <c r="AD524" s="22" t="s">
        <v>1076</v>
      </c>
      <c r="AE524" s="22" t="s">
        <v>1076</v>
      </c>
      <c r="AF524" s="22" t="s">
        <v>1076</v>
      </c>
      <c r="AG524" s="89" t="s">
        <v>1076</v>
      </c>
      <c r="AH524" s="114" t="s">
        <v>1076</v>
      </c>
      <c r="AI524" s="75">
        <v>1</v>
      </c>
      <c r="AJ524" s="75">
        <v>1</v>
      </c>
      <c r="AK524" s="75" t="s">
        <v>1076</v>
      </c>
      <c r="AL524" s="75" t="s">
        <v>1076</v>
      </c>
      <c r="AM524" s="75" t="s">
        <v>1076</v>
      </c>
      <c r="AN524" s="75" t="s">
        <v>1076</v>
      </c>
      <c r="AO524" s="75" t="s">
        <v>1076</v>
      </c>
      <c r="AP524" s="75" t="s">
        <v>1076</v>
      </c>
      <c r="AQ524" s="75" t="s">
        <v>1076</v>
      </c>
      <c r="AR524" s="75" t="s">
        <v>1076</v>
      </c>
      <c r="AS524" s="75" t="s">
        <v>1076</v>
      </c>
      <c r="AT524" s="75" t="s">
        <v>1076</v>
      </c>
      <c r="AU524" t="str">
        <f t="shared" si="107"/>
        <v>РК Рфа</v>
      </c>
      <c r="AV524" t="b">
        <f t="shared" si="108"/>
        <v>1</v>
      </c>
    </row>
    <row r="525" spans="1:48" ht="16.5" thickTop="1" thickBot="1" x14ac:dyDescent="0.3">
      <c r="A525" s="28">
        <f t="shared" si="109"/>
        <v>4</v>
      </c>
      <c r="B525" s="74" t="s">
        <v>1086</v>
      </c>
      <c r="C525" s="71" t="s">
        <v>152</v>
      </c>
      <c r="D525" s="63">
        <v>1976</v>
      </c>
      <c r="E525" s="72"/>
      <c r="F525" s="72" t="s">
        <v>2519</v>
      </c>
      <c r="G525" s="80">
        <v>3</v>
      </c>
      <c r="H525" s="80">
        <v>2</v>
      </c>
      <c r="I525" s="163">
        <v>1200.2</v>
      </c>
      <c r="J525" s="163">
        <v>1104.5</v>
      </c>
      <c r="K525" s="163">
        <v>1104.5</v>
      </c>
      <c r="L525" s="165">
        <v>44</v>
      </c>
      <c r="M525" s="163">
        <f t="shared" si="112"/>
        <v>773744.94</v>
      </c>
      <c r="N525" s="163"/>
      <c r="O525" s="163"/>
      <c r="P525" s="163"/>
      <c r="Q525" s="30">
        <f>IF('Форма 2'!D525=0,"",'Форма 2'!D525-N525-O525-P525)</f>
        <v>773744.94</v>
      </c>
      <c r="R525" s="51">
        <f t="shared" si="103"/>
        <v>700.53865097329106</v>
      </c>
      <c r="S525" s="51">
        <f t="shared" si="104"/>
        <v>700.53865097329106</v>
      </c>
      <c r="T525" s="69">
        <f>IF(B525=C525,"",
IF(ISERROR(
IF(_xlfn.TEXTBEFORE('ПДФ 1'!B542,": ",1)*1=YEAR($V$4),$V$4,
IF(_xlfn.TEXTBEFORE('ПДФ 1'!B542,": ",1)*1=YEAR($W$4),$W$4,
IF(_xlfn.TEXTBEFORE('ПДФ 1'!B542,": ",1)*1=YEAR($X$4),$X$4,$Y$4)))),"",
IF(_xlfn.TEXTBEFORE('ПДФ 1'!B542,": ",1)*1=YEAR($V$4),$V$4,
IF(_xlfn.TEXTBEFORE('ПДФ 1'!B542,": ",1)*1=YEAR($W$4),$W$4,
IF(_xlfn.TEXTBEFORE('ПДФ 1'!B542,": ",1)*1=YEAR($X$4),$X$4,$Y$4)))))</f>
        <v>46022</v>
      </c>
      <c r="U525" s="125" t="str">
        <f>IF(ISERROR(VLOOKUP(C525,Источник!$C$2:$K$2343,9,0)),"",VLOOKUP(C525,Источник!$C$2:$K$2343,9,0))</f>
        <v>РО</v>
      </c>
      <c r="V525" s="1"/>
      <c r="W525" s="1"/>
      <c r="X525" s="77" t="str">
        <f t="shared" si="105"/>
        <v>г. Красновишерск, ул. Спортивная, д. 15 кор. 1: 2025</v>
      </c>
      <c r="Y525" s="117">
        <f t="shared" si="106"/>
        <v>1</v>
      </c>
      <c r="Z525" s="22" t="s">
        <v>1076</v>
      </c>
      <c r="AA525" s="22" t="s">
        <v>1076</v>
      </c>
      <c r="AB525" s="22" t="s">
        <v>1076</v>
      </c>
      <c r="AC525" s="22" t="s">
        <v>1076</v>
      </c>
      <c r="AD525" s="22" t="s">
        <v>1076</v>
      </c>
      <c r="AE525" s="22">
        <v>1</v>
      </c>
      <c r="AF525" s="22" t="s">
        <v>1076</v>
      </c>
      <c r="AG525" s="89" t="s">
        <v>1076</v>
      </c>
      <c r="AH525" s="114" t="s">
        <v>1076</v>
      </c>
      <c r="AI525" s="75" t="s">
        <v>1076</v>
      </c>
      <c r="AJ525" s="75" t="s">
        <v>1076</v>
      </c>
      <c r="AK525" s="75" t="s">
        <v>1076</v>
      </c>
      <c r="AL525" s="75" t="s">
        <v>1076</v>
      </c>
      <c r="AM525" s="75" t="s">
        <v>1076</v>
      </c>
      <c r="AN525" s="75" t="s">
        <v>1076</v>
      </c>
      <c r="AO525" s="75" t="s">
        <v>1076</v>
      </c>
      <c r="AP525" s="75" t="s">
        <v>1076</v>
      </c>
      <c r="AQ525" s="75" t="s">
        <v>1076</v>
      </c>
      <c r="AR525" s="75" t="s">
        <v>1076</v>
      </c>
      <c r="AS525" s="75" t="s">
        <v>1076</v>
      </c>
      <c r="AT525" s="75" t="s">
        <v>1076</v>
      </c>
      <c r="AU525" t="str">
        <f t="shared" si="107"/>
        <v>РВИС ( ВОД )</v>
      </c>
      <c r="AV525" t="b">
        <f t="shared" si="108"/>
        <v>1</v>
      </c>
    </row>
    <row r="526" spans="1:48" ht="16.5" thickTop="1" thickBot="1" x14ac:dyDescent="0.3">
      <c r="A526" s="28">
        <f t="shared" si="109"/>
        <v>5</v>
      </c>
      <c r="B526" s="74" t="s">
        <v>1086</v>
      </c>
      <c r="C526" s="71" t="s">
        <v>377</v>
      </c>
      <c r="D526" s="63">
        <v>1972</v>
      </c>
      <c r="E526" s="72"/>
      <c r="F526" s="72" t="s">
        <v>2519</v>
      </c>
      <c r="G526" s="80">
        <v>3</v>
      </c>
      <c r="H526" s="80">
        <v>4</v>
      </c>
      <c r="I526" s="163">
        <v>1736.3</v>
      </c>
      <c r="J526" s="163">
        <v>1591.8</v>
      </c>
      <c r="K526" s="163">
        <v>1499.8</v>
      </c>
      <c r="L526" s="165">
        <v>75</v>
      </c>
      <c r="M526" s="163">
        <f t="shared" si="112"/>
        <v>16360477.739999998</v>
      </c>
      <c r="N526" s="163"/>
      <c r="O526" s="163"/>
      <c r="P526" s="163"/>
      <c r="Q526" s="30">
        <f>IF('Форма 2'!D526=0,"",'Форма 2'!D526-N526-O526-P526)</f>
        <v>16360477.739999998</v>
      </c>
      <c r="R526" s="51">
        <f t="shared" si="103"/>
        <v>10277.973200150773</v>
      </c>
      <c r="S526" s="51">
        <f t="shared" si="104"/>
        <v>10277.973200150773</v>
      </c>
      <c r="T526" s="69">
        <f>IF(B526=C526,"",
IF(ISERROR(
IF(_xlfn.TEXTBEFORE('ПДФ 1'!B543,": ",1)*1=YEAR($V$4),$V$4,
IF(_xlfn.TEXTBEFORE('ПДФ 1'!B543,": ",1)*1=YEAR($W$4),$W$4,
IF(_xlfn.TEXTBEFORE('ПДФ 1'!B543,": ",1)*1=YEAR($X$4),$X$4,$Y$4)))),"",
IF(_xlfn.TEXTBEFORE('ПДФ 1'!B543,": ",1)*1=YEAR($V$4),$V$4,
IF(_xlfn.TEXTBEFORE('ПДФ 1'!B543,": ",1)*1=YEAR($W$4),$W$4,
IF(_xlfn.TEXTBEFORE('ПДФ 1'!B543,": ",1)*1=YEAR($X$4),$X$4,$Y$4)))))</f>
        <v>46022</v>
      </c>
      <c r="U526" s="125" t="str">
        <f>IF(ISERROR(VLOOKUP(C526,Источник!$C$2:$K$2343,9,0)),"",VLOOKUP(C526,Источник!$C$2:$K$2343,9,0))</f>
        <v>СС</v>
      </c>
      <c r="V526" s="1"/>
      <c r="W526" s="1"/>
      <c r="X526" s="77" t="str">
        <f t="shared" si="105"/>
        <v>г. Красновишерск, ул. Школьная, д. 1: 2025</v>
      </c>
      <c r="Y526" s="117">
        <f t="shared" si="106"/>
        <v>3</v>
      </c>
      <c r="Z526" s="22" t="s">
        <v>1076</v>
      </c>
      <c r="AA526" s="22">
        <v>1</v>
      </c>
      <c r="AB526" s="22" t="s">
        <v>1076</v>
      </c>
      <c r="AC526" s="22">
        <v>1</v>
      </c>
      <c r="AD526" s="22" t="s">
        <v>1076</v>
      </c>
      <c r="AE526" s="22">
        <v>1</v>
      </c>
      <c r="AF526" s="22" t="s">
        <v>1076</v>
      </c>
      <c r="AG526" s="89" t="s">
        <v>1076</v>
      </c>
      <c r="AH526" s="114" t="s">
        <v>1076</v>
      </c>
      <c r="AI526" s="75" t="s">
        <v>1076</v>
      </c>
      <c r="AJ526" s="75" t="s">
        <v>1076</v>
      </c>
      <c r="AK526" s="75" t="s">
        <v>1076</v>
      </c>
      <c r="AL526" s="75" t="s">
        <v>1076</v>
      </c>
      <c r="AM526" s="75" t="s">
        <v>1076</v>
      </c>
      <c r="AN526" s="75" t="s">
        <v>1076</v>
      </c>
      <c r="AO526" s="75" t="s">
        <v>1076</v>
      </c>
      <c r="AP526" s="75" t="s">
        <v>1076</v>
      </c>
      <c r="AQ526" s="75" t="s">
        <v>1076</v>
      </c>
      <c r="AR526" s="75" t="s">
        <v>1076</v>
      </c>
      <c r="AS526" s="75" t="s">
        <v>1076</v>
      </c>
      <c r="AT526" s="75" t="s">
        <v>1076</v>
      </c>
      <c r="AU526" t="str">
        <f t="shared" si="107"/>
        <v>РВИС ( ТЕП ХВС ВОД )</v>
      </c>
      <c r="AV526" t="b">
        <f t="shared" si="108"/>
        <v>1</v>
      </c>
    </row>
    <row r="527" spans="1:48" ht="16.5" thickTop="1" thickBot="1" x14ac:dyDescent="0.3">
      <c r="A527" s="28">
        <f t="shared" si="109"/>
        <v>6</v>
      </c>
      <c r="B527" s="74" t="s">
        <v>1086</v>
      </c>
      <c r="C527" s="71" t="s">
        <v>320</v>
      </c>
      <c r="D527" s="63">
        <v>1989</v>
      </c>
      <c r="E527" s="72"/>
      <c r="F527" s="72" t="s">
        <v>2519</v>
      </c>
      <c r="G527" s="80">
        <v>2</v>
      </c>
      <c r="H527" s="80">
        <v>1</v>
      </c>
      <c r="I527" s="163">
        <v>397.6</v>
      </c>
      <c r="J527" s="163">
        <v>3595</v>
      </c>
      <c r="K527" s="163">
        <v>3554.3</v>
      </c>
      <c r="L527" s="165">
        <v>24</v>
      </c>
      <c r="M527" s="163">
        <f t="shared" si="112"/>
        <v>8047726.169999999</v>
      </c>
      <c r="N527" s="163"/>
      <c r="O527" s="163"/>
      <c r="P527" s="163"/>
      <c r="Q527" s="30">
        <f>IF('Форма 2'!D527=0,"",'Форма 2'!D527-N527-O527-P527)</f>
        <v>8047726.169999999</v>
      </c>
      <c r="R527" s="51">
        <f t="shared" si="103"/>
        <v>2238.5886425591098</v>
      </c>
      <c r="S527" s="51">
        <f t="shared" si="104"/>
        <v>2238.5886425591098</v>
      </c>
      <c r="T527" s="69">
        <f>IF(B527=C527,"",
IF(ISERROR(
IF(_xlfn.TEXTBEFORE('ПДФ 1'!B544,": ",1)*1=YEAR($V$4),$V$4,
IF(_xlfn.TEXTBEFORE('ПДФ 1'!B544,": ",1)*1=YEAR($W$4),$W$4,
IF(_xlfn.TEXTBEFORE('ПДФ 1'!B544,": ",1)*1=YEAR($X$4),$X$4,$Y$4)))),"",
IF(_xlfn.TEXTBEFORE('ПДФ 1'!B544,": ",1)*1=YEAR($V$4),$V$4,
IF(_xlfn.TEXTBEFORE('ПДФ 1'!B544,": ",1)*1=YEAR($W$4),$W$4,
IF(_xlfn.TEXTBEFORE('ПДФ 1'!B544,": ",1)*1=YEAR($X$4),$X$4,$Y$4)))))</f>
        <v>46022</v>
      </c>
      <c r="U527" s="125" t="str">
        <f>IF(ISERROR(VLOOKUP(C527,Источник!$C$2:$K$2343,9,0)),"",VLOOKUP(C527,Источник!$C$2:$K$2343,9,0))</f>
        <v>РО</v>
      </c>
      <c r="V527" s="1"/>
      <c r="W527" s="1"/>
      <c r="X527" s="77" t="str">
        <f t="shared" si="105"/>
        <v>г. Красновишерск, ул. Яборова, д. 21А: 2025</v>
      </c>
      <c r="Y527" s="117">
        <f t="shared" si="106"/>
        <v>5</v>
      </c>
      <c r="Z527" s="22">
        <v>1</v>
      </c>
      <c r="AA527" s="22">
        <v>1</v>
      </c>
      <c r="AB527" s="22" t="s">
        <v>1076</v>
      </c>
      <c r="AC527" s="22">
        <v>1</v>
      </c>
      <c r="AD527" s="22">
        <v>1</v>
      </c>
      <c r="AE527" s="22" t="s">
        <v>1076</v>
      </c>
      <c r="AF527" s="22" t="s">
        <v>1076</v>
      </c>
      <c r="AG527" s="89" t="s">
        <v>1076</v>
      </c>
      <c r="AH527" s="114" t="s">
        <v>1076</v>
      </c>
      <c r="AI527" s="75">
        <v>1</v>
      </c>
      <c r="AJ527" s="75" t="s">
        <v>1076</v>
      </c>
      <c r="AK527" s="75" t="s">
        <v>1076</v>
      </c>
      <c r="AL527" s="75" t="s">
        <v>1076</v>
      </c>
      <c r="AM527" s="75" t="s">
        <v>1076</v>
      </c>
      <c r="AN527" s="75" t="s">
        <v>1076</v>
      </c>
      <c r="AO527" s="75" t="s">
        <v>1076</v>
      </c>
      <c r="AP527" s="75" t="s">
        <v>1076</v>
      </c>
      <c r="AQ527" s="75" t="s">
        <v>1076</v>
      </c>
      <c r="AR527" s="75" t="s">
        <v>1076</v>
      </c>
      <c r="AS527" s="75" t="s">
        <v>1076</v>
      </c>
      <c r="AT527" s="75" t="s">
        <v>1076</v>
      </c>
      <c r="AU527" t="str">
        <f t="shared" si="107"/>
        <v>РВИС ( ЭЛ ТЕП ХВС ГВС ) РК</v>
      </c>
      <c r="AV527" t="b">
        <f t="shared" si="108"/>
        <v>1</v>
      </c>
    </row>
    <row r="528" spans="1:48" ht="17.25" thickTop="1" thickBot="1" x14ac:dyDescent="0.3">
      <c r="A528" s="134">
        <f t="shared" si="109"/>
        <v>0</v>
      </c>
      <c r="B528" s="135" t="s">
        <v>1076</v>
      </c>
      <c r="C528" s="156" t="s">
        <v>1087</v>
      </c>
      <c r="D528" s="140" t="s">
        <v>1076</v>
      </c>
      <c r="E528" s="141"/>
      <c r="F528" s="141" t="s">
        <v>1076</v>
      </c>
      <c r="G528" s="142" t="s">
        <v>1076</v>
      </c>
      <c r="H528" s="142" t="s">
        <v>1076</v>
      </c>
      <c r="I528" s="162">
        <f>SUM(I529:I543)</f>
        <v>19098.800000000003</v>
      </c>
      <c r="J528" s="162">
        <f t="shared" ref="J528:P528" si="114">SUM(J529:J543)</f>
        <v>16452.8</v>
      </c>
      <c r="K528" s="162">
        <f t="shared" si="114"/>
        <v>14617.51</v>
      </c>
      <c r="L528" s="154">
        <f t="shared" si="114"/>
        <v>554</v>
      </c>
      <c r="M528" s="162">
        <f t="shared" si="112"/>
        <v>138275498.55999997</v>
      </c>
      <c r="N528" s="162">
        <f t="shared" si="114"/>
        <v>0</v>
      </c>
      <c r="O528" s="162">
        <f t="shared" si="114"/>
        <v>0</v>
      </c>
      <c r="P528" s="162">
        <f t="shared" si="114"/>
        <v>0</v>
      </c>
      <c r="Q528" s="136">
        <f>IF('Форма 2'!D528=0,"",'Форма 2'!D528-N528-O528-P528)</f>
        <v>138275498.55999997</v>
      </c>
      <c r="R528" s="143"/>
      <c r="S528" s="143"/>
      <c r="T528" s="144"/>
      <c r="U528" s="145" t="str">
        <f>IF(ISERROR(VLOOKUP(C528,Источник!$C$2:$K$2343,9,0)),"",VLOOKUP(C528,Источник!$C$2:$K$2343,9,0))</f>
        <v/>
      </c>
      <c r="V528" s="1"/>
      <c r="W528" s="1"/>
      <c r="X528" s="77" t="str">
        <f t="shared" si="105"/>
        <v/>
      </c>
      <c r="Y528" s="117">
        <f t="shared" si="106"/>
        <v>0</v>
      </c>
      <c r="Z528" s="22" t="s">
        <v>1076</v>
      </c>
      <c r="AA528" s="22" t="s">
        <v>1076</v>
      </c>
      <c r="AB528" s="22" t="s">
        <v>1076</v>
      </c>
      <c r="AC528" s="22" t="s">
        <v>1076</v>
      </c>
      <c r="AD528" s="22" t="s">
        <v>1076</v>
      </c>
      <c r="AE528" s="22" t="s">
        <v>1076</v>
      </c>
      <c r="AF528" s="22" t="s">
        <v>1076</v>
      </c>
      <c r="AG528" s="89" t="s">
        <v>1076</v>
      </c>
      <c r="AH528" s="114" t="s">
        <v>1076</v>
      </c>
      <c r="AI528" s="75" t="s">
        <v>1076</v>
      </c>
      <c r="AJ528" s="75" t="s">
        <v>1076</v>
      </c>
      <c r="AK528" s="75" t="s">
        <v>1076</v>
      </c>
      <c r="AL528" s="75" t="s">
        <v>1076</v>
      </c>
      <c r="AM528" s="75" t="s">
        <v>1076</v>
      </c>
      <c r="AN528" s="75" t="s">
        <v>1076</v>
      </c>
      <c r="AO528" s="75" t="s">
        <v>1076</v>
      </c>
      <c r="AP528" s="75" t="s">
        <v>1076</v>
      </c>
      <c r="AQ528" s="75" t="s">
        <v>1076</v>
      </c>
      <c r="AR528" s="75" t="s">
        <v>1076</v>
      </c>
      <c r="AS528" s="75" t="s">
        <v>1076</v>
      </c>
      <c r="AT528" s="75" t="s">
        <v>1076</v>
      </c>
      <c r="AU528" t="str">
        <f t="shared" si="107"/>
        <v/>
      </c>
      <c r="AV528" t="b">
        <f t="shared" si="108"/>
        <v>1</v>
      </c>
    </row>
    <row r="529" spans="1:48" ht="16.5" thickTop="1" thickBot="1" x14ac:dyDescent="0.3">
      <c r="A529" s="28">
        <f t="shared" si="109"/>
        <v>1</v>
      </c>
      <c r="B529" s="74" t="s">
        <v>1087</v>
      </c>
      <c r="C529" s="71" t="s">
        <v>378</v>
      </c>
      <c r="D529" s="63">
        <v>1961</v>
      </c>
      <c r="E529" s="72"/>
      <c r="F529" s="72" t="s">
        <v>2519</v>
      </c>
      <c r="G529" s="80">
        <v>4</v>
      </c>
      <c r="H529" s="80">
        <v>3</v>
      </c>
      <c r="I529" s="163">
        <v>3148.9</v>
      </c>
      <c r="J529" s="163">
        <v>2261</v>
      </c>
      <c r="K529" s="163">
        <v>1365.2</v>
      </c>
      <c r="L529" s="165">
        <v>71</v>
      </c>
      <c r="M529" s="163">
        <f t="shared" si="112"/>
        <v>7833329.5999999996</v>
      </c>
      <c r="N529" s="163"/>
      <c r="O529" s="163"/>
      <c r="P529" s="163"/>
      <c r="Q529" s="30">
        <f>IF('Форма 2'!D529=0,"",'Форма 2'!D529-N529-O529-P529)</f>
        <v>7833329.5999999996</v>
      </c>
      <c r="R529" s="51">
        <f t="shared" si="103"/>
        <v>3464.5420610349402</v>
      </c>
      <c r="S529" s="51">
        <f t="shared" si="104"/>
        <v>3464.5420610349402</v>
      </c>
      <c r="T529" s="69">
        <f>IF(B529=C529,"",
IF(ISERROR(
IF(_xlfn.TEXTBEFORE('ПДФ 1'!B546,": ",1)*1=YEAR($V$4),$V$4,
IF(_xlfn.TEXTBEFORE('ПДФ 1'!B546,": ",1)*1=YEAR($W$4),$W$4,
IF(_xlfn.TEXTBEFORE('ПДФ 1'!B546,": ",1)*1=YEAR($X$4),$X$4,$Y$4)))),"",
IF(_xlfn.TEXTBEFORE('ПДФ 1'!B546,": ",1)*1=YEAR($V$4),$V$4,
IF(_xlfn.TEXTBEFORE('ПДФ 1'!B546,": ",1)*1=YEAR($W$4),$W$4,
IF(_xlfn.TEXTBEFORE('ПДФ 1'!B546,": ",1)*1=YEAR($X$4),$X$4,$Y$4)))))</f>
        <v>46022</v>
      </c>
      <c r="U529" s="125" t="str">
        <f>IF(ISERROR(VLOOKUP(C529,Источник!$C$2:$K$2343,9,0)),"",VLOOKUP(C529,Источник!$C$2:$K$2343,9,0))</f>
        <v>РО</v>
      </c>
      <c r="V529" s="1"/>
      <c r="W529" s="1"/>
      <c r="X529" s="77" t="str">
        <f t="shared" si="105"/>
        <v>г. Краснокамск, пр-т Комсомольский, д. 7: 2025</v>
      </c>
      <c r="Y529" s="117">
        <f t="shared" si="106"/>
        <v>1</v>
      </c>
      <c r="Z529" s="22" t="s">
        <v>1076</v>
      </c>
      <c r="AA529" s="22">
        <v>1</v>
      </c>
      <c r="AB529" s="22" t="s">
        <v>1076</v>
      </c>
      <c r="AC529" s="22" t="s">
        <v>1076</v>
      </c>
      <c r="AD529" s="22" t="s">
        <v>1076</v>
      </c>
      <c r="AE529" s="22" t="s">
        <v>1076</v>
      </c>
      <c r="AF529" s="22" t="s">
        <v>1076</v>
      </c>
      <c r="AG529" s="89" t="s">
        <v>1076</v>
      </c>
      <c r="AH529" s="114" t="s">
        <v>1076</v>
      </c>
      <c r="AI529" s="75" t="s">
        <v>1076</v>
      </c>
      <c r="AJ529" s="75" t="s">
        <v>1076</v>
      </c>
      <c r="AK529" s="75" t="s">
        <v>1076</v>
      </c>
      <c r="AL529" s="75" t="s">
        <v>1076</v>
      </c>
      <c r="AM529" s="75" t="s">
        <v>1076</v>
      </c>
      <c r="AN529" s="75" t="s">
        <v>1076</v>
      </c>
      <c r="AO529" s="75" t="s">
        <v>1076</v>
      </c>
      <c r="AP529" s="75" t="s">
        <v>1076</v>
      </c>
      <c r="AQ529" s="75" t="s">
        <v>1076</v>
      </c>
      <c r="AR529" s="75" t="s">
        <v>1076</v>
      </c>
      <c r="AS529" s="75" t="s">
        <v>1076</v>
      </c>
      <c r="AT529" s="75" t="s">
        <v>1076</v>
      </c>
      <c r="AU529" t="str">
        <f t="shared" si="107"/>
        <v>РВИС ( ТЕП )</v>
      </c>
      <c r="AV529" t="b">
        <f t="shared" si="108"/>
        <v>1</v>
      </c>
    </row>
    <row r="530" spans="1:48" ht="16.5" thickTop="1" thickBot="1" x14ac:dyDescent="0.3">
      <c r="A530" s="28">
        <f t="shared" si="109"/>
        <v>2</v>
      </c>
      <c r="B530" s="74" t="s">
        <v>1087</v>
      </c>
      <c r="C530" s="71" t="s">
        <v>321</v>
      </c>
      <c r="D530" s="63">
        <v>1959</v>
      </c>
      <c r="E530" s="72"/>
      <c r="F530" s="72" t="s">
        <v>2522</v>
      </c>
      <c r="G530" s="80">
        <v>3</v>
      </c>
      <c r="H530" s="80">
        <v>4</v>
      </c>
      <c r="I530" s="163">
        <v>2328.1</v>
      </c>
      <c r="J530" s="163">
        <v>2084.1999999999998</v>
      </c>
      <c r="K530" s="163">
        <v>1901</v>
      </c>
      <c r="L530" s="165">
        <v>64</v>
      </c>
      <c r="M530" s="163">
        <f t="shared" si="112"/>
        <v>21279625.550000001</v>
      </c>
      <c r="N530" s="163"/>
      <c r="O530" s="163"/>
      <c r="P530" s="163"/>
      <c r="Q530" s="30">
        <f>IF('Форма 2'!D530=0,"",'Форма 2'!D530-N530-O530-P530)</f>
        <v>21279625.550000001</v>
      </c>
      <c r="R530" s="51">
        <f t="shared" si="103"/>
        <v>10209.97291526725</v>
      </c>
      <c r="S530" s="51">
        <f t="shared" si="104"/>
        <v>10209.97291526725</v>
      </c>
      <c r="T530" s="69">
        <f>IF(B530=C530,"",
IF(ISERROR(
IF(_xlfn.TEXTBEFORE('ПДФ 1'!B547,": ",1)*1=YEAR($V$4),$V$4,
IF(_xlfn.TEXTBEFORE('ПДФ 1'!B547,": ",1)*1=YEAR($W$4),$W$4,
IF(_xlfn.TEXTBEFORE('ПДФ 1'!B547,": ",1)*1=YEAR($X$4),$X$4,$Y$4)))),"",
IF(_xlfn.TEXTBEFORE('ПДФ 1'!B547,": ",1)*1=YEAR($V$4),$V$4,
IF(_xlfn.TEXTBEFORE('ПДФ 1'!B547,": ",1)*1=YEAR($W$4),$W$4,
IF(_xlfn.TEXTBEFORE('ПДФ 1'!B547,": ",1)*1=YEAR($X$4),$X$4,$Y$4)))))</f>
        <v>46022</v>
      </c>
      <c r="U530" s="125" t="str">
        <f>IF(ISERROR(VLOOKUP(C530,Источник!$C$2:$K$2343,9,0)),"",VLOOKUP(C530,Источник!$C$2:$K$2343,9,0))</f>
        <v>РО</v>
      </c>
      <c r="V530" s="1"/>
      <c r="W530" s="1"/>
      <c r="X530" s="77" t="str">
        <f t="shared" si="105"/>
        <v>г. Краснокамск, ул. Большевистская, д. 13: 2025</v>
      </c>
      <c r="Y530" s="117">
        <f t="shared" si="106"/>
        <v>2</v>
      </c>
      <c r="Z530" s="22">
        <v>1</v>
      </c>
      <c r="AA530" s="22">
        <v>1</v>
      </c>
      <c r="AB530" s="22" t="s">
        <v>1076</v>
      </c>
      <c r="AC530" s="22" t="s">
        <v>1076</v>
      </c>
      <c r="AD530" s="22" t="s">
        <v>1076</v>
      </c>
      <c r="AE530" s="22" t="s">
        <v>1076</v>
      </c>
      <c r="AF530" s="22" t="s">
        <v>1076</v>
      </c>
      <c r="AG530" s="89" t="s">
        <v>1076</v>
      </c>
      <c r="AH530" s="114" t="s">
        <v>1076</v>
      </c>
      <c r="AI530" s="75" t="s">
        <v>1076</v>
      </c>
      <c r="AJ530" s="75" t="s">
        <v>1076</v>
      </c>
      <c r="AK530" s="75" t="s">
        <v>1076</v>
      </c>
      <c r="AL530" s="75" t="s">
        <v>1076</v>
      </c>
      <c r="AM530" s="75" t="s">
        <v>1076</v>
      </c>
      <c r="AN530" s="75" t="s">
        <v>1076</v>
      </c>
      <c r="AO530" s="75" t="s">
        <v>1076</v>
      </c>
      <c r="AP530" s="75" t="s">
        <v>1076</v>
      </c>
      <c r="AQ530" s="75" t="s">
        <v>1076</v>
      </c>
      <c r="AR530" s="75" t="s">
        <v>1076</v>
      </c>
      <c r="AS530" s="75" t="s">
        <v>1076</v>
      </c>
      <c r="AT530" s="75" t="s">
        <v>1076</v>
      </c>
      <c r="AU530" t="str">
        <f t="shared" si="107"/>
        <v>РВИС ( ЭЛ ТЕП )</v>
      </c>
      <c r="AV530" t="b">
        <f t="shared" si="108"/>
        <v>1</v>
      </c>
    </row>
    <row r="531" spans="1:48" ht="16.5" thickTop="1" thickBot="1" x14ac:dyDescent="0.3">
      <c r="A531" s="28">
        <f t="shared" si="109"/>
        <v>3</v>
      </c>
      <c r="B531" s="74" t="s">
        <v>1087</v>
      </c>
      <c r="C531" s="71" t="s">
        <v>1677</v>
      </c>
      <c r="D531" s="63">
        <v>1952</v>
      </c>
      <c r="E531" s="72"/>
      <c r="F531" s="72" t="s">
        <v>2522</v>
      </c>
      <c r="G531" s="80">
        <v>2</v>
      </c>
      <c r="H531" s="80">
        <v>2</v>
      </c>
      <c r="I531" s="163">
        <v>899.7</v>
      </c>
      <c r="J531" s="163">
        <v>898.4</v>
      </c>
      <c r="K531" s="163">
        <v>837.2</v>
      </c>
      <c r="L531" s="165">
        <v>23</v>
      </c>
      <c r="M531" s="163">
        <f t="shared" si="112"/>
        <v>8563479.5499999989</v>
      </c>
      <c r="N531" s="163"/>
      <c r="O531" s="163"/>
      <c r="P531" s="163"/>
      <c r="Q531" s="30">
        <f>IF('Форма 2'!D531=0,"",'Форма 2'!D531-N531-O531-P531)</f>
        <v>8563479.5499999989</v>
      </c>
      <c r="R531" s="51">
        <f t="shared" si="103"/>
        <v>9531.9229185218155</v>
      </c>
      <c r="S531" s="51">
        <f t="shared" si="104"/>
        <v>9531.9229185218155</v>
      </c>
      <c r="T531" s="69">
        <f>IF(B531=C531,"",
IF(ISERROR(
IF(_xlfn.TEXTBEFORE('ПДФ 1'!B548,": ",1)*1=YEAR($V$4),$V$4,
IF(_xlfn.TEXTBEFORE('ПДФ 1'!B548,": ",1)*1=YEAR($W$4),$W$4,
IF(_xlfn.TEXTBEFORE('ПДФ 1'!B548,": ",1)*1=YEAR($X$4),$X$4,$Y$4)))),"",
IF(_xlfn.TEXTBEFORE('ПДФ 1'!B548,": ",1)*1=YEAR($V$4),$V$4,
IF(_xlfn.TEXTBEFORE('ПДФ 1'!B548,": ",1)*1=YEAR($W$4),$W$4,
IF(_xlfn.TEXTBEFORE('ПДФ 1'!B548,": ",1)*1=YEAR($X$4),$X$4,$Y$4)))))</f>
        <v>46022</v>
      </c>
      <c r="U531" s="125" t="str">
        <f>IF(ISERROR(VLOOKUP(C531,Источник!$C$2:$K$2343,9,0)),"",VLOOKUP(C531,Источник!$C$2:$K$2343,9,0))</f>
        <v>РО</v>
      </c>
      <c r="V531" s="1"/>
      <c r="W531" s="1"/>
      <c r="X531" s="81" t="str">
        <f t="shared" si="105"/>
        <v>г. Краснокамск, ул. Большевистская, д. 16: 2025</v>
      </c>
      <c r="Y531" s="117">
        <f t="shared" si="106"/>
        <v>3</v>
      </c>
      <c r="Z531" s="22">
        <v>1</v>
      </c>
      <c r="AA531" s="22">
        <v>1</v>
      </c>
      <c r="AB531" s="22" t="s">
        <v>1076</v>
      </c>
      <c r="AC531" s="22">
        <v>1</v>
      </c>
      <c r="AD531" s="22" t="s">
        <v>1076</v>
      </c>
      <c r="AE531" s="22" t="s">
        <v>1076</v>
      </c>
      <c r="AF531" s="22" t="s">
        <v>1076</v>
      </c>
      <c r="AG531" s="89" t="s">
        <v>1076</v>
      </c>
      <c r="AH531" s="114" t="s">
        <v>1076</v>
      </c>
      <c r="AI531" s="75" t="s">
        <v>1076</v>
      </c>
      <c r="AJ531" s="75" t="s">
        <v>1076</v>
      </c>
      <c r="AK531" s="75" t="s">
        <v>1076</v>
      </c>
      <c r="AL531" s="75" t="s">
        <v>1076</v>
      </c>
      <c r="AM531" s="75" t="s">
        <v>1076</v>
      </c>
      <c r="AN531" s="75" t="s">
        <v>1076</v>
      </c>
      <c r="AO531" s="75" t="s">
        <v>1076</v>
      </c>
      <c r="AP531" s="75" t="s">
        <v>1076</v>
      </c>
      <c r="AQ531" s="75" t="s">
        <v>1076</v>
      </c>
      <c r="AR531" s="75" t="s">
        <v>1076</v>
      </c>
      <c r="AS531" s="75" t="s">
        <v>1076</v>
      </c>
      <c r="AT531" s="75" t="s">
        <v>1076</v>
      </c>
      <c r="AU531" t="str">
        <f t="shared" si="107"/>
        <v>РВИС ( ЭЛ ТЕП ХВС )</v>
      </c>
      <c r="AV531" t="b">
        <f t="shared" si="108"/>
        <v>1</v>
      </c>
    </row>
    <row r="532" spans="1:48" ht="16.5" thickTop="1" thickBot="1" x14ac:dyDescent="0.3">
      <c r="A532" s="28">
        <f t="shared" si="109"/>
        <v>4</v>
      </c>
      <c r="B532" s="74" t="s">
        <v>1087</v>
      </c>
      <c r="C532" s="71" t="s">
        <v>1678</v>
      </c>
      <c r="D532" s="63">
        <v>1953</v>
      </c>
      <c r="E532" s="72"/>
      <c r="F532" s="72" t="s">
        <v>2519</v>
      </c>
      <c r="G532" s="80">
        <v>2</v>
      </c>
      <c r="H532" s="80">
        <v>2</v>
      </c>
      <c r="I532" s="163">
        <v>817.6</v>
      </c>
      <c r="J532" s="163">
        <v>674.5</v>
      </c>
      <c r="K532" s="163">
        <v>674.5</v>
      </c>
      <c r="L532" s="165">
        <v>31</v>
      </c>
      <c r="M532" s="163">
        <f t="shared" si="112"/>
        <v>1479774.24</v>
      </c>
      <c r="N532" s="163"/>
      <c r="O532" s="163"/>
      <c r="P532" s="163"/>
      <c r="Q532" s="30">
        <f>IF('Форма 2'!D532=0,"",'Форма 2'!D532-N532-O532-P532)</f>
        <v>1479774.24</v>
      </c>
      <c r="R532" s="51">
        <f t="shared" si="103"/>
        <v>2193.8832320237211</v>
      </c>
      <c r="S532" s="51">
        <f t="shared" si="104"/>
        <v>2193.8832320237211</v>
      </c>
      <c r="T532" s="69">
        <f>IF(B532=C532,"",
IF(ISERROR(
IF(_xlfn.TEXTBEFORE('ПДФ 1'!B549,": ",1)*1=YEAR($V$4),$V$4,
IF(_xlfn.TEXTBEFORE('ПДФ 1'!B549,": ",1)*1=YEAR($W$4),$W$4,
IF(_xlfn.TEXTBEFORE('ПДФ 1'!B549,": ",1)*1=YEAR($X$4),$X$4,$Y$4)))),"",
IF(_xlfn.TEXTBEFORE('ПДФ 1'!B549,": ",1)*1=YEAR($V$4),$V$4,
IF(_xlfn.TEXTBEFORE('ПДФ 1'!B549,": ",1)*1=YEAR($W$4),$W$4,
IF(_xlfn.TEXTBEFORE('ПДФ 1'!B549,": ",1)*1=YEAR($X$4),$X$4,$Y$4)))))</f>
        <v>46022</v>
      </c>
      <c r="U532" s="125" t="str">
        <f>IF(ISERROR(VLOOKUP(C532,Источник!$C$2:$K$2343,9,0)),"",VLOOKUP(C532,Источник!$C$2:$K$2343,9,0))</f>
        <v>РО</v>
      </c>
      <c r="V532" s="1"/>
      <c r="W532" s="1"/>
      <c r="X532" s="77" t="str">
        <f t="shared" si="105"/>
        <v>г. Краснокамск, ул. Большевистская, д. 17: 2025</v>
      </c>
      <c r="Y532" s="117">
        <f t="shared" si="106"/>
        <v>2</v>
      </c>
      <c r="Z532" s="22" t="s">
        <v>1076</v>
      </c>
      <c r="AA532" s="22" t="s">
        <v>1076</v>
      </c>
      <c r="AB532" s="22" t="s">
        <v>1076</v>
      </c>
      <c r="AC532" s="22" t="s">
        <v>1076</v>
      </c>
      <c r="AD532" s="22">
        <v>1</v>
      </c>
      <c r="AE532" s="22">
        <v>1</v>
      </c>
      <c r="AF532" s="22" t="s">
        <v>1076</v>
      </c>
      <c r="AG532" s="89" t="s">
        <v>1076</v>
      </c>
      <c r="AH532" s="114" t="s">
        <v>1076</v>
      </c>
      <c r="AI532" s="75" t="s">
        <v>1076</v>
      </c>
      <c r="AJ532" s="75" t="s">
        <v>1076</v>
      </c>
      <c r="AK532" s="75" t="s">
        <v>1076</v>
      </c>
      <c r="AL532" s="75" t="s">
        <v>1076</v>
      </c>
      <c r="AM532" s="75" t="s">
        <v>1076</v>
      </c>
      <c r="AN532" s="75" t="s">
        <v>1076</v>
      </c>
      <c r="AO532" s="75" t="s">
        <v>1076</v>
      </c>
      <c r="AP532" s="75" t="s">
        <v>1076</v>
      </c>
      <c r="AQ532" s="75" t="s">
        <v>1076</v>
      </c>
      <c r="AR532" s="75" t="s">
        <v>1076</v>
      </c>
      <c r="AS532" s="75" t="s">
        <v>1076</v>
      </c>
      <c r="AT532" s="75" t="s">
        <v>1076</v>
      </c>
      <c r="AU532" t="str">
        <f t="shared" si="107"/>
        <v>РВИС ( ГВС ВОД )</v>
      </c>
      <c r="AV532" t="b">
        <f t="shared" si="108"/>
        <v>1</v>
      </c>
    </row>
    <row r="533" spans="1:48" ht="16.5" thickTop="1" thickBot="1" x14ac:dyDescent="0.3">
      <c r="A533" s="28">
        <f t="shared" si="109"/>
        <v>5</v>
      </c>
      <c r="B533" s="74" t="s">
        <v>1087</v>
      </c>
      <c r="C533" s="71" t="s">
        <v>946</v>
      </c>
      <c r="D533" s="63">
        <v>1953</v>
      </c>
      <c r="E533" s="72"/>
      <c r="F533" s="72" t="s">
        <v>2519</v>
      </c>
      <c r="G533" s="80">
        <v>2</v>
      </c>
      <c r="H533" s="80">
        <v>2</v>
      </c>
      <c r="I533" s="163">
        <v>646</v>
      </c>
      <c r="J533" s="163">
        <v>646</v>
      </c>
      <c r="K533" s="163">
        <v>535</v>
      </c>
      <c r="L533" s="165">
        <v>23</v>
      </c>
      <c r="M533" s="163">
        <f t="shared" si="112"/>
        <v>7317920.2999999998</v>
      </c>
      <c r="N533" s="163"/>
      <c r="O533" s="163"/>
      <c r="P533" s="163"/>
      <c r="Q533" s="30">
        <f>IF('Форма 2'!D533=0,"",'Форма 2'!D533-N533-O533-P533)</f>
        <v>7317920.2999999998</v>
      </c>
      <c r="R533" s="51">
        <f t="shared" si="103"/>
        <v>11328.05</v>
      </c>
      <c r="S533" s="51">
        <f t="shared" si="104"/>
        <v>11328.05</v>
      </c>
      <c r="T533" s="69">
        <f>IF(B533=C533,"",
IF(ISERROR(
IF(_xlfn.TEXTBEFORE('ПДФ 1'!B550,": ",1)*1=YEAR($V$4),$V$4,
IF(_xlfn.TEXTBEFORE('ПДФ 1'!B550,": ",1)*1=YEAR($W$4),$W$4,
IF(_xlfn.TEXTBEFORE('ПДФ 1'!B550,": ",1)*1=YEAR($X$4),$X$4,$Y$4)))),"",
IF(_xlfn.TEXTBEFORE('ПДФ 1'!B550,": ",1)*1=YEAR($V$4),$V$4,
IF(_xlfn.TEXTBEFORE('ПДФ 1'!B550,": ",1)*1=YEAR($W$4),$W$4,
IF(_xlfn.TEXTBEFORE('ПДФ 1'!B550,": ",1)*1=YEAR($X$4),$X$4,$Y$4)))))</f>
        <v>46022</v>
      </c>
      <c r="U533" s="125" t="str">
        <f>IF(ISERROR(VLOOKUP(C533,Источник!$C$2:$K$2343,9,0)),"",VLOOKUP(C533,Источник!$C$2:$K$2343,9,0))</f>
        <v>РО</v>
      </c>
      <c r="V533" s="1"/>
      <c r="W533" s="1"/>
      <c r="X533" s="77" t="str">
        <f t="shared" si="105"/>
        <v>г. Краснокамск, ул. Большевистская, д. 19: 2025</v>
      </c>
      <c r="Y533" s="117">
        <f t="shared" si="106"/>
        <v>5</v>
      </c>
      <c r="Z533" s="22">
        <v>1</v>
      </c>
      <c r="AA533" s="22">
        <v>1</v>
      </c>
      <c r="AB533" s="22" t="s">
        <v>1076</v>
      </c>
      <c r="AC533" s="22">
        <v>1</v>
      </c>
      <c r="AD533" s="22">
        <v>1</v>
      </c>
      <c r="AE533" s="22">
        <v>1</v>
      </c>
      <c r="AF533" s="22" t="s">
        <v>1076</v>
      </c>
      <c r="AG533" s="89" t="s">
        <v>1076</v>
      </c>
      <c r="AH533" s="114" t="s">
        <v>1076</v>
      </c>
      <c r="AI533" s="75" t="s">
        <v>1076</v>
      </c>
      <c r="AJ533" s="75" t="s">
        <v>1076</v>
      </c>
      <c r="AK533" s="75" t="s">
        <v>1076</v>
      </c>
      <c r="AL533" s="75" t="s">
        <v>1076</v>
      </c>
      <c r="AM533" s="75" t="s">
        <v>1076</v>
      </c>
      <c r="AN533" s="75" t="s">
        <v>1076</v>
      </c>
      <c r="AO533" s="75" t="s">
        <v>1076</v>
      </c>
      <c r="AP533" s="75" t="s">
        <v>1076</v>
      </c>
      <c r="AQ533" s="75" t="s">
        <v>1076</v>
      </c>
      <c r="AR533" s="75" t="s">
        <v>1076</v>
      </c>
      <c r="AS533" s="75" t="s">
        <v>1076</v>
      </c>
      <c r="AT533" s="75" t="s">
        <v>1076</v>
      </c>
      <c r="AU533" t="str">
        <f t="shared" si="107"/>
        <v>РВИС ( ЭЛ ТЕП ХВС ГВС ВОД )</v>
      </c>
      <c r="AV533" t="b">
        <f t="shared" si="108"/>
        <v>1</v>
      </c>
    </row>
    <row r="534" spans="1:48" ht="16.5" thickTop="1" thickBot="1" x14ac:dyDescent="0.3">
      <c r="A534" s="28">
        <f t="shared" si="109"/>
        <v>6</v>
      </c>
      <c r="B534" s="74" t="s">
        <v>1087</v>
      </c>
      <c r="C534" s="71" t="s">
        <v>322</v>
      </c>
      <c r="D534" s="63">
        <v>1951</v>
      </c>
      <c r="E534" s="72"/>
      <c r="F534" s="72" t="s">
        <v>2522</v>
      </c>
      <c r="G534" s="80">
        <v>2</v>
      </c>
      <c r="H534" s="80">
        <v>2</v>
      </c>
      <c r="I534" s="163">
        <v>798.6</v>
      </c>
      <c r="J534" s="163">
        <v>727.3</v>
      </c>
      <c r="K534" s="163">
        <v>727.3</v>
      </c>
      <c r="L534" s="165">
        <v>23</v>
      </c>
      <c r="M534" s="163">
        <f t="shared" si="112"/>
        <v>9046580.7299999986</v>
      </c>
      <c r="N534" s="163"/>
      <c r="O534" s="163"/>
      <c r="P534" s="163"/>
      <c r="Q534" s="30">
        <f>IF('Форма 2'!D534=0,"",'Форма 2'!D534-N534-O534-P534)</f>
        <v>9046580.7299999986</v>
      </c>
      <c r="R534" s="51">
        <f t="shared" si="103"/>
        <v>12438.582056922864</v>
      </c>
      <c r="S534" s="51">
        <f t="shared" si="104"/>
        <v>12438.582056922864</v>
      </c>
      <c r="T534" s="69">
        <f>IF(B534=C534,"",
IF(ISERROR(
IF(_xlfn.TEXTBEFORE('ПДФ 1'!B551,": ",1)*1=YEAR($V$4),$V$4,
IF(_xlfn.TEXTBEFORE('ПДФ 1'!B551,": ",1)*1=YEAR($W$4),$W$4,
IF(_xlfn.TEXTBEFORE('ПДФ 1'!B551,": ",1)*1=YEAR($X$4),$X$4,$Y$4)))),"",
IF(_xlfn.TEXTBEFORE('ПДФ 1'!B551,": ",1)*1=YEAR($V$4),$V$4,
IF(_xlfn.TEXTBEFORE('ПДФ 1'!B551,": ",1)*1=YEAR($W$4),$W$4,
IF(_xlfn.TEXTBEFORE('ПДФ 1'!B551,": ",1)*1=YEAR($X$4),$X$4,$Y$4)))))</f>
        <v>46022</v>
      </c>
      <c r="U534" s="125" t="str">
        <f>IF(ISERROR(VLOOKUP(C534,Источник!$C$2:$K$2343,9,0)),"",VLOOKUP(C534,Источник!$C$2:$K$2343,9,0))</f>
        <v>РО</v>
      </c>
      <c r="V534" s="1"/>
      <c r="W534" s="1"/>
      <c r="X534" s="77" t="str">
        <f t="shared" si="105"/>
        <v>г. Краснокамск, ул. Большевистская, д. 30: 2025</v>
      </c>
      <c r="Y534" s="117">
        <f t="shared" si="106"/>
        <v>5</v>
      </c>
      <c r="Z534" s="22">
        <v>1</v>
      </c>
      <c r="AA534" s="22">
        <v>1</v>
      </c>
      <c r="AB534" s="22" t="s">
        <v>1076</v>
      </c>
      <c r="AC534" s="22">
        <v>1</v>
      </c>
      <c r="AD534" s="22">
        <v>1</v>
      </c>
      <c r="AE534" s="22">
        <v>1</v>
      </c>
      <c r="AF534" s="22" t="s">
        <v>1076</v>
      </c>
      <c r="AG534" s="89" t="s">
        <v>1076</v>
      </c>
      <c r="AH534" s="114" t="s">
        <v>1076</v>
      </c>
      <c r="AI534" s="75" t="s">
        <v>1076</v>
      </c>
      <c r="AJ534" s="75" t="s">
        <v>1076</v>
      </c>
      <c r="AK534" s="75" t="s">
        <v>1076</v>
      </c>
      <c r="AL534" s="75" t="s">
        <v>1076</v>
      </c>
      <c r="AM534" s="75" t="s">
        <v>1076</v>
      </c>
      <c r="AN534" s="75" t="s">
        <v>1076</v>
      </c>
      <c r="AO534" s="75" t="s">
        <v>1076</v>
      </c>
      <c r="AP534" s="75" t="s">
        <v>1076</v>
      </c>
      <c r="AQ534" s="75" t="s">
        <v>1076</v>
      </c>
      <c r="AR534" s="75" t="s">
        <v>1076</v>
      </c>
      <c r="AS534" s="75" t="s">
        <v>1076</v>
      </c>
      <c r="AT534" s="75" t="s">
        <v>1076</v>
      </c>
      <c r="AU534" t="str">
        <f t="shared" si="107"/>
        <v>РВИС ( ЭЛ ТЕП ХВС ГВС ВОД )</v>
      </c>
      <c r="AV534" t="b">
        <f t="shared" si="108"/>
        <v>1</v>
      </c>
    </row>
    <row r="535" spans="1:48" ht="16.5" thickTop="1" thickBot="1" x14ac:dyDescent="0.3">
      <c r="A535" s="28">
        <f t="shared" si="109"/>
        <v>7</v>
      </c>
      <c r="B535" s="74" t="s">
        <v>1087</v>
      </c>
      <c r="C535" s="71" t="s">
        <v>323</v>
      </c>
      <c r="D535" s="63">
        <v>1953</v>
      </c>
      <c r="E535" s="72"/>
      <c r="F535" s="72" t="s">
        <v>2522</v>
      </c>
      <c r="G535" s="80">
        <v>2</v>
      </c>
      <c r="H535" s="80">
        <v>2</v>
      </c>
      <c r="I535" s="163">
        <v>737</v>
      </c>
      <c r="J535" s="163">
        <v>656.8</v>
      </c>
      <c r="K535" s="163">
        <v>498.1</v>
      </c>
      <c r="L535" s="165">
        <v>23</v>
      </c>
      <c r="M535" s="163">
        <f t="shared" si="112"/>
        <v>8348772.8499999996</v>
      </c>
      <c r="N535" s="163"/>
      <c r="O535" s="163"/>
      <c r="P535" s="163"/>
      <c r="Q535" s="30">
        <f>IF('Форма 2'!D535=0,"",'Форма 2'!D535-N535-O535-P535)</f>
        <v>8348772.8499999996</v>
      </c>
      <c r="R535" s="51">
        <f t="shared" si="103"/>
        <v>12711.286312423874</v>
      </c>
      <c r="S535" s="51">
        <f t="shared" si="104"/>
        <v>12711.286312423874</v>
      </c>
      <c r="T535" s="69">
        <f>IF(B535=C535,"",
IF(ISERROR(
IF(_xlfn.TEXTBEFORE('ПДФ 1'!B552,": ",1)*1=YEAR($V$4),$V$4,
IF(_xlfn.TEXTBEFORE('ПДФ 1'!B552,": ",1)*1=YEAR($W$4),$W$4,
IF(_xlfn.TEXTBEFORE('ПДФ 1'!B552,": ",1)*1=YEAR($X$4),$X$4,$Y$4)))),"",
IF(_xlfn.TEXTBEFORE('ПДФ 1'!B552,": ",1)*1=YEAR($V$4),$V$4,
IF(_xlfn.TEXTBEFORE('ПДФ 1'!B552,": ",1)*1=YEAR($W$4),$W$4,
IF(_xlfn.TEXTBEFORE('ПДФ 1'!B552,": ",1)*1=YEAR($X$4),$X$4,$Y$4)))))</f>
        <v>46022</v>
      </c>
      <c r="U535" s="125" t="str">
        <f>IF(ISERROR(VLOOKUP(C535,Источник!$C$2:$K$2343,9,0)),"",VLOOKUP(C535,Источник!$C$2:$K$2343,9,0))</f>
        <v>РО</v>
      </c>
      <c r="V535" s="1"/>
      <c r="W535" s="1"/>
      <c r="X535" s="77" t="str">
        <f t="shared" si="105"/>
        <v>г. Краснокамск, ул. Большевистская, д. 5: 2025</v>
      </c>
      <c r="Y535" s="117">
        <f t="shared" si="106"/>
        <v>5</v>
      </c>
      <c r="Z535" s="22">
        <v>1</v>
      </c>
      <c r="AA535" s="22">
        <v>1</v>
      </c>
      <c r="AB535" s="22" t="s">
        <v>1076</v>
      </c>
      <c r="AC535" s="22">
        <v>1</v>
      </c>
      <c r="AD535" s="22">
        <v>1</v>
      </c>
      <c r="AE535" s="22">
        <v>1</v>
      </c>
      <c r="AF535" s="22" t="s">
        <v>1076</v>
      </c>
      <c r="AG535" s="89" t="s">
        <v>1076</v>
      </c>
      <c r="AH535" s="114" t="s">
        <v>1076</v>
      </c>
      <c r="AI535" s="75" t="s">
        <v>1076</v>
      </c>
      <c r="AJ535" s="75" t="s">
        <v>1076</v>
      </c>
      <c r="AK535" s="75" t="s">
        <v>1076</v>
      </c>
      <c r="AL535" s="75" t="s">
        <v>1076</v>
      </c>
      <c r="AM535" s="75" t="s">
        <v>1076</v>
      </c>
      <c r="AN535" s="75" t="s">
        <v>1076</v>
      </c>
      <c r="AO535" s="75" t="s">
        <v>1076</v>
      </c>
      <c r="AP535" s="75" t="s">
        <v>1076</v>
      </c>
      <c r="AQ535" s="75" t="s">
        <v>1076</v>
      </c>
      <c r="AR535" s="75" t="s">
        <v>1076</v>
      </c>
      <c r="AS535" s="75" t="s">
        <v>1076</v>
      </c>
      <c r="AT535" s="75" t="s">
        <v>1076</v>
      </c>
      <c r="AU535" t="str">
        <f t="shared" si="107"/>
        <v>РВИС ( ЭЛ ТЕП ХВС ГВС ВОД )</v>
      </c>
      <c r="AV535" t="b">
        <f t="shared" si="108"/>
        <v>1</v>
      </c>
    </row>
    <row r="536" spans="1:48" ht="16.5" thickTop="1" thickBot="1" x14ac:dyDescent="0.3">
      <c r="A536" s="28">
        <f t="shared" si="109"/>
        <v>8</v>
      </c>
      <c r="B536" s="74" t="s">
        <v>1087</v>
      </c>
      <c r="C536" s="71" t="s">
        <v>498</v>
      </c>
      <c r="D536" s="63">
        <v>1971</v>
      </c>
      <c r="E536" s="72"/>
      <c r="F536" s="72" t="s">
        <v>2519</v>
      </c>
      <c r="G536" s="80">
        <v>5</v>
      </c>
      <c r="H536" s="80">
        <v>4</v>
      </c>
      <c r="I536" s="163">
        <v>3964.7</v>
      </c>
      <c r="J536" s="163">
        <v>3650.9</v>
      </c>
      <c r="K536" s="163">
        <v>3650.9</v>
      </c>
      <c r="L536" s="165">
        <v>133</v>
      </c>
      <c r="M536" s="163">
        <f t="shared" si="112"/>
        <v>17855105.739999998</v>
      </c>
      <c r="N536" s="163"/>
      <c r="O536" s="163"/>
      <c r="P536" s="163"/>
      <c r="Q536" s="30">
        <f>IF('Форма 2'!D536=0,"",'Форма 2'!D536-N536-O536-P536)</f>
        <v>17855105.739999998</v>
      </c>
      <c r="R536" s="51">
        <f t="shared" si="103"/>
        <v>4890.6038894519152</v>
      </c>
      <c r="S536" s="51">
        <f t="shared" si="104"/>
        <v>4890.6038894519152</v>
      </c>
      <c r="T536" s="69">
        <f>IF(B536=C536,"",
IF(ISERROR(
IF(_xlfn.TEXTBEFORE('ПДФ 1'!B553,": ",1)*1=YEAR($V$4),$V$4,
IF(_xlfn.TEXTBEFORE('ПДФ 1'!B553,": ",1)*1=YEAR($W$4),$W$4,
IF(_xlfn.TEXTBEFORE('ПДФ 1'!B553,": ",1)*1=YEAR($X$4),$X$4,$Y$4)))),"",
IF(_xlfn.TEXTBEFORE('ПДФ 1'!B553,": ",1)*1=YEAR($V$4),$V$4,
IF(_xlfn.TEXTBEFORE('ПДФ 1'!B553,": ",1)*1=YEAR($W$4),$W$4,
IF(_xlfn.TEXTBEFORE('ПДФ 1'!B553,": ",1)*1=YEAR($X$4),$X$4,$Y$4)))))</f>
        <v>46022</v>
      </c>
      <c r="U536" s="125" t="str">
        <f>IF(ISERROR(VLOOKUP(C536,Источник!$C$2:$K$2343,9,0)),"",VLOOKUP(C536,Источник!$C$2:$K$2343,9,0))</f>
        <v>СС</v>
      </c>
      <c r="V536" s="1"/>
      <c r="W536" s="1"/>
      <c r="X536" s="77" t="str">
        <f t="shared" si="105"/>
        <v>г. Краснокамск, ул. Калинина, д. 13: 2025</v>
      </c>
      <c r="Y536" s="117">
        <f t="shared" si="106"/>
        <v>1</v>
      </c>
      <c r="Z536" s="22" t="s">
        <v>1076</v>
      </c>
      <c r="AA536" s="22" t="s">
        <v>1076</v>
      </c>
      <c r="AB536" s="22" t="s">
        <v>1076</v>
      </c>
      <c r="AC536" s="22" t="s">
        <v>1076</v>
      </c>
      <c r="AD536" s="22" t="s">
        <v>1076</v>
      </c>
      <c r="AE536" s="22" t="s">
        <v>1076</v>
      </c>
      <c r="AF536" s="22" t="s">
        <v>1076</v>
      </c>
      <c r="AG536" s="89" t="s">
        <v>1076</v>
      </c>
      <c r="AH536" s="114" t="s">
        <v>1076</v>
      </c>
      <c r="AI536" s="75">
        <v>1</v>
      </c>
      <c r="AJ536" s="75" t="s">
        <v>1076</v>
      </c>
      <c r="AK536" s="75" t="s">
        <v>1076</v>
      </c>
      <c r="AL536" s="75" t="s">
        <v>1076</v>
      </c>
      <c r="AM536" s="75" t="s">
        <v>1076</v>
      </c>
      <c r="AN536" s="75" t="s">
        <v>1076</v>
      </c>
      <c r="AO536" s="75" t="s">
        <v>1076</v>
      </c>
      <c r="AP536" s="75" t="s">
        <v>1076</v>
      </c>
      <c r="AQ536" s="75" t="s">
        <v>1076</v>
      </c>
      <c r="AR536" s="75" t="s">
        <v>1076</v>
      </c>
      <c r="AS536" s="75" t="s">
        <v>1076</v>
      </c>
      <c r="AT536" s="75" t="s">
        <v>1076</v>
      </c>
      <c r="AU536" t="str">
        <f t="shared" si="107"/>
        <v>РК</v>
      </c>
      <c r="AV536" t="b">
        <f t="shared" si="108"/>
        <v>1</v>
      </c>
    </row>
    <row r="537" spans="1:48" ht="16.5" thickTop="1" thickBot="1" x14ac:dyDescent="0.3">
      <c r="A537" s="28">
        <f t="shared" si="109"/>
        <v>9</v>
      </c>
      <c r="B537" s="74" t="s">
        <v>1087</v>
      </c>
      <c r="C537" s="71" t="s">
        <v>379</v>
      </c>
      <c r="D537" s="63">
        <v>1949</v>
      </c>
      <c r="E537" s="72"/>
      <c r="F537" s="72">
        <v>0</v>
      </c>
      <c r="G537" s="80">
        <v>2</v>
      </c>
      <c r="H537" s="80">
        <v>2</v>
      </c>
      <c r="I537" s="163">
        <v>837.7</v>
      </c>
      <c r="J537" s="163">
        <v>759</v>
      </c>
      <c r="K537" s="163">
        <v>469.9</v>
      </c>
      <c r="L537" s="165">
        <v>0</v>
      </c>
      <c r="M537" s="163">
        <f t="shared" si="112"/>
        <v>7893320.4000000004</v>
      </c>
      <c r="N537" s="163"/>
      <c r="O537" s="163"/>
      <c r="P537" s="163"/>
      <c r="Q537" s="30">
        <f>IF('Форма 2'!D537=0,"",'Форма 2'!D537-N537-O537-P537)</f>
        <v>7893320.4000000004</v>
      </c>
      <c r="R537" s="51">
        <f t="shared" si="103"/>
        <v>10399.63162055336</v>
      </c>
      <c r="S537" s="51">
        <f t="shared" si="104"/>
        <v>10399.63162055336</v>
      </c>
      <c r="T537" s="69">
        <f>IF(B537=C537,"",
IF(ISERROR(
IF(_xlfn.TEXTBEFORE('ПДФ 1'!B554,": ",1)*1=YEAR($V$4),$V$4,
IF(_xlfn.TEXTBEFORE('ПДФ 1'!B554,": ",1)*1=YEAR($W$4),$W$4,
IF(_xlfn.TEXTBEFORE('ПДФ 1'!B554,": ",1)*1=YEAR($X$4),$X$4,$Y$4)))),"",
IF(_xlfn.TEXTBEFORE('ПДФ 1'!B554,": ",1)*1=YEAR($V$4),$V$4,
IF(_xlfn.TEXTBEFORE('ПДФ 1'!B554,": ",1)*1=YEAR($W$4),$W$4,
IF(_xlfn.TEXTBEFORE('ПДФ 1'!B554,": ",1)*1=YEAR($X$4),$X$4,$Y$4)))))</f>
        <v>46022</v>
      </c>
      <c r="U537" s="125" t="str">
        <f>IF(ISERROR(VLOOKUP(C537,Источник!$C$2:$K$2343,9,0)),"",VLOOKUP(C537,Источник!$C$2:$K$2343,9,0))</f>
        <v>СС</v>
      </c>
      <c r="V537" s="1"/>
      <c r="W537" s="1"/>
      <c r="X537" s="81" t="str">
        <f t="shared" si="105"/>
        <v>г. Краснокамск, ул. Карла Маркса, д. 11: 2025</v>
      </c>
      <c r="Y537" s="117">
        <f t="shared" si="106"/>
        <v>3</v>
      </c>
      <c r="Z537" s="22" t="s">
        <v>1076</v>
      </c>
      <c r="AA537" s="22">
        <v>1</v>
      </c>
      <c r="AB537" s="22" t="s">
        <v>1076</v>
      </c>
      <c r="AC537" s="22">
        <v>1</v>
      </c>
      <c r="AD537" s="22" t="s">
        <v>1076</v>
      </c>
      <c r="AE537" s="22">
        <v>1</v>
      </c>
      <c r="AF537" s="22" t="s">
        <v>1076</v>
      </c>
      <c r="AG537" s="89" t="s">
        <v>1076</v>
      </c>
      <c r="AH537" s="114" t="s">
        <v>1076</v>
      </c>
      <c r="AI537" s="75" t="s">
        <v>1076</v>
      </c>
      <c r="AJ537" s="75" t="s">
        <v>1076</v>
      </c>
      <c r="AK537" s="75" t="s">
        <v>1076</v>
      </c>
      <c r="AL537" s="75" t="s">
        <v>1076</v>
      </c>
      <c r="AM537" s="75" t="s">
        <v>1076</v>
      </c>
      <c r="AN537" s="75" t="s">
        <v>1076</v>
      </c>
      <c r="AO537" s="75" t="s">
        <v>1076</v>
      </c>
      <c r="AP537" s="75" t="s">
        <v>1076</v>
      </c>
      <c r="AQ537" s="75" t="s">
        <v>1076</v>
      </c>
      <c r="AR537" s="75" t="s">
        <v>1076</v>
      </c>
      <c r="AS537" s="75" t="s">
        <v>1076</v>
      </c>
      <c r="AT537" s="75" t="s">
        <v>1076</v>
      </c>
      <c r="AU537" t="str">
        <f t="shared" si="107"/>
        <v>РВИС ( ТЕП ХВС ВОД )</v>
      </c>
      <c r="AV537" t="b">
        <f t="shared" si="108"/>
        <v>1</v>
      </c>
    </row>
    <row r="538" spans="1:48" ht="16.5" thickTop="1" thickBot="1" x14ac:dyDescent="0.3">
      <c r="A538" s="28">
        <f t="shared" si="109"/>
        <v>10</v>
      </c>
      <c r="B538" s="74" t="s">
        <v>1087</v>
      </c>
      <c r="C538" s="71" t="s">
        <v>380</v>
      </c>
      <c r="D538" s="63">
        <v>1950</v>
      </c>
      <c r="E538" s="72"/>
      <c r="F538" s="72">
        <v>0</v>
      </c>
      <c r="G538" s="80">
        <v>2</v>
      </c>
      <c r="H538" s="80">
        <v>2</v>
      </c>
      <c r="I538" s="163">
        <v>837.5</v>
      </c>
      <c r="J538" s="163">
        <v>763.6</v>
      </c>
      <c r="K538" s="163">
        <v>754</v>
      </c>
      <c r="L538" s="165">
        <v>0</v>
      </c>
      <c r="M538" s="163">
        <f t="shared" si="112"/>
        <v>7891435.8799999999</v>
      </c>
      <c r="N538" s="163"/>
      <c r="O538" s="163"/>
      <c r="P538" s="163"/>
      <c r="Q538" s="30">
        <f>IF('Форма 2'!D538=0,"",'Форма 2'!D538-N538-O538-P538)</f>
        <v>7891435.8799999999</v>
      </c>
      <c r="R538" s="51">
        <f t="shared" si="103"/>
        <v>10334.515295966474</v>
      </c>
      <c r="S538" s="51">
        <f t="shared" si="104"/>
        <v>10334.515295966474</v>
      </c>
      <c r="T538" s="69">
        <f>IF(B538=C538,"",
IF(ISERROR(
IF(_xlfn.TEXTBEFORE('ПДФ 1'!B555,": ",1)*1=YEAR($V$4),$V$4,
IF(_xlfn.TEXTBEFORE('ПДФ 1'!B555,": ",1)*1=YEAR($W$4),$W$4,
IF(_xlfn.TEXTBEFORE('ПДФ 1'!B555,": ",1)*1=YEAR($X$4),$X$4,$Y$4)))),"",
IF(_xlfn.TEXTBEFORE('ПДФ 1'!B555,": ",1)*1=YEAR($V$4),$V$4,
IF(_xlfn.TEXTBEFORE('ПДФ 1'!B555,": ",1)*1=YEAR($W$4),$W$4,
IF(_xlfn.TEXTBEFORE('ПДФ 1'!B555,": ",1)*1=YEAR($X$4),$X$4,$Y$4)))))</f>
        <v>46022</v>
      </c>
      <c r="U538" s="125" t="str">
        <f>IF(ISERROR(VLOOKUP(C538,Источник!$C$2:$K$2343,9,0)),"",VLOOKUP(C538,Источник!$C$2:$K$2343,9,0))</f>
        <v>СС</v>
      </c>
      <c r="V538" s="1"/>
      <c r="W538" s="1"/>
      <c r="X538" s="77" t="str">
        <f t="shared" si="105"/>
        <v>г. Краснокамск, ул. Карла Маркса, д. 19: 2025</v>
      </c>
      <c r="Y538" s="117">
        <f t="shared" si="106"/>
        <v>3</v>
      </c>
      <c r="Z538" s="22" t="s">
        <v>1076</v>
      </c>
      <c r="AA538" s="22">
        <v>1</v>
      </c>
      <c r="AB538" s="22" t="s">
        <v>1076</v>
      </c>
      <c r="AC538" s="22">
        <v>1</v>
      </c>
      <c r="AD538" s="22" t="s">
        <v>1076</v>
      </c>
      <c r="AE538" s="22">
        <v>1</v>
      </c>
      <c r="AF538" s="22" t="s">
        <v>1076</v>
      </c>
      <c r="AG538" s="89" t="s">
        <v>1076</v>
      </c>
      <c r="AH538" s="114" t="s">
        <v>1076</v>
      </c>
      <c r="AI538" s="75" t="s">
        <v>1076</v>
      </c>
      <c r="AJ538" s="75" t="s">
        <v>1076</v>
      </c>
      <c r="AK538" s="75" t="s">
        <v>1076</v>
      </c>
      <c r="AL538" s="75" t="s">
        <v>1076</v>
      </c>
      <c r="AM538" s="75" t="s">
        <v>1076</v>
      </c>
      <c r="AN538" s="75" t="s">
        <v>1076</v>
      </c>
      <c r="AO538" s="75" t="s">
        <v>1076</v>
      </c>
      <c r="AP538" s="75" t="s">
        <v>1076</v>
      </c>
      <c r="AQ538" s="75" t="s">
        <v>1076</v>
      </c>
      <c r="AR538" s="75" t="s">
        <v>1076</v>
      </c>
      <c r="AS538" s="75" t="s">
        <v>1076</v>
      </c>
      <c r="AT538" s="75" t="s">
        <v>1076</v>
      </c>
      <c r="AU538" t="str">
        <f t="shared" si="107"/>
        <v>РВИС ( ТЕП ХВС ВОД )</v>
      </c>
      <c r="AV538" t="b">
        <f t="shared" si="108"/>
        <v>1</v>
      </c>
    </row>
    <row r="539" spans="1:48" ht="16.5" thickTop="1" thickBot="1" x14ac:dyDescent="0.3">
      <c r="A539" s="28">
        <f t="shared" si="109"/>
        <v>11</v>
      </c>
      <c r="B539" s="74" t="s">
        <v>1087</v>
      </c>
      <c r="C539" s="71" t="s">
        <v>499</v>
      </c>
      <c r="D539" s="63">
        <v>1960</v>
      </c>
      <c r="E539" s="72"/>
      <c r="F539" s="72" t="s">
        <v>2519</v>
      </c>
      <c r="G539" s="80">
        <v>2</v>
      </c>
      <c r="H539" s="80">
        <v>2</v>
      </c>
      <c r="I539" s="163">
        <v>685.9</v>
      </c>
      <c r="J539" s="163">
        <v>339.5</v>
      </c>
      <c r="K539" s="163">
        <v>339.5</v>
      </c>
      <c r="L539" s="165">
        <v>33</v>
      </c>
      <c r="M539" s="163">
        <f t="shared" si="112"/>
        <v>6555413.7999999998</v>
      </c>
      <c r="N539" s="163"/>
      <c r="O539" s="163"/>
      <c r="P539" s="163"/>
      <c r="Q539" s="30">
        <f>IF('Форма 2'!D539=0,"",'Форма 2'!D539-N539-O539-P539)</f>
        <v>6555413.7999999998</v>
      </c>
      <c r="R539" s="51">
        <f t="shared" si="103"/>
        <v>19309.024447717231</v>
      </c>
      <c r="S539" s="51">
        <f t="shared" si="104"/>
        <v>19309.024447717231</v>
      </c>
      <c r="T539" s="69">
        <f>IF(B539=C539,"",
IF(ISERROR(
IF(_xlfn.TEXTBEFORE('ПДФ 1'!B556,": ",1)*1=YEAR($V$4),$V$4,
IF(_xlfn.TEXTBEFORE('ПДФ 1'!B556,": ",1)*1=YEAR($W$4),$W$4,
IF(_xlfn.TEXTBEFORE('ПДФ 1'!B556,": ",1)*1=YEAR($X$4),$X$4,$Y$4)))),"",
IF(_xlfn.TEXTBEFORE('ПДФ 1'!B556,": ",1)*1=YEAR($V$4),$V$4,
IF(_xlfn.TEXTBEFORE('ПДФ 1'!B556,": ",1)*1=YEAR($W$4),$W$4,
IF(_xlfn.TEXTBEFORE('ПДФ 1'!B556,": ",1)*1=YEAR($X$4),$X$4,$Y$4)))))</f>
        <v>46022</v>
      </c>
      <c r="U539" s="125" t="str">
        <f>IF(ISERROR(VLOOKUP(C539,Источник!$C$2:$K$2343,9,0)),"",VLOOKUP(C539,Источник!$C$2:$K$2343,9,0))</f>
        <v>РО</v>
      </c>
      <c r="V539" s="1"/>
      <c r="W539" s="1"/>
      <c r="X539" s="77" t="str">
        <f t="shared" si="105"/>
        <v>г. Краснокамск, ул. Коммунальная, д. 9: 2025</v>
      </c>
      <c r="Y539" s="117">
        <f t="shared" si="106"/>
        <v>1</v>
      </c>
      <c r="Z539" s="22" t="s">
        <v>1076</v>
      </c>
      <c r="AA539" s="22" t="s">
        <v>1076</v>
      </c>
      <c r="AB539" s="22" t="s">
        <v>1076</v>
      </c>
      <c r="AC539" s="22" t="s">
        <v>1076</v>
      </c>
      <c r="AD539" s="22" t="s">
        <v>1076</v>
      </c>
      <c r="AE539" s="22" t="s">
        <v>1076</v>
      </c>
      <c r="AF539" s="22" t="s">
        <v>1076</v>
      </c>
      <c r="AG539" s="89" t="s">
        <v>1076</v>
      </c>
      <c r="AH539" s="114" t="s">
        <v>1076</v>
      </c>
      <c r="AI539" s="75">
        <v>1</v>
      </c>
      <c r="AJ539" s="75" t="s">
        <v>1076</v>
      </c>
      <c r="AK539" s="75" t="s">
        <v>1076</v>
      </c>
      <c r="AL539" s="75" t="s">
        <v>1076</v>
      </c>
      <c r="AM539" s="75" t="s">
        <v>1076</v>
      </c>
      <c r="AN539" s="75" t="s">
        <v>1076</v>
      </c>
      <c r="AO539" s="75" t="s">
        <v>1076</v>
      </c>
      <c r="AP539" s="75" t="s">
        <v>1076</v>
      </c>
      <c r="AQ539" s="75" t="s">
        <v>1076</v>
      </c>
      <c r="AR539" s="75" t="s">
        <v>1076</v>
      </c>
      <c r="AS539" s="75" t="s">
        <v>1076</v>
      </c>
      <c r="AT539" s="75" t="s">
        <v>1076</v>
      </c>
      <c r="AU539" t="str">
        <f t="shared" si="107"/>
        <v>РК</v>
      </c>
      <c r="AV539" t="b">
        <f t="shared" si="108"/>
        <v>1</v>
      </c>
    </row>
    <row r="540" spans="1:48" ht="16.5" thickTop="1" thickBot="1" x14ac:dyDescent="0.3">
      <c r="A540" s="28">
        <f t="shared" si="109"/>
        <v>12</v>
      </c>
      <c r="B540" s="74" t="s">
        <v>1087</v>
      </c>
      <c r="C540" s="71" t="s">
        <v>324</v>
      </c>
      <c r="D540" s="63">
        <v>1955</v>
      </c>
      <c r="E540" s="72"/>
      <c r="F540" s="72" t="s">
        <v>2522</v>
      </c>
      <c r="G540" s="80">
        <v>2</v>
      </c>
      <c r="H540" s="80">
        <v>1</v>
      </c>
      <c r="I540" s="163">
        <v>421.7</v>
      </c>
      <c r="J540" s="163">
        <v>217.9</v>
      </c>
      <c r="K540" s="163">
        <v>217.9</v>
      </c>
      <c r="L540" s="165">
        <v>17</v>
      </c>
      <c r="M540" s="163">
        <f t="shared" si="112"/>
        <v>8044155.21</v>
      </c>
      <c r="N540" s="163"/>
      <c r="O540" s="163"/>
      <c r="P540" s="163"/>
      <c r="Q540" s="30">
        <f>IF('Форма 2'!D540=0,"",'Форма 2'!D540-N540-O540-P540)</f>
        <v>8044155.21</v>
      </c>
      <c r="R540" s="51">
        <f t="shared" si="103"/>
        <v>36916.728820559889</v>
      </c>
      <c r="S540" s="51">
        <f t="shared" si="104"/>
        <v>36916.728820559889</v>
      </c>
      <c r="T540" s="69">
        <f>IF(B540=C540,"",
IF(ISERROR(
IF(_xlfn.TEXTBEFORE('ПДФ 1'!B557,": ",1)*1=YEAR($V$4),$V$4,
IF(_xlfn.TEXTBEFORE('ПДФ 1'!B557,": ",1)*1=YEAR($W$4),$W$4,
IF(_xlfn.TEXTBEFORE('ПДФ 1'!B557,": ",1)*1=YEAR($X$4),$X$4,$Y$4)))),"",
IF(_xlfn.TEXTBEFORE('ПДФ 1'!B557,": ",1)*1=YEAR($V$4),$V$4,
IF(_xlfn.TEXTBEFORE('ПДФ 1'!B557,": ",1)*1=YEAR($W$4),$W$4,
IF(_xlfn.TEXTBEFORE('ПДФ 1'!B557,": ",1)*1=YEAR($X$4),$X$4,$Y$4)))))</f>
        <v>46022</v>
      </c>
      <c r="U540" s="125" t="str">
        <f>IF(ISERROR(VLOOKUP(C540,Источник!$C$2:$K$2343,9,0)),"",VLOOKUP(C540,Источник!$C$2:$K$2343,9,0))</f>
        <v>РО</v>
      </c>
      <c r="V540" s="1"/>
      <c r="W540" s="1"/>
      <c r="X540" s="77" t="str">
        <f t="shared" si="105"/>
        <v>г. Краснокамск, ул. Ленина, д. 8: 2025</v>
      </c>
      <c r="Y540" s="117">
        <f t="shared" si="106"/>
        <v>4</v>
      </c>
      <c r="Z540" s="22">
        <v>1</v>
      </c>
      <c r="AA540" s="22">
        <v>1</v>
      </c>
      <c r="AB540" s="22" t="s">
        <v>1076</v>
      </c>
      <c r="AC540" s="22">
        <v>1</v>
      </c>
      <c r="AD540" s="22" t="s">
        <v>1076</v>
      </c>
      <c r="AE540" s="22" t="s">
        <v>1076</v>
      </c>
      <c r="AF540" s="22" t="s">
        <v>1076</v>
      </c>
      <c r="AG540" s="89" t="s">
        <v>1076</v>
      </c>
      <c r="AH540" s="114" t="s">
        <v>1076</v>
      </c>
      <c r="AI540" s="75">
        <v>1</v>
      </c>
      <c r="AJ540" s="75" t="s">
        <v>1076</v>
      </c>
      <c r="AK540" s="75" t="s">
        <v>1076</v>
      </c>
      <c r="AL540" s="75" t="s">
        <v>1076</v>
      </c>
      <c r="AM540" s="75" t="s">
        <v>1076</v>
      </c>
      <c r="AN540" s="75" t="s">
        <v>1076</v>
      </c>
      <c r="AO540" s="75" t="s">
        <v>1076</v>
      </c>
      <c r="AP540" s="75" t="s">
        <v>1076</v>
      </c>
      <c r="AQ540" s="75" t="s">
        <v>1076</v>
      </c>
      <c r="AR540" s="75" t="s">
        <v>1076</v>
      </c>
      <c r="AS540" s="75" t="s">
        <v>1076</v>
      </c>
      <c r="AT540" s="75" t="s">
        <v>1076</v>
      </c>
      <c r="AU540" t="str">
        <f t="shared" si="107"/>
        <v>РВИС ( ЭЛ ТЕП ХВС ) РК</v>
      </c>
      <c r="AV540" t="b">
        <f t="shared" si="108"/>
        <v>1</v>
      </c>
    </row>
    <row r="541" spans="1:48" ht="16.5" thickTop="1" thickBot="1" x14ac:dyDescent="0.3">
      <c r="A541" s="28">
        <f t="shared" si="109"/>
        <v>13</v>
      </c>
      <c r="B541" s="74" t="s">
        <v>1087</v>
      </c>
      <c r="C541" s="71" t="s">
        <v>500</v>
      </c>
      <c r="D541" s="63">
        <v>1960</v>
      </c>
      <c r="E541" s="72"/>
      <c r="F541" s="72" t="s">
        <v>2519</v>
      </c>
      <c r="G541" s="80">
        <v>4</v>
      </c>
      <c r="H541" s="80">
        <v>2</v>
      </c>
      <c r="I541" s="163">
        <v>1324.5</v>
      </c>
      <c r="J541" s="163">
        <v>1266.9000000000001</v>
      </c>
      <c r="K541" s="163">
        <v>1140.21</v>
      </c>
      <c r="L541" s="165">
        <v>54</v>
      </c>
      <c r="M541" s="163">
        <f t="shared" si="112"/>
        <v>5964912.2400000002</v>
      </c>
      <c r="N541" s="163"/>
      <c r="O541" s="163"/>
      <c r="P541" s="163"/>
      <c r="Q541" s="30">
        <f>IF('Форма 2'!D541=0,"",'Форма 2'!D541-N541-O541-P541)</f>
        <v>5964912.2400000002</v>
      </c>
      <c r="R541" s="51">
        <f t="shared" si="103"/>
        <v>4708.2739284868576</v>
      </c>
      <c r="S541" s="51">
        <f t="shared" si="104"/>
        <v>4708.2739284868576</v>
      </c>
      <c r="T541" s="69">
        <f>IF(B541=C541,"",
IF(ISERROR(
IF(_xlfn.TEXTBEFORE('ПДФ 1'!B558,": ",1)*1=YEAR($V$4),$V$4,
IF(_xlfn.TEXTBEFORE('ПДФ 1'!B558,": ",1)*1=YEAR($W$4),$W$4,
IF(_xlfn.TEXTBEFORE('ПДФ 1'!B558,": ",1)*1=YEAR($X$4),$X$4,$Y$4)))),"",
IF(_xlfn.TEXTBEFORE('ПДФ 1'!B558,": ",1)*1=YEAR($V$4),$V$4,
IF(_xlfn.TEXTBEFORE('ПДФ 1'!B558,": ",1)*1=YEAR($W$4),$W$4,
IF(_xlfn.TEXTBEFORE('ПДФ 1'!B558,": ",1)*1=YEAR($X$4),$X$4,$Y$4)))))</f>
        <v>46022</v>
      </c>
      <c r="U541" s="125" t="str">
        <f>IF(ISERROR(VLOOKUP(C541,Источник!$C$2:$K$2343,9,0)),"",VLOOKUP(C541,Источник!$C$2:$K$2343,9,0))</f>
        <v>РО</v>
      </c>
      <c r="V541" s="1"/>
      <c r="W541" s="1"/>
      <c r="X541" s="81" t="str">
        <f t="shared" si="105"/>
        <v>г. Краснокамск, ул. Чапаева, д. 21: 2025</v>
      </c>
      <c r="Y541" s="117">
        <f t="shared" si="106"/>
        <v>1</v>
      </c>
      <c r="Z541" s="22" t="s">
        <v>1076</v>
      </c>
      <c r="AA541" s="22" t="s">
        <v>1076</v>
      </c>
      <c r="AB541" s="22" t="s">
        <v>1076</v>
      </c>
      <c r="AC541" s="22" t="s">
        <v>1076</v>
      </c>
      <c r="AD541" s="22" t="s">
        <v>1076</v>
      </c>
      <c r="AE541" s="22" t="s">
        <v>1076</v>
      </c>
      <c r="AF541" s="22" t="s">
        <v>1076</v>
      </c>
      <c r="AG541" s="89" t="s">
        <v>1076</v>
      </c>
      <c r="AH541" s="114" t="s">
        <v>1076</v>
      </c>
      <c r="AI541" s="75">
        <v>1</v>
      </c>
      <c r="AJ541" s="75" t="s">
        <v>1076</v>
      </c>
      <c r="AK541" s="75" t="s">
        <v>1076</v>
      </c>
      <c r="AL541" s="75" t="s">
        <v>1076</v>
      </c>
      <c r="AM541" s="75" t="s">
        <v>1076</v>
      </c>
      <c r="AN541" s="75" t="s">
        <v>1076</v>
      </c>
      <c r="AO541" s="75" t="s">
        <v>1076</v>
      </c>
      <c r="AP541" s="75" t="s">
        <v>1076</v>
      </c>
      <c r="AQ541" s="75" t="s">
        <v>1076</v>
      </c>
      <c r="AR541" s="75" t="s">
        <v>1076</v>
      </c>
      <c r="AS541" s="75" t="s">
        <v>1076</v>
      </c>
      <c r="AT541" s="75" t="s">
        <v>1076</v>
      </c>
      <c r="AU541" t="str">
        <f t="shared" si="107"/>
        <v>РК</v>
      </c>
      <c r="AV541" t="b">
        <f t="shared" si="108"/>
        <v>1</v>
      </c>
    </row>
    <row r="542" spans="1:48" ht="16.5" thickTop="1" thickBot="1" x14ac:dyDescent="0.3">
      <c r="A542" s="28">
        <f t="shared" si="109"/>
        <v>14</v>
      </c>
      <c r="B542" s="74" t="s">
        <v>1087</v>
      </c>
      <c r="C542" s="71" t="s">
        <v>325</v>
      </c>
      <c r="D542" s="63">
        <v>1955</v>
      </c>
      <c r="E542" s="72"/>
      <c r="F542" s="72" t="s">
        <v>2522</v>
      </c>
      <c r="G542" s="80">
        <v>2</v>
      </c>
      <c r="H542" s="80">
        <v>2</v>
      </c>
      <c r="I542" s="163">
        <v>839</v>
      </c>
      <c r="J542" s="163">
        <v>764.1</v>
      </c>
      <c r="K542" s="163">
        <v>764.1</v>
      </c>
      <c r="L542" s="165">
        <v>34</v>
      </c>
      <c r="M542" s="163">
        <f t="shared" si="112"/>
        <v>16545264.579999998</v>
      </c>
      <c r="N542" s="163"/>
      <c r="O542" s="163"/>
      <c r="P542" s="163"/>
      <c r="Q542" s="30">
        <f>IF('Форма 2'!D542=0,"",'Форма 2'!D542-N542-O542-P542)</f>
        <v>16545264.579999998</v>
      </c>
      <c r="R542" s="51">
        <f t="shared" si="103"/>
        <v>21653.271273393533</v>
      </c>
      <c r="S542" s="51">
        <f t="shared" si="104"/>
        <v>21653.271273393533</v>
      </c>
      <c r="T542" s="69">
        <f>IF(B542=C542,"",
IF(ISERROR(
IF(_xlfn.TEXTBEFORE('ПДФ 1'!B559,": ",1)*1=YEAR($V$4),$V$4,
IF(_xlfn.TEXTBEFORE('ПДФ 1'!B559,": ",1)*1=YEAR($W$4),$W$4,
IF(_xlfn.TEXTBEFORE('ПДФ 1'!B559,": ",1)*1=YEAR($X$4),$X$4,$Y$4)))),"",
IF(_xlfn.TEXTBEFORE('ПДФ 1'!B559,": ",1)*1=YEAR($V$4),$V$4,
IF(_xlfn.TEXTBEFORE('ПДФ 1'!B559,": ",1)*1=YEAR($W$4),$W$4,
IF(_xlfn.TEXTBEFORE('ПДФ 1'!B559,": ",1)*1=YEAR($X$4),$X$4,$Y$4)))))</f>
        <v>46022</v>
      </c>
      <c r="U542" s="125" t="str">
        <f>IF(ISERROR(VLOOKUP(C542,Источник!$C$2:$K$2343,9,0)),"",VLOOKUP(C542,Источник!$C$2:$K$2343,9,0))</f>
        <v>РО</v>
      </c>
      <c r="V542" s="1"/>
      <c r="W542" s="1"/>
      <c r="X542" s="77" t="str">
        <f t="shared" si="105"/>
        <v>г. Краснокамск, ул. Чехова, д. 5: 2025</v>
      </c>
      <c r="Y542" s="117">
        <f t="shared" si="106"/>
        <v>5</v>
      </c>
      <c r="Z542" s="22">
        <v>1</v>
      </c>
      <c r="AA542" s="22">
        <v>1</v>
      </c>
      <c r="AB542" s="22" t="s">
        <v>1076</v>
      </c>
      <c r="AC542" s="22">
        <v>1</v>
      </c>
      <c r="AD542" s="22" t="s">
        <v>1076</v>
      </c>
      <c r="AE542" s="22">
        <v>1</v>
      </c>
      <c r="AF542" s="22" t="s">
        <v>1076</v>
      </c>
      <c r="AG542" s="89" t="s">
        <v>1076</v>
      </c>
      <c r="AH542" s="114" t="s">
        <v>1076</v>
      </c>
      <c r="AI542" s="75">
        <v>1</v>
      </c>
      <c r="AJ542" s="75" t="s">
        <v>1076</v>
      </c>
      <c r="AK542" s="75" t="s">
        <v>1076</v>
      </c>
      <c r="AL542" s="75" t="s">
        <v>1076</v>
      </c>
      <c r="AM542" s="75" t="s">
        <v>1076</v>
      </c>
      <c r="AN542" s="75" t="s">
        <v>1076</v>
      </c>
      <c r="AO542" s="75" t="s">
        <v>1076</v>
      </c>
      <c r="AP542" s="75" t="s">
        <v>1076</v>
      </c>
      <c r="AQ542" s="75" t="s">
        <v>1076</v>
      </c>
      <c r="AR542" s="75" t="s">
        <v>1076</v>
      </c>
      <c r="AS542" s="75" t="s">
        <v>1076</v>
      </c>
      <c r="AT542" s="75" t="s">
        <v>1076</v>
      </c>
      <c r="AU542" t="str">
        <f t="shared" si="107"/>
        <v>РВИС ( ЭЛ ТЕП ХВС ВОД ) РК</v>
      </c>
      <c r="AV542" t="b">
        <f t="shared" si="108"/>
        <v>1</v>
      </c>
    </row>
    <row r="543" spans="1:48" ht="16.5" thickTop="1" thickBot="1" x14ac:dyDescent="0.3">
      <c r="A543" s="28">
        <f t="shared" si="109"/>
        <v>15</v>
      </c>
      <c r="B543" s="74" t="s">
        <v>1087</v>
      </c>
      <c r="C543" s="71" t="s">
        <v>501</v>
      </c>
      <c r="D543" s="63">
        <v>1974</v>
      </c>
      <c r="E543" s="72"/>
      <c r="F543" s="72" t="s">
        <v>2519</v>
      </c>
      <c r="G543" s="80">
        <v>4</v>
      </c>
      <c r="H543" s="80">
        <v>1</v>
      </c>
      <c r="I543" s="163">
        <v>811.9</v>
      </c>
      <c r="J543" s="163">
        <v>742.7</v>
      </c>
      <c r="K543" s="163">
        <v>742.7</v>
      </c>
      <c r="L543" s="165">
        <v>25</v>
      </c>
      <c r="M543" s="163">
        <f t="shared" si="112"/>
        <v>3656407.89</v>
      </c>
      <c r="N543" s="163"/>
      <c r="O543" s="163"/>
      <c r="P543" s="163"/>
      <c r="Q543" s="30">
        <f>IF('Форма 2'!D543=0,"",'Форма 2'!D543-N543-O543-P543)</f>
        <v>3656407.89</v>
      </c>
      <c r="R543" s="51">
        <f t="shared" si="103"/>
        <v>4923.1289753601723</v>
      </c>
      <c r="S543" s="51">
        <f t="shared" si="104"/>
        <v>4923.1289753601723</v>
      </c>
      <c r="T543" s="69">
        <f>IF(B543=C543,"",
IF(ISERROR(
IF(_xlfn.TEXTBEFORE('ПДФ 1'!B560,": ",1)*1=YEAR($V$4),$V$4,
IF(_xlfn.TEXTBEFORE('ПДФ 1'!B560,": ",1)*1=YEAR($W$4),$W$4,
IF(_xlfn.TEXTBEFORE('ПДФ 1'!B560,": ",1)*1=YEAR($X$4),$X$4,$Y$4)))),"",
IF(_xlfn.TEXTBEFORE('ПДФ 1'!B560,": ",1)*1=YEAR($V$4),$V$4,
IF(_xlfn.TEXTBEFORE('ПДФ 1'!B560,": ",1)*1=YEAR($W$4),$W$4,
IF(_xlfn.TEXTBEFORE('ПДФ 1'!B560,": ",1)*1=YEAR($X$4),$X$4,$Y$4)))))</f>
        <v>46022</v>
      </c>
      <c r="U543" s="125" t="str">
        <f>IF(ISERROR(VLOOKUP(C543,Источник!$C$2:$K$2343,9,0)),"",VLOOKUP(C543,Источник!$C$2:$K$2343,9,0))</f>
        <v>СС</v>
      </c>
      <c r="V543" s="1"/>
      <c r="W543" s="1"/>
      <c r="X543" s="77" t="str">
        <f t="shared" si="105"/>
        <v>п. Майский, ул. Красногорская, д. 2: 2025</v>
      </c>
      <c r="Y543" s="117">
        <f t="shared" si="106"/>
        <v>1</v>
      </c>
      <c r="Z543" s="22" t="s">
        <v>1076</v>
      </c>
      <c r="AA543" s="22" t="s">
        <v>1076</v>
      </c>
      <c r="AB543" s="22" t="s">
        <v>1076</v>
      </c>
      <c r="AC543" s="22" t="s">
        <v>1076</v>
      </c>
      <c r="AD543" s="22" t="s">
        <v>1076</v>
      </c>
      <c r="AE543" s="22" t="s">
        <v>1076</v>
      </c>
      <c r="AF543" s="22" t="s">
        <v>1076</v>
      </c>
      <c r="AG543" s="89" t="s">
        <v>1076</v>
      </c>
      <c r="AH543" s="114" t="s">
        <v>1076</v>
      </c>
      <c r="AI543" s="75">
        <v>1</v>
      </c>
      <c r="AJ543" s="75" t="s">
        <v>1076</v>
      </c>
      <c r="AK543" s="75" t="s">
        <v>1076</v>
      </c>
      <c r="AL543" s="75" t="s">
        <v>1076</v>
      </c>
      <c r="AM543" s="75" t="s">
        <v>1076</v>
      </c>
      <c r="AN543" s="75" t="s">
        <v>1076</v>
      </c>
      <c r="AO543" s="75" t="s">
        <v>1076</v>
      </c>
      <c r="AP543" s="75" t="s">
        <v>1076</v>
      </c>
      <c r="AQ543" s="75" t="s">
        <v>1076</v>
      </c>
      <c r="AR543" s="75" t="s">
        <v>1076</v>
      </c>
      <c r="AS543" s="75" t="s">
        <v>1076</v>
      </c>
      <c r="AT543" s="75" t="s">
        <v>1076</v>
      </c>
      <c r="AU543" t="str">
        <f t="shared" si="107"/>
        <v>РК</v>
      </c>
      <c r="AV543" t="b">
        <f t="shared" si="108"/>
        <v>1</v>
      </c>
    </row>
    <row r="544" spans="1:48" ht="17.25" thickTop="1" thickBot="1" x14ac:dyDescent="0.3">
      <c r="A544" s="134">
        <f t="shared" si="109"/>
        <v>0</v>
      </c>
      <c r="B544" s="135" t="s">
        <v>1076</v>
      </c>
      <c r="C544" s="156" t="s">
        <v>1088</v>
      </c>
      <c r="D544" s="140" t="s">
        <v>1076</v>
      </c>
      <c r="E544" s="141"/>
      <c r="F544" s="141" t="s">
        <v>1076</v>
      </c>
      <c r="G544" s="142" t="s">
        <v>1076</v>
      </c>
      <c r="H544" s="142" t="s">
        <v>1076</v>
      </c>
      <c r="I544" s="162">
        <f>SUM(I545)</f>
        <v>712</v>
      </c>
      <c r="J544" s="162">
        <f t="shared" ref="J544:P544" si="115">SUM(J545)</f>
        <v>656.3</v>
      </c>
      <c r="K544" s="162">
        <f t="shared" si="115"/>
        <v>421.5</v>
      </c>
      <c r="L544" s="154">
        <f t="shared" si="115"/>
        <v>16</v>
      </c>
      <c r="M544" s="162">
        <f t="shared" si="112"/>
        <v>8187729.4400000004</v>
      </c>
      <c r="N544" s="162">
        <f t="shared" si="115"/>
        <v>0</v>
      </c>
      <c r="O544" s="162">
        <f t="shared" si="115"/>
        <v>0</v>
      </c>
      <c r="P544" s="162">
        <f t="shared" si="115"/>
        <v>0</v>
      </c>
      <c r="Q544" s="136">
        <f>IF('Форма 2'!D544=0,"",'Форма 2'!D544-N544-O544-P544)</f>
        <v>8187729.4400000004</v>
      </c>
      <c r="R544" s="143"/>
      <c r="S544" s="143"/>
      <c r="T544" s="144"/>
      <c r="U544" s="145" t="str">
        <f>IF(ISERROR(VLOOKUP(C544,Источник!$C$2:$K$2343,9,0)),"",VLOOKUP(C544,Источник!$C$2:$K$2343,9,0))</f>
        <v/>
      </c>
      <c r="V544" s="1"/>
      <c r="W544" s="1"/>
      <c r="X544" s="77" t="str">
        <f t="shared" si="105"/>
        <v/>
      </c>
      <c r="Y544" s="117">
        <f t="shared" si="106"/>
        <v>0</v>
      </c>
      <c r="Z544" s="22" t="s">
        <v>1076</v>
      </c>
      <c r="AA544" s="22" t="s">
        <v>1076</v>
      </c>
      <c r="AB544" s="22" t="s">
        <v>1076</v>
      </c>
      <c r="AC544" s="22" t="s">
        <v>1076</v>
      </c>
      <c r="AD544" s="22" t="s">
        <v>1076</v>
      </c>
      <c r="AE544" s="22" t="s">
        <v>1076</v>
      </c>
      <c r="AF544" s="22" t="s">
        <v>1076</v>
      </c>
      <c r="AG544" s="89" t="s">
        <v>1076</v>
      </c>
      <c r="AH544" s="114" t="s">
        <v>1076</v>
      </c>
      <c r="AI544" s="75" t="s">
        <v>1076</v>
      </c>
      <c r="AJ544" s="75" t="s">
        <v>1076</v>
      </c>
      <c r="AK544" s="75" t="s">
        <v>1076</v>
      </c>
      <c r="AL544" s="75" t="s">
        <v>1076</v>
      </c>
      <c r="AM544" s="75" t="s">
        <v>1076</v>
      </c>
      <c r="AN544" s="75" t="s">
        <v>1076</v>
      </c>
      <c r="AO544" s="75" t="s">
        <v>1076</v>
      </c>
      <c r="AP544" s="75" t="s">
        <v>1076</v>
      </c>
      <c r="AQ544" s="75" t="s">
        <v>1076</v>
      </c>
      <c r="AR544" s="75" t="s">
        <v>1076</v>
      </c>
      <c r="AS544" s="75" t="s">
        <v>1076</v>
      </c>
      <c r="AT544" s="75" t="s">
        <v>1076</v>
      </c>
      <c r="AU544" t="str">
        <f t="shared" si="107"/>
        <v/>
      </c>
      <c r="AV544" t="b">
        <f t="shared" si="108"/>
        <v>1</v>
      </c>
    </row>
    <row r="545" spans="1:48" ht="16.5" thickTop="1" thickBot="1" x14ac:dyDescent="0.3">
      <c r="A545" s="28">
        <f t="shared" si="109"/>
        <v>1</v>
      </c>
      <c r="B545" s="74" t="s">
        <v>1088</v>
      </c>
      <c r="C545" s="71" t="s">
        <v>326</v>
      </c>
      <c r="D545" s="63">
        <v>1933</v>
      </c>
      <c r="E545" s="72"/>
      <c r="F545" s="72" t="s">
        <v>2519</v>
      </c>
      <c r="G545" s="80">
        <v>2</v>
      </c>
      <c r="H545" s="80">
        <v>2</v>
      </c>
      <c r="I545" s="163">
        <v>712</v>
      </c>
      <c r="J545" s="163">
        <v>656.3</v>
      </c>
      <c r="K545" s="163">
        <v>421.5</v>
      </c>
      <c r="L545" s="165">
        <v>16</v>
      </c>
      <c r="M545" s="163">
        <f t="shared" si="112"/>
        <v>8187729.4400000004</v>
      </c>
      <c r="N545" s="163"/>
      <c r="O545" s="163"/>
      <c r="P545" s="163"/>
      <c r="Q545" s="30">
        <f>IF('Форма 2'!D545=0,"",'Форма 2'!D545-N545-O545-P545)</f>
        <v>8187729.4400000004</v>
      </c>
      <c r="R545" s="51">
        <f t="shared" si="103"/>
        <v>12475.58957793692</v>
      </c>
      <c r="S545" s="51">
        <f t="shared" si="104"/>
        <v>12475.58957793692</v>
      </c>
      <c r="T545" s="69">
        <f>IF(B545=C545,"",
IF(ISERROR(
IF(_xlfn.TEXTBEFORE('ПДФ 1'!B562,": ",1)*1=YEAR($V$4),$V$4,
IF(_xlfn.TEXTBEFORE('ПДФ 1'!B562,": ",1)*1=YEAR($W$4),$W$4,
IF(_xlfn.TEXTBEFORE('ПДФ 1'!B562,": ",1)*1=YEAR($X$4),$X$4,$Y$4)))),"",
IF(_xlfn.TEXTBEFORE('ПДФ 1'!B562,": ",1)*1=YEAR($V$4),$V$4,
IF(_xlfn.TEXTBEFORE('ПДФ 1'!B562,": ",1)*1=YEAR($W$4),$W$4,
IF(_xlfn.TEXTBEFORE('ПДФ 1'!B562,": ",1)*1=YEAR($X$4),$X$4,$Y$4)))))</f>
        <v>46022</v>
      </c>
      <c r="U545" s="125" t="str">
        <f>IF(ISERROR(VLOOKUP(C545,Источник!$C$2:$K$2343,9,0)),"",VLOOKUP(C545,Источник!$C$2:$K$2343,9,0))</f>
        <v>РО</v>
      </c>
      <c r="V545" s="1"/>
      <c r="W545" s="1"/>
      <c r="X545" s="77" t="str">
        <f t="shared" si="105"/>
        <v>г. Кудымкар, ул. 50 лет Октября, д. 34: 2025</v>
      </c>
      <c r="Y545" s="117">
        <f t="shared" si="106"/>
        <v>5</v>
      </c>
      <c r="Z545" s="22">
        <v>1</v>
      </c>
      <c r="AA545" s="22">
        <v>1</v>
      </c>
      <c r="AB545" s="22">
        <v>1</v>
      </c>
      <c r="AC545" s="22">
        <v>1</v>
      </c>
      <c r="AD545" s="22" t="s">
        <v>1076</v>
      </c>
      <c r="AE545" s="22">
        <v>1</v>
      </c>
      <c r="AF545" s="22" t="s">
        <v>1076</v>
      </c>
      <c r="AG545" s="89" t="s">
        <v>1076</v>
      </c>
      <c r="AH545" s="114" t="s">
        <v>1076</v>
      </c>
      <c r="AI545" s="75" t="s">
        <v>1076</v>
      </c>
      <c r="AJ545" s="75" t="s">
        <v>1076</v>
      </c>
      <c r="AK545" s="75" t="s">
        <v>1076</v>
      </c>
      <c r="AL545" s="75" t="s">
        <v>1076</v>
      </c>
      <c r="AM545" s="75" t="s">
        <v>1076</v>
      </c>
      <c r="AN545" s="75" t="s">
        <v>1076</v>
      </c>
      <c r="AO545" s="75" t="s">
        <v>1076</v>
      </c>
      <c r="AP545" s="75" t="s">
        <v>1076</v>
      </c>
      <c r="AQ545" s="75" t="s">
        <v>1076</v>
      </c>
      <c r="AR545" s="75" t="s">
        <v>1076</v>
      </c>
      <c r="AS545" s="75" t="s">
        <v>1076</v>
      </c>
      <c r="AT545" s="75" t="s">
        <v>1076</v>
      </c>
      <c r="AU545" t="str">
        <f t="shared" si="107"/>
        <v>РВИС ( ЭЛ ТЕП ГАЗ ХВС ВОД )</v>
      </c>
      <c r="AV545" t="b">
        <f t="shared" si="108"/>
        <v>1</v>
      </c>
    </row>
    <row r="546" spans="1:48" ht="17.25" thickTop="1" thickBot="1" x14ac:dyDescent="0.3">
      <c r="A546" s="134">
        <f>IF(NOT(ISERROR("Пермского края"=MID(C546,FIND("Пермского края",C546),14)))=$B$1,0,IF(NOT(ISERROR("город Пермь"=MID(C546,FIND("город Пермь",C546),11)))=$B$1,0,IF(NOT(ISERROR("Итого"=MID(C546,FIND("Итого",C546),5)))=$B$1,0,IF(NOT(ISERROR("Всего"=MID(C546,FIND("Всего",C546),5)))=$B$1,0,#REF!+1))))</f>
        <v>0</v>
      </c>
      <c r="B546" s="135" t="s">
        <v>1076</v>
      </c>
      <c r="C546" s="156" t="s">
        <v>1089</v>
      </c>
      <c r="D546" s="140" t="s">
        <v>1076</v>
      </c>
      <c r="E546" s="141"/>
      <c r="F546" s="141" t="s">
        <v>1076</v>
      </c>
      <c r="G546" s="142" t="s">
        <v>1076</v>
      </c>
      <c r="H546" s="142" t="s">
        <v>1076</v>
      </c>
      <c r="I546" s="162">
        <f>SUM(I547:I557)</f>
        <v>33563.9</v>
      </c>
      <c r="J546" s="162">
        <f t="shared" ref="J546:P546" si="116">SUM(J547:J557)</f>
        <v>28205.599999999999</v>
      </c>
      <c r="K546" s="162">
        <f t="shared" si="116"/>
        <v>27027</v>
      </c>
      <c r="L546" s="154">
        <f t="shared" si="116"/>
        <v>980</v>
      </c>
      <c r="M546" s="162">
        <f t="shared" si="112"/>
        <v>74821616.300000012</v>
      </c>
      <c r="N546" s="162">
        <f t="shared" si="116"/>
        <v>0</v>
      </c>
      <c r="O546" s="162">
        <f t="shared" si="116"/>
        <v>0</v>
      </c>
      <c r="P546" s="162">
        <f t="shared" si="116"/>
        <v>0</v>
      </c>
      <c r="Q546" s="136">
        <f>IF('Форма 2'!D546=0,"",'Форма 2'!D546-N546-O546-P546)</f>
        <v>74821616.300000012</v>
      </c>
      <c r="R546" s="143"/>
      <c r="S546" s="143"/>
      <c r="T546" s="144"/>
      <c r="U546" s="145" t="str">
        <f>IF(ISERROR(VLOOKUP(C546,Источник!$C$2:$K$2343,9,0)),"",VLOOKUP(C546,Источник!$C$2:$K$2343,9,0))</f>
        <v/>
      </c>
      <c r="V546" s="1"/>
      <c r="W546" s="1"/>
      <c r="X546" s="77" t="str">
        <f t="shared" si="105"/>
        <v/>
      </c>
      <c r="Y546" s="117">
        <f t="shared" si="106"/>
        <v>0</v>
      </c>
      <c r="Z546" s="22" t="s">
        <v>1076</v>
      </c>
      <c r="AA546" s="22" t="s">
        <v>1076</v>
      </c>
      <c r="AB546" s="22" t="s">
        <v>1076</v>
      </c>
      <c r="AC546" s="22" t="s">
        <v>1076</v>
      </c>
      <c r="AD546" s="22" t="s">
        <v>1076</v>
      </c>
      <c r="AE546" s="22" t="s">
        <v>1076</v>
      </c>
      <c r="AF546" s="22" t="s">
        <v>1076</v>
      </c>
      <c r="AG546" s="89" t="s">
        <v>1076</v>
      </c>
      <c r="AH546" s="114" t="s">
        <v>1076</v>
      </c>
      <c r="AI546" s="75" t="s">
        <v>1076</v>
      </c>
      <c r="AJ546" s="75" t="s">
        <v>1076</v>
      </c>
      <c r="AK546" s="75" t="s">
        <v>1076</v>
      </c>
      <c r="AL546" s="75" t="s">
        <v>1076</v>
      </c>
      <c r="AM546" s="75" t="s">
        <v>1076</v>
      </c>
      <c r="AN546" s="75" t="s">
        <v>1076</v>
      </c>
      <c r="AO546" s="75" t="s">
        <v>1076</v>
      </c>
      <c r="AP546" s="75" t="s">
        <v>1076</v>
      </c>
      <c r="AQ546" s="75" t="s">
        <v>1076</v>
      </c>
      <c r="AR546" s="75" t="s">
        <v>1076</v>
      </c>
      <c r="AS546" s="75" t="s">
        <v>1076</v>
      </c>
      <c r="AT546" s="75" t="s">
        <v>1076</v>
      </c>
      <c r="AU546" t="str">
        <f t="shared" si="107"/>
        <v/>
      </c>
      <c r="AV546" t="b">
        <f t="shared" si="108"/>
        <v>1</v>
      </c>
    </row>
    <row r="547" spans="1:48" ht="16.5" thickTop="1" thickBot="1" x14ac:dyDescent="0.3">
      <c r="A547" s="28">
        <f t="shared" si="109"/>
        <v>1</v>
      </c>
      <c r="B547" s="74" t="s">
        <v>1089</v>
      </c>
      <c r="C547" s="71" t="s">
        <v>440</v>
      </c>
      <c r="D547" s="63">
        <v>1951</v>
      </c>
      <c r="E547" s="72"/>
      <c r="F547" s="72" t="s">
        <v>2529</v>
      </c>
      <c r="G547" s="80">
        <v>2</v>
      </c>
      <c r="H547" s="80">
        <v>2</v>
      </c>
      <c r="I547" s="163">
        <v>527.6</v>
      </c>
      <c r="J547" s="163">
        <v>479.6</v>
      </c>
      <c r="K547" s="163">
        <v>401.70000000000005</v>
      </c>
      <c r="L547" s="165">
        <v>26</v>
      </c>
      <c r="M547" s="163">
        <f t="shared" si="112"/>
        <v>1355800.1</v>
      </c>
      <c r="N547" s="163"/>
      <c r="O547" s="163"/>
      <c r="P547" s="163"/>
      <c r="Q547" s="30">
        <f>IF('Форма 2'!D547=0,"",'Форма 2'!D547-N547-O547-P547)</f>
        <v>1355800.1</v>
      </c>
      <c r="R547" s="51">
        <f t="shared" si="103"/>
        <v>2826.9393244370308</v>
      </c>
      <c r="S547" s="51">
        <f t="shared" si="104"/>
        <v>2826.9393244370308</v>
      </c>
      <c r="T547" s="69">
        <f>IF(B547=C547,"",
IF(ISERROR(
IF(_xlfn.TEXTBEFORE('ПДФ 1'!B565,": ",1)*1=YEAR($V$4),$V$4,
IF(_xlfn.TEXTBEFORE('ПДФ 1'!B565,": ",1)*1=YEAR($W$4),$W$4,
IF(_xlfn.TEXTBEFORE('ПДФ 1'!B565,": ",1)*1=YEAR($X$4),$X$4,$Y$4)))),"",
IF(_xlfn.TEXTBEFORE('ПДФ 1'!B565,": ",1)*1=YEAR($V$4),$V$4,
IF(_xlfn.TEXTBEFORE('ПДФ 1'!B565,": ",1)*1=YEAR($W$4),$W$4,
IF(_xlfn.TEXTBEFORE('ПДФ 1'!B565,": ",1)*1=YEAR($X$4),$X$4,$Y$4)))))</f>
        <v>46022</v>
      </c>
      <c r="U547" s="125" t="str">
        <f>IF(ISERROR(VLOOKUP(C547,Источник!$C$2:$K$2343,9,0)),"",VLOOKUP(C547,Источник!$C$2:$K$2343,9,0))</f>
        <v>РО</v>
      </c>
      <c r="V547" s="1"/>
      <c r="W547" s="1"/>
      <c r="X547" s="77" t="str">
        <f t="shared" si="105"/>
        <v>г. Кунгур, ул. Карла Маркса, д. 22А: 2025</v>
      </c>
      <c r="Y547" s="117">
        <f t="shared" si="106"/>
        <v>2</v>
      </c>
      <c r="Z547" s="22" t="s">
        <v>1076</v>
      </c>
      <c r="AA547" s="22" t="s">
        <v>1076</v>
      </c>
      <c r="AB547" s="22" t="s">
        <v>1076</v>
      </c>
      <c r="AC547" s="22" t="s">
        <v>1076</v>
      </c>
      <c r="AD547" s="22" t="s">
        <v>1076</v>
      </c>
      <c r="AE547" s="22" t="s">
        <v>1076</v>
      </c>
      <c r="AF547" s="22">
        <v>1</v>
      </c>
      <c r="AG547" s="89" t="s">
        <v>1076</v>
      </c>
      <c r="AH547" s="114" t="s">
        <v>1076</v>
      </c>
      <c r="AI547" s="75" t="s">
        <v>1076</v>
      </c>
      <c r="AJ547" s="75" t="s">
        <v>1076</v>
      </c>
      <c r="AK547" s="75" t="s">
        <v>1076</v>
      </c>
      <c r="AL547" s="75" t="s">
        <v>1076</v>
      </c>
      <c r="AM547" s="75">
        <v>1</v>
      </c>
      <c r="AN547" s="75" t="s">
        <v>1076</v>
      </c>
      <c r="AO547" s="75" t="s">
        <v>1076</v>
      </c>
      <c r="AP547" s="75" t="s">
        <v>1076</v>
      </c>
      <c r="AQ547" s="75" t="s">
        <v>1076</v>
      </c>
      <c r="AR547" s="75" t="s">
        <v>1076</v>
      </c>
      <c r="AS547" s="75" t="s">
        <v>1076</v>
      </c>
      <c r="AT547" s="75" t="s">
        <v>1076</v>
      </c>
      <c r="AU547" t="str">
        <f t="shared" si="107"/>
        <v>РП РФ</v>
      </c>
      <c r="AV547" t="b">
        <f t="shared" si="108"/>
        <v>1</v>
      </c>
    </row>
    <row r="548" spans="1:48" ht="16.5" thickTop="1" thickBot="1" x14ac:dyDescent="0.3">
      <c r="A548" s="28">
        <f t="shared" si="109"/>
        <v>2</v>
      </c>
      <c r="B548" s="74" t="s">
        <v>1089</v>
      </c>
      <c r="C548" s="71" t="s">
        <v>123</v>
      </c>
      <c r="D548" s="63">
        <v>1968</v>
      </c>
      <c r="E548" s="72"/>
      <c r="F548" s="72" t="s">
        <v>2519</v>
      </c>
      <c r="G548" s="80">
        <v>2</v>
      </c>
      <c r="H548" s="80">
        <v>3</v>
      </c>
      <c r="I548" s="163">
        <v>1231.8</v>
      </c>
      <c r="J548" s="163">
        <v>863</v>
      </c>
      <c r="K548" s="163">
        <v>863</v>
      </c>
      <c r="L548" s="165">
        <v>44</v>
      </c>
      <c r="M548" s="163">
        <f t="shared" si="112"/>
        <v>1646657.92</v>
      </c>
      <c r="N548" s="163"/>
      <c r="O548" s="163"/>
      <c r="P548" s="163"/>
      <c r="Q548" s="30">
        <f>IF('Форма 2'!D548=0,"",'Форма 2'!D548-N548-O548-P548)</f>
        <v>1646657.92</v>
      </c>
      <c r="R548" s="51">
        <f t="shared" si="103"/>
        <v>1908.0624797219002</v>
      </c>
      <c r="S548" s="51">
        <f t="shared" si="104"/>
        <v>1908.0624797219002</v>
      </c>
      <c r="T548" s="69">
        <f>IF(B548=C548,"",
IF(ISERROR(
IF(_xlfn.TEXTBEFORE('ПДФ 1'!B566,": ",1)*1=YEAR($V$4),$V$4,
IF(_xlfn.TEXTBEFORE('ПДФ 1'!B566,": ",1)*1=YEAR($W$4),$W$4,
IF(_xlfn.TEXTBEFORE('ПДФ 1'!B566,": ",1)*1=YEAR($X$4),$X$4,$Y$4)))),"",
IF(_xlfn.TEXTBEFORE('ПДФ 1'!B566,": ",1)*1=YEAR($V$4),$V$4,
IF(_xlfn.TEXTBEFORE('ПДФ 1'!B566,": ",1)*1=YEAR($W$4),$W$4,
IF(_xlfn.TEXTBEFORE('ПДФ 1'!B566,": ",1)*1=YEAR($X$4),$X$4,$Y$4)))))</f>
        <v>46022</v>
      </c>
      <c r="U548" s="125" t="str">
        <f>IF(ISERROR(VLOOKUP(C548,Источник!$C$2:$K$2343,9,0)),"",VLOOKUP(C548,Источник!$C$2:$K$2343,9,0))</f>
        <v>РО</v>
      </c>
      <c r="V548" s="1"/>
      <c r="W548" s="1"/>
      <c r="X548" s="77" t="str">
        <f t="shared" si="105"/>
        <v>г. Кунгур, ул. Космонавтов, д. 16: 2025</v>
      </c>
      <c r="Y548" s="117">
        <f t="shared" si="106"/>
        <v>1</v>
      </c>
      <c r="Z548" s="22" t="s">
        <v>1076</v>
      </c>
      <c r="AA548" s="22" t="s">
        <v>1076</v>
      </c>
      <c r="AB548" s="22">
        <v>1</v>
      </c>
      <c r="AC548" s="22" t="s">
        <v>1076</v>
      </c>
      <c r="AD548" s="22" t="s">
        <v>1076</v>
      </c>
      <c r="AE548" s="22" t="s">
        <v>1076</v>
      </c>
      <c r="AF548" s="22" t="s">
        <v>1076</v>
      </c>
      <c r="AG548" s="89" t="s">
        <v>1076</v>
      </c>
      <c r="AH548" s="114" t="s">
        <v>1076</v>
      </c>
      <c r="AI548" s="75" t="s">
        <v>1076</v>
      </c>
      <c r="AJ548" s="75" t="s">
        <v>1076</v>
      </c>
      <c r="AK548" s="75" t="s">
        <v>1076</v>
      </c>
      <c r="AL548" s="75" t="s">
        <v>1076</v>
      </c>
      <c r="AM548" s="75" t="s">
        <v>1076</v>
      </c>
      <c r="AN548" s="75" t="s">
        <v>1076</v>
      </c>
      <c r="AO548" s="75" t="s">
        <v>1076</v>
      </c>
      <c r="AP548" s="75" t="s">
        <v>1076</v>
      </c>
      <c r="AQ548" s="75" t="s">
        <v>1076</v>
      </c>
      <c r="AR548" s="75" t="s">
        <v>1076</v>
      </c>
      <c r="AS548" s="75" t="s">
        <v>1076</v>
      </c>
      <c r="AT548" s="75" t="s">
        <v>1076</v>
      </c>
      <c r="AU548" t="str">
        <f t="shared" si="107"/>
        <v>РВИС ( ГАЗ )</v>
      </c>
      <c r="AV548" t="b">
        <f t="shared" si="108"/>
        <v>1</v>
      </c>
    </row>
    <row r="549" spans="1:48" ht="16.5" thickTop="1" thickBot="1" x14ac:dyDescent="0.3">
      <c r="A549" s="28">
        <f t="shared" si="109"/>
        <v>3</v>
      </c>
      <c r="B549" s="74" t="s">
        <v>1089</v>
      </c>
      <c r="C549" s="71" t="s">
        <v>124</v>
      </c>
      <c r="D549" s="63">
        <v>1983</v>
      </c>
      <c r="E549" s="72"/>
      <c r="F549" s="72" t="s">
        <v>2519</v>
      </c>
      <c r="G549" s="80">
        <v>5</v>
      </c>
      <c r="H549" s="80">
        <v>4</v>
      </c>
      <c r="I549" s="163">
        <v>2576.1</v>
      </c>
      <c r="J549" s="163">
        <v>1531.2</v>
      </c>
      <c r="K549" s="163">
        <v>1392.1000000000001</v>
      </c>
      <c r="L549" s="165">
        <v>120</v>
      </c>
      <c r="M549" s="163">
        <f t="shared" si="112"/>
        <v>1348330.74</v>
      </c>
      <c r="N549" s="163"/>
      <c r="O549" s="163"/>
      <c r="P549" s="163"/>
      <c r="Q549" s="30">
        <f>IF('Форма 2'!D549=0,"",'Форма 2'!D549-N549-O549-P549)</f>
        <v>1348330.74</v>
      </c>
      <c r="R549" s="51">
        <f t="shared" si="103"/>
        <v>880.57127742946705</v>
      </c>
      <c r="S549" s="51">
        <f t="shared" si="104"/>
        <v>880.57127742946705</v>
      </c>
      <c r="T549" s="69">
        <f>IF(B549=C549,"",
IF(ISERROR(
IF(_xlfn.TEXTBEFORE('ПДФ 1'!B567,": ",1)*1=YEAR($V$4),$V$4,
IF(_xlfn.TEXTBEFORE('ПДФ 1'!B567,": ",1)*1=YEAR($W$4),$W$4,
IF(_xlfn.TEXTBEFORE('ПДФ 1'!B567,": ",1)*1=YEAR($X$4),$X$4,$Y$4)))),"",
IF(_xlfn.TEXTBEFORE('ПДФ 1'!B567,": ",1)*1=YEAR($V$4),$V$4,
IF(_xlfn.TEXTBEFORE('ПДФ 1'!B567,": ",1)*1=YEAR($W$4),$W$4,
IF(_xlfn.TEXTBEFORE('ПДФ 1'!B567,": ",1)*1=YEAR($X$4),$X$4,$Y$4)))))</f>
        <v>46022</v>
      </c>
      <c r="U549" s="125" t="str">
        <f>IF(ISERROR(VLOOKUP(C549,Источник!$C$2:$K$2343,9,0)),"",VLOOKUP(C549,Источник!$C$2:$K$2343,9,0))</f>
        <v>РО</v>
      </c>
      <c r="V549" s="1"/>
      <c r="W549" s="1"/>
      <c r="X549" s="77" t="str">
        <f t="shared" si="105"/>
        <v>г. Кунгур, ул. Красногвардейцев, д. 81: 2025</v>
      </c>
      <c r="Y549" s="117">
        <f t="shared" si="106"/>
        <v>1</v>
      </c>
      <c r="Z549" s="22" t="s">
        <v>1076</v>
      </c>
      <c r="AA549" s="22" t="s">
        <v>1076</v>
      </c>
      <c r="AB549" s="22">
        <v>1</v>
      </c>
      <c r="AC549" s="22" t="s">
        <v>1076</v>
      </c>
      <c r="AD549" s="22" t="s">
        <v>1076</v>
      </c>
      <c r="AE549" s="22" t="s">
        <v>1076</v>
      </c>
      <c r="AF549" s="22" t="s">
        <v>1076</v>
      </c>
      <c r="AG549" s="89" t="s">
        <v>1076</v>
      </c>
      <c r="AH549" s="114" t="s">
        <v>1076</v>
      </c>
      <c r="AI549" s="75" t="s">
        <v>1076</v>
      </c>
      <c r="AJ549" s="75" t="s">
        <v>1076</v>
      </c>
      <c r="AK549" s="75" t="s">
        <v>1076</v>
      </c>
      <c r="AL549" s="75" t="s">
        <v>1076</v>
      </c>
      <c r="AM549" s="75" t="s">
        <v>1076</v>
      </c>
      <c r="AN549" s="75" t="s">
        <v>1076</v>
      </c>
      <c r="AO549" s="75" t="s">
        <v>1076</v>
      </c>
      <c r="AP549" s="75" t="s">
        <v>1076</v>
      </c>
      <c r="AQ549" s="75" t="s">
        <v>1076</v>
      </c>
      <c r="AR549" s="75" t="s">
        <v>1076</v>
      </c>
      <c r="AS549" s="75" t="s">
        <v>1076</v>
      </c>
      <c r="AT549" s="75" t="s">
        <v>1076</v>
      </c>
      <c r="AU549" t="str">
        <f t="shared" si="107"/>
        <v>РВИС ( ГАЗ )</v>
      </c>
      <c r="AV549" t="b">
        <f t="shared" si="108"/>
        <v>1</v>
      </c>
    </row>
    <row r="550" spans="1:48" ht="16.5" thickTop="1" thickBot="1" x14ac:dyDescent="0.3">
      <c r="A550" s="28">
        <f t="shared" si="109"/>
        <v>4</v>
      </c>
      <c r="B550" s="74" t="s">
        <v>1089</v>
      </c>
      <c r="C550" s="71" t="s">
        <v>381</v>
      </c>
      <c r="D550" s="63">
        <v>1977</v>
      </c>
      <c r="E550" s="72"/>
      <c r="F550" s="72" t="s">
        <v>2521</v>
      </c>
      <c r="G550" s="80">
        <v>5</v>
      </c>
      <c r="H550" s="80">
        <v>6</v>
      </c>
      <c r="I550" s="163">
        <v>4627.5</v>
      </c>
      <c r="J550" s="163">
        <v>4504.3999999999996</v>
      </c>
      <c r="K550" s="163">
        <v>4463.1000000000004</v>
      </c>
      <c r="L550" s="165">
        <v>195</v>
      </c>
      <c r="M550" s="163">
        <f t="shared" si="112"/>
        <v>11511554.1</v>
      </c>
      <c r="N550" s="163"/>
      <c r="O550" s="163"/>
      <c r="P550" s="163"/>
      <c r="Q550" s="30">
        <f>IF('Форма 2'!D550=0,"",'Форма 2'!D550-N550-O550-P550)</f>
        <v>11511554.1</v>
      </c>
      <c r="R550" s="51">
        <f t="shared" si="103"/>
        <v>2555.6243006837758</v>
      </c>
      <c r="S550" s="51">
        <f t="shared" si="104"/>
        <v>2555.6243006837758</v>
      </c>
      <c r="T550" s="69">
        <f>IF(B550=C550,"",
IF(ISERROR(
IF(_xlfn.TEXTBEFORE('ПДФ 1'!B568,": ",1)*1=YEAR($V$4),$V$4,
IF(_xlfn.TEXTBEFORE('ПДФ 1'!B568,": ",1)*1=YEAR($W$4),$W$4,
IF(_xlfn.TEXTBEFORE('ПДФ 1'!B568,": ",1)*1=YEAR($X$4),$X$4,$Y$4)))),"",
IF(_xlfn.TEXTBEFORE('ПДФ 1'!B568,": ",1)*1=YEAR($V$4),$V$4,
IF(_xlfn.TEXTBEFORE('ПДФ 1'!B568,": ",1)*1=YEAR($W$4),$W$4,
IF(_xlfn.TEXTBEFORE('ПДФ 1'!B568,": ",1)*1=YEAR($X$4),$X$4,$Y$4)))))</f>
        <v>46022</v>
      </c>
      <c r="U550" s="125" t="str">
        <f>IF(ISERROR(VLOOKUP(C550,Источник!$C$2:$K$2343,9,0)),"",VLOOKUP(C550,Источник!$C$2:$K$2343,9,0))</f>
        <v>РО</v>
      </c>
      <c r="V550" s="1"/>
      <c r="W550" s="1"/>
      <c r="X550" s="77" t="str">
        <f t="shared" si="105"/>
        <v>г. Кунгур, ул. Мамонтова, д. 14: 2025</v>
      </c>
      <c r="Y550" s="117">
        <f t="shared" si="106"/>
        <v>1</v>
      </c>
      <c r="Z550" s="22" t="s">
        <v>1076</v>
      </c>
      <c r="AA550" s="22">
        <v>1</v>
      </c>
      <c r="AB550" s="22" t="s">
        <v>1076</v>
      </c>
      <c r="AC550" s="22" t="s">
        <v>1076</v>
      </c>
      <c r="AD550" s="22" t="s">
        <v>1076</v>
      </c>
      <c r="AE550" s="22" t="s">
        <v>1076</v>
      </c>
      <c r="AF550" s="22" t="s">
        <v>1076</v>
      </c>
      <c r="AG550" s="89" t="s">
        <v>1076</v>
      </c>
      <c r="AH550" s="114" t="s">
        <v>1076</v>
      </c>
      <c r="AI550" s="75" t="s">
        <v>1076</v>
      </c>
      <c r="AJ550" s="75" t="s">
        <v>1076</v>
      </c>
      <c r="AK550" s="75" t="s">
        <v>1076</v>
      </c>
      <c r="AL550" s="75" t="s">
        <v>1076</v>
      </c>
      <c r="AM550" s="75" t="s">
        <v>1076</v>
      </c>
      <c r="AN550" s="75" t="s">
        <v>1076</v>
      </c>
      <c r="AO550" s="75" t="s">
        <v>1076</v>
      </c>
      <c r="AP550" s="75" t="s">
        <v>1076</v>
      </c>
      <c r="AQ550" s="75" t="s">
        <v>1076</v>
      </c>
      <c r="AR550" s="75" t="s">
        <v>1076</v>
      </c>
      <c r="AS550" s="75" t="s">
        <v>1076</v>
      </c>
      <c r="AT550" s="75" t="s">
        <v>1076</v>
      </c>
      <c r="AU550" t="str">
        <f t="shared" si="107"/>
        <v>РВИС ( ТЕП )</v>
      </c>
      <c r="AV550" t="b">
        <f t="shared" si="108"/>
        <v>1</v>
      </c>
    </row>
    <row r="551" spans="1:48" ht="16.5" thickTop="1" thickBot="1" x14ac:dyDescent="0.3">
      <c r="A551" s="28">
        <f t="shared" si="109"/>
        <v>5</v>
      </c>
      <c r="B551" s="74" t="s">
        <v>1089</v>
      </c>
      <c r="C551" s="71" t="s">
        <v>327</v>
      </c>
      <c r="D551" s="63">
        <v>1951</v>
      </c>
      <c r="E551" s="72"/>
      <c r="F551" s="72" t="s">
        <v>2519</v>
      </c>
      <c r="G551" s="80">
        <v>2</v>
      </c>
      <c r="H551" s="80">
        <v>1</v>
      </c>
      <c r="I551" s="163">
        <v>394.9</v>
      </c>
      <c r="J551" s="163">
        <v>359</v>
      </c>
      <c r="K551" s="163">
        <v>319.89999999999998</v>
      </c>
      <c r="L551" s="165">
        <v>17</v>
      </c>
      <c r="M551" s="163">
        <f t="shared" si="112"/>
        <v>954106.05</v>
      </c>
      <c r="N551" s="163"/>
      <c r="O551" s="163"/>
      <c r="P551" s="163"/>
      <c r="Q551" s="30">
        <f>IF('Форма 2'!D551=0,"",'Форма 2'!D551-N551-O551-P551)</f>
        <v>954106.05</v>
      </c>
      <c r="R551" s="51">
        <f t="shared" si="103"/>
        <v>2657.6770194986075</v>
      </c>
      <c r="S551" s="51">
        <f t="shared" si="104"/>
        <v>2657.6770194986075</v>
      </c>
      <c r="T551" s="69">
        <f>IF(B551=C551,"",
IF(ISERROR(
IF(_xlfn.TEXTBEFORE('ПДФ 1'!B569,": ",1)*1=YEAR($V$4),$V$4,
IF(_xlfn.TEXTBEFORE('ПДФ 1'!B569,": ",1)*1=YEAR($W$4),$W$4,
IF(_xlfn.TEXTBEFORE('ПДФ 1'!B569,": ",1)*1=YEAR($X$4),$X$4,$Y$4)))),"",
IF(_xlfn.TEXTBEFORE('ПДФ 1'!B569,": ",1)*1=YEAR($V$4),$V$4,
IF(_xlfn.TEXTBEFORE('ПДФ 1'!B569,": ",1)*1=YEAR($W$4),$W$4,
IF(_xlfn.TEXTBEFORE('ПДФ 1'!B569,": ",1)*1=YEAR($X$4),$X$4,$Y$4)))))</f>
        <v>46022</v>
      </c>
      <c r="U551" s="125" t="str">
        <f>IF(ISERROR(VLOOKUP(C551,Источник!$C$2:$K$2343,9,0)),"",VLOOKUP(C551,Источник!$C$2:$K$2343,9,0))</f>
        <v>РО</v>
      </c>
      <c r="V551" s="1"/>
      <c r="W551" s="1"/>
      <c r="X551" s="77" t="str">
        <f t="shared" si="105"/>
        <v>г. Кунгур, ул. Новые дома, д. 4: 2025</v>
      </c>
      <c r="Y551" s="117">
        <f t="shared" si="106"/>
        <v>3</v>
      </c>
      <c r="Z551" s="22">
        <v>1</v>
      </c>
      <c r="AA551" s="22" t="s">
        <v>1076</v>
      </c>
      <c r="AB551" s="22" t="s">
        <v>1076</v>
      </c>
      <c r="AC551" s="22">
        <v>1</v>
      </c>
      <c r="AD551" s="22" t="s">
        <v>1076</v>
      </c>
      <c r="AE551" s="22" t="s">
        <v>1076</v>
      </c>
      <c r="AF551" s="22" t="s">
        <v>1076</v>
      </c>
      <c r="AG551" s="89" t="s">
        <v>1076</v>
      </c>
      <c r="AH551" s="114" t="s">
        <v>1076</v>
      </c>
      <c r="AI551" s="75" t="s">
        <v>1076</v>
      </c>
      <c r="AJ551" s="75" t="s">
        <v>1076</v>
      </c>
      <c r="AK551" s="75" t="s">
        <v>1076</v>
      </c>
      <c r="AL551" s="75" t="s">
        <v>1076</v>
      </c>
      <c r="AM551" s="75">
        <v>1</v>
      </c>
      <c r="AN551" s="75" t="s">
        <v>1076</v>
      </c>
      <c r="AO551" s="75" t="s">
        <v>1076</v>
      </c>
      <c r="AP551" s="75" t="s">
        <v>1076</v>
      </c>
      <c r="AQ551" s="75" t="s">
        <v>1076</v>
      </c>
      <c r="AR551" s="75" t="s">
        <v>1076</v>
      </c>
      <c r="AS551" s="75" t="s">
        <v>1076</v>
      </c>
      <c r="AT551" s="75" t="s">
        <v>1076</v>
      </c>
      <c r="AU551" t="str">
        <f t="shared" si="107"/>
        <v>РВИС ( ЭЛ ХВС ) РФ</v>
      </c>
      <c r="AV551" t="b">
        <f t="shared" si="108"/>
        <v>1</v>
      </c>
    </row>
    <row r="552" spans="1:48" ht="16.5" thickTop="1" thickBot="1" x14ac:dyDescent="0.3">
      <c r="A552" s="28">
        <f t="shared" si="109"/>
        <v>6</v>
      </c>
      <c r="B552" s="74" t="s">
        <v>1089</v>
      </c>
      <c r="C552" s="71" t="s">
        <v>382</v>
      </c>
      <c r="D552" s="63">
        <v>1985</v>
      </c>
      <c r="E552" s="72"/>
      <c r="F552" s="72" t="s">
        <v>2519</v>
      </c>
      <c r="G552" s="80">
        <v>5</v>
      </c>
      <c r="H552" s="80">
        <v>4</v>
      </c>
      <c r="I552" s="163">
        <v>2965.6</v>
      </c>
      <c r="J552" s="163">
        <v>2696</v>
      </c>
      <c r="K552" s="163">
        <v>2638.2</v>
      </c>
      <c r="L552" s="165">
        <v>130</v>
      </c>
      <c r="M552" s="163">
        <f t="shared" si="112"/>
        <v>8727612.5199999996</v>
      </c>
      <c r="N552" s="163"/>
      <c r="O552" s="163"/>
      <c r="P552" s="163"/>
      <c r="Q552" s="30">
        <f>IF('Форма 2'!D552=0,"",'Форма 2'!D552-N552-O552-P552)</f>
        <v>8727612.5199999996</v>
      </c>
      <c r="R552" s="51">
        <f t="shared" si="103"/>
        <v>3237.2449999999999</v>
      </c>
      <c r="S552" s="51">
        <f t="shared" si="104"/>
        <v>3237.2449999999999</v>
      </c>
      <c r="T552" s="69">
        <f>IF(B552=C552,"",
IF(ISERROR(
IF(_xlfn.TEXTBEFORE('ПДФ 1'!B570,": ",1)*1=YEAR($V$4),$V$4,
IF(_xlfn.TEXTBEFORE('ПДФ 1'!B570,": ",1)*1=YEAR($W$4),$W$4,
IF(_xlfn.TEXTBEFORE('ПДФ 1'!B570,": ",1)*1=YEAR($X$4),$X$4,$Y$4)))),"",
IF(_xlfn.TEXTBEFORE('ПДФ 1'!B570,": ",1)*1=YEAR($V$4),$V$4,
IF(_xlfn.TEXTBEFORE('ПДФ 1'!B570,": ",1)*1=YEAR($W$4),$W$4,
IF(_xlfn.TEXTBEFORE('ПДФ 1'!B570,": ",1)*1=YEAR($X$4),$X$4,$Y$4)))))</f>
        <v>46022</v>
      </c>
      <c r="U552" s="125" t="str">
        <f>IF(ISERROR(VLOOKUP(C552,Источник!$C$2:$K$2343,9,0)),"",VLOOKUP(C552,Источник!$C$2:$K$2343,9,0))</f>
        <v>СС</v>
      </c>
      <c r="V552" s="1"/>
      <c r="W552" s="1"/>
      <c r="X552" s="77" t="str">
        <f t="shared" si="105"/>
        <v>г. Кунгур, ул. Полетаевская, д. 14А: 2025</v>
      </c>
      <c r="Y552" s="117">
        <f t="shared" si="106"/>
        <v>2</v>
      </c>
      <c r="Z552" s="22" t="s">
        <v>1076</v>
      </c>
      <c r="AA552" s="22">
        <v>1</v>
      </c>
      <c r="AB552" s="22" t="s">
        <v>1076</v>
      </c>
      <c r="AC552" s="22" t="s">
        <v>1076</v>
      </c>
      <c r="AD552" s="22" t="s">
        <v>1076</v>
      </c>
      <c r="AE552" s="22">
        <v>1</v>
      </c>
      <c r="AF552" s="22" t="s">
        <v>1076</v>
      </c>
      <c r="AG552" s="89" t="s">
        <v>1076</v>
      </c>
      <c r="AH552" s="88" t="s">
        <v>1076</v>
      </c>
      <c r="AI552" s="75" t="s">
        <v>1076</v>
      </c>
      <c r="AJ552" s="75" t="s">
        <v>1076</v>
      </c>
      <c r="AK552" s="75" t="s">
        <v>1076</v>
      </c>
      <c r="AL552" s="75" t="s">
        <v>1076</v>
      </c>
      <c r="AM552" s="75" t="s">
        <v>1076</v>
      </c>
      <c r="AN552" s="75" t="s">
        <v>1076</v>
      </c>
      <c r="AO552" s="75" t="s">
        <v>1076</v>
      </c>
      <c r="AP552" s="75" t="s">
        <v>1076</v>
      </c>
      <c r="AQ552" s="75" t="s">
        <v>1076</v>
      </c>
      <c r="AR552" s="75" t="s">
        <v>1076</v>
      </c>
      <c r="AS552" s="75" t="s">
        <v>1076</v>
      </c>
      <c r="AT552" s="75" t="s">
        <v>1076</v>
      </c>
      <c r="AU552" t="str">
        <f t="shared" si="107"/>
        <v>РВИС ( ТЕП ВОД )</v>
      </c>
      <c r="AV552" t="b">
        <f t="shared" si="108"/>
        <v>1</v>
      </c>
    </row>
    <row r="553" spans="1:48" ht="16.5" thickTop="1" thickBot="1" x14ac:dyDescent="0.3">
      <c r="A553" s="28">
        <f t="shared" si="109"/>
        <v>7</v>
      </c>
      <c r="B553" s="74" t="s">
        <v>1089</v>
      </c>
      <c r="C553" s="71" t="s">
        <v>84</v>
      </c>
      <c r="D553" s="63">
        <v>1982</v>
      </c>
      <c r="E553" s="72"/>
      <c r="F553" s="72" t="s">
        <v>2519</v>
      </c>
      <c r="G553" s="80">
        <v>5</v>
      </c>
      <c r="H553" s="80">
        <v>0</v>
      </c>
      <c r="I553" s="163">
        <v>4747.5</v>
      </c>
      <c r="J553" s="163">
        <v>4129.1000000000004</v>
      </c>
      <c r="K553" s="163">
        <v>3716.1900000000005</v>
      </c>
      <c r="L553" s="165">
        <v>0</v>
      </c>
      <c r="M553" s="163">
        <f t="shared" si="112"/>
        <v>22066142.629999999</v>
      </c>
      <c r="N553" s="163"/>
      <c r="O553" s="163"/>
      <c r="P553" s="163"/>
      <c r="Q553" s="30">
        <f>IF('Форма 2'!D553=0,"",'Форма 2'!D553-N553-O553-P553)</f>
        <v>22066142.629999999</v>
      </c>
      <c r="R553" s="51">
        <f t="shared" si="103"/>
        <v>5344.0562422803996</v>
      </c>
      <c r="S553" s="51">
        <f t="shared" si="104"/>
        <v>5344.0562422803996</v>
      </c>
      <c r="T553" s="69">
        <f>IF(B553=C553,"",
IF(ISERROR(
IF(_xlfn.TEXTBEFORE('ПДФ 1'!B571,": ",1)*1=YEAR($V$4),$V$4,
IF(_xlfn.TEXTBEFORE('ПДФ 1'!B571,": ",1)*1=YEAR($W$4),$W$4,
IF(_xlfn.TEXTBEFORE('ПДФ 1'!B571,": ",1)*1=YEAR($X$4),$X$4,$Y$4)))),"",
IF(_xlfn.TEXTBEFORE('ПДФ 1'!B571,": ",1)*1=YEAR($V$4),$V$4,
IF(_xlfn.TEXTBEFORE('ПДФ 1'!B571,": ",1)*1=YEAR($W$4),$W$4,
IF(_xlfn.TEXTBEFORE('ПДФ 1'!B571,": ",1)*1=YEAR($X$4),$X$4,$Y$4)))))</f>
        <v>46022</v>
      </c>
      <c r="U553" s="125" t="str">
        <f>IF(ISERROR(VLOOKUP(C553,Источник!$C$2:$K$2343,9,0)),"",VLOOKUP(C553,Источник!$C$2:$K$2343,9,0))</f>
        <v>СС</v>
      </c>
      <c r="V553" s="1"/>
      <c r="W553" s="1"/>
      <c r="X553" s="77" t="str">
        <f t="shared" si="105"/>
        <v>г. Кунгур, ул. Полетаевская, д. 2В: 2025</v>
      </c>
      <c r="Y553" s="117">
        <f t="shared" si="106"/>
        <v>5</v>
      </c>
      <c r="Z553" s="22" t="s">
        <v>1076</v>
      </c>
      <c r="AA553" s="22">
        <v>1</v>
      </c>
      <c r="AB553" s="22">
        <v>1</v>
      </c>
      <c r="AC553" s="22">
        <v>1</v>
      </c>
      <c r="AD553" s="22">
        <v>1</v>
      </c>
      <c r="AE553" s="22">
        <v>1</v>
      </c>
      <c r="AF553" s="22" t="s">
        <v>1076</v>
      </c>
      <c r="AG553" s="89" t="s">
        <v>1076</v>
      </c>
      <c r="AH553" s="114" t="s">
        <v>1076</v>
      </c>
      <c r="AI553" s="75" t="s">
        <v>1076</v>
      </c>
      <c r="AJ553" s="75" t="s">
        <v>1076</v>
      </c>
      <c r="AK553" s="75" t="s">
        <v>1076</v>
      </c>
      <c r="AL553" s="75" t="s">
        <v>1076</v>
      </c>
      <c r="AM553" s="75" t="s">
        <v>1076</v>
      </c>
      <c r="AN553" s="75" t="s">
        <v>1076</v>
      </c>
      <c r="AO553" s="75" t="s">
        <v>1076</v>
      </c>
      <c r="AP553" s="75" t="s">
        <v>1076</v>
      </c>
      <c r="AQ553" s="75" t="s">
        <v>1076</v>
      </c>
      <c r="AR553" s="75" t="s">
        <v>1076</v>
      </c>
      <c r="AS553" s="75" t="s">
        <v>1076</v>
      </c>
      <c r="AT553" s="75" t="s">
        <v>1076</v>
      </c>
      <c r="AU553" t="str">
        <f t="shared" si="107"/>
        <v>РВИС ( ТЕП ГАЗ ХВС ГВС ВОД )</v>
      </c>
      <c r="AV553" t="b">
        <f t="shared" si="108"/>
        <v>1</v>
      </c>
    </row>
    <row r="554" spans="1:48" ht="16.5" thickTop="1" thickBot="1" x14ac:dyDescent="0.3">
      <c r="A554" s="28">
        <f t="shared" si="109"/>
        <v>8</v>
      </c>
      <c r="B554" s="74" t="s">
        <v>1089</v>
      </c>
      <c r="C554" s="71" t="s">
        <v>416</v>
      </c>
      <c r="D554" s="63">
        <v>1975</v>
      </c>
      <c r="E554" s="72"/>
      <c r="F554" s="72" t="s">
        <v>2519</v>
      </c>
      <c r="G554" s="80">
        <v>5</v>
      </c>
      <c r="H554" s="80">
        <v>4</v>
      </c>
      <c r="I554" s="163">
        <v>4195</v>
      </c>
      <c r="J554" s="163">
        <v>2846.2</v>
      </c>
      <c r="K554" s="163">
        <v>2756.2</v>
      </c>
      <c r="L554" s="165">
        <v>132</v>
      </c>
      <c r="M554" s="163">
        <f t="shared" si="112"/>
        <v>2195663</v>
      </c>
      <c r="N554" s="163"/>
      <c r="O554" s="163"/>
      <c r="P554" s="163"/>
      <c r="Q554" s="30">
        <f>IF('Форма 2'!D554=0,"",'Форма 2'!D554-N554-O554-P554)</f>
        <v>2195663</v>
      </c>
      <c r="R554" s="51">
        <f t="shared" si="103"/>
        <v>771.43665237861012</v>
      </c>
      <c r="S554" s="51">
        <f t="shared" si="104"/>
        <v>771.43665237861012</v>
      </c>
      <c r="T554" s="69">
        <f>IF(B554=C554,"",
IF(ISERROR(
IF(_xlfn.TEXTBEFORE('ПДФ 1'!B572,": ",1)*1=YEAR($V$4),$V$4,
IF(_xlfn.TEXTBEFORE('ПДФ 1'!B572,": ",1)*1=YEAR($W$4),$W$4,
IF(_xlfn.TEXTBEFORE('ПДФ 1'!B572,": ",1)*1=YEAR($X$4),$X$4,$Y$4)))),"",
IF(_xlfn.TEXTBEFORE('ПДФ 1'!B572,": ",1)*1=YEAR($V$4),$V$4,
IF(_xlfn.TEXTBEFORE('ПДФ 1'!B572,": ",1)*1=YEAR($W$4),$W$4,
IF(_xlfn.TEXTBEFORE('ПДФ 1'!B572,": ",1)*1=YEAR($X$4),$X$4,$Y$4)))))</f>
        <v>46022</v>
      </c>
      <c r="U554" s="125" t="str">
        <f>IF(ISERROR(VLOOKUP(C554,Источник!$C$2:$K$2343,9,0)),"",VLOOKUP(C554,Источник!$C$2:$K$2343,9,0))</f>
        <v>СС</v>
      </c>
      <c r="V554" s="1"/>
      <c r="W554" s="1"/>
      <c r="X554" s="77" t="str">
        <f t="shared" si="105"/>
        <v>г. Кунгур, ул. Свободы, д. 36: 2025</v>
      </c>
      <c r="Y554" s="117">
        <f t="shared" si="106"/>
        <v>1</v>
      </c>
      <c r="Z554" s="22" t="s">
        <v>1076</v>
      </c>
      <c r="AA554" s="22" t="s">
        <v>1076</v>
      </c>
      <c r="AB554" s="22">
        <v>1</v>
      </c>
      <c r="AC554" s="22" t="s">
        <v>1076</v>
      </c>
      <c r="AD554" s="22" t="s">
        <v>1076</v>
      </c>
      <c r="AE554" s="22" t="s">
        <v>1076</v>
      </c>
      <c r="AF554" s="22" t="s">
        <v>1076</v>
      </c>
      <c r="AG554" s="89" t="s">
        <v>1076</v>
      </c>
      <c r="AH554" s="114" t="s">
        <v>1076</v>
      </c>
      <c r="AI554" s="75" t="s">
        <v>1076</v>
      </c>
      <c r="AJ554" s="75" t="s">
        <v>1076</v>
      </c>
      <c r="AK554" s="75" t="s">
        <v>1076</v>
      </c>
      <c r="AL554" s="75" t="s">
        <v>1076</v>
      </c>
      <c r="AM554" s="75" t="s">
        <v>1076</v>
      </c>
      <c r="AN554" s="75" t="s">
        <v>1076</v>
      </c>
      <c r="AO554" s="75" t="s">
        <v>1076</v>
      </c>
      <c r="AP554" s="75" t="s">
        <v>1076</v>
      </c>
      <c r="AQ554" s="75" t="s">
        <v>1076</v>
      </c>
      <c r="AR554" s="75" t="s">
        <v>1076</v>
      </c>
      <c r="AS554" s="75" t="s">
        <v>1076</v>
      </c>
      <c r="AT554" s="75" t="s">
        <v>1076</v>
      </c>
      <c r="AU554" t="str">
        <f t="shared" si="107"/>
        <v>РВИС ( ГАЗ )</v>
      </c>
      <c r="AV554" t="b">
        <f t="shared" si="108"/>
        <v>1</v>
      </c>
    </row>
    <row r="555" spans="1:48" ht="16.5" thickTop="1" thickBot="1" x14ac:dyDescent="0.3">
      <c r="A555" s="28">
        <f t="shared" si="109"/>
        <v>9</v>
      </c>
      <c r="B555" s="74" t="s">
        <v>1089</v>
      </c>
      <c r="C555" s="71" t="s">
        <v>417</v>
      </c>
      <c r="D555" s="63">
        <v>1976</v>
      </c>
      <c r="E555" s="72"/>
      <c r="F555" s="72" t="s">
        <v>2519</v>
      </c>
      <c r="G555" s="80">
        <v>5</v>
      </c>
      <c r="H555" s="80">
        <v>4</v>
      </c>
      <c r="I555" s="163">
        <v>3453.2</v>
      </c>
      <c r="J555" s="163">
        <v>3139.3</v>
      </c>
      <c r="K555" s="163">
        <v>3139.3</v>
      </c>
      <c r="L555" s="165">
        <v>128</v>
      </c>
      <c r="M555" s="163">
        <f t="shared" si="112"/>
        <v>1807404.88</v>
      </c>
      <c r="N555" s="163"/>
      <c r="O555" s="163"/>
      <c r="P555" s="163"/>
      <c r="Q555" s="30">
        <f>IF('Форма 2'!D555=0,"",'Форма 2'!D555-N555-O555-P555)</f>
        <v>1807404.88</v>
      </c>
      <c r="R555" s="51">
        <f t="shared" si="103"/>
        <v>575.73499824801695</v>
      </c>
      <c r="S555" s="51">
        <f t="shared" si="104"/>
        <v>575.73499824801695</v>
      </c>
      <c r="T555" s="69">
        <f>IF(B555=C555,"",
IF(ISERROR(
IF(_xlfn.TEXTBEFORE('ПДФ 1'!B573,": ",1)*1=YEAR($V$4),$V$4,
IF(_xlfn.TEXTBEFORE('ПДФ 1'!B573,": ",1)*1=YEAR($W$4),$W$4,
IF(_xlfn.TEXTBEFORE('ПДФ 1'!B573,": ",1)*1=YEAR($X$4),$X$4,$Y$4)))),"",
IF(_xlfn.TEXTBEFORE('ПДФ 1'!B573,": ",1)*1=YEAR($V$4),$V$4,
IF(_xlfn.TEXTBEFORE('ПДФ 1'!B573,": ",1)*1=YEAR($W$4),$W$4,
IF(_xlfn.TEXTBEFORE('ПДФ 1'!B573,": ",1)*1=YEAR($X$4),$X$4,$Y$4)))))</f>
        <v>46022</v>
      </c>
      <c r="U555" s="125" t="str">
        <f>IF(ISERROR(VLOOKUP(C555,Источник!$C$2:$K$2343,9,0)),"",VLOOKUP(C555,Источник!$C$2:$K$2343,9,0))</f>
        <v>СС</v>
      </c>
      <c r="V555" s="1"/>
      <c r="W555" s="1"/>
      <c r="X555" s="77" t="str">
        <f t="shared" si="105"/>
        <v>г. Кунгур, ул. Свободы, д. 46: 2025</v>
      </c>
      <c r="Y555" s="117">
        <f t="shared" si="106"/>
        <v>1</v>
      </c>
      <c r="Z555" s="22" t="s">
        <v>1076</v>
      </c>
      <c r="AA555" s="22" t="s">
        <v>1076</v>
      </c>
      <c r="AB555" s="22">
        <v>1</v>
      </c>
      <c r="AC555" s="22" t="s">
        <v>1076</v>
      </c>
      <c r="AD555" s="22" t="s">
        <v>1076</v>
      </c>
      <c r="AE555" s="22" t="s">
        <v>1076</v>
      </c>
      <c r="AF555" s="22" t="s">
        <v>1076</v>
      </c>
      <c r="AG555" s="89" t="s">
        <v>1076</v>
      </c>
      <c r="AH555" s="114" t="s">
        <v>1076</v>
      </c>
      <c r="AI555" s="75" t="s">
        <v>1076</v>
      </c>
      <c r="AJ555" s="75" t="s">
        <v>1076</v>
      </c>
      <c r="AK555" s="75" t="s">
        <v>1076</v>
      </c>
      <c r="AL555" s="75" t="s">
        <v>1076</v>
      </c>
      <c r="AM555" s="75" t="s">
        <v>1076</v>
      </c>
      <c r="AN555" s="75" t="s">
        <v>1076</v>
      </c>
      <c r="AO555" s="75" t="s">
        <v>1076</v>
      </c>
      <c r="AP555" s="75" t="s">
        <v>1076</v>
      </c>
      <c r="AQ555" s="75" t="s">
        <v>1076</v>
      </c>
      <c r="AR555" s="75" t="s">
        <v>1076</v>
      </c>
      <c r="AS555" s="75" t="s">
        <v>1076</v>
      </c>
      <c r="AT555" s="75" t="s">
        <v>1076</v>
      </c>
      <c r="AU555" t="str">
        <f t="shared" si="107"/>
        <v>РВИС ( ГАЗ )</v>
      </c>
      <c r="AV555" t="b">
        <f t="shared" si="108"/>
        <v>1</v>
      </c>
    </row>
    <row r="556" spans="1:48" ht="16.5" thickTop="1" thickBot="1" x14ac:dyDescent="0.3">
      <c r="A556" s="28">
        <f t="shared" si="109"/>
        <v>10</v>
      </c>
      <c r="B556" s="74" t="s">
        <v>1089</v>
      </c>
      <c r="C556" s="71" t="s">
        <v>418</v>
      </c>
      <c r="D556" s="63">
        <v>1977</v>
      </c>
      <c r="E556" s="72"/>
      <c r="F556" s="72" t="s">
        <v>2519</v>
      </c>
      <c r="G556" s="80">
        <v>5</v>
      </c>
      <c r="H556" s="80">
        <v>4</v>
      </c>
      <c r="I556" s="163">
        <v>2738.4</v>
      </c>
      <c r="J556" s="163">
        <v>2610.9</v>
      </c>
      <c r="K556" s="163">
        <v>2349.81</v>
      </c>
      <c r="L556" s="165">
        <v>0</v>
      </c>
      <c r="M556" s="163">
        <f t="shared" si="112"/>
        <v>1433278.56</v>
      </c>
      <c r="N556" s="163"/>
      <c r="O556" s="163"/>
      <c r="P556" s="163"/>
      <c r="Q556" s="30">
        <f>IF('Форма 2'!D556=0,"",'Форма 2'!D556-N556-O556-P556)</f>
        <v>1433278.56</v>
      </c>
      <c r="R556" s="51">
        <f t="shared" si="103"/>
        <v>548.95957715730208</v>
      </c>
      <c r="S556" s="51">
        <f t="shared" si="104"/>
        <v>548.95957715730208</v>
      </c>
      <c r="T556" s="69">
        <f>IF(B556=C556,"",
IF(ISERROR(
IF(_xlfn.TEXTBEFORE('ПДФ 1'!B574,": ",1)*1=YEAR($V$4),$V$4,
IF(_xlfn.TEXTBEFORE('ПДФ 1'!B574,": ",1)*1=YEAR($W$4),$W$4,
IF(_xlfn.TEXTBEFORE('ПДФ 1'!B574,": ",1)*1=YEAR($X$4),$X$4,$Y$4)))),"",
IF(_xlfn.TEXTBEFORE('ПДФ 1'!B574,": ",1)*1=YEAR($V$4),$V$4,
IF(_xlfn.TEXTBEFORE('ПДФ 1'!B574,": ",1)*1=YEAR($W$4),$W$4,
IF(_xlfn.TEXTBEFORE('ПДФ 1'!B574,": ",1)*1=YEAR($X$4),$X$4,$Y$4)))))</f>
        <v>46022</v>
      </c>
      <c r="U556" s="125" t="str">
        <f>IF(ISERROR(VLOOKUP(C556,Источник!$C$2:$K$2343,9,0)),"",VLOOKUP(C556,Источник!$C$2:$K$2343,9,0))</f>
        <v>СС</v>
      </c>
      <c r="V556" s="1"/>
      <c r="W556" s="1"/>
      <c r="X556" s="81" t="str">
        <f t="shared" si="105"/>
        <v>г. Кунгур, ул. Степана Разина, д. 23: 2025</v>
      </c>
      <c r="Y556" s="117">
        <f t="shared" si="106"/>
        <v>1</v>
      </c>
      <c r="Z556" s="22" t="s">
        <v>1076</v>
      </c>
      <c r="AA556" s="22" t="s">
        <v>1076</v>
      </c>
      <c r="AB556" s="22">
        <v>1</v>
      </c>
      <c r="AC556" s="22" t="s">
        <v>1076</v>
      </c>
      <c r="AD556" s="22" t="s">
        <v>1076</v>
      </c>
      <c r="AE556" s="22" t="s">
        <v>1076</v>
      </c>
      <c r="AF556" s="22" t="s">
        <v>1076</v>
      </c>
      <c r="AG556" s="89" t="s">
        <v>1076</v>
      </c>
      <c r="AH556" s="88" t="s">
        <v>1076</v>
      </c>
      <c r="AI556" s="75" t="s">
        <v>1076</v>
      </c>
      <c r="AJ556" s="75" t="s">
        <v>1076</v>
      </c>
      <c r="AK556" s="75" t="s">
        <v>1076</v>
      </c>
      <c r="AL556" s="75" t="s">
        <v>1076</v>
      </c>
      <c r="AM556" s="75" t="s">
        <v>1076</v>
      </c>
      <c r="AN556" s="75" t="s">
        <v>1076</v>
      </c>
      <c r="AO556" s="75" t="s">
        <v>1076</v>
      </c>
      <c r="AP556" s="75" t="s">
        <v>1076</v>
      </c>
      <c r="AQ556" s="75" t="s">
        <v>1076</v>
      </c>
      <c r="AR556" s="75" t="s">
        <v>1076</v>
      </c>
      <c r="AS556" s="75" t="s">
        <v>1076</v>
      </c>
      <c r="AT556" s="75" t="s">
        <v>1076</v>
      </c>
      <c r="AU556" t="str">
        <f t="shared" si="107"/>
        <v>РВИС ( ГАЗ )</v>
      </c>
      <c r="AV556" t="b">
        <f t="shared" si="108"/>
        <v>1</v>
      </c>
    </row>
    <row r="557" spans="1:48" ht="16.5" thickTop="1" thickBot="1" x14ac:dyDescent="0.3">
      <c r="A557" s="28">
        <f t="shared" si="109"/>
        <v>11</v>
      </c>
      <c r="B557" s="74" t="s">
        <v>1089</v>
      </c>
      <c r="C557" s="71" t="s">
        <v>545</v>
      </c>
      <c r="D557" s="63">
        <v>2002</v>
      </c>
      <c r="E557" s="72"/>
      <c r="F557" s="72" t="s">
        <v>2521</v>
      </c>
      <c r="G557" s="80">
        <v>9</v>
      </c>
      <c r="H557" s="80">
        <v>3</v>
      </c>
      <c r="I557" s="163">
        <v>6106.3</v>
      </c>
      <c r="J557" s="163">
        <v>5046.8999999999996</v>
      </c>
      <c r="K557" s="163">
        <v>4987.5</v>
      </c>
      <c r="L557" s="165">
        <v>188</v>
      </c>
      <c r="M557" s="163">
        <f t="shared" si="112"/>
        <v>21775065.800000001</v>
      </c>
      <c r="N557" s="163"/>
      <c r="O557" s="163"/>
      <c r="P557" s="163"/>
      <c r="Q557" s="30">
        <f>IF('Форма 2'!D557=0,"",'Форма 2'!D557-N557-O557-P557)</f>
        <v>21775065.800000001</v>
      </c>
      <c r="R557" s="51">
        <f t="shared" si="103"/>
        <v>4314.5427490142465</v>
      </c>
      <c r="S557" s="51">
        <f t="shared" si="104"/>
        <v>4314.5427490142465</v>
      </c>
      <c r="T557" s="69">
        <f>IF(B557=C557,"",
IF(ISERROR(
IF(_xlfn.TEXTBEFORE('ПДФ 1'!B575,": ",1)*1=YEAR($V$4),$V$4,
IF(_xlfn.TEXTBEFORE('ПДФ 1'!B575,": ",1)*1=YEAR($W$4),$W$4,
IF(_xlfn.TEXTBEFORE('ПДФ 1'!B575,": ",1)*1=YEAR($X$4),$X$4,$Y$4)))),"",
IF(_xlfn.TEXTBEFORE('ПДФ 1'!B575,": ",1)*1=YEAR($V$4),$V$4,
IF(_xlfn.TEXTBEFORE('ПДФ 1'!B575,": ",1)*1=YEAR($W$4),$W$4,
IF(_xlfn.TEXTBEFORE('ПДФ 1'!B575,": ",1)*1=YEAR($X$4),$X$4,$Y$4)))))</f>
        <v>46022</v>
      </c>
      <c r="U557" s="125" t="str">
        <f>IF(ISERROR(VLOOKUP(C557,Источник!$C$2:$K$2343,9,0)),"",VLOOKUP(C557,Источник!$C$2:$K$2343,9,0))</f>
        <v>СС</v>
      </c>
      <c r="V557" s="1"/>
      <c r="W557" s="1"/>
      <c r="X557" s="77" t="str">
        <f t="shared" si="105"/>
        <v>г. Кунгур, ул. Труда, д. 70: 2025</v>
      </c>
      <c r="Y557" s="117">
        <f t="shared" si="106"/>
        <v>1</v>
      </c>
      <c r="Z557" s="22" t="s">
        <v>1076</v>
      </c>
      <c r="AA557" s="22" t="s">
        <v>1076</v>
      </c>
      <c r="AB557" s="22" t="s">
        <v>1076</v>
      </c>
      <c r="AC557" s="22" t="s">
        <v>1076</v>
      </c>
      <c r="AD557" s="22" t="s">
        <v>1076</v>
      </c>
      <c r="AE557" s="22" t="s">
        <v>1076</v>
      </c>
      <c r="AF557" s="22" t="s">
        <v>1076</v>
      </c>
      <c r="AG557" s="89" t="s">
        <v>1076</v>
      </c>
      <c r="AH557" s="114" t="s">
        <v>1076</v>
      </c>
      <c r="AI557" s="75" t="s">
        <v>1076</v>
      </c>
      <c r="AJ557" s="75">
        <v>1</v>
      </c>
      <c r="AK557" s="75" t="s">
        <v>1076</v>
      </c>
      <c r="AL557" s="75" t="s">
        <v>1076</v>
      </c>
      <c r="AM557" s="75" t="s">
        <v>1076</v>
      </c>
      <c r="AN557" s="75" t="s">
        <v>1076</v>
      </c>
      <c r="AO557" s="75" t="s">
        <v>1076</v>
      </c>
      <c r="AP557" s="75" t="s">
        <v>1076</v>
      </c>
      <c r="AQ557" s="75" t="s">
        <v>1076</v>
      </c>
      <c r="AR557" s="75" t="s">
        <v>1076</v>
      </c>
      <c r="AS557" s="75" t="s">
        <v>1076</v>
      </c>
      <c r="AT557" s="75" t="s">
        <v>1076</v>
      </c>
      <c r="AU557" t="str">
        <f t="shared" si="107"/>
        <v>Рфа</v>
      </c>
      <c r="AV557" t="b">
        <f t="shared" si="108"/>
        <v>1</v>
      </c>
    </row>
    <row r="558" spans="1:48" ht="17.25" thickTop="1" thickBot="1" x14ac:dyDescent="0.3">
      <c r="A558" s="134">
        <f t="shared" si="109"/>
        <v>0</v>
      </c>
      <c r="B558" s="135" t="s">
        <v>1076</v>
      </c>
      <c r="C558" s="156" t="s">
        <v>1090</v>
      </c>
      <c r="D558" s="140" t="s">
        <v>1076</v>
      </c>
      <c r="E558" s="141"/>
      <c r="F558" s="141" t="s">
        <v>1076</v>
      </c>
      <c r="G558" s="142" t="s">
        <v>1076</v>
      </c>
      <c r="H558" s="142" t="s">
        <v>1076</v>
      </c>
      <c r="I558" s="162">
        <f>SUM(I559:I572)</f>
        <v>31552.300000000003</v>
      </c>
      <c r="J558" s="162">
        <f t="shared" ref="J558:P558" si="117">SUM(J559:J572)</f>
        <v>27347.800000000003</v>
      </c>
      <c r="K558" s="162">
        <f t="shared" si="117"/>
        <v>23512.58</v>
      </c>
      <c r="L558" s="154">
        <f t="shared" si="117"/>
        <v>797</v>
      </c>
      <c r="M558" s="162">
        <f t="shared" si="112"/>
        <v>213412505.29999998</v>
      </c>
      <c r="N558" s="162">
        <f t="shared" si="117"/>
        <v>0</v>
      </c>
      <c r="O558" s="162">
        <f t="shared" si="117"/>
        <v>0</v>
      </c>
      <c r="P558" s="162">
        <f t="shared" si="117"/>
        <v>0</v>
      </c>
      <c r="Q558" s="136">
        <f>IF('Форма 2'!D558=0,"",'Форма 2'!D558-N558-O558-P558)</f>
        <v>213412505.29999998</v>
      </c>
      <c r="R558" s="143"/>
      <c r="S558" s="143"/>
      <c r="T558" s="144"/>
      <c r="U558" s="145" t="str">
        <f>IF(ISERROR(VLOOKUP(C558,Источник!$C$2:$K$2343,9,0)),"",VLOOKUP(C558,Источник!$C$2:$K$2343,9,0))</f>
        <v/>
      </c>
      <c r="V558" s="1"/>
      <c r="W558" s="1"/>
      <c r="X558" s="77" t="str">
        <f t="shared" si="105"/>
        <v/>
      </c>
      <c r="Y558" s="117">
        <f t="shared" si="106"/>
        <v>0</v>
      </c>
      <c r="Z558" s="22" t="s">
        <v>1076</v>
      </c>
      <c r="AA558" s="22" t="s">
        <v>1076</v>
      </c>
      <c r="AB558" s="22" t="s">
        <v>1076</v>
      </c>
      <c r="AC558" s="22" t="s">
        <v>1076</v>
      </c>
      <c r="AD558" s="22" t="s">
        <v>1076</v>
      </c>
      <c r="AE558" s="22" t="s">
        <v>1076</v>
      </c>
      <c r="AF558" s="22" t="s">
        <v>1076</v>
      </c>
      <c r="AG558" s="89" t="s">
        <v>1076</v>
      </c>
      <c r="AH558" s="114" t="s">
        <v>1076</v>
      </c>
      <c r="AI558" s="75" t="s">
        <v>1076</v>
      </c>
      <c r="AJ558" s="75" t="s">
        <v>1076</v>
      </c>
      <c r="AK558" s="75" t="s">
        <v>1076</v>
      </c>
      <c r="AL558" s="75" t="s">
        <v>1076</v>
      </c>
      <c r="AM558" s="75" t="s">
        <v>1076</v>
      </c>
      <c r="AN558" s="75" t="s">
        <v>1076</v>
      </c>
      <c r="AO558" s="75" t="s">
        <v>1076</v>
      </c>
      <c r="AP558" s="75" t="s">
        <v>1076</v>
      </c>
      <c r="AQ558" s="75" t="s">
        <v>1076</v>
      </c>
      <c r="AR558" s="75" t="s">
        <v>1076</v>
      </c>
      <c r="AS558" s="75" t="s">
        <v>1076</v>
      </c>
      <c r="AT558" s="75" t="s">
        <v>1076</v>
      </c>
      <c r="AU558" t="str">
        <f t="shared" si="107"/>
        <v/>
      </c>
      <c r="AV558" t="b">
        <f t="shared" si="108"/>
        <v>1</v>
      </c>
    </row>
    <row r="559" spans="1:48" ht="16.5" thickTop="1" thickBot="1" x14ac:dyDescent="0.3">
      <c r="A559" s="28">
        <f t="shared" si="109"/>
        <v>1</v>
      </c>
      <c r="B559" s="74" t="s">
        <v>1090</v>
      </c>
      <c r="C559" s="71" t="s">
        <v>328</v>
      </c>
      <c r="D559" s="63">
        <v>1963</v>
      </c>
      <c r="E559" s="72"/>
      <c r="F559" s="72" t="s">
        <v>2532</v>
      </c>
      <c r="G559" s="80">
        <v>2</v>
      </c>
      <c r="H559" s="80">
        <v>4</v>
      </c>
      <c r="I559" s="163">
        <v>4235</v>
      </c>
      <c r="J559" s="163">
        <v>3261.7</v>
      </c>
      <c r="K559" s="163">
        <v>3188.5</v>
      </c>
      <c r="L559" s="165">
        <v>144</v>
      </c>
      <c r="M559" s="163">
        <f t="shared" si="112"/>
        <v>3134831.7</v>
      </c>
      <c r="N559" s="163"/>
      <c r="O559" s="163"/>
      <c r="P559" s="163"/>
      <c r="Q559" s="30">
        <f>IF('Форма 2'!D559=0,"",'Форма 2'!D559-N559-O559-P559)</f>
        <v>3134831.7</v>
      </c>
      <c r="R559" s="51">
        <f t="shared" si="103"/>
        <v>961.10362694300534</v>
      </c>
      <c r="S559" s="51">
        <f t="shared" si="104"/>
        <v>961.10362694300534</v>
      </c>
      <c r="T559" s="69">
        <f>IF(B559=C559,"",
IF(ISERROR(
IF(_xlfn.TEXTBEFORE('ПДФ 1'!B577,": ",1)*1=YEAR($V$4),$V$4,
IF(_xlfn.TEXTBEFORE('ПДФ 1'!B577,": ",1)*1=YEAR($W$4),$W$4,
IF(_xlfn.TEXTBEFORE('ПДФ 1'!B577,": ",1)*1=YEAR($X$4),$X$4,$Y$4)))),"",
IF(_xlfn.TEXTBEFORE('ПДФ 1'!B577,": ",1)*1=YEAR($V$4),$V$4,
IF(_xlfn.TEXTBEFORE('ПДФ 1'!B577,": ",1)*1=YEAR($W$4),$W$4,
IF(_xlfn.TEXTBEFORE('ПДФ 1'!B577,": ",1)*1=YEAR($X$4),$X$4,$Y$4)))))</f>
        <v>46022</v>
      </c>
      <c r="U559" s="125" t="str">
        <f>IF(ISERROR(VLOOKUP(C559,Источник!$C$2:$K$2343,9,0)),"",VLOOKUP(C559,Источник!$C$2:$K$2343,9,0))</f>
        <v>РО</v>
      </c>
      <c r="V559" s="1"/>
      <c r="W559" s="1"/>
      <c r="X559" s="77" t="str">
        <f t="shared" si="105"/>
        <v>г. Лысьва, ул. Гайдара, д. 28: 2025</v>
      </c>
      <c r="Y559" s="117">
        <f t="shared" si="106"/>
        <v>1</v>
      </c>
      <c r="Z559" s="22">
        <v>1</v>
      </c>
      <c r="AA559" s="22" t="s">
        <v>1076</v>
      </c>
      <c r="AB559" s="22" t="s">
        <v>1076</v>
      </c>
      <c r="AC559" s="22" t="s">
        <v>1076</v>
      </c>
      <c r="AD559" s="22" t="s">
        <v>1076</v>
      </c>
      <c r="AE559" s="22" t="s">
        <v>1076</v>
      </c>
      <c r="AF559" s="22" t="s">
        <v>1076</v>
      </c>
      <c r="AG559" s="89" t="s">
        <v>1076</v>
      </c>
      <c r="AH559" s="88" t="s">
        <v>1076</v>
      </c>
      <c r="AI559" s="75" t="s">
        <v>1076</v>
      </c>
      <c r="AJ559" s="75" t="s">
        <v>1076</v>
      </c>
      <c r="AK559" s="75" t="s">
        <v>1076</v>
      </c>
      <c r="AL559" s="75" t="s">
        <v>1076</v>
      </c>
      <c r="AM559" s="75" t="s">
        <v>1076</v>
      </c>
      <c r="AN559" s="75" t="s">
        <v>1076</v>
      </c>
      <c r="AO559" s="75" t="s">
        <v>1076</v>
      </c>
      <c r="AP559" s="75" t="s">
        <v>1076</v>
      </c>
      <c r="AQ559" s="75" t="s">
        <v>1076</v>
      </c>
      <c r="AR559" s="75" t="s">
        <v>1076</v>
      </c>
      <c r="AS559" s="75" t="s">
        <v>1076</v>
      </c>
      <c r="AT559" s="75" t="s">
        <v>1076</v>
      </c>
      <c r="AU559" t="str">
        <f t="shared" si="107"/>
        <v>РВИС ( ЭЛ )</v>
      </c>
      <c r="AV559" t="b">
        <f t="shared" si="108"/>
        <v>1</v>
      </c>
    </row>
    <row r="560" spans="1:48" ht="16.5" thickTop="1" thickBot="1" x14ac:dyDescent="0.3">
      <c r="A560" s="28">
        <f t="shared" si="109"/>
        <v>2</v>
      </c>
      <c r="B560" s="74" t="s">
        <v>1090</v>
      </c>
      <c r="C560" s="71" t="s">
        <v>329</v>
      </c>
      <c r="D560" s="63">
        <v>1937</v>
      </c>
      <c r="E560" s="72"/>
      <c r="F560" s="72" t="s">
        <v>2522</v>
      </c>
      <c r="G560" s="80">
        <v>3</v>
      </c>
      <c r="H560" s="80">
        <v>4</v>
      </c>
      <c r="I560" s="163">
        <v>1329</v>
      </c>
      <c r="J560" s="163">
        <v>1329</v>
      </c>
      <c r="K560" s="163">
        <v>783.1</v>
      </c>
      <c r="L560" s="165">
        <v>40</v>
      </c>
      <c r="M560" s="163">
        <f t="shared" si="112"/>
        <v>37454143.799999997</v>
      </c>
      <c r="N560" s="163"/>
      <c r="O560" s="163"/>
      <c r="P560" s="163"/>
      <c r="Q560" s="30">
        <f>IF('Форма 2'!D560=0,"",'Форма 2'!D560-N560-O560-P560)</f>
        <v>37454143.799999997</v>
      </c>
      <c r="R560" s="51">
        <f t="shared" si="103"/>
        <v>28182.199999999997</v>
      </c>
      <c r="S560" s="51">
        <f t="shared" si="104"/>
        <v>28182.199999999997</v>
      </c>
      <c r="T560" s="69">
        <f>IF(B560=C560,"",
IF(ISERROR(
IF(_xlfn.TEXTBEFORE('ПДФ 1'!B578,": ",1)*1=YEAR($V$4),$V$4,
IF(_xlfn.TEXTBEFORE('ПДФ 1'!B578,": ",1)*1=YEAR($W$4),$W$4,
IF(_xlfn.TEXTBEFORE('ПДФ 1'!B578,": ",1)*1=YEAR($X$4),$X$4,$Y$4)))),"",
IF(_xlfn.TEXTBEFORE('ПДФ 1'!B578,": ",1)*1=YEAR($V$4),$V$4,
IF(_xlfn.TEXTBEFORE('ПДФ 1'!B578,": ",1)*1=YEAR($W$4),$W$4,
IF(_xlfn.TEXTBEFORE('ПДФ 1'!B578,": ",1)*1=YEAR($X$4),$X$4,$Y$4)))))</f>
        <v>46022</v>
      </c>
      <c r="U560" s="125" t="str">
        <f>IF(ISERROR(VLOOKUP(C560,Источник!$C$2:$K$2343,9,0)),"",VLOOKUP(C560,Источник!$C$2:$K$2343,9,0))</f>
        <v>РО</v>
      </c>
      <c r="V560" s="1"/>
      <c r="W560" s="1"/>
      <c r="X560" s="77" t="str">
        <f t="shared" si="105"/>
        <v>г. Лысьва, ул. Кирова, д. 45: 2025</v>
      </c>
      <c r="Y560" s="117">
        <f t="shared" si="106"/>
        <v>8</v>
      </c>
      <c r="Z560" s="22">
        <v>1</v>
      </c>
      <c r="AA560" s="22">
        <v>1</v>
      </c>
      <c r="AB560" s="22">
        <v>1</v>
      </c>
      <c r="AC560" s="22">
        <v>1</v>
      </c>
      <c r="AD560" s="22" t="s">
        <v>1076</v>
      </c>
      <c r="AE560" s="22">
        <v>1</v>
      </c>
      <c r="AF560" s="22" t="s">
        <v>1076</v>
      </c>
      <c r="AG560" s="89" t="s">
        <v>1076</v>
      </c>
      <c r="AH560" s="114" t="s">
        <v>1076</v>
      </c>
      <c r="AI560" s="75">
        <v>1</v>
      </c>
      <c r="AJ560" s="75">
        <v>1</v>
      </c>
      <c r="AK560" s="75" t="s">
        <v>1076</v>
      </c>
      <c r="AL560" s="75" t="s">
        <v>1076</v>
      </c>
      <c r="AM560" s="75">
        <v>1</v>
      </c>
      <c r="AN560" s="75" t="s">
        <v>1076</v>
      </c>
      <c r="AO560" s="75" t="s">
        <v>1076</v>
      </c>
      <c r="AP560" s="75" t="s">
        <v>1076</v>
      </c>
      <c r="AQ560" s="75" t="s">
        <v>1076</v>
      </c>
      <c r="AR560" s="75" t="s">
        <v>1076</v>
      </c>
      <c r="AS560" s="75" t="s">
        <v>1076</v>
      </c>
      <c r="AT560" s="75" t="s">
        <v>1076</v>
      </c>
      <c r="AU560" t="str">
        <f t="shared" si="107"/>
        <v>РВИС ( ЭЛ ТЕП ГАЗ ХВС ВОД ) РК Рфа РФ</v>
      </c>
      <c r="AV560" t="b">
        <f t="shared" si="108"/>
        <v>1</v>
      </c>
    </row>
    <row r="561" spans="1:48" ht="16.5" thickTop="1" thickBot="1" x14ac:dyDescent="0.3">
      <c r="A561" s="28">
        <f t="shared" si="109"/>
        <v>3</v>
      </c>
      <c r="B561" s="74" t="s">
        <v>1090</v>
      </c>
      <c r="C561" s="71" t="s">
        <v>22</v>
      </c>
      <c r="D561" s="63">
        <v>1956</v>
      </c>
      <c r="E561" s="72"/>
      <c r="F561" s="72" t="s">
        <v>2522</v>
      </c>
      <c r="G561" s="80">
        <v>3</v>
      </c>
      <c r="H561" s="80">
        <v>3</v>
      </c>
      <c r="I561" s="163">
        <v>2104.3000000000002</v>
      </c>
      <c r="J561" s="163">
        <v>1851.7</v>
      </c>
      <c r="K561" s="163">
        <v>1441.7</v>
      </c>
      <c r="L561" s="165">
        <v>40</v>
      </c>
      <c r="M561" s="163">
        <f t="shared" si="112"/>
        <v>25212481.069999997</v>
      </c>
      <c r="N561" s="163"/>
      <c r="O561" s="163"/>
      <c r="P561" s="163"/>
      <c r="Q561" s="30">
        <f>IF('Форма 2'!D561=0,"",'Форма 2'!D561-N561-O561-P561)</f>
        <v>25212481.069999997</v>
      </c>
      <c r="R561" s="51">
        <f t="shared" si="103"/>
        <v>13615.856278014795</v>
      </c>
      <c r="S561" s="51">
        <f t="shared" si="104"/>
        <v>13615.856278014795</v>
      </c>
      <c r="T561" s="69">
        <f>IF(B561=C561,"",
IF(ISERROR(
IF(_xlfn.TEXTBEFORE('ПДФ 1'!B579,": ",1)*1=YEAR($V$4),$V$4,
IF(_xlfn.TEXTBEFORE('ПДФ 1'!B579,": ",1)*1=YEAR($W$4),$W$4,
IF(_xlfn.TEXTBEFORE('ПДФ 1'!B579,": ",1)*1=YEAR($X$4),$X$4,$Y$4)))),"",
IF(_xlfn.TEXTBEFORE('ПДФ 1'!B579,": ",1)*1=YEAR($V$4),$V$4,
IF(_xlfn.TEXTBEFORE('ПДФ 1'!B579,": ",1)*1=YEAR($W$4),$W$4,
IF(_xlfn.TEXTBEFORE('ПДФ 1'!B579,": ",1)*1=YEAR($X$4),$X$4,$Y$4)))))</f>
        <v>46022</v>
      </c>
      <c r="U561" s="125" t="str">
        <f>IF(ISERROR(VLOOKUP(C561,Источник!$C$2:$K$2343,9,0)),"",VLOOKUP(C561,Источник!$C$2:$K$2343,9,0))</f>
        <v>РО</v>
      </c>
      <c r="V561" s="1"/>
      <c r="W561" s="1"/>
      <c r="X561" s="77" t="str">
        <f t="shared" si="105"/>
        <v>г. Лысьва, ул. Кирова, д. 8: 2025</v>
      </c>
      <c r="Y561" s="117">
        <f t="shared" si="106"/>
        <v>5</v>
      </c>
      <c r="Z561" s="22">
        <v>1</v>
      </c>
      <c r="AA561" s="22">
        <v>1</v>
      </c>
      <c r="AB561" s="22" t="s">
        <v>1076</v>
      </c>
      <c r="AC561" s="22">
        <v>1</v>
      </c>
      <c r="AD561" s="22">
        <v>1</v>
      </c>
      <c r="AE561" s="22" t="s">
        <v>1076</v>
      </c>
      <c r="AF561" s="22" t="s">
        <v>1076</v>
      </c>
      <c r="AG561" s="89" t="s">
        <v>1076</v>
      </c>
      <c r="AH561" s="88" t="s">
        <v>1076</v>
      </c>
      <c r="AI561" s="75" t="s">
        <v>1076</v>
      </c>
      <c r="AJ561" s="75" t="s">
        <v>1076</v>
      </c>
      <c r="AK561" s="75" t="s">
        <v>1076</v>
      </c>
      <c r="AL561" s="75" t="s">
        <v>1076</v>
      </c>
      <c r="AM561" s="75">
        <v>1</v>
      </c>
      <c r="AN561" s="75" t="s">
        <v>1076</v>
      </c>
      <c r="AO561" s="75" t="s">
        <v>1076</v>
      </c>
      <c r="AP561" s="75" t="s">
        <v>1076</v>
      </c>
      <c r="AQ561" s="75" t="s">
        <v>1076</v>
      </c>
      <c r="AR561" s="75" t="s">
        <v>1076</v>
      </c>
      <c r="AS561" s="75" t="s">
        <v>1076</v>
      </c>
      <c r="AT561" s="75" t="s">
        <v>1076</v>
      </c>
      <c r="AU561" t="str">
        <f t="shared" si="107"/>
        <v>РВИС ( ЭЛ ТЕП ХВС ГВС ) РФ</v>
      </c>
      <c r="AV561" t="b">
        <f t="shared" si="108"/>
        <v>1</v>
      </c>
    </row>
    <row r="562" spans="1:48" ht="16.5" thickTop="1" thickBot="1" x14ac:dyDescent="0.3">
      <c r="A562" s="28">
        <f t="shared" si="109"/>
        <v>4</v>
      </c>
      <c r="B562" s="74" t="s">
        <v>1090</v>
      </c>
      <c r="C562" s="71" t="s">
        <v>330</v>
      </c>
      <c r="D562" s="63">
        <v>1948</v>
      </c>
      <c r="E562" s="72"/>
      <c r="F562" s="72" t="s">
        <v>2522</v>
      </c>
      <c r="G562" s="80">
        <v>3</v>
      </c>
      <c r="H562" s="80">
        <v>2</v>
      </c>
      <c r="I562" s="163">
        <v>2015.4</v>
      </c>
      <c r="J562" s="163">
        <v>1796.2</v>
      </c>
      <c r="K562" s="163">
        <v>1112.5999999999999</v>
      </c>
      <c r="L562" s="165">
        <v>60</v>
      </c>
      <c r="M562" s="163">
        <f t="shared" si="112"/>
        <v>20753803.199999999</v>
      </c>
      <c r="N562" s="163"/>
      <c r="O562" s="163"/>
      <c r="P562" s="163"/>
      <c r="Q562" s="30">
        <f>IF('Форма 2'!D562=0,"",'Форма 2'!D562-N562-O562-P562)</f>
        <v>20753803.199999999</v>
      </c>
      <c r="R562" s="51">
        <f t="shared" si="103"/>
        <v>11554.283041977507</v>
      </c>
      <c r="S562" s="51">
        <f t="shared" si="104"/>
        <v>11554.283041977507</v>
      </c>
      <c r="T562" s="69">
        <f>IF(B562=C562,"",
IF(ISERROR(
IF(_xlfn.TEXTBEFORE('ПДФ 1'!B580,": ",1)*1=YEAR($V$4),$V$4,
IF(_xlfn.TEXTBEFORE('ПДФ 1'!B580,": ",1)*1=YEAR($W$4),$W$4,
IF(_xlfn.TEXTBEFORE('ПДФ 1'!B580,": ",1)*1=YEAR($X$4),$X$4,$Y$4)))),"",
IF(_xlfn.TEXTBEFORE('ПДФ 1'!B580,": ",1)*1=YEAR($V$4),$V$4,
IF(_xlfn.TEXTBEFORE('ПДФ 1'!B580,": ",1)*1=YEAR($W$4),$W$4,
IF(_xlfn.TEXTBEFORE('ПДФ 1'!B580,": ",1)*1=YEAR($X$4),$X$4,$Y$4)))))</f>
        <v>46022</v>
      </c>
      <c r="U562" s="125" t="str">
        <f>IF(ISERROR(VLOOKUP(C562,Источник!$C$2:$K$2343,9,0)),"",VLOOKUP(C562,Источник!$C$2:$K$2343,9,0))</f>
        <v>РО</v>
      </c>
      <c r="V562" s="1"/>
      <c r="W562" s="1"/>
      <c r="X562" s="77" t="str">
        <f t="shared" si="105"/>
        <v>г. Лысьва, ул. Ленина, д. 22: 2025</v>
      </c>
      <c r="Y562" s="117">
        <f t="shared" si="106"/>
        <v>2</v>
      </c>
      <c r="Z562" s="22">
        <v>1</v>
      </c>
      <c r="AA562" s="22" t="s">
        <v>1076</v>
      </c>
      <c r="AB562" s="22" t="s">
        <v>1076</v>
      </c>
      <c r="AC562" s="22" t="s">
        <v>1076</v>
      </c>
      <c r="AD562" s="22" t="s">
        <v>1076</v>
      </c>
      <c r="AE562" s="22" t="s">
        <v>1076</v>
      </c>
      <c r="AF562" s="22" t="s">
        <v>1076</v>
      </c>
      <c r="AG562" s="89" t="s">
        <v>1076</v>
      </c>
      <c r="AH562" s="114" t="s">
        <v>1076</v>
      </c>
      <c r="AI562" s="75">
        <v>1</v>
      </c>
      <c r="AJ562" s="75" t="s">
        <v>1076</v>
      </c>
      <c r="AK562" s="75" t="s">
        <v>1076</v>
      </c>
      <c r="AL562" s="75" t="s">
        <v>1076</v>
      </c>
      <c r="AM562" s="75" t="s">
        <v>1076</v>
      </c>
      <c r="AN562" s="75" t="s">
        <v>1076</v>
      </c>
      <c r="AO562" s="75" t="s">
        <v>1076</v>
      </c>
      <c r="AP562" s="75" t="s">
        <v>1076</v>
      </c>
      <c r="AQ562" s="75" t="s">
        <v>1076</v>
      </c>
      <c r="AR562" s="75" t="s">
        <v>1076</v>
      </c>
      <c r="AS562" s="75" t="s">
        <v>1076</v>
      </c>
      <c r="AT562" s="75" t="s">
        <v>1076</v>
      </c>
      <c r="AU562" t="str">
        <f t="shared" si="107"/>
        <v>РВИС ( ЭЛ ) РК</v>
      </c>
      <c r="AV562" t="b">
        <f t="shared" si="108"/>
        <v>1</v>
      </c>
    </row>
    <row r="563" spans="1:48" ht="16.5" thickTop="1" thickBot="1" x14ac:dyDescent="0.3">
      <c r="A563" s="28">
        <f t="shared" si="109"/>
        <v>5</v>
      </c>
      <c r="B563" s="74" t="s">
        <v>1090</v>
      </c>
      <c r="C563" s="71" t="s">
        <v>331</v>
      </c>
      <c r="D563" s="63">
        <v>1950</v>
      </c>
      <c r="E563" s="72"/>
      <c r="F563" s="72" t="s">
        <v>2522</v>
      </c>
      <c r="G563" s="80">
        <v>3</v>
      </c>
      <c r="H563" s="80">
        <v>2</v>
      </c>
      <c r="I563" s="163">
        <v>1488.9</v>
      </c>
      <c r="J563" s="163">
        <v>1306.4000000000001</v>
      </c>
      <c r="K563" s="163">
        <v>861.5</v>
      </c>
      <c r="L563" s="165">
        <v>27</v>
      </c>
      <c r="M563" s="163">
        <f t="shared" si="112"/>
        <v>1102113.56</v>
      </c>
      <c r="N563" s="163"/>
      <c r="O563" s="163"/>
      <c r="P563" s="163"/>
      <c r="Q563" s="30">
        <f>IF('Форма 2'!D563=0,"",'Форма 2'!D563-N563-O563-P563)</f>
        <v>1102113.56</v>
      </c>
      <c r="R563" s="51">
        <f t="shared" si="103"/>
        <v>843.62642375995097</v>
      </c>
      <c r="S563" s="51">
        <f t="shared" si="104"/>
        <v>843.62642375995097</v>
      </c>
      <c r="T563" s="69">
        <f>IF(B563=C563,"",
IF(ISERROR(
IF(_xlfn.TEXTBEFORE('ПДФ 1'!B581,": ",1)*1=YEAR($V$4),$V$4,
IF(_xlfn.TEXTBEFORE('ПДФ 1'!B581,": ",1)*1=YEAR($W$4),$W$4,
IF(_xlfn.TEXTBEFORE('ПДФ 1'!B581,": ",1)*1=YEAR($X$4),$X$4,$Y$4)))),"",
IF(_xlfn.TEXTBEFORE('ПДФ 1'!B581,": ",1)*1=YEAR($V$4),$V$4,
IF(_xlfn.TEXTBEFORE('ПДФ 1'!B581,": ",1)*1=YEAR($W$4),$W$4,
IF(_xlfn.TEXTBEFORE('ПДФ 1'!B581,": ",1)*1=YEAR($X$4),$X$4,$Y$4)))))</f>
        <v>46022</v>
      </c>
      <c r="U563" s="125" t="str">
        <f>IF(ISERROR(VLOOKUP(C563,Источник!$C$2:$K$2343,9,0)),"",VLOOKUP(C563,Источник!$C$2:$K$2343,9,0))</f>
        <v>РО</v>
      </c>
      <c r="V563" s="1"/>
      <c r="W563" s="1"/>
      <c r="X563" s="77" t="str">
        <f t="shared" si="105"/>
        <v>г. Лысьва, ул. Ленина, д. 6: 2025</v>
      </c>
      <c r="Y563" s="117">
        <f t="shared" si="106"/>
        <v>1</v>
      </c>
      <c r="Z563" s="22">
        <v>1</v>
      </c>
      <c r="AA563" s="22" t="s">
        <v>1076</v>
      </c>
      <c r="AB563" s="22" t="s">
        <v>1076</v>
      </c>
      <c r="AC563" s="22" t="s">
        <v>1076</v>
      </c>
      <c r="AD563" s="22" t="s">
        <v>1076</v>
      </c>
      <c r="AE563" s="22" t="s">
        <v>1076</v>
      </c>
      <c r="AF563" s="22" t="s">
        <v>1076</v>
      </c>
      <c r="AG563" s="89" t="s">
        <v>1076</v>
      </c>
      <c r="AH563" s="114" t="s">
        <v>1076</v>
      </c>
      <c r="AI563" s="75" t="s">
        <v>1076</v>
      </c>
      <c r="AJ563" s="75" t="s">
        <v>1076</v>
      </c>
      <c r="AK563" s="75" t="s">
        <v>1076</v>
      </c>
      <c r="AL563" s="75" t="s">
        <v>1076</v>
      </c>
      <c r="AM563" s="75" t="s">
        <v>1076</v>
      </c>
      <c r="AN563" s="75" t="s">
        <v>1076</v>
      </c>
      <c r="AO563" s="75" t="s">
        <v>1076</v>
      </c>
      <c r="AP563" s="75" t="s">
        <v>1076</v>
      </c>
      <c r="AQ563" s="75" t="s">
        <v>1076</v>
      </c>
      <c r="AR563" s="75" t="s">
        <v>1076</v>
      </c>
      <c r="AS563" s="75" t="s">
        <v>1076</v>
      </c>
      <c r="AT563" s="75" t="s">
        <v>1076</v>
      </c>
      <c r="AU563" t="str">
        <f t="shared" si="107"/>
        <v>РВИС ( ЭЛ )</v>
      </c>
      <c r="AV563" t="b">
        <f t="shared" si="108"/>
        <v>1</v>
      </c>
    </row>
    <row r="564" spans="1:48" ht="16.5" thickTop="1" thickBot="1" x14ac:dyDescent="0.3">
      <c r="A564" s="28">
        <f t="shared" si="109"/>
        <v>6</v>
      </c>
      <c r="B564" s="74" t="s">
        <v>1090</v>
      </c>
      <c r="C564" s="71" t="s">
        <v>502</v>
      </c>
      <c r="D564" s="63">
        <v>1954</v>
      </c>
      <c r="E564" s="72"/>
      <c r="F564" s="72" t="s">
        <v>2522</v>
      </c>
      <c r="G564" s="80">
        <v>4</v>
      </c>
      <c r="H564" s="80">
        <v>2</v>
      </c>
      <c r="I564" s="163">
        <v>1888.5</v>
      </c>
      <c r="J564" s="163">
        <v>1743.5</v>
      </c>
      <c r="K564" s="163">
        <v>1164.9000000000001</v>
      </c>
      <c r="L564" s="165">
        <v>34</v>
      </c>
      <c r="M564" s="163">
        <f t="shared" si="112"/>
        <v>8504897.5199999996</v>
      </c>
      <c r="N564" s="163"/>
      <c r="O564" s="163"/>
      <c r="P564" s="163"/>
      <c r="Q564" s="30">
        <f>IF('Форма 2'!D564=0,"",'Форма 2'!D564-N564-O564-P564)</f>
        <v>8504897.5199999996</v>
      </c>
      <c r="R564" s="51">
        <f t="shared" si="103"/>
        <v>4878.0599483796959</v>
      </c>
      <c r="S564" s="51">
        <f t="shared" si="104"/>
        <v>4878.0599483796959</v>
      </c>
      <c r="T564" s="69">
        <f>IF(B564=C564,"",
IF(ISERROR(
IF(_xlfn.TEXTBEFORE('ПДФ 1'!B582,": ",1)*1=YEAR($V$4),$V$4,
IF(_xlfn.TEXTBEFORE('ПДФ 1'!B582,": ",1)*1=YEAR($W$4),$W$4,
IF(_xlfn.TEXTBEFORE('ПДФ 1'!B582,": ",1)*1=YEAR($X$4),$X$4,$Y$4)))),"",
IF(_xlfn.TEXTBEFORE('ПДФ 1'!B582,": ",1)*1=YEAR($V$4),$V$4,
IF(_xlfn.TEXTBEFORE('ПДФ 1'!B582,": ",1)*1=YEAR($W$4),$W$4,
IF(_xlfn.TEXTBEFORE('ПДФ 1'!B582,": ",1)*1=YEAR($X$4),$X$4,$Y$4)))))</f>
        <v>46022</v>
      </c>
      <c r="U564" s="125" t="str">
        <f>IF(ISERROR(VLOOKUP(C564,Источник!$C$2:$K$2343,9,0)),"",VLOOKUP(C564,Источник!$C$2:$K$2343,9,0))</f>
        <v>РО</v>
      </c>
      <c r="V564" s="1"/>
      <c r="W564" s="1"/>
      <c r="X564" s="77" t="str">
        <f t="shared" si="105"/>
        <v>г. Лысьва, ул. Мира, д. 35: 2025</v>
      </c>
      <c r="Y564" s="117">
        <f t="shared" si="106"/>
        <v>1</v>
      </c>
      <c r="Z564" s="22" t="s">
        <v>1076</v>
      </c>
      <c r="AA564" s="22" t="s">
        <v>1076</v>
      </c>
      <c r="AB564" s="22" t="s">
        <v>1076</v>
      </c>
      <c r="AC564" s="22" t="s">
        <v>1076</v>
      </c>
      <c r="AD564" s="22" t="s">
        <v>1076</v>
      </c>
      <c r="AE564" s="22" t="s">
        <v>1076</v>
      </c>
      <c r="AF564" s="22" t="s">
        <v>1076</v>
      </c>
      <c r="AG564" s="89" t="s">
        <v>1076</v>
      </c>
      <c r="AH564" s="114" t="s">
        <v>1076</v>
      </c>
      <c r="AI564" s="75">
        <v>1</v>
      </c>
      <c r="AJ564" s="75" t="s">
        <v>1076</v>
      </c>
      <c r="AK564" s="75" t="s">
        <v>1076</v>
      </c>
      <c r="AL564" s="75" t="s">
        <v>1076</v>
      </c>
      <c r="AM564" s="75" t="s">
        <v>1076</v>
      </c>
      <c r="AN564" s="75" t="s">
        <v>1076</v>
      </c>
      <c r="AO564" s="75" t="s">
        <v>1076</v>
      </c>
      <c r="AP564" s="75" t="s">
        <v>1076</v>
      </c>
      <c r="AQ564" s="75" t="s">
        <v>1076</v>
      </c>
      <c r="AR564" s="75" t="s">
        <v>1076</v>
      </c>
      <c r="AS564" s="75" t="s">
        <v>1076</v>
      </c>
      <c r="AT564" s="75" t="s">
        <v>1076</v>
      </c>
      <c r="AU564" t="str">
        <f t="shared" si="107"/>
        <v>РК</v>
      </c>
      <c r="AV564" t="b">
        <f t="shared" si="108"/>
        <v>1</v>
      </c>
    </row>
    <row r="565" spans="1:48" ht="16.5" thickTop="1" thickBot="1" x14ac:dyDescent="0.3">
      <c r="A565" s="28">
        <f t="shared" si="109"/>
        <v>7</v>
      </c>
      <c r="B565" s="74" t="s">
        <v>1090</v>
      </c>
      <c r="C565" s="71" t="s">
        <v>1682</v>
      </c>
      <c r="D565" s="63">
        <v>1953</v>
      </c>
      <c r="E565" s="72"/>
      <c r="F565" s="72" t="s">
        <v>2522</v>
      </c>
      <c r="G565" s="80">
        <v>4</v>
      </c>
      <c r="H565" s="80">
        <v>3</v>
      </c>
      <c r="I565" s="163">
        <v>2263.6</v>
      </c>
      <c r="J565" s="163">
        <v>2243.6999999999998</v>
      </c>
      <c r="K565" s="163">
        <v>2243.6999999999998</v>
      </c>
      <c r="L565" s="165">
        <v>85</v>
      </c>
      <c r="M565" s="163">
        <f t="shared" si="112"/>
        <v>10194167.869999999</v>
      </c>
      <c r="N565" s="163"/>
      <c r="O565" s="163"/>
      <c r="P565" s="163"/>
      <c r="Q565" s="30">
        <f>IF('Форма 2'!D565=0,"",'Форма 2'!D565-N565-O565-P565)</f>
        <v>10194167.869999999</v>
      </c>
      <c r="R565" s="51">
        <f t="shared" si="103"/>
        <v>4543.462971876811</v>
      </c>
      <c r="S565" s="51">
        <f t="shared" si="104"/>
        <v>4543.462971876811</v>
      </c>
      <c r="T565" s="69">
        <f>IF(B565=C565,"",
IF(ISERROR(
IF(_xlfn.TEXTBEFORE('ПДФ 1'!B583,": ",1)*1=YEAR($V$4),$V$4,
IF(_xlfn.TEXTBEFORE('ПДФ 1'!B583,": ",1)*1=YEAR($W$4),$W$4,
IF(_xlfn.TEXTBEFORE('ПДФ 1'!B583,": ",1)*1=YEAR($X$4),$X$4,$Y$4)))),"",
IF(_xlfn.TEXTBEFORE('ПДФ 1'!B583,": ",1)*1=YEAR($V$4),$V$4,
IF(_xlfn.TEXTBEFORE('ПДФ 1'!B583,": ",1)*1=YEAR($W$4),$W$4,
IF(_xlfn.TEXTBEFORE('ПДФ 1'!B583,": ",1)*1=YEAR($X$4),$X$4,$Y$4)))))</f>
        <v>46022</v>
      </c>
      <c r="U565" s="125" t="str">
        <f>IF(ISERROR(VLOOKUP(C565,Источник!$C$2:$K$2343,9,0)),"",VLOOKUP(C565,Источник!$C$2:$K$2343,9,0))</f>
        <v>РО</v>
      </c>
      <c r="V565" s="1"/>
      <c r="W565" s="1"/>
      <c r="X565" s="77" t="str">
        <f t="shared" si="105"/>
        <v>г. Лысьва, ул. Мира, д. 39: 2025</v>
      </c>
      <c r="Y565" s="117">
        <f t="shared" si="106"/>
        <v>1</v>
      </c>
      <c r="Z565" s="22" t="s">
        <v>1076</v>
      </c>
      <c r="AA565" s="22" t="s">
        <v>1076</v>
      </c>
      <c r="AB565" s="22" t="s">
        <v>1076</v>
      </c>
      <c r="AC565" s="22" t="s">
        <v>1076</v>
      </c>
      <c r="AD565" s="22" t="s">
        <v>1076</v>
      </c>
      <c r="AE565" s="22" t="s">
        <v>1076</v>
      </c>
      <c r="AF565" s="22" t="s">
        <v>1076</v>
      </c>
      <c r="AG565" s="89" t="s">
        <v>1076</v>
      </c>
      <c r="AH565" s="114" t="s">
        <v>1076</v>
      </c>
      <c r="AI565" s="75">
        <v>1</v>
      </c>
      <c r="AJ565" s="75" t="s">
        <v>1076</v>
      </c>
      <c r="AK565" s="75" t="s">
        <v>1076</v>
      </c>
      <c r="AL565" s="75" t="s">
        <v>1076</v>
      </c>
      <c r="AM565" s="75" t="s">
        <v>1076</v>
      </c>
      <c r="AN565" s="75" t="s">
        <v>1076</v>
      </c>
      <c r="AO565" s="75" t="s">
        <v>1076</v>
      </c>
      <c r="AP565" s="75" t="s">
        <v>1076</v>
      </c>
      <c r="AQ565" s="75" t="s">
        <v>1076</v>
      </c>
      <c r="AR565" s="75" t="s">
        <v>1076</v>
      </c>
      <c r="AS565" s="75" t="s">
        <v>1076</v>
      </c>
      <c r="AT565" s="75" t="s">
        <v>1076</v>
      </c>
      <c r="AU565" t="str">
        <f t="shared" si="107"/>
        <v>РК</v>
      </c>
      <c r="AV565" t="b">
        <f t="shared" si="108"/>
        <v>1</v>
      </c>
    </row>
    <row r="566" spans="1:48" ht="16.5" thickTop="1" thickBot="1" x14ac:dyDescent="0.3">
      <c r="A566" s="28">
        <f t="shared" si="109"/>
        <v>8</v>
      </c>
      <c r="B566" s="74" t="s">
        <v>1090</v>
      </c>
      <c r="C566" s="71" t="s">
        <v>546</v>
      </c>
      <c r="D566" s="63">
        <v>1955</v>
      </c>
      <c r="E566" s="72"/>
      <c r="F566" s="72" t="s">
        <v>2519</v>
      </c>
      <c r="G566" s="80">
        <v>2</v>
      </c>
      <c r="H566" s="80">
        <v>2</v>
      </c>
      <c r="I566" s="163">
        <v>710.4</v>
      </c>
      <c r="J566" s="163">
        <v>630</v>
      </c>
      <c r="K566" s="163">
        <v>630</v>
      </c>
      <c r="L566" s="165">
        <v>39</v>
      </c>
      <c r="M566" s="163">
        <f t="shared" si="112"/>
        <v>5061734.9799999995</v>
      </c>
      <c r="N566" s="163"/>
      <c r="O566" s="163"/>
      <c r="P566" s="163"/>
      <c r="Q566" s="30">
        <f>IF('Форма 2'!D566=0,"",'Форма 2'!D566-N566-O566-P566)</f>
        <v>5061734.9799999995</v>
      </c>
      <c r="R566" s="51">
        <f t="shared" ref="R566:R626" si="118">IF(ISNUMBER(J566),M566/J566,"")</f>
        <v>8034.4999682539674</v>
      </c>
      <c r="S566" s="51">
        <f t="shared" ref="S566:S626" si="119">R566</f>
        <v>8034.4999682539674</v>
      </c>
      <c r="T566" s="69">
        <f>IF(B566=C566,"",
IF(ISERROR(
IF(_xlfn.TEXTBEFORE('ПДФ 1'!B584,": ",1)*1=YEAR($V$4),$V$4,
IF(_xlfn.TEXTBEFORE('ПДФ 1'!B584,": ",1)*1=YEAR($W$4),$W$4,
IF(_xlfn.TEXTBEFORE('ПДФ 1'!B584,": ",1)*1=YEAR($X$4),$X$4,$Y$4)))),"",
IF(_xlfn.TEXTBEFORE('ПДФ 1'!B584,": ",1)*1=YEAR($V$4),$V$4,
IF(_xlfn.TEXTBEFORE('ПДФ 1'!B584,": ",1)*1=YEAR($W$4),$W$4,
IF(_xlfn.TEXTBEFORE('ПДФ 1'!B584,": ",1)*1=YEAR($X$4),$X$4,$Y$4)))))</f>
        <v>46022</v>
      </c>
      <c r="U566" s="125" t="str">
        <f>IF(ISERROR(VLOOKUP(C566,Источник!$C$2:$K$2343,9,0)),"",VLOOKUP(C566,Источник!$C$2:$K$2343,9,0))</f>
        <v>РО</v>
      </c>
      <c r="V566" s="1"/>
      <c r="W566" s="1"/>
      <c r="X566" s="77" t="str">
        <f t="shared" ref="X566:X627" si="120">IF(ISERROR(MID(C566,SEARCH("город Пермь",C566),)=""),
IF(ISERROR(MID(C566,SEARCH("края",C566),)=""),IF(ISERROR(CONCATENATE(C566,": ",YEAR(T566))),"",CONCATENATE(C566,": ",YEAR(T566))),""),
"")</f>
        <v>г. Лысьва, ул. Мира, д. 77: 2025</v>
      </c>
      <c r="Y566" s="117">
        <f t="shared" ref="Y566:Y627" si="121">SUM(Z566:AF566,AI566:AT566,)+IF(ISNUMBER(AG566),1,0)</f>
        <v>2</v>
      </c>
      <c r="Z566" s="22" t="s">
        <v>1076</v>
      </c>
      <c r="AA566" s="22" t="s">
        <v>1076</v>
      </c>
      <c r="AB566" s="22" t="s">
        <v>1076</v>
      </c>
      <c r="AC566" s="22" t="s">
        <v>1076</v>
      </c>
      <c r="AD566" s="22" t="s">
        <v>1076</v>
      </c>
      <c r="AE566" s="22" t="s">
        <v>1076</v>
      </c>
      <c r="AF566" s="22" t="s">
        <v>1076</v>
      </c>
      <c r="AG566" s="89" t="s">
        <v>1076</v>
      </c>
      <c r="AH566" s="88" t="s">
        <v>1076</v>
      </c>
      <c r="AI566" s="75" t="s">
        <v>1076</v>
      </c>
      <c r="AJ566" s="75">
        <v>1</v>
      </c>
      <c r="AK566" s="75" t="s">
        <v>1076</v>
      </c>
      <c r="AL566" s="75" t="s">
        <v>1076</v>
      </c>
      <c r="AM566" s="75">
        <v>1</v>
      </c>
      <c r="AN566" s="75" t="s">
        <v>1076</v>
      </c>
      <c r="AO566" s="75" t="s">
        <v>1076</v>
      </c>
      <c r="AP566" s="75" t="s">
        <v>1076</v>
      </c>
      <c r="AQ566" s="75" t="s">
        <v>1076</v>
      </c>
      <c r="AR566" s="75" t="s">
        <v>1076</v>
      </c>
      <c r="AS566" s="75" t="s">
        <v>1076</v>
      </c>
      <c r="AT566" s="75" t="s">
        <v>1076</v>
      </c>
      <c r="AU566" t="str">
        <f t="shared" ref="AU566:AU627" si="122">TRIM(IF(COUNTBLANK(Z566:AE566)&lt;=5,CONCATENATE($AP$3,IF(ISNUMBER(Z566),Z$6,"")," ",IF(ISNUMBER(AA566),AA$6,"")," ",IF(ISNUMBER(AB566),AB$6,"")," ",IF(ISNUMBER(AC566),AC$6,"")," ",IF(ISNUMBER(AD566),AD$6,"")," ",IF(ISNUMBER(AE566),AE$6,""),$AQ$3," ",IF(ISNUMBER(AF566),AF$6,"")," ",IF(ISNUMBER(AH566),AH$6,"")," ",IF(ISNUMBER(AI566),AI$6,"")," ",IF(ISNUMBER(AJ566),AJ$6,"")," ",IF(ISNUMBER(AK566),AK$6,"")," ",IF(ISNUMBER(AL566),AL$6,"")," ",IF(ISNUMBER(AM566),AM$6,"")," ",IF(ISNUMBER(AR566),AR$6,"")," ",IF(ISNUMBER(AS566),AS$6,"")," ",IF(ISNUMBER(AT566),AT$6,""))&amp;IF(COUNTBLANK(AN566:AQ566)&lt;=3,CONCATENATE($AP$4,IF(ISNUMBER(AN566),AN$7,"")," ",IF(ISNUMBER(AO566),AO$7,"")," ",IF(ISNUMBER(AP566),AP$7,"")," ",IF(ISNUMBER(AQ566),AQ$7,"")," ",$AQ$4),""),
CONCATENATE(IF(ISNUMBER(AF566),AF$6,"")," ",IF(ISNUMBER(AH566),AH$6,"")," ",IF(ISNUMBER(AI566),AI$6,"")," ",IF(ISNUMBER(AJ566),AJ$6,"")," ",IF(ISNUMBER(AK566),AK$6,"")," ",IF(ISNUMBER(AL566),AL$6,"")," ",IF(ISNUMBER(AM566),AM$6,"")," ",IF(ISNUMBER(AR566),AR$6,"")," ",IF(ISNUMBER(AS566),AS$6,"")," ",IF(ISNUMBER(AT566),AT$6,""))&amp;IF(COUNTBLANK(AN566:AQ566)&lt;=3,CONCATENATE($AP$4,IF(ISNUMBER(AN566),AN$7,"")," ",IF(ISNUMBER(AO566),AO$7,"")," ",IF(ISNUMBER(AP566),AP$7,"")," ",IF(ISNUMBER(AQ566),AQ$7,"")," ",$AQ$4),"")
))</f>
        <v>Рфа РФ</v>
      </c>
      <c r="AV566" t="b">
        <f t="shared" ref="AV566:AV627" si="123">ISTEXT(AN566)</f>
        <v>1</v>
      </c>
    </row>
    <row r="567" spans="1:48" ht="16.5" thickTop="1" thickBot="1" x14ac:dyDescent="0.3">
      <c r="A567" s="28">
        <f t="shared" ref="A567:A628" si="124">IF(NOT(ISERROR("Пермского края"=MID(C567,FIND("Пермского края",C567),14)))=$B$1,0,IF(NOT(ISERROR("город Пермь"=MID(C567,FIND("город Пермь",C567),11)))=$B$1,0,IF(NOT(ISERROR("Итого"=MID(C567,FIND("Итого",C567),5)))=$B$1,0,IF(NOT(ISERROR("Всего"=MID(C567,FIND("Всего",C567),5)))=$B$1,0,A566+1))))</f>
        <v>9</v>
      </c>
      <c r="B567" s="74" t="s">
        <v>1090</v>
      </c>
      <c r="C567" s="71" t="s">
        <v>383</v>
      </c>
      <c r="D567" s="63">
        <v>1964</v>
      </c>
      <c r="E567" s="72"/>
      <c r="F567" s="72" t="s">
        <v>2549</v>
      </c>
      <c r="G567" s="80">
        <v>3</v>
      </c>
      <c r="H567" s="80">
        <v>2</v>
      </c>
      <c r="I567" s="163">
        <v>2150.9</v>
      </c>
      <c r="J567" s="163">
        <v>1278.5999999999999</v>
      </c>
      <c r="K567" s="163">
        <v>1278.5999999999999</v>
      </c>
      <c r="L567" s="165">
        <v>48</v>
      </c>
      <c r="M567" s="163">
        <f t="shared" si="112"/>
        <v>18067818.109999999</v>
      </c>
      <c r="N567" s="163"/>
      <c r="O567" s="163"/>
      <c r="P567" s="163"/>
      <c r="Q567" s="30">
        <f>IF('Форма 2'!D567=0,"",'Форма 2'!D567-N567-O567-P567)</f>
        <v>18067818.109999999</v>
      </c>
      <c r="R567" s="51">
        <f t="shared" si="118"/>
        <v>14130.938612544971</v>
      </c>
      <c r="S567" s="51">
        <f t="shared" si="119"/>
        <v>14130.938612544971</v>
      </c>
      <c r="T567" s="69">
        <f>IF(B567=C567,"",
IF(ISERROR(
IF(_xlfn.TEXTBEFORE('ПДФ 1'!B585,": ",1)*1=YEAR($V$4),$V$4,
IF(_xlfn.TEXTBEFORE('ПДФ 1'!B585,": ",1)*1=YEAR($W$4),$W$4,
IF(_xlfn.TEXTBEFORE('ПДФ 1'!B585,": ",1)*1=YEAR($X$4),$X$4,$Y$4)))),"",
IF(_xlfn.TEXTBEFORE('ПДФ 1'!B585,": ",1)*1=YEAR($V$4),$V$4,
IF(_xlfn.TEXTBEFORE('ПДФ 1'!B585,": ",1)*1=YEAR($W$4),$W$4,
IF(_xlfn.TEXTBEFORE('ПДФ 1'!B585,": ",1)*1=YEAR($X$4),$X$4,$Y$4)))))</f>
        <v>46022</v>
      </c>
      <c r="U567" s="125" t="str">
        <f>IF(ISERROR(VLOOKUP(C567,Источник!$C$2:$K$2343,9,0)),"",VLOOKUP(C567,Источник!$C$2:$K$2343,9,0))</f>
        <v>СС</v>
      </c>
      <c r="V567" s="1"/>
      <c r="W567" s="1"/>
      <c r="X567" s="77" t="str">
        <f t="shared" si="120"/>
        <v>г. Лысьва, ул. Оборина, д. 28: 2025</v>
      </c>
      <c r="Y567" s="117">
        <f t="shared" si="121"/>
        <v>1</v>
      </c>
      <c r="Z567" s="22" t="s">
        <v>1076</v>
      </c>
      <c r="AA567" s="22">
        <v>1</v>
      </c>
      <c r="AB567" s="22" t="s">
        <v>1076</v>
      </c>
      <c r="AC567" s="22" t="s">
        <v>1076</v>
      </c>
      <c r="AD567" s="22" t="s">
        <v>1076</v>
      </c>
      <c r="AE567" s="22" t="s">
        <v>1076</v>
      </c>
      <c r="AF567" s="22" t="s">
        <v>1076</v>
      </c>
      <c r="AG567" s="89" t="s">
        <v>1076</v>
      </c>
      <c r="AH567" s="114" t="s">
        <v>1076</v>
      </c>
      <c r="AI567" s="75" t="s">
        <v>1076</v>
      </c>
      <c r="AJ567" s="75" t="s">
        <v>1076</v>
      </c>
      <c r="AK567" s="75" t="s">
        <v>1076</v>
      </c>
      <c r="AL567" s="75" t="s">
        <v>1076</v>
      </c>
      <c r="AM567" s="75" t="s">
        <v>1076</v>
      </c>
      <c r="AN567" s="75" t="s">
        <v>1076</v>
      </c>
      <c r="AO567" s="75" t="s">
        <v>1076</v>
      </c>
      <c r="AP567" s="75" t="s">
        <v>1076</v>
      </c>
      <c r="AQ567" s="75" t="s">
        <v>1076</v>
      </c>
      <c r="AR567" s="75" t="s">
        <v>1076</v>
      </c>
      <c r="AS567" s="75" t="s">
        <v>1076</v>
      </c>
      <c r="AT567" s="75" t="s">
        <v>1076</v>
      </c>
      <c r="AU567" t="str">
        <f t="shared" si="122"/>
        <v>РВИС ( ТЕП )</v>
      </c>
      <c r="AV567" t="b">
        <f t="shared" si="123"/>
        <v>1</v>
      </c>
    </row>
    <row r="568" spans="1:48" ht="16.5" thickTop="1" thickBot="1" x14ac:dyDescent="0.3">
      <c r="A568" s="28">
        <f t="shared" si="124"/>
        <v>10</v>
      </c>
      <c r="B568" s="74" t="s">
        <v>1090</v>
      </c>
      <c r="C568" s="71" t="s">
        <v>201</v>
      </c>
      <c r="D568" s="63">
        <v>1962</v>
      </c>
      <c r="E568" s="72"/>
      <c r="F568" s="72" t="s">
        <v>2532</v>
      </c>
      <c r="G568" s="80">
        <v>5</v>
      </c>
      <c r="H568" s="80">
        <v>4</v>
      </c>
      <c r="I568" s="163">
        <v>3448.2</v>
      </c>
      <c r="J568" s="163">
        <v>3166.2</v>
      </c>
      <c r="K568" s="163">
        <v>3094.2</v>
      </c>
      <c r="L568" s="165">
        <v>124</v>
      </c>
      <c r="M568" s="163">
        <f t="shared" si="112"/>
        <v>15529037.66</v>
      </c>
      <c r="N568" s="163"/>
      <c r="O568" s="163"/>
      <c r="P568" s="163"/>
      <c r="Q568" s="30">
        <f>IF('Форма 2'!D568=0,"",'Форма 2'!D568-N568-O568-P568)</f>
        <v>15529037.66</v>
      </c>
      <c r="R568" s="51">
        <f t="shared" si="118"/>
        <v>4904.6294169667108</v>
      </c>
      <c r="S568" s="51">
        <f t="shared" si="119"/>
        <v>4904.6294169667108</v>
      </c>
      <c r="T568" s="69">
        <f>IF(B568=C568,"",
IF(ISERROR(
IF(_xlfn.TEXTBEFORE('ПДФ 1'!B586,": ",1)*1=YEAR($V$4),$V$4,
IF(_xlfn.TEXTBEFORE('ПДФ 1'!B586,": ",1)*1=YEAR($W$4),$W$4,
IF(_xlfn.TEXTBEFORE('ПДФ 1'!B586,": ",1)*1=YEAR($X$4),$X$4,$Y$4)))),"",
IF(_xlfn.TEXTBEFORE('ПДФ 1'!B586,": ",1)*1=YEAR($V$4),$V$4,
IF(_xlfn.TEXTBEFORE('ПДФ 1'!B586,": ",1)*1=YEAR($W$4),$W$4,
IF(_xlfn.TEXTBEFORE('ПДФ 1'!B586,": ",1)*1=YEAR($X$4),$X$4,$Y$4)))))</f>
        <v>46022</v>
      </c>
      <c r="U568" s="125" t="str">
        <f>IF(ISERROR(VLOOKUP(C568,Источник!$C$2:$K$2343,9,0)),"",VLOOKUP(C568,Источник!$C$2:$K$2343,9,0))</f>
        <v>РО</v>
      </c>
      <c r="V568" s="1"/>
      <c r="W568" s="1"/>
      <c r="X568" s="77" t="str">
        <f t="shared" si="120"/>
        <v>г. Лысьва, ул. Смышляева, д. 10: 2025</v>
      </c>
      <c r="Y568" s="117">
        <f t="shared" si="121"/>
        <v>1</v>
      </c>
      <c r="Z568" s="22" t="s">
        <v>1076</v>
      </c>
      <c r="AA568" s="22" t="s">
        <v>1076</v>
      </c>
      <c r="AB568" s="22" t="s">
        <v>1076</v>
      </c>
      <c r="AC568" s="22" t="s">
        <v>1076</v>
      </c>
      <c r="AD568" s="22" t="s">
        <v>1076</v>
      </c>
      <c r="AE568" s="22" t="s">
        <v>1076</v>
      </c>
      <c r="AF568" s="22" t="s">
        <v>1076</v>
      </c>
      <c r="AG568" s="89" t="s">
        <v>1076</v>
      </c>
      <c r="AH568" s="88" t="s">
        <v>1076</v>
      </c>
      <c r="AI568" s="75">
        <v>1</v>
      </c>
      <c r="AJ568" s="75" t="s">
        <v>1076</v>
      </c>
      <c r="AK568" s="75" t="s">
        <v>1076</v>
      </c>
      <c r="AL568" s="75" t="s">
        <v>1076</v>
      </c>
      <c r="AM568" s="75" t="s">
        <v>1076</v>
      </c>
      <c r="AN568" s="75" t="s">
        <v>1076</v>
      </c>
      <c r="AO568" s="75" t="s">
        <v>1076</v>
      </c>
      <c r="AP568" s="75" t="s">
        <v>1076</v>
      </c>
      <c r="AQ568" s="75" t="s">
        <v>1076</v>
      </c>
      <c r="AR568" s="75" t="s">
        <v>1076</v>
      </c>
      <c r="AS568" s="75" t="s">
        <v>1076</v>
      </c>
      <c r="AT568" s="75" t="s">
        <v>1076</v>
      </c>
      <c r="AU568" t="str">
        <f t="shared" si="122"/>
        <v>РК</v>
      </c>
      <c r="AV568" t="b">
        <f t="shared" si="123"/>
        <v>1</v>
      </c>
    </row>
    <row r="569" spans="1:48" ht="16.5" thickTop="1" thickBot="1" x14ac:dyDescent="0.3">
      <c r="A569" s="28">
        <f t="shared" si="124"/>
        <v>11</v>
      </c>
      <c r="B569" s="74" t="s">
        <v>1090</v>
      </c>
      <c r="C569" s="71" t="s">
        <v>332</v>
      </c>
      <c r="D569" s="63">
        <v>1949</v>
      </c>
      <c r="E569" s="72"/>
      <c r="F569" s="72" t="s">
        <v>2522</v>
      </c>
      <c r="G569" s="80">
        <v>2</v>
      </c>
      <c r="H569" s="80">
        <v>1</v>
      </c>
      <c r="I569" s="163">
        <v>441.7</v>
      </c>
      <c r="J569" s="163">
        <v>404.2</v>
      </c>
      <c r="K569" s="163">
        <v>404.2</v>
      </c>
      <c r="L569" s="165">
        <v>20</v>
      </c>
      <c r="M569" s="163">
        <f t="shared" si="112"/>
        <v>5576943.9499999993</v>
      </c>
      <c r="N569" s="163"/>
      <c r="O569" s="163"/>
      <c r="P569" s="163"/>
      <c r="Q569" s="30">
        <f>IF('Форма 2'!D569=0,"",'Форма 2'!D569-N569-O569-P569)</f>
        <v>5576943.9499999993</v>
      </c>
      <c r="R569" s="51">
        <f t="shared" si="118"/>
        <v>13797.486269173674</v>
      </c>
      <c r="S569" s="51">
        <f t="shared" si="119"/>
        <v>13797.486269173674</v>
      </c>
      <c r="T569" s="69">
        <f>IF(B569=C569,"",
IF(ISERROR(
IF(_xlfn.TEXTBEFORE('ПДФ 1'!B587,": ",1)*1=YEAR($V$4),$V$4,
IF(_xlfn.TEXTBEFORE('ПДФ 1'!B587,": ",1)*1=YEAR($W$4),$W$4,
IF(_xlfn.TEXTBEFORE('ПДФ 1'!B587,": ",1)*1=YEAR($X$4),$X$4,$Y$4)))),"",
IF(_xlfn.TEXTBEFORE('ПДФ 1'!B587,": ",1)*1=YEAR($V$4),$V$4,
IF(_xlfn.TEXTBEFORE('ПДФ 1'!B587,": ",1)*1=YEAR($W$4),$W$4,
IF(_xlfn.TEXTBEFORE('ПДФ 1'!B587,": ",1)*1=YEAR($X$4),$X$4,$Y$4)))))</f>
        <v>46022</v>
      </c>
      <c r="U569" s="125" t="str">
        <f>IF(ISERROR(VLOOKUP(C569,Источник!$C$2:$K$2343,9,0)),"",VLOOKUP(C569,Источник!$C$2:$K$2343,9,0))</f>
        <v>РО</v>
      </c>
      <c r="V569" s="1"/>
      <c r="W569" s="1"/>
      <c r="X569" s="77" t="str">
        <f t="shared" si="120"/>
        <v>г. Лысьва, ул. Суворова, д. 27: 2025</v>
      </c>
      <c r="Y569" s="117">
        <f t="shared" si="121"/>
        <v>6</v>
      </c>
      <c r="Z569" s="22">
        <v>1</v>
      </c>
      <c r="AA569" s="22">
        <v>1</v>
      </c>
      <c r="AB569" s="22" t="s">
        <v>1076</v>
      </c>
      <c r="AC569" s="22">
        <v>1</v>
      </c>
      <c r="AD569" s="22">
        <v>1</v>
      </c>
      <c r="AE569" s="22">
        <v>1</v>
      </c>
      <c r="AF569" s="22" t="s">
        <v>1076</v>
      </c>
      <c r="AG569" s="89" t="s">
        <v>1076</v>
      </c>
      <c r="AH569" s="114" t="s">
        <v>1076</v>
      </c>
      <c r="AI569" s="75" t="s">
        <v>1076</v>
      </c>
      <c r="AJ569" s="75" t="s">
        <v>1076</v>
      </c>
      <c r="AK569" s="75" t="s">
        <v>1076</v>
      </c>
      <c r="AL569" s="75" t="s">
        <v>1076</v>
      </c>
      <c r="AM569" s="75">
        <v>1</v>
      </c>
      <c r="AN569" s="75" t="s">
        <v>1076</v>
      </c>
      <c r="AO569" s="75" t="s">
        <v>1076</v>
      </c>
      <c r="AP569" s="75" t="s">
        <v>1076</v>
      </c>
      <c r="AQ569" s="75" t="s">
        <v>1076</v>
      </c>
      <c r="AR569" s="75" t="s">
        <v>1076</v>
      </c>
      <c r="AS569" s="75" t="s">
        <v>1076</v>
      </c>
      <c r="AT569" s="75" t="s">
        <v>1076</v>
      </c>
      <c r="AU569" t="str">
        <f t="shared" si="122"/>
        <v>РВИС ( ЭЛ ТЕП ХВС ГВС ВОД ) РФ</v>
      </c>
      <c r="AV569" t="b">
        <f t="shared" si="123"/>
        <v>1</v>
      </c>
    </row>
    <row r="570" spans="1:48" ht="16.5" thickTop="1" thickBot="1" x14ac:dyDescent="0.3">
      <c r="A570" s="28">
        <f t="shared" si="124"/>
        <v>12</v>
      </c>
      <c r="B570" s="74" t="s">
        <v>1090</v>
      </c>
      <c r="C570" s="71" t="s">
        <v>333</v>
      </c>
      <c r="D570" s="63">
        <v>1951</v>
      </c>
      <c r="E570" s="72"/>
      <c r="F570" s="72" t="s">
        <v>2522</v>
      </c>
      <c r="G570" s="80">
        <v>2</v>
      </c>
      <c r="H570" s="80">
        <v>3</v>
      </c>
      <c r="I570" s="163">
        <v>1671.2</v>
      </c>
      <c r="J570" s="163">
        <v>1238.2</v>
      </c>
      <c r="K570" s="163">
        <v>1112.5999999999999</v>
      </c>
      <c r="L570" s="165">
        <v>47</v>
      </c>
      <c r="M570" s="163">
        <f t="shared" si="112"/>
        <v>44642080.399999999</v>
      </c>
      <c r="N570" s="163"/>
      <c r="O570" s="163"/>
      <c r="P570" s="163"/>
      <c r="Q570" s="30">
        <f>IF('Форма 2'!D570=0,"",'Форма 2'!D570-N570-O570-P570)</f>
        <v>44642080.399999999</v>
      </c>
      <c r="R570" s="51">
        <f t="shared" si="118"/>
        <v>36054.014214181872</v>
      </c>
      <c r="S570" s="51">
        <f t="shared" si="119"/>
        <v>36054.014214181872</v>
      </c>
      <c r="T570" s="69">
        <f>IF(B570=C570,"",
IF(ISERROR(
IF(_xlfn.TEXTBEFORE('ПДФ 1'!B588,": ",1)*1=YEAR($V$4),$V$4,
IF(_xlfn.TEXTBEFORE('ПДФ 1'!B588,": ",1)*1=YEAR($W$4),$W$4,
IF(_xlfn.TEXTBEFORE('ПДФ 1'!B588,": ",1)*1=YEAR($X$4),$X$4,$Y$4)))),"",
IF(_xlfn.TEXTBEFORE('ПДФ 1'!B588,": ",1)*1=YEAR($V$4),$V$4,
IF(_xlfn.TEXTBEFORE('ПДФ 1'!B588,": ",1)*1=YEAR($W$4),$W$4,
IF(_xlfn.TEXTBEFORE('ПДФ 1'!B588,": ",1)*1=YEAR($X$4),$X$4,$Y$4)))))</f>
        <v>46022</v>
      </c>
      <c r="U570" s="125" t="str">
        <f>IF(ISERROR(VLOOKUP(C570,Источник!$C$2:$K$2343,9,0)),"",VLOOKUP(C570,Источник!$C$2:$K$2343,9,0))</f>
        <v>РО</v>
      </c>
      <c r="V570" s="1"/>
      <c r="W570" s="1"/>
      <c r="X570" s="77" t="str">
        <f t="shared" si="120"/>
        <v>г. Лысьва, ул. Суворова, д. 42: 2025</v>
      </c>
      <c r="Y570" s="117">
        <f t="shared" si="121"/>
        <v>7</v>
      </c>
      <c r="Z570" s="22">
        <v>1</v>
      </c>
      <c r="AA570" s="22">
        <v>1</v>
      </c>
      <c r="AB570" s="22" t="s">
        <v>1076</v>
      </c>
      <c r="AC570" s="22">
        <v>1</v>
      </c>
      <c r="AD570" s="22">
        <v>1</v>
      </c>
      <c r="AE570" s="22">
        <v>1</v>
      </c>
      <c r="AF570" s="22" t="s">
        <v>1076</v>
      </c>
      <c r="AG570" s="89" t="s">
        <v>1076</v>
      </c>
      <c r="AH570" s="88" t="s">
        <v>1076</v>
      </c>
      <c r="AI570" s="75">
        <v>1</v>
      </c>
      <c r="AJ570" s="75">
        <v>1</v>
      </c>
      <c r="AK570" s="75" t="s">
        <v>1076</v>
      </c>
      <c r="AL570" s="75" t="s">
        <v>1076</v>
      </c>
      <c r="AM570" s="75" t="s">
        <v>1076</v>
      </c>
      <c r="AN570" s="75" t="s">
        <v>1076</v>
      </c>
      <c r="AO570" s="75" t="s">
        <v>1076</v>
      </c>
      <c r="AP570" s="75" t="s">
        <v>1076</v>
      </c>
      <c r="AQ570" s="75" t="s">
        <v>1076</v>
      </c>
      <c r="AR570" s="75" t="s">
        <v>1076</v>
      </c>
      <c r="AS570" s="75" t="s">
        <v>1076</v>
      </c>
      <c r="AT570" s="75" t="s">
        <v>1076</v>
      </c>
      <c r="AU570" t="str">
        <f t="shared" si="122"/>
        <v>РВИС ( ЭЛ ТЕП ХВС ГВС ВОД ) РК Рфа</v>
      </c>
      <c r="AV570" t="b">
        <f t="shared" si="123"/>
        <v>1</v>
      </c>
    </row>
    <row r="571" spans="1:48" ht="16.5" thickTop="1" thickBot="1" x14ac:dyDescent="0.3">
      <c r="A571" s="28">
        <f t="shared" si="124"/>
        <v>13</v>
      </c>
      <c r="B571" s="74" t="s">
        <v>1090</v>
      </c>
      <c r="C571" s="71" t="s">
        <v>334</v>
      </c>
      <c r="D571" s="63">
        <v>1962</v>
      </c>
      <c r="E571" s="72"/>
      <c r="F571" s="72" t="s">
        <v>2550</v>
      </c>
      <c r="G571" s="80">
        <v>5</v>
      </c>
      <c r="H571" s="80">
        <v>3</v>
      </c>
      <c r="I571" s="163">
        <v>2717.7</v>
      </c>
      <c r="J571" s="163">
        <v>2412.1999999999998</v>
      </c>
      <c r="K571" s="163">
        <v>1979.4</v>
      </c>
      <c r="L571" s="165">
        <v>89</v>
      </c>
      <c r="M571" s="163">
        <f t="shared" si="112"/>
        <v>12621433.639999999</v>
      </c>
      <c r="N571" s="163"/>
      <c r="O571" s="163"/>
      <c r="P571" s="163"/>
      <c r="Q571" s="30">
        <f>IF('Форма 2'!D571=0,"",'Форма 2'!D571-N571-O571-P571)</f>
        <v>12621433.639999999</v>
      </c>
      <c r="R571" s="51">
        <f t="shared" si="118"/>
        <v>5232.3329906309591</v>
      </c>
      <c r="S571" s="51">
        <f t="shared" si="119"/>
        <v>5232.3329906309591</v>
      </c>
      <c r="T571" s="69">
        <f>IF(B571=C571,"",
IF(ISERROR(
IF(_xlfn.TEXTBEFORE('ПДФ 1'!B589,": ",1)*1=YEAR($V$4),$V$4,
IF(_xlfn.TEXTBEFORE('ПДФ 1'!B589,": ",1)*1=YEAR($W$4),$W$4,
IF(_xlfn.TEXTBEFORE('ПДФ 1'!B589,": ",1)*1=YEAR($X$4),$X$4,$Y$4)))),"",
IF(_xlfn.TEXTBEFORE('ПДФ 1'!B589,": ",1)*1=YEAR($V$4),$V$4,
IF(_xlfn.TEXTBEFORE('ПДФ 1'!B589,": ",1)*1=YEAR($W$4),$W$4,
IF(_xlfn.TEXTBEFORE('ПДФ 1'!B589,": ",1)*1=YEAR($X$4),$X$4,$Y$4)))))</f>
        <v>46022</v>
      </c>
      <c r="U571" s="125" t="str">
        <f>IF(ISERROR(VLOOKUP(C571,Источник!$C$2:$K$2343,9,0)),"",VLOOKUP(C571,Источник!$C$2:$K$2343,9,0))</f>
        <v>СС</v>
      </c>
      <c r="V571" s="1"/>
      <c r="W571" s="1"/>
      <c r="X571" s="77" t="str">
        <f t="shared" si="120"/>
        <v>г. Лысьва, ул. Фестивальная, д. 16: 2025</v>
      </c>
      <c r="Y571" s="117">
        <f t="shared" si="121"/>
        <v>5</v>
      </c>
      <c r="Z571" s="22">
        <v>1</v>
      </c>
      <c r="AA571" s="22">
        <v>1</v>
      </c>
      <c r="AB571" s="22" t="s">
        <v>1076</v>
      </c>
      <c r="AC571" s="22">
        <v>1</v>
      </c>
      <c r="AD571" s="22">
        <v>1</v>
      </c>
      <c r="AE571" s="22">
        <v>1</v>
      </c>
      <c r="AF571" s="22" t="s">
        <v>1076</v>
      </c>
      <c r="AG571" s="89" t="s">
        <v>1076</v>
      </c>
      <c r="AH571" s="114" t="s">
        <v>1076</v>
      </c>
      <c r="AI571" s="75" t="s">
        <v>1076</v>
      </c>
      <c r="AJ571" s="75" t="s">
        <v>1076</v>
      </c>
      <c r="AK571" s="75" t="s">
        <v>1076</v>
      </c>
      <c r="AL571" s="75" t="s">
        <v>1076</v>
      </c>
      <c r="AM571" s="75" t="s">
        <v>1076</v>
      </c>
      <c r="AN571" s="75" t="s">
        <v>1076</v>
      </c>
      <c r="AO571" s="75" t="s">
        <v>1076</v>
      </c>
      <c r="AP571" s="75" t="s">
        <v>1076</v>
      </c>
      <c r="AQ571" s="75" t="s">
        <v>1076</v>
      </c>
      <c r="AR571" s="75" t="s">
        <v>1076</v>
      </c>
      <c r="AS571" s="75" t="s">
        <v>1076</v>
      </c>
      <c r="AT571" s="75" t="s">
        <v>1076</v>
      </c>
      <c r="AU571" t="str">
        <f t="shared" si="122"/>
        <v>РВИС ( ЭЛ ТЕП ХВС ГВС ВОД )</v>
      </c>
      <c r="AV571" t="b">
        <f t="shared" si="123"/>
        <v>1</v>
      </c>
    </row>
    <row r="572" spans="1:48" ht="16.5" thickTop="1" thickBot="1" x14ac:dyDescent="0.3">
      <c r="A572" s="28">
        <f t="shared" si="124"/>
        <v>14</v>
      </c>
      <c r="B572" s="74" t="s">
        <v>1090</v>
      </c>
      <c r="C572" s="71" t="s">
        <v>447</v>
      </c>
      <c r="D572" s="63">
        <v>1988</v>
      </c>
      <c r="E572" s="72"/>
      <c r="F572" s="72" t="s">
        <v>2522</v>
      </c>
      <c r="G572" s="80">
        <v>9</v>
      </c>
      <c r="H572" s="80">
        <v>2</v>
      </c>
      <c r="I572" s="163">
        <v>5087.5</v>
      </c>
      <c r="J572" s="163">
        <v>4686.2</v>
      </c>
      <c r="K572" s="163">
        <v>4217.58</v>
      </c>
      <c r="L572" s="165">
        <v>0</v>
      </c>
      <c r="M572" s="163">
        <f t="shared" si="112"/>
        <v>5557017.8399999999</v>
      </c>
      <c r="N572" s="163"/>
      <c r="O572" s="163"/>
      <c r="P572" s="163"/>
      <c r="Q572" s="30">
        <f>IF('Форма 2'!D572=0,"",'Форма 2'!D572-N572-O572-P572)</f>
        <v>5557017.8399999999</v>
      </c>
      <c r="R572" s="51">
        <f t="shared" si="118"/>
        <v>1185.8260082796296</v>
      </c>
      <c r="S572" s="51">
        <f t="shared" si="119"/>
        <v>1185.8260082796296</v>
      </c>
      <c r="T572" s="69">
        <f>IF(B572=C572,"",
IF(ISERROR(
IF(_xlfn.TEXTBEFORE('ПДФ 1'!B590,": ",1)*1=YEAR($V$4),$V$4,
IF(_xlfn.TEXTBEFORE('ПДФ 1'!B590,": ",1)*1=YEAR($W$4),$W$4,
IF(_xlfn.TEXTBEFORE('ПДФ 1'!B590,": ",1)*1=YEAR($X$4),$X$4,$Y$4)))),"",
IF(_xlfn.TEXTBEFORE('ПДФ 1'!B590,": ",1)*1=YEAR($V$4),$V$4,
IF(_xlfn.TEXTBEFORE('ПДФ 1'!B590,": ",1)*1=YEAR($W$4),$W$4,
IF(_xlfn.TEXTBEFORE('ПДФ 1'!B590,": ",1)*1=YEAR($X$4),$X$4,$Y$4)))))</f>
        <v>46022</v>
      </c>
      <c r="U572" s="125" t="str">
        <f>IF(ISERROR(VLOOKUP(C572,Источник!$C$2:$K$2343,9,0)),"",VLOOKUP(C572,Источник!$C$2:$K$2343,9,0))</f>
        <v>СС</v>
      </c>
      <c r="V572" s="1"/>
      <c r="W572" s="1"/>
      <c r="X572" s="77" t="str">
        <f t="shared" si="120"/>
        <v>г. Лысьва, ул. Чапаева, д. 17: 2025</v>
      </c>
      <c r="Y572" s="117">
        <f t="shared" si="121"/>
        <v>1</v>
      </c>
      <c r="Z572" s="22" t="s">
        <v>1076</v>
      </c>
      <c r="AA572" s="22" t="s">
        <v>1076</v>
      </c>
      <c r="AB572" s="22" t="s">
        <v>1076</v>
      </c>
      <c r="AC572" s="22" t="s">
        <v>1076</v>
      </c>
      <c r="AD572" s="22" t="s">
        <v>1076</v>
      </c>
      <c r="AE572" s="22" t="s">
        <v>1076</v>
      </c>
      <c r="AF572" s="22" t="s">
        <v>1076</v>
      </c>
      <c r="AG572" s="89">
        <v>2</v>
      </c>
      <c r="AH572" s="114">
        <v>5557017.8399999999</v>
      </c>
      <c r="AI572" s="75" t="s">
        <v>1076</v>
      </c>
      <c r="AJ572" s="75" t="s">
        <v>1076</v>
      </c>
      <c r="AK572" s="75" t="s">
        <v>1076</v>
      </c>
      <c r="AL572" s="75" t="s">
        <v>1076</v>
      </c>
      <c r="AM572" s="75" t="s">
        <v>1076</v>
      </c>
      <c r="AN572" s="75" t="s">
        <v>1076</v>
      </c>
      <c r="AO572" s="75" t="s">
        <v>1076</v>
      </c>
      <c r="AP572" s="75" t="s">
        <v>1076</v>
      </c>
      <c r="AQ572" s="75" t="s">
        <v>1076</v>
      </c>
      <c r="AR572" s="75" t="s">
        <v>1076</v>
      </c>
      <c r="AS572" s="75" t="s">
        <v>1076</v>
      </c>
      <c r="AT572" s="75" t="s">
        <v>1076</v>
      </c>
      <c r="AU572" t="str">
        <f t="shared" si="122"/>
        <v>РЛ</v>
      </c>
      <c r="AV572" t="b">
        <f t="shared" si="123"/>
        <v>1</v>
      </c>
    </row>
    <row r="573" spans="1:48" ht="17.25" thickTop="1" thickBot="1" x14ac:dyDescent="0.3">
      <c r="A573" s="134">
        <f t="shared" si="124"/>
        <v>0</v>
      </c>
      <c r="B573" s="135" t="s">
        <v>1076</v>
      </c>
      <c r="C573" s="156" t="s">
        <v>1091</v>
      </c>
      <c r="D573" s="140" t="s">
        <v>1076</v>
      </c>
      <c r="E573" s="141"/>
      <c r="F573" s="141" t="s">
        <v>1076</v>
      </c>
      <c r="G573" s="142" t="s">
        <v>1076</v>
      </c>
      <c r="H573" s="142" t="s">
        <v>1076</v>
      </c>
      <c r="I573" s="162">
        <f>SUM(I574:I611)</f>
        <v>92221.699999999968</v>
      </c>
      <c r="J573" s="162">
        <f t="shared" ref="J573:P573" si="125">SUM(J574:J611)</f>
        <v>79610.199999999968</v>
      </c>
      <c r="K573" s="162">
        <f t="shared" si="125"/>
        <v>67770.049999999988</v>
      </c>
      <c r="L573" s="154">
        <f t="shared" si="125"/>
        <v>3143</v>
      </c>
      <c r="M573" s="162">
        <f t="shared" si="112"/>
        <v>468575406.05000007</v>
      </c>
      <c r="N573" s="162">
        <f t="shared" si="125"/>
        <v>0</v>
      </c>
      <c r="O573" s="162">
        <f t="shared" si="125"/>
        <v>0</v>
      </c>
      <c r="P573" s="162">
        <f t="shared" si="125"/>
        <v>0</v>
      </c>
      <c r="Q573" s="136">
        <f>IF('Форма 2'!D573=0,"",'Форма 2'!D573-N573-O573-P573)</f>
        <v>468575406.05000007</v>
      </c>
      <c r="R573" s="143"/>
      <c r="S573" s="143"/>
      <c r="T573" s="144"/>
      <c r="U573" s="145" t="str">
        <f>IF(ISERROR(VLOOKUP(C573,Источник!$C$2:$K$2343,9,0)),"",VLOOKUP(C573,Источник!$C$2:$K$2343,9,0))</f>
        <v/>
      </c>
      <c r="V573" s="1"/>
      <c r="W573" s="1"/>
      <c r="X573" s="77" t="str">
        <f t="shared" si="120"/>
        <v/>
      </c>
      <c r="Y573" s="117">
        <f t="shared" si="121"/>
        <v>0</v>
      </c>
      <c r="Z573" s="22" t="s">
        <v>1076</v>
      </c>
      <c r="AA573" s="22" t="s">
        <v>1076</v>
      </c>
      <c r="AB573" s="22" t="s">
        <v>1076</v>
      </c>
      <c r="AC573" s="22" t="s">
        <v>1076</v>
      </c>
      <c r="AD573" s="22" t="s">
        <v>1076</v>
      </c>
      <c r="AE573" s="22" t="s">
        <v>1076</v>
      </c>
      <c r="AF573" s="22" t="s">
        <v>1076</v>
      </c>
      <c r="AG573" s="89" t="s">
        <v>1076</v>
      </c>
      <c r="AH573" s="114" t="s">
        <v>1076</v>
      </c>
      <c r="AI573" s="75" t="s">
        <v>1076</v>
      </c>
      <c r="AJ573" s="75" t="s">
        <v>1076</v>
      </c>
      <c r="AK573" s="75" t="s">
        <v>1076</v>
      </c>
      <c r="AL573" s="75" t="s">
        <v>1076</v>
      </c>
      <c r="AM573" s="75" t="s">
        <v>1076</v>
      </c>
      <c r="AN573" s="75" t="s">
        <v>1076</v>
      </c>
      <c r="AO573" s="75" t="s">
        <v>1076</v>
      </c>
      <c r="AP573" s="75" t="s">
        <v>1076</v>
      </c>
      <c r="AQ573" s="75" t="s">
        <v>1076</v>
      </c>
      <c r="AR573" s="75" t="s">
        <v>1076</v>
      </c>
      <c r="AS573" s="75" t="s">
        <v>1076</v>
      </c>
      <c r="AT573" s="75" t="s">
        <v>1076</v>
      </c>
      <c r="AU573" t="str">
        <f t="shared" si="122"/>
        <v/>
      </c>
      <c r="AV573" t="b">
        <f t="shared" si="123"/>
        <v>1</v>
      </c>
    </row>
    <row r="574" spans="1:48" ht="16.5" thickTop="1" thickBot="1" x14ac:dyDescent="0.3">
      <c r="A574" s="28">
        <f t="shared" si="124"/>
        <v>1</v>
      </c>
      <c r="B574" s="74" t="s">
        <v>1091</v>
      </c>
      <c r="C574" s="71" t="s">
        <v>490</v>
      </c>
      <c r="D574" s="63">
        <v>1959</v>
      </c>
      <c r="E574" s="72"/>
      <c r="F574" s="72" t="s">
        <v>2519</v>
      </c>
      <c r="G574" s="80">
        <v>4</v>
      </c>
      <c r="H574" s="80">
        <v>2</v>
      </c>
      <c r="I574" s="163">
        <v>1704.3</v>
      </c>
      <c r="J574" s="163">
        <v>1258.5</v>
      </c>
      <c r="K574" s="163">
        <v>1132.6500000000001</v>
      </c>
      <c r="L574" s="165">
        <v>80</v>
      </c>
      <c r="M574" s="163">
        <f t="shared" si="112"/>
        <v>7675349.1399999997</v>
      </c>
      <c r="N574" s="163"/>
      <c r="O574" s="163"/>
      <c r="P574" s="163"/>
      <c r="Q574" s="30">
        <f>IF('Форма 2'!D574=0,"",'Форма 2'!D574-N574-O574-P574)</f>
        <v>7675349.1399999997</v>
      </c>
      <c r="R574" s="51">
        <f t="shared" si="118"/>
        <v>6098.8074215335719</v>
      </c>
      <c r="S574" s="51">
        <f t="shared" si="119"/>
        <v>6098.8074215335719</v>
      </c>
      <c r="T574" s="69">
        <f>IF(B574=C574,"",
IF(ISERROR(
IF(_xlfn.TEXTBEFORE('ПДФ 1'!B592,": ",1)*1=YEAR($V$4),$V$4,
IF(_xlfn.TEXTBEFORE('ПДФ 1'!B592,": ",1)*1=YEAR($W$4),$W$4,
IF(_xlfn.TEXTBEFORE('ПДФ 1'!B592,": ",1)*1=YEAR($X$4),$X$4,$Y$4)))),"",
IF(_xlfn.TEXTBEFORE('ПДФ 1'!B592,": ",1)*1=YEAR($V$4),$V$4,
IF(_xlfn.TEXTBEFORE('ПДФ 1'!B592,": ",1)*1=YEAR($W$4),$W$4,
IF(_xlfn.TEXTBEFORE('ПДФ 1'!B592,": ",1)*1=YEAR($X$4),$X$4,$Y$4)))))</f>
        <v>46022</v>
      </c>
      <c r="U574" s="125" t="str">
        <f>IF(ISERROR(VLOOKUP(C574,Источник!$C$2:$K$2343,9,0)),"",VLOOKUP(C574,Источник!$C$2:$K$2343,9,0))</f>
        <v>РО</v>
      </c>
      <c r="V574" s="1"/>
      <c r="W574" s="1"/>
      <c r="X574" s="77" t="str">
        <f t="shared" si="120"/>
        <v>г. Березники, пр-т Ленина, д. 55А: 2025</v>
      </c>
      <c r="Y574" s="117">
        <f t="shared" si="121"/>
        <v>1</v>
      </c>
      <c r="Z574" s="22" t="s">
        <v>1076</v>
      </c>
      <c r="AA574" s="22" t="s">
        <v>1076</v>
      </c>
      <c r="AB574" s="22" t="s">
        <v>1076</v>
      </c>
      <c r="AC574" s="22" t="s">
        <v>1076</v>
      </c>
      <c r="AD574" s="22" t="s">
        <v>1076</v>
      </c>
      <c r="AE574" s="22" t="s">
        <v>1076</v>
      </c>
      <c r="AF574" s="22" t="s">
        <v>1076</v>
      </c>
      <c r="AG574" s="89" t="s">
        <v>1076</v>
      </c>
      <c r="AH574" s="88" t="s">
        <v>1076</v>
      </c>
      <c r="AI574" s="75">
        <v>1</v>
      </c>
      <c r="AJ574" s="75" t="s">
        <v>1076</v>
      </c>
      <c r="AK574" s="75" t="s">
        <v>1076</v>
      </c>
      <c r="AL574" s="75" t="s">
        <v>1076</v>
      </c>
      <c r="AM574" s="75" t="s">
        <v>1076</v>
      </c>
      <c r="AN574" s="75" t="s">
        <v>1076</v>
      </c>
      <c r="AO574" s="75" t="s">
        <v>1076</v>
      </c>
      <c r="AP574" s="75" t="s">
        <v>1076</v>
      </c>
      <c r="AQ574" s="75" t="s">
        <v>1076</v>
      </c>
      <c r="AR574" s="75" t="s">
        <v>1076</v>
      </c>
      <c r="AS574" s="75" t="s">
        <v>1076</v>
      </c>
      <c r="AT574" s="75" t="s">
        <v>1076</v>
      </c>
      <c r="AU574" t="str">
        <f t="shared" si="122"/>
        <v>РК</v>
      </c>
      <c r="AV574" t="b">
        <f t="shared" si="123"/>
        <v>1</v>
      </c>
    </row>
    <row r="575" spans="1:48" ht="16.5" thickTop="1" thickBot="1" x14ac:dyDescent="0.3">
      <c r="A575" s="28">
        <f t="shared" si="124"/>
        <v>2</v>
      </c>
      <c r="B575" s="74" t="s">
        <v>1091</v>
      </c>
      <c r="C575" s="71" t="s">
        <v>930</v>
      </c>
      <c r="D575" s="63">
        <v>1955</v>
      </c>
      <c r="E575" s="72"/>
      <c r="F575" s="72" t="s">
        <v>2519</v>
      </c>
      <c r="G575" s="80">
        <v>5</v>
      </c>
      <c r="H575" s="80">
        <v>4</v>
      </c>
      <c r="I575" s="163">
        <v>4407.8999999999996</v>
      </c>
      <c r="J575" s="163">
        <v>4327.7</v>
      </c>
      <c r="K575" s="163">
        <v>3755.5</v>
      </c>
      <c r="L575" s="165">
        <v>131</v>
      </c>
      <c r="M575" s="163">
        <f t="shared" si="112"/>
        <v>10965268.359999999</v>
      </c>
      <c r="N575" s="163"/>
      <c r="O575" s="163"/>
      <c r="P575" s="163"/>
      <c r="Q575" s="30">
        <f>IF('Форма 2'!D575=0,"",'Форма 2'!D575-N575-O575-P575)</f>
        <v>10965268.359999999</v>
      </c>
      <c r="R575" s="51">
        <f t="shared" si="118"/>
        <v>2533.7404071446726</v>
      </c>
      <c r="S575" s="51">
        <f t="shared" si="119"/>
        <v>2533.7404071446726</v>
      </c>
      <c r="T575" s="69">
        <f>IF(B575=C575,"",
IF(ISERROR(
IF(_xlfn.TEXTBEFORE('ПДФ 1'!B593,": ",1)*1=YEAR($V$4),$V$4,
IF(_xlfn.TEXTBEFORE('ПДФ 1'!B593,": ",1)*1=YEAR($W$4),$W$4,
IF(_xlfn.TEXTBEFORE('ПДФ 1'!B593,": ",1)*1=YEAR($X$4),$X$4,$Y$4)))),"",
IF(_xlfn.TEXTBEFORE('ПДФ 1'!B593,": ",1)*1=YEAR($V$4),$V$4,
IF(_xlfn.TEXTBEFORE('ПДФ 1'!B593,": ",1)*1=YEAR($W$4),$W$4,
IF(_xlfn.TEXTBEFORE('ПДФ 1'!B593,": ",1)*1=YEAR($X$4),$X$4,$Y$4)))))</f>
        <v>46022</v>
      </c>
      <c r="U575" s="125" t="str">
        <f>IF(ISERROR(VLOOKUP(C575,Источник!$C$2:$K$2343,9,0)),"",VLOOKUP(C575,Источник!$C$2:$K$2343,9,0))</f>
        <v>РО</v>
      </c>
      <c r="V575" s="1"/>
      <c r="W575" s="1"/>
      <c r="X575" s="77" t="str">
        <f t="shared" si="120"/>
        <v>г. Березники, пр-т Советский, д. 16: 2025</v>
      </c>
      <c r="Y575" s="117">
        <f t="shared" si="121"/>
        <v>1</v>
      </c>
      <c r="Z575" s="22" t="s">
        <v>1076</v>
      </c>
      <c r="AA575" s="22">
        <v>1</v>
      </c>
      <c r="AB575" s="22" t="s">
        <v>1076</v>
      </c>
      <c r="AC575" s="22" t="s">
        <v>1076</v>
      </c>
      <c r="AD575" s="22" t="s">
        <v>1076</v>
      </c>
      <c r="AE575" s="22" t="s">
        <v>1076</v>
      </c>
      <c r="AF575" s="22" t="s">
        <v>1076</v>
      </c>
      <c r="AG575" s="89" t="s">
        <v>1076</v>
      </c>
      <c r="AH575" s="114" t="s">
        <v>1076</v>
      </c>
      <c r="AI575" s="75" t="s">
        <v>1076</v>
      </c>
      <c r="AJ575" s="75" t="s">
        <v>1076</v>
      </c>
      <c r="AK575" s="75" t="s">
        <v>1076</v>
      </c>
      <c r="AL575" s="75" t="s">
        <v>1076</v>
      </c>
      <c r="AM575" s="75" t="s">
        <v>1076</v>
      </c>
      <c r="AN575" s="75" t="s">
        <v>1076</v>
      </c>
      <c r="AO575" s="75" t="s">
        <v>1076</v>
      </c>
      <c r="AP575" s="75" t="s">
        <v>1076</v>
      </c>
      <c r="AQ575" s="75" t="s">
        <v>1076</v>
      </c>
      <c r="AR575" s="75" t="s">
        <v>1076</v>
      </c>
      <c r="AS575" s="75" t="s">
        <v>1076</v>
      </c>
      <c r="AT575" s="75" t="s">
        <v>1076</v>
      </c>
      <c r="AU575" t="str">
        <f t="shared" si="122"/>
        <v>РВИС ( ТЕП )</v>
      </c>
      <c r="AV575" t="b">
        <f t="shared" si="123"/>
        <v>1</v>
      </c>
    </row>
    <row r="576" spans="1:48" ht="16.5" thickTop="1" thickBot="1" x14ac:dyDescent="0.3">
      <c r="A576" s="28">
        <f t="shared" si="124"/>
        <v>3</v>
      </c>
      <c r="B576" s="74" t="s">
        <v>1091</v>
      </c>
      <c r="C576" s="71" t="s">
        <v>931</v>
      </c>
      <c r="D576" s="63">
        <v>1956</v>
      </c>
      <c r="E576" s="72"/>
      <c r="F576" s="72" t="s">
        <v>2519</v>
      </c>
      <c r="G576" s="80">
        <v>5</v>
      </c>
      <c r="H576" s="80">
        <v>5</v>
      </c>
      <c r="I576" s="163">
        <v>5226.3999999999996</v>
      </c>
      <c r="J576" s="163">
        <v>4082.1</v>
      </c>
      <c r="K576" s="163">
        <v>3625.5</v>
      </c>
      <c r="L576" s="165">
        <v>118</v>
      </c>
      <c r="M576" s="163">
        <f t="shared" si="112"/>
        <v>13001401.699999999</v>
      </c>
      <c r="N576" s="163"/>
      <c r="O576" s="163"/>
      <c r="P576" s="163"/>
      <c r="Q576" s="30">
        <f>IF('Форма 2'!D576=0,"",'Форма 2'!D576-N576-O576-P576)</f>
        <v>13001401.699999999</v>
      </c>
      <c r="R576" s="51">
        <f t="shared" si="118"/>
        <v>3184.978736434678</v>
      </c>
      <c r="S576" s="51">
        <f t="shared" si="119"/>
        <v>3184.978736434678</v>
      </c>
      <c r="T576" s="69">
        <f>IF(B576=C576,"",
IF(ISERROR(
IF(_xlfn.TEXTBEFORE('ПДФ 1'!B594,": ",1)*1=YEAR($V$4),$V$4,
IF(_xlfn.TEXTBEFORE('ПДФ 1'!B594,": ",1)*1=YEAR($W$4),$W$4,
IF(_xlfn.TEXTBEFORE('ПДФ 1'!B594,": ",1)*1=YEAR($X$4),$X$4,$Y$4)))),"",
IF(_xlfn.TEXTBEFORE('ПДФ 1'!B594,": ",1)*1=YEAR($V$4),$V$4,
IF(_xlfn.TEXTBEFORE('ПДФ 1'!B594,": ",1)*1=YEAR($W$4),$W$4,
IF(_xlfn.TEXTBEFORE('ПДФ 1'!B594,": ",1)*1=YEAR($X$4),$X$4,$Y$4)))))</f>
        <v>46022</v>
      </c>
      <c r="U576" s="125" t="str">
        <f>IF(ISERROR(VLOOKUP(C576,Источник!$C$2:$K$2343,9,0)),"",VLOOKUP(C576,Источник!$C$2:$K$2343,9,0))</f>
        <v>РО</v>
      </c>
      <c r="V576" s="1"/>
      <c r="W576" s="1"/>
      <c r="X576" s="77" t="str">
        <f t="shared" si="120"/>
        <v>г. Березники, пр-т Советский, д. 18: 2025</v>
      </c>
      <c r="Y576" s="117">
        <f t="shared" si="121"/>
        <v>1</v>
      </c>
      <c r="Z576" s="22" t="s">
        <v>1076</v>
      </c>
      <c r="AA576" s="22">
        <v>1</v>
      </c>
      <c r="AB576" s="22" t="s">
        <v>1076</v>
      </c>
      <c r="AC576" s="22" t="s">
        <v>1076</v>
      </c>
      <c r="AD576" s="22" t="s">
        <v>1076</v>
      </c>
      <c r="AE576" s="22" t="s">
        <v>1076</v>
      </c>
      <c r="AF576" s="22" t="s">
        <v>1076</v>
      </c>
      <c r="AG576" s="89" t="s">
        <v>1076</v>
      </c>
      <c r="AH576" s="88" t="s">
        <v>1076</v>
      </c>
      <c r="AI576" s="75" t="s">
        <v>1076</v>
      </c>
      <c r="AJ576" s="75" t="s">
        <v>1076</v>
      </c>
      <c r="AK576" s="75" t="s">
        <v>1076</v>
      </c>
      <c r="AL576" s="75" t="s">
        <v>1076</v>
      </c>
      <c r="AM576" s="75" t="s">
        <v>1076</v>
      </c>
      <c r="AN576" s="75" t="s">
        <v>1076</v>
      </c>
      <c r="AO576" s="75" t="s">
        <v>1076</v>
      </c>
      <c r="AP576" s="75" t="s">
        <v>1076</v>
      </c>
      <c r="AQ576" s="75" t="s">
        <v>1076</v>
      </c>
      <c r="AR576" s="75" t="s">
        <v>1076</v>
      </c>
      <c r="AS576" s="75" t="s">
        <v>1076</v>
      </c>
      <c r="AT576" s="75" t="s">
        <v>1076</v>
      </c>
      <c r="AU576" t="str">
        <f t="shared" si="122"/>
        <v>РВИС ( ТЕП )</v>
      </c>
      <c r="AV576" t="b">
        <f t="shared" si="123"/>
        <v>1</v>
      </c>
    </row>
    <row r="577" spans="1:48" ht="16.5" thickTop="1" thickBot="1" x14ac:dyDescent="0.3">
      <c r="A577" s="28">
        <f t="shared" si="124"/>
        <v>4</v>
      </c>
      <c r="B577" s="74" t="s">
        <v>1091</v>
      </c>
      <c r="C577" s="71" t="s">
        <v>932</v>
      </c>
      <c r="D577" s="63">
        <v>1957</v>
      </c>
      <c r="E577" s="72"/>
      <c r="F577" s="72" t="s">
        <v>2519</v>
      </c>
      <c r="G577" s="80">
        <v>5</v>
      </c>
      <c r="H577" s="80">
        <v>4</v>
      </c>
      <c r="I577" s="163">
        <v>4393</v>
      </c>
      <c r="J577" s="163">
        <v>4144</v>
      </c>
      <c r="K577" s="163">
        <v>3763.1</v>
      </c>
      <c r="L577" s="165">
        <v>122</v>
      </c>
      <c r="M577" s="163">
        <f t="shared" si="112"/>
        <v>10928202.52</v>
      </c>
      <c r="N577" s="163"/>
      <c r="O577" s="163"/>
      <c r="P577" s="163"/>
      <c r="Q577" s="30">
        <f>IF('Форма 2'!D577=0,"",'Форма 2'!D577-N577-O577-P577)</f>
        <v>10928202.52</v>
      </c>
      <c r="R577" s="51">
        <f t="shared" si="118"/>
        <v>2637.1145077220076</v>
      </c>
      <c r="S577" s="51">
        <f t="shared" si="119"/>
        <v>2637.1145077220076</v>
      </c>
      <c r="T577" s="69">
        <f>IF(B577=C577,"",
IF(ISERROR(
IF(_xlfn.TEXTBEFORE('ПДФ 1'!B595,": ",1)*1=YEAR($V$4),$V$4,
IF(_xlfn.TEXTBEFORE('ПДФ 1'!B595,": ",1)*1=YEAR($W$4),$W$4,
IF(_xlfn.TEXTBEFORE('ПДФ 1'!B595,": ",1)*1=YEAR($X$4),$X$4,$Y$4)))),"",
IF(_xlfn.TEXTBEFORE('ПДФ 1'!B595,": ",1)*1=YEAR($V$4),$V$4,
IF(_xlfn.TEXTBEFORE('ПДФ 1'!B595,": ",1)*1=YEAR($W$4),$W$4,
IF(_xlfn.TEXTBEFORE('ПДФ 1'!B595,": ",1)*1=YEAR($X$4),$X$4,$Y$4)))))</f>
        <v>46022</v>
      </c>
      <c r="U577" s="125" t="str">
        <f>IF(ISERROR(VLOOKUP(C577,Источник!$C$2:$K$2343,9,0)),"",VLOOKUP(C577,Источник!$C$2:$K$2343,9,0))</f>
        <v>РО</v>
      </c>
      <c r="V577" s="1"/>
      <c r="W577" s="1"/>
      <c r="X577" s="77" t="str">
        <f t="shared" si="120"/>
        <v>г. Березники, пр-т Советский, д. 20: 2025</v>
      </c>
      <c r="Y577" s="117">
        <f t="shared" si="121"/>
        <v>1</v>
      </c>
      <c r="Z577" s="22" t="s">
        <v>1076</v>
      </c>
      <c r="AA577" s="22">
        <v>1</v>
      </c>
      <c r="AB577" s="22" t="s">
        <v>1076</v>
      </c>
      <c r="AC577" s="22" t="s">
        <v>1076</v>
      </c>
      <c r="AD577" s="22" t="s">
        <v>1076</v>
      </c>
      <c r="AE577" s="22" t="s">
        <v>1076</v>
      </c>
      <c r="AF577" s="22" t="s">
        <v>1076</v>
      </c>
      <c r="AG577" s="89" t="s">
        <v>1076</v>
      </c>
      <c r="AH577" s="114" t="s">
        <v>1076</v>
      </c>
      <c r="AI577" s="75" t="s">
        <v>1076</v>
      </c>
      <c r="AJ577" s="75" t="s">
        <v>1076</v>
      </c>
      <c r="AK577" s="75" t="s">
        <v>1076</v>
      </c>
      <c r="AL577" s="75" t="s">
        <v>1076</v>
      </c>
      <c r="AM577" s="75" t="s">
        <v>1076</v>
      </c>
      <c r="AN577" s="75" t="s">
        <v>1076</v>
      </c>
      <c r="AO577" s="75" t="s">
        <v>1076</v>
      </c>
      <c r="AP577" s="75" t="s">
        <v>1076</v>
      </c>
      <c r="AQ577" s="75" t="s">
        <v>1076</v>
      </c>
      <c r="AR577" s="75" t="s">
        <v>1076</v>
      </c>
      <c r="AS577" s="75" t="s">
        <v>1076</v>
      </c>
      <c r="AT577" s="75" t="s">
        <v>1076</v>
      </c>
      <c r="AU577" t="str">
        <f t="shared" si="122"/>
        <v>РВИС ( ТЕП )</v>
      </c>
      <c r="AV577" t="b">
        <f t="shared" si="123"/>
        <v>1</v>
      </c>
    </row>
    <row r="578" spans="1:48" ht="16.5" thickTop="1" thickBot="1" x14ac:dyDescent="0.3">
      <c r="A578" s="28">
        <f t="shared" si="124"/>
        <v>5</v>
      </c>
      <c r="B578" s="74" t="s">
        <v>1091</v>
      </c>
      <c r="C578" s="71" t="s">
        <v>4</v>
      </c>
      <c r="D578" s="63">
        <v>1949</v>
      </c>
      <c r="E578" s="72"/>
      <c r="F578" s="72" t="s">
        <v>2519</v>
      </c>
      <c r="G578" s="80">
        <v>3</v>
      </c>
      <c r="H578" s="80">
        <v>2</v>
      </c>
      <c r="I578" s="163">
        <v>1437.2</v>
      </c>
      <c r="J578" s="163">
        <v>1215.7</v>
      </c>
      <c r="K578" s="163">
        <v>1215.7</v>
      </c>
      <c r="L578" s="165">
        <v>46</v>
      </c>
      <c r="M578" s="163">
        <f t="shared" si="112"/>
        <v>13735880.91</v>
      </c>
      <c r="N578" s="163"/>
      <c r="O578" s="163"/>
      <c r="P578" s="163"/>
      <c r="Q578" s="30">
        <f>IF('Форма 2'!D578=0,"",'Форма 2'!D578-N578-O578-P578)</f>
        <v>13735880.91</v>
      </c>
      <c r="R578" s="51">
        <f t="shared" si="118"/>
        <v>11298.742214362095</v>
      </c>
      <c r="S578" s="51">
        <f t="shared" si="119"/>
        <v>11298.742214362095</v>
      </c>
      <c r="T578" s="69">
        <f>IF(B578=C578,"",
IF(ISERROR(
IF(_xlfn.TEXTBEFORE('ПДФ 1'!B596,": ",1)*1=YEAR($V$4),$V$4,
IF(_xlfn.TEXTBEFORE('ПДФ 1'!B596,": ",1)*1=YEAR($W$4),$W$4,
IF(_xlfn.TEXTBEFORE('ПДФ 1'!B596,": ",1)*1=YEAR($X$4),$X$4,$Y$4)))),"",
IF(_xlfn.TEXTBEFORE('ПДФ 1'!B596,": ",1)*1=YEAR($V$4),$V$4,
IF(_xlfn.TEXTBEFORE('ПДФ 1'!B596,": ",1)*1=YEAR($W$4),$W$4,
IF(_xlfn.TEXTBEFORE('ПДФ 1'!B596,": ",1)*1=YEAR($X$4),$X$4,$Y$4)))))</f>
        <v>46022</v>
      </c>
      <c r="U578" s="125" t="str">
        <f>IF(ISERROR(VLOOKUP(C578,Источник!$C$2:$K$2343,9,0)),"",VLOOKUP(C578,Источник!$C$2:$K$2343,9,0))</f>
        <v>РО</v>
      </c>
      <c r="V578" s="1"/>
      <c r="W578" s="1"/>
      <c r="X578" s="77" t="str">
        <f t="shared" si="120"/>
        <v>г. Березники, пр-т Советский, д. 30: 2025</v>
      </c>
      <c r="Y578" s="117">
        <f t="shared" si="121"/>
        <v>1</v>
      </c>
      <c r="Z578" s="22" t="s">
        <v>1076</v>
      </c>
      <c r="AA578" s="22" t="s">
        <v>1076</v>
      </c>
      <c r="AB578" s="22" t="s">
        <v>1076</v>
      </c>
      <c r="AC578" s="22" t="s">
        <v>1076</v>
      </c>
      <c r="AD578" s="22" t="s">
        <v>1076</v>
      </c>
      <c r="AE578" s="22" t="s">
        <v>1076</v>
      </c>
      <c r="AF578" s="22" t="s">
        <v>1076</v>
      </c>
      <c r="AG578" s="89" t="s">
        <v>1076</v>
      </c>
      <c r="AH578" s="88" t="s">
        <v>1076</v>
      </c>
      <c r="AI578" s="75">
        <v>1</v>
      </c>
      <c r="AJ578" s="75" t="s">
        <v>1076</v>
      </c>
      <c r="AK578" s="75" t="s">
        <v>1076</v>
      </c>
      <c r="AL578" s="75" t="s">
        <v>1076</v>
      </c>
      <c r="AM578" s="75" t="s">
        <v>1076</v>
      </c>
      <c r="AN578" s="75" t="s">
        <v>1076</v>
      </c>
      <c r="AO578" s="75" t="s">
        <v>1076</v>
      </c>
      <c r="AP578" s="75" t="s">
        <v>1076</v>
      </c>
      <c r="AQ578" s="75" t="s">
        <v>1076</v>
      </c>
      <c r="AR578" s="75" t="s">
        <v>1076</v>
      </c>
      <c r="AS578" s="75" t="s">
        <v>1076</v>
      </c>
      <c r="AT578" s="75" t="s">
        <v>1076</v>
      </c>
      <c r="AU578" t="str">
        <f t="shared" si="122"/>
        <v>РК</v>
      </c>
      <c r="AV578" t="b">
        <f t="shared" si="123"/>
        <v>1</v>
      </c>
    </row>
    <row r="579" spans="1:48" ht="16.5" thickTop="1" thickBot="1" x14ac:dyDescent="0.3">
      <c r="A579" s="28">
        <f t="shared" si="124"/>
        <v>6</v>
      </c>
      <c r="B579" s="74" t="s">
        <v>1091</v>
      </c>
      <c r="C579" s="71" t="s">
        <v>309</v>
      </c>
      <c r="D579" s="63">
        <v>1951</v>
      </c>
      <c r="E579" s="72"/>
      <c r="F579" s="72" t="s">
        <v>2519</v>
      </c>
      <c r="G579" s="80">
        <v>3</v>
      </c>
      <c r="H579" s="80">
        <v>1</v>
      </c>
      <c r="I579" s="163">
        <v>711</v>
      </c>
      <c r="J579" s="163">
        <v>609.5</v>
      </c>
      <c r="K579" s="163">
        <v>609.5</v>
      </c>
      <c r="L579" s="165">
        <v>24</v>
      </c>
      <c r="M579" s="163">
        <f t="shared" si="112"/>
        <v>19915557.93</v>
      </c>
      <c r="N579" s="163"/>
      <c r="O579" s="163"/>
      <c r="P579" s="163"/>
      <c r="Q579" s="30">
        <f>IF('Форма 2'!D579=0,"",'Форма 2'!D579-N579-O579-P579)</f>
        <v>19915557.93</v>
      </c>
      <c r="R579" s="51">
        <f t="shared" si="118"/>
        <v>32675.238605414273</v>
      </c>
      <c r="S579" s="51">
        <f t="shared" si="119"/>
        <v>32675.238605414273</v>
      </c>
      <c r="T579" s="69">
        <f>IF(B579=C579,"",
IF(ISERROR(
IF(_xlfn.TEXTBEFORE('ПДФ 1'!B597,": ",1)*1=YEAR($V$4),$V$4,
IF(_xlfn.TEXTBEFORE('ПДФ 1'!B597,": ",1)*1=YEAR($W$4),$W$4,
IF(_xlfn.TEXTBEFORE('ПДФ 1'!B597,": ",1)*1=YEAR($X$4),$X$4,$Y$4)))),"",
IF(_xlfn.TEXTBEFORE('ПДФ 1'!B597,": ",1)*1=YEAR($V$4),$V$4,
IF(_xlfn.TEXTBEFORE('ПДФ 1'!B597,": ",1)*1=YEAR($W$4),$W$4,
IF(_xlfn.TEXTBEFORE('ПДФ 1'!B597,": ",1)*1=YEAR($X$4),$X$4,$Y$4)))))</f>
        <v>46022</v>
      </c>
      <c r="U579" s="125" t="str">
        <f>IF(ISERROR(VLOOKUP(C579,Источник!$C$2:$K$2343,9,0)),"",VLOOKUP(C579,Источник!$C$2:$K$2343,9,0))</f>
        <v>РО</v>
      </c>
      <c r="V579" s="1"/>
      <c r="W579" s="1"/>
      <c r="X579" s="77" t="str">
        <f t="shared" si="120"/>
        <v>г. Березники, пр-т Советский, д. 32: 2025</v>
      </c>
      <c r="Y579" s="117">
        <f t="shared" si="121"/>
        <v>8</v>
      </c>
      <c r="Z579" s="22">
        <v>1</v>
      </c>
      <c r="AA579" s="22">
        <v>1</v>
      </c>
      <c r="AB579" s="22" t="s">
        <v>1076</v>
      </c>
      <c r="AC579" s="22">
        <v>1</v>
      </c>
      <c r="AD579" s="22">
        <v>1</v>
      </c>
      <c r="AE579" s="22">
        <v>1</v>
      </c>
      <c r="AF579" s="22" t="s">
        <v>1076</v>
      </c>
      <c r="AG579" s="89" t="s">
        <v>1076</v>
      </c>
      <c r="AH579" s="114" t="s">
        <v>1076</v>
      </c>
      <c r="AI579" s="75">
        <v>1</v>
      </c>
      <c r="AJ579" s="75">
        <v>1</v>
      </c>
      <c r="AK579" s="75" t="s">
        <v>1076</v>
      </c>
      <c r="AL579" s="75" t="s">
        <v>1076</v>
      </c>
      <c r="AM579" s="75">
        <v>1</v>
      </c>
      <c r="AN579" s="75" t="s">
        <v>1076</v>
      </c>
      <c r="AO579" s="75" t="s">
        <v>1076</v>
      </c>
      <c r="AP579" s="75" t="s">
        <v>1076</v>
      </c>
      <c r="AQ579" s="75" t="s">
        <v>1076</v>
      </c>
      <c r="AR579" s="75" t="s">
        <v>1076</v>
      </c>
      <c r="AS579" s="75" t="s">
        <v>1076</v>
      </c>
      <c r="AT579" s="75" t="s">
        <v>1076</v>
      </c>
      <c r="AU579" t="str">
        <f t="shared" si="122"/>
        <v>РВИС ( ЭЛ ТЕП ХВС ГВС ВОД ) РК Рфа РФ</v>
      </c>
      <c r="AV579" t="b">
        <f t="shared" si="123"/>
        <v>1</v>
      </c>
    </row>
    <row r="580" spans="1:48" ht="16.5" thickTop="1" thickBot="1" x14ac:dyDescent="0.3">
      <c r="A580" s="28">
        <f t="shared" si="124"/>
        <v>7</v>
      </c>
      <c r="B580" s="74" t="s">
        <v>1091</v>
      </c>
      <c r="C580" s="71" t="s">
        <v>371</v>
      </c>
      <c r="D580" s="63">
        <v>1947</v>
      </c>
      <c r="E580" s="72"/>
      <c r="F580" s="72" t="s">
        <v>2519</v>
      </c>
      <c r="G580" s="80">
        <v>3</v>
      </c>
      <c r="H580" s="80">
        <v>2</v>
      </c>
      <c r="I580" s="163">
        <v>1104</v>
      </c>
      <c r="J580" s="163">
        <v>909.9</v>
      </c>
      <c r="K580" s="163">
        <v>909.9</v>
      </c>
      <c r="L580" s="165">
        <v>35</v>
      </c>
      <c r="M580" s="163">
        <f t="shared" si="112"/>
        <v>30923735.52</v>
      </c>
      <c r="N580" s="163"/>
      <c r="O580" s="163"/>
      <c r="P580" s="163"/>
      <c r="Q580" s="30">
        <f>IF('Форма 2'!D580=0,"",'Форма 2'!D580-N580-O580-P580)</f>
        <v>30923735.52</v>
      </c>
      <c r="R580" s="51">
        <f t="shared" si="118"/>
        <v>33985.861655126937</v>
      </c>
      <c r="S580" s="51">
        <f t="shared" si="119"/>
        <v>33985.861655126937</v>
      </c>
      <c r="T580" s="69">
        <f>IF(B580=C580,"",
IF(ISERROR(
IF(_xlfn.TEXTBEFORE('ПДФ 1'!B598,": ",1)*1=YEAR($V$4),$V$4,
IF(_xlfn.TEXTBEFORE('ПДФ 1'!B598,": ",1)*1=YEAR($W$4),$W$4,
IF(_xlfn.TEXTBEFORE('ПДФ 1'!B598,": ",1)*1=YEAR($X$4),$X$4,$Y$4)))),"",
IF(_xlfn.TEXTBEFORE('ПДФ 1'!B598,": ",1)*1=YEAR($V$4),$V$4,
IF(_xlfn.TEXTBEFORE('ПДФ 1'!B598,": ",1)*1=YEAR($W$4),$W$4,
IF(_xlfn.TEXTBEFORE('ПДФ 1'!B598,": ",1)*1=YEAR($X$4),$X$4,$Y$4)))))</f>
        <v>46022</v>
      </c>
      <c r="U580" s="125" t="str">
        <f>IF(ISERROR(VLOOKUP(C580,Источник!$C$2:$K$2343,9,0)),"",VLOOKUP(C580,Источник!$C$2:$K$2343,9,0))</f>
        <v>РО</v>
      </c>
      <c r="V580" s="1"/>
      <c r="W580" s="1"/>
      <c r="X580" s="77" t="str">
        <f t="shared" si="120"/>
        <v>г. Березники, пр-т Советский, д. 40: 2025</v>
      </c>
      <c r="Y580" s="117">
        <f t="shared" si="121"/>
        <v>8</v>
      </c>
      <c r="Z580" s="22">
        <v>1</v>
      </c>
      <c r="AA580" s="22">
        <v>1</v>
      </c>
      <c r="AB580" s="22" t="s">
        <v>1076</v>
      </c>
      <c r="AC580" s="22">
        <v>1</v>
      </c>
      <c r="AD580" s="22">
        <v>1</v>
      </c>
      <c r="AE580" s="22">
        <v>1</v>
      </c>
      <c r="AF580" s="22" t="s">
        <v>1076</v>
      </c>
      <c r="AG580" s="89" t="s">
        <v>1076</v>
      </c>
      <c r="AH580" s="88" t="s">
        <v>1076</v>
      </c>
      <c r="AI580" s="75">
        <v>1</v>
      </c>
      <c r="AJ580" s="75">
        <v>1</v>
      </c>
      <c r="AK580" s="75" t="s">
        <v>1076</v>
      </c>
      <c r="AL580" s="75" t="s">
        <v>1076</v>
      </c>
      <c r="AM580" s="75">
        <v>1</v>
      </c>
      <c r="AN580" s="75" t="s">
        <v>1076</v>
      </c>
      <c r="AO580" s="75" t="s">
        <v>1076</v>
      </c>
      <c r="AP580" s="75" t="s">
        <v>1076</v>
      </c>
      <c r="AQ580" s="75" t="s">
        <v>1076</v>
      </c>
      <c r="AR580" s="75" t="s">
        <v>1076</v>
      </c>
      <c r="AS580" s="75" t="s">
        <v>1076</v>
      </c>
      <c r="AT580" s="75" t="s">
        <v>1076</v>
      </c>
      <c r="AU580" t="str">
        <f t="shared" si="122"/>
        <v>РВИС ( ЭЛ ТЕП ХВС ГВС ВОД ) РК Рфа РФ</v>
      </c>
      <c r="AV580" t="b">
        <f t="shared" si="123"/>
        <v>1</v>
      </c>
    </row>
    <row r="581" spans="1:48" ht="16.5" thickTop="1" thickBot="1" x14ac:dyDescent="0.3">
      <c r="A581" s="28">
        <f t="shared" si="124"/>
        <v>8</v>
      </c>
      <c r="B581" s="74" t="s">
        <v>1091</v>
      </c>
      <c r="C581" s="71" t="s">
        <v>372</v>
      </c>
      <c r="D581" s="63">
        <v>1952</v>
      </c>
      <c r="E581" s="72"/>
      <c r="F581" s="72" t="s">
        <v>2522</v>
      </c>
      <c r="G581" s="80">
        <v>2</v>
      </c>
      <c r="H581" s="80">
        <v>2</v>
      </c>
      <c r="I581" s="163">
        <v>858.6</v>
      </c>
      <c r="J581" s="163">
        <v>754.6</v>
      </c>
      <c r="K581" s="163">
        <v>604.4</v>
      </c>
      <c r="L581" s="165">
        <v>24</v>
      </c>
      <c r="M581" s="163">
        <f t="shared" si="112"/>
        <v>17296685.890000001</v>
      </c>
      <c r="N581" s="163"/>
      <c r="O581" s="163"/>
      <c r="P581" s="163"/>
      <c r="Q581" s="30">
        <f>IF('Форма 2'!D581=0,"",'Форма 2'!D581-N581-O581-P581)</f>
        <v>17296685.890000001</v>
      </c>
      <c r="R581" s="51">
        <f t="shared" si="118"/>
        <v>22921.661661807579</v>
      </c>
      <c r="S581" s="51">
        <f t="shared" si="119"/>
        <v>22921.661661807579</v>
      </c>
      <c r="T581" s="69">
        <f>IF(B581=C581,"",
IF(ISERROR(
IF(_xlfn.TEXTBEFORE('ПДФ 1'!B599,": ",1)*1=YEAR($V$4),$V$4,
IF(_xlfn.TEXTBEFORE('ПДФ 1'!B599,": ",1)*1=YEAR($W$4),$W$4,
IF(_xlfn.TEXTBEFORE('ПДФ 1'!B599,": ",1)*1=YEAR($X$4),$X$4,$Y$4)))),"",
IF(_xlfn.TEXTBEFORE('ПДФ 1'!B599,": ",1)*1=YEAR($V$4),$V$4,
IF(_xlfn.TEXTBEFORE('ПДФ 1'!B599,": ",1)*1=YEAR($W$4),$W$4,
IF(_xlfn.TEXTBEFORE('ПДФ 1'!B599,": ",1)*1=YEAR($X$4),$X$4,$Y$4)))))</f>
        <v>46022</v>
      </c>
      <c r="U581" s="125" t="str">
        <f>IF(ISERROR(VLOOKUP(C581,Источник!$C$2:$K$2343,9,0)),"",VLOOKUP(C581,Источник!$C$2:$K$2343,9,0))</f>
        <v>РО</v>
      </c>
      <c r="V581" s="1"/>
      <c r="W581" s="1"/>
      <c r="X581" s="77" t="str">
        <f t="shared" si="120"/>
        <v>г. Березники, ул. Гагарина, д. 16: 2025</v>
      </c>
      <c r="Y581" s="117">
        <f t="shared" si="121"/>
        <v>5</v>
      </c>
      <c r="Z581" s="22" t="s">
        <v>1076</v>
      </c>
      <c r="AA581" s="22">
        <v>1</v>
      </c>
      <c r="AB581" s="22" t="s">
        <v>1076</v>
      </c>
      <c r="AC581" s="22">
        <v>1</v>
      </c>
      <c r="AD581" s="22">
        <v>1</v>
      </c>
      <c r="AE581" s="22">
        <v>1</v>
      </c>
      <c r="AF581" s="22" t="s">
        <v>1076</v>
      </c>
      <c r="AG581" s="89" t="s">
        <v>1076</v>
      </c>
      <c r="AH581" s="114" t="s">
        <v>1076</v>
      </c>
      <c r="AI581" s="75">
        <v>1</v>
      </c>
      <c r="AJ581" s="75" t="s">
        <v>1076</v>
      </c>
      <c r="AK581" s="75" t="s">
        <v>1076</v>
      </c>
      <c r="AL581" s="75" t="s">
        <v>1076</v>
      </c>
      <c r="AM581" s="75" t="s">
        <v>1076</v>
      </c>
      <c r="AN581" s="75" t="s">
        <v>1076</v>
      </c>
      <c r="AO581" s="75" t="s">
        <v>1076</v>
      </c>
      <c r="AP581" s="75" t="s">
        <v>1076</v>
      </c>
      <c r="AQ581" s="75" t="s">
        <v>1076</v>
      </c>
      <c r="AR581" s="75" t="s">
        <v>1076</v>
      </c>
      <c r="AS581" s="75" t="s">
        <v>1076</v>
      </c>
      <c r="AT581" s="75" t="s">
        <v>1076</v>
      </c>
      <c r="AU581" t="str">
        <f t="shared" si="122"/>
        <v>РВИС ( ТЕП ХВС ГВС ВОД ) РК</v>
      </c>
      <c r="AV581" t="b">
        <f t="shared" si="123"/>
        <v>1</v>
      </c>
    </row>
    <row r="582" spans="1:48" ht="16.5" thickTop="1" thickBot="1" x14ac:dyDescent="0.3">
      <c r="A582" s="28">
        <f t="shared" si="124"/>
        <v>9</v>
      </c>
      <c r="B582" s="74" t="s">
        <v>1091</v>
      </c>
      <c r="C582" s="71" t="s">
        <v>310</v>
      </c>
      <c r="D582" s="63">
        <v>1958</v>
      </c>
      <c r="E582" s="72"/>
      <c r="F582" s="72" t="s">
        <v>2519</v>
      </c>
      <c r="G582" s="80">
        <v>4</v>
      </c>
      <c r="H582" s="80">
        <v>4</v>
      </c>
      <c r="I582" s="163">
        <v>2938.6</v>
      </c>
      <c r="J582" s="163">
        <v>2584.9</v>
      </c>
      <c r="K582" s="163">
        <v>2082.3000000000002</v>
      </c>
      <c r="L582" s="165">
        <v>82</v>
      </c>
      <c r="M582" s="163">
        <f t="shared" si="112"/>
        <v>13647328.58</v>
      </c>
      <c r="N582" s="163"/>
      <c r="O582" s="163"/>
      <c r="P582" s="163"/>
      <c r="Q582" s="30">
        <f>IF('Форма 2'!D582=0,"",'Форма 2'!D582-N582-O582-P582)</f>
        <v>13647328.58</v>
      </c>
      <c r="R582" s="51">
        <f t="shared" si="118"/>
        <v>5279.6350265000583</v>
      </c>
      <c r="S582" s="51">
        <f t="shared" si="119"/>
        <v>5279.6350265000583</v>
      </c>
      <c r="T582" s="69">
        <f>IF(B582=C582,"",
IF(ISERROR(
IF(_xlfn.TEXTBEFORE('ПДФ 1'!B600,": ",1)*1=YEAR($V$4),$V$4,
IF(_xlfn.TEXTBEFORE('ПДФ 1'!B600,": ",1)*1=YEAR($W$4),$W$4,
IF(_xlfn.TEXTBEFORE('ПДФ 1'!B600,": ",1)*1=YEAR($X$4),$X$4,$Y$4)))),"",
IF(_xlfn.TEXTBEFORE('ПДФ 1'!B600,": ",1)*1=YEAR($V$4),$V$4,
IF(_xlfn.TEXTBEFORE('ПДФ 1'!B600,": ",1)*1=YEAR($W$4),$W$4,
IF(_xlfn.TEXTBEFORE('ПДФ 1'!B600,": ",1)*1=YEAR($X$4),$X$4,$Y$4)))))</f>
        <v>46022</v>
      </c>
      <c r="U582" s="125" t="str">
        <f>IF(ISERROR(VLOOKUP(C582,Источник!$C$2:$K$2343,9,0)),"",VLOOKUP(C582,Источник!$C$2:$K$2343,9,0))</f>
        <v>РО</v>
      </c>
      <c r="V582" s="1"/>
      <c r="W582" s="1"/>
      <c r="X582" s="77" t="str">
        <f t="shared" si="120"/>
        <v>г. Березники, ул. Карла Маркса, д. 50: 2025</v>
      </c>
      <c r="Y582" s="117">
        <f t="shared" si="121"/>
        <v>5</v>
      </c>
      <c r="Z582" s="22">
        <v>1</v>
      </c>
      <c r="AA582" s="22">
        <v>1</v>
      </c>
      <c r="AB582" s="22" t="s">
        <v>1076</v>
      </c>
      <c r="AC582" s="22">
        <v>1</v>
      </c>
      <c r="AD582" s="22">
        <v>1</v>
      </c>
      <c r="AE582" s="22">
        <v>1</v>
      </c>
      <c r="AF582" s="22" t="s">
        <v>1076</v>
      </c>
      <c r="AG582" s="89" t="s">
        <v>1076</v>
      </c>
      <c r="AH582" s="114" t="s">
        <v>1076</v>
      </c>
      <c r="AI582" s="75" t="s">
        <v>1076</v>
      </c>
      <c r="AJ582" s="75" t="s">
        <v>1076</v>
      </c>
      <c r="AK582" s="75" t="s">
        <v>1076</v>
      </c>
      <c r="AL582" s="75" t="s">
        <v>1076</v>
      </c>
      <c r="AM582" s="75" t="s">
        <v>1076</v>
      </c>
      <c r="AN582" s="75" t="s">
        <v>1076</v>
      </c>
      <c r="AO582" s="75" t="s">
        <v>1076</v>
      </c>
      <c r="AP582" s="75" t="s">
        <v>1076</v>
      </c>
      <c r="AQ582" s="75" t="s">
        <v>1076</v>
      </c>
      <c r="AR582" s="75" t="s">
        <v>1076</v>
      </c>
      <c r="AS582" s="75" t="s">
        <v>1076</v>
      </c>
      <c r="AT582" s="75" t="s">
        <v>1076</v>
      </c>
      <c r="AU582" t="str">
        <f t="shared" si="122"/>
        <v>РВИС ( ЭЛ ТЕП ХВС ГВС ВОД )</v>
      </c>
      <c r="AV582" t="b">
        <f t="shared" si="123"/>
        <v>1</v>
      </c>
    </row>
    <row r="583" spans="1:48" ht="16.5" thickTop="1" thickBot="1" x14ac:dyDescent="0.3">
      <c r="A583" s="28">
        <f t="shared" si="124"/>
        <v>10</v>
      </c>
      <c r="B583" s="74" t="s">
        <v>1091</v>
      </c>
      <c r="C583" s="71" t="s">
        <v>6</v>
      </c>
      <c r="D583" s="63">
        <v>1955</v>
      </c>
      <c r="E583" s="72"/>
      <c r="F583" s="72" t="s">
        <v>2519</v>
      </c>
      <c r="G583" s="80">
        <v>3</v>
      </c>
      <c r="H583" s="80">
        <v>2</v>
      </c>
      <c r="I583" s="163">
        <v>1541.5</v>
      </c>
      <c r="J583" s="163">
        <v>1420.8</v>
      </c>
      <c r="K583" s="163">
        <v>945.4</v>
      </c>
      <c r="L583" s="165">
        <v>43</v>
      </c>
      <c r="M583" s="163">
        <f t="shared" si="112"/>
        <v>12948784.98</v>
      </c>
      <c r="N583" s="163"/>
      <c r="O583" s="163"/>
      <c r="P583" s="163"/>
      <c r="Q583" s="30">
        <f>IF('Форма 2'!D583=0,"",'Форма 2'!D583-N583-O583-P583)</f>
        <v>12948784.98</v>
      </c>
      <c r="R583" s="51">
        <f t="shared" si="118"/>
        <v>9113.7281672297304</v>
      </c>
      <c r="S583" s="51">
        <f t="shared" si="119"/>
        <v>9113.7281672297304</v>
      </c>
      <c r="T583" s="69">
        <f>IF(B583=C583,"",
IF(ISERROR(
IF(_xlfn.TEXTBEFORE('ПДФ 1'!B601,": ",1)*1=YEAR($V$4),$V$4,
IF(_xlfn.TEXTBEFORE('ПДФ 1'!B601,": ",1)*1=YEAR($W$4),$W$4,
IF(_xlfn.TEXTBEFORE('ПДФ 1'!B601,": ",1)*1=YEAR($X$4),$X$4,$Y$4)))),"",
IF(_xlfn.TEXTBEFORE('ПДФ 1'!B601,": ",1)*1=YEAR($V$4),$V$4,
IF(_xlfn.TEXTBEFORE('ПДФ 1'!B601,": ",1)*1=YEAR($W$4),$W$4,
IF(_xlfn.TEXTBEFORE('ПДФ 1'!B601,": ",1)*1=YEAR($X$4),$X$4,$Y$4)))))</f>
        <v>46022</v>
      </c>
      <c r="U583" s="125" t="str">
        <f>IF(ISERROR(VLOOKUP(C583,Источник!$C$2:$K$2343,9,0)),"",VLOOKUP(C583,Источник!$C$2:$K$2343,9,0))</f>
        <v>РО</v>
      </c>
      <c r="V583" s="1"/>
      <c r="W583" s="1"/>
      <c r="X583" s="81" t="str">
        <f t="shared" si="120"/>
        <v>г. Березники, ул. Клары Цеткин, д. 38: 2025</v>
      </c>
      <c r="Y583" s="117">
        <f t="shared" si="121"/>
        <v>1</v>
      </c>
      <c r="Z583" s="22" t="s">
        <v>1076</v>
      </c>
      <c r="AA583" s="22">
        <v>1</v>
      </c>
      <c r="AB583" s="22" t="s">
        <v>1076</v>
      </c>
      <c r="AC583" s="22" t="s">
        <v>1076</v>
      </c>
      <c r="AD583" s="22" t="s">
        <v>1076</v>
      </c>
      <c r="AE583" s="22" t="s">
        <v>1076</v>
      </c>
      <c r="AF583" s="22" t="s">
        <v>1076</v>
      </c>
      <c r="AG583" s="89" t="s">
        <v>1076</v>
      </c>
      <c r="AH583" s="114" t="s">
        <v>1076</v>
      </c>
      <c r="AI583" s="75" t="s">
        <v>1076</v>
      </c>
      <c r="AJ583" s="75" t="s">
        <v>1076</v>
      </c>
      <c r="AK583" s="75" t="s">
        <v>1076</v>
      </c>
      <c r="AL583" s="75" t="s">
        <v>1076</v>
      </c>
      <c r="AM583" s="75" t="s">
        <v>1076</v>
      </c>
      <c r="AN583" s="75" t="s">
        <v>1076</v>
      </c>
      <c r="AO583" s="75" t="s">
        <v>1076</v>
      </c>
      <c r="AP583" s="75" t="s">
        <v>1076</v>
      </c>
      <c r="AQ583" s="75" t="s">
        <v>1076</v>
      </c>
      <c r="AR583" s="75" t="s">
        <v>1076</v>
      </c>
      <c r="AS583" s="75" t="s">
        <v>1076</v>
      </c>
      <c r="AT583" s="75" t="s">
        <v>1076</v>
      </c>
      <c r="AU583" t="str">
        <f t="shared" si="122"/>
        <v>РВИС ( ТЕП )</v>
      </c>
      <c r="AV583" t="b">
        <f t="shared" si="123"/>
        <v>1</v>
      </c>
    </row>
    <row r="584" spans="1:48" ht="16.5" thickTop="1" thickBot="1" x14ac:dyDescent="0.3">
      <c r="A584" s="28">
        <f t="shared" si="124"/>
        <v>11</v>
      </c>
      <c r="B584" s="74" t="s">
        <v>1091</v>
      </c>
      <c r="C584" s="71" t="s">
        <v>491</v>
      </c>
      <c r="D584" s="63">
        <v>1959</v>
      </c>
      <c r="E584" s="72"/>
      <c r="F584" s="72" t="s">
        <v>2520</v>
      </c>
      <c r="G584" s="80">
        <v>4</v>
      </c>
      <c r="H584" s="80">
        <v>4</v>
      </c>
      <c r="I584" s="163">
        <v>2824.6</v>
      </c>
      <c r="J584" s="163">
        <v>2506.5</v>
      </c>
      <c r="K584" s="163">
        <v>2506.5</v>
      </c>
      <c r="L584" s="165">
        <v>124</v>
      </c>
      <c r="M584" s="163">
        <f t="shared" ref="M584:M647" si="126">IF(ISNUMBER(I584),SUM(N584:Q584),"")</f>
        <v>12720642.59</v>
      </c>
      <c r="N584" s="163"/>
      <c r="O584" s="163"/>
      <c r="P584" s="163"/>
      <c r="Q584" s="30">
        <f>IF('Форма 2'!D584=0,"",'Форма 2'!D584-N584-O584-P584)</f>
        <v>12720642.59</v>
      </c>
      <c r="R584" s="51">
        <f t="shared" si="118"/>
        <v>5075.0618751246757</v>
      </c>
      <c r="S584" s="51">
        <f t="shared" si="119"/>
        <v>5075.0618751246757</v>
      </c>
      <c r="T584" s="69">
        <f>IF(B584=C584,"",
IF(ISERROR(
IF(_xlfn.TEXTBEFORE('ПДФ 1'!B602,": ",1)*1=YEAR($V$4),$V$4,
IF(_xlfn.TEXTBEFORE('ПДФ 1'!B602,": ",1)*1=YEAR($W$4),$W$4,
IF(_xlfn.TEXTBEFORE('ПДФ 1'!B602,": ",1)*1=YEAR($X$4),$X$4,$Y$4)))),"",
IF(_xlfn.TEXTBEFORE('ПДФ 1'!B602,": ",1)*1=YEAR($V$4),$V$4,
IF(_xlfn.TEXTBEFORE('ПДФ 1'!B602,": ",1)*1=YEAR($W$4),$W$4,
IF(_xlfn.TEXTBEFORE('ПДФ 1'!B602,": ",1)*1=YEAR($X$4),$X$4,$Y$4)))))</f>
        <v>46022</v>
      </c>
      <c r="U584" s="125" t="str">
        <f>IF(ISERROR(VLOOKUP(C584,Источник!$C$2:$K$2343,9,0)),"",VLOOKUP(C584,Источник!$C$2:$K$2343,9,0))</f>
        <v>РО</v>
      </c>
      <c r="V584" s="1"/>
      <c r="W584" s="1"/>
      <c r="X584" s="77" t="str">
        <f t="shared" si="120"/>
        <v>г. Березники, ул. Красноборова, д. 11: 2025</v>
      </c>
      <c r="Y584" s="117">
        <f t="shared" si="121"/>
        <v>1</v>
      </c>
      <c r="Z584" s="22" t="s">
        <v>1076</v>
      </c>
      <c r="AA584" s="22" t="s">
        <v>1076</v>
      </c>
      <c r="AB584" s="22" t="s">
        <v>1076</v>
      </c>
      <c r="AC584" s="22" t="s">
        <v>1076</v>
      </c>
      <c r="AD584" s="22" t="s">
        <v>1076</v>
      </c>
      <c r="AE584" s="22" t="s">
        <v>1076</v>
      </c>
      <c r="AF584" s="22" t="s">
        <v>1076</v>
      </c>
      <c r="AG584" s="89" t="s">
        <v>1076</v>
      </c>
      <c r="AH584" s="114" t="s">
        <v>1076</v>
      </c>
      <c r="AI584" s="75">
        <v>1</v>
      </c>
      <c r="AJ584" s="75" t="s">
        <v>1076</v>
      </c>
      <c r="AK584" s="75" t="s">
        <v>1076</v>
      </c>
      <c r="AL584" s="75" t="s">
        <v>1076</v>
      </c>
      <c r="AM584" s="75" t="s">
        <v>1076</v>
      </c>
      <c r="AN584" s="75" t="s">
        <v>1076</v>
      </c>
      <c r="AO584" s="75" t="s">
        <v>1076</v>
      </c>
      <c r="AP584" s="75" t="s">
        <v>1076</v>
      </c>
      <c r="AQ584" s="75" t="s">
        <v>1076</v>
      </c>
      <c r="AR584" s="75" t="s">
        <v>1076</v>
      </c>
      <c r="AS584" s="75" t="s">
        <v>1076</v>
      </c>
      <c r="AT584" s="75" t="s">
        <v>1076</v>
      </c>
      <c r="AU584" t="str">
        <f t="shared" si="122"/>
        <v>РК</v>
      </c>
      <c r="AV584" t="b">
        <f t="shared" si="123"/>
        <v>1</v>
      </c>
    </row>
    <row r="585" spans="1:48" ht="16.5" thickTop="1" thickBot="1" x14ac:dyDescent="0.3">
      <c r="A585" s="28">
        <f t="shared" si="124"/>
        <v>12</v>
      </c>
      <c r="B585" s="74" t="s">
        <v>1091</v>
      </c>
      <c r="C585" s="71" t="s">
        <v>373</v>
      </c>
      <c r="D585" s="63">
        <v>1962</v>
      </c>
      <c r="E585" s="72"/>
      <c r="F585" s="72" t="s">
        <v>2520</v>
      </c>
      <c r="G585" s="80">
        <v>5</v>
      </c>
      <c r="H585" s="80">
        <v>3</v>
      </c>
      <c r="I585" s="163">
        <v>2809.6</v>
      </c>
      <c r="J585" s="163">
        <v>2489.6</v>
      </c>
      <c r="K585" s="163">
        <v>2489.6</v>
      </c>
      <c r="L585" s="165">
        <v>128</v>
      </c>
      <c r="M585" s="163">
        <f t="shared" si="126"/>
        <v>6989273.3399999999</v>
      </c>
      <c r="N585" s="163"/>
      <c r="O585" s="163"/>
      <c r="P585" s="163"/>
      <c r="Q585" s="30">
        <f>IF('Форма 2'!D585=0,"",'Форма 2'!D585-N585-O585-P585)</f>
        <v>6989273.3399999999</v>
      </c>
      <c r="R585" s="51">
        <f t="shared" si="118"/>
        <v>2807.3880703727505</v>
      </c>
      <c r="S585" s="51">
        <f t="shared" si="119"/>
        <v>2807.3880703727505</v>
      </c>
      <c r="T585" s="69">
        <f>IF(B585=C585,"",
IF(ISERROR(
IF(_xlfn.TEXTBEFORE('ПДФ 1'!B603,": ",1)*1=YEAR($V$4),$V$4,
IF(_xlfn.TEXTBEFORE('ПДФ 1'!B603,": ",1)*1=YEAR($W$4),$W$4,
IF(_xlfn.TEXTBEFORE('ПДФ 1'!B603,": ",1)*1=YEAR($X$4),$X$4,$Y$4)))),"",
IF(_xlfn.TEXTBEFORE('ПДФ 1'!B603,": ",1)*1=YEAR($V$4),$V$4,
IF(_xlfn.TEXTBEFORE('ПДФ 1'!B603,": ",1)*1=YEAR($W$4),$W$4,
IF(_xlfn.TEXTBEFORE('ПДФ 1'!B603,": ",1)*1=YEAR($X$4),$X$4,$Y$4)))))</f>
        <v>46022</v>
      </c>
      <c r="U585" s="125" t="str">
        <f>IF(ISERROR(VLOOKUP(C585,Источник!$C$2:$K$2343,9,0)),"",VLOOKUP(C585,Источник!$C$2:$K$2343,9,0))</f>
        <v>РО</v>
      </c>
      <c r="V585" s="1"/>
      <c r="W585" s="1"/>
      <c r="X585" s="77" t="str">
        <f t="shared" si="120"/>
        <v>г. Березники, ул. Ломоносова, д. 84: 2025</v>
      </c>
      <c r="Y585" s="117">
        <f t="shared" si="121"/>
        <v>1</v>
      </c>
      <c r="Z585" s="22" t="s">
        <v>1076</v>
      </c>
      <c r="AA585" s="22">
        <v>1</v>
      </c>
      <c r="AB585" s="22" t="s">
        <v>1076</v>
      </c>
      <c r="AC585" s="22" t="s">
        <v>1076</v>
      </c>
      <c r="AD585" s="22" t="s">
        <v>1076</v>
      </c>
      <c r="AE585" s="22" t="s">
        <v>1076</v>
      </c>
      <c r="AF585" s="22" t="s">
        <v>1076</v>
      </c>
      <c r="AG585" s="89" t="s">
        <v>1076</v>
      </c>
      <c r="AH585" s="114" t="s">
        <v>1076</v>
      </c>
      <c r="AI585" s="75" t="s">
        <v>1076</v>
      </c>
      <c r="AJ585" s="75" t="s">
        <v>1076</v>
      </c>
      <c r="AK585" s="75" t="s">
        <v>1076</v>
      </c>
      <c r="AL585" s="75" t="s">
        <v>1076</v>
      </c>
      <c r="AM585" s="75" t="s">
        <v>1076</v>
      </c>
      <c r="AN585" s="75" t="s">
        <v>1076</v>
      </c>
      <c r="AO585" s="75" t="s">
        <v>1076</v>
      </c>
      <c r="AP585" s="75" t="s">
        <v>1076</v>
      </c>
      <c r="AQ585" s="75" t="s">
        <v>1076</v>
      </c>
      <c r="AR585" s="75" t="s">
        <v>1076</v>
      </c>
      <c r="AS585" s="75" t="s">
        <v>1076</v>
      </c>
      <c r="AT585" s="75" t="s">
        <v>1076</v>
      </c>
      <c r="AU585" t="str">
        <f t="shared" si="122"/>
        <v>РВИС ( ТЕП )</v>
      </c>
      <c r="AV585" t="b">
        <f t="shared" si="123"/>
        <v>1</v>
      </c>
    </row>
    <row r="586" spans="1:48" ht="16.5" thickTop="1" thickBot="1" x14ac:dyDescent="0.3">
      <c r="A586" s="28">
        <f t="shared" si="124"/>
        <v>13</v>
      </c>
      <c r="B586" s="74" t="s">
        <v>1091</v>
      </c>
      <c r="C586" s="71" t="s">
        <v>492</v>
      </c>
      <c r="D586" s="63">
        <v>1957</v>
      </c>
      <c r="E586" s="72"/>
      <c r="F586" s="72" t="s">
        <v>2519</v>
      </c>
      <c r="G586" s="80">
        <v>2</v>
      </c>
      <c r="H586" s="80">
        <v>2</v>
      </c>
      <c r="I586" s="163">
        <v>554</v>
      </c>
      <c r="J586" s="163">
        <v>478.3</v>
      </c>
      <c r="K586" s="163">
        <v>478.3</v>
      </c>
      <c r="L586" s="165">
        <v>18</v>
      </c>
      <c r="M586" s="163">
        <f t="shared" si="126"/>
        <v>5294794.0599999996</v>
      </c>
      <c r="N586" s="163"/>
      <c r="O586" s="163"/>
      <c r="P586" s="163"/>
      <c r="Q586" s="30">
        <f>IF('Форма 2'!D586=0,"",'Форма 2'!D586-N586-O586-P586)</f>
        <v>5294794.0599999996</v>
      </c>
      <c r="R586" s="51">
        <f t="shared" si="118"/>
        <v>11070.027305038677</v>
      </c>
      <c r="S586" s="51">
        <f t="shared" si="119"/>
        <v>11070.027305038677</v>
      </c>
      <c r="T586" s="69">
        <f>IF(B586=C586,"",
IF(ISERROR(
IF(_xlfn.TEXTBEFORE('ПДФ 1'!B604,": ",1)*1=YEAR($V$4),$V$4,
IF(_xlfn.TEXTBEFORE('ПДФ 1'!B604,": ",1)*1=YEAR($W$4),$W$4,
IF(_xlfn.TEXTBEFORE('ПДФ 1'!B604,": ",1)*1=YEAR($X$4),$X$4,$Y$4)))),"",
IF(_xlfn.TEXTBEFORE('ПДФ 1'!B604,": ",1)*1=YEAR($V$4),$V$4,
IF(_xlfn.TEXTBEFORE('ПДФ 1'!B604,": ",1)*1=YEAR($W$4),$W$4,
IF(_xlfn.TEXTBEFORE('ПДФ 1'!B604,": ",1)*1=YEAR($X$4),$X$4,$Y$4)))))</f>
        <v>46022</v>
      </c>
      <c r="U586" s="125" t="str">
        <f>IF(ISERROR(VLOOKUP(C586,Источник!$C$2:$K$2343,9,0)),"",VLOOKUP(C586,Источник!$C$2:$K$2343,9,0))</f>
        <v>РО</v>
      </c>
      <c r="V586" s="1"/>
      <c r="W586" s="1"/>
      <c r="X586" s="77" t="str">
        <f t="shared" si="120"/>
        <v>г. Березники, ул. Менделеева, д. 21: 2025</v>
      </c>
      <c r="Y586" s="117">
        <f t="shared" si="121"/>
        <v>1</v>
      </c>
      <c r="Z586" s="22" t="s">
        <v>1076</v>
      </c>
      <c r="AA586" s="22" t="s">
        <v>1076</v>
      </c>
      <c r="AB586" s="22" t="s">
        <v>1076</v>
      </c>
      <c r="AC586" s="22" t="s">
        <v>1076</v>
      </c>
      <c r="AD586" s="22" t="s">
        <v>1076</v>
      </c>
      <c r="AE586" s="22" t="s">
        <v>1076</v>
      </c>
      <c r="AF586" s="22" t="s">
        <v>1076</v>
      </c>
      <c r="AG586" s="89" t="s">
        <v>1076</v>
      </c>
      <c r="AH586" s="88" t="s">
        <v>1076</v>
      </c>
      <c r="AI586" s="75">
        <v>1</v>
      </c>
      <c r="AJ586" s="75" t="s">
        <v>1076</v>
      </c>
      <c r="AK586" s="75" t="s">
        <v>1076</v>
      </c>
      <c r="AL586" s="75" t="s">
        <v>1076</v>
      </c>
      <c r="AM586" s="75" t="s">
        <v>1076</v>
      </c>
      <c r="AN586" s="75" t="s">
        <v>1076</v>
      </c>
      <c r="AO586" s="75" t="s">
        <v>1076</v>
      </c>
      <c r="AP586" s="75" t="s">
        <v>1076</v>
      </c>
      <c r="AQ586" s="75" t="s">
        <v>1076</v>
      </c>
      <c r="AR586" s="75" t="s">
        <v>1076</v>
      </c>
      <c r="AS586" s="75" t="s">
        <v>1076</v>
      </c>
      <c r="AT586" s="75" t="s">
        <v>1076</v>
      </c>
      <c r="AU586" t="str">
        <f t="shared" si="122"/>
        <v>РК</v>
      </c>
      <c r="AV586" t="b">
        <f t="shared" si="123"/>
        <v>1</v>
      </c>
    </row>
    <row r="587" spans="1:48" ht="16.5" thickTop="1" thickBot="1" x14ac:dyDescent="0.3">
      <c r="A587" s="28">
        <f t="shared" si="124"/>
        <v>14</v>
      </c>
      <c r="B587" s="74" t="s">
        <v>1091</v>
      </c>
      <c r="C587" s="71" t="s">
        <v>414</v>
      </c>
      <c r="D587" s="63">
        <v>1980</v>
      </c>
      <c r="E587" s="72"/>
      <c r="F587" s="72" t="s">
        <v>2534</v>
      </c>
      <c r="G587" s="80">
        <v>5</v>
      </c>
      <c r="H587" s="80">
        <v>4</v>
      </c>
      <c r="I587" s="163">
        <v>3500.6</v>
      </c>
      <c r="J587" s="163">
        <v>2832.6</v>
      </c>
      <c r="K587" s="163">
        <v>2832.6</v>
      </c>
      <c r="L587" s="165">
        <v>150</v>
      </c>
      <c r="M587" s="163">
        <f t="shared" si="126"/>
        <v>1832214.04</v>
      </c>
      <c r="N587" s="163"/>
      <c r="O587" s="163"/>
      <c r="P587" s="163"/>
      <c r="Q587" s="30">
        <f>IF('Форма 2'!D587=0,"",'Форма 2'!D587-N587-O587-P587)</f>
        <v>1832214.04</v>
      </c>
      <c r="R587" s="51">
        <f t="shared" si="118"/>
        <v>646.83119395608276</v>
      </c>
      <c r="S587" s="51">
        <f t="shared" si="119"/>
        <v>646.83119395608276</v>
      </c>
      <c r="T587" s="69">
        <f>IF(B587=C587,"",
IF(ISERROR(
IF(_xlfn.TEXTBEFORE('ПДФ 1'!B605,": ",1)*1=YEAR($V$4),$V$4,
IF(_xlfn.TEXTBEFORE('ПДФ 1'!B605,": ",1)*1=YEAR($W$4),$W$4,
IF(_xlfn.TEXTBEFORE('ПДФ 1'!B605,": ",1)*1=YEAR($X$4),$X$4,$Y$4)))),"",
IF(_xlfn.TEXTBEFORE('ПДФ 1'!B605,": ",1)*1=YEAR($V$4),$V$4,
IF(_xlfn.TEXTBEFORE('ПДФ 1'!B605,": ",1)*1=YEAR($W$4),$W$4,
IF(_xlfn.TEXTBEFORE('ПДФ 1'!B605,": ",1)*1=YEAR($X$4),$X$4,$Y$4)))))</f>
        <v>46022</v>
      </c>
      <c r="U587" s="125" t="str">
        <f>IF(ISERROR(VLOOKUP(C587,Источник!$C$2:$K$2343,9,0)),"",VLOOKUP(C587,Источник!$C$2:$K$2343,9,0))</f>
        <v>СС</v>
      </c>
      <c r="V587" s="1"/>
      <c r="W587" s="1"/>
      <c r="X587" s="77" t="str">
        <f t="shared" si="120"/>
        <v>г. Березники, ул. Мира, д. 64: 2025</v>
      </c>
      <c r="Y587" s="117">
        <f t="shared" si="121"/>
        <v>1</v>
      </c>
      <c r="Z587" s="22" t="s">
        <v>1076</v>
      </c>
      <c r="AA587" s="22" t="s">
        <v>1076</v>
      </c>
      <c r="AB587" s="22">
        <v>1</v>
      </c>
      <c r="AC587" s="22" t="s">
        <v>1076</v>
      </c>
      <c r="AD587" s="22" t="s">
        <v>1076</v>
      </c>
      <c r="AE587" s="22" t="s">
        <v>1076</v>
      </c>
      <c r="AF587" s="22" t="s">
        <v>1076</v>
      </c>
      <c r="AG587" s="89" t="s">
        <v>1076</v>
      </c>
      <c r="AH587" s="114" t="s">
        <v>1076</v>
      </c>
      <c r="AI587" s="75" t="s">
        <v>1076</v>
      </c>
      <c r="AJ587" s="75" t="s">
        <v>1076</v>
      </c>
      <c r="AK587" s="75" t="s">
        <v>1076</v>
      </c>
      <c r="AL587" s="75" t="s">
        <v>1076</v>
      </c>
      <c r="AM587" s="75" t="s">
        <v>1076</v>
      </c>
      <c r="AN587" s="75" t="s">
        <v>1076</v>
      </c>
      <c r="AO587" s="75" t="s">
        <v>1076</v>
      </c>
      <c r="AP587" s="75" t="s">
        <v>1076</v>
      </c>
      <c r="AQ587" s="75" t="s">
        <v>1076</v>
      </c>
      <c r="AR587" s="75" t="s">
        <v>1076</v>
      </c>
      <c r="AS587" s="75" t="s">
        <v>1076</v>
      </c>
      <c r="AT587" s="75" t="s">
        <v>1076</v>
      </c>
      <c r="AU587" t="str">
        <f t="shared" si="122"/>
        <v>РВИС ( ГАЗ )</v>
      </c>
      <c r="AV587" t="b">
        <f t="shared" si="123"/>
        <v>1</v>
      </c>
    </row>
    <row r="588" spans="1:48" ht="16.5" thickTop="1" thickBot="1" x14ac:dyDescent="0.3">
      <c r="A588" s="28">
        <f t="shared" si="124"/>
        <v>15</v>
      </c>
      <c r="B588" s="74" t="s">
        <v>1091</v>
      </c>
      <c r="C588" s="71" t="s">
        <v>493</v>
      </c>
      <c r="D588" s="63">
        <v>1945</v>
      </c>
      <c r="E588" s="72"/>
      <c r="F588" s="72" t="s">
        <v>2519</v>
      </c>
      <c r="G588" s="80">
        <v>3</v>
      </c>
      <c r="H588" s="80">
        <v>2</v>
      </c>
      <c r="I588" s="163">
        <v>1037.0999999999999</v>
      </c>
      <c r="J588" s="163">
        <v>852.3</v>
      </c>
      <c r="K588" s="163">
        <v>767.07</v>
      </c>
      <c r="L588" s="165">
        <v>30</v>
      </c>
      <c r="M588" s="163">
        <f t="shared" si="126"/>
        <v>9911969.1699999999</v>
      </c>
      <c r="N588" s="163"/>
      <c r="O588" s="163"/>
      <c r="P588" s="163"/>
      <c r="Q588" s="30">
        <f>IF('Форма 2'!D588=0,"",'Форма 2'!D588-N588-O588-P588)</f>
        <v>9911969.1699999999</v>
      </c>
      <c r="R588" s="51">
        <f t="shared" si="118"/>
        <v>11629.671676639682</v>
      </c>
      <c r="S588" s="51">
        <f t="shared" si="119"/>
        <v>11629.671676639682</v>
      </c>
      <c r="T588" s="69">
        <f>IF(B588=C588,"",
IF(ISERROR(
IF(_xlfn.TEXTBEFORE('ПДФ 1'!B606,": ",1)*1=YEAR($V$4),$V$4,
IF(_xlfn.TEXTBEFORE('ПДФ 1'!B606,": ",1)*1=YEAR($W$4),$W$4,
IF(_xlfn.TEXTBEFORE('ПДФ 1'!B606,": ",1)*1=YEAR($X$4),$X$4,$Y$4)))),"",
IF(_xlfn.TEXTBEFORE('ПДФ 1'!B606,": ",1)*1=YEAR($V$4),$V$4,
IF(_xlfn.TEXTBEFORE('ПДФ 1'!B606,": ",1)*1=YEAR($W$4),$W$4,
IF(_xlfn.TEXTBEFORE('ПДФ 1'!B606,": ",1)*1=YEAR($X$4),$X$4,$Y$4)))))</f>
        <v>46022</v>
      </c>
      <c r="U588" s="125" t="str">
        <f>IF(ISERROR(VLOOKUP(C588,Источник!$C$2:$K$2343,9,0)),"",VLOOKUP(C588,Источник!$C$2:$K$2343,9,0))</f>
        <v>РО</v>
      </c>
      <c r="V588" s="1"/>
      <c r="W588" s="1"/>
      <c r="X588" s="77" t="str">
        <f t="shared" si="120"/>
        <v>г. Березники, ул. Парковая, д. 4: 2025</v>
      </c>
      <c r="Y588" s="117">
        <f t="shared" si="121"/>
        <v>1</v>
      </c>
      <c r="Z588" s="22" t="s">
        <v>1076</v>
      </c>
      <c r="AA588" s="22" t="s">
        <v>1076</v>
      </c>
      <c r="AB588" s="22" t="s">
        <v>1076</v>
      </c>
      <c r="AC588" s="22" t="s">
        <v>1076</v>
      </c>
      <c r="AD588" s="22" t="s">
        <v>1076</v>
      </c>
      <c r="AE588" s="22" t="s">
        <v>1076</v>
      </c>
      <c r="AF588" s="22" t="s">
        <v>1076</v>
      </c>
      <c r="AG588" s="89" t="s">
        <v>1076</v>
      </c>
      <c r="AH588" s="88" t="s">
        <v>1076</v>
      </c>
      <c r="AI588" s="75">
        <v>1</v>
      </c>
      <c r="AJ588" s="75" t="s">
        <v>1076</v>
      </c>
      <c r="AK588" s="75" t="s">
        <v>1076</v>
      </c>
      <c r="AL588" s="75" t="s">
        <v>1076</v>
      </c>
      <c r="AM588" s="75" t="s">
        <v>1076</v>
      </c>
      <c r="AN588" s="75" t="s">
        <v>1076</v>
      </c>
      <c r="AO588" s="75" t="s">
        <v>1076</v>
      </c>
      <c r="AP588" s="75" t="s">
        <v>1076</v>
      </c>
      <c r="AQ588" s="75" t="s">
        <v>1076</v>
      </c>
      <c r="AR588" s="75" t="s">
        <v>1076</v>
      </c>
      <c r="AS588" s="75" t="s">
        <v>1076</v>
      </c>
      <c r="AT588" s="75" t="s">
        <v>1076</v>
      </c>
      <c r="AU588" t="str">
        <f t="shared" si="122"/>
        <v>РК</v>
      </c>
      <c r="AV588" t="b">
        <f t="shared" si="123"/>
        <v>1</v>
      </c>
    </row>
    <row r="589" spans="1:48" ht="16.5" thickTop="1" thickBot="1" x14ac:dyDescent="0.3">
      <c r="A589" s="28">
        <f t="shared" si="124"/>
        <v>16</v>
      </c>
      <c r="B589" s="74" t="s">
        <v>1091</v>
      </c>
      <c r="C589" s="71" t="s">
        <v>311</v>
      </c>
      <c r="D589" s="63">
        <v>1946</v>
      </c>
      <c r="E589" s="72"/>
      <c r="F589" s="72" t="s">
        <v>2519</v>
      </c>
      <c r="G589" s="80">
        <v>3</v>
      </c>
      <c r="H589" s="80">
        <v>2</v>
      </c>
      <c r="I589" s="163">
        <v>1050</v>
      </c>
      <c r="J589" s="163">
        <v>899.1</v>
      </c>
      <c r="K589" s="163">
        <v>899.1</v>
      </c>
      <c r="L589" s="165">
        <v>33</v>
      </c>
      <c r="M589" s="163">
        <f t="shared" si="126"/>
        <v>23292654</v>
      </c>
      <c r="N589" s="163"/>
      <c r="O589" s="163"/>
      <c r="P589" s="163"/>
      <c r="Q589" s="30">
        <f>IF('Форма 2'!D589=0,"",'Форма 2'!D589-N589-O589-P589)</f>
        <v>23292654</v>
      </c>
      <c r="R589" s="51">
        <f t="shared" si="118"/>
        <v>25906.633299966634</v>
      </c>
      <c r="S589" s="51">
        <f t="shared" si="119"/>
        <v>25906.633299966634</v>
      </c>
      <c r="T589" s="69">
        <f>IF(B589=C589,"",
IF(ISERROR(
IF(_xlfn.TEXTBEFORE('ПДФ 1'!B607,": ",1)*1=YEAR($V$4),$V$4,
IF(_xlfn.TEXTBEFORE('ПДФ 1'!B607,": ",1)*1=YEAR($W$4),$W$4,
IF(_xlfn.TEXTBEFORE('ПДФ 1'!B607,": ",1)*1=YEAR($X$4),$X$4,$Y$4)))),"",
IF(_xlfn.TEXTBEFORE('ПДФ 1'!B607,": ",1)*1=YEAR($V$4),$V$4,
IF(_xlfn.TEXTBEFORE('ПДФ 1'!B607,": ",1)*1=YEAR($W$4),$W$4,
IF(_xlfn.TEXTBEFORE('ПДФ 1'!B607,": ",1)*1=YEAR($X$4),$X$4,$Y$4)))))</f>
        <v>46022</v>
      </c>
      <c r="U589" s="125" t="str">
        <f>IF(ISERROR(VLOOKUP(C589,Источник!$C$2:$K$2343,9,0)),"",VLOOKUP(C589,Источник!$C$2:$K$2343,9,0))</f>
        <v>РО</v>
      </c>
      <c r="V589" s="1"/>
      <c r="W589" s="1"/>
      <c r="X589" s="77" t="str">
        <f t="shared" si="120"/>
        <v>г. Березники, ул. Парковая, д. 8: 2025</v>
      </c>
      <c r="Y589" s="117">
        <f t="shared" si="121"/>
        <v>7</v>
      </c>
      <c r="Z589" s="22">
        <v>1</v>
      </c>
      <c r="AA589" s="22">
        <v>1</v>
      </c>
      <c r="AB589" s="22" t="s">
        <v>1076</v>
      </c>
      <c r="AC589" s="22">
        <v>1</v>
      </c>
      <c r="AD589" s="22">
        <v>1</v>
      </c>
      <c r="AE589" s="22">
        <v>1</v>
      </c>
      <c r="AF589" s="22" t="s">
        <v>1076</v>
      </c>
      <c r="AG589" s="89" t="s">
        <v>1076</v>
      </c>
      <c r="AH589" s="114" t="s">
        <v>1076</v>
      </c>
      <c r="AI589" s="75">
        <v>1</v>
      </c>
      <c r="AJ589" s="75" t="s">
        <v>1076</v>
      </c>
      <c r="AK589" s="75" t="s">
        <v>1076</v>
      </c>
      <c r="AL589" s="75" t="s">
        <v>1076</v>
      </c>
      <c r="AM589" s="75">
        <v>1</v>
      </c>
      <c r="AN589" s="75" t="s">
        <v>1076</v>
      </c>
      <c r="AO589" s="75" t="s">
        <v>1076</v>
      </c>
      <c r="AP589" s="75" t="s">
        <v>1076</v>
      </c>
      <c r="AQ589" s="75" t="s">
        <v>1076</v>
      </c>
      <c r="AR589" s="75" t="s">
        <v>1076</v>
      </c>
      <c r="AS589" s="75" t="s">
        <v>1076</v>
      </c>
      <c r="AT589" s="75" t="s">
        <v>1076</v>
      </c>
      <c r="AU589" t="str">
        <f t="shared" si="122"/>
        <v>РВИС ( ЭЛ ТЕП ХВС ГВС ВОД ) РК РФ</v>
      </c>
      <c r="AV589" t="b">
        <f t="shared" si="123"/>
        <v>1</v>
      </c>
    </row>
    <row r="590" spans="1:48" ht="16.5" thickTop="1" thickBot="1" x14ac:dyDescent="0.3">
      <c r="A590" s="28">
        <f t="shared" si="124"/>
        <v>17</v>
      </c>
      <c r="B590" s="74" t="s">
        <v>1091</v>
      </c>
      <c r="C590" s="71" t="s">
        <v>925</v>
      </c>
      <c r="D590" s="63">
        <v>1940</v>
      </c>
      <c r="E590" s="72"/>
      <c r="F590" s="72" t="s">
        <v>2519</v>
      </c>
      <c r="G590" s="80">
        <v>5</v>
      </c>
      <c r="H590" s="80">
        <v>5</v>
      </c>
      <c r="I590" s="163">
        <v>5822.1</v>
      </c>
      <c r="J590" s="163">
        <v>5027</v>
      </c>
      <c r="K590" s="163">
        <v>4011.8</v>
      </c>
      <c r="L590" s="165">
        <v>164</v>
      </c>
      <c r="M590" s="163">
        <f t="shared" si="126"/>
        <v>24013542.550000004</v>
      </c>
      <c r="N590" s="163"/>
      <c r="O590" s="163"/>
      <c r="P590" s="163"/>
      <c r="Q590" s="30">
        <f>IF('Форма 2'!D590=0,"",'Форма 2'!D590-N590-O590-P590)</f>
        <v>24013542.550000004</v>
      </c>
      <c r="R590" s="51">
        <f t="shared" si="118"/>
        <v>4776.9131788342956</v>
      </c>
      <c r="S590" s="51">
        <f t="shared" si="119"/>
        <v>4776.9131788342956</v>
      </c>
      <c r="T590" s="69">
        <f>IF(B590=C590,"",
IF(ISERROR(
IF(_xlfn.TEXTBEFORE('ПДФ 1'!B608,": ",1)*1=YEAR($V$4),$V$4,
IF(_xlfn.TEXTBEFORE('ПДФ 1'!B608,": ",1)*1=YEAR($W$4),$W$4,
IF(_xlfn.TEXTBEFORE('ПДФ 1'!B608,": ",1)*1=YEAR($X$4),$X$4,$Y$4)))),"",
IF(_xlfn.TEXTBEFORE('ПДФ 1'!B608,": ",1)*1=YEAR($V$4),$V$4,
IF(_xlfn.TEXTBEFORE('ПДФ 1'!B608,": ",1)*1=YEAR($W$4),$W$4,
IF(_xlfn.TEXTBEFORE('ПДФ 1'!B608,": ",1)*1=YEAR($X$4),$X$4,$Y$4)))))</f>
        <v>46022</v>
      </c>
      <c r="U590" s="125" t="str">
        <f>IF(ISERROR(VLOOKUP(C590,Источник!$C$2:$K$2343,9,0)),"",VLOOKUP(C590,Источник!$C$2:$K$2343,9,0))</f>
        <v>РО</v>
      </c>
      <c r="V590" s="1"/>
      <c r="W590" s="1"/>
      <c r="X590" s="77" t="str">
        <f t="shared" si="120"/>
        <v>г. Березники, ул. Пятилетки, д. 26: 2025</v>
      </c>
      <c r="Y590" s="117">
        <f t="shared" si="121"/>
        <v>4</v>
      </c>
      <c r="Z590" s="22" t="s">
        <v>1076</v>
      </c>
      <c r="AA590" s="22">
        <v>1</v>
      </c>
      <c r="AB590" s="22" t="s">
        <v>1076</v>
      </c>
      <c r="AC590" s="22">
        <v>1</v>
      </c>
      <c r="AD590" s="22">
        <v>1</v>
      </c>
      <c r="AE590" s="22">
        <v>1</v>
      </c>
      <c r="AF590" s="22" t="s">
        <v>1076</v>
      </c>
      <c r="AG590" s="89" t="s">
        <v>1076</v>
      </c>
      <c r="AH590" s="114" t="s">
        <v>1076</v>
      </c>
      <c r="AI590" s="75" t="s">
        <v>1076</v>
      </c>
      <c r="AJ590" s="75" t="s">
        <v>1076</v>
      </c>
      <c r="AK590" s="75" t="s">
        <v>1076</v>
      </c>
      <c r="AL590" s="75" t="s">
        <v>1076</v>
      </c>
      <c r="AM590" s="75" t="s">
        <v>1076</v>
      </c>
      <c r="AN590" s="75" t="s">
        <v>1076</v>
      </c>
      <c r="AO590" s="75" t="s">
        <v>1076</v>
      </c>
      <c r="AP590" s="75" t="s">
        <v>1076</v>
      </c>
      <c r="AQ590" s="75" t="s">
        <v>1076</v>
      </c>
      <c r="AR590" s="75" t="s">
        <v>1076</v>
      </c>
      <c r="AS590" s="75" t="s">
        <v>1076</v>
      </c>
      <c r="AT590" s="75" t="s">
        <v>1076</v>
      </c>
      <c r="AU590" t="str">
        <f t="shared" si="122"/>
        <v>РВИС ( ТЕП ХВС ГВС ВОД )</v>
      </c>
      <c r="AV590" t="b">
        <f t="shared" si="123"/>
        <v>1</v>
      </c>
    </row>
    <row r="591" spans="1:48" ht="16.5" thickTop="1" thickBot="1" x14ac:dyDescent="0.3">
      <c r="A591" s="28">
        <f t="shared" si="124"/>
        <v>18</v>
      </c>
      <c r="B591" s="74" t="s">
        <v>1091</v>
      </c>
      <c r="C591" s="71" t="s">
        <v>374</v>
      </c>
      <c r="D591" s="63">
        <v>1949</v>
      </c>
      <c r="E591" s="72"/>
      <c r="F591" s="72" t="s">
        <v>2519</v>
      </c>
      <c r="G591" s="80">
        <v>3</v>
      </c>
      <c r="H591" s="80">
        <v>3</v>
      </c>
      <c r="I591" s="163">
        <v>1992.1</v>
      </c>
      <c r="J591" s="163">
        <v>1754.1</v>
      </c>
      <c r="K591" s="163">
        <v>1301.4000000000001</v>
      </c>
      <c r="L591" s="165">
        <v>34</v>
      </c>
      <c r="M591" s="163">
        <f t="shared" si="126"/>
        <v>22566608.400000006</v>
      </c>
      <c r="N591" s="163"/>
      <c r="O591" s="163"/>
      <c r="P591" s="163"/>
      <c r="Q591" s="30">
        <f>IF('Форма 2'!D591=0,"",'Форма 2'!D591-N591-O591-P591)</f>
        <v>22566608.400000006</v>
      </c>
      <c r="R591" s="51">
        <f t="shared" si="118"/>
        <v>12865.063793398327</v>
      </c>
      <c r="S591" s="51">
        <f t="shared" si="119"/>
        <v>12865.063793398327</v>
      </c>
      <c r="T591" s="69">
        <f>IF(B591=C591,"",
IF(ISERROR(
IF(_xlfn.TEXTBEFORE('ПДФ 1'!B609,": ",1)*1=YEAR($V$4),$V$4,
IF(_xlfn.TEXTBEFORE('ПДФ 1'!B609,": ",1)*1=YEAR($W$4),$W$4,
IF(_xlfn.TEXTBEFORE('ПДФ 1'!B609,": ",1)*1=YEAR($X$4),$X$4,$Y$4)))),"",
IF(_xlfn.TEXTBEFORE('ПДФ 1'!B609,": ",1)*1=YEAR($V$4),$V$4,
IF(_xlfn.TEXTBEFORE('ПДФ 1'!B609,": ",1)*1=YEAR($W$4),$W$4,
IF(_xlfn.TEXTBEFORE('ПДФ 1'!B609,": ",1)*1=YEAR($X$4),$X$4,$Y$4)))))</f>
        <v>46022</v>
      </c>
      <c r="U591" s="125" t="str">
        <f>IF(ISERROR(VLOOKUP(C591,Источник!$C$2:$K$2343,9,0)),"",VLOOKUP(C591,Источник!$C$2:$K$2343,9,0))</f>
        <v>РО</v>
      </c>
      <c r="V591" s="1"/>
      <c r="W591" s="1"/>
      <c r="X591" s="77" t="str">
        <f t="shared" si="120"/>
        <v>г. Березники, ул. Пятилетки, д. 27: 2025</v>
      </c>
      <c r="Y591" s="117">
        <f t="shared" si="121"/>
        <v>5</v>
      </c>
      <c r="Z591" s="22">
        <v>1</v>
      </c>
      <c r="AA591" s="22">
        <v>1</v>
      </c>
      <c r="AB591" s="22" t="s">
        <v>1076</v>
      </c>
      <c r="AC591" s="22">
        <v>1</v>
      </c>
      <c r="AD591" s="22">
        <v>1</v>
      </c>
      <c r="AE591" s="22">
        <v>1</v>
      </c>
      <c r="AF591" s="22" t="s">
        <v>1076</v>
      </c>
      <c r="AG591" s="89" t="s">
        <v>1076</v>
      </c>
      <c r="AH591" s="88" t="s">
        <v>1076</v>
      </c>
      <c r="AI591" s="75" t="s">
        <v>1076</v>
      </c>
      <c r="AJ591" s="75" t="s">
        <v>1076</v>
      </c>
      <c r="AK591" s="75" t="s">
        <v>1076</v>
      </c>
      <c r="AL591" s="75" t="s">
        <v>1076</v>
      </c>
      <c r="AM591" s="75" t="s">
        <v>1076</v>
      </c>
      <c r="AN591" s="75" t="s">
        <v>1076</v>
      </c>
      <c r="AO591" s="75" t="s">
        <v>1076</v>
      </c>
      <c r="AP591" s="75" t="s">
        <v>1076</v>
      </c>
      <c r="AQ591" s="75" t="s">
        <v>1076</v>
      </c>
      <c r="AR591" s="75" t="s">
        <v>1076</v>
      </c>
      <c r="AS591" s="75" t="s">
        <v>1076</v>
      </c>
      <c r="AT591" s="75" t="s">
        <v>1076</v>
      </c>
      <c r="AU591" t="str">
        <f t="shared" si="122"/>
        <v>РВИС ( ЭЛ ТЕП ХВС ГВС ВОД )</v>
      </c>
      <c r="AV591" t="b">
        <f t="shared" si="123"/>
        <v>1</v>
      </c>
    </row>
    <row r="592" spans="1:48" ht="16.5" thickTop="1" thickBot="1" x14ac:dyDescent="0.3">
      <c r="A592" s="28">
        <f t="shared" si="124"/>
        <v>19</v>
      </c>
      <c r="B592" s="74" t="s">
        <v>1091</v>
      </c>
      <c r="C592" s="71" t="s">
        <v>574</v>
      </c>
      <c r="D592" s="63">
        <v>1951</v>
      </c>
      <c r="E592" s="72"/>
      <c r="F592" s="72" t="s">
        <v>2519</v>
      </c>
      <c r="G592" s="80">
        <v>3</v>
      </c>
      <c r="H592" s="80">
        <v>2</v>
      </c>
      <c r="I592" s="163">
        <v>1953.7</v>
      </c>
      <c r="J592" s="163">
        <v>1656.9</v>
      </c>
      <c r="K592" s="163">
        <v>1496.7</v>
      </c>
      <c r="L592" s="165">
        <v>33</v>
      </c>
      <c r="M592" s="163">
        <f t="shared" si="126"/>
        <v>2276490.31</v>
      </c>
      <c r="N592" s="163"/>
      <c r="O592" s="163"/>
      <c r="P592" s="163"/>
      <c r="Q592" s="30">
        <f>IF('Форма 2'!D592=0,"",'Форма 2'!D592-N592-O592-P592)</f>
        <v>2276490.31</v>
      </c>
      <c r="R592" s="51">
        <f t="shared" si="118"/>
        <v>1373.9455066690807</v>
      </c>
      <c r="S592" s="51">
        <f t="shared" si="119"/>
        <v>1373.9455066690807</v>
      </c>
      <c r="T592" s="69">
        <f>IF(B592=C592,"",
IF(ISERROR(
IF(_xlfn.TEXTBEFORE('ПДФ 1'!B610,": ",1)*1=YEAR($V$4),$V$4,
IF(_xlfn.TEXTBEFORE('ПДФ 1'!B610,": ",1)*1=YEAR($W$4),$W$4,
IF(_xlfn.TEXTBEFORE('ПДФ 1'!B610,": ",1)*1=YEAR($X$4),$X$4,$Y$4)))),"",
IF(_xlfn.TEXTBEFORE('ПДФ 1'!B610,": ",1)*1=YEAR($V$4),$V$4,
IF(_xlfn.TEXTBEFORE('ПДФ 1'!B610,": ",1)*1=YEAR($W$4),$W$4,
IF(_xlfn.TEXTBEFORE('ПДФ 1'!B610,": ",1)*1=YEAR($X$4),$X$4,$Y$4)))))</f>
        <v>46022</v>
      </c>
      <c r="U592" s="125" t="str">
        <f>IF(ISERROR(VLOOKUP(C592,Источник!$C$2:$K$2343,9,0)),"",VLOOKUP(C592,Источник!$C$2:$K$2343,9,0))</f>
        <v>РО</v>
      </c>
      <c r="V592" s="1"/>
      <c r="W592" s="1"/>
      <c r="X592" s="77" t="str">
        <f t="shared" si="120"/>
        <v>г. Березники, ул. Пятилетки, д. 32: 2025</v>
      </c>
      <c r="Y592" s="117">
        <f t="shared" si="121"/>
        <v>1</v>
      </c>
      <c r="Z592" s="22" t="s">
        <v>1076</v>
      </c>
      <c r="AA592" s="22" t="s">
        <v>1076</v>
      </c>
      <c r="AB592" s="22" t="s">
        <v>1076</v>
      </c>
      <c r="AC592" s="22" t="s">
        <v>1076</v>
      </c>
      <c r="AD592" s="22">
        <v>1</v>
      </c>
      <c r="AE592" s="22" t="s">
        <v>1076</v>
      </c>
      <c r="AF592" s="22" t="s">
        <v>1076</v>
      </c>
      <c r="AG592" s="89" t="s">
        <v>1076</v>
      </c>
      <c r="AH592" s="114" t="s">
        <v>1076</v>
      </c>
      <c r="AI592" s="75" t="s">
        <v>1076</v>
      </c>
      <c r="AJ592" s="75" t="s">
        <v>1076</v>
      </c>
      <c r="AK592" s="75" t="s">
        <v>1076</v>
      </c>
      <c r="AL592" s="75" t="s">
        <v>1076</v>
      </c>
      <c r="AM592" s="75" t="s">
        <v>1076</v>
      </c>
      <c r="AN592" s="75" t="s">
        <v>1076</v>
      </c>
      <c r="AO592" s="75" t="s">
        <v>1076</v>
      </c>
      <c r="AP592" s="75" t="s">
        <v>1076</v>
      </c>
      <c r="AQ592" s="75" t="s">
        <v>1076</v>
      </c>
      <c r="AR592" s="75" t="s">
        <v>1076</v>
      </c>
      <c r="AS592" s="75" t="s">
        <v>1076</v>
      </c>
      <c r="AT592" s="75" t="s">
        <v>1076</v>
      </c>
      <c r="AU592" t="str">
        <f t="shared" si="122"/>
        <v>РВИС ( ГВС )</v>
      </c>
      <c r="AV592" t="b">
        <f t="shared" si="123"/>
        <v>1</v>
      </c>
    </row>
    <row r="593" spans="1:48" ht="16.5" thickTop="1" thickBot="1" x14ac:dyDescent="0.3">
      <c r="A593" s="28">
        <f t="shared" si="124"/>
        <v>20</v>
      </c>
      <c r="B593" s="74" t="s">
        <v>1091</v>
      </c>
      <c r="C593" s="71" t="s">
        <v>10</v>
      </c>
      <c r="D593" s="63">
        <v>1951</v>
      </c>
      <c r="E593" s="72"/>
      <c r="F593" s="72" t="s">
        <v>2519</v>
      </c>
      <c r="G593" s="80">
        <v>3</v>
      </c>
      <c r="H593" s="80">
        <v>3</v>
      </c>
      <c r="I593" s="163">
        <v>2094.8000000000002</v>
      </c>
      <c r="J593" s="163">
        <v>1849.6</v>
      </c>
      <c r="K593" s="163">
        <v>1306.7</v>
      </c>
      <c r="L593" s="165">
        <v>44</v>
      </c>
      <c r="M593" s="163">
        <f t="shared" si="126"/>
        <v>17596571.379999999</v>
      </c>
      <c r="N593" s="163"/>
      <c r="O593" s="163"/>
      <c r="P593" s="163"/>
      <c r="Q593" s="30">
        <f>IF('Форма 2'!D593=0,"",'Форма 2'!D593-N593-O593-P593)</f>
        <v>17596571.379999999</v>
      </c>
      <c r="R593" s="51">
        <f t="shared" si="118"/>
        <v>9513.7172253460212</v>
      </c>
      <c r="S593" s="51">
        <f t="shared" si="119"/>
        <v>9513.7172253460212</v>
      </c>
      <c r="T593" s="69">
        <f>IF(B593=C593,"",
IF(ISERROR(
IF(_xlfn.TEXTBEFORE('ПДФ 1'!B611,": ",1)*1=YEAR($V$4),$V$4,
IF(_xlfn.TEXTBEFORE('ПДФ 1'!B611,": ",1)*1=YEAR($W$4),$W$4,
IF(_xlfn.TEXTBEFORE('ПДФ 1'!B611,": ",1)*1=YEAR($X$4),$X$4,$Y$4)))),"",
IF(_xlfn.TEXTBEFORE('ПДФ 1'!B611,": ",1)*1=YEAR($V$4),$V$4,
IF(_xlfn.TEXTBEFORE('ПДФ 1'!B611,": ",1)*1=YEAR($W$4),$W$4,
IF(_xlfn.TEXTBEFORE('ПДФ 1'!B611,": ",1)*1=YEAR($X$4),$X$4,$Y$4)))))</f>
        <v>46022</v>
      </c>
      <c r="U593" s="125" t="str">
        <f>IF(ISERROR(VLOOKUP(C593,Источник!$C$2:$K$2343,9,0)),"",VLOOKUP(C593,Источник!$C$2:$K$2343,9,0))</f>
        <v>РО</v>
      </c>
      <c r="V593" s="1"/>
      <c r="W593" s="1"/>
      <c r="X593" s="77" t="str">
        <f t="shared" si="120"/>
        <v>г. Березники, ул. Пятилетки, д. 35: 2025</v>
      </c>
      <c r="Y593" s="117">
        <f t="shared" si="121"/>
        <v>1</v>
      </c>
      <c r="Z593" s="22" t="s">
        <v>1076</v>
      </c>
      <c r="AA593" s="22">
        <v>1</v>
      </c>
      <c r="AB593" s="22" t="s">
        <v>1076</v>
      </c>
      <c r="AC593" s="22" t="s">
        <v>1076</v>
      </c>
      <c r="AD593" s="22" t="s">
        <v>1076</v>
      </c>
      <c r="AE593" s="22" t="s">
        <v>1076</v>
      </c>
      <c r="AF593" s="22" t="s">
        <v>1076</v>
      </c>
      <c r="AG593" s="89" t="s">
        <v>1076</v>
      </c>
      <c r="AH593" s="88" t="s">
        <v>1076</v>
      </c>
      <c r="AI593" s="75" t="s">
        <v>1076</v>
      </c>
      <c r="AJ593" s="75" t="s">
        <v>1076</v>
      </c>
      <c r="AK593" s="75" t="s">
        <v>1076</v>
      </c>
      <c r="AL593" s="75" t="s">
        <v>1076</v>
      </c>
      <c r="AM593" s="75" t="s">
        <v>1076</v>
      </c>
      <c r="AN593" s="75" t="s">
        <v>1076</v>
      </c>
      <c r="AO593" s="75" t="s">
        <v>1076</v>
      </c>
      <c r="AP593" s="75" t="s">
        <v>1076</v>
      </c>
      <c r="AQ593" s="75" t="s">
        <v>1076</v>
      </c>
      <c r="AR593" s="75" t="s">
        <v>1076</v>
      </c>
      <c r="AS593" s="75" t="s">
        <v>1076</v>
      </c>
      <c r="AT593" s="75" t="s">
        <v>1076</v>
      </c>
      <c r="AU593" t="str">
        <f t="shared" si="122"/>
        <v>РВИС ( ТЕП )</v>
      </c>
      <c r="AV593" t="b">
        <f t="shared" si="123"/>
        <v>1</v>
      </c>
    </row>
    <row r="594" spans="1:48" ht="16.5" thickTop="1" thickBot="1" x14ac:dyDescent="0.3">
      <c r="A594" s="28">
        <f t="shared" si="124"/>
        <v>21</v>
      </c>
      <c r="B594" s="74" t="s">
        <v>1091</v>
      </c>
      <c r="C594" s="71" t="s">
        <v>312</v>
      </c>
      <c r="D594" s="63">
        <v>1951</v>
      </c>
      <c r="E594" s="72"/>
      <c r="F594" s="72" t="s">
        <v>2519</v>
      </c>
      <c r="G594" s="80">
        <v>3</v>
      </c>
      <c r="H594" s="80">
        <v>3</v>
      </c>
      <c r="I594" s="163">
        <v>2055.4</v>
      </c>
      <c r="J594" s="163">
        <v>1723</v>
      </c>
      <c r="K594" s="163">
        <v>1476.4</v>
      </c>
      <c r="L594" s="165">
        <v>42</v>
      </c>
      <c r="M594" s="163">
        <f t="shared" si="126"/>
        <v>40532940.189999998</v>
      </c>
      <c r="N594" s="163"/>
      <c r="O594" s="163"/>
      <c r="P594" s="163"/>
      <c r="Q594" s="30">
        <f>IF('Форма 2'!D594=0,"",'Форма 2'!D594-N594-O594-P594)</f>
        <v>40532940.189999998</v>
      </c>
      <c r="R594" s="51">
        <f t="shared" si="118"/>
        <v>23524.631567034241</v>
      </c>
      <c r="S594" s="51">
        <f t="shared" si="119"/>
        <v>23524.631567034241</v>
      </c>
      <c r="T594" s="69">
        <f>IF(B594=C594,"",
IF(ISERROR(
IF(_xlfn.TEXTBEFORE('ПДФ 1'!B612,": ",1)*1=YEAR($V$4),$V$4,
IF(_xlfn.TEXTBEFORE('ПДФ 1'!B612,": ",1)*1=YEAR($W$4),$W$4,
IF(_xlfn.TEXTBEFORE('ПДФ 1'!B612,": ",1)*1=YEAR($X$4),$X$4,$Y$4)))),"",
IF(_xlfn.TEXTBEFORE('ПДФ 1'!B612,": ",1)*1=YEAR($V$4),$V$4,
IF(_xlfn.TEXTBEFORE('ПДФ 1'!B612,": ",1)*1=YEAR($W$4),$W$4,
IF(_xlfn.TEXTBEFORE('ПДФ 1'!B612,": ",1)*1=YEAR($X$4),$X$4,$Y$4)))))</f>
        <v>46022</v>
      </c>
      <c r="U594" s="125" t="str">
        <f>IF(ISERROR(VLOOKUP(C594,Источник!$C$2:$K$2343,9,0)),"",VLOOKUP(C594,Источник!$C$2:$K$2343,9,0))</f>
        <v>РО</v>
      </c>
      <c r="V594" s="1"/>
      <c r="W594" s="1"/>
      <c r="X594" s="77" t="str">
        <f t="shared" si="120"/>
        <v>г. Березники, ул. Пятилетки, д. 38: 2025</v>
      </c>
      <c r="Y594" s="117">
        <f t="shared" si="121"/>
        <v>5</v>
      </c>
      <c r="Z594" s="22">
        <v>1</v>
      </c>
      <c r="AA594" s="22">
        <v>1</v>
      </c>
      <c r="AB594" s="22" t="s">
        <v>1076</v>
      </c>
      <c r="AC594" s="22">
        <v>1</v>
      </c>
      <c r="AD594" s="22" t="s">
        <v>1076</v>
      </c>
      <c r="AE594" s="22">
        <v>1</v>
      </c>
      <c r="AF594" s="22" t="s">
        <v>1076</v>
      </c>
      <c r="AG594" s="89" t="s">
        <v>1076</v>
      </c>
      <c r="AH594" s="114" t="s">
        <v>1076</v>
      </c>
      <c r="AI594" s="75">
        <v>1</v>
      </c>
      <c r="AJ594" s="75" t="s">
        <v>1076</v>
      </c>
      <c r="AK594" s="75" t="s">
        <v>1076</v>
      </c>
      <c r="AL594" s="75" t="s">
        <v>1076</v>
      </c>
      <c r="AM594" s="75" t="s">
        <v>1076</v>
      </c>
      <c r="AN594" s="75" t="s">
        <v>1076</v>
      </c>
      <c r="AO594" s="75" t="s">
        <v>1076</v>
      </c>
      <c r="AP594" s="75" t="s">
        <v>1076</v>
      </c>
      <c r="AQ594" s="75" t="s">
        <v>1076</v>
      </c>
      <c r="AR594" s="75" t="s">
        <v>1076</v>
      </c>
      <c r="AS594" s="75" t="s">
        <v>1076</v>
      </c>
      <c r="AT594" s="75" t="s">
        <v>1076</v>
      </c>
      <c r="AU594" t="str">
        <f t="shared" si="122"/>
        <v>РВИС ( ЭЛ ТЕП ХВС ВОД ) РК</v>
      </c>
      <c r="AV594" t="b">
        <f t="shared" si="123"/>
        <v>1</v>
      </c>
    </row>
    <row r="595" spans="1:48" ht="16.5" thickTop="1" thickBot="1" x14ac:dyDescent="0.3">
      <c r="A595" s="28">
        <f t="shared" si="124"/>
        <v>22</v>
      </c>
      <c r="B595" s="74" t="s">
        <v>1091</v>
      </c>
      <c r="C595" s="71" t="s">
        <v>313</v>
      </c>
      <c r="D595" s="63">
        <v>1961</v>
      </c>
      <c r="E595" s="72"/>
      <c r="F595" s="72" t="s">
        <v>2519</v>
      </c>
      <c r="G595" s="80">
        <v>3</v>
      </c>
      <c r="H595" s="80">
        <v>3</v>
      </c>
      <c r="I595" s="163">
        <v>1939.5</v>
      </c>
      <c r="J595" s="163">
        <v>1784.8</v>
      </c>
      <c r="K595" s="163">
        <v>1644.8</v>
      </c>
      <c r="L595" s="165">
        <v>104</v>
      </c>
      <c r="M595" s="163">
        <f t="shared" si="126"/>
        <v>20720396.120000001</v>
      </c>
      <c r="N595" s="163"/>
      <c r="O595" s="163"/>
      <c r="P595" s="163"/>
      <c r="Q595" s="30">
        <f>IF('Форма 2'!D595=0,"",'Форма 2'!D595-N595-O595-P595)</f>
        <v>20720396.120000001</v>
      </c>
      <c r="R595" s="51">
        <f t="shared" si="118"/>
        <v>11609.365822501122</v>
      </c>
      <c r="S595" s="51">
        <f t="shared" si="119"/>
        <v>11609.365822501122</v>
      </c>
      <c r="T595" s="69">
        <f>IF(B595=C595,"",
IF(ISERROR(
IF(_xlfn.TEXTBEFORE('ПДФ 1'!B613,": ",1)*1=YEAR($V$4),$V$4,
IF(_xlfn.TEXTBEFORE('ПДФ 1'!B613,": ",1)*1=YEAR($W$4),$W$4,
IF(_xlfn.TEXTBEFORE('ПДФ 1'!B613,": ",1)*1=YEAR($X$4),$X$4,$Y$4)))),"",
IF(_xlfn.TEXTBEFORE('ПДФ 1'!B613,": ",1)*1=YEAR($V$4),$V$4,
IF(_xlfn.TEXTBEFORE('ПДФ 1'!B613,": ",1)*1=YEAR($W$4),$W$4,
IF(_xlfn.TEXTBEFORE('ПДФ 1'!B613,": ",1)*1=YEAR($X$4),$X$4,$Y$4)))))</f>
        <v>46022</v>
      </c>
      <c r="U595" s="125" t="str">
        <f>IF(ISERROR(VLOOKUP(C595,Источник!$C$2:$K$2343,9,0)),"",VLOOKUP(C595,Источник!$C$2:$K$2343,9,0))</f>
        <v>РО</v>
      </c>
      <c r="V595" s="1"/>
      <c r="W595" s="1"/>
      <c r="X595" s="77" t="str">
        <f t="shared" si="120"/>
        <v>г. Березники, ул. Пятилетки, д. 76: 2025</v>
      </c>
      <c r="Y595" s="117">
        <f t="shared" si="121"/>
        <v>4</v>
      </c>
      <c r="Z595" s="22">
        <v>1</v>
      </c>
      <c r="AA595" s="22">
        <v>1</v>
      </c>
      <c r="AB595" s="22" t="s">
        <v>1076</v>
      </c>
      <c r="AC595" s="22">
        <v>1</v>
      </c>
      <c r="AD595" s="22">
        <v>1</v>
      </c>
      <c r="AE595" s="22" t="s">
        <v>1076</v>
      </c>
      <c r="AF595" s="22" t="s">
        <v>1076</v>
      </c>
      <c r="AG595" s="89" t="s">
        <v>1076</v>
      </c>
      <c r="AH595" s="88" t="s">
        <v>1076</v>
      </c>
      <c r="AI595" s="75" t="s">
        <v>1076</v>
      </c>
      <c r="AJ595" s="75" t="s">
        <v>1076</v>
      </c>
      <c r="AK595" s="75" t="s">
        <v>1076</v>
      </c>
      <c r="AL595" s="75" t="s">
        <v>1076</v>
      </c>
      <c r="AM595" s="75" t="s">
        <v>1076</v>
      </c>
      <c r="AN595" s="75" t="s">
        <v>1076</v>
      </c>
      <c r="AO595" s="75" t="s">
        <v>1076</v>
      </c>
      <c r="AP595" s="75" t="s">
        <v>1076</v>
      </c>
      <c r="AQ595" s="75" t="s">
        <v>1076</v>
      </c>
      <c r="AR595" s="75" t="s">
        <v>1076</v>
      </c>
      <c r="AS595" s="75" t="s">
        <v>1076</v>
      </c>
      <c r="AT595" s="75" t="s">
        <v>1076</v>
      </c>
      <c r="AU595" t="str">
        <f t="shared" si="122"/>
        <v>РВИС ( ЭЛ ТЕП ХВС ГВС )</v>
      </c>
      <c r="AV595" t="b">
        <f t="shared" si="123"/>
        <v>1</v>
      </c>
    </row>
    <row r="596" spans="1:48" ht="16.5" thickTop="1" thickBot="1" x14ac:dyDescent="0.3">
      <c r="A596" s="28">
        <f t="shared" si="124"/>
        <v>23</v>
      </c>
      <c r="B596" s="74" t="s">
        <v>1091</v>
      </c>
      <c r="C596" s="71" t="s">
        <v>1669</v>
      </c>
      <c r="D596" s="63">
        <v>1930</v>
      </c>
      <c r="E596" s="72"/>
      <c r="F596" s="72" t="s">
        <v>2519</v>
      </c>
      <c r="G596" s="80">
        <v>4</v>
      </c>
      <c r="H596" s="80">
        <v>2</v>
      </c>
      <c r="I596" s="163">
        <v>1367.4</v>
      </c>
      <c r="J596" s="163">
        <v>954.1</v>
      </c>
      <c r="K596" s="163">
        <v>954.1</v>
      </c>
      <c r="L596" s="165">
        <v>46</v>
      </c>
      <c r="M596" s="163">
        <f t="shared" si="126"/>
        <v>1793768.9900000002</v>
      </c>
      <c r="N596" s="163"/>
      <c r="O596" s="163"/>
      <c r="P596" s="163"/>
      <c r="Q596" s="30">
        <f>IF('Форма 2'!D596=0,"",'Форма 2'!D596-N596-O596-P596)</f>
        <v>1793768.9900000002</v>
      </c>
      <c r="R596" s="51">
        <f t="shared" si="118"/>
        <v>1880.063924116969</v>
      </c>
      <c r="S596" s="51">
        <f t="shared" si="119"/>
        <v>1880.063924116969</v>
      </c>
      <c r="T596" s="69">
        <f>IF(B596=C596,"",
IF(ISERROR(
IF(_xlfn.TEXTBEFORE('ПДФ 1'!B614,": ",1)*1=YEAR($V$4),$V$4,
IF(_xlfn.TEXTBEFORE('ПДФ 1'!B614,": ",1)*1=YEAR($W$4),$W$4,
IF(_xlfn.TEXTBEFORE('ПДФ 1'!B614,": ",1)*1=YEAR($X$4),$X$4,$Y$4)))),"",
IF(_xlfn.TEXTBEFORE('ПДФ 1'!B614,": ",1)*1=YEAR($V$4),$V$4,
IF(_xlfn.TEXTBEFORE('ПДФ 1'!B614,": ",1)*1=YEAR($W$4),$W$4,
IF(_xlfn.TEXTBEFORE('ПДФ 1'!B614,": ",1)*1=YEAR($X$4),$X$4,$Y$4)))))</f>
        <v>46022</v>
      </c>
      <c r="U596" s="125" t="str">
        <f>IF(ISERROR(VLOOKUP(C596,Источник!$C$2:$K$2343,9,0)),"",VLOOKUP(C596,Источник!$C$2:$K$2343,9,0))</f>
        <v>РО</v>
      </c>
      <c r="V596" s="1"/>
      <c r="W596" s="1"/>
      <c r="X596" s="77" t="str">
        <f t="shared" si="120"/>
        <v>г. Березники, ул. Пятилетки, д. 9: 2025</v>
      </c>
      <c r="Y596" s="117">
        <f t="shared" si="121"/>
        <v>2</v>
      </c>
      <c r="Z596" s="22" t="s">
        <v>1076</v>
      </c>
      <c r="AA596" s="22" t="s">
        <v>1076</v>
      </c>
      <c r="AB596" s="22" t="s">
        <v>1076</v>
      </c>
      <c r="AC596" s="22" t="s">
        <v>1076</v>
      </c>
      <c r="AD596" s="22">
        <v>1</v>
      </c>
      <c r="AE596" s="22">
        <v>1</v>
      </c>
      <c r="AF596" s="22" t="s">
        <v>1076</v>
      </c>
      <c r="AG596" s="89" t="s">
        <v>1076</v>
      </c>
      <c r="AH596" s="114" t="s">
        <v>1076</v>
      </c>
      <c r="AI596" s="75" t="s">
        <v>1076</v>
      </c>
      <c r="AJ596" s="75" t="s">
        <v>1076</v>
      </c>
      <c r="AK596" s="75" t="s">
        <v>1076</v>
      </c>
      <c r="AL596" s="75" t="s">
        <v>1076</v>
      </c>
      <c r="AM596" s="75" t="s">
        <v>1076</v>
      </c>
      <c r="AN596" s="75" t="s">
        <v>1076</v>
      </c>
      <c r="AO596" s="75" t="s">
        <v>1076</v>
      </c>
      <c r="AP596" s="75" t="s">
        <v>1076</v>
      </c>
      <c r="AQ596" s="75" t="s">
        <v>1076</v>
      </c>
      <c r="AR596" s="75" t="s">
        <v>1076</v>
      </c>
      <c r="AS596" s="75" t="s">
        <v>1076</v>
      </c>
      <c r="AT596" s="75" t="s">
        <v>1076</v>
      </c>
      <c r="AU596" t="str">
        <f t="shared" si="122"/>
        <v>РВИС ( ГВС ВОД )</v>
      </c>
      <c r="AV596" t="b">
        <f t="shared" si="123"/>
        <v>1</v>
      </c>
    </row>
    <row r="597" spans="1:48" ht="16.5" thickTop="1" thickBot="1" x14ac:dyDescent="0.3">
      <c r="A597" s="28">
        <f t="shared" si="124"/>
        <v>24</v>
      </c>
      <c r="B597" s="74" t="s">
        <v>1091</v>
      </c>
      <c r="C597" s="71" t="s">
        <v>929</v>
      </c>
      <c r="D597" s="63">
        <v>1954</v>
      </c>
      <c r="E597" s="72"/>
      <c r="F597" s="72" t="s">
        <v>2519</v>
      </c>
      <c r="G597" s="80">
        <v>4</v>
      </c>
      <c r="H597" s="80">
        <v>4</v>
      </c>
      <c r="I597" s="163">
        <v>3386.5</v>
      </c>
      <c r="J597" s="163">
        <v>3037.5</v>
      </c>
      <c r="K597" s="163">
        <v>2418.4</v>
      </c>
      <c r="L597" s="165">
        <v>90</v>
      </c>
      <c r="M597" s="163">
        <f t="shared" si="126"/>
        <v>1759659.27</v>
      </c>
      <c r="N597" s="163"/>
      <c r="O597" s="163"/>
      <c r="P597" s="163"/>
      <c r="Q597" s="30">
        <f>IF('Форма 2'!D597=0,"",'Форма 2'!D597-N597-O597-P597)</f>
        <v>1759659.27</v>
      </c>
      <c r="R597" s="51">
        <f t="shared" si="118"/>
        <v>579.31169382716052</v>
      </c>
      <c r="S597" s="51">
        <f t="shared" si="119"/>
        <v>579.31169382716052</v>
      </c>
      <c r="T597" s="69">
        <f>IF(B597=C597,"",
IF(ISERROR(
IF(_xlfn.TEXTBEFORE('ПДФ 1'!B615,": ",1)*1=YEAR($V$4),$V$4,
IF(_xlfn.TEXTBEFORE('ПДФ 1'!B615,": ",1)*1=YEAR($W$4),$W$4,
IF(_xlfn.TEXTBEFORE('ПДФ 1'!B615,": ",1)*1=YEAR($X$4),$X$4,$Y$4)))),"",
IF(_xlfn.TEXTBEFORE('ПДФ 1'!B615,": ",1)*1=YEAR($V$4),$V$4,
IF(_xlfn.TEXTBEFORE('ПДФ 1'!B615,": ",1)*1=YEAR($W$4),$W$4,
IF(_xlfn.TEXTBEFORE('ПДФ 1'!B615,": ",1)*1=YEAR($X$4),$X$4,$Y$4)))))</f>
        <v>46022</v>
      </c>
      <c r="U597" s="125" t="str">
        <f>IF(ISERROR(VLOOKUP(C597,Источник!$C$2:$K$2343,9,0)),"",VLOOKUP(C597,Источник!$C$2:$K$2343,9,0))</f>
        <v>РО</v>
      </c>
      <c r="V597" s="1"/>
      <c r="W597" s="1"/>
      <c r="X597" s="77" t="str">
        <f t="shared" si="120"/>
        <v>г. Березники, ул. Свободы, д. 54: 2025</v>
      </c>
      <c r="Y597" s="117">
        <f t="shared" si="121"/>
        <v>1</v>
      </c>
      <c r="Z597" s="22">
        <v>1</v>
      </c>
      <c r="AA597" s="22" t="s">
        <v>1076</v>
      </c>
      <c r="AB597" s="22" t="s">
        <v>1076</v>
      </c>
      <c r="AC597" s="22" t="s">
        <v>1076</v>
      </c>
      <c r="AD597" s="22" t="s">
        <v>1076</v>
      </c>
      <c r="AE597" s="22" t="s">
        <v>1076</v>
      </c>
      <c r="AF597" s="22" t="s">
        <v>1076</v>
      </c>
      <c r="AG597" s="89" t="s">
        <v>1076</v>
      </c>
      <c r="AH597" s="88" t="s">
        <v>1076</v>
      </c>
      <c r="AI597" s="75" t="s">
        <v>1076</v>
      </c>
      <c r="AJ597" s="75" t="s">
        <v>1076</v>
      </c>
      <c r="AK597" s="75" t="s">
        <v>1076</v>
      </c>
      <c r="AL597" s="75" t="s">
        <v>1076</v>
      </c>
      <c r="AM597" s="75" t="s">
        <v>1076</v>
      </c>
      <c r="AN597" s="75" t="s">
        <v>1076</v>
      </c>
      <c r="AO597" s="75" t="s">
        <v>1076</v>
      </c>
      <c r="AP597" s="75" t="s">
        <v>1076</v>
      </c>
      <c r="AQ597" s="75" t="s">
        <v>1076</v>
      </c>
      <c r="AR597" s="75" t="s">
        <v>1076</v>
      </c>
      <c r="AS597" s="75" t="s">
        <v>1076</v>
      </c>
      <c r="AT597" s="75" t="s">
        <v>1076</v>
      </c>
      <c r="AU597" t="str">
        <f t="shared" si="122"/>
        <v>РВИС ( ЭЛ )</v>
      </c>
      <c r="AV597" t="b">
        <f t="shared" si="123"/>
        <v>1</v>
      </c>
    </row>
    <row r="598" spans="1:48" ht="16.5" thickTop="1" thickBot="1" x14ac:dyDescent="0.3">
      <c r="A598" s="28">
        <f t="shared" si="124"/>
        <v>25</v>
      </c>
      <c r="B598" s="74" t="s">
        <v>1091</v>
      </c>
      <c r="C598" s="71" t="s">
        <v>421</v>
      </c>
      <c r="D598" s="63">
        <v>1951</v>
      </c>
      <c r="E598" s="72"/>
      <c r="F598" s="72" t="s">
        <v>2519</v>
      </c>
      <c r="G598" s="80">
        <v>3</v>
      </c>
      <c r="H598" s="80">
        <v>3</v>
      </c>
      <c r="I598" s="163">
        <v>2103.1999999999998</v>
      </c>
      <c r="J598" s="163">
        <v>1828.5</v>
      </c>
      <c r="K598" s="163">
        <v>1738.3</v>
      </c>
      <c r="L598" s="165">
        <v>54</v>
      </c>
      <c r="M598" s="163">
        <f t="shared" si="126"/>
        <v>19586891.280000001</v>
      </c>
      <c r="N598" s="163"/>
      <c r="O598" s="163"/>
      <c r="P598" s="163"/>
      <c r="Q598" s="30">
        <f>IF('Форма 2'!D598=0,"",'Форма 2'!D598-N598-O598-P598)</f>
        <v>19586891.280000001</v>
      </c>
      <c r="R598" s="51">
        <f t="shared" si="118"/>
        <v>10711.99960623462</v>
      </c>
      <c r="S598" s="51">
        <f t="shared" si="119"/>
        <v>10711.99960623462</v>
      </c>
      <c r="T598" s="69">
        <f>IF(B598=C598,"",
IF(ISERROR(
IF(_xlfn.TEXTBEFORE('ПДФ 1'!B616,": ",1)*1=YEAR($V$4),$V$4,
IF(_xlfn.TEXTBEFORE('ПДФ 1'!B616,": ",1)*1=YEAR($W$4),$W$4,
IF(_xlfn.TEXTBEFORE('ПДФ 1'!B616,": ",1)*1=YEAR($X$4),$X$4,$Y$4)))),"",
IF(_xlfn.TEXTBEFORE('ПДФ 1'!B616,": ",1)*1=YEAR($V$4),$V$4,
IF(_xlfn.TEXTBEFORE('ПДФ 1'!B616,": ",1)*1=YEAR($W$4),$W$4,
IF(_xlfn.TEXTBEFORE('ПДФ 1'!B616,": ",1)*1=YEAR($X$4),$X$4,$Y$4)))))</f>
        <v>46022</v>
      </c>
      <c r="U598" s="125" t="str">
        <f>IF(ISERROR(VLOOKUP(C598,Источник!$C$2:$K$2343,9,0)),"",VLOOKUP(C598,Источник!$C$2:$K$2343,9,0))</f>
        <v>СС</v>
      </c>
      <c r="V598" s="1"/>
      <c r="W598" s="1"/>
      <c r="X598" s="77" t="str">
        <f t="shared" si="120"/>
        <v>г. Березники, ул. Труда, д. 3: 2025</v>
      </c>
      <c r="Y598" s="117">
        <f t="shared" si="121"/>
        <v>5</v>
      </c>
      <c r="Z598" s="22" t="s">
        <v>1076</v>
      </c>
      <c r="AA598" s="22" t="s">
        <v>1076</v>
      </c>
      <c r="AB598" s="22" t="s">
        <v>1076</v>
      </c>
      <c r="AC598" s="22">
        <v>1</v>
      </c>
      <c r="AD598" s="22">
        <v>1</v>
      </c>
      <c r="AE598" s="22">
        <v>1</v>
      </c>
      <c r="AF598" s="22" t="s">
        <v>1076</v>
      </c>
      <c r="AG598" s="89" t="s">
        <v>1076</v>
      </c>
      <c r="AH598" s="114" t="s">
        <v>1076</v>
      </c>
      <c r="AI598" s="75" t="s">
        <v>1076</v>
      </c>
      <c r="AJ598" s="75">
        <v>1</v>
      </c>
      <c r="AK598" s="75" t="s">
        <v>1076</v>
      </c>
      <c r="AL598" s="75" t="s">
        <v>1076</v>
      </c>
      <c r="AM598" s="75">
        <v>1</v>
      </c>
      <c r="AN598" s="75" t="s">
        <v>1076</v>
      </c>
      <c r="AO598" s="75" t="s">
        <v>1076</v>
      </c>
      <c r="AP598" s="75" t="s">
        <v>1076</v>
      </c>
      <c r="AQ598" s="75" t="s">
        <v>1076</v>
      </c>
      <c r="AR598" s="75" t="s">
        <v>1076</v>
      </c>
      <c r="AS598" s="75" t="s">
        <v>1076</v>
      </c>
      <c r="AT598" s="75" t="s">
        <v>1076</v>
      </c>
      <c r="AU598" t="str">
        <f t="shared" si="122"/>
        <v>РВИС ( ХВС ГВС ВОД ) Рфа РФ</v>
      </c>
      <c r="AV598" t="b">
        <f t="shared" si="123"/>
        <v>1</v>
      </c>
    </row>
    <row r="599" spans="1:48" ht="16.5" thickTop="1" thickBot="1" x14ac:dyDescent="0.3">
      <c r="A599" s="28">
        <f t="shared" si="124"/>
        <v>26</v>
      </c>
      <c r="B599" s="74" t="s">
        <v>1091</v>
      </c>
      <c r="C599" s="71" t="s">
        <v>934</v>
      </c>
      <c r="D599" s="63">
        <v>1954</v>
      </c>
      <c r="E599" s="72"/>
      <c r="F599" s="72" t="s">
        <v>2519</v>
      </c>
      <c r="G599" s="80">
        <v>4</v>
      </c>
      <c r="H599" s="80">
        <v>4</v>
      </c>
      <c r="I599" s="163">
        <v>3658.7</v>
      </c>
      <c r="J599" s="163">
        <v>3242.7</v>
      </c>
      <c r="K599" s="163">
        <v>3032.4</v>
      </c>
      <c r="L599" s="165">
        <v>122</v>
      </c>
      <c r="M599" s="163">
        <f t="shared" si="126"/>
        <v>1901097.11</v>
      </c>
      <c r="N599" s="163"/>
      <c r="O599" s="163"/>
      <c r="P599" s="163"/>
      <c r="Q599" s="30">
        <f>IF('Форма 2'!D599=0,"",'Форма 2'!D599-N599-O599-P599)</f>
        <v>1901097.11</v>
      </c>
      <c r="R599" s="51">
        <f t="shared" si="118"/>
        <v>586.26980910969257</v>
      </c>
      <c r="S599" s="51">
        <f t="shared" si="119"/>
        <v>586.26980910969257</v>
      </c>
      <c r="T599" s="69">
        <f>IF(B599=C599,"",
IF(ISERROR(
IF(_xlfn.TEXTBEFORE('ПДФ 1'!B617,": ",1)*1=YEAR($V$4),$V$4,
IF(_xlfn.TEXTBEFORE('ПДФ 1'!B617,": ",1)*1=YEAR($W$4),$W$4,
IF(_xlfn.TEXTBEFORE('ПДФ 1'!B617,": ",1)*1=YEAR($X$4),$X$4,$Y$4)))),"",
IF(_xlfn.TEXTBEFORE('ПДФ 1'!B617,": ",1)*1=YEAR($V$4),$V$4,
IF(_xlfn.TEXTBEFORE('ПДФ 1'!B617,": ",1)*1=YEAR($W$4),$W$4,
IF(_xlfn.TEXTBEFORE('ПДФ 1'!B617,": ",1)*1=YEAR($X$4),$X$4,$Y$4)))))</f>
        <v>46022</v>
      </c>
      <c r="U599" s="125" t="str">
        <f>IF(ISERROR(VLOOKUP(C599,Источник!$C$2:$K$2343,9,0)),"",VLOOKUP(C599,Источник!$C$2:$K$2343,9,0))</f>
        <v>РО</v>
      </c>
      <c r="V599" s="1"/>
      <c r="W599" s="1"/>
      <c r="X599" s="81" t="str">
        <f t="shared" si="120"/>
        <v>г. Березники, ул. Труда, д. 4: 2025</v>
      </c>
      <c r="Y599" s="117">
        <f t="shared" si="121"/>
        <v>1</v>
      </c>
      <c r="Z599" s="22">
        <v>1</v>
      </c>
      <c r="AA599" s="22" t="s">
        <v>1076</v>
      </c>
      <c r="AB599" s="22" t="s">
        <v>1076</v>
      </c>
      <c r="AC599" s="22" t="s">
        <v>1076</v>
      </c>
      <c r="AD599" s="22" t="s">
        <v>1076</v>
      </c>
      <c r="AE599" s="22" t="s">
        <v>1076</v>
      </c>
      <c r="AF599" s="22" t="s">
        <v>1076</v>
      </c>
      <c r="AG599" s="89" t="s">
        <v>1076</v>
      </c>
      <c r="AH599" s="114" t="s">
        <v>1076</v>
      </c>
      <c r="AI599" s="75" t="s">
        <v>1076</v>
      </c>
      <c r="AJ599" s="75" t="s">
        <v>1076</v>
      </c>
      <c r="AK599" s="75" t="s">
        <v>1076</v>
      </c>
      <c r="AL599" s="75" t="s">
        <v>1076</v>
      </c>
      <c r="AM599" s="75" t="s">
        <v>1076</v>
      </c>
      <c r="AN599" s="75" t="s">
        <v>1076</v>
      </c>
      <c r="AO599" s="75" t="s">
        <v>1076</v>
      </c>
      <c r="AP599" s="75" t="s">
        <v>1076</v>
      </c>
      <c r="AQ599" s="75" t="s">
        <v>1076</v>
      </c>
      <c r="AR599" s="75" t="s">
        <v>1076</v>
      </c>
      <c r="AS599" s="75" t="s">
        <v>1076</v>
      </c>
      <c r="AT599" s="75" t="s">
        <v>1076</v>
      </c>
      <c r="AU599" t="str">
        <f t="shared" si="122"/>
        <v>РВИС ( ЭЛ )</v>
      </c>
      <c r="AV599" t="b">
        <f t="shared" si="123"/>
        <v>1</v>
      </c>
    </row>
    <row r="600" spans="1:48" ht="16.5" thickTop="1" thickBot="1" x14ac:dyDescent="0.3">
      <c r="A600" s="28">
        <f t="shared" si="124"/>
        <v>27</v>
      </c>
      <c r="B600" s="74" t="s">
        <v>1091</v>
      </c>
      <c r="C600" s="71" t="s">
        <v>540</v>
      </c>
      <c r="D600" s="63">
        <v>1953</v>
      </c>
      <c r="E600" s="72"/>
      <c r="F600" s="72" t="s">
        <v>2519</v>
      </c>
      <c r="G600" s="80">
        <v>3</v>
      </c>
      <c r="H600" s="80">
        <v>3</v>
      </c>
      <c r="I600" s="163">
        <v>2376</v>
      </c>
      <c r="J600" s="163">
        <v>2139.1999999999998</v>
      </c>
      <c r="K600" s="163">
        <v>1459.6</v>
      </c>
      <c r="L600" s="165">
        <v>70</v>
      </c>
      <c r="M600" s="163">
        <f t="shared" si="126"/>
        <v>16929451.440000001</v>
      </c>
      <c r="N600" s="163"/>
      <c r="O600" s="163"/>
      <c r="P600" s="163"/>
      <c r="Q600" s="30">
        <f>IF('Форма 2'!D600=0,"",'Форма 2'!D600-N600-O600-P600)</f>
        <v>16929451.440000001</v>
      </c>
      <c r="R600" s="51">
        <f t="shared" si="118"/>
        <v>7913.9170905011233</v>
      </c>
      <c r="S600" s="51">
        <f t="shared" si="119"/>
        <v>7913.9170905011233</v>
      </c>
      <c r="T600" s="69">
        <f>IF(B600=C600,"",
IF(ISERROR(
IF(_xlfn.TEXTBEFORE('ПДФ 1'!B618,": ",1)*1=YEAR($V$4),$V$4,
IF(_xlfn.TEXTBEFORE('ПДФ 1'!B618,": ",1)*1=YEAR($W$4),$W$4,
IF(_xlfn.TEXTBEFORE('ПДФ 1'!B618,": ",1)*1=YEAR($X$4),$X$4,$Y$4)))),"",
IF(_xlfn.TEXTBEFORE('ПДФ 1'!B618,": ",1)*1=YEAR($V$4),$V$4,
IF(_xlfn.TEXTBEFORE('ПДФ 1'!B618,": ",1)*1=YEAR($W$4),$W$4,
IF(_xlfn.TEXTBEFORE('ПДФ 1'!B618,": ",1)*1=YEAR($X$4),$X$4,$Y$4)))))</f>
        <v>46022</v>
      </c>
      <c r="U600" s="125" t="str">
        <f>IF(ISERROR(VLOOKUP(C600,Источник!$C$2:$K$2343,9,0)),"",VLOOKUP(C600,Источник!$C$2:$K$2343,9,0))</f>
        <v>РО</v>
      </c>
      <c r="V600" s="1"/>
      <c r="W600" s="1"/>
      <c r="X600" s="77" t="str">
        <f t="shared" si="120"/>
        <v>г. Березники, ул. Циренщикова, д. 4: 2025</v>
      </c>
      <c r="Y600" s="117">
        <f t="shared" si="121"/>
        <v>2</v>
      </c>
      <c r="Z600" s="22" t="s">
        <v>1076</v>
      </c>
      <c r="AA600" s="22" t="s">
        <v>1076</v>
      </c>
      <c r="AB600" s="22" t="s">
        <v>1076</v>
      </c>
      <c r="AC600" s="22" t="s">
        <v>1076</v>
      </c>
      <c r="AD600" s="22" t="s">
        <v>1076</v>
      </c>
      <c r="AE600" s="22" t="s">
        <v>1076</v>
      </c>
      <c r="AF600" s="22" t="s">
        <v>1076</v>
      </c>
      <c r="AG600" s="89" t="s">
        <v>1076</v>
      </c>
      <c r="AH600" s="88" t="s">
        <v>1076</v>
      </c>
      <c r="AI600" s="75" t="s">
        <v>1076</v>
      </c>
      <c r="AJ600" s="75">
        <v>1</v>
      </c>
      <c r="AK600" s="75" t="s">
        <v>1076</v>
      </c>
      <c r="AL600" s="75" t="s">
        <v>1076</v>
      </c>
      <c r="AM600" s="75">
        <v>1</v>
      </c>
      <c r="AN600" s="75" t="s">
        <v>1076</v>
      </c>
      <c r="AO600" s="75" t="s">
        <v>1076</v>
      </c>
      <c r="AP600" s="75" t="s">
        <v>1076</v>
      </c>
      <c r="AQ600" s="75" t="s">
        <v>1076</v>
      </c>
      <c r="AR600" s="75" t="s">
        <v>1076</v>
      </c>
      <c r="AS600" s="75" t="s">
        <v>1076</v>
      </c>
      <c r="AT600" s="75" t="s">
        <v>1076</v>
      </c>
      <c r="AU600" t="str">
        <f t="shared" si="122"/>
        <v>Рфа РФ</v>
      </c>
      <c r="AV600" t="b">
        <f t="shared" si="123"/>
        <v>1</v>
      </c>
    </row>
    <row r="601" spans="1:48" ht="16.5" thickTop="1" thickBot="1" x14ac:dyDescent="0.3">
      <c r="A601" s="28">
        <f t="shared" si="124"/>
        <v>28</v>
      </c>
      <c r="B601" s="74" t="s">
        <v>1091</v>
      </c>
      <c r="C601" s="71" t="s">
        <v>71</v>
      </c>
      <c r="D601" s="63">
        <v>1949</v>
      </c>
      <c r="E601" s="72"/>
      <c r="F601" s="72" t="s">
        <v>2519</v>
      </c>
      <c r="G601" s="80">
        <v>2</v>
      </c>
      <c r="H601" s="80">
        <v>2</v>
      </c>
      <c r="I601" s="163">
        <v>757.9</v>
      </c>
      <c r="J601" s="163">
        <v>685.5</v>
      </c>
      <c r="K601" s="163">
        <v>685.5</v>
      </c>
      <c r="L601" s="165">
        <v>36</v>
      </c>
      <c r="M601" s="163">
        <f t="shared" si="126"/>
        <v>6366450.9500000002</v>
      </c>
      <c r="N601" s="163"/>
      <c r="O601" s="163"/>
      <c r="P601" s="163"/>
      <c r="Q601" s="30">
        <f>IF('Форма 2'!D601=0,"",'Форма 2'!D601-N601-O601-P601)</f>
        <v>6366450.9500000002</v>
      </c>
      <c r="R601" s="51">
        <f t="shared" si="118"/>
        <v>9287.3099197665942</v>
      </c>
      <c r="S601" s="51">
        <f t="shared" si="119"/>
        <v>9287.3099197665942</v>
      </c>
      <c r="T601" s="69">
        <f>IF(B601=C601,"",
IF(ISERROR(
IF(_xlfn.TEXTBEFORE('ПДФ 1'!B619,": ",1)*1=YEAR($V$4),$V$4,
IF(_xlfn.TEXTBEFORE('ПДФ 1'!B619,": ",1)*1=YEAR($W$4),$W$4,
IF(_xlfn.TEXTBEFORE('ПДФ 1'!B619,": ",1)*1=YEAR($X$4),$X$4,$Y$4)))),"",
IF(_xlfn.TEXTBEFORE('ПДФ 1'!B619,": ",1)*1=YEAR($V$4),$V$4,
IF(_xlfn.TEXTBEFORE('ПДФ 1'!B619,": ",1)*1=YEAR($W$4),$W$4,
IF(_xlfn.TEXTBEFORE('ПДФ 1'!B619,": ",1)*1=YEAR($X$4),$X$4,$Y$4)))))</f>
        <v>46022</v>
      </c>
      <c r="U601" s="125" t="str">
        <f>IF(ISERROR(VLOOKUP(C601,Источник!$C$2:$K$2343,9,0)),"",VLOOKUP(C601,Источник!$C$2:$K$2343,9,0))</f>
        <v>РО</v>
      </c>
      <c r="V601" s="1"/>
      <c r="W601" s="1"/>
      <c r="X601" s="77" t="str">
        <f t="shared" si="120"/>
        <v>г. Березники, ул. Челюскинцев, д. 35: 2025</v>
      </c>
      <c r="Y601" s="117">
        <f t="shared" si="121"/>
        <v>1</v>
      </c>
      <c r="Z601" s="22" t="s">
        <v>1076</v>
      </c>
      <c r="AA601" s="22">
        <v>1</v>
      </c>
      <c r="AB601" s="22" t="s">
        <v>1076</v>
      </c>
      <c r="AC601" s="22" t="s">
        <v>1076</v>
      </c>
      <c r="AD601" s="22" t="s">
        <v>1076</v>
      </c>
      <c r="AE601" s="22" t="s">
        <v>1076</v>
      </c>
      <c r="AF601" s="22" t="s">
        <v>1076</v>
      </c>
      <c r="AG601" s="89" t="s">
        <v>1076</v>
      </c>
      <c r="AH601" s="88" t="s">
        <v>1076</v>
      </c>
      <c r="AI601" s="75" t="s">
        <v>1076</v>
      </c>
      <c r="AJ601" s="75" t="s">
        <v>1076</v>
      </c>
      <c r="AK601" s="75" t="s">
        <v>1076</v>
      </c>
      <c r="AL601" s="75" t="s">
        <v>1076</v>
      </c>
      <c r="AM601" s="75" t="s">
        <v>1076</v>
      </c>
      <c r="AN601" s="75" t="s">
        <v>1076</v>
      </c>
      <c r="AO601" s="75" t="s">
        <v>1076</v>
      </c>
      <c r="AP601" s="75" t="s">
        <v>1076</v>
      </c>
      <c r="AQ601" s="75" t="s">
        <v>1076</v>
      </c>
      <c r="AR601" s="75" t="s">
        <v>1076</v>
      </c>
      <c r="AS601" s="75" t="s">
        <v>1076</v>
      </c>
      <c r="AT601" s="75" t="s">
        <v>1076</v>
      </c>
      <c r="AU601" t="str">
        <f t="shared" si="122"/>
        <v>РВИС ( ТЕП )</v>
      </c>
      <c r="AV601" t="b">
        <f t="shared" si="123"/>
        <v>1</v>
      </c>
    </row>
    <row r="602" spans="1:48" ht="16.5" thickTop="1" thickBot="1" x14ac:dyDescent="0.3">
      <c r="A602" s="28">
        <f t="shared" si="124"/>
        <v>29</v>
      </c>
      <c r="B602" s="74" t="s">
        <v>1091</v>
      </c>
      <c r="C602" s="71" t="s">
        <v>314</v>
      </c>
      <c r="D602" s="63">
        <v>1949</v>
      </c>
      <c r="E602" s="72"/>
      <c r="F602" s="72" t="s">
        <v>2522</v>
      </c>
      <c r="G602" s="80">
        <v>2</v>
      </c>
      <c r="H602" s="80">
        <v>2</v>
      </c>
      <c r="I602" s="163">
        <v>793.7</v>
      </c>
      <c r="J602" s="163">
        <v>711.2</v>
      </c>
      <c r="K602" s="163">
        <v>662.1</v>
      </c>
      <c r="L602" s="165">
        <v>28</v>
      </c>
      <c r="M602" s="163">
        <f t="shared" si="126"/>
        <v>6948907</v>
      </c>
      <c r="N602" s="163"/>
      <c r="O602" s="163"/>
      <c r="P602" s="163"/>
      <c r="Q602" s="30">
        <f>IF('Форма 2'!D602=0,"",'Форма 2'!D602-N602-O602-P602)</f>
        <v>6948907</v>
      </c>
      <c r="R602" s="51">
        <f t="shared" si="118"/>
        <v>9770.679133858268</v>
      </c>
      <c r="S602" s="51">
        <f t="shared" si="119"/>
        <v>9770.679133858268</v>
      </c>
      <c r="T602" s="69">
        <f>IF(B602=C602,"",
IF(ISERROR(
IF(_xlfn.TEXTBEFORE('ПДФ 1'!B620,": ",1)*1=YEAR($V$4),$V$4,
IF(_xlfn.TEXTBEFORE('ПДФ 1'!B620,": ",1)*1=YEAR($W$4),$W$4,
IF(_xlfn.TEXTBEFORE('ПДФ 1'!B620,": ",1)*1=YEAR($X$4),$X$4,$Y$4)))),"",
IF(_xlfn.TEXTBEFORE('ПДФ 1'!B620,": ",1)*1=YEAR($V$4),$V$4,
IF(_xlfn.TEXTBEFORE('ПДФ 1'!B620,": ",1)*1=YEAR($W$4),$W$4,
IF(_xlfn.TEXTBEFORE('ПДФ 1'!B620,": ",1)*1=YEAR($X$4),$X$4,$Y$4)))))</f>
        <v>46022</v>
      </c>
      <c r="U602" s="125" t="str">
        <f>IF(ISERROR(VLOOKUP(C602,Источник!$C$2:$K$2343,9,0)),"",VLOOKUP(C602,Источник!$C$2:$K$2343,9,0))</f>
        <v>РО</v>
      </c>
      <c r="V602" s="1"/>
      <c r="W602" s="1"/>
      <c r="X602" s="77" t="str">
        <f t="shared" si="120"/>
        <v>г. Березники, ул. Челюскинцев, д. 39: 2025</v>
      </c>
      <c r="Y602" s="117">
        <f t="shared" si="121"/>
        <v>5</v>
      </c>
      <c r="Z602" s="22">
        <v>1</v>
      </c>
      <c r="AA602" s="22" t="s">
        <v>1076</v>
      </c>
      <c r="AB602" s="22" t="s">
        <v>1076</v>
      </c>
      <c r="AC602" s="22">
        <v>1</v>
      </c>
      <c r="AD602" s="22">
        <v>1</v>
      </c>
      <c r="AE602" s="22">
        <v>1</v>
      </c>
      <c r="AF602" s="22" t="s">
        <v>1076</v>
      </c>
      <c r="AG602" s="89" t="s">
        <v>1076</v>
      </c>
      <c r="AH602" s="114" t="s">
        <v>1076</v>
      </c>
      <c r="AI602" s="75" t="s">
        <v>1076</v>
      </c>
      <c r="AJ602" s="75">
        <v>1</v>
      </c>
      <c r="AK602" s="75" t="s">
        <v>1076</v>
      </c>
      <c r="AL602" s="75" t="s">
        <v>1076</v>
      </c>
      <c r="AM602" s="75" t="s">
        <v>1076</v>
      </c>
      <c r="AN602" s="75" t="s">
        <v>1076</v>
      </c>
      <c r="AO602" s="75" t="s">
        <v>1076</v>
      </c>
      <c r="AP602" s="75" t="s">
        <v>1076</v>
      </c>
      <c r="AQ602" s="75" t="s">
        <v>1076</v>
      </c>
      <c r="AR602" s="75" t="s">
        <v>1076</v>
      </c>
      <c r="AS602" s="75" t="s">
        <v>1076</v>
      </c>
      <c r="AT602" s="75" t="s">
        <v>1076</v>
      </c>
      <c r="AU602" t="str">
        <f t="shared" si="122"/>
        <v>РВИС ( ЭЛ ХВС ГВС ВОД ) Рфа</v>
      </c>
      <c r="AV602" t="b">
        <f t="shared" si="123"/>
        <v>1</v>
      </c>
    </row>
    <row r="603" spans="1:48" ht="16.5" thickTop="1" thickBot="1" x14ac:dyDescent="0.3">
      <c r="A603" s="28">
        <f t="shared" si="124"/>
        <v>30</v>
      </c>
      <c r="B603" s="74" t="s">
        <v>1091</v>
      </c>
      <c r="C603" s="71" t="s">
        <v>72</v>
      </c>
      <c r="D603" s="63">
        <v>1951</v>
      </c>
      <c r="E603" s="72"/>
      <c r="F603" s="72" t="s">
        <v>2522</v>
      </c>
      <c r="G603" s="80">
        <v>2</v>
      </c>
      <c r="H603" s="80">
        <v>2</v>
      </c>
      <c r="I603" s="163">
        <v>760.3</v>
      </c>
      <c r="J603" s="163">
        <v>667.3</v>
      </c>
      <c r="K603" s="163">
        <v>667.3</v>
      </c>
      <c r="L603" s="165">
        <v>35</v>
      </c>
      <c r="M603" s="163">
        <f t="shared" si="126"/>
        <v>562789.27</v>
      </c>
      <c r="N603" s="163"/>
      <c r="O603" s="163"/>
      <c r="P603" s="163"/>
      <c r="Q603" s="30">
        <f>IF('Форма 2'!D603=0,"",'Форма 2'!D603-N603-O603-P603)</f>
        <v>562789.27</v>
      </c>
      <c r="R603" s="51">
        <f t="shared" si="118"/>
        <v>843.38269144312915</v>
      </c>
      <c r="S603" s="51">
        <f t="shared" si="119"/>
        <v>843.38269144312915</v>
      </c>
      <c r="T603" s="69">
        <f>IF(B603=C603,"",
IF(ISERROR(
IF(_xlfn.TEXTBEFORE('ПДФ 1'!B621,": ",1)*1=YEAR($V$4),$V$4,
IF(_xlfn.TEXTBEFORE('ПДФ 1'!B621,": ",1)*1=YEAR($W$4),$W$4,
IF(_xlfn.TEXTBEFORE('ПДФ 1'!B621,": ",1)*1=YEAR($X$4),$X$4,$Y$4)))),"",
IF(_xlfn.TEXTBEFORE('ПДФ 1'!B621,": ",1)*1=YEAR($V$4),$V$4,
IF(_xlfn.TEXTBEFORE('ПДФ 1'!B621,": ",1)*1=YEAR($W$4),$W$4,
IF(_xlfn.TEXTBEFORE('ПДФ 1'!B621,": ",1)*1=YEAR($X$4),$X$4,$Y$4)))))</f>
        <v>46022</v>
      </c>
      <c r="U603" s="125" t="str">
        <f>IF(ISERROR(VLOOKUP(C603,Источник!$C$2:$K$2343,9,0)),"",VLOOKUP(C603,Источник!$C$2:$K$2343,9,0))</f>
        <v>РО</v>
      </c>
      <c r="V603" s="1"/>
      <c r="W603" s="1"/>
      <c r="X603" s="77" t="str">
        <f t="shared" si="120"/>
        <v>г. Березники, ул. Челюскинцев, д. 53: 2025</v>
      </c>
      <c r="Y603" s="117">
        <f t="shared" si="121"/>
        <v>1</v>
      </c>
      <c r="Z603" s="22">
        <v>1</v>
      </c>
      <c r="AA603" s="22" t="s">
        <v>1076</v>
      </c>
      <c r="AB603" s="22" t="s">
        <v>1076</v>
      </c>
      <c r="AC603" s="22" t="s">
        <v>1076</v>
      </c>
      <c r="AD603" s="22" t="s">
        <v>1076</v>
      </c>
      <c r="AE603" s="22" t="s">
        <v>1076</v>
      </c>
      <c r="AF603" s="22" t="s">
        <v>1076</v>
      </c>
      <c r="AG603" s="89" t="s">
        <v>1076</v>
      </c>
      <c r="AH603" s="88" t="s">
        <v>1076</v>
      </c>
      <c r="AI603" s="75" t="s">
        <v>1076</v>
      </c>
      <c r="AJ603" s="75" t="s">
        <v>1076</v>
      </c>
      <c r="AK603" s="75" t="s">
        <v>1076</v>
      </c>
      <c r="AL603" s="75" t="s">
        <v>1076</v>
      </c>
      <c r="AM603" s="75" t="s">
        <v>1076</v>
      </c>
      <c r="AN603" s="75" t="s">
        <v>1076</v>
      </c>
      <c r="AO603" s="75" t="s">
        <v>1076</v>
      </c>
      <c r="AP603" s="75" t="s">
        <v>1076</v>
      </c>
      <c r="AQ603" s="75" t="s">
        <v>1076</v>
      </c>
      <c r="AR603" s="75" t="s">
        <v>1076</v>
      </c>
      <c r="AS603" s="75" t="s">
        <v>1076</v>
      </c>
      <c r="AT603" s="75" t="s">
        <v>1076</v>
      </c>
      <c r="AU603" t="str">
        <f t="shared" si="122"/>
        <v>РВИС ( ЭЛ )</v>
      </c>
      <c r="AV603" t="b">
        <f t="shared" si="123"/>
        <v>1</v>
      </c>
    </row>
    <row r="604" spans="1:48" ht="16.5" thickTop="1" thickBot="1" x14ac:dyDescent="0.3">
      <c r="A604" s="28">
        <f t="shared" si="124"/>
        <v>31</v>
      </c>
      <c r="B604" s="74" t="s">
        <v>1091</v>
      </c>
      <c r="C604" s="71" t="s">
        <v>541</v>
      </c>
      <c r="D604" s="63">
        <v>1952</v>
      </c>
      <c r="E604" s="72"/>
      <c r="F604" s="72" t="s">
        <v>2522</v>
      </c>
      <c r="G604" s="80">
        <v>2</v>
      </c>
      <c r="H604" s="80">
        <v>2</v>
      </c>
      <c r="I604" s="163">
        <v>854</v>
      </c>
      <c r="J604" s="163">
        <v>734.7</v>
      </c>
      <c r="K604" s="163">
        <v>661.23</v>
      </c>
      <c r="L604" s="165">
        <v>30</v>
      </c>
      <c r="M604" s="163">
        <f t="shared" si="126"/>
        <v>4976386.0999999996</v>
      </c>
      <c r="N604" s="163"/>
      <c r="O604" s="163"/>
      <c r="P604" s="163"/>
      <c r="Q604" s="30">
        <f>IF('Форма 2'!D604=0,"",'Форма 2'!D604-N604-O604-P604)</f>
        <v>4976386.0999999996</v>
      </c>
      <c r="R604" s="51">
        <f t="shared" si="118"/>
        <v>6773.357969239144</v>
      </c>
      <c r="S604" s="51">
        <f t="shared" si="119"/>
        <v>6773.357969239144</v>
      </c>
      <c r="T604" s="69">
        <f>IF(B604=C604,"",
IF(ISERROR(
IF(_xlfn.TEXTBEFORE('ПДФ 1'!B622,": ",1)*1=YEAR($V$4),$V$4,
IF(_xlfn.TEXTBEFORE('ПДФ 1'!B622,": ",1)*1=YEAR($W$4),$W$4,
IF(_xlfn.TEXTBEFORE('ПДФ 1'!B622,": ",1)*1=YEAR($X$4),$X$4,$Y$4)))),"",
IF(_xlfn.TEXTBEFORE('ПДФ 1'!B622,": ",1)*1=YEAR($V$4),$V$4,
IF(_xlfn.TEXTBEFORE('ПДФ 1'!B622,": ",1)*1=YEAR($W$4),$W$4,
IF(_xlfn.TEXTBEFORE('ПДФ 1'!B622,": ",1)*1=YEAR($X$4),$X$4,$Y$4)))))</f>
        <v>46022</v>
      </c>
      <c r="U604" s="125" t="str">
        <f>IF(ISERROR(VLOOKUP(C604,Источник!$C$2:$K$2343,9,0)),"",VLOOKUP(C604,Источник!$C$2:$K$2343,9,0))</f>
        <v>РО</v>
      </c>
      <c r="V604" s="1"/>
      <c r="W604" s="1"/>
      <c r="X604" s="77" t="str">
        <f t="shared" si="120"/>
        <v>г. Березники, ул. Челюскинцев, д. 61: 2025</v>
      </c>
      <c r="Y604" s="117">
        <f t="shared" si="121"/>
        <v>1</v>
      </c>
      <c r="Z604" s="22" t="s">
        <v>1076</v>
      </c>
      <c r="AA604" s="22" t="s">
        <v>1076</v>
      </c>
      <c r="AB604" s="22" t="s">
        <v>1076</v>
      </c>
      <c r="AC604" s="22" t="s">
        <v>1076</v>
      </c>
      <c r="AD604" s="22" t="s">
        <v>1076</v>
      </c>
      <c r="AE604" s="22" t="s">
        <v>1076</v>
      </c>
      <c r="AF604" s="22" t="s">
        <v>1076</v>
      </c>
      <c r="AG604" s="89" t="s">
        <v>1076</v>
      </c>
      <c r="AH604" s="114" t="s">
        <v>1076</v>
      </c>
      <c r="AI604" s="75" t="s">
        <v>1076</v>
      </c>
      <c r="AJ604" s="75">
        <v>1</v>
      </c>
      <c r="AK604" s="75" t="s">
        <v>1076</v>
      </c>
      <c r="AL604" s="75" t="s">
        <v>1076</v>
      </c>
      <c r="AM604" s="75" t="s">
        <v>1076</v>
      </c>
      <c r="AN604" s="75" t="s">
        <v>1076</v>
      </c>
      <c r="AO604" s="75" t="s">
        <v>1076</v>
      </c>
      <c r="AP604" s="75" t="s">
        <v>1076</v>
      </c>
      <c r="AQ604" s="75" t="s">
        <v>1076</v>
      </c>
      <c r="AR604" s="75" t="s">
        <v>1076</v>
      </c>
      <c r="AS604" s="75" t="s">
        <v>1076</v>
      </c>
      <c r="AT604" s="75" t="s">
        <v>1076</v>
      </c>
      <c r="AU604" t="str">
        <f t="shared" si="122"/>
        <v>Рфа</v>
      </c>
      <c r="AV604" t="b">
        <f t="shared" si="123"/>
        <v>1</v>
      </c>
    </row>
    <row r="605" spans="1:48" ht="16.5" thickTop="1" thickBot="1" x14ac:dyDescent="0.3">
      <c r="A605" s="28">
        <f t="shared" si="124"/>
        <v>32</v>
      </c>
      <c r="B605" s="74" t="s">
        <v>1091</v>
      </c>
      <c r="C605" s="71" t="s">
        <v>315</v>
      </c>
      <c r="D605" s="63">
        <v>1976</v>
      </c>
      <c r="E605" s="72"/>
      <c r="F605" s="72" t="s">
        <v>2520</v>
      </c>
      <c r="G605" s="80">
        <v>5</v>
      </c>
      <c r="H605" s="80">
        <v>6</v>
      </c>
      <c r="I605" s="163">
        <v>5160</v>
      </c>
      <c r="J605" s="163">
        <v>3946.6</v>
      </c>
      <c r="K605" s="163">
        <v>3946.6</v>
      </c>
      <c r="L605" s="165">
        <v>187</v>
      </c>
      <c r="M605" s="163">
        <f t="shared" si="126"/>
        <v>23963865.600000001</v>
      </c>
      <c r="N605" s="163"/>
      <c r="O605" s="163"/>
      <c r="P605" s="163"/>
      <c r="Q605" s="30">
        <f>IF('Форма 2'!D605=0,"",'Форма 2'!D605-N605-O605-P605)</f>
        <v>23963865.600000001</v>
      </c>
      <c r="R605" s="51">
        <f t="shared" si="118"/>
        <v>6072.027973445498</v>
      </c>
      <c r="S605" s="51">
        <f t="shared" si="119"/>
        <v>6072.027973445498</v>
      </c>
      <c r="T605" s="69">
        <f>IF(B605=C605,"",
IF(ISERROR(
IF(_xlfn.TEXTBEFORE('ПДФ 1'!B623,": ",1)*1=YEAR($V$4),$V$4,
IF(_xlfn.TEXTBEFORE('ПДФ 1'!B623,": ",1)*1=YEAR($W$4),$W$4,
IF(_xlfn.TEXTBEFORE('ПДФ 1'!B623,": ",1)*1=YEAR($X$4),$X$4,$Y$4)))),"",
IF(_xlfn.TEXTBEFORE('ПДФ 1'!B623,": ",1)*1=YEAR($V$4),$V$4,
IF(_xlfn.TEXTBEFORE('ПДФ 1'!B623,": ",1)*1=YEAR($W$4),$W$4,
IF(_xlfn.TEXTBEFORE('ПДФ 1'!B623,": ",1)*1=YEAR($X$4),$X$4,$Y$4)))))</f>
        <v>46022</v>
      </c>
      <c r="U605" s="125" t="str">
        <f>IF(ISERROR(VLOOKUP(C605,Источник!$C$2:$K$2343,9,0)),"",VLOOKUP(C605,Источник!$C$2:$K$2343,9,0))</f>
        <v>СС</v>
      </c>
      <c r="V605" s="1"/>
      <c r="W605" s="1"/>
      <c r="X605" s="77" t="str">
        <f t="shared" si="120"/>
        <v>г. Березники, ул. Черняховского, д. 32: 2025</v>
      </c>
      <c r="Y605" s="117">
        <f t="shared" si="121"/>
        <v>5</v>
      </c>
      <c r="Z605" s="22">
        <v>1</v>
      </c>
      <c r="AA605" s="22">
        <v>1</v>
      </c>
      <c r="AB605" s="22" t="s">
        <v>1076</v>
      </c>
      <c r="AC605" s="22">
        <v>1</v>
      </c>
      <c r="AD605" s="22">
        <v>1</v>
      </c>
      <c r="AE605" s="22">
        <v>1</v>
      </c>
      <c r="AF605" s="22" t="s">
        <v>1076</v>
      </c>
      <c r="AG605" s="89" t="s">
        <v>1076</v>
      </c>
      <c r="AH605" s="88" t="s">
        <v>1076</v>
      </c>
      <c r="AI605" s="75" t="s">
        <v>1076</v>
      </c>
      <c r="AJ605" s="75" t="s">
        <v>1076</v>
      </c>
      <c r="AK605" s="75" t="s">
        <v>1076</v>
      </c>
      <c r="AL605" s="75" t="s">
        <v>1076</v>
      </c>
      <c r="AM605" s="75" t="s">
        <v>1076</v>
      </c>
      <c r="AN605" s="75" t="s">
        <v>1076</v>
      </c>
      <c r="AO605" s="75" t="s">
        <v>1076</v>
      </c>
      <c r="AP605" s="75" t="s">
        <v>1076</v>
      </c>
      <c r="AQ605" s="75" t="s">
        <v>1076</v>
      </c>
      <c r="AR605" s="75" t="s">
        <v>1076</v>
      </c>
      <c r="AS605" s="75" t="s">
        <v>1076</v>
      </c>
      <c r="AT605" s="75" t="s">
        <v>1076</v>
      </c>
      <c r="AU605" t="str">
        <f t="shared" si="122"/>
        <v>РВИС ( ЭЛ ТЕП ХВС ГВС ВОД )</v>
      </c>
      <c r="AV605" t="b">
        <f t="shared" si="123"/>
        <v>1</v>
      </c>
    </row>
    <row r="606" spans="1:48" ht="16.5" thickTop="1" thickBot="1" x14ac:dyDescent="0.3">
      <c r="A606" s="28">
        <f t="shared" si="124"/>
        <v>33</v>
      </c>
      <c r="B606" s="74" t="s">
        <v>1091</v>
      </c>
      <c r="C606" s="71" t="s">
        <v>316</v>
      </c>
      <c r="D606" s="63">
        <v>1977</v>
      </c>
      <c r="E606" s="72"/>
      <c r="F606" s="72" t="s">
        <v>2520</v>
      </c>
      <c r="G606" s="80">
        <v>5</v>
      </c>
      <c r="H606" s="80">
        <v>6</v>
      </c>
      <c r="I606" s="163">
        <v>4504.2</v>
      </c>
      <c r="J606" s="163">
        <v>3906.9</v>
      </c>
      <c r="K606" s="163">
        <v>273</v>
      </c>
      <c r="L606" s="165">
        <v>225</v>
      </c>
      <c r="M606" s="163">
        <f t="shared" si="126"/>
        <v>20918225.469999999</v>
      </c>
      <c r="N606" s="163"/>
      <c r="O606" s="163"/>
      <c r="P606" s="163"/>
      <c r="Q606" s="30">
        <f>IF('Форма 2'!D606=0,"",'Форма 2'!D606-N606-O606-P606)</f>
        <v>20918225.469999999</v>
      </c>
      <c r="R606" s="51">
        <f t="shared" si="118"/>
        <v>5354.1747856356697</v>
      </c>
      <c r="S606" s="51">
        <f t="shared" si="119"/>
        <v>5354.1747856356697</v>
      </c>
      <c r="T606" s="69">
        <f>IF(B606=C606,"",
IF(ISERROR(
IF(_xlfn.TEXTBEFORE('ПДФ 1'!B624,": ",1)*1=YEAR($V$4),$V$4,
IF(_xlfn.TEXTBEFORE('ПДФ 1'!B624,": ",1)*1=YEAR($W$4),$W$4,
IF(_xlfn.TEXTBEFORE('ПДФ 1'!B624,": ",1)*1=YEAR($X$4),$X$4,$Y$4)))),"",
IF(_xlfn.TEXTBEFORE('ПДФ 1'!B624,": ",1)*1=YEAR($V$4),$V$4,
IF(_xlfn.TEXTBEFORE('ПДФ 1'!B624,": ",1)*1=YEAR($W$4),$W$4,
IF(_xlfn.TEXTBEFORE('ПДФ 1'!B624,": ",1)*1=YEAR($X$4),$X$4,$Y$4)))))</f>
        <v>46022</v>
      </c>
      <c r="U606" s="125" t="str">
        <f>IF(ISERROR(VLOOKUP(C606,Источник!$C$2:$K$2343,9,0)),"",VLOOKUP(C606,Источник!$C$2:$K$2343,9,0))</f>
        <v>СС</v>
      </c>
      <c r="V606" s="1"/>
      <c r="W606" s="1"/>
      <c r="X606" s="77" t="str">
        <f t="shared" si="120"/>
        <v>г. Березники, ул. Черняховского, д. 45: 2025</v>
      </c>
      <c r="Y606" s="117">
        <f t="shared" si="121"/>
        <v>5</v>
      </c>
      <c r="Z606" s="22">
        <v>1</v>
      </c>
      <c r="AA606" s="22">
        <v>1</v>
      </c>
      <c r="AB606" s="22" t="s">
        <v>1076</v>
      </c>
      <c r="AC606" s="22">
        <v>1</v>
      </c>
      <c r="AD606" s="22">
        <v>1</v>
      </c>
      <c r="AE606" s="22">
        <v>1</v>
      </c>
      <c r="AF606" s="22" t="s">
        <v>1076</v>
      </c>
      <c r="AG606" s="89" t="s">
        <v>1076</v>
      </c>
      <c r="AH606" s="114" t="s">
        <v>1076</v>
      </c>
      <c r="AI606" s="75" t="s">
        <v>1076</v>
      </c>
      <c r="AJ606" s="75" t="s">
        <v>1076</v>
      </c>
      <c r="AK606" s="75" t="s">
        <v>1076</v>
      </c>
      <c r="AL606" s="75" t="s">
        <v>1076</v>
      </c>
      <c r="AM606" s="75" t="s">
        <v>1076</v>
      </c>
      <c r="AN606" s="75" t="s">
        <v>1076</v>
      </c>
      <c r="AO606" s="75" t="s">
        <v>1076</v>
      </c>
      <c r="AP606" s="75" t="s">
        <v>1076</v>
      </c>
      <c r="AQ606" s="75" t="s">
        <v>1076</v>
      </c>
      <c r="AR606" s="75" t="s">
        <v>1076</v>
      </c>
      <c r="AS606" s="75" t="s">
        <v>1076</v>
      </c>
      <c r="AT606" s="75" t="s">
        <v>1076</v>
      </c>
      <c r="AU606" t="str">
        <f t="shared" si="122"/>
        <v>РВИС ( ЭЛ ТЕП ХВС ГВС ВОД )</v>
      </c>
      <c r="AV606" t="b">
        <f t="shared" si="123"/>
        <v>1</v>
      </c>
    </row>
    <row r="607" spans="1:48" ht="16.5" thickTop="1" thickBot="1" x14ac:dyDescent="0.3">
      <c r="A607" s="28">
        <f t="shared" si="124"/>
        <v>34</v>
      </c>
      <c r="B607" s="74" t="s">
        <v>1091</v>
      </c>
      <c r="C607" s="71" t="s">
        <v>317</v>
      </c>
      <c r="D607" s="63">
        <v>1977</v>
      </c>
      <c r="E607" s="72"/>
      <c r="F607" s="72" t="s">
        <v>2534</v>
      </c>
      <c r="G607" s="80">
        <v>5</v>
      </c>
      <c r="H607" s="80">
        <v>8</v>
      </c>
      <c r="I607" s="163">
        <v>6262.4</v>
      </c>
      <c r="J607" s="163">
        <v>5206.3999999999996</v>
      </c>
      <c r="K607" s="163">
        <v>5206.3999999999996</v>
      </c>
      <c r="L607" s="165">
        <v>285</v>
      </c>
      <c r="M607" s="163">
        <f t="shared" si="126"/>
        <v>3254005.66</v>
      </c>
      <c r="N607" s="163"/>
      <c r="O607" s="163"/>
      <c r="P607" s="163"/>
      <c r="Q607" s="30">
        <f>IF('Форма 2'!D607=0,"",'Форма 2'!D607-N607-O607-P607)</f>
        <v>3254005.66</v>
      </c>
      <c r="R607" s="51">
        <f t="shared" si="118"/>
        <v>625.00108712354029</v>
      </c>
      <c r="S607" s="51">
        <f t="shared" si="119"/>
        <v>625.00108712354029</v>
      </c>
      <c r="T607" s="69">
        <f>IF(B607=C607,"",
IF(ISERROR(
IF(_xlfn.TEXTBEFORE('ПДФ 1'!B625,": ",1)*1=YEAR($V$4),$V$4,
IF(_xlfn.TEXTBEFORE('ПДФ 1'!B625,": ",1)*1=YEAR($W$4),$W$4,
IF(_xlfn.TEXTBEFORE('ПДФ 1'!B625,": ",1)*1=YEAR($X$4),$X$4,$Y$4)))),"",
IF(_xlfn.TEXTBEFORE('ПДФ 1'!B625,": ",1)*1=YEAR($V$4),$V$4,
IF(_xlfn.TEXTBEFORE('ПДФ 1'!B625,": ",1)*1=YEAR($W$4),$W$4,
IF(_xlfn.TEXTBEFORE('ПДФ 1'!B625,": ",1)*1=YEAR($X$4),$X$4,$Y$4)))))</f>
        <v>46022</v>
      </c>
      <c r="U607" s="125" t="str">
        <f>IF(ISERROR(VLOOKUP(C607,Источник!$C$2:$K$2343,9,0)),"",VLOOKUP(C607,Источник!$C$2:$K$2343,9,0))</f>
        <v>СС</v>
      </c>
      <c r="V607" s="1"/>
      <c r="W607" s="1"/>
      <c r="X607" s="77" t="str">
        <f t="shared" si="120"/>
        <v>г. Березники, ул. Черняховского, д. 51: 2025</v>
      </c>
      <c r="Y607" s="117">
        <f t="shared" si="121"/>
        <v>1</v>
      </c>
      <c r="Z607" s="22">
        <v>1</v>
      </c>
      <c r="AA607" s="22" t="s">
        <v>1076</v>
      </c>
      <c r="AB607" s="22" t="s">
        <v>1076</v>
      </c>
      <c r="AC607" s="22" t="s">
        <v>1076</v>
      </c>
      <c r="AD607" s="22" t="s">
        <v>1076</v>
      </c>
      <c r="AE607" s="22" t="s">
        <v>1076</v>
      </c>
      <c r="AF607" s="22" t="s">
        <v>1076</v>
      </c>
      <c r="AG607" s="89" t="s">
        <v>1076</v>
      </c>
      <c r="AH607" s="114" t="s">
        <v>1076</v>
      </c>
      <c r="AI607" s="75" t="s">
        <v>1076</v>
      </c>
      <c r="AJ607" s="75" t="s">
        <v>1076</v>
      </c>
      <c r="AK607" s="75" t="s">
        <v>1076</v>
      </c>
      <c r="AL607" s="75" t="s">
        <v>1076</v>
      </c>
      <c r="AM607" s="75" t="s">
        <v>1076</v>
      </c>
      <c r="AN607" s="75" t="s">
        <v>1076</v>
      </c>
      <c r="AO607" s="75" t="s">
        <v>1076</v>
      </c>
      <c r="AP607" s="75" t="s">
        <v>1076</v>
      </c>
      <c r="AQ607" s="75" t="s">
        <v>1076</v>
      </c>
      <c r="AR607" s="75" t="s">
        <v>1076</v>
      </c>
      <c r="AS607" s="75" t="s">
        <v>1076</v>
      </c>
      <c r="AT607" s="75" t="s">
        <v>1076</v>
      </c>
      <c r="AU607" t="str">
        <f t="shared" si="122"/>
        <v>РВИС ( ЭЛ )</v>
      </c>
      <c r="AV607" t="b">
        <f t="shared" si="123"/>
        <v>1</v>
      </c>
    </row>
    <row r="608" spans="1:48" ht="16.5" thickTop="1" thickBot="1" x14ac:dyDescent="0.3">
      <c r="A608" s="28">
        <f t="shared" si="124"/>
        <v>35</v>
      </c>
      <c r="B608" s="74" t="s">
        <v>1091</v>
      </c>
      <c r="C608" s="71" t="s">
        <v>937</v>
      </c>
      <c r="D608" s="63">
        <v>1971</v>
      </c>
      <c r="E608" s="72"/>
      <c r="F608" s="72" t="s">
        <v>2520</v>
      </c>
      <c r="G608" s="80">
        <v>5</v>
      </c>
      <c r="H608" s="80">
        <v>4</v>
      </c>
      <c r="I608" s="163">
        <v>3011.5</v>
      </c>
      <c r="J608" s="163">
        <v>2582.8000000000002</v>
      </c>
      <c r="K608" s="163">
        <v>2582.8000000000002</v>
      </c>
      <c r="L608" s="165">
        <v>145</v>
      </c>
      <c r="M608" s="163">
        <f t="shared" si="126"/>
        <v>3558388.4</v>
      </c>
      <c r="N608" s="163"/>
      <c r="O608" s="163"/>
      <c r="P608" s="163"/>
      <c r="Q608" s="30">
        <f>IF('Форма 2'!D608=0,"",'Форма 2'!D608-N608-O608-P608)</f>
        <v>3558388.4</v>
      </c>
      <c r="R608" s="51">
        <f t="shared" si="118"/>
        <v>1377.7251045377109</v>
      </c>
      <c r="S608" s="51">
        <f t="shared" si="119"/>
        <v>1377.7251045377109</v>
      </c>
      <c r="T608" s="69">
        <f>IF(B608=C608,"",
IF(ISERROR(
IF(_xlfn.TEXTBEFORE('ПДФ 1'!B626,": ",1)*1=YEAR($V$4),$V$4,
IF(_xlfn.TEXTBEFORE('ПДФ 1'!B626,": ",1)*1=YEAR($W$4),$W$4,
IF(_xlfn.TEXTBEFORE('ПДФ 1'!B626,": ",1)*1=YEAR($X$4),$X$4,$Y$4)))),"",
IF(_xlfn.TEXTBEFORE('ПДФ 1'!B626,": ",1)*1=YEAR($V$4),$V$4,
IF(_xlfn.TEXTBEFORE('ПДФ 1'!B626,": ",1)*1=YEAR($W$4),$W$4,
IF(_xlfn.TEXTBEFORE('ПДФ 1'!B626,": ",1)*1=YEAR($X$4),$X$4,$Y$4)))))</f>
        <v>46022</v>
      </c>
      <c r="U608" s="125" t="str">
        <f>IF(ISERROR(VLOOKUP(C608,Источник!$C$2:$K$2343,9,0)),"",VLOOKUP(C608,Источник!$C$2:$K$2343,9,0))</f>
        <v>РО</v>
      </c>
      <c r="V608" s="1"/>
      <c r="W608" s="1"/>
      <c r="X608" s="77" t="str">
        <f t="shared" si="120"/>
        <v>г. Березники, ул. Юбилейная, д. 105: 2025</v>
      </c>
      <c r="Y608" s="117">
        <f t="shared" si="121"/>
        <v>2</v>
      </c>
      <c r="Z608" s="22" t="s">
        <v>1076</v>
      </c>
      <c r="AA608" s="22" t="s">
        <v>1076</v>
      </c>
      <c r="AB608" s="22" t="s">
        <v>1076</v>
      </c>
      <c r="AC608" s="22">
        <v>1</v>
      </c>
      <c r="AD608" s="22">
        <v>1</v>
      </c>
      <c r="AE608" s="22" t="s">
        <v>1076</v>
      </c>
      <c r="AF608" s="22" t="s">
        <v>1076</v>
      </c>
      <c r="AG608" s="89" t="s">
        <v>1076</v>
      </c>
      <c r="AH608" s="114" t="s">
        <v>1076</v>
      </c>
      <c r="AI608" s="75" t="s">
        <v>1076</v>
      </c>
      <c r="AJ608" s="75" t="s">
        <v>1076</v>
      </c>
      <c r="AK608" s="75" t="s">
        <v>1076</v>
      </c>
      <c r="AL608" s="75" t="s">
        <v>1076</v>
      </c>
      <c r="AM608" s="75" t="s">
        <v>1076</v>
      </c>
      <c r="AN608" s="75" t="s">
        <v>1076</v>
      </c>
      <c r="AO608" s="75" t="s">
        <v>1076</v>
      </c>
      <c r="AP608" s="75" t="s">
        <v>1076</v>
      </c>
      <c r="AQ608" s="75" t="s">
        <v>1076</v>
      </c>
      <c r="AR608" s="75" t="s">
        <v>1076</v>
      </c>
      <c r="AS608" s="75" t="s">
        <v>1076</v>
      </c>
      <c r="AT608" s="75" t="s">
        <v>1076</v>
      </c>
      <c r="AU608" t="str">
        <f t="shared" si="122"/>
        <v>РВИС ( ХВС ГВС )</v>
      </c>
      <c r="AV608" t="b">
        <f t="shared" si="123"/>
        <v>1</v>
      </c>
    </row>
    <row r="609" spans="1:48" ht="16.5" thickTop="1" thickBot="1" x14ac:dyDescent="0.3">
      <c r="A609" s="28">
        <f t="shared" si="124"/>
        <v>36</v>
      </c>
      <c r="B609" s="74" t="s">
        <v>1091</v>
      </c>
      <c r="C609" s="71" t="s">
        <v>375</v>
      </c>
      <c r="D609" s="63">
        <v>1965</v>
      </c>
      <c r="E609" s="72"/>
      <c r="F609" s="72" t="s">
        <v>2519</v>
      </c>
      <c r="G609" s="80">
        <v>5</v>
      </c>
      <c r="H609" s="80">
        <v>4</v>
      </c>
      <c r="I609" s="163">
        <v>4129.7</v>
      </c>
      <c r="J609" s="163">
        <v>3709.7</v>
      </c>
      <c r="K609" s="163">
        <v>2531.8000000000002</v>
      </c>
      <c r="L609" s="165">
        <v>127</v>
      </c>
      <c r="M609" s="163">
        <f t="shared" si="126"/>
        <v>10273206.91</v>
      </c>
      <c r="N609" s="163"/>
      <c r="O609" s="163"/>
      <c r="P609" s="163"/>
      <c r="Q609" s="30">
        <f>IF('Форма 2'!D609=0,"",'Форма 2'!D609-N609-O609-P609)</f>
        <v>10273206.91</v>
      </c>
      <c r="R609" s="51">
        <f t="shared" si="118"/>
        <v>2769.2823974984503</v>
      </c>
      <c r="S609" s="51">
        <f t="shared" si="119"/>
        <v>2769.2823974984503</v>
      </c>
      <c r="T609" s="69">
        <f>IF(B609=C609,"",
IF(ISERROR(
IF(_xlfn.TEXTBEFORE('ПДФ 1'!B627,": ",1)*1=YEAR($V$4),$V$4,
IF(_xlfn.TEXTBEFORE('ПДФ 1'!B627,": ",1)*1=YEAR($W$4),$W$4,
IF(_xlfn.TEXTBEFORE('ПДФ 1'!B627,": ",1)*1=YEAR($X$4),$X$4,$Y$4)))),"",
IF(_xlfn.TEXTBEFORE('ПДФ 1'!B627,": ",1)*1=YEAR($V$4),$V$4,
IF(_xlfn.TEXTBEFORE('ПДФ 1'!B627,": ",1)*1=YEAR($W$4),$W$4,
IF(_xlfn.TEXTBEFORE('ПДФ 1'!B627,": ",1)*1=YEAR($X$4),$X$4,$Y$4)))))</f>
        <v>46022</v>
      </c>
      <c r="U609" s="125" t="str">
        <f>IF(ISERROR(VLOOKUP(C609,Источник!$C$2:$K$2343,9,0)),"",VLOOKUP(C609,Источник!$C$2:$K$2343,9,0))</f>
        <v>РО</v>
      </c>
      <c r="V609" s="1"/>
      <c r="W609" s="1"/>
      <c r="X609" s="77" t="str">
        <f t="shared" si="120"/>
        <v>г. Березники, ул. Юбилейная, д. 40: 2025</v>
      </c>
      <c r="Y609" s="117">
        <f t="shared" si="121"/>
        <v>1</v>
      </c>
      <c r="Z609" s="22" t="s">
        <v>1076</v>
      </c>
      <c r="AA609" s="22">
        <v>1</v>
      </c>
      <c r="AB609" s="22" t="s">
        <v>1076</v>
      </c>
      <c r="AC609" s="22" t="s">
        <v>1076</v>
      </c>
      <c r="AD609" s="22" t="s">
        <v>1076</v>
      </c>
      <c r="AE609" s="22" t="s">
        <v>1076</v>
      </c>
      <c r="AF609" s="22" t="s">
        <v>1076</v>
      </c>
      <c r="AG609" s="89" t="s">
        <v>1076</v>
      </c>
      <c r="AH609" s="88" t="s">
        <v>1076</v>
      </c>
      <c r="AI609" s="75" t="s">
        <v>1076</v>
      </c>
      <c r="AJ609" s="75" t="s">
        <v>1076</v>
      </c>
      <c r="AK609" s="75" t="s">
        <v>1076</v>
      </c>
      <c r="AL609" s="75" t="s">
        <v>1076</v>
      </c>
      <c r="AM609" s="75" t="s">
        <v>1076</v>
      </c>
      <c r="AN609" s="75" t="s">
        <v>1076</v>
      </c>
      <c r="AO609" s="75" t="s">
        <v>1076</v>
      </c>
      <c r="AP609" s="75" t="s">
        <v>1076</v>
      </c>
      <c r="AQ609" s="75" t="s">
        <v>1076</v>
      </c>
      <c r="AR609" s="75" t="s">
        <v>1076</v>
      </c>
      <c r="AS609" s="75" t="s">
        <v>1076</v>
      </c>
      <c r="AT609" s="75" t="s">
        <v>1076</v>
      </c>
      <c r="AU609" t="str">
        <f t="shared" si="122"/>
        <v>РВИС ( ТЕП )</v>
      </c>
      <c r="AV609" t="b">
        <f t="shared" si="123"/>
        <v>1</v>
      </c>
    </row>
    <row r="610" spans="1:48" ht="16.5" thickTop="1" thickBot="1" x14ac:dyDescent="0.3">
      <c r="A610" s="28">
        <f t="shared" si="124"/>
        <v>37</v>
      </c>
      <c r="B610" s="74" t="s">
        <v>1091</v>
      </c>
      <c r="C610" s="71" t="s">
        <v>639</v>
      </c>
      <c r="D610" s="63">
        <v>1943</v>
      </c>
      <c r="E610" s="72"/>
      <c r="F610" s="72" t="s">
        <v>2551</v>
      </c>
      <c r="G610" s="80">
        <v>2</v>
      </c>
      <c r="H610" s="80">
        <v>1</v>
      </c>
      <c r="I610" s="163">
        <v>487.3</v>
      </c>
      <c r="J610" s="163">
        <v>442.7</v>
      </c>
      <c r="K610" s="163">
        <v>442.7</v>
      </c>
      <c r="L610" s="165">
        <v>23</v>
      </c>
      <c r="M610" s="163">
        <f t="shared" si="126"/>
        <v>360709.21</v>
      </c>
      <c r="N610" s="163"/>
      <c r="O610" s="163"/>
      <c r="P610" s="163"/>
      <c r="Q610" s="30">
        <f>IF('Форма 2'!D610=0,"",'Форма 2'!D610-N610-O610-P610)</f>
        <v>360709.21</v>
      </c>
      <c r="R610" s="51">
        <f t="shared" si="118"/>
        <v>814.79378811836466</v>
      </c>
      <c r="S610" s="51">
        <f t="shared" si="119"/>
        <v>814.79378811836466</v>
      </c>
      <c r="T610" s="69">
        <f>IF(B610=C610,"",
IF(ISERROR(
IF(_xlfn.TEXTBEFORE('ПДФ 1'!B628,": ",1)*1=YEAR($V$4),$V$4,
IF(_xlfn.TEXTBEFORE('ПДФ 1'!B628,": ",1)*1=YEAR($W$4),$W$4,
IF(_xlfn.TEXTBEFORE('ПДФ 1'!B628,": ",1)*1=YEAR($X$4),$X$4,$Y$4)))),"",
IF(_xlfn.TEXTBEFORE('ПДФ 1'!B628,": ",1)*1=YEAR($V$4),$V$4,
IF(_xlfn.TEXTBEFORE('ПДФ 1'!B628,": ",1)*1=YEAR($W$4),$W$4,
IF(_xlfn.TEXTBEFORE('ПДФ 1'!B628,": ",1)*1=YEAR($X$4),$X$4,$Y$4)))))</f>
        <v>46022</v>
      </c>
      <c r="U610" s="125" t="str">
        <f>IF(ISERROR(VLOOKUP(C610,Источник!$C$2:$K$2343,9,0)),"",VLOOKUP(C610,Источник!$C$2:$K$2343,9,0))</f>
        <v>РО</v>
      </c>
      <c r="V610" s="1"/>
      <c r="W610" s="1"/>
      <c r="X610" s="77" t="str">
        <f t="shared" si="120"/>
        <v>г. Березники, ул. Юбилейная, д. 5: 2025</v>
      </c>
      <c r="Y610" s="117">
        <f t="shared" si="121"/>
        <v>1</v>
      </c>
      <c r="Z610" s="22">
        <v>1</v>
      </c>
      <c r="AA610" s="22" t="s">
        <v>1076</v>
      </c>
      <c r="AB610" s="22" t="s">
        <v>1076</v>
      </c>
      <c r="AC610" s="22" t="s">
        <v>1076</v>
      </c>
      <c r="AD610" s="22" t="s">
        <v>1076</v>
      </c>
      <c r="AE610" s="22" t="s">
        <v>1076</v>
      </c>
      <c r="AF610" s="22" t="s">
        <v>1076</v>
      </c>
      <c r="AG610" s="89" t="s">
        <v>1076</v>
      </c>
      <c r="AH610" s="114" t="s">
        <v>1076</v>
      </c>
      <c r="AI610" s="75" t="s">
        <v>1076</v>
      </c>
      <c r="AJ610" s="75" t="s">
        <v>1076</v>
      </c>
      <c r="AK610" s="75" t="s">
        <v>1076</v>
      </c>
      <c r="AL610" s="75" t="s">
        <v>1076</v>
      </c>
      <c r="AM610" s="75" t="s">
        <v>1076</v>
      </c>
      <c r="AN610" s="75" t="s">
        <v>1076</v>
      </c>
      <c r="AO610" s="75" t="s">
        <v>1076</v>
      </c>
      <c r="AP610" s="75" t="s">
        <v>1076</v>
      </c>
      <c r="AQ610" s="75" t="s">
        <v>1076</v>
      </c>
      <c r="AR610" s="75" t="s">
        <v>1076</v>
      </c>
      <c r="AS610" s="75" t="s">
        <v>1076</v>
      </c>
      <c r="AT610" s="75" t="s">
        <v>1076</v>
      </c>
      <c r="AU610" t="str">
        <f t="shared" si="122"/>
        <v>РВИС ( ЭЛ )</v>
      </c>
      <c r="AV610" t="b">
        <f t="shared" si="123"/>
        <v>1</v>
      </c>
    </row>
    <row r="611" spans="1:48" ht="16.5" thickTop="1" thickBot="1" x14ac:dyDescent="0.3">
      <c r="A611" s="28">
        <f t="shared" si="124"/>
        <v>38</v>
      </c>
      <c r="B611" s="74" t="s">
        <v>1091</v>
      </c>
      <c r="C611" s="71" t="s">
        <v>318</v>
      </c>
      <c r="D611" s="63">
        <v>1982</v>
      </c>
      <c r="E611" s="72"/>
      <c r="F611" s="72" t="s">
        <v>2519</v>
      </c>
      <c r="G611" s="80">
        <v>2</v>
      </c>
      <c r="H611" s="80">
        <v>2</v>
      </c>
      <c r="I611" s="163">
        <v>652.9</v>
      </c>
      <c r="J611" s="163">
        <v>652.9</v>
      </c>
      <c r="K611" s="163">
        <v>652.9</v>
      </c>
      <c r="L611" s="165">
        <v>31</v>
      </c>
      <c r="M611" s="163">
        <f t="shared" si="126"/>
        <v>6635311.71</v>
      </c>
      <c r="N611" s="163"/>
      <c r="O611" s="163"/>
      <c r="P611" s="163"/>
      <c r="Q611" s="30">
        <f>IF('Форма 2'!D611=0,"",'Форма 2'!D611-N611-O611-P611)</f>
        <v>6635311.71</v>
      </c>
      <c r="R611" s="51">
        <f t="shared" si="118"/>
        <v>10162.830004594885</v>
      </c>
      <c r="S611" s="51">
        <f t="shared" si="119"/>
        <v>10162.830004594885</v>
      </c>
      <c r="T611" s="69">
        <f>IF(B611=C611,"",
IF(ISERROR(
IF(_xlfn.TEXTBEFORE('ПДФ 1'!B629,": ",1)*1=YEAR($V$4),$V$4,
IF(_xlfn.TEXTBEFORE('ПДФ 1'!B629,": ",1)*1=YEAR($W$4),$W$4,
IF(_xlfn.TEXTBEFORE('ПДФ 1'!B629,": ",1)*1=YEAR($X$4),$X$4,$Y$4)))),"",
IF(_xlfn.TEXTBEFORE('ПДФ 1'!B629,": ",1)*1=YEAR($V$4),$V$4,
IF(_xlfn.TEXTBEFORE('ПДФ 1'!B629,": ",1)*1=YEAR($W$4),$W$4,
IF(_xlfn.TEXTBEFORE('ПДФ 1'!B629,": ",1)*1=YEAR($X$4),$X$4,$Y$4)))))</f>
        <v>46022</v>
      </c>
      <c r="U611" s="125" t="str">
        <f>IF(ISERROR(VLOOKUP(C611,Источник!$C$2:$K$2343,9,0)),"",VLOOKUP(C611,Источник!$C$2:$K$2343,9,0))</f>
        <v>РО</v>
      </c>
      <c r="V611" s="1"/>
      <c r="W611" s="1"/>
      <c r="X611" s="77" t="str">
        <f t="shared" si="120"/>
        <v>г. Усолье, ул. Советская, д. 9: 2025</v>
      </c>
      <c r="Y611" s="117">
        <f t="shared" si="121"/>
        <v>4</v>
      </c>
      <c r="Z611" s="22">
        <v>1</v>
      </c>
      <c r="AA611" s="22">
        <v>1</v>
      </c>
      <c r="AB611" s="22" t="s">
        <v>1076</v>
      </c>
      <c r="AC611" s="22">
        <v>1</v>
      </c>
      <c r="AD611" s="22" t="s">
        <v>1076</v>
      </c>
      <c r="AE611" s="22">
        <v>1</v>
      </c>
      <c r="AF611" s="22" t="s">
        <v>1076</v>
      </c>
      <c r="AG611" s="89" t="s">
        <v>1076</v>
      </c>
      <c r="AH611" s="88" t="s">
        <v>1076</v>
      </c>
      <c r="AI611" s="75" t="s">
        <v>1076</v>
      </c>
      <c r="AJ611" s="75" t="s">
        <v>1076</v>
      </c>
      <c r="AK611" s="75" t="s">
        <v>1076</v>
      </c>
      <c r="AL611" s="75" t="s">
        <v>1076</v>
      </c>
      <c r="AM611" s="75" t="s">
        <v>1076</v>
      </c>
      <c r="AN611" s="75" t="s">
        <v>1076</v>
      </c>
      <c r="AO611" s="75" t="s">
        <v>1076</v>
      </c>
      <c r="AP611" s="75" t="s">
        <v>1076</v>
      </c>
      <c r="AQ611" s="75" t="s">
        <v>1076</v>
      </c>
      <c r="AR611" s="75" t="s">
        <v>1076</v>
      </c>
      <c r="AS611" s="75" t="s">
        <v>1076</v>
      </c>
      <c r="AT611" s="75" t="s">
        <v>1076</v>
      </c>
      <c r="AU611" t="str">
        <f t="shared" si="122"/>
        <v>РВИС ( ЭЛ ТЕП ХВС ВОД )</v>
      </c>
      <c r="AV611" t="b">
        <f t="shared" si="123"/>
        <v>1</v>
      </c>
    </row>
    <row r="612" spans="1:48" ht="17.25" thickTop="1" thickBot="1" x14ac:dyDescent="0.3">
      <c r="A612" s="134">
        <f>IF(NOT(ISERROR("Пермского края"=MID(C612,FIND("Пермского края",C612),14)))=$B$1,0,IF(NOT(ISERROR("город Пермь"=MID(C612,FIND("город Пермь",C612),11)))=$B$1,0,IF(NOT(ISERROR("Итого"=MID(C612,FIND("Итого",C612),5)))=$B$1,0,IF(NOT(ISERROR("Всего"=MID(C612,FIND("Всего",C612),5)))=$B$1,0,#REF!+1))))</f>
        <v>0</v>
      </c>
      <c r="B612" s="135" t="s">
        <v>1076</v>
      </c>
      <c r="C612" s="156" t="s">
        <v>1092</v>
      </c>
      <c r="D612" s="140" t="s">
        <v>1076</v>
      </c>
      <c r="E612" s="141"/>
      <c r="F612" s="141" t="s">
        <v>1076</v>
      </c>
      <c r="G612" s="142" t="s">
        <v>1076</v>
      </c>
      <c r="H612" s="142" t="s">
        <v>1076</v>
      </c>
      <c r="I612" s="162">
        <f>SUM(I613:I623)</f>
        <v>12735.880000000001</v>
      </c>
      <c r="J612" s="162">
        <f t="shared" ref="J612:P612" si="127">SUM(J613:J623)</f>
        <v>8560.7199999999993</v>
      </c>
      <c r="K612" s="162">
        <f t="shared" si="127"/>
        <v>8307.2699999999986</v>
      </c>
      <c r="L612" s="154">
        <f t="shared" si="127"/>
        <v>160</v>
      </c>
      <c r="M612" s="162">
        <f t="shared" si="126"/>
        <v>46428073.410000004</v>
      </c>
      <c r="N612" s="162">
        <f t="shared" si="127"/>
        <v>0</v>
      </c>
      <c r="O612" s="162">
        <f t="shared" si="127"/>
        <v>0</v>
      </c>
      <c r="P612" s="162">
        <f t="shared" si="127"/>
        <v>0</v>
      </c>
      <c r="Q612" s="136">
        <f>IF('Форма 2'!D612=0,"",'Форма 2'!D612-N612-O612-P612)</f>
        <v>46428073.410000004</v>
      </c>
      <c r="R612" s="143"/>
      <c r="S612" s="143"/>
      <c r="T612" s="144"/>
      <c r="U612" s="145" t="str">
        <f>IF(ISERROR(VLOOKUP(C612,Источник!$C$2:$K$2343,9,0)),"",VLOOKUP(C612,Источник!$C$2:$K$2343,9,0))</f>
        <v/>
      </c>
      <c r="V612" s="1"/>
      <c r="W612" s="1"/>
      <c r="X612" s="77" t="str">
        <f t="shared" si="120"/>
        <v/>
      </c>
      <c r="Y612" s="117">
        <f t="shared" si="121"/>
        <v>0</v>
      </c>
      <c r="Z612" s="22" t="s">
        <v>1076</v>
      </c>
      <c r="AA612" s="22" t="s">
        <v>1076</v>
      </c>
      <c r="AB612" s="22" t="s">
        <v>1076</v>
      </c>
      <c r="AC612" s="22" t="s">
        <v>1076</v>
      </c>
      <c r="AD612" s="22" t="s">
        <v>1076</v>
      </c>
      <c r="AE612" s="22" t="s">
        <v>1076</v>
      </c>
      <c r="AF612" s="22" t="s">
        <v>1076</v>
      </c>
      <c r="AG612" s="89" t="s">
        <v>1076</v>
      </c>
      <c r="AH612" s="88" t="s">
        <v>1076</v>
      </c>
      <c r="AI612" s="75" t="s">
        <v>1076</v>
      </c>
      <c r="AJ612" s="75" t="s">
        <v>1076</v>
      </c>
      <c r="AK612" s="75" t="s">
        <v>1076</v>
      </c>
      <c r="AL612" s="75" t="s">
        <v>1076</v>
      </c>
      <c r="AM612" s="75" t="s">
        <v>1076</v>
      </c>
      <c r="AN612" s="75" t="s">
        <v>1076</v>
      </c>
      <c r="AO612" s="75" t="s">
        <v>1076</v>
      </c>
      <c r="AP612" s="75" t="s">
        <v>1076</v>
      </c>
      <c r="AQ612" s="75" t="s">
        <v>1076</v>
      </c>
      <c r="AR612" s="75" t="s">
        <v>1076</v>
      </c>
      <c r="AS612" s="75" t="s">
        <v>1076</v>
      </c>
      <c r="AT612" s="75" t="s">
        <v>1076</v>
      </c>
      <c r="AU612" t="str">
        <f t="shared" si="122"/>
        <v/>
      </c>
      <c r="AV612" t="b">
        <f t="shared" si="123"/>
        <v>1</v>
      </c>
    </row>
    <row r="613" spans="1:48" ht="16.5" thickTop="1" thickBot="1" x14ac:dyDescent="0.3">
      <c r="A613" s="28">
        <f t="shared" si="124"/>
        <v>1</v>
      </c>
      <c r="B613" s="74" t="s">
        <v>1092</v>
      </c>
      <c r="C613" s="71" t="s">
        <v>419</v>
      </c>
      <c r="D613" s="63">
        <v>1974</v>
      </c>
      <c r="E613" s="72"/>
      <c r="F613" s="72" t="s">
        <v>2519</v>
      </c>
      <c r="G613" s="80">
        <v>5</v>
      </c>
      <c r="H613" s="80">
        <v>6</v>
      </c>
      <c r="I613" s="163">
        <v>4485.16</v>
      </c>
      <c r="J613" s="163">
        <v>2874.7</v>
      </c>
      <c r="K613" s="163">
        <v>2874.7</v>
      </c>
      <c r="L613" s="165">
        <v>0</v>
      </c>
      <c r="M613" s="163">
        <f t="shared" si="126"/>
        <v>2347532.7400000002</v>
      </c>
      <c r="N613" s="163"/>
      <c r="O613" s="163"/>
      <c r="P613" s="163"/>
      <c r="Q613" s="30">
        <f>IF('Форма 2'!D613=0,"",'Форма 2'!D613-N613-O613-P613)</f>
        <v>2347532.7400000002</v>
      </c>
      <c r="R613" s="51">
        <f t="shared" si="118"/>
        <v>816.61833930497107</v>
      </c>
      <c r="S613" s="51">
        <f t="shared" si="119"/>
        <v>816.61833930497107</v>
      </c>
      <c r="T613" s="69">
        <f>IF(B613=C613,"",
IF(ISERROR(
IF(_xlfn.TEXTBEFORE('ПДФ 1'!B633,": ",1)*1=YEAR($V$4),$V$4,
IF(_xlfn.TEXTBEFORE('ПДФ 1'!B633,": ",1)*1=YEAR($W$4),$W$4,
IF(_xlfn.TEXTBEFORE('ПДФ 1'!B633,": ",1)*1=YEAR($X$4),$X$4,$Y$4)))),"",
IF(_xlfn.TEXTBEFORE('ПДФ 1'!B633,": ",1)*1=YEAR($V$4),$V$4,
IF(_xlfn.TEXTBEFORE('ПДФ 1'!B633,": ",1)*1=YEAR($W$4),$W$4,
IF(_xlfn.TEXTBEFORE('ПДФ 1'!B633,": ",1)*1=YEAR($X$4),$X$4,$Y$4)))))</f>
        <v>46022</v>
      </c>
      <c r="U613" s="125" t="str">
        <f>IF(ISERROR(VLOOKUP(C613,Источник!$C$2:$K$2343,9,0)),"",VLOOKUP(C613,Источник!$C$2:$K$2343,9,0))</f>
        <v>СС</v>
      </c>
      <c r="V613" s="1"/>
      <c r="W613" s="1"/>
      <c r="X613" s="77" t="str">
        <f t="shared" si="120"/>
        <v>г. Нытва, пр-т Ленина, д. 13: 2025</v>
      </c>
      <c r="Y613" s="117">
        <f t="shared" si="121"/>
        <v>1</v>
      </c>
      <c r="Z613" s="22" t="s">
        <v>1076</v>
      </c>
      <c r="AA613" s="22" t="s">
        <v>1076</v>
      </c>
      <c r="AB613" s="22">
        <v>1</v>
      </c>
      <c r="AC613" s="22" t="s">
        <v>1076</v>
      </c>
      <c r="AD613" s="22" t="s">
        <v>1076</v>
      </c>
      <c r="AE613" s="22" t="s">
        <v>1076</v>
      </c>
      <c r="AF613" s="22" t="s">
        <v>1076</v>
      </c>
      <c r="AG613" s="89" t="s">
        <v>1076</v>
      </c>
      <c r="AH613" s="114" t="s">
        <v>1076</v>
      </c>
      <c r="AI613" s="75" t="s">
        <v>1076</v>
      </c>
      <c r="AJ613" s="75" t="s">
        <v>1076</v>
      </c>
      <c r="AK613" s="75" t="s">
        <v>1076</v>
      </c>
      <c r="AL613" s="75" t="s">
        <v>1076</v>
      </c>
      <c r="AM613" s="75" t="s">
        <v>1076</v>
      </c>
      <c r="AN613" s="75" t="s">
        <v>1076</v>
      </c>
      <c r="AO613" s="75" t="s">
        <v>1076</v>
      </c>
      <c r="AP613" s="75" t="s">
        <v>1076</v>
      </c>
      <c r="AQ613" s="75" t="s">
        <v>1076</v>
      </c>
      <c r="AR613" s="75" t="s">
        <v>1076</v>
      </c>
      <c r="AS613" s="75" t="s">
        <v>1076</v>
      </c>
      <c r="AT613" s="75" t="s">
        <v>1076</v>
      </c>
      <c r="AU613" t="str">
        <f t="shared" si="122"/>
        <v>РВИС ( ГАЗ )</v>
      </c>
      <c r="AV613" t="b">
        <f t="shared" si="123"/>
        <v>1</v>
      </c>
    </row>
    <row r="614" spans="1:48" ht="16.5" thickTop="1" thickBot="1" x14ac:dyDescent="0.3">
      <c r="A614" s="28">
        <f t="shared" si="124"/>
        <v>2</v>
      </c>
      <c r="B614" s="74" t="s">
        <v>1092</v>
      </c>
      <c r="C614" s="71" t="s">
        <v>420</v>
      </c>
      <c r="D614" s="63">
        <v>1976</v>
      </c>
      <c r="E614" s="72"/>
      <c r="F614" s="72" t="s">
        <v>2520</v>
      </c>
      <c r="G614" s="80">
        <v>5</v>
      </c>
      <c r="H614" s="80">
        <v>4</v>
      </c>
      <c r="I614" s="163">
        <v>2508.6</v>
      </c>
      <c r="J614" s="163">
        <v>1707.7</v>
      </c>
      <c r="K614" s="163">
        <v>1707.7</v>
      </c>
      <c r="L614" s="165">
        <v>0</v>
      </c>
      <c r="M614" s="163">
        <f t="shared" si="126"/>
        <v>1469700.91</v>
      </c>
      <c r="N614" s="163"/>
      <c r="O614" s="163"/>
      <c r="P614" s="163"/>
      <c r="Q614" s="30">
        <f>IF('Форма 2'!D614=0,"",'Форма 2'!D614-N614-O614-P614)</f>
        <v>1469700.91</v>
      </c>
      <c r="R614" s="51">
        <f t="shared" si="118"/>
        <v>860.63179129823732</v>
      </c>
      <c r="S614" s="51">
        <f t="shared" si="119"/>
        <v>860.63179129823732</v>
      </c>
      <c r="T614" s="69">
        <f>IF(B614=C614,"",
IF(ISERROR(
IF(_xlfn.TEXTBEFORE('ПДФ 1'!B634,": ",1)*1=YEAR($V$4),$V$4,
IF(_xlfn.TEXTBEFORE('ПДФ 1'!B634,": ",1)*1=YEAR($W$4),$W$4,
IF(_xlfn.TEXTBEFORE('ПДФ 1'!B634,": ",1)*1=YEAR($X$4),$X$4,$Y$4)))),"",
IF(_xlfn.TEXTBEFORE('ПДФ 1'!B634,": ",1)*1=YEAR($V$4),$V$4,
IF(_xlfn.TEXTBEFORE('ПДФ 1'!B634,": ",1)*1=YEAR($W$4),$W$4,
IF(_xlfn.TEXTBEFORE('ПДФ 1'!B634,": ",1)*1=YEAR($X$4),$X$4,$Y$4)))))</f>
        <v>46022</v>
      </c>
      <c r="U614" s="125" t="str">
        <f>IF(ISERROR(VLOOKUP(C614,Источник!$C$2:$K$2343,9,0)),"",VLOOKUP(C614,Источник!$C$2:$K$2343,9,0))</f>
        <v>СС</v>
      </c>
      <c r="V614" s="1"/>
      <c r="W614" s="1"/>
      <c r="X614" s="77" t="str">
        <f t="shared" si="120"/>
        <v>г. Нытва, пр-т Ленина, д. 17: 2025</v>
      </c>
      <c r="Y614" s="117">
        <f t="shared" si="121"/>
        <v>2</v>
      </c>
      <c r="Z614" s="22" t="s">
        <v>1076</v>
      </c>
      <c r="AA614" s="22" t="s">
        <v>1076</v>
      </c>
      <c r="AB614" s="22">
        <v>1</v>
      </c>
      <c r="AC614" s="22" t="s">
        <v>1076</v>
      </c>
      <c r="AD614" s="22" t="s">
        <v>1076</v>
      </c>
      <c r="AE614" s="22" t="s">
        <v>1076</v>
      </c>
      <c r="AF614" s="22" t="s">
        <v>1076</v>
      </c>
      <c r="AG614" s="89" t="s">
        <v>1076</v>
      </c>
      <c r="AH614" s="88" t="s">
        <v>1076</v>
      </c>
      <c r="AI614" s="75" t="s">
        <v>1076</v>
      </c>
      <c r="AJ614" s="75" t="s">
        <v>1076</v>
      </c>
      <c r="AK614" s="75" t="s">
        <v>1076</v>
      </c>
      <c r="AL614" s="75" t="s">
        <v>1076</v>
      </c>
      <c r="AM614" s="75" t="s">
        <v>1076</v>
      </c>
      <c r="AN614" s="75" t="s">
        <v>1076</v>
      </c>
      <c r="AO614" s="75" t="s">
        <v>1076</v>
      </c>
      <c r="AP614" s="75">
        <v>1</v>
      </c>
      <c r="AQ614" s="75" t="s">
        <v>1076</v>
      </c>
      <c r="AR614" s="75" t="s">
        <v>1076</v>
      </c>
      <c r="AS614" s="75" t="s">
        <v>1076</v>
      </c>
      <c r="AT614" s="75" t="s">
        <v>1076</v>
      </c>
      <c r="AU614" t="str">
        <f t="shared" si="122"/>
        <v>РВИС ( ГАЗ ) УП ( ГВС )</v>
      </c>
      <c r="AV614" t="b">
        <f t="shared" si="123"/>
        <v>1</v>
      </c>
    </row>
    <row r="615" spans="1:48" ht="16.5" thickTop="1" thickBot="1" x14ac:dyDescent="0.3">
      <c r="A615" s="28">
        <f t="shared" si="124"/>
        <v>3</v>
      </c>
      <c r="B615" s="74" t="s">
        <v>1092</v>
      </c>
      <c r="C615" s="71" t="s">
        <v>136</v>
      </c>
      <c r="D615" s="63">
        <v>1953</v>
      </c>
      <c r="E615" s="72"/>
      <c r="F615" s="72" t="s">
        <v>2519</v>
      </c>
      <c r="G615" s="80">
        <v>2</v>
      </c>
      <c r="H615" s="80">
        <v>1</v>
      </c>
      <c r="I615" s="163">
        <v>641</v>
      </c>
      <c r="J615" s="163">
        <v>388</v>
      </c>
      <c r="K615" s="163">
        <v>386.5</v>
      </c>
      <c r="L615" s="165">
        <v>20</v>
      </c>
      <c r="M615" s="163">
        <f t="shared" si="126"/>
        <v>7528609.0999999996</v>
      </c>
      <c r="N615" s="163"/>
      <c r="O615" s="163"/>
      <c r="P615" s="163"/>
      <c r="Q615" s="30">
        <f>IF('Форма 2'!D615=0,"",'Форма 2'!D615-N615-O615-P615)</f>
        <v>7528609.0999999996</v>
      </c>
      <c r="R615" s="51">
        <f t="shared" si="118"/>
        <v>19403.631701030929</v>
      </c>
      <c r="S615" s="51">
        <f t="shared" si="119"/>
        <v>19403.631701030929</v>
      </c>
      <c r="T615" s="69">
        <f>IF(B615=C615,"",
IF(ISERROR(
IF(_xlfn.TEXTBEFORE('ПДФ 1'!B635,": ",1)*1=YEAR($V$4),$V$4,
IF(_xlfn.TEXTBEFORE('ПДФ 1'!B635,": ",1)*1=YEAR($W$4),$W$4,
IF(_xlfn.TEXTBEFORE('ПДФ 1'!B635,": ",1)*1=YEAR($X$4),$X$4,$Y$4)))),"",
IF(_xlfn.TEXTBEFORE('ПДФ 1'!B635,": ",1)*1=YEAR($V$4),$V$4,
IF(_xlfn.TEXTBEFORE('ПДФ 1'!B635,": ",1)*1=YEAR($W$4),$W$4,
IF(_xlfn.TEXTBEFORE('ПДФ 1'!B635,": ",1)*1=YEAR($X$4),$X$4,$Y$4)))))</f>
        <v>46022</v>
      </c>
      <c r="U615" s="125" t="str">
        <f>IF(ISERROR(VLOOKUP(C615,Источник!$C$2:$K$2343,9,0)),"",VLOOKUP(C615,Источник!$C$2:$K$2343,9,0))</f>
        <v>РО</v>
      </c>
      <c r="V615" s="1"/>
      <c r="W615" s="1"/>
      <c r="X615" s="77" t="str">
        <f t="shared" si="120"/>
        <v>г. Нытва, ул. Карла Либкнехта, д. 11: 2025</v>
      </c>
      <c r="Y615" s="117">
        <f t="shared" si="121"/>
        <v>4</v>
      </c>
      <c r="Z615" s="22" t="s">
        <v>1076</v>
      </c>
      <c r="AA615" s="22" t="s">
        <v>1076</v>
      </c>
      <c r="AB615" s="22" t="s">
        <v>1076</v>
      </c>
      <c r="AC615" s="22">
        <v>1</v>
      </c>
      <c r="AD615" s="22">
        <v>1</v>
      </c>
      <c r="AE615" s="22">
        <v>1</v>
      </c>
      <c r="AF615" s="22" t="s">
        <v>1076</v>
      </c>
      <c r="AG615" s="89" t="s">
        <v>1076</v>
      </c>
      <c r="AH615" s="114" t="s">
        <v>1076</v>
      </c>
      <c r="AI615" s="75">
        <v>1</v>
      </c>
      <c r="AJ615" s="75" t="s">
        <v>1076</v>
      </c>
      <c r="AK615" s="75" t="s">
        <v>1076</v>
      </c>
      <c r="AL615" s="75" t="s">
        <v>1076</v>
      </c>
      <c r="AM615" s="75" t="s">
        <v>1076</v>
      </c>
      <c r="AN615" s="75" t="s">
        <v>1076</v>
      </c>
      <c r="AO615" s="75" t="s">
        <v>1076</v>
      </c>
      <c r="AP615" s="75" t="s">
        <v>1076</v>
      </c>
      <c r="AQ615" s="75" t="s">
        <v>1076</v>
      </c>
      <c r="AR615" s="75" t="s">
        <v>1076</v>
      </c>
      <c r="AS615" s="75" t="s">
        <v>1076</v>
      </c>
      <c r="AT615" s="75" t="s">
        <v>1076</v>
      </c>
      <c r="AU615" t="str">
        <f t="shared" si="122"/>
        <v>РВИС ( ХВС ГВС ВОД ) РК</v>
      </c>
      <c r="AV615" t="b">
        <f t="shared" si="123"/>
        <v>1</v>
      </c>
    </row>
    <row r="616" spans="1:48" ht="16.5" thickTop="1" thickBot="1" x14ac:dyDescent="0.3">
      <c r="A616" s="28">
        <f t="shared" si="124"/>
        <v>4</v>
      </c>
      <c r="B616" s="74" t="s">
        <v>1092</v>
      </c>
      <c r="C616" s="71" t="s">
        <v>434</v>
      </c>
      <c r="D616" s="63">
        <v>1952</v>
      </c>
      <c r="E616" s="72"/>
      <c r="F616" s="72" t="s">
        <v>2519</v>
      </c>
      <c r="G616" s="80">
        <v>2</v>
      </c>
      <c r="H616" s="80">
        <v>1</v>
      </c>
      <c r="I616" s="163">
        <v>646.42999999999995</v>
      </c>
      <c r="J616" s="163">
        <v>386</v>
      </c>
      <c r="K616" s="163">
        <v>386</v>
      </c>
      <c r="L616" s="165">
        <v>13</v>
      </c>
      <c r="M616" s="163">
        <f t="shared" si="126"/>
        <v>7592384.9900000002</v>
      </c>
      <c r="N616" s="163"/>
      <c r="O616" s="163"/>
      <c r="P616" s="163"/>
      <c r="Q616" s="30">
        <f>IF('Форма 2'!D616=0,"",'Форма 2'!D616-N616-O616-P616)</f>
        <v>7592384.9900000002</v>
      </c>
      <c r="R616" s="51">
        <f t="shared" si="118"/>
        <v>19669.39116580311</v>
      </c>
      <c r="S616" s="51">
        <f t="shared" si="119"/>
        <v>19669.39116580311</v>
      </c>
      <c r="T616" s="69">
        <f>IF(B616=C616,"",
IF(ISERROR(
IF(_xlfn.TEXTBEFORE('ПДФ 1'!B636,": ",1)*1=YEAR($V$4),$V$4,
IF(_xlfn.TEXTBEFORE('ПДФ 1'!B636,": ",1)*1=YEAR($W$4),$W$4,
IF(_xlfn.TEXTBEFORE('ПДФ 1'!B636,": ",1)*1=YEAR($X$4),$X$4,$Y$4)))),"",
IF(_xlfn.TEXTBEFORE('ПДФ 1'!B636,": ",1)*1=YEAR($V$4),$V$4,
IF(_xlfn.TEXTBEFORE('ПДФ 1'!B636,": ",1)*1=YEAR($W$4),$W$4,
IF(_xlfn.TEXTBEFORE('ПДФ 1'!B636,": ",1)*1=YEAR($X$4),$X$4,$Y$4)))))</f>
        <v>46022</v>
      </c>
      <c r="U616" s="125" t="str">
        <f>IF(ISERROR(VLOOKUP(C616,Источник!$C$2:$K$2343,9,0)),"",VLOOKUP(C616,Источник!$C$2:$K$2343,9,0))</f>
        <v>РО</v>
      </c>
      <c r="V616" s="1"/>
      <c r="W616" s="1"/>
      <c r="X616" s="77" t="str">
        <f t="shared" si="120"/>
        <v>г. Нытва, ул. Карла Либкнехта, д. 13: 2025</v>
      </c>
      <c r="Y616" s="117">
        <f t="shared" si="121"/>
        <v>4</v>
      </c>
      <c r="Z616" s="22" t="s">
        <v>1076</v>
      </c>
      <c r="AA616" s="22" t="s">
        <v>1076</v>
      </c>
      <c r="AB616" s="22" t="s">
        <v>1076</v>
      </c>
      <c r="AC616" s="22">
        <v>1</v>
      </c>
      <c r="AD616" s="22">
        <v>1</v>
      </c>
      <c r="AE616" s="22">
        <v>1</v>
      </c>
      <c r="AF616" s="22" t="s">
        <v>1076</v>
      </c>
      <c r="AG616" s="89" t="s">
        <v>1076</v>
      </c>
      <c r="AH616" s="114" t="s">
        <v>1076</v>
      </c>
      <c r="AI616" s="75">
        <v>1</v>
      </c>
      <c r="AJ616" s="75" t="s">
        <v>1076</v>
      </c>
      <c r="AK616" s="75" t="s">
        <v>1076</v>
      </c>
      <c r="AL616" s="75" t="s">
        <v>1076</v>
      </c>
      <c r="AM616" s="75" t="s">
        <v>1076</v>
      </c>
      <c r="AN616" s="75" t="s">
        <v>1076</v>
      </c>
      <c r="AO616" s="75" t="s">
        <v>1076</v>
      </c>
      <c r="AP616" s="75" t="s">
        <v>1076</v>
      </c>
      <c r="AQ616" s="75" t="s">
        <v>1076</v>
      </c>
      <c r="AR616" s="75" t="s">
        <v>1076</v>
      </c>
      <c r="AS616" s="75" t="s">
        <v>1076</v>
      </c>
      <c r="AT616" s="75" t="s">
        <v>1076</v>
      </c>
      <c r="AU616" t="str">
        <f t="shared" si="122"/>
        <v>РВИС ( ХВС ГВС ВОД ) РК</v>
      </c>
      <c r="AV616" t="b">
        <f t="shared" si="123"/>
        <v>1</v>
      </c>
    </row>
    <row r="617" spans="1:48" ht="16.5" thickTop="1" thickBot="1" x14ac:dyDescent="0.3">
      <c r="A617" s="28">
        <f t="shared" si="124"/>
        <v>5</v>
      </c>
      <c r="B617" s="74" t="s">
        <v>1092</v>
      </c>
      <c r="C617" s="71" t="s">
        <v>687</v>
      </c>
      <c r="D617" s="63">
        <v>1951</v>
      </c>
      <c r="E617" s="72"/>
      <c r="F617" s="72" t="s">
        <v>2519</v>
      </c>
      <c r="G617" s="80">
        <v>2</v>
      </c>
      <c r="H617" s="80">
        <v>1</v>
      </c>
      <c r="I617" s="163">
        <v>624.39</v>
      </c>
      <c r="J617" s="163">
        <v>378.89</v>
      </c>
      <c r="K617" s="163">
        <v>245.5</v>
      </c>
      <c r="L617" s="165">
        <v>23</v>
      </c>
      <c r="M617" s="163">
        <f t="shared" si="126"/>
        <v>402531.75</v>
      </c>
      <c r="N617" s="163"/>
      <c r="O617" s="163"/>
      <c r="P617" s="163"/>
      <c r="Q617" s="30">
        <f>IF('Форма 2'!D617=0,"",'Форма 2'!D617-N617-O617-P617)</f>
        <v>402531.75</v>
      </c>
      <c r="R617" s="51">
        <f t="shared" si="118"/>
        <v>1062.3973976615905</v>
      </c>
      <c r="S617" s="51">
        <f t="shared" si="119"/>
        <v>1062.3973976615905</v>
      </c>
      <c r="T617" s="69">
        <f>IF(B617=C617,"",
IF(ISERROR(
IF(_xlfn.TEXTBEFORE('ПДФ 1'!B637,": ",1)*1=YEAR($V$4),$V$4,
IF(_xlfn.TEXTBEFORE('ПДФ 1'!B637,": ",1)*1=YEAR($W$4),$W$4,
IF(_xlfn.TEXTBEFORE('ПДФ 1'!B637,": ",1)*1=YEAR($X$4),$X$4,$Y$4)))),"",
IF(_xlfn.TEXTBEFORE('ПДФ 1'!B637,": ",1)*1=YEAR($V$4),$V$4,
IF(_xlfn.TEXTBEFORE('ПДФ 1'!B637,": ",1)*1=YEAR($W$4),$W$4,
IF(_xlfn.TEXTBEFORE('ПДФ 1'!B637,": ",1)*1=YEAR($X$4),$X$4,$Y$4)))))</f>
        <v>46022</v>
      </c>
      <c r="U617" s="125" t="str">
        <f>IF(ISERROR(VLOOKUP(C617,Источник!$C$2:$K$2343,9,0)),"",VLOOKUP(C617,Источник!$C$2:$K$2343,9,0))</f>
        <v>РО</v>
      </c>
      <c r="V617" s="1"/>
      <c r="W617" s="1"/>
      <c r="X617" s="81" t="str">
        <f t="shared" si="120"/>
        <v>г. Нытва, ул. Карла Либкнехта, д. 15: 2025</v>
      </c>
      <c r="Y617" s="117">
        <f t="shared" si="121"/>
        <v>1</v>
      </c>
      <c r="Z617" s="22" t="s">
        <v>1076</v>
      </c>
      <c r="AA617" s="22" t="s">
        <v>1076</v>
      </c>
      <c r="AB617" s="22" t="s">
        <v>1076</v>
      </c>
      <c r="AC617" s="22" t="s">
        <v>1076</v>
      </c>
      <c r="AD617" s="22" t="s">
        <v>1076</v>
      </c>
      <c r="AE617" s="22">
        <v>1</v>
      </c>
      <c r="AF617" s="22" t="s">
        <v>1076</v>
      </c>
      <c r="AG617" s="89" t="s">
        <v>1076</v>
      </c>
      <c r="AH617" s="114" t="s">
        <v>1076</v>
      </c>
      <c r="AI617" s="75" t="s">
        <v>1076</v>
      </c>
      <c r="AJ617" s="75" t="s">
        <v>1076</v>
      </c>
      <c r="AK617" s="75" t="s">
        <v>1076</v>
      </c>
      <c r="AL617" s="75" t="s">
        <v>1076</v>
      </c>
      <c r="AM617" s="75" t="s">
        <v>1076</v>
      </c>
      <c r="AN617" s="75" t="s">
        <v>1076</v>
      </c>
      <c r="AO617" s="75" t="s">
        <v>1076</v>
      </c>
      <c r="AP617" s="75" t="s">
        <v>1076</v>
      </c>
      <c r="AQ617" s="75" t="s">
        <v>1076</v>
      </c>
      <c r="AR617" s="75" t="s">
        <v>1076</v>
      </c>
      <c r="AS617" s="75" t="s">
        <v>1076</v>
      </c>
      <c r="AT617" s="75" t="s">
        <v>1076</v>
      </c>
      <c r="AU617" t="str">
        <f t="shared" si="122"/>
        <v>РВИС ( ВОД )</v>
      </c>
      <c r="AV617" t="b">
        <f t="shared" si="123"/>
        <v>1</v>
      </c>
    </row>
    <row r="618" spans="1:48" ht="16.5" thickTop="1" thickBot="1" x14ac:dyDescent="0.3">
      <c r="A618" s="28">
        <f t="shared" si="124"/>
        <v>6</v>
      </c>
      <c r="B618" s="74" t="s">
        <v>1092</v>
      </c>
      <c r="C618" s="71" t="s">
        <v>203</v>
      </c>
      <c r="D618" s="63">
        <v>1954</v>
      </c>
      <c r="E618" s="72"/>
      <c r="F618" s="72" t="s">
        <v>2519</v>
      </c>
      <c r="G618" s="80">
        <v>2</v>
      </c>
      <c r="H618" s="80">
        <v>1</v>
      </c>
      <c r="I618" s="163">
        <v>647.4</v>
      </c>
      <c r="J618" s="163">
        <v>392.2</v>
      </c>
      <c r="K618" s="163">
        <v>392.2</v>
      </c>
      <c r="L618" s="165">
        <v>20</v>
      </c>
      <c r="M618" s="163">
        <f t="shared" si="126"/>
        <v>6187454.29</v>
      </c>
      <c r="N618" s="163"/>
      <c r="O618" s="163"/>
      <c r="P618" s="163"/>
      <c r="Q618" s="30">
        <f>IF('Форма 2'!D618=0,"",'Форма 2'!D618-N618-O618-P618)</f>
        <v>6187454.29</v>
      </c>
      <c r="R618" s="51">
        <f t="shared" si="118"/>
        <v>15776.27304946456</v>
      </c>
      <c r="S618" s="51">
        <f t="shared" si="119"/>
        <v>15776.27304946456</v>
      </c>
      <c r="T618" s="69">
        <f>IF(B618=C618,"",
IF(ISERROR(
IF(_xlfn.TEXTBEFORE('ПДФ 1'!B638,": ",1)*1=YEAR($V$4),$V$4,
IF(_xlfn.TEXTBEFORE('ПДФ 1'!B638,": ",1)*1=YEAR($W$4),$W$4,
IF(_xlfn.TEXTBEFORE('ПДФ 1'!B638,": ",1)*1=YEAR($X$4),$X$4,$Y$4)))),"",
IF(_xlfn.TEXTBEFORE('ПДФ 1'!B638,": ",1)*1=YEAR($V$4),$V$4,
IF(_xlfn.TEXTBEFORE('ПДФ 1'!B638,": ",1)*1=YEAR($W$4),$W$4,
IF(_xlfn.TEXTBEFORE('ПДФ 1'!B638,": ",1)*1=YEAR($X$4),$X$4,$Y$4)))))</f>
        <v>46022</v>
      </c>
      <c r="U618" s="125" t="str">
        <f>IF(ISERROR(VLOOKUP(C618,Источник!$C$2:$K$2343,9,0)),"",VLOOKUP(C618,Источник!$C$2:$K$2343,9,0))</f>
        <v>РО</v>
      </c>
      <c r="V618" s="1"/>
      <c r="W618" s="1"/>
      <c r="X618" s="77" t="str">
        <f t="shared" si="120"/>
        <v>г. Нытва, ул. Карла Либкнехта, д. 16: 2025</v>
      </c>
      <c r="Y618" s="117">
        <f t="shared" si="121"/>
        <v>1</v>
      </c>
      <c r="Z618" s="22" t="s">
        <v>1076</v>
      </c>
      <c r="AA618" s="22" t="s">
        <v>1076</v>
      </c>
      <c r="AB618" s="22" t="s">
        <v>1076</v>
      </c>
      <c r="AC618" s="22" t="s">
        <v>1076</v>
      </c>
      <c r="AD618" s="22" t="s">
        <v>1076</v>
      </c>
      <c r="AE618" s="22" t="s">
        <v>1076</v>
      </c>
      <c r="AF618" s="22" t="s">
        <v>1076</v>
      </c>
      <c r="AG618" s="89" t="s">
        <v>1076</v>
      </c>
      <c r="AH618" s="114" t="s">
        <v>1076</v>
      </c>
      <c r="AI618" s="75">
        <v>1</v>
      </c>
      <c r="AJ618" s="75" t="s">
        <v>1076</v>
      </c>
      <c r="AK618" s="75" t="s">
        <v>1076</v>
      </c>
      <c r="AL618" s="75" t="s">
        <v>1076</v>
      </c>
      <c r="AM618" s="75" t="s">
        <v>1076</v>
      </c>
      <c r="AN618" s="75" t="s">
        <v>1076</v>
      </c>
      <c r="AO618" s="75" t="s">
        <v>1076</v>
      </c>
      <c r="AP618" s="75" t="s">
        <v>1076</v>
      </c>
      <c r="AQ618" s="75" t="s">
        <v>1076</v>
      </c>
      <c r="AR618" s="75" t="s">
        <v>1076</v>
      </c>
      <c r="AS618" s="75" t="s">
        <v>1076</v>
      </c>
      <c r="AT618" s="75" t="s">
        <v>1076</v>
      </c>
      <c r="AU618" t="str">
        <f t="shared" si="122"/>
        <v>РК</v>
      </c>
      <c r="AV618" t="b">
        <f t="shared" si="123"/>
        <v>1</v>
      </c>
    </row>
    <row r="619" spans="1:48" ht="16.5" thickTop="1" thickBot="1" x14ac:dyDescent="0.3">
      <c r="A619" s="28">
        <f t="shared" si="124"/>
        <v>7</v>
      </c>
      <c r="B619" s="74" t="s">
        <v>1092</v>
      </c>
      <c r="C619" s="71" t="s">
        <v>422</v>
      </c>
      <c r="D619" s="63">
        <v>1953</v>
      </c>
      <c r="E619" s="72"/>
      <c r="F619" s="72" t="s">
        <v>2519</v>
      </c>
      <c r="G619" s="80">
        <v>2</v>
      </c>
      <c r="H619" s="80">
        <v>2</v>
      </c>
      <c r="I619" s="163">
        <v>747.2</v>
      </c>
      <c r="J619" s="163">
        <v>667.9</v>
      </c>
      <c r="K619" s="163">
        <v>667.9</v>
      </c>
      <c r="L619" s="165">
        <v>35</v>
      </c>
      <c r="M619" s="163">
        <f t="shared" si="126"/>
        <v>1733900.02</v>
      </c>
      <c r="N619" s="163"/>
      <c r="O619" s="163"/>
      <c r="P619" s="163"/>
      <c r="Q619" s="30">
        <f>IF('Форма 2'!D619=0,"",'Форма 2'!D619-N619-O619-P619)</f>
        <v>1733900.02</v>
      </c>
      <c r="R619" s="51">
        <f t="shared" si="118"/>
        <v>2596.0473424165293</v>
      </c>
      <c r="S619" s="51">
        <f t="shared" si="119"/>
        <v>2596.0473424165293</v>
      </c>
      <c r="T619" s="69">
        <f>IF(B619=C619,"",
IF(ISERROR(
IF(_xlfn.TEXTBEFORE('ПДФ 1'!B639,": ",1)*1=YEAR($V$4),$V$4,
IF(_xlfn.TEXTBEFORE('ПДФ 1'!B639,": ",1)*1=YEAR($W$4),$W$4,
IF(_xlfn.TEXTBEFORE('ПДФ 1'!B639,": ",1)*1=YEAR($X$4),$X$4,$Y$4)))),"",
IF(_xlfn.TEXTBEFORE('ПДФ 1'!B639,": ",1)*1=YEAR($V$4),$V$4,
IF(_xlfn.TEXTBEFORE('ПДФ 1'!B639,": ",1)*1=YEAR($W$4),$W$4,
IF(_xlfn.TEXTBEFORE('ПДФ 1'!B639,": ",1)*1=YEAR($X$4),$X$4,$Y$4)))))</f>
        <v>46022</v>
      </c>
      <c r="U619" s="125" t="str">
        <f>IF(ISERROR(VLOOKUP(C619,Источник!$C$2:$K$2343,9,0)),"",VLOOKUP(C619,Источник!$C$2:$K$2343,9,0))</f>
        <v>РО</v>
      </c>
      <c r="V619" s="1"/>
      <c r="W619" s="1"/>
      <c r="X619" s="77" t="str">
        <f t="shared" si="120"/>
        <v>г. Нытва, ул. Карла Либкнехта, д. 21: 2025</v>
      </c>
      <c r="Y619" s="117">
        <f t="shared" si="121"/>
        <v>3</v>
      </c>
      <c r="Z619" s="22" t="s">
        <v>1076</v>
      </c>
      <c r="AA619" s="22" t="s">
        <v>1076</v>
      </c>
      <c r="AB619" s="22" t="s">
        <v>1076</v>
      </c>
      <c r="AC619" s="22">
        <v>1</v>
      </c>
      <c r="AD619" s="22" t="s">
        <v>1076</v>
      </c>
      <c r="AE619" s="22">
        <v>1</v>
      </c>
      <c r="AF619" s="22" t="s">
        <v>1076</v>
      </c>
      <c r="AG619" s="89" t="s">
        <v>1076</v>
      </c>
      <c r="AH619" s="114" t="s">
        <v>1076</v>
      </c>
      <c r="AI619" s="75" t="s">
        <v>1076</v>
      </c>
      <c r="AJ619" s="75" t="s">
        <v>1076</v>
      </c>
      <c r="AK619" s="75" t="s">
        <v>1076</v>
      </c>
      <c r="AL619" s="75" t="s">
        <v>1076</v>
      </c>
      <c r="AM619" s="75">
        <v>1</v>
      </c>
      <c r="AN619" s="75" t="s">
        <v>1076</v>
      </c>
      <c r="AO619" s="75" t="s">
        <v>1076</v>
      </c>
      <c r="AP619" s="75" t="s">
        <v>1076</v>
      </c>
      <c r="AQ619" s="75" t="s">
        <v>1076</v>
      </c>
      <c r="AR619" s="75" t="s">
        <v>1076</v>
      </c>
      <c r="AS619" s="75" t="s">
        <v>1076</v>
      </c>
      <c r="AT619" s="75" t="s">
        <v>1076</v>
      </c>
      <c r="AU619" t="str">
        <f t="shared" si="122"/>
        <v>РВИС ( ХВС ВОД ) РФ</v>
      </c>
      <c r="AV619" t="b">
        <f t="shared" si="123"/>
        <v>1</v>
      </c>
    </row>
    <row r="620" spans="1:48" ht="16.5" thickTop="1" thickBot="1" x14ac:dyDescent="0.3">
      <c r="A620" s="28">
        <f t="shared" si="124"/>
        <v>8</v>
      </c>
      <c r="B620" s="74" t="s">
        <v>1092</v>
      </c>
      <c r="C620" s="71" t="s">
        <v>204</v>
      </c>
      <c r="D620" s="63">
        <v>1962</v>
      </c>
      <c r="E620" s="72"/>
      <c r="F620" s="72" t="s">
        <v>2519</v>
      </c>
      <c r="G620" s="80">
        <v>2</v>
      </c>
      <c r="H620" s="80">
        <v>2</v>
      </c>
      <c r="I620" s="163">
        <v>700.25</v>
      </c>
      <c r="J620" s="163">
        <v>628.70000000000005</v>
      </c>
      <c r="K620" s="163">
        <v>628.70000000000005</v>
      </c>
      <c r="L620" s="165">
        <v>31</v>
      </c>
      <c r="M620" s="163">
        <f t="shared" si="126"/>
        <v>6692562.3499999996</v>
      </c>
      <c r="N620" s="163"/>
      <c r="O620" s="163"/>
      <c r="P620" s="163"/>
      <c r="Q620" s="30">
        <f>IF('Форма 2'!D620=0,"",'Форма 2'!D620-N620-O620-P620)</f>
        <v>6692562.3499999996</v>
      </c>
      <c r="R620" s="51">
        <f t="shared" si="118"/>
        <v>10645.080881183392</v>
      </c>
      <c r="S620" s="51">
        <f t="shared" si="119"/>
        <v>10645.080881183392</v>
      </c>
      <c r="T620" s="69">
        <f>IF(B620=C620,"",
IF(ISERROR(
IF(_xlfn.TEXTBEFORE('ПДФ 1'!B640,": ",1)*1=YEAR($V$4),$V$4,
IF(_xlfn.TEXTBEFORE('ПДФ 1'!B640,": ",1)*1=YEAR($W$4),$W$4,
IF(_xlfn.TEXTBEFORE('ПДФ 1'!B640,": ",1)*1=YEAR($X$4),$X$4,$Y$4)))),"",
IF(_xlfn.TEXTBEFORE('ПДФ 1'!B640,": ",1)*1=YEAR($V$4),$V$4,
IF(_xlfn.TEXTBEFORE('ПДФ 1'!B640,": ",1)*1=YEAR($W$4),$W$4,
IF(_xlfn.TEXTBEFORE('ПДФ 1'!B640,": ",1)*1=YEAR($X$4),$X$4,$Y$4)))))</f>
        <v>46022</v>
      </c>
      <c r="U620" s="125" t="str">
        <f>IF(ISERROR(VLOOKUP(C620,Источник!$C$2:$K$2343,9,0)),"",VLOOKUP(C620,Источник!$C$2:$K$2343,9,0))</f>
        <v>РО</v>
      </c>
      <c r="V620" s="1"/>
      <c r="W620" s="1"/>
      <c r="X620" s="77" t="str">
        <f t="shared" si="120"/>
        <v>г. Нытва, ул. Мира, д. 6: 2025</v>
      </c>
      <c r="Y620" s="117">
        <f t="shared" si="121"/>
        <v>1</v>
      </c>
      <c r="Z620" s="22" t="s">
        <v>1076</v>
      </c>
      <c r="AA620" s="22" t="s">
        <v>1076</v>
      </c>
      <c r="AB620" s="22" t="s">
        <v>1076</v>
      </c>
      <c r="AC620" s="22" t="s">
        <v>1076</v>
      </c>
      <c r="AD620" s="22" t="s">
        <v>1076</v>
      </c>
      <c r="AE620" s="22" t="s">
        <v>1076</v>
      </c>
      <c r="AF620" s="22" t="s">
        <v>1076</v>
      </c>
      <c r="AG620" s="89" t="s">
        <v>1076</v>
      </c>
      <c r="AH620" s="114" t="s">
        <v>1076</v>
      </c>
      <c r="AI620" s="75">
        <v>1</v>
      </c>
      <c r="AJ620" s="75" t="s">
        <v>1076</v>
      </c>
      <c r="AK620" s="75" t="s">
        <v>1076</v>
      </c>
      <c r="AL620" s="75" t="s">
        <v>1076</v>
      </c>
      <c r="AM620" s="75" t="s">
        <v>1076</v>
      </c>
      <c r="AN620" s="75" t="s">
        <v>1076</v>
      </c>
      <c r="AO620" s="75" t="s">
        <v>1076</v>
      </c>
      <c r="AP620" s="75" t="s">
        <v>1076</v>
      </c>
      <c r="AQ620" s="75" t="s">
        <v>1076</v>
      </c>
      <c r="AR620" s="75" t="s">
        <v>1076</v>
      </c>
      <c r="AS620" s="75" t="s">
        <v>1076</v>
      </c>
      <c r="AT620" s="75" t="s">
        <v>1076</v>
      </c>
      <c r="AU620" t="str">
        <f t="shared" si="122"/>
        <v>РК</v>
      </c>
      <c r="AV620" t="b">
        <f t="shared" si="123"/>
        <v>1</v>
      </c>
    </row>
    <row r="621" spans="1:48" ht="16.5" thickTop="1" thickBot="1" x14ac:dyDescent="0.3">
      <c r="A621" s="28">
        <f t="shared" si="124"/>
        <v>9</v>
      </c>
      <c r="B621" s="74" t="s">
        <v>1092</v>
      </c>
      <c r="C621" s="71" t="s">
        <v>437</v>
      </c>
      <c r="D621" s="63">
        <v>1961</v>
      </c>
      <c r="E621" s="72"/>
      <c r="F621" s="72" t="s">
        <v>2519</v>
      </c>
      <c r="G621" s="80">
        <v>2</v>
      </c>
      <c r="H621" s="80">
        <v>2</v>
      </c>
      <c r="I621" s="163">
        <v>626.5</v>
      </c>
      <c r="J621" s="163">
        <v>413.5</v>
      </c>
      <c r="K621" s="163">
        <v>413.5</v>
      </c>
      <c r="L621" s="165">
        <v>0</v>
      </c>
      <c r="M621" s="163">
        <f t="shared" si="126"/>
        <v>403892.02</v>
      </c>
      <c r="N621" s="163"/>
      <c r="O621" s="163"/>
      <c r="P621" s="163"/>
      <c r="Q621" s="30">
        <f>IF('Форма 2'!D621=0,"",'Форма 2'!D621-N621-O621-P621)</f>
        <v>403892.02</v>
      </c>
      <c r="R621" s="51">
        <f t="shared" si="118"/>
        <v>976.7642563482467</v>
      </c>
      <c r="S621" s="51">
        <f t="shared" si="119"/>
        <v>976.7642563482467</v>
      </c>
      <c r="T621" s="69">
        <f>IF(B621=C621,"",
IF(ISERROR(
IF(_xlfn.TEXTBEFORE('ПДФ 1'!B641,": ",1)*1=YEAR($V$4),$V$4,
IF(_xlfn.TEXTBEFORE('ПДФ 1'!B641,": ",1)*1=YEAR($W$4),$W$4,
IF(_xlfn.TEXTBEFORE('ПДФ 1'!B641,": ",1)*1=YEAR($X$4),$X$4,$Y$4)))),"",
IF(_xlfn.TEXTBEFORE('ПДФ 1'!B641,": ",1)*1=YEAR($V$4),$V$4,
IF(_xlfn.TEXTBEFORE('ПДФ 1'!B641,": ",1)*1=YEAR($W$4),$W$4,
IF(_xlfn.TEXTBEFORE('ПДФ 1'!B641,": ",1)*1=YEAR($X$4),$X$4,$Y$4)))))</f>
        <v>46022</v>
      </c>
      <c r="U621" s="125" t="str">
        <f>IF(ISERROR(VLOOKUP(C621,Источник!$C$2:$K$2343,9,0)),"",VLOOKUP(C621,Источник!$C$2:$K$2343,9,0))</f>
        <v>РО</v>
      </c>
      <c r="V621" s="1"/>
      <c r="W621" s="1"/>
      <c r="X621" s="77" t="str">
        <f t="shared" si="120"/>
        <v>г. Нытва, ул. Чапаева, д. 3: 2025</v>
      </c>
      <c r="Y621" s="117">
        <f t="shared" si="121"/>
        <v>1</v>
      </c>
      <c r="Z621" s="22" t="s">
        <v>1076</v>
      </c>
      <c r="AA621" s="22" t="s">
        <v>1076</v>
      </c>
      <c r="AB621" s="22" t="s">
        <v>1076</v>
      </c>
      <c r="AC621" s="22" t="s">
        <v>1076</v>
      </c>
      <c r="AD621" s="22" t="s">
        <v>1076</v>
      </c>
      <c r="AE621" s="22">
        <v>1</v>
      </c>
      <c r="AF621" s="22" t="s">
        <v>1076</v>
      </c>
      <c r="AG621" s="89" t="s">
        <v>1076</v>
      </c>
      <c r="AH621" s="114" t="s">
        <v>1076</v>
      </c>
      <c r="AI621" s="75" t="s">
        <v>1076</v>
      </c>
      <c r="AJ621" s="75" t="s">
        <v>1076</v>
      </c>
      <c r="AK621" s="75" t="s">
        <v>1076</v>
      </c>
      <c r="AL621" s="75" t="s">
        <v>1076</v>
      </c>
      <c r="AM621" s="75" t="s">
        <v>1076</v>
      </c>
      <c r="AN621" s="75" t="s">
        <v>1076</v>
      </c>
      <c r="AO621" s="75" t="s">
        <v>1076</v>
      </c>
      <c r="AP621" s="75" t="s">
        <v>1076</v>
      </c>
      <c r="AQ621" s="75" t="s">
        <v>1076</v>
      </c>
      <c r="AR621" s="75" t="s">
        <v>1076</v>
      </c>
      <c r="AS621" s="75" t="s">
        <v>1076</v>
      </c>
      <c r="AT621" s="75" t="s">
        <v>1076</v>
      </c>
      <c r="AU621" t="str">
        <f t="shared" si="122"/>
        <v>РВИС ( ВОД )</v>
      </c>
      <c r="AV621" t="b">
        <f t="shared" si="123"/>
        <v>1</v>
      </c>
    </row>
    <row r="622" spans="1:48" ht="16.5" thickTop="1" thickBot="1" x14ac:dyDescent="0.3">
      <c r="A622" s="28">
        <f t="shared" si="124"/>
        <v>10</v>
      </c>
      <c r="B622" s="74" t="s">
        <v>1092</v>
      </c>
      <c r="C622" s="71" t="s">
        <v>335</v>
      </c>
      <c r="D622" s="63">
        <v>1960</v>
      </c>
      <c r="E622" s="72"/>
      <c r="F622" s="72" t="s">
        <v>2519</v>
      </c>
      <c r="G622" s="80">
        <v>2</v>
      </c>
      <c r="H622" s="80">
        <v>2</v>
      </c>
      <c r="I622" s="163">
        <v>630.77</v>
      </c>
      <c r="J622" s="163">
        <v>411.16</v>
      </c>
      <c r="K622" s="163">
        <v>411.16</v>
      </c>
      <c r="L622" s="165">
        <v>0</v>
      </c>
      <c r="M622" s="163">
        <f t="shared" si="126"/>
        <v>7145394.0900000008</v>
      </c>
      <c r="N622" s="163"/>
      <c r="O622" s="163"/>
      <c r="P622" s="163"/>
      <c r="Q622" s="30">
        <f>IF('Форма 2'!D622=0,"",'Форма 2'!D622-N622-O622-P622)</f>
        <v>7145394.0900000008</v>
      </c>
      <c r="R622" s="51">
        <f t="shared" si="118"/>
        <v>17378.621680124528</v>
      </c>
      <c r="S622" s="51">
        <f t="shared" si="119"/>
        <v>17378.621680124528</v>
      </c>
      <c r="T622" s="69">
        <f>IF(B622=C622,"",
IF(ISERROR(
IF(_xlfn.TEXTBEFORE('ПДФ 1'!B642,": ",1)*1=YEAR($V$4),$V$4,
IF(_xlfn.TEXTBEFORE('ПДФ 1'!B642,": ",1)*1=YEAR($W$4),$W$4,
IF(_xlfn.TEXTBEFORE('ПДФ 1'!B642,": ",1)*1=YEAR($X$4),$X$4,$Y$4)))),"",
IF(_xlfn.TEXTBEFORE('ПДФ 1'!B642,": ",1)*1=YEAR($V$4),$V$4,
IF(_xlfn.TEXTBEFORE('ПДФ 1'!B642,": ",1)*1=YEAR($W$4),$W$4,
IF(_xlfn.TEXTBEFORE('ПДФ 1'!B642,": ",1)*1=YEAR($X$4),$X$4,$Y$4)))))</f>
        <v>46022</v>
      </c>
      <c r="U622" s="125" t="str">
        <f>IF(ISERROR(VLOOKUP(C622,Источник!$C$2:$K$2343,9,0)),"",VLOOKUP(C622,Источник!$C$2:$K$2343,9,0))</f>
        <v>СС</v>
      </c>
      <c r="V622" s="1"/>
      <c r="W622" s="1"/>
      <c r="X622" s="81" t="str">
        <f t="shared" si="120"/>
        <v>г. Нытва, ул. Чапаева, д. 5: 2025</v>
      </c>
      <c r="Y622" s="117">
        <f t="shared" si="121"/>
        <v>5</v>
      </c>
      <c r="Z622" s="22">
        <v>1</v>
      </c>
      <c r="AA622" s="22">
        <v>1</v>
      </c>
      <c r="AB622" s="22" t="s">
        <v>1076</v>
      </c>
      <c r="AC622" s="22">
        <v>1</v>
      </c>
      <c r="AD622" s="22">
        <v>1</v>
      </c>
      <c r="AE622" s="22">
        <v>1</v>
      </c>
      <c r="AF622" s="22" t="s">
        <v>1076</v>
      </c>
      <c r="AG622" s="89" t="s">
        <v>1076</v>
      </c>
      <c r="AH622" s="114" t="s">
        <v>1076</v>
      </c>
      <c r="AI622" s="75" t="s">
        <v>1076</v>
      </c>
      <c r="AJ622" s="75" t="s">
        <v>1076</v>
      </c>
      <c r="AK622" s="75" t="s">
        <v>1076</v>
      </c>
      <c r="AL622" s="75" t="s">
        <v>1076</v>
      </c>
      <c r="AM622" s="75" t="s">
        <v>1076</v>
      </c>
      <c r="AN622" s="75" t="s">
        <v>1076</v>
      </c>
      <c r="AO622" s="75" t="s">
        <v>1076</v>
      </c>
      <c r="AP622" s="75" t="s">
        <v>1076</v>
      </c>
      <c r="AQ622" s="75" t="s">
        <v>1076</v>
      </c>
      <c r="AR622" s="75" t="s">
        <v>1076</v>
      </c>
      <c r="AS622" s="75" t="s">
        <v>1076</v>
      </c>
      <c r="AT622" s="75" t="s">
        <v>1076</v>
      </c>
      <c r="AU622" t="str">
        <f t="shared" si="122"/>
        <v>РВИС ( ЭЛ ТЕП ХВС ГВС ВОД )</v>
      </c>
      <c r="AV622" t="b">
        <f t="shared" si="123"/>
        <v>1</v>
      </c>
    </row>
    <row r="623" spans="1:48" ht="16.5" thickTop="1" thickBot="1" x14ac:dyDescent="0.3">
      <c r="A623" s="28">
        <f t="shared" si="124"/>
        <v>11</v>
      </c>
      <c r="B623" s="74" t="s">
        <v>1092</v>
      </c>
      <c r="C623" s="71" t="s">
        <v>781</v>
      </c>
      <c r="D623" s="63">
        <v>1953</v>
      </c>
      <c r="E623" s="72"/>
      <c r="F623" s="72" t="s">
        <v>2536</v>
      </c>
      <c r="G623" s="80">
        <v>2</v>
      </c>
      <c r="H623" s="80">
        <v>2</v>
      </c>
      <c r="I623" s="163">
        <v>478.18</v>
      </c>
      <c r="J623" s="163">
        <v>311.97000000000003</v>
      </c>
      <c r="K623" s="163">
        <v>193.41</v>
      </c>
      <c r="L623" s="165">
        <v>18</v>
      </c>
      <c r="M623" s="163">
        <f t="shared" si="126"/>
        <v>4924111.1500000004</v>
      </c>
      <c r="N623" s="163"/>
      <c r="O623" s="163"/>
      <c r="P623" s="163"/>
      <c r="Q623" s="30">
        <f>IF('Форма 2'!D623=0,"",'Форма 2'!D623-N623-O623-P623)</f>
        <v>4924111.1500000004</v>
      </c>
      <c r="R623" s="51">
        <f t="shared" si="118"/>
        <v>15783.925217168317</v>
      </c>
      <c r="S623" s="51">
        <f t="shared" si="119"/>
        <v>15783.925217168317</v>
      </c>
      <c r="T623" s="69">
        <f>IF(B623=C623,"",
IF(ISERROR(
IF(_xlfn.TEXTBEFORE('ПДФ 1'!B643,": ",1)*1=YEAR($V$4),$V$4,
IF(_xlfn.TEXTBEFORE('ПДФ 1'!B643,": ",1)*1=YEAR($W$4),$W$4,
IF(_xlfn.TEXTBEFORE('ПДФ 1'!B643,": ",1)*1=YEAR($X$4),$X$4,$Y$4)))),"",
IF(_xlfn.TEXTBEFORE('ПДФ 1'!B643,": ",1)*1=YEAR($V$4),$V$4,
IF(_xlfn.TEXTBEFORE('ПДФ 1'!B643,": ",1)*1=YEAR($W$4),$W$4,
IF(_xlfn.TEXTBEFORE('ПДФ 1'!B643,": ",1)*1=YEAR($X$4),$X$4,$Y$4)))))</f>
        <v>46022</v>
      </c>
      <c r="U623" s="125" t="str">
        <f>IF(ISERROR(VLOOKUP(C623,Источник!$C$2:$K$2343,9,0)),"",VLOOKUP(C623,Источник!$C$2:$K$2343,9,0))</f>
        <v>РО</v>
      </c>
      <c r="V623" s="1"/>
      <c r="W623" s="1"/>
      <c r="X623" s="77" t="str">
        <f t="shared" si="120"/>
        <v>рп Новоильинский, ул. Ленина, д. 99: 2025</v>
      </c>
      <c r="Y623" s="117">
        <f t="shared" si="121"/>
        <v>2</v>
      </c>
      <c r="Z623" s="22">
        <v>1</v>
      </c>
      <c r="AA623" s="22" t="s">
        <v>1076</v>
      </c>
      <c r="AB623" s="22" t="s">
        <v>1076</v>
      </c>
      <c r="AC623" s="22" t="s">
        <v>1076</v>
      </c>
      <c r="AD623" s="22" t="s">
        <v>1076</v>
      </c>
      <c r="AE623" s="22" t="s">
        <v>1076</v>
      </c>
      <c r="AF623" s="22" t="s">
        <v>1076</v>
      </c>
      <c r="AG623" s="89" t="s">
        <v>1076</v>
      </c>
      <c r="AH623" s="114" t="s">
        <v>1076</v>
      </c>
      <c r="AI623" s="75">
        <v>1</v>
      </c>
      <c r="AJ623" s="75" t="s">
        <v>1076</v>
      </c>
      <c r="AK623" s="75" t="s">
        <v>1076</v>
      </c>
      <c r="AL623" s="75" t="s">
        <v>1076</v>
      </c>
      <c r="AM623" s="75" t="s">
        <v>1076</v>
      </c>
      <c r="AN623" s="75" t="s">
        <v>1076</v>
      </c>
      <c r="AO623" s="75" t="s">
        <v>1076</v>
      </c>
      <c r="AP623" s="75" t="s">
        <v>1076</v>
      </c>
      <c r="AQ623" s="75" t="s">
        <v>1076</v>
      </c>
      <c r="AR623" s="75" t="s">
        <v>1076</v>
      </c>
      <c r="AS623" s="75" t="s">
        <v>1076</v>
      </c>
      <c r="AT623" s="75" t="s">
        <v>1076</v>
      </c>
      <c r="AU623" t="str">
        <f t="shared" si="122"/>
        <v>РВИС ( ЭЛ ) РК</v>
      </c>
      <c r="AV623" t="b">
        <f t="shared" si="123"/>
        <v>1</v>
      </c>
    </row>
    <row r="624" spans="1:48" ht="17.25" thickTop="1" thickBot="1" x14ac:dyDescent="0.3">
      <c r="A624" s="134">
        <f t="shared" si="124"/>
        <v>0</v>
      </c>
      <c r="B624" s="135" t="s">
        <v>1076</v>
      </c>
      <c r="C624" s="156" t="s">
        <v>1093</v>
      </c>
      <c r="D624" s="140" t="s">
        <v>1076</v>
      </c>
      <c r="E624" s="141"/>
      <c r="F624" s="141" t="s">
        <v>1076</v>
      </c>
      <c r="G624" s="142" t="s">
        <v>1076</v>
      </c>
      <c r="H624" s="142" t="s">
        <v>1076</v>
      </c>
      <c r="I624" s="162">
        <f>SUM(I625:I626)</f>
        <v>1412.7</v>
      </c>
      <c r="J624" s="162">
        <f t="shared" ref="J624:P624" si="128">SUM(J625:J626)</f>
        <v>1268.9000000000001</v>
      </c>
      <c r="K624" s="162">
        <f t="shared" si="128"/>
        <v>1268.9000000000001</v>
      </c>
      <c r="L624" s="154">
        <f t="shared" si="128"/>
        <v>85</v>
      </c>
      <c r="M624" s="162">
        <f t="shared" si="126"/>
        <v>11481805.619999999</v>
      </c>
      <c r="N624" s="162">
        <f t="shared" si="128"/>
        <v>0</v>
      </c>
      <c r="O624" s="162">
        <f t="shared" si="128"/>
        <v>0</v>
      </c>
      <c r="P624" s="162">
        <f t="shared" si="128"/>
        <v>0</v>
      </c>
      <c r="Q624" s="136">
        <f>IF('Форма 2'!D624=0,"",'Форма 2'!D624-N624-O624-P624)</f>
        <v>11481805.619999999</v>
      </c>
      <c r="R624" s="143"/>
      <c r="S624" s="143"/>
      <c r="T624" s="144"/>
      <c r="U624" s="145" t="str">
        <f>IF(ISERROR(VLOOKUP(C624,Источник!$C$2:$K$2343,9,0)),"",VLOOKUP(C624,Источник!$C$2:$K$2343,9,0))</f>
        <v/>
      </c>
      <c r="V624" s="1"/>
      <c r="W624" s="1"/>
      <c r="X624" s="77" t="str">
        <f t="shared" si="120"/>
        <v/>
      </c>
      <c r="Y624" s="117">
        <f t="shared" si="121"/>
        <v>0</v>
      </c>
      <c r="Z624" s="22" t="s">
        <v>1076</v>
      </c>
      <c r="AA624" s="22" t="s">
        <v>1076</v>
      </c>
      <c r="AB624" s="22" t="s">
        <v>1076</v>
      </c>
      <c r="AC624" s="22" t="s">
        <v>1076</v>
      </c>
      <c r="AD624" s="22" t="s">
        <v>1076</v>
      </c>
      <c r="AE624" s="22" t="s">
        <v>1076</v>
      </c>
      <c r="AF624" s="22" t="s">
        <v>1076</v>
      </c>
      <c r="AG624" s="89" t="s">
        <v>1076</v>
      </c>
      <c r="AH624" s="88" t="s">
        <v>1076</v>
      </c>
      <c r="AI624" s="75" t="s">
        <v>1076</v>
      </c>
      <c r="AJ624" s="75" t="s">
        <v>1076</v>
      </c>
      <c r="AK624" s="75" t="s">
        <v>1076</v>
      </c>
      <c r="AL624" s="75" t="s">
        <v>1076</v>
      </c>
      <c r="AM624" s="75" t="s">
        <v>1076</v>
      </c>
      <c r="AN624" s="75" t="s">
        <v>1076</v>
      </c>
      <c r="AO624" s="75" t="s">
        <v>1076</v>
      </c>
      <c r="AP624" s="75" t="s">
        <v>1076</v>
      </c>
      <c r="AQ624" s="75" t="s">
        <v>1076</v>
      </c>
      <c r="AR624" s="75" t="s">
        <v>1076</v>
      </c>
      <c r="AS624" s="75" t="s">
        <v>1076</v>
      </c>
      <c r="AT624" s="75" t="s">
        <v>1076</v>
      </c>
      <c r="AU624" t="str">
        <f t="shared" si="122"/>
        <v/>
      </c>
      <c r="AV624" t="b">
        <f t="shared" si="123"/>
        <v>1</v>
      </c>
    </row>
    <row r="625" spans="1:48" ht="16.5" thickTop="1" thickBot="1" x14ac:dyDescent="0.3">
      <c r="A625" s="28">
        <f t="shared" si="124"/>
        <v>1</v>
      </c>
      <c r="B625" s="74" t="s">
        <v>1093</v>
      </c>
      <c r="C625" s="71" t="s">
        <v>137</v>
      </c>
      <c r="D625" s="63">
        <v>1968</v>
      </c>
      <c r="E625" s="72"/>
      <c r="F625" s="72" t="s">
        <v>2519</v>
      </c>
      <c r="G625" s="80">
        <v>2</v>
      </c>
      <c r="H625" s="80">
        <v>2</v>
      </c>
      <c r="I625" s="163">
        <v>429.2</v>
      </c>
      <c r="J625" s="163">
        <v>395.4</v>
      </c>
      <c r="K625" s="163">
        <v>395.4</v>
      </c>
      <c r="L625" s="165">
        <v>30</v>
      </c>
      <c r="M625" s="163">
        <f t="shared" si="126"/>
        <v>3220287.5999999996</v>
      </c>
      <c r="N625" s="163"/>
      <c r="O625" s="163"/>
      <c r="P625" s="163"/>
      <c r="Q625" s="30">
        <f>IF('Форма 2'!D625=0,"",'Форма 2'!D625-N625-O625-P625)</f>
        <v>3220287.5999999996</v>
      </c>
      <c r="R625" s="51">
        <f t="shared" si="118"/>
        <v>8144.3793626707129</v>
      </c>
      <c r="S625" s="51">
        <f t="shared" si="119"/>
        <v>8144.3793626707129</v>
      </c>
      <c r="T625" s="69">
        <f>IF(B625=C625,"",
IF(ISERROR(
IF(_xlfn.TEXTBEFORE('ПДФ 1'!B645,": ",1)*1=YEAR($V$4),$V$4,
IF(_xlfn.TEXTBEFORE('ПДФ 1'!B645,": ",1)*1=YEAR($W$4),$W$4,
IF(_xlfn.TEXTBEFORE('ПДФ 1'!B645,": ",1)*1=YEAR($X$4),$X$4,$Y$4)))),"",
IF(_xlfn.TEXTBEFORE('ПДФ 1'!B645,": ",1)*1=YEAR($V$4),$V$4,
IF(_xlfn.TEXTBEFORE('ПДФ 1'!B645,": ",1)*1=YEAR($W$4),$W$4,
IF(_xlfn.TEXTBEFORE('ПДФ 1'!B645,": ",1)*1=YEAR($X$4),$X$4,$Y$4)))))</f>
        <v>46022</v>
      </c>
      <c r="U625" s="125" t="str">
        <f>IF(ISERROR(VLOOKUP(C625,Источник!$C$2:$K$2343,9,0)),"",VLOOKUP(C625,Источник!$C$2:$K$2343,9,0))</f>
        <v>РО</v>
      </c>
      <c r="V625" s="1"/>
      <c r="W625" s="1"/>
      <c r="X625" s="77" t="str">
        <f t="shared" si="120"/>
        <v>пгт Октябрьский, ул. Северная, д. 2: 2025</v>
      </c>
      <c r="Y625" s="117">
        <f t="shared" si="121"/>
        <v>3</v>
      </c>
      <c r="Z625" s="22" t="s">
        <v>1076</v>
      </c>
      <c r="AA625" s="22" t="s">
        <v>1076</v>
      </c>
      <c r="AB625" s="22" t="s">
        <v>1076</v>
      </c>
      <c r="AC625" s="22">
        <v>1</v>
      </c>
      <c r="AD625" s="22" t="s">
        <v>1076</v>
      </c>
      <c r="AE625" s="22" t="s">
        <v>1076</v>
      </c>
      <c r="AF625" s="22" t="s">
        <v>1076</v>
      </c>
      <c r="AG625" s="89" t="s">
        <v>1076</v>
      </c>
      <c r="AH625" s="114" t="s">
        <v>1076</v>
      </c>
      <c r="AI625" s="75" t="s">
        <v>1076</v>
      </c>
      <c r="AJ625" s="75">
        <v>1</v>
      </c>
      <c r="AK625" s="75" t="s">
        <v>1076</v>
      </c>
      <c r="AL625" s="75" t="s">
        <v>1076</v>
      </c>
      <c r="AM625" s="75">
        <v>1</v>
      </c>
      <c r="AN625" s="75" t="s">
        <v>1076</v>
      </c>
      <c r="AO625" s="75" t="s">
        <v>1076</v>
      </c>
      <c r="AP625" s="75" t="s">
        <v>1076</v>
      </c>
      <c r="AQ625" s="75" t="s">
        <v>1076</v>
      </c>
      <c r="AR625" s="75" t="s">
        <v>1076</v>
      </c>
      <c r="AS625" s="75" t="s">
        <v>1076</v>
      </c>
      <c r="AT625" s="75" t="s">
        <v>1076</v>
      </c>
      <c r="AU625" t="str">
        <f t="shared" si="122"/>
        <v>РВИС ( ХВС ) Рфа РФ</v>
      </c>
      <c r="AV625" t="b">
        <f t="shared" si="123"/>
        <v>1</v>
      </c>
    </row>
    <row r="626" spans="1:48" ht="16.5" thickTop="1" thickBot="1" x14ac:dyDescent="0.3">
      <c r="A626" s="28">
        <f t="shared" si="124"/>
        <v>2</v>
      </c>
      <c r="B626" s="74" t="s">
        <v>1093</v>
      </c>
      <c r="C626" s="71" t="s">
        <v>1029</v>
      </c>
      <c r="D626" s="63">
        <v>1971</v>
      </c>
      <c r="E626" s="72"/>
      <c r="F626" s="72" t="s">
        <v>2519</v>
      </c>
      <c r="G626" s="80">
        <v>2</v>
      </c>
      <c r="H626" s="80">
        <v>3</v>
      </c>
      <c r="I626" s="163">
        <v>983.5</v>
      </c>
      <c r="J626" s="163">
        <v>873.5</v>
      </c>
      <c r="K626" s="163">
        <v>873.5</v>
      </c>
      <c r="L626" s="165">
        <v>55</v>
      </c>
      <c r="M626" s="163">
        <f t="shared" si="126"/>
        <v>8261518.0199999996</v>
      </c>
      <c r="N626" s="163"/>
      <c r="O626" s="163"/>
      <c r="P626" s="163"/>
      <c r="Q626" s="30">
        <f>IF('Форма 2'!D626=0,"",'Форма 2'!D626-N626-O626-P626)</f>
        <v>8261518.0199999996</v>
      </c>
      <c r="R626" s="51">
        <f t="shared" si="118"/>
        <v>9457.9485060103034</v>
      </c>
      <c r="S626" s="51">
        <f t="shared" si="119"/>
        <v>9457.9485060103034</v>
      </c>
      <c r="T626" s="69">
        <f>IF(B626=C626,"",
IF(ISERROR(
IF(_xlfn.TEXTBEFORE('ПДФ 1'!B646,": ",1)*1=YEAR($V$4),$V$4,
IF(_xlfn.TEXTBEFORE('ПДФ 1'!B646,": ",1)*1=YEAR($W$4),$W$4,
IF(_xlfn.TEXTBEFORE('ПДФ 1'!B646,": ",1)*1=YEAR($X$4),$X$4,$Y$4)))),"",
IF(_xlfn.TEXTBEFORE('ПДФ 1'!B646,": ",1)*1=YEAR($V$4),$V$4,
IF(_xlfn.TEXTBEFORE('ПДФ 1'!B646,": ",1)*1=YEAR($W$4),$W$4,
IF(_xlfn.TEXTBEFORE('ПДФ 1'!B646,": ",1)*1=YEAR($X$4),$X$4,$Y$4)))))</f>
        <v>46022</v>
      </c>
      <c r="U626" s="125" t="str">
        <f>IF(ISERROR(VLOOKUP(C626,Источник!$C$2:$K$2343,9,0)),"",VLOOKUP(C626,Источник!$C$2:$K$2343,9,0))</f>
        <v>РО</v>
      </c>
      <c r="V626" s="1"/>
      <c r="W626" s="1"/>
      <c r="X626" s="77" t="str">
        <f t="shared" si="120"/>
        <v>пгт Сарс, ул. Советская, д. 37: 2025</v>
      </c>
      <c r="Y626" s="117">
        <f t="shared" si="121"/>
        <v>1</v>
      </c>
      <c r="Z626" s="22" t="s">
        <v>1076</v>
      </c>
      <c r="AA626" s="22">
        <v>1</v>
      </c>
      <c r="AB626" s="22" t="s">
        <v>1076</v>
      </c>
      <c r="AC626" s="22" t="s">
        <v>1076</v>
      </c>
      <c r="AD626" s="22" t="s">
        <v>1076</v>
      </c>
      <c r="AE626" s="22" t="s">
        <v>1076</v>
      </c>
      <c r="AF626" s="22" t="s">
        <v>1076</v>
      </c>
      <c r="AG626" s="89" t="s">
        <v>1076</v>
      </c>
      <c r="AH626" s="114" t="s">
        <v>1076</v>
      </c>
      <c r="AI626" s="75" t="s">
        <v>1076</v>
      </c>
      <c r="AJ626" s="75" t="s">
        <v>1076</v>
      </c>
      <c r="AK626" s="75" t="s">
        <v>1076</v>
      </c>
      <c r="AL626" s="75" t="s">
        <v>1076</v>
      </c>
      <c r="AM626" s="75" t="s">
        <v>1076</v>
      </c>
      <c r="AN626" s="75" t="s">
        <v>1076</v>
      </c>
      <c r="AO626" s="75" t="s">
        <v>1076</v>
      </c>
      <c r="AP626" s="75" t="s">
        <v>1076</v>
      </c>
      <c r="AQ626" s="75" t="s">
        <v>1076</v>
      </c>
      <c r="AR626" s="75" t="s">
        <v>1076</v>
      </c>
      <c r="AS626" s="75" t="s">
        <v>1076</v>
      </c>
      <c r="AT626" s="75" t="s">
        <v>1076</v>
      </c>
      <c r="AU626" t="str">
        <f t="shared" si="122"/>
        <v>РВИС ( ТЕП )</v>
      </c>
      <c r="AV626" t="b">
        <f t="shared" si="123"/>
        <v>1</v>
      </c>
    </row>
    <row r="627" spans="1:48" ht="17.25" thickTop="1" thickBot="1" x14ac:dyDescent="0.3">
      <c r="A627" s="134">
        <f t="shared" si="124"/>
        <v>0</v>
      </c>
      <c r="B627" s="135" t="s">
        <v>1076</v>
      </c>
      <c r="C627" s="156" t="s">
        <v>1094</v>
      </c>
      <c r="D627" s="140" t="s">
        <v>1076</v>
      </c>
      <c r="E627" s="141"/>
      <c r="F627" s="141" t="s">
        <v>1076</v>
      </c>
      <c r="G627" s="142" t="s">
        <v>1076</v>
      </c>
      <c r="H627" s="142" t="s">
        <v>1076</v>
      </c>
      <c r="I627" s="162">
        <f>SUM(I628:I630)</f>
        <v>1749.8000000000002</v>
      </c>
      <c r="J627" s="162">
        <f t="shared" ref="J627:P627" si="129">SUM(J628:J630)</f>
        <v>1606</v>
      </c>
      <c r="K627" s="162">
        <f t="shared" si="129"/>
        <v>1606</v>
      </c>
      <c r="L627" s="154">
        <f t="shared" si="129"/>
        <v>61</v>
      </c>
      <c r="M627" s="162">
        <f t="shared" si="126"/>
        <v>9953571.3899999987</v>
      </c>
      <c r="N627" s="162">
        <f t="shared" si="129"/>
        <v>0</v>
      </c>
      <c r="O627" s="162">
        <f t="shared" si="129"/>
        <v>0</v>
      </c>
      <c r="P627" s="162">
        <f t="shared" si="129"/>
        <v>0</v>
      </c>
      <c r="Q627" s="136">
        <f>IF('Форма 2'!D627=0,"",'Форма 2'!D627-N627-O627-P627)</f>
        <v>9953571.3899999987</v>
      </c>
      <c r="R627" s="143"/>
      <c r="S627" s="143"/>
      <c r="T627" s="144"/>
      <c r="U627" s="145" t="str">
        <f>IF(ISERROR(VLOOKUP(C627,Источник!$C$2:$K$2343,9,0)),"",VLOOKUP(C627,Источник!$C$2:$K$2343,9,0))</f>
        <v/>
      </c>
      <c r="V627" s="1"/>
      <c r="W627" s="1"/>
      <c r="X627" s="81" t="str">
        <f t="shared" si="120"/>
        <v/>
      </c>
      <c r="Y627" s="117">
        <f t="shared" si="121"/>
        <v>0</v>
      </c>
      <c r="Z627" s="22" t="s">
        <v>1076</v>
      </c>
      <c r="AA627" s="22" t="s">
        <v>1076</v>
      </c>
      <c r="AB627" s="22" t="s">
        <v>1076</v>
      </c>
      <c r="AC627" s="22" t="s">
        <v>1076</v>
      </c>
      <c r="AD627" s="22" t="s">
        <v>1076</v>
      </c>
      <c r="AE627" s="22" t="s">
        <v>1076</v>
      </c>
      <c r="AF627" s="22" t="s">
        <v>1076</v>
      </c>
      <c r="AG627" s="89" t="s">
        <v>1076</v>
      </c>
      <c r="AH627" s="88" t="s">
        <v>1076</v>
      </c>
      <c r="AI627" s="75" t="s">
        <v>1076</v>
      </c>
      <c r="AJ627" s="75" t="s">
        <v>1076</v>
      </c>
      <c r="AK627" s="75" t="s">
        <v>1076</v>
      </c>
      <c r="AL627" s="75" t="s">
        <v>1076</v>
      </c>
      <c r="AM627" s="75" t="s">
        <v>1076</v>
      </c>
      <c r="AN627" s="75" t="s">
        <v>1076</v>
      </c>
      <c r="AO627" s="75" t="s">
        <v>1076</v>
      </c>
      <c r="AP627" s="75" t="s">
        <v>1076</v>
      </c>
      <c r="AQ627" s="75" t="s">
        <v>1076</v>
      </c>
      <c r="AR627" s="75" t="s">
        <v>1076</v>
      </c>
      <c r="AS627" s="75" t="s">
        <v>1076</v>
      </c>
      <c r="AT627" s="75" t="s">
        <v>1076</v>
      </c>
      <c r="AU627" t="str">
        <f t="shared" si="122"/>
        <v/>
      </c>
      <c r="AV627" t="b">
        <f t="shared" si="123"/>
        <v>1</v>
      </c>
    </row>
    <row r="628" spans="1:48" ht="16.5" thickTop="1" thickBot="1" x14ac:dyDescent="0.3">
      <c r="A628" s="28">
        <f t="shared" si="124"/>
        <v>1</v>
      </c>
      <c r="B628" s="74" t="s">
        <v>1094</v>
      </c>
      <c r="C628" s="71" t="s">
        <v>206</v>
      </c>
      <c r="D628" s="63">
        <v>1988</v>
      </c>
      <c r="E628" s="72"/>
      <c r="F628" s="72" t="s">
        <v>2519</v>
      </c>
      <c r="G628" s="80">
        <v>2</v>
      </c>
      <c r="H628" s="80">
        <v>3</v>
      </c>
      <c r="I628" s="163">
        <v>982.1</v>
      </c>
      <c r="J628" s="163">
        <v>904.7</v>
      </c>
      <c r="K628" s="163">
        <v>904.7</v>
      </c>
      <c r="L628" s="165">
        <v>32</v>
      </c>
      <c r="M628" s="163">
        <f t="shared" si="126"/>
        <v>6941345.3099999996</v>
      </c>
      <c r="N628" s="163"/>
      <c r="O628" s="163"/>
      <c r="P628" s="163"/>
      <c r="Q628" s="30">
        <f>IF('Форма 2'!D628=0,"",'Форма 2'!D628-N628-O628-P628)</f>
        <v>6941345.3099999996</v>
      </c>
      <c r="R628" s="51">
        <f t="shared" ref="R628:R690" si="130">IF(ISNUMBER(J628),M628/J628,"")</f>
        <v>7672.5382005084548</v>
      </c>
      <c r="S628" s="51">
        <f t="shared" ref="S628:S690" si="131">R628</f>
        <v>7672.5382005084548</v>
      </c>
      <c r="T628" s="69">
        <f>IF(B628=C628,"",
IF(ISERROR(
IF(_xlfn.TEXTBEFORE('ПДФ 1'!B648,": ",1)*1=YEAR($V$4),$V$4,
IF(_xlfn.TEXTBEFORE('ПДФ 1'!B648,": ",1)*1=YEAR($W$4),$W$4,
IF(_xlfn.TEXTBEFORE('ПДФ 1'!B648,": ",1)*1=YEAR($X$4),$X$4,$Y$4)))),"",
IF(_xlfn.TEXTBEFORE('ПДФ 1'!B648,": ",1)*1=YEAR($V$4),$V$4,
IF(_xlfn.TEXTBEFORE('ПДФ 1'!B648,": ",1)*1=YEAR($W$4),$W$4,
IF(_xlfn.TEXTBEFORE('ПДФ 1'!B648,": ",1)*1=YEAR($X$4),$X$4,$Y$4)))))</f>
        <v>46022</v>
      </c>
      <c r="U628" s="125" t="str">
        <f>IF(ISERROR(VLOOKUP(C628,Источник!$C$2:$K$2343,9,0)),"",VLOOKUP(C628,Источник!$C$2:$K$2343,9,0))</f>
        <v>РО</v>
      </c>
      <c r="V628" s="1"/>
      <c r="W628" s="1"/>
      <c r="X628" s="77" t="str">
        <f t="shared" ref="X628:X690" si="132">IF(ISERROR(MID(C628,SEARCH("город Пермь",C628),)=""),
IF(ISERROR(MID(C628,SEARCH("края",C628),)=""),IF(ISERROR(CONCATENATE(C628,": ",YEAR(T628))),"",CONCATENATE(C628,": ",YEAR(T628))),""),
"")</f>
        <v>с. Орда, ул. Трактовая, д. 1Б: 2025</v>
      </c>
      <c r="Y628" s="117">
        <f t="shared" ref="Y628:Y690" si="133">SUM(Z628:AF628,AI628:AT628,)+IF(ISNUMBER(AG628),1,0)</f>
        <v>1</v>
      </c>
      <c r="Z628" s="22" t="s">
        <v>1076</v>
      </c>
      <c r="AA628" s="22" t="s">
        <v>1076</v>
      </c>
      <c r="AB628" s="22" t="s">
        <v>1076</v>
      </c>
      <c r="AC628" s="22" t="s">
        <v>1076</v>
      </c>
      <c r="AD628" s="22" t="s">
        <v>1076</v>
      </c>
      <c r="AE628" s="22" t="s">
        <v>1076</v>
      </c>
      <c r="AF628" s="22" t="s">
        <v>1076</v>
      </c>
      <c r="AG628" s="89" t="s">
        <v>1076</v>
      </c>
      <c r="AH628" s="114" t="s">
        <v>1076</v>
      </c>
      <c r="AI628" s="75" t="s">
        <v>1076</v>
      </c>
      <c r="AJ628" s="75" t="s">
        <v>1076</v>
      </c>
      <c r="AK628" s="75">
        <v>1</v>
      </c>
      <c r="AL628" s="75" t="s">
        <v>1076</v>
      </c>
      <c r="AM628" s="75" t="s">
        <v>1076</v>
      </c>
      <c r="AN628" s="75" t="s">
        <v>1076</v>
      </c>
      <c r="AO628" s="75" t="s">
        <v>1076</v>
      </c>
      <c r="AP628" s="75" t="s">
        <v>1076</v>
      </c>
      <c r="AQ628" s="75" t="s">
        <v>1076</v>
      </c>
      <c r="AR628" s="75" t="s">
        <v>1076</v>
      </c>
      <c r="AS628" s="75" t="s">
        <v>1076</v>
      </c>
      <c r="AT628" s="75" t="s">
        <v>1076</v>
      </c>
      <c r="AU628" t="str">
        <f t="shared" ref="AU628:AU690" si="134">TRIM(IF(COUNTBLANK(Z628:AE628)&lt;=5,CONCATENATE($AP$3,IF(ISNUMBER(Z628),Z$6,"")," ",IF(ISNUMBER(AA628),AA$6,"")," ",IF(ISNUMBER(AB628),AB$6,"")," ",IF(ISNUMBER(AC628),AC$6,"")," ",IF(ISNUMBER(AD628),AD$6,"")," ",IF(ISNUMBER(AE628),AE$6,""),$AQ$3," ",IF(ISNUMBER(AF628),AF$6,"")," ",IF(ISNUMBER(AH628),AH$6,"")," ",IF(ISNUMBER(AI628),AI$6,"")," ",IF(ISNUMBER(AJ628),AJ$6,"")," ",IF(ISNUMBER(AK628),AK$6,"")," ",IF(ISNUMBER(AL628),AL$6,"")," ",IF(ISNUMBER(AM628),AM$6,"")," ",IF(ISNUMBER(AR628),AR$6,"")," ",IF(ISNUMBER(AS628),AS$6,"")," ",IF(ISNUMBER(AT628),AT$6,""))&amp;IF(COUNTBLANK(AN628:AQ628)&lt;=3,CONCATENATE($AP$4,IF(ISNUMBER(AN628),AN$7,"")," ",IF(ISNUMBER(AO628),AO$7,"")," ",IF(ISNUMBER(AP628),AP$7,"")," ",IF(ISNUMBER(AQ628),AQ$7,"")," ",$AQ$4),""),
CONCATENATE(IF(ISNUMBER(AF628),AF$6,"")," ",IF(ISNUMBER(AH628),AH$6,"")," ",IF(ISNUMBER(AI628),AI$6,"")," ",IF(ISNUMBER(AJ628),AJ$6,"")," ",IF(ISNUMBER(AK628),AK$6,"")," ",IF(ISNUMBER(AL628),AL$6,"")," ",IF(ISNUMBER(AM628),AM$6,"")," ",IF(ISNUMBER(AR628),AR$6,"")," ",IF(ISNUMBER(AS628),AS$6,"")," ",IF(ISNUMBER(AT628),AT$6,""))&amp;IF(COUNTBLANK(AN628:AQ628)&lt;=3,CONCATENATE($AP$4,IF(ISNUMBER(AN628),AN$7,"")," ",IF(ISNUMBER(AO628),AO$7,"")," ",IF(ISNUMBER(AP628),AP$7,"")," ",IF(ISNUMBER(AQ628),AQ$7,"")," ",$AQ$4),"")
))</f>
        <v>УФ</v>
      </c>
      <c r="AV628" t="b">
        <f t="shared" ref="AV628:AV690" si="135">ISTEXT(AN628)</f>
        <v>1</v>
      </c>
    </row>
    <row r="629" spans="1:48" ht="16.5" thickTop="1" thickBot="1" x14ac:dyDescent="0.3">
      <c r="A629" s="28">
        <f t="shared" ref="A629:A691" si="136">IF(NOT(ISERROR("Пермского края"=MID(C629,FIND("Пермского края",C629),14)))=$B$1,0,IF(NOT(ISERROR("город Пермь"=MID(C629,FIND("город Пермь",C629),11)))=$B$1,0,IF(NOT(ISERROR("Итого"=MID(C629,FIND("Итого",C629),5)))=$B$1,0,IF(NOT(ISERROR("Всего"=MID(C629,FIND("Всего",C629),5)))=$B$1,0,A628+1))))</f>
        <v>2</v>
      </c>
      <c r="B629" s="74" t="s">
        <v>1094</v>
      </c>
      <c r="C629" s="71" t="s">
        <v>138</v>
      </c>
      <c r="D629" s="63">
        <v>1962</v>
      </c>
      <c r="E629" s="72"/>
      <c r="F629" s="72" t="s">
        <v>2519</v>
      </c>
      <c r="G629" s="80">
        <v>2</v>
      </c>
      <c r="H629" s="80">
        <v>1</v>
      </c>
      <c r="I629" s="163">
        <v>360.8</v>
      </c>
      <c r="J629" s="163">
        <v>329.2</v>
      </c>
      <c r="K629" s="163">
        <v>329.2</v>
      </c>
      <c r="L629" s="165">
        <v>10</v>
      </c>
      <c r="M629" s="163">
        <f t="shared" si="126"/>
        <v>136313.85</v>
      </c>
      <c r="N629" s="163"/>
      <c r="O629" s="163"/>
      <c r="P629" s="163"/>
      <c r="Q629" s="30">
        <f>IF('Форма 2'!D629=0,"",'Форма 2'!D629-N629-O629-P629)</f>
        <v>136313.85</v>
      </c>
      <c r="R629" s="51">
        <f t="shared" si="130"/>
        <v>414.07609356014586</v>
      </c>
      <c r="S629" s="51">
        <f t="shared" si="131"/>
        <v>414.07609356014586</v>
      </c>
      <c r="T629" s="69">
        <f>IF(B629=C629,"",
IF(ISERROR(
IF(_xlfn.TEXTBEFORE('ПДФ 1'!B649,": ",1)*1=YEAR($V$4),$V$4,
IF(_xlfn.TEXTBEFORE('ПДФ 1'!B649,": ",1)*1=YEAR($W$4),$W$4,
IF(_xlfn.TEXTBEFORE('ПДФ 1'!B649,": ",1)*1=YEAR($X$4),$X$4,$Y$4)))),"",
IF(_xlfn.TEXTBEFORE('ПДФ 1'!B649,": ",1)*1=YEAR($V$4),$V$4,
IF(_xlfn.TEXTBEFORE('ПДФ 1'!B649,": ",1)*1=YEAR($W$4),$W$4,
IF(_xlfn.TEXTBEFORE('ПДФ 1'!B649,": ",1)*1=YEAR($X$4),$X$4,$Y$4)))))</f>
        <v>46022</v>
      </c>
      <c r="U629" s="125" t="str">
        <f>IF(ISERROR(VLOOKUP(C629,Источник!$C$2:$K$2343,9,0)),"",VLOOKUP(C629,Источник!$C$2:$K$2343,9,0))</f>
        <v>РО</v>
      </c>
      <c r="V629" s="1"/>
      <c r="W629" s="1"/>
      <c r="X629" s="77" t="str">
        <f t="shared" si="132"/>
        <v>с. Орда, ул. Трактовая, д. 3: 2025</v>
      </c>
      <c r="Y629" s="117">
        <f t="shared" si="133"/>
        <v>1</v>
      </c>
      <c r="Z629" s="22" t="s">
        <v>1076</v>
      </c>
      <c r="AA629" s="22" t="s">
        <v>1076</v>
      </c>
      <c r="AB629" s="22" t="s">
        <v>1076</v>
      </c>
      <c r="AC629" s="22">
        <v>1</v>
      </c>
      <c r="AD629" s="22" t="s">
        <v>1076</v>
      </c>
      <c r="AE629" s="22" t="s">
        <v>1076</v>
      </c>
      <c r="AF629" s="22" t="s">
        <v>1076</v>
      </c>
      <c r="AG629" s="89" t="s">
        <v>1076</v>
      </c>
      <c r="AH629" s="114" t="s">
        <v>1076</v>
      </c>
      <c r="AI629" s="75" t="s">
        <v>1076</v>
      </c>
      <c r="AJ629" s="75" t="s">
        <v>1076</v>
      </c>
      <c r="AK629" s="75" t="s">
        <v>1076</v>
      </c>
      <c r="AL629" s="75" t="s">
        <v>1076</v>
      </c>
      <c r="AM629" s="75" t="s">
        <v>1076</v>
      </c>
      <c r="AN629" s="75" t="s">
        <v>1076</v>
      </c>
      <c r="AO629" s="75" t="s">
        <v>1076</v>
      </c>
      <c r="AP629" s="75" t="s">
        <v>1076</v>
      </c>
      <c r="AQ629" s="75" t="s">
        <v>1076</v>
      </c>
      <c r="AR629" s="75" t="s">
        <v>1076</v>
      </c>
      <c r="AS629" s="75" t="s">
        <v>1076</v>
      </c>
      <c r="AT629" s="75" t="s">
        <v>1076</v>
      </c>
      <c r="AU629" t="str">
        <f t="shared" si="134"/>
        <v>РВИС ( ХВС )</v>
      </c>
      <c r="AV629" t="b">
        <f t="shared" si="135"/>
        <v>1</v>
      </c>
    </row>
    <row r="630" spans="1:48" ht="16.5" thickTop="1" thickBot="1" x14ac:dyDescent="0.3">
      <c r="A630" s="28">
        <f t="shared" si="136"/>
        <v>3</v>
      </c>
      <c r="B630" s="74" t="s">
        <v>1094</v>
      </c>
      <c r="C630" s="71" t="s">
        <v>205</v>
      </c>
      <c r="D630" s="63">
        <v>1976</v>
      </c>
      <c r="E630" s="72"/>
      <c r="F630" s="72" t="s">
        <v>2519</v>
      </c>
      <c r="G630" s="80">
        <v>2</v>
      </c>
      <c r="H630" s="80">
        <v>2</v>
      </c>
      <c r="I630" s="163">
        <v>406.9</v>
      </c>
      <c r="J630" s="163">
        <v>372.1</v>
      </c>
      <c r="K630" s="163">
        <v>372.1</v>
      </c>
      <c r="L630" s="165">
        <v>19</v>
      </c>
      <c r="M630" s="163">
        <f t="shared" si="126"/>
        <v>2875912.23</v>
      </c>
      <c r="N630" s="163"/>
      <c r="O630" s="163"/>
      <c r="P630" s="163"/>
      <c r="Q630" s="30">
        <f>IF('Форма 2'!D630=0,"",'Форма 2'!D630-N630-O630-P630)</f>
        <v>2875912.23</v>
      </c>
      <c r="R630" s="51">
        <f t="shared" si="130"/>
        <v>7728.8692018274651</v>
      </c>
      <c r="S630" s="51">
        <f t="shared" si="131"/>
        <v>7728.8692018274651</v>
      </c>
      <c r="T630" s="69">
        <f>IF(B630=C630,"",
IF(ISERROR(
IF(_xlfn.TEXTBEFORE('ПДФ 1'!B650,": ",1)*1=YEAR($V$4),$V$4,
IF(_xlfn.TEXTBEFORE('ПДФ 1'!B650,": ",1)*1=YEAR($W$4),$W$4,
IF(_xlfn.TEXTBEFORE('ПДФ 1'!B650,": ",1)*1=YEAR($X$4),$X$4,$Y$4)))),"",
IF(_xlfn.TEXTBEFORE('ПДФ 1'!B650,": ",1)*1=YEAR($V$4),$V$4,
IF(_xlfn.TEXTBEFORE('ПДФ 1'!B650,": ",1)*1=YEAR($W$4),$W$4,
IF(_xlfn.TEXTBEFORE('ПДФ 1'!B650,": ",1)*1=YEAR($X$4),$X$4,$Y$4)))))</f>
        <v>46022</v>
      </c>
      <c r="U630" s="125" t="str">
        <f>IF(ISERROR(VLOOKUP(C630,Источник!$C$2:$K$2343,9,0)),"",VLOOKUP(C630,Источник!$C$2:$K$2343,9,0))</f>
        <v>РО</v>
      </c>
      <c r="V630" s="1"/>
      <c r="W630" s="1"/>
      <c r="X630" s="77" t="str">
        <f t="shared" si="132"/>
        <v>с. Орда, ул. Трактовая, д. 8: 2025</v>
      </c>
      <c r="Y630" s="117">
        <f t="shared" si="133"/>
        <v>1</v>
      </c>
      <c r="Z630" s="22" t="s">
        <v>1076</v>
      </c>
      <c r="AA630" s="22" t="s">
        <v>1076</v>
      </c>
      <c r="AB630" s="22" t="s">
        <v>1076</v>
      </c>
      <c r="AC630" s="22" t="s">
        <v>1076</v>
      </c>
      <c r="AD630" s="22" t="s">
        <v>1076</v>
      </c>
      <c r="AE630" s="22" t="s">
        <v>1076</v>
      </c>
      <c r="AF630" s="22" t="s">
        <v>1076</v>
      </c>
      <c r="AG630" s="89" t="s">
        <v>1076</v>
      </c>
      <c r="AH630" s="88" t="s">
        <v>1076</v>
      </c>
      <c r="AI630" s="75" t="s">
        <v>1076</v>
      </c>
      <c r="AJ630" s="75" t="s">
        <v>1076</v>
      </c>
      <c r="AK630" s="75">
        <v>1</v>
      </c>
      <c r="AL630" s="75" t="s">
        <v>1076</v>
      </c>
      <c r="AM630" s="75" t="s">
        <v>1076</v>
      </c>
      <c r="AN630" s="75" t="s">
        <v>1076</v>
      </c>
      <c r="AO630" s="75" t="s">
        <v>1076</v>
      </c>
      <c r="AP630" s="75" t="s">
        <v>1076</v>
      </c>
      <c r="AQ630" s="75" t="s">
        <v>1076</v>
      </c>
      <c r="AR630" s="75" t="s">
        <v>1076</v>
      </c>
      <c r="AS630" s="75" t="s">
        <v>1076</v>
      </c>
      <c r="AT630" s="75" t="s">
        <v>1076</v>
      </c>
      <c r="AU630" t="str">
        <f t="shared" si="134"/>
        <v>УФ</v>
      </c>
      <c r="AV630" t="b">
        <f t="shared" si="135"/>
        <v>1</v>
      </c>
    </row>
    <row r="631" spans="1:48" ht="17.25" thickTop="1" thickBot="1" x14ac:dyDescent="0.3">
      <c r="A631" s="134">
        <f t="shared" si="136"/>
        <v>0</v>
      </c>
      <c r="B631" s="135" t="s">
        <v>1076</v>
      </c>
      <c r="C631" s="156" t="s">
        <v>1095</v>
      </c>
      <c r="D631" s="140" t="s">
        <v>1076</v>
      </c>
      <c r="E631" s="141"/>
      <c r="F631" s="141" t="s">
        <v>1076</v>
      </c>
      <c r="G631" s="142" t="s">
        <v>1076</v>
      </c>
      <c r="H631" s="142" t="s">
        <v>1076</v>
      </c>
      <c r="I631" s="162">
        <f>SUM(I632)</f>
        <v>8612.49</v>
      </c>
      <c r="J631" s="162">
        <f t="shared" ref="J631:P631" si="137">SUM(J632)</f>
        <v>5599.09</v>
      </c>
      <c r="K631" s="162">
        <f t="shared" si="137"/>
        <v>5039.1810000000005</v>
      </c>
      <c r="L631" s="154">
        <f t="shared" si="137"/>
        <v>0</v>
      </c>
      <c r="M631" s="162">
        <f t="shared" si="126"/>
        <v>7376597.6900000004</v>
      </c>
      <c r="N631" s="162">
        <f t="shared" si="137"/>
        <v>0</v>
      </c>
      <c r="O631" s="162">
        <f t="shared" si="137"/>
        <v>0</v>
      </c>
      <c r="P631" s="162">
        <f t="shared" si="137"/>
        <v>0</v>
      </c>
      <c r="Q631" s="136">
        <f>IF('Форма 2'!D631=0,"",'Форма 2'!D631-N631-O631-P631)</f>
        <v>7376597.6900000004</v>
      </c>
      <c r="R631" s="143"/>
      <c r="S631" s="143"/>
      <c r="T631" s="144"/>
      <c r="U631" s="145" t="str">
        <f>IF(ISERROR(VLOOKUP(C631,Источник!$C$2:$K$2343,9,0)),"",VLOOKUP(C631,Источник!$C$2:$K$2343,9,0))</f>
        <v/>
      </c>
      <c r="V631" s="1"/>
      <c r="W631" s="1"/>
      <c r="X631" s="77" t="str">
        <f t="shared" si="132"/>
        <v/>
      </c>
      <c r="Y631" s="117">
        <f t="shared" si="133"/>
        <v>0</v>
      </c>
      <c r="Z631" s="22" t="s">
        <v>1076</v>
      </c>
      <c r="AA631" s="22" t="s">
        <v>1076</v>
      </c>
      <c r="AB631" s="22" t="s">
        <v>1076</v>
      </c>
      <c r="AC631" s="22" t="s">
        <v>1076</v>
      </c>
      <c r="AD631" s="22" t="s">
        <v>1076</v>
      </c>
      <c r="AE631" s="22" t="s">
        <v>1076</v>
      </c>
      <c r="AF631" s="22" t="s">
        <v>1076</v>
      </c>
      <c r="AG631" s="89" t="s">
        <v>1076</v>
      </c>
      <c r="AH631" s="114" t="s">
        <v>1076</v>
      </c>
      <c r="AI631" s="75" t="s">
        <v>1076</v>
      </c>
      <c r="AJ631" s="75" t="s">
        <v>1076</v>
      </c>
      <c r="AK631" s="75" t="s">
        <v>1076</v>
      </c>
      <c r="AL631" s="75" t="s">
        <v>1076</v>
      </c>
      <c r="AM631" s="75" t="s">
        <v>1076</v>
      </c>
      <c r="AN631" s="75" t="s">
        <v>1076</v>
      </c>
      <c r="AO631" s="75" t="s">
        <v>1076</v>
      </c>
      <c r="AP631" s="75" t="s">
        <v>1076</v>
      </c>
      <c r="AQ631" s="75" t="s">
        <v>1076</v>
      </c>
      <c r="AR631" s="75" t="s">
        <v>1076</v>
      </c>
      <c r="AS631" s="75" t="s">
        <v>1076</v>
      </c>
      <c r="AT631" s="75" t="s">
        <v>1076</v>
      </c>
      <c r="AU631" t="str">
        <f t="shared" si="134"/>
        <v/>
      </c>
      <c r="AV631" t="b">
        <f t="shared" si="135"/>
        <v>1</v>
      </c>
    </row>
    <row r="632" spans="1:48" ht="16.5" thickTop="1" thickBot="1" x14ac:dyDescent="0.3">
      <c r="A632" s="28">
        <f t="shared" si="136"/>
        <v>1</v>
      </c>
      <c r="B632" s="74" t="s">
        <v>1095</v>
      </c>
      <c r="C632" s="71" t="s">
        <v>435</v>
      </c>
      <c r="D632" s="63">
        <v>1980</v>
      </c>
      <c r="E632" s="72"/>
      <c r="F632" s="72">
        <v>0</v>
      </c>
      <c r="G632" s="80">
        <v>5</v>
      </c>
      <c r="H632" s="80">
        <v>12</v>
      </c>
      <c r="I632" s="163">
        <v>8612.49</v>
      </c>
      <c r="J632" s="163">
        <v>5599.09</v>
      </c>
      <c r="K632" s="163">
        <v>5039.1810000000005</v>
      </c>
      <c r="L632" s="165">
        <v>0</v>
      </c>
      <c r="M632" s="163">
        <f t="shared" si="126"/>
        <v>7376597.6900000004</v>
      </c>
      <c r="N632" s="163"/>
      <c r="O632" s="163"/>
      <c r="P632" s="163"/>
      <c r="Q632" s="30">
        <f>IF('Форма 2'!D632=0,"",'Форма 2'!D632-N632-O632-P632)</f>
        <v>7376597.6900000004</v>
      </c>
      <c r="R632" s="51">
        <f t="shared" si="130"/>
        <v>1317.4636753472439</v>
      </c>
      <c r="S632" s="51">
        <f t="shared" si="131"/>
        <v>1317.4636753472439</v>
      </c>
      <c r="T632" s="69">
        <f>IF(B632=C632,"",
IF(ISERROR(
IF(_xlfn.TEXTBEFORE('ПДФ 1'!B652,": ",1)*1=YEAR($V$4),$V$4,
IF(_xlfn.TEXTBEFORE('ПДФ 1'!B652,": ",1)*1=YEAR($W$4),$W$4,
IF(_xlfn.TEXTBEFORE('ПДФ 1'!B652,": ",1)*1=YEAR($X$4),$X$4,$Y$4)))),"",
IF(_xlfn.TEXTBEFORE('ПДФ 1'!B652,": ",1)*1=YEAR($V$4),$V$4,
IF(_xlfn.TEXTBEFORE('ПДФ 1'!B652,": ",1)*1=YEAR($W$4),$W$4,
IF(_xlfn.TEXTBEFORE('ПДФ 1'!B652,": ",1)*1=YEAR($X$4),$X$4,$Y$4)))))</f>
        <v>46022</v>
      </c>
      <c r="U632" s="125" t="str">
        <f>IF(ISERROR(VLOOKUP(C632,Источник!$C$2:$K$2343,9,0)),"",VLOOKUP(C632,Источник!$C$2:$K$2343,9,0))</f>
        <v>СС</v>
      </c>
      <c r="V632" s="1"/>
      <c r="W632" s="1"/>
      <c r="X632" s="77" t="str">
        <f t="shared" si="132"/>
        <v>г. Оса, ул. Степана Разина, д. 77: 2025</v>
      </c>
      <c r="Y632" s="117">
        <f t="shared" si="133"/>
        <v>1</v>
      </c>
      <c r="Z632" s="22" t="s">
        <v>1076</v>
      </c>
      <c r="AA632" s="22" t="s">
        <v>1076</v>
      </c>
      <c r="AB632" s="22" t="s">
        <v>1076</v>
      </c>
      <c r="AC632" s="22" t="s">
        <v>1076</v>
      </c>
      <c r="AD632" s="22">
        <v>1</v>
      </c>
      <c r="AE632" s="22" t="s">
        <v>1076</v>
      </c>
      <c r="AF632" s="22" t="s">
        <v>1076</v>
      </c>
      <c r="AG632" s="89" t="s">
        <v>1076</v>
      </c>
      <c r="AH632" s="114" t="s">
        <v>1076</v>
      </c>
      <c r="AI632" s="75" t="s">
        <v>1076</v>
      </c>
      <c r="AJ632" s="75" t="s">
        <v>1076</v>
      </c>
      <c r="AK632" s="75" t="s">
        <v>1076</v>
      </c>
      <c r="AL632" s="75" t="s">
        <v>1076</v>
      </c>
      <c r="AM632" s="75" t="s">
        <v>1076</v>
      </c>
      <c r="AN632" s="75" t="s">
        <v>1076</v>
      </c>
      <c r="AO632" s="75" t="s">
        <v>1076</v>
      </c>
      <c r="AP632" s="75" t="s">
        <v>1076</v>
      </c>
      <c r="AQ632" s="75" t="s">
        <v>1076</v>
      </c>
      <c r="AR632" s="75" t="s">
        <v>1076</v>
      </c>
      <c r="AS632" s="75" t="s">
        <v>1076</v>
      </c>
      <c r="AT632" s="75" t="s">
        <v>1076</v>
      </c>
      <c r="AU632" t="str">
        <f t="shared" si="134"/>
        <v>РВИС ( ГВС )</v>
      </c>
      <c r="AV632" t="b">
        <f t="shared" si="135"/>
        <v>1</v>
      </c>
    </row>
    <row r="633" spans="1:48" ht="17.25" thickTop="1" thickBot="1" x14ac:dyDescent="0.3">
      <c r="A633" s="134">
        <f>IF(NOT(ISERROR("Пермского края"=MID(C633,FIND("Пермского края",C633),14)))=$B$1,0,IF(NOT(ISERROR("город Пермь"=MID(C633,FIND("город Пермь",C633),11)))=$B$1,0,IF(NOT(ISERROR("Итого"=MID(C633,FIND("Итого",C633),5)))=$B$1,0,IF(NOT(ISERROR("Всего"=MID(C633,FIND("Всего",C633),5)))=$B$1,0,#REF!+1))))</f>
        <v>0</v>
      </c>
      <c r="B633" s="135" t="s">
        <v>1076</v>
      </c>
      <c r="C633" s="156" t="s">
        <v>1097</v>
      </c>
      <c r="D633" s="140" t="s">
        <v>1076</v>
      </c>
      <c r="E633" s="141"/>
      <c r="F633" s="141" t="s">
        <v>1076</v>
      </c>
      <c r="G633" s="142" t="s">
        <v>1076</v>
      </c>
      <c r="H633" s="142" t="s">
        <v>1076</v>
      </c>
      <c r="I633" s="162">
        <f>SUM(I634)</f>
        <v>694.3</v>
      </c>
      <c r="J633" s="162">
        <f t="shared" ref="J633:P633" si="138">SUM(J634)</f>
        <v>645.70000000000005</v>
      </c>
      <c r="K633" s="162">
        <f t="shared" si="138"/>
        <v>645.70000000000005</v>
      </c>
      <c r="L633" s="154">
        <f t="shared" si="138"/>
        <v>30</v>
      </c>
      <c r="M633" s="162">
        <f t="shared" si="126"/>
        <v>7865065.120000001</v>
      </c>
      <c r="N633" s="162">
        <f t="shared" si="138"/>
        <v>0</v>
      </c>
      <c r="O633" s="162">
        <f t="shared" si="138"/>
        <v>0</v>
      </c>
      <c r="P633" s="162">
        <f t="shared" si="138"/>
        <v>0</v>
      </c>
      <c r="Q633" s="136">
        <f>IF('Форма 2'!D633=0,"",'Форма 2'!D633-N633-O633-P633)</f>
        <v>7865065.120000001</v>
      </c>
      <c r="R633" s="143"/>
      <c r="S633" s="143"/>
      <c r="T633" s="144"/>
      <c r="U633" s="145" t="str">
        <f>IF(ISERROR(VLOOKUP(C633,Источник!$C$2:$K$2343,9,0)),"",VLOOKUP(C633,Источник!$C$2:$K$2343,9,0))</f>
        <v/>
      </c>
      <c r="V633" s="1"/>
      <c r="W633" s="1"/>
      <c r="X633" s="77" t="str">
        <f t="shared" si="132"/>
        <v/>
      </c>
      <c r="Y633" s="117">
        <f t="shared" si="133"/>
        <v>0</v>
      </c>
      <c r="Z633" s="22" t="s">
        <v>1076</v>
      </c>
      <c r="AA633" s="22" t="s">
        <v>1076</v>
      </c>
      <c r="AB633" s="22" t="s">
        <v>1076</v>
      </c>
      <c r="AC633" s="22" t="s">
        <v>1076</v>
      </c>
      <c r="AD633" s="22" t="s">
        <v>1076</v>
      </c>
      <c r="AE633" s="22" t="s">
        <v>1076</v>
      </c>
      <c r="AF633" s="22" t="s">
        <v>1076</v>
      </c>
      <c r="AG633" s="89" t="s">
        <v>1076</v>
      </c>
      <c r="AH633" s="114" t="s">
        <v>1076</v>
      </c>
      <c r="AI633" s="75" t="s">
        <v>1076</v>
      </c>
      <c r="AJ633" s="75" t="s">
        <v>1076</v>
      </c>
      <c r="AK633" s="75" t="s">
        <v>1076</v>
      </c>
      <c r="AL633" s="75" t="s">
        <v>1076</v>
      </c>
      <c r="AM633" s="75" t="s">
        <v>1076</v>
      </c>
      <c r="AN633" s="75" t="s">
        <v>1076</v>
      </c>
      <c r="AO633" s="75" t="s">
        <v>1076</v>
      </c>
      <c r="AP633" s="75" t="s">
        <v>1076</v>
      </c>
      <c r="AQ633" s="75" t="s">
        <v>1076</v>
      </c>
      <c r="AR633" s="75" t="s">
        <v>1076</v>
      </c>
      <c r="AS633" s="75" t="s">
        <v>1076</v>
      </c>
      <c r="AT633" s="75" t="s">
        <v>1076</v>
      </c>
      <c r="AU633" t="str">
        <f t="shared" si="134"/>
        <v/>
      </c>
      <c r="AV633" t="b">
        <f t="shared" si="135"/>
        <v>1</v>
      </c>
    </row>
    <row r="634" spans="1:48" ht="16.5" thickTop="1" thickBot="1" x14ac:dyDescent="0.3">
      <c r="A634" s="28">
        <f t="shared" si="136"/>
        <v>1</v>
      </c>
      <c r="B634" s="74" t="s">
        <v>1097</v>
      </c>
      <c r="C634" s="71" t="s">
        <v>337</v>
      </c>
      <c r="D634" s="63">
        <v>1961</v>
      </c>
      <c r="E634" s="72"/>
      <c r="F634" s="72" t="s">
        <v>2519</v>
      </c>
      <c r="G634" s="80">
        <v>2</v>
      </c>
      <c r="H634" s="80">
        <v>2</v>
      </c>
      <c r="I634" s="163">
        <v>694.3</v>
      </c>
      <c r="J634" s="163">
        <v>645.70000000000005</v>
      </c>
      <c r="K634" s="163">
        <v>645.70000000000005</v>
      </c>
      <c r="L634" s="165">
        <v>30</v>
      </c>
      <c r="M634" s="163">
        <f t="shared" si="126"/>
        <v>7865065.120000001</v>
      </c>
      <c r="N634" s="163"/>
      <c r="O634" s="163"/>
      <c r="P634" s="163"/>
      <c r="Q634" s="30">
        <f>IF('Форма 2'!D634=0,"",'Форма 2'!D634-N634-O634-P634)</f>
        <v>7865065.120000001</v>
      </c>
      <c r="R634" s="51">
        <f t="shared" si="130"/>
        <v>12180.680068143101</v>
      </c>
      <c r="S634" s="51">
        <f t="shared" si="131"/>
        <v>12180.680068143101</v>
      </c>
      <c r="T634" s="69">
        <f>IF(B634=C634,"",
IF(ISERROR(
IF(_xlfn.TEXTBEFORE('ПДФ 1'!B655,": ",1)*1=YEAR($V$4),$V$4,
IF(_xlfn.TEXTBEFORE('ПДФ 1'!B655,": ",1)*1=YEAR($W$4),$W$4,
IF(_xlfn.TEXTBEFORE('ПДФ 1'!B655,": ",1)*1=YEAR($X$4),$X$4,$Y$4)))),"",
IF(_xlfn.TEXTBEFORE('ПДФ 1'!B655,": ",1)*1=YEAR($V$4),$V$4,
IF(_xlfn.TEXTBEFORE('ПДФ 1'!B655,": ",1)*1=YEAR($W$4),$W$4,
IF(_xlfn.TEXTBEFORE('ПДФ 1'!B655,": ",1)*1=YEAR($X$4),$X$4,$Y$4)))))</f>
        <v>46022</v>
      </c>
      <c r="U634" s="125" t="str">
        <f>IF(ISERROR(VLOOKUP(C634,Источник!$C$2:$K$2343,9,0)),"",VLOOKUP(C634,Источник!$C$2:$K$2343,9,0))</f>
        <v>РО</v>
      </c>
      <c r="V634" s="1"/>
      <c r="W634" s="1"/>
      <c r="X634" s="77" t="str">
        <f t="shared" si="132"/>
        <v>г. Очер, ул. Ленина, д. 37: 2025</v>
      </c>
      <c r="Y634" s="117">
        <f t="shared" si="133"/>
        <v>5</v>
      </c>
      <c r="Z634" s="22">
        <v>1</v>
      </c>
      <c r="AA634" s="22">
        <v>1</v>
      </c>
      <c r="AB634" s="22" t="s">
        <v>1076</v>
      </c>
      <c r="AC634" s="22">
        <v>1</v>
      </c>
      <c r="AD634" s="22">
        <v>1</v>
      </c>
      <c r="AE634" s="22">
        <v>1</v>
      </c>
      <c r="AF634" s="22" t="s">
        <v>1076</v>
      </c>
      <c r="AG634" s="89" t="s">
        <v>1076</v>
      </c>
      <c r="AH634" s="114" t="s">
        <v>1076</v>
      </c>
      <c r="AI634" s="75" t="s">
        <v>1076</v>
      </c>
      <c r="AJ634" s="75" t="s">
        <v>1076</v>
      </c>
      <c r="AK634" s="75" t="s">
        <v>1076</v>
      </c>
      <c r="AL634" s="75" t="s">
        <v>1076</v>
      </c>
      <c r="AM634" s="75" t="s">
        <v>1076</v>
      </c>
      <c r="AN634" s="75" t="s">
        <v>1076</v>
      </c>
      <c r="AO634" s="75" t="s">
        <v>1076</v>
      </c>
      <c r="AP634" s="75" t="s">
        <v>1076</v>
      </c>
      <c r="AQ634" s="75" t="s">
        <v>1076</v>
      </c>
      <c r="AR634" s="75" t="s">
        <v>1076</v>
      </c>
      <c r="AS634" s="75" t="s">
        <v>1076</v>
      </c>
      <c r="AT634" s="75" t="s">
        <v>1076</v>
      </c>
      <c r="AU634" t="str">
        <f t="shared" si="134"/>
        <v>РВИС ( ЭЛ ТЕП ХВС ГВС ВОД )</v>
      </c>
      <c r="AV634" t="b">
        <f t="shared" si="135"/>
        <v>1</v>
      </c>
    </row>
    <row r="635" spans="1:48" ht="17.25" thickTop="1" thickBot="1" x14ac:dyDescent="0.3">
      <c r="A635" s="134">
        <f t="shared" si="136"/>
        <v>0</v>
      </c>
      <c r="B635" s="135" t="s">
        <v>1076</v>
      </c>
      <c r="C635" s="156" t="s">
        <v>1852</v>
      </c>
      <c r="D635" s="140" t="s">
        <v>1076</v>
      </c>
      <c r="E635" s="141"/>
      <c r="F635" s="141" t="s">
        <v>1076</v>
      </c>
      <c r="G635" s="142" t="s">
        <v>1076</v>
      </c>
      <c r="H635" s="142" t="s">
        <v>1076</v>
      </c>
      <c r="I635" s="162">
        <f>SUM(I636:I810)</f>
        <v>881140.59000000067</v>
      </c>
      <c r="J635" s="162">
        <f t="shared" ref="J635:P635" si="139">SUM(J636:J810)</f>
        <v>714194.46000000031</v>
      </c>
      <c r="K635" s="162">
        <f t="shared" si="139"/>
        <v>695631.69</v>
      </c>
      <c r="L635" s="154">
        <f t="shared" si="139"/>
        <v>29038</v>
      </c>
      <c r="M635" s="162">
        <f t="shared" si="126"/>
        <v>2477035885.7299995</v>
      </c>
      <c r="N635" s="162">
        <f t="shared" si="139"/>
        <v>0</v>
      </c>
      <c r="O635" s="162">
        <f t="shared" si="139"/>
        <v>0</v>
      </c>
      <c r="P635" s="162">
        <f t="shared" si="139"/>
        <v>0</v>
      </c>
      <c r="Q635" s="136">
        <f>IF('Форма 2'!D635=0,"",'Форма 2'!D635-N635-O635-P635)</f>
        <v>2477035885.7299995</v>
      </c>
      <c r="R635" s="143"/>
      <c r="S635" s="143"/>
      <c r="T635" s="144"/>
      <c r="U635" s="145" t="str">
        <f>IF(ISERROR(VLOOKUP(C635,Источник!$C$2:$K$2343,9,0)),"",VLOOKUP(C635,Источник!$C$2:$K$2343,9,0))</f>
        <v/>
      </c>
      <c r="V635" s="1"/>
      <c r="W635" s="1"/>
      <c r="X635" s="77" t="str">
        <f t="shared" si="132"/>
        <v/>
      </c>
      <c r="Y635" s="117">
        <f t="shared" si="133"/>
        <v>0</v>
      </c>
      <c r="Z635" s="22" t="s">
        <v>1076</v>
      </c>
      <c r="AA635" s="22" t="s">
        <v>1076</v>
      </c>
      <c r="AB635" s="22" t="s">
        <v>1076</v>
      </c>
      <c r="AC635" s="22" t="s">
        <v>1076</v>
      </c>
      <c r="AD635" s="22" t="s">
        <v>1076</v>
      </c>
      <c r="AE635" s="22" t="s">
        <v>1076</v>
      </c>
      <c r="AF635" s="22" t="s">
        <v>1076</v>
      </c>
      <c r="AG635" s="89" t="s">
        <v>1076</v>
      </c>
      <c r="AH635" s="114" t="s">
        <v>1076</v>
      </c>
      <c r="AI635" s="75" t="s">
        <v>1076</v>
      </c>
      <c r="AJ635" s="75" t="s">
        <v>1076</v>
      </c>
      <c r="AK635" s="75" t="s">
        <v>1076</v>
      </c>
      <c r="AL635" s="75" t="s">
        <v>1076</v>
      </c>
      <c r="AM635" s="75" t="s">
        <v>1076</v>
      </c>
      <c r="AN635" s="75" t="s">
        <v>1076</v>
      </c>
      <c r="AO635" s="75" t="s">
        <v>1076</v>
      </c>
      <c r="AP635" s="75" t="s">
        <v>1076</v>
      </c>
      <c r="AQ635" s="75" t="s">
        <v>1076</v>
      </c>
      <c r="AR635" s="75" t="s">
        <v>1076</v>
      </c>
      <c r="AS635" s="75" t="s">
        <v>1076</v>
      </c>
      <c r="AT635" s="75" t="s">
        <v>1076</v>
      </c>
      <c r="AU635" t="str">
        <f t="shared" si="134"/>
        <v/>
      </c>
      <c r="AV635" t="b">
        <f t="shared" si="135"/>
        <v>1</v>
      </c>
    </row>
    <row r="636" spans="1:48" ht="16.5" thickTop="1" thickBot="1" x14ac:dyDescent="0.3">
      <c r="A636" s="28">
        <f t="shared" si="136"/>
        <v>1</v>
      </c>
      <c r="B636" s="74" t="s">
        <v>1852</v>
      </c>
      <c r="C636" s="71" t="s">
        <v>260</v>
      </c>
      <c r="D636" s="63">
        <v>1959</v>
      </c>
      <c r="E636" s="72"/>
      <c r="F636" s="72" t="s">
        <v>2519</v>
      </c>
      <c r="G636" s="80">
        <v>5</v>
      </c>
      <c r="H636" s="80">
        <v>2</v>
      </c>
      <c r="I636" s="163">
        <v>1802</v>
      </c>
      <c r="J636" s="163">
        <v>1598.2</v>
      </c>
      <c r="K636" s="163">
        <v>1598.2</v>
      </c>
      <c r="L636" s="165">
        <v>75</v>
      </c>
      <c r="M636" s="163">
        <f t="shared" si="126"/>
        <v>8798012.7200000007</v>
      </c>
      <c r="N636" s="163"/>
      <c r="O636" s="163"/>
      <c r="P636" s="163"/>
      <c r="Q636" s="30">
        <f>IF('Форма 2'!D636=0,"",'Форма 2'!D636-N636-O636-P636)</f>
        <v>8798012.7200000007</v>
      </c>
      <c r="R636" s="51">
        <f t="shared" si="130"/>
        <v>5504.9510198973849</v>
      </c>
      <c r="S636" s="51">
        <f t="shared" si="131"/>
        <v>5504.9510198973849</v>
      </c>
      <c r="T636" s="69">
        <f>IF(B636=C636,"",
IF(ISERROR(
IF(_xlfn.TEXTBEFORE('ПДФ 1'!B657,": ",1)*1=YEAR($V$4),$V$4,
IF(_xlfn.TEXTBEFORE('ПДФ 1'!B657,": ",1)*1=YEAR($W$4),$W$4,
IF(_xlfn.TEXTBEFORE('ПДФ 1'!B657,": ",1)*1=YEAR($X$4),$X$4,$Y$4)))),"",
IF(_xlfn.TEXTBEFORE('ПДФ 1'!B657,": ",1)*1=YEAR($V$4),$V$4,
IF(_xlfn.TEXTBEFORE('ПДФ 1'!B657,": ",1)*1=YEAR($W$4),$W$4,
IF(_xlfn.TEXTBEFORE('ПДФ 1'!B657,": ",1)*1=YEAR($X$4),$X$4,$Y$4)))))</f>
        <v>46022</v>
      </c>
      <c r="U636" s="125" t="str">
        <f>IF(ISERROR(VLOOKUP(C636,Источник!$C$2:$K$2343,9,0)),"",VLOOKUP(C636,Источник!$C$2:$K$2343,9,0))</f>
        <v>РО</v>
      </c>
      <c r="V636" s="1"/>
      <c r="W636" s="1"/>
      <c r="X636" s="77" t="str">
        <f t="shared" si="132"/>
        <v>г. Пермь, б-р Гагарина, д. 25: 2025</v>
      </c>
      <c r="Y636" s="117">
        <f t="shared" si="133"/>
        <v>1</v>
      </c>
      <c r="Z636" s="22" t="s">
        <v>1076</v>
      </c>
      <c r="AA636" s="22" t="s">
        <v>1076</v>
      </c>
      <c r="AB636" s="22" t="s">
        <v>1076</v>
      </c>
      <c r="AC636" s="22" t="s">
        <v>1076</v>
      </c>
      <c r="AD636" s="22" t="s">
        <v>1076</v>
      </c>
      <c r="AE636" s="22" t="s">
        <v>1076</v>
      </c>
      <c r="AF636" s="22" t="s">
        <v>1076</v>
      </c>
      <c r="AG636" s="89" t="s">
        <v>1076</v>
      </c>
      <c r="AH636" s="114" t="s">
        <v>1076</v>
      </c>
      <c r="AI636" s="75" t="s">
        <v>1076</v>
      </c>
      <c r="AJ636" s="75">
        <v>1</v>
      </c>
      <c r="AK636" s="75" t="s">
        <v>1076</v>
      </c>
      <c r="AL636" s="75" t="s">
        <v>1076</v>
      </c>
      <c r="AM636" s="75" t="s">
        <v>1076</v>
      </c>
      <c r="AN636" s="75" t="s">
        <v>1076</v>
      </c>
      <c r="AO636" s="75" t="s">
        <v>1076</v>
      </c>
      <c r="AP636" s="75" t="s">
        <v>1076</v>
      </c>
      <c r="AQ636" s="75" t="s">
        <v>1076</v>
      </c>
      <c r="AR636" s="75" t="s">
        <v>1076</v>
      </c>
      <c r="AS636" s="75" t="s">
        <v>1076</v>
      </c>
      <c r="AT636" s="75" t="s">
        <v>1076</v>
      </c>
      <c r="AU636" t="str">
        <f t="shared" si="134"/>
        <v>Рфа</v>
      </c>
      <c r="AV636" t="b">
        <f t="shared" si="135"/>
        <v>1</v>
      </c>
    </row>
    <row r="637" spans="1:48" ht="16.5" thickTop="1" thickBot="1" x14ac:dyDescent="0.3">
      <c r="A637" s="28">
        <f t="shared" si="136"/>
        <v>2</v>
      </c>
      <c r="B637" s="74" t="s">
        <v>1852</v>
      </c>
      <c r="C637" s="71" t="s">
        <v>424</v>
      </c>
      <c r="D637" s="63">
        <v>1961</v>
      </c>
      <c r="E637" s="72"/>
      <c r="F637" s="72" t="s">
        <v>2535</v>
      </c>
      <c r="G637" s="80">
        <v>5</v>
      </c>
      <c r="H637" s="80">
        <v>4</v>
      </c>
      <c r="I637" s="163">
        <v>4289.3</v>
      </c>
      <c r="J637" s="163">
        <v>3829</v>
      </c>
      <c r="K637" s="163">
        <v>3829</v>
      </c>
      <c r="L637" s="165">
        <v>240</v>
      </c>
      <c r="M637" s="163">
        <f t="shared" si="126"/>
        <v>1394451.43</v>
      </c>
      <c r="N637" s="163"/>
      <c r="O637" s="163"/>
      <c r="P637" s="163"/>
      <c r="Q637" s="30">
        <f>IF('Форма 2'!D637=0,"",'Форма 2'!D637-N637-O637-P637)</f>
        <v>1394451.43</v>
      </c>
      <c r="R637" s="51">
        <f t="shared" si="130"/>
        <v>364.18162183337682</v>
      </c>
      <c r="S637" s="51">
        <f t="shared" si="131"/>
        <v>364.18162183337682</v>
      </c>
      <c r="T637" s="69">
        <f>IF(B637=C637,"",
IF(ISERROR(
IF(_xlfn.TEXTBEFORE('ПДФ 1'!B658,": ",1)*1=YEAR($V$4),$V$4,
IF(_xlfn.TEXTBEFORE('ПДФ 1'!B658,": ",1)*1=YEAR($W$4),$W$4,
IF(_xlfn.TEXTBEFORE('ПДФ 1'!B658,": ",1)*1=YEAR($X$4),$X$4,$Y$4)))),"",
IF(_xlfn.TEXTBEFORE('ПДФ 1'!B658,": ",1)*1=YEAR($V$4),$V$4,
IF(_xlfn.TEXTBEFORE('ПДФ 1'!B658,": ",1)*1=YEAR($W$4),$W$4,
IF(_xlfn.TEXTBEFORE('ПДФ 1'!B658,": ",1)*1=YEAR($X$4),$X$4,$Y$4)))))</f>
        <v>46022</v>
      </c>
      <c r="U637" s="125" t="str">
        <f>IF(ISERROR(VLOOKUP(C637,Источник!$C$2:$K$2343,9,0)),"",VLOOKUP(C637,Источник!$C$2:$K$2343,9,0))</f>
        <v>СС</v>
      </c>
      <c r="V637" s="1"/>
      <c r="W637" s="1"/>
      <c r="X637" s="77" t="str">
        <f t="shared" si="132"/>
        <v>г. Пермь, б-р Гагарина, д. 93/2: 2025</v>
      </c>
      <c r="Y637" s="117">
        <f t="shared" si="133"/>
        <v>1</v>
      </c>
      <c r="Z637" s="22" t="s">
        <v>1076</v>
      </c>
      <c r="AA637" s="22" t="s">
        <v>1076</v>
      </c>
      <c r="AB637" s="22" t="s">
        <v>1076</v>
      </c>
      <c r="AC637" s="22">
        <v>1</v>
      </c>
      <c r="AD637" s="22" t="s">
        <v>1076</v>
      </c>
      <c r="AE637" s="22" t="s">
        <v>1076</v>
      </c>
      <c r="AF637" s="22" t="s">
        <v>1076</v>
      </c>
      <c r="AG637" s="89" t="s">
        <v>1076</v>
      </c>
      <c r="AH637" s="114" t="s">
        <v>1076</v>
      </c>
      <c r="AI637" s="75" t="s">
        <v>1076</v>
      </c>
      <c r="AJ637" s="75" t="s">
        <v>1076</v>
      </c>
      <c r="AK637" s="75" t="s">
        <v>1076</v>
      </c>
      <c r="AL637" s="75" t="s">
        <v>1076</v>
      </c>
      <c r="AM637" s="75" t="s">
        <v>1076</v>
      </c>
      <c r="AN637" s="75" t="s">
        <v>1076</v>
      </c>
      <c r="AO637" s="75" t="s">
        <v>1076</v>
      </c>
      <c r="AP637" s="75" t="s">
        <v>1076</v>
      </c>
      <c r="AQ637" s="75" t="s">
        <v>1076</v>
      </c>
      <c r="AR637" s="75" t="s">
        <v>1076</v>
      </c>
      <c r="AS637" s="75" t="s">
        <v>1076</v>
      </c>
      <c r="AT637" s="75" t="s">
        <v>1076</v>
      </c>
      <c r="AU637" t="str">
        <f t="shared" si="134"/>
        <v>РВИС ( ХВС )</v>
      </c>
      <c r="AV637" t="b">
        <f t="shared" si="135"/>
        <v>1</v>
      </c>
    </row>
    <row r="638" spans="1:48" ht="16.5" thickTop="1" thickBot="1" x14ac:dyDescent="0.3">
      <c r="A638" s="28">
        <f t="shared" si="136"/>
        <v>3</v>
      </c>
      <c r="B638" s="74" t="s">
        <v>1852</v>
      </c>
      <c r="C638" s="71" t="s">
        <v>339</v>
      </c>
      <c r="D638" s="63">
        <v>1961</v>
      </c>
      <c r="E638" s="72"/>
      <c r="F638" s="72" t="s">
        <v>2519</v>
      </c>
      <c r="G638" s="80">
        <v>5</v>
      </c>
      <c r="H638" s="80">
        <v>2</v>
      </c>
      <c r="I638" s="163">
        <v>2222.1</v>
      </c>
      <c r="J638" s="163">
        <v>2037</v>
      </c>
      <c r="K638" s="163">
        <v>1416.1</v>
      </c>
      <c r="L638" s="165">
        <v>41</v>
      </c>
      <c r="M638" s="163">
        <f t="shared" si="126"/>
        <v>11482835.07</v>
      </c>
      <c r="N638" s="163"/>
      <c r="O638" s="163"/>
      <c r="P638" s="163"/>
      <c r="Q638" s="30">
        <f>IF('Форма 2'!D638=0,"",'Форма 2'!D638-N638-O638-P638)</f>
        <v>11482835.07</v>
      </c>
      <c r="R638" s="51">
        <f t="shared" si="130"/>
        <v>5637.1306185567009</v>
      </c>
      <c r="S638" s="51">
        <f t="shared" si="131"/>
        <v>5637.1306185567009</v>
      </c>
      <c r="T638" s="69">
        <f>IF(B638=C638,"",
IF(ISERROR(
IF(_xlfn.TEXTBEFORE('ПДФ 1'!B659,": ",1)*1=YEAR($V$4),$V$4,
IF(_xlfn.TEXTBEFORE('ПДФ 1'!B659,": ",1)*1=YEAR($W$4),$W$4,
IF(_xlfn.TEXTBEFORE('ПДФ 1'!B659,": ",1)*1=YEAR($X$4),$X$4,$Y$4)))),"",
IF(_xlfn.TEXTBEFORE('ПДФ 1'!B659,": ",1)*1=YEAR($V$4),$V$4,
IF(_xlfn.TEXTBEFORE('ПДФ 1'!B659,": ",1)*1=YEAR($W$4),$W$4,
IF(_xlfn.TEXTBEFORE('ПДФ 1'!B659,": ",1)*1=YEAR($X$4),$X$4,$Y$4)))))</f>
        <v>46022</v>
      </c>
      <c r="U638" s="125" t="str">
        <f>IF(ISERROR(VLOOKUP(C638,Источник!$C$2:$K$2343,9,0)),"",VLOOKUP(C638,Источник!$C$2:$K$2343,9,0))</f>
        <v>РО</v>
      </c>
      <c r="V638" s="1"/>
      <c r="W638" s="1"/>
      <c r="X638" s="77" t="str">
        <f t="shared" si="132"/>
        <v>г. Пермь, пр-т Комсомольский, д. 32: 2025</v>
      </c>
      <c r="Y638" s="117">
        <f t="shared" si="133"/>
        <v>6</v>
      </c>
      <c r="Z638" s="22">
        <v>1</v>
      </c>
      <c r="AA638" s="22">
        <v>1</v>
      </c>
      <c r="AB638" s="22">
        <v>1</v>
      </c>
      <c r="AC638" s="22">
        <v>1</v>
      </c>
      <c r="AD638" s="22">
        <v>1</v>
      </c>
      <c r="AE638" s="22">
        <v>1</v>
      </c>
      <c r="AF638" s="22" t="s">
        <v>1076</v>
      </c>
      <c r="AG638" s="89" t="s">
        <v>1076</v>
      </c>
      <c r="AH638" s="114" t="s">
        <v>1076</v>
      </c>
      <c r="AI638" s="75" t="s">
        <v>1076</v>
      </c>
      <c r="AJ638" s="75" t="s">
        <v>1076</v>
      </c>
      <c r="AK638" s="75" t="s">
        <v>1076</v>
      </c>
      <c r="AL638" s="75" t="s">
        <v>1076</v>
      </c>
      <c r="AM638" s="75" t="s">
        <v>1076</v>
      </c>
      <c r="AN638" s="75" t="s">
        <v>1076</v>
      </c>
      <c r="AO638" s="75" t="s">
        <v>1076</v>
      </c>
      <c r="AP638" s="75" t="s">
        <v>1076</v>
      </c>
      <c r="AQ638" s="75" t="s">
        <v>1076</v>
      </c>
      <c r="AR638" s="75" t="s">
        <v>1076</v>
      </c>
      <c r="AS638" s="75" t="s">
        <v>1076</v>
      </c>
      <c r="AT638" s="75" t="s">
        <v>1076</v>
      </c>
      <c r="AU638" t="str">
        <f t="shared" si="134"/>
        <v>РВИС ( ЭЛ ТЕП ГАЗ ХВС ГВС ВОД )</v>
      </c>
      <c r="AV638" t="b">
        <f t="shared" si="135"/>
        <v>1</v>
      </c>
    </row>
    <row r="639" spans="1:48" ht="16.5" thickTop="1" thickBot="1" x14ac:dyDescent="0.3">
      <c r="A639" s="28">
        <f t="shared" si="136"/>
        <v>4</v>
      </c>
      <c r="B639" s="74" t="s">
        <v>1852</v>
      </c>
      <c r="C639" s="71" t="s">
        <v>29</v>
      </c>
      <c r="D639" s="63">
        <v>1956</v>
      </c>
      <c r="E639" s="72"/>
      <c r="F639" s="72" t="s">
        <v>2519</v>
      </c>
      <c r="G639" s="80">
        <v>5</v>
      </c>
      <c r="H639" s="80">
        <v>2</v>
      </c>
      <c r="I639" s="163">
        <v>2854.36</v>
      </c>
      <c r="J639" s="163">
        <v>2492.8000000000002</v>
      </c>
      <c r="K639" s="163">
        <v>1412.2</v>
      </c>
      <c r="L639" s="165">
        <v>47</v>
      </c>
      <c r="M639" s="163">
        <f t="shared" si="126"/>
        <v>1483154</v>
      </c>
      <c r="N639" s="163"/>
      <c r="O639" s="163"/>
      <c r="P639" s="163"/>
      <c r="Q639" s="30">
        <f>IF('Форма 2'!D639=0,"",'Форма 2'!D639-N639-O639-P639)</f>
        <v>1483154</v>
      </c>
      <c r="R639" s="51">
        <f t="shared" si="130"/>
        <v>594.97512836970475</v>
      </c>
      <c r="S639" s="51">
        <f t="shared" si="131"/>
        <v>594.97512836970475</v>
      </c>
      <c r="T639" s="69">
        <f>IF(B639=C639,"",
IF(ISERROR(
IF(_xlfn.TEXTBEFORE('ПДФ 1'!B660,": ",1)*1=YEAR($V$4),$V$4,
IF(_xlfn.TEXTBEFORE('ПДФ 1'!B660,": ",1)*1=YEAR($W$4),$W$4,
IF(_xlfn.TEXTBEFORE('ПДФ 1'!B660,": ",1)*1=YEAR($X$4),$X$4,$Y$4)))),"",
IF(_xlfn.TEXTBEFORE('ПДФ 1'!B660,": ",1)*1=YEAR($V$4),$V$4,
IF(_xlfn.TEXTBEFORE('ПДФ 1'!B660,": ",1)*1=YEAR($W$4),$W$4,
IF(_xlfn.TEXTBEFORE('ПДФ 1'!B660,": ",1)*1=YEAR($X$4),$X$4,$Y$4)))))</f>
        <v>46022</v>
      </c>
      <c r="U639" s="125" t="str">
        <f>IF(ISERROR(VLOOKUP(C639,Источник!$C$2:$K$2343,9,0)),"",VLOOKUP(C639,Источник!$C$2:$K$2343,9,0))</f>
        <v>РО</v>
      </c>
      <c r="V639" s="1"/>
      <c r="W639" s="1"/>
      <c r="X639" s="77" t="str">
        <f t="shared" si="132"/>
        <v>г. Пермь, пр-т Комсомольский, д. 62: 2025</v>
      </c>
      <c r="Y639" s="117">
        <f t="shared" si="133"/>
        <v>1</v>
      </c>
      <c r="Z639" s="22">
        <v>1</v>
      </c>
      <c r="AA639" s="22" t="s">
        <v>1076</v>
      </c>
      <c r="AB639" s="22" t="s">
        <v>1076</v>
      </c>
      <c r="AC639" s="22" t="s">
        <v>1076</v>
      </c>
      <c r="AD639" s="22" t="s">
        <v>1076</v>
      </c>
      <c r="AE639" s="22" t="s">
        <v>1076</v>
      </c>
      <c r="AF639" s="22" t="s">
        <v>1076</v>
      </c>
      <c r="AG639" s="89" t="s">
        <v>1076</v>
      </c>
      <c r="AH639" s="114" t="s">
        <v>1076</v>
      </c>
      <c r="AI639" s="75" t="s">
        <v>1076</v>
      </c>
      <c r="AJ639" s="75" t="s">
        <v>1076</v>
      </c>
      <c r="AK639" s="75" t="s">
        <v>1076</v>
      </c>
      <c r="AL639" s="75" t="s">
        <v>1076</v>
      </c>
      <c r="AM639" s="75" t="s">
        <v>1076</v>
      </c>
      <c r="AN639" s="75" t="s">
        <v>1076</v>
      </c>
      <c r="AO639" s="75" t="s">
        <v>1076</v>
      </c>
      <c r="AP639" s="75" t="s">
        <v>1076</v>
      </c>
      <c r="AQ639" s="75" t="s">
        <v>1076</v>
      </c>
      <c r="AR639" s="75" t="s">
        <v>1076</v>
      </c>
      <c r="AS639" s="75" t="s">
        <v>1076</v>
      </c>
      <c r="AT639" s="75" t="s">
        <v>1076</v>
      </c>
      <c r="AU639" t="str">
        <f t="shared" si="134"/>
        <v>РВИС ( ЭЛ )</v>
      </c>
      <c r="AV639" t="b">
        <f t="shared" si="135"/>
        <v>1</v>
      </c>
    </row>
    <row r="640" spans="1:48" ht="16.5" thickTop="1" thickBot="1" x14ac:dyDescent="0.3">
      <c r="A640" s="28">
        <f t="shared" si="136"/>
        <v>5</v>
      </c>
      <c r="B640" s="74" t="s">
        <v>1852</v>
      </c>
      <c r="C640" s="71" t="s">
        <v>340</v>
      </c>
      <c r="D640" s="63">
        <v>1953</v>
      </c>
      <c r="E640" s="72"/>
      <c r="F640" s="72" t="s">
        <v>2519</v>
      </c>
      <c r="G640" s="80">
        <v>4</v>
      </c>
      <c r="H640" s="80">
        <v>4</v>
      </c>
      <c r="I640" s="163">
        <v>3271</v>
      </c>
      <c r="J640" s="163">
        <v>3261.1000000000004</v>
      </c>
      <c r="K640" s="163">
        <v>2077.4</v>
      </c>
      <c r="L640" s="165">
        <v>81</v>
      </c>
      <c r="M640" s="163">
        <f t="shared" si="126"/>
        <v>11326033.76</v>
      </c>
      <c r="N640" s="163"/>
      <c r="O640" s="163"/>
      <c r="P640" s="163"/>
      <c r="Q640" s="30">
        <f>IF('Форма 2'!D640=0,"",'Форма 2'!D640-N640-O640-P640)</f>
        <v>11326033.76</v>
      </c>
      <c r="R640" s="51">
        <f t="shared" si="130"/>
        <v>3473.0715893410193</v>
      </c>
      <c r="S640" s="51">
        <f t="shared" si="131"/>
        <v>3473.0715893410193</v>
      </c>
      <c r="T640" s="69">
        <f>IF(B640=C640,"",
IF(ISERROR(
IF(_xlfn.TEXTBEFORE('ПДФ 1'!B661,": ",1)*1=YEAR($V$4),$V$4,
IF(_xlfn.TEXTBEFORE('ПДФ 1'!B661,": ",1)*1=YEAR($W$4),$W$4,
IF(_xlfn.TEXTBEFORE('ПДФ 1'!B661,": ",1)*1=YEAR($X$4),$X$4,$Y$4)))),"",
IF(_xlfn.TEXTBEFORE('ПДФ 1'!B661,": ",1)*1=YEAR($V$4),$V$4,
IF(_xlfn.TEXTBEFORE('ПДФ 1'!B661,": ",1)*1=YEAR($W$4),$W$4,
IF(_xlfn.TEXTBEFORE('ПДФ 1'!B661,": ",1)*1=YEAR($X$4),$X$4,$Y$4)))))</f>
        <v>46022</v>
      </c>
      <c r="U640" s="125" t="str">
        <f>IF(ISERROR(VLOOKUP(C640,Источник!$C$2:$K$2343,9,0)),"",VLOOKUP(C640,Источник!$C$2:$K$2343,9,0))</f>
        <v>РО</v>
      </c>
      <c r="V640" s="1"/>
      <c r="W640" s="1"/>
      <c r="X640" s="77" t="str">
        <f t="shared" si="132"/>
        <v>г. Пермь, пр-т Комсомольский, д. 63: 2025</v>
      </c>
      <c r="Y640" s="117">
        <f t="shared" si="133"/>
        <v>3</v>
      </c>
      <c r="Z640" s="22">
        <v>1</v>
      </c>
      <c r="AA640" s="22">
        <v>1</v>
      </c>
      <c r="AB640" s="22" t="s">
        <v>1076</v>
      </c>
      <c r="AC640" s="22" t="s">
        <v>1076</v>
      </c>
      <c r="AD640" s="22" t="s">
        <v>1076</v>
      </c>
      <c r="AE640" s="22">
        <v>1</v>
      </c>
      <c r="AF640" s="22" t="s">
        <v>1076</v>
      </c>
      <c r="AG640" s="89" t="s">
        <v>1076</v>
      </c>
      <c r="AH640" s="114" t="s">
        <v>1076</v>
      </c>
      <c r="AI640" s="75" t="s">
        <v>1076</v>
      </c>
      <c r="AJ640" s="75" t="s">
        <v>1076</v>
      </c>
      <c r="AK640" s="75" t="s">
        <v>1076</v>
      </c>
      <c r="AL640" s="75" t="s">
        <v>1076</v>
      </c>
      <c r="AM640" s="75" t="s">
        <v>1076</v>
      </c>
      <c r="AN640" s="75" t="s">
        <v>1076</v>
      </c>
      <c r="AO640" s="75" t="s">
        <v>1076</v>
      </c>
      <c r="AP640" s="75" t="s">
        <v>1076</v>
      </c>
      <c r="AQ640" s="75" t="s">
        <v>1076</v>
      </c>
      <c r="AR640" s="75" t="s">
        <v>1076</v>
      </c>
      <c r="AS640" s="75" t="s">
        <v>1076</v>
      </c>
      <c r="AT640" s="75" t="s">
        <v>1076</v>
      </c>
      <c r="AU640" t="str">
        <f t="shared" si="134"/>
        <v>РВИС ( ЭЛ ТЕП ВОД )</v>
      </c>
      <c r="AV640" t="b">
        <f t="shared" si="135"/>
        <v>1</v>
      </c>
    </row>
    <row r="641" spans="1:48" ht="16.5" thickTop="1" thickBot="1" x14ac:dyDescent="0.3">
      <c r="A641" s="28">
        <f t="shared" si="136"/>
        <v>6</v>
      </c>
      <c r="B641" s="74" t="s">
        <v>1852</v>
      </c>
      <c r="C641" s="71" t="s">
        <v>561</v>
      </c>
      <c r="D641" s="63">
        <v>1957</v>
      </c>
      <c r="E641" s="72"/>
      <c r="F641" s="72" t="s">
        <v>2519</v>
      </c>
      <c r="G641" s="80">
        <v>5</v>
      </c>
      <c r="H641" s="80">
        <v>4</v>
      </c>
      <c r="I641" s="163">
        <v>5400.5</v>
      </c>
      <c r="J641" s="163">
        <v>3840.3</v>
      </c>
      <c r="K641" s="163">
        <v>3840.3</v>
      </c>
      <c r="L641" s="165">
        <v>111</v>
      </c>
      <c r="M641" s="163">
        <f t="shared" si="126"/>
        <v>4407402.0599999996</v>
      </c>
      <c r="N641" s="163"/>
      <c r="O641" s="163"/>
      <c r="P641" s="163"/>
      <c r="Q641" s="30">
        <f>IF('Форма 2'!D641=0,"",'Форма 2'!D641-N641-O641-P641)</f>
        <v>4407402.0599999996</v>
      </c>
      <c r="R641" s="51">
        <f t="shared" si="130"/>
        <v>1147.6712913053666</v>
      </c>
      <c r="S641" s="51">
        <f t="shared" si="131"/>
        <v>1147.6712913053666</v>
      </c>
      <c r="T641" s="69">
        <f>IF(B641=C641,"",
IF(ISERROR(
IF(_xlfn.TEXTBEFORE('ПДФ 1'!B662,": ",1)*1=YEAR($V$4),$V$4,
IF(_xlfn.TEXTBEFORE('ПДФ 1'!B662,": ",1)*1=YEAR($W$4),$W$4,
IF(_xlfn.TEXTBEFORE('ПДФ 1'!B662,": ",1)*1=YEAR($X$4),$X$4,$Y$4)))),"",
IF(_xlfn.TEXTBEFORE('ПДФ 1'!B662,": ",1)*1=YEAR($V$4),$V$4,
IF(_xlfn.TEXTBEFORE('ПДФ 1'!B662,": ",1)*1=YEAR($W$4),$W$4,
IF(_xlfn.TEXTBEFORE('ПДФ 1'!B662,": ",1)*1=YEAR($X$4),$X$4,$Y$4)))))</f>
        <v>46022</v>
      </c>
      <c r="U641" s="125" t="str">
        <f>IF(ISERROR(VLOOKUP(C641,Источник!$C$2:$K$2343,9,0)),"",VLOOKUP(C641,Источник!$C$2:$K$2343,9,0))</f>
        <v>РО</v>
      </c>
      <c r="V641" s="1"/>
      <c r="W641" s="1"/>
      <c r="X641" s="77" t="str">
        <f t="shared" si="132"/>
        <v>г. Пермь, пр-т Комсомольский, д. 72: 2025</v>
      </c>
      <c r="Y641" s="117">
        <f t="shared" si="133"/>
        <v>1</v>
      </c>
      <c r="Z641" s="22" t="s">
        <v>1076</v>
      </c>
      <c r="AA641" s="22" t="s">
        <v>1076</v>
      </c>
      <c r="AB641" s="22" t="s">
        <v>1076</v>
      </c>
      <c r="AC641" s="22" t="s">
        <v>1076</v>
      </c>
      <c r="AD641" s="22" t="s">
        <v>1076</v>
      </c>
      <c r="AE641" s="22" t="s">
        <v>1076</v>
      </c>
      <c r="AF641" s="22" t="s">
        <v>1076</v>
      </c>
      <c r="AG641" s="89" t="s">
        <v>1076</v>
      </c>
      <c r="AH641" s="114" t="s">
        <v>1076</v>
      </c>
      <c r="AI641" s="75" t="s">
        <v>1076</v>
      </c>
      <c r="AJ641" s="75" t="s">
        <v>1076</v>
      </c>
      <c r="AK641" s="75" t="s">
        <v>1076</v>
      </c>
      <c r="AL641" s="75" t="s">
        <v>1076</v>
      </c>
      <c r="AM641" s="75">
        <v>1</v>
      </c>
      <c r="AN641" s="75" t="s">
        <v>1076</v>
      </c>
      <c r="AO641" s="75" t="s">
        <v>1076</v>
      </c>
      <c r="AP641" s="75" t="s">
        <v>1076</v>
      </c>
      <c r="AQ641" s="75" t="s">
        <v>1076</v>
      </c>
      <c r="AR641" s="75" t="s">
        <v>1076</v>
      </c>
      <c r="AS641" s="75" t="s">
        <v>1076</v>
      </c>
      <c r="AT641" s="75" t="s">
        <v>1076</v>
      </c>
      <c r="AU641" t="str">
        <f t="shared" si="134"/>
        <v>РФ</v>
      </c>
      <c r="AV641" t="b">
        <f t="shared" si="135"/>
        <v>1</v>
      </c>
    </row>
    <row r="642" spans="1:48" ht="16.5" thickTop="1" thickBot="1" x14ac:dyDescent="0.3">
      <c r="A642" s="28">
        <f t="shared" si="136"/>
        <v>7</v>
      </c>
      <c r="B642" s="74" t="s">
        <v>1852</v>
      </c>
      <c r="C642" s="71" t="s">
        <v>87</v>
      </c>
      <c r="D642" s="63">
        <v>1939</v>
      </c>
      <c r="E642" s="72"/>
      <c r="F642" s="72" t="s">
        <v>2519</v>
      </c>
      <c r="G642" s="80">
        <v>5</v>
      </c>
      <c r="H642" s="80">
        <v>5</v>
      </c>
      <c r="I642" s="163">
        <v>3843.2</v>
      </c>
      <c r="J642" s="163">
        <v>3402.5</v>
      </c>
      <c r="K642" s="163">
        <v>2709.3</v>
      </c>
      <c r="L642" s="165">
        <v>86</v>
      </c>
      <c r="M642" s="163">
        <f t="shared" si="126"/>
        <v>9560498.0500000007</v>
      </c>
      <c r="N642" s="163"/>
      <c r="O642" s="163"/>
      <c r="P642" s="163"/>
      <c r="Q642" s="30">
        <f>IF('Форма 2'!D642=0,"",'Форма 2'!D642-N642-O642-P642)</f>
        <v>9560498.0500000007</v>
      </c>
      <c r="R642" s="51">
        <f t="shared" si="130"/>
        <v>2809.8451285819251</v>
      </c>
      <c r="S642" s="51">
        <f t="shared" si="131"/>
        <v>2809.8451285819251</v>
      </c>
      <c r="T642" s="69">
        <f>IF(B642=C642,"",
IF(ISERROR(
IF(_xlfn.TEXTBEFORE('ПДФ 1'!B663,": ",1)*1=YEAR($V$4),$V$4,
IF(_xlfn.TEXTBEFORE('ПДФ 1'!B663,": ",1)*1=YEAR($W$4),$W$4,
IF(_xlfn.TEXTBEFORE('ПДФ 1'!B663,": ",1)*1=YEAR($X$4),$X$4,$Y$4)))),"",
IF(_xlfn.TEXTBEFORE('ПДФ 1'!B663,": ",1)*1=YEAR($V$4),$V$4,
IF(_xlfn.TEXTBEFORE('ПДФ 1'!B663,": ",1)*1=YEAR($W$4),$W$4,
IF(_xlfn.TEXTBEFORE('ПДФ 1'!B663,": ",1)*1=YEAR($X$4),$X$4,$Y$4)))))</f>
        <v>46022</v>
      </c>
      <c r="U642" s="125" t="str">
        <f>IF(ISERROR(VLOOKUP(C642,Источник!$C$2:$K$2343,9,0)),"",VLOOKUP(C642,Источник!$C$2:$K$2343,9,0))</f>
        <v>РО</v>
      </c>
      <c r="V642" s="1"/>
      <c r="W642" s="1"/>
      <c r="X642" s="77" t="str">
        <f t="shared" si="132"/>
        <v>г. Пермь, пр-т Комсомольский, д. 85: 2025</v>
      </c>
      <c r="Y642" s="117">
        <f t="shared" si="133"/>
        <v>1</v>
      </c>
      <c r="Z642" s="22" t="s">
        <v>1076</v>
      </c>
      <c r="AA642" s="22">
        <v>1</v>
      </c>
      <c r="AB642" s="22" t="s">
        <v>1076</v>
      </c>
      <c r="AC642" s="22" t="s">
        <v>1076</v>
      </c>
      <c r="AD642" s="22" t="s">
        <v>1076</v>
      </c>
      <c r="AE642" s="22" t="s">
        <v>1076</v>
      </c>
      <c r="AF642" s="22" t="s">
        <v>1076</v>
      </c>
      <c r="AG642" s="89" t="s">
        <v>1076</v>
      </c>
      <c r="AH642" s="88" t="s">
        <v>1076</v>
      </c>
      <c r="AI642" s="75" t="s">
        <v>1076</v>
      </c>
      <c r="AJ642" s="75" t="s">
        <v>1076</v>
      </c>
      <c r="AK642" s="75" t="s">
        <v>1076</v>
      </c>
      <c r="AL642" s="75" t="s">
        <v>1076</v>
      </c>
      <c r="AM642" s="75" t="s">
        <v>1076</v>
      </c>
      <c r="AN642" s="75" t="s">
        <v>1076</v>
      </c>
      <c r="AO642" s="75" t="s">
        <v>1076</v>
      </c>
      <c r="AP642" s="75" t="s">
        <v>1076</v>
      </c>
      <c r="AQ642" s="75" t="s">
        <v>1076</v>
      </c>
      <c r="AR642" s="75" t="s">
        <v>1076</v>
      </c>
      <c r="AS642" s="75" t="s">
        <v>1076</v>
      </c>
      <c r="AT642" s="75" t="s">
        <v>1076</v>
      </c>
      <c r="AU642" t="str">
        <f t="shared" si="134"/>
        <v>РВИС ( ТЕП )</v>
      </c>
      <c r="AV642" t="b">
        <f t="shared" si="135"/>
        <v>1</v>
      </c>
    </row>
    <row r="643" spans="1:48" ht="16.5" thickTop="1" thickBot="1" x14ac:dyDescent="0.3">
      <c r="A643" s="28">
        <f t="shared" si="136"/>
        <v>8</v>
      </c>
      <c r="B643" s="74" t="s">
        <v>1852</v>
      </c>
      <c r="C643" s="71" t="s">
        <v>341</v>
      </c>
      <c r="D643" s="63">
        <v>1987</v>
      </c>
      <c r="E643" s="72"/>
      <c r="F643" s="72" t="s">
        <v>2535</v>
      </c>
      <c r="G643" s="80">
        <v>16</v>
      </c>
      <c r="H643" s="80">
        <v>1</v>
      </c>
      <c r="I643" s="163">
        <v>6556.6</v>
      </c>
      <c r="J643" s="163">
        <v>5302.0999999999995</v>
      </c>
      <c r="K643" s="163">
        <v>5166.2</v>
      </c>
      <c r="L643" s="165">
        <v>240</v>
      </c>
      <c r="M643" s="163">
        <f t="shared" si="126"/>
        <v>6573384.9000000004</v>
      </c>
      <c r="N643" s="163"/>
      <c r="O643" s="163"/>
      <c r="P643" s="163"/>
      <c r="Q643" s="30">
        <f>IF('Форма 2'!D643=0,"",'Форма 2'!D643-N643-O643-P643)</f>
        <v>6573384.9000000004</v>
      </c>
      <c r="R643" s="51">
        <f t="shared" si="130"/>
        <v>1239.7700722355296</v>
      </c>
      <c r="S643" s="51">
        <f t="shared" si="131"/>
        <v>1239.7700722355296</v>
      </c>
      <c r="T643" s="69">
        <f>IF(B643=C643,"",
IF(ISERROR(
IF(_xlfn.TEXTBEFORE('ПДФ 1'!B664,": ",1)*1=YEAR($V$4),$V$4,
IF(_xlfn.TEXTBEFORE('ПДФ 1'!B664,": ",1)*1=YEAR($W$4),$W$4,
IF(_xlfn.TEXTBEFORE('ПДФ 1'!B664,": ",1)*1=YEAR($X$4),$X$4,$Y$4)))),"",
IF(_xlfn.TEXTBEFORE('ПДФ 1'!B664,": ",1)*1=YEAR($V$4),$V$4,
IF(_xlfn.TEXTBEFORE('ПДФ 1'!B664,": ",1)*1=YEAR($W$4),$W$4,
IF(_xlfn.TEXTBEFORE('ПДФ 1'!B664,": ",1)*1=YEAR($X$4),$X$4,$Y$4)))))</f>
        <v>46022</v>
      </c>
      <c r="U643" s="125" t="str">
        <f>IF(ISERROR(VLOOKUP(C643,Источник!$C$2:$K$2343,9,0)),"",VLOOKUP(C643,Источник!$C$2:$K$2343,9,0))</f>
        <v>РО</v>
      </c>
      <c r="V643" s="1"/>
      <c r="W643" s="1"/>
      <c r="X643" s="77" t="str">
        <f t="shared" si="132"/>
        <v>г. Пермь, пр-т Парковый, д. 2: 2025</v>
      </c>
      <c r="Y643" s="117">
        <f t="shared" si="133"/>
        <v>1</v>
      </c>
      <c r="Z643" s="22">
        <v>1</v>
      </c>
      <c r="AA643" s="22" t="s">
        <v>1076</v>
      </c>
      <c r="AB643" s="22" t="s">
        <v>1076</v>
      </c>
      <c r="AC643" s="22" t="s">
        <v>1076</v>
      </c>
      <c r="AD643" s="22" t="s">
        <v>1076</v>
      </c>
      <c r="AE643" s="22" t="s">
        <v>1076</v>
      </c>
      <c r="AF643" s="22" t="s">
        <v>1076</v>
      </c>
      <c r="AG643" s="89" t="s">
        <v>1076</v>
      </c>
      <c r="AH643" s="114" t="s">
        <v>1076</v>
      </c>
      <c r="AI643" s="75" t="s">
        <v>1076</v>
      </c>
      <c r="AJ643" s="75" t="s">
        <v>1076</v>
      </c>
      <c r="AK643" s="75" t="s">
        <v>1076</v>
      </c>
      <c r="AL643" s="75" t="s">
        <v>1076</v>
      </c>
      <c r="AM643" s="75" t="s">
        <v>1076</v>
      </c>
      <c r="AN643" s="75" t="s">
        <v>1076</v>
      </c>
      <c r="AO643" s="75" t="s">
        <v>1076</v>
      </c>
      <c r="AP643" s="75" t="s">
        <v>1076</v>
      </c>
      <c r="AQ643" s="75" t="s">
        <v>1076</v>
      </c>
      <c r="AR643" s="75" t="s">
        <v>1076</v>
      </c>
      <c r="AS643" s="75" t="s">
        <v>1076</v>
      </c>
      <c r="AT643" s="75" t="s">
        <v>1076</v>
      </c>
      <c r="AU643" t="str">
        <f t="shared" si="134"/>
        <v>РВИС ( ЭЛ )</v>
      </c>
      <c r="AV643" t="b">
        <f t="shared" si="135"/>
        <v>1</v>
      </c>
    </row>
    <row r="644" spans="1:48" ht="16.5" thickTop="1" thickBot="1" x14ac:dyDescent="0.3">
      <c r="A644" s="28">
        <f t="shared" si="136"/>
        <v>9</v>
      </c>
      <c r="B644" s="74" t="s">
        <v>1852</v>
      </c>
      <c r="C644" s="71" t="s">
        <v>1531</v>
      </c>
      <c r="D644" s="63">
        <v>1974</v>
      </c>
      <c r="E644" s="72"/>
      <c r="F644" s="72" t="s">
        <v>2519</v>
      </c>
      <c r="G644" s="80">
        <v>12</v>
      </c>
      <c r="H644" s="80">
        <v>4</v>
      </c>
      <c r="I644" s="163">
        <v>6273.4</v>
      </c>
      <c r="J644" s="163">
        <v>4087.8999999999996</v>
      </c>
      <c r="K644" s="163">
        <v>4087.8999999999996</v>
      </c>
      <c r="L644" s="165">
        <v>194</v>
      </c>
      <c r="M644" s="163">
        <f t="shared" si="126"/>
        <v>31996115.68</v>
      </c>
      <c r="N644" s="163"/>
      <c r="O644" s="163"/>
      <c r="P644" s="163"/>
      <c r="Q644" s="30">
        <f>IF('Форма 2'!D644=0,"",'Форма 2'!D644-N644-O644-P644)</f>
        <v>31996115.68</v>
      </c>
      <c r="R644" s="51">
        <f t="shared" si="130"/>
        <v>7827.029937131535</v>
      </c>
      <c r="S644" s="51">
        <f t="shared" si="131"/>
        <v>7827.029937131535</v>
      </c>
      <c r="T644" s="69">
        <f>IF(B644=C644,"",
IF(ISERROR(
IF(_xlfn.TEXTBEFORE('ПДФ 1'!B665,": ",1)*1=YEAR($V$4),$V$4,
IF(_xlfn.TEXTBEFORE('ПДФ 1'!B665,": ",1)*1=YEAR($W$4),$W$4,
IF(_xlfn.TEXTBEFORE('ПДФ 1'!B665,": ",1)*1=YEAR($X$4),$X$4,$Y$4)))),"",
IF(_xlfn.TEXTBEFORE('ПДФ 1'!B665,": ",1)*1=YEAR($V$4),$V$4,
IF(_xlfn.TEXTBEFORE('ПДФ 1'!B665,": ",1)*1=YEAR($W$4),$W$4,
IF(_xlfn.TEXTBEFORE('ПДФ 1'!B665,": ",1)*1=YEAR($X$4),$X$4,$Y$4)))))</f>
        <v>46022</v>
      </c>
      <c r="U644" s="125" t="str">
        <f>IF(ISERROR(VLOOKUP(C644,Источник!$C$2:$K$2343,9,0)),"",VLOOKUP(C644,Источник!$C$2:$K$2343,9,0))</f>
        <v>СС</v>
      </c>
      <c r="V644" s="1"/>
      <c r="W644" s="1"/>
      <c r="X644" s="77" t="str">
        <f t="shared" si="132"/>
        <v>г. Пермь, пр-т Парковый, д. 30/1: 2025</v>
      </c>
      <c r="Y644" s="117">
        <f t="shared" si="133"/>
        <v>1</v>
      </c>
      <c r="Z644" s="22" t="s">
        <v>1076</v>
      </c>
      <c r="AA644" s="22" t="s">
        <v>1076</v>
      </c>
      <c r="AB644" s="22" t="s">
        <v>1076</v>
      </c>
      <c r="AC644" s="22" t="s">
        <v>1076</v>
      </c>
      <c r="AD644" s="22" t="s">
        <v>1076</v>
      </c>
      <c r="AE644" s="22" t="s">
        <v>1076</v>
      </c>
      <c r="AF644" s="22" t="s">
        <v>1076</v>
      </c>
      <c r="AG644" s="89">
        <v>8</v>
      </c>
      <c r="AH644" s="114">
        <v>31996115.68</v>
      </c>
      <c r="AI644" s="75" t="s">
        <v>1076</v>
      </c>
      <c r="AJ644" s="75" t="s">
        <v>1076</v>
      </c>
      <c r="AK644" s="75" t="s">
        <v>1076</v>
      </c>
      <c r="AL644" s="75" t="s">
        <v>1076</v>
      </c>
      <c r="AM644" s="75" t="s">
        <v>1076</v>
      </c>
      <c r="AN644" s="75" t="s">
        <v>1076</v>
      </c>
      <c r="AO644" s="75" t="s">
        <v>1076</v>
      </c>
      <c r="AP644" s="75" t="s">
        <v>1076</v>
      </c>
      <c r="AQ644" s="75" t="s">
        <v>1076</v>
      </c>
      <c r="AR644" s="75" t="s">
        <v>1076</v>
      </c>
      <c r="AS644" s="75" t="s">
        <v>1076</v>
      </c>
      <c r="AT644" s="75" t="s">
        <v>1076</v>
      </c>
      <c r="AU644" t="str">
        <f t="shared" si="134"/>
        <v>РЛ</v>
      </c>
      <c r="AV644" t="b">
        <f t="shared" si="135"/>
        <v>1</v>
      </c>
    </row>
    <row r="645" spans="1:48" ht="16.5" thickTop="1" thickBot="1" x14ac:dyDescent="0.3">
      <c r="A645" s="28">
        <f t="shared" si="136"/>
        <v>10</v>
      </c>
      <c r="B645" s="74" t="s">
        <v>1852</v>
      </c>
      <c r="C645" s="71" t="s">
        <v>449</v>
      </c>
      <c r="D645" s="63">
        <v>2009</v>
      </c>
      <c r="E645" s="72"/>
      <c r="F645" s="72" t="s">
        <v>2520</v>
      </c>
      <c r="G645" s="80">
        <v>9</v>
      </c>
      <c r="H645" s="80">
        <v>4</v>
      </c>
      <c r="I645" s="163">
        <v>25112.2</v>
      </c>
      <c r="J645" s="163">
        <v>9795.1</v>
      </c>
      <c r="K645" s="163">
        <v>9795.1</v>
      </c>
      <c r="L645" s="165">
        <v>0</v>
      </c>
      <c r="M645" s="163">
        <f t="shared" si="126"/>
        <v>11114035.68</v>
      </c>
      <c r="N645" s="163"/>
      <c r="O645" s="163"/>
      <c r="P645" s="163"/>
      <c r="Q645" s="30">
        <f>IF('Форма 2'!D645=0,"",'Форма 2'!D645-N645-O645-P645)</f>
        <v>11114035.68</v>
      </c>
      <c r="R645" s="51">
        <f t="shared" si="130"/>
        <v>1134.6525997692722</v>
      </c>
      <c r="S645" s="51">
        <f t="shared" si="131"/>
        <v>1134.6525997692722</v>
      </c>
      <c r="T645" s="69">
        <f>IF(B645=C645,"",
IF(ISERROR(
IF(_xlfn.TEXTBEFORE('ПДФ 1'!B666,": ",1)*1=YEAR($V$4),$V$4,
IF(_xlfn.TEXTBEFORE('ПДФ 1'!B666,": ",1)*1=YEAR($W$4),$W$4,
IF(_xlfn.TEXTBEFORE('ПДФ 1'!B666,": ",1)*1=YEAR($X$4),$X$4,$Y$4)))),"",
IF(_xlfn.TEXTBEFORE('ПДФ 1'!B666,": ",1)*1=YEAR($V$4),$V$4,
IF(_xlfn.TEXTBEFORE('ПДФ 1'!B666,": ",1)*1=YEAR($W$4),$W$4,
IF(_xlfn.TEXTBEFORE('ПДФ 1'!B666,": ",1)*1=YEAR($X$4),$X$4,$Y$4)))))</f>
        <v>46022</v>
      </c>
      <c r="U645" s="125" t="str">
        <f>IF(ISERROR(VLOOKUP(C645,Источник!$C$2:$K$2343,9,0)),"",VLOOKUP(C645,Источник!$C$2:$K$2343,9,0))</f>
        <v>СС</v>
      </c>
      <c r="V645" s="1"/>
      <c r="W645" s="1"/>
      <c r="X645" s="77" t="str">
        <f t="shared" si="132"/>
        <v>г. Пермь, пр-т Парковый, д. 30/2: 2025</v>
      </c>
      <c r="Y645" s="117">
        <f t="shared" si="133"/>
        <v>1</v>
      </c>
      <c r="Z645" s="22" t="s">
        <v>1076</v>
      </c>
      <c r="AA645" s="22" t="s">
        <v>1076</v>
      </c>
      <c r="AB645" s="22" t="s">
        <v>1076</v>
      </c>
      <c r="AC645" s="22" t="s">
        <v>1076</v>
      </c>
      <c r="AD645" s="22" t="s">
        <v>1076</v>
      </c>
      <c r="AE645" s="22" t="s">
        <v>1076</v>
      </c>
      <c r="AF645" s="22" t="s">
        <v>1076</v>
      </c>
      <c r="AG645" s="89">
        <v>4</v>
      </c>
      <c r="AH645" s="114">
        <v>11114035.68</v>
      </c>
      <c r="AI645" s="75" t="s">
        <v>1076</v>
      </c>
      <c r="AJ645" s="75" t="s">
        <v>1076</v>
      </c>
      <c r="AK645" s="75" t="s">
        <v>1076</v>
      </c>
      <c r="AL645" s="75" t="s">
        <v>1076</v>
      </c>
      <c r="AM645" s="75" t="s">
        <v>1076</v>
      </c>
      <c r="AN645" s="75" t="s">
        <v>1076</v>
      </c>
      <c r="AO645" s="75" t="s">
        <v>1076</v>
      </c>
      <c r="AP645" s="75" t="s">
        <v>1076</v>
      </c>
      <c r="AQ645" s="75" t="s">
        <v>1076</v>
      </c>
      <c r="AR645" s="75" t="s">
        <v>1076</v>
      </c>
      <c r="AS645" s="75" t="s">
        <v>1076</v>
      </c>
      <c r="AT645" s="75" t="s">
        <v>1076</v>
      </c>
      <c r="AU645" t="str">
        <f t="shared" si="134"/>
        <v>РЛ</v>
      </c>
      <c r="AV645" t="b">
        <f t="shared" si="135"/>
        <v>1</v>
      </c>
    </row>
    <row r="646" spans="1:48" ht="16.5" thickTop="1" thickBot="1" x14ac:dyDescent="0.3">
      <c r="A646" s="28">
        <f t="shared" si="136"/>
        <v>11</v>
      </c>
      <c r="B646" s="74" t="s">
        <v>1852</v>
      </c>
      <c r="C646" s="71" t="s">
        <v>448</v>
      </c>
      <c r="D646" s="63">
        <v>1994</v>
      </c>
      <c r="E646" s="72"/>
      <c r="F646" s="72">
        <v>0</v>
      </c>
      <c r="G646" s="80">
        <v>10</v>
      </c>
      <c r="H646" s="80">
        <v>6</v>
      </c>
      <c r="I646" s="163">
        <v>13304.1</v>
      </c>
      <c r="J646" s="163">
        <v>1602</v>
      </c>
      <c r="K646" s="163">
        <v>9207.5</v>
      </c>
      <c r="L646" s="165">
        <v>0</v>
      </c>
      <c r="M646" s="163">
        <f t="shared" si="126"/>
        <v>23581900.799999997</v>
      </c>
      <c r="N646" s="163"/>
      <c r="O646" s="163"/>
      <c r="P646" s="163"/>
      <c r="Q646" s="30">
        <f>IF('Форма 2'!D646=0,"",'Форма 2'!D646-N646-O646-P646)</f>
        <v>23581900.799999997</v>
      </c>
      <c r="R646" s="51">
        <f t="shared" si="130"/>
        <v>14720.287640449436</v>
      </c>
      <c r="S646" s="51">
        <f t="shared" si="131"/>
        <v>14720.287640449436</v>
      </c>
      <c r="T646" s="69">
        <f>IF(B646=C646,"",
IF(ISERROR(
IF(_xlfn.TEXTBEFORE('ПДФ 1'!B667,": ",1)*1=YEAR($V$4),$V$4,
IF(_xlfn.TEXTBEFORE('ПДФ 1'!B667,": ",1)*1=YEAR($W$4),$W$4,
IF(_xlfn.TEXTBEFORE('ПДФ 1'!B667,": ",1)*1=YEAR($X$4),$X$4,$Y$4)))),"",
IF(_xlfn.TEXTBEFORE('ПДФ 1'!B667,": ",1)*1=YEAR($V$4),$V$4,
IF(_xlfn.TEXTBEFORE('ПДФ 1'!B667,": ",1)*1=YEAR($W$4),$W$4,
IF(_xlfn.TEXTBEFORE('ПДФ 1'!B667,": ",1)*1=YEAR($X$4),$X$4,$Y$4)))))</f>
        <v>46022</v>
      </c>
      <c r="U646" s="125" t="str">
        <f>IF(ISERROR(VLOOKUP(C646,Источник!$C$2:$K$2343,9,0)),"",VLOOKUP(C646,Источник!$C$2:$K$2343,9,0))</f>
        <v>СС</v>
      </c>
      <c r="V646" s="1"/>
      <c r="W646" s="1"/>
      <c r="X646" s="77" t="str">
        <f t="shared" si="132"/>
        <v>г. Пермь, пр-т Парковый, д. 7: 2025</v>
      </c>
      <c r="Y646" s="117">
        <f t="shared" si="133"/>
        <v>1</v>
      </c>
      <c r="Z646" s="22" t="s">
        <v>1076</v>
      </c>
      <c r="AA646" s="22" t="s">
        <v>1076</v>
      </c>
      <c r="AB646" s="22" t="s">
        <v>1076</v>
      </c>
      <c r="AC646" s="22" t="s">
        <v>1076</v>
      </c>
      <c r="AD646" s="22" t="s">
        <v>1076</v>
      </c>
      <c r="AE646" s="22" t="s">
        <v>1076</v>
      </c>
      <c r="AF646" s="22" t="s">
        <v>1076</v>
      </c>
      <c r="AG646" s="89">
        <v>6</v>
      </c>
      <c r="AH646" s="88">
        <v>23581900.799999997</v>
      </c>
      <c r="AI646" s="75" t="s">
        <v>1076</v>
      </c>
      <c r="AJ646" s="75" t="s">
        <v>1076</v>
      </c>
      <c r="AK646" s="75" t="s">
        <v>1076</v>
      </c>
      <c r="AL646" s="75" t="s">
        <v>1076</v>
      </c>
      <c r="AM646" s="75" t="s">
        <v>1076</v>
      </c>
      <c r="AN646" s="75" t="s">
        <v>1076</v>
      </c>
      <c r="AO646" s="75" t="s">
        <v>1076</v>
      </c>
      <c r="AP646" s="75" t="s">
        <v>1076</v>
      </c>
      <c r="AQ646" s="75" t="s">
        <v>1076</v>
      </c>
      <c r="AR646" s="75" t="s">
        <v>1076</v>
      </c>
      <c r="AS646" s="75" t="s">
        <v>1076</v>
      </c>
      <c r="AT646" s="75" t="s">
        <v>1076</v>
      </c>
      <c r="AU646" t="str">
        <f t="shared" si="134"/>
        <v>РЛ</v>
      </c>
      <c r="AV646" t="b">
        <f t="shared" si="135"/>
        <v>1</v>
      </c>
    </row>
    <row r="647" spans="1:48" ht="16.5" thickTop="1" thickBot="1" x14ac:dyDescent="0.3">
      <c r="A647" s="28">
        <f t="shared" si="136"/>
        <v>12</v>
      </c>
      <c r="B647" s="74" t="s">
        <v>1852</v>
      </c>
      <c r="C647" s="71" t="s">
        <v>450</v>
      </c>
      <c r="D647" s="63">
        <v>1998</v>
      </c>
      <c r="E647" s="72"/>
      <c r="F647" s="72">
        <v>0</v>
      </c>
      <c r="G647" s="80">
        <v>10</v>
      </c>
      <c r="H647" s="80">
        <v>3</v>
      </c>
      <c r="I647" s="163">
        <v>12811.9</v>
      </c>
      <c r="J647" s="163">
        <v>7818.1</v>
      </c>
      <c r="K647" s="163">
        <v>2258.1999999999998</v>
      </c>
      <c r="L647" s="165">
        <v>157</v>
      </c>
      <c r="M647" s="163">
        <f t="shared" si="126"/>
        <v>11790950.399999999</v>
      </c>
      <c r="N647" s="163"/>
      <c r="O647" s="163"/>
      <c r="P647" s="163"/>
      <c r="Q647" s="30">
        <f>IF('Форма 2'!D647=0,"",'Форма 2'!D647-N647-O647-P647)</f>
        <v>11790950.399999999</v>
      </c>
      <c r="R647" s="51">
        <f t="shared" si="130"/>
        <v>1508.160601680715</v>
      </c>
      <c r="S647" s="51">
        <f t="shared" si="131"/>
        <v>1508.160601680715</v>
      </c>
      <c r="T647" s="69">
        <f>IF(B647=C647,"",
IF(ISERROR(
IF(_xlfn.TEXTBEFORE('ПДФ 1'!B668,": ",1)*1=YEAR($V$4),$V$4,
IF(_xlfn.TEXTBEFORE('ПДФ 1'!B668,": ",1)*1=YEAR($W$4),$W$4,
IF(_xlfn.TEXTBEFORE('ПДФ 1'!B668,": ",1)*1=YEAR($X$4),$X$4,$Y$4)))),"",
IF(_xlfn.TEXTBEFORE('ПДФ 1'!B668,": ",1)*1=YEAR($V$4),$V$4,
IF(_xlfn.TEXTBEFORE('ПДФ 1'!B668,": ",1)*1=YEAR($W$4),$W$4,
IF(_xlfn.TEXTBEFORE('ПДФ 1'!B668,": ",1)*1=YEAR($X$4),$X$4,$Y$4)))))</f>
        <v>46022</v>
      </c>
      <c r="U647" s="125" t="str">
        <f>IF(ISERROR(VLOOKUP(C647,Источник!$C$2:$K$2343,9,0)),"",VLOOKUP(C647,Источник!$C$2:$K$2343,9,0))</f>
        <v>СС</v>
      </c>
      <c r="V647" s="1"/>
      <c r="W647" s="1"/>
      <c r="X647" s="77" t="str">
        <f t="shared" si="132"/>
        <v>г. Пермь, ул. 1-я Красноармейская, д. 31: 2025</v>
      </c>
      <c r="Y647" s="117">
        <f t="shared" si="133"/>
        <v>1</v>
      </c>
      <c r="Z647" s="22" t="s">
        <v>1076</v>
      </c>
      <c r="AA647" s="22" t="s">
        <v>1076</v>
      </c>
      <c r="AB647" s="22" t="s">
        <v>1076</v>
      </c>
      <c r="AC647" s="22" t="s">
        <v>1076</v>
      </c>
      <c r="AD647" s="22" t="s">
        <v>1076</v>
      </c>
      <c r="AE647" s="22" t="s">
        <v>1076</v>
      </c>
      <c r="AF647" s="22" t="s">
        <v>1076</v>
      </c>
      <c r="AG647" s="89">
        <v>3</v>
      </c>
      <c r="AH647" s="114">
        <v>11790950.399999999</v>
      </c>
      <c r="AI647" s="75" t="s">
        <v>1076</v>
      </c>
      <c r="AJ647" s="75" t="s">
        <v>1076</v>
      </c>
      <c r="AK647" s="75" t="s">
        <v>1076</v>
      </c>
      <c r="AL647" s="75" t="s">
        <v>1076</v>
      </c>
      <c r="AM647" s="75" t="s">
        <v>1076</v>
      </c>
      <c r="AN647" s="75" t="s">
        <v>1076</v>
      </c>
      <c r="AO647" s="75" t="s">
        <v>1076</v>
      </c>
      <c r="AP647" s="75" t="s">
        <v>1076</v>
      </c>
      <c r="AQ647" s="75" t="s">
        <v>1076</v>
      </c>
      <c r="AR647" s="75" t="s">
        <v>1076</v>
      </c>
      <c r="AS647" s="75" t="s">
        <v>1076</v>
      </c>
      <c r="AT647" s="75" t="s">
        <v>1076</v>
      </c>
      <c r="AU647" t="str">
        <f t="shared" si="134"/>
        <v>РЛ</v>
      </c>
      <c r="AV647" t="b">
        <f t="shared" si="135"/>
        <v>1</v>
      </c>
    </row>
    <row r="648" spans="1:48" ht="16.5" thickTop="1" thickBot="1" x14ac:dyDescent="0.3">
      <c r="A648" s="28">
        <f t="shared" si="136"/>
        <v>13</v>
      </c>
      <c r="B648" s="74" t="s">
        <v>1852</v>
      </c>
      <c r="C648" s="71" t="s">
        <v>210</v>
      </c>
      <c r="D648" s="63">
        <v>1962</v>
      </c>
      <c r="E648" s="72"/>
      <c r="F648" s="72" t="s">
        <v>2519</v>
      </c>
      <c r="G648" s="80">
        <v>3</v>
      </c>
      <c r="H648" s="80">
        <v>2</v>
      </c>
      <c r="I648" s="163">
        <v>954</v>
      </c>
      <c r="J648" s="163">
        <v>633.79999999999995</v>
      </c>
      <c r="K648" s="163">
        <v>633.79999999999995</v>
      </c>
      <c r="L648" s="165">
        <v>61</v>
      </c>
      <c r="M648" s="163">
        <f t="shared" ref="M648:M711" si="140">IF(ISNUMBER(I648),SUM(N648:Q648),"")</f>
        <v>9117750.0600000005</v>
      </c>
      <c r="N648" s="163"/>
      <c r="O648" s="163"/>
      <c r="P648" s="163"/>
      <c r="Q648" s="30">
        <f>IF('Форма 2'!D648=0,"",'Форма 2'!D648-N648-O648-P648)</f>
        <v>9117750.0600000005</v>
      </c>
      <c r="R648" s="51">
        <f t="shared" si="130"/>
        <v>14385.847365099402</v>
      </c>
      <c r="S648" s="51">
        <f t="shared" si="131"/>
        <v>14385.847365099402</v>
      </c>
      <c r="T648" s="69">
        <f>IF(B648=C648,"",
IF(ISERROR(
IF(_xlfn.TEXTBEFORE('ПДФ 1'!B669,": ",1)*1=YEAR($V$4),$V$4,
IF(_xlfn.TEXTBEFORE('ПДФ 1'!B669,": ",1)*1=YEAR($W$4),$W$4,
IF(_xlfn.TEXTBEFORE('ПДФ 1'!B669,": ",1)*1=YEAR($X$4),$X$4,$Y$4)))),"",
IF(_xlfn.TEXTBEFORE('ПДФ 1'!B669,": ",1)*1=YEAR($V$4),$V$4,
IF(_xlfn.TEXTBEFORE('ПДФ 1'!B669,": ",1)*1=YEAR($W$4),$W$4,
IF(_xlfn.TEXTBEFORE('ПДФ 1'!B669,": ",1)*1=YEAR($X$4),$X$4,$Y$4)))))</f>
        <v>46022</v>
      </c>
      <c r="U648" s="125" t="str">
        <f>IF(ISERROR(VLOOKUP(C648,Источник!$C$2:$K$2343,9,0)),"",VLOOKUP(C648,Источник!$C$2:$K$2343,9,0))</f>
        <v>РО</v>
      </c>
      <c r="V648" s="1"/>
      <c r="W648" s="1"/>
      <c r="X648" s="77" t="str">
        <f t="shared" si="132"/>
        <v>г. Пермь, ул. 4-я Запрудская, д. 29: 2025</v>
      </c>
      <c r="Y648" s="117">
        <f t="shared" si="133"/>
        <v>1</v>
      </c>
      <c r="Z648" s="22" t="s">
        <v>1076</v>
      </c>
      <c r="AA648" s="22" t="s">
        <v>1076</v>
      </c>
      <c r="AB648" s="22" t="s">
        <v>1076</v>
      </c>
      <c r="AC648" s="22" t="s">
        <v>1076</v>
      </c>
      <c r="AD648" s="22" t="s">
        <v>1076</v>
      </c>
      <c r="AE648" s="22" t="s">
        <v>1076</v>
      </c>
      <c r="AF648" s="22" t="s">
        <v>1076</v>
      </c>
      <c r="AG648" s="89" t="s">
        <v>1076</v>
      </c>
      <c r="AH648" s="88" t="s">
        <v>1076</v>
      </c>
      <c r="AI648" s="75">
        <v>1</v>
      </c>
      <c r="AJ648" s="75" t="s">
        <v>1076</v>
      </c>
      <c r="AK648" s="75" t="s">
        <v>1076</v>
      </c>
      <c r="AL648" s="75" t="s">
        <v>1076</v>
      </c>
      <c r="AM648" s="75" t="s">
        <v>1076</v>
      </c>
      <c r="AN648" s="75" t="s">
        <v>1076</v>
      </c>
      <c r="AO648" s="75" t="s">
        <v>1076</v>
      </c>
      <c r="AP648" s="75" t="s">
        <v>1076</v>
      </c>
      <c r="AQ648" s="75" t="s">
        <v>1076</v>
      </c>
      <c r="AR648" s="75" t="s">
        <v>1076</v>
      </c>
      <c r="AS648" s="75" t="s">
        <v>1076</v>
      </c>
      <c r="AT648" s="75" t="s">
        <v>1076</v>
      </c>
      <c r="AU648" t="str">
        <f t="shared" si="134"/>
        <v>РК</v>
      </c>
      <c r="AV648" t="b">
        <f t="shared" si="135"/>
        <v>1</v>
      </c>
    </row>
    <row r="649" spans="1:48" ht="16.5" thickTop="1" thickBot="1" x14ac:dyDescent="0.3">
      <c r="A649" s="28">
        <f t="shared" si="136"/>
        <v>14</v>
      </c>
      <c r="B649" s="74" t="s">
        <v>1852</v>
      </c>
      <c r="C649" s="71" t="s">
        <v>451</v>
      </c>
      <c r="D649" s="63">
        <v>1995</v>
      </c>
      <c r="E649" s="72"/>
      <c r="F649" s="72" t="s">
        <v>2521</v>
      </c>
      <c r="G649" s="80">
        <v>9</v>
      </c>
      <c r="H649" s="80">
        <v>4</v>
      </c>
      <c r="I649" s="163">
        <v>11161.4</v>
      </c>
      <c r="J649" s="163">
        <v>7918.3</v>
      </c>
      <c r="K649" s="163">
        <v>3692.6</v>
      </c>
      <c r="L649" s="165">
        <v>0</v>
      </c>
      <c r="M649" s="163">
        <f t="shared" si="140"/>
        <v>11114035.68</v>
      </c>
      <c r="N649" s="163"/>
      <c r="O649" s="163"/>
      <c r="P649" s="163"/>
      <c r="Q649" s="30">
        <f>IF('Форма 2'!D649=0,"",'Форма 2'!D649-N649-O649-P649)</f>
        <v>11114035.68</v>
      </c>
      <c r="R649" s="51">
        <f t="shared" si="130"/>
        <v>1403.5886086660014</v>
      </c>
      <c r="S649" s="51">
        <f t="shared" si="131"/>
        <v>1403.5886086660014</v>
      </c>
      <c r="T649" s="69">
        <f>IF(B649=C649,"",
IF(ISERROR(
IF(_xlfn.TEXTBEFORE('ПДФ 1'!B670,": ",1)*1=YEAR($V$4),$V$4,
IF(_xlfn.TEXTBEFORE('ПДФ 1'!B670,": ",1)*1=YEAR($W$4),$W$4,
IF(_xlfn.TEXTBEFORE('ПДФ 1'!B670,": ",1)*1=YEAR($X$4),$X$4,$Y$4)))),"",
IF(_xlfn.TEXTBEFORE('ПДФ 1'!B670,": ",1)*1=YEAR($V$4),$V$4,
IF(_xlfn.TEXTBEFORE('ПДФ 1'!B670,": ",1)*1=YEAR($W$4),$W$4,
IF(_xlfn.TEXTBEFORE('ПДФ 1'!B670,": ",1)*1=YEAR($X$4),$X$4,$Y$4)))))</f>
        <v>46022</v>
      </c>
      <c r="U649" s="125" t="str">
        <f>IF(ISERROR(VLOOKUP(C649,Источник!$C$2:$K$2343,9,0)),"",VLOOKUP(C649,Источник!$C$2:$K$2343,9,0))</f>
        <v>СС</v>
      </c>
      <c r="V649" s="1"/>
      <c r="W649" s="1"/>
      <c r="X649" s="77" t="str">
        <f t="shared" si="132"/>
        <v>г. Пермь, ул. 9-го Мая, д. 1: 2025</v>
      </c>
      <c r="Y649" s="117">
        <f t="shared" si="133"/>
        <v>1</v>
      </c>
      <c r="Z649" s="22" t="s">
        <v>1076</v>
      </c>
      <c r="AA649" s="22" t="s">
        <v>1076</v>
      </c>
      <c r="AB649" s="22" t="s">
        <v>1076</v>
      </c>
      <c r="AC649" s="22" t="s">
        <v>1076</v>
      </c>
      <c r="AD649" s="22" t="s">
        <v>1076</v>
      </c>
      <c r="AE649" s="22" t="s">
        <v>1076</v>
      </c>
      <c r="AF649" s="22" t="s">
        <v>1076</v>
      </c>
      <c r="AG649" s="89">
        <v>4</v>
      </c>
      <c r="AH649" s="114">
        <v>11114035.68</v>
      </c>
      <c r="AI649" s="75" t="s">
        <v>1076</v>
      </c>
      <c r="AJ649" s="75" t="s">
        <v>1076</v>
      </c>
      <c r="AK649" s="75" t="s">
        <v>1076</v>
      </c>
      <c r="AL649" s="75" t="s">
        <v>1076</v>
      </c>
      <c r="AM649" s="75" t="s">
        <v>1076</v>
      </c>
      <c r="AN649" s="75" t="s">
        <v>1076</v>
      </c>
      <c r="AO649" s="75" t="s">
        <v>1076</v>
      </c>
      <c r="AP649" s="75" t="s">
        <v>1076</v>
      </c>
      <c r="AQ649" s="75" t="s">
        <v>1076</v>
      </c>
      <c r="AR649" s="75" t="s">
        <v>1076</v>
      </c>
      <c r="AS649" s="75" t="s">
        <v>1076</v>
      </c>
      <c r="AT649" s="75" t="s">
        <v>1076</v>
      </c>
      <c r="AU649" t="str">
        <f t="shared" si="134"/>
        <v>РЛ</v>
      </c>
      <c r="AV649" t="b">
        <f t="shared" si="135"/>
        <v>1</v>
      </c>
    </row>
    <row r="650" spans="1:48" ht="16.5" thickTop="1" thickBot="1" x14ac:dyDescent="0.3">
      <c r="A650" s="28">
        <f t="shared" si="136"/>
        <v>15</v>
      </c>
      <c r="B650" s="74" t="s">
        <v>1852</v>
      </c>
      <c r="C650" s="71" t="s">
        <v>211</v>
      </c>
      <c r="D650" s="63">
        <v>1964</v>
      </c>
      <c r="E650" s="72"/>
      <c r="F650" s="72" t="s">
        <v>2519</v>
      </c>
      <c r="G650" s="80">
        <v>5</v>
      </c>
      <c r="H650" s="80">
        <v>2</v>
      </c>
      <c r="I650" s="163">
        <v>1576.4</v>
      </c>
      <c r="J650" s="163">
        <v>1149.4100000000001</v>
      </c>
      <c r="K650" s="163">
        <v>1077.71</v>
      </c>
      <c r="L650" s="165">
        <v>59</v>
      </c>
      <c r="M650" s="163">
        <f t="shared" si="140"/>
        <v>7099348.9299999997</v>
      </c>
      <c r="N650" s="163"/>
      <c r="O650" s="163"/>
      <c r="P650" s="163"/>
      <c r="Q650" s="30">
        <f>IF('Форма 2'!D650=0,"",'Форма 2'!D650-N650-O650-P650)</f>
        <v>7099348.9299999997</v>
      </c>
      <c r="R650" s="51">
        <f t="shared" si="130"/>
        <v>6176.5157167590323</v>
      </c>
      <c r="S650" s="51">
        <f t="shared" si="131"/>
        <v>6176.5157167590323</v>
      </c>
      <c r="T650" s="69">
        <f>IF(B650=C650,"",
IF(ISERROR(
IF(_xlfn.TEXTBEFORE('ПДФ 1'!B671,": ",1)*1=YEAR($V$4),$V$4,
IF(_xlfn.TEXTBEFORE('ПДФ 1'!B671,": ",1)*1=YEAR($W$4),$W$4,
IF(_xlfn.TEXTBEFORE('ПДФ 1'!B671,": ",1)*1=YEAR($X$4),$X$4,$Y$4)))),"",
IF(_xlfn.TEXTBEFORE('ПДФ 1'!B671,": ",1)*1=YEAR($V$4),$V$4,
IF(_xlfn.TEXTBEFORE('ПДФ 1'!B671,": ",1)*1=YEAR($W$4),$W$4,
IF(_xlfn.TEXTBEFORE('ПДФ 1'!B671,": ",1)*1=YEAR($X$4),$X$4,$Y$4)))))</f>
        <v>46022</v>
      </c>
      <c r="U650" s="125" t="str">
        <f>IF(ISERROR(VLOOKUP(C650,Источник!$C$2:$K$2343,9,0)),"",VLOOKUP(C650,Источник!$C$2:$K$2343,9,0))</f>
        <v>РО</v>
      </c>
      <c r="V650" s="1"/>
      <c r="W650" s="1"/>
      <c r="X650" s="77" t="str">
        <f t="shared" si="132"/>
        <v>г. Пермь, ул. 9-го Мая, д. 16: 2025</v>
      </c>
      <c r="Y650" s="117">
        <f t="shared" si="133"/>
        <v>1</v>
      </c>
      <c r="Z650" s="22" t="s">
        <v>1076</v>
      </c>
      <c r="AA650" s="22" t="s">
        <v>1076</v>
      </c>
      <c r="AB650" s="22" t="s">
        <v>1076</v>
      </c>
      <c r="AC650" s="22" t="s">
        <v>1076</v>
      </c>
      <c r="AD650" s="22" t="s">
        <v>1076</v>
      </c>
      <c r="AE650" s="22" t="s">
        <v>1076</v>
      </c>
      <c r="AF650" s="22" t="s">
        <v>1076</v>
      </c>
      <c r="AG650" s="89" t="s">
        <v>1076</v>
      </c>
      <c r="AH650" s="88" t="s">
        <v>1076</v>
      </c>
      <c r="AI650" s="75">
        <v>1</v>
      </c>
      <c r="AJ650" s="75" t="s">
        <v>1076</v>
      </c>
      <c r="AK650" s="75" t="s">
        <v>1076</v>
      </c>
      <c r="AL650" s="75" t="s">
        <v>1076</v>
      </c>
      <c r="AM650" s="75" t="s">
        <v>1076</v>
      </c>
      <c r="AN650" s="75" t="s">
        <v>1076</v>
      </c>
      <c r="AO650" s="75" t="s">
        <v>1076</v>
      </c>
      <c r="AP650" s="75" t="s">
        <v>1076</v>
      </c>
      <c r="AQ650" s="75" t="s">
        <v>1076</v>
      </c>
      <c r="AR650" s="75" t="s">
        <v>1076</v>
      </c>
      <c r="AS650" s="75" t="s">
        <v>1076</v>
      </c>
      <c r="AT650" s="75" t="s">
        <v>1076</v>
      </c>
      <c r="AU650" t="str">
        <f t="shared" si="134"/>
        <v>РК</v>
      </c>
      <c r="AV650" t="b">
        <f t="shared" si="135"/>
        <v>1</v>
      </c>
    </row>
    <row r="651" spans="1:48" ht="16.5" thickTop="1" thickBot="1" x14ac:dyDescent="0.3">
      <c r="A651" s="28">
        <f t="shared" si="136"/>
        <v>16</v>
      </c>
      <c r="B651" s="74" t="s">
        <v>1852</v>
      </c>
      <c r="C651" s="71" t="s">
        <v>385</v>
      </c>
      <c r="D651" s="63">
        <v>1955</v>
      </c>
      <c r="E651" s="72"/>
      <c r="F651" s="72" t="s">
        <v>2522</v>
      </c>
      <c r="G651" s="80">
        <v>2</v>
      </c>
      <c r="H651" s="80">
        <v>1</v>
      </c>
      <c r="I651" s="163">
        <v>557</v>
      </c>
      <c r="J651" s="163">
        <v>514.79999999999995</v>
      </c>
      <c r="K651" s="163">
        <v>317.63</v>
      </c>
      <c r="L651" s="165">
        <v>20</v>
      </c>
      <c r="M651" s="163">
        <f t="shared" si="140"/>
        <v>8283676.1499999994</v>
      </c>
      <c r="N651" s="163"/>
      <c r="O651" s="163"/>
      <c r="P651" s="163"/>
      <c r="Q651" s="30">
        <f>IF('Форма 2'!D651=0,"",'Форма 2'!D651-N651-O651-P651)</f>
        <v>8283676.1499999994</v>
      </c>
      <c r="R651" s="51">
        <f t="shared" si="130"/>
        <v>16091.057012432013</v>
      </c>
      <c r="S651" s="51">
        <f t="shared" si="131"/>
        <v>16091.057012432013</v>
      </c>
      <c r="T651" s="69">
        <f>IF(B651=C651,"",
IF(ISERROR(
IF(_xlfn.TEXTBEFORE('ПДФ 1'!B672,": ",1)*1=YEAR($V$4),$V$4,
IF(_xlfn.TEXTBEFORE('ПДФ 1'!B672,": ",1)*1=YEAR($W$4),$W$4,
IF(_xlfn.TEXTBEFORE('ПДФ 1'!B672,": ",1)*1=YEAR($X$4),$X$4,$Y$4)))),"",
IF(_xlfn.TEXTBEFORE('ПДФ 1'!B672,": ",1)*1=YEAR($V$4),$V$4,
IF(_xlfn.TEXTBEFORE('ПДФ 1'!B672,": ",1)*1=YEAR($W$4),$W$4,
IF(_xlfn.TEXTBEFORE('ПДФ 1'!B672,": ",1)*1=YEAR($X$4),$X$4,$Y$4)))))</f>
        <v>46022</v>
      </c>
      <c r="U651" s="125" t="str">
        <f>IF(ISERROR(VLOOKUP(C651,Источник!$C$2:$K$2343,9,0)),"",VLOOKUP(C651,Источник!$C$2:$K$2343,9,0))</f>
        <v>РО</v>
      </c>
      <c r="V651" s="1"/>
      <c r="W651" s="1"/>
      <c r="X651" s="77" t="str">
        <f t="shared" si="132"/>
        <v>г. Пермь, ул. Адмирала Нахимова, д. 3: 2025</v>
      </c>
      <c r="Y651" s="117">
        <f t="shared" si="133"/>
        <v>3</v>
      </c>
      <c r="Z651" s="22" t="s">
        <v>1076</v>
      </c>
      <c r="AA651" s="22">
        <v>1</v>
      </c>
      <c r="AB651" s="22" t="s">
        <v>1076</v>
      </c>
      <c r="AC651" s="22" t="s">
        <v>1076</v>
      </c>
      <c r="AD651" s="22" t="s">
        <v>1076</v>
      </c>
      <c r="AE651" s="22">
        <v>1</v>
      </c>
      <c r="AF651" s="22" t="s">
        <v>1076</v>
      </c>
      <c r="AG651" s="89" t="s">
        <v>1076</v>
      </c>
      <c r="AH651" s="114" t="s">
        <v>1076</v>
      </c>
      <c r="AI651" s="75" t="s">
        <v>1076</v>
      </c>
      <c r="AJ651" s="75">
        <v>1</v>
      </c>
      <c r="AK651" s="75" t="s">
        <v>1076</v>
      </c>
      <c r="AL651" s="75" t="s">
        <v>1076</v>
      </c>
      <c r="AM651" s="75" t="s">
        <v>1076</v>
      </c>
      <c r="AN651" s="75" t="s">
        <v>1076</v>
      </c>
      <c r="AO651" s="75" t="s">
        <v>1076</v>
      </c>
      <c r="AP651" s="75" t="s">
        <v>1076</v>
      </c>
      <c r="AQ651" s="75" t="s">
        <v>1076</v>
      </c>
      <c r="AR651" s="75" t="s">
        <v>1076</v>
      </c>
      <c r="AS651" s="75" t="s">
        <v>1076</v>
      </c>
      <c r="AT651" s="75" t="s">
        <v>1076</v>
      </c>
      <c r="AU651" t="str">
        <f t="shared" si="134"/>
        <v>РВИС ( ТЕП ВОД ) Рфа</v>
      </c>
      <c r="AV651" t="b">
        <f t="shared" si="135"/>
        <v>1</v>
      </c>
    </row>
    <row r="652" spans="1:48" ht="16.5" thickTop="1" thickBot="1" x14ac:dyDescent="0.3">
      <c r="A652" s="28">
        <f t="shared" si="136"/>
        <v>17</v>
      </c>
      <c r="B652" s="74" t="s">
        <v>1852</v>
      </c>
      <c r="C652" s="71" t="s">
        <v>30</v>
      </c>
      <c r="D652" s="63">
        <v>1954</v>
      </c>
      <c r="E652" s="72"/>
      <c r="F652" s="72" t="s">
        <v>2522</v>
      </c>
      <c r="G652" s="80">
        <v>2</v>
      </c>
      <c r="H652" s="80">
        <v>2</v>
      </c>
      <c r="I652" s="163">
        <v>772.2</v>
      </c>
      <c r="J652" s="163">
        <v>733.1</v>
      </c>
      <c r="K652" s="163">
        <v>727.38</v>
      </c>
      <c r="L652" s="165">
        <v>48</v>
      </c>
      <c r="M652" s="163">
        <f t="shared" si="140"/>
        <v>12347462.550000001</v>
      </c>
      <c r="N652" s="163"/>
      <c r="O652" s="163"/>
      <c r="P652" s="163"/>
      <c r="Q652" s="30">
        <f>IF('Форма 2'!D652=0,"",'Форма 2'!D652-N652-O652-P652)</f>
        <v>12347462.550000001</v>
      </c>
      <c r="R652" s="51">
        <f t="shared" si="130"/>
        <v>16842.808007093168</v>
      </c>
      <c r="S652" s="51">
        <f t="shared" si="131"/>
        <v>16842.808007093168</v>
      </c>
      <c r="T652" s="69">
        <f>IF(B652=C652,"",
IF(ISERROR(
IF(_xlfn.TEXTBEFORE('ПДФ 1'!B673,": ",1)*1=YEAR($V$4),$V$4,
IF(_xlfn.TEXTBEFORE('ПДФ 1'!B673,": ",1)*1=YEAR($W$4),$W$4,
IF(_xlfn.TEXTBEFORE('ПДФ 1'!B673,": ",1)*1=YEAR($X$4),$X$4,$Y$4)))),"",
IF(_xlfn.TEXTBEFORE('ПДФ 1'!B673,": ",1)*1=YEAR($V$4),$V$4,
IF(_xlfn.TEXTBEFORE('ПДФ 1'!B673,": ",1)*1=YEAR($W$4),$W$4,
IF(_xlfn.TEXTBEFORE('ПДФ 1'!B673,": ",1)*1=YEAR($X$4),$X$4,$Y$4)))))</f>
        <v>46022</v>
      </c>
      <c r="U652" s="125" t="str">
        <f>IF(ISERROR(VLOOKUP(C652,Источник!$C$2:$K$2343,9,0)),"",VLOOKUP(C652,Источник!$C$2:$K$2343,9,0))</f>
        <v>РО</v>
      </c>
      <c r="V652" s="1"/>
      <c r="W652" s="1"/>
      <c r="X652" s="77" t="str">
        <f t="shared" si="132"/>
        <v>г. Пермь, ул. Академика Веденеева, д. 17: 2025</v>
      </c>
      <c r="Y652" s="117">
        <f t="shared" si="133"/>
        <v>5</v>
      </c>
      <c r="Z652" s="22">
        <v>1</v>
      </c>
      <c r="AA652" s="22">
        <v>1</v>
      </c>
      <c r="AB652" s="22" t="s">
        <v>1076</v>
      </c>
      <c r="AC652" s="22">
        <v>1</v>
      </c>
      <c r="AD652" s="22" t="s">
        <v>1076</v>
      </c>
      <c r="AE652" s="22">
        <v>1</v>
      </c>
      <c r="AF652" s="22" t="s">
        <v>1076</v>
      </c>
      <c r="AG652" s="89" t="s">
        <v>1076</v>
      </c>
      <c r="AH652" s="114" t="s">
        <v>1076</v>
      </c>
      <c r="AI652" s="75" t="s">
        <v>1076</v>
      </c>
      <c r="AJ652" s="75">
        <v>1</v>
      </c>
      <c r="AK652" s="75" t="s">
        <v>1076</v>
      </c>
      <c r="AL652" s="75" t="s">
        <v>1076</v>
      </c>
      <c r="AM652" s="75" t="s">
        <v>1076</v>
      </c>
      <c r="AN652" s="75" t="s">
        <v>1076</v>
      </c>
      <c r="AO652" s="75" t="s">
        <v>1076</v>
      </c>
      <c r="AP652" s="75" t="s">
        <v>1076</v>
      </c>
      <c r="AQ652" s="75" t="s">
        <v>1076</v>
      </c>
      <c r="AR652" s="75" t="s">
        <v>1076</v>
      </c>
      <c r="AS652" s="75" t="s">
        <v>1076</v>
      </c>
      <c r="AT652" s="75" t="s">
        <v>1076</v>
      </c>
      <c r="AU652" t="str">
        <f t="shared" si="134"/>
        <v>РВИС ( ЭЛ ТЕП ХВС ВОД ) Рфа</v>
      </c>
      <c r="AV652" t="b">
        <f t="shared" si="135"/>
        <v>1</v>
      </c>
    </row>
    <row r="653" spans="1:48" ht="16.5" thickTop="1" thickBot="1" x14ac:dyDescent="0.3">
      <c r="A653" s="28">
        <f t="shared" si="136"/>
        <v>18</v>
      </c>
      <c r="B653" s="74" t="s">
        <v>1852</v>
      </c>
      <c r="C653" s="71" t="s">
        <v>342</v>
      </c>
      <c r="D653" s="63">
        <v>1987</v>
      </c>
      <c r="E653" s="72"/>
      <c r="F653" s="72" t="s">
        <v>2519</v>
      </c>
      <c r="G653" s="80">
        <v>5</v>
      </c>
      <c r="H653" s="80">
        <v>6</v>
      </c>
      <c r="I653" s="163">
        <v>4893.2</v>
      </c>
      <c r="J653" s="163">
        <v>4625.5999999999995</v>
      </c>
      <c r="K653" s="163">
        <v>4316.8999999999996</v>
      </c>
      <c r="L653" s="165">
        <v>188</v>
      </c>
      <c r="M653" s="163">
        <f t="shared" si="140"/>
        <v>51578878.670000002</v>
      </c>
      <c r="N653" s="163"/>
      <c r="O653" s="163"/>
      <c r="P653" s="163"/>
      <c r="Q653" s="30">
        <f>IF('Форма 2'!D653=0,"",'Форма 2'!D653-N653-O653-P653)</f>
        <v>51578878.670000002</v>
      </c>
      <c r="R653" s="51">
        <f t="shared" si="130"/>
        <v>11150.743399775167</v>
      </c>
      <c r="S653" s="51">
        <f t="shared" si="131"/>
        <v>11150.743399775167</v>
      </c>
      <c r="T653" s="69">
        <f>IF(B653=C653,"",
IF(ISERROR(
IF(_xlfn.TEXTBEFORE('ПДФ 1'!B674,": ",1)*1=YEAR($V$4),$V$4,
IF(_xlfn.TEXTBEFORE('ПДФ 1'!B674,": ",1)*1=YEAR($W$4),$W$4,
IF(_xlfn.TEXTBEFORE('ПДФ 1'!B674,": ",1)*1=YEAR($X$4),$X$4,$Y$4)))),"",
IF(_xlfn.TEXTBEFORE('ПДФ 1'!B674,": ",1)*1=YEAR($V$4),$V$4,
IF(_xlfn.TEXTBEFORE('ПДФ 1'!B674,": ",1)*1=YEAR($W$4),$W$4,
IF(_xlfn.TEXTBEFORE('ПДФ 1'!B674,": ",1)*1=YEAR($X$4),$X$4,$Y$4)))))</f>
        <v>46022</v>
      </c>
      <c r="U653" s="125" t="str">
        <f>IF(ISERROR(VLOOKUP(C653,Источник!$C$2:$K$2343,9,0)),"",VLOOKUP(C653,Источник!$C$2:$K$2343,9,0))</f>
        <v>РО</v>
      </c>
      <c r="V653" s="1"/>
      <c r="W653" s="1"/>
      <c r="X653" s="77" t="str">
        <f t="shared" si="132"/>
        <v>г. Пермь, ул. Академика Курчатова, д. 4А: 2025</v>
      </c>
      <c r="Y653" s="117">
        <f t="shared" si="133"/>
        <v>7</v>
      </c>
      <c r="Z653" s="22">
        <v>1</v>
      </c>
      <c r="AA653" s="22">
        <v>1</v>
      </c>
      <c r="AB653" s="22">
        <v>1</v>
      </c>
      <c r="AC653" s="22" t="s">
        <v>1076</v>
      </c>
      <c r="AD653" s="22">
        <v>1</v>
      </c>
      <c r="AE653" s="22">
        <v>1</v>
      </c>
      <c r="AF653" s="22" t="s">
        <v>1076</v>
      </c>
      <c r="AG653" s="89" t="s">
        <v>1076</v>
      </c>
      <c r="AH653" s="114" t="s">
        <v>1076</v>
      </c>
      <c r="AI653" s="75" t="s">
        <v>1076</v>
      </c>
      <c r="AJ653" s="75">
        <v>1</v>
      </c>
      <c r="AK653" s="75" t="s">
        <v>1076</v>
      </c>
      <c r="AL653" s="75" t="s">
        <v>1076</v>
      </c>
      <c r="AM653" s="75">
        <v>1</v>
      </c>
      <c r="AN653" s="75" t="s">
        <v>1076</v>
      </c>
      <c r="AO653" s="75" t="s">
        <v>1076</v>
      </c>
      <c r="AP653" s="75" t="s">
        <v>1076</v>
      </c>
      <c r="AQ653" s="75" t="s">
        <v>1076</v>
      </c>
      <c r="AR653" s="75" t="s">
        <v>1076</v>
      </c>
      <c r="AS653" s="75" t="s">
        <v>1076</v>
      </c>
      <c r="AT653" s="75" t="s">
        <v>1076</v>
      </c>
      <c r="AU653" t="str">
        <f t="shared" si="134"/>
        <v>РВИС ( ЭЛ ТЕП ГАЗ ГВС ВОД ) Рфа РФ</v>
      </c>
      <c r="AV653" t="b">
        <f t="shared" si="135"/>
        <v>1</v>
      </c>
    </row>
    <row r="654" spans="1:48" ht="16.5" thickTop="1" thickBot="1" x14ac:dyDescent="0.3">
      <c r="A654" s="28">
        <f t="shared" si="136"/>
        <v>19</v>
      </c>
      <c r="B654" s="74" t="s">
        <v>1852</v>
      </c>
      <c r="C654" s="71" t="s">
        <v>505</v>
      </c>
      <c r="D654" s="63">
        <v>1956</v>
      </c>
      <c r="E654" s="72"/>
      <c r="F654" s="72" t="s">
        <v>2522</v>
      </c>
      <c r="G654" s="80">
        <v>3</v>
      </c>
      <c r="H654" s="80">
        <v>2</v>
      </c>
      <c r="I654" s="163">
        <v>1039.2</v>
      </c>
      <c r="J654" s="163">
        <v>933.2</v>
      </c>
      <c r="K654" s="163">
        <v>933.2</v>
      </c>
      <c r="L654" s="165">
        <v>57</v>
      </c>
      <c r="M654" s="163">
        <f t="shared" si="140"/>
        <v>9932039.6899999995</v>
      </c>
      <c r="N654" s="163"/>
      <c r="O654" s="163"/>
      <c r="P654" s="163"/>
      <c r="Q654" s="30">
        <f>IF('Форма 2'!D654=0,"",'Форма 2'!D654-N654-O654-P654)</f>
        <v>9932039.6899999995</v>
      </c>
      <c r="R654" s="51">
        <f t="shared" si="130"/>
        <v>10642.991523789111</v>
      </c>
      <c r="S654" s="51">
        <f t="shared" si="131"/>
        <v>10642.991523789111</v>
      </c>
      <c r="T654" s="69">
        <f>IF(B654=C654,"",
IF(ISERROR(
IF(_xlfn.TEXTBEFORE('ПДФ 1'!B675,": ",1)*1=YEAR($V$4),$V$4,
IF(_xlfn.TEXTBEFORE('ПДФ 1'!B675,": ",1)*1=YEAR($W$4),$W$4,
IF(_xlfn.TEXTBEFORE('ПДФ 1'!B675,": ",1)*1=YEAR($X$4),$X$4,$Y$4)))),"",
IF(_xlfn.TEXTBEFORE('ПДФ 1'!B675,": ",1)*1=YEAR($V$4),$V$4,
IF(_xlfn.TEXTBEFORE('ПДФ 1'!B675,": ",1)*1=YEAR($W$4),$W$4,
IF(_xlfn.TEXTBEFORE('ПДФ 1'!B675,": ",1)*1=YEAR($X$4),$X$4,$Y$4)))))</f>
        <v>46022</v>
      </c>
      <c r="U654" s="125" t="str">
        <f>IF(ISERROR(VLOOKUP(C654,Источник!$C$2:$K$2343,9,0)),"",VLOOKUP(C654,Источник!$C$2:$K$2343,9,0))</f>
        <v>РО</v>
      </c>
      <c r="V654" s="1"/>
      <c r="W654" s="1"/>
      <c r="X654" s="77" t="str">
        <f t="shared" si="132"/>
        <v>г. Пермь, ул. Александра Невского, д. 30: 2025</v>
      </c>
      <c r="Y654" s="117">
        <f t="shared" si="133"/>
        <v>1</v>
      </c>
      <c r="Z654" s="22" t="s">
        <v>1076</v>
      </c>
      <c r="AA654" s="22" t="s">
        <v>1076</v>
      </c>
      <c r="AB654" s="22" t="s">
        <v>1076</v>
      </c>
      <c r="AC654" s="22" t="s">
        <v>1076</v>
      </c>
      <c r="AD654" s="22" t="s">
        <v>1076</v>
      </c>
      <c r="AE654" s="22" t="s">
        <v>1076</v>
      </c>
      <c r="AF654" s="22" t="s">
        <v>1076</v>
      </c>
      <c r="AG654" s="89" t="s">
        <v>1076</v>
      </c>
      <c r="AH654" s="88" t="s">
        <v>1076</v>
      </c>
      <c r="AI654" s="75">
        <v>1</v>
      </c>
      <c r="AJ654" s="75" t="s">
        <v>1076</v>
      </c>
      <c r="AK654" s="75" t="s">
        <v>1076</v>
      </c>
      <c r="AL654" s="75" t="s">
        <v>1076</v>
      </c>
      <c r="AM654" s="75" t="s">
        <v>1076</v>
      </c>
      <c r="AN654" s="75" t="s">
        <v>1076</v>
      </c>
      <c r="AO654" s="75" t="s">
        <v>1076</v>
      </c>
      <c r="AP654" s="75" t="s">
        <v>1076</v>
      </c>
      <c r="AQ654" s="75" t="s">
        <v>1076</v>
      </c>
      <c r="AR654" s="75" t="s">
        <v>1076</v>
      </c>
      <c r="AS654" s="75" t="s">
        <v>1076</v>
      </c>
      <c r="AT654" s="75" t="s">
        <v>1076</v>
      </c>
      <c r="AU654" t="str">
        <f t="shared" si="134"/>
        <v>РК</v>
      </c>
      <c r="AV654" t="b">
        <f t="shared" si="135"/>
        <v>1</v>
      </c>
    </row>
    <row r="655" spans="1:48" ht="16.5" thickTop="1" thickBot="1" x14ac:dyDescent="0.3">
      <c r="A655" s="28">
        <f t="shared" si="136"/>
        <v>20</v>
      </c>
      <c r="B655" s="74" t="s">
        <v>1852</v>
      </c>
      <c r="C655" s="71" t="s">
        <v>506</v>
      </c>
      <c r="D655" s="63">
        <v>1985</v>
      </c>
      <c r="E655" s="72"/>
      <c r="F655" s="72">
        <v>0</v>
      </c>
      <c r="G655" s="80">
        <v>5</v>
      </c>
      <c r="H655" s="80">
        <v>1</v>
      </c>
      <c r="I655" s="163">
        <v>2498.5</v>
      </c>
      <c r="J655" s="163">
        <v>2246.1999999999998</v>
      </c>
      <c r="K655" s="163">
        <v>2246.1999999999998</v>
      </c>
      <c r="L655" s="165">
        <v>0</v>
      </c>
      <c r="M655" s="163">
        <f t="shared" si="140"/>
        <v>23450621.18</v>
      </c>
      <c r="N655" s="163"/>
      <c r="O655" s="163"/>
      <c r="P655" s="163"/>
      <c r="Q655" s="30">
        <f>IF('Форма 2'!D655=0,"",'Форма 2'!D655-N655-O655-P655)</f>
        <v>23450621.18</v>
      </c>
      <c r="R655" s="51">
        <f t="shared" si="130"/>
        <v>10440.130522660495</v>
      </c>
      <c r="S655" s="51">
        <f t="shared" si="131"/>
        <v>10440.130522660495</v>
      </c>
      <c r="T655" s="69">
        <f>IF(B655=C655,"",
IF(ISERROR(
IF(_xlfn.TEXTBEFORE('ПДФ 1'!B676,": ",1)*1=YEAR($V$4),$V$4,
IF(_xlfn.TEXTBEFORE('ПДФ 1'!B676,": ",1)*1=YEAR($W$4),$W$4,
IF(_xlfn.TEXTBEFORE('ПДФ 1'!B676,": ",1)*1=YEAR($X$4),$X$4,$Y$4)))),"",
IF(_xlfn.TEXTBEFORE('ПДФ 1'!B676,": ",1)*1=YEAR($V$4),$V$4,
IF(_xlfn.TEXTBEFORE('ПДФ 1'!B676,": ",1)*1=YEAR($W$4),$W$4,
IF(_xlfn.TEXTBEFORE('ПДФ 1'!B676,": ",1)*1=YEAR($X$4),$X$4,$Y$4)))))</f>
        <v>46022</v>
      </c>
      <c r="U655" s="125" t="str">
        <f>IF(ISERROR(VLOOKUP(C655,Источник!$C$2:$K$2343,9,0)),"",VLOOKUP(C655,Источник!$C$2:$K$2343,9,0))</f>
        <v>СС</v>
      </c>
      <c r="V655" s="1"/>
      <c r="W655" s="1"/>
      <c r="X655" s="77" t="str">
        <f t="shared" si="132"/>
        <v>г. Пермь, ул. Александра Пархоменко, д. 12: 2025</v>
      </c>
      <c r="Y655" s="117">
        <f t="shared" si="133"/>
        <v>2</v>
      </c>
      <c r="Z655" s="22" t="s">
        <v>1076</v>
      </c>
      <c r="AA655" s="22" t="s">
        <v>1076</v>
      </c>
      <c r="AB655" s="22" t="s">
        <v>1076</v>
      </c>
      <c r="AC655" s="22" t="s">
        <v>1076</v>
      </c>
      <c r="AD655" s="22" t="s">
        <v>1076</v>
      </c>
      <c r="AE655" s="22" t="s">
        <v>1076</v>
      </c>
      <c r="AF655" s="22" t="s">
        <v>1076</v>
      </c>
      <c r="AG655" s="89" t="s">
        <v>1076</v>
      </c>
      <c r="AH655" s="114" t="s">
        <v>1076</v>
      </c>
      <c r="AI655" s="75">
        <v>1</v>
      </c>
      <c r="AJ655" s="75">
        <v>1</v>
      </c>
      <c r="AK655" s="75" t="s">
        <v>1076</v>
      </c>
      <c r="AL655" s="75" t="s">
        <v>1076</v>
      </c>
      <c r="AM655" s="75" t="s">
        <v>1076</v>
      </c>
      <c r="AN655" s="75" t="s">
        <v>1076</v>
      </c>
      <c r="AO655" s="75" t="s">
        <v>1076</v>
      </c>
      <c r="AP655" s="75" t="s">
        <v>1076</v>
      </c>
      <c r="AQ655" s="75" t="s">
        <v>1076</v>
      </c>
      <c r="AR655" s="75" t="s">
        <v>1076</v>
      </c>
      <c r="AS655" s="75" t="s">
        <v>1076</v>
      </c>
      <c r="AT655" s="75" t="s">
        <v>1076</v>
      </c>
      <c r="AU655" t="str">
        <f t="shared" si="134"/>
        <v>РК Рфа</v>
      </c>
      <c r="AV655" t="b">
        <f t="shared" si="135"/>
        <v>1</v>
      </c>
    </row>
    <row r="656" spans="1:48" ht="16.5" thickTop="1" thickBot="1" x14ac:dyDescent="0.3">
      <c r="A656" s="28">
        <f t="shared" si="136"/>
        <v>21</v>
      </c>
      <c r="B656" s="74" t="s">
        <v>1852</v>
      </c>
      <c r="C656" s="71" t="s">
        <v>261</v>
      </c>
      <c r="D656" s="63">
        <v>1950</v>
      </c>
      <c r="E656" s="72"/>
      <c r="F656" s="72" t="s">
        <v>2526</v>
      </c>
      <c r="G656" s="80">
        <v>3</v>
      </c>
      <c r="H656" s="80">
        <v>2</v>
      </c>
      <c r="I656" s="163">
        <v>1360.5</v>
      </c>
      <c r="J656" s="163">
        <v>1228</v>
      </c>
      <c r="K656" s="163">
        <v>1228</v>
      </c>
      <c r="L656" s="165">
        <v>46</v>
      </c>
      <c r="M656" s="163">
        <f t="shared" si="140"/>
        <v>7927837.5800000001</v>
      </c>
      <c r="N656" s="163"/>
      <c r="O656" s="163"/>
      <c r="P656" s="163"/>
      <c r="Q656" s="30">
        <f>IF('Форма 2'!D656=0,"",'Форма 2'!D656-N656-O656-P656)</f>
        <v>7927837.5800000001</v>
      </c>
      <c r="R656" s="51">
        <f t="shared" si="130"/>
        <v>6455.8937947882732</v>
      </c>
      <c r="S656" s="51">
        <f t="shared" si="131"/>
        <v>6455.8937947882732</v>
      </c>
      <c r="T656" s="69">
        <f>IF(B656=C656,"",
IF(ISERROR(
IF(_xlfn.TEXTBEFORE('ПДФ 1'!B677,": ",1)*1=YEAR($V$4),$V$4,
IF(_xlfn.TEXTBEFORE('ПДФ 1'!B677,": ",1)*1=YEAR($W$4),$W$4,
IF(_xlfn.TEXTBEFORE('ПДФ 1'!B677,": ",1)*1=YEAR($X$4),$X$4,$Y$4)))),"",
IF(_xlfn.TEXTBEFORE('ПДФ 1'!B677,": ",1)*1=YEAR($V$4),$V$4,
IF(_xlfn.TEXTBEFORE('ПДФ 1'!B677,": ",1)*1=YEAR($W$4),$W$4,
IF(_xlfn.TEXTBEFORE('ПДФ 1'!B677,": ",1)*1=YEAR($X$4),$X$4,$Y$4)))))</f>
        <v>46022</v>
      </c>
      <c r="U656" s="125" t="str">
        <f>IF(ISERROR(VLOOKUP(C656,Источник!$C$2:$K$2343,9,0)),"",VLOOKUP(C656,Источник!$C$2:$K$2343,9,0))</f>
        <v>РО</v>
      </c>
      <c r="V656" s="1"/>
      <c r="W656" s="1"/>
      <c r="X656" s="77" t="str">
        <f t="shared" si="132"/>
        <v>г. Пермь, ул. Александра Щербакова, д. 12: 2025</v>
      </c>
      <c r="Y656" s="117">
        <f t="shared" si="133"/>
        <v>1</v>
      </c>
      <c r="Z656" s="22" t="s">
        <v>1076</v>
      </c>
      <c r="AA656" s="22" t="s">
        <v>1076</v>
      </c>
      <c r="AB656" s="22" t="s">
        <v>1076</v>
      </c>
      <c r="AC656" s="22" t="s">
        <v>1076</v>
      </c>
      <c r="AD656" s="22" t="s">
        <v>1076</v>
      </c>
      <c r="AE656" s="22" t="s">
        <v>1076</v>
      </c>
      <c r="AF656" s="22" t="s">
        <v>1076</v>
      </c>
      <c r="AG656" s="89" t="s">
        <v>1076</v>
      </c>
      <c r="AH656" s="114" t="s">
        <v>1076</v>
      </c>
      <c r="AI656" s="75" t="s">
        <v>1076</v>
      </c>
      <c r="AJ656" s="75">
        <v>1</v>
      </c>
      <c r="AK656" s="75" t="s">
        <v>1076</v>
      </c>
      <c r="AL656" s="75" t="s">
        <v>1076</v>
      </c>
      <c r="AM656" s="75" t="s">
        <v>1076</v>
      </c>
      <c r="AN656" s="75" t="s">
        <v>1076</v>
      </c>
      <c r="AO656" s="75" t="s">
        <v>1076</v>
      </c>
      <c r="AP656" s="75" t="s">
        <v>1076</v>
      </c>
      <c r="AQ656" s="75" t="s">
        <v>1076</v>
      </c>
      <c r="AR656" s="75" t="s">
        <v>1076</v>
      </c>
      <c r="AS656" s="75" t="s">
        <v>1076</v>
      </c>
      <c r="AT656" s="75" t="s">
        <v>1076</v>
      </c>
      <c r="AU656" t="str">
        <f t="shared" si="134"/>
        <v>Рфа</v>
      </c>
      <c r="AV656" t="b">
        <f t="shared" si="135"/>
        <v>1</v>
      </c>
    </row>
    <row r="657" spans="1:48" ht="16.5" thickTop="1" thickBot="1" x14ac:dyDescent="0.3">
      <c r="A657" s="28">
        <f t="shared" si="136"/>
        <v>22</v>
      </c>
      <c r="B657" s="74" t="s">
        <v>1852</v>
      </c>
      <c r="C657" s="71" t="s">
        <v>1685</v>
      </c>
      <c r="D657" s="63">
        <v>1960</v>
      </c>
      <c r="E657" s="72"/>
      <c r="F657" s="72" t="s">
        <v>2519</v>
      </c>
      <c r="G657" s="80">
        <v>2</v>
      </c>
      <c r="H657" s="80">
        <v>8</v>
      </c>
      <c r="I657" s="163">
        <v>648.4</v>
      </c>
      <c r="J657" s="163">
        <v>607.1</v>
      </c>
      <c r="K657" s="163">
        <v>607.1</v>
      </c>
      <c r="L657" s="165">
        <v>33</v>
      </c>
      <c r="M657" s="163">
        <f t="shared" si="140"/>
        <v>6197011.6799999997</v>
      </c>
      <c r="N657" s="163"/>
      <c r="O657" s="163"/>
      <c r="P657" s="163"/>
      <c r="Q657" s="30">
        <f>IF('Форма 2'!D657=0,"",'Форма 2'!D657-N657-O657-P657)</f>
        <v>6197011.6799999997</v>
      </c>
      <c r="R657" s="51">
        <f t="shared" si="130"/>
        <v>10207.563300938889</v>
      </c>
      <c r="S657" s="51">
        <f t="shared" si="131"/>
        <v>10207.563300938889</v>
      </c>
      <c r="T657" s="69">
        <f>IF(B657=C657,"",
IF(ISERROR(
IF(_xlfn.TEXTBEFORE('ПДФ 1'!B678,": ",1)*1=YEAR($V$4),$V$4,
IF(_xlfn.TEXTBEFORE('ПДФ 1'!B678,": ",1)*1=YEAR($W$4),$W$4,
IF(_xlfn.TEXTBEFORE('ПДФ 1'!B678,": ",1)*1=YEAR($X$4),$X$4,$Y$4)))),"",
IF(_xlfn.TEXTBEFORE('ПДФ 1'!B678,": ",1)*1=YEAR($V$4),$V$4,
IF(_xlfn.TEXTBEFORE('ПДФ 1'!B678,": ",1)*1=YEAR($W$4),$W$4,
IF(_xlfn.TEXTBEFORE('ПДФ 1'!B678,": ",1)*1=YEAR($X$4),$X$4,$Y$4)))))</f>
        <v>46022</v>
      </c>
      <c r="U657" s="125" t="str">
        <f>IF(ISERROR(VLOOKUP(C657,Источник!$C$2:$K$2343,9,0)),"",VLOOKUP(C657,Источник!$C$2:$K$2343,9,0))</f>
        <v>РО</v>
      </c>
      <c r="V657" s="1"/>
      <c r="W657" s="1"/>
      <c r="X657" s="77" t="str">
        <f t="shared" si="132"/>
        <v>г. Пермь, ул. Анвара Гатауллина, д. 34: 2025</v>
      </c>
      <c r="Y657" s="117">
        <f t="shared" si="133"/>
        <v>1</v>
      </c>
      <c r="Z657" s="22" t="s">
        <v>1076</v>
      </c>
      <c r="AA657" s="22" t="s">
        <v>1076</v>
      </c>
      <c r="AB657" s="22" t="s">
        <v>1076</v>
      </c>
      <c r="AC657" s="22" t="s">
        <v>1076</v>
      </c>
      <c r="AD657" s="22" t="s">
        <v>1076</v>
      </c>
      <c r="AE657" s="22" t="s">
        <v>1076</v>
      </c>
      <c r="AF657" s="22" t="s">
        <v>1076</v>
      </c>
      <c r="AG657" s="89" t="s">
        <v>1076</v>
      </c>
      <c r="AH657" s="114" t="s">
        <v>1076</v>
      </c>
      <c r="AI657" s="75">
        <v>1</v>
      </c>
      <c r="AJ657" s="75" t="s">
        <v>1076</v>
      </c>
      <c r="AK657" s="75" t="s">
        <v>1076</v>
      </c>
      <c r="AL657" s="75" t="s">
        <v>1076</v>
      </c>
      <c r="AM657" s="75" t="s">
        <v>1076</v>
      </c>
      <c r="AN657" s="75" t="s">
        <v>1076</v>
      </c>
      <c r="AO657" s="75" t="s">
        <v>1076</v>
      </c>
      <c r="AP657" s="75" t="s">
        <v>1076</v>
      </c>
      <c r="AQ657" s="75" t="s">
        <v>1076</v>
      </c>
      <c r="AR657" s="75" t="s">
        <v>1076</v>
      </c>
      <c r="AS657" s="75" t="s">
        <v>1076</v>
      </c>
      <c r="AT657" s="75" t="s">
        <v>1076</v>
      </c>
      <c r="AU657" t="str">
        <f t="shared" si="134"/>
        <v>РК</v>
      </c>
      <c r="AV657" t="b">
        <f t="shared" si="135"/>
        <v>1</v>
      </c>
    </row>
    <row r="658" spans="1:48" ht="16.5" thickTop="1" thickBot="1" x14ac:dyDescent="0.3">
      <c r="A658" s="28">
        <f t="shared" si="136"/>
        <v>23</v>
      </c>
      <c r="B658" s="74" t="s">
        <v>1852</v>
      </c>
      <c r="C658" s="71" t="s">
        <v>386</v>
      </c>
      <c r="D658" s="63">
        <v>1964</v>
      </c>
      <c r="E658" s="72"/>
      <c r="F658" s="72">
        <v>0</v>
      </c>
      <c r="G658" s="80">
        <v>5</v>
      </c>
      <c r="H658" s="80">
        <v>4</v>
      </c>
      <c r="I658" s="163">
        <v>3902.8</v>
      </c>
      <c r="J658" s="163">
        <v>3569</v>
      </c>
      <c r="K658" s="163">
        <v>3569</v>
      </c>
      <c r="L658" s="165">
        <v>172</v>
      </c>
      <c r="M658" s="163">
        <f t="shared" si="140"/>
        <v>50951522.340000004</v>
      </c>
      <c r="N658" s="163"/>
      <c r="O658" s="163"/>
      <c r="P658" s="163"/>
      <c r="Q658" s="30">
        <f>IF('Форма 2'!D658=0,"",'Форма 2'!D658-N658-O658-P658)</f>
        <v>50951522.340000004</v>
      </c>
      <c r="R658" s="51">
        <f t="shared" si="130"/>
        <v>14276.134026337912</v>
      </c>
      <c r="S658" s="51">
        <f t="shared" si="131"/>
        <v>14276.134026337912</v>
      </c>
      <c r="T658" s="69">
        <f>IF(B658=C658,"",
IF(ISERROR(
IF(_xlfn.TEXTBEFORE('ПДФ 1'!B679,": ",1)*1=YEAR($V$4),$V$4,
IF(_xlfn.TEXTBEFORE('ПДФ 1'!B679,": ",1)*1=YEAR($W$4),$W$4,
IF(_xlfn.TEXTBEFORE('ПДФ 1'!B679,": ",1)*1=YEAR($X$4),$X$4,$Y$4)))),"",
IF(_xlfn.TEXTBEFORE('ПДФ 1'!B679,": ",1)*1=YEAR($V$4),$V$4,
IF(_xlfn.TEXTBEFORE('ПДФ 1'!B679,": ",1)*1=YEAR($W$4),$W$4,
IF(_xlfn.TEXTBEFORE('ПДФ 1'!B679,": ",1)*1=YEAR($X$4),$X$4,$Y$4)))))</f>
        <v>46022</v>
      </c>
      <c r="U658" s="125" t="str">
        <f>IF(ISERROR(VLOOKUP(C658,Источник!$C$2:$K$2343,9,0)),"",VLOOKUP(C658,Источник!$C$2:$K$2343,9,0))</f>
        <v>СС</v>
      </c>
      <c r="V658" s="1"/>
      <c r="W658" s="1"/>
      <c r="X658" s="77" t="str">
        <f t="shared" si="132"/>
        <v>г. Пермь, ул. Аркадия Гайдара, д. 6/2: 2025</v>
      </c>
      <c r="Y658" s="117">
        <f t="shared" si="133"/>
        <v>5</v>
      </c>
      <c r="Z658" s="22" t="s">
        <v>1076</v>
      </c>
      <c r="AA658" s="22">
        <v>1</v>
      </c>
      <c r="AB658" s="22" t="s">
        <v>1076</v>
      </c>
      <c r="AC658" s="22">
        <v>1</v>
      </c>
      <c r="AD658" s="22">
        <v>1</v>
      </c>
      <c r="AE658" s="22" t="s">
        <v>1076</v>
      </c>
      <c r="AF658" s="22" t="s">
        <v>1076</v>
      </c>
      <c r="AG658" s="89" t="s">
        <v>1076</v>
      </c>
      <c r="AH658" s="114" t="s">
        <v>1076</v>
      </c>
      <c r="AI658" s="75">
        <v>1</v>
      </c>
      <c r="AJ658" s="75">
        <v>1</v>
      </c>
      <c r="AK658" s="75" t="s">
        <v>1076</v>
      </c>
      <c r="AL658" s="75" t="s">
        <v>1076</v>
      </c>
      <c r="AM658" s="75" t="s">
        <v>1076</v>
      </c>
      <c r="AN658" s="75" t="s">
        <v>1076</v>
      </c>
      <c r="AO658" s="75" t="s">
        <v>1076</v>
      </c>
      <c r="AP658" s="75" t="s">
        <v>1076</v>
      </c>
      <c r="AQ658" s="75" t="s">
        <v>1076</v>
      </c>
      <c r="AR658" s="75" t="s">
        <v>1076</v>
      </c>
      <c r="AS658" s="75" t="s">
        <v>1076</v>
      </c>
      <c r="AT658" s="75" t="s">
        <v>1076</v>
      </c>
      <c r="AU658" t="str">
        <f t="shared" si="134"/>
        <v>РВИС ( ТЕП ХВС ГВС ) РК Рфа</v>
      </c>
      <c r="AV658" t="b">
        <f t="shared" si="135"/>
        <v>1</v>
      </c>
    </row>
    <row r="659" spans="1:48" ht="16.5" thickTop="1" thickBot="1" x14ac:dyDescent="0.3">
      <c r="A659" s="28">
        <f t="shared" si="136"/>
        <v>24</v>
      </c>
      <c r="B659" s="74" t="s">
        <v>1852</v>
      </c>
      <c r="C659" s="71" t="s">
        <v>452</v>
      </c>
      <c r="D659" s="63">
        <v>1972</v>
      </c>
      <c r="E659" s="72"/>
      <c r="F659" s="72" t="s">
        <v>2535</v>
      </c>
      <c r="G659" s="80">
        <v>9</v>
      </c>
      <c r="H659" s="80">
        <v>6</v>
      </c>
      <c r="I659" s="163">
        <v>12794.7</v>
      </c>
      <c r="J659" s="163">
        <v>11209.5</v>
      </c>
      <c r="K659" s="163">
        <v>11209.5</v>
      </c>
      <c r="L659" s="165">
        <v>582</v>
      </c>
      <c r="M659" s="163">
        <f t="shared" si="140"/>
        <v>16671053.52</v>
      </c>
      <c r="N659" s="163"/>
      <c r="O659" s="163"/>
      <c r="P659" s="163"/>
      <c r="Q659" s="30">
        <f>IF('Форма 2'!D659=0,"",'Форма 2'!D659-N659-O659-P659)</f>
        <v>16671053.52</v>
      </c>
      <c r="R659" s="51">
        <f t="shared" si="130"/>
        <v>1487.225435568045</v>
      </c>
      <c r="S659" s="51">
        <f t="shared" si="131"/>
        <v>1487.225435568045</v>
      </c>
      <c r="T659" s="69">
        <f>IF(B659=C659,"",
IF(ISERROR(
IF(_xlfn.TEXTBEFORE('ПДФ 1'!B680,": ",1)*1=YEAR($V$4),$V$4,
IF(_xlfn.TEXTBEFORE('ПДФ 1'!B680,": ",1)*1=YEAR($W$4),$W$4,
IF(_xlfn.TEXTBEFORE('ПДФ 1'!B680,": ",1)*1=YEAR($X$4),$X$4,$Y$4)))),"",
IF(_xlfn.TEXTBEFORE('ПДФ 1'!B680,": ",1)*1=YEAR($V$4),$V$4,
IF(_xlfn.TEXTBEFORE('ПДФ 1'!B680,": ",1)*1=YEAR($W$4),$W$4,
IF(_xlfn.TEXTBEFORE('ПДФ 1'!B680,": ",1)*1=YEAR($X$4),$X$4,$Y$4)))))</f>
        <v>46022</v>
      </c>
      <c r="U659" s="125" t="str">
        <f>IF(ISERROR(VLOOKUP(C659,Источник!$C$2:$K$2343,9,0)),"",VLOOKUP(C659,Источник!$C$2:$K$2343,9,0))</f>
        <v>СС</v>
      </c>
      <c r="V659" s="1"/>
      <c r="W659" s="1"/>
      <c r="X659" s="77" t="str">
        <f t="shared" si="132"/>
        <v>г. Пермь, ул. Архитектора Свиязева, д. 32: 2025</v>
      </c>
      <c r="Y659" s="117">
        <f t="shared" si="133"/>
        <v>1</v>
      </c>
      <c r="Z659" s="22" t="s">
        <v>1076</v>
      </c>
      <c r="AA659" s="22" t="s">
        <v>1076</v>
      </c>
      <c r="AB659" s="22" t="s">
        <v>1076</v>
      </c>
      <c r="AC659" s="22" t="s">
        <v>1076</v>
      </c>
      <c r="AD659" s="22" t="s">
        <v>1076</v>
      </c>
      <c r="AE659" s="22" t="s">
        <v>1076</v>
      </c>
      <c r="AF659" s="22" t="s">
        <v>1076</v>
      </c>
      <c r="AG659" s="89">
        <v>6</v>
      </c>
      <c r="AH659" s="114">
        <v>16671053.52</v>
      </c>
      <c r="AI659" s="75" t="s">
        <v>1076</v>
      </c>
      <c r="AJ659" s="75" t="s">
        <v>1076</v>
      </c>
      <c r="AK659" s="75" t="s">
        <v>1076</v>
      </c>
      <c r="AL659" s="75" t="s">
        <v>1076</v>
      </c>
      <c r="AM659" s="75" t="s">
        <v>1076</v>
      </c>
      <c r="AN659" s="75" t="s">
        <v>1076</v>
      </c>
      <c r="AO659" s="75" t="s">
        <v>1076</v>
      </c>
      <c r="AP659" s="75" t="s">
        <v>1076</v>
      </c>
      <c r="AQ659" s="75" t="s">
        <v>1076</v>
      </c>
      <c r="AR659" s="75" t="s">
        <v>1076</v>
      </c>
      <c r="AS659" s="75" t="s">
        <v>1076</v>
      </c>
      <c r="AT659" s="75" t="s">
        <v>1076</v>
      </c>
      <c r="AU659" t="str">
        <f t="shared" si="134"/>
        <v>РЛ</v>
      </c>
      <c r="AV659" t="b">
        <f t="shared" si="135"/>
        <v>1</v>
      </c>
    </row>
    <row r="660" spans="1:48" ht="16.5" thickTop="1" thickBot="1" x14ac:dyDescent="0.3">
      <c r="A660" s="28">
        <f t="shared" si="136"/>
        <v>25</v>
      </c>
      <c r="B660" s="74" t="s">
        <v>1852</v>
      </c>
      <c r="C660" s="71" t="s">
        <v>560</v>
      </c>
      <c r="D660" s="63">
        <v>1975</v>
      </c>
      <c r="E660" s="72"/>
      <c r="F660" s="72" t="s">
        <v>2519</v>
      </c>
      <c r="G660" s="80">
        <v>12</v>
      </c>
      <c r="H660" s="80">
        <v>1</v>
      </c>
      <c r="I660" s="163">
        <v>2927.8</v>
      </c>
      <c r="J660" s="163">
        <v>2006.9</v>
      </c>
      <c r="K660" s="163">
        <v>2006.9</v>
      </c>
      <c r="L660" s="165">
        <v>147</v>
      </c>
      <c r="M660" s="163">
        <f t="shared" si="140"/>
        <v>44623770.920000002</v>
      </c>
      <c r="N660" s="163"/>
      <c r="O660" s="163"/>
      <c r="P660" s="163"/>
      <c r="Q660" s="30">
        <f>IF('Форма 2'!D660=0,"",'Форма 2'!D660-N660-O660-P660)</f>
        <v>44623770.920000002</v>
      </c>
      <c r="R660" s="51">
        <f t="shared" si="130"/>
        <v>22235.174109322837</v>
      </c>
      <c r="S660" s="51">
        <f t="shared" si="131"/>
        <v>22235.174109322837</v>
      </c>
      <c r="T660" s="69">
        <f>IF(B660=C660,"",
IF(ISERROR(
IF(_xlfn.TEXTBEFORE('ПДФ 1'!B681,": ",1)*1=YEAR($V$4),$V$4,
IF(_xlfn.TEXTBEFORE('ПДФ 1'!B681,": ",1)*1=YEAR($W$4),$W$4,
IF(_xlfn.TEXTBEFORE('ПДФ 1'!B681,": ",1)*1=YEAR($X$4),$X$4,$Y$4)))),"",
IF(_xlfn.TEXTBEFORE('ПДФ 1'!B681,": ",1)*1=YEAR($V$4),$V$4,
IF(_xlfn.TEXTBEFORE('ПДФ 1'!B681,": ",1)*1=YEAR($W$4),$W$4,
IF(_xlfn.TEXTBEFORE('ПДФ 1'!B681,": ",1)*1=YEAR($X$4),$X$4,$Y$4)))))</f>
        <v>46022</v>
      </c>
      <c r="U660" s="125" t="str">
        <f>IF(ISERROR(VLOOKUP(C660,Источник!$C$2:$K$2343,9,0)),"",VLOOKUP(C660,Источник!$C$2:$K$2343,9,0))</f>
        <v>РО</v>
      </c>
      <c r="V660" s="1"/>
      <c r="W660" s="1"/>
      <c r="X660" s="77" t="str">
        <f t="shared" si="132"/>
        <v>г. Пермь, ул. Архитектора Свиязева, д. 44: 2025</v>
      </c>
      <c r="Y660" s="117">
        <f t="shared" si="133"/>
        <v>1</v>
      </c>
      <c r="Z660" s="22" t="s">
        <v>1076</v>
      </c>
      <c r="AA660" s="22" t="s">
        <v>1076</v>
      </c>
      <c r="AB660" s="22" t="s">
        <v>1076</v>
      </c>
      <c r="AC660" s="22" t="s">
        <v>1076</v>
      </c>
      <c r="AD660" s="22" t="s">
        <v>1076</v>
      </c>
      <c r="AE660" s="22" t="s">
        <v>1076</v>
      </c>
      <c r="AF660" s="22" t="s">
        <v>1076</v>
      </c>
      <c r="AG660" s="89" t="s">
        <v>1076</v>
      </c>
      <c r="AH660" s="114" t="s">
        <v>1076</v>
      </c>
      <c r="AI660" s="75" t="s">
        <v>1076</v>
      </c>
      <c r="AJ660" s="75" t="s">
        <v>1076</v>
      </c>
      <c r="AK660" s="75">
        <v>1</v>
      </c>
      <c r="AL660" s="75" t="s">
        <v>1076</v>
      </c>
      <c r="AM660" s="75" t="s">
        <v>1076</v>
      </c>
      <c r="AN660" s="75" t="s">
        <v>1076</v>
      </c>
      <c r="AO660" s="75" t="s">
        <v>1076</v>
      </c>
      <c r="AP660" s="75" t="s">
        <v>1076</v>
      </c>
      <c r="AQ660" s="75" t="s">
        <v>1076</v>
      </c>
      <c r="AR660" s="75" t="s">
        <v>1076</v>
      </c>
      <c r="AS660" s="75" t="s">
        <v>1076</v>
      </c>
      <c r="AT660" s="75" t="s">
        <v>1076</v>
      </c>
      <c r="AU660" t="str">
        <f t="shared" si="134"/>
        <v>УФ</v>
      </c>
      <c r="AV660" t="b">
        <f t="shared" si="135"/>
        <v>1</v>
      </c>
    </row>
    <row r="661" spans="1:48" ht="16.5" thickTop="1" thickBot="1" x14ac:dyDescent="0.3">
      <c r="A661" s="28">
        <f t="shared" si="136"/>
        <v>26</v>
      </c>
      <c r="B661" s="74" t="s">
        <v>1852</v>
      </c>
      <c r="C661" s="71" t="s">
        <v>453</v>
      </c>
      <c r="D661" s="63">
        <v>1987</v>
      </c>
      <c r="E661" s="72"/>
      <c r="F661" s="72" t="s">
        <v>2537</v>
      </c>
      <c r="G661" s="80">
        <v>9</v>
      </c>
      <c r="H661" s="80">
        <v>4</v>
      </c>
      <c r="I661" s="163">
        <v>11888.6</v>
      </c>
      <c r="J661" s="163">
        <v>10759.3</v>
      </c>
      <c r="K661" s="163">
        <v>10095.299999999999</v>
      </c>
      <c r="L661" s="165">
        <v>499</v>
      </c>
      <c r="M661" s="163">
        <f t="shared" si="140"/>
        <v>11114035.68</v>
      </c>
      <c r="N661" s="163"/>
      <c r="O661" s="163"/>
      <c r="P661" s="163"/>
      <c r="Q661" s="30">
        <f>IF('Форма 2'!D661=0,"",'Форма 2'!D661-N661-O661-P661)</f>
        <v>11114035.68</v>
      </c>
      <c r="R661" s="51">
        <f t="shared" si="130"/>
        <v>1032.9701448979024</v>
      </c>
      <c r="S661" s="51">
        <f t="shared" si="131"/>
        <v>1032.9701448979024</v>
      </c>
      <c r="T661" s="69">
        <f>IF(B661=C661,"",
IF(ISERROR(
IF(_xlfn.TEXTBEFORE('ПДФ 1'!B682,": ",1)*1=YEAR($V$4),$V$4,
IF(_xlfn.TEXTBEFORE('ПДФ 1'!B682,": ",1)*1=YEAR($W$4),$W$4,
IF(_xlfn.TEXTBEFORE('ПДФ 1'!B682,": ",1)*1=YEAR($X$4),$X$4,$Y$4)))),"",
IF(_xlfn.TEXTBEFORE('ПДФ 1'!B682,": ",1)*1=YEAR($V$4),$V$4,
IF(_xlfn.TEXTBEFORE('ПДФ 1'!B682,": ",1)*1=YEAR($W$4),$W$4,
IF(_xlfn.TEXTBEFORE('ПДФ 1'!B682,": ",1)*1=YEAR($X$4),$X$4,$Y$4)))))</f>
        <v>46022</v>
      </c>
      <c r="U661" s="125" t="str">
        <f>IF(ISERROR(VLOOKUP(C661,Источник!$C$2:$K$2343,9,0)),"",VLOOKUP(C661,Источник!$C$2:$K$2343,9,0))</f>
        <v>СС</v>
      </c>
      <c r="V661" s="1"/>
      <c r="W661" s="1"/>
      <c r="X661" s="77" t="str">
        <f t="shared" si="132"/>
        <v>г. Пермь, ул. Байкальская, д. 3/1: 2025</v>
      </c>
      <c r="Y661" s="117">
        <f t="shared" si="133"/>
        <v>1</v>
      </c>
      <c r="Z661" s="22" t="s">
        <v>1076</v>
      </c>
      <c r="AA661" s="22" t="s">
        <v>1076</v>
      </c>
      <c r="AB661" s="22" t="s">
        <v>1076</v>
      </c>
      <c r="AC661" s="22" t="s">
        <v>1076</v>
      </c>
      <c r="AD661" s="22" t="s">
        <v>1076</v>
      </c>
      <c r="AE661" s="22" t="s">
        <v>1076</v>
      </c>
      <c r="AF661" s="22" t="s">
        <v>1076</v>
      </c>
      <c r="AG661" s="89">
        <v>4</v>
      </c>
      <c r="AH661" s="114">
        <v>11114035.68</v>
      </c>
      <c r="AI661" s="75" t="s">
        <v>1076</v>
      </c>
      <c r="AJ661" s="75" t="s">
        <v>1076</v>
      </c>
      <c r="AK661" s="75" t="s">
        <v>1076</v>
      </c>
      <c r="AL661" s="75" t="s">
        <v>1076</v>
      </c>
      <c r="AM661" s="75" t="s">
        <v>1076</v>
      </c>
      <c r="AN661" s="75" t="s">
        <v>1076</v>
      </c>
      <c r="AO661" s="75" t="s">
        <v>1076</v>
      </c>
      <c r="AP661" s="75" t="s">
        <v>1076</v>
      </c>
      <c r="AQ661" s="75" t="s">
        <v>1076</v>
      </c>
      <c r="AR661" s="75" t="s">
        <v>1076</v>
      </c>
      <c r="AS661" s="75" t="s">
        <v>1076</v>
      </c>
      <c r="AT661" s="75" t="s">
        <v>1076</v>
      </c>
      <c r="AU661" t="str">
        <f t="shared" si="134"/>
        <v>РЛ</v>
      </c>
      <c r="AV661" t="b">
        <f t="shared" si="135"/>
        <v>1</v>
      </c>
    </row>
    <row r="662" spans="1:48" ht="16.5" thickTop="1" thickBot="1" x14ac:dyDescent="0.3">
      <c r="A662" s="28">
        <f t="shared" si="136"/>
        <v>27</v>
      </c>
      <c r="B662" s="74" t="s">
        <v>1852</v>
      </c>
      <c r="C662" s="71" t="s">
        <v>343</v>
      </c>
      <c r="D662" s="63">
        <v>1958</v>
      </c>
      <c r="E662" s="72"/>
      <c r="F662" s="72" t="s">
        <v>2537</v>
      </c>
      <c r="G662" s="80">
        <v>5</v>
      </c>
      <c r="H662" s="80">
        <v>6</v>
      </c>
      <c r="I662" s="163">
        <v>4933.5</v>
      </c>
      <c r="J662" s="163">
        <v>4367.0999999999995</v>
      </c>
      <c r="K662" s="163">
        <v>3920.2</v>
      </c>
      <c r="L662" s="165">
        <v>226</v>
      </c>
      <c r="M662" s="163">
        <f t="shared" si="140"/>
        <v>2563495.94</v>
      </c>
      <c r="N662" s="163"/>
      <c r="O662" s="163"/>
      <c r="P662" s="163"/>
      <c r="Q662" s="30">
        <f>IF('Форма 2'!D662=0,"",'Форма 2'!D662-N662-O662-P662)</f>
        <v>2563495.94</v>
      </c>
      <c r="R662" s="51">
        <f t="shared" si="130"/>
        <v>587.00188683565761</v>
      </c>
      <c r="S662" s="51">
        <f t="shared" si="131"/>
        <v>587.00188683565761</v>
      </c>
      <c r="T662" s="69">
        <f>IF(B662=C662,"",
IF(ISERROR(
IF(_xlfn.TEXTBEFORE('ПДФ 1'!B683,": ",1)*1=YEAR($V$4),$V$4,
IF(_xlfn.TEXTBEFORE('ПДФ 1'!B683,": ",1)*1=YEAR($W$4),$W$4,
IF(_xlfn.TEXTBEFORE('ПДФ 1'!B683,": ",1)*1=YEAR($X$4),$X$4,$Y$4)))),"",
IF(_xlfn.TEXTBEFORE('ПДФ 1'!B683,": ",1)*1=YEAR($V$4),$V$4,
IF(_xlfn.TEXTBEFORE('ПДФ 1'!B683,": ",1)*1=YEAR($W$4),$W$4,
IF(_xlfn.TEXTBEFORE('ПДФ 1'!B683,": ",1)*1=YEAR($X$4),$X$4,$Y$4)))))</f>
        <v>46022</v>
      </c>
      <c r="U662" s="125" t="str">
        <f>IF(ISERROR(VLOOKUP(C662,Источник!$C$2:$K$2343,9,0)),"",VLOOKUP(C662,Источник!$C$2:$K$2343,9,0))</f>
        <v>СС/РО</v>
      </c>
      <c r="V662" s="1"/>
      <c r="W662" s="1"/>
      <c r="X662" s="77" t="str">
        <f t="shared" si="132"/>
        <v>г. Пермь, ул. Байкальская, д. 3/2: 2025</v>
      </c>
      <c r="Y662" s="117">
        <f t="shared" si="133"/>
        <v>1</v>
      </c>
      <c r="Z662" s="22">
        <v>1</v>
      </c>
      <c r="AA662" s="22" t="s">
        <v>1076</v>
      </c>
      <c r="AB662" s="22" t="s">
        <v>1076</v>
      </c>
      <c r="AC662" s="22" t="s">
        <v>1076</v>
      </c>
      <c r="AD662" s="22" t="s">
        <v>1076</v>
      </c>
      <c r="AE662" s="22" t="s">
        <v>1076</v>
      </c>
      <c r="AF662" s="22" t="s">
        <v>1076</v>
      </c>
      <c r="AG662" s="89" t="s">
        <v>1076</v>
      </c>
      <c r="AH662" s="114" t="s">
        <v>1076</v>
      </c>
      <c r="AI662" s="75" t="s">
        <v>1076</v>
      </c>
      <c r="AJ662" s="75" t="s">
        <v>1076</v>
      </c>
      <c r="AK662" s="75" t="s">
        <v>1076</v>
      </c>
      <c r="AL662" s="75" t="s">
        <v>1076</v>
      </c>
      <c r="AM662" s="75" t="s">
        <v>1076</v>
      </c>
      <c r="AN662" s="75" t="s">
        <v>1076</v>
      </c>
      <c r="AO662" s="75" t="s">
        <v>1076</v>
      </c>
      <c r="AP662" s="75" t="s">
        <v>1076</v>
      </c>
      <c r="AQ662" s="75" t="s">
        <v>1076</v>
      </c>
      <c r="AR662" s="75" t="s">
        <v>1076</v>
      </c>
      <c r="AS662" s="75" t="s">
        <v>1076</v>
      </c>
      <c r="AT662" s="75" t="s">
        <v>1076</v>
      </c>
      <c r="AU662" t="str">
        <f t="shared" si="134"/>
        <v>РВИС ( ЭЛ )</v>
      </c>
      <c r="AV662" t="b">
        <f t="shared" si="135"/>
        <v>1</v>
      </c>
    </row>
    <row r="663" spans="1:48" ht="16.5" thickTop="1" thickBot="1" x14ac:dyDescent="0.3">
      <c r="A663" s="28">
        <f t="shared" si="136"/>
        <v>28</v>
      </c>
      <c r="B663" s="74" t="s">
        <v>1852</v>
      </c>
      <c r="C663" s="71" t="s">
        <v>153</v>
      </c>
      <c r="D663" s="63">
        <v>1959</v>
      </c>
      <c r="E663" s="72"/>
      <c r="F663" s="72" t="s">
        <v>2519</v>
      </c>
      <c r="G663" s="80">
        <v>5</v>
      </c>
      <c r="H663" s="80">
        <v>4</v>
      </c>
      <c r="I663" s="163">
        <v>3186.5</v>
      </c>
      <c r="J663" s="163">
        <v>2158.1999999999998</v>
      </c>
      <c r="K663" s="163">
        <v>2132.3000000000002</v>
      </c>
      <c r="L663" s="165">
        <v>138</v>
      </c>
      <c r="M663" s="163">
        <f t="shared" si="140"/>
        <v>20423776.16</v>
      </c>
      <c r="N663" s="163"/>
      <c r="O663" s="163"/>
      <c r="P663" s="163"/>
      <c r="Q663" s="30">
        <f>IF('Форма 2'!D663=0,"",'Форма 2'!D663-N663-O663-P663)</f>
        <v>20423776.16</v>
      </c>
      <c r="R663" s="51">
        <f t="shared" si="130"/>
        <v>9463.3380409600595</v>
      </c>
      <c r="S663" s="51">
        <f t="shared" si="131"/>
        <v>9463.3380409600595</v>
      </c>
      <c r="T663" s="69">
        <f>IF(B663=C663,"",
IF(ISERROR(
IF(_xlfn.TEXTBEFORE('ПДФ 1'!B684,": ",1)*1=YEAR($V$4),$V$4,
IF(_xlfn.TEXTBEFORE('ПДФ 1'!B684,": ",1)*1=YEAR($W$4),$W$4,
IF(_xlfn.TEXTBEFORE('ПДФ 1'!B684,": ",1)*1=YEAR($X$4),$X$4,$Y$4)))),"",
IF(_xlfn.TEXTBEFORE('ПДФ 1'!B684,": ",1)*1=YEAR($V$4),$V$4,
IF(_xlfn.TEXTBEFORE('ПДФ 1'!B684,": ",1)*1=YEAR($W$4),$W$4,
IF(_xlfn.TEXTBEFORE('ПДФ 1'!B684,": ",1)*1=YEAR($X$4),$X$4,$Y$4)))))</f>
        <v>46022</v>
      </c>
      <c r="U663" s="125" t="str">
        <f>IF(ISERROR(VLOOKUP(C663,Источник!$C$2:$K$2343,9,0)),"",VLOOKUP(C663,Источник!$C$2:$K$2343,9,0))</f>
        <v>РО</v>
      </c>
      <c r="V663" s="1"/>
      <c r="W663" s="1"/>
      <c r="X663" s="77" t="str">
        <f t="shared" si="132"/>
        <v>г. Пермь, ул. Баумана, д. 12: 2025</v>
      </c>
      <c r="Y663" s="117">
        <f t="shared" si="133"/>
        <v>3</v>
      </c>
      <c r="Z663" s="22" t="s">
        <v>1076</v>
      </c>
      <c r="AA663" s="22" t="s">
        <v>1076</v>
      </c>
      <c r="AB663" s="22" t="s">
        <v>1076</v>
      </c>
      <c r="AC663" s="22" t="s">
        <v>1076</v>
      </c>
      <c r="AD663" s="22" t="s">
        <v>1076</v>
      </c>
      <c r="AE663" s="22">
        <v>1</v>
      </c>
      <c r="AF663" s="22">
        <v>1</v>
      </c>
      <c r="AG663" s="89" t="s">
        <v>1076</v>
      </c>
      <c r="AH663" s="114" t="s">
        <v>1076</v>
      </c>
      <c r="AI663" s="75" t="s">
        <v>1076</v>
      </c>
      <c r="AJ663" s="75">
        <v>1</v>
      </c>
      <c r="AK663" s="75" t="s">
        <v>1076</v>
      </c>
      <c r="AL663" s="75" t="s">
        <v>1076</v>
      </c>
      <c r="AM663" s="75" t="s">
        <v>1076</v>
      </c>
      <c r="AN663" s="75" t="s">
        <v>1076</v>
      </c>
      <c r="AO663" s="75" t="s">
        <v>1076</v>
      </c>
      <c r="AP663" s="75" t="s">
        <v>1076</v>
      </c>
      <c r="AQ663" s="75" t="s">
        <v>1076</v>
      </c>
      <c r="AR663" s="75" t="s">
        <v>1076</v>
      </c>
      <c r="AS663" s="75" t="s">
        <v>1076</v>
      </c>
      <c r="AT663" s="75" t="s">
        <v>1076</v>
      </c>
      <c r="AU663" t="str">
        <f t="shared" si="134"/>
        <v>РВИС ( ВОД ) РП Рфа</v>
      </c>
      <c r="AV663" t="b">
        <f t="shared" si="135"/>
        <v>1</v>
      </c>
    </row>
    <row r="664" spans="1:48" ht="16.5" thickTop="1" thickBot="1" x14ac:dyDescent="0.3">
      <c r="A664" s="28">
        <f t="shared" si="136"/>
        <v>29</v>
      </c>
      <c r="B664" s="74" t="s">
        <v>1852</v>
      </c>
      <c r="C664" s="71" t="s">
        <v>214</v>
      </c>
      <c r="D664" s="63">
        <v>1963</v>
      </c>
      <c r="E664" s="72"/>
      <c r="F664" s="72" t="s">
        <v>2519</v>
      </c>
      <c r="G664" s="80">
        <v>5</v>
      </c>
      <c r="H664" s="80">
        <v>4</v>
      </c>
      <c r="I664" s="163">
        <v>3532</v>
      </c>
      <c r="J664" s="163">
        <v>2456.3000000000002</v>
      </c>
      <c r="K664" s="163">
        <v>2456.3000000000002</v>
      </c>
      <c r="L664" s="165">
        <v>152</v>
      </c>
      <c r="M664" s="163">
        <f t="shared" si="140"/>
        <v>15906432.640000001</v>
      </c>
      <c r="N664" s="163"/>
      <c r="O664" s="163"/>
      <c r="P664" s="163"/>
      <c r="Q664" s="30">
        <f>IF('Форма 2'!D664=0,"",'Форма 2'!D664-N664-O664-P664)</f>
        <v>15906432.640000001</v>
      </c>
      <c r="R664" s="51">
        <f t="shared" si="130"/>
        <v>6475.7695069820456</v>
      </c>
      <c r="S664" s="51">
        <f t="shared" si="131"/>
        <v>6475.7695069820456</v>
      </c>
      <c r="T664" s="69">
        <f>IF(B664=C664,"",
IF(ISERROR(
IF(_xlfn.TEXTBEFORE('ПДФ 1'!B685,": ",1)*1=YEAR($V$4),$V$4,
IF(_xlfn.TEXTBEFORE('ПДФ 1'!B685,": ",1)*1=YEAR($W$4),$W$4,
IF(_xlfn.TEXTBEFORE('ПДФ 1'!B685,": ",1)*1=YEAR($X$4),$X$4,$Y$4)))),"",
IF(_xlfn.TEXTBEFORE('ПДФ 1'!B685,": ",1)*1=YEAR($V$4),$V$4,
IF(_xlfn.TEXTBEFORE('ПДФ 1'!B685,": ",1)*1=YEAR($W$4),$W$4,
IF(_xlfn.TEXTBEFORE('ПДФ 1'!B685,": ",1)*1=YEAR($X$4),$X$4,$Y$4)))))</f>
        <v>46022</v>
      </c>
      <c r="U664" s="125" t="str">
        <f>IF(ISERROR(VLOOKUP(C664,Источник!$C$2:$K$2343,9,0)),"",VLOOKUP(C664,Источник!$C$2:$K$2343,9,0))</f>
        <v>РО</v>
      </c>
      <c r="V664" s="1"/>
      <c r="W664" s="1"/>
      <c r="X664" s="77" t="str">
        <f t="shared" si="132"/>
        <v>г. Пермь, ул. Баумана, д. 21: 2025</v>
      </c>
      <c r="Y664" s="117">
        <f t="shared" si="133"/>
        <v>1</v>
      </c>
      <c r="Z664" s="22" t="s">
        <v>1076</v>
      </c>
      <c r="AA664" s="22" t="s">
        <v>1076</v>
      </c>
      <c r="AB664" s="22" t="s">
        <v>1076</v>
      </c>
      <c r="AC664" s="22" t="s">
        <v>1076</v>
      </c>
      <c r="AD664" s="22" t="s">
        <v>1076</v>
      </c>
      <c r="AE664" s="22" t="s">
        <v>1076</v>
      </c>
      <c r="AF664" s="22" t="s">
        <v>1076</v>
      </c>
      <c r="AG664" s="89" t="s">
        <v>1076</v>
      </c>
      <c r="AH664" s="114" t="s">
        <v>1076</v>
      </c>
      <c r="AI664" s="75">
        <v>1</v>
      </c>
      <c r="AJ664" s="75" t="s">
        <v>1076</v>
      </c>
      <c r="AK664" s="75" t="s">
        <v>1076</v>
      </c>
      <c r="AL664" s="75" t="s">
        <v>1076</v>
      </c>
      <c r="AM664" s="75" t="s">
        <v>1076</v>
      </c>
      <c r="AN664" s="75" t="s">
        <v>1076</v>
      </c>
      <c r="AO664" s="75" t="s">
        <v>1076</v>
      </c>
      <c r="AP664" s="75" t="s">
        <v>1076</v>
      </c>
      <c r="AQ664" s="75" t="s">
        <v>1076</v>
      </c>
      <c r="AR664" s="75" t="s">
        <v>1076</v>
      </c>
      <c r="AS664" s="75" t="s">
        <v>1076</v>
      </c>
      <c r="AT664" s="75" t="s">
        <v>1076</v>
      </c>
      <c r="AU664" t="str">
        <f t="shared" si="134"/>
        <v>РК</v>
      </c>
      <c r="AV664" t="b">
        <f t="shared" si="135"/>
        <v>1</v>
      </c>
    </row>
    <row r="665" spans="1:48" ht="16.5" thickTop="1" thickBot="1" x14ac:dyDescent="0.3">
      <c r="A665" s="28">
        <f t="shared" si="136"/>
        <v>30</v>
      </c>
      <c r="B665" s="74" t="s">
        <v>1852</v>
      </c>
      <c r="C665" s="71" t="s">
        <v>507</v>
      </c>
      <c r="D665" s="63">
        <v>1962</v>
      </c>
      <c r="E665" s="72"/>
      <c r="F665" s="72" t="s">
        <v>2519</v>
      </c>
      <c r="G665" s="80">
        <v>5</v>
      </c>
      <c r="H665" s="80">
        <v>4</v>
      </c>
      <c r="I665" s="163">
        <v>3229</v>
      </c>
      <c r="J665" s="163">
        <v>3226</v>
      </c>
      <c r="K665" s="163">
        <v>2564.4</v>
      </c>
      <c r="L665" s="165">
        <v>78</v>
      </c>
      <c r="M665" s="163">
        <f t="shared" si="140"/>
        <v>14541866.08</v>
      </c>
      <c r="N665" s="163"/>
      <c r="O665" s="163"/>
      <c r="P665" s="163"/>
      <c r="Q665" s="30">
        <f>IF('Форма 2'!D665=0,"",'Форма 2'!D665-N665-O665-P665)</f>
        <v>14541866.08</v>
      </c>
      <c r="R665" s="51">
        <f t="shared" si="130"/>
        <v>4507.7080223186613</v>
      </c>
      <c r="S665" s="51">
        <f t="shared" si="131"/>
        <v>4507.7080223186613</v>
      </c>
      <c r="T665" s="69">
        <f>IF(B665=C665,"",
IF(ISERROR(
IF(_xlfn.TEXTBEFORE('ПДФ 1'!B686,": ",1)*1=YEAR($V$4),$V$4,
IF(_xlfn.TEXTBEFORE('ПДФ 1'!B686,": ",1)*1=YEAR($W$4),$W$4,
IF(_xlfn.TEXTBEFORE('ПДФ 1'!B686,": ",1)*1=YEAR($X$4),$X$4,$Y$4)))),"",
IF(_xlfn.TEXTBEFORE('ПДФ 1'!B686,": ",1)*1=YEAR($V$4),$V$4,
IF(_xlfn.TEXTBEFORE('ПДФ 1'!B686,": ",1)*1=YEAR($W$4),$W$4,
IF(_xlfn.TEXTBEFORE('ПДФ 1'!B686,": ",1)*1=YEAR($X$4),$X$4,$Y$4)))))</f>
        <v>46022</v>
      </c>
      <c r="U665" s="125" t="str">
        <f>IF(ISERROR(VLOOKUP(C665,Источник!$C$2:$K$2343,9,0)),"",VLOOKUP(C665,Источник!$C$2:$K$2343,9,0))</f>
        <v>РО</v>
      </c>
      <c r="V665" s="1"/>
      <c r="W665" s="1"/>
      <c r="X665" s="77" t="str">
        <f t="shared" si="132"/>
        <v>г. Пермь, ул. Белинского, д. 51: 2025</v>
      </c>
      <c r="Y665" s="117">
        <f t="shared" si="133"/>
        <v>1</v>
      </c>
      <c r="Z665" s="22" t="s">
        <v>1076</v>
      </c>
      <c r="AA665" s="22" t="s">
        <v>1076</v>
      </c>
      <c r="AB665" s="22" t="s">
        <v>1076</v>
      </c>
      <c r="AC665" s="22" t="s">
        <v>1076</v>
      </c>
      <c r="AD665" s="22" t="s">
        <v>1076</v>
      </c>
      <c r="AE665" s="22" t="s">
        <v>1076</v>
      </c>
      <c r="AF665" s="22" t="s">
        <v>1076</v>
      </c>
      <c r="AG665" s="89" t="s">
        <v>1076</v>
      </c>
      <c r="AH665" s="114" t="s">
        <v>1076</v>
      </c>
      <c r="AI665" s="75">
        <v>1</v>
      </c>
      <c r="AJ665" s="75" t="s">
        <v>1076</v>
      </c>
      <c r="AK665" s="75" t="s">
        <v>1076</v>
      </c>
      <c r="AL665" s="75" t="s">
        <v>1076</v>
      </c>
      <c r="AM665" s="75" t="s">
        <v>1076</v>
      </c>
      <c r="AN665" s="75" t="s">
        <v>1076</v>
      </c>
      <c r="AO665" s="75" t="s">
        <v>1076</v>
      </c>
      <c r="AP665" s="75" t="s">
        <v>1076</v>
      </c>
      <c r="AQ665" s="75" t="s">
        <v>1076</v>
      </c>
      <c r="AR665" s="75" t="s">
        <v>1076</v>
      </c>
      <c r="AS665" s="75" t="s">
        <v>1076</v>
      </c>
      <c r="AT665" s="75" t="s">
        <v>1076</v>
      </c>
      <c r="AU665" t="str">
        <f t="shared" si="134"/>
        <v>РК</v>
      </c>
      <c r="AV665" t="b">
        <f t="shared" si="135"/>
        <v>1</v>
      </c>
    </row>
    <row r="666" spans="1:48" ht="16.5" thickTop="1" thickBot="1" x14ac:dyDescent="0.3">
      <c r="A666" s="28">
        <f t="shared" si="136"/>
        <v>31</v>
      </c>
      <c r="B666" s="74" t="s">
        <v>1852</v>
      </c>
      <c r="C666" s="71" t="s">
        <v>216</v>
      </c>
      <c r="D666" s="63">
        <v>1972</v>
      </c>
      <c r="E666" s="72"/>
      <c r="F666" s="72" t="s">
        <v>2519</v>
      </c>
      <c r="G666" s="80">
        <v>5</v>
      </c>
      <c r="H666" s="80">
        <v>2</v>
      </c>
      <c r="I666" s="163">
        <v>3822.9</v>
      </c>
      <c r="J666" s="163">
        <v>3656.5</v>
      </c>
      <c r="K666" s="163">
        <v>2891.9</v>
      </c>
      <c r="L666" s="165">
        <v>367</v>
      </c>
      <c r="M666" s="163">
        <f t="shared" si="140"/>
        <v>17216506.609999999</v>
      </c>
      <c r="N666" s="163"/>
      <c r="O666" s="163"/>
      <c r="P666" s="163"/>
      <c r="Q666" s="30">
        <f>IF('Форма 2'!D666=0,"",'Форма 2'!D666-N666-O666-P666)</f>
        <v>17216506.609999999</v>
      </c>
      <c r="R666" s="51">
        <f t="shared" si="130"/>
        <v>4708.4661862436751</v>
      </c>
      <c r="S666" s="51">
        <f t="shared" si="131"/>
        <v>4708.4661862436751</v>
      </c>
      <c r="T666" s="69">
        <f>IF(B666=C666,"",
IF(ISERROR(
IF(_xlfn.TEXTBEFORE('ПДФ 1'!B687,": ",1)*1=YEAR($V$4),$V$4,
IF(_xlfn.TEXTBEFORE('ПДФ 1'!B687,": ",1)*1=YEAR($W$4),$W$4,
IF(_xlfn.TEXTBEFORE('ПДФ 1'!B687,": ",1)*1=YEAR($X$4),$X$4,$Y$4)))),"",
IF(_xlfn.TEXTBEFORE('ПДФ 1'!B687,": ",1)*1=YEAR($V$4),$V$4,
IF(_xlfn.TEXTBEFORE('ПДФ 1'!B687,": ",1)*1=YEAR($W$4),$W$4,
IF(_xlfn.TEXTBEFORE('ПДФ 1'!B687,": ",1)*1=YEAR($X$4),$X$4,$Y$4)))))</f>
        <v>46022</v>
      </c>
      <c r="U666" s="125" t="str">
        <f>IF(ISERROR(VLOOKUP(C666,Источник!$C$2:$K$2343,9,0)),"",VLOOKUP(C666,Источник!$C$2:$K$2343,9,0))</f>
        <v>РО</v>
      </c>
      <c r="V666" s="1"/>
      <c r="W666" s="1"/>
      <c r="X666" s="77" t="str">
        <f t="shared" si="132"/>
        <v>г. Пермь, ул. Богдана Хмельницкого, д. 56: 2025</v>
      </c>
      <c r="Y666" s="117">
        <f t="shared" si="133"/>
        <v>1</v>
      </c>
      <c r="Z666" s="22" t="s">
        <v>1076</v>
      </c>
      <c r="AA666" s="22" t="s">
        <v>1076</v>
      </c>
      <c r="AB666" s="22" t="s">
        <v>1076</v>
      </c>
      <c r="AC666" s="22" t="s">
        <v>1076</v>
      </c>
      <c r="AD666" s="22" t="s">
        <v>1076</v>
      </c>
      <c r="AE666" s="22" t="s">
        <v>1076</v>
      </c>
      <c r="AF666" s="22" t="s">
        <v>1076</v>
      </c>
      <c r="AG666" s="89" t="s">
        <v>1076</v>
      </c>
      <c r="AH666" s="114" t="s">
        <v>1076</v>
      </c>
      <c r="AI666" s="75">
        <v>1</v>
      </c>
      <c r="AJ666" s="75" t="s">
        <v>1076</v>
      </c>
      <c r="AK666" s="75" t="s">
        <v>1076</v>
      </c>
      <c r="AL666" s="75" t="s">
        <v>1076</v>
      </c>
      <c r="AM666" s="75" t="s">
        <v>1076</v>
      </c>
      <c r="AN666" s="75" t="s">
        <v>1076</v>
      </c>
      <c r="AO666" s="75" t="s">
        <v>1076</v>
      </c>
      <c r="AP666" s="75" t="s">
        <v>1076</v>
      </c>
      <c r="AQ666" s="75" t="s">
        <v>1076</v>
      </c>
      <c r="AR666" s="75" t="s">
        <v>1076</v>
      </c>
      <c r="AS666" s="75" t="s">
        <v>1076</v>
      </c>
      <c r="AT666" s="75" t="s">
        <v>1076</v>
      </c>
      <c r="AU666" t="str">
        <f t="shared" si="134"/>
        <v>РК</v>
      </c>
      <c r="AV666" t="b">
        <f t="shared" si="135"/>
        <v>1</v>
      </c>
    </row>
    <row r="667" spans="1:48" ht="16.5" thickTop="1" thickBot="1" x14ac:dyDescent="0.3">
      <c r="A667" s="28">
        <f t="shared" si="136"/>
        <v>32</v>
      </c>
      <c r="B667" s="74" t="s">
        <v>1852</v>
      </c>
      <c r="C667" s="71" t="s">
        <v>344</v>
      </c>
      <c r="D667" s="63">
        <v>1960</v>
      </c>
      <c r="E667" s="72"/>
      <c r="F667" s="72" t="s">
        <v>2519</v>
      </c>
      <c r="G667" s="80">
        <v>5</v>
      </c>
      <c r="H667" s="80">
        <v>4</v>
      </c>
      <c r="I667" s="163">
        <v>4189</v>
      </c>
      <c r="J667" s="163">
        <v>3249.1</v>
      </c>
      <c r="K667" s="163">
        <v>3184.12</v>
      </c>
      <c r="L667" s="165">
        <v>139</v>
      </c>
      <c r="M667" s="163">
        <f t="shared" si="140"/>
        <v>26047537.119999997</v>
      </c>
      <c r="N667" s="163"/>
      <c r="O667" s="163"/>
      <c r="P667" s="163"/>
      <c r="Q667" s="30">
        <f>IF('Форма 2'!D667=0,"",'Форма 2'!D667-N667-O667-P667)</f>
        <v>26047537.119999997</v>
      </c>
      <c r="R667" s="51">
        <f t="shared" si="130"/>
        <v>8016.8468560524443</v>
      </c>
      <c r="S667" s="51">
        <f t="shared" si="131"/>
        <v>8016.8468560524443</v>
      </c>
      <c r="T667" s="69">
        <f>IF(B667=C667,"",
IF(ISERROR(
IF(_xlfn.TEXTBEFORE('ПДФ 1'!B688,": ",1)*1=YEAR($V$4),$V$4,
IF(_xlfn.TEXTBEFORE('ПДФ 1'!B688,": ",1)*1=YEAR($W$4),$W$4,
IF(_xlfn.TEXTBEFORE('ПДФ 1'!B688,": ",1)*1=YEAR($X$4),$X$4,$Y$4)))),"",
IF(_xlfn.TEXTBEFORE('ПДФ 1'!B688,": ",1)*1=YEAR($V$4),$V$4,
IF(_xlfn.TEXTBEFORE('ПДФ 1'!B688,": ",1)*1=YEAR($W$4),$W$4,
IF(_xlfn.TEXTBEFORE('ПДФ 1'!B688,": ",1)*1=YEAR($X$4),$X$4,$Y$4)))))</f>
        <v>46022</v>
      </c>
      <c r="U667" s="125" t="str">
        <f>IF(ISERROR(VLOOKUP(C667,Источник!$C$2:$K$2343,9,0)),"",VLOOKUP(C667,Источник!$C$2:$K$2343,9,0))</f>
        <v>РО</v>
      </c>
      <c r="V667" s="1"/>
      <c r="W667" s="1"/>
      <c r="X667" s="77" t="str">
        <f t="shared" si="132"/>
        <v>г. Пермь, ул. Боровая, д. 30: 2025</v>
      </c>
      <c r="Y667" s="117">
        <f t="shared" si="133"/>
        <v>3</v>
      </c>
      <c r="Z667" s="22">
        <v>1</v>
      </c>
      <c r="AA667" s="22" t="s">
        <v>1076</v>
      </c>
      <c r="AB667" s="22" t="s">
        <v>1076</v>
      </c>
      <c r="AC667" s="22" t="s">
        <v>1076</v>
      </c>
      <c r="AD667" s="22" t="s">
        <v>1076</v>
      </c>
      <c r="AE667" s="22" t="s">
        <v>1076</v>
      </c>
      <c r="AF667" s="22" t="s">
        <v>1076</v>
      </c>
      <c r="AG667" s="89" t="s">
        <v>1076</v>
      </c>
      <c r="AH667" s="114" t="s">
        <v>1076</v>
      </c>
      <c r="AI667" s="75" t="s">
        <v>1076</v>
      </c>
      <c r="AJ667" s="75">
        <v>1</v>
      </c>
      <c r="AK667" s="75" t="s">
        <v>1076</v>
      </c>
      <c r="AL667" s="75" t="s">
        <v>1076</v>
      </c>
      <c r="AM667" s="75">
        <v>1</v>
      </c>
      <c r="AN667" s="75" t="s">
        <v>1076</v>
      </c>
      <c r="AO667" s="75" t="s">
        <v>1076</v>
      </c>
      <c r="AP667" s="75" t="s">
        <v>1076</v>
      </c>
      <c r="AQ667" s="75" t="s">
        <v>1076</v>
      </c>
      <c r="AR667" s="75" t="s">
        <v>1076</v>
      </c>
      <c r="AS667" s="75" t="s">
        <v>1076</v>
      </c>
      <c r="AT667" s="75" t="s">
        <v>1076</v>
      </c>
      <c r="AU667" t="str">
        <f t="shared" si="134"/>
        <v>РВИС ( ЭЛ ) Рфа РФ</v>
      </c>
      <c r="AV667" t="b">
        <f t="shared" si="135"/>
        <v>1</v>
      </c>
    </row>
    <row r="668" spans="1:48" ht="16.5" thickTop="1" thickBot="1" x14ac:dyDescent="0.3">
      <c r="A668" s="28">
        <f t="shared" si="136"/>
        <v>33</v>
      </c>
      <c r="B668" s="74" t="s">
        <v>1852</v>
      </c>
      <c r="C668" s="71" t="s">
        <v>602</v>
      </c>
      <c r="D668" s="63">
        <v>1957</v>
      </c>
      <c r="E668" s="72"/>
      <c r="F668" s="72" t="s">
        <v>2519</v>
      </c>
      <c r="G668" s="80">
        <v>2</v>
      </c>
      <c r="H668" s="80">
        <v>10</v>
      </c>
      <c r="I668" s="163">
        <v>687.9</v>
      </c>
      <c r="J668" s="163">
        <v>645.70000000000005</v>
      </c>
      <c r="K668" s="163">
        <v>645.70000000000005</v>
      </c>
      <c r="L668" s="165">
        <v>44</v>
      </c>
      <c r="M668" s="163">
        <f t="shared" si="140"/>
        <v>6574528.5800000001</v>
      </c>
      <c r="N668" s="163"/>
      <c r="O668" s="163"/>
      <c r="P668" s="163"/>
      <c r="Q668" s="30">
        <f>IF('Форма 2'!D668=0,"",'Форма 2'!D668-N668-O668-P668)</f>
        <v>6574528.5800000001</v>
      </c>
      <c r="R668" s="51">
        <f t="shared" si="130"/>
        <v>10182.017314542356</v>
      </c>
      <c r="S668" s="51">
        <f t="shared" si="131"/>
        <v>10182.017314542356</v>
      </c>
      <c r="T668" s="69">
        <f>IF(B668=C668,"",
IF(ISERROR(
IF(_xlfn.TEXTBEFORE('ПДФ 1'!B689,": ",1)*1=YEAR($V$4),$V$4,
IF(_xlfn.TEXTBEFORE('ПДФ 1'!B689,": ",1)*1=YEAR($W$4),$W$4,
IF(_xlfn.TEXTBEFORE('ПДФ 1'!B689,": ",1)*1=YEAR($X$4),$X$4,$Y$4)))),"",
IF(_xlfn.TEXTBEFORE('ПДФ 1'!B689,": ",1)*1=YEAR($V$4),$V$4,
IF(_xlfn.TEXTBEFORE('ПДФ 1'!B689,": ",1)*1=YEAR($W$4),$W$4,
IF(_xlfn.TEXTBEFORE('ПДФ 1'!B689,": ",1)*1=YEAR($X$4),$X$4,$Y$4)))))</f>
        <v>46022</v>
      </c>
      <c r="U668" s="125" t="str">
        <f>IF(ISERROR(VLOOKUP(C668,Источник!$C$2:$K$2343,9,0)),"",VLOOKUP(C668,Источник!$C$2:$K$2343,9,0))</f>
        <v>РО</v>
      </c>
      <c r="V668" s="1"/>
      <c r="W668" s="1"/>
      <c r="X668" s="77" t="str">
        <f t="shared" si="132"/>
        <v>г. Пермь, ул. Бородинская, д. 23: 2025</v>
      </c>
      <c r="Y668" s="117">
        <f t="shared" si="133"/>
        <v>1</v>
      </c>
      <c r="Z668" s="22" t="s">
        <v>1076</v>
      </c>
      <c r="AA668" s="22" t="s">
        <v>1076</v>
      </c>
      <c r="AB668" s="22" t="s">
        <v>1076</v>
      </c>
      <c r="AC668" s="22" t="s">
        <v>1076</v>
      </c>
      <c r="AD668" s="22" t="s">
        <v>1076</v>
      </c>
      <c r="AE668" s="22" t="s">
        <v>1076</v>
      </c>
      <c r="AF668" s="22" t="s">
        <v>1076</v>
      </c>
      <c r="AG668" s="89" t="s">
        <v>1076</v>
      </c>
      <c r="AH668" s="114" t="s">
        <v>1076</v>
      </c>
      <c r="AI668" s="75">
        <v>1</v>
      </c>
      <c r="AJ668" s="75" t="s">
        <v>1076</v>
      </c>
      <c r="AK668" s="75" t="s">
        <v>1076</v>
      </c>
      <c r="AL668" s="75" t="s">
        <v>1076</v>
      </c>
      <c r="AM668" s="75" t="s">
        <v>1076</v>
      </c>
      <c r="AN668" s="75" t="s">
        <v>1076</v>
      </c>
      <c r="AO668" s="75" t="s">
        <v>1076</v>
      </c>
      <c r="AP668" s="75" t="s">
        <v>1076</v>
      </c>
      <c r="AQ668" s="75" t="s">
        <v>1076</v>
      </c>
      <c r="AR668" s="75" t="s">
        <v>1076</v>
      </c>
      <c r="AS668" s="75" t="s">
        <v>1076</v>
      </c>
      <c r="AT668" s="75" t="s">
        <v>1076</v>
      </c>
      <c r="AU668" t="str">
        <f t="shared" si="134"/>
        <v>РК</v>
      </c>
      <c r="AV668" t="b">
        <f t="shared" si="135"/>
        <v>1</v>
      </c>
    </row>
    <row r="669" spans="1:48" ht="16.5" thickTop="1" thickBot="1" x14ac:dyDescent="0.3">
      <c r="A669" s="28">
        <f t="shared" si="136"/>
        <v>34</v>
      </c>
      <c r="B669" s="74" t="s">
        <v>1852</v>
      </c>
      <c r="C669" s="71" t="s">
        <v>88</v>
      </c>
      <c r="D669" s="63">
        <v>1958</v>
      </c>
      <c r="E669" s="72"/>
      <c r="F669" s="72" t="s">
        <v>2519</v>
      </c>
      <c r="G669" s="80">
        <v>3</v>
      </c>
      <c r="H669" s="80">
        <v>3</v>
      </c>
      <c r="I669" s="163">
        <v>1823.6</v>
      </c>
      <c r="J669" s="163">
        <v>1206.8</v>
      </c>
      <c r="K669" s="163">
        <v>1206.8</v>
      </c>
      <c r="L669" s="165">
        <v>78</v>
      </c>
      <c r="M669" s="163">
        <f t="shared" si="140"/>
        <v>27809462.340000004</v>
      </c>
      <c r="N669" s="163"/>
      <c r="O669" s="163"/>
      <c r="P669" s="163"/>
      <c r="Q669" s="30">
        <f>IF('Форма 2'!D669=0,"",'Форма 2'!D669-N669-O669-P669)</f>
        <v>27809462.340000004</v>
      </c>
      <c r="R669" s="51">
        <f t="shared" si="130"/>
        <v>23043.969456413659</v>
      </c>
      <c r="S669" s="51">
        <f t="shared" si="131"/>
        <v>23043.969456413659</v>
      </c>
      <c r="T669" s="69">
        <f>IF(B669=C669,"",
IF(ISERROR(
IF(_xlfn.TEXTBEFORE('ПДФ 1'!B690,": ",1)*1=YEAR($V$4),$V$4,
IF(_xlfn.TEXTBEFORE('ПДФ 1'!B690,": ",1)*1=YEAR($W$4),$W$4,
IF(_xlfn.TEXTBEFORE('ПДФ 1'!B690,": ",1)*1=YEAR($X$4),$X$4,$Y$4)))),"",
IF(_xlfn.TEXTBEFORE('ПДФ 1'!B690,": ",1)*1=YEAR($V$4),$V$4,
IF(_xlfn.TEXTBEFORE('ПДФ 1'!B690,": ",1)*1=YEAR($W$4),$W$4,
IF(_xlfn.TEXTBEFORE('ПДФ 1'!B690,": ",1)*1=YEAR($X$4),$X$4,$Y$4)))))</f>
        <v>46022</v>
      </c>
      <c r="U669" s="125" t="str">
        <f>IF(ISERROR(VLOOKUP(C669,Источник!$C$2:$K$2343,9,0)),"",VLOOKUP(C669,Источник!$C$2:$K$2343,9,0))</f>
        <v>РО</v>
      </c>
      <c r="V669" s="1"/>
      <c r="W669" s="1"/>
      <c r="X669" s="77" t="str">
        <f t="shared" si="132"/>
        <v>г. Пермь, ул. Бородинская, д. 31: 2025</v>
      </c>
      <c r="Y669" s="117">
        <f t="shared" si="133"/>
        <v>4</v>
      </c>
      <c r="Z669" s="22" t="s">
        <v>1076</v>
      </c>
      <c r="AA669" s="22">
        <v>1</v>
      </c>
      <c r="AB669" s="22" t="s">
        <v>1076</v>
      </c>
      <c r="AC669" s="22">
        <v>1</v>
      </c>
      <c r="AD669" s="22" t="s">
        <v>1076</v>
      </c>
      <c r="AE669" s="22">
        <v>1</v>
      </c>
      <c r="AF669" s="22" t="s">
        <v>1076</v>
      </c>
      <c r="AG669" s="89" t="s">
        <v>1076</v>
      </c>
      <c r="AH669" s="114" t="s">
        <v>1076</v>
      </c>
      <c r="AI669" s="75" t="s">
        <v>1076</v>
      </c>
      <c r="AJ669" s="75">
        <v>1</v>
      </c>
      <c r="AK669" s="75" t="s">
        <v>1076</v>
      </c>
      <c r="AL669" s="75" t="s">
        <v>1076</v>
      </c>
      <c r="AM669" s="75" t="s">
        <v>1076</v>
      </c>
      <c r="AN669" s="75" t="s">
        <v>1076</v>
      </c>
      <c r="AO669" s="75" t="s">
        <v>1076</v>
      </c>
      <c r="AP669" s="75" t="s">
        <v>1076</v>
      </c>
      <c r="AQ669" s="75" t="s">
        <v>1076</v>
      </c>
      <c r="AR669" s="75" t="s">
        <v>1076</v>
      </c>
      <c r="AS669" s="75" t="s">
        <v>1076</v>
      </c>
      <c r="AT669" s="75" t="s">
        <v>1076</v>
      </c>
      <c r="AU669" t="str">
        <f t="shared" si="134"/>
        <v>РВИС ( ТЕП ХВС ВОД ) Рфа</v>
      </c>
      <c r="AV669" t="b">
        <f t="shared" si="135"/>
        <v>1</v>
      </c>
    </row>
    <row r="670" spans="1:48" ht="16.5" thickTop="1" thickBot="1" x14ac:dyDescent="0.3">
      <c r="A670" s="28">
        <f t="shared" si="136"/>
        <v>35</v>
      </c>
      <c r="B670" s="74" t="s">
        <v>1852</v>
      </c>
      <c r="C670" s="71" t="s">
        <v>287</v>
      </c>
      <c r="D670" s="63">
        <v>1962</v>
      </c>
      <c r="E670" s="72"/>
      <c r="F670" s="72" t="s">
        <v>2519</v>
      </c>
      <c r="G670" s="80">
        <v>5</v>
      </c>
      <c r="H670" s="80">
        <v>2</v>
      </c>
      <c r="I670" s="163">
        <v>2595.1999999999998</v>
      </c>
      <c r="J670" s="163">
        <v>1920</v>
      </c>
      <c r="K670" s="163">
        <v>1920</v>
      </c>
      <c r="L670" s="165">
        <v>126</v>
      </c>
      <c r="M670" s="163">
        <f t="shared" si="140"/>
        <v>2117968.67</v>
      </c>
      <c r="N670" s="163"/>
      <c r="O670" s="163"/>
      <c r="P670" s="163"/>
      <c r="Q670" s="30">
        <f>IF('Форма 2'!D670=0,"",'Форма 2'!D670-N670-O670-P670)</f>
        <v>2117968.67</v>
      </c>
      <c r="R670" s="51">
        <f t="shared" si="130"/>
        <v>1103.1086822916666</v>
      </c>
      <c r="S670" s="51">
        <f t="shared" si="131"/>
        <v>1103.1086822916666</v>
      </c>
      <c r="T670" s="69">
        <f>IF(B670=C670,"",
IF(ISERROR(
IF(_xlfn.TEXTBEFORE('ПДФ 1'!B691,": ",1)*1=YEAR($V$4),$V$4,
IF(_xlfn.TEXTBEFORE('ПДФ 1'!B691,": ",1)*1=YEAR($W$4),$W$4,
IF(_xlfn.TEXTBEFORE('ПДФ 1'!B691,": ",1)*1=YEAR($X$4),$X$4,$Y$4)))),"",
IF(_xlfn.TEXTBEFORE('ПДФ 1'!B691,": ",1)*1=YEAR($V$4),$V$4,
IF(_xlfn.TEXTBEFORE('ПДФ 1'!B691,": ",1)*1=YEAR($W$4),$W$4,
IF(_xlfn.TEXTBEFORE('ПДФ 1'!B691,": ",1)*1=YEAR($X$4),$X$4,$Y$4)))))</f>
        <v>46022</v>
      </c>
      <c r="U670" s="125" t="str">
        <f>IF(ISERROR(VLOOKUP(C670,Источник!$C$2:$K$2343,9,0)),"",VLOOKUP(C670,Источник!$C$2:$K$2343,9,0))</f>
        <v>РО</v>
      </c>
      <c r="V670" s="1"/>
      <c r="W670" s="1"/>
      <c r="X670" s="77" t="str">
        <f t="shared" si="132"/>
        <v>г. Пермь, ул. Борчанинова, д. 1: 2025</v>
      </c>
      <c r="Y670" s="117">
        <f t="shared" si="133"/>
        <v>1</v>
      </c>
      <c r="Z670" s="22" t="s">
        <v>1076</v>
      </c>
      <c r="AA670" s="22" t="s">
        <v>1076</v>
      </c>
      <c r="AB670" s="22" t="s">
        <v>1076</v>
      </c>
      <c r="AC670" s="22" t="s">
        <v>1076</v>
      </c>
      <c r="AD670" s="22" t="s">
        <v>1076</v>
      </c>
      <c r="AE670" s="22" t="s">
        <v>1076</v>
      </c>
      <c r="AF670" s="22" t="s">
        <v>1076</v>
      </c>
      <c r="AG670" s="89" t="s">
        <v>1076</v>
      </c>
      <c r="AH670" s="114" t="s">
        <v>1076</v>
      </c>
      <c r="AI670" s="75" t="s">
        <v>1076</v>
      </c>
      <c r="AJ670" s="75" t="s">
        <v>1076</v>
      </c>
      <c r="AK670" s="75" t="s">
        <v>1076</v>
      </c>
      <c r="AL670" s="75" t="s">
        <v>1076</v>
      </c>
      <c r="AM670" s="75">
        <v>1</v>
      </c>
      <c r="AN670" s="75" t="s">
        <v>1076</v>
      </c>
      <c r="AO670" s="75" t="s">
        <v>1076</v>
      </c>
      <c r="AP670" s="75" t="s">
        <v>1076</v>
      </c>
      <c r="AQ670" s="75" t="s">
        <v>1076</v>
      </c>
      <c r="AR670" s="75" t="s">
        <v>1076</v>
      </c>
      <c r="AS670" s="75" t="s">
        <v>1076</v>
      </c>
      <c r="AT670" s="75" t="s">
        <v>1076</v>
      </c>
      <c r="AU670" t="str">
        <f t="shared" si="134"/>
        <v>РФ</v>
      </c>
      <c r="AV670" t="b">
        <f t="shared" si="135"/>
        <v>1</v>
      </c>
    </row>
    <row r="671" spans="1:48" ht="16.5" thickTop="1" thickBot="1" x14ac:dyDescent="0.3">
      <c r="A671" s="28">
        <f t="shared" si="136"/>
        <v>36</v>
      </c>
      <c r="B671" s="74" t="s">
        <v>1852</v>
      </c>
      <c r="C671" s="71" t="s">
        <v>562</v>
      </c>
      <c r="D671" s="63">
        <v>1968</v>
      </c>
      <c r="E671" s="72"/>
      <c r="F671" s="72" t="s">
        <v>2519</v>
      </c>
      <c r="G671" s="80">
        <v>5</v>
      </c>
      <c r="H671" s="80">
        <v>2</v>
      </c>
      <c r="I671" s="163">
        <v>1961.8</v>
      </c>
      <c r="J671" s="163">
        <v>1791.8000000000002</v>
      </c>
      <c r="K671" s="163">
        <v>1317.4</v>
      </c>
      <c r="L671" s="165">
        <v>58</v>
      </c>
      <c r="M671" s="163">
        <f t="shared" si="140"/>
        <v>1601044.6</v>
      </c>
      <c r="N671" s="163"/>
      <c r="O671" s="163"/>
      <c r="P671" s="163"/>
      <c r="Q671" s="30">
        <f>IF('Форма 2'!D671=0,"",'Форма 2'!D671-N671-O671-P671)</f>
        <v>1601044.6</v>
      </c>
      <c r="R671" s="51">
        <f t="shared" si="130"/>
        <v>893.53979238754323</v>
      </c>
      <c r="S671" s="51">
        <f t="shared" si="131"/>
        <v>893.53979238754323</v>
      </c>
      <c r="T671" s="69">
        <f>IF(B671=C671,"",
IF(ISERROR(
IF(_xlfn.TEXTBEFORE('ПДФ 1'!B692,": ",1)*1=YEAR($V$4),$V$4,
IF(_xlfn.TEXTBEFORE('ПДФ 1'!B692,": ",1)*1=YEAR($W$4),$W$4,
IF(_xlfn.TEXTBEFORE('ПДФ 1'!B692,": ",1)*1=YEAR($X$4),$X$4,$Y$4)))),"",
IF(_xlfn.TEXTBEFORE('ПДФ 1'!B692,": ",1)*1=YEAR($V$4),$V$4,
IF(_xlfn.TEXTBEFORE('ПДФ 1'!B692,": ",1)*1=YEAR($W$4),$W$4,
IF(_xlfn.TEXTBEFORE('ПДФ 1'!B692,": ",1)*1=YEAR($X$4),$X$4,$Y$4)))))</f>
        <v>46022</v>
      </c>
      <c r="U671" s="125" t="str">
        <f>IF(ISERROR(VLOOKUP(C671,Источник!$C$2:$K$2343,9,0)),"",VLOOKUP(C671,Источник!$C$2:$K$2343,9,0))</f>
        <v>РО</v>
      </c>
      <c r="V671" s="1"/>
      <c r="W671" s="1"/>
      <c r="X671" s="77" t="str">
        <f t="shared" si="132"/>
        <v>г. Пермь, ул. Борчанинова, д. 5: 2025</v>
      </c>
      <c r="Y671" s="117">
        <f t="shared" si="133"/>
        <v>1</v>
      </c>
      <c r="Z671" s="22" t="s">
        <v>1076</v>
      </c>
      <c r="AA671" s="22" t="s">
        <v>1076</v>
      </c>
      <c r="AB671" s="22" t="s">
        <v>1076</v>
      </c>
      <c r="AC671" s="22" t="s">
        <v>1076</v>
      </c>
      <c r="AD671" s="22" t="s">
        <v>1076</v>
      </c>
      <c r="AE671" s="22" t="s">
        <v>1076</v>
      </c>
      <c r="AF671" s="22" t="s">
        <v>1076</v>
      </c>
      <c r="AG671" s="89" t="s">
        <v>1076</v>
      </c>
      <c r="AH671" s="114" t="s">
        <v>1076</v>
      </c>
      <c r="AI671" s="75" t="s">
        <v>1076</v>
      </c>
      <c r="AJ671" s="75" t="s">
        <v>1076</v>
      </c>
      <c r="AK671" s="75" t="s">
        <v>1076</v>
      </c>
      <c r="AL671" s="75" t="s">
        <v>1076</v>
      </c>
      <c r="AM671" s="75">
        <v>1</v>
      </c>
      <c r="AN671" s="75" t="s">
        <v>1076</v>
      </c>
      <c r="AO671" s="75" t="s">
        <v>1076</v>
      </c>
      <c r="AP671" s="75" t="s">
        <v>1076</v>
      </c>
      <c r="AQ671" s="75" t="s">
        <v>1076</v>
      </c>
      <c r="AR671" s="75" t="s">
        <v>1076</v>
      </c>
      <c r="AS671" s="75" t="s">
        <v>1076</v>
      </c>
      <c r="AT671" s="75" t="s">
        <v>1076</v>
      </c>
      <c r="AU671" t="str">
        <f t="shared" si="134"/>
        <v>РФ</v>
      </c>
      <c r="AV671" t="b">
        <f t="shared" si="135"/>
        <v>1</v>
      </c>
    </row>
    <row r="672" spans="1:48" ht="16.5" thickTop="1" thickBot="1" x14ac:dyDescent="0.3">
      <c r="A672" s="28">
        <f t="shared" si="136"/>
        <v>37</v>
      </c>
      <c r="B672" s="74" t="s">
        <v>1852</v>
      </c>
      <c r="C672" s="71" t="s">
        <v>454</v>
      </c>
      <c r="D672" s="63">
        <v>1985</v>
      </c>
      <c r="E672" s="72"/>
      <c r="F672" s="72" t="s">
        <v>2537</v>
      </c>
      <c r="G672" s="80">
        <v>9</v>
      </c>
      <c r="H672" s="80">
        <v>4</v>
      </c>
      <c r="I672" s="163">
        <v>9207.9</v>
      </c>
      <c r="J672" s="163">
        <v>7984.1</v>
      </c>
      <c r="K672" s="163">
        <v>7984.1</v>
      </c>
      <c r="L672" s="165">
        <v>375</v>
      </c>
      <c r="M672" s="163">
        <f t="shared" si="140"/>
        <v>11114035.68</v>
      </c>
      <c r="N672" s="163"/>
      <c r="O672" s="163"/>
      <c r="P672" s="163"/>
      <c r="Q672" s="30">
        <f>IF('Форма 2'!D672=0,"",'Форма 2'!D672-N672-O672-P672)</f>
        <v>11114035.68</v>
      </c>
      <c r="R672" s="51">
        <f t="shared" si="130"/>
        <v>1392.0211019401058</v>
      </c>
      <c r="S672" s="51">
        <f t="shared" si="131"/>
        <v>1392.0211019401058</v>
      </c>
      <c r="T672" s="69">
        <f>IF(B672=C672,"",
IF(ISERROR(
IF(_xlfn.TEXTBEFORE('ПДФ 1'!B693,": ",1)*1=YEAR($V$4),$V$4,
IF(_xlfn.TEXTBEFORE('ПДФ 1'!B693,": ",1)*1=YEAR($W$4),$W$4,
IF(_xlfn.TEXTBEFORE('ПДФ 1'!B693,": ",1)*1=YEAR($X$4),$X$4,$Y$4)))),"",
IF(_xlfn.TEXTBEFORE('ПДФ 1'!B693,": ",1)*1=YEAR($V$4),$V$4,
IF(_xlfn.TEXTBEFORE('ПДФ 1'!B693,": ",1)*1=YEAR($W$4),$W$4,
IF(_xlfn.TEXTBEFORE('ПДФ 1'!B693,": ",1)*1=YEAR($X$4),$X$4,$Y$4)))))</f>
        <v>46022</v>
      </c>
      <c r="U672" s="125" t="str">
        <f>IF(ISERROR(VLOOKUP(C672,Источник!$C$2:$K$2343,9,0)),"",VLOOKUP(C672,Источник!$C$2:$K$2343,9,0))</f>
        <v>СС</v>
      </c>
      <c r="V672" s="1"/>
      <c r="W672" s="1"/>
      <c r="X672" s="81" t="str">
        <f t="shared" si="132"/>
        <v>г. Пермь, ул. Братская, д. 2/2: 2025</v>
      </c>
      <c r="Y672" s="117">
        <f t="shared" si="133"/>
        <v>1</v>
      </c>
      <c r="Z672" s="22" t="s">
        <v>1076</v>
      </c>
      <c r="AA672" s="22" t="s">
        <v>1076</v>
      </c>
      <c r="AB672" s="22" t="s">
        <v>1076</v>
      </c>
      <c r="AC672" s="22" t="s">
        <v>1076</v>
      </c>
      <c r="AD672" s="22" t="s">
        <v>1076</v>
      </c>
      <c r="AE672" s="22" t="s">
        <v>1076</v>
      </c>
      <c r="AF672" s="22" t="s">
        <v>1076</v>
      </c>
      <c r="AG672" s="89">
        <v>4</v>
      </c>
      <c r="AH672" s="88">
        <v>11114035.68</v>
      </c>
      <c r="AI672" s="75" t="s">
        <v>1076</v>
      </c>
      <c r="AJ672" s="75" t="s">
        <v>1076</v>
      </c>
      <c r="AK672" s="75" t="s">
        <v>1076</v>
      </c>
      <c r="AL672" s="75" t="s">
        <v>1076</v>
      </c>
      <c r="AM672" s="75" t="s">
        <v>1076</v>
      </c>
      <c r="AN672" s="75" t="s">
        <v>1076</v>
      </c>
      <c r="AO672" s="75" t="s">
        <v>1076</v>
      </c>
      <c r="AP672" s="75" t="s">
        <v>1076</v>
      </c>
      <c r="AQ672" s="75" t="s">
        <v>1076</v>
      </c>
      <c r="AR672" s="75" t="s">
        <v>1076</v>
      </c>
      <c r="AS672" s="75" t="s">
        <v>1076</v>
      </c>
      <c r="AT672" s="75" t="s">
        <v>1076</v>
      </c>
      <c r="AU672" t="str">
        <f t="shared" si="134"/>
        <v>РЛ</v>
      </c>
      <c r="AV672" t="b">
        <f t="shared" si="135"/>
        <v>1</v>
      </c>
    </row>
    <row r="673" spans="1:48" ht="16.5" thickTop="1" thickBot="1" x14ac:dyDescent="0.3">
      <c r="A673" s="28">
        <f t="shared" si="136"/>
        <v>38</v>
      </c>
      <c r="B673" s="74" t="s">
        <v>1852</v>
      </c>
      <c r="C673" s="71" t="s">
        <v>548</v>
      </c>
      <c r="D673" s="63">
        <v>1961</v>
      </c>
      <c r="E673" s="72"/>
      <c r="F673" s="72" t="s">
        <v>2519</v>
      </c>
      <c r="G673" s="80">
        <v>3</v>
      </c>
      <c r="H673" s="80">
        <v>2</v>
      </c>
      <c r="I673" s="163">
        <v>1069.2</v>
      </c>
      <c r="J673" s="163">
        <v>979.7</v>
      </c>
      <c r="K673" s="163">
        <v>903.5</v>
      </c>
      <c r="L673" s="165">
        <v>49</v>
      </c>
      <c r="M673" s="163">
        <f t="shared" si="140"/>
        <v>6230388.7800000003</v>
      </c>
      <c r="N673" s="163"/>
      <c r="O673" s="163"/>
      <c r="P673" s="163"/>
      <c r="Q673" s="30">
        <f>IF('Форма 2'!D673=0,"",'Форма 2'!D673-N673-O673-P673)</f>
        <v>6230388.7800000003</v>
      </c>
      <c r="R673" s="51">
        <f t="shared" si="130"/>
        <v>6359.486352965193</v>
      </c>
      <c r="S673" s="51">
        <f t="shared" si="131"/>
        <v>6359.486352965193</v>
      </c>
      <c r="T673" s="69">
        <f>IF(B673=C673,"",
IF(ISERROR(
IF(_xlfn.TEXTBEFORE('ПДФ 1'!B694,": ",1)*1=YEAR($V$4),$V$4,
IF(_xlfn.TEXTBEFORE('ПДФ 1'!B694,": ",1)*1=YEAR($W$4),$W$4,
IF(_xlfn.TEXTBEFORE('ПДФ 1'!B694,": ",1)*1=YEAR($X$4),$X$4,$Y$4)))),"",
IF(_xlfn.TEXTBEFORE('ПДФ 1'!B694,": ",1)*1=YEAR($V$4),$V$4,
IF(_xlfn.TEXTBEFORE('ПДФ 1'!B694,": ",1)*1=YEAR($W$4),$W$4,
IF(_xlfn.TEXTBEFORE('ПДФ 1'!B694,": ",1)*1=YEAR($X$4),$X$4,$Y$4)))))</f>
        <v>46022</v>
      </c>
      <c r="U673" s="125" t="str">
        <f>IF(ISERROR(VLOOKUP(C673,Источник!$C$2:$K$2343,9,0)),"",VLOOKUP(C673,Источник!$C$2:$K$2343,9,0))</f>
        <v>РО</v>
      </c>
      <c r="V673" s="1"/>
      <c r="W673" s="1"/>
      <c r="X673" s="77" t="str">
        <f t="shared" si="132"/>
        <v>г. Пермь, ул. Бумажников, д. 12: 2025</v>
      </c>
      <c r="Y673" s="117">
        <f t="shared" si="133"/>
        <v>1</v>
      </c>
      <c r="Z673" s="22" t="s">
        <v>1076</v>
      </c>
      <c r="AA673" s="22" t="s">
        <v>1076</v>
      </c>
      <c r="AB673" s="22" t="s">
        <v>1076</v>
      </c>
      <c r="AC673" s="22" t="s">
        <v>1076</v>
      </c>
      <c r="AD673" s="22" t="s">
        <v>1076</v>
      </c>
      <c r="AE673" s="22" t="s">
        <v>1076</v>
      </c>
      <c r="AF673" s="22" t="s">
        <v>1076</v>
      </c>
      <c r="AG673" s="89" t="s">
        <v>1076</v>
      </c>
      <c r="AH673" s="114" t="s">
        <v>1076</v>
      </c>
      <c r="AI673" s="75" t="s">
        <v>1076</v>
      </c>
      <c r="AJ673" s="75">
        <v>1</v>
      </c>
      <c r="AK673" s="75" t="s">
        <v>1076</v>
      </c>
      <c r="AL673" s="75" t="s">
        <v>1076</v>
      </c>
      <c r="AM673" s="75" t="s">
        <v>1076</v>
      </c>
      <c r="AN673" s="75" t="s">
        <v>1076</v>
      </c>
      <c r="AO673" s="75" t="s">
        <v>1076</v>
      </c>
      <c r="AP673" s="75" t="s">
        <v>1076</v>
      </c>
      <c r="AQ673" s="75" t="s">
        <v>1076</v>
      </c>
      <c r="AR673" s="75" t="s">
        <v>1076</v>
      </c>
      <c r="AS673" s="75" t="s">
        <v>1076</v>
      </c>
      <c r="AT673" s="75" t="s">
        <v>1076</v>
      </c>
      <c r="AU673" t="str">
        <f t="shared" si="134"/>
        <v>Рфа</v>
      </c>
      <c r="AV673" t="b">
        <f t="shared" si="135"/>
        <v>1</v>
      </c>
    </row>
    <row r="674" spans="1:48" ht="16.5" thickTop="1" thickBot="1" x14ac:dyDescent="0.3">
      <c r="A674" s="28">
        <f t="shared" si="136"/>
        <v>39</v>
      </c>
      <c r="B674" s="74" t="s">
        <v>1852</v>
      </c>
      <c r="C674" s="71" t="s">
        <v>31</v>
      </c>
      <c r="D674" s="63">
        <v>1972</v>
      </c>
      <c r="E674" s="72"/>
      <c r="F674" s="72" t="s">
        <v>2520</v>
      </c>
      <c r="G674" s="80">
        <v>5</v>
      </c>
      <c r="H674" s="80">
        <v>8</v>
      </c>
      <c r="I674" s="163">
        <v>5209.2</v>
      </c>
      <c r="J674" s="163">
        <v>3032.7999999999997</v>
      </c>
      <c r="K674" s="163">
        <v>3032.8</v>
      </c>
      <c r="L674" s="165">
        <v>277</v>
      </c>
      <c r="M674" s="163">
        <f t="shared" si="140"/>
        <v>24192358.27</v>
      </c>
      <c r="N674" s="163"/>
      <c r="O674" s="163"/>
      <c r="P674" s="163"/>
      <c r="Q674" s="30">
        <f>IF('Форма 2'!D674=0,"",'Форма 2'!D674-N674-O674-P674)</f>
        <v>24192358.27</v>
      </c>
      <c r="R674" s="51">
        <f t="shared" si="130"/>
        <v>7976.9052591664476</v>
      </c>
      <c r="S674" s="51">
        <f t="shared" si="131"/>
        <v>7976.9052591664476</v>
      </c>
      <c r="T674" s="69">
        <f>IF(B674=C674,"",
IF(ISERROR(
IF(_xlfn.TEXTBEFORE('ПДФ 1'!B695,": ",1)*1=YEAR($V$4),$V$4,
IF(_xlfn.TEXTBEFORE('ПДФ 1'!B695,": ",1)*1=YEAR($W$4),$W$4,
IF(_xlfn.TEXTBEFORE('ПДФ 1'!B695,": ",1)*1=YEAR($X$4),$X$4,$Y$4)))),"",
IF(_xlfn.TEXTBEFORE('ПДФ 1'!B695,": ",1)*1=YEAR($V$4),$V$4,
IF(_xlfn.TEXTBEFORE('ПДФ 1'!B695,": ",1)*1=YEAR($W$4),$W$4,
IF(_xlfn.TEXTBEFORE('ПДФ 1'!B695,": ",1)*1=YEAR($X$4),$X$4,$Y$4)))))</f>
        <v>46022</v>
      </c>
      <c r="U674" s="125" t="str">
        <f>IF(ISERROR(VLOOKUP(C674,Источник!$C$2:$K$2343,9,0)),"",VLOOKUP(C674,Источник!$C$2:$K$2343,9,0))</f>
        <v>РО</v>
      </c>
      <c r="V674" s="1"/>
      <c r="W674" s="1"/>
      <c r="X674" s="77" t="str">
        <f t="shared" si="132"/>
        <v>г. Пермь, ул. Бумажников, д. 20: 2025</v>
      </c>
      <c r="Y674" s="117">
        <f t="shared" si="133"/>
        <v>5</v>
      </c>
      <c r="Z674" s="22">
        <v>1</v>
      </c>
      <c r="AA674" s="22">
        <v>1</v>
      </c>
      <c r="AB674" s="22" t="s">
        <v>1076</v>
      </c>
      <c r="AC674" s="22">
        <v>1</v>
      </c>
      <c r="AD674" s="22">
        <v>1</v>
      </c>
      <c r="AE674" s="22">
        <v>1</v>
      </c>
      <c r="AF674" s="22" t="s">
        <v>1076</v>
      </c>
      <c r="AG674" s="89" t="s">
        <v>1076</v>
      </c>
      <c r="AH674" s="114" t="s">
        <v>1076</v>
      </c>
      <c r="AI674" s="75" t="s">
        <v>1076</v>
      </c>
      <c r="AJ674" s="75" t="s">
        <v>1076</v>
      </c>
      <c r="AK674" s="75" t="s">
        <v>1076</v>
      </c>
      <c r="AL674" s="75" t="s">
        <v>1076</v>
      </c>
      <c r="AM674" s="75" t="s">
        <v>1076</v>
      </c>
      <c r="AN674" s="75" t="s">
        <v>1076</v>
      </c>
      <c r="AO674" s="75" t="s">
        <v>1076</v>
      </c>
      <c r="AP674" s="75" t="s">
        <v>1076</v>
      </c>
      <c r="AQ674" s="75" t="s">
        <v>1076</v>
      </c>
      <c r="AR674" s="75" t="s">
        <v>1076</v>
      </c>
      <c r="AS674" s="75" t="s">
        <v>1076</v>
      </c>
      <c r="AT674" s="75" t="s">
        <v>1076</v>
      </c>
      <c r="AU674" t="str">
        <f t="shared" si="134"/>
        <v>РВИС ( ЭЛ ТЕП ХВС ГВС ВОД )</v>
      </c>
      <c r="AV674" t="b">
        <f t="shared" si="135"/>
        <v>1</v>
      </c>
    </row>
    <row r="675" spans="1:48" ht="16.5" thickTop="1" thickBot="1" x14ac:dyDescent="0.3">
      <c r="A675" s="28">
        <f t="shared" si="136"/>
        <v>40</v>
      </c>
      <c r="B675" s="74" t="s">
        <v>1852</v>
      </c>
      <c r="C675" s="71" t="s">
        <v>455</v>
      </c>
      <c r="D675" s="63">
        <v>2014</v>
      </c>
      <c r="E675" s="72"/>
      <c r="F675" s="72" t="s">
        <v>2520</v>
      </c>
      <c r="G675" s="80">
        <v>9</v>
      </c>
      <c r="H675" s="80">
        <v>4</v>
      </c>
      <c r="I675" s="163">
        <v>9422.7000000000007</v>
      </c>
      <c r="J675" s="163">
        <v>7578.5</v>
      </c>
      <c r="K675" s="163">
        <v>7578.5</v>
      </c>
      <c r="L675" s="165">
        <v>201</v>
      </c>
      <c r="M675" s="163">
        <f t="shared" si="140"/>
        <v>11114035.68</v>
      </c>
      <c r="N675" s="163"/>
      <c r="O675" s="163"/>
      <c r="P675" s="163"/>
      <c r="Q675" s="30">
        <f>IF('Форма 2'!D675=0,"",'Форма 2'!D675-N675-O675-P675)</f>
        <v>11114035.68</v>
      </c>
      <c r="R675" s="51">
        <f t="shared" si="130"/>
        <v>1466.5218288579533</v>
      </c>
      <c r="S675" s="51">
        <f t="shared" si="131"/>
        <v>1466.5218288579533</v>
      </c>
      <c r="T675" s="69">
        <f>IF(B675=C675,"",
IF(ISERROR(
IF(_xlfn.TEXTBEFORE('ПДФ 1'!B696,": ",1)*1=YEAR($V$4),$V$4,
IF(_xlfn.TEXTBEFORE('ПДФ 1'!B696,": ",1)*1=YEAR($W$4),$W$4,
IF(_xlfn.TEXTBEFORE('ПДФ 1'!B696,": ",1)*1=YEAR($X$4),$X$4,$Y$4)))),"",
IF(_xlfn.TEXTBEFORE('ПДФ 1'!B696,": ",1)*1=YEAR($V$4),$V$4,
IF(_xlfn.TEXTBEFORE('ПДФ 1'!B696,": ",1)*1=YEAR($W$4),$W$4,
IF(_xlfn.TEXTBEFORE('ПДФ 1'!B696,": ",1)*1=YEAR($X$4),$X$4,$Y$4)))))</f>
        <v>46022</v>
      </c>
      <c r="U675" s="125" t="str">
        <f>IF(ISERROR(VLOOKUP(C675,Источник!$C$2:$K$2343,9,0)),"",VLOOKUP(C675,Источник!$C$2:$K$2343,9,0))</f>
        <v>СС</v>
      </c>
      <c r="V675" s="1"/>
      <c r="W675" s="1"/>
      <c r="X675" s="77" t="str">
        <f t="shared" si="132"/>
        <v>г. Пермь, ул. Василия Каменского, д. 4: 2025</v>
      </c>
      <c r="Y675" s="117">
        <f t="shared" si="133"/>
        <v>1</v>
      </c>
      <c r="Z675" s="22" t="s">
        <v>1076</v>
      </c>
      <c r="AA675" s="22" t="s">
        <v>1076</v>
      </c>
      <c r="AB675" s="22" t="s">
        <v>1076</v>
      </c>
      <c r="AC675" s="22" t="s">
        <v>1076</v>
      </c>
      <c r="AD675" s="22" t="s">
        <v>1076</v>
      </c>
      <c r="AE675" s="22" t="s">
        <v>1076</v>
      </c>
      <c r="AF675" s="22" t="s">
        <v>1076</v>
      </c>
      <c r="AG675" s="89">
        <v>4</v>
      </c>
      <c r="AH675" s="88">
        <v>11114035.68</v>
      </c>
      <c r="AI675" s="75" t="s">
        <v>1076</v>
      </c>
      <c r="AJ675" s="75" t="s">
        <v>1076</v>
      </c>
      <c r="AK675" s="75" t="s">
        <v>1076</v>
      </c>
      <c r="AL675" s="75" t="s">
        <v>1076</v>
      </c>
      <c r="AM675" s="75" t="s">
        <v>1076</v>
      </c>
      <c r="AN675" s="75" t="s">
        <v>1076</v>
      </c>
      <c r="AO675" s="75" t="s">
        <v>1076</v>
      </c>
      <c r="AP675" s="75" t="s">
        <v>1076</v>
      </c>
      <c r="AQ675" s="75" t="s">
        <v>1076</v>
      </c>
      <c r="AR675" s="75" t="s">
        <v>1076</v>
      </c>
      <c r="AS675" s="75" t="s">
        <v>1076</v>
      </c>
      <c r="AT675" s="75" t="s">
        <v>1076</v>
      </c>
      <c r="AU675" t="str">
        <f t="shared" si="134"/>
        <v>РЛ</v>
      </c>
      <c r="AV675" t="b">
        <f t="shared" si="135"/>
        <v>1</v>
      </c>
    </row>
    <row r="676" spans="1:48" ht="16.5" thickTop="1" thickBot="1" x14ac:dyDescent="0.3">
      <c r="A676" s="28">
        <f t="shared" si="136"/>
        <v>41</v>
      </c>
      <c r="B676" s="74" t="s">
        <v>1852</v>
      </c>
      <c r="C676" s="71" t="s">
        <v>456</v>
      </c>
      <c r="D676" s="63">
        <v>2000</v>
      </c>
      <c r="E676" s="72"/>
      <c r="F676" s="72" t="s">
        <v>2519</v>
      </c>
      <c r="G676" s="80">
        <v>12</v>
      </c>
      <c r="H676" s="80">
        <v>1</v>
      </c>
      <c r="I676" s="163">
        <v>5501.26</v>
      </c>
      <c r="J676" s="163">
        <v>4905.26</v>
      </c>
      <c r="K676" s="163">
        <v>4905.26</v>
      </c>
      <c r="L676" s="165">
        <v>150</v>
      </c>
      <c r="M676" s="163">
        <f t="shared" si="140"/>
        <v>7999028.9199999999</v>
      </c>
      <c r="N676" s="163"/>
      <c r="O676" s="163"/>
      <c r="P676" s="163"/>
      <c r="Q676" s="30">
        <f>IF('Форма 2'!D676=0,"",'Форма 2'!D676-N676-O676-P676)</f>
        <v>7999028.9199999999</v>
      </c>
      <c r="R676" s="51">
        <f t="shared" si="130"/>
        <v>1630.7043704105388</v>
      </c>
      <c r="S676" s="51">
        <f t="shared" si="131"/>
        <v>1630.7043704105388</v>
      </c>
      <c r="T676" s="69">
        <f>IF(B676=C676,"",
IF(ISERROR(
IF(_xlfn.TEXTBEFORE('ПДФ 1'!B697,": ",1)*1=YEAR($V$4),$V$4,
IF(_xlfn.TEXTBEFORE('ПДФ 1'!B697,": ",1)*1=YEAR($W$4),$W$4,
IF(_xlfn.TEXTBEFORE('ПДФ 1'!B697,": ",1)*1=YEAR($X$4),$X$4,$Y$4)))),"",
IF(_xlfn.TEXTBEFORE('ПДФ 1'!B697,": ",1)*1=YEAR($V$4),$V$4,
IF(_xlfn.TEXTBEFORE('ПДФ 1'!B697,": ",1)*1=YEAR($W$4),$W$4,
IF(_xlfn.TEXTBEFORE('ПДФ 1'!B697,": ",1)*1=YEAR($X$4),$X$4,$Y$4)))))</f>
        <v>46022</v>
      </c>
      <c r="U676" s="125" t="str">
        <f>IF(ISERROR(VLOOKUP(C676,Источник!$C$2:$K$2343,9,0)),"",VLOOKUP(C676,Источник!$C$2:$K$2343,9,0))</f>
        <v>СС</v>
      </c>
      <c r="V676" s="1"/>
      <c r="W676" s="1"/>
      <c r="X676" s="77" t="str">
        <f t="shared" si="132"/>
        <v>г. Пермь, ул. Василия Каменского, д. 6: 2025</v>
      </c>
      <c r="Y676" s="117">
        <f t="shared" si="133"/>
        <v>1</v>
      </c>
      <c r="Z676" s="22" t="s">
        <v>1076</v>
      </c>
      <c r="AA676" s="22" t="s">
        <v>1076</v>
      </c>
      <c r="AB676" s="22" t="s">
        <v>1076</v>
      </c>
      <c r="AC676" s="22" t="s">
        <v>1076</v>
      </c>
      <c r="AD676" s="22" t="s">
        <v>1076</v>
      </c>
      <c r="AE676" s="22" t="s">
        <v>1076</v>
      </c>
      <c r="AF676" s="22" t="s">
        <v>1076</v>
      </c>
      <c r="AG676" s="89">
        <v>2</v>
      </c>
      <c r="AH676" s="88">
        <v>7999028.9199999999</v>
      </c>
      <c r="AI676" s="75" t="s">
        <v>1076</v>
      </c>
      <c r="AJ676" s="75" t="s">
        <v>1076</v>
      </c>
      <c r="AK676" s="75" t="s">
        <v>1076</v>
      </c>
      <c r="AL676" s="75" t="s">
        <v>1076</v>
      </c>
      <c r="AM676" s="75" t="s">
        <v>1076</v>
      </c>
      <c r="AN676" s="75" t="s">
        <v>1076</v>
      </c>
      <c r="AO676" s="75" t="s">
        <v>1076</v>
      </c>
      <c r="AP676" s="75" t="s">
        <v>1076</v>
      </c>
      <c r="AQ676" s="75" t="s">
        <v>1076</v>
      </c>
      <c r="AR676" s="75" t="s">
        <v>1076</v>
      </c>
      <c r="AS676" s="75" t="s">
        <v>1076</v>
      </c>
      <c r="AT676" s="75" t="s">
        <v>1076</v>
      </c>
      <c r="AU676" t="str">
        <f t="shared" si="134"/>
        <v>РЛ</v>
      </c>
      <c r="AV676" t="b">
        <f t="shared" si="135"/>
        <v>1</v>
      </c>
    </row>
    <row r="677" spans="1:48" ht="16.5" thickTop="1" thickBot="1" x14ac:dyDescent="0.3">
      <c r="A677" s="28">
        <f t="shared" si="136"/>
        <v>42</v>
      </c>
      <c r="B677" s="74" t="s">
        <v>1852</v>
      </c>
      <c r="C677" s="71" t="s">
        <v>438</v>
      </c>
      <c r="D677" s="63">
        <v>1958</v>
      </c>
      <c r="E677" s="72"/>
      <c r="F677" s="72" t="s">
        <v>2519</v>
      </c>
      <c r="G677" s="80">
        <v>2</v>
      </c>
      <c r="H677" s="80">
        <v>4</v>
      </c>
      <c r="I677" s="163">
        <v>639.29999999999995</v>
      </c>
      <c r="J677" s="163">
        <v>600.20000000000005</v>
      </c>
      <c r="K677" s="163">
        <v>600.20000000000005</v>
      </c>
      <c r="L677" s="165">
        <v>34</v>
      </c>
      <c r="M677" s="163">
        <f t="shared" si="140"/>
        <v>412143.92</v>
      </c>
      <c r="N677" s="163"/>
      <c r="O677" s="163"/>
      <c r="P677" s="163"/>
      <c r="Q677" s="30">
        <f>IF('Форма 2'!D677=0,"",'Форма 2'!D677-N677-O677-P677)</f>
        <v>412143.92</v>
      </c>
      <c r="R677" s="51">
        <f t="shared" si="130"/>
        <v>686.67764078640448</v>
      </c>
      <c r="S677" s="51">
        <f t="shared" si="131"/>
        <v>686.67764078640448</v>
      </c>
      <c r="T677" s="69">
        <f>IF(B677=C677,"",
IF(ISERROR(
IF(_xlfn.TEXTBEFORE('ПДФ 1'!B698,": ",1)*1=YEAR($V$4),$V$4,
IF(_xlfn.TEXTBEFORE('ПДФ 1'!B698,": ",1)*1=YEAR($W$4),$W$4,
IF(_xlfn.TEXTBEFORE('ПДФ 1'!B698,": ",1)*1=YEAR($X$4),$X$4,$Y$4)))),"",
IF(_xlfn.TEXTBEFORE('ПДФ 1'!B698,": ",1)*1=YEAR($V$4),$V$4,
IF(_xlfn.TEXTBEFORE('ПДФ 1'!B698,": ",1)*1=YEAR($W$4),$W$4,
IF(_xlfn.TEXTBEFORE('ПДФ 1'!B698,": ",1)*1=YEAR($X$4),$X$4,$Y$4)))))</f>
        <v>46022</v>
      </c>
      <c r="U677" s="125" t="str">
        <f>IF(ISERROR(VLOOKUP(C677,Источник!$C$2:$K$2343,9,0)),"",VLOOKUP(C677,Источник!$C$2:$K$2343,9,0))</f>
        <v>РО</v>
      </c>
      <c r="V677" s="1"/>
      <c r="W677" s="1"/>
      <c r="X677" s="77" t="str">
        <f t="shared" si="132"/>
        <v>г. Пермь, ул. Весенняя, д. 16: 2025</v>
      </c>
      <c r="Y677" s="117">
        <f t="shared" si="133"/>
        <v>1</v>
      </c>
      <c r="Z677" s="22" t="s">
        <v>1076</v>
      </c>
      <c r="AA677" s="22" t="s">
        <v>1076</v>
      </c>
      <c r="AB677" s="22" t="s">
        <v>1076</v>
      </c>
      <c r="AC677" s="22" t="s">
        <v>1076</v>
      </c>
      <c r="AD677" s="22" t="s">
        <v>1076</v>
      </c>
      <c r="AE677" s="22">
        <v>1</v>
      </c>
      <c r="AF677" s="22" t="s">
        <v>1076</v>
      </c>
      <c r="AG677" s="89" t="s">
        <v>1076</v>
      </c>
      <c r="AH677" s="114" t="s">
        <v>1076</v>
      </c>
      <c r="AI677" s="75" t="s">
        <v>1076</v>
      </c>
      <c r="AJ677" s="75" t="s">
        <v>1076</v>
      </c>
      <c r="AK677" s="75" t="s">
        <v>1076</v>
      </c>
      <c r="AL677" s="75" t="s">
        <v>1076</v>
      </c>
      <c r="AM677" s="75" t="s">
        <v>1076</v>
      </c>
      <c r="AN677" s="75" t="s">
        <v>1076</v>
      </c>
      <c r="AO677" s="75" t="s">
        <v>1076</v>
      </c>
      <c r="AP677" s="75" t="s">
        <v>1076</v>
      </c>
      <c r="AQ677" s="75" t="s">
        <v>1076</v>
      </c>
      <c r="AR677" s="75" t="s">
        <v>1076</v>
      </c>
      <c r="AS677" s="75" t="s">
        <v>1076</v>
      </c>
      <c r="AT677" s="75" t="s">
        <v>1076</v>
      </c>
      <c r="AU677" t="str">
        <f t="shared" si="134"/>
        <v>РВИС ( ВОД )</v>
      </c>
      <c r="AV677" t="b">
        <f t="shared" si="135"/>
        <v>1</v>
      </c>
    </row>
    <row r="678" spans="1:48" ht="16.5" thickTop="1" thickBot="1" x14ac:dyDescent="0.3">
      <c r="A678" s="28">
        <f t="shared" si="136"/>
        <v>43</v>
      </c>
      <c r="B678" s="74" t="s">
        <v>1852</v>
      </c>
      <c r="C678" s="71" t="s">
        <v>154</v>
      </c>
      <c r="D678" s="63">
        <v>1958</v>
      </c>
      <c r="E678" s="72"/>
      <c r="F678" s="72" t="s">
        <v>2519</v>
      </c>
      <c r="G678" s="80">
        <v>2</v>
      </c>
      <c r="H678" s="80">
        <v>4</v>
      </c>
      <c r="I678" s="163">
        <v>630.4</v>
      </c>
      <c r="J678" s="163">
        <v>590.1</v>
      </c>
      <c r="K678" s="163">
        <v>590.1</v>
      </c>
      <c r="L678" s="165">
        <v>36</v>
      </c>
      <c r="M678" s="163">
        <f t="shared" si="140"/>
        <v>406406.27</v>
      </c>
      <c r="N678" s="163"/>
      <c r="O678" s="163"/>
      <c r="P678" s="163"/>
      <c r="Q678" s="30">
        <f>IF('Форма 2'!D678=0,"",'Форма 2'!D678-N678-O678-P678)</f>
        <v>406406.27</v>
      </c>
      <c r="R678" s="51">
        <f t="shared" si="130"/>
        <v>688.70745636332822</v>
      </c>
      <c r="S678" s="51">
        <f t="shared" si="131"/>
        <v>688.70745636332822</v>
      </c>
      <c r="T678" s="69">
        <f>IF(B678=C678,"",
IF(ISERROR(
IF(_xlfn.TEXTBEFORE('ПДФ 1'!B699,": ",1)*1=YEAR($V$4),$V$4,
IF(_xlfn.TEXTBEFORE('ПДФ 1'!B699,": ",1)*1=YEAR($W$4),$W$4,
IF(_xlfn.TEXTBEFORE('ПДФ 1'!B699,": ",1)*1=YEAR($X$4),$X$4,$Y$4)))),"",
IF(_xlfn.TEXTBEFORE('ПДФ 1'!B699,": ",1)*1=YEAR($V$4),$V$4,
IF(_xlfn.TEXTBEFORE('ПДФ 1'!B699,": ",1)*1=YEAR($W$4),$W$4,
IF(_xlfn.TEXTBEFORE('ПДФ 1'!B699,": ",1)*1=YEAR($X$4),$X$4,$Y$4)))))</f>
        <v>46022</v>
      </c>
      <c r="U678" s="125" t="str">
        <f>IF(ISERROR(VLOOKUP(C678,Источник!$C$2:$K$2343,9,0)),"",VLOOKUP(C678,Источник!$C$2:$K$2343,9,0))</f>
        <v>РО</v>
      </c>
      <c r="V678" s="1"/>
      <c r="W678" s="1"/>
      <c r="X678" s="77" t="str">
        <f t="shared" si="132"/>
        <v>г. Пермь, ул. Весенняя, д. 20: 2025</v>
      </c>
      <c r="Y678" s="117">
        <f t="shared" si="133"/>
        <v>1</v>
      </c>
      <c r="Z678" s="22" t="s">
        <v>1076</v>
      </c>
      <c r="AA678" s="22" t="s">
        <v>1076</v>
      </c>
      <c r="AB678" s="22" t="s">
        <v>1076</v>
      </c>
      <c r="AC678" s="22" t="s">
        <v>1076</v>
      </c>
      <c r="AD678" s="22" t="s">
        <v>1076</v>
      </c>
      <c r="AE678" s="22">
        <v>1</v>
      </c>
      <c r="AF678" s="22" t="s">
        <v>1076</v>
      </c>
      <c r="AG678" s="89" t="s">
        <v>1076</v>
      </c>
      <c r="AH678" s="114" t="s">
        <v>1076</v>
      </c>
      <c r="AI678" s="75" t="s">
        <v>1076</v>
      </c>
      <c r="AJ678" s="75" t="s">
        <v>1076</v>
      </c>
      <c r="AK678" s="75" t="s">
        <v>1076</v>
      </c>
      <c r="AL678" s="75" t="s">
        <v>1076</v>
      </c>
      <c r="AM678" s="75" t="s">
        <v>1076</v>
      </c>
      <c r="AN678" s="75" t="s">
        <v>1076</v>
      </c>
      <c r="AO678" s="75" t="s">
        <v>1076</v>
      </c>
      <c r="AP678" s="75" t="s">
        <v>1076</v>
      </c>
      <c r="AQ678" s="75" t="s">
        <v>1076</v>
      </c>
      <c r="AR678" s="75" t="s">
        <v>1076</v>
      </c>
      <c r="AS678" s="75" t="s">
        <v>1076</v>
      </c>
      <c r="AT678" s="75" t="s">
        <v>1076</v>
      </c>
      <c r="AU678" t="str">
        <f t="shared" si="134"/>
        <v>РВИС ( ВОД )</v>
      </c>
      <c r="AV678" t="b">
        <f t="shared" si="135"/>
        <v>1</v>
      </c>
    </row>
    <row r="679" spans="1:48" ht="16.5" thickTop="1" thickBot="1" x14ac:dyDescent="0.3">
      <c r="A679" s="28">
        <f t="shared" si="136"/>
        <v>44</v>
      </c>
      <c r="B679" s="74" t="s">
        <v>1852</v>
      </c>
      <c r="C679" s="71" t="s">
        <v>1686</v>
      </c>
      <c r="D679" s="63">
        <v>1959</v>
      </c>
      <c r="E679" s="72"/>
      <c r="F679" s="72" t="s">
        <v>2522</v>
      </c>
      <c r="G679" s="80">
        <v>2</v>
      </c>
      <c r="H679" s="80">
        <v>2</v>
      </c>
      <c r="I679" s="163">
        <v>697.6</v>
      </c>
      <c r="J679" s="163">
        <v>652.29999999999995</v>
      </c>
      <c r="K679" s="163">
        <v>652.29999999999995</v>
      </c>
      <c r="L679" s="165">
        <v>38</v>
      </c>
      <c r="M679" s="163">
        <f t="shared" si="140"/>
        <v>6667235.2599999998</v>
      </c>
      <c r="N679" s="163"/>
      <c r="O679" s="163"/>
      <c r="P679" s="163"/>
      <c r="Q679" s="30">
        <f>IF('Форма 2'!D679=0,"",'Форма 2'!D679-N679-O679-P679)</f>
        <v>6667235.2599999998</v>
      </c>
      <c r="R679" s="51">
        <f t="shared" si="130"/>
        <v>10221.117982523379</v>
      </c>
      <c r="S679" s="51">
        <f t="shared" si="131"/>
        <v>10221.117982523379</v>
      </c>
      <c r="T679" s="69">
        <f>IF(B679=C679,"",
IF(ISERROR(
IF(_xlfn.TEXTBEFORE('ПДФ 1'!B700,": ",1)*1=YEAR($V$4),$V$4,
IF(_xlfn.TEXTBEFORE('ПДФ 1'!B700,": ",1)*1=YEAR($W$4),$W$4,
IF(_xlfn.TEXTBEFORE('ПДФ 1'!B700,": ",1)*1=YEAR($X$4),$X$4,$Y$4)))),"",
IF(_xlfn.TEXTBEFORE('ПДФ 1'!B700,": ",1)*1=YEAR($V$4),$V$4,
IF(_xlfn.TEXTBEFORE('ПДФ 1'!B700,": ",1)*1=YEAR($W$4),$W$4,
IF(_xlfn.TEXTBEFORE('ПДФ 1'!B700,": ",1)*1=YEAR($X$4),$X$4,$Y$4)))))</f>
        <v>46022</v>
      </c>
      <c r="U679" s="125" t="str">
        <f>IF(ISERROR(VLOOKUP(C679,Источник!$C$2:$K$2343,9,0)),"",VLOOKUP(C679,Источник!$C$2:$K$2343,9,0))</f>
        <v>РО</v>
      </c>
      <c r="V679" s="1"/>
      <c r="W679" s="1"/>
      <c r="X679" s="77" t="str">
        <f t="shared" si="132"/>
        <v>г. Пермь, ул. Ветлужская, д. 16: 2025</v>
      </c>
      <c r="Y679" s="117">
        <f t="shared" si="133"/>
        <v>1</v>
      </c>
      <c r="Z679" s="22" t="s">
        <v>1076</v>
      </c>
      <c r="AA679" s="22" t="s">
        <v>1076</v>
      </c>
      <c r="AB679" s="22" t="s">
        <v>1076</v>
      </c>
      <c r="AC679" s="22" t="s">
        <v>1076</v>
      </c>
      <c r="AD679" s="22" t="s">
        <v>1076</v>
      </c>
      <c r="AE679" s="22" t="s">
        <v>1076</v>
      </c>
      <c r="AF679" s="22" t="s">
        <v>1076</v>
      </c>
      <c r="AG679" s="89" t="s">
        <v>1076</v>
      </c>
      <c r="AH679" s="114" t="s">
        <v>1076</v>
      </c>
      <c r="AI679" s="75">
        <v>1</v>
      </c>
      <c r="AJ679" s="75" t="s">
        <v>1076</v>
      </c>
      <c r="AK679" s="75" t="s">
        <v>1076</v>
      </c>
      <c r="AL679" s="75" t="s">
        <v>1076</v>
      </c>
      <c r="AM679" s="75" t="s">
        <v>1076</v>
      </c>
      <c r="AN679" s="75" t="s">
        <v>1076</v>
      </c>
      <c r="AO679" s="75" t="s">
        <v>1076</v>
      </c>
      <c r="AP679" s="75" t="s">
        <v>1076</v>
      </c>
      <c r="AQ679" s="75" t="s">
        <v>1076</v>
      </c>
      <c r="AR679" s="75" t="s">
        <v>1076</v>
      </c>
      <c r="AS679" s="75" t="s">
        <v>1076</v>
      </c>
      <c r="AT679" s="75" t="s">
        <v>1076</v>
      </c>
      <c r="AU679" t="str">
        <f t="shared" si="134"/>
        <v>РК</v>
      </c>
      <c r="AV679" t="b">
        <f t="shared" si="135"/>
        <v>1</v>
      </c>
    </row>
    <row r="680" spans="1:48" ht="16.5" thickTop="1" thickBot="1" x14ac:dyDescent="0.3">
      <c r="A680" s="28">
        <f t="shared" si="136"/>
        <v>45</v>
      </c>
      <c r="B680" s="74" t="s">
        <v>1852</v>
      </c>
      <c r="C680" s="71" t="s">
        <v>172</v>
      </c>
      <c r="D680" s="63">
        <v>1990</v>
      </c>
      <c r="E680" s="72"/>
      <c r="F680" s="72" t="s">
        <v>2521</v>
      </c>
      <c r="G680" s="80">
        <v>9</v>
      </c>
      <c r="H680" s="80">
        <v>5</v>
      </c>
      <c r="I680" s="163">
        <v>14038.8</v>
      </c>
      <c r="J680" s="163">
        <v>12375.7</v>
      </c>
      <c r="K680" s="163">
        <v>9873.2000000000007</v>
      </c>
      <c r="L680" s="165">
        <v>507</v>
      </c>
      <c r="M680" s="163">
        <f t="shared" si="140"/>
        <v>13892544.6</v>
      </c>
      <c r="N680" s="163"/>
      <c r="O680" s="163"/>
      <c r="P680" s="163"/>
      <c r="Q680" s="30">
        <f>IF('Форма 2'!D680=0,"",'Форма 2'!D680-N680-O680-P680)</f>
        <v>13892544.6</v>
      </c>
      <c r="R680" s="51">
        <f t="shared" si="130"/>
        <v>1122.5663679630243</v>
      </c>
      <c r="S680" s="51">
        <f t="shared" si="131"/>
        <v>1122.5663679630243</v>
      </c>
      <c r="T680" s="69">
        <f>IF(B680=C680,"",
IF(ISERROR(
IF(_xlfn.TEXTBEFORE('ПДФ 1'!B701,": ",1)*1=YEAR($V$4),$V$4,
IF(_xlfn.TEXTBEFORE('ПДФ 1'!B701,": ",1)*1=YEAR($W$4),$W$4,
IF(_xlfn.TEXTBEFORE('ПДФ 1'!B701,": ",1)*1=YEAR($X$4),$X$4,$Y$4)))),"",
IF(_xlfn.TEXTBEFORE('ПДФ 1'!B701,": ",1)*1=YEAR($V$4),$V$4,
IF(_xlfn.TEXTBEFORE('ПДФ 1'!B701,": ",1)*1=YEAR($W$4),$W$4,
IF(_xlfn.TEXTBEFORE('ПДФ 1'!B701,": ",1)*1=YEAR($X$4),$X$4,$Y$4)))))</f>
        <v>46022</v>
      </c>
      <c r="U680" s="125" t="str">
        <f>IF(ISERROR(VLOOKUP(C680,Источник!$C$2:$K$2343,9,0)),"",VLOOKUP(C680,Источник!$C$2:$K$2343,9,0))</f>
        <v>РО</v>
      </c>
      <c r="V680" s="1"/>
      <c r="W680" s="1"/>
      <c r="X680" s="77" t="str">
        <f t="shared" si="132"/>
        <v>г. Пермь, ул. Ветлужская, д. 62: 2025</v>
      </c>
      <c r="Y680" s="117">
        <f t="shared" si="133"/>
        <v>1</v>
      </c>
      <c r="Z680" s="22" t="s">
        <v>1076</v>
      </c>
      <c r="AA680" s="22" t="s">
        <v>1076</v>
      </c>
      <c r="AB680" s="22" t="s">
        <v>1076</v>
      </c>
      <c r="AC680" s="22" t="s">
        <v>1076</v>
      </c>
      <c r="AD680" s="22" t="s">
        <v>1076</v>
      </c>
      <c r="AE680" s="22" t="s">
        <v>1076</v>
      </c>
      <c r="AF680" s="22" t="s">
        <v>1076</v>
      </c>
      <c r="AG680" s="89">
        <v>5</v>
      </c>
      <c r="AH680" s="88">
        <v>13892544.6</v>
      </c>
      <c r="AI680" s="75" t="s">
        <v>1076</v>
      </c>
      <c r="AJ680" s="75" t="s">
        <v>1076</v>
      </c>
      <c r="AK680" s="75" t="s">
        <v>1076</v>
      </c>
      <c r="AL680" s="75" t="s">
        <v>1076</v>
      </c>
      <c r="AM680" s="75" t="s">
        <v>1076</v>
      </c>
      <c r="AN680" s="75" t="s">
        <v>1076</v>
      </c>
      <c r="AO680" s="75" t="s">
        <v>1076</v>
      </c>
      <c r="AP680" s="75" t="s">
        <v>1076</v>
      </c>
      <c r="AQ680" s="75" t="s">
        <v>1076</v>
      </c>
      <c r="AR680" s="75" t="s">
        <v>1076</v>
      </c>
      <c r="AS680" s="75" t="s">
        <v>1076</v>
      </c>
      <c r="AT680" s="75" t="s">
        <v>1076</v>
      </c>
      <c r="AU680" t="str">
        <f t="shared" si="134"/>
        <v>РЛ</v>
      </c>
      <c r="AV680" t="b">
        <f t="shared" si="135"/>
        <v>1</v>
      </c>
    </row>
    <row r="681" spans="1:48" ht="16.5" thickTop="1" thickBot="1" x14ac:dyDescent="0.3">
      <c r="A681" s="28">
        <f t="shared" si="136"/>
        <v>46</v>
      </c>
      <c r="B681" s="74" t="s">
        <v>1852</v>
      </c>
      <c r="C681" s="71" t="s">
        <v>387</v>
      </c>
      <c r="D681" s="63">
        <v>1960</v>
      </c>
      <c r="E681" s="72"/>
      <c r="F681" s="72" t="s">
        <v>2519</v>
      </c>
      <c r="G681" s="80">
        <v>4</v>
      </c>
      <c r="H681" s="80">
        <v>3</v>
      </c>
      <c r="I681" s="163">
        <v>2147.9</v>
      </c>
      <c r="J681" s="163">
        <v>1959.4</v>
      </c>
      <c r="K681" s="163">
        <v>1959.4</v>
      </c>
      <c r="L681" s="165">
        <v>98</v>
      </c>
      <c r="M681" s="163">
        <f t="shared" si="140"/>
        <v>6041484.25</v>
      </c>
      <c r="N681" s="163"/>
      <c r="O681" s="163"/>
      <c r="P681" s="163"/>
      <c r="Q681" s="30">
        <f>IF('Форма 2'!D681=0,"",'Форма 2'!D681-N681-O681-P681)</f>
        <v>6041484.25</v>
      </c>
      <c r="R681" s="51">
        <f t="shared" si="130"/>
        <v>3083.3338011636215</v>
      </c>
      <c r="S681" s="51">
        <f t="shared" si="131"/>
        <v>3083.3338011636215</v>
      </c>
      <c r="T681" s="69">
        <f>IF(B681=C681,"",
IF(ISERROR(
IF(_xlfn.TEXTBEFORE('ПДФ 1'!B702,": ",1)*1=YEAR($V$4),$V$4,
IF(_xlfn.TEXTBEFORE('ПДФ 1'!B702,": ",1)*1=YEAR($W$4),$W$4,
IF(_xlfn.TEXTBEFORE('ПДФ 1'!B702,": ",1)*1=YEAR($X$4),$X$4,$Y$4)))),"",
IF(_xlfn.TEXTBEFORE('ПДФ 1'!B702,": ",1)*1=YEAR($V$4),$V$4,
IF(_xlfn.TEXTBEFORE('ПДФ 1'!B702,": ",1)*1=YEAR($W$4),$W$4,
IF(_xlfn.TEXTBEFORE('ПДФ 1'!B702,": ",1)*1=YEAR($X$4),$X$4,$Y$4)))))</f>
        <v>46022</v>
      </c>
      <c r="U681" s="125" t="str">
        <f>IF(ISERROR(VLOOKUP(C681,Источник!$C$2:$K$2343,9,0)),"",VLOOKUP(C681,Источник!$C$2:$K$2343,9,0))</f>
        <v>РО</v>
      </c>
      <c r="V681" s="1"/>
      <c r="W681" s="1"/>
      <c r="X681" s="81" t="str">
        <f t="shared" si="132"/>
        <v>г. Пермь, ул. Ветлужская, д. 91: 2025</v>
      </c>
      <c r="Y681" s="117">
        <f t="shared" si="133"/>
        <v>2</v>
      </c>
      <c r="Z681" s="22" t="s">
        <v>1076</v>
      </c>
      <c r="AA681" s="22">
        <v>1</v>
      </c>
      <c r="AB681" s="22" t="s">
        <v>1076</v>
      </c>
      <c r="AC681" s="22">
        <v>1</v>
      </c>
      <c r="AD681" s="22" t="s">
        <v>1076</v>
      </c>
      <c r="AE681" s="22" t="s">
        <v>1076</v>
      </c>
      <c r="AF681" s="22" t="s">
        <v>1076</v>
      </c>
      <c r="AG681" s="89" t="s">
        <v>1076</v>
      </c>
      <c r="AH681" s="88" t="s">
        <v>1076</v>
      </c>
      <c r="AI681" s="75" t="s">
        <v>1076</v>
      </c>
      <c r="AJ681" s="75" t="s">
        <v>1076</v>
      </c>
      <c r="AK681" s="75" t="s">
        <v>1076</v>
      </c>
      <c r="AL681" s="75" t="s">
        <v>1076</v>
      </c>
      <c r="AM681" s="75" t="s">
        <v>1076</v>
      </c>
      <c r="AN681" s="75" t="s">
        <v>1076</v>
      </c>
      <c r="AO681" s="75" t="s">
        <v>1076</v>
      </c>
      <c r="AP681" s="75" t="s">
        <v>1076</v>
      </c>
      <c r="AQ681" s="75" t="s">
        <v>1076</v>
      </c>
      <c r="AR681" s="75" t="s">
        <v>1076</v>
      </c>
      <c r="AS681" s="75" t="s">
        <v>1076</v>
      </c>
      <c r="AT681" s="75" t="s">
        <v>1076</v>
      </c>
      <c r="AU681" t="str">
        <f t="shared" si="134"/>
        <v>РВИС ( ТЕП ХВС )</v>
      </c>
      <c r="AV681" t="b">
        <f t="shared" si="135"/>
        <v>1</v>
      </c>
    </row>
    <row r="682" spans="1:48" ht="16.5" thickTop="1" thickBot="1" x14ac:dyDescent="0.3">
      <c r="A682" s="28">
        <f t="shared" si="136"/>
        <v>47</v>
      </c>
      <c r="B682" s="74" t="s">
        <v>1852</v>
      </c>
      <c r="C682" s="71" t="s">
        <v>425</v>
      </c>
      <c r="D682" s="63">
        <v>1972</v>
      </c>
      <c r="E682" s="72"/>
      <c r="F682" s="72" t="s">
        <v>2519</v>
      </c>
      <c r="G682" s="80">
        <v>5</v>
      </c>
      <c r="H682" s="80">
        <v>4</v>
      </c>
      <c r="I682" s="163">
        <v>3285.5</v>
      </c>
      <c r="J682" s="163">
        <v>3159.9</v>
      </c>
      <c r="K682" s="163">
        <v>3159.9</v>
      </c>
      <c r="L682" s="165">
        <v>60</v>
      </c>
      <c r="M682" s="163">
        <f t="shared" si="140"/>
        <v>1068116.05</v>
      </c>
      <c r="N682" s="163"/>
      <c r="O682" s="163"/>
      <c r="P682" s="163"/>
      <c r="Q682" s="30">
        <f>IF('Форма 2'!D682=0,"",'Форма 2'!D682-N682-O682-P682)</f>
        <v>1068116.05</v>
      </c>
      <c r="R682" s="51">
        <f t="shared" si="130"/>
        <v>338.02210512990916</v>
      </c>
      <c r="S682" s="51">
        <f t="shared" si="131"/>
        <v>338.02210512990916</v>
      </c>
      <c r="T682" s="69">
        <f>IF(B682=C682,"",
IF(ISERROR(
IF(_xlfn.TEXTBEFORE('ПДФ 1'!B703,": ",1)*1=YEAR($V$4),$V$4,
IF(_xlfn.TEXTBEFORE('ПДФ 1'!B703,": ",1)*1=YEAR($W$4),$W$4,
IF(_xlfn.TEXTBEFORE('ПДФ 1'!B703,": ",1)*1=YEAR($X$4),$X$4,$Y$4)))),"",
IF(_xlfn.TEXTBEFORE('ПДФ 1'!B703,": ",1)*1=YEAR($V$4),$V$4,
IF(_xlfn.TEXTBEFORE('ПДФ 1'!B703,": ",1)*1=YEAR($W$4),$W$4,
IF(_xlfn.TEXTBEFORE('ПДФ 1'!B703,": ",1)*1=YEAR($X$4),$X$4,$Y$4)))))</f>
        <v>46022</v>
      </c>
      <c r="U682" s="125" t="str">
        <f>IF(ISERROR(VLOOKUP(C682,Источник!$C$2:$K$2343,9,0)),"",VLOOKUP(C682,Источник!$C$2:$K$2343,9,0))</f>
        <v>РО</v>
      </c>
      <c r="V682" s="1"/>
      <c r="W682" s="1"/>
      <c r="X682" s="77" t="str">
        <f t="shared" si="132"/>
        <v>г. Пермь, ул. Вижайская, д. 23: 2025</v>
      </c>
      <c r="Y682" s="117">
        <f t="shared" si="133"/>
        <v>1</v>
      </c>
      <c r="Z682" s="22" t="s">
        <v>1076</v>
      </c>
      <c r="AA682" s="22" t="s">
        <v>1076</v>
      </c>
      <c r="AB682" s="22" t="s">
        <v>1076</v>
      </c>
      <c r="AC682" s="22">
        <v>1</v>
      </c>
      <c r="AD682" s="22" t="s">
        <v>1076</v>
      </c>
      <c r="AE682" s="22" t="s">
        <v>1076</v>
      </c>
      <c r="AF682" s="22" t="s">
        <v>1076</v>
      </c>
      <c r="AG682" s="89" t="s">
        <v>1076</v>
      </c>
      <c r="AH682" s="114" t="s">
        <v>1076</v>
      </c>
      <c r="AI682" s="75" t="s">
        <v>1076</v>
      </c>
      <c r="AJ682" s="75" t="s">
        <v>1076</v>
      </c>
      <c r="AK682" s="75" t="s">
        <v>1076</v>
      </c>
      <c r="AL682" s="75" t="s">
        <v>1076</v>
      </c>
      <c r="AM682" s="75" t="s">
        <v>1076</v>
      </c>
      <c r="AN682" s="75" t="s">
        <v>1076</v>
      </c>
      <c r="AO682" s="75" t="s">
        <v>1076</v>
      </c>
      <c r="AP682" s="75" t="s">
        <v>1076</v>
      </c>
      <c r="AQ682" s="75" t="s">
        <v>1076</v>
      </c>
      <c r="AR682" s="75" t="s">
        <v>1076</v>
      </c>
      <c r="AS682" s="75" t="s">
        <v>1076</v>
      </c>
      <c r="AT682" s="75" t="s">
        <v>1076</v>
      </c>
      <c r="AU682" t="str">
        <f t="shared" si="134"/>
        <v>РВИС ( ХВС )</v>
      </c>
      <c r="AV682" t="b">
        <f t="shared" si="135"/>
        <v>1</v>
      </c>
    </row>
    <row r="683" spans="1:48" ht="16.5" thickTop="1" thickBot="1" x14ac:dyDescent="0.3">
      <c r="A683" s="28">
        <f t="shared" si="136"/>
        <v>48</v>
      </c>
      <c r="B683" s="74" t="s">
        <v>1852</v>
      </c>
      <c r="C683" s="71" t="s">
        <v>426</v>
      </c>
      <c r="D683" s="63">
        <v>1970</v>
      </c>
      <c r="E683" s="72"/>
      <c r="F683" s="72" t="s">
        <v>2535</v>
      </c>
      <c r="G683" s="80">
        <v>5</v>
      </c>
      <c r="H683" s="80">
        <v>4</v>
      </c>
      <c r="I683" s="163">
        <v>2726</v>
      </c>
      <c r="J683" s="163">
        <v>1863</v>
      </c>
      <c r="K683" s="163">
        <v>1863</v>
      </c>
      <c r="L683" s="165">
        <v>112</v>
      </c>
      <c r="M683" s="163">
        <f t="shared" si="140"/>
        <v>886222.6</v>
      </c>
      <c r="N683" s="163"/>
      <c r="O683" s="163"/>
      <c r="P683" s="163"/>
      <c r="Q683" s="30">
        <f>IF('Форма 2'!D683=0,"",'Форма 2'!D683-N683-O683-P683)</f>
        <v>886222.6</v>
      </c>
      <c r="R683" s="51">
        <f t="shared" si="130"/>
        <v>475.69651100375739</v>
      </c>
      <c r="S683" s="51">
        <f t="shared" si="131"/>
        <v>475.69651100375739</v>
      </c>
      <c r="T683" s="69">
        <f>IF(B683=C683,"",
IF(ISERROR(
IF(_xlfn.TEXTBEFORE('ПДФ 1'!B704,": ",1)*1=YEAR($V$4),$V$4,
IF(_xlfn.TEXTBEFORE('ПДФ 1'!B704,": ",1)*1=YEAR($W$4),$W$4,
IF(_xlfn.TEXTBEFORE('ПДФ 1'!B704,": ",1)*1=YEAR($X$4),$X$4,$Y$4)))),"",
IF(_xlfn.TEXTBEFORE('ПДФ 1'!B704,": ",1)*1=YEAR($V$4),$V$4,
IF(_xlfn.TEXTBEFORE('ПДФ 1'!B704,": ",1)*1=YEAR($W$4),$W$4,
IF(_xlfn.TEXTBEFORE('ПДФ 1'!B704,": ",1)*1=YEAR($X$4),$X$4,$Y$4)))))</f>
        <v>46022</v>
      </c>
      <c r="U683" s="125" t="str">
        <f>IF(ISERROR(VLOOKUP(C683,Источник!$C$2:$K$2343,9,0)),"",VLOOKUP(C683,Источник!$C$2:$K$2343,9,0))</f>
        <v>СС</v>
      </c>
      <c r="V683" s="1"/>
      <c r="W683" s="1"/>
      <c r="X683" s="77" t="str">
        <f t="shared" si="132"/>
        <v>г. Пермь, ул. Вильвенская, д. 13: 2025</v>
      </c>
      <c r="Y683" s="117">
        <f t="shared" si="133"/>
        <v>1</v>
      </c>
      <c r="Z683" s="22" t="s">
        <v>1076</v>
      </c>
      <c r="AA683" s="22" t="s">
        <v>1076</v>
      </c>
      <c r="AB683" s="22" t="s">
        <v>1076</v>
      </c>
      <c r="AC683" s="22">
        <v>1</v>
      </c>
      <c r="AD683" s="22" t="s">
        <v>1076</v>
      </c>
      <c r="AE683" s="22" t="s">
        <v>1076</v>
      </c>
      <c r="AF683" s="22" t="s">
        <v>1076</v>
      </c>
      <c r="AG683" s="89" t="s">
        <v>1076</v>
      </c>
      <c r="AH683" s="114" t="s">
        <v>1076</v>
      </c>
      <c r="AI683" s="75" t="s">
        <v>1076</v>
      </c>
      <c r="AJ683" s="75" t="s">
        <v>1076</v>
      </c>
      <c r="AK683" s="75" t="s">
        <v>1076</v>
      </c>
      <c r="AL683" s="75" t="s">
        <v>1076</v>
      </c>
      <c r="AM683" s="75" t="s">
        <v>1076</v>
      </c>
      <c r="AN683" s="75" t="s">
        <v>1076</v>
      </c>
      <c r="AO683" s="75" t="s">
        <v>1076</v>
      </c>
      <c r="AP683" s="75" t="s">
        <v>1076</v>
      </c>
      <c r="AQ683" s="75" t="s">
        <v>1076</v>
      </c>
      <c r="AR683" s="75" t="s">
        <v>1076</v>
      </c>
      <c r="AS683" s="75" t="s">
        <v>1076</v>
      </c>
      <c r="AT683" s="75" t="s">
        <v>1076</v>
      </c>
      <c r="AU683" t="str">
        <f t="shared" si="134"/>
        <v>РВИС ( ХВС )</v>
      </c>
      <c r="AV683" t="b">
        <f t="shared" si="135"/>
        <v>1</v>
      </c>
    </row>
    <row r="684" spans="1:48" ht="16.5" thickTop="1" thickBot="1" x14ac:dyDescent="0.3">
      <c r="A684" s="28">
        <f t="shared" si="136"/>
        <v>49</v>
      </c>
      <c r="B684" s="74" t="s">
        <v>1852</v>
      </c>
      <c r="C684" s="71" t="s">
        <v>508</v>
      </c>
      <c r="D684" s="63">
        <v>1980</v>
      </c>
      <c r="E684" s="72"/>
      <c r="F684" s="72" t="s">
        <v>2537</v>
      </c>
      <c r="G684" s="80">
        <v>5</v>
      </c>
      <c r="H684" s="80">
        <v>4</v>
      </c>
      <c r="I684" s="163">
        <v>3054.7</v>
      </c>
      <c r="J684" s="163">
        <v>2706.6</v>
      </c>
      <c r="K684" s="163">
        <v>2706.6</v>
      </c>
      <c r="L684" s="165">
        <v>133</v>
      </c>
      <c r="M684" s="163">
        <f t="shared" si="140"/>
        <v>13756902.539999999</v>
      </c>
      <c r="N684" s="163"/>
      <c r="O684" s="163"/>
      <c r="P684" s="163"/>
      <c r="Q684" s="30">
        <f>IF('Форма 2'!D684=0,"",'Форма 2'!D684-N684-O684-P684)</f>
        <v>13756902.539999999</v>
      </c>
      <c r="R684" s="51">
        <f t="shared" si="130"/>
        <v>5082.724650853469</v>
      </c>
      <c r="S684" s="51">
        <f t="shared" si="131"/>
        <v>5082.724650853469</v>
      </c>
      <c r="T684" s="69">
        <f>IF(B684=C684,"",
IF(ISERROR(
IF(_xlfn.TEXTBEFORE('ПДФ 1'!B705,": ",1)*1=YEAR($V$4),$V$4,
IF(_xlfn.TEXTBEFORE('ПДФ 1'!B705,": ",1)*1=YEAR($W$4),$W$4,
IF(_xlfn.TEXTBEFORE('ПДФ 1'!B705,": ",1)*1=YEAR($X$4),$X$4,$Y$4)))),"",
IF(_xlfn.TEXTBEFORE('ПДФ 1'!B705,": ",1)*1=YEAR($V$4),$V$4,
IF(_xlfn.TEXTBEFORE('ПДФ 1'!B705,": ",1)*1=YEAR($W$4),$W$4,
IF(_xlfn.TEXTBEFORE('ПДФ 1'!B705,": ",1)*1=YEAR($X$4),$X$4,$Y$4)))))</f>
        <v>46022</v>
      </c>
      <c r="U684" s="125" t="str">
        <f>IF(ISERROR(VLOOKUP(C684,Источник!$C$2:$K$2343,9,0)),"",VLOOKUP(C684,Источник!$C$2:$K$2343,9,0))</f>
        <v>СС</v>
      </c>
      <c r="V684" s="1"/>
      <c r="W684" s="1"/>
      <c r="X684" s="77" t="str">
        <f t="shared" si="132"/>
        <v>г. Пермь, ул. Вильямса, д. 53Б: 2025</v>
      </c>
      <c r="Y684" s="117">
        <f t="shared" si="133"/>
        <v>1</v>
      </c>
      <c r="Z684" s="22" t="s">
        <v>1076</v>
      </c>
      <c r="AA684" s="22" t="s">
        <v>1076</v>
      </c>
      <c r="AB684" s="22" t="s">
        <v>1076</v>
      </c>
      <c r="AC684" s="22" t="s">
        <v>1076</v>
      </c>
      <c r="AD684" s="22" t="s">
        <v>1076</v>
      </c>
      <c r="AE684" s="22" t="s">
        <v>1076</v>
      </c>
      <c r="AF684" s="22" t="s">
        <v>1076</v>
      </c>
      <c r="AG684" s="89" t="s">
        <v>1076</v>
      </c>
      <c r="AH684" s="114" t="s">
        <v>1076</v>
      </c>
      <c r="AI684" s="75">
        <v>1</v>
      </c>
      <c r="AJ684" s="75" t="s">
        <v>1076</v>
      </c>
      <c r="AK684" s="75" t="s">
        <v>1076</v>
      </c>
      <c r="AL684" s="75" t="s">
        <v>1076</v>
      </c>
      <c r="AM684" s="75" t="s">
        <v>1076</v>
      </c>
      <c r="AN684" s="75" t="s">
        <v>1076</v>
      </c>
      <c r="AO684" s="75" t="s">
        <v>1076</v>
      </c>
      <c r="AP684" s="75" t="s">
        <v>1076</v>
      </c>
      <c r="AQ684" s="75" t="s">
        <v>1076</v>
      </c>
      <c r="AR684" s="75" t="s">
        <v>1076</v>
      </c>
      <c r="AS684" s="75" t="s">
        <v>1076</v>
      </c>
      <c r="AT684" s="75" t="s">
        <v>1076</v>
      </c>
      <c r="AU684" t="str">
        <f t="shared" si="134"/>
        <v>РК</v>
      </c>
      <c r="AV684" t="b">
        <f t="shared" si="135"/>
        <v>1</v>
      </c>
    </row>
    <row r="685" spans="1:48" ht="16.5" thickTop="1" thickBot="1" x14ac:dyDescent="0.3">
      <c r="A685" s="28">
        <f t="shared" si="136"/>
        <v>50</v>
      </c>
      <c r="B685" s="74" t="s">
        <v>1852</v>
      </c>
      <c r="C685" s="71" t="s">
        <v>549</v>
      </c>
      <c r="D685" s="63">
        <v>1989</v>
      </c>
      <c r="E685" s="72"/>
      <c r="F685" s="72" t="s">
        <v>2520</v>
      </c>
      <c r="G685" s="80">
        <v>5</v>
      </c>
      <c r="H685" s="80">
        <v>6</v>
      </c>
      <c r="I685" s="163">
        <v>4519.3999999999996</v>
      </c>
      <c r="J685" s="163">
        <v>3967.9</v>
      </c>
      <c r="K685" s="163">
        <v>3967.9</v>
      </c>
      <c r="L685" s="165">
        <v>240</v>
      </c>
      <c r="M685" s="163">
        <f t="shared" si="140"/>
        <v>22065337.780000001</v>
      </c>
      <c r="N685" s="163"/>
      <c r="O685" s="163"/>
      <c r="P685" s="163"/>
      <c r="Q685" s="30">
        <f>IF('Форма 2'!D685=0,"",'Форма 2'!D685-N685-O685-P685)</f>
        <v>22065337.780000001</v>
      </c>
      <c r="R685" s="51">
        <f t="shared" si="130"/>
        <v>5560.9611582953203</v>
      </c>
      <c r="S685" s="51">
        <f t="shared" si="131"/>
        <v>5560.9611582953203</v>
      </c>
      <c r="T685" s="69">
        <f>IF(B685=C685,"",
IF(ISERROR(
IF(_xlfn.TEXTBEFORE('ПДФ 1'!B706,": ",1)*1=YEAR($V$4),$V$4,
IF(_xlfn.TEXTBEFORE('ПДФ 1'!B706,": ",1)*1=YEAR($W$4),$W$4,
IF(_xlfn.TEXTBEFORE('ПДФ 1'!B706,": ",1)*1=YEAR($X$4),$X$4,$Y$4)))),"",
IF(_xlfn.TEXTBEFORE('ПДФ 1'!B706,": ",1)*1=YEAR($V$4),$V$4,
IF(_xlfn.TEXTBEFORE('ПДФ 1'!B706,": ",1)*1=YEAR($W$4),$W$4,
IF(_xlfn.TEXTBEFORE('ПДФ 1'!B706,": ",1)*1=YEAR($X$4),$X$4,$Y$4)))))</f>
        <v>46022</v>
      </c>
      <c r="U685" s="125" t="str">
        <f>IF(ISERROR(VLOOKUP(C685,Источник!$C$2:$K$2343,9,0)),"",VLOOKUP(C685,Источник!$C$2:$K$2343,9,0))</f>
        <v>СС</v>
      </c>
      <c r="V685" s="1"/>
      <c r="W685" s="1"/>
      <c r="X685" s="77" t="str">
        <f t="shared" si="132"/>
        <v>г. Пермь, ул. Воронежская, д. 17А: 2025</v>
      </c>
      <c r="Y685" s="117">
        <f t="shared" si="133"/>
        <v>1</v>
      </c>
      <c r="Z685" s="22" t="s">
        <v>1076</v>
      </c>
      <c r="AA685" s="22" t="s">
        <v>1076</v>
      </c>
      <c r="AB685" s="22" t="s">
        <v>1076</v>
      </c>
      <c r="AC685" s="22" t="s">
        <v>1076</v>
      </c>
      <c r="AD685" s="22" t="s">
        <v>1076</v>
      </c>
      <c r="AE685" s="22" t="s">
        <v>1076</v>
      </c>
      <c r="AF685" s="22" t="s">
        <v>1076</v>
      </c>
      <c r="AG685" s="89" t="s">
        <v>1076</v>
      </c>
      <c r="AH685" s="114" t="s">
        <v>1076</v>
      </c>
      <c r="AI685" s="75" t="s">
        <v>1076</v>
      </c>
      <c r="AJ685" s="75">
        <v>1</v>
      </c>
      <c r="AK685" s="75" t="s">
        <v>1076</v>
      </c>
      <c r="AL685" s="75" t="s">
        <v>1076</v>
      </c>
      <c r="AM685" s="75" t="s">
        <v>1076</v>
      </c>
      <c r="AN685" s="75" t="s">
        <v>1076</v>
      </c>
      <c r="AO685" s="75" t="s">
        <v>1076</v>
      </c>
      <c r="AP685" s="75" t="s">
        <v>1076</v>
      </c>
      <c r="AQ685" s="75" t="s">
        <v>1076</v>
      </c>
      <c r="AR685" s="75" t="s">
        <v>1076</v>
      </c>
      <c r="AS685" s="75" t="s">
        <v>1076</v>
      </c>
      <c r="AT685" s="75" t="s">
        <v>1076</v>
      </c>
      <c r="AU685" t="str">
        <f t="shared" si="134"/>
        <v>Рфа</v>
      </c>
      <c r="AV685" t="b">
        <f t="shared" si="135"/>
        <v>1</v>
      </c>
    </row>
    <row r="686" spans="1:48" ht="16.5" thickTop="1" thickBot="1" x14ac:dyDescent="0.3">
      <c r="A686" s="28">
        <f t="shared" si="136"/>
        <v>51</v>
      </c>
      <c r="B686" s="74" t="s">
        <v>1852</v>
      </c>
      <c r="C686" s="71" t="s">
        <v>345</v>
      </c>
      <c r="D686" s="63">
        <v>1979</v>
      </c>
      <c r="E686" s="72"/>
      <c r="F686" s="72" t="s">
        <v>2537</v>
      </c>
      <c r="G686" s="80">
        <v>5</v>
      </c>
      <c r="H686" s="80">
        <v>4</v>
      </c>
      <c r="I686" s="163">
        <v>3048.3</v>
      </c>
      <c r="J686" s="163">
        <v>2674.2999999999997</v>
      </c>
      <c r="K686" s="163">
        <v>2592.6999999999998</v>
      </c>
      <c r="L686" s="165">
        <v>150</v>
      </c>
      <c r="M686" s="163">
        <f t="shared" si="140"/>
        <v>1583927.16</v>
      </c>
      <c r="N686" s="163"/>
      <c r="O686" s="163"/>
      <c r="P686" s="163"/>
      <c r="Q686" s="30">
        <f>IF('Форма 2'!D686=0,"",'Форма 2'!D686-N686-O686-P686)</f>
        <v>1583927.16</v>
      </c>
      <c r="R686" s="51">
        <f t="shared" si="130"/>
        <v>592.27729125378607</v>
      </c>
      <c r="S686" s="51">
        <f t="shared" si="131"/>
        <v>592.27729125378607</v>
      </c>
      <c r="T686" s="69">
        <f>IF(B686=C686,"",
IF(ISERROR(
IF(_xlfn.TEXTBEFORE('ПДФ 1'!B707,": ",1)*1=YEAR($V$4),$V$4,
IF(_xlfn.TEXTBEFORE('ПДФ 1'!B707,": ",1)*1=YEAR($W$4),$W$4,
IF(_xlfn.TEXTBEFORE('ПДФ 1'!B707,": ",1)*1=YEAR($X$4),$X$4,$Y$4)))),"",
IF(_xlfn.TEXTBEFORE('ПДФ 1'!B707,": ",1)*1=YEAR($V$4),$V$4,
IF(_xlfn.TEXTBEFORE('ПДФ 1'!B707,": ",1)*1=YEAR($W$4),$W$4,
IF(_xlfn.TEXTBEFORE('ПДФ 1'!B707,": ",1)*1=YEAR($X$4),$X$4,$Y$4)))))</f>
        <v>46022</v>
      </c>
      <c r="U686" s="125" t="str">
        <f>IF(ISERROR(VLOOKUP(C686,Источник!$C$2:$K$2343,9,0)),"",VLOOKUP(C686,Источник!$C$2:$K$2343,9,0))</f>
        <v>СС</v>
      </c>
      <c r="V686" s="1"/>
      <c r="W686" s="1"/>
      <c r="X686" s="77" t="str">
        <f t="shared" si="132"/>
        <v>г. Пермь, ул. Воронежская, д. 19: 2025</v>
      </c>
      <c r="Y686" s="117">
        <f t="shared" si="133"/>
        <v>1</v>
      </c>
      <c r="Z686" s="22">
        <v>1</v>
      </c>
      <c r="AA686" s="22" t="s">
        <v>1076</v>
      </c>
      <c r="AB686" s="22" t="s">
        <v>1076</v>
      </c>
      <c r="AC686" s="22" t="s">
        <v>1076</v>
      </c>
      <c r="AD686" s="22" t="s">
        <v>1076</v>
      </c>
      <c r="AE686" s="22" t="s">
        <v>1076</v>
      </c>
      <c r="AF686" s="22" t="s">
        <v>1076</v>
      </c>
      <c r="AG686" s="89" t="s">
        <v>1076</v>
      </c>
      <c r="AH686" s="114" t="s">
        <v>1076</v>
      </c>
      <c r="AI686" s="75" t="s">
        <v>1076</v>
      </c>
      <c r="AJ686" s="75" t="s">
        <v>1076</v>
      </c>
      <c r="AK686" s="75" t="s">
        <v>1076</v>
      </c>
      <c r="AL686" s="75" t="s">
        <v>1076</v>
      </c>
      <c r="AM686" s="75" t="s">
        <v>1076</v>
      </c>
      <c r="AN686" s="75" t="s">
        <v>1076</v>
      </c>
      <c r="AO686" s="75" t="s">
        <v>1076</v>
      </c>
      <c r="AP686" s="75" t="s">
        <v>1076</v>
      </c>
      <c r="AQ686" s="75" t="s">
        <v>1076</v>
      </c>
      <c r="AR686" s="75" t="s">
        <v>1076</v>
      </c>
      <c r="AS686" s="75" t="s">
        <v>1076</v>
      </c>
      <c r="AT686" s="75" t="s">
        <v>1076</v>
      </c>
      <c r="AU686" t="str">
        <f t="shared" si="134"/>
        <v>РВИС ( ЭЛ )</v>
      </c>
      <c r="AV686" t="b">
        <f t="shared" si="135"/>
        <v>1</v>
      </c>
    </row>
    <row r="687" spans="1:48" ht="16.5" thickTop="1" thickBot="1" x14ac:dyDescent="0.3">
      <c r="A687" s="28">
        <f t="shared" si="136"/>
        <v>52</v>
      </c>
      <c r="B687" s="74" t="s">
        <v>1852</v>
      </c>
      <c r="C687" s="71" t="s">
        <v>32</v>
      </c>
      <c r="D687" s="63">
        <v>1960</v>
      </c>
      <c r="E687" s="72"/>
      <c r="F687" s="72" t="s">
        <v>2519</v>
      </c>
      <c r="G687" s="80">
        <v>5</v>
      </c>
      <c r="H687" s="80">
        <v>2</v>
      </c>
      <c r="I687" s="163">
        <v>5176.3999999999996</v>
      </c>
      <c r="J687" s="163">
        <v>3191.7</v>
      </c>
      <c r="K687" s="163">
        <v>3143.19</v>
      </c>
      <c r="L687" s="165">
        <v>102</v>
      </c>
      <c r="M687" s="163">
        <f t="shared" si="140"/>
        <v>5046575.8800000008</v>
      </c>
      <c r="N687" s="163"/>
      <c r="O687" s="163"/>
      <c r="P687" s="163"/>
      <c r="Q687" s="30">
        <f>IF('Форма 2'!D687=0,"",'Форма 2'!D687-N687-O687-P687)</f>
        <v>5046575.8800000008</v>
      </c>
      <c r="R687" s="51">
        <f t="shared" si="130"/>
        <v>1581.1560860983179</v>
      </c>
      <c r="S687" s="51">
        <f t="shared" si="131"/>
        <v>1581.1560860983179</v>
      </c>
      <c r="T687" s="69">
        <f>IF(B687=C687,"",
IF(ISERROR(
IF(_xlfn.TEXTBEFORE('ПДФ 1'!B708,": ",1)*1=YEAR($V$4),$V$4,
IF(_xlfn.TEXTBEFORE('ПДФ 1'!B708,": ",1)*1=YEAR($W$4),$W$4,
IF(_xlfn.TEXTBEFORE('ПДФ 1'!B708,": ",1)*1=YEAR($X$4),$X$4,$Y$4)))),"",
IF(_xlfn.TEXTBEFORE('ПДФ 1'!B708,": ",1)*1=YEAR($V$4),$V$4,
IF(_xlfn.TEXTBEFORE('ПДФ 1'!B708,": ",1)*1=YEAR($W$4),$W$4,
IF(_xlfn.TEXTBEFORE('ПДФ 1'!B708,": ",1)*1=YEAR($X$4),$X$4,$Y$4)))))</f>
        <v>46022</v>
      </c>
      <c r="U687" s="125" t="str">
        <f>IF(ISERROR(VLOOKUP(C687,Источник!$C$2:$K$2343,9,0)),"",VLOOKUP(C687,Источник!$C$2:$K$2343,9,0))</f>
        <v>РО</v>
      </c>
      <c r="V687" s="1"/>
      <c r="W687" s="1"/>
      <c r="X687" s="77" t="str">
        <f t="shared" si="132"/>
        <v>г. Пермь, ул. Газеты Звезда, д. 14: 2025</v>
      </c>
      <c r="Y687" s="117">
        <f t="shared" si="133"/>
        <v>2</v>
      </c>
      <c r="Z687" s="22">
        <v>1</v>
      </c>
      <c r="AA687" s="22" t="s">
        <v>1076</v>
      </c>
      <c r="AB687" s="22" t="s">
        <v>1076</v>
      </c>
      <c r="AC687" s="22" t="s">
        <v>1076</v>
      </c>
      <c r="AD687" s="22" t="s">
        <v>1076</v>
      </c>
      <c r="AE687" s="22">
        <v>1</v>
      </c>
      <c r="AF687" s="22" t="s">
        <v>1076</v>
      </c>
      <c r="AG687" s="89" t="s">
        <v>1076</v>
      </c>
      <c r="AH687" s="114" t="s">
        <v>1076</v>
      </c>
      <c r="AI687" s="75" t="s">
        <v>1076</v>
      </c>
      <c r="AJ687" s="75" t="s">
        <v>1076</v>
      </c>
      <c r="AK687" s="75" t="s">
        <v>1076</v>
      </c>
      <c r="AL687" s="75" t="s">
        <v>1076</v>
      </c>
      <c r="AM687" s="75" t="s">
        <v>1076</v>
      </c>
      <c r="AN687" s="75" t="s">
        <v>1076</v>
      </c>
      <c r="AO687" s="75" t="s">
        <v>1076</v>
      </c>
      <c r="AP687" s="75" t="s">
        <v>1076</v>
      </c>
      <c r="AQ687" s="75" t="s">
        <v>1076</v>
      </c>
      <c r="AR687" s="75" t="s">
        <v>1076</v>
      </c>
      <c r="AS687" s="75" t="s">
        <v>1076</v>
      </c>
      <c r="AT687" s="75" t="s">
        <v>1076</v>
      </c>
      <c r="AU687" t="str">
        <f t="shared" si="134"/>
        <v>РВИС ( ЭЛ ВОД )</v>
      </c>
      <c r="AV687" t="b">
        <f t="shared" si="135"/>
        <v>1</v>
      </c>
    </row>
    <row r="688" spans="1:48" ht="16.5" thickTop="1" thickBot="1" x14ac:dyDescent="0.3">
      <c r="A688" s="28">
        <f t="shared" si="136"/>
        <v>53</v>
      </c>
      <c r="B688" s="74" t="s">
        <v>1852</v>
      </c>
      <c r="C688" s="71" t="s">
        <v>388</v>
      </c>
      <c r="D688" s="63">
        <v>1959</v>
      </c>
      <c r="E688" s="72"/>
      <c r="F688" s="72" t="s">
        <v>2519</v>
      </c>
      <c r="G688" s="80">
        <v>4</v>
      </c>
      <c r="H688" s="80">
        <v>4</v>
      </c>
      <c r="I688" s="163">
        <v>4863</v>
      </c>
      <c r="J688" s="163">
        <v>3937.7</v>
      </c>
      <c r="K688" s="163">
        <v>3937.7</v>
      </c>
      <c r="L688" s="165">
        <v>360</v>
      </c>
      <c r="M688" s="163">
        <f t="shared" si="140"/>
        <v>41586430.799999997</v>
      </c>
      <c r="N688" s="163"/>
      <c r="O688" s="163"/>
      <c r="P688" s="163"/>
      <c r="Q688" s="30">
        <f>IF('Форма 2'!D688=0,"",'Форма 2'!D688-N688-O688-P688)</f>
        <v>41586430.799999997</v>
      </c>
      <c r="R688" s="51">
        <f t="shared" si="130"/>
        <v>10561.096782385657</v>
      </c>
      <c r="S688" s="51">
        <f t="shared" si="131"/>
        <v>10561.096782385657</v>
      </c>
      <c r="T688" s="69">
        <f>IF(B688=C688,"",
IF(ISERROR(
IF(_xlfn.TEXTBEFORE('ПДФ 1'!B709,": ",1)*1=YEAR($V$4),$V$4,
IF(_xlfn.TEXTBEFORE('ПДФ 1'!B709,": ",1)*1=YEAR($W$4),$W$4,
IF(_xlfn.TEXTBEFORE('ПДФ 1'!B709,": ",1)*1=YEAR($X$4),$X$4,$Y$4)))),"",
IF(_xlfn.TEXTBEFORE('ПДФ 1'!B709,": ",1)*1=YEAR($V$4),$V$4,
IF(_xlfn.TEXTBEFORE('ПДФ 1'!B709,": ",1)*1=YEAR($W$4),$W$4,
IF(_xlfn.TEXTBEFORE('ПДФ 1'!B709,": ",1)*1=YEAR($X$4),$X$4,$Y$4)))))</f>
        <v>46022</v>
      </c>
      <c r="U688" s="125" t="str">
        <f>IF(ISERROR(VLOOKUP(C688,Источник!$C$2:$K$2343,9,0)),"",VLOOKUP(C688,Источник!$C$2:$K$2343,9,0))</f>
        <v>СС</v>
      </c>
      <c r="V688" s="1"/>
      <c r="W688" s="1"/>
      <c r="X688" s="77" t="str">
        <f t="shared" si="132"/>
        <v>г. Пермь, ул. Газеты Звезда, д. 54: 2025</v>
      </c>
      <c r="Y688" s="117">
        <f t="shared" si="133"/>
        <v>4</v>
      </c>
      <c r="Z688" s="22" t="s">
        <v>1076</v>
      </c>
      <c r="AA688" s="22">
        <v>1</v>
      </c>
      <c r="AB688" s="22" t="s">
        <v>1076</v>
      </c>
      <c r="AC688" s="22">
        <v>1</v>
      </c>
      <c r="AD688" s="22">
        <v>1</v>
      </c>
      <c r="AE688" s="22" t="s">
        <v>1076</v>
      </c>
      <c r="AF688" s="22" t="s">
        <v>1076</v>
      </c>
      <c r="AG688" s="89" t="s">
        <v>1076</v>
      </c>
      <c r="AH688" s="114" t="s">
        <v>1076</v>
      </c>
      <c r="AI688" s="75" t="s">
        <v>1076</v>
      </c>
      <c r="AJ688" s="75">
        <v>1</v>
      </c>
      <c r="AK688" s="75" t="s">
        <v>1076</v>
      </c>
      <c r="AL688" s="75" t="s">
        <v>1076</v>
      </c>
      <c r="AM688" s="75" t="s">
        <v>1076</v>
      </c>
      <c r="AN688" s="75" t="s">
        <v>1076</v>
      </c>
      <c r="AO688" s="75" t="s">
        <v>1076</v>
      </c>
      <c r="AP688" s="75" t="s">
        <v>1076</v>
      </c>
      <c r="AQ688" s="75" t="s">
        <v>1076</v>
      </c>
      <c r="AR688" s="75" t="s">
        <v>1076</v>
      </c>
      <c r="AS688" s="75" t="s">
        <v>1076</v>
      </c>
      <c r="AT688" s="75" t="s">
        <v>1076</v>
      </c>
      <c r="AU688" t="str">
        <f t="shared" si="134"/>
        <v>РВИС ( ТЕП ХВС ГВС ) Рфа</v>
      </c>
      <c r="AV688" t="b">
        <f t="shared" si="135"/>
        <v>1</v>
      </c>
    </row>
    <row r="689" spans="1:48" ht="16.5" thickTop="1" thickBot="1" x14ac:dyDescent="0.3">
      <c r="A689" s="28">
        <f t="shared" si="136"/>
        <v>54</v>
      </c>
      <c r="B689" s="74" t="s">
        <v>1852</v>
      </c>
      <c r="C689" s="71" t="s">
        <v>220</v>
      </c>
      <c r="D689" s="63">
        <v>1964</v>
      </c>
      <c r="E689" s="72"/>
      <c r="F689" s="72" t="s">
        <v>2520</v>
      </c>
      <c r="G689" s="80">
        <v>5</v>
      </c>
      <c r="H689" s="80">
        <v>4</v>
      </c>
      <c r="I689" s="163">
        <v>3546.2</v>
      </c>
      <c r="J689" s="163">
        <v>3253.8999999999996</v>
      </c>
      <c r="K689" s="163">
        <v>3253.9</v>
      </c>
      <c r="L689" s="165">
        <v>80</v>
      </c>
      <c r="M689" s="163">
        <f t="shared" si="140"/>
        <v>15970382.619999999</v>
      </c>
      <c r="N689" s="163"/>
      <c r="O689" s="163"/>
      <c r="P689" s="163"/>
      <c r="Q689" s="30">
        <f>IF('Форма 2'!D689=0,"",'Форма 2'!D689-N689-O689-P689)</f>
        <v>15970382.619999999</v>
      </c>
      <c r="R689" s="51">
        <f t="shared" si="130"/>
        <v>4908.0741940440703</v>
      </c>
      <c r="S689" s="51">
        <f t="shared" si="131"/>
        <v>4908.0741940440703</v>
      </c>
      <c r="T689" s="69">
        <f>IF(B689=C689,"",
IF(ISERROR(
IF(_xlfn.TEXTBEFORE('ПДФ 1'!B710,": ",1)*1=YEAR($V$4),$V$4,
IF(_xlfn.TEXTBEFORE('ПДФ 1'!B710,": ",1)*1=YEAR($W$4),$W$4,
IF(_xlfn.TEXTBEFORE('ПДФ 1'!B710,": ",1)*1=YEAR($X$4),$X$4,$Y$4)))),"",
IF(_xlfn.TEXTBEFORE('ПДФ 1'!B710,": ",1)*1=YEAR($V$4),$V$4,
IF(_xlfn.TEXTBEFORE('ПДФ 1'!B710,": ",1)*1=YEAR($W$4),$W$4,
IF(_xlfn.TEXTBEFORE('ПДФ 1'!B710,": ",1)*1=YEAR($X$4),$X$4,$Y$4)))))</f>
        <v>46022</v>
      </c>
      <c r="U689" s="125" t="str">
        <f>IF(ISERROR(VLOOKUP(C689,Источник!$C$2:$K$2343,9,0)),"",VLOOKUP(C689,Источник!$C$2:$K$2343,9,0))</f>
        <v>РО</v>
      </c>
      <c r="V689" s="1"/>
      <c r="W689" s="1"/>
      <c r="X689" s="77" t="str">
        <f t="shared" si="132"/>
        <v>г. Пермь, ул. Гайвинская, д. 60: 2025</v>
      </c>
      <c r="Y689" s="117">
        <f t="shared" si="133"/>
        <v>1</v>
      </c>
      <c r="Z689" s="22" t="s">
        <v>1076</v>
      </c>
      <c r="AA689" s="22" t="s">
        <v>1076</v>
      </c>
      <c r="AB689" s="22" t="s">
        <v>1076</v>
      </c>
      <c r="AC689" s="22" t="s">
        <v>1076</v>
      </c>
      <c r="AD689" s="22" t="s">
        <v>1076</v>
      </c>
      <c r="AE689" s="22" t="s">
        <v>1076</v>
      </c>
      <c r="AF689" s="22" t="s">
        <v>1076</v>
      </c>
      <c r="AG689" s="89" t="s">
        <v>1076</v>
      </c>
      <c r="AH689" s="114" t="s">
        <v>1076</v>
      </c>
      <c r="AI689" s="75">
        <v>1</v>
      </c>
      <c r="AJ689" s="75" t="s">
        <v>1076</v>
      </c>
      <c r="AK689" s="75" t="s">
        <v>1076</v>
      </c>
      <c r="AL689" s="75" t="s">
        <v>1076</v>
      </c>
      <c r="AM689" s="75" t="s">
        <v>1076</v>
      </c>
      <c r="AN689" s="75" t="s">
        <v>1076</v>
      </c>
      <c r="AO689" s="75" t="s">
        <v>1076</v>
      </c>
      <c r="AP689" s="75" t="s">
        <v>1076</v>
      </c>
      <c r="AQ689" s="75" t="s">
        <v>1076</v>
      </c>
      <c r="AR689" s="75" t="s">
        <v>1076</v>
      </c>
      <c r="AS689" s="75" t="s">
        <v>1076</v>
      </c>
      <c r="AT689" s="75" t="s">
        <v>1076</v>
      </c>
      <c r="AU689" t="str">
        <f t="shared" si="134"/>
        <v>РК</v>
      </c>
      <c r="AV689" t="b">
        <f t="shared" si="135"/>
        <v>1</v>
      </c>
    </row>
    <row r="690" spans="1:48" ht="16.5" thickTop="1" thickBot="1" x14ac:dyDescent="0.3">
      <c r="A690" s="28">
        <f t="shared" si="136"/>
        <v>55</v>
      </c>
      <c r="B690" s="74" t="s">
        <v>1852</v>
      </c>
      <c r="C690" s="71" t="s">
        <v>457</v>
      </c>
      <c r="D690" s="63">
        <v>1978</v>
      </c>
      <c r="E690" s="72"/>
      <c r="F690" s="72" t="s">
        <v>2520</v>
      </c>
      <c r="G690" s="80">
        <v>9</v>
      </c>
      <c r="H690" s="80">
        <v>4</v>
      </c>
      <c r="I690" s="163">
        <v>3470</v>
      </c>
      <c r="J690" s="163">
        <v>3470</v>
      </c>
      <c r="K690" s="163">
        <v>3470</v>
      </c>
      <c r="L690" s="165">
        <v>380</v>
      </c>
      <c r="M690" s="163">
        <f t="shared" si="140"/>
        <v>11114035.68</v>
      </c>
      <c r="N690" s="163"/>
      <c r="O690" s="163"/>
      <c r="P690" s="163"/>
      <c r="Q690" s="30">
        <f>IF('Форма 2'!D690=0,"",'Форма 2'!D690-N690-O690-P690)</f>
        <v>11114035.68</v>
      </c>
      <c r="R690" s="51">
        <f t="shared" si="130"/>
        <v>3202.8921268011527</v>
      </c>
      <c r="S690" s="51">
        <f t="shared" si="131"/>
        <v>3202.8921268011527</v>
      </c>
      <c r="T690" s="69">
        <f>IF(B690=C690,"",
IF(ISERROR(
IF(_xlfn.TEXTBEFORE('ПДФ 1'!B711,": ",1)*1=YEAR($V$4),$V$4,
IF(_xlfn.TEXTBEFORE('ПДФ 1'!B711,": ",1)*1=YEAR($W$4),$W$4,
IF(_xlfn.TEXTBEFORE('ПДФ 1'!B711,": ",1)*1=YEAR($X$4),$X$4,$Y$4)))),"",
IF(_xlfn.TEXTBEFORE('ПДФ 1'!B711,": ",1)*1=YEAR($V$4),$V$4,
IF(_xlfn.TEXTBEFORE('ПДФ 1'!B711,": ",1)*1=YEAR($W$4),$W$4,
IF(_xlfn.TEXTBEFORE('ПДФ 1'!B711,": ",1)*1=YEAR($X$4),$X$4,$Y$4)))))</f>
        <v>46022</v>
      </c>
      <c r="U690" s="125" t="str">
        <f>IF(ISERROR(VLOOKUP(C690,Источник!$C$2:$K$2343,9,0)),"",VLOOKUP(C690,Источник!$C$2:$K$2343,9,0))</f>
        <v>СС</v>
      </c>
      <c r="V690" s="1"/>
      <c r="W690" s="1"/>
      <c r="X690" s="77" t="str">
        <f t="shared" si="132"/>
        <v>г. Пермь, ул. Генерала Панфилова, д. 10: 2025</v>
      </c>
      <c r="Y690" s="117">
        <f t="shared" si="133"/>
        <v>1</v>
      </c>
      <c r="Z690" s="22" t="s">
        <v>1076</v>
      </c>
      <c r="AA690" s="22" t="s">
        <v>1076</v>
      </c>
      <c r="AB690" s="22" t="s">
        <v>1076</v>
      </c>
      <c r="AC690" s="22" t="s">
        <v>1076</v>
      </c>
      <c r="AD690" s="22" t="s">
        <v>1076</v>
      </c>
      <c r="AE690" s="22" t="s">
        <v>1076</v>
      </c>
      <c r="AF690" s="22" t="s">
        <v>1076</v>
      </c>
      <c r="AG690" s="89">
        <v>4</v>
      </c>
      <c r="AH690" s="114">
        <v>11114035.68</v>
      </c>
      <c r="AI690" s="75" t="s">
        <v>1076</v>
      </c>
      <c r="AJ690" s="75" t="s">
        <v>1076</v>
      </c>
      <c r="AK690" s="75" t="s">
        <v>1076</v>
      </c>
      <c r="AL690" s="75" t="s">
        <v>1076</v>
      </c>
      <c r="AM690" s="75" t="s">
        <v>1076</v>
      </c>
      <c r="AN690" s="75" t="s">
        <v>1076</v>
      </c>
      <c r="AO690" s="75" t="s">
        <v>1076</v>
      </c>
      <c r="AP690" s="75" t="s">
        <v>1076</v>
      </c>
      <c r="AQ690" s="75" t="s">
        <v>1076</v>
      </c>
      <c r="AR690" s="75" t="s">
        <v>1076</v>
      </c>
      <c r="AS690" s="75" t="s">
        <v>1076</v>
      </c>
      <c r="AT690" s="75" t="s">
        <v>1076</v>
      </c>
      <c r="AU690" t="str">
        <f t="shared" si="134"/>
        <v>РЛ</v>
      </c>
      <c r="AV690" t="b">
        <f t="shared" si="135"/>
        <v>1</v>
      </c>
    </row>
    <row r="691" spans="1:48" ht="16.5" thickTop="1" thickBot="1" x14ac:dyDescent="0.3">
      <c r="A691" s="28">
        <f t="shared" si="136"/>
        <v>56</v>
      </c>
      <c r="B691" s="74" t="s">
        <v>1852</v>
      </c>
      <c r="C691" s="71" t="s">
        <v>458</v>
      </c>
      <c r="D691" s="63">
        <v>1991</v>
      </c>
      <c r="E691" s="72"/>
      <c r="F691" s="72">
        <v>0</v>
      </c>
      <c r="G691" s="80">
        <v>9</v>
      </c>
      <c r="H691" s="80">
        <v>6</v>
      </c>
      <c r="I691" s="163">
        <v>14721.4</v>
      </c>
      <c r="J691" s="163">
        <v>12951.5</v>
      </c>
      <c r="K691" s="163">
        <v>12239.6</v>
      </c>
      <c r="L691" s="165">
        <v>634</v>
      </c>
      <c r="M691" s="163">
        <f t="shared" si="140"/>
        <v>16671053.52</v>
      </c>
      <c r="N691" s="163"/>
      <c r="O691" s="163"/>
      <c r="P691" s="163"/>
      <c r="Q691" s="30">
        <f>IF('Форма 2'!D691=0,"",'Форма 2'!D691-N691-O691-P691)</f>
        <v>16671053.52</v>
      </c>
      <c r="R691" s="51">
        <f t="shared" ref="R691:R754" si="141">IF(ISNUMBER(J691),M691/J691,"")</f>
        <v>1287.1909446782226</v>
      </c>
      <c r="S691" s="51">
        <f t="shared" ref="S691:S754" si="142">R691</f>
        <v>1287.1909446782226</v>
      </c>
      <c r="T691" s="69">
        <f>IF(B691=C691,"",
IF(ISERROR(
IF(_xlfn.TEXTBEFORE('ПДФ 1'!B712,": ",1)*1=YEAR($V$4),$V$4,
IF(_xlfn.TEXTBEFORE('ПДФ 1'!B712,": ",1)*1=YEAR($W$4),$W$4,
IF(_xlfn.TEXTBEFORE('ПДФ 1'!B712,": ",1)*1=YEAR($X$4),$X$4,$Y$4)))),"",
IF(_xlfn.TEXTBEFORE('ПДФ 1'!B712,": ",1)*1=YEAR($V$4),$V$4,
IF(_xlfn.TEXTBEFORE('ПДФ 1'!B712,": ",1)*1=YEAR($W$4),$W$4,
IF(_xlfn.TEXTBEFORE('ПДФ 1'!B712,": ",1)*1=YEAR($X$4),$X$4,$Y$4)))))</f>
        <v>46022</v>
      </c>
      <c r="U691" s="125" t="str">
        <f>IF(ISERROR(VLOOKUP(C691,Источник!$C$2:$K$2343,9,0)),"",VLOOKUP(C691,Источник!$C$2:$K$2343,9,0))</f>
        <v>СС</v>
      </c>
      <c r="V691" s="1"/>
      <c r="W691" s="1"/>
      <c r="X691" s="77" t="str">
        <f t="shared" ref="X691:X754" si="143">IF(ISERROR(MID(C691,SEARCH("город Пермь",C691),)=""),
IF(ISERROR(MID(C691,SEARCH("края",C691),)=""),IF(ISERROR(CONCATENATE(C691,": ",YEAR(T691))),"",CONCATENATE(C691,": ",YEAR(T691))),""),
"")</f>
        <v>г. Пермь, ул. Генерала Черняховского, д. 53: 2025</v>
      </c>
      <c r="Y691" s="117">
        <f t="shared" ref="Y691:Y754" si="144">SUM(Z691:AF691,AI691:AT691,)+IF(ISNUMBER(AG691),1,0)</f>
        <v>1</v>
      </c>
      <c r="Z691" s="22" t="s">
        <v>1076</v>
      </c>
      <c r="AA691" s="22" t="s">
        <v>1076</v>
      </c>
      <c r="AB691" s="22" t="s">
        <v>1076</v>
      </c>
      <c r="AC691" s="22" t="s">
        <v>1076</v>
      </c>
      <c r="AD691" s="22" t="s">
        <v>1076</v>
      </c>
      <c r="AE691" s="22" t="s">
        <v>1076</v>
      </c>
      <c r="AF691" s="22" t="s">
        <v>1076</v>
      </c>
      <c r="AG691" s="89">
        <v>6</v>
      </c>
      <c r="AH691" s="114">
        <v>16671053.52</v>
      </c>
      <c r="AI691" s="75" t="s">
        <v>1076</v>
      </c>
      <c r="AJ691" s="75" t="s">
        <v>1076</v>
      </c>
      <c r="AK691" s="75" t="s">
        <v>1076</v>
      </c>
      <c r="AL691" s="75" t="s">
        <v>1076</v>
      </c>
      <c r="AM691" s="75" t="s">
        <v>1076</v>
      </c>
      <c r="AN691" s="75" t="s">
        <v>1076</v>
      </c>
      <c r="AO691" s="75" t="s">
        <v>1076</v>
      </c>
      <c r="AP691" s="75" t="s">
        <v>1076</v>
      </c>
      <c r="AQ691" s="75" t="s">
        <v>1076</v>
      </c>
      <c r="AR691" s="75" t="s">
        <v>1076</v>
      </c>
      <c r="AS691" s="75" t="s">
        <v>1076</v>
      </c>
      <c r="AT691" s="75" t="s">
        <v>1076</v>
      </c>
      <c r="AU691" t="str">
        <f t="shared" ref="AU691:AU754" si="145">TRIM(IF(COUNTBLANK(Z691:AE691)&lt;=5,CONCATENATE($AP$3,IF(ISNUMBER(Z691),Z$6,"")," ",IF(ISNUMBER(AA691),AA$6,"")," ",IF(ISNUMBER(AB691),AB$6,"")," ",IF(ISNUMBER(AC691),AC$6,"")," ",IF(ISNUMBER(AD691),AD$6,"")," ",IF(ISNUMBER(AE691),AE$6,""),$AQ$3," ",IF(ISNUMBER(AF691),AF$6,"")," ",IF(ISNUMBER(AH691),AH$6,"")," ",IF(ISNUMBER(AI691),AI$6,"")," ",IF(ISNUMBER(AJ691),AJ$6,"")," ",IF(ISNUMBER(AK691),AK$6,"")," ",IF(ISNUMBER(AL691),AL$6,"")," ",IF(ISNUMBER(AM691),AM$6,"")," ",IF(ISNUMBER(AR691),AR$6,"")," ",IF(ISNUMBER(AS691),AS$6,"")," ",IF(ISNUMBER(AT691),AT$6,""))&amp;IF(COUNTBLANK(AN691:AQ691)&lt;=3,CONCATENATE($AP$4,IF(ISNUMBER(AN691),AN$7,"")," ",IF(ISNUMBER(AO691),AO$7,"")," ",IF(ISNUMBER(AP691),AP$7,"")," ",IF(ISNUMBER(AQ691),AQ$7,"")," ",$AQ$4),""),
CONCATENATE(IF(ISNUMBER(AF691),AF$6,"")," ",IF(ISNUMBER(AH691),AH$6,"")," ",IF(ISNUMBER(AI691),AI$6,"")," ",IF(ISNUMBER(AJ691),AJ$6,"")," ",IF(ISNUMBER(AK691),AK$6,"")," ",IF(ISNUMBER(AL691),AL$6,"")," ",IF(ISNUMBER(AM691),AM$6,"")," ",IF(ISNUMBER(AR691),AR$6,"")," ",IF(ISNUMBER(AS691),AS$6,"")," ",IF(ISNUMBER(AT691),AT$6,""))&amp;IF(COUNTBLANK(AN691:AQ691)&lt;=3,CONCATENATE($AP$4,IF(ISNUMBER(AN691),AN$7,"")," ",IF(ISNUMBER(AO691),AO$7,"")," ",IF(ISNUMBER(AP691),AP$7,"")," ",IF(ISNUMBER(AQ691),AQ$7,"")," ",$AQ$4),"")
))</f>
        <v>РЛ</v>
      </c>
      <c r="AV691" t="b">
        <f t="shared" ref="AV691:AV754" si="146">ISTEXT(AN691)</f>
        <v>1</v>
      </c>
    </row>
    <row r="692" spans="1:48" ht="16.5" thickTop="1" thickBot="1" x14ac:dyDescent="0.3">
      <c r="A692" s="28">
        <f t="shared" ref="A692:A755" si="147">IF(NOT(ISERROR("Пермского края"=MID(C692,FIND("Пермского края",C692),14)))=$B$1,0,IF(NOT(ISERROR("город Пермь"=MID(C692,FIND("город Пермь",C692),11)))=$B$1,0,IF(NOT(ISERROR("Итого"=MID(C692,FIND("Итого",C692),5)))=$B$1,0,IF(NOT(ISERROR("Всего"=MID(C692,FIND("Всего",C692),5)))=$B$1,0,A691+1))))</f>
        <v>57</v>
      </c>
      <c r="B692" s="74" t="s">
        <v>1852</v>
      </c>
      <c r="C692" s="71" t="s">
        <v>563</v>
      </c>
      <c r="D692" s="63">
        <v>1959</v>
      </c>
      <c r="E692" s="72"/>
      <c r="F692" s="72" t="s">
        <v>2519</v>
      </c>
      <c r="G692" s="80">
        <v>5</v>
      </c>
      <c r="H692" s="80">
        <v>4</v>
      </c>
      <c r="I692" s="163">
        <v>3204.4</v>
      </c>
      <c r="J692" s="163">
        <v>2928.4</v>
      </c>
      <c r="K692" s="163">
        <v>2928.4</v>
      </c>
      <c r="L692" s="165">
        <v>286</v>
      </c>
      <c r="M692" s="163">
        <f t="shared" si="140"/>
        <v>2615142.88</v>
      </c>
      <c r="N692" s="163"/>
      <c r="O692" s="163"/>
      <c r="P692" s="163"/>
      <c r="Q692" s="30">
        <f>IF('Форма 2'!D692=0,"",'Форма 2'!D692-N692-O692-P692)</f>
        <v>2615142.88</v>
      </c>
      <c r="R692" s="51">
        <f t="shared" si="141"/>
        <v>893.02789236443107</v>
      </c>
      <c r="S692" s="51">
        <f t="shared" si="142"/>
        <v>893.02789236443107</v>
      </c>
      <c r="T692" s="69">
        <f>IF(B692=C692,"",
IF(ISERROR(
IF(_xlfn.TEXTBEFORE('ПДФ 1'!B713,": ",1)*1=YEAR($V$4),$V$4,
IF(_xlfn.TEXTBEFORE('ПДФ 1'!B713,": ",1)*1=YEAR($W$4),$W$4,
IF(_xlfn.TEXTBEFORE('ПДФ 1'!B713,": ",1)*1=YEAR($X$4),$X$4,$Y$4)))),"",
IF(_xlfn.TEXTBEFORE('ПДФ 1'!B713,": ",1)*1=YEAR($V$4),$V$4,
IF(_xlfn.TEXTBEFORE('ПДФ 1'!B713,": ",1)*1=YEAR($W$4),$W$4,
IF(_xlfn.TEXTBEFORE('ПДФ 1'!B713,": ",1)*1=YEAR($X$4),$X$4,$Y$4)))))</f>
        <v>46022</v>
      </c>
      <c r="U692" s="125" t="str">
        <f>IF(ISERROR(VLOOKUP(C692,Источник!$C$2:$K$2343,9,0)),"",VLOOKUP(C692,Источник!$C$2:$K$2343,9,0))</f>
        <v>РО</v>
      </c>
      <c r="V692" s="1"/>
      <c r="W692" s="1"/>
      <c r="X692" s="77" t="str">
        <f t="shared" si="143"/>
        <v>г. Пермь, ул. Героев Хасана, д. 15: 2025</v>
      </c>
      <c r="Y692" s="117">
        <f t="shared" si="144"/>
        <v>1</v>
      </c>
      <c r="Z692" s="22" t="s">
        <v>1076</v>
      </c>
      <c r="AA692" s="22" t="s">
        <v>1076</v>
      </c>
      <c r="AB692" s="22" t="s">
        <v>1076</v>
      </c>
      <c r="AC692" s="22" t="s">
        <v>1076</v>
      </c>
      <c r="AD692" s="22" t="s">
        <v>1076</v>
      </c>
      <c r="AE692" s="22" t="s">
        <v>1076</v>
      </c>
      <c r="AF692" s="22" t="s">
        <v>1076</v>
      </c>
      <c r="AG692" s="89" t="s">
        <v>1076</v>
      </c>
      <c r="AH692" s="114" t="s">
        <v>1076</v>
      </c>
      <c r="AI692" s="75" t="s">
        <v>1076</v>
      </c>
      <c r="AJ692" s="75" t="s">
        <v>1076</v>
      </c>
      <c r="AK692" s="75" t="s">
        <v>1076</v>
      </c>
      <c r="AL692" s="75" t="s">
        <v>1076</v>
      </c>
      <c r="AM692" s="75">
        <v>1</v>
      </c>
      <c r="AN692" s="75" t="s">
        <v>1076</v>
      </c>
      <c r="AO692" s="75" t="s">
        <v>1076</v>
      </c>
      <c r="AP692" s="75" t="s">
        <v>1076</v>
      </c>
      <c r="AQ692" s="75" t="s">
        <v>1076</v>
      </c>
      <c r="AR692" s="75" t="s">
        <v>1076</v>
      </c>
      <c r="AS692" s="75" t="s">
        <v>1076</v>
      </c>
      <c r="AT692" s="75" t="s">
        <v>1076</v>
      </c>
      <c r="AU692" t="str">
        <f t="shared" si="145"/>
        <v>РФ</v>
      </c>
      <c r="AV692" t="b">
        <f t="shared" si="146"/>
        <v>1</v>
      </c>
    </row>
    <row r="693" spans="1:48" ht="16.5" thickTop="1" thickBot="1" x14ac:dyDescent="0.3">
      <c r="A693" s="28">
        <f t="shared" si="147"/>
        <v>58</v>
      </c>
      <c r="B693" s="74" t="s">
        <v>1852</v>
      </c>
      <c r="C693" s="71" t="s">
        <v>221</v>
      </c>
      <c r="D693" s="63">
        <v>1960</v>
      </c>
      <c r="E693" s="72"/>
      <c r="F693" s="72" t="s">
        <v>2519</v>
      </c>
      <c r="G693" s="80">
        <v>5</v>
      </c>
      <c r="H693" s="80">
        <v>4</v>
      </c>
      <c r="I693" s="163">
        <v>3728</v>
      </c>
      <c r="J693" s="163">
        <v>3474.1000000000004</v>
      </c>
      <c r="K693" s="163">
        <v>2753.3</v>
      </c>
      <c r="L693" s="165">
        <v>0</v>
      </c>
      <c r="M693" s="163">
        <f t="shared" si="140"/>
        <v>16789122.559999999</v>
      </c>
      <c r="N693" s="163"/>
      <c r="O693" s="163"/>
      <c r="P693" s="163"/>
      <c r="Q693" s="30">
        <f>IF('Форма 2'!D693=0,"",'Форма 2'!D693-N693-O693-P693)</f>
        <v>16789122.559999999</v>
      </c>
      <c r="R693" s="51">
        <f t="shared" si="141"/>
        <v>4832.6537981059837</v>
      </c>
      <c r="S693" s="51">
        <f t="shared" si="142"/>
        <v>4832.6537981059837</v>
      </c>
      <c r="T693" s="69">
        <f>IF(B693=C693,"",
IF(ISERROR(
IF(_xlfn.TEXTBEFORE('ПДФ 1'!B714,": ",1)*1=YEAR($V$4),$V$4,
IF(_xlfn.TEXTBEFORE('ПДФ 1'!B714,": ",1)*1=YEAR($W$4),$W$4,
IF(_xlfn.TEXTBEFORE('ПДФ 1'!B714,": ",1)*1=YEAR($X$4),$X$4,$Y$4)))),"",
IF(_xlfn.TEXTBEFORE('ПДФ 1'!B714,": ",1)*1=YEAR($V$4),$V$4,
IF(_xlfn.TEXTBEFORE('ПДФ 1'!B714,": ",1)*1=YEAR($W$4),$W$4,
IF(_xlfn.TEXTBEFORE('ПДФ 1'!B714,": ",1)*1=YEAR($X$4),$X$4,$Y$4)))))</f>
        <v>46022</v>
      </c>
      <c r="U693" s="125" t="str">
        <f>IF(ISERROR(VLOOKUP(C693,Источник!$C$2:$K$2343,9,0)),"",VLOOKUP(C693,Источник!$C$2:$K$2343,9,0))</f>
        <v>РО</v>
      </c>
      <c r="V693" s="1"/>
      <c r="W693" s="1"/>
      <c r="X693" s="77" t="str">
        <f t="shared" si="143"/>
        <v>г. Пермь, ул. Героев Хасана, д. 3: 2025</v>
      </c>
      <c r="Y693" s="117">
        <f t="shared" si="144"/>
        <v>1</v>
      </c>
      <c r="Z693" s="22" t="s">
        <v>1076</v>
      </c>
      <c r="AA693" s="22" t="s">
        <v>1076</v>
      </c>
      <c r="AB693" s="22" t="s">
        <v>1076</v>
      </c>
      <c r="AC693" s="22" t="s">
        <v>1076</v>
      </c>
      <c r="AD693" s="22" t="s">
        <v>1076</v>
      </c>
      <c r="AE693" s="22" t="s">
        <v>1076</v>
      </c>
      <c r="AF693" s="22" t="s">
        <v>1076</v>
      </c>
      <c r="AG693" s="89" t="s">
        <v>1076</v>
      </c>
      <c r="AH693" s="114" t="s">
        <v>1076</v>
      </c>
      <c r="AI693" s="75">
        <v>1</v>
      </c>
      <c r="AJ693" s="75" t="s">
        <v>1076</v>
      </c>
      <c r="AK693" s="75" t="s">
        <v>1076</v>
      </c>
      <c r="AL693" s="75" t="s">
        <v>1076</v>
      </c>
      <c r="AM693" s="75" t="s">
        <v>1076</v>
      </c>
      <c r="AN693" s="75" t="s">
        <v>1076</v>
      </c>
      <c r="AO693" s="75" t="s">
        <v>1076</v>
      </c>
      <c r="AP693" s="75" t="s">
        <v>1076</v>
      </c>
      <c r="AQ693" s="75" t="s">
        <v>1076</v>
      </c>
      <c r="AR693" s="75" t="s">
        <v>1076</v>
      </c>
      <c r="AS693" s="75" t="s">
        <v>1076</v>
      </c>
      <c r="AT693" s="75" t="s">
        <v>1076</v>
      </c>
      <c r="AU693" t="str">
        <f t="shared" si="145"/>
        <v>РК</v>
      </c>
      <c r="AV693" t="b">
        <f t="shared" si="146"/>
        <v>1</v>
      </c>
    </row>
    <row r="694" spans="1:48" ht="16.5" thickTop="1" thickBot="1" x14ac:dyDescent="0.3">
      <c r="A694" s="28">
        <f t="shared" si="147"/>
        <v>59</v>
      </c>
      <c r="B694" s="74" t="s">
        <v>1852</v>
      </c>
      <c r="C694" s="71" t="s">
        <v>509</v>
      </c>
      <c r="D694" s="63">
        <v>1955</v>
      </c>
      <c r="E694" s="72"/>
      <c r="F694" s="72" t="s">
        <v>2519</v>
      </c>
      <c r="G694" s="80">
        <v>5</v>
      </c>
      <c r="H694" s="80">
        <v>4</v>
      </c>
      <c r="I694" s="163">
        <v>6490.5</v>
      </c>
      <c r="J694" s="163">
        <v>5552.1</v>
      </c>
      <c r="K694" s="163">
        <v>4188.6000000000004</v>
      </c>
      <c r="L694" s="165">
        <v>131</v>
      </c>
      <c r="M694" s="163">
        <f t="shared" si="140"/>
        <v>29230096.559999999</v>
      </c>
      <c r="N694" s="163"/>
      <c r="O694" s="163"/>
      <c r="P694" s="163"/>
      <c r="Q694" s="30">
        <f>IF('Форма 2'!D694=0,"",'Форма 2'!D694-N694-O694-P694)</f>
        <v>29230096.559999999</v>
      </c>
      <c r="R694" s="51">
        <f t="shared" si="141"/>
        <v>5264.6920192359639</v>
      </c>
      <c r="S694" s="51">
        <f t="shared" si="142"/>
        <v>5264.6920192359639</v>
      </c>
      <c r="T694" s="69">
        <f>IF(B694=C694,"",
IF(ISERROR(
IF(_xlfn.TEXTBEFORE('ПДФ 1'!B715,": ",1)*1=YEAR($V$4),$V$4,
IF(_xlfn.TEXTBEFORE('ПДФ 1'!B715,": ",1)*1=YEAR($W$4),$W$4,
IF(_xlfn.TEXTBEFORE('ПДФ 1'!B715,": ",1)*1=YEAR($X$4),$X$4,$Y$4)))),"",
IF(_xlfn.TEXTBEFORE('ПДФ 1'!B715,": ",1)*1=YEAR($V$4),$V$4,
IF(_xlfn.TEXTBEFORE('ПДФ 1'!B715,": ",1)*1=YEAR($W$4),$W$4,
IF(_xlfn.TEXTBEFORE('ПДФ 1'!B715,": ",1)*1=YEAR($X$4),$X$4,$Y$4)))))</f>
        <v>46022</v>
      </c>
      <c r="U694" s="125" t="str">
        <f>IF(ISERROR(VLOOKUP(C694,Источник!$C$2:$K$2343,9,0)),"",VLOOKUP(C694,Источник!$C$2:$K$2343,9,0))</f>
        <v>РО</v>
      </c>
      <c r="V694" s="1"/>
      <c r="W694" s="1"/>
      <c r="X694" s="77" t="str">
        <f t="shared" si="143"/>
        <v>г. Пермь, ул. Героев Хасана, д. 8: 2025</v>
      </c>
      <c r="Y694" s="117">
        <f t="shared" si="144"/>
        <v>1</v>
      </c>
      <c r="Z694" s="22" t="s">
        <v>1076</v>
      </c>
      <c r="AA694" s="22" t="s">
        <v>1076</v>
      </c>
      <c r="AB694" s="22" t="s">
        <v>1076</v>
      </c>
      <c r="AC694" s="22" t="s">
        <v>1076</v>
      </c>
      <c r="AD694" s="22" t="s">
        <v>1076</v>
      </c>
      <c r="AE694" s="22" t="s">
        <v>1076</v>
      </c>
      <c r="AF694" s="22" t="s">
        <v>1076</v>
      </c>
      <c r="AG694" s="89" t="s">
        <v>1076</v>
      </c>
      <c r="AH694" s="114" t="s">
        <v>1076</v>
      </c>
      <c r="AI694" s="75">
        <v>1</v>
      </c>
      <c r="AJ694" s="75" t="s">
        <v>1076</v>
      </c>
      <c r="AK694" s="75" t="s">
        <v>1076</v>
      </c>
      <c r="AL694" s="75" t="s">
        <v>1076</v>
      </c>
      <c r="AM694" s="75" t="s">
        <v>1076</v>
      </c>
      <c r="AN694" s="75" t="s">
        <v>1076</v>
      </c>
      <c r="AO694" s="75" t="s">
        <v>1076</v>
      </c>
      <c r="AP694" s="75" t="s">
        <v>1076</v>
      </c>
      <c r="AQ694" s="75" t="s">
        <v>1076</v>
      </c>
      <c r="AR694" s="75" t="s">
        <v>1076</v>
      </c>
      <c r="AS694" s="75" t="s">
        <v>1076</v>
      </c>
      <c r="AT694" s="75" t="s">
        <v>1076</v>
      </c>
      <c r="AU694" t="str">
        <f t="shared" si="145"/>
        <v>РК</v>
      </c>
      <c r="AV694" t="b">
        <f t="shared" si="146"/>
        <v>1</v>
      </c>
    </row>
    <row r="695" spans="1:48" ht="16.5" thickTop="1" thickBot="1" x14ac:dyDescent="0.3">
      <c r="A695" s="28">
        <f t="shared" si="147"/>
        <v>60</v>
      </c>
      <c r="B695" s="74" t="s">
        <v>1852</v>
      </c>
      <c r="C695" s="71" t="s">
        <v>565</v>
      </c>
      <c r="D695" s="63">
        <v>1969</v>
      </c>
      <c r="E695" s="72"/>
      <c r="F695" s="72" t="s">
        <v>2520</v>
      </c>
      <c r="G695" s="80">
        <v>5</v>
      </c>
      <c r="H695" s="80">
        <v>6</v>
      </c>
      <c r="I695" s="163">
        <v>4422.6000000000004</v>
      </c>
      <c r="J695" s="163">
        <v>4366.6000000000004</v>
      </c>
      <c r="K695" s="163">
        <v>3864.44</v>
      </c>
      <c r="L695" s="165">
        <v>214</v>
      </c>
      <c r="M695" s="163">
        <f t="shared" si="140"/>
        <v>3609328.09</v>
      </c>
      <c r="N695" s="163"/>
      <c r="O695" s="163"/>
      <c r="P695" s="163"/>
      <c r="Q695" s="30">
        <f>IF('Форма 2'!D695=0,"",'Форма 2'!D695-N695-O695-P695)</f>
        <v>3609328.09</v>
      </c>
      <c r="R695" s="51">
        <f t="shared" si="141"/>
        <v>826.57630421838496</v>
      </c>
      <c r="S695" s="51">
        <f t="shared" si="142"/>
        <v>826.57630421838496</v>
      </c>
      <c r="T695" s="69">
        <f>IF(B695=C695,"",
IF(ISERROR(
IF(_xlfn.TEXTBEFORE('ПДФ 1'!B716,": ",1)*1=YEAR($V$4),$V$4,
IF(_xlfn.TEXTBEFORE('ПДФ 1'!B716,": ",1)*1=YEAR($W$4),$W$4,
IF(_xlfn.TEXTBEFORE('ПДФ 1'!B716,": ",1)*1=YEAR($X$4),$X$4,$Y$4)))),"",
IF(_xlfn.TEXTBEFORE('ПДФ 1'!B716,": ",1)*1=YEAR($V$4),$V$4,
IF(_xlfn.TEXTBEFORE('ПДФ 1'!B716,": ",1)*1=YEAR($W$4),$W$4,
IF(_xlfn.TEXTBEFORE('ПДФ 1'!B716,": ",1)*1=YEAR($X$4),$X$4,$Y$4)))))</f>
        <v>46022</v>
      </c>
      <c r="U695" s="125" t="str">
        <f>IF(ISERROR(VLOOKUP(C695,Источник!$C$2:$K$2343,9,0)),"",VLOOKUP(C695,Источник!$C$2:$K$2343,9,0))</f>
        <v>РО</v>
      </c>
      <c r="V695" s="1"/>
      <c r="W695" s="1"/>
      <c r="X695" s="77" t="str">
        <f t="shared" si="143"/>
        <v>г. Пермь, ул. Гусарова, д. 14: 2025</v>
      </c>
      <c r="Y695" s="117">
        <f t="shared" si="144"/>
        <v>1</v>
      </c>
      <c r="Z695" s="22" t="s">
        <v>1076</v>
      </c>
      <c r="AA695" s="22" t="s">
        <v>1076</v>
      </c>
      <c r="AB695" s="22" t="s">
        <v>1076</v>
      </c>
      <c r="AC695" s="22" t="s">
        <v>1076</v>
      </c>
      <c r="AD695" s="22" t="s">
        <v>1076</v>
      </c>
      <c r="AE695" s="22" t="s">
        <v>1076</v>
      </c>
      <c r="AF695" s="22" t="s">
        <v>1076</v>
      </c>
      <c r="AG695" s="89" t="s">
        <v>1076</v>
      </c>
      <c r="AH695" s="114" t="s">
        <v>1076</v>
      </c>
      <c r="AI695" s="75" t="s">
        <v>1076</v>
      </c>
      <c r="AJ695" s="75" t="s">
        <v>1076</v>
      </c>
      <c r="AK695" s="75" t="s">
        <v>1076</v>
      </c>
      <c r="AL695" s="75" t="s">
        <v>1076</v>
      </c>
      <c r="AM695" s="75">
        <v>1</v>
      </c>
      <c r="AN695" s="75" t="s">
        <v>1076</v>
      </c>
      <c r="AO695" s="75" t="s">
        <v>1076</v>
      </c>
      <c r="AP695" s="75" t="s">
        <v>1076</v>
      </c>
      <c r="AQ695" s="75" t="s">
        <v>1076</v>
      </c>
      <c r="AR695" s="75" t="s">
        <v>1076</v>
      </c>
      <c r="AS695" s="75" t="s">
        <v>1076</v>
      </c>
      <c r="AT695" s="75" t="s">
        <v>1076</v>
      </c>
      <c r="AU695" t="str">
        <f t="shared" si="145"/>
        <v>РФ</v>
      </c>
      <c r="AV695" t="b">
        <f t="shared" si="146"/>
        <v>1</v>
      </c>
    </row>
    <row r="696" spans="1:48" ht="16.5" thickTop="1" thickBot="1" x14ac:dyDescent="0.3">
      <c r="A696" s="28">
        <f t="shared" si="147"/>
        <v>61</v>
      </c>
      <c r="B696" s="74" t="s">
        <v>1852</v>
      </c>
      <c r="C696" s="71" t="s">
        <v>428</v>
      </c>
      <c r="D696" s="63">
        <v>1969</v>
      </c>
      <c r="E696" s="72"/>
      <c r="F696" s="72" t="s">
        <v>2520</v>
      </c>
      <c r="G696" s="80">
        <v>5</v>
      </c>
      <c r="H696" s="80">
        <v>8</v>
      </c>
      <c r="I696" s="163">
        <v>5729.2</v>
      </c>
      <c r="J696" s="163">
        <v>5729.2</v>
      </c>
      <c r="K696" s="163">
        <v>5729.2</v>
      </c>
      <c r="L696" s="165">
        <v>285</v>
      </c>
      <c r="M696" s="163">
        <f t="shared" si="140"/>
        <v>1862562.92</v>
      </c>
      <c r="N696" s="163"/>
      <c r="O696" s="163"/>
      <c r="P696" s="163"/>
      <c r="Q696" s="30">
        <f>IF('Форма 2'!D696=0,"",'Форма 2'!D696-N696-O696-P696)</f>
        <v>1862562.92</v>
      </c>
      <c r="R696" s="51">
        <f t="shared" si="141"/>
        <v>325.10000000000002</v>
      </c>
      <c r="S696" s="51">
        <f t="shared" si="142"/>
        <v>325.10000000000002</v>
      </c>
      <c r="T696" s="69">
        <f>IF(B696=C696,"",
IF(ISERROR(
IF(_xlfn.TEXTBEFORE('ПДФ 1'!B717,": ",1)*1=YEAR($V$4),$V$4,
IF(_xlfn.TEXTBEFORE('ПДФ 1'!B717,": ",1)*1=YEAR($W$4),$W$4,
IF(_xlfn.TEXTBEFORE('ПДФ 1'!B717,": ",1)*1=YEAR($X$4),$X$4,$Y$4)))),"",
IF(_xlfn.TEXTBEFORE('ПДФ 1'!B717,": ",1)*1=YEAR($V$4),$V$4,
IF(_xlfn.TEXTBEFORE('ПДФ 1'!B717,": ",1)*1=YEAR($W$4),$W$4,
IF(_xlfn.TEXTBEFORE('ПДФ 1'!B717,": ",1)*1=YEAR($X$4),$X$4,$Y$4)))))</f>
        <v>46022</v>
      </c>
      <c r="U696" s="125" t="str">
        <f>IF(ISERROR(VLOOKUP(C696,Источник!$C$2:$K$2343,9,0)),"",VLOOKUP(C696,Источник!$C$2:$K$2343,9,0))</f>
        <v>РО</v>
      </c>
      <c r="V696" s="1"/>
      <c r="W696" s="1"/>
      <c r="X696" s="77" t="str">
        <f t="shared" si="143"/>
        <v>г. Пермь, ул. Гусарова, д. 16: 2025</v>
      </c>
      <c r="Y696" s="117">
        <f t="shared" si="144"/>
        <v>1</v>
      </c>
      <c r="Z696" s="22" t="s">
        <v>1076</v>
      </c>
      <c r="AA696" s="22" t="s">
        <v>1076</v>
      </c>
      <c r="AB696" s="22" t="s">
        <v>1076</v>
      </c>
      <c r="AC696" s="22">
        <v>1</v>
      </c>
      <c r="AD696" s="22" t="s">
        <v>1076</v>
      </c>
      <c r="AE696" s="22" t="s">
        <v>1076</v>
      </c>
      <c r="AF696" s="22" t="s">
        <v>1076</v>
      </c>
      <c r="AG696" s="89" t="s">
        <v>1076</v>
      </c>
      <c r="AH696" s="114" t="s">
        <v>1076</v>
      </c>
      <c r="AI696" s="75" t="s">
        <v>1076</v>
      </c>
      <c r="AJ696" s="75" t="s">
        <v>1076</v>
      </c>
      <c r="AK696" s="75" t="s">
        <v>1076</v>
      </c>
      <c r="AL696" s="75" t="s">
        <v>1076</v>
      </c>
      <c r="AM696" s="75" t="s">
        <v>1076</v>
      </c>
      <c r="AN696" s="75" t="s">
        <v>1076</v>
      </c>
      <c r="AO696" s="75" t="s">
        <v>1076</v>
      </c>
      <c r="AP696" s="75" t="s">
        <v>1076</v>
      </c>
      <c r="AQ696" s="75" t="s">
        <v>1076</v>
      </c>
      <c r="AR696" s="75" t="s">
        <v>1076</v>
      </c>
      <c r="AS696" s="75" t="s">
        <v>1076</v>
      </c>
      <c r="AT696" s="75" t="s">
        <v>1076</v>
      </c>
      <c r="AU696" t="str">
        <f t="shared" si="145"/>
        <v>РВИС ( ХВС )</v>
      </c>
      <c r="AV696" t="b">
        <f t="shared" si="146"/>
        <v>1</v>
      </c>
    </row>
    <row r="697" spans="1:48" ht="16.5" thickTop="1" thickBot="1" x14ac:dyDescent="0.3">
      <c r="A697" s="28">
        <f t="shared" si="147"/>
        <v>62</v>
      </c>
      <c r="B697" s="74" t="s">
        <v>1852</v>
      </c>
      <c r="C697" s="71" t="s">
        <v>346</v>
      </c>
      <c r="D697" s="63">
        <v>1969</v>
      </c>
      <c r="E697" s="72"/>
      <c r="F697" s="72" t="s">
        <v>2520</v>
      </c>
      <c r="G697" s="80">
        <v>5</v>
      </c>
      <c r="H697" s="80">
        <v>6</v>
      </c>
      <c r="I697" s="163">
        <v>4861.8999999999996</v>
      </c>
      <c r="J697" s="163">
        <v>4367.5</v>
      </c>
      <c r="K697" s="163">
        <v>3974.43</v>
      </c>
      <c r="L697" s="165">
        <v>195</v>
      </c>
      <c r="M697" s="163">
        <f t="shared" si="140"/>
        <v>8271112.9000000004</v>
      </c>
      <c r="N697" s="163"/>
      <c r="O697" s="163"/>
      <c r="P697" s="163"/>
      <c r="Q697" s="30">
        <f>IF('Форма 2'!D697=0,"",'Форма 2'!D697-N697-O697-P697)</f>
        <v>8271112.9000000004</v>
      </c>
      <c r="R697" s="51">
        <f t="shared" si="141"/>
        <v>1893.7865827132227</v>
      </c>
      <c r="S697" s="51">
        <f t="shared" si="142"/>
        <v>1893.7865827132227</v>
      </c>
      <c r="T697" s="69">
        <f>IF(B697=C697,"",
IF(ISERROR(
IF(_xlfn.TEXTBEFORE('ПДФ 1'!B718,": ",1)*1=YEAR($V$4),$V$4,
IF(_xlfn.TEXTBEFORE('ПДФ 1'!B718,": ",1)*1=YEAR($W$4),$W$4,
IF(_xlfn.TEXTBEFORE('ПДФ 1'!B718,": ",1)*1=YEAR($X$4),$X$4,$Y$4)))),"",
IF(_xlfn.TEXTBEFORE('ПДФ 1'!B718,": ",1)*1=YEAR($V$4),$V$4,
IF(_xlfn.TEXTBEFORE('ПДФ 1'!B718,": ",1)*1=YEAR($W$4),$W$4,
IF(_xlfn.TEXTBEFORE('ПДФ 1'!B718,": ",1)*1=YEAR($X$4),$X$4,$Y$4)))))</f>
        <v>46022</v>
      </c>
      <c r="U697" s="125" t="str">
        <f>IF(ISERROR(VLOOKUP(C697,Источник!$C$2:$K$2343,9,0)),"",VLOOKUP(C697,Источник!$C$2:$K$2343,9,0))</f>
        <v>РО</v>
      </c>
      <c r="V697" s="1"/>
      <c r="W697" s="1"/>
      <c r="X697" s="77" t="str">
        <f t="shared" si="143"/>
        <v>г. Пермь, ул. Гусарова, д. 18: 2025</v>
      </c>
      <c r="Y697" s="117">
        <f t="shared" si="144"/>
        <v>3</v>
      </c>
      <c r="Z697" s="22">
        <v>1</v>
      </c>
      <c r="AA697" s="22" t="s">
        <v>1076</v>
      </c>
      <c r="AB697" s="22" t="s">
        <v>1076</v>
      </c>
      <c r="AC697" s="22">
        <v>1</v>
      </c>
      <c r="AD697" s="22">
        <v>1</v>
      </c>
      <c r="AE697" s="22" t="s">
        <v>1076</v>
      </c>
      <c r="AF697" s="22" t="s">
        <v>1076</v>
      </c>
      <c r="AG697" s="89" t="s">
        <v>1076</v>
      </c>
      <c r="AH697" s="114" t="s">
        <v>1076</v>
      </c>
      <c r="AI697" s="75" t="s">
        <v>1076</v>
      </c>
      <c r="AJ697" s="75" t="s">
        <v>1076</v>
      </c>
      <c r="AK697" s="75" t="s">
        <v>1076</v>
      </c>
      <c r="AL697" s="75" t="s">
        <v>1076</v>
      </c>
      <c r="AM697" s="75" t="s">
        <v>1076</v>
      </c>
      <c r="AN697" s="75" t="s">
        <v>1076</v>
      </c>
      <c r="AO697" s="75" t="s">
        <v>1076</v>
      </c>
      <c r="AP697" s="75" t="s">
        <v>1076</v>
      </c>
      <c r="AQ697" s="75" t="s">
        <v>1076</v>
      </c>
      <c r="AR697" s="75" t="s">
        <v>1076</v>
      </c>
      <c r="AS697" s="75" t="s">
        <v>1076</v>
      </c>
      <c r="AT697" s="75" t="s">
        <v>1076</v>
      </c>
      <c r="AU697" t="str">
        <f t="shared" si="145"/>
        <v>РВИС ( ЭЛ ХВС ГВС )</v>
      </c>
      <c r="AV697" t="b">
        <f t="shared" si="146"/>
        <v>1</v>
      </c>
    </row>
    <row r="698" spans="1:48" ht="16.5" thickTop="1" thickBot="1" x14ac:dyDescent="0.3">
      <c r="A698" s="28">
        <f t="shared" si="147"/>
        <v>63</v>
      </c>
      <c r="B698" s="74" t="s">
        <v>1852</v>
      </c>
      <c r="C698" s="71" t="s">
        <v>564</v>
      </c>
      <c r="D698" s="63">
        <v>1968</v>
      </c>
      <c r="E698" s="72"/>
      <c r="F698" s="72" t="s">
        <v>2519</v>
      </c>
      <c r="G698" s="80">
        <v>5</v>
      </c>
      <c r="H698" s="80">
        <v>6</v>
      </c>
      <c r="I698" s="163">
        <v>4550.3</v>
      </c>
      <c r="J698" s="163">
        <v>4550.3</v>
      </c>
      <c r="K698" s="163">
        <v>4550.3</v>
      </c>
      <c r="L698" s="165">
        <v>216</v>
      </c>
      <c r="M698" s="163">
        <f t="shared" si="140"/>
        <v>3713545.33</v>
      </c>
      <c r="N698" s="163"/>
      <c r="O698" s="163"/>
      <c r="P698" s="163"/>
      <c r="Q698" s="30">
        <f>IF('Форма 2'!D698=0,"",'Форма 2'!D698-N698-O698-P698)</f>
        <v>3713545.33</v>
      </c>
      <c r="R698" s="51">
        <f t="shared" si="141"/>
        <v>816.10999934070276</v>
      </c>
      <c r="S698" s="51">
        <f t="shared" si="142"/>
        <v>816.10999934070276</v>
      </c>
      <c r="T698" s="69">
        <f>IF(B698=C698,"",
IF(ISERROR(
IF(_xlfn.TEXTBEFORE('ПДФ 1'!B719,": ",1)*1=YEAR($V$4),$V$4,
IF(_xlfn.TEXTBEFORE('ПДФ 1'!B719,": ",1)*1=YEAR($W$4),$W$4,
IF(_xlfn.TEXTBEFORE('ПДФ 1'!B719,": ",1)*1=YEAR($X$4),$X$4,$Y$4)))),"",
IF(_xlfn.TEXTBEFORE('ПДФ 1'!B719,": ",1)*1=YEAR($V$4),$V$4,
IF(_xlfn.TEXTBEFORE('ПДФ 1'!B719,": ",1)*1=YEAR($W$4),$W$4,
IF(_xlfn.TEXTBEFORE('ПДФ 1'!B719,": ",1)*1=YEAR($X$4),$X$4,$Y$4)))))</f>
        <v>46022</v>
      </c>
      <c r="U698" s="125" t="str">
        <f>IF(ISERROR(VLOOKUP(C698,Источник!$C$2:$K$2343,9,0)),"",VLOOKUP(C698,Источник!$C$2:$K$2343,9,0))</f>
        <v>РО</v>
      </c>
      <c r="V698" s="1"/>
      <c r="W698" s="1"/>
      <c r="X698" s="81" t="str">
        <f t="shared" si="143"/>
        <v>г. Пермь, ул. Гусарова, д. 8: 2025</v>
      </c>
      <c r="Y698" s="117">
        <f t="shared" si="144"/>
        <v>1</v>
      </c>
      <c r="Z698" s="22" t="s">
        <v>1076</v>
      </c>
      <c r="AA698" s="22" t="s">
        <v>1076</v>
      </c>
      <c r="AB698" s="22" t="s">
        <v>1076</v>
      </c>
      <c r="AC698" s="22" t="s">
        <v>1076</v>
      </c>
      <c r="AD698" s="22" t="s">
        <v>1076</v>
      </c>
      <c r="AE698" s="22" t="s">
        <v>1076</v>
      </c>
      <c r="AF698" s="22" t="s">
        <v>1076</v>
      </c>
      <c r="AG698" s="89" t="s">
        <v>1076</v>
      </c>
      <c r="AH698" s="88" t="s">
        <v>1076</v>
      </c>
      <c r="AI698" s="75" t="s">
        <v>1076</v>
      </c>
      <c r="AJ698" s="75" t="s">
        <v>1076</v>
      </c>
      <c r="AK698" s="75" t="s">
        <v>1076</v>
      </c>
      <c r="AL698" s="75" t="s">
        <v>1076</v>
      </c>
      <c r="AM698" s="75">
        <v>1</v>
      </c>
      <c r="AN698" s="75" t="s">
        <v>1076</v>
      </c>
      <c r="AO698" s="75" t="s">
        <v>1076</v>
      </c>
      <c r="AP698" s="75" t="s">
        <v>1076</v>
      </c>
      <c r="AQ698" s="75" t="s">
        <v>1076</v>
      </c>
      <c r="AR698" s="75" t="s">
        <v>1076</v>
      </c>
      <c r="AS698" s="75" t="s">
        <v>1076</v>
      </c>
      <c r="AT698" s="75" t="s">
        <v>1076</v>
      </c>
      <c r="AU698" t="str">
        <f t="shared" si="145"/>
        <v>РФ</v>
      </c>
      <c r="AV698" t="b">
        <f t="shared" si="146"/>
        <v>1</v>
      </c>
    </row>
    <row r="699" spans="1:48" ht="16.5" thickTop="1" thickBot="1" x14ac:dyDescent="0.3">
      <c r="A699" s="28">
        <f t="shared" si="147"/>
        <v>64</v>
      </c>
      <c r="B699" s="74" t="s">
        <v>1852</v>
      </c>
      <c r="C699" s="71" t="s">
        <v>427</v>
      </c>
      <c r="D699" s="63">
        <v>1978</v>
      </c>
      <c r="E699" s="72"/>
      <c r="F699" s="72" t="s">
        <v>2520</v>
      </c>
      <c r="G699" s="80">
        <v>9</v>
      </c>
      <c r="H699" s="80">
        <v>6</v>
      </c>
      <c r="I699" s="163">
        <v>11370.4</v>
      </c>
      <c r="J699" s="163">
        <v>11370.4</v>
      </c>
      <c r="K699" s="163">
        <v>11370.4</v>
      </c>
      <c r="L699" s="165">
        <v>518</v>
      </c>
      <c r="M699" s="163">
        <f t="shared" si="140"/>
        <v>3889586.43</v>
      </c>
      <c r="N699" s="163"/>
      <c r="O699" s="163"/>
      <c r="P699" s="163"/>
      <c r="Q699" s="30">
        <f>IF('Форма 2'!D699=0,"",'Форма 2'!D699-N699-O699-P699)</f>
        <v>3889586.43</v>
      </c>
      <c r="R699" s="51">
        <f t="shared" si="141"/>
        <v>342.07999982410473</v>
      </c>
      <c r="S699" s="51">
        <f t="shared" si="142"/>
        <v>342.07999982410473</v>
      </c>
      <c r="T699" s="69">
        <f>IF(B699=C699,"",
IF(ISERROR(
IF(_xlfn.TEXTBEFORE('ПДФ 1'!B720,": ",1)*1=YEAR($V$4),$V$4,
IF(_xlfn.TEXTBEFORE('ПДФ 1'!B720,": ",1)*1=YEAR($W$4),$W$4,
IF(_xlfn.TEXTBEFORE('ПДФ 1'!B720,": ",1)*1=YEAR($X$4),$X$4,$Y$4)))),"",
IF(_xlfn.TEXTBEFORE('ПДФ 1'!B720,": ",1)*1=YEAR($V$4),$V$4,
IF(_xlfn.TEXTBEFORE('ПДФ 1'!B720,": ",1)*1=YEAR($W$4),$W$4,
IF(_xlfn.TEXTBEFORE('ПДФ 1'!B720,": ",1)*1=YEAR($X$4),$X$4,$Y$4)))))</f>
        <v>46022</v>
      </c>
      <c r="U699" s="125" t="str">
        <f>IF(ISERROR(VLOOKUP(C699,Источник!$C$2:$K$2343,9,0)),"",VLOOKUP(C699,Источник!$C$2:$K$2343,9,0))</f>
        <v>РО</v>
      </c>
      <c r="V699" s="1"/>
      <c r="W699" s="1"/>
      <c r="X699" s="77" t="str">
        <f t="shared" si="143"/>
        <v>г. Пермь, ул. Гусарова, д. 9: 2025</v>
      </c>
      <c r="Y699" s="117">
        <f t="shared" si="144"/>
        <v>1</v>
      </c>
      <c r="Z699" s="22" t="s">
        <v>1076</v>
      </c>
      <c r="AA699" s="22" t="s">
        <v>1076</v>
      </c>
      <c r="AB699" s="22" t="s">
        <v>1076</v>
      </c>
      <c r="AC699" s="22">
        <v>1</v>
      </c>
      <c r="AD699" s="22" t="s">
        <v>1076</v>
      </c>
      <c r="AE699" s="22" t="s">
        <v>1076</v>
      </c>
      <c r="AF699" s="22" t="s">
        <v>1076</v>
      </c>
      <c r="AG699" s="89" t="s">
        <v>1076</v>
      </c>
      <c r="AH699" s="114" t="s">
        <v>1076</v>
      </c>
      <c r="AI699" s="75" t="s">
        <v>1076</v>
      </c>
      <c r="AJ699" s="75" t="s">
        <v>1076</v>
      </c>
      <c r="AK699" s="75" t="s">
        <v>1076</v>
      </c>
      <c r="AL699" s="75" t="s">
        <v>1076</v>
      </c>
      <c r="AM699" s="75" t="s">
        <v>1076</v>
      </c>
      <c r="AN699" s="75" t="s">
        <v>1076</v>
      </c>
      <c r="AO699" s="75" t="s">
        <v>1076</v>
      </c>
      <c r="AP699" s="75" t="s">
        <v>1076</v>
      </c>
      <c r="AQ699" s="75" t="s">
        <v>1076</v>
      </c>
      <c r="AR699" s="75" t="s">
        <v>1076</v>
      </c>
      <c r="AS699" s="75" t="s">
        <v>1076</v>
      </c>
      <c r="AT699" s="75" t="s">
        <v>1076</v>
      </c>
      <c r="AU699" t="str">
        <f t="shared" si="145"/>
        <v>РВИС ( ХВС )</v>
      </c>
      <c r="AV699" t="b">
        <f t="shared" si="146"/>
        <v>1</v>
      </c>
    </row>
    <row r="700" spans="1:48" ht="16.5" thickTop="1" thickBot="1" x14ac:dyDescent="0.3">
      <c r="A700" s="28">
        <f t="shared" si="147"/>
        <v>65</v>
      </c>
      <c r="B700" s="74" t="s">
        <v>1852</v>
      </c>
      <c r="C700" s="71" t="s">
        <v>222</v>
      </c>
      <c r="D700" s="63">
        <v>1962</v>
      </c>
      <c r="E700" s="72"/>
      <c r="F700" s="72" t="s">
        <v>2519</v>
      </c>
      <c r="G700" s="80">
        <v>5</v>
      </c>
      <c r="H700" s="80">
        <v>4</v>
      </c>
      <c r="I700" s="163">
        <v>3548.2</v>
      </c>
      <c r="J700" s="163">
        <v>3210.1</v>
      </c>
      <c r="K700" s="163">
        <v>3210.1</v>
      </c>
      <c r="L700" s="165">
        <v>146</v>
      </c>
      <c r="M700" s="163">
        <f t="shared" si="140"/>
        <v>15979389.66</v>
      </c>
      <c r="N700" s="163"/>
      <c r="O700" s="163"/>
      <c r="P700" s="163"/>
      <c r="Q700" s="30">
        <f>IF('Форма 2'!D700=0,"",'Форма 2'!D700-N700-O700-P700)</f>
        <v>15979389.66</v>
      </c>
      <c r="R700" s="51">
        <f t="shared" si="141"/>
        <v>4977.847936201365</v>
      </c>
      <c r="S700" s="51">
        <f t="shared" si="142"/>
        <v>4977.847936201365</v>
      </c>
      <c r="T700" s="69">
        <f>IF(B700=C700,"",
IF(ISERROR(
IF(_xlfn.TEXTBEFORE('ПДФ 1'!B721,": ",1)*1=YEAR($V$4),$V$4,
IF(_xlfn.TEXTBEFORE('ПДФ 1'!B721,": ",1)*1=YEAR($W$4),$W$4,
IF(_xlfn.TEXTBEFORE('ПДФ 1'!B721,": ",1)*1=YEAR($X$4),$X$4,$Y$4)))),"",
IF(_xlfn.TEXTBEFORE('ПДФ 1'!B721,": ",1)*1=YEAR($V$4),$V$4,
IF(_xlfn.TEXTBEFORE('ПДФ 1'!B721,": ",1)*1=YEAR($W$4),$W$4,
IF(_xlfn.TEXTBEFORE('ПДФ 1'!B721,": ",1)*1=YEAR($X$4),$X$4,$Y$4)))))</f>
        <v>46022</v>
      </c>
      <c r="U700" s="125" t="str">
        <f>IF(ISERROR(VLOOKUP(C700,Источник!$C$2:$K$2343,9,0)),"",VLOOKUP(C700,Источник!$C$2:$K$2343,9,0))</f>
        <v>РО</v>
      </c>
      <c r="V700" s="1"/>
      <c r="W700" s="1"/>
      <c r="X700" s="81" t="str">
        <f t="shared" si="143"/>
        <v>г. Пермь, ул. Дружбы, д. 21: 2025</v>
      </c>
      <c r="Y700" s="117">
        <f t="shared" si="144"/>
        <v>1</v>
      </c>
      <c r="Z700" s="22" t="s">
        <v>1076</v>
      </c>
      <c r="AA700" s="22" t="s">
        <v>1076</v>
      </c>
      <c r="AB700" s="22" t="s">
        <v>1076</v>
      </c>
      <c r="AC700" s="22" t="s">
        <v>1076</v>
      </c>
      <c r="AD700" s="22" t="s">
        <v>1076</v>
      </c>
      <c r="AE700" s="22" t="s">
        <v>1076</v>
      </c>
      <c r="AF700" s="22" t="s">
        <v>1076</v>
      </c>
      <c r="AG700" s="89" t="s">
        <v>1076</v>
      </c>
      <c r="AH700" s="88" t="s">
        <v>1076</v>
      </c>
      <c r="AI700" s="75">
        <v>1</v>
      </c>
      <c r="AJ700" s="75" t="s">
        <v>1076</v>
      </c>
      <c r="AK700" s="75" t="s">
        <v>1076</v>
      </c>
      <c r="AL700" s="75" t="s">
        <v>1076</v>
      </c>
      <c r="AM700" s="75" t="s">
        <v>1076</v>
      </c>
      <c r="AN700" s="75" t="s">
        <v>1076</v>
      </c>
      <c r="AO700" s="75" t="s">
        <v>1076</v>
      </c>
      <c r="AP700" s="75" t="s">
        <v>1076</v>
      </c>
      <c r="AQ700" s="75" t="s">
        <v>1076</v>
      </c>
      <c r="AR700" s="75" t="s">
        <v>1076</v>
      </c>
      <c r="AS700" s="75" t="s">
        <v>1076</v>
      </c>
      <c r="AT700" s="75" t="s">
        <v>1076</v>
      </c>
      <c r="AU700" t="str">
        <f t="shared" si="145"/>
        <v>РК</v>
      </c>
      <c r="AV700" t="b">
        <f t="shared" si="146"/>
        <v>1</v>
      </c>
    </row>
    <row r="701" spans="1:48" ht="16.5" thickTop="1" thickBot="1" x14ac:dyDescent="0.3">
      <c r="A701" s="28">
        <f t="shared" si="147"/>
        <v>66</v>
      </c>
      <c r="B701" s="74" t="s">
        <v>1852</v>
      </c>
      <c r="C701" s="71" t="s">
        <v>510</v>
      </c>
      <c r="D701" s="63">
        <v>1963</v>
      </c>
      <c r="E701" s="72"/>
      <c r="F701" s="72" t="s">
        <v>2519</v>
      </c>
      <c r="G701" s="80">
        <v>5</v>
      </c>
      <c r="H701" s="80">
        <v>6</v>
      </c>
      <c r="I701" s="163">
        <v>2750</v>
      </c>
      <c r="J701" s="163">
        <v>2700</v>
      </c>
      <c r="K701" s="163">
        <v>2500</v>
      </c>
      <c r="L701" s="165">
        <v>240</v>
      </c>
      <c r="M701" s="163">
        <f t="shared" si="140"/>
        <v>25811170</v>
      </c>
      <c r="N701" s="163"/>
      <c r="O701" s="163"/>
      <c r="P701" s="163"/>
      <c r="Q701" s="30">
        <f>IF('Форма 2'!D701=0,"",'Форма 2'!D701-N701-O701-P701)</f>
        <v>25811170</v>
      </c>
      <c r="R701" s="51">
        <f t="shared" si="141"/>
        <v>9559.6925925925934</v>
      </c>
      <c r="S701" s="51">
        <f t="shared" si="142"/>
        <v>9559.6925925925934</v>
      </c>
      <c r="T701" s="69">
        <f>IF(B701=C701,"",
IF(ISERROR(
IF(_xlfn.TEXTBEFORE('ПДФ 1'!B722,": ",1)*1=YEAR($V$4),$V$4,
IF(_xlfn.TEXTBEFORE('ПДФ 1'!B722,": ",1)*1=YEAR($W$4),$W$4,
IF(_xlfn.TEXTBEFORE('ПДФ 1'!B722,": ",1)*1=YEAR($X$4),$X$4,$Y$4)))),"",
IF(_xlfn.TEXTBEFORE('ПДФ 1'!B722,": ",1)*1=YEAR($V$4),$V$4,
IF(_xlfn.TEXTBEFORE('ПДФ 1'!B722,": ",1)*1=YEAR($W$4),$W$4,
IF(_xlfn.TEXTBEFORE('ПДФ 1'!B722,": ",1)*1=YEAR($X$4),$X$4,$Y$4)))))</f>
        <v>46022</v>
      </c>
      <c r="U701" s="125" t="str">
        <f>IF(ISERROR(VLOOKUP(C701,Источник!$C$2:$K$2343,9,0)),"",VLOOKUP(C701,Источник!$C$2:$K$2343,9,0))</f>
        <v>СС</v>
      </c>
      <c r="V701" s="1"/>
      <c r="W701" s="1"/>
      <c r="X701" s="77" t="str">
        <f t="shared" si="143"/>
        <v>г. Пермь, ул. Екатерининская, д. 198: 2025</v>
      </c>
      <c r="Y701" s="117">
        <f t="shared" si="144"/>
        <v>2</v>
      </c>
      <c r="Z701" s="22" t="s">
        <v>1076</v>
      </c>
      <c r="AA701" s="22" t="s">
        <v>1076</v>
      </c>
      <c r="AB701" s="22" t="s">
        <v>1076</v>
      </c>
      <c r="AC701" s="22" t="s">
        <v>1076</v>
      </c>
      <c r="AD701" s="22" t="s">
        <v>1076</v>
      </c>
      <c r="AE701" s="22" t="s">
        <v>1076</v>
      </c>
      <c r="AF701" s="22" t="s">
        <v>1076</v>
      </c>
      <c r="AG701" s="89" t="s">
        <v>1076</v>
      </c>
      <c r="AH701" s="114" t="s">
        <v>1076</v>
      </c>
      <c r="AI701" s="75">
        <v>1</v>
      </c>
      <c r="AJ701" s="75">
        <v>1</v>
      </c>
      <c r="AK701" s="75" t="s">
        <v>1076</v>
      </c>
      <c r="AL701" s="75" t="s">
        <v>1076</v>
      </c>
      <c r="AM701" s="75" t="s">
        <v>1076</v>
      </c>
      <c r="AN701" s="75" t="s">
        <v>1076</v>
      </c>
      <c r="AO701" s="75" t="s">
        <v>1076</v>
      </c>
      <c r="AP701" s="75" t="s">
        <v>1076</v>
      </c>
      <c r="AQ701" s="75" t="s">
        <v>1076</v>
      </c>
      <c r="AR701" s="75" t="s">
        <v>1076</v>
      </c>
      <c r="AS701" s="75" t="s">
        <v>1076</v>
      </c>
      <c r="AT701" s="75" t="s">
        <v>1076</v>
      </c>
      <c r="AU701" t="str">
        <f t="shared" si="145"/>
        <v>РК Рфа</v>
      </c>
      <c r="AV701" t="b">
        <f t="shared" si="146"/>
        <v>1</v>
      </c>
    </row>
    <row r="702" spans="1:48" ht="16.5" thickTop="1" thickBot="1" x14ac:dyDescent="0.3">
      <c r="A702" s="28">
        <f t="shared" si="147"/>
        <v>67</v>
      </c>
      <c r="B702" s="74" t="s">
        <v>1852</v>
      </c>
      <c r="C702" s="71" t="s">
        <v>128</v>
      </c>
      <c r="D702" s="63">
        <v>1930</v>
      </c>
      <c r="E702" s="72"/>
      <c r="F702" s="72" t="s">
        <v>2519</v>
      </c>
      <c r="G702" s="80">
        <v>5</v>
      </c>
      <c r="H702" s="80">
        <v>5</v>
      </c>
      <c r="I702" s="163">
        <v>4531.7</v>
      </c>
      <c r="J702" s="163">
        <v>2994.7</v>
      </c>
      <c r="K702" s="163">
        <v>2994.7</v>
      </c>
      <c r="L702" s="165">
        <v>102</v>
      </c>
      <c r="M702" s="163">
        <f t="shared" si="140"/>
        <v>9292296.1699999981</v>
      </c>
      <c r="N702" s="163"/>
      <c r="O702" s="163"/>
      <c r="P702" s="163"/>
      <c r="Q702" s="30">
        <f>IF('Форма 2'!D702=0,"",'Форма 2'!D702-N702-O702-P702)</f>
        <v>9292296.1699999981</v>
      </c>
      <c r="R702" s="51">
        <f t="shared" si="141"/>
        <v>3102.913871172404</v>
      </c>
      <c r="S702" s="51">
        <f t="shared" si="142"/>
        <v>3102.913871172404</v>
      </c>
      <c r="T702" s="69">
        <f>IF(B702=C702,"",
IF(ISERROR(
IF(_xlfn.TEXTBEFORE('ПДФ 1'!B723,": ",1)*1=YEAR($V$4),$V$4,
IF(_xlfn.TEXTBEFORE('ПДФ 1'!B723,": ",1)*1=YEAR($W$4),$W$4,
IF(_xlfn.TEXTBEFORE('ПДФ 1'!B723,": ",1)*1=YEAR($X$4),$X$4,$Y$4)))),"",
IF(_xlfn.TEXTBEFORE('ПДФ 1'!B723,": ",1)*1=YEAR($V$4),$V$4,
IF(_xlfn.TEXTBEFORE('ПДФ 1'!B723,": ",1)*1=YEAR($W$4),$W$4,
IF(_xlfn.TEXTBEFORE('ПДФ 1'!B723,": ",1)*1=YEAR($X$4),$X$4,$Y$4)))))</f>
        <v>46022</v>
      </c>
      <c r="U702" s="125" t="str">
        <f>IF(ISERROR(VLOOKUP(C702,Источник!$C$2:$K$2343,9,0)),"",VLOOKUP(C702,Источник!$C$2:$K$2343,9,0))</f>
        <v>РО</v>
      </c>
      <c r="V702" s="1"/>
      <c r="W702" s="1"/>
      <c r="X702" s="77" t="str">
        <f t="shared" si="143"/>
        <v>г. Пермь, ул. Екатерининская, д. 51: 2025</v>
      </c>
      <c r="Y702" s="117">
        <f t="shared" si="144"/>
        <v>3</v>
      </c>
      <c r="Z702" s="22" t="s">
        <v>1076</v>
      </c>
      <c r="AA702" s="22" t="s">
        <v>1076</v>
      </c>
      <c r="AB702" s="22">
        <v>1</v>
      </c>
      <c r="AC702" s="22" t="s">
        <v>1076</v>
      </c>
      <c r="AD702" s="22" t="s">
        <v>1076</v>
      </c>
      <c r="AE702" s="22">
        <v>1</v>
      </c>
      <c r="AF702" s="22">
        <v>1</v>
      </c>
      <c r="AG702" s="89" t="s">
        <v>1076</v>
      </c>
      <c r="AH702" s="114" t="s">
        <v>1076</v>
      </c>
      <c r="AI702" s="75" t="s">
        <v>1076</v>
      </c>
      <c r="AJ702" s="75" t="s">
        <v>1076</v>
      </c>
      <c r="AK702" s="75" t="s">
        <v>1076</v>
      </c>
      <c r="AL702" s="75" t="s">
        <v>1076</v>
      </c>
      <c r="AM702" s="75" t="s">
        <v>1076</v>
      </c>
      <c r="AN702" s="75" t="s">
        <v>1076</v>
      </c>
      <c r="AO702" s="75" t="s">
        <v>1076</v>
      </c>
      <c r="AP702" s="75" t="s">
        <v>1076</v>
      </c>
      <c r="AQ702" s="75" t="s">
        <v>1076</v>
      </c>
      <c r="AR702" s="75" t="s">
        <v>1076</v>
      </c>
      <c r="AS702" s="75" t="s">
        <v>1076</v>
      </c>
      <c r="AT702" s="75" t="s">
        <v>1076</v>
      </c>
      <c r="AU702" t="str">
        <f t="shared" si="145"/>
        <v>РВИС ( ГАЗ ВОД ) РП</v>
      </c>
      <c r="AV702" t="b">
        <f t="shared" si="146"/>
        <v>1</v>
      </c>
    </row>
    <row r="703" spans="1:48" ht="16.5" thickTop="1" thickBot="1" x14ac:dyDescent="0.3">
      <c r="A703" s="28">
        <f t="shared" si="147"/>
        <v>68</v>
      </c>
      <c r="B703" s="74" t="s">
        <v>1852</v>
      </c>
      <c r="C703" s="71" t="s">
        <v>550</v>
      </c>
      <c r="D703" s="63">
        <v>1971</v>
      </c>
      <c r="E703" s="72"/>
      <c r="F703" s="72" t="s">
        <v>2520</v>
      </c>
      <c r="G703" s="80">
        <v>9</v>
      </c>
      <c r="H703" s="80">
        <v>4</v>
      </c>
      <c r="I703" s="163">
        <v>2711.2</v>
      </c>
      <c r="J703" s="163">
        <v>2514.1999999999998</v>
      </c>
      <c r="K703" s="163">
        <v>2514.1999999999998</v>
      </c>
      <c r="L703" s="165">
        <v>130</v>
      </c>
      <c r="M703" s="163">
        <f t="shared" si="140"/>
        <v>9668139.1999999993</v>
      </c>
      <c r="N703" s="163"/>
      <c r="O703" s="163"/>
      <c r="P703" s="163"/>
      <c r="Q703" s="30">
        <f>IF('Форма 2'!D703=0,"",'Форма 2'!D703-N703-O703-P703)</f>
        <v>9668139.1999999993</v>
      </c>
      <c r="R703" s="51">
        <f t="shared" si="141"/>
        <v>3845.413730013523</v>
      </c>
      <c r="S703" s="51">
        <f t="shared" si="142"/>
        <v>3845.413730013523</v>
      </c>
      <c r="T703" s="69">
        <f>IF(B703=C703,"",
IF(ISERROR(
IF(_xlfn.TEXTBEFORE('ПДФ 1'!B724,": ",1)*1=YEAR($V$4),$V$4,
IF(_xlfn.TEXTBEFORE('ПДФ 1'!B724,": ",1)*1=YEAR($W$4),$W$4,
IF(_xlfn.TEXTBEFORE('ПДФ 1'!B724,": ",1)*1=YEAR($X$4),$X$4,$Y$4)))),"",
IF(_xlfn.TEXTBEFORE('ПДФ 1'!B724,": ",1)*1=YEAR($V$4),$V$4,
IF(_xlfn.TEXTBEFORE('ПДФ 1'!B724,": ",1)*1=YEAR($W$4),$W$4,
IF(_xlfn.TEXTBEFORE('ПДФ 1'!B724,": ",1)*1=YEAR($X$4),$X$4,$Y$4)))))</f>
        <v>46022</v>
      </c>
      <c r="U703" s="125" t="str">
        <f>IF(ISERROR(VLOOKUP(C703,Источник!$C$2:$K$2343,9,0)),"",VLOOKUP(C703,Источник!$C$2:$K$2343,9,0))</f>
        <v>РО</v>
      </c>
      <c r="V703" s="1"/>
      <c r="W703" s="1"/>
      <c r="X703" s="77" t="str">
        <f t="shared" si="143"/>
        <v>г. Пермь, ул. Желябова, д. 10: 2025</v>
      </c>
      <c r="Y703" s="117">
        <f t="shared" si="144"/>
        <v>1</v>
      </c>
      <c r="Z703" s="22" t="s">
        <v>1076</v>
      </c>
      <c r="AA703" s="22" t="s">
        <v>1076</v>
      </c>
      <c r="AB703" s="22" t="s">
        <v>1076</v>
      </c>
      <c r="AC703" s="22" t="s">
        <v>1076</v>
      </c>
      <c r="AD703" s="22" t="s">
        <v>1076</v>
      </c>
      <c r="AE703" s="22" t="s">
        <v>1076</v>
      </c>
      <c r="AF703" s="22" t="s">
        <v>1076</v>
      </c>
      <c r="AG703" s="89" t="s">
        <v>1076</v>
      </c>
      <c r="AH703" s="114" t="s">
        <v>1076</v>
      </c>
      <c r="AI703" s="75" t="s">
        <v>1076</v>
      </c>
      <c r="AJ703" s="75">
        <v>1</v>
      </c>
      <c r="AK703" s="75" t="s">
        <v>1076</v>
      </c>
      <c r="AL703" s="75" t="s">
        <v>1076</v>
      </c>
      <c r="AM703" s="75" t="s">
        <v>1076</v>
      </c>
      <c r="AN703" s="75" t="s">
        <v>1076</v>
      </c>
      <c r="AO703" s="75" t="s">
        <v>1076</v>
      </c>
      <c r="AP703" s="75" t="s">
        <v>1076</v>
      </c>
      <c r="AQ703" s="75" t="s">
        <v>1076</v>
      </c>
      <c r="AR703" s="75" t="s">
        <v>1076</v>
      </c>
      <c r="AS703" s="75" t="s">
        <v>1076</v>
      </c>
      <c r="AT703" s="75" t="s">
        <v>1076</v>
      </c>
      <c r="AU703" t="str">
        <f t="shared" si="145"/>
        <v>Рфа</v>
      </c>
      <c r="AV703" t="b">
        <f t="shared" si="146"/>
        <v>1</v>
      </c>
    </row>
    <row r="704" spans="1:48" ht="16.5" thickTop="1" thickBot="1" x14ac:dyDescent="0.3">
      <c r="A704" s="28">
        <f t="shared" si="147"/>
        <v>69</v>
      </c>
      <c r="B704" s="74" t="s">
        <v>1852</v>
      </c>
      <c r="C704" s="71" t="s">
        <v>459</v>
      </c>
      <c r="D704" s="63">
        <v>1977</v>
      </c>
      <c r="E704" s="72"/>
      <c r="F704" s="72" t="s">
        <v>2519</v>
      </c>
      <c r="G704" s="80">
        <v>9</v>
      </c>
      <c r="H704" s="80">
        <v>2</v>
      </c>
      <c r="I704" s="163">
        <v>3144</v>
      </c>
      <c r="J704" s="163">
        <v>2102.4</v>
      </c>
      <c r="K704" s="163">
        <v>2102.4</v>
      </c>
      <c r="L704" s="165">
        <v>176</v>
      </c>
      <c r="M704" s="163">
        <f t="shared" si="140"/>
        <v>5557017.8399999999</v>
      </c>
      <c r="N704" s="163"/>
      <c r="O704" s="163"/>
      <c r="P704" s="163"/>
      <c r="Q704" s="30">
        <f>IF('Форма 2'!D704=0,"",'Форма 2'!D704-N704-O704-P704)</f>
        <v>5557017.8399999999</v>
      </c>
      <c r="R704" s="51">
        <f t="shared" si="141"/>
        <v>2643.1781963470316</v>
      </c>
      <c r="S704" s="51">
        <f t="shared" si="142"/>
        <v>2643.1781963470316</v>
      </c>
      <c r="T704" s="69">
        <f>IF(B704=C704,"",
IF(ISERROR(
IF(_xlfn.TEXTBEFORE('ПДФ 1'!B725,": ",1)*1=YEAR($V$4),$V$4,
IF(_xlfn.TEXTBEFORE('ПДФ 1'!B725,": ",1)*1=YEAR($W$4),$W$4,
IF(_xlfn.TEXTBEFORE('ПДФ 1'!B725,": ",1)*1=YEAR($X$4),$X$4,$Y$4)))),"",
IF(_xlfn.TEXTBEFORE('ПДФ 1'!B725,": ",1)*1=YEAR($V$4),$V$4,
IF(_xlfn.TEXTBEFORE('ПДФ 1'!B725,": ",1)*1=YEAR($W$4),$W$4,
IF(_xlfn.TEXTBEFORE('ПДФ 1'!B725,": ",1)*1=YEAR($X$4),$X$4,$Y$4)))))</f>
        <v>46022</v>
      </c>
      <c r="U704" s="125" t="str">
        <f>IF(ISERROR(VLOOKUP(C704,Источник!$C$2:$K$2343,9,0)),"",VLOOKUP(C704,Источник!$C$2:$K$2343,9,0))</f>
        <v>СС</v>
      </c>
      <c r="V704" s="1"/>
      <c r="W704" s="1"/>
      <c r="X704" s="77" t="str">
        <f t="shared" si="143"/>
        <v>г. Пермь, ул. Желябова, д. 13: 2025</v>
      </c>
      <c r="Y704" s="117">
        <f t="shared" si="144"/>
        <v>1</v>
      </c>
      <c r="Z704" s="22" t="s">
        <v>1076</v>
      </c>
      <c r="AA704" s="22" t="s">
        <v>1076</v>
      </c>
      <c r="AB704" s="22" t="s">
        <v>1076</v>
      </c>
      <c r="AC704" s="22" t="s">
        <v>1076</v>
      </c>
      <c r="AD704" s="22" t="s">
        <v>1076</v>
      </c>
      <c r="AE704" s="22" t="s">
        <v>1076</v>
      </c>
      <c r="AF704" s="22" t="s">
        <v>1076</v>
      </c>
      <c r="AG704" s="89">
        <v>2</v>
      </c>
      <c r="AH704" s="114">
        <v>5557017.8399999999</v>
      </c>
      <c r="AI704" s="75" t="s">
        <v>1076</v>
      </c>
      <c r="AJ704" s="75" t="s">
        <v>1076</v>
      </c>
      <c r="AK704" s="75" t="s">
        <v>1076</v>
      </c>
      <c r="AL704" s="75" t="s">
        <v>1076</v>
      </c>
      <c r="AM704" s="75" t="s">
        <v>1076</v>
      </c>
      <c r="AN704" s="75" t="s">
        <v>1076</v>
      </c>
      <c r="AO704" s="75" t="s">
        <v>1076</v>
      </c>
      <c r="AP704" s="75" t="s">
        <v>1076</v>
      </c>
      <c r="AQ704" s="75" t="s">
        <v>1076</v>
      </c>
      <c r="AR704" s="75" t="s">
        <v>1076</v>
      </c>
      <c r="AS704" s="75" t="s">
        <v>1076</v>
      </c>
      <c r="AT704" s="75" t="s">
        <v>1076</v>
      </c>
      <c r="AU704" t="str">
        <f t="shared" si="145"/>
        <v>РЛ</v>
      </c>
      <c r="AV704" t="b">
        <f t="shared" si="146"/>
        <v>1</v>
      </c>
    </row>
    <row r="705" spans="1:48" ht="16.5" thickTop="1" thickBot="1" x14ac:dyDescent="0.3">
      <c r="A705" s="28">
        <f t="shared" si="147"/>
        <v>70</v>
      </c>
      <c r="B705" s="74" t="s">
        <v>1852</v>
      </c>
      <c r="C705" s="71" t="s">
        <v>551</v>
      </c>
      <c r="D705" s="63">
        <v>1956</v>
      </c>
      <c r="E705" s="72"/>
      <c r="F705" s="72" t="s">
        <v>2519</v>
      </c>
      <c r="G705" s="80">
        <v>2</v>
      </c>
      <c r="H705" s="80">
        <v>2</v>
      </c>
      <c r="I705" s="163">
        <v>1085.5999999999999</v>
      </c>
      <c r="J705" s="163">
        <v>971</v>
      </c>
      <c r="K705" s="163">
        <v>971</v>
      </c>
      <c r="L705" s="165">
        <v>42</v>
      </c>
      <c r="M705" s="163">
        <f t="shared" si="140"/>
        <v>6325954.04</v>
      </c>
      <c r="N705" s="163"/>
      <c r="O705" s="163"/>
      <c r="P705" s="163"/>
      <c r="Q705" s="30">
        <f>IF('Форма 2'!D705=0,"",'Форма 2'!D705-N705-O705-P705)</f>
        <v>6325954.04</v>
      </c>
      <c r="R705" s="51">
        <f t="shared" si="141"/>
        <v>6514.8857260556124</v>
      </c>
      <c r="S705" s="51">
        <f t="shared" si="142"/>
        <v>6514.8857260556124</v>
      </c>
      <c r="T705" s="69">
        <f>IF(B705=C705,"",
IF(ISERROR(
IF(_xlfn.TEXTBEFORE('ПДФ 1'!B726,": ",1)*1=YEAR($V$4),$V$4,
IF(_xlfn.TEXTBEFORE('ПДФ 1'!B726,": ",1)*1=YEAR($W$4),$W$4,
IF(_xlfn.TEXTBEFORE('ПДФ 1'!B726,": ",1)*1=YEAR($X$4),$X$4,$Y$4)))),"",
IF(_xlfn.TEXTBEFORE('ПДФ 1'!B726,": ",1)*1=YEAR($V$4),$V$4,
IF(_xlfn.TEXTBEFORE('ПДФ 1'!B726,": ",1)*1=YEAR($W$4),$W$4,
IF(_xlfn.TEXTBEFORE('ПДФ 1'!B726,": ",1)*1=YEAR($X$4),$X$4,$Y$4)))))</f>
        <v>46022</v>
      </c>
      <c r="U705" s="125" t="str">
        <f>IF(ISERROR(VLOOKUP(C705,Источник!$C$2:$K$2343,9,0)),"",VLOOKUP(C705,Источник!$C$2:$K$2343,9,0))</f>
        <v>РО</v>
      </c>
      <c r="V705" s="1"/>
      <c r="W705" s="1"/>
      <c r="X705" s="77" t="str">
        <f t="shared" si="143"/>
        <v>г. Пермь, ул. Закамская, д. 20: 2025</v>
      </c>
      <c r="Y705" s="117">
        <f t="shared" si="144"/>
        <v>1</v>
      </c>
      <c r="Z705" s="22" t="s">
        <v>1076</v>
      </c>
      <c r="AA705" s="22" t="s">
        <v>1076</v>
      </c>
      <c r="AB705" s="22" t="s">
        <v>1076</v>
      </c>
      <c r="AC705" s="22" t="s">
        <v>1076</v>
      </c>
      <c r="AD705" s="22" t="s">
        <v>1076</v>
      </c>
      <c r="AE705" s="22" t="s">
        <v>1076</v>
      </c>
      <c r="AF705" s="22" t="s">
        <v>1076</v>
      </c>
      <c r="AG705" s="89" t="s">
        <v>1076</v>
      </c>
      <c r="AH705" s="114" t="s">
        <v>1076</v>
      </c>
      <c r="AI705" s="75" t="s">
        <v>1076</v>
      </c>
      <c r="AJ705" s="75">
        <v>1</v>
      </c>
      <c r="AK705" s="75" t="s">
        <v>1076</v>
      </c>
      <c r="AL705" s="75" t="s">
        <v>1076</v>
      </c>
      <c r="AM705" s="75" t="s">
        <v>1076</v>
      </c>
      <c r="AN705" s="75" t="s">
        <v>1076</v>
      </c>
      <c r="AO705" s="75" t="s">
        <v>1076</v>
      </c>
      <c r="AP705" s="75" t="s">
        <v>1076</v>
      </c>
      <c r="AQ705" s="75" t="s">
        <v>1076</v>
      </c>
      <c r="AR705" s="75" t="s">
        <v>1076</v>
      </c>
      <c r="AS705" s="75" t="s">
        <v>1076</v>
      </c>
      <c r="AT705" s="75" t="s">
        <v>1076</v>
      </c>
      <c r="AU705" t="str">
        <f t="shared" si="145"/>
        <v>Рфа</v>
      </c>
      <c r="AV705" t="b">
        <f t="shared" si="146"/>
        <v>1</v>
      </c>
    </row>
    <row r="706" spans="1:48" ht="16.5" thickTop="1" thickBot="1" x14ac:dyDescent="0.3">
      <c r="A706" s="28">
        <f t="shared" si="147"/>
        <v>71</v>
      </c>
      <c r="B706" s="74" t="s">
        <v>1852</v>
      </c>
      <c r="C706" s="71" t="s">
        <v>90</v>
      </c>
      <c r="D706" s="63">
        <v>1942</v>
      </c>
      <c r="E706" s="72"/>
      <c r="F706" s="72" t="s">
        <v>2526</v>
      </c>
      <c r="G706" s="80">
        <v>4</v>
      </c>
      <c r="H706" s="80">
        <v>6</v>
      </c>
      <c r="I706" s="163">
        <v>5561.2</v>
      </c>
      <c r="J706" s="163">
        <v>3827.92</v>
      </c>
      <c r="K706" s="163">
        <v>2449.87</v>
      </c>
      <c r="L706" s="165">
        <v>46</v>
      </c>
      <c r="M706" s="163">
        <f t="shared" si="140"/>
        <v>41411308.960000001</v>
      </c>
      <c r="N706" s="163"/>
      <c r="O706" s="163"/>
      <c r="P706" s="163"/>
      <c r="Q706" s="30">
        <f>IF('Форма 2'!D706=0,"",'Форма 2'!D706-N706-O706-P706)</f>
        <v>41411308.960000001</v>
      </c>
      <c r="R706" s="51">
        <f t="shared" si="141"/>
        <v>10818.227381972454</v>
      </c>
      <c r="S706" s="51">
        <f t="shared" si="142"/>
        <v>10818.227381972454</v>
      </c>
      <c r="T706" s="69">
        <f>IF(B706=C706,"",
IF(ISERROR(
IF(_xlfn.TEXTBEFORE('ПДФ 1'!B727,": ",1)*1=YEAR($V$4),$V$4,
IF(_xlfn.TEXTBEFORE('ПДФ 1'!B727,": ",1)*1=YEAR($W$4),$W$4,
IF(_xlfn.TEXTBEFORE('ПДФ 1'!B727,": ",1)*1=YEAR($X$4),$X$4,$Y$4)))),"",
IF(_xlfn.TEXTBEFORE('ПДФ 1'!B727,": ",1)*1=YEAR($V$4),$V$4,
IF(_xlfn.TEXTBEFORE('ПДФ 1'!B727,": ",1)*1=YEAR($W$4),$W$4,
IF(_xlfn.TEXTBEFORE('ПДФ 1'!B727,": ",1)*1=YEAR($X$4),$X$4,$Y$4)))))</f>
        <v>46022</v>
      </c>
      <c r="U706" s="125" t="str">
        <f>IF(ISERROR(VLOOKUP(C706,Источник!$C$2:$K$2343,9,0)),"",VLOOKUP(C706,Источник!$C$2:$K$2343,9,0))</f>
        <v>РО</v>
      </c>
      <c r="V706" s="1"/>
      <c r="W706" s="1"/>
      <c r="X706" s="77" t="str">
        <f t="shared" si="143"/>
        <v>г. Пермь, ул. Закамская, д. 2А: 2025</v>
      </c>
      <c r="Y706" s="117">
        <f t="shared" si="144"/>
        <v>3</v>
      </c>
      <c r="Z706" s="22" t="s">
        <v>1076</v>
      </c>
      <c r="AA706" s="22">
        <v>1</v>
      </c>
      <c r="AB706" s="22" t="s">
        <v>1076</v>
      </c>
      <c r="AC706" s="22" t="s">
        <v>1076</v>
      </c>
      <c r="AD706" s="22" t="s">
        <v>1076</v>
      </c>
      <c r="AE706" s="22">
        <v>1</v>
      </c>
      <c r="AF706" s="22" t="s">
        <v>1076</v>
      </c>
      <c r="AG706" s="89" t="s">
        <v>1076</v>
      </c>
      <c r="AH706" s="114" t="s">
        <v>1076</v>
      </c>
      <c r="AI706" s="75">
        <v>1</v>
      </c>
      <c r="AJ706" s="75" t="s">
        <v>1076</v>
      </c>
      <c r="AK706" s="75" t="s">
        <v>1076</v>
      </c>
      <c r="AL706" s="75" t="s">
        <v>1076</v>
      </c>
      <c r="AM706" s="75" t="s">
        <v>1076</v>
      </c>
      <c r="AN706" s="75" t="s">
        <v>1076</v>
      </c>
      <c r="AO706" s="75" t="s">
        <v>1076</v>
      </c>
      <c r="AP706" s="75" t="s">
        <v>1076</v>
      </c>
      <c r="AQ706" s="75" t="s">
        <v>1076</v>
      </c>
      <c r="AR706" s="75" t="s">
        <v>1076</v>
      </c>
      <c r="AS706" s="75" t="s">
        <v>1076</v>
      </c>
      <c r="AT706" s="75" t="s">
        <v>1076</v>
      </c>
      <c r="AU706" t="str">
        <f t="shared" si="145"/>
        <v>РВИС ( ТЕП ВОД ) РК</v>
      </c>
      <c r="AV706" t="b">
        <f t="shared" si="146"/>
        <v>1</v>
      </c>
    </row>
    <row r="707" spans="1:48" ht="16.5" thickTop="1" thickBot="1" x14ac:dyDescent="0.3">
      <c r="A707" s="28">
        <f t="shared" si="147"/>
        <v>72</v>
      </c>
      <c r="B707" s="74" t="s">
        <v>1852</v>
      </c>
      <c r="C707" s="71" t="s">
        <v>389</v>
      </c>
      <c r="D707" s="63">
        <v>1942</v>
      </c>
      <c r="E707" s="72"/>
      <c r="F707" s="72" t="s">
        <v>2526</v>
      </c>
      <c r="G707" s="80">
        <v>5</v>
      </c>
      <c r="H707" s="80">
        <v>12</v>
      </c>
      <c r="I707" s="163">
        <v>10182.049999999999</v>
      </c>
      <c r="J707" s="163">
        <v>6266.04</v>
      </c>
      <c r="K707" s="163">
        <v>6182.08</v>
      </c>
      <c r="L707" s="165">
        <v>230</v>
      </c>
      <c r="M707" s="163">
        <f t="shared" si="140"/>
        <v>75820329.870000005</v>
      </c>
      <c r="N707" s="163"/>
      <c r="O707" s="163"/>
      <c r="P707" s="163"/>
      <c r="Q707" s="30">
        <f>IF('Форма 2'!D707=0,"",'Форма 2'!D707-N707-O707-P707)</f>
        <v>75820329.870000005</v>
      </c>
      <c r="R707" s="51">
        <f t="shared" si="141"/>
        <v>12100.198828925446</v>
      </c>
      <c r="S707" s="51">
        <f t="shared" si="142"/>
        <v>12100.198828925446</v>
      </c>
      <c r="T707" s="69">
        <f>IF(B707=C707,"",
IF(ISERROR(
IF(_xlfn.TEXTBEFORE('ПДФ 1'!B728,": ",1)*1=YEAR($V$4),$V$4,
IF(_xlfn.TEXTBEFORE('ПДФ 1'!B728,": ",1)*1=YEAR($W$4),$W$4,
IF(_xlfn.TEXTBEFORE('ПДФ 1'!B728,": ",1)*1=YEAR($X$4),$X$4,$Y$4)))),"",
IF(_xlfn.TEXTBEFORE('ПДФ 1'!B728,": ",1)*1=YEAR($V$4),$V$4,
IF(_xlfn.TEXTBEFORE('ПДФ 1'!B728,": ",1)*1=YEAR($W$4),$W$4,
IF(_xlfn.TEXTBEFORE('ПДФ 1'!B728,": ",1)*1=YEAR($X$4),$X$4,$Y$4)))))</f>
        <v>46022</v>
      </c>
      <c r="U707" s="125" t="str">
        <f>IF(ISERROR(VLOOKUP(C707,Источник!$C$2:$K$2343,9,0)),"",VLOOKUP(C707,Источник!$C$2:$K$2343,9,0))</f>
        <v>РО</v>
      </c>
      <c r="V707" s="1"/>
      <c r="W707" s="1"/>
      <c r="X707" s="77" t="str">
        <f t="shared" si="143"/>
        <v>г. Пермь, ул. Закамская, д. 2Б: 2025</v>
      </c>
      <c r="Y707" s="117">
        <f t="shared" si="144"/>
        <v>3</v>
      </c>
      <c r="Z707" s="22" t="s">
        <v>1076</v>
      </c>
      <c r="AA707" s="22">
        <v>1</v>
      </c>
      <c r="AB707" s="22" t="s">
        <v>1076</v>
      </c>
      <c r="AC707" s="22" t="s">
        <v>1076</v>
      </c>
      <c r="AD707" s="22" t="s">
        <v>1076</v>
      </c>
      <c r="AE707" s="22">
        <v>1</v>
      </c>
      <c r="AF707" s="22" t="s">
        <v>1076</v>
      </c>
      <c r="AG707" s="89" t="s">
        <v>1076</v>
      </c>
      <c r="AH707" s="114" t="s">
        <v>1076</v>
      </c>
      <c r="AI707" s="75">
        <v>1</v>
      </c>
      <c r="AJ707" s="75" t="s">
        <v>1076</v>
      </c>
      <c r="AK707" s="75" t="s">
        <v>1076</v>
      </c>
      <c r="AL707" s="75" t="s">
        <v>1076</v>
      </c>
      <c r="AM707" s="75" t="s">
        <v>1076</v>
      </c>
      <c r="AN707" s="75" t="s">
        <v>1076</v>
      </c>
      <c r="AO707" s="75" t="s">
        <v>1076</v>
      </c>
      <c r="AP707" s="75" t="s">
        <v>1076</v>
      </c>
      <c r="AQ707" s="75" t="s">
        <v>1076</v>
      </c>
      <c r="AR707" s="75" t="s">
        <v>1076</v>
      </c>
      <c r="AS707" s="75" t="s">
        <v>1076</v>
      </c>
      <c r="AT707" s="75" t="s">
        <v>1076</v>
      </c>
      <c r="AU707" t="str">
        <f t="shared" si="145"/>
        <v>РВИС ( ТЕП ВОД ) РК</v>
      </c>
      <c r="AV707" t="b">
        <f t="shared" si="146"/>
        <v>1</v>
      </c>
    </row>
    <row r="708" spans="1:48" ht="16.5" thickTop="1" thickBot="1" x14ac:dyDescent="0.3">
      <c r="A708" s="28">
        <f t="shared" si="147"/>
        <v>73</v>
      </c>
      <c r="B708" s="74" t="s">
        <v>1852</v>
      </c>
      <c r="C708" s="71" t="s">
        <v>263</v>
      </c>
      <c r="D708" s="63">
        <v>1957</v>
      </c>
      <c r="E708" s="72"/>
      <c r="F708" s="72" t="s">
        <v>2519</v>
      </c>
      <c r="G708" s="80">
        <v>2</v>
      </c>
      <c r="H708" s="80">
        <v>2</v>
      </c>
      <c r="I708" s="163">
        <v>632.79999999999995</v>
      </c>
      <c r="J708" s="163">
        <v>589.20000000000005</v>
      </c>
      <c r="K708" s="163">
        <v>557.38</v>
      </c>
      <c r="L708" s="165">
        <v>32</v>
      </c>
      <c r="M708" s="163">
        <f t="shared" si="140"/>
        <v>3687420.52</v>
      </c>
      <c r="N708" s="163"/>
      <c r="O708" s="163"/>
      <c r="P708" s="163"/>
      <c r="Q708" s="30">
        <f>IF('Форма 2'!D708=0,"",'Форма 2'!D708-N708-O708-P708)</f>
        <v>3687420.52</v>
      </c>
      <c r="R708" s="51">
        <f t="shared" si="141"/>
        <v>6258.3511880515953</v>
      </c>
      <c r="S708" s="51">
        <f t="shared" si="142"/>
        <v>6258.3511880515953</v>
      </c>
      <c r="T708" s="69">
        <f>IF(B708=C708,"",
IF(ISERROR(
IF(_xlfn.TEXTBEFORE('ПДФ 1'!B729,": ",1)*1=YEAR($V$4),$V$4,
IF(_xlfn.TEXTBEFORE('ПДФ 1'!B729,": ",1)*1=YEAR($W$4),$W$4,
IF(_xlfn.TEXTBEFORE('ПДФ 1'!B729,": ",1)*1=YEAR($X$4),$X$4,$Y$4)))),"",
IF(_xlfn.TEXTBEFORE('ПДФ 1'!B729,": ",1)*1=YEAR($V$4),$V$4,
IF(_xlfn.TEXTBEFORE('ПДФ 1'!B729,": ",1)*1=YEAR($W$4),$W$4,
IF(_xlfn.TEXTBEFORE('ПДФ 1'!B729,": ",1)*1=YEAR($X$4),$X$4,$Y$4)))))</f>
        <v>46022</v>
      </c>
      <c r="U708" s="125" t="str">
        <f>IF(ISERROR(VLOOKUP(C708,Источник!$C$2:$K$2343,9,0)),"",VLOOKUP(C708,Источник!$C$2:$K$2343,9,0))</f>
        <v>РО</v>
      </c>
      <c r="V708" s="1"/>
      <c r="W708" s="1"/>
      <c r="X708" s="77" t="str">
        <f t="shared" si="143"/>
        <v>г. Пермь, ул. Закамская, д. 42: 2025</v>
      </c>
      <c r="Y708" s="117">
        <f t="shared" si="144"/>
        <v>1</v>
      </c>
      <c r="Z708" s="22" t="s">
        <v>1076</v>
      </c>
      <c r="AA708" s="22" t="s">
        <v>1076</v>
      </c>
      <c r="AB708" s="22" t="s">
        <v>1076</v>
      </c>
      <c r="AC708" s="22" t="s">
        <v>1076</v>
      </c>
      <c r="AD708" s="22" t="s">
        <v>1076</v>
      </c>
      <c r="AE708" s="22" t="s">
        <v>1076</v>
      </c>
      <c r="AF708" s="22" t="s">
        <v>1076</v>
      </c>
      <c r="AG708" s="89" t="s">
        <v>1076</v>
      </c>
      <c r="AH708" s="114" t="s">
        <v>1076</v>
      </c>
      <c r="AI708" s="75" t="s">
        <v>1076</v>
      </c>
      <c r="AJ708" s="75">
        <v>1</v>
      </c>
      <c r="AK708" s="75" t="s">
        <v>1076</v>
      </c>
      <c r="AL708" s="75" t="s">
        <v>1076</v>
      </c>
      <c r="AM708" s="75" t="s">
        <v>1076</v>
      </c>
      <c r="AN708" s="75" t="s">
        <v>1076</v>
      </c>
      <c r="AO708" s="75" t="s">
        <v>1076</v>
      </c>
      <c r="AP708" s="75" t="s">
        <v>1076</v>
      </c>
      <c r="AQ708" s="75" t="s">
        <v>1076</v>
      </c>
      <c r="AR708" s="75" t="s">
        <v>1076</v>
      </c>
      <c r="AS708" s="75" t="s">
        <v>1076</v>
      </c>
      <c r="AT708" s="75" t="s">
        <v>1076</v>
      </c>
      <c r="AU708" t="str">
        <f t="shared" si="145"/>
        <v>Рфа</v>
      </c>
      <c r="AV708" t="b">
        <f t="shared" si="146"/>
        <v>1</v>
      </c>
    </row>
    <row r="709" spans="1:48" ht="16.5" thickTop="1" thickBot="1" x14ac:dyDescent="0.3">
      <c r="A709" s="28">
        <f t="shared" si="147"/>
        <v>74</v>
      </c>
      <c r="B709" s="74" t="s">
        <v>1852</v>
      </c>
      <c r="C709" s="71" t="s">
        <v>347</v>
      </c>
      <c r="D709" s="63">
        <v>1986</v>
      </c>
      <c r="E709" s="72"/>
      <c r="F709" s="72" t="s">
        <v>2520</v>
      </c>
      <c r="G709" s="80">
        <v>5</v>
      </c>
      <c r="H709" s="80">
        <v>4</v>
      </c>
      <c r="I709" s="163">
        <v>3007.7</v>
      </c>
      <c r="J709" s="163">
        <v>2624.2</v>
      </c>
      <c r="K709" s="163">
        <v>2624.2</v>
      </c>
      <c r="L709" s="165">
        <v>124</v>
      </c>
      <c r="M709" s="163">
        <f t="shared" si="140"/>
        <v>5116729.32</v>
      </c>
      <c r="N709" s="163"/>
      <c r="O709" s="163"/>
      <c r="P709" s="163"/>
      <c r="Q709" s="30">
        <f>IF('Форма 2'!D709=0,"",'Форма 2'!D709-N709-O709-P709)</f>
        <v>5116729.32</v>
      </c>
      <c r="R709" s="51">
        <f t="shared" si="141"/>
        <v>1949.8244493559944</v>
      </c>
      <c r="S709" s="51">
        <f t="shared" si="142"/>
        <v>1949.8244493559944</v>
      </c>
      <c r="T709" s="69">
        <f>IF(B709=C709,"",
IF(ISERROR(
IF(_xlfn.TEXTBEFORE('ПДФ 1'!B730,": ",1)*1=YEAR($V$4),$V$4,
IF(_xlfn.TEXTBEFORE('ПДФ 1'!B730,": ",1)*1=YEAR($W$4),$W$4,
IF(_xlfn.TEXTBEFORE('ПДФ 1'!B730,": ",1)*1=YEAR($X$4),$X$4,$Y$4)))),"",
IF(_xlfn.TEXTBEFORE('ПДФ 1'!B730,": ",1)*1=YEAR($V$4),$V$4,
IF(_xlfn.TEXTBEFORE('ПДФ 1'!B730,": ",1)*1=YEAR($W$4),$W$4,
IF(_xlfn.TEXTBEFORE('ПДФ 1'!B730,": ",1)*1=YEAR($X$4),$X$4,$Y$4)))))</f>
        <v>46022</v>
      </c>
      <c r="U709" s="125" t="str">
        <f>IF(ISERROR(VLOOKUP(C709,Источник!$C$2:$K$2343,9,0)),"",VLOOKUP(C709,Источник!$C$2:$K$2343,9,0))</f>
        <v>СС</v>
      </c>
      <c r="V709" s="1"/>
      <c r="W709" s="1"/>
      <c r="X709" s="77" t="str">
        <f t="shared" si="143"/>
        <v>г. Пермь, ул. Закамская, д. 5/2: 2025</v>
      </c>
      <c r="Y709" s="117">
        <f t="shared" si="144"/>
        <v>3</v>
      </c>
      <c r="Z709" s="22">
        <v>1</v>
      </c>
      <c r="AA709" s="22" t="s">
        <v>1076</v>
      </c>
      <c r="AB709" s="22" t="s">
        <v>1076</v>
      </c>
      <c r="AC709" s="22">
        <v>1</v>
      </c>
      <c r="AD709" s="22">
        <v>1</v>
      </c>
      <c r="AE709" s="22" t="s">
        <v>1076</v>
      </c>
      <c r="AF709" s="22" t="s">
        <v>1076</v>
      </c>
      <c r="AG709" s="89" t="s">
        <v>1076</v>
      </c>
      <c r="AH709" s="114" t="s">
        <v>1076</v>
      </c>
      <c r="AI709" s="75" t="s">
        <v>1076</v>
      </c>
      <c r="AJ709" s="75" t="s">
        <v>1076</v>
      </c>
      <c r="AK709" s="75" t="s">
        <v>1076</v>
      </c>
      <c r="AL709" s="75" t="s">
        <v>1076</v>
      </c>
      <c r="AM709" s="75" t="s">
        <v>1076</v>
      </c>
      <c r="AN709" s="75" t="s">
        <v>1076</v>
      </c>
      <c r="AO709" s="75" t="s">
        <v>1076</v>
      </c>
      <c r="AP709" s="75" t="s">
        <v>1076</v>
      </c>
      <c r="AQ709" s="75" t="s">
        <v>1076</v>
      </c>
      <c r="AR709" s="75" t="s">
        <v>1076</v>
      </c>
      <c r="AS709" s="75" t="s">
        <v>1076</v>
      </c>
      <c r="AT709" s="75" t="s">
        <v>1076</v>
      </c>
      <c r="AU709" t="str">
        <f t="shared" si="145"/>
        <v>РВИС ( ЭЛ ХВС ГВС )</v>
      </c>
      <c r="AV709" t="b">
        <f t="shared" si="146"/>
        <v>1</v>
      </c>
    </row>
    <row r="710" spans="1:48" ht="16.5" thickTop="1" thickBot="1" x14ac:dyDescent="0.3">
      <c r="A710" s="28">
        <f t="shared" si="147"/>
        <v>75</v>
      </c>
      <c r="B710" s="74" t="s">
        <v>1852</v>
      </c>
      <c r="C710" s="71" t="s">
        <v>552</v>
      </c>
      <c r="D710" s="63">
        <v>1949</v>
      </c>
      <c r="E710" s="72"/>
      <c r="F710" s="72" t="s">
        <v>2526</v>
      </c>
      <c r="G710" s="80">
        <v>2</v>
      </c>
      <c r="H710" s="80">
        <v>1</v>
      </c>
      <c r="I710" s="163">
        <v>617.79999999999995</v>
      </c>
      <c r="J710" s="163">
        <v>524.79999999999995</v>
      </c>
      <c r="K710" s="163">
        <v>524.79999999999995</v>
      </c>
      <c r="L710" s="165">
        <v>14</v>
      </c>
      <c r="M710" s="163">
        <f t="shared" si="140"/>
        <v>3600013.27</v>
      </c>
      <c r="N710" s="163"/>
      <c r="O710" s="163"/>
      <c r="P710" s="163"/>
      <c r="Q710" s="30">
        <f>IF('Форма 2'!D710=0,"",'Форма 2'!D710-N710-O710-P710)</f>
        <v>3600013.27</v>
      </c>
      <c r="R710" s="51">
        <f t="shared" si="141"/>
        <v>6859.7813833841474</v>
      </c>
      <c r="S710" s="51">
        <f t="shared" si="142"/>
        <v>6859.7813833841474</v>
      </c>
      <c r="T710" s="69">
        <f>IF(B710=C710,"",
IF(ISERROR(
IF(_xlfn.TEXTBEFORE('ПДФ 1'!B731,": ",1)*1=YEAR($V$4),$V$4,
IF(_xlfn.TEXTBEFORE('ПДФ 1'!B731,": ",1)*1=YEAR($W$4),$W$4,
IF(_xlfn.TEXTBEFORE('ПДФ 1'!B731,": ",1)*1=YEAR($X$4),$X$4,$Y$4)))),"",
IF(_xlfn.TEXTBEFORE('ПДФ 1'!B731,": ",1)*1=YEAR($V$4),$V$4,
IF(_xlfn.TEXTBEFORE('ПДФ 1'!B731,": ",1)*1=YEAR($W$4),$W$4,
IF(_xlfn.TEXTBEFORE('ПДФ 1'!B731,": ",1)*1=YEAR($X$4),$X$4,$Y$4)))))</f>
        <v>46022</v>
      </c>
      <c r="U710" s="125" t="str">
        <f>IF(ISERROR(VLOOKUP(C710,Источник!$C$2:$K$2343,9,0)),"",VLOOKUP(C710,Источник!$C$2:$K$2343,9,0))</f>
        <v>РО</v>
      </c>
      <c r="V710" s="1"/>
      <c r="W710" s="1"/>
      <c r="X710" s="77" t="str">
        <f t="shared" si="143"/>
        <v>г. Пермь, ул. Закамская, д. 54: 2025</v>
      </c>
      <c r="Y710" s="117">
        <f t="shared" si="144"/>
        <v>1</v>
      </c>
      <c r="Z710" s="22" t="s">
        <v>1076</v>
      </c>
      <c r="AA710" s="22" t="s">
        <v>1076</v>
      </c>
      <c r="AB710" s="22" t="s">
        <v>1076</v>
      </c>
      <c r="AC710" s="22" t="s">
        <v>1076</v>
      </c>
      <c r="AD710" s="22" t="s">
        <v>1076</v>
      </c>
      <c r="AE710" s="22" t="s">
        <v>1076</v>
      </c>
      <c r="AF710" s="22" t="s">
        <v>1076</v>
      </c>
      <c r="AG710" s="89" t="s">
        <v>1076</v>
      </c>
      <c r="AH710" s="114" t="s">
        <v>1076</v>
      </c>
      <c r="AI710" s="75" t="s">
        <v>1076</v>
      </c>
      <c r="AJ710" s="75">
        <v>1</v>
      </c>
      <c r="AK710" s="75" t="s">
        <v>1076</v>
      </c>
      <c r="AL710" s="75" t="s">
        <v>1076</v>
      </c>
      <c r="AM710" s="75" t="s">
        <v>1076</v>
      </c>
      <c r="AN710" s="75" t="s">
        <v>1076</v>
      </c>
      <c r="AO710" s="75" t="s">
        <v>1076</v>
      </c>
      <c r="AP710" s="75" t="s">
        <v>1076</v>
      </c>
      <c r="AQ710" s="75" t="s">
        <v>1076</v>
      </c>
      <c r="AR710" s="75" t="s">
        <v>1076</v>
      </c>
      <c r="AS710" s="75" t="s">
        <v>1076</v>
      </c>
      <c r="AT710" s="75" t="s">
        <v>1076</v>
      </c>
      <c r="AU710" t="str">
        <f t="shared" si="145"/>
        <v>Рфа</v>
      </c>
      <c r="AV710" t="b">
        <f t="shared" si="146"/>
        <v>1</v>
      </c>
    </row>
    <row r="711" spans="1:48" ht="16.5" thickTop="1" thickBot="1" x14ac:dyDescent="0.3">
      <c r="A711" s="28">
        <f t="shared" si="147"/>
        <v>76</v>
      </c>
      <c r="B711" s="74" t="s">
        <v>1852</v>
      </c>
      <c r="C711" s="71" t="s">
        <v>436</v>
      </c>
      <c r="D711" s="63">
        <v>1974</v>
      </c>
      <c r="E711" s="72"/>
      <c r="F711" s="72" t="s">
        <v>2537</v>
      </c>
      <c r="G711" s="80">
        <v>5</v>
      </c>
      <c r="H711" s="80">
        <v>8</v>
      </c>
      <c r="I711" s="163">
        <v>5697.1</v>
      </c>
      <c r="J711" s="163">
        <v>5684.5</v>
      </c>
      <c r="K711" s="163">
        <v>5654.5</v>
      </c>
      <c r="L711" s="165">
        <v>285</v>
      </c>
      <c r="M711" s="163">
        <f t="shared" si="140"/>
        <v>8087030.5</v>
      </c>
      <c r="N711" s="163"/>
      <c r="O711" s="163"/>
      <c r="P711" s="163"/>
      <c r="Q711" s="30">
        <f>IF('Форма 2'!D711=0,"",'Форма 2'!D711-N711-O711-P711)</f>
        <v>8087030.5</v>
      </c>
      <c r="R711" s="51">
        <f t="shared" si="141"/>
        <v>1422.6458791450436</v>
      </c>
      <c r="S711" s="51">
        <f t="shared" si="142"/>
        <v>1422.6458791450436</v>
      </c>
      <c r="T711" s="69">
        <f>IF(B711=C711,"",
IF(ISERROR(
IF(_xlfn.TEXTBEFORE('ПДФ 1'!B732,": ",1)*1=YEAR($V$4),$V$4,
IF(_xlfn.TEXTBEFORE('ПДФ 1'!B732,": ",1)*1=YEAR($W$4),$W$4,
IF(_xlfn.TEXTBEFORE('ПДФ 1'!B732,": ",1)*1=YEAR($X$4),$X$4,$Y$4)))),"",
IF(_xlfn.TEXTBEFORE('ПДФ 1'!B732,": ",1)*1=YEAR($V$4),$V$4,
IF(_xlfn.TEXTBEFORE('ПДФ 1'!B732,": ",1)*1=YEAR($W$4),$W$4,
IF(_xlfn.TEXTBEFORE('ПДФ 1'!B732,": ",1)*1=YEAR($X$4),$X$4,$Y$4)))))</f>
        <v>46022</v>
      </c>
      <c r="U711" s="125" t="str">
        <f>IF(ISERROR(VLOOKUP(C711,Источник!$C$2:$K$2343,9,0)),"",VLOOKUP(C711,Источник!$C$2:$K$2343,9,0))</f>
        <v>СС</v>
      </c>
      <c r="V711" s="1"/>
      <c r="W711" s="1"/>
      <c r="X711" s="77" t="str">
        <f t="shared" si="143"/>
        <v>г. Пермь, ул. Ивана Франко, д. 40/3: 2025</v>
      </c>
      <c r="Y711" s="117">
        <f t="shared" si="144"/>
        <v>6</v>
      </c>
      <c r="Z711" s="22" t="s">
        <v>1076</v>
      </c>
      <c r="AA711" s="22" t="s">
        <v>1076</v>
      </c>
      <c r="AB711" s="22" t="s">
        <v>1076</v>
      </c>
      <c r="AC711" s="22" t="s">
        <v>1076</v>
      </c>
      <c r="AD711" s="22">
        <v>1</v>
      </c>
      <c r="AE711" s="22">
        <v>1</v>
      </c>
      <c r="AF711" s="22" t="s">
        <v>1076</v>
      </c>
      <c r="AG711" s="89" t="s">
        <v>1076</v>
      </c>
      <c r="AH711" s="114" t="s">
        <v>1076</v>
      </c>
      <c r="AI711" s="75" t="s">
        <v>1076</v>
      </c>
      <c r="AJ711" s="75" t="s">
        <v>1076</v>
      </c>
      <c r="AK711" s="75" t="s">
        <v>1076</v>
      </c>
      <c r="AL711" s="75" t="s">
        <v>1076</v>
      </c>
      <c r="AM711" s="75" t="s">
        <v>1076</v>
      </c>
      <c r="AN711" s="75">
        <v>1</v>
      </c>
      <c r="AO711" s="75">
        <v>1</v>
      </c>
      <c r="AP711" s="75">
        <v>1</v>
      </c>
      <c r="AQ711" s="75">
        <v>1</v>
      </c>
      <c r="AR711" s="75" t="s">
        <v>1076</v>
      </c>
      <c r="AS711" s="75" t="s">
        <v>1076</v>
      </c>
      <c r="AT711" s="75" t="s">
        <v>1076</v>
      </c>
      <c r="AU711" t="str">
        <f t="shared" si="145"/>
        <v>РВИС ( ГВС ВОД ) УП (ТЕП ХВС ГВС ГАЗ )</v>
      </c>
      <c r="AV711" t="b">
        <f t="shared" si="146"/>
        <v>0</v>
      </c>
    </row>
    <row r="712" spans="1:48" ht="16.5" thickTop="1" thickBot="1" x14ac:dyDescent="0.3">
      <c r="A712" s="28">
        <f t="shared" si="147"/>
        <v>77</v>
      </c>
      <c r="B712" s="74" t="s">
        <v>1852</v>
      </c>
      <c r="C712" s="71" t="s">
        <v>34</v>
      </c>
      <c r="D712" s="63">
        <v>1962</v>
      </c>
      <c r="E712" s="72"/>
      <c r="F712" s="72" t="s">
        <v>2519</v>
      </c>
      <c r="G712" s="80">
        <v>4</v>
      </c>
      <c r="H712" s="80">
        <v>3</v>
      </c>
      <c r="I712" s="163">
        <v>2171.5</v>
      </c>
      <c r="J712" s="163">
        <v>1504.3000000000002</v>
      </c>
      <c r="K712" s="163">
        <v>1504.3</v>
      </c>
      <c r="L712" s="165">
        <v>109</v>
      </c>
      <c r="M712" s="163">
        <f t="shared" ref="M712:M775" si="148">IF(ISNUMBER(I712),SUM(N712:Q712),"")</f>
        <v>13235140.5</v>
      </c>
      <c r="N712" s="163"/>
      <c r="O712" s="163"/>
      <c r="P712" s="163"/>
      <c r="Q712" s="30">
        <f>IF('Форма 2'!D712=0,"",'Форма 2'!D712-N712-O712-P712)</f>
        <v>13235140.5</v>
      </c>
      <c r="R712" s="51">
        <f t="shared" si="141"/>
        <v>8798.2054776307905</v>
      </c>
      <c r="S712" s="51">
        <f t="shared" si="142"/>
        <v>8798.2054776307905</v>
      </c>
      <c r="T712" s="69">
        <f>IF(B712=C712,"",
IF(ISERROR(
IF(_xlfn.TEXTBEFORE('ПДФ 1'!B733,": ",1)*1=YEAR($V$4),$V$4,
IF(_xlfn.TEXTBEFORE('ПДФ 1'!B733,": ",1)*1=YEAR($W$4),$W$4,
IF(_xlfn.TEXTBEFORE('ПДФ 1'!B733,": ",1)*1=YEAR($X$4),$X$4,$Y$4)))),"",
IF(_xlfn.TEXTBEFORE('ПДФ 1'!B733,": ",1)*1=YEAR($V$4),$V$4,
IF(_xlfn.TEXTBEFORE('ПДФ 1'!B733,": ",1)*1=YEAR($W$4),$W$4,
IF(_xlfn.TEXTBEFORE('ПДФ 1'!B733,": ",1)*1=YEAR($X$4),$X$4,$Y$4)))))</f>
        <v>46022</v>
      </c>
      <c r="U712" s="125" t="str">
        <f>IF(ISERROR(VLOOKUP(C712,Источник!$C$2:$K$2343,9,0)),"",VLOOKUP(C712,Источник!$C$2:$K$2343,9,0))</f>
        <v>РО</v>
      </c>
      <c r="V712" s="1"/>
      <c r="W712" s="1"/>
      <c r="X712" s="77" t="str">
        <f t="shared" si="143"/>
        <v>г. Пермь, ул. Карбышева, д. 32: 2025</v>
      </c>
      <c r="Y712" s="117">
        <f t="shared" si="144"/>
        <v>3</v>
      </c>
      <c r="Z712" s="22">
        <v>1</v>
      </c>
      <c r="AA712" s="22" t="s">
        <v>1076</v>
      </c>
      <c r="AB712" s="22" t="s">
        <v>1076</v>
      </c>
      <c r="AC712" s="22" t="s">
        <v>1076</v>
      </c>
      <c r="AD712" s="22" t="s">
        <v>1076</v>
      </c>
      <c r="AE712" s="22" t="s">
        <v>1076</v>
      </c>
      <c r="AF712" s="22">
        <v>1</v>
      </c>
      <c r="AG712" s="89" t="s">
        <v>1076</v>
      </c>
      <c r="AH712" s="114" t="s">
        <v>1076</v>
      </c>
      <c r="AI712" s="75">
        <v>1</v>
      </c>
      <c r="AJ712" s="75" t="s">
        <v>1076</v>
      </c>
      <c r="AK712" s="75" t="s">
        <v>1076</v>
      </c>
      <c r="AL712" s="75" t="s">
        <v>1076</v>
      </c>
      <c r="AM712" s="75" t="s">
        <v>1076</v>
      </c>
      <c r="AN712" s="75" t="s">
        <v>1076</v>
      </c>
      <c r="AO712" s="75" t="s">
        <v>1076</v>
      </c>
      <c r="AP712" s="75" t="s">
        <v>1076</v>
      </c>
      <c r="AQ712" s="75" t="s">
        <v>1076</v>
      </c>
      <c r="AR712" s="75" t="s">
        <v>1076</v>
      </c>
      <c r="AS712" s="75" t="s">
        <v>1076</v>
      </c>
      <c r="AT712" s="75" t="s">
        <v>1076</v>
      </c>
      <c r="AU712" t="str">
        <f t="shared" si="145"/>
        <v>РВИС ( ЭЛ ) РП РК</v>
      </c>
      <c r="AV712" t="b">
        <f t="shared" si="146"/>
        <v>1</v>
      </c>
    </row>
    <row r="713" spans="1:48" ht="16.5" thickTop="1" thickBot="1" x14ac:dyDescent="0.3">
      <c r="A713" s="28">
        <f t="shared" si="147"/>
        <v>78</v>
      </c>
      <c r="B713" s="74" t="s">
        <v>1852</v>
      </c>
      <c r="C713" s="71" t="s">
        <v>91</v>
      </c>
      <c r="D713" s="63">
        <v>1959</v>
      </c>
      <c r="E713" s="72"/>
      <c r="F713" s="72" t="s">
        <v>2519</v>
      </c>
      <c r="G713" s="80">
        <v>5</v>
      </c>
      <c r="H713" s="80">
        <v>4</v>
      </c>
      <c r="I713" s="163">
        <v>3552.7</v>
      </c>
      <c r="J713" s="163">
        <v>3143</v>
      </c>
      <c r="K713" s="163">
        <v>3089.57</v>
      </c>
      <c r="L713" s="165">
        <v>141</v>
      </c>
      <c r="M713" s="163">
        <f t="shared" si="148"/>
        <v>12892215.4</v>
      </c>
      <c r="N713" s="163"/>
      <c r="O713" s="163"/>
      <c r="P713" s="163"/>
      <c r="Q713" s="30">
        <f>IF('Форма 2'!D713=0,"",'Форма 2'!D713-N713-O713-P713)</f>
        <v>12892215.4</v>
      </c>
      <c r="R713" s="51">
        <f t="shared" si="141"/>
        <v>4101.8820871778553</v>
      </c>
      <c r="S713" s="51">
        <f t="shared" si="142"/>
        <v>4101.8820871778553</v>
      </c>
      <c r="T713" s="69">
        <f>IF(B713=C713,"",
IF(ISERROR(
IF(_xlfn.TEXTBEFORE('ПДФ 1'!B734,": ",1)*1=YEAR($V$4),$V$4,
IF(_xlfn.TEXTBEFORE('ПДФ 1'!B734,": ",1)*1=YEAR($W$4),$W$4,
IF(_xlfn.TEXTBEFORE('ПДФ 1'!B734,": ",1)*1=YEAR($X$4),$X$4,$Y$4)))),"",
IF(_xlfn.TEXTBEFORE('ПДФ 1'!B734,": ",1)*1=YEAR($V$4),$V$4,
IF(_xlfn.TEXTBEFORE('ПДФ 1'!B734,": ",1)*1=YEAR($W$4),$W$4,
IF(_xlfn.TEXTBEFORE('ПДФ 1'!B734,": ",1)*1=YEAR($X$4),$X$4,$Y$4)))))</f>
        <v>46022</v>
      </c>
      <c r="U713" s="125" t="str">
        <f>IF(ISERROR(VLOOKUP(C713,Источник!$C$2:$K$2343,9,0)),"",VLOOKUP(C713,Источник!$C$2:$K$2343,9,0))</f>
        <v>РО</v>
      </c>
      <c r="V713" s="1"/>
      <c r="W713" s="1"/>
      <c r="X713" s="77" t="str">
        <f t="shared" si="143"/>
        <v>г. Пермь, ул. Качалова, д. 27: 2025</v>
      </c>
      <c r="Y713" s="117">
        <f t="shared" si="144"/>
        <v>3</v>
      </c>
      <c r="Z713" s="22" t="s">
        <v>1076</v>
      </c>
      <c r="AA713" s="22">
        <v>1</v>
      </c>
      <c r="AB713" s="22" t="s">
        <v>1076</v>
      </c>
      <c r="AC713" s="22">
        <v>1</v>
      </c>
      <c r="AD713" s="22" t="s">
        <v>1076</v>
      </c>
      <c r="AE713" s="22" t="s">
        <v>1076</v>
      </c>
      <c r="AF713" s="22" t="s">
        <v>1076</v>
      </c>
      <c r="AG713" s="89" t="s">
        <v>1076</v>
      </c>
      <c r="AH713" s="114" t="s">
        <v>1076</v>
      </c>
      <c r="AI713" s="75" t="s">
        <v>1076</v>
      </c>
      <c r="AJ713" s="75" t="s">
        <v>1076</v>
      </c>
      <c r="AK713" s="75" t="s">
        <v>1076</v>
      </c>
      <c r="AL713" s="75" t="s">
        <v>1076</v>
      </c>
      <c r="AM713" s="75">
        <v>1</v>
      </c>
      <c r="AN713" s="75" t="s">
        <v>1076</v>
      </c>
      <c r="AO713" s="75" t="s">
        <v>1076</v>
      </c>
      <c r="AP713" s="75" t="s">
        <v>1076</v>
      </c>
      <c r="AQ713" s="75" t="s">
        <v>1076</v>
      </c>
      <c r="AR713" s="75" t="s">
        <v>1076</v>
      </c>
      <c r="AS713" s="75" t="s">
        <v>1076</v>
      </c>
      <c r="AT713" s="75" t="s">
        <v>1076</v>
      </c>
      <c r="AU713" t="str">
        <f t="shared" si="145"/>
        <v>РВИС ( ТЕП ХВС ) РФ</v>
      </c>
      <c r="AV713" t="b">
        <f t="shared" si="146"/>
        <v>1</v>
      </c>
    </row>
    <row r="714" spans="1:48" ht="16.5" thickTop="1" thickBot="1" x14ac:dyDescent="0.3">
      <c r="A714" s="28">
        <f t="shared" si="147"/>
        <v>79</v>
      </c>
      <c r="B714" s="74" t="s">
        <v>1852</v>
      </c>
      <c r="C714" s="71" t="s">
        <v>511</v>
      </c>
      <c r="D714" s="63">
        <v>1958</v>
      </c>
      <c r="E714" s="72"/>
      <c r="F714" s="72" t="s">
        <v>2519</v>
      </c>
      <c r="G714" s="80">
        <v>3</v>
      </c>
      <c r="H714" s="80">
        <v>3</v>
      </c>
      <c r="I714" s="163">
        <v>1702.55</v>
      </c>
      <c r="J714" s="163">
        <v>1410.01</v>
      </c>
      <c r="K714" s="163">
        <v>1149.1600000000001</v>
      </c>
      <c r="L714" s="165">
        <v>102</v>
      </c>
      <c r="M714" s="163">
        <f t="shared" si="148"/>
        <v>16271934.34</v>
      </c>
      <c r="N714" s="163"/>
      <c r="O714" s="163"/>
      <c r="P714" s="163"/>
      <c r="Q714" s="30">
        <f>IF('Форма 2'!D714=0,"",'Форма 2'!D714-N714-O714-P714)</f>
        <v>16271934.34</v>
      </c>
      <c r="R714" s="51">
        <f t="shared" si="141"/>
        <v>11540.297118460152</v>
      </c>
      <c r="S714" s="51">
        <f t="shared" si="142"/>
        <v>11540.297118460152</v>
      </c>
      <c r="T714" s="69">
        <f>IF(B714=C714,"",
IF(ISERROR(
IF(_xlfn.TEXTBEFORE('ПДФ 1'!B735,": ",1)*1=YEAR($V$4),$V$4,
IF(_xlfn.TEXTBEFORE('ПДФ 1'!B735,": ",1)*1=YEAR($W$4),$W$4,
IF(_xlfn.TEXTBEFORE('ПДФ 1'!B735,": ",1)*1=YEAR($X$4),$X$4,$Y$4)))),"",
IF(_xlfn.TEXTBEFORE('ПДФ 1'!B735,": ",1)*1=YEAR($V$4),$V$4,
IF(_xlfn.TEXTBEFORE('ПДФ 1'!B735,": ",1)*1=YEAR($W$4),$W$4,
IF(_xlfn.TEXTBEFORE('ПДФ 1'!B735,": ",1)*1=YEAR($X$4),$X$4,$Y$4)))))</f>
        <v>46022</v>
      </c>
      <c r="U714" s="125" t="str">
        <f>IF(ISERROR(VLOOKUP(C714,Источник!$C$2:$K$2343,9,0)),"",VLOOKUP(C714,Источник!$C$2:$K$2343,9,0))</f>
        <v>РО</v>
      </c>
      <c r="V714" s="1"/>
      <c r="W714" s="1"/>
      <c r="X714" s="77" t="str">
        <f t="shared" si="143"/>
        <v>г. Пермь, ул. КИМ, д. 51: 2025</v>
      </c>
      <c r="Y714" s="117">
        <f t="shared" si="144"/>
        <v>1</v>
      </c>
      <c r="Z714" s="22" t="s">
        <v>1076</v>
      </c>
      <c r="AA714" s="22" t="s">
        <v>1076</v>
      </c>
      <c r="AB714" s="22" t="s">
        <v>1076</v>
      </c>
      <c r="AC714" s="22" t="s">
        <v>1076</v>
      </c>
      <c r="AD714" s="22" t="s">
        <v>1076</v>
      </c>
      <c r="AE714" s="22" t="s">
        <v>1076</v>
      </c>
      <c r="AF714" s="22" t="s">
        <v>1076</v>
      </c>
      <c r="AG714" s="89" t="s">
        <v>1076</v>
      </c>
      <c r="AH714" s="114" t="s">
        <v>1076</v>
      </c>
      <c r="AI714" s="75">
        <v>1</v>
      </c>
      <c r="AJ714" s="75" t="s">
        <v>1076</v>
      </c>
      <c r="AK714" s="75" t="s">
        <v>1076</v>
      </c>
      <c r="AL714" s="75" t="s">
        <v>1076</v>
      </c>
      <c r="AM714" s="75" t="s">
        <v>1076</v>
      </c>
      <c r="AN714" s="75" t="s">
        <v>1076</v>
      </c>
      <c r="AO714" s="75" t="s">
        <v>1076</v>
      </c>
      <c r="AP714" s="75" t="s">
        <v>1076</v>
      </c>
      <c r="AQ714" s="75" t="s">
        <v>1076</v>
      </c>
      <c r="AR714" s="75" t="s">
        <v>1076</v>
      </c>
      <c r="AS714" s="75" t="s">
        <v>1076</v>
      </c>
      <c r="AT714" s="75" t="s">
        <v>1076</v>
      </c>
      <c r="AU714" t="str">
        <f t="shared" si="145"/>
        <v>РК</v>
      </c>
      <c r="AV714" t="b">
        <f t="shared" si="146"/>
        <v>1</v>
      </c>
    </row>
    <row r="715" spans="1:48" ht="16.5" thickTop="1" thickBot="1" x14ac:dyDescent="0.3">
      <c r="A715" s="28">
        <f t="shared" si="147"/>
        <v>80</v>
      </c>
      <c r="B715" s="74" t="s">
        <v>1852</v>
      </c>
      <c r="C715" s="71" t="s">
        <v>225</v>
      </c>
      <c r="D715" s="63">
        <v>1961</v>
      </c>
      <c r="E715" s="72"/>
      <c r="F715" s="72" t="s">
        <v>2519</v>
      </c>
      <c r="G715" s="80">
        <v>5</v>
      </c>
      <c r="H715" s="80">
        <v>4</v>
      </c>
      <c r="I715" s="163">
        <v>2654.3</v>
      </c>
      <c r="J715" s="163">
        <v>2654.3</v>
      </c>
      <c r="K715" s="163">
        <v>2654.3</v>
      </c>
      <c r="L715" s="165">
        <v>147</v>
      </c>
      <c r="M715" s="163">
        <f t="shared" si="148"/>
        <v>11953693.140000001</v>
      </c>
      <c r="N715" s="163"/>
      <c r="O715" s="163"/>
      <c r="P715" s="163"/>
      <c r="Q715" s="30">
        <f>IF('Форма 2'!D715=0,"",'Форма 2'!D715-N715-O715-P715)</f>
        <v>11953693.140000001</v>
      </c>
      <c r="R715" s="51">
        <f t="shared" si="141"/>
        <v>4503.5200015069886</v>
      </c>
      <c r="S715" s="51">
        <f t="shared" si="142"/>
        <v>4503.5200015069886</v>
      </c>
      <c r="T715" s="69">
        <f>IF(B715=C715,"",
IF(ISERROR(
IF(_xlfn.TEXTBEFORE('ПДФ 1'!B736,": ",1)*1=YEAR($V$4),$V$4,
IF(_xlfn.TEXTBEFORE('ПДФ 1'!B736,": ",1)*1=YEAR($W$4),$W$4,
IF(_xlfn.TEXTBEFORE('ПДФ 1'!B736,": ",1)*1=YEAR($X$4),$X$4,$Y$4)))),"",
IF(_xlfn.TEXTBEFORE('ПДФ 1'!B736,": ",1)*1=YEAR($V$4),$V$4,
IF(_xlfn.TEXTBEFORE('ПДФ 1'!B736,": ",1)*1=YEAR($W$4),$W$4,
IF(_xlfn.TEXTBEFORE('ПДФ 1'!B736,": ",1)*1=YEAR($X$4),$X$4,$Y$4)))))</f>
        <v>46022</v>
      </c>
      <c r="U715" s="125" t="str">
        <f>IF(ISERROR(VLOOKUP(C715,Источник!$C$2:$K$2343,9,0)),"",VLOOKUP(C715,Источник!$C$2:$K$2343,9,0))</f>
        <v>РО</v>
      </c>
      <c r="V715" s="1"/>
      <c r="W715" s="1"/>
      <c r="X715" s="77" t="str">
        <f t="shared" si="143"/>
        <v>г. Пермь, ул. КИМ, д. 97: 2025</v>
      </c>
      <c r="Y715" s="117">
        <f t="shared" si="144"/>
        <v>1</v>
      </c>
      <c r="Z715" s="22" t="s">
        <v>1076</v>
      </c>
      <c r="AA715" s="22" t="s">
        <v>1076</v>
      </c>
      <c r="AB715" s="22" t="s">
        <v>1076</v>
      </c>
      <c r="AC715" s="22" t="s">
        <v>1076</v>
      </c>
      <c r="AD715" s="22" t="s">
        <v>1076</v>
      </c>
      <c r="AE715" s="22" t="s">
        <v>1076</v>
      </c>
      <c r="AF715" s="22" t="s">
        <v>1076</v>
      </c>
      <c r="AG715" s="89" t="s">
        <v>1076</v>
      </c>
      <c r="AH715" s="114" t="s">
        <v>1076</v>
      </c>
      <c r="AI715" s="75">
        <v>1</v>
      </c>
      <c r="AJ715" s="75" t="s">
        <v>1076</v>
      </c>
      <c r="AK715" s="75" t="s">
        <v>1076</v>
      </c>
      <c r="AL715" s="75" t="s">
        <v>1076</v>
      </c>
      <c r="AM715" s="75" t="s">
        <v>1076</v>
      </c>
      <c r="AN715" s="75" t="s">
        <v>1076</v>
      </c>
      <c r="AO715" s="75" t="s">
        <v>1076</v>
      </c>
      <c r="AP715" s="75" t="s">
        <v>1076</v>
      </c>
      <c r="AQ715" s="75" t="s">
        <v>1076</v>
      </c>
      <c r="AR715" s="75" t="s">
        <v>1076</v>
      </c>
      <c r="AS715" s="75" t="s">
        <v>1076</v>
      </c>
      <c r="AT715" s="75" t="s">
        <v>1076</v>
      </c>
      <c r="AU715" t="str">
        <f t="shared" si="145"/>
        <v>РК</v>
      </c>
      <c r="AV715" t="b">
        <f t="shared" si="146"/>
        <v>1</v>
      </c>
    </row>
    <row r="716" spans="1:48" ht="16.5" thickTop="1" thickBot="1" x14ac:dyDescent="0.3">
      <c r="A716" s="28">
        <f t="shared" si="147"/>
        <v>81</v>
      </c>
      <c r="B716" s="74" t="s">
        <v>1852</v>
      </c>
      <c r="C716" s="71" t="s">
        <v>460</v>
      </c>
      <c r="D716" s="63">
        <v>1987</v>
      </c>
      <c r="E716" s="72"/>
      <c r="F716" s="72" t="s">
        <v>2552</v>
      </c>
      <c r="G716" s="80">
        <v>9</v>
      </c>
      <c r="H716" s="80">
        <v>2</v>
      </c>
      <c r="I716" s="163">
        <v>4797.2</v>
      </c>
      <c r="J716" s="163">
        <v>3996</v>
      </c>
      <c r="K716" s="163">
        <v>3996</v>
      </c>
      <c r="L716" s="165">
        <v>165</v>
      </c>
      <c r="M716" s="163">
        <f t="shared" si="148"/>
        <v>5557017.8399999999</v>
      </c>
      <c r="N716" s="163"/>
      <c r="O716" s="163"/>
      <c r="P716" s="163"/>
      <c r="Q716" s="30">
        <f>IF('Форма 2'!D716=0,"",'Форма 2'!D716-N716-O716-P716)</f>
        <v>5557017.8399999999</v>
      </c>
      <c r="R716" s="51">
        <f t="shared" si="141"/>
        <v>1390.6451051051051</v>
      </c>
      <c r="S716" s="51">
        <f t="shared" si="142"/>
        <v>1390.6451051051051</v>
      </c>
      <c r="T716" s="69">
        <f>IF(B716=C716,"",
IF(ISERROR(
IF(_xlfn.TEXTBEFORE('ПДФ 1'!B737,": ",1)*1=YEAR($V$4),$V$4,
IF(_xlfn.TEXTBEFORE('ПДФ 1'!B737,": ",1)*1=YEAR($W$4),$W$4,
IF(_xlfn.TEXTBEFORE('ПДФ 1'!B737,": ",1)*1=YEAR($X$4),$X$4,$Y$4)))),"",
IF(_xlfn.TEXTBEFORE('ПДФ 1'!B737,": ",1)*1=YEAR($V$4),$V$4,
IF(_xlfn.TEXTBEFORE('ПДФ 1'!B737,": ",1)*1=YEAR($W$4),$W$4,
IF(_xlfn.TEXTBEFORE('ПДФ 1'!B737,": ",1)*1=YEAR($X$4),$X$4,$Y$4)))))</f>
        <v>46022</v>
      </c>
      <c r="U716" s="125" t="str">
        <f>IF(ISERROR(VLOOKUP(C716,Источник!$C$2:$K$2343,9,0)),"",VLOOKUP(C716,Источник!$C$2:$K$2343,9,0))</f>
        <v>СС</v>
      </c>
      <c r="V716" s="1"/>
      <c r="W716" s="1"/>
      <c r="X716" s="77" t="str">
        <f t="shared" si="143"/>
        <v>г. Пермь, ул. Кировоградская, д. 10: 2025</v>
      </c>
      <c r="Y716" s="117">
        <f t="shared" si="144"/>
        <v>1</v>
      </c>
      <c r="Z716" s="22" t="s">
        <v>1076</v>
      </c>
      <c r="AA716" s="22" t="s">
        <v>1076</v>
      </c>
      <c r="AB716" s="22" t="s">
        <v>1076</v>
      </c>
      <c r="AC716" s="22" t="s">
        <v>1076</v>
      </c>
      <c r="AD716" s="22" t="s">
        <v>1076</v>
      </c>
      <c r="AE716" s="22" t="s">
        <v>1076</v>
      </c>
      <c r="AF716" s="22" t="s">
        <v>1076</v>
      </c>
      <c r="AG716" s="89">
        <v>2</v>
      </c>
      <c r="AH716" s="114">
        <v>5557017.8399999999</v>
      </c>
      <c r="AI716" s="75" t="s">
        <v>1076</v>
      </c>
      <c r="AJ716" s="75" t="s">
        <v>1076</v>
      </c>
      <c r="AK716" s="75" t="s">
        <v>1076</v>
      </c>
      <c r="AL716" s="75" t="s">
        <v>1076</v>
      </c>
      <c r="AM716" s="75" t="s">
        <v>1076</v>
      </c>
      <c r="AN716" s="75" t="s">
        <v>1076</v>
      </c>
      <c r="AO716" s="75" t="s">
        <v>1076</v>
      </c>
      <c r="AP716" s="75" t="s">
        <v>1076</v>
      </c>
      <c r="AQ716" s="75" t="s">
        <v>1076</v>
      </c>
      <c r="AR716" s="75" t="s">
        <v>1076</v>
      </c>
      <c r="AS716" s="75" t="s">
        <v>1076</v>
      </c>
      <c r="AT716" s="75" t="s">
        <v>1076</v>
      </c>
      <c r="AU716" t="str">
        <f t="shared" si="145"/>
        <v>РЛ</v>
      </c>
      <c r="AV716" t="b">
        <f t="shared" si="146"/>
        <v>1</v>
      </c>
    </row>
    <row r="717" spans="1:48" ht="16.5" thickTop="1" thickBot="1" x14ac:dyDescent="0.3">
      <c r="A717" s="28">
        <f t="shared" si="147"/>
        <v>82</v>
      </c>
      <c r="B717" s="74" t="s">
        <v>1852</v>
      </c>
      <c r="C717" s="71" t="s">
        <v>441</v>
      </c>
      <c r="D717" s="63">
        <v>1953</v>
      </c>
      <c r="E717" s="72"/>
      <c r="F717" s="72" t="s">
        <v>2519</v>
      </c>
      <c r="G717" s="80">
        <v>3</v>
      </c>
      <c r="H717" s="80">
        <v>3</v>
      </c>
      <c r="I717" s="163">
        <v>2695.5</v>
      </c>
      <c r="J717" s="163">
        <v>2195.6</v>
      </c>
      <c r="K717" s="163">
        <v>1404.67</v>
      </c>
      <c r="L717" s="165">
        <v>54</v>
      </c>
      <c r="M717" s="163">
        <f t="shared" si="148"/>
        <v>3427894.31</v>
      </c>
      <c r="N717" s="163"/>
      <c r="O717" s="163"/>
      <c r="P717" s="163"/>
      <c r="Q717" s="30">
        <f>IF('Форма 2'!D717=0,"",'Форма 2'!D717-N717-O717-P717)</f>
        <v>3427894.31</v>
      </c>
      <c r="R717" s="51">
        <f t="shared" si="141"/>
        <v>1561.2562898524322</v>
      </c>
      <c r="S717" s="51">
        <f t="shared" si="142"/>
        <v>1561.2562898524322</v>
      </c>
      <c r="T717" s="69">
        <f>IF(B717=C717,"",
IF(ISERROR(
IF(_xlfn.TEXTBEFORE('ПДФ 1'!B738,": ",1)*1=YEAR($V$4),$V$4,
IF(_xlfn.TEXTBEFORE('ПДФ 1'!B738,": ",1)*1=YEAR($W$4),$W$4,
IF(_xlfn.TEXTBEFORE('ПДФ 1'!B738,": ",1)*1=YEAR($X$4),$X$4,$Y$4)))),"",
IF(_xlfn.TEXTBEFORE('ПДФ 1'!B738,": ",1)*1=YEAR($V$4),$V$4,
IF(_xlfn.TEXTBEFORE('ПДФ 1'!B738,": ",1)*1=YEAR($W$4),$W$4,
IF(_xlfn.TEXTBEFORE('ПДФ 1'!B738,": ",1)*1=YEAR($X$4),$X$4,$Y$4)))))</f>
        <v>46022</v>
      </c>
      <c r="U717" s="125" t="str">
        <f>IF(ISERROR(VLOOKUP(C717,Источник!$C$2:$K$2343,9,0)),"",VLOOKUP(C717,Источник!$C$2:$K$2343,9,0))</f>
        <v>РО</v>
      </c>
      <c r="V717" s="1"/>
      <c r="W717" s="1"/>
      <c r="X717" s="77" t="str">
        <f t="shared" si="143"/>
        <v>г. Пермь, ул. Кировоградская, д. 15: 2025</v>
      </c>
      <c r="Y717" s="117">
        <f t="shared" si="144"/>
        <v>1</v>
      </c>
      <c r="Z717" s="22" t="s">
        <v>1076</v>
      </c>
      <c r="AA717" s="22" t="s">
        <v>1076</v>
      </c>
      <c r="AB717" s="22" t="s">
        <v>1076</v>
      </c>
      <c r="AC717" s="22" t="s">
        <v>1076</v>
      </c>
      <c r="AD717" s="22" t="s">
        <v>1076</v>
      </c>
      <c r="AE717" s="22" t="s">
        <v>1076</v>
      </c>
      <c r="AF717" s="22">
        <v>1</v>
      </c>
      <c r="AG717" s="89" t="s">
        <v>1076</v>
      </c>
      <c r="AH717" s="114" t="s">
        <v>1076</v>
      </c>
      <c r="AI717" s="75" t="s">
        <v>1076</v>
      </c>
      <c r="AJ717" s="75" t="s">
        <v>1076</v>
      </c>
      <c r="AK717" s="75" t="s">
        <v>1076</v>
      </c>
      <c r="AL717" s="75" t="s">
        <v>1076</v>
      </c>
      <c r="AM717" s="75" t="s">
        <v>1076</v>
      </c>
      <c r="AN717" s="75" t="s">
        <v>1076</v>
      </c>
      <c r="AO717" s="75" t="s">
        <v>1076</v>
      </c>
      <c r="AP717" s="75" t="s">
        <v>1076</v>
      </c>
      <c r="AQ717" s="75" t="s">
        <v>1076</v>
      </c>
      <c r="AR717" s="75" t="s">
        <v>1076</v>
      </c>
      <c r="AS717" s="75" t="s">
        <v>1076</v>
      </c>
      <c r="AT717" s="75" t="s">
        <v>1076</v>
      </c>
      <c r="AU717" t="str">
        <f t="shared" si="145"/>
        <v>РП</v>
      </c>
      <c r="AV717" t="b">
        <f t="shared" si="146"/>
        <v>1</v>
      </c>
    </row>
    <row r="718" spans="1:48" ht="16.5" thickTop="1" thickBot="1" x14ac:dyDescent="0.3">
      <c r="A718" s="28">
        <f t="shared" si="147"/>
        <v>83</v>
      </c>
      <c r="B718" s="74" t="s">
        <v>1852</v>
      </c>
      <c r="C718" s="71" t="s">
        <v>461</v>
      </c>
      <c r="D718" s="63">
        <v>1985</v>
      </c>
      <c r="E718" s="72"/>
      <c r="F718" s="72" t="s">
        <v>2537</v>
      </c>
      <c r="G718" s="80">
        <v>9</v>
      </c>
      <c r="H718" s="80">
        <v>4</v>
      </c>
      <c r="I718" s="163">
        <v>7613.4</v>
      </c>
      <c r="J718" s="163">
        <v>5232.8999999999996</v>
      </c>
      <c r="K718" s="163">
        <v>5232.8999999999996</v>
      </c>
      <c r="L718" s="165">
        <v>450</v>
      </c>
      <c r="M718" s="163">
        <f t="shared" si="148"/>
        <v>11114035.68</v>
      </c>
      <c r="N718" s="163"/>
      <c r="O718" s="163"/>
      <c r="P718" s="163"/>
      <c r="Q718" s="30">
        <f>IF('Форма 2'!D718=0,"",'Форма 2'!D718-N718-O718-P718)</f>
        <v>11114035.68</v>
      </c>
      <c r="R718" s="51">
        <f t="shared" si="141"/>
        <v>2123.8769477727456</v>
      </c>
      <c r="S718" s="51">
        <f t="shared" si="142"/>
        <v>2123.8769477727456</v>
      </c>
      <c r="T718" s="69">
        <f>IF(B718=C718,"",
IF(ISERROR(
IF(_xlfn.TEXTBEFORE('ПДФ 1'!B739,": ",1)*1=YEAR($V$4),$V$4,
IF(_xlfn.TEXTBEFORE('ПДФ 1'!B739,": ",1)*1=YEAR($W$4),$W$4,
IF(_xlfn.TEXTBEFORE('ПДФ 1'!B739,": ",1)*1=YEAR($X$4),$X$4,$Y$4)))),"",
IF(_xlfn.TEXTBEFORE('ПДФ 1'!B739,": ",1)*1=YEAR($V$4),$V$4,
IF(_xlfn.TEXTBEFORE('ПДФ 1'!B739,": ",1)*1=YEAR($W$4),$W$4,
IF(_xlfn.TEXTBEFORE('ПДФ 1'!B739,": ",1)*1=YEAR($X$4),$X$4,$Y$4)))))</f>
        <v>46022</v>
      </c>
      <c r="U718" s="125" t="str">
        <f>IF(ISERROR(VLOOKUP(C718,Источник!$C$2:$K$2343,9,0)),"",VLOOKUP(C718,Источник!$C$2:$K$2343,9,0))</f>
        <v>СС</v>
      </c>
      <c r="V718" s="1"/>
      <c r="W718" s="1"/>
      <c r="X718" s="77" t="str">
        <f t="shared" si="143"/>
        <v>г. Пермь, ул. Коломенская, д. 9: 2025</v>
      </c>
      <c r="Y718" s="117">
        <f t="shared" si="144"/>
        <v>1</v>
      </c>
      <c r="Z718" s="22" t="s">
        <v>1076</v>
      </c>
      <c r="AA718" s="22" t="s">
        <v>1076</v>
      </c>
      <c r="AB718" s="22" t="s">
        <v>1076</v>
      </c>
      <c r="AC718" s="22" t="s">
        <v>1076</v>
      </c>
      <c r="AD718" s="22" t="s">
        <v>1076</v>
      </c>
      <c r="AE718" s="22" t="s">
        <v>1076</v>
      </c>
      <c r="AF718" s="22" t="s">
        <v>1076</v>
      </c>
      <c r="AG718" s="89">
        <v>4</v>
      </c>
      <c r="AH718" s="114">
        <v>11114035.68</v>
      </c>
      <c r="AI718" s="75" t="s">
        <v>1076</v>
      </c>
      <c r="AJ718" s="75" t="s">
        <v>1076</v>
      </c>
      <c r="AK718" s="75" t="s">
        <v>1076</v>
      </c>
      <c r="AL718" s="75" t="s">
        <v>1076</v>
      </c>
      <c r="AM718" s="75" t="s">
        <v>1076</v>
      </c>
      <c r="AN718" s="75" t="s">
        <v>1076</v>
      </c>
      <c r="AO718" s="75" t="s">
        <v>1076</v>
      </c>
      <c r="AP718" s="75" t="s">
        <v>1076</v>
      </c>
      <c r="AQ718" s="75" t="s">
        <v>1076</v>
      </c>
      <c r="AR718" s="75" t="s">
        <v>1076</v>
      </c>
      <c r="AS718" s="75" t="s">
        <v>1076</v>
      </c>
      <c r="AT718" s="75" t="s">
        <v>1076</v>
      </c>
      <c r="AU718" t="str">
        <f t="shared" si="145"/>
        <v>РЛ</v>
      </c>
      <c r="AV718" t="b">
        <f t="shared" si="146"/>
        <v>1</v>
      </c>
    </row>
    <row r="719" spans="1:48" ht="16.5" thickTop="1" thickBot="1" x14ac:dyDescent="0.3">
      <c r="A719" s="28">
        <f t="shared" si="147"/>
        <v>84</v>
      </c>
      <c r="B719" s="74" t="s">
        <v>1852</v>
      </c>
      <c r="C719" s="71" t="s">
        <v>92</v>
      </c>
      <c r="D719" s="63">
        <v>1959</v>
      </c>
      <c r="E719" s="72"/>
      <c r="F719" s="72" t="s">
        <v>2519</v>
      </c>
      <c r="G719" s="80">
        <v>2</v>
      </c>
      <c r="H719" s="80">
        <v>2</v>
      </c>
      <c r="I719" s="163">
        <v>647.70000000000005</v>
      </c>
      <c r="J719" s="163">
        <v>442.2</v>
      </c>
      <c r="K719" s="163">
        <v>433.36</v>
      </c>
      <c r="L719" s="165">
        <v>35</v>
      </c>
      <c r="M719" s="163">
        <f t="shared" si="148"/>
        <v>6195470.71</v>
      </c>
      <c r="N719" s="163"/>
      <c r="O719" s="163"/>
      <c r="P719" s="163"/>
      <c r="Q719" s="30">
        <f>IF('Форма 2'!D719=0,"",'Форма 2'!D719-N719-O719-P719)</f>
        <v>6195470.71</v>
      </c>
      <c r="R719" s="51">
        <f t="shared" si="141"/>
        <v>14010.562437810946</v>
      </c>
      <c r="S719" s="51">
        <f t="shared" si="142"/>
        <v>14010.562437810946</v>
      </c>
      <c r="T719" s="69">
        <f>IF(B719=C719,"",
IF(ISERROR(
IF(_xlfn.TEXTBEFORE('ПДФ 1'!B740,": ",1)*1=YEAR($V$4),$V$4,
IF(_xlfn.TEXTBEFORE('ПДФ 1'!B740,": ",1)*1=YEAR($W$4),$W$4,
IF(_xlfn.TEXTBEFORE('ПДФ 1'!B740,": ",1)*1=YEAR($X$4),$X$4,$Y$4)))),"",
IF(_xlfn.TEXTBEFORE('ПДФ 1'!B740,": ",1)*1=YEAR($V$4),$V$4,
IF(_xlfn.TEXTBEFORE('ПДФ 1'!B740,": ",1)*1=YEAR($W$4),$W$4,
IF(_xlfn.TEXTBEFORE('ПДФ 1'!B740,": ",1)*1=YEAR($X$4),$X$4,$Y$4)))))</f>
        <v>46022</v>
      </c>
      <c r="U719" s="125" t="str">
        <f>IF(ISERROR(VLOOKUP(C719,Источник!$C$2:$K$2343,9,0)),"",VLOOKUP(C719,Источник!$C$2:$K$2343,9,0))</f>
        <v>РО</v>
      </c>
      <c r="V719" s="1"/>
      <c r="W719" s="1"/>
      <c r="X719" s="77" t="str">
        <f t="shared" si="143"/>
        <v>г. Пермь, ул. Колыбалова, д. 18: 2025</v>
      </c>
      <c r="Y719" s="117">
        <f t="shared" si="144"/>
        <v>2</v>
      </c>
      <c r="Z719" s="22" t="s">
        <v>1076</v>
      </c>
      <c r="AA719" s="22">
        <v>1</v>
      </c>
      <c r="AB719" s="22" t="s">
        <v>1076</v>
      </c>
      <c r="AC719" s="22" t="s">
        <v>1076</v>
      </c>
      <c r="AD719" s="22">
        <v>1</v>
      </c>
      <c r="AE719" s="22" t="s">
        <v>1076</v>
      </c>
      <c r="AF719" s="22" t="s">
        <v>1076</v>
      </c>
      <c r="AG719" s="89" t="s">
        <v>1076</v>
      </c>
      <c r="AH719" s="114" t="s">
        <v>1076</v>
      </c>
      <c r="AI719" s="75" t="s">
        <v>1076</v>
      </c>
      <c r="AJ719" s="75" t="s">
        <v>1076</v>
      </c>
      <c r="AK719" s="75" t="s">
        <v>1076</v>
      </c>
      <c r="AL719" s="75" t="s">
        <v>1076</v>
      </c>
      <c r="AM719" s="75" t="s">
        <v>1076</v>
      </c>
      <c r="AN719" s="75" t="s">
        <v>1076</v>
      </c>
      <c r="AO719" s="75" t="s">
        <v>1076</v>
      </c>
      <c r="AP719" s="75" t="s">
        <v>1076</v>
      </c>
      <c r="AQ719" s="75" t="s">
        <v>1076</v>
      </c>
      <c r="AR719" s="75" t="s">
        <v>1076</v>
      </c>
      <c r="AS719" s="75" t="s">
        <v>1076</v>
      </c>
      <c r="AT719" s="75" t="s">
        <v>1076</v>
      </c>
      <c r="AU719" t="str">
        <f t="shared" si="145"/>
        <v>РВИС ( ТЕП ГВС )</v>
      </c>
      <c r="AV719" t="b">
        <f t="shared" si="146"/>
        <v>1</v>
      </c>
    </row>
    <row r="720" spans="1:48" ht="16.5" thickTop="1" thickBot="1" x14ac:dyDescent="0.3">
      <c r="A720" s="28">
        <f t="shared" si="147"/>
        <v>85</v>
      </c>
      <c r="B720" s="74" t="s">
        <v>1852</v>
      </c>
      <c r="C720" s="71" t="s">
        <v>390</v>
      </c>
      <c r="D720" s="63">
        <v>1959</v>
      </c>
      <c r="E720" s="72"/>
      <c r="F720" s="72" t="s">
        <v>2519</v>
      </c>
      <c r="G720" s="80">
        <v>2</v>
      </c>
      <c r="H720" s="80">
        <v>2</v>
      </c>
      <c r="I720" s="163">
        <v>638</v>
      </c>
      <c r="J720" s="163">
        <v>416.3</v>
      </c>
      <c r="K720" s="163">
        <v>403.81</v>
      </c>
      <c r="L720" s="165">
        <v>46</v>
      </c>
      <c r="M720" s="163">
        <f t="shared" si="148"/>
        <v>9820408.620000001</v>
      </c>
      <c r="N720" s="163"/>
      <c r="O720" s="163"/>
      <c r="P720" s="163"/>
      <c r="Q720" s="30">
        <f>IF('Форма 2'!D720=0,"",'Форма 2'!D720-N720-O720-P720)</f>
        <v>9820408.620000001</v>
      </c>
      <c r="R720" s="51">
        <f t="shared" si="141"/>
        <v>23589.739658899834</v>
      </c>
      <c r="S720" s="51">
        <f t="shared" si="142"/>
        <v>23589.739658899834</v>
      </c>
      <c r="T720" s="69">
        <f>IF(B720=C720,"",
IF(ISERROR(
IF(_xlfn.TEXTBEFORE('ПДФ 1'!B741,": ",1)*1=YEAR($V$4),$V$4,
IF(_xlfn.TEXTBEFORE('ПДФ 1'!B741,": ",1)*1=YEAR($W$4),$W$4,
IF(_xlfn.TEXTBEFORE('ПДФ 1'!B741,": ",1)*1=YEAR($X$4),$X$4,$Y$4)))),"",
IF(_xlfn.TEXTBEFORE('ПДФ 1'!B741,": ",1)*1=YEAR($V$4),$V$4,
IF(_xlfn.TEXTBEFORE('ПДФ 1'!B741,": ",1)*1=YEAR($W$4),$W$4,
IF(_xlfn.TEXTBEFORE('ПДФ 1'!B741,": ",1)*1=YEAR($X$4),$X$4,$Y$4)))))</f>
        <v>46022</v>
      </c>
      <c r="U720" s="125" t="str">
        <f>IF(ISERROR(VLOOKUP(C720,Источник!$C$2:$K$2343,9,0)),"",VLOOKUP(C720,Источник!$C$2:$K$2343,9,0))</f>
        <v>РО</v>
      </c>
      <c r="V720" s="1"/>
      <c r="W720" s="1"/>
      <c r="X720" s="77" t="str">
        <f t="shared" si="143"/>
        <v>г. Пермь, ул. Колыбалова, д. 20: 2025</v>
      </c>
      <c r="Y720" s="117">
        <f t="shared" si="144"/>
        <v>3</v>
      </c>
      <c r="Z720" s="22" t="s">
        <v>1076</v>
      </c>
      <c r="AA720" s="22">
        <v>1</v>
      </c>
      <c r="AB720" s="22" t="s">
        <v>1076</v>
      </c>
      <c r="AC720" s="22" t="s">
        <v>1076</v>
      </c>
      <c r="AD720" s="22">
        <v>1</v>
      </c>
      <c r="AE720" s="22" t="s">
        <v>1076</v>
      </c>
      <c r="AF720" s="22" t="s">
        <v>1076</v>
      </c>
      <c r="AG720" s="89" t="s">
        <v>1076</v>
      </c>
      <c r="AH720" s="114" t="s">
        <v>1076</v>
      </c>
      <c r="AI720" s="75" t="s">
        <v>1076</v>
      </c>
      <c r="AJ720" s="75">
        <v>1</v>
      </c>
      <c r="AK720" s="75" t="s">
        <v>1076</v>
      </c>
      <c r="AL720" s="75" t="s">
        <v>1076</v>
      </c>
      <c r="AM720" s="75" t="s">
        <v>1076</v>
      </c>
      <c r="AN720" s="75" t="s">
        <v>1076</v>
      </c>
      <c r="AO720" s="75" t="s">
        <v>1076</v>
      </c>
      <c r="AP720" s="75" t="s">
        <v>1076</v>
      </c>
      <c r="AQ720" s="75" t="s">
        <v>1076</v>
      </c>
      <c r="AR720" s="75" t="s">
        <v>1076</v>
      </c>
      <c r="AS720" s="75" t="s">
        <v>1076</v>
      </c>
      <c r="AT720" s="75" t="s">
        <v>1076</v>
      </c>
      <c r="AU720" t="str">
        <f t="shared" si="145"/>
        <v>РВИС ( ТЕП ГВС ) Рфа</v>
      </c>
      <c r="AV720" t="b">
        <f t="shared" si="146"/>
        <v>1</v>
      </c>
    </row>
    <row r="721" spans="1:48" ht="16.5" thickTop="1" thickBot="1" x14ac:dyDescent="0.3">
      <c r="A721" s="28">
        <f t="shared" si="147"/>
        <v>86</v>
      </c>
      <c r="B721" s="74" t="s">
        <v>1852</v>
      </c>
      <c r="C721" s="71" t="s">
        <v>462</v>
      </c>
      <c r="D721" s="63">
        <v>1977</v>
      </c>
      <c r="E721" s="72"/>
      <c r="F721" s="72" t="s">
        <v>2520</v>
      </c>
      <c r="G721" s="80">
        <v>12</v>
      </c>
      <c r="H721" s="80">
        <v>4</v>
      </c>
      <c r="I721" s="163">
        <v>11420.2</v>
      </c>
      <c r="J721" s="163">
        <v>9207.5</v>
      </c>
      <c r="K721" s="163">
        <v>9207.5</v>
      </c>
      <c r="L721" s="165">
        <v>562</v>
      </c>
      <c r="M721" s="163">
        <f t="shared" si="148"/>
        <v>31996115.68</v>
      </c>
      <c r="N721" s="163"/>
      <c r="O721" s="163"/>
      <c r="P721" s="163"/>
      <c r="Q721" s="30">
        <f>IF('Форма 2'!D721=0,"",'Форма 2'!D721-N721-O721-P721)</f>
        <v>31996115.68</v>
      </c>
      <c r="R721" s="51">
        <f t="shared" si="141"/>
        <v>3475.0057757263098</v>
      </c>
      <c r="S721" s="51">
        <f t="shared" si="142"/>
        <v>3475.0057757263098</v>
      </c>
      <c r="T721" s="69">
        <f>IF(B721=C721,"",
IF(ISERROR(
IF(_xlfn.TEXTBEFORE('ПДФ 1'!B742,": ",1)*1=YEAR($V$4),$V$4,
IF(_xlfn.TEXTBEFORE('ПДФ 1'!B742,": ",1)*1=YEAR($W$4),$W$4,
IF(_xlfn.TEXTBEFORE('ПДФ 1'!B742,": ",1)*1=YEAR($X$4),$X$4,$Y$4)))),"",
IF(_xlfn.TEXTBEFORE('ПДФ 1'!B742,": ",1)*1=YEAR($V$4),$V$4,
IF(_xlfn.TEXTBEFORE('ПДФ 1'!B742,": ",1)*1=YEAR($W$4),$W$4,
IF(_xlfn.TEXTBEFORE('ПДФ 1'!B742,": ",1)*1=YEAR($X$4),$X$4,$Y$4)))))</f>
        <v>46022</v>
      </c>
      <c r="U721" s="125" t="str">
        <f>IF(ISERROR(VLOOKUP(C721,Источник!$C$2:$K$2343,9,0)),"",VLOOKUP(C721,Источник!$C$2:$K$2343,9,0))</f>
        <v>СС</v>
      </c>
      <c r="V721" s="1"/>
      <c r="W721" s="1"/>
      <c r="X721" s="77" t="str">
        <f t="shared" si="143"/>
        <v>г. Пермь, ул. Комиссара Пожарского, д. 15: 2025</v>
      </c>
      <c r="Y721" s="117">
        <f t="shared" si="144"/>
        <v>1</v>
      </c>
      <c r="Z721" s="22" t="s">
        <v>1076</v>
      </c>
      <c r="AA721" s="22" t="s">
        <v>1076</v>
      </c>
      <c r="AB721" s="22" t="s">
        <v>1076</v>
      </c>
      <c r="AC721" s="22" t="s">
        <v>1076</v>
      </c>
      <c r="AD721" s="22" t="s">
        <v>1076</v>
      </c>
      <c r="AE721" s="22" t="s">
        <v>1076</v>
      </c>
      <c r="AF721" s="22" t="s">
        <v>1076</v>
      </c>
      <c r="AG721" s="89">
        <v>8</v>
      </c>
      <c r="AH721" s="114">
        <v>31996115.68</v>
      </c>
      <c r="AI721" s="75" t="s">
        <v>1076</v>
      </c>
      <c r="AJ721" s="75" t="s">
        <v>1076</v>
      </c>
      <c r="AK721" s="75" t="s">
        <v>1076</v>
      </c>
      <c r="AL721" s="75" t="s">
        <v>1076</v>
      </c>
      <c r="AM721" s="75" t="s">
        <v>1076</v>
      </c>
      <c r="AN721" s="75" t="s">
        <v>1076</v>
      </c>
      <c r="AO721" s="75" t="s">
        <v>1076</v>
      </c>
      <c r="AP721" s="75" t="s">
        <v>1076</v>
      </c>
      <c r="AQ721" s="75" t="s">
        <v>1076</v>
      </c>
      <c r="AR721" s="75" t="s">
        <v>1076</v>
      </c>
      <c r="AS721" s="75" t="s">
        <v>1076</v>
      </c>
      <c r="AT721" s="75" t="s">
        <v>1076</v>
      </c>
      <c r="AU721" t="str">
        <f t="shared" si="145"/>
        <v>РЛ</v>
      </c>
      <c r="AV721" t="b">
        <f t="shared" si="146"/>
        <v>1</v>
      </c>
    </row>
    <row r="722" spans="1:48" ht="16.5" thickTop="1" thickBot="1" x14ac:dyDescent="0.3">
      <c r="A722" s="28">
        <f t="shared" si="147"/>
        <v>87</v>
      </c>
      <c r="B722" s="74" t="s">
        <v>1852</v>
      </c>
      <c r="C722" s="71" t="s">
        <v>93</v>
      </c>
      <c r="D722" s="63">
        <v>1963</v>
      </c>
      <c r="E722" s="72"/>
      <c r="F722" s="72" t="s">
        <v>2519</v>
      </c>
      <c r="G722" s="80">
        <v>5</v>
      </c>
      <c r="H722" s="80">
        <v>3</v>
      </c>
      <c r="I722" s="163">
        <v>2741.3</v>
      </c>
      <c r="J722" s="163">
        <v>2545.1999999999998</v>
      </c>
      <c r="K722" s="163">
        <v>2545.1999999999998</v>
      </c>
      <c r="L722" s="165">
        <v>138</v>
      </c>
      <c r="M722" s="163">
        <f t="shared" si="148"/>
        <v>8067508.8300000001</v>
      </c>
      <c r="N722" s="163"/>
      <c r="O722" s="163"/>
      <c r="P722" s="163"/>
      <c r="Q722" s="30">
        <f>IF('Форма 2'!D722=0,"",'Форма 2'!D722-N722-O722-P722)</f>
        <v>8067508.8300000001</v>
      </c>
      <c r="R722" s="51">
        <f t="shared" si="141"/>
        <v>3169.695438472419</v>
      </c>
      <c r="S722" s="51">
        <f t="shared" si="142"/>
        <v>3169.695438472419</v>
      </c>
      <c r="T722" s="69">
        <f>IF(B722=C722,"",
IF(ISERROR(
IF(_xlfn.TEXTBEFORE('ПДФ 1'!B743,": ",1)*1=YEAR($V$4),$V$4,
IF(_xlfn.TEXTBEFORE('ПДФ 1'!B743,": ",1)*1=YEAR($W$4),$W$4,
IF(_xlfn.TEXTBEFORE('ПДФ 1'!B743,": ",1)*1=YEAR($X$4),$X$4,$Y$4)))),"",
IF(_xlfn.TEXTBEFORE('ПДФ 1'!B743,": ",1)*1=YEAR($V$4),$V$4,
IF(_xlfn.TEXTBEFORE('ПДФ 1'!B743,": ",1)*1=YEAR($W$4),$W$4,
IF(_xlfn.TEXTBEFORE('ПДФ 1'!B743,": ",1)*1=YEAR($X$4),$X$4,$Y$4)))))</f>
        <v>46022</v>
      </c>
      <c r="U722" s="125" t="str">
        <f>IF(ISERROR(VLOOKUP(C722,Источник!$C$2:$K$2343,9,0)),"",VLOOKUP(C722,Источник!$C$2:$K$2343,9,0))</f>
        <v>РО</v>
      </c>
      <c r="V722" s="1"/>
      <c r="W722" s="1"/>
      <c r="X722" s="77" t="str">
        <f t="shared" si="143"/>
        <v>г. Пермь, ул. Корсуньская, д. 23: 2025</v>
      </c>
      <c r="Y722" s="117">
        <f t="shared" si="144"/>
        <v>2</v>
      </c>
      <c r="Z722" s="22" t="s">
        <v>1076</v>
      </c>
      <c r="AA722" s="22">
        <v>1</v>
      </c>
      <c r="AB722" s="22" t="s">
        <v>1076</v>
      </c>
      <c r="AC722" s="22" t="s">
        <v>1076</v>
      </c>
      <c r="AD722" s="22" t="s">
        <v>1076</v>
      </c>
      <c r="AE722" s="22">
        <v>1</v>
      </c>
      <c r="AF722" s="22" t="s">
        <v>1076</v>
      </c>
      <c r="AG722" s="89" t="s">
        <v>1076</v>
      </c>
      <c r="AH722" s="114" t="s">
        <v>1076</v>
      </c>
      <c r="AI722" s="75" t="s">
        <v>1076</v>
      </c>
      <c r="AJ722" s="75" t="s">
        <v>1076</v>
      </c>
      <c r="AK722" s="75" t="s">
        <v>1076</v>
      </c>
      <c r="AL722" s="75" t="s">
        <v>1076</v>
      </c>
      <c r="AM722" s="75" t="s">
        <v>1076</v>
      </c>
      <c r="AN722" s="75" t="s">
        <v>1076</v>
      </c>
      <c r="AO722" s="75" t="s">
        <v>1076</v>
      </c>
      <c r="AP722" s="75" t="s">
        <v>1076</v>
      </c>
      <c r="AQ722" s="75" t="s">
        <v>1076</v>
      </c>
      <c r="AR722" s="75" t="s">
        <v>1076</v>
      </c>
      <c r="AS722" s="75" t="s">
        <v>1076</v>
      </c>
      <c r="AT722" s="75" t="s">
        <v>1076</v>
      </c>
      <c r="AU722" t="str">
        <f t="shared" si="145"/>
        <v>РВИС ( ТЕП ВОД )</v>
      </c>
      <c r="AV722" t="b">
        <f t="shared" si="146"/>
        <v>1</v>
      </c>
    </row>
    <row r="723" spans="1:48" ht="16.5" thickTop="1" thickBot="1" x14ac:dyDescent="0.3">
      <c r="A723" s="28">
        <f t="shared" si="147"/>
        <v>88</v>
      </c>
      <c r="B723" s="74" t="s">
        <v>1852</v>
      </c>
      <c r="C723" s="71" t="s">
        <v>463</v>
      </c>
      <c r="D723" s="63">
        <v>1973</v>
      </c>
      <c r="E723" s="72"/>
      <c r="F723" s="72" t="s">
        <v>2520</v>
      </c>
      <c r="G723" s="80">
        <v>9</v>
      </c>
      <c r="H723" s="80">
        <v>2</v>
      </c>
      <c r="I723" s="163">
        <v>3814.2</v>
      </c>
      <c r="J723" s="163">
        <v>2633.4</v>
      </c>
      <c r="K723" s="163">
        <v>2633.4</v>
      </c>
      <c r="L723" s="165">
        <v>204</v>
      </c>
      <c r="M723" s="163">
        <f t="shared" si="148"/>
        <v>5557017.8399999999</v>
      </c>
      <c r="N723" s="163"/>
      <c r="O723" s="163"/>
      <c r="P723" s="163"/>
      <c r="Q723" s="30">
        <f>IF('Форма 2'!D723=0,"",'Форма 2'!D723-N723-O723-P723)</f>
        <v>5557017.8399999999</v>
      </c>
      <c r="R723" s="51">
        <f t="shared" si="141"/>
        <v>2110.2065162907265</v>
      </c>
      <c r="S723" s="51">
        <f t="shared" si="142"/>
        <v>2110.2065162907265</v>
      </c>
      <c r="T723" s="69">
        <f>IF(B723=C723,"",
IF(ISERROR(
IF(_xlfn.TEXTBEFORE('ПДФ 1'!B744,": ",1)*1=YEAR($V$4),$V$4,
IF(_xlfn.TEXTBEFORE('ПДФ 1'!B744,": ",1)*1=YEAR($W$4),$W$4,
IF(_xlfn.TEXTBEFORE('ПДФ 1'!B744,": ",1)*1=YEAR($X$4),$X$4,$Y$4)))),"",
IF(_xlfn.TEXTBEFORE('ПДФ 1'!B744,": ",1)*1=YEAR($V$4),$V$4,
IF(_xlfn.TEXTBEFORE('ПДФ 1'!B744,": ",1)*1=YEAR($W$4),$W$4,
IF(_xlfn.TEXTBEFORE('ПДФ 1'!B744,": ",1)*1=YEAR($X$4),$X$4,$Y$4)))))</f>
        <v>46022</v>
      </c>
      <c r="U723" s="125" t="str">
        <f>IF(ISERROR(VLOOKUP(C723,Источник!$C$2:$K$2343,9,0)),"",VLOOKUP(C723,Источник!$C$2:$K$2343,9,0))</f>
        <v>СС</v>
      </c>
      <c r="V723" s="1"/>
      <c r="W723" s="1"/>
      <c r="X723" s="77" t="str">
        <f t="shared" si="143"/>
        <v>г. Пермь, ул. Космонавта Леонова, д. 62: 2025</v>
      </c>
      <c r="Y723" s="117">
        <f t="shared" si="144"/>
        <v>1</v>
      </c>
      <c r="Z723" s="22" t="s">
        <v>1076</v>
      </c>
      <c r="AA723" s="22" t="s">
        <v>1076</v>
      </c>
      <c r="AB723" s="22" t="s">
        <v>1076</v>
      </c>
      <c r="AC723" s="22" t="s">
        <v>1076</v>
      </c>
      <c r="AD723" s="22" t="s">
        <v>1076</v>
      </c>
      <c r="AE723" s="22" t="s">
        <v>1076</v>
      </c>
      <c r="AF723" s="22" t="s">
        <v>1076</v>
      </c>
      <c r="AG723" s="89">
        <v>2</v>
      </c>
      <c r="AH723" s="114">
        <v>5557017.8399999999</v>
      </c>
      <c r="AI723" s="75" t="s">
        <v>1076</v>
      </c>
      <c r="AJ723" s="75" t="s">
        <v>1076</v>
      </c>
      <c r="AK723" s="75" t="s">
        <v>1076</v>
      </c>
      <c r="AL723" s="75" t="s">
        <v>1076</v>
      </c>
      <c r="AM723" s="75" t="s">
        <v>1076</v>
      </c>
      <c r="AN723" s="75" t="s">
        <v>1076</v>
      </c>
      <c r="AO723" s="75" t="s">
        <v>1076</v>
      </c>
      <c r="AP723" s="75" t="s">
        <v>1076</v>
      </c>
      <c r="AQ723" s="75" t="s">
        <v>1076</v>
      </c>
      <c r="AR723" s="75" t="s">
        <v>1076</v>
      </c>
      <c r="AS723" s="75" t="s">
        <v>1076</v>
      </c>
      <c r="AT723" s="75" t="s">
        <v>1076</v>
      </c>
      <c r="AU723" t="str">
        <f t="shared" si="145"/>
        <v>РЛ</v>
      </c>
      <c r="AV723" t="b">
        <f t="shared" si="146"/>
        <v>1</v>
      </c>
    </row>
    <row r="724" spans="1:48" ht="16.5" thickTop="1" thickBot="1" x14ac:dyDescent="0.3">
      <c r="A724" s="28">
        <f t="shared" si="147"/>
        <v>89</v>
      </c>
      <c r="B724" s="74" t="s">
        <v>1852</v>
      </c>
      <c r="C724" s="71" t="s">
        <v>464</v>
      </c>
      <c r="D724" s="63">
        <v>1994</v>
      </c>
      <c r="E724" s="72"/>
      <c r="F724" s="72" t="s">
        <v>2552</v>
      </c>
      <c r="G724" s="80">
        <v>10</v>
      </c>
      <c r="H724" s="80">
        <v>2</v>
      </c>
      <c r="I724" s="163">
        <v>6467.6</v>
      </c>
      <c r="J724" s="163">
        <v>5474.3</v>
      </c>
      <c r="K724" s="163">
        <v>5474.3</v>
      </c>
      <c r="L724" s="165">
        <v>278</v>
      </c>
      <c r="M724" s="163">
        <f t="shared" si="148"/>
        <v>7860633.5999999996</v>
      </c>
      <c r="N724" s="163"/>
      <c r="O724" s="163"/>
      <c r="P724" s="163"/>
      <c r="Q724" s="30">
        <f>IF('Форма 2'!D724=0,"",'Форма 2'!D724-N724-O724-P724)</f>
        <v>7860633.5999999996</v>
      </c>
      <c r="R724" s="51">
        <f t="shared" si="141"/>
        <v>1435.9157517856163</v>
      </c>
      <c r="S724" s="51">
        <f t="shared" si="142"/>
        <v>1435.9157517856163</v>
      </c>
      <c r="T724" s="69">
        <f>IF(B724=C724,"",
IF(ISERROR(
IF(_xlfn.TEXTBEFORE('ПДФ 1'!B745,": ",1)*1=YEAR($V$4),$V$4,
IF(_xlfn.TEXTBEFORE('ПДФ 1'!B745,": ",1)*1=YEAR($W$4),$W$4,
IF(_xlfn.TEXTBEFORE('ПДФ 1'!B745,": ",1)*1=YEAR($X$4),$X$4,$Y$4)))),"",
IF(_xlfn.TEXTBEFORE('ПДФ 1'!B745,": ",1)*1=YEAR($V$4),$V$4,
IF(_xlfn.TEXTBEFORE('ПДФ 1'!B745,": ",1)*1=YEAR($W$4),$W$4,
IF(_xlfn.TEXTBEFORE('ПДФ 1'!B745,": ",1)*1=YEAR($X$4),$X$4,$Y$4)))))</f>
        <v>46022</v>
      </c>
      <c r="U724" s="125" t="str">
        <f>IF(ISERROR(VLOOKUP(C724,Источник!$C$2:$K$2343,9,0)),"",VLOOKUP(C724,Источник!$C$2:$K$2343,9,0))</f>
        <v>СС</v>
      </c>
      <c r="V724" s="1"/>
      <c r="W724" s="1"/>
      <c r="X724" s="77" t="str">
        <f t="shared" si="143"/>
        <v>г. Пермь, ул. Костычева, д. 42/1: 2025</v>
      </c>
      <c r="Y724" s="117">
        <f t="shared" si="144"/>
        <v>1</v>
      </c>
      <c r="Z724" s="22" t="s">
        <v>1076</v>
      </c>
      <c r="AA724" s="22" t="s">
        <v>1076</v>
      </c>
      <c r="AB724" s="22" t="s">
        <v>1076</v>
      </c>
      <c r="AC724" s="22" t="s">
        <v>1076</v>
      </c>
      <c r="AD724" s="22" t="s">
        <v>1076</v>
      </c>
      <c r="AE724" s="22" t="s">
        <v>1076</v>
      </c>
      <c r="AF724" s="22" t="s">
        <v>1076</v>
      </c>
      <c r="AG724" s="89">
        <v>2</v>
      </c>
      <c r="AH724" s="114">
        <v>7860633.5999999996</v>
      </c>
      <c r="AI724" s="75" t="s">
        <v>1076</v>
      </c>
      <c r="AJ724" s="75" t="s">
        <v>1076</v>
      </c>
      <c r="AK724" s="75" t="s">
        <v>1076</v>
      </c>
      <c r="AL724" s="75" t="s">
        <v>1076</v>
      </c>
      <c r="AM724" s="75" t="s">
        <v>1076</v>
      </c>
      <c r="AN724" s="75" t="s">
        <v>1076</v>
      </c>
      <c r="AO724" s="75" t="s">
        <v>1076</v>
      </c>
      <c r="AP724" s="75" t="s">
        <v>1076</v>
      </c>
      <c r="AQ724" s="75" t="s">
        <v>1076</v>
      </c>
      <c r="AR724" s="75" t="s">
        <v>1076</v>
      </c>
      <c r="AS724" s="75" t="s">
        <v>1076</v>
      </c>
      <c r="AT724" s="75" t="s">
        <v>1076</v>
      </c>
      <c r="AU724" t="str">
        <f t="shared" si="145"/>
        <v>РЛ</v>
      </c>
      <c r="AV724" t="b">
        <f t="shared" si="146"/>
        <v>1</v>
      </c>
    </row>
    <row r="725" spans="1:48" ht="16.5" thickTop="1" thickBot="1" x14ac:dyDescent="0.3">
      <c r="A725" s="28">
        <f t="shared" si="147"/>
        <v>90</v>
      </c>
      <c r="B725" s="74" t="s">
        <v>1852</v>
      </c>
      <c r="C725" s="71" t="s">
        <v>391</v>
      </c>
      <c r="D725" s="63">
        <v>1962</v>
      </c>
      <c r="E725" s="72"/>
      <c r="F725" s="72" t="s">
        <v>2519</v>
      </c>
      <c r="G725" s="80">
        <v>5</v>
      </c>
      <c r="H725" s="80">
        <v>5</v>
      </c>
      <c r="I725" s="163">
        <v>4358.7</v>
      </c>
      <c r="J725" s="163">
        <v>4033.1</v>
      </c>
      <c r="K725" s="163">
        <v>4033.1</v>
      </c>
      <c r="L725" s="165">
        <v>201</v>
      </c>
      <c r="M725" s="163">
        <f t="shared" si="148"/>
        <v>33873942.159999996</v>
      </c>
      <c r="N725" s="163"/>
      <c r="O725" s="163"/>
      <c r="P725" s="163"/>
      <c r="Q725" s="30">
        <f>IF('Форма 2'!D725=0,"",'Форма 2'!D725-N725-O725-P725)</f>
        <v>33873942.159999996</v>
      </c>
      <c r="R725" s="51">
        <f t="shared" si="141"/>
        <v>8398.9839478316917</v>
      </c>
      <c r="S725" s="51">
        <f t="shared" si="142"/>
        <v>8398.9839478316917</v>
      </c>
      <c r="T725" s="69">
        <f>IF(B725=C725,"",
IF(ISERROR(
IF(_xlfn.TEXTBEFORE('ПДФ 1'!B746,": ",1)*1=YEAR($V$4),$V$4,
IF(_xlfn.TEXTBEFORE('ПДФ 1'!B746,": ",1)*1=YEAR($W$4),$W$4,
IF(_xlfn.TEXTBEFORE('ПДФ 1'!B746,": ",1)*1=YEAR($X$4),$X$4,$Y$4)))),"",
IF(_xlfn.TEXTBEFORE('ПДФ 1'!B746,": ",1)*1=YEAR($V$4),$V$4,
IF(_xlfn.TEXTBEFORE('ПДФ 1'!B746,": ",1)*1=YEAR($W$4),$W$4,
IF(_xlfn.TEXTBEFORE('ПДФ 1'!B746,": ",1)*1=YEAR($X$4),$X$4,$Y$4)))))</f>
        <v>46022</v>
      </c>
      <c r="U725" s="125" t="str">
        <f>IF(ISERROR(VLOOKUP(C725,Источник!$C$2:$K$2343,9,0)),"",VLOOKUP(C725,Источник!$C$2:$K$2343,9,0))</f>
        <v>СС</v>
      </c>
      <c r="V725" s="1"/>
      <c r="W725" s="1"/>
      <c r="X725" s="77" t="str">
        <f t="shared" si="143"/>
        <v>г. Пермь, ул. Краснополянская, д. 9: 2025</v>
      </c>
      <c r="Y725" s="117">
        <f t="shared" si="144"/>
        <v>4</v>
      </c>
      <c r="Z725" s="22" t="s">
        <v>1076</v>
      </c>
      <c r="AA725" s="22">
        <v>1</v>
      </c>
      <c r="AB725" s="22" t="s">
        <v>1076</v>
      </c>
      <c r="AC725" s="22">
        <v>1</v>
      </c>
      <c r="AD725" s="22" t="s">
        <v>1076</v>
      </c>
      <c r="AE725" s="22">
        <v>1</v>
      </c>
      <c r="AF725" s="22" t="s">
        <v>1076</v>
      </c>
      <c r="AG725" s="89" t="s">
        <v>1076</v>
      </c>
      <c r="AH725" s="114" t="s">
        <v>1076</v>
      </c>
      <c r="AI725" s="75">
        <v>1</v>
      </c>
      <c r="AJ725" s="75" t="s">
        <v>1076</v>
      </c>
      <c r="AK725" s="75" t="s">
        <v>1076</v>
      </c>
      <c r="AL725" s="75" t="s">
        <v>1076</v>
      </c>
      <c r="AM725" s="75" t="s">
        <v>1076</v>
      </c>
      <c r="AN725" s="75" t="s">
        <v>1076</v>
      </c>
      <c r="AO725" s="75" t="s">
        <v>1076</v>
      </c>
      <c r="AP725" s="75" t="s">
        <v>1076</v>
      </c>
      <c r="AQ725" s="75" t="s">
        <v>1076</v>
      </c>
      <c r="AR725" s="75" t="s">
        <v>1076</v>
      </c>
      <c r="AS725" s="75" t="s">
        <v>1076</v>
      </c>
      <c r="AT725" s="75" t="s">
        <v>1076</v>
      </c>
      <c r="AU725" t="str">
        <f t="shared" si="145"/>
        <v>РВИС ( ТЕП ХВС ВОД ) РК</v>
      </c>
      <c r="AV725" t="b">
        <f t="shared" si="146"/>
        <v>1</v>
      </c>
    </row>
    <row r="726" spans="1:48" ht="16.5" thickTop="1" thickBot="1" x14ac:dyDescent="0.3">
      <c r="A726" s="28">
        <f t="shared" si="147"/>
        <v>91</v>
      </c>
      <c r="B726" s="74" t="s">
        <v>1852</v>
      </c>
      <c r="C726" s="71" t="s">
        <v>465</v>
      </c>
      <c r="D726" s="63">
        <v>2008</v>
      </c>
      <c r="E726" s="72"/>
      <c r="F726" s="72" t="s">
        <v>2520</v>
      </c>
      <c r="G726" s="80">
        <v>16</v>
      </c>
      <c r="H726" s="80">
        <v>3</v>
      </c>
      <c r="I726" s="163">
        <v>11900</v>
      </c>
      <c r="J726" s="163">
        <v>9600</v>
      </c>
      <c r="K726" s="163">
        <v>9600</v>
      </c>
      <c r="L726" s="165">
        <v>67</v>
      </c>
      <c r="M726" s="163">
        <f t="shared" si="148"/>
        <v>23997086.759999998</v>
      </c>
      <c r="N726" s="163"/>
      <c r="O726" s="163"/>
      <c r="P726" s="163"/>
      <c r="Q726" s="30">
        <f>IF('Форма 2'!D726=0,"",'Форма 2'!D726-N726-O726-P726)</f>
        <v>23997086.759999998</v>
      </c>
      <c r="R726" s="51">
        <f t="shared" si="141"/>
        <v>2499.6965375</v>
      </c>
      <c r="S726" s="51">
        <f t="shared" si="142"/>
        <v>2499.6965375</v>
      </c>
      <c r="T726" s="69">
        <f>IF(B726=C726,"",
IF(ISERROR(
IF(_xlfn.TEXTBEFORE('ПДФ 1'!B747,": ",1)*1=YEAR($V$4),$V$4,
IF(_xlfn.TEXTBEFORE('ПДФ 1'!B747,": ",1)*1=YEAR($W$4),$W$4,
IF(_xlfn.TEXTBEFORE('ПДФ 1'!B747,": ",1)*1=YEAR($X$4),$X$4,$Y$4)))),"",
IF(_xlfn.TEXTBEFORE('ПДФ 1'!B747,": ",1)*1=YEAR($V$4),$V$4,
IF(_xlfn.TEXTBEFORE('ПДФ 1'!B747,": ",1)*1=YEAR($W$4),$W$4,
IF(_xlfn.TEXTBEFORE('ПДФ 1'!B747,": ",1)*1=YEAR($X$4),$X$4,$Y$4)))))</f>
        <v>46022</v>
      </c>
      <c r="U726" s="125" t="str">
        <f>IF(ISERROR(VLOOKUP(C726,Источник!$C$2:$K$2343,9,0)),"",VLOOKUP(C726,Источник!$C$2:$K$2343,9,0))</f>
        <v>СС</v>
      </c>
      <c r="V726" s="1"/>
      <c r="W726" s="1"/>
      <c r="X726" s="77" t="str">
        <f t="shared" si="143"/>
        <v>г. Пермь, ул. Кронштадтская, д. 10: 2025</v>
      </c>
      <c r="Y726" s="117">
        <f t="shared" si="144"/>
        <v>1</v>
      </c>
      <c r="Z726" s="22" t="s">
        <v>1076</v>
      </c>
      <c r="AA726" s="22" t="s">
        <v>1076</v>
      </c>
      <c r="AB726" s="22" t="s">
        <v>1076</v>
      </c>
      <c r="AC726" s="22" t="s">
        <v>1076</v>
      </c>
      <c r="AD726" s="22" t="s">
        <v>1076</v>
      </c>
      <c r="AE726" s="22" t="s">
        <v>1076</v>
      </c>
      <c r="AF726" s="22" t="s">
        <v>1076</v>
      </c>
      <c r="AG726" s="89">
        <v>6</v>
      </c>
      <c r="AH726" s="114">
        <v>23997086.759999998</v>
      </c>
      <c r="AI726" s="75" t="s">
        <v>1076</v>
      </c>
      <c r="AJ726" s="75" t="s">
        <v>1076</v>
      </c>
      <c r="AK726" s="75" t="s">
        <v>1076</v>
      </c>
      <c r="AL726" s="75" t="s">
        <v>1076</v>
      </c>
      <c r="AM726" s="75" t="s">
        <v>1076</v>
      </c>
      <c r="AN726" s="75" t="s">
        <v>1076</v>
      </c>
      <c r="AO726" s="75" t="s">
        <v>1076</v>
      </c>
      <c r="AP726" s="75" t="s">
        <v>1076</v>
      </c>
      <c r="AQ726" s="75" t="s">
        <v>1076</v>
      </c>
      <c r="AR726" s="75" t="s">
        <v>1076</v>
      </c>
      <c r="AS726" s="75" t="s">
        <v>1076</v>
      </c>
      <c r="AT726" s="75" t="s">
        <v>1076</v>
      </c>
      <c r="AU726" t="str">
        <f t="shared" si="145"/>
        <v>РЛ</v>
      </c>
      <c r="AV726" t="b">
        <f t="shared" si="146"/>
        <v>1</v>
      </c>
    </row>
    <row r="727" spans="1:48" ht="16.5" thickTop="1" thickBot="1" x14ac:dyDescent="0.3">
      <c r="A727" s="28">
        <f t="shared" si="147"/>
        <v>92</v>
      </c>
      <c r="B727" s="74" t="s">
        <v>1852</v>
      </c>
      <c r="C727" s="71" t="s">
        <v>1687</v>
      </c>
      <c r="D727" s="63">
        <v>1956</v>
      </c>
      <c r="E727" s="72"/>
      <c r="F727" s="72" t="s">
        <v>2519</v>
      </c>
      <c r="G727" s="80">
        <v>5</v>
      </c>
      <c r="H727" s="80">
        <v>5</v>
      </c>
      <c r="I727" s="163">
        <v>4399.6499999999996</v>
      </c>
      <c r="J727" s="163">
        <v>3522.22</v>
      </c>
      <c r="K727" s="163">
        <v>3296.8</v>
      </c>
      <c r="L727" s="165">
        <v>129</v>
      </c>
      <c r="M727" s="163">
        <f t="shared" si="148"/>
        <v>41294586.939999998</v>
      </c>
      <c r="N727" s="163"/>
      <c r="O727" s="163"/>
      <c r="P727" s="163"/>
      <c r="Q727" s="30">
        <f>IF('Форма 2'!D727=0,"",'Форма 2'!D727-N727-O727-P727)</f>
        <v>41294586.939999998</v>
      </c>
      <c r="R727" s="51">
        <f t="shared" si="141"/>
        <v>11724.022616418055</v>
      </c>
      <c r="S727" s="51">
        <f t="shared" si="142"/>
        <v>11724.022616418055</v>
      </c>
      <c r="T727" s="69">
        <f>IF(B727=C727,"",
IF(ISERROR(
IF(_xlfn.TEXTBEFORE('ПДФ 1'!B748,": ",1)*1=YEAR($V$4),$V$4,
IF(_xlfn.TEXTBEFORE('ПДФ 1'!B748,": ",1)*1=YEAR($W$4),$W$4,
IF(_xlfn.TEXTBEFORE('ПДФ 1'!B748,": ",1)*1=YEAR($X$4),$X$4,$Y$4)))),"",
IF(_xlfn.TEXTBEFORE('ПДФ 1'!B748,": ",1)*1=YEAR($V$4),$V$4,
IF(_xlfn.TEXTBEFORE('ПДФ 1'!B748,": ",1)*1=YEAR($W$4),$W$4,
IF(_xlfn.TEXTBEFORE('ПДФ 1'!B748,": ",1)*1=YEAR($X$4),$X$4,$Y$4)))))</f>
        <v>46022</v>
      </c>
      <c r="U727" s="125" t="str">
        <f>IF(ISERROR(VLOOKUP(C727,Источник!$C$2:$K$2343,9,0)),"",VLOOKUP(C727,Источник!$C$2:$K$2343,9,0))</f>
        <v>РО</v>
      </c>
      <c r="V727" s="1"/>
      <c r="W727" s="1"/>
      <c r="X727" s="77" t="str">
        <f t="shared" si="143"/>
        <v>г. Пермь, ул. Крупской, д. 25: 2025</v>
      </c>
      <c r="Y727" s="117">
        <f t="shared" si="144"/>
        <v>2</v>
      </c>
      <c r="Z727" s="22" t="s">
        <v>1076</v>
      </c>
      <c r="AA727" s="22" t="s">
        <v>1076</v>
      </c>
      <c r="AB727" s="22" t="s">
        <v>1076</v>
      </c>
      <c r="AC727" s="22" t="s">
        <v>1076</v>
      </c>
      <c r="AD727" s="22" t="s">
        <v>1076</v>
      </c>
      <c r="AE727" s="22" t="s">
        <v>1076</v>
      </c>
      <c r="AF727" s="22" t="s">
        <v>1076</v>
      </c>
      <c r="AG727" s="89" t="s">
        <v>1076</v>
      </c>
      <c r="AH727" s="114" t="s">
        <v>1076</v>
      </c>
      <c r="AI727" s="75">
        <v>1</v>
      </c>
      <c r="AJ727" s="75">
        <v>1</v>
      </c>
      <c r="AK727" s="75" t="s">
        <v>1076</v>
      </c>
      <c r="AL727" s="75" t="s">
        <v>1076</v>
      </c>
      <c r="AM727" s="75" t="s">
        <v>1076</v>
      </c>
      <c r="AN727" s="75" t="s">
        <v>1076</v>
      </c>
      <c r="AO727" s="75" t="s">
        <v>1076</v>
      </c>
      <c r="AP727" s="75" t="s">
        <v>1076</v>
      </c>
      <c r="AQ727" s="75" t="s">
        <v>1076</v>
      </c>
      <c r="AR727" s="75" t="s">
        <v>1076</v>
      </c>
      <c r="AS727" s="75" t="s">
        <v>1076</v>
      </c>
      <c r="AT727" s="75" t="s">
        <v>1076</v>
      </c>
      <c r="AU727" t="str">
        <f t="shared" si="145"/>
        <v>РК Рфа</v>
      </c>
      <c r="AV727" t="b">
        <f t="shared" si="146"/>
        <v>1</v>
      </c>
    </row>
    <row r="728" spans="1:48" ht="16.5" thickTop="1" thickBot="1" x14ac:dyDescent="0.3">
      <c r="A728" s="28">
        <f t="shared" si="147"/>
        <v>93</v>
      </c>
      <c r="B728" s="74" t="s">
        <v>1852</v>
      </c>
      <c r="C728" s="71" t="s">
        <v>95</v>
      </c>
      <c r="D728" s="63">
        <v>1965</v>
      </c>
      <c r="E728" s="72"/>
      <c r="F728" s="72" t="s">
        <v>2553</v>
      </c>
      <c r="G728" s="80">
        <v>5</v>
      </c>
      <c r="H728" s="80">
        <v>4</v>
      </c>
      <c r="I728" s="163">
        <v>3913.4</v>
      </c>
      <c r="J728" s="163">
        <v>3635</v>
      </c>
      <c r="K728" s="163">
        <v>35899</v>
      </c>
      <c r="L728" s="165">
        <v>180</v>
      </c>
      <c r="M728" s="163">
        <f t="shared" si="148"/>
        <v>9735130.3800000008</v>
      </c>
      <c r="N728" s="163"/>
      <c r="O728" s="163"/>
      <c r="P728" s="163"/>
      <c r="Q728" s="30">
        <f>IF('Форма 2'!D728=0,"",'Форма 2'!D728-N728-O728-P728)</f>
        <v>9735130.3800000008</v>
      </c>
      <c r="R728" s="51">
        <f t="shared" si="141"/>
        <v>2678.1651664374144</v>
      </c>
      <c r="S728" s="51">
        <f t="shared" si="142"/>
        <v>2678.1651664374144</v>
      </c>
      <c r="T728" s="69">
        <f>IF(B728=C728,"",
IF(ISERROR(
IF(_xlfn.TEXTBEFORE('ПДФ 1'!B749,": ",1)*1=YEAR($V$4),$V$4,
IF(_xlfn.TEXTBEFORE('ПДФ 1'!B749,": ",1)*1=YEAR($W$4),$W$4,
IF(_xlfn.TEXTBEFORE('ПДФ 1'!B749,": ",1)*1=YEAR($X$4),$X$4,$Y$4)))),"",
IF(_xlfn.TEXTBEFORE('ПДФ 1'!B749,": ",1)*1=YEAR($V$4),$V$4,
IF(_xlfn.TEXTBEFORE('ПДФ 1'!B749,": ",1)*1=YEAR($W$4),$W$4,
IF(_xlfn.TEXTBEFORE('ПДФ 1'!B749,": ",1)*1=YEAR($X$4),$X$4,$Y$4)))))</f>
        <v>46022</v>
      </c>
      <c r="U728" s="125" t="str">
        <f>IF(ISERROR(VLOOKUP(C728,Источник!$C$2:$K$2343,9,0)),"",VLOOKUP(C728,Источник!$C$2:$K$2343,9,0))</f>
        <v>РО</v>
      </c>
      <c r="V728" s="1"/>
      <c r="W728" s="1"/>
      <c r="X728" s="77" t="str">
        <f t="shared" si="143"/>
        <v>г. Пермь, ул. Крупской, д. 82: 2025</v>
      </c>
      <c r="Y728" s="117">
        <f t="shared" si="144"/>
        <v>1</v>
      </c>
      <c r="Z728" s="22" t="s">
        <v>1076</v>
      </c>
      <c r="AA728" s="22">
        <v>1</v>
      </c>
      <c r="AB728" s="22" t="s">
        <v>1076</v>
      </c>
      <c r="AC728" s="22" t="s">
        <v>1076</v>
      </c>
      <c r="AD728" s="22" t="s">
        <v>1076</v>
      </c>
      <c r="AE728" s="22" t="s">
        <v>1076</v>
      </c>
      <c r="AF728" s="22" t="s">
        <v>1076</v>
      </c>
      <c r="AG728" s="89" t="s">
        <v>1076</v>
      </c>
      <c r="AH728" s="114" t="s">
        <v>1076</v>
      </c>
      <c r="AI728" s="75" t="s">
        <v>1076</v>
      </c>
      <c r="AJ728" s="75" t="s">
        <v>1076</v>
      </c>
      <c r="AK728" s="75" t="s">
        <v>1076</v>
      </c>
      <c r="AL728" s="75" t="s">
        <v>1076</v>
      </c>
      <c r="AM728" s="75" t="s">
        <v>1076</v>
      </c>
      <c r="AN728" s="75" t="s">
        <v>1076</v>
      </c>
      <c r="AO728" s="75" t="s">
        <v>1076</v>
      </c>
      <c r="AP728" s="75" t="s">
        <v>1076</v>
      </c>
      <c r="AQ728" s="75" t="s">
        <v>1076</v>
      </c>
      <c r="AR728" s="75" t="s">
        <v>1076</v>
      </c>
      <c r="AS728" s="75" t="s">
        <v>1076</v>
      </c>
      <c r="AT728" s="75" t="s">
        <v>1076</v>
      </c>
      <c r="AU728" t="str">
        <f t="shared" si="145"/>
        <v>РВИС ( ТЕП )</v>
      </c>
      <c r="AV728" t="b">
        <f t="shared" si="146"/>
        <v>1</v>
      </c>
    </row>
    <row r="729" spans="1:48" ht="16.5" thickTop="1" thickBot="1" x14ac:dyDescent="0.3">
      <c r="A729" s="28">
        <f t="shared" si="147"/>
        <v>94</v>
      </c>
      <c r="B729" s="74" t="s">
        <v>1852</v>
      </c>
      <c r="C729" s="71" t="s">
        <v>1549</v>
      </c>
      <c r="D729" s="63">
        <v>1966</v>
      </c>
      <c r="E729" s="72"/>
      <c r="F729" s="72" t="s">
        <v>2527</v>
      </c>
      <c r="G729" s="80">
        <v>5</v>
      </c>
      <c r="H729" s="80">
        <v>8</v>
      </c>
      <c r="I729" s="163">
        <v>6632</v>
      </c>
      <c r="J729" s="163">
        <v>5782.81</v>
      </c>
      <c r="K729" s="163">
        <v>5782.81</v>
      </c>
      <c r="L729" s="165">
        <v>293</v>
      </c>
      <c r="M729" s="163">
        <f t="shared" si="148"/>
        <v>3446053.52</v>
      </c>
      <c r="N729" s="163"/>
      <c r="O729" s="163"/>
      <c r="P729" s="163"/>
      <c r="Q729" s="67">
        <f>IF('Форма 2'!D729=0,"",'Форма 2'!D729-N729-O729-P729)</f>
        <v>3446053.52</v>
      </c>
      <c r="R729" s="51">
        <f t="shared" si="141"/>
        <v>595.91332241591886</v>
      </c>
      <c r="S729" s="51">
        <f t="shared" si="142"/>
        <v>595.91332241591886</v>
      </c>
      <c r="T729" s="69">
        <f>IF(B729=C729,"",
IF(ISERROR(
IF(_xlfn.TEXTBEFORE('ПДФ 1'!B750,": ",1)*1=YEAR($V$4),$V$4,
IF(_xlfn.TEXTBEFORE('ПДФ 1'!B750,": ",1)*1=YEAR($W$4),$W$4,
IF(_xlfn.TEXTBEFORE('ПДФ 1'!B750,": ",1)*1=YEAR($X$4),$X$4,$Y$4)))),"",
IF(_xlfn.TEXTBEFORE('ПДФ 1'!B750,": ",1)*1=YEAR($V$4),$V$4,
IF(_xlfn.TEXTBEFORE('ПДФ 1'!B750,": ",1)*1=YEAR($W$4),$W$4,
IF(_xlfn.TEXTBEFORE('ПДФ 1'!B750,": ",1)*1=YEAR($X$4),$X$4,$Y$4)))))</f>
        <v>46022</v>
      </c>
      <c r="U729" s="125" t="str">
        <f>IF(ISERROR(VLOOKUP(C729,Источник!$C$2:$K$2343,9,0)),"",VLOOKUP(C729,Источник!$C$2:$K$2343,9,0))</f>
        <v>СС</v>
      </c>
      <c r="V729" s="1"/>
      <c r="W729" s="1"/>
      <c r="X729" s="77" t="str">
        <f t="shared" si="143"/>
        <v>г. Пермь, ул. Крупской, д. 85: 2025</v>
      </c>
      <c r="Y729" s="117">
        <f t="shared" si="144"/>
        <v>1</v>
      </c>
      <c r="Z729" s="22">
        <v>1</v>
      </c>
      <c r="AA729" s="22" t="s">
        <v>1076</v>
      </c>
      <c r="AB729" s="22" t="s">
        <v>1076</v>
      </c>
      <c r="AC729" s="22" t="s">
        <v>1076</v>
      </c>
      <c r="AD729" s="22" t="s">
        <v>1076</v>
      </c>
      <c r="AE729" s="22" t="s">
        <v>1076</v>
      </c>
      <c r="AF729" s="22" t="s">
        <v>1076</v>
      </c>
      <c r="AG729" s="89" t="s">
        <v>1076</v>
      </c>
      <c r="AH729" s="114" t="s">
        <v>1076</v>
      </c>
      <c r="AI729" s="75" t="s">
        <v>1076</v>
      </c>
      <c r="AJ729" s="75" t="s">
        <v>1076</v>
      </c>
      <c r="AK729" s="75" t="s">
        <v>1076</v>
      </c>
      <c r="AL729" s="75" t="s">
        <v>1076</v>
      </c>
      <c r="AM729" s="75" t="s">
        <v>1076</v>
      </c>
      <c r="AN729" s="75" t="s">
        <v>1076</v>
      </c>
      <c r="AO729" s="75" t="s">
        <v>1076</v>
      </c>
      <c r="AP729" s="75" t="s">
        <v>1076</v>
      </c>
      <c r="AQ729" s="75" t="s">
        <v>1076</v>
      </c>
      <c r="AR729" s="75" t="s">
        <v>1076</v>
      </c>
      <c r="AS729" s="75" t="s">
        <v>1076</v>
      </c>
      <c r="AT729" s="75" t="s">
        <v>1076</v>
      </c>
      <c r="AU729" t="str">
        <f t="shared" si="145"/>
        <v>РВИС ( ЭЛ )</v>
      </c>
      <c r="AV729" t="b">
        <f t="shared" si="146"/>
        <v>1</v>
      </c>
    </row>
    <row r="730" spans="1:48" ht="16.5" thickTop="1" thickBot="1" x14ac:dyDescent="0.3">
      <c r="A730" s="28">
        <f t="shared" si="147"/>
        <v>95</v>
      </c>
      <c r="B730" s="74" t="s">
        <v>1852</v>
      </c>
      <c r="C730" s="71" t="s">
        <v>512</v>
      </c>
      <c r="D730" s="63">
        <v>1965</v>
      </c>
      <c r="E730" s="72"/>
      <c r="F730" s="72" t="s">
        <v>2520</v>
      </c>
      <c r="G730" s="80">
        <v>5</v>
      </c>
      <c r="H730" s="80">
        <v>4</v>
      </c>
      <c r="I730" s="163">
        <v>3553.2</v>
      </c>
      <c r="J730" s="163">
        <v>3553.2</v>
      </c>
      <c r="K730" s="163">
        <v>3553.2</v>
      </c>
      <c r="L730" s="165">
        <v>155</v>
      </c>
      <c r="M730" s="163">
        <f t="shared" si="148"/>
        <v>16001907.26</v>
      </c>
      <c r="N730" s="163"/>
      <c r="O730" s="163"/>
      <c r="P730" s="163"/>
      <c r="Q730" s="30">
        <f>IF('Форма 2'!D730=0,"",'Форма 2'!D730-N730-O730-P730)</f>
        <v>16001907.26</v>
      </c>
      <c r="R730" s="51">
        <f t="shared" si="141"/>
        <v>4503.5199988742543</v>
      </c>
      <c r="S730" s="51">
        <f t="shared" si="142"/>
        <v>4503.5199988742543</v>
      </c>
      <c r="T730" s="69">
        <f>IF(B730=C730,"",
IF(ISERROR(
IF(_xlfn.TEXTBEFORE('ПДФ 1'!B751,": ",1)*1=YEAR($V$4),$V$4,
IF(_xlfn.TEXTBEFORE('ПДФ 1'!B751,": ",1)*1=YEAR($W$4),$W$4,
IF(_xlfn.TEXTBEFORE('ПДФ 1'!B751,": ",1)*1=YEAR($X$4),$X$4,$Y$4)))),"",
IF(_xlfn.TEXTBEFORE('ПДФ 1'!B751,": ",1)*1=YEAR($V$4),$V$4,
IF(_xlfn.TEXTBEFORE('ПДФ 1'!B751,": ",1)*1=YEAR($W$4),$W$4,
IF(_xlfn.TEXTBEFORE('ПДФ 1'!B751,": ",1)*1=YEAR($X$4),$X$4,$Y$4)))))</f>
        <v>46022</v>
      </c>
      <c r="U730" s="125" t="str">
        <f>IF(ISERROR(VLOOKUP(C730,Источник!$C$2:$K$2343,9,0)),"",VLOOKUP(C730,Источник!$C$2:$K$2343,9,0))</f>
        <v>РО</v>
      </c>
      <c r="V730" s="1"/>
      <c r="W730" s="1"/>
      <c r="X730" s="77" t="str">
        <f t="shared" si="143"/>
        <v>г. Пермь, ул. Куйбышева, д. 53А: 2025</v>
      </c>
      <c r="Y730" s="117">
        <f t="shared" si="144"/>
        <v>1</v>
      </c>
      <c r="Z730" s="22" t="s">
        <v>1076</v>
      </c>
      <c r="AA730" s="22" t="s">
        <v>1076</v>
      </c>
      <c r="AB730" s="22" t="s">
        <v>1076</v>
      </c>
      <c r="AC730" s="22" t="s">
        <v>1076</v>
      </c>
      <c r="AD730" s="22" t="s">
        <v>1076</v>
      </c>
      <c r="AE730" s="22" t="s">
        <v>1076</v>
      </c>
      <c r="AF730" s="22" t="s">
        <v>1076</v>
      </c>
      <c r="AG730" s="89" t="s">
        <v>1076</v>
      </c>
      <c r="AH730" s="114" t="s">
        <v>1076</v>
      </c>
      <c r="AI730" s="75">
        <v>1</v>
      </c>
      <c r="AJ730" s="75" t="s">
        <v>1076</v>
      </c>
      <c r="AK730" s="75" t="s">
        <v>1076</v>
      </c>
      <c r="AL730" s="75" t="s">
        <v>1076</v>
      </c>
      <c r="AM730" s="75" t="s">
        <v>1076</v>
      </c>
      <c r="AN730" s="75" t="s">
        <v>1076</v>
      </c>
      <c r="AO730" s="75" t="s">
        <v>1076</v>
      </c>
      <c r="AP730" s="75" t="s">
        <v>1076</v>
      </c>
      <c r="AQ730" s="75" t="s">
        <v>1076</v>
      </c>
      <c r="AR730" s="75" t="s">
        <v>1076</v>
      </c>
      <c r="AS730" s="75" t="s">
        <v>1076</v>
      </c>
      <c r="AT730" s="75" t="s">
        <v>1076</v>
      </c>
      <c r="AU730" t="str">
        <f t="shared" si="145"/>
        <v>РК</v>
      </c>
      <c r="AV730" t="b">
        <f t="shared" si="146"/>
        <v>1</v>
      </c>
    </row>
    <row r="731" spans="1:48" ht="16.5" thickTop="1" thickBot="1" x14ac:dyDescent="0.3">
      <c r="A731" s="28">
        <f t="shared" si="147"/>
        <v>96</v>
      </c>
      <c r="B731" s="74" t="s">
        <v>1852</v>
      </c>
      <c r="C731" s="71" t="s">
        <v>348</v>
      </c>
      <c r="D731" s="63">
        <v>1950</v>
      </c>
      <c r="E731" s="72"/>
      <c r="F731" s="72" t="s">
        <v>2526</v>
      </c>
      <c r="G731" s="80">
        <v>4</v>
      </c>
      <c r="H731" s="80">
        <v>3</v>
      </c>
      <c r="I731" s="163">
        <v>3749.2</v>
      </c>
      <c r="J731" s="163">
        <v>3138.2</v>
      </c>
      <c r="K731" s="163">
        <v>3138.2</v>
      </c>
      <c r="L731" s="165">
        <v>71</v>
      </c>
      <c r="M731" s="163">
        <f t="shared" si="148"/>
        <v>11274781.700000001</v>
      </c>
      <c r="N731" s="163"/>
      <c r="O731" s="163"/>
      <c r="P731" s="163"/>
      <c r="Q731" s="30">
        <f>IF('Форма 2'!D731=0,"",'Форма 2'!D731-N731-O731-P731)</f>
        <v>11274781.700000001</v>
      </c>
      <c r="R731" s="51">
        <f t="shared" si="141"/>
        <v>3592.7543496271755</v>
      </c>
      <c r="S731" s="51">
        <f t="shared" si="142"/>
        <v>3592.7543496271755</v>
      </c>
      <c r="T731" s="69">
        <f>IF(B731=C731,"",
IF(ISERROR(
IF(_xlfn.TEXTBEFORE('ПДФ 1'!B752,": ",1)*1=YEAR($V$4),$V$4,
IF(_xlfn.TEXTBEFORE('ПДФ 1'!B752,": ",1)*1=YEAR($W$4),$W$4,
IF(_xlfn.TEXTBEFORE('ПДФ 1'!B752,": ",1)*1=YEAR($X$4),$X$4,$Y$4)))),"",
IF(_xlfn.TEXTBEFORE('ПДФ 1'!B752,": ",1)*1=YEAR($V$4),$V$4,
IF(_xlfn.TEXTBEFORE('ПДФ 1'!B752,": ",1)*1=YEAR($W$4),$W$4,
IF(_xlfn.TEXTBEFORE('ПДФ 1'!B752,": ",1)*1=YEAR($X$4),$X$4,$Y$4)))))</f>
        <v>46022</v>
      </c>
      <c r="U731" s="125" t="str">
        <f>IF(ISERROR(VLOOKUP(C731,Источник!$C$2:$K$2343,9,0)),"",VLOOKUP(C731,Источник!$C$2:$K$2343,9,0))</f>
        <v>РО</v>
      </c>
      <c r="V731" s="1"/>
      <c r="W731" s="1"/>
      <c r="X731" s="77" t="str">
        <f t="shared" si="143"/>
        <v>г. Пермь, ул. Куйбышева, д. 88: 2025</v>
      </c>
      <c r="Y731" s="117">
        <f t="shared" si="144"/>
        <v>2</v>
      </c>
      <c r="Z731" s="22">
        <v>1</v>
      </c>
      <c r="AA731" s="22">
        <v>1</v>
      </c>
      <c r="AB731" s="22" t="s">
        <v>1076</v>
      </c>
      <c r="AC731" s="22" t="s">
        <v>1076</v>
      </c>
      <c r="AD731" s="22" t="s">
        <v>1076</v>
      </c>
      <c r="AE731" s="22" t="s">
        <v>1076</v>
      </c>
      <c r="AF731" s="22" t="s">
        <v>1076</v>
      </c>
      <c r="AG731" s="89" t="s">
        <v>1076</v>
      </c>
      <c r="AH731" s="114" t="s">
        <v>1076</v>
      </c>
      <c r="AI731" s="75" t="s">
        <v>1076</v>
      </c>
      <c r="AJ731" s="75" t="s">
        <v>1076</v>
      </c>
      <c r="AK731" s="75" t="s">
        <v>1076</v>
      </c>
      <c r="AL731" s="75" t="s">
        <v>1076</v>
      </c>
      <c r="AM731" s="75" t="s">
        <v>1076</v>
      </c>
      <c r="AN731" s="75" t="s">
        <v>1076</v>
      </c>
      <c r="AO731" s="75" t="s">
        <v>1076</v>
      </c>
      <c r="AP731" s="75" t="s">
        <v>1076</v>
      </c>
      <c r="AQ731" s="75" t="s">
        <v>1076</v>
      </c>
      <c r="AR731" s="75" t="s">
        <v>1076</v>
      </c>
      <c r="AS731" s="75" t="s">
        <v>1076</v>
      </c>
      <c r="AT731" s="75" t="s">
        <v>1076</v>
      </c>
      <c r="AU731" t="str">
        <f t="shared" si="145"/>
        <v>РВИС ( ЭЛ ТЕП )</v>
      </c>
      <c r="AV731" t="b">
        <f t="shared" si="146"/>
        <v>1</v>
      </c>
    </row>
    <row r="732" spans="1:48" ht="16.5" thickTop="1" thickBot="1" x14ac:dyDescent="0.3">
      <c r="A732" s="28">
        <f t="shared" si="147"/>
        <v>97</v>
      </c>
      <c r="B732" s="74" t="s">
        <v>1852</v>
      </c>
      <c r="C732" s="71" t="s">
        <v>392</v>
      </c>
      <c r="D732" s="63">
        <v>1976</v>
      </c>
      <c r="E732" s="72"/>
      <c r="F732" s="72" t="s">
        <v>2519</v>
      </c>
      <c r="G732" s="80">
        <v>9</v>
      </c>
      <c r="H732" s="80">
        <v>3</v>
      </c>
      <c r="I732" s="163">
        <v>9869.7999999999993</v>
      </c>
      <c r="J732" s="163">
        <v>8847.9</v>
      </c>
      <c r="K732" s="163">
        <v>7138.7</v>
      </c>
      <c r="L732" s="165">
        <v>327</v>
      </c>
      <c r="M732" s="163">
        <f t="shared" si="148"/>
        <v>46539265.32</v>
      </c>
      <c r="N732" s="163"/>
      <c r="O732" s="163"/>
      <c r="P732" s="163"/>
      <c r="Q732" s="30">
        <f>IF('Форма 2'!D732=0,"",'Форма 2'!D732-N732-O732-P732)</f>
        <v>46539265.32</v>
      </c>
      <c r="R732" s="51">
        <f t="shared" si="141"/>
        <v>5259.9221645814259</v>
      </c>
      <c r="S732" s="51">
        <f t="shared" si="142"/>
        <v>5259.9221645814259</v>
      </c>
      <c r="T732" s="69">
        <f>IF(B732=C732,"",
IF(ISERROR(
IF(_xlfn.TEXTBEFORE('ПДФ 1'!B753,": ",1)*1=YEAR($V$4),$V$4,
IF(_xlfn.TEXTBEFORE('ПДФ 1'!B753,": ",1)*1=YEAR($W$4),$W$4,
IF(_xlfn.TEXTBEFORE('ПДФ 1'!B753,": ",1)*1=YEAR($X$4),$X$4,$Y$4)))),"",
IF(_xlfn.TEXTBEFORE('ПДФ 1'!B753,": ",1)*1=YEAR($V$4),$V$4,
IF(_xlfn.TEXTBEFORE('ПДФ 1'!B753,": ",1)*1=YEAR($W$4),$W$4,
IF(_xlfn.TEXTBEFORE('ПДФ 1'!B753,": ",1)*1=YEAR($X$4),$X$4,$Y$4)))))</f>
        <v>46022</v>
      </c>
      <c r="U732" s="125" t="str">
        <f>IF(ISERROR(VLOOKUP(C732,Источник!$C$2:$K$2343,9,0)),"",VLOOKUP(C732,Источник!$C$2:$K$2343,9,0))</f>
        <v>РО</v>
      </c>
      <c r="V732" s="1"/>
      <c r="W732" s="1"/>
      <c r="X732" s="77" t="str">
        <f t="shared" si="143"/>
        <v>г. Пермь, ул. Куйбышева, д. 9: 2025</v>
      </c>
      <c r="Y732" s="117">
        <f t="shared" si="144"/>
        <v>5</v>
      </c>
      <c r="Z732" s="22" t="s">
        <v>1076</v>
      </c>
      <c r="AA732" s="22">
        <v>1</v>
      </c>
      <c r="AB732" s="22">
        <v>1</v>
      </c>
      <c r="AC732" s="22">
        <v>1</v>
      </c>
      <c r="AD732" s="22">
        <v>1</v>
      </c>
      <c r="AE732" s="22">
        <v>1</v>
      </c>
      <c r="AF732" s="22" t="s">
        <v>1076</v>
      </c>
      <c r="AG732" s="89" t="s">
        <v>1076</v>
      </c>
      <c r="AH732" s="114" t="s">
        <v>1076</v>
      </c>
      <c r="AI732" s="75" t="s">
        <v>1076</v>
      </c>
      <c r="AJ732" s="75" t="s">
        <v>1076</v>
      </c>
      <c r="AK732" s="75" t="s">
        <v>1076</v>
      </c>
      <c r="AL732" s="75" t="s">
        <v>1076</v>
      </c>
      <c r="AM732" s="75" t="s">
        <v>1076</v>
      </c>
      <c r="AN732" s="75" t="s">
        <v>1076</v>
      </c>
      <c r="AO732" s="75" t="s">
        <v>1076</v>
      </c>
      <c r="AP732" s="75" t="s">
        <v>1076</v>
      </c>
      <c r="AQ732" s="75" t="s">
        <v>1076</v>
      </c>
      <c r="AR732" s="75" t="s">
        <v>1076</v>
      </c>
      <c r="AS732" s="75" t="s">
        <v>1076</v>
      </c>
      <c r="AT732" s="75" t="s">
        <v>1076</v>
      </c>
      <c r="AU732" t="str">
        <f t="shared" si="145"/>
        <v>РВИС ( ТЕП ГАЗ ХВС ГВС ВОД )</v>
      </c>
      <c r="AV732" t="b">
        <f t="shared" si="146"/>
        <v>1</v>
      </c>
    </row>
    <row r="733" spans="1:48" ht="16.5" thickTop="1" thickBot="1" x14ac:dyDescent="0.3">
      <c r="A733" s="28">
        <f t="shared" si="147"/>
        <v>98</v>
      </c>
      <c r="B733" s="74" t="s">
        <v>1852</v>
      </c>
      <c r="C733" s="71" t="s">
        <v>266</v>
      </c>
      <c r="D733" s="63">
        <v>1959</v>
      </c>
      <c r="E733" s="72"/>
      <c r="F733" s="72" t="s">
        <v>2519</v>
      </c>
      <c r="G733" s="80">
        <v>3</v>
      </c>
      <c r="H733" s="80">
        <v>3</v>
      </c>
      <c r="I733" s="163">
        <v>1507.5</v>
      </c>
      <c r="J733" s="163">
        <v>968.5</v>
      </c>
      <c r="K733" s="163">
        <v>222.76</v>
      </c>
      <c r="L733" s="165">
        <v>89</v>
      </c>
      <c r="M733" s="163">
        <f t="shared" si="148"/>
        <v>1956795.3</v>
      </c>
      <c r="N733" s="163"/>
      <c r="O733" s="163"/>
      <c r="P733" s="163"/>
      <c r="Q733" s="30">
        <f>IF('Форма 2'!D733=0,"",'Форма 2'!D733-N733-O733-P733)</f>
        <v>1956795.3</v>
      </c>
      <c r="R733" s="51">
        <f t="shared" si="141"/>
        <v>2020.4391326794012</v>
      </c>
      <c r="S733" s="51">
        <f t="shared" si="142"/>
        <v>2020.4391326794012</v>
      </c>
      <c r="T733" s="69">
        <f>IF(B733=C733,"",
IF(ISERROR(
IF(_xlfn.TEXTBEFORE('ПДФ 1'!B754,": ",1)*1=YEAR($V$4),$V$4,
IF(_xlfn.TEXTBEFORE('ПДФ 1'!B754,": ",1)*1=YEAR($W$4),$W$4,
IF(_xlfn.TEXTBEFORE('ПДФ 1'!B754,": ",1)*1=YEAR($X$4),$X$4,$Y$4)))),"",
IF(_xlfn.TEXTBEFORE('ПДФ 1'!B754,": ",1)*1=YEAR($V$4),$V$4,
IF(_xlfn.TEXTBEFORE('ПДФ 1'!B754,": ",1)*1=YEAR($W$4),$W$4,
IF(_xlfn.TEXTBEFORE('ПДФ 1'!B754,": ",1)*1=YEAR($X$4),$X$4,$Y$4)))))</f>
        <v>46022</v>
      </c>
      <c r="U733" s="125" t="str">
        <f>IF(ISERROR(VLOOKUP(C733,Источник!$C$2:$K$2343,9,0)),"",VLOOKUP(C733,Источник!$C$2:$K$2343,9,0))</f>
        <v>РО</v>
      </c>
      <c r="V733" s="1"/>
      <c r="W733" s="1"/>
      <c r="X733" s="77" t="str">
        <f t="shared" si="143"/>
        <v>г. Пермь, ул. Кустовая, д. 3: 2025</v>
      </c>
      <c r="Y733" s="117">
        <f t="shared" si="144"/>
        <v>1</v>
      </c>
      <c r="Z733" s="22" t="s">
        <v>1076</v>
      </c>
      <c r="AA733" s="22" t="s">
        <v>1076</v>
      </c>
      <c r="AB733" s="22" t="s">
        <v>1076</v>
      </c>
      <c r="AC733" s="22" t="s">
        <v>1076</v>
      </c>
      <c r="AD733" s="22" t="s">
        <v>1076</v>
      </c>
      <c r="AE733" s="22" t="s">
        <v>1076</v>
      </c>
      <c r="AF733" s="22" t="s">
        <v>1076</v>
      </c>
      <c r="AG733" s="89" t="s">
        <v>1076</v>
      </c>
      <c r="AH733" s="114" t="s">
        <v>1076</v>
      </c>
      <c r="AI733" s="75" t="s">
        <v>1076</v>
      </c>
      <c r="AJ733" s="75" t="s">
        <v>1076</v>
      </c>
      <c r="AK733" s="75" t="s">
        <v>1076</v>
      </c>
      <c r="AL733" s="75" t="s">
        <v>1076</v>
      </c>
      <c r="AM733" s="75">
        <v>1</v>
      </c>
      <c r="AN733" s="75" t="s">
        <v>1076</v>
      </c>
      <c r="AO733" s="75" t="s">
        <v>1076</v>
      </c>
      <c r="AP733" s="75" t="s">
        <v>1076</v>
      </c>
      <c r="AQ733" s="75" t="s">
        <v>1076</v>
      </c>
      <c r="AR733" s="75" t="s">
        <v>1076</v>
      </c>
      <c r="AS733" s="75" t="s">
        <v>1076</v>
      </c>
      <c r="AT733" s="75" t="s">
        <v>1076</v>
      </c>
      <c r="AU733" t="str">
        <f t="shared" si="145"/>
        <v>РФ</v>
      </c>
      <c r="AV733" t="b">
        <f t="shared" si="146"/>
        <v>1</v>
      </c>
    </row>
    <row r="734" spans="1:48" ht="16.5" thickTop="1" thickBot="1" x14ac:dyDescent="0.3">
      <c r="A734" s="28">
        <f t="shared" si="147"/>
        <v>99</v>
      </c>
      <c r="B734" s="74" t="s">
        <v>1852</v>
      </c>
      <c r="C734" s="71" t="s">
        <v>466</v>
      </c>
      <c r="D734" s="63">
        <v>2010</v>
      </c>
      <c r="E734" s="72"/>
      <c r="F734" s="72" t="s">
        <v>2527</v>
      </c>
      <c r="G734" s="80">
        <v>9</v>
      </c>
      <c r="H734" s="80">
        <v>3</v>
      </c>
      <c r="I734" s="163">
        <v>9075.9</v>
      </c>
      <c r="J734" s="163">
        <v>6749.9</v>
      </c>
      <c r="K734" s="163">
        <v>6749.9</v>
      </c>
      <c r="L734" s="165">
        <v>150</v>
      </c>
      <c r="M734" s="163">
        <f t="shared" si="148"/>
        <v>8335526.7599999998</v>
      </c>
      <c r="N734" s="163"/>
      <c r="O734" s="163"/>
      <c r="P734" s="163"/>
      <c r="Q734" s="30">
        <f>IF('Форма 2'!D734=0,"",'Форма 2'!D734-N734-O734-P734)</f>
        <v>8335526.7599999998</v>
      </c>
      <c r="R734" s="51">
        <f t="shared" si="141"/>
        <v>1234.9111483133083</v>
      </c>
      <c r="S734" s="51">
        <f t="shared" si="142"/>
        <v>1234.9111483133083</v>
      </c>
      <c r="T734" s="69">
        <f>IF(B734=C734,"",
IF(ISERROR(
IF(_xlfn.TEXTBEFORE('ПДФ 1'!B755,": ",1)*1=YEAR($V$4),$V$4,
IF(_xlfn.TEXTBEFORE('ПДФ 1'!B755,": ",1)*1=YEAR($W$4),$W$4,
IF(_xlfn.TEXTBEFORE('ПДФ 1'!B755,": ",1)*1=YEAR($X$4),$X$4,$Y$4)))),"",
IF(_xlfn.TEXTBEFORE('ПДФ 1'!B755,": ",1)*1=YEAR($V$4),$V$4,
IF(_xlfn.TEXTBEFORE('ПДФ 1'!B755,": ",1)*1=YEAR($W$4),$W$4,
IF(_xlfn.TEXTBEFORE('ПДФ 1'!B755,": ",1)*1=YEAR($X$4),$X$4,$Y$4)))))</f>
        <v>46022</v>
      </c>
      <c r="U734" s="125" t="str">
        <f>IF(ISERROR(VLOOKUP(C734,Источник!$C$2:$K$2343,9,0)),"",VLOOKUP(C734,Источник!$C$2:$K$2343,9,0))</f>
        <v>СС</v>
      </c>
      <c r="V734" s="1"/>
      <c r="W734" s="1"/>
      <c r="X734" s="77" t="str">
        <f t="shared" si="143"/>
        <v>г. Пермь, ул. Куфонина, д. 14: 2025</v>
      </c>
      <c r="Y734" s="117">
        <f t="shared" si="144"/>
        <v>1</v>
      </c>
      <c r="Z734" s="22" t="s">
        <v>1076</v>
      </c>
      <c r="AA734" s="22" t="s">
        <v>1076</v>
      </c>
      <c r="AB734" s="22" t="s">
        <v>1076</v>
      </c>
      <c r="AC734" s="22" t="s">
        <v>1076</v>
      </c>
      <c r="AD734" s="22" t="s">
        <v>1076</v>
      </c>
      <c r="AE734" s="22" t="s">
        <v>1076</v>
      </c>
      <c r="AF734" s="22" t="s">
        <v>1076</v>
      </c>
      <c r="AG734" s="89">
        <v>3</v>
      </c>
      <c r="AH734" s="114">
        <v>8335526.7599999998</v>
      </c>
      <c r="AI734" s="75" t="s">
        <v>1076</v>
      </c>
      <c r="AJ734" s="75" t="s">
        <v>1076</v>
      </c>
      <c r="AK734" s="75" t="s">
        <v>1076</v>
      </c>
      <c r="AL734" s="75" t="s">
        <v>1076</v>
      </c>
      <c r="AM734" s="75" t="s">
        <v>1076</v>
      </c>
      <c r="AN734" s="75" t="s">
        <v>1076</v>
      </c>
      <c r="AO734" s="75" t="s">
        <v>1076</v>
      </c>
      <c r="AP734" s="75" t="s">
        <v>1076</v>
      </c>
      <c r="AQ734" s="75" t="s">
        <v>1076</v>
      </c>
      <c r="AR734" s="75" t="s">
        <v>1076</v>
      </c>
      <c r="AS734" s="75" t="s">
        <v>1076</v>
      </c>
      <c r="AT734" s="75" t="s">
        <v>1076</v>
      </c>
      <c r="AU734" t="str">
        <f t="shared" si="145"/>
        <v>РЛ</v>
      </c>
      <c r="AV734" t="b">
        <f t="shared" si="146"/>
        <v>1</v>
      </c>
    </row>
    <row r="735" spans="1:48" ht="16.5" thickTop="1" thickBot="1" x14ac:dyDescent="0.3">
      <c r="A735" s="28">
        <f t="shared" si="147"/>
        <v>100</v>
      </c>
      <c r="B735" s="74" t="s">
        <v>1852</v>
      </c>
      <c r="C735" s="71" t="s">
        <v>429</v>
      </c>
      <c r="D735" s="63">
        <v>2010</v>
      </c>
      <c r="E735" s="72"/>
      <c r="F735" s="72">
        <v>0</v>
      </c>
      <c r="G735" s="80">
        <v>19</v>
      </c>
      <c r="H735" s="80">
        <v>1</v>
      </c>
      <c r="I735" s="163">
        <v>6392.5</v>
      </c>
      <c r="J735" s="163">
        <v>6300</v>
      </c>
      <c r="K735" s="163">
        <v>6300</v>
      </c>
      <c r="L735" s="165">
        <v>0</v>
      </c>
      <c r="M735" s="163">
        <f t="shared" si="148"/>
        <v>45587346.659999996</v>
      </c>
      <c r="N735" s="163"/>
      <c r="O735" s="163"/>
      <c r="P735" s="163"/>
      <c r="Q735" s="30">
        <f>IF('Форма 2'!D735=0,"",'Форма 2'!D735-N735-O735-P735)</f>
        <v>45587346.659999996</v>
      </c>
      <c r="R735" s="51">
        <f t="shared" si="141"/>
        <v>7236.0867714285705</v>
      </c>
      <c r="S735" s="51">
        <f t="shared" si="142"/>
        <v>7236.0867714285705</v>
      </c>
      <c r="T735" s="69">
        <f>IF(B735=C735,"",
IF(ISERROR(
IF(_xlfn.TEXTBEFORE('ПДФ 1'!B756,": ",1)*1=YEAR($V$4),$V$4,
IF(_xlfn.TEXTBEFORE('ПДФ 1'!B756,": ",1)*1=YEAR($W$4),$W$4,
IF(_xlfn.TEXTBEFORE('ПДФ 1'!B756,": ",1)*1=YEAR($X$4),$X$4,$Y$4)))),"",
IF(_xlfn.TEXTBEFORE('ПДФ 1'!B756,": ",1)*1=YEAR($V$4),$V$4,
IF(_xlfn.TEXTBEFORE('ПДФ 1'!B756,": ",1)*1=YEAR($W$4),$W$4,
IF(_xlfn.TEXTBEFORE('ПДФ 1'!B756,": ",1)*1=YEAR($X$4),$X$4,$Y$4)))))</f>
        <v>46022</v>
      </c>
      <c r="U735" s="125" t="str">
        <f>IF(ISERROR(VLOOKUP(C735,Источник!$C$2:$K$2343,9,0)),"",VLOOKUP(C735,Источник!$C$2:$K$2343,9,0))</f>
        <v>СС</v>
      </c>
      <c r="V735" s="1"/>
      <c r="W735" s="1"/>
      <c r="X735" s="77" t="str">
        <f t="shared" si="143"/>
        <v>г. Пермь, ул. Куфонина, д. 32: 2025</v>
      </c>
      <c r="Y735" s="117">
        <f t="shared" si="144"/>
        <v>4</v>
      </c>
      <c r="Z735" s="22" t="s">
        <v>1076</v>
      </c>
      <c r="AA735" s="22" t="s">
        <v>1076</v>
      </c>
      <c r="AB735" s="22" t="s">
        <v>1076</v>
      </c>
      <c r="AC735" s="22">
        <v>1</v>
      </c>
      <c r="AD735" s="22">
        <v>1</v>
      </c>
      <c r="AE735" s="22" t="s">
        <v>1076</v>
      </c>
      <c r="AF735" s="22" t="s">
        <v>1076</v>
      </c>
      <c r="AG735" s="89" t="s">
        <v>1076</v>
      </c>
      <c r="AH735" s="114" t="s">
        <v>1076</v>
      </c>
      <c r="AI735" s="75">
        <v>1</v>
      </c>
      <c r="AJ735" s="75">
        <v>1</v>
      </c>
      <c r="AK735" s="75" t="s">
        <v>1076</v>
      </c>
      <c r="AL735" s="75" t="s">
        <v>1076</v>
      </c>
      <c r="AM735" s="75" t="s">
        <v>1076</v>
      </c>
      <c r="AN735" s="75" t="s">
        <v>1076</v>
      </c>
      <c r="AO735" s="75" t="s">
        <v>1076</v>
      </c>
      <c r="AP735" s="75" t="s">
        <v>1076</v>
      </c>
      <c r="AQ735" s="75" t="s">
        <v>1076</v>
      </c>
      <c r="AR735" s="75" t="s">
        <v>1076</v>
      </c>
      <c r="AS735" s="75" t="s">
        <v>1076</v>
      </c>
      <c r="AT735" s="75" t="s">
        <v>1076</v>
      </c>
      <c r="AU735" t="str">
        <f t="shared" si="145"/>
        <v>РВИС ( ХВС ГВС ) РК Рфа</v>
      </c>
      <c r="AV735" t="b">
        <f t="shared" si="146"/>
        <v>1</v>
      </c>
    </row>
    <row r="736" spans="1:48" ht="16.5" thickTop="1" thickBot="1" x14ac:dyDescent="0.3">
      <c r="A736" s="28">
        <f t="shared" si="147"/>
        <v>101</v>
      </c>
      <c r="B736" s="74" t="s">
        <v>1852</v>
      </c>
      <c r="C736" s="71" t="s">
        <v>349</v>
      </c>
      <c r="D736" s="63">
        <v>1978</v>
      </c>
      <c r="E736" s="72"/>
      <c r="F736" s="72" t="s">
        <v>2554</v>
      </c>
      <c r="G736" s="80">
        <v>5</v>
      </c>
      <c r="H736" s="80">
        <v>4</v>
      </c>
      <c r="I736" s="163">
        <v>3017.7</v>
      </c>
      <c r="J736" s="163">
        <v>2753.7</v>
      </c>
      <c r="K736" s="163">
        <v>2642.5</v>
      </c>
      <c r="L736" s="165">
        <v>0</v>
      </c>
      <c r="M736" s="163">
        <f t="shared" si="148"/>
        <v>5133741.42</v>
      </c>
      <c r="N736" s="163"/>
      <c r="O736" s="163"/>
      <c r="P736" s="163"/>
      <c r="Q736" s="30">
        <f>IF('Форма 2'!D736=0,"",'Форма 2'!D736-N736-O736-P736)</f>
        <v>5133741.42</v>
      </c>
      <c r="R736" s="51">
        <f t="shared" si="141"/>
        <v>1864.306721865127</v>
      </c>
      <c r="S736" s="51">
        <f t="shared" si="142"/>
        <v>1864.306721865127</v>
      </c>
      <c r="T736" s="69">
        <f>IF(B736=C736,"",
IF(ISERROR(
IF(_xlfn.TEXTBEFORE('ПДФ 1'!B757,": ",1)*1=YEAR($V$4),$V$4,
IF(_xlfn.TEXTBEFORE('ПДФ 1'!B757,": ",1)*1=YEAR($W$4),$W$4,
IF(_xlfn.TEXTBEFORE('ПДФ 1'!B757,": ",1)*1=YEAR($X$4),$X$4,$Y$4)))),"",
IF(_xlfn.TEXTBEFORE('ПДФ 1'!B757,": ",1)*1=YEAR($V$4),$V$4,
IF(_xlfn.TEXTBEFORE('ПДФ 1'!B757,": ",1)*1=YEAR($W$4),$W$4,
IF(_xlfn.TEXTBEFORE('ПДФ 1'!B757,": ",1)*1=YEAR($X$4),$X$4,$Y$4)))))</f>
        <v>46022</v>
      </c>
      <c r="U736" s="125" t="str">
        <f>IF(ISERROR(VLOOKUP(C736,Источник!$C$2:$K$2343,9,0)),"",VLOOKUP(C736,Источник!$C$2:$K$2343,9,0))</f>
        <v>СС</v>
      </c>
      <c r="V736" s="1"/>
      <c r="W736" s="1"/>
      <c r="X736" s="77" t="str">
        <f t="shared" si="143"/>
        <v>г. Пермь, ул. Ласьвинская, д. 70А: 2025</v>
      </c>
      <c r="Y736" s="117">
        <f t="shared" si="144"/>
        <v>3</v>
      </c>
      <c r="Z736" s="22">
        <v>1</v>
      </c>
      <c r="AA736" s="22" t="s">
        <v>1076</v>
      </c>
      <c r="AB736" s="22" t="s">
        <v>1076</v>
      </c>
      <c r="AC736" s="22">
        <v>1</v>
      </c>
      <c r="AD736" s="22">
        <v>1</v>
      </c>
      <c r="AE736" s="22" t="s">
        <v>1076</v>
      </c>
      <c r="AF736" s="22" t="s">
        <v>1076</v>
      </c>
      <c r="AG736" s="89" t="s">
        <v>1076</v>
      </c>
      <c r="AH736" s="114" t="s">
        <v>1076</v>
      </c>
      <c r="AI736" s="75" t="s">
        <v>1076</v>
      </c>
      <c r="AJ736" s="75" t="s">
        <v>1076</v>
      </c>
      <c r="AK736" s="75" t="s">
        <v>1076</v>
      </c>
      <c r="AL736" s="75" t="s">
        <v>1076</v>
      </c>
      <c r="AM736" s="75" t="s">
        <v>1076</v>
      </c>
      <c r="AN736" s="75" t="s">
        <v>1076</v>
      </c>
      <c r="AO736" s="75" t="s">
        <v>1076</v>
      </c>
      <c r="AP736" s="75" t="s">
        <v>1076</v>
      </c>
      <c r="AQ736" s="75" t="s">
        <v>1076</v>
      </c>
      <c r="AR736" s="75" t="s">
        <v>1076</v>
      </c>
      <c r="AS736" s="75" t="s">
        <v>1076</v>
      </c>
      <c r="AT736" s="75" t="s">
        <v>1076</v>
      </c>
      <c r="AU736" t="str">
        <f t="shared" si="145"/>
        <v>РВИС ( ЭЛ ХВС ГВС )</v>
      </c>
      <c r="AV736" t="b">
        <f t="shared" si="146"/>
        <v>1</v>
      </c>
    </row>
    <row r="737" spans="1:48" ht="16.5" thickTop="1" thickBot="1" x14ac:dyDescent="0.3">
      <c r="A737" s="28">
        <f t="shared" si="147"/>
        <v>102</v>
      </c>
      <c r="B737" s="74" t="s">
        <v>1852</v>
      </c>
      <c r="C737" s="71" t="s">
        <v>350</v>
      </c>
      <c r="D737" s="63">
        <v>1975</v>
      </c>
      <c r="E737" s="72"/>
      <c r="F737" s="72" t="s">
        <v>2519</v>
      </c>
      <c r="G737" s="80">
        <v>5</v>
      </c>
      <c r="H737" s="80">
        <v>4</v>
      </c>
      <c r="I737" s="163">
        <v>3860</v>
      </c>
      <c r="J737" s="163">
        <v>3860</v>
      </c>
      <c r="K737" s="163">
        <v>3860</v>
      </c>
      <c r="L737" s="165">
        <v>315</v>
      </c>
      <c r="M737" s="163">
        <f t="shared" si="148"/>
        <v>6566670.5999999996</v>
      </c>
      <c r="N737" s="163"/>
      <c r="O737" s="163"/>
      <c r="P737" s="163"/>
      <c r="Q737" s="30">
        <f>IF('Форма 2'!D737=0,"",'Форма 2'!D737-N737-O737-P737)</f>
        <v>6566670.5999999996</v>
      </c>
      <c r="R737" s="51">
        <f t="shared" si="141"/>
        <v>1701.2099999999998</v>
      </c>
      <c r="S737" s="51">
        <f t="shared" si="142"/>
        <v>1701.2099999999998</v>
      </c>
      <c r="T737" s="69">
        <f>IF(B737=C737,"",
IF(ISERROR(
IF(_xlfn.TEXTBEFORE('ПДФ 1'!B758,": ",1)*1=YEAR($V$4),$V$4,
IF(_xlfn.TEXTBEFORE('ПДФ 1'!B758,": ",1)*1=YEAR($W$4),$W$4,
IF(_xlfn.TEXTBEFORE('ПДФ 1'!B758,": ",1)*1=YEAR($X$4),$X$4,$Y$4)))),"",
IF(_xlfn.TEXTBEFORE('ПДФ 1'!B758,": ",1)*1=YEAR($V$4),$V$4,
IF(_xlfn.TEXTBEFORE('ПДФ 1'!B758,": ",1)*1=YEAR($W$4),$W$4,
IF(_xlfn.TEXTBEFORE('ПДФ 1'!B758,": ",1)*1=YEAR($X$4),$X$4,$Y$4)))))</f>
        <v>46022</v>
      </c>
      <c r="U737" s="125" t="str">
        <f>IF(ISERROR(VLOOKUP(C737,Источник!$C$2:$K$2343,9,0)),"",VLOOKUP(C737,Источник!$C$2:$K$2343,9,0))</f>
        <v>СС</v>
      </c>
      <c r="V737" s="1"/>
      <c r="W737" s="1"/>
      <c r="X737" s="77" t="str">
        <f t="shared" si="143"/>
        <v>г. Пермь, ул. Ласьвинская, д. 72А: 2025</v>
      </c>
      <c r="Y737" s="117">
        <f t="shared" si="144"/>
        <v>3</v>
      </c>
      <c r="Z737" s="22">
        <v>1</v>
      </c>
      <c r="AA737" s="22" t="s">
        <v>1076</v>
      </c>
      <c r="AB737" s="22" t="s">
        <v>1076</v>
      </c>
      <c r="AC737" s="22">
        <v>1</v>
      </c>
      <c r="AD737" s="22">
        <v>1</v>
      </c>
      <c r="AE737" s="22" t="s">
        <v>1076</v>
      </c>
      <c r="AF737" s="22" t="s">
        <v>1076</v>
      </c>
      <c r="AG737" s="89" t="s">
        <v>1076</v>
      </c>
      <c r="AH737" s="114" t="s">
        <v>1076</v>
      </c>
      <c r="AI737" s="75" t="s">
        <v>1076</v>
      </c>
      <c r="AJ737" s="75" t="s">
        <v>1076</v>
      </c>
      <c r="AK737" s="75" t="s">
        <v>1076</v>
      </c>
      <c r="AL737" s="75" t="s">
        <v>1076</v>
      </c>
      <c r="AM737" s="75" t="s">
        <v>1076</v>
      </c>
      <c r="AN737" s="75" t="s">
        <v>1076</v>
      </c>
      <c r="AO737" s="75" t="s">
        <v>1076</v>
      </c>
      <c r="AP737" s="75" t="s">
        <v>1076</v>
      </c>
      <c r="AQ737" s="75" t="s">
        <v>1076</v>
      </c>
      <c r="AR737" s="75" t="s">
        <v>1076</v>
      </c>
      <c r="AS737" s="75" t="s">
        <v>1076</v>
      </c>
      <c r="AT737" s="75" t="s">
        <v>1076</v>
      </c>
      <c r="AU737" t="str">
        <f t="shared" si="145"/>
        <v>РВИС ( ЭЛ ХВС ГВС )</v>
      </c>
      <c r="AV737" t="b">
        <f t="shared" si="146"/>
        <v>1</v>
      </c>
    </row>
    <row r="738" spans="1:48" ht="16.5" thickTop="1" thickBot="1" x14ac:dyDescent="0.3">
      <c r="A738" s="28">
        <f t="shared" si="147"/>
        <v>103</v>
      </c>
      <c r="B738" s="74" t="s">
        <v>1852</v>
      </c>
      <c r="C738" s="71" t="s">
        <v>351</v>
      </c>
      <c r="D738" s="63">
        <v>1976</v>
      </c>
      <c r="E738" s="72"/>
      <c r="F738" s="72" t="s">
        <v>2519</v>
      </c>
      <c r="G738" s="80">
        <v>5</v>
      </c>
      <c r="H738" s="80">
        <v>4</v>
      </c>
      <c r="I738" s="163">
        <v>3860</v>
      </c>
      <c r="J738" s="163">
        <v>3860</v>
      </c>
      <c r="K738" s="163">
        <v>3860</v>
      </c>
      <c r="L738" s="165">
        <v>315</v>
      </c>
      <c r="M738" s="163">
        <f t="shared" si="148"/>
        <v>6566670.5999999996</v>
      </c>
      <c r="N738" s="163"/>
      <c r="O738" s="163"/>
      <c r="P738" s="163"/>
      <c r="Q738" s="30">
        <f>IF('Форма 2'!D738=0,"",'Форма 2'!D738-N738-O738-P738)</f>
        <v>6566670.5999999996</v>
      </c>
      <c r="R738" s="51">
        <f t="shared" si="141"/>
        <v>1701.2099999999998</v>
      </c>
      <c r="S738" s="51">
        <f t="shared" si="142"/>
        <v>1701.2099999999998</v>
      </c>
      <c r="T738" s="69">
        <f>IF(B738=C738,"",
IF(ISERROR(
IF(_xlfn.TEXTBEFORE('ПДФ 1'!B759,": ",1)*1=YEAR($V$4),$V$4,
IF(_xlfn.TEXTBEFORE('ПДФ 1'!B759,": ",1)*1=YEAR($W$4),$W$4,
IF(_xlfn.TEXTBEFORE('ПДФ 1'!B759,": ",1)*1=YEAR($X$4),$X$4,$Y$4)))),"",
IF(_xlfn.TEXTBEFORE('ПДФ 1'!B759,": ",1)*1=YEAR($V$4),$V$4,
IF(_xlfn.TEXTBEFORE('ПДФ 1'!B759,": ",1)*1=YEAR($W$4),$W$4,
IF(_xlfn.TEXTBEFORE('ПДФ 1'!B759,": ",1)*1=YEAR($X$4),$X$4,$Y$4)))))</f>
        <v>46022</v>
      </c>
      <c r="U738" s="125" t="str">
        <f>IF(ISERROR(VLOOKUP(C738,Источник!$C$2:$K$2343,9,0)),"",VLOOKUP(C738,Источник!$C$2:$K$2343,9,0))</f>
        <v>СС</v>
      </c>
      <c r="V738" s="1"/>
      <c r="W738" s="1"/>
      <c r="X738" s="77" t="str">
        <f t="shared" si="143"/>
        <v>г. Пермь, ул. Ласьвинская, д. 74: 2025</v>
      </c>
      <c r="Y738" s="117">
        <f t="shared" si="144"/>
        <v>3</v>
      </c>
      <c r="Z738" s="22">
        <v>1</v>
      </c>
      <c r="AA738" s="22" t="s">
        <v>1076</v>
      </c>
      <c r="AB738" s="22" t="s">
        <v>1076</v>
      </c>
      <c r="AC738" s="22">
        <v>1</v>
      </c>
      <c r="AD738" s="22">
        <v>1</v>
      </c>
      <c r="AE738" s="22" t="s">
        <v>1076</v>
      </c>
      <c r="AF738" s="22" t="s">
        <v>1076</v>
      </c>
      <c r="AG738" s="89" t="s">
        <v>1076</v>
      </c>
      <c r="AH738" s="114" t="s">
        <v>1076</v>
      </c>
      <c r="AI738" s="75" t="s">
        <v>1076</v>
      </c>
      <c r="AJ738" s="75" t="s">
        <v>1076</v>
      </c>
      <c r="AK738" s="75" t="s">
        <v>1076</v>
      </c>
      <c r="AL738" s="75" t="s">
        <v>1076</v>
      </c>
      <c r="AM738" s="75" t="s">
        <v>1076</v>
      </c>
      <c r="AN738" s="75" t="s">
        <v>1076</v>
      </c>
      <c r="AO738" s="75" t="s">
        <v>1076</v>
      </c>
      <c r="AP738" s="75" t="s">
        <v>1076</v>
      </c>
      <c r="AQ738" s="75" t="s">
        <v>1076</v>
      </c>
      <c r="AR738" s="75" t="s">
        <v>1076</v>
      </c>
      <c r="AS738" s="75" t="s">
        <v>1076</v>
      </c>
      <c r="AT738" s="75" t="s">
        <v>1076</v>
      </c>
      <c r="AU738" t="str">
        <f t="shared" si="145"/>
        <v>РВИС ( ЭЛ ХВС ГВС )</v>
      </c>
      <c r="AV738" t="b">
        <f t="shared" si="146"/>
        <v>1</v>
      </c>
    </row>
    <row r="739" spans="1:48" ht="16.5" thickTop="1" thickBot="1" x14ac:dyDescent="0.3">
      <c r="A739" s="28">
        <f t="shared" si="147"/>
        <v>104</v>
      </c>
      <c r="B739" s="74" t="s">
        <v>1852</v>
      </c>
      <c r="C739" s="71" t="s">
        <v>393</v>
      </c>
      <c r="D739" s="63">
        <v>1946</v>
      </c>
      <c r="E739" s="72"/>
      <c r="F739" s="72" t="s">
        <v>2526</v>
      </c>
      <c r="G739" s="80">
        <v>5</v>
      </c>
      <c r="H739" s="80">
        <v>3</v>
      </c>
      <c r="I739" s="163">
        <v>3792.68</v>
      </c>
      <c r="J739" s="163">
        <v>3583.36</v>
      </c>
      <c r="K739" s="163">
        <v>3228.61</v>
      </c>
      <c r="L739" s="165">
        <v>194</v>
      </c>
      <c r="M739" s="163">
        <f t="shared" si="148"/>
        <v>12683252.9</v>
      </c>
      <c r="N739" s="163"/>
      <c r="O739" s="163"/>
      <c r="P739" s="163"/>
      <c r="Q739" s="30">
        <f>IF('Форма 2'!D739=0,"",'Форма 2'!D739-N739-O739-P739)</f>
        <v>12683252.9</v>
      </c>
      <c r="R739" s="51">
        <f t="shared" si="141"/>
        <v>3539.4860968476514</v>
      </c>
      <c r="S739" s="51">
        <f t="shared" si="142"/>
        <v>3539.4860968476514</v>
      </c>
      <c r="T739" s="69">
        <f>IF(B739=C739,"",
IF(ISERROR(
IF(_xlfn.TEXTBEFORE('ПДФ 1'!B760,": ",1)*1=YEAR($V$4),$V$4,
IF(_xlfn.TEXTBEFORE('ПДФ 1'!B760,": ",1)*1=YEAR($W$4),$W$4,
IF(_xlfn.TEXTBEFORE('ПДФ 1'!B760,": ",1)*1=YEAR($X$4),$X$4,$Y$4)))),"",
IF(_xlfn.TEXTBEFORE('ПДФ 1'!B760,": ",1)*1=YEAR($V$4),$V$4,
IF(_xlfn.TEXTBEFORE('ПДФ 1'!B760,": ",1)*1=YEAR($W$4),$W$4,
IF(_xlfn.TEXTBEFORE('ПДФ 1'!B760,": ",1)*1=YEAR($X$4),$X$4,$Y$4)))))</f>
        <v>46022</v>
      </c>
      <c r="U739" s="125" t="str">
        <f>IF(ISERROR(VLOOKUP(C739,Источник!$C$2:$K$2343,9,0)),"",VLOOKUP(C739,Источник!$C$2:$K$2343,9,0))</f>
        <v>РО</v>
      </c>
      <c r="V739" s="1"/>
      <c r="W739" s="1"/>
      <c r="X739" s="77" t="str">
        <f t="shared" si="143"/>
        <v>г. Пермь, ул. Лебедева, д. 33: 2025</v>
      </c>
      <c r="Y739" s="117">
        <f t="shared" si="144"/>
        <v>2</v>
      </c>
      <c r="Z739" s="22" t="s">
        <v>1076</v>
      </c>
      <c r="AA739" s="22">
        <v>1</v>
      </c>
      <c r="AB739" s="22" t="s">
        <v>1076</v>
      </c>
      <c r="AC739" s="22" t="s">
        <v>1076</v>
      </c>
      <c r="AD739" s="22">
        <v>1</v>
      </c>
      <c r="AE739" s="22" t="s">
        <v>1076</v>
      </c>
      <c r="AF739" s="22" t="s">
        <v>1076</v>
      </c>
      <c r="AG739" s="89" t="s">
        <v>1076</v>
      </c>
      <c r="AH739" s="114" t="s">
        <v>1076</v>
      </c>
      <c r="AI739" s="75" t="s">
        <v>1076</v>
      </c>
      <c r="AJ739" s="75" t="s">
        <v>1076</v>
      </c>
      <c r="AK739" s="75" t="s">
        <v>1076</v>
      </c>
      <c r="AL739" s="75" t="s">
        <v>1076</v>
      </c>
      <c r="AM739" s="75" t="s">
        <v>1076</v>
      </c>
      <c r="AN739" s="75" t="s">
        <v>1076</v>
      </c>
      <c r="AO739" s="75" t="s">
        <v>1076</v>
      </c>
      <c r="AP739" s="75" t="s">
        <v>1076</v>
      </c>
      <c r="AQ739" s="75" t="s">
        <v>1076</v>
      </c>
      <c r="AR739" s="75" t="s">
        <v>1076</v>
      </c>
      <c r="AS739" s="75" t="s">
        <v>1076</v>
      </c>
      <c r="AT739" s="75" t="s">
        <v>1076</v>
      </c>
      <c r="AU739" t="str">
        <f t="shared" si="145"/>
        <v>РВИС ( ТЕП ГВС )</v>
      </c>
      <c r="AV739" t="b">
        <f t="shared" si="146"/>
        <v>1</v>
      </c>
    </row>
    <row r="740" spans="1:48" ht="16.5" thickTop="1" thickBot="1" x14ac:dyDescent="0.3">
      <c r="A740" s="28">
        <f t="shared" si="147"/>
        <v>105</v>
      </c>
      <c r="B740" s="74" t="s">
        <v>1852</v>
      </c>
      <c r="C740" s="71" t="s">
        <v>566</v>
      </c>
      <c r="D740" s="63">
        <v>1962</v>
      </c>
      <c r="E740" s="72"/>
      <c r="F740" s="72" t="s">
        <v>2519</v>
      </c>
      <c r="G740" s="80">
        <v>5</v>
      </c>
      <c r="H740" s="80">
        <v>4</v>
      </c>
      <c r="I740" s="163">
        <v>3503.8</v>
      </c>
      <c r="J740" s="163">
        <v>3209.7000000000003</v>
      </c>
      <c r="K740" s="163">
        <v>2584.8000000000002</v>
      </c>
      <c r="L740" s="165">
        <v>98</v>
      </c>
      <c r="M740" s="163">
        <f t="shared" si="148"/>
        <v>2859486.22</v>
      </c>
      <c r="N740" s="163"/>
      <c r="O740" s="163"/>
      <c r="P740" s="163"/>
      <c r="Q740" s="30">
        <f>IF('Форма 2'!D740=0,"",'Форма 2'!D740-N740-O740-P740)</f>
        <v>2859486.22</v>
      </c>
      <c r="R740" s="51">
        <f t="shared" si="141"/>
        <v>890.88893666074705</v>
      </c>
      <c r="S740" s="51">
        <f t="shared" si="142"/>
        <v>890.88893666074705</v>
      </c>
      <c r="T740" s="69">
        <f>IF(B740=C740,"",
IF(ISERROR(
IF(_xlfn.TEXTBEFORE('ПДФ 1'!B761,": ",1)*1=YEAR($V$4),$V$4,
IF(_xlfn.TEXTBEFORE('ПДФ 1'!B761,": ",1)*1=YEAR($W$4),$W$4,
IF(_xlfn.TEXTBEFORE('ПДФ 1'!B761,": ",1)*1=YEAR($X$4),$X$4,$Y$4)))),"",
IF(_xlfn.TEXTBEFORE('ПДФ 1'!B761,": ",1)*1=YEAR($V$4),$V$4,
IF(_xlfn.TEXTBEFORE('ПДФ 1'!B761,": ",1)*1=YEAR($W$4),$W$4,
IF(_xlfn.TEXTBEFORE('ПДФ 1'!B761,": ",1)*1=YEAR($X$4),$X$4,$Y$4)))))</f>
        <v>46022</v>
      </c>
      <c r="U740" s="125" t="str">
        <f>IF(ISERROR(VLOOKUP(C740,Источник!$C$2:$K$2343,9,0)),"",VLOOKUP(C740,Источник!$C$2:$K$2343,9,0))</f>
        <v>РО</v>
      </c>
      <c r="V740" s="1"/>
      <c r="W740" s="1"/>
      <c r="X740" s="77" t="str">
        <f t="shared" si="143"/>
        <v>г. Пермь, ул. Ленина, д. 78: 2025</v>
      </c>
      <c r="Y740" s="117">
        <f t="shared" si="144"/>
        <v>1</v>
      </c>
      <c r="Z740" s="22" t="s">
        <v>1076</v>
      </c>
      <c r="AA740" s="22" t="s">
        <v>1076</v>
      </c>
      <c r="AB740" s="22" t="s">
        <v>1076</v>
      </c>
      <c r="AC740" s="22" t="s">
        <v>1076</v>
      </c>
      <c r="AD740" s="22" t="s">
        <v>1076</v>
      </c>
      <c r="AE740" s="22" t="s">
        <v>1076</v>
      </c>
      <c r="AF740" s="22" t="s">
        <v>1076</v>
      </c>
      <c r="AG740" s="89" t="s">
        <v>1076</v>
      </c>
      <c r="AH740" s="114" t="s">
        <v>1076</v>
      </c>
      <c r="AI740" s="75" t="s">
        <v>1076</v>
      </c>
      <c r="AJ740" s="75" t="s">
        <v>1076</v>
      </c>
      <c r="AK740" s="75" t="s">
        <v>1076</v>
      </c>
      <c r="AL740" s="75" t="s">
        <v>1076</v>
      </c>
      <c r="AM740" s="75">
        <v>1</v>
      </c>
      <c r="AN740" s="75" t="s">
        <v>1076</v>
      </c>
      <c r="AO740" s="75" t="s">
        <v>1076</v>
      </c>
      <c r="AP740" s="75" t="s">
        <v>1076</v>
      </c>
      <c r="AQ740" s="75" t="s">
        <v>1076</v>
      </c>
      <c r="AR740" s="75" t="s">
        <v>1076</v>
      </c>
      <c r="AS740" s="75" t="s">
        <v>1076</v>
      </c>
      <c r="AT740" s="75" t="s">
        <v>1076</v>
      </c>
      <c r="AU740" t="str">
        <f t="shared" si="145"/>
        <v>РФ</v>
      </c>
      <c r="AV740" t="b">
        <f t="shared" si="146"/>
        <v>1</v>
      </c>
    </row>
    <row r="741" spans="1:48" ht="16.5" thickTop="1" thickBot="1" x14ac:dyDescent="0.3">
      <c r="A741" s="28">
        <f t="shared" si="147"/>
        <v>106</v>
      </c>
      <c r="B741" s="74" t="s">
        <v>1852</v>
      </c>
      <c r="C741" s="71" t="s">
        <v>394</v>
      </c>
      <c r="D741" s="63">
        <v>1928</v>
      </c>
      <c r="E741" s="72"/>
      <c r="F741" s="72" t="s">
        <v>2526</v>
      </c>
      <c r="G741" s="80">
        <v>4</v>
      </c>
      <c r="H741" s="80">
        <v>4</v>
      </c>
      <c r="I741" s="163">
        <v>2738.7</v>
      </c>
      <c r="J741" s="163">
        <v>2063.6</v>
      </c>
      <c r="K741" s="163">
        <v>1836.6</v>
      </c>
      <c r="L741" s="165">
        <v>73</v>
      </c>
      <c r="M741" s="163">
        <f t="shared" si="148"/>
        <v>22082028.550000001</v>
      </c>
      <c r="N741" s="163"/>
      <c r="O741" s="163"/>
      <c r="P741" s="163"/>
      <c r="Q741" s="30">
        <f>IF('Форма 2'!D741=0,"",'Форма 2'!D741-N741-O741-P741)</f>
        <v>22082028.550000001</v>
      </c>
      <c r="R741" s="51">
        <f t="shared" si="141"/>
        <v>10700.731028300059</v>
      </c>
      <c r="S741" s="51">
        <f t="shared" si="142"/>
        <v>10700.731028300059</v>
      </c>
      <c r="T741" s="69">
        <f>IF(B741=C741,"",
IF(ISERROR(
IF(_xlfn.TEXTBEFORE('ПДФ 1'!B762,": ",1)*1=YEAR($V$4),$V$4,
IF(_xlfn.TEXTBEFORE('ПДФ 1'!B762,": ",1)*1=YEAR($W$4),$W$4,
IF(_xlfn.TEXTBEFORE('ПДФ 1'!B762,": ",1)*1=YEAR($X$4),$X$4,$Y$4)))),"",
IF(_xlfn.TEXTBEFORE('ПДФ 1'!B762,": ",1)*1=YEAR($V$4),$V$4,
IF(_xlfn.TEXTBEFORE('ПДФ 1'!B762,": ",1)*1=YEAR($W$4),$W$4,
IF(_xlfn.TEXTBEFORE('ПДФ 1'!B762,": ",1)*1=YEAR($X$4),$X$4,$Y$4)))))</f>
        <v>46022</v>
      </c>
      <c r="U741" s="125" t="str">
        <f>IF(ISERROR(VLOOKUP(C741,Источник!$C$2:$K$2343,9,0)),"",VLOOKUP(C741,Источник!$C$2:$K$2343,9,0))</f>
        <v>РО</v>
      </c>
      <c r="V741" s="1"/>
      <c r="W741" s="1"/>
      <c r="X741" s="77" t="str">
        <f t="shared" si="143"/>
        <v>г. Пермь, ул. Ленина, д. 90: 2025</v>
      </c>
      <c r="Y741" s="117">
        <f t="shared" si="144"/>
        <v>3</v>
      </c>
      <c r="Z741" s="22" t="s">
        <v>1076</v>
      </c>
      <c r="AA741" s="22">
        <v>1</v>
      </c>
      <c r="AB741" s="22" t="s">
        <v>1076</v>
      </c>
      <c r="AC741" s="22" t="s">
        <v>1076</v>
      </c>
      <c r="AD741" s="22" t="s">
        <v>1076</v>
      </c>
      <c r="AE741" s="22" t="s">
        <v>1076</v>
      </c>
      <c r="AF741" s="22">
        <v>1</v>
      </c>
      <c r="AG741" s="89" t="s">
        <v>1076</v>
      </c>
      <c r="AH741" s="114" t="s">
        <v>1076</v>
      </c>
      <c r="AI741" s="75">
        <v>1</v>
      </c>
      <c r="AJ741" s="75" t="s">
        <v>1076</v>
      </c>
      <c r="AK741" s="75" t="s">
        <v>1076</v>
      </c>
      <c r="AL741" s="75" t="s">
        <v>1076</v>
      </c>
      <c r="AM741" s="75" t="s">
        <v>1076</v>
      </c>
      <c r="AN741" s="75" t="s">
        <v>1076</v>
      </c>
      <c r="AO741" s="75" t="s">
        <v>1076</v>
      </c>
      <c r="AP741" s="75" t="s">
        <v>1076</v>
      </c>
      <c r="AQ741" s="75" t="s">
        <v>1076</v>
      </c>
      <c r="AR741" s="75" t="s">
        <v>1076</v>
      </c>
      <c r="AS741" s="75" t="s">
        <v>1076</v>
      </c>
      <c r="AT741" s="75" t="s">
        <v>1076</v>
      </c>
      <c r="AU741" t="str">
        <f t="shared" si="145"/>
        <v>РВИС ( ТЕП ) РП РК</v>
      </c>
      <c r="AV741" t="b">
        <f t="shared" si="146"/>
        <v>1</v>
      </c>
    </row>
    <row r="742" spans="1:48" ht="16.5" thickTop="1" thickBot="1" x14ac:dyDescent="0.3">
      <c r="A742" s="28">
        <f t="shared" si="147"/>
        <v>107</v>
      </c>
      <c r="B742" s="74" t="s">
        <v>1852</v>
      </c>
      <c r="C742" s="71" t="s">
        <v>430</v>
      </c>
      <c r="D742" s="63">
        <v>1960</v>
      </c>
      <c r="E742" s="72"/>
      <c r="F742" s="72" t="s">
        <v>2519</v>
      </c>
      <c r="G742" s="80">
        <v>3</v>
      </c>
      <c r="H742" s="80">
        <v>2</v>
      </c>
      <c r="I742" s="163">
        <v>1023.9</v>
      </c>
      <c r="J742" s="163">
        <v>940.69999999999993</v>
      </c>
      <c r="K742" s="163">
        <v>903.07</v>
      </c>
      <c r="L742" s="165">
        <v>46</v>
      </c>
      <c r="M742" s="163">
        <f t="shared" si="148"/>
        <v>9644513.4299999997</v>
      </c>
      <c r="N742" s="163"/>
      <c r="O742" s="163"/>
      <c r="P742" s="163"/>
      <c r="Q742" s="30">
        <f>IF('Форма 2'!D742=0,"",'Форма 2'!D742-N742-O742-P742)</f>
        <v>9644513.4299999997</v>
      </c>
      <c r="R742" s="51">
        <f t="shared" si="141"/>
        <v>10252.485840331668</v>
      </c>
      <c r="S742" s="51">
        <f t="shared" si="142"/>
        <v>10252.485840331668</v>
      </c>
      <c r="T742" s="69">
        <f>IF(B742=C742,"",
IF(ISERROR(
IF(_xlfn.TEXTBEFORE('ПДФ 1'!B763,": ",1)*1=YEAR($V$4),$V$4,
IF(_xlfn.TEXTBEFORE('ПДФ 1'!B763,": ",1)*1=YEAR($W$4),$W$4,
IF(_xlfn.TEXTBEFORE('ПДФ 1'!B763,": ",1)*1=YEAR($X$4),$X$4,$Y$4)))),"",
IF(_xlfn.TEXTBEFORE('ПДФ 1'!B763,": ",1)*1=YEAR($V$4),$V$4,
IF(_xlfn.TEXTBEFORE('ПДФ 1'!B763,": ",1)*1=YEAR($W$4),$W$4,
IF(_xlfn.TEXTBEFORE('ПДФ 1'!B763,": ",1)*1=YEAR($X$4),$X$4,$Y$4)))))</f>
        <v>46022</v>
      </c>
      <c r="U742" s="125" t="str">
        <f>IF(ISERROR(VLOOKUP(C742,Источник!$C$2:$K$2343,9,0)),"",VLOOKUP(C742,Источник!$C$2:$K$2343,9,0))</f>
        <v>РО</v>
      </c>
      <c r="V742" s="1"/>
      <c r="W742" s="1"/>
      <c r="X742" s="77" t="str">
        <f t="shared" si="143"/>
        <v>г. Пермь, ул. Лобвинская, д. 9: 2025</v>
      </c>
      <c r="Y742" s="117">
        <f t="shared" si="144"/>
        <v>5</v>
      </c>
      <c r="Z742" s="22" t="s">
        <v>1076</v>
      </c>
      <c r="AA742" s="22" t="s">
        <v>1076</v>
      </c>
      <c r="AB742" s="22" t="s">
        <v>1076</v>
      </c>
      <c r="AC742" s="22">
        <v>1</v>
      </c>
      <c r="AD742" s="22" t="s">
        <v>1076</v>
      </c>
      <c r="AE742" s="22">
        <v>1</v>
      </c>
      <c r="AF742" s="22">
        <v>1</v>
      </c>
      <c r="AG742" s="89" t="s">
        <v>1076</v>
      </c>
      <c r="AH742" s="114" t="s">
        <v>1076</v>
      </c>
      <c r="AI742" s="75" t="s">
        <v>1076</v>
      </c>
      <c r="AJ742" s="75">
        <v>1</v>
      </c>
      <c r="AK742" s="75" t="s">
        <v>1076</v>
      </c>
      <c r="AL742" s="75" t="s">
        <v>1076</v>
      </c>
      <c r="AM742" s="75">
        <v>1</v>
      </c>
      <c r="AN742" s="75" t="s">
        <v>1076</v>
      </c>
      <c r="AO742" s="75" t="s">
        <v>1076</v>
      </c>
      <c r="AP742" s="75" t="s">
        <v>1076</v>
      </c>
      <c r="AQ742" s="75" t="s">
        <v>1076</v>
      </c>
      <c r="AR742" s="75" t="s">
        <v>1076</v>
      </c>
      <c r="AS742" s="75" t="s">
        <v>1076</v>
      </c>
      <c r="AT742" s="75" t="s">
        <v>1076</v>
      </c>
      <c r="AU742" t="str">
        <f t="shared" si="145"/>
        <v>РВИС ( ХВС ВОД ) РП Рфа РФ</v>
      </c>
      <c r="AV742" t="b">
        <f t="shared" si="146"/>
        <v>1</v>
      </c>
    </row>
    <row r="743" spans="1:48" ht="16.5" thickTop="1" thickBot="1" x14ac:dyDescent="0.3">
      <c r="A743" s="28">
        <f t="shared" si="147"/>
        <v>108</v>
      </c>
      <c r="B743" s="74" t="s">
        <v>1852</v>
      </c>
      <c r="C743" s="71" t="s">
        <v>395</v>
      </c>
      <c r="D743" s="63">
        <v>1949</v>
      </c>
      <c r="E743" s="72"/>
      <c r="F743" s="72" t="s">
        <v>2526</v>
      </c>
      <c r="G743" s="80">
        <v>4</v>
      </c>
      <c r="H743" s="80">
        <v>2</v>
      </c>
      <c r="I743" s="163">
        <v>2007.2</v>
      </c>
      <c r="J743" s="163">
        <v>1685.4</v>
      </c>
      <c r="K743" s="163">
        <v>1650.34</v>
      </c>
      <c r="L743" s="165">
        <v>51</v>
      </c>
      <c r="M743" s="163">
        <f t="shared" si="148"/>
        <v>4993191.01</v>
      </c>
      <c r="N743" s="163"/>
      <c r="O743" s="163"/>
      <c r="P743" s="163"/>
      <c r="Q743" s="30">
        <f>IF('Форма 2'!D743=0,"",'Форма 2'!D743-N743-O743-P743)</f>
        <v>4993191.01</v>
      </c>
      <c r="R743" s="51">
        <f t="shared" si="141"/>
        <v>2962.6148154740713</v>
      </c>
      <c r="S743" s="51">
        <f t="shared" si="142"/>
        <v>2962.6148154740713</v>
      </c>
      <c r="T743" s="69">
        <f>IF(B743=C743,"",
IF(ISERROR(
IF(_xlfn.TEXTBEFORE('ПДФ 1'!B764,": ",1)*1=YEAR($V$4),$V$4,
IF(_xlfn.TEXTBEFORE('ПДФ 1'!B764,": ",1)*1=YEAR($W$4),$W$4,
IF(_xlfn.TEXTBEFORE('ПДФ 1'!B764,": ",1)*1=YEAR($X$4),$X$4,$Y$4)))),"",
IF(_xlfn.TEXTBEFORE('ПДФ 1'!B764,": ",1)*1=YEAR($V$4),$V$4,
IF(_xlfn.TEXTBEFORE('ПДФ 1'!B764,": ",1)*1=YEAR($W$4),$W$4,
IF(_xlfn.TEXTBEFORE('ПДФ 1'!B764,": ",1)*1=YEAR($X$4),$X$4,$Y$4)))))</f>
        <v>46022</v>
      </c>
      <c r="U743" s="125" t="str">
        <f>IF(ISERROR(VLOOKUP(C743,Источник!$C$2:$K$2343,9,0)),"",VLOOKUP(C743,Источник!$C$2:$K$2343,9,0))</f>
        <v>РО</v>
      </c>
      <c r="V743" s="1"/>
      <c r="W743" s="1"/>
      <c r="X743" s="77" t="str">
        <f t="shared" si="143"/>
        <v>г. Пермь, ул. Луначарского, д. 26А: 2025</v>
      </c>
      <c r="Y743" s="117">
        <f t="shared" si="144"/>
        <v>1</v>
      </c>
      <c r="Z743" s="22" t="s">
        <v>1076</v>
      </c>
      <c r="AA743" s="22">
        <v>1</v>
      </c>
      <c r="AB743" s="22" t="s">
        <v>1076</v>
      </c>
      <c r="AC743" s="22" t="s">
        <v>1076</v>
      </c>
      <c r="AD743" s="22" t="s">
        <v>1076</v>
      </c>
      <c r="AE743" s="22" t="s">
        <v>1076</v>
      </c>
      <c r="AF743" s="22" t="s">
        <v>1076</v>
      </c>
      <c r="AG743" s="89" t="s">
        <v>1076</v>
      </c>
      <c r="AH743" s="114" t="s">
        <v>1076</v>
      </c>
      <c r="AI743" s="75" t="s">
        <v>1076</v>
      </c>
      <c r="AJ743" s="75" t="s">
        <v>1076</v>
      </c>
      <c r="AK743" s="75" t="s">
        <v>1076</v>
      </c>
      <c r="AL743" s="75" t="s">
        <v>1076</v>
      </c>
      <c r="AM743" s="75" t="s">
        <v>1076</v>
      </c>
      <c r="AN743" s="75" t="s">
        <v>1076</v>
      </c>
      <c r="AO743" s="75" t="s">
        <v>1076</v>
      </c>
      <c r="AP743" s="75" t="s">
        <v>1076</v>
      </c>
      <c r="AQ743" s="75" t="s">
        <v>1076</v>
      </c>
      <c r="AR743" s="75" t="s">
        <v>1076</v>
      </c>
      <c r="AS743" s="75" t="s">
        <v>1076</v>
      </c>
      <c r="AT743" s="75" t="s">
        <v>1076</v>
      </c>
      <c r="AU743" t="str">
        <f t="shared" si="145"/>
        <v>РВИС ( ТЕП )</v>
      </c>
      <c r="AV743" t="b">
        <f t="shared" si="146"/>
        <v>1</v>
      </c>
    </row>
    <row r="744" spans="1:48" ht="16.5" thickTop="1" thickBot="1" x14ac:dyDescent="0.3">
      <c r="A744" s="28">
        <f t="shared" si="147"/>
        <v>109</v>
      </c>
      <c r="B744" s="74" t="s">
        <v>1852</v>
      </c>
      <c r="C744" s="71" t="s">
        <v>467</v>
      </c>
      <c r="D744" s="63">
        <v>1994</v>
      </c>
      <c r="E744" s="72"/>
      <c r="F744" s="72" t="s">
        <v>2519</v>
      </c>
      <c r="G744" s="80">
        <v>10</v>
      </c>
      <c r="H744" s="80">
        <v>2</v>
      </c>
      <c r="I744" s="163">
        <v>5206.5</v>
      </c>
      <c r="J744" s="163">
        <v>4310.5</v>
      </c>
      <c r="K744" s="163">
        <v>4310.5</v>
      </c>
      <c r="L744" s="165">
        <v>0</v>
      </c>
      <c r="M744" s="163">
        <f t="shared" si="148"/>
        <v>7860633.5999999996</v>
      </c>
      <c r="N744" s="163"/>
      <c r="O744" s="163"/>
      <c r="P744" s="163"/>
      <c r="Q744" s="30">
        <f>IF('Форма 2'!D744=0,"",'Форма 2'!D744-N744-O744-P744)</f>
        <v>7860633.5999999996</v>
      </c>
      <c r="R744" s="51">
        <f t="shared" si="141"/>
        <v>1823.6013455515601</v>
      </c>
      <c r="S744" s="51">
        <f t="shared" si="142"/>
        <v>1823.6013455515601</v>
      </c>
      <c r="T744" s="69">
        <f>IF(B744=C744,"",
IF(ISERROR(
IF(_xlfn.TEXTBEFORE('ПДФ 1'!B765,": ",1)*1=YEAR($V$4),$V$4,
IF(_xlfn.TEXTBEFORE('ПДФ 1'!B765,": ",1)*1=YEAR($W$4),$W$4,
IF(_xlfn.TEXTBEFORE('ПДФ 1'!B765,": ",1)*1=YEAR($X$4),$X$4,$Y$4)))),"",
IF(_xlfn.TEXTBEFORE('ПДФ 1'!B765,": ",1)*1=YEAR($V$4),$V$4,
IF(_xlfn.TEXTBEFORE('ПДФ 1'!B765,": ",1)*1=YEAR($W$4),$W$4,
IF(_xlfn.TEXTBEFORE('ПДФ 1'!B765,": ",1)*1=YEAR($X$4),$X$4,$Y$4)))))</f>
        <v>46022</v>
      </c>
      <c r="U744" s="125" t="str">
        <f>IF(ISERROR(VLOOKUP(C744,Источник!$C$2:$K$2343,9,0)),"",VLOOKUP(C744,Источник!$C$2:$K$2343,9,0))</f>
        <v>СС</v>
      </c>
      <c r="V744" s="1"/>
      <c r="W744" s="1"/>
      <c r="X744" s="77" t="str">
        <f t="shared" si="143"/>
        <v>г. Пермь, ул. Луначарского, д. 51А: 2025</v>
      </c>
      <c r="Y744" s="117">
        <f t="shared" si="144"/>
        <v>1</v>
      </c>
      <c r="Z744" s="22" t="s">
        <v>1076</v>
      </c>
      <c r="AA744" s="22" t="s">
        <v>1076</v>
      </c>
      <c r="AB744" s="22" t="s">
        <v>1076</v>
      </c>
      <c r="AC744" s="22" t="s">
        <v>1076</v>
      </c>
      <c r="AD744" s="22" t="s">
        <v>1076</v>
      </c>
      <c r="AE744" s="22" t="s">
        <v>1076</v>
      </c>
      <c r="AF744" s="22" t="s">
        <v>1076</v>
      </c>
      <c r="AG744" s="89">
        <v>2</v>
      </c>
      <c r="AH744" s="114">
        <v>7860633.5999999996</v>
      </c>
      <c r="AI744" s="75" t="s">
        <v>1076</v>
      </c>
      <c r="AJ744" s="75" t="s">
        <v>1076</v>
      </c>
      <c r="AK744" s="75" t="s">
        <v>1076</v>
      </c>
      <c r="AL744" s="75" t="s">
        <v>1076</v>
      </c>
      <c r="AM744" s="75" t="s">
        <v>1076</v>
      </c>
      <c r="AN744" s="75" t="s">
        <v>1076</v>
      </c>
      <c r="AO744" s="75" t="s">
        <v>1076</v>
      </c>
      <c r="AP744" s="75" t="s">
        <v>1076</v>
      </c>
      <c r="AQ744" s="75" t="s">
        <v>1076</v>
      </c>
      <c r="AR744" s="75" t="s">
        <v>1076</v>
      </c>
      <c r="AS744" s="75" t="s">
        <v>1076</v>
      </c>
      <c r="AT744" s="75" t="s">
        <v>1076</v>
      </c>
      <c r="AU744" t="str">
        <f t="shared" si="145"/>
        <v>РЛ</v>
      </c>
      <c r="AV744" t="b">
        <f t="shared" si="146"/>
        <v>1</v>
      </c>
    </row>
    <row r="745" spans="1:48" ht="16.5" thickTop="1" thickBot="1" x14ac:dyDescent="0.3">
      <c r="A745" s="28">
        <f t="shared" si="147"/>
        <v>110</v>
      </c>
      <c r="B745" s="74" t="s">
        <v>1852</v>
      </c>
      <c r="C745" s="71" t="s">
        <v>468</v>
      </c>
      <c r="D745" s="63">
        <v>1978</v>
      </c>
      <c r="E745" s="72"/>
      <c r="F745" s="72" t="s">
        <v>2520</v>
      </c>
      <c r="G745" s="80">
        <v>9</v>
      </c>
      <c r="H745" s="80">
        <v>10</v>
      </c>
      <c r="I745" s="163">
        <v>19273.3</v>
      </c>
      <c r="J745" s="163">
        <v>13255.2</v>
      </c>
      <c r="K745" s="163">
        <v>13255.2</v>
      </c>
      <c r="L745" s="165">
        <v>239</v>
      </c>
      <c r="M745" s="163">
        <f t="shared" si="148"/>
        <v>27785089.199999999</v>
      </c>
      <c r="N745" s="163"/>
      <c r="O745" s="163"/>
      <c r="P745" s="163"/>
      <c r="Q745" s="30">
        <f>IF('Форма 2'!D745=0,"",'Форма 2'!D745-N745-O745-P745)</f>
        <v>27785089.199999999</v>
      </c>
      <c r="R745" s="51">
        <f t="shared" si="141"/>
        <v>2096.1652181785262</v>
      </c>
      <c r="S745" s="51">
        <f t="shared" si="142"/>
        <v>2096.1652181785262</v>
      </c>
      <c r="T745" s="69">
        <f>IF(B745=C745,"",
IF(ISERROR(
IF(_xlfn.TEXTBEFORE('ПДФ 1'!B766,": ",1)*1=YEAR($V$4),$V$4,
IF(_xlfn.TEXTBEFORE('ПДФ 1'!B766,": ",1)*1=YEAR($W$4),$W$4,
IF(_xlfn.TEXTBEFORE('ПДФ 1'!B766,": ",1)*1=YEAR($X$4),$X$4,$Y$4)))),"",
IF(_xlfn.TEXTBEFORE('ПДФ 1'!B766,": ",1)*1=YEAR($V$4),$V$4,
IF(_xlfn.TEXTBEFORE('ПДФ 1'!B766,": ",1)*1=YEAR($W$4),$W$4,
IF(_xlfn.TEXTBEFORE('ПДФ 1'!B766,": ",1)*1=YEAR($X$4),$X$4,$Y$4)))))</f>
        <v>46022</v>
      </c>
      <c r="U745" s="125" t="str">
        <f>IF(ISERROR(VLOOKUP(C745,Источник!$C$2:$K$2343,9,0)),"",VLOOKUP(C745,Источник!$C$2:$K$2343,9,0))</f>
        <v>СС</v>
      </c>
      <c r="V745" s="1"/>
      <c r="W745" s="1"/>
      <c r="X745" s="77" t="str">
        <f t="shared" si="143"/>
        <v>г. Пермь, ул. Льва Лаврова, д. 18: 2025</v>
      </c>
      <c r="Y745" s="117">
        <f t="shared" si="144"/>
        <v>1</v>
      </c>
      <c r="Z745" s="22" t="s">
        <v>1076</v>
      </c>
      <c r="AA745" s="22" t="s">
        <v>1076</v>
      </c>
      <c r="AB745" s="22" t="s">
        <v>1076</v>
      </c>
      <c r="AC745" s="22" t="s">
        <v>1076</v>
      </c>
      <c r="AD745" s="22" t="s">
        <v>1076</v>
      </c>
      <c r="AE745" s="22" t="s">
        <v>1076</v>
      </c>
      <c r="AF745" s="22" t="s">
        <v>1076</v>
      </c>
      <c r="AG745" s="89">
        <v>10</v>
      </c>
      <c r="AH745" s="114">
        <v>27785089.199999999</v>
      </c>
      <c r="AI745" s="75" t="s">
        <v>1076</v>
      </c>
      <c r="AJ745" s="75" t="s">
        <v>1076</v>
      </c>
      <c r="AK745" s="75" t="s">
        <v>1076</v>
      </c>
      <c r="AL745" s="75" t="s">
        <v>1076</v>
      </c>
      <c r="AM745" s="75" t="s">
        <v>1076</v>
      </c>
      <c r="AN745" s="75" t="s">
        <v>1076</v>
      </c>
      <c r="AO745" s="75" t="s">
        <v>1076</v>
      </c>
      <c r="AP745" s="75" t="s">
        <v>1076</v>
      </c>
      <c r="AQ745" s="75" t="s">
        <v>1076</v>
      </c>
      <c r="AR745" s="75" t="s">
        <v>1076</v>
      </c>
      <c r="AS745" s="75" t="s">
        <v>1076</v>
      </c>
      <c r="AT745" s="75" t="s">
        <v>1076</v>
      </c>
      <c r="AU745" t="str">
        <f t="shared" si="145"/>
        <v>РЛ</v>
      </c>
      <c r="AV745" t="b">
        <f t="shared" si="146"/>
        <v>1</v>
      </c>
    </row>
    <row r="746" spans="1:48" ht="16.5" thickTop="1" thickBot="1" x14ac:dyDescent="0.3">
      <c r="A746" s="28">
        <f t="shared" si="147"/>
        <v>111</v>
      </c>
      <c r="B746" s="74" t="s">
        <v>1852</v>
      </c>
      <c r="C746" s="71" t="s">
        <v>396</v>
      </c>
      <c r="D746" s="63">
        <v>1959</v>
      </c>
      <c r="E746" s="72"/>
      <c r="F746" s="72" t="s">
        <v>2519</v>
      </c>
      <c r="G746" s="80">
        <v>2</v>
      </c>
      <c r="H746" s="80">
        <v>2</v>
      </c>
      <c r="I746" s="163">
        <v>666.6</v>
      </c>
      <c r="J746" s="163">
        <v>553.1</v>
      </c>
      <c r="K746" s="163">
        <v>353</v>
      </c>
      <c r="L746" s="165">
        <v>27</v>
      </c>
      <c r="M746" s="163">
        <f t="shared" si="148"/>
        <v>6447241.8799999999</v>
      </c>
      <c r="N746" s="163"/>
      <c r="O746" s="163"/>
      <c r="P746" s="163"/>
      <c r="Q746" s="30">
        <f>IF('Форма 2'!D746=0,"",'Форма 2'!D746-N746-O746-P746)</f>
        <v>6447241.8799999999</v>
      </c>
      <c r="R746" s="51">
        <f t="shared" si="141"/>
        <v>11656.557367564636</v>
      </c>
      <c r="S746" s="51">
        <f t="shared" si="142"/>
        <v>11656.557367564636</v>
      </c>
      <c r="T746" s="69">
        <f>IF(B746=C746,"",
IF(ISERROR(
IF(_xlfn.TEXTBEFORE('ПДФ 1'!B767,": ",1)*1=YEAR($V$4),$V$4,
IF(_xlfn.TEXTBEFORE('ПДФ 1'!B767,": ",1)*1=YEAR($W$4),$W$4,
IF(_xlfn.TEXTBEFORE('ПДФ 1'!B767,": ",1)*1=YEAR($X$4),$X$4,$Y$4)))),"",
IF(_xlfn.TEXTBEFORE('ПДФ 1'!B767,": ",1)*1=YEAR($V$4),$V$4,
IF(_xlfn.TEXTBEFORE('ПДФ 1'!B767,": ",1)*1=YEAR($W$4),$W$4,
IF(_xlfn.TEXTBEFORE('ПДФ 1'!B767,": ",1)*1=YEAR($X$4),$X$4,$Y$4)))))</f>
        <v>46022</v>
      </c>
      <c r="U746" s="125" t="str">
        <f>IF(ISERROR(VLOOKUP(C746,Источник!$C$2:$K$2343,9,0)),"",VLOOKUP(C746,Источник!$C$2:$K$2343,9,0))</f>
        <v>РО</v>
      </c>
      <c r="V746" s="1"/>
      <c r="W746" s="1"/>
      <c r="X746" s="77" t="str">
        <f t="shared" si="143"/>
        <v>г. Пермь, ул. Лядовская, д. 87: 2025</v>
      </c>
      <c r="Y746" s="117">
        <f t="shared" si="144"/>
        <v>2</v>
      </c>
      <c r="Z746" s="22" t="s">
        <v>1076</v>
      </c>
      <c r="AA746" s="22">
        <v>1</v>
      </c>
      <c r="AB746" s="22" t="s">
        <v>1076</v>
      </c>
      <c r="AC746" s="22" t="s">
        <v>1076</v>
      </c>
      <c r="AD746" s="22" t="s">
        <v>1076</v>
      </c>
      <c r="AE746" s="22" t="s">
        <v>1076</v>
      </c>
      <c r="AF746" s="22">
        <v>1</v>
      </c>
      <c r="AG746" s="89" t="s">
        <v>1076</v>
      </c>
      <c r="AH746" s="114" t="s">
        <v>1076</v>
      </c>
      <c r="AI746" s="75" t="s">
        <v>1076</v>
      </c>
      <c r="AJ746" s="75" t="s">
        <v>1076</v>
      </c>
      <c r="AK746" s="75" t="s">
        <v>1076</v>
      </c>
      <c r="AL746" s="75" t="s">
        <v>1076</v>
      </c>
      <c r="AM746" s="75" t="s">
        <v>1076</v>
      </c>
      <c r="AN746" s="75" t="s">
        <v>1076</v>
      </c>
      <c r="AO746" s="75" t="s">
        <v>1076</v>
      </c>
      <c r="AP746" s="75" t="s">
        <v>1076</v>
      </c>
      <c r="AQ746" s="75" t="s">
        <v>1076</v>
      </c>
      <c r="AR746" s="75" t="s">
        <v>1076</v>
      </c>
      <c r="AS746" s="75" t="s">
        <v>1076</v>
      </c>
      <c r="AT746" s="75" t="s">
        <v>1076</v>
      </c>
      <c r="AU746" t="str">
        <f t="shared" si="145"/>
        <v>РВИС ( ТЕП ) РП</v>
      </c>
      <c r="AV746" t="b">
        <f t="shared" si="146"/>
        <v>1</v>
      </c>
    </row>
    <row r="747" spans="1:48" ht="16.5" thickTop="1" thickBot="1" x14ac:dyDescent="0.3">
      <c r="A747" s="28">
        <f t="shared" si="147"/>
        <v>112</v>
      </c>
      <c r="B747" s="74" t="s">
        <v>1852</v>
      </c>
      <c r="C747" s="71" t="s">
        <v>397</v>
      </c>
      <c r="D747" s="63">
        <v>1963</v>
      </c>
      <c r="E747" s="72"/>
      <c r="F747" s="72" t="s">
        <v>2537</v>
      </c>
      <c r="G747" s="80">
        <v>5</v>
      </c>
      <c r="H747" s="80">
        <v>4</v>
      </c>
      <c r="I747" s="163">
        <v>3518.1</v>
      </c>
      <c r="J747" s="163">
        <v>3475</v>
      </c>
      <c r="K747" s="163">
        <v>3475</v>
      </c>
      <c r="L747" s="165">
        <v>168</v>
      </c>
      <c r="M747" s="163">
        <f t="shared" si="148"/>
        <v>8751766.2799999993</v>
      </c>
      <c r="N747" s="163"/>
      <c r="O747" s="163"/>
      <c r="P747" s="163"/>
      <c r="Q747" s="30">
        <f>IF('Форма 2'!D747=0,"",'Форма 2'!D747-N747-O747-P747)</f>
        <v>8751766.2799999993</v>
      </c>
      <c r="R747" s="51">
        <f t="shared" si="141"/>
        <v>2518.4938935251798</v>
      </c>
      <c r="S747" s="51">
        <f t="shared" si="142"/>
        <v>2518.4938935251798</v>
      </c>
      <c r="T747" s="69">
        <f>IF(B747=C747,"",
IF(ISERROR(
IF(_xlfn.TEXTBEFORE('ПДФ 1'!B768,": ",1)*1=YEAR($V$4),$V$4,
IF(_xlfn.TEXTBEFORE('ПДФ 1'!B768,": ",1)*1=YEAR($W$4),$W$4,
IF(_xlfn.TEXTBEFORE('ПДФ 1'!B768,": ",1)*1=YEAR($X$4),$X$4,$Y$4)))),"",
IF(_xlfn.TEXTBEFORE('ПДФ 1'!B768,": ",1)*1=YEAR($V$4),$V$4,
IF(_xlfn.TEXTBEFORE('ПДФ 1'!B768,": ",1)*1=YEAR($W$4),$W$4,
IF(_xlfn.TEXTBEFORE('ПДФ 1'!B768,": ",1)*1=YEAR($X$4),$X$4,$Y$4)))))</f>
        <v>46022</v>
      </c>
      <c r="U747" s="125" t="str">
        <f>IF(ISERROR(VLOOKUP(C747,Источник!$C$2:$K$2343,9,0)),"",VLOOKUP(C747,Источник!$C$2:$K$2343,9,0))</f>
        <v>СС</v>
      </c>
      <c r="V747" s="1"/>
      <c r="W747" s="1"/>
      <c r="X747" s="77" t="str">
        <f t="shared" si="143"/>
        <v>г. Пермь, ул. Макаренко, д. 44: 2025</v>
      </c>
      <c r="Y747" s="117">
        <f t="shared" si="144"/>
        <v>1</v>
      </c>
      <c r="Z747" s="22" t="s">
        <v>1076</v>
      </c>
      <c r="AA747" s="22">
        <v>1</v>
      </c>
      <c r="AB747" s="22" t="s">
        <v>1076</v>
      </c>
      <c r="AC747" s="22" t="s">
        <v>1076</v>
      </c>
      <c r="AD747" s="22" t="s">
        <v>1076</v>
      </c>
      <c r="AE747" s="22" t="s">
        <v>1076</v>
      </c>
      <c r="AF747" s="22" t="s">
        <v>1076</v>
      </c>
      <c r="AG747" s="89" t="s">
        <v>1076</v>
      </c>
      <c r="AH747" s="114" t="s">
        <v>1076</v>
      </c>
      <c r="AI747" s="75" t="s">
        <v>1076</v>
      </c>
      <c r="AJ747" s="75" t="s">
        <v>1076</v>
      </c>
      <c r="AK747" s="75" t="s">
        <v>1076</v>
      </c>
      <c r="AL747" s="75" t="s">
        <v>1076</v>
      </c>
      <c r="AM747" s="75" t="s">
        <v>1076</v>
      </c>
      <c r="AN747" s="75" t="s">
        <v>1076</v>
      </c>
      <c r="AO747" s="75" t="s">
        <v>1076</v>
      </c>
      <c r="AP747" s="75" t="s">
        <v>1076</v>
      </c>
      <c r="AQ747" s="75" t="s">
        <v>1076</v>
      </c>
      <c r="AR747" s="75" t="s">
        <v>1076</v>
      </c>
      <c r="AS747" s="75" t="s">
        <v>1076</v>
      </c>
      <c r="AT747" s="75" t="s">
        <v>1076</v>
      </c>
      <c r="AU747" t="str">
        <f t="shared" si="145"/>
        <v>РВИС ( ТЕП )</v>
      </c>
      <c r="AV747" t="b">
        <f t="shared" si="146"/>
        <v>1</v>
      </c>
    </row>
    <row r="748" spans="1:48" ht="16.5" thickTop="1" thickBot="1" x14ac:dyDescent="0.3">
      <c r="A748" s="28">
        <f t="shared" si="147"/>
        <v>113</v>
      </c>
      <c r="B748" s="74" t="s">
        <v>1852</v>
      </c>
      <c r="C748" s="71" t="s">
        <v>431</v>
      </c>
      <c r="D748" s="63">
        <v>1963</v>
      </c>
      <c r="E748" s="72"/>
      <c r="F748" s="72" t="s">
        <v>2519</v>
      </c>
      <c r="G748" s="80">
        <v>5</v>
      </c>
      <c r="H748" s="80">
        <v>3</v>
      </c>
      <c r="I748" s="163">
        <v>2759.8</v>
      </c>
      <c r="J748" s="163">
        <v>2532.4</v>
      </c>
      <c r="K748" s="163">
        <v>2532.4</v>
      </c>
      <c r="L748" s="165">
        <v>134</v>
      </c>
      <c r="M748" s="163">
        <f t="shared" si="148"/>
        <v>4517544.2200000007</v>
      </c>
      <c r="N748" s="163"/>
      <c r="O748" s="163"/>
      <c r="P748" s="163"/>
      <c r="Q748" s="30">
        <f>IF('Форма 2'!D748=0,"",'Форма 2'!D748-N748-O748-P748)</f>
        <v>4517544.2200000007</v>
      </c>
      <c r="R748" s="51">
        <f t="shared" si="141"/>
        <v>1783.8983651871745</v>
      </c>
      <c r="S748" s="51">
        <f t="shared" si="142"/>
        <v>1783.8983651871745</v>
      </c>
      <c r="T748" s="69">
        <f>IF(B748=C748,"",
IF(ISERROR(
IF(_xlfn.TEXTBEFORE('ПДФ 1'!B769,": ",1)*1=YEAR($V$4),$V$4,
IF(_xlfn.TEXTBEFORE('ПДФ 1'!B769,": ",1)*1=YEAR($W$4),$W$4,
IF(_xlfn.TEXTBEFORE('ПДФ 1'!B769,": ",1)*1=YEAR($X$4),$X$4,$Y$4)))),"",
IF(_xlfn.TEXTBEFORE('ПДФ 1'!B769,": ",1)*1=YEAR($V$4),$V$4,
IF(_xlfn.TEXTBEFORE('ПДФ 1'!B769,": ",1)*1=YEAR($W$4),$W$4,
IF(_xlfn.TEXTBEFORE('ПДФ 1'!B769,": ",1)*1=YEAR($X$4),$X$4,$Y$4)))))</f>
        <v>46022</v>
      </c>
      <c r="U748" s="125" t="str">
        <f>IF(ISERROR(VLOOKUP(C748,Источник!$C$2:$K$2343,9,0)),"",VLOOKUP(C748,Источник!$C$2:$K$2343,9,0))</f>
        <v>СС</v>
      </c>
      <c r="V748" s="1"/>
      <c r="W748" s="1"/>
      <c r="X748" s="77" t="str">
        <f t="shared" si="143"/>
        <v>г. Пермь, ул. Макаренко, д. 54: 2025</v>
      </c>
      <c r="Y748" s="117">
        <f t="shared" si="144"/>
        <v>3</v>
      </c>
      <c r="Z748" s="22" t="s">
        <v>1076</v>
      </c>
      <c r="AA748" s="22" t="s">
        <v>1076</v>
      </c>
      <c r="AB748" s="22" t="s">
        <v>1076</v>
      </c>
      <c r="AC748" s="22">
        <v>1</v>
      </c>
      <c r="AD748" s="22">
        <v>1</v>
      </c>
      <c r="AE748" s="22">
        <v>1</v>
      </c>
      <c r="AF748" s="22" t="s">
        <v>1076</v>
      </c>
      <c r="AG748" s="89" t="s">
        <v>1076</v>
      </c>
      <c r="AH748" s="114" t="s">
        <v>1076</v>
      </c>
      <c r="AI748" s="75" t="s">
        <v>1076</v>
      </c>
      <c r="AJ748" s="75" t="s">
        <v>1076</v>
      </c>
      <c r="AK748" s="75" t="s">
        <v>1076</v>
      </c>
      <c r="AL748" s="75" t="s">
        <v>1076</v>
      </c>
      <c r="AM748" s="75" t="s">
        <v>1076</v>
      </c>
      <c r="AN748" s="75" t="s">
        <v>1076</v>
      </c>
      <c r="AO748" s="75" t="s">
        <v>1076</v>
      </c>
      <c r="AP748" s="75" t="s">
        <v>1076</v>
      </c>
      <c r="AQ748" s="75" t="s">
        <v>1076</v>
      </c>
      <c r="AR748" s="75" t="s">
        <v>1076</v>
      </c>
      <c r="AS748" s="75" t="s">
        <v>1076</v>
      </c>
      <c r="AT748" s="75" t="s">
        <v>1076</v>
      </c>
      <c r="AU748" t="str">
        <f t="shared" si="145"/>
        <v>РВИС ( ХВС ГВС ВОД )</v>
      </c>
      <c r="AV748" t="b">
        <f t="shared" si="146"/>
        <v>1</v>
      </c>
    </row>
    <row r="749" spans="1:48" ht="16.5" thickTop="1" thickBot="1" x14ac:dyDescent="0.3">
      <c r="A749" s="28">
        <f t="shared" si="147"/>
        <v>114</v>
      </c>
      <c r="B749" s="74" t="s">
        <v>1852</v>
      </c>
      <c r="C749" s="71" t="s">
        <v>352</v>
      </c>
      <c r="D749" s="63">
        <v>1973</v>
      </c>
      <c r="E749" s="72"/>
      <c r="F749" s="72" t="s">
        <v>2519</v>
      </c>
      <c r="G749" s="80">
        <v>5</v>
      </c>
      <c r="H749" s="80">
        <v>8</v>
      </c>
      <c r="I749" s="163">
        <v>6069.4</v>
      </c>
      <c r="J749" s="163">
        <v>5950</v>
      </c>
      <c r="K749" s="163">
        <v>5950</v>
      </c>
      <c r="L749" s="165">
        <v>664</v>
      </c>
      <c r="M749" s="163">
        <f t="shared" si="148"/>
        <v>10325323.969999999</v>
      </c>
      <c r="N749" s="163"/>
      <c r="O749" s="163"/>
      <c r="P749" s="163"/>
      <c r="Q749" s="30">
        <f>IF('Форма 2'!D749=0,"",'Форма 2'!D749-N749-O749-P749)</f>
        <v>10325323.969999999</v>
      </c>
      <c r="R749" s="51">
        <f t="shared" si="141"/>
        <v>1735.3485663865545</v>
      </c>
      <c r="S749" s="51">
        <f t="shared" si="142"/>
        <v>1735.3485663865545</v>
      </c>
      <c r="T749" s="69">
        <f>IF(B749=C749,"",
IF(ISERROR(
IF(_xlfn.TEXTBEFORE('ПДФ 1'!B770,": ",1)*1=YEAR($V$4),$V$4,
IF(_xlfn.TEXTBEFORE('ПДФ 1'!B770,": ",1)*1=YEAR($W$4),$W$4,
IF(_xlfn.TEXTBEFORE('ПДФ 1'!B770,": ",1)*1=YEAR($X$4),$X$4,$Y$4)))),"",
IF(_xlfn.TEXTBEFORE('ПДФ 1'!B770,": ",1)*1=YEAR($V$4),$V$4,
IF(_xlfn.TEXTBEFORE('ПДФ 1'!B770,": ",1)*1=YEAR($W$4),$W$4,
IF(_xlfn.TEXTBEFORE('ПДФ 1'!B770,": ",1)*1=YEAR($X$4),$X$4,$Y$4)))))</f>
        <v>46022</v>
      </c>
      <c r="U749" s="125" t="str">
        <f>IF(ISERROR(VLOOKUP(C749,Источник!$C$2:$K$2343,9,0)),"",VLOOKUP(C749,Источник!$C$2:$K$2343,9,0))</f>
        <v>СС</v>
      </c>
      <c r="V749" s="1"/>
      <c r="W749" s="1"/>
      <c r="X749" s="77" t="str">
        <f t="shared" si="143"/>
        <v>г. Пермь, ул. Макаренко, д. 8: 2025</v>
      </c>
      <c r="Y749" s="117">
        <f t="shared" si="144"/>
        <v>3</v>
      </c>
      <c r="Z749" s="22">
        <v>1</v>
      </c>
      <c r="AA749" s="22" t="s">
        <v>1076</v>
      </c>
      <c r="AB749" s="22" t="s">
        <v>1076</v>
      </c>
      <c r="AC749" s="22">
        <v>1</v>
      </c>
      <c r="AD749" s="22">
        <v>1</v>
      </c>
      <c r="AE749" s="22" t="s">
        <v>1076</v>
      </c>
      <c r="AF749" s="22" t="s">
        <v>1076</v>
      </c>
      <c r="AG749" s="89" t="s">
        <v>1076</v>
      </c>
      <c r="AH749" s="114" t="s">
        <v>1076</v>
      </c>
      <c r="AI749" s="75" t="s">
        <v>1076</v>
      </c>
      <c r="AJ749" s="75" t="s">
        <v>1076</v>
      </c>
      <c r="AK749" s="75" t="s">
        <v>1076</v>
      </c>
      <c r="AL749" s="75" t="s">
        <v>1076</v>
      </c>
      <c r="AM749" s="75" t="s">
        <v>1076</v>
      </c>
      <c r="AN749" s="75" t="s">
        <v>1076</v>
      </c>
      <c r="AO749" s="75" t="s">
        <v>1076</v>
      </c>
      <c r="AP749" s="75" t="s">
        <v>1076</v>
      </c>
      <c r="AQ749" s="75" t="s">
        <v>1076</v>
      </c>
      <c r="AR749" s="75" t="s">
        <v>1076</v>
      </c>
      <c r="AS749" s="75" t="s">
        <v>1076</v>
      </c>
      <c r="AT749" s="75" t="s">
        <v>1076</v>
      </c>
      <c r="AU749" t="str">
        <f t="shared" si="145"/>
        <v>РВИС ( ЭЛ ХВС ГВС )</v>
      </c>
      <c r="AV749" t="b">
        <f t="shared" si="146"/>
        <v>1</v>
      </c>
    </row>
    <row r="750" spans="1:48" ht="16.5" thickTop="1" thickBot="1" x14ac:dyDescent="0.3">
      <c r="A750" s="28">
        <f t="shared" si="147"/>
        <v>115</v>
      </c>
      <c r="B750" s="74" t="s">
        <v>1852</v>
      </c>
      <c r="C750" s="71" t="s">
        <v>469</v>
      </c>
      <c r="D750" s="63">
        <v>1992</v>
      </c>
      <c r="E750" s="72"/>
      <c r="F750" s="72" t="s">
        <v>2519</v>
      </c>
      <c r="G750" s="80">
        <v>10</v>
      </c>
      <c r="H750" s="80">
        <v>1</v>
      </c>
      <c r="I750" s="163">
        <v>2585</v>
      </c>
      <c r="J750" s="163">
        <v>2322.9</v>
      </c>
      <c r="K750" s="163">
        <v>2322.9</v>
      </c>
      <c r="L750" s="165">
        <v>91</v>
      </c>
      <c r="M750" s="163">
        <f t="shared" si="148"/>
        <v>3930316.7999999998</v>
      </c>
      <c r="N750" s="163"/>
      <c r="O750" s="163"/>
      <c r="P750" s="163"/>
      <c r="Q750" s="30">
        <f>IF('Форма 2'!D750=0,"",'Форма 2'!D750-N750-O750-P750)</f>
        <v>3930316.7999999998</v>
      </c>
      <c r="R750" s="51">
        <f t="shared" si="141"/>
        <v>1691.9870851091307</v>
      </c>
      <c r="S750" s="51">
        <f t="shared" si="142"/>
        <v>1691.9870851091307</v>
      </c>
      <c r="T750" s="69">
        <f>IF(B750=C750,"",
IF(ISERROR(
IF(_xlfn.TEXTBEFORE('ПДФ 1'!B771,": ",1)*1=YEAR($V$4),$V$4,
IF(_xlfn.TEXTBEFORE('ПДФ 1'!B771,": ",1)*1=YEAR($W$4),$W$4,
IF(_xlfn.TEXTBEFORE('ПДФ 1'!B771,": ",1)*1=YEAR($X$4),$X$4,$Y$4)))),"",
IF(_xlfn.TEXTBEFORE('ПДФ 1'!B771,": ",1)*1=YEAR($V$4),$V$4,
IF(_xlfn.TEXTBEFORE('ПДФ 1'!B771,": ",1)*1=YEAR($W$4),$W$4,
IF(_xlfn.TEXTBEFORE('ПДФ 1'!B771,": ",1)*1=YEAR($X$4),$X$4,$Y$4)))))</f>
        <v>46022</v>
      </c>
      <c r="U750" s="125" t="str">
        <f>IF(ISERROR(VLOOKUP(C750,Источник!$C$2:$K$2343,9,0)),"",VLOOKUP(C750,Источник!$C$2:$K$2343,9,0))</f>
        <v>СС</v>
      </c>
      <c r="V750" s="1"/>
      <c r="W750" s="1"/>
      <c r="X750" s="77" t="str">
        <f t="shared" si="143"/>
        <v>г. Пермь, ул. Максима Горького, д. 65А: 2025</v>
      </c>
      <c r="Y750" s="117">
        <f t="shared" si="144"/>
        <v>1</v>
      </c>
      <c r="Z750" s="22" t="s">
        <v>1076</v>
      </c>
      <c r="AA750" s="22" t="s">
        <v>1076</v>
      </c>
      <c r="AB750" s="22" t="s">
        <v>1076</v>
      </c>
      <c r="AC750" s="22" t="s">
        <v>1076</v>
      </c>
      <c r="AD750" s="22" t="s">
        <v>1076</v>
      </c>
      <c r="AE750" s="22" t="s">
        <v>1076</v>
      </c>
      <c r="AF750" s="22" t="s">
        <v>1076</v>
      </c>
      <c r="AG750" s="89">
        <v>1</v>
      </c>
      <c r="AH750" s="114">
        <v>3930316.7999999998</v>
      </c>
      <c r="AI750" s="75" t="s">
        <v>1076</v>
      </c>
      <c r="AJ750" s="75" t="s">
        <v>1076</v>
      </c>
      <c r="AK750" s="75" t="s">
        <v>1076</v>
      </c>
      <c r="AL750" s="75" t="s">
        <v>1076</v>
      </c>
      <c r="AM750" s="75" t="s">
        <v>1076</v>
      </c>
      <c r="AN750" s="75" t="s">
        <v>1076</v>
      </c>
      <c r="AO750" s="75" t="s">
        <v>1076</v>
      </c>
      <c r="AP750" s="75" t="s">
        <v>1076</v>
      </c>
      <c r="AQ750" s="75" t="s">
        <v>1076</v>
      </c>
      <c r="AR750" s="75" t="s">
        <v>1076</v>
      </c>
      <c r="AS750" s="75" t="s">
        <v>1076</v>
      </c>
      <c r="AT750" s="75" t="s">
        <v>1076</v>
      </c>
      <c r="AU750" t="str">
        <f t="shared" si="145"/>
        <v>РЛ</v>
      </c>
      <c r="AV750" t="b">
        <f t="shared" si="146"/>
        <v>1</v>
      </c>
    </row>
    <row r="751" spans="1:48" ht="16.5" thickTop="1" thickBot="1" x14ac:dyDescent="0.3">
      <c r="A751" s="28">
        <f t="shared" si="147"/>
        <v>116</v>
      </c>
      <c r="B751" s="74" t="s">
        <v>1852</v>
      </c>
      <c r="C751" s="71" t="s">
        <v>442</v>
      </c>
      <c r="D751" s="63">
        <v>1960</v>
      </c>
      <c r="E751" s="72"/>
      <c r="F751" s="72" t="s">
        <v>2519</v>
      </c>
      <c r="G751" s="80">
        <v>5</v>
      </c>
      <c r="H751" s="80">
        <v>4</v>
      </c>
      <c r="I751" s="163">
        <v>3443.6</v>
      </c>
      <c r="J751" s="163">
        <v>1630.7</v>
      </c>
      <c r="K751" s="163">
        <v>1550.8</v>
      </c>
      <c r="L751" s="165">
        <v>102</v>
      </c>
      <c r="M751" s="163">
        <f t="shared" si="148"/>
        <v>38822423.249999993</v>
      </c>
      <c r="N751" s="163"/>
      <c r="O751" s="163"/>
      <c r="P751" s="163"/>
      <c r="Q751" s="30">
        <f>IF('Форма 2'!D751=0,"",'Форма 2'!D751-N751-O751-P751)</f>
        <v>38822423.249999993</v>
      </c>
      <c r="R751" s="51">
        <f t="shared" si="141"/>
        <v>23807.21361991782</v>
      </c>
      <c r="S751" s="51">
        <f t="shared" si="142"/>
        <v>23807.21361991782</v>
      </c>
      <c r="T751" s="69">
        <f>IF(B751=C751,"",
IF(ISERROR(
IF(_xlfn.TEXTBEFORE('ПДФ 1'!B772,": ",1)*1=YEAR($V$4),$V$4,
IF(_xlfn.TEXTBEFORE('ПДФ 1'!B772,": ",1)*1=YEAR($W$4),$W$4,
IF(_xlfn.TEXTBEFORE('ПДФ 1'!B772,": ",1)*1=YEAR($X$4),$X$4,$Y$4)))),"",
IF(_xlfn.TEXTBEFORE('ПДФ 1'!B772,": ",1)*1=YEAR($V$4),$V$4,
IF(_xlfn.TEXTBEFORE('ПДФ 1'!B772,": ",1)*1=YEAR($W$4),$W$4,
IF(_xlfn.TEXTBEFORE('ПДФ 1'!B772,": ",1)*1=YEAR($X$4),$X$4,$Y$4)))))</f>
        <v>46022</v>
      </c>
      <c r="U751" s="125" t="str">
        <f>IF(ISERROR(VLOOKUP(C751,Источник!$C$2:$K$2343,9,0)),"",VLOOKUP(C751,Источник!$C$2:$K$2343,9,0))</f>
        <v>РО</v>
      </c>
      <c r="V751" s="1"/>
      <c r="W751" s="1"/>
      <c r="X751" s="77" t="str">
        <f t="shared" si="143"/>
        <v>г. Пермь, ул. Максима Горького, д. 74: 2025</v>
      </c>
      <c r="Y751" s="117">
        <f t="shared" si="144"/>
        <v>4</v>
      </c>
      <c r="Z751" s="22" t="s">
        <v>1076</v>
      </c>
      <c r="AA751" s="22" t="s">
        <v>1076</v>
      </c>
      <c r="AB751" s="22" t="s">
        <v>1076</v>
      </c>
      <c r="AC751" s="22" t="s">
        <v>1076</v>
      </c>
      <c r="AD751" s="22" t="s">
        <v>1076</v>
      </c>
      <c r="AE751" s="22" t="s">
        <v>1076</v>
      </c>
      <c r="AF751" s="22">
        <v>1</v>
      </c>
      <c r="AG751" s="89" t="s">
        <v>1076</v>
      </c>
      <c r="AH751" s="114" t="s">
        <v>1076</v>
      </c>
      <c r="AI751" s="75">
        <v>1</v>
      </c>
      <c r="AJ751" s="75">
        <v>1</v>
      </c>
      <c r="AK751" s="75" t="s">
        <v>1076</v>
      </c>
      <c r="AL751" s="75" t="s">
        <v>1076</v>
      </c>
      <c r="AM751" s="75">
        <v>1</v>
      </c>
      <c r="AN751" s="75" t="s">
        <v>1076</v>
      </c>
      <c r="AO751" s="75" t="s">
        <v>1076</v>
      </c>
      <c r="AP751" s="75" t="s">
        <v>1076</v>
      </c>
      <c r="AQ751" s="75" t="s">
        <v>1076</v>
      </c>
      <c r="AR751" s="75" t="s">
        <v>1076</v>
      </c>
      <c r="AS751" s="75" t="s">
        <v>1076</v>
      </c>
      <c r="AT751" s="75" t="s">
        <v>1076</v>
      </c>
      <c r="AU751" t="str">
        <f t="shared" si="145"/>
        <v>РП РК Рфа РФ</v>
      </c>
      <c r="AV751" t="b">
        <f t="shared" si="146"/>
        <v>1</v>
      </c>
    </row>
    <row r="752" spans="1:48" ht="16.5" thickTop="1" thickBot="1" x14ac:dyDescent="0.3">
      <c r="A752" s="28">
        <f t="shared" si="147"/>
        <v>117</v>
      </c>
      <c r="B752" s="74" t="s">
        <v>1852</v>
      </c>
      <c r="C752" s="71" t="s">
        <v>353</v>
      </c>
      <c r="D752" s="63">
        <v>1980</v>
      </c>
      <c r="E752" s="72"/>
      <c r="F752" s="72" t="s">
        <v>2520</v>
      </c>
      <c r="G752" s="80">
        <v>9</v>
      </c>
      <c r="H752" s="80">
        <v>4</v>
      </c>
      <c r="I752" s="163">
        <v>7623.5</v>
      </c>
      <c r="J752" s="163">
        <v>5215.5</v>
      </c>
      <c r="K752" s="163">
        <v>5215.5</v>
      </c>
      <c r="L752" s="165">
        <v>349</v>
      </c>
      <c r="M752" s="163">
        <f t="shared" si="148"/>
        <v>18757051.84</v>
      </c>
      <c r="N752" s="163"/>
      <c r="O752" s="163"/>
      <c r="P752" s="163"/>
      <c r="Q752" s="30">
        <f>IF('Форма 2'!D752=0,"",'Форма 2'!D752-N752-O752-P752)</f>
        <v>18757051.84</v>
      </c>
      <c r="R752" s="51">
        <f t="shared" si="141"/>
        <v>3596.4052995877673</v>
      </c>
      <c r="S752" s="51">
        <f t="shared" si="142"/>
        <v>3596.4052995877673</v>
      </c>
      <c r="T752" s="69">
        <f>IF(B752=C752,"",
IF(ISERROR(
IF(_xlfn.TEXTBEFORE('ПДФ 1'!B773,": ",1)*1=YEAR($V$4),$V$4,
IF(_xlfn.TEXTBEFORE('ПДФ 1'!B773,": ",1)*1=YEAR($W$4),$W$4,
IF(_xlfn.TEXTBEFORE('ПДФ 1'!B773,": ",1)*1=YEAR($X$4),$X$4,$Y$4)))),"",
IF(_xlfn.TEXTBEFORE('ПДФ 1'!B773,": ",1)*1=YEAR($V$4),$V$4,
IF(_xlfn.TEXTBEFORE('ПДФ 1'!B773,": ",1)*1=YEAR($W$4),$W$4,
IF(_xlfn.TEXTBEFORE('ПДФ 1'!B773,": ",1)*1=YEAR($X$4),$X$4,$Y$4)))))</f>
        <v>46022</v>
      </c>
      <c r="U752" s="125" t="str">
        <f>IF(ISERROR(VLOOKUP(C752,Источник!$C$2:$K$2343,9,0)),"",VLOOKUP(C752,Источник!$C$2:$K$2343,9,0))</f>
        <v>СС</v>
      </c>
      <c r="V752" s="1"/>
      <c r="W752" s="1"/>
      <c r="X752" s="77" t="str">
        <f t="shared" si="143"/>
        <v>г. Пермь, ул. Максима Горького, д. 77: 2025</v>
      </c>
      <c r="Y752" s="117">
        <f t="shared" si="144"/>
        <v>2</v>
      </c>
      <c r="Z752" s="22">
        <v>1</v>
      </c>
      <c r="AA752" s="22" t="s">
        <v>1076</v>
      </c>
      <c r="AB752" s="22" t="s">
        <v>1076</v>
      </c>
      <c r="AC752" s="22" t="s">
        <v>1076</v>
      </c>
      <c r="AD752" s="22" t="s">
        <v>1076</v>
      </c>
      <c r="AE752" s="22" t="s">
        <v>1076</v>
      </c>
      <c r="AF752" s="22" t="s">
        <v>1076</v>
      </c>
      <c r="AG752" s="89">
        <v>4</v>
      </c>
      <c r="AH752" s="114">
        <v>11114035.68</v>
      </c>
      <c r="AI752" s="75" t="s">
        <v>1076</v>
      </c>
      <c r="AJ752" s="75" t="s">
        <v>1076</v>
      </c>
      <c r="AK752" s="75" t="s">
        <v>1076</v>
      </c>
      <c r="AL752" s="75" t="s">
        <v>1076</v>
      </c>
      <c r="AM752" s="75" t="s">
        <v>1076</v>
      </c>
      <c r="AN752" s="75" t="s">
        <v>1076</v>
      </c>
      <c r="AO752" s="75" t="s">
        <v>1076</v>
      </c>
      <c r="AP752" s="75" t="s">
        <v>1076</v>
      </c>
      <c r="AQ752" s="75" t="s">
        <v>1076</v>
      </c>
      <c r="AR752" s="75" t="s">
        <v>1076</v>
      </c>
      <c r="AS752" s="75" t="s">
        <v>1076</v>
      </c>
      <c r="AT752" s="75" t="s">
        <v>1076</v>
      </c>
      <c r="AU752" t="str">
        <f t="shared" si="145"/>
        <v>РВИС ( ЭЛ ) РЛ</v>
      </c>
      <c r="AV752" t="b">
        <f t="shared" si="146"/>
        <v>1</v>
      </c>
    </row>
    <row r="753" spans="1:48" ht="16.5" thickTop="1" thickBot="1" x14ac:dyDescent="0.3">
      <c r="A753" s="28">
        <f t="shared" si="147"/>
        <v>118</v>
      </c>
      <c r="B753" s="74" t="s">
        <v>1852</v>
      </c>
      <c r="C753" s="71" t="s">
        <v>1561</v>
      </c>
      <c r="D753" s="63">
        <v>1995</v>
      </c>
      <c r="E753" s="72"/>
      <c r="F753" s="72" t="s">
        <v>2520</v>
      </c>
      <c r="G753" s="80">
        <v>16</v>
      </c>
      <c r="H753" s="80">
        <v>1</v>
      </c>
      <c r="I753" s="163">
        <v>5343.4</v>
      </c>
      <c r="J753" s="163">
        <v>3300.3</v>
      </c>
      <c r="K753" s="163">
        <v>3300.3</v>
      </c>
      <c r="L753" s="165">
        <v>191</v>
      </c>
      <c r="M753" s="163">
        <f t="shared" si="148"/>
        <v>7999028.9199999999</v>
      </c>
      <c r="N753" s="163"/>
      <c r="O753" s="163"/>
      <c r="P753" s="163"/>
      <c r="Q753" s="30">
        <f>IF('Форма 2'!D753=0,"",'Форма 2'!D753-N753-O753-P753)</f>
        <v>7999028.9199999999</v>
      </c>
      <c r="R753" s="51">
        <f t="shared" si="141"/>
        <v>2423.72781868315</v>
      </c>
      <c r="S753" s="51">
        <f t="shared" si="142"/>
        <v>2423.72781868315</v>
      </c>
      <c r="T753" s="69">
        <f>IF(B753=C753,"",
IF(ISERROR(
IF(_xlfn.TEXTBEFORE('ПДФ 1'!B774,": ",1)*1=YEAR($V$4),$V$4,
IF(_xlfn.TEXTBEFORE('ПДФ 1'!B774,": ",1)*1=YEAR($W$4),$W$4,
IF(_xlfn.TEXTBEFORE('ПДФ 1'!B774,": ",1)*1=YEAR($X$4),$X$4,$Y$4)))),"",
IF(_xlfn.TEXTBEFORE('ПДФ 1'!B774,": ",1)*1=YEAR($V$4),$V$4,
IF(_xlfn.TEXTBEFORE('ПДФ 1'!B774,": ",1)*1=YEAR($W$4),$W$4,
IF(_xlfn.TEXTBEFORE('ПДФ 1'!B774,": ",1)*1=YEAR($X$4),$X$4,$Y$4)))))</f>
        <v>46022</v>
      </c>
      <c r="U753" s="125" t="str">
        <f>IF(ISERROR(VLOOKUP(C753,Источник!$C$2:$K$2343,9,0)),"",VLOOKUP(C753,Источник!$C$2:$K$2343,9,0))</f>
        <v>РО</v>
      </c>
      <c r="V753" s="1"/>
      <c r="W753" s="1"/>
      <c r="X753" s="77" t="str">
        <f t="shared" si="143"/>
        <v>г. Пермь, ул. Малкова, д. 30А: 2025</v>
      </c>
      <c r="Y753" s="117">
        <f t="shared" si="144"/>
        <v>1</v>
      </c>
      <c r="Z753" s="22" t="s">
        <v>1076</v>
      </c>
      <c r="AA753" s="22" t="s">
        <v>1076</v>
      </c>
      <c r="AB753" s="22" t="s">
        <v>1076</v>
      </c>
      <c r="AC753" s="22" t="s">
        <v>1076</v>
      </c>
      <c r="AD753" s="22" t="s">
        <v>1076</v>
      </c>
      <c r="AE753" s="22" t="s">
        <v>1076</v>
      </c>
      <c r="AF753" s="22" t="s">
        <v>1076</v>
      </c>
      <c r="AG753" s="89">
        <v>2</v>
      </c>
      <c r="AH753" s="114">
        <v>7999028.9199999999</v>
      </c>
      <c r="AI753" s="75" t="s">
        <v>1076</v>
      </c>
      <c r="AJ753" s="75" t="s">
        <v>1076</v>
      </c>
      <c r="AK753" s="75" t="s">
        <v>1076</v>
      </c>
      <c r="AL753" s="75" t="s">
        <v>1076</v>
      </c>
      <c r="AM753" s="75" t="s">
        <v>1076</v>
      </c>
      <c r="AN753" s="75" t="s">
        <v>1076</v>
      </c>
      <c r="AO753" s="75" t="s">
        <v>1076</v>
      </c>
      <c r="AP753" s="75" t="s">
        <v>1076</v>
      </c>
      <c r="AQ753" s="75" t="s">
        <v>1076</v>
      </c>
      <c r="AR753" s="75" t="s">
        <v>1076</v>
      </c>
      <c r="AS753" s="75" t="s">
        <v>1076</v>
      </c>
      <c r="AT753" s="75" t="s">
        <v>1076</v>
      </c>
      <c r="AU753" t="str">
        <f t="shared" si="145"/>
        <v>РЛ</v>
      </c>
      <c r="AV753" t="b">
        <f t="shared" si="146"/>
        <v>1</v>
      </c>
    </row>
    <row r="754" spans="1:48" ht="16.5" thickTop="1" thickBot="1" x14ac:dyDescent="0.3">
      <c r="A754" s="28">
        <f t="shared" si="147"/>
        <v>119</v>
      </c>
      <c r="B754" s="74" t="s">
        <v>1852</v>
      </c>
      <c r="C754" s="71" t="s">
        <v>513</v>
      </c>
      <c r="D754" s="63">
        <v>1964</v>
      </c>
      <c r="E754" s="72"/>
      <c r="F754" s="72" t="s">
        <v>2519</v>
      </c>
      <c r="G754" s="80">
        <v>5</v>
      </c>
      <c r="H754" s="80">
        <v>4</v>
      </c>
      <c r="I754" s="163">
        <v>3585.3</v>
      </c>
      <c r="J754" s="163">
        <v>2732.9</v>
      </c>
      <c r="K754" s="163">
        <v>2732.9</v>
      </c>
      <c r="L754" s="165">
        <v>137</v>
      </c>
      <c r="M754" s="163">
        <f t="shared" si="148"/>
        <v>16146470.26</v>
      </c>
      <c r="N754" s="163"/>
      <c r="O754" s="163"/>
      <c r="P754" s="163"/>
      <c r="Q754" s="30">
        <f>IF('Форма 2'!D754=0,"",'Форма 2'!D754-N754-O754-P754)</f>
        <v>16146470.26</v>
      </c>
      <c r="R754" s="51">
        <f t="shared" si="141"/>
        <v>5908.181880054155</v>
      </c>
      <c r="S754" s="51">
        <f t="shared" si="142"/>
        <v>5908.181880054155</v>
      </c>
      <c r="T754" s="69">
        <f>IF(B754=C754,"",
IF(ISERROR(
IF(_xlfn.TEXTBEFORE('ПДФ 1'!B775,": ",1)*1=YEAR($V$4),$V$4,
IF(_xlfn.TEXTBEFORE('ПДФ 1'!B775,": ",1)*1=YEAR($W$4),$W$4,
IF(_xlfn.TEXTBEFORE('ПДФ 1'!B775,": ",1)*1=YEAR($X$4),$X$4,$Y$4)))),"",
IF(_xlfn.TEXTBEFORE('ПДФ 1'!B775,": ",1)*1=YEAR($V$4),$V$4,
IF(_xlfn.TEXTBEFORE('ПДФ 1'!B775,": ",1)*1=YEAR($W$4),$W$4,
IF(_xlfn.TEXTBEFORE('ПДФ 1'!B775,": ",1)*1=YEAR($X$4),$X$4,$Y$4)))))</f>
        <v>46022</v>
      </c>
      <c r="U754" s="125" t="str">
        <f>IF(ISERROR(VLOOKUP(C754,Источник!$C$2:$K$2343,9,0)),"",VLOOKUP(C754,Источник!$C$2:$K$2343,9,0))</f>
        <v>РО</v>
      </c>
      <c r="V754" s="1"/>
      <c r="W754" s="1"/>
      <c r="X754" s="77" t="str">
        <f t="shared" si="143"/>
        <v>г. Пермь, ул. Маршала Рыбалко, д. 30: 2025</v>
      </c>
      <c r="Y754" s="117">
        <f t="shared" si="144"/>
        <v>1</v>
      </c>
      <c r="Z754" s="22" t="s">
        <v>1076</v>
      </c>
      <c r="AA754" s="22" t="s">
        <v>1076</v>
      </c>
      <c r="AB754" s="22" t="s">
        <v>1076</v>
      </c>
      <c r="AC754" s="22" t="s">
        <v>1076</v>
      </c>
      <c r="AD754" s="22" t="s">
        <v>1076</v>
      </c>
      <c r="AE754" s="22" t="s">
        <v>1076</v>
      </c>
      <c r="AF754" s="22" t="s">
        <v>1076</v>
      </c>
      <c r="AG754" s="89" t="s">
        <v>1076</v>
      </c>
      <c r="AH754" s="114" t="s">
        <v>1076</v>
      </c>
      <c r="AI754" s="75">
        <v>1</v>
      </c>
      <c r="AJ754" s="75" t="s">
        <v>1076</v>
      </c>
      <c r="AK754" s="75" t="s">
        <v>1076</v>
      </c>
      <c r="AL754" s="75" t="s">
        <v>1076</v>
      </c>
      <c r="AM754" s="75" t="s">
        <v>1076</v>
      </c>
      <c r="AN754" s="75" t="s">
        <v>1076</v>
      </c>
      <c r="AO754" s="75" t="s">
        <v>1076</v>
      </c>
      <c r="AP754" s="75" t="s">
        <v>1076</v>
      </c>
      <c r="AQ754" s="75" t="s">
        <v>1076</v>
      </c>
      <c r="AR754" s="75" t="s">
        <v>1076</v>
      </c>
      <c r="AS754" s="75" t="s">
        <v>1076</v>
      </c>
      <c r="AT754" s="75" t="s">
        <v>1076</v>
      </c>
      <c r="AU754" t="str">
        <f t="shared" si="145"/>
        <v>РК</v>
      </c>
      <c r="AV754" t="b">
        <f t="shared" si="146"/>
        <v>1</v>
      </c>
    </row>
    <row r="755" spans="1:48" ht="16.5" thickTop="1" thickBot="1" x14ac:dyDescent="0.3">
      <c r="A755" s="28">
        <f t="shared" si="147"/>
        <v>120</v>
      </c>
      <c r="B755" s="74" t="s">
        <v>1852</v>
      </c>
      <c r="C755" s="71" t="s">
        <v>514</v>
      </c>
      <c r="D755" s="63">
        <v>1963</v>
      </c>
      <c r="E755" s="72"/>
      <c r="F755" s="72" t="s">
        <v>2520</v>
      </c>
      <c r="G755" s="80">
        <v>5</v>
      </c>
      <c r="H755" s="80">
        <v>2</v>
      </c>
      <c r="I755" s="163">
        <v>1774.9</v>
      </c>
      <c r="J755" s="163">
        <v>1628.1</v>
      </c>
      <c r="K755" s="163">
        <v>1416.45</v>
      </c>
      <c r="L755" s="165">
        <v>86</v>
      </c>
      <c r="M755" s="163">
        <f t="shared" si="148"/>
        <v>7993297.6500000004</v>
      </c>
      <c r="N755" s="163"/>
      <c r="O755" s="163"/>
      <c r="P755" s="163"/>
      <c r="Q755" s="30">
        <f>IF('Форма 2'!D755=0,"",'Форма 2'!D755-N755-O755-P755)</f>
        <v>7993297.6500000004</v>
      </c>
      <c r="R755" s="51">
        <f t="shared" ref="R755:R817" si="149">IF(ISNUMBER(J755),M755/J755,"")</f>
        <v>4909.5864197530873</v>
      </c>
      <c r="S755" s="51">
        <f t="shared" ref="S755:S817" si="150">R755</f>
        <v>4909.5864197530873</v>
      </c>
      <c r="T755" s="69">
        <f>IF(B755=C755,"",
IF(ISERROR(
IF(_xlfn.TEXTBEFORE('ПДФ 1'!B776,": ",1)*1=YEAR($V$4),$V$4,
IF(_xlfn.TEXTBEFORE('ПДФ 1'!B776,": ",1)*1=YEAR($W$4),$W$4,
IF(_xlfn.TEXTBEFORE('ПДФ 1'!B776,": ",1)*1=YEAR($X$4),$X$4,$Y$4)))),"",
IF(_xlfn.TEXTBEFORE('ПДФ 1'!B776,": ",1)*1=YEAR($V$4),$V$4,
IF(_xlfn.TEXTBEFORE('ПДФ 1'!B776,": ",1)*1=YEAR($W$4),$W$4,
IF(_xlfn.TEXTBEFORE('ПДФ 1'!B776,": ",1)*1=YEAR($X$4),$X$4,$Y$4)))))</f>
        <v>46022</v>
      </c>
      <c r="U755" s="125" t="str">
        <f>IF(ISERROR(VLOOKUP(C755,Источник!$C$2:$K$2343,9,0)),"",VLOOKUP(C755,Источник!$C$2:$K$2343,9,0))</f>
        <v>РО</v>
      </c>
      <c r="V755" s="1"/>
      <c r="W755" s="1"/>
      <c r="X755" s="77" t="str">
        <f t="shared" ref="X755:X817" si="151">IF(ISERROR(MID(C755,SEARCH("город Пермь",C755),)=""),
IF(ISERROR(MID(C755,SEARCH("края",C755),)=""),IF(ISERROR(CONCATENATE(C755,": ",YEAR(T755))),"",CONCATENATE(C755,": ",YEAR(T755))),""),
"")</f>
        <v>г. Пермь, ул. Маршала Толбухина, д. 10А: 2025</v>
      </c>
      <c r="Y755" s="117">
        <f t="shared" ref="Y755:Y817" si="152">SUM(Z755:AF755,AI755:AT755,)+IF(ISNUMBER(AG755),1,0)</f>
        <v>1</v>
      </c>
      <c r="Z755" s="22" t="s">
        <v>1076</v>
      </c>
      <c r="AA755" s="22" t="s">
        <v>1076</v>
      </c>
      <c r="AB755" s="22" t="s">
        <v>1076</v>
      </c>
      <c r="AC755" s="22" t="s">
        <v>1076</v>
      </c>
      <c r="AD755" s="22" t="s">
        <v>1076</v>
      </c>
      <c r="AE755" s="22" t="s">
        <v>1076</v>
      </c>
      <c r="AF755" s="22" t="s">
        <v>1076</v>
      </c>
      <c r="AG755" s="89" t="s">
        <v>1076</v>
      </c>
      <c r="AH755" s="114" t="s">
        <v>1076</v>
      </c>
      <c r="AI755" s="75">
        <v>1</v>
      </c>
      <c r="AJ755" s="75" t="s">
        <v>1076</v>
      </c>
      <c r="AK755" s="75" t="s">
        <v>1076</v>
      </c>
      <c r="AL755" s="75" t="s">
        <v>1076</v>
      </c>
      <c r="AM755" s="75" t="s">
        <v>1076</v>
      </c>
      <c r="AN755" s="75" t="s">
        <v>1076</v>
      </c>
      <c r="AO755" s="75" t="s">
        <v>1076</v>
      </c>
      <c r="AP755" s="75" t="s">
        <v>1076</v>
      </c>
      <c r="AQ755" s="75" t="s">
        <v>1076</v>
      </c>
      <c r="AR755" s="75" t="s">
        <v>1076</v>
      </c>
      <c r="AS755" s="75" t="s">
        <v>1076</v>
      </c>
      <c r="AT755" s="75" t="s">
        <v>1076</v>
      </c>
      <c r="AU755" t="str">
        <f t="shared" ref="AU755:AU817" si="153">TRIM(IF(COUNTBLANK(Z755:AE755)&lt;=5,CONCATENATE($AP$3,IF(ISNUMBER(Z755),Z$6,"")," ",IF(ISNUMBER(AA755),AA$6,"")," ",IF(ISNUMBER(AB755),AB$6,"")," ",IF(ISNUMBER(AC755),AC$6,"")," ",IF(ISNUMBER(AD755),AD$6,"")," ",IF(ISNUMBER(AE755),AE$6,""),$AQ$3," ",IF(ISNUMBER(AF755),AF$6,"")," ",IF(ISNUMBER(AH755),AH$6,"")," ",IF(ISNUMBER(AI755),AI$6,"")," ",IF(ISNUMBER(AJ755),AJ$6,"")," ",IF(ISNUMBER(AK755),AK$6,"")," ",IF(ISNUMBER(AL755),AL$6,"")," ",IF(ISNUMBER(AM755),AM$6,"")," ",IF(ISNUMBER(AR755),AR$6,"")," ",IF(ISNUMBER(AS755),AS$6,"")," ",IF(ISNUMBER(AT755),AT$6,""))&amp;IF(COUNTBLANK(AN755:AQ755)&lt;=3,CONCATENATE($AP$4,IF(ISNUMBER(AN755),AN$7,"")," ",IF(ISNUMBER(AO755),AO$7,"")," ",IF(ISNUMBER(AP755),AP$7,"")," ",IF(ISNUMBER(AQ755),AQ$7,"")," ",$AQ$4),""),
CONCATENATE(IF(ISNUMBER(AF755),AF$6,"")," ",IF(ISNUMBER(AH755),AH$6,"")," ",IF(ISNUMBER(AI755),AI$6,"")," ",IF(ISNUMBER(AJ755),AJ$6,"")," ",IF(ISNUMBER(AK755),AK$6,"")," ",IF(ISNUMBER(AL755),AL$6,"")," ",IF(ISNUMBER(AM755),AM$6,"")," ",IF(ISNUMBER(AR755),AR$6,"")," ",IF(ISNUMBER(AS755),AS$6,"")," ",IF(ISNUMBER(AT755),AT$6,""))&amp;IF(COUNTBLANK(AN755:AQ755)&lt;=3,CONCATENATE($AP$4,IF(ISNUMBER(AN755),AN$7,"")," ",IF(ISNUMBER(AO755),AO$7,"")," ",IF(ISNUMBER(AP755),AP$7,"")," ",IF(ISNUMBER(AQ755),AQ$7,"")," ",$AQ$4),"")
))</f>
        <v>РК</v>
      </c>
      <c r="AV755" t="b">
        <f t="shared" ref="AV755:AV817" si="154">ISTEXT(AN755)</f>
        <v>1</v>
      </c>
    </row>
    <row r="756" spans="1:48" ht="16.5" thickTop="1" thickBot="1" x14ac:dyDescent="0.3">
      <c r="A756" s="28">
        <f t="shared" ref="A756:A818" si="155">IF(NOT(ISERROR("Пермского края"=MID(C756,FIND("Пермского края",C756),14)))=$B$1,0,IF(NOT(ISERROR("город Пермь"=MID(C756,FIND("город Пермь",C756),11)))=$B$1,0,IF(NOT(ISERROR("Итого"=MID(C756,FIND("Итого",C756),5)))=$B$1,0,IF(NOT(ISERROR("Всего"=MID(C756,FIND("Всего",C756),5)))=$B$1,0,A755+1))))</f>
        <v>121</v>
      </c>
      <c r="B756" s="74" t="s">
        <v>1852</v>
      </c>
      <c r="C756" s="71" t="s">
        <v>443</v>
      </c>
      <c r="D756" s="63">
        <v>1959</v>
      </c>
      <c r="E756" s="72"/>
      <c r="F756" s="72" t="s">
        <v>2519</v>
      </c>
      <c r="G756" s="80">
        <v>3</v>
      </c>
      <c r="H756" s="80">
        <v>3</v>
      </c>
      <c r="I756" s="163">
        <v>1331</v>
      </c>
      <c r="J756" s="163">
        <v>1069</v>
      </c>
      <c r="K756" s="163">
        <v>1069</v>
      </c>
      <c r="L756" s="165">
        <v>59</v>
      </c>
      <c r="M756" s="163">
        <f t="shared" si="148"/>
        <v>11176273.9</v>
      </c>
      <c r="N756" s="163"/>
      <c r="O756" s="163"/>
      <c r="P756" s="163"/>
      <c r="Q756" s="30">
        <f>IF('Форма 2'!D756=0,"",'Форма 2'!D756-N756-O756-P756)</f>
        <v>11176273.9</v>
      </c>
      <c r="R756" s="51">
        <f t="shared" si="149"/>
        <v>10454.88671655753</v>
      </c>
      <c r="S756" s="51">
        <f t="shared" si="150"/>
        <v>10454.88671655753</v>
      </c>
      <c r="T756" s="69">
        <f>IF(B756=C756,"",
IF(ISERROR(
IF(_xlfn.TEXTBEFORE('ПДФ 1'!B777,": ",1)*1=YEAR($V$4),$V$4,
IF(_xlfn.TEXTBEFORE('ПДФ 1'!B777,": ",1)*1=YEAR($W$4),$W$4,
IF(_xlfn.TEXTBEFORE('ПДФ 1'!B777,": ",1)*1=YEAR($X$4),$X$4,$Y$4)))),"",
IF(_xlfn.TEXTBEFORE('ПДФ 1'!B777,": ",1)*1=YEAR($V$4),$V$4,
IF(_xlfn.TEXTBEFORE('ПДФ 1'!B777,": ",1)*1=YEAR($W$4),$W$4,
IF(_xlfn.TEXTBEFORE('ПДФ 1'!B777,": ",1)*1=YEAR($X$4),$X$4,$Y$4)))))</f>
        <v>46022</v>
      </c>
      <c r="U756" s="125" t="str">
        <f>IF(ISERROR(VLOOKUP(C756,Источник!$C$2:$K$2343,9,0)),"",VLOOKUP(C756,Источник!$C$2:$K$2343,9,0))</f>
        <v>РО</v>
      </c>
      <c r="V756" s="1"/>
      <c r="W756" s="1"/>
      <c r="X756" s="77" t="str">
        <f t="shared" si="151"/>
        <v>г. Пермь, ул. Мензелинская, д. 14: 2025</v>
      </c>
      <c r="Y756" s="117">
        <f t="shared" si="152"/>
        <v>3</v>
      </c>
      <c r="Z756" s="22" t="s">
        <v>1076</v>
      </c>
      <c r="AA756" s="22" t="s">
        <v>1076</v>
      </c>
      <c r="AB756" s="22" t="s">
        <v>1076</v>
      </c>
      <c r="AC756" s="22" t="s">
        <v>1076</v>
      </c>
      <c r="AD756" s="22" t="s">
        <v>1076</v>
      </c>
      <c r="AE756" s="22" t="s">
        <v>1076</v>
      </c>
      <c r="AF756" s="22">
        <v>1</v>
      </c>
      <c r="AG756" s="89" t="s">
        <v>1076</v>
      </c>
      <c r="AH756" s="114" t="s">
        <v>1076</v>
      </c>
      <c r="AI756" s="75" t="s">
        <v>1076</v>
      </c>
      <c r="AJ756" s="75">
        <v>1</v>
      </c>
      <c r="AK756" s="75" t="s">
        <v>1076</v>
      </c>
      <c r="AL756" s="75" t="s">
        <v>1076</v>
      </c>
      <c r="AM756" s="75">
        <v>1</v>
      </c>
      <c r="AN756" s="75" t="s">
        <v>1076</v>
      </c>
      <c r="AO756" s="75" t="s">
        <v>1076</v>
      </c>
      <c r="AP756" s="75" t="s">
        <v>1076</v>
      </c>
      <c r="AQ756" s="75" t="s">
        <v>1076</v>
      </c>
      <c r="AR756" s="75" t="s">
        <v>1076</v>
      </c>
      <c r="AS756" s="75" t="s">
        <v>1076</v>
      </c>
      <c r="AT756" s="75" t="s">
        <v>1076</v>
      </c>
      <c r="AU756" t="str">
        <f t="shared" si="153"/>
        <v>РП Рфа РФ</v>
      </c>
      <c r="AV756" t="b">
        <f t="shared" si="154"/>
        <v>1</v>
      </c>
    </row>
    <row r="757" spans="1:48" ht="16.5" thickTop="1" thickBot="1" x14ac:dyDescent="0.3">
      <c r="A757" s="28">
        <f t="shared" si="155"/>
        <v>122</v>
      </c>
      <c r="B757" s="74" t="s">
        <v>1852</v>
      </c>
      <c r="C757" s="71" t="s">
        <v>470</v>
      </c>
      <c r="D757" s="63">
        <v>1994</v>
      </c>
      <c r="E757" s="72"/>
      <c r="F757" s="72" t="s">
        <v>2534</v>
      </c>
      <c r="G757" s="80">
        <v>10</v>
      </c>
      <c r="H757" s="80">
        <v>11</v>
      </c>
      <c r="I757" s="163">
        <v>36643.279999999999</v>
      </c>
      <c r="J757" s="163">
        <v>24305.74</v>
      </c>
      <c r="K757" s="163">
        <v>12337.54</v>
      </c>
      <c r="L757" s="165">
        <v>0</v>
      </c>
      <c r="M757" s="163">
        <f t="shared" si="148"/>
        <v>43233484.799999997</v>
      </c>
      <c r="N757" s="163"/>
      <c r="O757" s="163"/>
      <c r="P757" s="163"/>
      <c r="Q757" s="30">
        <f>IF('Форма 2'!D757=0,"",'Форма 2'!D757-N757-O757-P757)</f>
        <v>43233484.799999997</v>
      </c>
      <c r="R757" s="51">
        <f t="shared" si="149"/>
        <v>1778.7355908522018</v>
      </c>
      <c r="S757" s="51">
        <f t="shared" si="150"/>
        <v>1778.7355908522018</v>
      </c>
      <c r="T757" s="69">
        <f>IF(B757=C757,"",
IF(ISERROR(
IF(_xlfn.TEXTBEFORE('ПДФ 1'!B778,": ",1)*1=YEAR($V$4),$V$4,
IF(_xlfn.TEXTBEFORE('ПДФ 1'!B778,": ",1)*1=YEAR($W$4),$W$4,
IF(_xlfn.TEXTBEFORE('ПДФ 1'!B778,": ",1)*1=YEAR($X$4),$X$4,$Y$4)))),"",
IF(_xlfn.TEXTBEFORE('ПДФ 1'!B778,": ",1)*1=YEAR($V$4),$V$4,
IF(_xlfn.TEXTBEFORE('ПДФ 1'!B778,": ",1)*1=YEAR($W$4),$W$4,
IF(_xlfn.TEXTBEFORE('ПДФ 1'!B778,": ",1)*1=YEAR($X$4),$X$4,$Y$4)))))</f>
        <v>46022</v>
      </c>
      <c r="U757" s="125" t="str">
        <f>IF(ISERROR(VLOOKUP(C757,Источник!$C$2:$K$2343,9,0)),"",VLOOKUP(C757,Источник!$C$2:$K$2343,9,0))</f>
        <v>СС</v>
      </c>
      <c r="V757" s="1"/>
      <c r="W757" s="1"/>
      <c r="X757" s="77" t="str">
        <f t="shared" si="151"/>
        <v>г. Пермь, ул. Мира, д. 115: 2025</v>
      </c>
      <c r="Y757" s="117">
        <f t="shared" si="152"/>
        <v>1</v>
      </c>
      <c r="Z757" s="22" t="s">
        <v>1076</v>
      </c>
      <c r="AA757" s="22" t="s">
        <v>1076</v>
      </c>
      <c r="AB757" s="22" t="s">
        <v>1076</v>
      </c>
      <c r="AC757" s="22" t="s">
        <v>1076</v>
      </c>
      <c r="AD757" s="22" t="s">
        <v>1076</v>
      </c>
      <c r="AE757" s="22" t="s">
        <v>1076</v>
      </c>
      <c r="AF757" s="22" t="s">
        <v>1076</v>
      </c>
      <c r="AG757" s="89">
        <v>11</v>
      </c>
      <c r="AH757" s="114">
        <v>43233484.799999997</v>
      </c>
      <c r="AI757" s="75" t="s">
        <v>1076</v>
      </c>
      <c r="AJ757" s="75" t="s">
        <v>1076</v>
      </c>
      <c r="AK757" s="75" t="s">
        <v>1076</v>
      </c>
      <c r="AL757" s="75" t="s">
        <v>1076</v>
      </c>
      <c r="AM757" s="75" t="s">
        <v>1076</v>
      </c>
      <c r="AN757" s="75" t="s">
        <v>1076</v>
      </c>
      <c r="AO757" s="75" t="s">
        <v>1076</v>
      </c>
      <c r="AP757" s="75" t="s">
        <v>1076</v>
      </c>
      <c r="AQ757" s="75" t="s">
        <v>1076</v>
      </c>
      <c r="AR757" s="75" t="s">
        <v>1076</v>
      </c>
      <c r="AS757" s="75" t="s">
        <v>1076</v>
      </c>
      <c r="AT757" s="75" t="s">
        <v>1076</v>
      </c>
      <c r="AU757" t="str">
        <f t="shared" si="153"/>
        <v>РЛ</v>
      </c>
      <c r="AV757" t="b">
        <f t="shared" si="154"/>
        <v>1</v>
      </c>
    </row>
    <row r="758" spans="1:48" ht="16.5" thickTop="1" thickBot="1" x14ac:dyDescent="0.3">
      <c r="A758" s="28">
        <f t="shared" si="155"/>
        <v>123</v>
      </c>
      <c r="B758" s="74" t="s">
        <v>1852</v>
      </c>
      <c r="C758" s="71" t="s">
        <v>43</v>
      </c>
      <c r="D758" s="63">
        <v>1958</v>
      </c>
      <c r="E758" s="72"/>
      <c r="F758" s="72" t="s">
        <v>2519</v>
      </c>
      <c r="G758" s="80">
        <v>4</v>
      </c>
      <c r="H758" s="80">
        <v>4</v>
      </c>
      <c r="I758" s="163">
        <v>3532.3</v>
      </c>
      <c r="J758" s="163">
        <v>3130.8</v>
      </c>
      <c r="K758" s="163">
        <v>2497.4</v>
      </c>
      <c r="L758" s="165">
        <v>91</v>
      </c>
      <c r="M758" s="163">
        <f t="shared" si="148"/>
        <v>1835418.4</v>
      </c>
      <c r="N758" s="163"/>
      <c r="O758" s="163"/>
      <c r="P758" s="163"/>
      <c r="Q758" s="30">
        <f>IF('Форма 2'!D758=0,"",'Форма 2'!D758-N758-O758-P758)</f>
        <v>1835418.4</v>
      </c>
      <c r="R758" s="51">
        <f t="shared" si="149"/>
        <v>586.24581576593835</v>
      </c>
      <c r="S758" s="51">
        <f t="shared" si="150"/>
        <v>586.24581576593835</v>
      </c>
      <c r="T758" s="69">
        <f>IF(B758=C758,"",
IF(ISERROR(
IF(_xlfn.TEXTBEFORE('ПДФ 1'!B779,": ",1)*1=YEAR($V$4),$V$4,
IF(_xlfn.TEXTBEFORE('ПДФ 1'!B779,": ",1)*1=YEAR($W$4),$W$4,
IF(_xlfn.TEXTBEFORE('ПДФ 1'!B779,": ",1)*1=YEAR($X$4),$X$4,$Y$4)))),"",
IF(_xlfn.TEXTBEFORE('ПДФ 1'!B779,": ",1)*1=YEAR($V$4),$V$4,
IF(_xlfn.TEXTBEFORE('ПДФ 1'!B779,": ",1)*1=YEAR($W$4),$W$4,
IF(_xlfn.TEXTBEFORE('ПДФ 1'!B779,": ",1)*1=YEAR($X$4),$X$4,$Y$4)))))</f>
        <v>46022</v>
      </c>
      <c r="U758" s="125" t="str">
        <f>IF(ISERROR(VLOOKUP(C758,Источник!$C$2:$K$2343,9,0)),"",VLOOKUP(C758,Источник!$C$2:$K$2343,9,0))</f>
        <v>РО</v>
      </c>
      <c r="V758" s="1"/>
      <c r="W758" s="1"/>
      <c r="X758" s="77" t="str">
        <f t="shared" si="151"/>
        <v>г. Пермь, ул. Мира, д. 61А: 2025</v>
      </c>
      <c r="Y758" s="117">
        <f t="shared" si="152"/>
        <v>1</v>
      </c>
      <c r="Z758" s="22">
        <v>1</v>
      </c>
      <c r="AA758" s="22" t="s">
        <v>1076</v>
      </c>
      <c r="AB758" s="22" t="s">
        <v>1076</v>
      </c>
      <c r="AC758" s="22" t="s">
        <v>1076</v>
      </c>
      <c r="AD758" s="22" t="s">
        <v>1076</v>
      </c>
      <c r="AE758" s="22" t="s">
        <v>1076</v>
      </c>
      <c r="AF758" s="22" t="s">
        <v>1076</v>
      </c>
      <c r="AG758" s="89" t="s">
        <v>1076</v>
      </c>
      <c r="AH758" s="114" t="s">
        <v>1076</v>
      </c>
      <c r="AI758" s="75" t="s">
        <v>1076</v>
      </c>
      <c r="AJ758" s="75" t="s">
        <v>1076</v>
      </c>
      <c r="AK758" s="75" t="s">
        <v>1076</v>
      </c>
      <c r="AL758" s="75" t="s">
        <v>1076</v>
      </c>
      <c r="AM758" s="75" t="s">
        <v>1076</v>
      </c>
      <c r="AN758" s="75" t="s">
        <v>1076</v>
      </c>
      <c r="AO758" s="75" t="s">
        <v>1076</v>
      </c>
      <c r="AP758" s="75" t="s">
        <v>1076</v>
      </c>
      <c r="AQ758" s="75" t="s">
        <v>1076</v>
      </c>
      <c r="AR758" s="75" t="s">
        <v>1076</v>
      </c>
      <c r="AS758" s="75" t="s">
        <v>1076</v>
      </c>
      <c r="AT758" s="75" t="s">
        <v>1076</v>
      </c>
      <c r="AU758" t="str">
        <f t="shared" si="153"/>
        <v>РВИС ( ЭЛ )</v>
      </c>
      <c r="AV758" t="b">
        <f t="shared" si="154"/>
        <v>1</v>
      </c>
    </row>
    <row r="759" spans="1:48" ht="16.5" thickTop="1" thickBot="1" x14ac:dyDescent="0.3">
      <c r="A759" s="28">
        <f t="shared" si="155"/>
        <v>124</v>
      </c>
      <c r="B759" s="74" t="s">
        <v>1852</v>
      </c>
      <c r="C759" s="71" t="s">
        <v>398</v>
      </c>
      <c r="D759" s="63">
        <v>1957</v>
      </c>
      <c r="E759" s="72"/>
      <c r="F759" s="72" t="s">
        <v>2519</v>
      </c>
      <c r="G759" s="80">
        <v>4</v>
      </c>
      <c r="H759" s="80">
        <v>5</v>
      </c>
      <c r="I759" s="163">
        <v>5865.2</v>
      </c>
      <c r="J759" s="163">
        <v>5537.1</v>
      </c>
      <c r="K759" s="163">
        <v>5509.41</v>
      </c>
      <c r="L759" s="165">
        <v>141</v>
      </c>
      <c r="M759" s="163">
        <f t="shared" si="148"/>
        <v>74427217.870000005</v>
      </c>
      <c r="N759" s="163"/>
      <c r="O759" s="163"/>
      <c r="P759" s="163"/>
      <c r="Q759" s="30">
        <f>IF('Форма 2'!D759=0,"",'Форма 2'!D759-N759-O759-P759)</f>
        <v>74427217.870000005</v>
      </c>
      <c r="R759" s="51">
        <f t="shared" si="149"/>
        <v>13441.552052518466</v>
      </c>
      <c r="S759" s="51">
        <f t="shared" si="150"/>
        <v>13441.552052518466</v>
      </c>
      <c r="T759" s="69">
        <f>IF(B759=C759,"",
IF(ISERROR(
IF(_xlfn.TEXTBEFORE('ПДФ 1'!B780,": ",1)*1=YEAR($V$4),$V$4,
IF(_xlfn.TEXTBEFORE('ПДФ 1'!B780,": ",1)*1=YEAR($W$4),$W$4,
IF(_xlfn.TEXTBEFORE('ПДФ 1'!B780,": ",1)*1=YEAR($X$4),$X$4,$Y$4)))),"",
IF(_xlfn.TEXTBEFORE('ПДФ 1'!B780,": ",1)*1=YEAR($V$4),$V$4,
IF(_xlfn.TEXTBEFORE('ПДФ 1'!B780,": ",1)*1=YEAR($W$4),$W$4,
IF(_xlfn.TEXTBEFORE('ПДФ 1'!B780,": ",1)*1=YEAR($X$4),$X$4,$Y$4)))))</f>
        <v>46022</v>
      </c>
      <c r="U759" s="125" t="str">
        <f>IF(ISERROR(VLOOKUP(C759,Источник!$C$2:$K$2343,9,0)),"",VLOOKUP(C759,Источник!$C$2:$K$2343,9,0))</f>
        <v>РО</v>
      </c>
      <c r="V759" s="1"/>
      <c r="W759" s="1"/>
      <c r="X759" s="77" t="str">
        <f t="shared" si="151"/>
        <v>г. Пермь, ул. Мира, д. 65: 2025</v>
      </c>
      <c r="Y759" s="117">
        <f t="shared" si="152"/>
        <v>4</v>
      </c>
      <c r="Z759" s="22" t="s">
        <v>1076</v>
      </c>
      <c r="AA759" s="22">
        <v>1</v>
      </c>
      <c r="AB759" s="22" t="s">
        <v>1076</v>
      </c>
      <c r="AC759" s="22" t="s">
        <v>1076</v>
      </c>
      <c r="AD759" s="22" t="s">
        <v>1076</v>
      </c>
      <c r="AE759" s="22" t="s">
        <v>1076</v>
      </c>
      <c r="AF759" s="22" t="s">
        <v>1076</v>
      </c>
      <c r="AG759" s="89" t="s">
        <v>1076</v>
      </c>
      <c r="AH759" s="114" t="s">
        <v>1076</v>
      </c>
      <c r="AI759" s="75">
        <v>1</v>
      </c>
      <c r="AJ759" s="75">
        <v>1</v>
      </c>
      <c r="AK759" s="75" t="s">
        <v>1076</v>
      </c>
      <c r="AL759" s="75" t="s">
        <v>1076</v>
      </c>
      <c r="AM759" s="75">
        <v>1</v>
      </c>
      <c r="AN759" s="75" t="s">
        <v>1076</v>
      </c>
      <c r="AO759" s="75" t="s">
        <v>1076</v>
      </c>
      <c r="AP759" s="75" t="s">
        <v>1076</v>
      </c>
      <c r="AQ759" s="75" t="s">
        <v>1076</v>
      </c>
      <c r="AR759" s="75" t="s">
        <v>1076</v>
      </c>
      <c r="AS759" s="75" t="s">
        <v>1076</v>
      </c>
      <c r="AT759" s="75" t="s">
        <v>1076</v>
      </c>
      <c r="AU759" t="str">
        <f t="shared" si="153"/>
        <v>РВИС ( ТЕП ) РК Рфа РФ</v>
      </c>
      <c r="AV759" t="b">
        <f t="shared" si="154"/>
        <v>1</v>
      </c>
    </row>
    <row r="760" spans="1:48" ht="16.5" thickTop="1" thickBot="1" x14ac:dyDescent="0.3">
      <c r="A760" s="28">
        <f t="shared" si="155"/>
        <v>125</v>
      </c>
      <c r="B760" s="74" t="s">
        <v>1852</v>
      </c>
      <c r="C760" s="71" t="s">
        <v>553</v>
      </c>
      <c r="D760" s="63">
        <v>1954</v>
      </c>
      <c r="E760" s="72"/>
      <c r="F760" s="72" t="s">
        <v>2522</v>
      </c>
      <c r="G760" s="80">
        <v>2</v>
      </c>
      <c r="H760" s="80">
        <v>2</v>
      </c>
      <c r="I760" s="163">
        <v>797.4</v>
      </c>
      <c r="J760" s="163">
        <v>716.6</v>
      </c>
      <c r="K760" s="163">
        <v>716.6</v>
      </c>
      <c r="L760" s="165">
        <v>38</v>
      </c>
      <c r="M760" s="163">
        <f t="shared" si="148"/>
        <v>4646569.41</v>
      </c>
      <c r="N760" s="163"/>
      <c r="O760" s="163"/>
      <c r="P760" s="163"/>
      <c r="Q760" s="30">
        <f>IF('Форма 2'!D760=0,"",'Форма 2'!D760-N760-O760-P760)</f>
        <v>4646569.41</v>
      </c>
      <c r="R760" s="51">
        <f t="shared" si="149"/>
        <v>6484.1884035724252</v>
      </c>
      <c r="S760" s="51">
        <f t="shared" si="150"/>
        <v>6484.1884035724252</v>
      </c>
      <c r="T760" s="69">
        <f>IF(B760=C760,"",
IF(ISERROR(
IF(_xlfn.TEXTBEFORE('ПДФ 1'!B781,": ",1)*1=YEAR($V$4),$V$4,
IF(_xlfn.TEXTBEFORE('ПДФ 1'!B781,": ",1)*1=YEAR($W$4),$W$4,
IF(_xlfn.TEXTBEFORE('ПДФ 1'!B781,": ",1)*1=YEAR($X$4),$X$4,$Y$4)))),"",
IF(_xlfn.TEXTBEFORE('ПДФ 1'!B781,": ",1)*1=YEAR($V$4),$V$4,
IF(_xlfn.TEXTBEFORE('ПДФ 1'!B781,": ",1)*1=YEAR($W$4),$W$4,
IF(_xlfn.TEXTBEFORE('ПДФ 1'!B781,": ",1)*1=YEAR($X$4),$X$4,$Y$4)))))</f>
        <v>46022</v>
      </c>
      <c r="U760" s="125" t="str">
        <f>IF(ISERROR(VLOOKUP(C760,Источник!$C$2:$K$2343,9,0)),"",VLOOKUP(C760,Источник!$C$2:$K$2343,9,0))</f>
        <v>РО</v>
      </c>
      <c r="V760" s="1"/>
      <c r="W760" s="1"/>
      <c r="X760" s="77" t="str">
        <f t="shared" si="151"/>
        <v>г. Пермь, ул. Нефтяников, д. 25: 2025</v>
      </c>
      <c r="Y760" s="117">
        <f t="shared" si="152"/>
        <v>1</v>
      </c>
      <c r="Z760" s="22" t="s">
        <v>1076</v>
      </c>
      <c r="AA760" s="22" t="s">
        <v>1076</v>
      </c>
      <c r="AB760" s="22" t="s">
        <v>1076</v>
      </c>
      <c r="AC760" s="22" t="s">
        <v>1076</v>
      </c>
      <c r="AD760" s="22" t="s">
        <v>1076</v>
      </c>
      <c r="AE760" s="22" t="s">
        <v>1076</v>
      </c>
      <c r="AF760" s="22" t="s">
        <v>1076</v>
      </c>
      <c r="AG760" s="89" t="s">
        <v>1076</v>
      </c>
      <c r="AH760" s="114" t="s">
        <v>1076</v>
      </c>
      <c r="AI760" s="75" t="s">
        <v>1076</v>
      </c>
      <c r="AJ760" s="75">
        <v>1</v>
      </c>
      <c r="AK760" s="75" t="s">
        <v>1076</v>
      </c>
      <c r="AL760" s="75" t="s">
        <v>1076</v>
      </c>
      <c r="AM760" s="75" t="s">
        <v>1076</v>
      </c>
      <c r="AN760" s="75" t="s">
        <v>1076</v>
      </c>
      <c r="AO760" s="75" t="s">
        <v>1076</v>
      </c>
      <c r="AP760" s="75" t="s">
        <v>1076</v>
      </c>
      <c r="AQ760" s="75" t="s">
        <v>1076</v>
      </c>
      <c r="AR760" s="75" t="s">
        <v>1076</v>
      </c>
      <c r="AS760" s="75" t="s">
        <v>1076</v>
      </c>
      <c r="AT760" s="75" t="s">
        <v>1076</v>
      </c>
      <c r="AU760" t="str">
        <f t="shared" si="153"/>
        <v>Рфа</v>
      </c>
      <c r="AV760" t="b">
        <f t="shared" si="154"/>
        <v>1</v>
      </c>
    </row>
    <row r="761" spans="1:48" ht="16.5" thickTop="1" thickBot="1" x14ac:dyDescent="0.3">
      <c r="A761" s="28">
        <f t="shared" si="155"/>
        <v>126</v>
      </c>
      <c r="B761" s="74" t="s">
        <v>1852</v>
      </c>
      <c r="C761" s="71" t="s">
        <v>471</v>
      </c>
      <c r="D761" s="63">
        <v>1994</v>
      </c>
      <c r="E761" s="72"/>
      <c r="F761" s="72" t="s">
        <v>2519</v>
      </c>
      <c r="G761" s="80">
        <v>10</v>
      </c>
      <c r="H761" s="80">
        <v>5</v>
      </c>
      <c r="I761" s="163">
        <v>12579</v>
      </c>
      <c r="J761" s="163">
        <v>11053</v>
      </c>
      <c r="K761" s="163">
        <v>10474</v>
      </c>
      <c r="L761" s="165">
        <v>468</v>
      </c>
      <c r="M761" s="163">
        <f t="shared" si="148"/>
        <v>19651584</v>
      </c>
      <c r="N761" s="163"/>
      <c r="O761" s="163"/>
      <c r="P761" s="163"/>
      <c r="Q761" s="30">
        <f>IF('Форма 2'!D761=0,"",'Форма 2'!D761-N761-O761-P761)</f>
        <v>19651584</v>
      </c>
      <c r="R761" s="51">
        <f t="shared" si="149"/>
        <v>1777.9411924364426</v>
      </c>
      <c r="S761" s="51">
        <f t="shared" si="150"/>
        <v>1777.9411924364426</v>
      </c>
      <c r="T761" s="69">
        <f>IF(B761=C761,"",
IF(ISERROR(
IF(_xlfn.TEXTBEFORE('ПДФ 1'!B782,": ",1)*1=YEAR($V$4),$V$4,
IF(_xlfn.TEXTBEFORE('ПДФ 1'!B782,": ",1)*1=YEAR($W$4),$W$4,
IF(_xlfn.TEXTBEFORE('ПДФ 1'!B782,": ",1)*1=YEAR($X$4),$X$4,$Y$4)))),"",
IF(_xlfn.TEXTBEFORE('ПДФ 1'!B782,": ",1)*1=YEAR($V$4),$V$4,
IF(_xlfn.TEXTBEFORE('ПДФ 1'!B782,": ",1)*1=YEAR($W$4),$W$4,
IF(_xlfn.TEXTBEFORE('ПДФ 1'!B782,": ",1)*1=YEAR($X$4),$X$4,$Y$4)))))</f>
        <v>46022</v>
      </c>
      <c r="U761" s="125" t="str">
        <f>IF(ISERROR(VLOOKUP(C761,Источник!$C$2:$K$2343,9,0)),"",VLOOKUP(C761,Источник!$C$2:$K$2343,9,0))</f>
        <v>СС</v>
      </c>
      <c r="V761" s="1"/>
      <c r="W761" s="1"/>
      <c r="X761" s="77" t="str">
        <f t="shared" si="151"/>
        <v>г. Пермь, ул. Николая Островского, д. 49: 2025</v>
      </c>
      <c r="Y761" s="117">
        <f t="shared" si="152"/>
        <v>1</v>
      </c>
      <c r="Z761" s="22" t="s">
        <v>1076</v>
      </c>
      <c r="AA761" s="22" t="s">
        <v>1076</v>
      </c>
      <c r="AB761" s="22" t="s">
        <v>1076</v>
      </c>
      <c r="AC761" s="22" t="s">
        <v>1076</v>
      </c>
      <c r="AD761" s="22" t="s">
        <v>1076</v>
      </c>
      <c r="AE761" s="22" t="s">
        <v>1076</v>
      </c>
      <c r="AF761" s="22" t="s">
        <v>1076</v>
      </c>
      <c r="AG761" s="89">
        <v>5</v>
      </c>
      <c r="AH761" s="114">
        <v>19651584</v>
      </c>
      <c r="AI761" s="75" t="s">
        <v>1076</v>
      </c>
      <c r="AJ761" s="75" t="s">
        <v>1076</v>
      </c>
      <c r="AK761" s="75" t="s">
        <v>1076</v>
      </c>
      <c r="AL761" s="75" t="s">
        <v>1076</v>
      </c>
      <c r="AM761" s="75" t="s">
        <v>1076</v>
      </c>
      <c r="AN761" s="75" t="s">
        <v>1076</v>
      </c>
      <c r="AO761" s="75" t="s">
        <v>1076</v>
      </c>
      <c r="AP761" s="75" t="s">
        <v>1076</v>
      </c>
      <c r="AQ761" s="75" t="s">
        <v>1076</v>
      </c>
      <c r="AR761" s="75" t="s">
        <v>1076</v>
      </c>
      <c r="AS761" s="75" t="s">
        <v>1076</v>
      </c>
      <c r="AT761" s="75" t="s">
        <v>1076</v>
      </c>
      <c r="AU761" t="str">
        <f t="shared" si="153"/>
        <v>РЛ</v>
      </c>
      <c r="AV761" t="b">
        <f t="shared" si="154"/>
        <v>1</v>
      </c>
    </row>
    <row r="762" spans="1:48" ht="16.5" thickTop="1" thickBot="1" x14ac:dyDescent="0.3">
      <c r="A762" s="28">
        <f t="shared" si="155"/>
        <v>127</v>
      </c>
      <c r="B762" s="74" t="s">
        <v>1852</v>
      </c>
      <c r="C762" s="71" t="s">
        <v>472</v>
      </c>
      <c r="D762" s="63">
        <v>1995</v>
      </c>
      <c r="E762" s="72"/>
      <c r="F762" s="72" t="s">
        <v>2537</v>
      </c>
      <c r="G762" s="80">
        <v>10</v>
      </c>
      <c r="H762" s="80">
        <v>2</v>
      </c>
      <c r="I762" s="163">
        <v>4434.8</v>
      </c>
      <c r="J762" s="163">
        <v>4538.8</v>
      </c>
      <c r="K762" s="163">
        <v>4434.8</v>
      </c>
      <c r="L762" s="165">
        <v>152</v>
      </c>
      <c r="M762" s="163">
        <f t="shared" si="148"/>
        <v>7860633.5999999996</v>
      </c>
      <c r="N762" s="163"/>
      <c r="O762" s="163"/>
      <c r="P762" s="163"/>
      <c r="Q762" s="30">
        <f>IF('Форма 2'!D762=0,"",'Форма 2'!D762-N762-O762-P762)</f>
        <v>7860633.5999999996</v>
      </c>
      <c r="R762" s="51">
        <f t="shared" si="149"/>
        <v>1731.8748567903408</v>
      </c>
      <c r="S762" s="51">
        <f t="shared" si="150"/>
        <v>1731.8748567903408</v>
      </c>
      <c r="T762" s="69">
        <f>IF(B762=C762,"",
IF(ISERROR(
IF(_xlfn.TEXTBEFORE('ПДФ 1'!B783,": ",1)*1=YEAR($V$4),$V$4,
IF(_xlfn.TEXTBEFORE('ПДФ 1'!B783,": ",1)*1=YEAR($W$4),$W$4,
IF(_xlfn.TEXTBEFORE('ПДФ 1'!B783,": ",1)*1=YEAR($X$4),$X$4,$Y$4)))),"",
IF(_xlfn.TEXTBEFORE('ПДФ 1'!B783,": ",1)*1=YEAR($V$4),$V$4,
IF(_xlfn.TEXTBEFORE('ПДФ 1'!B783,": ",1)*1=YEAR($W$4),$W$4,
IF(_xlfn.TEXTBEFORE('ПДФ 1'!B783,": ",1)*1=YEAR($X$4),$X$4,$Y$4)))))</f>
        <v>46022</v>
      </c>
      <c r="U762" s="125" t="str">
        <f>IF(ISERROR(VLOOKUP(C762,Источник!$C$2:$K$2343,9,0)),"",VLOOKUP(C762,Источник!$C$2:$K$2343,9,0))</f>
        <v>СС</v>
      </c>
      <c r="V762" s="1"/>
      <c r="W762" s="1"/>
      <c r="X762" s="77" t="str">
        <f t="shared" si="151"/>
        <v>г. Пермь, ул. Николая Островского, д. 76А: 2025</v>
      </c>
      <c r="Y762" s="117">
        <f t="shared" si="152"/>
        <v>1</v>
      </c>
      <c r="Z762" s="22" t="s">
        <v>1076</v>
      </c>
      <c r="AA762" s="22" t="s">
        <v>1076</v>
      </c>
      <c r="AB762" s="22" t="s">
        <v>1076</v>
      </c>
      <c r="AC762" s="22" t="s">
        <v>1076</v>
      </c>
      <c r="AD762" s="22" t="s">
        <v>1076</v>
      </c>
      <c r="AE762" s="22" t="s">
        <v>1076</v>
      </c>
      <c r="AF762" s="22" t="s">
        <v>1076</v>
      </c>
      <c r="AG762" s="89">
        <v>2</v>
      </c>
      <c r="AH762" s="114">
        <v>7860633.5999999996</v>
      </c>
      <c r="AI762" s="75" t="s">
        <v>1076</v>
      </c>
      <c r="AJ762" s="75" t="s">
        <v>1076</v>
      </c>
      <c r="AK762" s="75" t="s">
        <v>1076</v>
      </c>
      <c r="AL762" s="75" t="s">
        <v>1076</v>
      </c>
      <c r="AM762" s="75" t="s">
        <v>1076</v>
      </c>
      <c r="AN762" s="75" t="s">
        <v>1076</v>
      </c>
      <c r="AO762" s="75" t="s">
        <v>1076</v>
      </c>
      <c r="AP762" s="75" t="s">
        <v>1076</v>
      </c>
      <c r="AQ762" s="75" t="s">
        <v>1076</v>
      </c>
      <c r="AR762" s="75" t="s">
        <v>1076</v>
      </c>
      <c r="AS762" s="75" t="s">
        <v>1076</v>
      </c>
      <c r="AT762" s="75" t="s">
        <v>1076</v>
      </c>
      <c r="AU762" t="str">
        <f t="shared" si="153"/>
        <v>РЛ</v>
      </c>
      <c r="AV762" t="b">
        <f t="shared" si="154"/>
        <v>1</v>
      </c>
    </row>
    <row r="763" spans="1:48" ht="16.5" thickTop="1" thickBot="1" x14ac:dyDescent="0.3">
      <c r="A763" s="28">
        <f t="shared" si="155"/>
        <v>128</v>
      </c>
      <c r="B763" s="74" t="s">
        <v>1852</v>
      </c>
      <c r="C763" s="71" t="s">
        <v>354</v>
      </c>
      <c r="D763" s="63">
        <v>1958</v>
      </c>
      <c r="E763" s="72"/>
      <c r="F763" s="72" t="s">
        <v>2519</v>
      </c>
      <c r="G763" s="80">
        <v>2</v>
      </c>
      <c r="H763" s="80">
        <v>2</v>
      </c>
      <c r="I763" s="163">
        <v>733</v>
      </c>
      <c r="J763" s="163">
        <v>665.4</v>
      </c>
      <c r="K763" s="163">
        <v>584.22</v>
      </c>
      <c r="L763" s="165">
        <v>31</v>
      </c>
      <c r="M763" s="163">
        <f t="shared" si="148"/>
        <v>7172419.6600000001</v>
      </c>
      <c r="N763" s="163"/>
      <c r="O763" s="163"/>
      <c r="P763" s="163"/>
      <c r="Q763" s="30">
        <f>IF('Форма 2'!D763=0,"",'Форма 2'!D763-N763-O763-P763)</f>
        <v>7172419.6600000001</v>
      </c>
      <c r="R763" s="51">
        <f t="shared" si="149"/>
        <v>10779.109798617374</v>
      </c>
      <c r="S763" s="51">
        <f t="shared" si="150"/>
        <v>10779.109798617374</v>
      </c>
      <c r="T763" s="69">
        <f>IF(B763=C763,"",
IF(ISERROR(
IF(_xlfn.TEXTBEFORE('ПДФ 1'!B784,": ",1)*1=YEAR($V$4),$V$4,
IF(_xlfn.TEXTBEFORE('ПДФ 1'!B784,": ",1)*1=YEAR($W$4),$W$4,
IF(_xlfn.TEXTBEFORE('ПДФ 1'!B784,": ",1)*1=YEAR($X$4),$X$4,$Y$4)))),"",
IF(_xlfn.TEXTBEFORE('ПДФ 1'!B784,": ",1)*1=YEAR($V$4),$V$4,
IF(_xlfn.TEXTBEFORE('ПДФ 1'!B784,": ",1)*1=YEAR($W$4),$W$4,
IF(_xlfn.TEXTBEFORE('ПДФ 1'!B784,": ",1)*1=YEAR($X$4),$X$4,$Y$4)))))</f>
        <v>46022</v>
      </c>
      <c r="U763" s="125" t="str">
        <f>IF(ISERROR(VLOOKUP(C763,Источник!$C$2:$K$2343,9,0)),"",VLOOKUP(C763,Источник!$C$2:$K$2343,9,0))</f>
        <v>РО</v>
      </c>
      <c r="V763" s="1"/>
      <c r="W763" s="1"/>
      <c r="X763" s="77" t="str">
        <f t="shared" si="151"/>
        <v>г. Пермь, ул. Новоржевская, д. 5: 2025</v>
      </c>
      <c r="Y763" s="117">
        <f t="shared" si="152"/>
        <v>3</v>
      </c>
      <c r="Z763" s="22">
        <v>1</v>
      </c>
      <c r="AA763" s="22">
        <v>1</v>
      </c>
      <c r="AB763" s="22" t="s">
        <v>1076</v>
      </c>
      <c r="AC763" s="22" t="s">
        <v>1076</v>
      </c>
      <c r="AD763" s="22" t="s">
        <v>1076</v>
      </c>
      <c r="AE763" s="22">
        <v>1</v>
      </c>
      <c r="AF763" s="22" t="s">
        <v>1076</v>
      </c>
      <c r="AG763" s="89" t="s">
        <v>1076</v>
      </c>
      <c r="AH763" s="114" t="s">
        <v>1076</v>
      </c>
      <c r="AI763" s="75" t="s">
        <v>1076</v>
      </c>
      <c r="AJ763" s="75" t="s">
        <v>1076</v>
      </c>
      <c r="AK763" s="75" t="s">
        <v>1076</v>
      </c>
      <c r="AL763" s="75" t="s">
        <v>1076</v>
      </c>
      <c r="AM763" s="75" t="s">
        <v>1076</v>
      </c>
      <c r="AN763" s="75" t="s">
        <v>1076</v>
      </c>
      <c r="AO763" s="75" t="s">
        <v>1076</v>
      </c>
      <c r="AP763" s="75" t="s">
        <v>1076</v>
      </c>
      <c r="AQ763" s="75" t="s">
        <v>1076</v>
      </c>
      <c r="AR763" s="75" t="s">
        <v>1076</v>
      </c>
      <c r="AS763" s="75" t="s">
        <v>1076</v>
      </c>
      <c r="AT763" s="75" t="s">
        <v>1076</v>
      </c>
      <c r="AU763" t="str">
        <f t="shared" si="153"/>
        <v>РВИС ( ЭЛ ТЕП ВОД )</v>
      </c>
      <c r="AV763" t="b">
        <f t="shared" si="154"/>
        <v>1</v>
      </c>
    </row>
    <row r="764" spans="1:48" ht="16.5" thickTop="1" thickBot="1" x14ac:dyDescent="0.3">
      <c r="A764" s="28">
        <f t="shared" si="155"/>
        <v>129</v>
      </c>
      <c r="B764" s="74" t="s">
        <v>1852</v>
      </c>
      <c r="C764" s="71" t="s">
        <v>46</v>
      </c>
      <c r="D764" s="63">
        <v>1976</v>
      </c>
      <c r="E764" s="72"/>
      <c r="F764" s="72" t="s">
        <v>2519</v>
      </c>
      <c r="G764" s="80">
        <v>9</v>
      </c>
      <c r="H764" s="80">
        <v>1</v>
      </c>
      <c r="I764" s="163">
        <v>4673.3999999999996</v>
      </c>
      <c r="J764" s="163">
        <v>3699.1</v>
      </c>
      <c r="K764" s="163">
        <v>1673.6</v>
      </c>
      <c r="L764" s="165">
        <v>243</v>
      </c>
      <c r="M764" s="163">
        <f t="shared" si="148"/>
        <v>43099730.479999997</v>
      </c>
      <c r="N764" s="163"/>
      <c r="O764" s="163"/>
      <c r="P764" s="163"/>
      <c r="Q764" s="30">
        <f>IF('Форма 2'!D764=0,"",'Форма 2'!D764-N764-O764-P764)</f>
        <v>43099730.479999997</v>
      </c>
      <c r="R764" s="51">
        <f t="shared" si="149"/>
        <v>11651.409932145656</v>
      </c>
      <c r="S764" s="51">
        <f t="shared" si="150"/>
        <v>11651.409932145656</v>
      </c>
      <c r="T764" s="69">
        <f>IF(B764=C764,"",
IF(ISERROR(
IF(_xlfn.TEXTBEFORE('ПДФ 1'!B785,": ",1)*1=YEAR($V$4),$V$4,
IF(_xlfn.TEXTBEFORE('ПДФ 1'!B785,": ",1)*1=YEAR($W$4),$W$4,
IF(_xlfn.TEXTBEFORE('ПДФ 1'!B785,": ",1)*1=YEAR($X$4),$X$4,$Y$4)))),"",
IF(_xlfn.TEXTBEFORE('ПДФ 1'!B785,": ",1)*1=YEAR($V$4),$V$4,
IF(_xlfn.TEXTBEFORE('ПДФ 1'!B785,": ",1)*1=YEAR($W$4),$W$4,
IF(_xlfn.TEXTBEFORE('ПДФ 1'!B785,": ",1)*1=YEAR($X$4),$X$4,$Y$4)))))</f>
        <v>46022</v>
      </c>
      <c r="U764" s="125" t="str">
        <f>IF(ISERROR(VLOOKUP(C764,Источник!$C$2:$K$2343,9,0)),"",VLOOKUP(C764,Источник!$C$2:$K$2343,9,0))</f>
        <v>РО</v>
      </c>
      <c r="V764" s="1"/>
      <c r="W764" s="1"/>
      <c r="X764" s="77" t="str">
        <f t="shared" si="151"/>
        <v>г. Пермь, ул. Новосибирская, д. 17: 2025</v>
      </c>
      <c r="Y764" s="117">
        <f t="shared" si="152"/>
        <v>7</v>
      </c>
      <c r="Z764" s="22">
        <v>1</v>
      </c>
      <c r="AA764" s="22" t="s">
        <v>1076</v>
      </c>
      <c r="AB764" s="22" t="s">
        <v>1076</v>
      </c>
      <c r="AC764" s="22">
        <v>1</v>
      </c>
      <c r="AD764" s="22">
        <v>1</v>
      </c>
      <c r="AE764" s="22" t="s">
        <v>1076</v>
      </c>
      <c r="AF764" s="22">
        <v>1</v>
      </c>
      <c r="AG764" s="89" t="s">
        <v>1076</v>
      </c>
      <c r="AH764" s="114" t="s">
        <v>1076</v>
      </c>
      <c r="AI764" s="75">
        <v>1</v>
      </c>
      <c r="AJ764" s="75">
        <v>1</v>
      </c>
      <c r="AK764" s="75" t="s">
        <v>1076</v>
      </c>
      <c r="AL764" s="75" t="s">
        <v>1076</v>
      </c>
      <c r="AM764" s="75">
        <v>1</v>
      </c>
      <c r="AN764" s="75" t="s">
        <v>1076</v>
      </c>
      <c r="AO764" s="75" t="s">
        <v>1076</v>
      </c>
      <c r="AP764" s="75" t="s">
        <v>1076</v>
      </c>
      <c r="AQ764" s="75" t="s">
        <v>1076</v>
      </c>
      <c r="AR764" s="75" t="s">
        <v>1076</v>
      </c>
      <c r="AS764" s="75" t="s">
        <v>1076</v>
      </c>
      <c r="AT764" s="75" t="s">
        <v>1076</v>
      </c>
      <c r="AU764" t="str">
        <f t="shared" si="153"/>
        <v>РВИС ( ЭЛ ХВС ГВС ) РП РК Рфа РФ</v>
      </c>
      <c r="AV764" t="b">
        <f t="shared" si="154"/>
        <v>1</v>
      </c>
    </row>
    <row r="765" spans="1:48" ht="16.5" thickTop="1" thickBot="1" x14ac:dyDescent="0.3">
      <c r="A765" s="28">
        <f t="shared" si="155"/>
        <v>130</v>
      </c>
      <c r="B765" s="74" t="s">
        <v>1852</v>
      </c>
      <c r="C765" s="71" t="s">
        <v>147</v>
      </c>
      <c r="D765" s="63">
        <v>1960</v>
      </c>
      <c r="E765" s="72"/>
      <c r="F765" s="72" t="s">
        <v>2519</v>
      </c>
      <c r="G765" s="80">
        <v>5</v>
      </c>
      <c r="H765" s="80">
        <v>2</v>
      </c>
      <c r="I765" s="163">
        <v>1816.8</v>
      </c>
      <c r="J765" s="163">
        <v>1604.1000000000001</v>
      </c>
      <c r="K765" s="163">
        <v>1571.9</v>
      </c>
      <c r="L765" s="165">
        <v>73</v>
      </c>
      <c r="M765" s="163">
        <f t="shared" si="148"/>
        <v>10426360.85</v>
      </c>
      <c r="N765" s="163"/>
      <c r="O765" s="163"/>
      <c r="P765" s="163"/>
      <c r="Q765" s="30">
        <f>IF('Форма 2'!D765=0,"",'Форма 2'!D765-N765-O765-P765)</f>
        <v>10426360.85</v>
      </c>
      <c r="R765" s="51">
        <f t="shared" si="149"/>
        <v>6499.8197431581566</v>
      </c>
      <c r="S765" s="51">
        <f t="shared" si="150"/>
        <v>6499.8197431581566</v>
      </c>
      <c r="T765" s="69">
        <f>IF(B765=C765,"",
IF(ISERROR(
IF(_xlfn.TEXTBEFORE('ПДФ 1'!B786,": ",1)*1=YEAR($V$4),$V$4,
IF(_xlfn.TEXTBEFORE('ПДФ 1'!B786,": ",1)*1=YEAR($W$4),$W$4,
IF(_xlfn.TEXTBEFORE('ПДФ 1'!B786,": ",1)*1=YEAR($X$4),$X$4,$Y$4)))),"",
IF(_xlfn.TEXTBEFORE('ПДФ 1'!B786,": ",1)*1=YEAR($V$4),$V$4,
IF(_xlfn.TEXTBEFORE('ПДФ 1'!B786,": ",1)*1=YEAR($W$4),$W$4,
IF(_xlfn.TEXTBEFORE('ПДФ 1'!B786,": ",1)*1=YEAR($X$4),$X$4,$Y$4)))))</f>
        <v>46022</v>
      </c>
      <c r="U765" s="125" t="str">
        <f>IF(ISERROR(VLOOKUP(C765,Источник!$C$2:$K$2343,9,0)),"",VLOOKUP(C765,Источник!$C$2:$K$2343,9,0))</f>
        <v>РО</v>
      </c>
      <c r="V765" s="1"/>
      <c r="W765" s="1"/>
      <c r="X765" s="77" t="str">
        <f t="shared" si="151"/>
        <v>г. Пермь, ул. Окулова, д. 31: 2025</v>
      </c>
      <c r="Y765" s="117">
        <f t="shared" si="152"/>
        <v>2</v>
      </c>
      <c r="Z765" s="22" t="s">
        <v>1076</v>
      </c>
      <c r="AA765" s="22" t="s">
        <v>1076</v>
      </c>
      <c r="AB765" s="22" t="s">
        <v>1076</v>
      </c>
      <c r="AC765" s="22" t="s">
        <v>1076</v>
      </c>
      <c r="AD765" s="22">
        <v>1</v>
      </c>
      <c r="AE765" s="22" t="s">
        <v>1076</v>
      </c>
      <c r="AF765" s="22" t="s">
        <v>1076</v>
      </c>
      <c r="AG765" s="89" t="s">
        <v>1076</v>
      </c>
      <c r="AH765" s="114" t="s">
        <v>1076</v>
      </c>
      <c r="AI765" s="75" t="s">
        <v>1076</v>
      </c>
      <c r="AJ765" s="75">
        <v>1</v>
      </c>
      <c r="AK765" s="75" t="s">
        <v>1076</v>
      </c>
      <c r="AL765" s="75" t="s">
        <v>1076</v>
      </c>
      <c r="AM765" s="75" t="s">
        <v>1076</v>
      </c>
      <c r="AN765" s="75" t="s">
        <v>1076</v>
      </c>
      <c r="AO765" s="75" t="s">
        <v>1076</v>
      </c>
      <c r="AP765" s="75" t="s">
        <v>1076</v>
      </c>
      <c r="AQ765" s="75" t="s">
        <v>1076</v>
      </c>
      <c r="AR765" s="75" t="s">
        <v>1076</v>
      </c>
      <c r="AS765" s="75" t="s">
        <v>1076</v>
      </c>
      <c r="AT765" s="75" t="s">
        <v>1076</v>
      </c>
      <c r="AU765" t="str">
        <f t="shared" si="153"/>
        <v>РВИС ( ГВС ) Рфа</v>
      </c>
      <c r="AV765" t="b">
        <f t="shared" si="154"/>
        <v>1</v>
      </c>
    </row>
    <row r="766" spans="1:48" ht="16.5" thickTop="1" thickBot="1" x14ac:dyDescent="0.3">
      <c r="A766" s="28">
        <f t="shared" si="155"/>
        <v>131</v>
      </c>
      <c r="B766" s="74" t="s">
        <v>1852</v>
      </c>
      <c r="C766" s="71" t="s">
        <v>515</v>
      </c>
      <c r="D766" s="63">
        <v>1962</v>
      </c>
      <c r="E766" s="72"/>
      <c r="F766" s="72" t="s">
        <v>2519</v>
      </c>
      <c r="G766" s="80">
        <v>5</v>
      </c>
      <c r="H766" s="80">
        <v>2</v>
      </c>
      <c r="I766" s="163">
        <v>1608</v>
      </c>
      <c r="J766" s="163">
        <v>1444.6</v>
      </c>
      <c r="K766" s="163">
        <v>1444.6</v>
      </c>
      <c r="L766" s="165">
        <v>118</v>
      </c>
      <c r="M766" s="163">
        <f t="shared" si="148"/>
        <v>15092495.039999999</v>
      </c>
      <c r="N766" s="163"/>
      <c r="O766" s="163"/>
      <c r="P766" s="163"/>
      <c r="Q766" s="30">
        <f>IF('Форма 2'!D766=0,"",'Форма 2'!D766-N766-O766-P766)</f>
        <v>15092495.039999999</v>
      </c>
      <c r="R766" s="51">
        <f t="shared" si="149"/>
        <v>10447.525294199086</v>
      </c>
      <c r="S766" s="51">
        <f t="shared" si="150"/>
        <v>10447.525294199086</v>
      </c>
      <c r="T766" s="69">
        <f>IF(B766=C766,"",
IF(ISERROR(
IF(_xlfn.TEXTBEFORE('ПДФ 1'!B787,": ",1)*1=YEAR($V$4),$V$4,
IF(_xlfn.TEXTBEFORE('ПДФ 1'!B787,": ",1)*1=YEAR($W$4),$W$4,
IF(_xlfn.TEXTBEFORE('ПДФ 1'!B787,": ",1)*1=YEAR($X$4),$X$4,$Y$4)))),"",
IF(_xlfn.TEXTBEFORE('ПДФ 1'!B787,": ",1)*1=YEAR($V$4),$V$4,
IF(_xlfn.TEXTBEFORE('ПДФ 1'!B787,": ",1)*1=YEAR($W$4),$W$4,
IF(_xlfn.TEXTBEFORE('ПДФ 1'!B787,": ",1)*1=YEAR($X$4),$X$4,$Y$4)))))</f>
        <v>46022</v>
      </c>
      <c r="U766" s="125" t="str">
        <f>IF(ISERROR(VLOOKUP(C766,Источник!$C$2:$K$2343,9,0)),"",VLOOKUP(C766,Источник!$C$2:$K$2343,9,0))</f>
        <v>РО</v>
      </c>
      <c r="V766" s="1"/>
      <c r="W766" s="1"/>
      <c r="X766" s="77" t="str">
        <f t="shared" si="151"/>
        <v>г. Пермь, ул. Охотников, д. 27: 2025</v>
      </c>
      <c r="Y766" s="117">
        <f t="shared" si="152"/>
        <v>2</v>
      </c>
      <c r="Z766" s="22" t="s">
        <v>1076</v>
      </c>
      <c r="AA766" s="22" t="s">
        <v>1076</v>
      </c>
      <c r="AB766" s="22" t="s">
        <v>1076</v>
      </c>
      <c r="AC766" s="22" t="s">
        <v>1076</v>
      </c>
      <c r="AD766" s="22" t="s">
        <v>1076</v>
      </c>
      <c r="AE766" s="22" t="s">
        <v>1076</v>
      </c>
      <c r="AF766" s="22" t="s">
        <v>1076</v>
      </c>
      <c r="AG766" s="89" t="s">
        <v>1076</v>
      </c>
      <c r="AH766" s="114" t="s">
        <v>1076</v>
      </c>
      <c r="AI766" s="75">
        <v>1</v>
      </c>
      <c r="AJ766" s="75">
        <v>1</v>
      </c>
      <c r="AK766" s="75" t="s">
        <v>1076</v>
      </c>
      <c r="AL766" s="75" t="s">
        <v>1076</v>
      </c>
      <c r="AM766" s="75" t="s">
        <v>1076</v>
      </c>
      <c r="AN766" s="75" t="s">
        <v>1076</v>
      </c>
      <c r="AO766" s="75" t="s">
        <v>1076</v>
      </c>
      <c r="AP766" s="75" t="s">
        <v>1076</v>
      </c>
      <c r="AQ766" s="75" t="s">
        <v>1076</v>
      </c>
      <c r="AR766" s="75" t="s">
        <v>1076</v>
      </c>
      <c r="AS766" s="75" t="s">
        <v>1076</v>
      </c>
      <c r="AT766" s="75" t="s">
        <v>1076</v>
      </c>
      <c r="AU766" t="str">
        <f t="shared" si="153"/>
        <v>РК Рфа</v>
      </c>
      <c r="AV766" t="b">
        <f t="shared" si="154"/>
        <v>1</v>
      </c>
    </row>
    <row r="767" spans="1:48" ht="16.5" thickTop="1" thickBot="1" x14ac:dyDescent="0.3">
      <c r="A767" s="28">
        <f t="shared" si="155"/>
        <v>132</v>
      </c>
      <c r="B767" s="74" t="s">
        <v>1852</v>
      </c>
      <c r="C767" s="71" t="s">
        <v>516</v>
      </c>
      <c r="D767" s="63">
        <v>1967</v>
      </c>
      <c r="E767" s="72"/>
      <c r="F767" s="72" t="s">
        <v>2521</v>
      </c>
      <c r="G767" s="80">
        <v>9</v>
      </c>
      <c r="H767" s="80">
        <v>1</v>
      </c>
      <c r="I767" s="163">
        <v>2743.9</v>
      </c>
      <c r="J767" s="163">
        <v>2288.8000000000002</v>
      </c>
      <c r="K767" s="163">
        <v>2160.4</v>
      </c>
      <c r="L767" s="165">
        <v>91</v>
      </c>
      <c r="M767" s="163">
        <f t="shared" si="148"/>
        <v>5674138.25</v>
      </c>
      <c r="N767" s="163"/>
      <c r="O767" s="163"/>
      <c r="P767" s="163"/>
      <c r="Q767" s="30">
        <f>IF('Форма 2'!D767=0,"",'Форма 2'!D767-N767-O767-P767)</f>
        <v>5674138.25</v>
      </c>
      <c r="R767" s="51">
        <f t="shared" si="149"/>
        <v>2479.0887146102759</v>
      </c>
      <c r="S767" s="51">
        <f t="shared" si="150"/>
        <v>2479.0887146102759</v>
      </c>
      <c r="T767" s="69">
        <f>IF(B767=C767,"",
IF(ISERROR(
IF(_xlfn.TEXTBEFORE('ПДФ 1'!B788,": ",1)*1=YEAR($V$4),$V$4,
IF(_xlfn.TEXTBEFORE('ПДФ 1'!B788,": ",1)*1=YEAR($W$4),$W$4,
IF(_xlfn.TEXTBEFORE('ПДФ 1'!B788,": ",1)*1=YEAR($X$4),$X$4,$Y$4)))),"",
IF(_xlfn.TEXTBEFORE('ПДФ 1'!B788,": ",1)*1=YEAR($V$4),$V$4,
IF(_xlfn.TEXTBEFORE('ПДФ 1'!B788,": ",1)*1=YEAR($W$4),$W$4,
IF(_xlfn.TEXTBEFORE('ПДФ 1'!B788,": ",1)*1=YEAR($X$4),$X$4,$Y$4)))))</f>
        <v>46022</v>
      </c>
      <c r="U767" s="125" t="str">
        <f>IF(ISERROR(VLOOKUP(C767,Источник!$C$2:$K$2343,9,0)),"",VLOOKUP(C767,Источник!$C$2:$K$2343,9,0))</f>
        <v>СС</v>
      </c>
      <c r="V767" s="1"/>
      <c r="W767" s="1"/>
      <c r="X767" s="77" t="str">
        <f t="shared" si="151"/>
        <v>г. Пермь, ул. Патриса Лумумбы, д. 11: 2025</v>
      </c>
      <c r="Y767" s="117">
        <f t="shared" si="152"/>
        <v>1</v>
      </c>
      <c r="Z767" s="22" t="s">
        <v>1076</v>
      </c>
      <c r="AA767" s="22" t="s">
        <v>1076</v>
      </c>
      <c r="AB767" s="22" t="s">
        <v>1076</v>
      </c>
      <c r="AC767" s="22" t="s">
        <v>1076</v>
      </c>
      <c r="AD767" s="22" t="s">
        <v>1076</v>
      </c>
      <c r="AE767" s="22" t="s">
        <v>1076</v>
      </c>
      <c r="AF767" s="22" t="s">
        <v>1076</v>
      </c>
      <c r="AG767" s="89" t="s">
        <v>1076</v>
      </c>
      <c r="AH767" s="114" t="s">
        <v>1076</v>
      </c>
      <c r="AI767" s="75">
        <v>1</v>
      </c>
      <c r="AJ767" s="75" t="s">
        <v>1076</v>
      </c>
      <c r="AK767" s="75" t="s">
        <v>1076</v>
      </c>
      <c r="AL767" s="75" t="s">
        <v>1076</v>
      </c>
      <c r="AM767" s="75" t="s">
        <v>1076</v>
      </c>
      <c r="AN767" s="75" t="s">
        <v>1076</v>
      </c>
      <c r="AO767" s="75" t="s">
        <v>1076</v>
      </c>
      <c r="AP767" s="75" t="s">
        <v>1076</v>
      </c>
      <c r="AQ767" s="75" t="s">
        <v>1076</v>
      </c>
      <c r="AR767" s="75" t="s">
        <v>1076</v>
      </c>
      <c r="AS767" s="75" t="s">
        <v>1076</v>
      </c>
      <c r="AT767" s="75" t="s">
        <v>1076</v>
      </c>
      <c r="AU767" t="str">
        <f t="shared" si="153"/>
        <v>РК</v>
      </c>
      <c r="AV767" t="b">
        <f t="shared" si="154"/>
        <v>1</v>
      </c>
    </row>
    <row r="768" spans="1:48" ht="16.5" thickTop="1" thickBot="1" x14ac:dyDescent="0.3">
      <c r="A768" s="28">
        <f t="shared" si="155"/>
        <v>133</v>
      </c>
      <c r="B768" s="74" t="s">
        <v>1852</v>
      </c>
      <c r="C768" s="71" t="s">
        <v>1587</v>
      </c>
      <c r="D768" s="63">
        <v>1995</v>
      </c>
      <c r="E768" s="72"/>
      <c r="F768" s="72" t="s">
        <v>2519</v>
      </c>
      <c r="G768" s="80">
        <v>16</v>
      </c>
      <c r="H768" s="80">
        <v>5</v>
      </c>
      <c r="I768" s="163">
        <v>14430.9</v>
      </c>
      <c r="J768" s="163">
        <v>17169.5</v>
      </c>
      <c r="K768" s="163">
        <v>15804.2</v>
      </c>
      <c r="L768" s="165">
        <v>476</v>
      </c>
      <c r="M768" s="163">
        <f t="shared" si="148"/>
        <v>29841802.420000002</v>
      </c>
      <c r="N768" s="163"/>
      <c r="O768" s="163"/>
      <c r="P768" s="163"/>
      <c r="Q768" s="30">
        <f>IF('Форма 2'!D768=0,"",'Форма 2'!D768-N768-O768-P768)</f>
        <v>29841802.420000002</v>
      </c>
      <c r="R768" s="51">
        <f t="shared" si="149"/>
        <v>1738.0705565100907</v>
      </c>
      <c r="S768" s="51">
        <f t="shared" si="150"/>
        <v>1738.0705565100907</v>
      </c>
      <c r="T768" s="69">
        <f>IF(B768=C768,"",
IF(ISERROR(
IF(_xlfn.TEXTBEFORE('ПДФ 1'!B789,": ",1)*1=YEAR($V$4),$V$4,
IF(_xlfn.TEXTBEFORE('ПДФ 1'!B789,": ",1)*1=YEAR($W$4),$W$4,
IF(_xlfn.TEXTBEFORE('ПДФ 1'!B789,": ",1)*1=YEAR($X$4),$X$4,$Y$4)))),"",
IF(_xlfn.TEXTBEFORE('ПДФ 1'!B789,": ",1)*1=YEAR($V$4),$V$4,
IF(_xlfn.TEXTBEFORE('ПДФ 1'!B789,": ",1)*1=YEAR($W$4),$W$4,
IF(_xlfn.TEXTBEFORE('ПДФ 1'!B789,": ",1)*1=YEAR($X$4),$X$4,$Y$4)))))</f>
        <v>46022</v>
      </c>
      <c r="U768" s="125" t="str">
        <f>IF(ISERROR(VLOOKUP(C768,Источник!$C$2:$K$2343,9,0)),"",VLOOKUP(C768,Источник!$C$2:$K$2343,9,0))</f>
        <v>СС</v>
      </c>
      <c r="V768" s="1"/>
      <c r="W768" s="1"/>
      <c r="X768" s="77" t="str">
        <f t="shared" si="151"/>
        <v>г. Пермь, ул. Пермская, д. 124: 2025</v>
      </c>
      <c r="Y768" s="117">
        <f t="shared" si="152"/>
        <v>1</v>
      </c>
      <c r="Z768" s="22" t="s">
        <v>1076</v>
      </c>
      <c r="AA768" s="22" t="s">
        <v>1076</v>
      </c>
      <c r="AB768" s="22" t="s">
        <v>1076</v>
      </c>
      <c r="AC768" s="22" t="s">
        <v>1076</v>
      </c>
      <c r="AD768" s="22" t="s">
        <v>1076</v>
      </c>
      <c r="AE768" s="22" t="s">
        <v>1076</v>
      </c>
      <c r="AF768" s="22" t="s">
        <v>1076</v>
      </c>
      <c r="AG768" s="89" t="s">
        <v>1076</v>
      </c>
      <c r="AH768" s="114" t="s">
        <v>1076</v>
      </c>
      <c r="AI768" s="75">
        <v>1</v>
      </c>
      <c r="AJ768" s="75" t="s">
        <v>1076</v>
      </c>
      <c r="AK768" s="75" t="s">
        <v>1076</v>
      </c>
      <c r="AL768" s="75" t="s">
        <v>1076</v>
      </c>
      <c r="AM768" s="75" t="s">
        <v>1076</v>
      </c>
      <c r="AN768" s="75" t="s">
        <v>1076</v>
      </c>
      <c r="AO768" s="75" t="s">
        <v>1076</v>
      </c>
      <c r="AP768" s="75" t="s">
        <v>1076</v>
      </c>
      <c r="AQ768" s="75" t="s">
        <v>1076</v>
      </c>
      <c r="AR768" s="75" t="s">
        <v>1076</v>
      </c>
      <c r="AS768" s="75" t="s">
        <v>1076</v>
      </c>
      <c r="AT768" s="75" t="s">
        <v>1076</v>
      </c>
      <c r="AU768" t="str">
        <f t="shared" si="153"/>
        <v>РК</v>
      </c>
      <c r="AV768" t="b">
        <f t="shared" si="154"/>
        <v>1</v>
      </c>
    </row>
    <row r="769" spans="1:48" ht="16.5" thickTop="1" thickBot="1" x14ac:dyDescent="0.3">
      <c r="A769" s="28">
        <f t="shared" si="155"/>
        <v>134</v>
      </c>
      <c r="B769" s="74" t="s">
        <v>1852</v>
      </c>
      <c r="C769" s="71" t="s">
        <v>475</v>
      </c>
      <c r="D769" s="63">
        <v>1997</v>
      </c>
      <c r="E769" s="72"/>
      <c r="F769" s="72" t="s">
        <v>2535</v>
      </c>
      <c r="G769" s="80">
        <v>10</v>
      </c>
      <c r="H769" s="80">
        <v>2</v>
      </c>
      <c r="I769" s="163">
        <v>3049.5</v>
      </c>
      <c r="J769" s="163">
        <v>1514</v>
      </c>
      <c r="K769" s="163">
        <v>1514</v>
      </c>
      <c r="L769" s="165">
        <v>0</v>
      </c>
      <c r="M769" s="163">
        <f t="shared" si="148"/>
        <v>7860633.5999999996</v>
      </c>
      <c r="N769" s="163"/>
      <c r="O769" s="163"/>
      <c r="P769" s="163"/>
      <c r="Q769" s="30">
        <f>IF('Форма 2'!D769=0,"",'Форма 2'!D769-N769-O769-P769)</f>
        <v>7860633.5999999996</v>
      </c>
      <c r="R769" s="51">
        <f t="shared" si="149"/>
        <v>5191.9640686922057</v>
      </c>
      <c r="S769" s="51">
        <f t="shared" si="150"/>
        <v>5191.9640686922057</v>
      </c>
      <c r="T769" s="69">
        <f>IF(B769=C769,"",
IF(ISERROR(
IF(_xlfn.TEXTBEFORE('ПДФ 1'!B790,": ",1)*1=YEAR($V$4),$V$4,
IF(_xlfn.TEXTBEFORE('ПДФ 1'!B790,": ",1)*1=YEAR($W$4),$W$4,
IF(_xlfn.TEXTBEFORE('ПДФ 1'!B790,": ",1)*1=YEAR($X$4),$X$4,$Y$4)))),"",
IF(_xlfn.TEXTBEFORE('ПДФ 1'!B790,": ",1)*1=YEAR($V$4),$V$4,
IF(_xlfn.TEXTBEFORE('ПДФ 1'!B790,": ",1)*1=YEAR($W$4),$W$4,
IF(_xlfn.TEXTBEFORE('ПДФ 1'!B790,": ",1)*1=YEAR($X$4),$X$4,$Y$4)))))</f>
        <v>46022</v>
      </c>
      <c r="U769" s="125" t="str">
        <f>IF(ISERROR(VLOOKUP(C769,Источник!$C$2:$K$2343,9,0)),"",VLOOKUP(C769,Источник!$C$2:$K$2343,9,0))</f>
        <v>СС</v>
      </c>
      <c r="V769" s="1"/>
      <c r="W769" s="1"/>
      <c r="X769" s="77" t="str">
        <f t="shared" si="151"/>
        <v>г. Пермь, ул. Пермская, д. 126А: 2025</v>
      </c>
      <c r="Y769" s="117">
        <f t="shared" si="152"/>
        <v>1</v>
      </c>
      <c r="Z769" s="22" t="s">
        <v>1076</v>
      </c>
      <c r="AA769" s="22" t="s">
        <v>1076</v>
      </c>
      <c r="AB769" s="22" t="s">
        <v>1076</v>
      </c>
      <c r="AC769" s="22" t="s">
        <v>1076</v>
      </c>
      <c r="AD769" s="22" t="s">
        <v>1076</v>
      </c>
      <c r="AE769" s="22" t="s">
        <v>1076</v>
      </c>
      <c r="AF769" s="22" t="s">
        <v>1076</v>
      </c>
      <c r="AG769" s="89">
        <v>2</v>
      </c>
      <c r="AH769" s="88">
        <v>7860633.5999999996</v>
      </c>
      <c r="AI769" s="75" t="s">
        <v>1076</v>
      </c>
      <c r="AJ769" s="75" t="s">
        <v>1076</v>
      </c>
      <c r="AK769" s="75" t="s">
        <v>1076</v>
      </c>
      <c r="AL769" s="75" t="s">
        <v>1076</v>
      </c>
      <c r="AM769" s="75" t="s">
        <v>1076</v>
      </c>
      <c r="AN769" s="75" t="s">
        <v>1076</v>
      </c>
      <c r="AO769" s="75" t="s">
        <v>1076</v>
      </c>
      <c r="AP769" s="75" t="s">
        <v>1076</v>
      </c>
      <c r="AQ769" s="75" t="s">
        <v>1076</v>
      </c>
      <c r="AR769" s="75" t="s">
        <v>1076</v>
      </c>
      <c r="AS769" s="75" t="s">
        <v>1076</v>
      </c>
      <c r="AT769" s="75" t="s">
        <v>1076</v>
      </c>
      <c r="AU769" t="str">
        <f t="shared" si="153"/>
        <v>РЛ</v>
      </c>
      <c r="AV769" t="b">
        <f t="shared" si="154"/>
        <v>1</v>
      </c>
    </row>
    <row r="770" spans="1:48" ht="16.5" thickTop="1" thickBot="1" x14ac:dyDescent="0.3">
      <c r="A770" s="28">
        <f t="shared" si="155"/>
        <v>135</v>
      </c>
      <c r="B770" s="74" t="s">
        <v>1852</v>
      </c>
      <c r="C770" s="71" t="s">
        <v>473</v>
      </c>
      <c r="D770" s="63" t="s">
        <v>2555</v>
      </c>
      <c r="E770" s="72"/>
      <c r="F770" s="72" t="s">
        <v>2520</v>
      </c>
      <c r="G770" s="80">
        <v>10</v>
      </c>
      <c r="H770" s="80">
        <v>6</v>
      </c>
      <c r="I770" s="163">
        <v>20865.099999999999</v>
      </c>
      <c r="J770" s="163">
        <v>17394.41</v>
      </c>
      <c r="K770" s="163">
        <v>17394.41</v>
      </c>
      <c r="L770" s="165">
        <v>795</v>
      </c>
      <c r="M770" s="163">
        <f t="shared" si="148"/>
        <v>23581900.799999997</v>
      </c>
      <c r="N770" s="163"/>
      <c r="O770" s="163"/>
      <c r="P770" s="163"/>
      <c r="Q770" s="30">
        <f>IF('Форма 2'!D770=0,"",'Форма 2'!D770-N770-O770-P770)</f>
        <v>23581900.799999997</v>
      </c>
      <c r="R770" s="51">
        <f t="shared" si="149"/>
        <v>1355.717198801224</v>
      </c>
      <c r="S770" s="51">
        <f t="shared" si="150"/>
        <v>1355.717198801224</v>
      </c>
      <c r="T770" s="69">
        <f>IF(B770=C770,"",
IF(ISERROR(
IF(_xlfn.TEXTBEFORE('ПДФ 1'!B791,": ",1)*1=YEAR($V$4),$V$4,
IF(_xlfn.TEXTBEFORE('ПДФ 1'!B791,": ",1)*1=YEAR($W$4),$W$4,
IF(_xlfn.TEXTBEFORE('ПДФ 1'!B791,": ",1)*1=YEAR($X$4),$X$4,$Y$4)))),"",
IF(_xlfn.TEXTBEFORE('ПДФ 1'!B791,": ",1)*1=YEAR($V$4),$V$4,
IF(_xlfn.TEXTBEFORE('ПДФ 1'!B791,": ",1)*1=YEAR($W$4),$W$4,
IF(_xlfn.TEXTBEFORE('ПДФ 1'!B791,": ",1)*1=YEAR($X$4),$X$4,$Y$4)))))</f>
        <v>46022</v>
      </c>
      <c r="U770" s="125" t="str">
        <f>IF(ISERROR(VLOOKUP(C770,Источник!$C$2:$K$2343,9,0)),"",VLOOKUP(C770,Источник!$C$2:$K$2343,9,0))</f>
        <v>СС</v>
      </c>
      <c r="V770" s="1"/>
      <c r="W770" s="1"/>
      <c r="X770" s="77" t="str">
        <f t="shared" si="151"/>
        <v>г. Пермь, ул. Петропавловская, д. 119: 2025</v>
      </c>
      <c r="Y770" s="117">
        <f t="shared" si="152"/>
        <v>1</v>
      </c>
      <c r="Z770" s="22" t="s">
        <v>1076</v>
      </c>
      <c r="AA770" s="22" t="s">
        <v>1076</v>
      </c>
      <c r="AB770" s="22" t="s">
        <v>1076</v>
      </c>
      <c r="AC770" s="22" t="s">
        <v>1076</v>
      </c>
      <c r="AD770" s="22" t="s">
        <v>1076</v>
      </c>
      <c r="AE770" s="22" t="s">
        <v>1076</v>
      </c>
      <c r="AF770" s="22" t="s">
        <v>1076</v>
      </c>
      <c r="AG770" s="89">
        <v>6</v>
      </c>
      <c r="AH770" s="114">
        <v>23581900.799999997</v>
      </c>
      <c r="AI770" s="75" t="s">
        <v>1076</v>
      </c>
      <c r="AJ770" s="75" t="s">
        <v>1076</v>
      </c>
      <c r="AK770" s="75" t="s">
        <v>1076</v>
      </c>
      <c r="AL770" s="75" t="s">
        <v>1076</v>
      </c>
      <c r="AM770" s="75" t="s">
        <v>1076</v>
      </c>
      <c r="AN770" s="75" t="s">
        <v>1076</v>
      </c>
      <c r="AO770" s="75" t="s">
        <v>1076</v>
      </c>
      <c r="AP770" s="75" t="s">
        <v>1076</v>
      </c>
      <c r="AQ770" s="75" t="s">
        <v>1076</v>
      </c>
      <c r="AR770" s="75" t="s">
        <v>1076</v>
      </c>
      <c r="AS770" s="75" t="s">
        <v>1076</v>
      </c>
      <c r="AT770" s="75" t="s">
        <v>1076</v>
      </c>
      <c r="AU770" t="str">
        <f t="shared" si="153"/>
        <v>РЛ</v>
      </c>
      <c r="AV770" t="b">
        <f t="shared" si="154"/>
        <v>1</v>
      </c>
    </row>
    <row r="771" spans="1:48" ht="16.5" thickTop="1" thickBot="1" x14ac:dyDescent="0.3">
      <c r="A771" s="28">
        <f t="shared" si="155"/>
        <v>136</v>
      </c>
      <c r="B771" s="74" t="s">
        <v>1852</v>
      </c>
      <c r="C771" s="71" t="s">
        <v>474</v>
      </c>
      <c r="D771" s="63">
        <v>1996</v>
      </c>
      <c r="E771" s="72"/>
      <c r="F771" s="72">
        <v>0</v>
      </c>
      <c r="G771" s="80">
        <v>16</v>
      </c>
      <c r="H771" s="80">
        <v>1</v>
      </c>
      <c r="I771" s="163">
        <v>5055</v>
      </c>
      <c r="J771" s="163">
        <v>105.9</v>
      </c>
      <c r="K771" s="163">
        <v>4949.1000000000004</v>
      </c>
      <c r="L771" s="165">
        <v>176</v>
      </c>
      <c r="M771" s="163">
        <f t="shared" si="148"/>
        <v>7999028.9199999999</v>
      </c>
      <c r="N771" s="163"/>
      <c r="O771" s="163"/>
      <c r="P771" s="163"/>
      <c r="Q771" s="30">
        <f>IF('Форма 2'!D771=0,"",'Форма 2'!D771-N771-O771-P771)</f>
        <v>7999028.9199999999</v>
      </c>
      <c r="R771" s="51">
        <f t="shared" si="149"/>
        <v>75533.795278564678</v>
      </c>
      <c r="S771" s="51">
        <f t="shared" si="150"/>
        <v>75533.795278564678</v>
      </c>
      <c r="T771" s="69">
        <f>IF(B771=C771,"",
IF(ISERROR(
IF(_xlfn.TEXTBEFORE('ПДФ 1'!B792,": ",1)*1=YEAR($V$4),$V$4,
IF(_xlfn.TEXTBEFORE('ПДФ 1'!B792,": ",1)*1=YEAR($W$4),$W$4,
IF(_xlfn.TEXTBEFORE('ПДФ 1'!B792,": ",1)*1=YEAR($X$4),$X$4,$Y$4)))),"",
IF(_xlfn.TEXTBEFORE('ПДФ 1'!B792,": ",1)*1=YEAR($V$4),$V$4,
IF(_xlfn.TEXTBEFORE('ПДФ 1'!B792,": ",1)*1=YEAR($W$4),$W$4,
IF(_xlfn.TEXTBEFORE('ПДФ 1'!B792,": ",1)*1=YEAR($X$4),$X$4,$Y$4)))))</f>
        <v>46022</v>
      </c>
      <c r="U771" s="125" t="str">
        <f>IF(ISERROR(VLOOKUP(C771,Источник!$C$2:$K$2343,9,0)),"",VLOOKUP(C771,Источник!$C$2:$K$2343,9,0))</f>
        <v>СС</v>
      </c>
      <c r="V771" s="1"/>
      <c r="W771" s="1"/>
      <c r="X771" s="77" t="str">
        <f t="shared" si="151"/>
        <v>г. Пермь, ул. Петропавловская, д. 119А: 2025</v>
      </c>
      <c r="Y771" s="117">
        <f t="shared" si="152"/>
        <v>1</v>
      </c>
      <c r="Z771" s="22" t="s">
        <v>1076</v>
      </c>
      <c r="AA771" s="22" t="s">
        <v>1076</v>
      </c>
      <c r="AB771" s="22" t="s">
        <v>1076</v>
      </c>
      <c r="AC771" s="22" t="s">
        <v>1076</v>
      </c>
      <c r="AD771" s="22" t="s">
        <v>1076</v>
      </c>
      <c r="AE771" s="22" t="s">
        <v>1076</v>
      </c>
      <c r="AF771" s="22" t="s">
        <v>1076</v>
      </c>
      <c r="AG771" s="89">
        <v>2</v>
      </c>
      <c r="AH771" s="114">
        <v>7999028.9199999999</v>
      </c>
      <c r="AI771" s="75" t="s">
        <v>1076</v>
      </c>
      <c r="AJ771" s="75" t="s">
        <v>1076</v>
      </c>
      <c r="AK771" s="75" t="s">
        <v>1076</v>
      </c>
      <c r="AL771" s="75" t="s">
        <v>1076</v>
      </c>
      <c r="AM771" s="75" t="s">
        <v>1076</v>
      </c>
      <c r="AN771" s="75" t="s">
        <v>1076</v>
      </c>
      <c r="AO771" s="75" t="s">
        <v>1076</v>
      </c>
      <c r="AP771" s="75" t="s">
        <v>1076</v>
      </c>
      <c r="AQ771" s="75" t="s">
        <v>1076</v>
      </c>
      <c r="AR771" s="75" t="s">
        <v>1076</v>
      </c>
      <c r="AS771" s="75" t="s">
        <v>1076</v>
      </c>
      <c r="AT771" s="75" t="s">
        <v>1076</v>
      </c>
      <c r="AU771" t="str">
        <f t="shared" si="153"/>
        <v>РЛ</v>
      </c>
      <c r="AV771" t="b">
        <f t="shared" si="154"/>
        <v>1</v>
      </c>
    </row>
    <row r="772" spans="1:48" ht="16.5" thickTop="1" thickBot="1" x14ac:dyDescent="0.3">
      <c r="A772" s="28">
        <f t="shared" si="155"/>
        <v>137</v>
      </c>
      <c r="B772" s="74" t="s">
        <v>1852</v>
      </c>
      <c r="C772" s="71" t="s">
        <v>517</v>
      </c>
      <c r="D772" s="63">
        <v>1999</v>
      </c>
      <c r="E772" s="72"/>
      <c r="F772" s="72" t="s">
        <v>2519</v>
      </c>
      <c r="G772" s="80">
        <v>9</v>
      </c>
      <c r="H772" s="80">
        <v>4</v>
      </c>
      <c r="I772" s="163">
        <v>6427.6</v>
      </c>
      <c r="J772" s="163">
        <v>6427.6</v>
      </c>
      <c r="K772" s="163">
        <v>6427.6</v>
      </c>
      <c r="L772" s="165">
        <v>134</v>
      </c>
      <c r="M772" s="163">
        <f t="shared" si="148"/>
        <v>13291698.32</v>
      </c>
      <c r="N772" s="163"/>
      <c r="O772" s="163"/>
      <c r="P772" s="163"/>
      <c r="Q772" s="30">
        <f>IF('Форма 2'!D772=0,"",'Форма 2'!D772-N772-O772-P772)</f>
        <v>13291698.32</v>
      </c>
      <c r="R772" s="51">
        <f t="shared" si="149"/>
        <v>2067.9100006223161</v>
      </c>
      <c r="S772" s="51">
        <f t="shared" si="150"/>
        <v>2067.9100006223161</v>
      </c>
      <c r="T772" s="69">
        <f>IF(B772=C772,"",
IF(ISERROR(
IF(_xlfn.TEXTBEFORE('ПДФ 1'!B793,": ",1)*1=YEAR($V$4),$V$4,
IF(_xlfn.TEXTBEFORE('ПДФ 1'!B793,": ",1)*1=YEAR($W$4),$W$4,
IF(_xlfn.TEXTBEFORE('ПДФ 1'!B793,": ",1)*1=YEAR($X$4),$X$4,$Y$4)))),"",
IF(_xlfn.TEXTBEFORE('ПДФ 1'!B793,": ",1)*1=YEAR($V$4),$V$4,
IF(_xlfn.TEXTBEFORE('ПДФ 1'!B793,": ",1)*1=YEAR($W$4),$W$4,
IF(_xlfn.TEXTBEFORE('ПДФ 1'!B793,": ",1)*1=YEAR($X$4),$X$4,$Y$4)))))</f>
        <v>46022</v>
      </c>
      <c r="U772" s="125" t="str">
        <f>IF(ISERROR(VLOOKUP(C772,Источник!$C$2:$K$2343,9,0)),"",VLOOKUP(C772,Источник!$C$2:$K$2343,9,0))</f>
        <v>СС</v>
      </c>
      <c r="V772" s="1"/>
      <c r="W772" s="1"/>
      <c r="X772" s="77" t="str">
        <f t="shared" si="151"/>
        <v>г. Пермь, ул. Петропавловская, д. 12: 2025</v>
      </c>
      <c r="Y772" s="117">
        <f t="shared" si="152"/>
        <v>1</v>
      </c>
      <c r="Z772" s="22" t="s">
        <v>1076</v>
      </c>
      <c r="AA772" s="22" t="s">
        <v>1076</v>
      </c>
      <c r="AB772" s="22" t="s">
        <v>1076</v>
      </c>
      <c r="AC772" s="22" t="s">
        <v>1076</v>
      </c>
      <c r="AD772" s="22" t="s">
        <v>1076</v>
      </c>
      <c r="AE772" s="22" t="s">
        <v>1076</v>
      </c>
      <c r="AF772" s="22" t="s">
        <v>1076</v>
      </c>
      <c r="AG772" s="89" t="s">
        <v>1076</v>
      </c>
      <c r="AH772" s="114" t="s">
        <v>1076</v>
      </c>
      <c r="AI772" s="75">
        <v>1</v>
      </c>
      <c r="AJ772" s="75" t="s">
        <v>1076</v>
      </c>
      <c r="AK772" s="75" t="s">
        <v>1076</v>
      </c>
      <c r="AL772" s="75" t="s">
        <v>1076</v>
      </c>
      <c r="AM772" s="75" t="s">
        <v>1076</v>
      </c>
      <c r="AN772" s="75" t="s">
        <v>1076</v>
      </c>
      <c r="AO772" s="75" t="s">
        <v>1076</v>
      </c>
      <c r="AP772" s="75" t="s">
        <v>1076</v>
      </c>
      <c r="AQ772" s="75" t="s">
        <v>1076</v>
      </c>
      <c r="AR772" s="75" t="s">
        <v>1076</v>
      </c>
      <c r="AS772" s="75" t="s">
        <v>1076</v>
      </c>
      <c r="AT772" s="75" t="s">
        <v>1076</v>
      </c>
      <c r="AU772" t="str">
        <f t="shared" si="153"/>
        <v>РК</v>
      </c>
      <c r="AV772" t="b">
        <f t="shared" si="154"/>
        <v>1</v>
      </c>
    </row>
    <row r="773" spans="1:48" ht="16.5" thickTop="1" thickBot="1" x14ac:dyDescent="0.3">
      <c r="A773" s="28">
        <f t="shared" si="155"/>
        <v>138</v>
      </c>
      <c r="B773" s="74" t="s">
        <v>1852</v>
      </c>
      <c r="C773" s="71" t="s">
        <v>1588</v>
      </c>
      <c r="D773" s="63">
        <v>2000</v>
      </c>
      <c r="E773" s="72"/>
      <c r="F773" s="72">
        <v>0</v>
      </c>
      <c r="G773" s="80">
        <v>9</v>
      </c>
      <c r="H773" s="80">
        <v>1</v>
      </c>
      <c r="I773" s="163">
        <v>4500</v>
      </c>
      <c r="J773" s="163">
        <v>775.8</v>
      </c>
      <c r="K773" s="163">
        <v>4663.8</v>
      </c>
      <c r="L773" s="165">
        <v>59</v>
      </c>
      <c r="M773" s="163">
        <f t="shared" si="148"/>
        <v>6738615</v>
      </c>
      <c r="N773" s="163"/>
      <c r="O773" s="163"/>
      <c r="P773" s="163"/>
      <c r="Q773" s="30">
        <f>IF('Форма 2'!D773=0,"",'Форма 2'!D773-N773-O773-P773)</f>
        <v>6738615</v>
      </c>
      <c r="R773" s="51">
        <f t="shared" si="149"/>
        <v>8686.0208816705344</v>
      </c>
      <c r="S773" s="51">
        <f t="shared" si="150"/>
        <v>8686.0208816705344</v>
      </c>
      <c r="T773" s="69">
        <f>IF(B773=C773,"",
IF(ISERROR(
IF(_xlfn.TEXTBEFORE('ПДФ 1'!B794,": ",1)*1=YEAR($V$4),$V$4,
IF(_xlfn.TEXTBEFORE('ПДФ 1'!B794,": ",1)*1=YEAR($W$4),$W$4,
IF(_xlfn.TEXTBEFORE('ПДФ 1'!B794,": ",1)*1=YEAR($X$4),$X$4,$Y$4)))),"",
IF(_xlfn.TEXTBEFORE('ПДФ 1'!B794,": ",1)*1=YEAR($V$4),$V$4,
IF(_xlfn.TEXTBEFORE('ПДФ 1'!B794,": ",1)*1=YEAR($W$4),$W$4,
IF(_xlfn.TEXTBEFORE('ПДФ 1'!B794,": ",1)*1=YEAR($X$4),$X$4,$Y$4)))))</f>
        <v>46022</v>
      </c>
      <c r="U773" s="125" t="str">
        <f>IF(ISERROR(VLOOKUP(C773,Источник!$C$2:$K$2343,9,0)),"",VLOOKUP(C773,Источник!$C$2:$K$2343,9,0))</f>
        <v>СС</v>
      </c>
      <c r="V773" s="1"/>
      <c r="W773" s="1"/>
      <c r="X773" s="77" t="str">
        <f t="shared" si="151"/>
        <v>г. Пермь, ул. Петропавловская, д. 19: 2025</v>
      </c>
      <c r="Y773" s="117">
        <f t="shared" si="152"/>
        <v>2</v>
      </c>
      <c r="Z773" s="22" t="s">
        <v>1076</v>
      </c>
      <c r="AA773" s="22" t="s">
        <v>1076</v>
      </c>
      <c r="AB773" s="22" t="s">
        <v>1076</v>
      </c>
      <c r="AC773" s="22">
        <v>1</v>
      </c>
      <c r="AD773" s="22">
        <v>1</v>
      </c>
      <c r="AE773" s="22" t="s">
        <v>1076</v>
      </c>
      <c r="AF773" s="22" t="s">
        <v>1076</v>
      </c>
      <c r="AG773" s="89" t="s">
        <v>1076</v>
      </c>
      <c r="AH773" s="114" t="s">
        <v>1076</v>
      </c>
      <c r="AI773" s="75" t="s">
        <v>1076</v>
      </c>
      <c r="AJ773" s="75" t="s">
        <v>1076</v>
      </c>
      <c r="AK773" s="75" t="s">
        <v>1076</v>
      </c>
      <c r="AL773" s="75" t="s">
        <v>1076</v>
      </c>
      <c r="AM773" s="75" t="s">
        <v>1076</v>
      </c>
      <c r="AN773" s="75" t="s">
        <v>1076</v>
      </c>
      <c r="AO773" s="75" t="s">
        <v>1076</v>
      </c>
      <c r="AP773" s="75" t="s">
        <v>1076</v>
      </c>
      <c r="AQ773" s="75" t="s">
        <v>1076</v>
      </c>
      <c r="AR773" s="75" t="s">
        <v>1076</v>
      </c>
      <c r="AS773" s="75" t="s">
        <v>1076</v>
      </c>
      <c r="AT773" s="75" t="s">
        <v>1076</v>
      </c>
      <c r="AU773" t="str">
        <f t="shared" si="153"/>
        <v>РВИС ( ХВС ГВС )</v>
      </c>
      <c r="AV773" t="b">
        <f t="shared" si="154"/>
        <v>1</v>
      </c>
    </row>
    <row r="774" spans="1:48" ht="16.5" thickTop="1" thickBot="1" x14ac:dyDescent="0.3">
      <c r="A774" s="28">
        <f t="shared" si="155"/>
        <v>139</v>
      </c>
      <c r="B774" s="74" t="s">
        <v>1852</v>
      </c>
      <c r="C774" s="71" t="s">
        <v>518</v>
      </c>
      <c r="D774" s="63">
        <v>1952</v>
      </c>
      <c r="E774" s="72"/>
      <c r="F774" s="72" t="s">
        <v>2522</v>
      </c>
      <c r="G774" s="80">
        <v>2</v>
      </c>
      <c r="H774" s="80">
        <v>1</v>
      </c>
      <c r="I774" s="163">
        <v>767.9</v>
      </c>
      <c r="J774" s="163">
        <v>490.2</v>
      </c>
      <c r="K774" s="163">
        <v>490.2</v>
      </c>
      <c r="L774" s="165">
        <v>71</v>
      </c>
      <c r="M774" s="163">
        <f t="shared" si="148"/>
        <v>12810553.189999999</v>
      </c>
      <c r="N774" s="163"/>
      <c r="O774" s="163"/>
      <c r="P774" s="163"/>
      <c r="Q774" s="30">
        <f>IF('Форма 2'!D774=0,"",'Форма 2'!D774-N774-O774-P774)</f>
        <v>12810553.189999999</v>
      </c>
      <c r="R774" s="51">
        <f t="shared" si="149"/>
        <v>26133.31944104447</v>
      </c>
      <c r="S774" s="51">
        <f t="shared" si="150"/>
        <v>26133.31944104447</v>
      </c>
      <c r="T774" s="69">
        <f>IF(B774=C774,"",
IF(ISERROR(
IF(_xlfn.TEXTBEFORE('ПДФ 1'!B795,": ",1)*1=YEAR($V$4),$V$4,
IF(_xlfn.TEXTBEFORE('ПДФ 1'!B795,": ",1)*1=YEAR($W$4),$W$4,
IF(_xlfn.TEXTBEFORE('ПДФ 1'!B795,": ",1)*1=YEAR($X$4),$X$4,$Y$4)))),"",
IF(_xlfn.TEXTBEFORE('ПДФ 1'!B795,": ",1)*1=YEAR($V$4),$V$4,
IF(_xlfn.TEXTBEFORE('ПДФ 1'!B795,": ",1)*1=YEAR($W$4),$W$4,
IF(_xlfn.TEXTBEFORE('ПДФ 1'!B795,": ",1)*1=YEAR($X$4),$X$4,$Y$4)))))</f>
        <v>46022</v>
      </c>
      <c r="U774" s="125" t="str">
        <f>IF(ISERROR(VLOOKUP(C774,Источник!$C$2:$K$2343,9,0)),"",VLOOKUP(C774,Источник!$C$2:$K$2343,9,0))</f>
        <v>СС</v>
      </c>
      <c r="V774" s="1"/>
      <c r="W774" s="1"/>
      <c r="X774" s="77" t="str">
        <f t="shared" si="151"/>
        <v>г. Пермь, ул. Петропавловская, д. 60: 2025</v>
      </c>
      <c r="Y774" s="117">
        <f t="shared" si="152"/>
        <v>3</v>
      </c>
      <c r="Z774" s="22" t="s">
        <v>1076</v>
      </c>
      <c r="AA774" s="22" t="s">
        <v>1076</v>
      </c>
      <c r="AB774" s="22" t="s">
        <v>1076</v>
      </c>
      <c r="AC774" s="22" t="s">
        <v>1076</v>
      </c>
      <c r="AD774" s="22" t="s">
        <v>1076</v>
      </c>
      <c r="AE774" s="22" t="s">
        <v>1076</v>
      </c>
      <c r="AF774" s="22" t="s">
        <v>1076</v>
      </c>
      <c r="AG774" s="89" t="s">
        <v>1076</v>
      </c>
      <c r="AH774" s="114" t="s">
        <v>1076</v>
      </c>
      <c r="AI774" s="75">
        <v>1</v>
      </c>
      <c r="AJ774" s="75">
        <v>1</v>
      </c>
      <c r="AK774" s="75" t="s">
        <v>1076</v>
      </c>
      <c r="AL774" s="75" t="s">
        <v>1076</v>
      </c>
      <c r="AM774" s="75">
        <v>1</v>
      </c>
      <c r="AN774" s="75" t="s">
        <v>1076</v>
      </c>
      <c r="AO774" s="75" t="s">
        <v>1076</v>
      </c>
      <c r="AP774" s="75" t="s">
        <v>1076</v>
      </c>
      <c r="AQ774" s="75" t="s">
        <v>1076</v>
      </c>
      <c r="AR774" s="75" t="s">
        <v>1076</v>
      </c>
      <c r="AS774" s="75" t="s">
        <v>1076</v>
      </c>
      <c r="AT774" s="75" t="s">
        <v>1076</v>
      </c>
      <c r="AU774" t="str">
        <f t="shared" si="153"/>
        <v>РК Рфа РФ</v>
      </c>
      <c r="AV774" t="b">
        <f t="shared" si="154"/>
        <v>1</v>
      </c>
    </row>
    <row r="775" spans="1:48" ht="16.5" thickTop="1" thickBot="1" x14ac:dyDescent="0.3">
      <c r="A775" s="28">
        <f t="shared" si="155"/>
        <v>140</v>
      </c>
      <c r="B775" s="74" t="s">
        <v>1852</v>
      </c>
      <c r="C775" s="71" t="s">
        <v>567</v>
      </c>
      <c r="D775" s="63">
        <v>1961</v>
      </c>
      <c r="E775" s="72"/>
      <c r="F775" s="72" t="s">
        <v>2519</v>
      </c>
      <c r="G775" s="80">
        <v>2</v>
      </c>
      <c r="H775" s="80">
        <v>2</v>
      </c>
      <c r="I775" s="163">
        <v>759.1</v>
      </c>
      <c r="J775" s="163">
        <v>645</v>
      </c>
      <c r="K775" s="163">
        <v>645</v>
      </c>
      <c r="L775" s="165">
        <v>29</v>
      </c>
      <c r="M775" s="163">
        <f t="shared" si="148"/>
        <v>985342.16</v>
      </c>
      <c r="N775" s="163"/>
      <c r="O775" s="163"/>
      <c r="P775" s="163"/>
      <c r="Q775" s="30">
        <f>IF('Форма 2'!D775=0,"",'Форма 2'!D775-N775-O775-P775)</f>
        <v>985342.16</v>
      </c>
      <c r="R775" s="51">
        <f t="shared" si="149"/>
        <v>1527.6622635658916</v>
      </c>
      <c r="S775" s="51">
        <f t="shared" si="150"/>
        <v>1527.6622635658916</v>
      </c>
      <c r="T775" s="69">
        <f>IF(B775=C775,"",
IF(ISERROR(
IF(_xlfn.TEXTBEFORE('ПДФ 1'!B796,": ",1)*1=YEAR($V$4),$V$4,
IF(_xlfn.TEXTBEFORE('ПДФ 1'!B796,": ",1)*1=YEAR($W$4),$W$4,
IF(_xlfn.TEXTBEFORE('ПДФ 1'!B796,": ",1)*1=YEAR($X$4),$X$4,$Y$4)))),"",
IF(_xlfn.TEXTBEFORE('ПДФ 1'!B796,": ",1)*1=YEAR($V$4),$V$4,
IF(_xlfn.TEXTBEFORE('ПДФ 1'!B796,": ",1)*1=YEAR($W$4),$W$4,
IF(_xlfn.TEXTBEFORE('ПДФ 1'!B796,": ",1)*1=YEAR($X$4),$X$4,$Y$4)))))</f>
        <v>46022</v>
      </c>
      <c r="U775" s="125" t="str">
        <f>IF(ISERROR(VLOOKUP(C775,Источник!$C$2:$K$2343,9,0)),"",VLOOKUP(C775,Источник!$C$2:$K$2343,9,0))</f>
        <v>РО</v>
      </c>
      <c r="V775" s="1"/>
      <c r="W775" s="1"/>
      <c r="X775" s="77" t="str">
        <f t="shared" si="151"/>
        <v>г. Пермь, ул. Подлесная, д. 17/1: 2025</v>
      </c>
      <c r="Y775" s="117">
        <f t="shared" si="152"/>
        <v>1</v>
      </c>
      <c r="Z775" s="22" t="s">
        <v>1076</v>
      </c>
      <c r="AA775" s="22" t="s">
        <v>1076</v>
      </c>
      <c r="AB775" s="22" t="s">
        <v>1076</v>
      </c>
      <c r="AC775" s="22" t="s">
        <v>1076</v>
      </c>
      <c r="AD775" s="22" t="s">
        <v>1076</v>
      </c>
      <c r="AE775" s="22" t="s">
        <v>1076</v>
      </c>
      <c r="AF775" s="22" t="s">
        <v>1076</v>
      </c>
      <c r="AG775" s="89" t="s">
        <v>1076</v>
      </c>
      <c r="AH775" s="114" t="s">
        <v>1076</v>
      </c>
      <c r="AI775" s="75" t="s">
        <v>1076</v>
      </c>
      <c r="AJ775" s="75" t="s">
        <v>1076</v>
      </c>
      <c r="AK775" s="75" t="s">
        <v>1076</v>
      </c>
      <c r="AL775" s="75" t="s">
        <v>1076</v>
      </c>
      <c r="AM775" s="75">
        <v>1</v>
      </c>
      <c r="AN775" s="75" t="s">
        <v>1076</v>
      </c>
      <c r="AO775" s="75" t="s">
        <v>1076</v>
      </c>
      <c r="AP775" s="75" t="s">
        <v>1076</v>
      </c>
      <c r="AQ775" s="75" t="s">
        <v>1076</v>
      </c>
      <c r="AR775" s="75" t="s">
        <v>1076</v>
      </c>
      <c r="AS775" s="75" t="s">
        <v>1076</v>
      </c>
      <c r="AT775" s="75" t="s">
        <v>1076</v>
      </c>
      <c r="AU775" t="str">
        <f t="shared" si="153"/>
        <v>РФ</v>
      </c>
      <c r="AV775" t="b">
        <f t="shared" si="154"/>
        <v>1</v>
      </c>
    </row>
    <row r="776" spans="1:48" ht="16.5" thickTop="1" thickBot="1" x14ac:dyDescent="0.3">
      <c r="A776" s="28">
        <f t="shared" si="155"/>
        <v>141</v>
      </c>
      <c r="B776" s="74" t="s">
        <v>1852</v>
      </c>
      <c r="C776" s="71" t="s">
        <v>554</v>
      </c>
      <c r="D776" s="63">
        <v>1987</v>
      </c>
      <c r="E776" s="72"/>
      <c r="F776" s="72" t="s">
        <v>2519</v>
      </c>
      <c r="G776" s="80">
        <v>17</v>
      </c>
      <c r="H776" s="80">
        <v>1</v>
      </c>
      <c r="I776" s="163">
        <v>6937.02</v>
      </c>
      <c r="J776" s="163">
        <v>6733</v>
      </c>
      <c r="K776" s="163">
        <v>6035</v>
      </c>
      <c r="L776" s="165">
        <v>246</v>
      </c>
      <c r="M776" s="163">
        <f t="shared" ref="M776:M839" si="156">IF(ISNUMBER(I776),SUM(N776:Q776),"")</f>
        <v>24737413.32</v>
      </c>
      <c r="N776" s="163"/>
      <c r="O776" s="163"/>
      <c r="P776" s="163"/>
      <c r="Q776" s="30">
        <f>IF('Форма 2'!D776=0,"",'Форма 2'!D776-N776-O776-P776)</f>
        <v>24737413.32</v>
      </c>
      <c r="R776" s="51">
        <f t="shared" si="149"/>
        <v>3674.0551492648151</v>
      </c>
      <c r="S776" s="51">
        <f t="shared" si="150"/>
        <v>3674.0551492648151</v>
      </c>
      <c r="T776" s="69">
        <f>IF(B776=C776,"",
IF(ISERROR(
IF(_xlfn.TEXTBEFORE('ПДФ 1'!B797,": ",1)*1=YEAR($V$4),$V$4,
IF(_xlfn.TEXTBEFORE('ПДФ 1'!B797,": ",1)*1=YEAR($W$4),$W$4,
IF(_xlfn.TEXTBEFORE('ПДФ 1'!B797,": ",1)*1=YEAR($X$4),$X$4,$Y$4)))),"",
IF(_xlfn.TEXTBEFORE('ПДФ 1'!B797,": ",1)*1=YEAR($V$4),$V$4,
IF(_xlfn.TEXTBEFORE('ПДФ 1'!B797,": ",1)*1=YEAR($W$4),$W$4,
IF(_xlfn.TEXTBEFORE('ПДФ 1'!B797,": ",1)*1=YEAR($X$4),$X$4,$Y$4)))))</f>
        <v>46022</v>
      </c>
      <c r="U776" s="125" t="str">
        <f>IF(ISERROR(VLOOKUP(C776,Источник!$C$2:$K$2343,9,0)),"",VLOOKUP(C776,Источник!$C$2:$K$2343,9,0))</f>
        <v>СС</v>
      </c>
      <c r="V776" s="1"/>
      <c r="W776" s="1"/>
      <c r="X776" s="77" t="str">
        <f t="shared" si="151"/>
        <v>г. Пермь, ул. Попова, д. 27: 2025</v>
      </c>
      <c r="Y776" s="117">
        <f t="shared" si="152"/>
        <v>1</v>
      </c>
      <c r="Z776" s="22" t="s">
        <v>1076</v>
      </c>
      <c r="AA776" s="22" t="s">
        <v>1076</v>
      </c>
      <c r="AB776" s="22" t="s">
        <v>1076</v>
      </c>
      <c r="AC776" s="22" t="s">
        <v>1076</v>
      </c>
      <c r="AD776" s="22" t="s">
        <v>1076</v>
      </c>
      <c r="AE776" s="22" t="s">
        <v>1076</v>
      </c>
      <c r="AF776" s="22" t="s">
        <v>1076</v>
      </c>
      <c r="AG776" s="89" t="s">
        <v>1076</v>
      </c>
      <c r="AH776" s="114" t="s">
        <v>1076</v>
      </c>
      <c r="AI776" s="75" t="s">
        <v>1076</v>
      </c>
      <c r="AJ776" s="75">
        <v>1</v>
      </c>
      <c r="AK776" s="75" t="s">
        <v>1076</v>
      </c>
      <c r="AL776" s="75" t="s">
        <v>1076</v>
      </c>
      <c r="AM776" s="75" t="s">
        <v>1076</v>
      </c>
      <c r="AN776" s="75" t="s">
        <v>1076</v>
      </c>
      <c r="AO776" s="75" t="s">
        <v>1076</v>
      </c>
      <c r="AP776" s="75" t="s">
        <v>1076</v>
      </c>
      <c r="AQ776" s="75" t="s">
        <v>1076</v>
      </c>
      <c r="AR776" s="75" t="s">
        <v>1076</v>
      </c>
      <c r="AS776" s="75" t="s">
        <v>1076</v>
      </c>
      <c r="AT776" s="75" t="s">
        <v>1076</v>
      </c>
      <c r="AU776" t="str">
        <f t="shared" si="153"/>
        <v>Рфа</v>
      </c>
      <c r="AV776" t="b">
        <f t="shared" si="154"/>
        <v>1</v>
      </c>
    </row>
    <row r="777" spans="1:48" ht="16.5" thickTop="1" thickBot="1" x14ac:dyDescent="0.3">
      <c r="A777" s="28">
        <f t="shared" si="155"/>
        <v>142</v>
      </c>
      <c r="B777" s="74" t="s">
        <v>1852</v>
      </c>
      <c r="C777" s="71" t="s">
        <v>519</v>
      </c>
      <c r="D777" s="63">
        <v>1969</v>
      </c>
      <c r="E777" s="72"/>
      <c r="F777" s="72">
        <v>0</v>
      </c>
      <c r="G777" s="80">
        <v>5</v>
      </c>
      <c r="H777" s="80">
        <v>4</v>
      </c>
      <c r="I777" s="163">
        <v>4087.4</v>
      </c>
      <c r="J777" s="163">
        <v>3808.1</v>
      </c>
      <c r="K777" s="163">
        <v>3214.4</v>
      </c>
      <c r="L777" s="165">
        <v>220</v>
      </c>
      <c r="M777" s="163">
        <f t="shared" si="156"/>
        <v>18407687.649999999</v>
      </c>
      <c r="N777" s="163"/>
      <c r="O777" s="163"/>
      <c r="P777" s="163"/>
      <c r="Q777" s="30">
        <f>IF('Форма 2'!D777=0,"",'Форма 2'!D777-N777-O777-P777)</f>
        <v>18407687.649999999</v>
      </c>
      <c r="R777" s="51">
        <f t="shared" si="149"/>
        <v>4833.8246500879704</v>
      </c>
      <c r="S777" s="51">
        <f t="shared" si="150"/>
        <v>4833.8246500879704</v>
      </c>
      <c r="T777" s="69">
        <f>IF(B777=C777,"",
IF(ISERROR(
IF(_xlfn.TEXTBEFORE('ПДФ 1'!B798,": ",1)*1=YEAR($V$4),$V$4,
IF(_xlfn.TEXTBEFORE('ПДФ 1'!B798,": ",1)*1=YEAR($W$4),$W$4,
IF(_xlfn.TEXTBEFORE('ПДФ 1'!B798,": ",1)*1=YEAR($X$4),$X$4,$Y$4)))),"",
IF(_xlfn.TEXTBEFORE('ПДФ 1'!B798,": ",1)*1=YEAR($V$4),$V$4,
IF(_xlfn.TEXTBEFORE('ПДФ 1'!B798,": ",1)*1=YEAR($W$4),$W$4,
IF(_xlfn.TEXTBEFORE('ПДФ 1'!B798,": ",1)*1=YEAR($X$4),$X$4,$Y$4)))))</f>
        <v>46022</v>
      </c>
      <c r="U777" s="125" t="str">
        <f>IF(ISERROR(VLOOKUP(C777,Источник!$C$2:$K$2343,9,0)),"",VLOOKUP(C777,Источник!$C$2:$K$2343,9,0))</f>
        <v>СС</v>
      </c>
      <c r="V777" s="1"/>
      <c r="W777" s="1"/>
      <c r="X777" s="77" t="str">
        <f t="shared" si="151"/>
        <v>г. Пермь, ул. Рабочая, д. 3: 2025</v>
      </c>
      <c r="Y777" s="117">
        <f t="shared" si="152"/>
        <v>1</v>
      </c>
      <c r="Z777" s="22" t="s">
        <v>1076</v>
      </c>
      <c r="AA777" s="22" t="s">
        <v>1076</v>
      </c>
      <c r="AB777" s="22" t="s">
        <v>1076</v>
      </c>
      <c r="AC777" s="22" t="s">
        <v>1076</v>
      </c>
      <c r="AD777" s="22" t="s">
        <v>1076</v>
      </c>
      <c r="AE777" s="22" t="s">
        <v>1076</v>
      </c>
      <c r="AF777" s="22" t="s">
        <v>1076</v>
      </c>
      <c r="AG777" s="89" t="s">
        <v>1076</v>
      </c>
      <c r="AH777" s="114" t="s">
        <v>1076</v>
      </c>
      <c r="AI777" s="75">
        <v>1</v>
      </c>
      <c r="AJ777" s="75" t="s">
        <v>1076</v>
      </c>
      <c r="AK777" s="75" t="s">
        <v>1076</v>
      </c>
      <c r="AL777" s="75" t="s">
        <v>1076</v>
      </c>
      <c r="AM777" s="75" t="s">
        <v>1076</v>
      </c>
      <c r="AN777" s="75" t="s">
        <v>1076</v>
      </c>
      <c r="AO777" s="75" t="s">
        <v>1076</v>
      </c>
      <c r="AP777" s="75" t="s">
        <v>1076</v>
      </c>
      <c r="AQ777" s="75" t="s">
        <v>1076</v>
      </c>
      <c r="AR777" s="75" t="s">
        <v>1076</v>
      </c>
      <c r="AS777" s="75" t="s">
        <v>1076</v>
      </c>
      <c r="AT777" s="75" t="s">
        <v>1076</v>
      </c>
      <c r="AU777" t="str">
        <f t="shared" si="153"/>
        <v>РК</v>
      </c>
      <c r="AV777" t="b">
        <f t="shared" si="154"/>
        <v>1</v>
      </c>
    </row>
    <row r="778" spans="1:48" ht="16.5" thickTop="1" thickBot="1" x14ac:dyDescent="0.3">
      <c r="A778" s="28">
        <f t="shared" si="155"/>
        <v>143</v>
      </c>
      <c r="B778" s="74" t="s">
        <v>1852</v>
      </c>
      <c r="C778" s="71" t="s">
        <v>692</v>
      </c>
      <c r="D778" s="63">
        <v>1940</v>
      </c>
      <c r="E778" s="72"/>
      <c r="F778" s="72" t="s">
        <v>2519</v>
      </c>
      <c r="G778" s="80">
        <v>5</v>
      </c>
      <c r="H778" s="80">
        <v>5</v>
      </c>
      <c r="I778" s="163">
        <v>4360.17</v>
      </c>
      <c r="J778" s="163">
        <v>3562.66</v>
      </c>
      <c r="K778" s="163">
        <v>3359.59</v>
      </c>
      <c r="L778" s="165">
        <v>129</v>
      </c>
      <c r="M778" s="163">
        <f t="shared" si="156"/>
        <v>13112121.23</v>
      </c>
      <c r="N778" s="163"/>
      <c r="O778" s="163"/>
      <c r="P778" s="163"/>
      <c r="Q778" s="30">
        <f>IF('Форма 2'!D778=0,"",'Форма 2'!D778-N778-O778-P778)</f>
        <v>13112121.23</v>
      </c>
      <c r="R778" s="51">
        <f t="shared" si="149"/>
        <v>3680.4301364710641</v>
      </c>
      <c r="S778" s="51">
        <f t="shared" si="150"/>
        <v>3680.4301364710641</v>
      </c>
      <c r="T778" s="69">
        <f>IF(B778=C778,"",
IF(ISERROR(
IF(_xlfn.TEXTBEFORE('ПДФ 1'!B799,": ",1)*1=YEAR($V$4),$V$4,
IF(_xlfn.TEXTBEFORE('ПДФ 1'!B799,": ",1)*1=YEAR($W$4),$W$4,
IF(_xlfn.TEXTBEFORE('ПДФ 1'!B799,": ",1)*1=YEAR($X$4),$X$4,$Y$4)))),"",
IF(_xlfn.TEXTBEFORE('ПДФ 1'!B799,": ",1)*1=YEAR($V$4),$V$4,
IF(_xlfn.TEXTBEFORE('ПДФ 1'!B799,": ",1)*1=YEAR($W$4),$W$4,
IF(_xlfn.TEXTBEFORE('ПДФ 1'!B799,": ",1)*1=YEAR($X$4),$X$4,$Y$4)))))</f>
        <v>46022</v>
      </c>
      <c r="U778" s="125" t="str">
        <f>IF(ISERROR(VLOOKUP(C778,Источник!$C$2:$K$2343,9,0)),"",VLOOKUP(C778,Источник!$C$2:$K$2343,9,0))</f>
        <v>РО</v>
      </c>
      <c r="V778" s="1"/>
      <c r="W778" s="1"/>
      <c r="X778" s="77" t="str">
        <f t="shared" si="151"/>
        <v>г. Пермь, ул. Розалии Землячки, д. 12: 2025</v>
      </c>
      <c r="Y778" s="117">
        <f t="shared" si="152"/>
        <v>2</v>
      </c>
      <c r="Z778" s="22">
        <v>1</v>
      </c>
      <c r="AA778" s="22">
        <v>1</v>
      </c>
      <c r="AB778" s="22" t="s">
        <v>1076</v>
      </c>
      <c r="AC778" s="22" t="s">
        <v>1076</v>
      </c>
      <c r="AD778" s="22" t="s">
        <v>1076</v>
      </c>
      <c r="AE778" s="22" t="s">
        <v>1076</v>
      </c>
      <c r="AF778" s="22" t="s">
        <v>1076</v>
      </c>
      <c r="AG778" s="89" t="s">
        <v>1076</v>
      </c>
      <c r="AH778" s="114" t="s">
        <v>1076</v>
      </c>
      <c r="AI778" s="75" t="s">
        <v>1076</v>
      </c>
      <c r="AJ778" s="75" t="s">
        <v>1076</v>
      </c>
      <c r="AK778" s="75" t="s">
        <v>1076</v>
      </c>
      <c r="AL778" s="75" t="s">
        <v>1076</v>
      </c>
      <c r="AM778" s="75" t="s">
        <v>1076</v>
      </c>
      <c r="AN778" s="75" t="s">
        <v>1076</v>
      </c>
      <c r="AO778" s="75" t="s">
        <v>1076</v>
      </c>
      <c r="AP778" s="75" t="s">
        <v>1076</v>
      </c>
      <c r="AQ778" s="75" t="s">
        <v>1076</v>
      </c>
      <c r="AR778" s="75" t="s">
        <v>1076</v>
      </c>
      <c r="AS778" s="75" t="s">
        <v>1076</v>
      </c>
      <c r="AT778" s="75" t="s">
        <v>1076</v>
      </c>
      <c r="AU778" t="str">
        <f t="shared" si="153"/>
        <v>РВИС ( ЭЛ ТЕП )</v>
      </c>
      <c r="AV778" t="b">
        <f t="shared" si="154"/>
        <v>1</v>
      </c>
    </row>
    <row r="779" spans="1:48" ht="16.5" thickTop="1" thickBot="1" x14ac:dyDescent="0.3">
      <c r="A779" s="28">
        <f t="shared" si="155"/>
        <v>144</v>
      </c>
      <c r="B779" s="74" t="s">
        <v>1852</v>
      </c>
      <c r="C779" s="71" t="s">
        <v>520</v>
      </c>
      <c r="D779" s="63">
        <v>1963</v>
      </c>
      <c r="E779" s="72"/>
      <c r="F779" s="72" t="s">
        <v>2521</v>
      </c>
      <c r="G779" s="80">
        <v>5</v>
      </c>
      <c r="H779" s="80">
        <v>4</v>
      </c>
      <c r="I779" s="163">
        <v>3168.8</v>
      </c>
      <c r="J779" s="163">
        <v>2988.55</v>
      </c>
      <c r="K779" s="163">
        <v>2988.55</v>
      </c>
      <c r="L779" s="165">
        <v>147</v>
      </c>
      <c r="M779" s="163">
        <f t="shared" si="156"/>
        <v>14270754.18</v>
      </c>
      <c r="N779" s="163"/>
      <c r="O779" s="163"/>
      <c r="P779" s="163"/>
      <c r="Q779" s="30">
        <f>IF('Форма 2'!D779=0,"",'Форма 2'!D779-N779-O779-P779)</f>
        <v>14270754.18</v>
      </c>
      <c r="R779" s="51">
        <f t="shared" si="149"/>
        <v>4775.1431898412266</v>
      </c>
      <c r="S779" s="51">
        <f t="shared" si="150"/>
        <v>4775.1431898412266</v>
      </c>
      <c r="T779" s="69">
        <f>IF(B779=C779,"",
IF(ISERROR(
IF(_xlfn.TEXTBEFORE('ПДФ 1'!B800,": ",1)*1=YEAR($V$4),$V$4,
IF(_xlfn.TEXTBEFORE('ПДФ 1'!B800,": ",1)*1=YEAR($W$4),$W$4,
IF(_xlfn.TEXTBEFORE('ПДФ 1'!B800,": ",1)*1=YEAR($X$4),$X$4,$Y$4)))),"",
IF(_xlfn.TEXTBEFORE('ПДФ 1'!B800,": ",1)*1=YEAR($V$4),$V$4,
IF(_xlfn.TEXTBEFORE('ПДФ 1'!B800,": ",1)*1=YEAR($W$4),$W$4,
IF(_xlfn.TEXTBEFORE('ПДФ 1'!B800,": ",1)*1=YEAR($X$4),$X$4,$Y$4)))))</f>
        <v>46022</v>
      </c>
      <c r="U779" s="125" t="str">
        <f>IF(ISERROR(VLOOKUP(C779,Источник!$C$2:$K$2343,9,0)),"",VLOOKUP(C779,Источник!$C$2:$K$2343,9,0))</f>
        <v>РО</v>
      </c>
      <c r="V779" s="1"/>
      <c r="W779" s="1"/>
      <c r="X779" s="77" t="str">
        <f t="shared" si="151"/>
        <v>г. Пермь, ул. Семченко, д. 15: 2025</v>
      </c>
      <c r="Y779" s="117">
        <f t="shared" si="152"/>
        <v>1</v>
      </c>
      <c r="Z779" s="22" t="s">
        <v>1076</v>
      </c>
      <c r="AA779" s="22" t="s">
        <v>1076</v>
      </c>
      <c r="AB779" s="22" t="s">
        <v>1076</v>
      </c>
      <c r="AC779" s="22" t="s">
        <v>1076</v>
      </c>
      <c r="AD779" s="22" t="s">
        <v>1076</v>
      </c>
      <c r="AE779" s="22" t="s">
        <v>1076</v>
      </c>
      <c r="AF779" s="22" t="s">
        <v>1076</v>
      </c>
      <c r="AG779" s="89" t="s">
        <v>1076</v>
      </c>
      <c r="AH779" s="114" t="s">
        <v>1076</v>
      </c>
      <c r="AI779" s="75">
        <v>1</v>
      </c>
      <c r="AJ779" s="75" t="s">
        <v>1076</v>
      </c>
      <c r="AK779" s="75" t="s">
        <v>1076</v>
      </c>
      <c r="AL779" s="75" t="s">
        <v>1076</v>
      </c>
      <c r="AM779" s="75" t="s">
        <v>1076</v>
      </c>
      <c r="AN779" s="75" t="s">
        <v>1076</v>
      </c>
      <c r="AO779" s="75" t="s">
        <v>1076</v>
      </c>
      <c r="AP779" s="75" t="s">
        <v>1076</v>
      </c>
      <c r="AQ779" s="75" t="s">
        <v>1076</v>
      </c>
      <c r="AR779" s="75" t="s">
        <v>1076</v>
      </c>
      <c r="AS779" s="75" t="s">
        <v>1076</v>
      </c>
      <c r="AT779" s="75" t="s">
        <v>1076</v>
      </c>
      <c r="AU779" t="str">
        <f t="shared" si="153"/>
        <v>РК</v>
      </c>
      <c r="AV779" t="b">
        <f t="shared" si="154"/>
        <v>1</v>
      </c>
    </row>
    <row r="780" spans="1:48" ht="16.5" thickTop="1" thickBot="1" x14ac:dyDescent="0.3">
      <c r="A780" s="28">
        <f t="shared" si="155"/>
        <v>145</v>
      </c>
      <c r="B780" s="74" t="s">
        <v>1852</v>
      </c>
      <c r="C780" s="71" t="s">
        <v>1688</v>
      </c>
      <c r="D780" s="63">
        <v>1958</v>
      </c>
      <c r="E780" s="72"/>
      <c r="F780" s="72" t="s">
        <v>2519</v>
      </c>
      <c r="G780" s="80">
        <v>2</v>
      </c>
      <c r="H780" s="80">
        <v>2</v>
      </c>
      <c r="I780" s="163">
        <v>609.29999999999995</v>
      </c>
      <c r="J780" s="163">
        <v>560.9</v>
      </c>
      <c r="K780" s="163">
        <v>437.5</v>
      </c>
      <c r="L780" s="165">
        <v>38</v>
      </c>
      <c r="M780" s="163">
        <f t="shared" si="156"/>
        <v>5823317.7300000004</v>
      </c>
      <c r="N780" s="163"/>
      <c r="O780" s="163"/>
      <c r="P780" s="163"/>
      <c r="Q780" s="30">
        <f>IF('Форма 2'!D780=0,"",'Форма 2'!D780-N780-O780-P780)</f>
        <v>5823317.7300000004</v>
      </c>
      <c r="R780" s="51">
        <f t="shared" si="149"/>
        <v>10382.096149046178</v>
      </c>
      <c r="S780" s="51">
        <f t="shared" si="150"/>
        <v>10382.096149046178</v>
      </c>
      <c r="T780" s="69">
        <f>IF(B780=C780,"",
IF(ISERROR(
IF(_xlfn.TEXTBEFORE('ПДФ 1'!B801,": ",1)*1=YEAR($V$4),$V$4,
IF(_xlfn.TEXTBEFORE('ПДФ 1'!B801,": ",1)*1=YEAR($W$4),$W$4,
IF(_xlfn.TEXTBEFORE('ПДФ 1'!B801,": ",1)*1=YEAR($X$4),$X$4,$Y$4)))),"",
IF(_xlfn.TEXTBEFORE('ПДФ 1'!B801,": ",1)*1=YEAR($V$4),$V$4,
IF(_xlfn.TEXTBEFORE('ПДФ 1'!B801,": ",1)*1=YEAR($W$4),$W$4,
IF(_xlfn.TEXTBEFORE('ПДФ 1'!B801,": ",1)*1=YEAR($X$4),$X$4,$Y$4)))))</f>
        <v>46022</v>
      </c>
      <c r="U780" s="125" t="str">
        <f>IF(ISERROR(VLOOKUP(C780,Источник!$C$2:$K$2343,9,0)),"",VLOOKUP(C780,Источник!$C$2:$K$2343,9,0))</f>
        <v>РО</v>
      </c>
      <c r="V780" s="1"/>
      <c r="W780" s="1"/>
      <c r="X780" s="77" t="str">
        <f t="shared" si="151"/>
        <v>г. Пермь, ул. Сеченова, д. 3: 2025</v>
      </c>
      <c r="Y780" s="117">
        <f t="shared" si="152"/>
        <v>1</v>
      </c>
      <c r="Z780" s="22" t="s">
        <v>1076</v>
      </c>
      <c r="AA780" s="22" t="s">
        <v>1076</v>
      </c>
      <c r="AB780" s="22" t="s">
        <v>1076</v>
      </c>
      <c r="AC780" s="22" t="s">
        <v>1076</v>
      </c>
      <c r="AD780" s="22" t="s">
        <v>1076</v>
      </c>
      <c r="AE780" s="22" t="s">
        <v>1076</v>
      </c>
      <c r="AF780" s="22" t="s">
        <v>1076</v>
      </c>
      <c r="AG780" s="89" t="s">
        <v>1076</v>
      </c>
      <c r="AH780" s="114" t="s">
        <v>1076</v>
      </c>
      <c r="AI780" s="75">
        <v>1</v>
      </c>
      <c r="AJ780" s="75" t="s">
        <v>1076</v>
      </c>
      <c r="AK780" s="75" t="s">
        <v>1076</v>
      </c>
      <c r="AL780" s="75" t="s">
        <v>1076</v>
      </c>
      <c r="AM780" s="75" t="s">
        <v>1076</v>
      </c>
      <c r="AN780" s="75" t="s">
        <v>1076</v>
      </c>
      <c r="AO780" s="75" t="s">
        <v>1076</v>
      </c>
      <c r="AP780" s="75" t="s">
        <v>1076</v>
      </c>
      <c r="AQ780" s="75" t="s">
        <v>1076</v>
      </c>
      <c r="AR780" s="75" t="s">
        <v>1076</v>
      </c>
      <c r="AS780" s="75" t="s">
        <v>1076</v>
      </c>
      <c r="AT780" s="75" t="s">
        <v>1076</v>
      </c>
      <c r="AU780" t="str">
        <f t="shared" si="153"/>
        <v>РК</v>
      </c>
      <c r="AV780" t="b">
        <f t="shared" si="154"/>
        <v>1</v>
      </c>
    </row>
    <row r="781" spans="1:48" ht="16.5" thickTop="1" thickBot="1" x14ac:dyDescent="0.3">
      <c r="A781" s="28">
        <f t="shared" si="155"/>
        <v>146</v>
      </c>
      <c r="B781" s="74" t="s">
        <v>1852</v>
      </c>
      <c r="C781" s="71" t="s">
        <v>399</v>
      </c>
      <c r="D781" s="63">
        <v>1937</v>
      </c>
      <c r="E781" s="72"/>
      <c r="F781" s="72" t="s">
        <v>2519</v>
      </c>
      <c r="G781" s="80">
        <v>4</v>
      </c>
      <c r="H781" s="80">
        <v>4</v>
      </c>
      <c r="I781" s="163">
        <v>3234.9</v>
      </c>
      <c r="J781" s="163">
        <v>2665.3</v>
      </c>
      <c r="K781" s="163">
        <v>2665.3</v>
      </c>
      <c r="L781" s="165">
        <v>74</v>
      </c>
      <c r="M781" s="163">
        <f t="shared" si="156"/>
        <v>42627344.82</v>
      </c>
      <c r="N781" s="163"/>
      <c r="O781" s="163"/>
      <c r="P781" s="163"/>
      <c r="Q781" s="30">
        <f>IF('Форма 2'!D781=0,"",'Форма 2'!D781-N781-O781-P781)</f>
        <v>42627344.82</v>
      </c>
      <c r="R781" s="51">
        <f t="shared" si="149"/>
        <v>15993.450951112443</v>
      </c>
      <c r="S781" s="51">
        <f t="shared" si="150"/>
        <v>15993.450951112443</v>
      </c>
      <c r="T781" s="69">
        <f>IF(B781=C781,"",
IF(ISERROR(
IF(_xlfn.TEXTBEFORE('ПДФ 1'!B802,": ",1)*1=YEAR($V$4),$V$4,
IF(_xlfn.TEXTBEFORE('ПДФ 1'!B802,": ",1)*1=YEAR($W$4),$W$4,
IF(_xlfn.TEXTBEFORE('ПДФ 1'!B802,": ",1)*1=YEAR($X$4),$X$4,$Y$4)))),"",
IF(_xlfn.TEXTBEFORE('ПДФ 1'!B802,": ",1)*1=YEAR($V$4),$V$4,
IF(_xlfn.TEXTBEFORE('ПДФ 1'!B802,": ",1)*1=YEAR($W$4),$W$4,
IF(_xlfn.TEXTBEFORE('ПДФ 1'!B802,": ",1)*1=YEAR($X$4),$X$4,$Y$4)))))</f>
        <v>46022</v>
      </c>
      <c r="U781" s="125" t="str">
        <f>IF(ISERROR(VLOOKUP(C781,Источник!$C$2:$K$2343,9,0)),"",VLOOKUP(C781,Источник!$C$2:$K$2343,9,0))</f>
        <v>РО</v>
      </c>
      <c r="V781" s="1"/>
      <c r="W781" s="1"/>
      <c r="X781" s="77" t="str">
        <f t="shared" si="151"/>
        <v>г. Пермь, ул. Сибирская, д. 63: 2025</v>
      </c>
      <c r="Y781" s="117">
        <f t="shared" si="152"/>
        <v>6</v>
      </c>
      <c r="Z781" s="22" t="s">
        <v>1076</v>
      </c>
      <c r="AA781" s="22">
        <v>1</v>
      </c>
      <c r="AB781" s="22">
        <v>1</v>
      </c>
      <c r="AC781" s="22">
        <v>1</v>
      </c>
      <c r="AD781" s="22" t="s">
        <v>1076</v>
      </c>
      <c r="AE781" s="22">
        <v>1</v>
      </c>
      <c r="AF781" s="22" t="s">
        <v>1076</v>
      </c>
      <c r="AG781" s="89" t="s">
        <v>1076</v>
      </c>
      <c r="AH781" s="114" t="s">
        <v>1076</v>
      </c>
      <c r="AI781" s="75">
        <v>1</v>
      </c>
      <c r="AJ781" s="75">
        <v>1</v>
      </c>
      <c r="AK781" s="75" t="s">
        <v>1076</v>
      </c>
      <c r="AL781" s="75" t="s">
        <v>1076</v>
      </c>
      <c r="AM781" s="75" t="s">
        <v>1076</v>
      </c>
      <c r="AN781" s="75" t="s">
        <v>1076</v>
      </c>
      <c r="AO781" s="75" t="s">
        <v>1076</v>
      </c>
      <c r="AP781" s="75" t="s">
        <v>1076</v>
      </c>
      <c r="AQ781" s="75" t="s">
        <v>1076</v>
      </c>
      <c r="AR781" s="75" t="s">
        <v>1076</v>
      </c>
      <c r="AS781" s="75" t="s">
        <v>1076</v>
      </c>
      <c r="AT781" s="75" t="s">
        <v>1076</v>
      </c>
      <c r="AU781" t="str">
        <f t="shared" si="153"/>
        <v>РВИС ( ТЕП ГАЗ ХВС ВОД ) РК Рфа</v>
      </c>
      <c r="AV781" t="b">
        <f t="shared" si="154"/>
        <v>1</v>
      </c>
    </row>
    <row r="782" spans="1:48" ht="16.5" thickTop="1" thickBot="1" x14ac:dyDescent="0.3">
      <c r="A782" s="28">
        <f t="shared" si="155"/>
        <v>147</v>
      </c>
      <c r="B782" s="74" t="s">
        <v>1852</v>
      </c>
      <c r="C782" s="71" t="s">
        <v>293</v>
      </c>
      <c r="D782" s="63">
        <v>1958</v>
      </c>
      <c r="E782" s="72"/>
      <c r="F782" s="72" t="s">
        <v>2519</v>
      </c>
      <c r="G782" s="80">
        <v>3</v>
      </c>
      <c r="H782" s="80">
        <v>2</v>
      </c>
      <c r="I782" s="163">
        <v>1267.7</v>
      </c>
      <c r="J782" s="163">
        <v>877.87</v>
      </c>
      <c r="K782" s="163">
        <v>859.26</v>
      </c>
      <c r="L782" s="165">
        <v>39</v>
      </c>
      <c r="M782" s="163">
        <f t="shared" si="156"/>
        <v>12115903.300000001</v>
      </c>
      <c r="N782" s="163"/>
      <c r="O782" s="163"/>
      <c r="P782" s="163"/>
      <c r="Q782" s="30">
        <f>IF('Форма 2'!D782=0,"",'Форма 2'!D782-N782-O782-P782)</f>
        <v>12115903.300000001</v>
      </c>
      <c r="R782" s="51">
        <f t="shared" si="149"/>
        <v>13801.477781448279</v>
      </c>
      <c r="S782" s="51">
        <f t="shared" si="150"/>
        <v>13801.477781448279</v>
      </c>
      <c r="T782" s="69">
        <f>IF(B782=C782,"",
IF(ISERROR(
IF(_xlfn.TEXTBEFORE('ПДФ 1'!B803,": ",1)*1=YEAR($V$4),$V$4,
IF(_xlfn.TEXTBEFORE('ПДФ 1'!B803,": ",1)*1=YEAR($W$4),$W$4,
IF(_xlfn.TEXTBEFORE('ПДФ 1'!B803,": ",1)*1=YEAR($X$4),$X$4,$Y$4)))),"",
IF(_xlfn.TEXTBEFORE('ПДФ 1'!B803,": ",1)*1=YEAR($V$4),$V$4,
IF(_xlfn.TEXTBEFORE('ПДФ 1'!B803,": ",1)*1=YEAR($W$4),$W$4,
IF(_xlfn.TEXTBEFORE('ПДФ 1'!B803,": ",1)*1=YEAR($X$4),$X$4,$Y$4)))))</f>
        <v>46022</v>
      </c>
      <c r="U782" s="125" t="str">
        <f>IF(ISERROR(VLOOKUP(C782,Источник!$C$2:$K$2343,9,0)),"",VLOOKUP(C782,Источник!$C$2:$K$2343,9,0))</f>
        <v>РО</v>
      </c>
      <c r="V782" s="1"/>
      <c r="W782" s="1"/>
      <c r="X782" s="77" t="str">
        <f t="shared" si="151"/>
        <v>г. Пермь, ул. Сивкова, д. 23: 2025</v>
      </c>
      <c r="Y782" s="117">
        <f t="shared" si="152"/>
        <v>1</v>
      </c>
      <c r="Z782" s="22" t="s">
        <v>1076</v>
      </c>
      <c r="AA782" s="22" t="s">
        <v>1076</v>
      </c>
      <c r="AB782" s="22" t="s">
        <v>1076</v>
      </c>
      <c r="AC782" s="22" t="s">
        <v>1076</v>
      </c>
      <c r="AD782" s="22" t="s">
        <v>1076</v>
      </c>
      <c r="AE782" s="22" t="s">
        <v>1076</v>
      </c>
      <c r="AF782" s="22" t="s">
        <v>1076</v>
      </c>
      <c r="AG782" s="89" t="s">
        <v>1076</v>
      </c>
      <c r="AH782" s="114" t="s">
        <v>1076</v>
      </c>
      <c r="AI782" s="75">
        <v>1</v>
      </c>
      <c r="AJ782" s="75" t="s">
        <v>1076</v>
      </c>
      <c r="AK782" s="75" t="s">
        <v>1076</v>
      </c>
      <c r="AL782" s="75" t="s">
        <v>1076</v>
      </c>
      <c r="AM782" s="75" t="s">
        <v>1076</v>
      </c>
      <c r="AN782" s="75" t="s">
        <v>1076</v>
      </c>
      <c r="AO782" s="75" t="s">
        <v>1076</v>
      </c>
      <c r="AP782" s="75" t="s">
        <v>1076</v>
      </c>
      <c r="AQ782" s="75" t="s">
        <v>1076</v>
      </c>
      <c r="AR782" s="75" t="s">
        <v>1076</v>
      </c>
      <c r="AS782" s="75" t="s">
        <v>1076</v>
      </c>
      <c r="AT782" s="75" t="s">
        <v>1076</v>
      </c>
      <c r="AU782" t="str">
        <f t="shared" si="153"/>
        <v>РК</v>
      </c>
      <c r="AV782" t="b">
        <f t="shared" si="154"/>
        <v>1</v>
      </c>
    </row>
    <row r="783" spans="1:48" ht="16.5" thickTop="1" thickBot="1" x14ac:dyDescent="0.3">
      <c r="A783" s="28">
        <f t="shared" si="155"/>
        <v>148</v>
      </c>
      <c r="B783" s="74" t="s">
        <v>1852</v>
      </c>
      <c r="C783" s="71" t="s">
        <v>444</v>
      </c>
      <c r="D783" s="63">
        <v>1950</v>
      </c>
      <c r="E783" s="72"/>
      <c r="F783" s="72" t="s">
        <v>2519</v>
      </c>
      <c r="G783" s="80">
        <v>3</v>
      </c>
      <c r="H783" s="80">
        <v>3</v>
      </c>
      <c r="I783" s="163">
        <v>2185.3000000000002</v>
      </c>
      <c r="J783" s="163">
        <v>1651.4</v>
      </c>
      <c r="K783" s="163">
        <v>1651.4</v>
      </c>
      <c r="L783" s="165">
        <v>86</v>
      </c>
      <c r="M783" s="163">
        <f t="shared" si="156"/>
        <v>2779067.86</v>
      </c>
      <c r="N783" s="163"/>
      <c r="O783" s="163"/>
      <c r="P783" s="163"/>
      <c r="Q783" s="30">
        <f>IF('Форма 2'!D783=0,"",'Форма 2'!D783-N783-O783-P783)</f>
        <v>2779067.86</v>
      </c>
      <c r="R783" s="51">
        <f t="shared" si="149"/>
        <v>1682.855673973598</v>
      </c>
      <c r="S783" s="51">
        <f t="shared" si="150"/>
        <v>1682.855673973598</v>
      </c>
      <c r="T783" s="69">
        <f>IF(B783=C783,"",
IF(ISERROR(
IF(_xlfn.TEXTBEFORE('ПДФ 1'!B804,": ",1)*1=YEAR($V$4),$V$4,
IF(_xlfn.TEXTBEFORE('ПДФ 1'!B804,": ",1)*1=YEAR($W$4),$W$4,
IF(_xlfn.TEXTBEFORE('ПДФ 1'!B804,": ",1)*1=YEAR($X$4),$X$4,$Y$4)))),"",
IF(_xlfn.TEXTBEFORE('ПДФ 1'!B804,": ",1)*1=YEAR($V$4),$V$4,
IF(_xlfn.TEXTBEFORE('ПДФ 1'!B804,": ",1)*1=YEAR($W$4),$W$4,
IF(_xlfn.TEXTBEFORE('ПДФ 1'!B804,": ",1)*1=YEAR($X$4),$X$4,$Y$4)))))</f>
        <v>46022</v>
      </c>
      <c r="U783" s="125" t="str">
        <f>IF(ISERROR(VLOOKUP(C783,Источник!$C$2:$K$2343,9,0)),"",VLOOKUP(C783,Источник!$C$2:$K$2343,9,0))</f>
        <v>РО</v>
      </c>
      <c r="V783" s="1"/>
      <c r="W783" s="1"/>
      <c r="X783" s="77" t="str">
        <f t="shared" si="151"/>
        <v>г. Пермь, ул. Сивкова, д. 25: 2025</v>
      </c>
      <c r="Y783" s="117">
        <f t="shared" si="152"/>
        <v>1</v>
      </c>
      <c r="Z783" s="22" t="s">
        <v>1076</v>
      </c>
      <c r="AA783" s="22" t="s">
        <v>1076</v>
      </c>
      <c r="AB783" s="22" t="s">
        <v>1076</v>
      </c>
      <c r="AC783" s="22" t="s">
        <v>1076</v>
      </c>
      <c r="AD783" s="22" t="s">
        <v>1076</v>
      </c>
      <c r="AE783" s="22" t="s">
        <v>1076</v>
      </c>
      <c r="AF783" s="22">
        <v>1</v>
      </c>
      <c r="AG783" s="89" t="s">
        <v>1076</v>
      </c>
      <c r="AH783" s="114" t="s">
        <v>1076</v>
      </c>
      <c r="AI783" s="75" t="s">
        <v>1076</v>
      </c>
      <c r="AJ783" s="75" t="s">
        <v>1076</v>
      </c>
      <c r="AK783" s="75" t="s">
        <v>1076</v>
      </c>
      <c r="AL783" s="75" t="s">
        <v>1076</v>
      </c>
      <c r="AM783" s="75" t="s">
        <v>1076</v>
      </c>
      <c r="AN783" s="75" t="s">
        <v>1076</v>
      </c>
      <c r="AO783" s="75" t="s">
        <v>1076</v>
      </c>
      <c r="AP783" s="75" t="s">
        <v>1076</v>
      </c>
      <c r="AQ783" s="75" t="s">
        <v>1076</v>
      </c>
      <c r="AR783" s="75" t="s">
        <v>1076</v>
      </c>
      <c r="AS783" s="75" t="s">
        <v>1076</v>
      </c>
      <c r="AT783" s="75" t="s">
        <v>1076</v>
      </c>
      <c r="AU783" t="str">
        <f t="shared" si="153"/>
        <v>РП</v>
      </c>
      <c r="AV783" t="b">
        <f t="shared" si="154"/>
        <v>1</v>
      </c>
    </row>
    <row r="784" spans="1:48" ht="16.5" thickTop="1" thickBot="1" x14ac:dyDescent="0.3">
      <c r="A784" s="28">
        <f t="shared" si="155"/>
        <v>149</v>
      </c>
      <c r="B784" s="74" t="s">
        <v>1852</v>
      </c>
      <c r="C784" s="71" t="s">
        <v>476</v>
      </c>
      <c r="D784" s="63">
        <v>1995</v>
      </c>
      <c r="E784" s="72"/>
      <c r="F784" s="72" t="s">
        <v>2519</v>
      </c>
      <c r="G784" s="80">
        <v>7</v>
      </c>
      <c r="H784" s="80">
        <v>7</v>
      </c>
      <c r="I784" s="163">
        <v>15223.5</v>
      </c>
      <c r="J784" s="163">
        <v>14270.599999999999</v>
      </c>
      <c r="K784" s="163">
        <v>11844.9</v>
      </c>
      <c r="L784" s="165">
        <v>198</v>
      </c>
      <c r="M784" s="163">
        <f t="shared" si="156"/>
        <v>19449562.439999998</v>
      </c>
      <c r="N784" s="163"/>
      <c r="O784" s="163"/>
      <c r="P784" s="163"/>
      <c r="Q784" s="30">
        <f>IF('Форма 2'!D784=0,"",'Форма 2'!D784-N784-O784-P784)</f>
        <v>19449562.439999998</v>
      </c>
      <c r="R784" s="51">
        <f t="shared" si="149"/>
        <v>1362.9113309881855</v>
      </c>
      <c r="S784" s="51">
        <f t="shared" si="150"/>
        <v>1362.9113309881855</v>
      </c>
      <c r="T784" s="69">
        <f>IF(B784=C784,"",
IF(ISERROR(
IF(_xlfn.TEXTBEFORE('ПДФ 1'!B805,": ",1)*1=YEAR($V$4),$V$4,
IF(_xlfn.TEXTBEFORE('ПДФ 1'!B805,": ",1)*1=YEAR($W$4),$W$4,
IF(_xlfn.TEXTBEFORE('ПДФ 1'!B805,": ",1)*1=YEAR($X$4),$X$4,$Y$4)))),"",
IF(_xlfn.TEXTBEFORE('ПДФ 1'!B805,": ",1)*1=YEAR($V$4),$V$4,
IF(_xlfn.TEXTBEFORE('ПДФ 1'!B805,": ",1)*1=YEAR($W$4),$W$4,
IF(_xlfn.TEXTBEFORE('ПДФ 1'!B805,": ",1)*1=YEAR($X$4),$X$4,$Y$4)))))</f>
        <v>46022</v>
      </c>
      <c r="U784" s="125" t="str">
        <f>IF(ISERROR(VLOOKUP(C784,Источник!$C$2:$K$2343,9,0)),"",VLOOKUP(C784,Источник!$C$2:$K$2343,9,0))</f>
        <v>СС</v>
      </c>
      <c r="V784" s="1"/>
      <c r="W784" s="1"/>
      <c r="X784" s="77" t="str">
        <f t="shared" si="151"/>
        <v>г. Пермь, ул. Советская, д. 39А: 2025</v>
      </c>
      <c r="Y784" s="117">
        <f t="shared" si="152"/>
        <v>1</v>
      </c>
      <c r="Z784" s="22" t="s">
        <v>1076</v>
      </c>
      <c r="AA784" s="22" t="s">
        <v>1076</v>
      </c>
      <c r="AB784" s="22" t="s">
        <v>1076</v>
      </c>
      <c r="AC784" s="22" t="s">
        <v>1076</v>
      </c>
      <c r="AD784" s="22" t="s">
        <v>1076</v>
      </c>
      <c r="AE784" s="22" t="s">
        <v>1076</v>
      </c>
      <c r="AF784" s="22" t="s">
        <v>1076</v>
      </c>
      <c r="AG784" s="89">
        <v>7</v>
      </c>
      <c r="AH784" s="114">
        <v>19449562.439999998</v>
      </c>
      <c r="AI784" s="75" t="s">
        <v>1076</v>
      </c>
      <c r="AJ784" s="75" t="s">
        <v>1076</v>
      </c>
      <c r="AK784" s="75" t="s">
        <v>1076</v>
      </c>
      <c r="AL784" s="75" t="s">
        <v>1076</v>
      </c>
      <c r="AM784" s="75" t="s">
        <v>1076</v>
      </c>
      <c r="AN784" s="75" t="s">
        <v>1076</v>
      </c>
      <c r="AO784" s="75" t="s">
        <v>1076</v>
      </c>
      <c r="AP784" s="75" t="s">
        <v>1076</v>
      </c>
      <c r="AQ784" s="75" t="s">
        <v>1076</v>
      </c>
      <c r="AR784" s="75" t="s">
        <v>1076</v>
      </c>
      <c r="AS784" s="75" t="s">
        <v>1076</v>
      </c>
      <c r="AT784" s="75" t="s">
        <v>1076</v>
      </c>
      <c r="AU784" t="str">
        <f t="shared" si="153"/>
        <v>РЛ</v>
      </c>
      <c r="AV784" t="b">
        <f t="shared" si="154"/>
        <v>1</v>
      </c>
    </row>
    <row r="785" spans="1:48" ht="16.5" thickTop="1" thickBot="1" x14ac:dyDescent="0.3">
      <c r="A785" s="28">
        <f t="shared" si="155"/>
        <v>150</v>
      </c>
      <c r="B785" s="74" t="s">
        <v>1852</v>
      </c>
      <c r="C785" s="71" t="s">
        <v>477</v>
      </c>
      <c r="D785" s="63">
        <v>1977</v>
      </c>
      <c r="E785" s="72"/>
      <c r="F785" s="72" t="s">
        <v>2520</v>
      </c>
      <c r="G785" s="80">
        <v>12</v>
      </c>
      <c r="H785" s="80">
        <v>2</v>
      </c>
      <c r="I785" s="163">
        <v>6038.1</v>
      </c>
      <c r="J785" s="163">
        <v>5090.3999999999996</v>
      </c>
      <c r="K785" s="163">
        <v>5012.5</v>
      </c>
      <c r="L785" s="165">
        <v>211</v>
      </c>
      <c r="M785" s="163">
        <f t="shared" si="156"/>
        <v>15998057.84</v>
      </c>
      <c r="N785" s="163"/>
      <c r="O785" s="163"/>
      <c r="P785" s="163"/>
      <c r="Q785" s="30">
        <f>IF('Форма 2'!D785=0,"",'Форма 2'!D785-N785-O785-P785)</f>
        <v>15998057.84</v>
      </c>
      <c r="R785" s="51">
        <f t="shared" si="149"/>
        <v>3142.789926135471</v>
      </c>
      <c r="S785" s="51">
        <f t="shared" si="150"/>
        <v>3142.789926135471</v>
      </c>
      <c r="T785" s="69">
        <f>IF(B785=C785,"",
IF(ISERROR(
IF(_xlfn.TEXTBEFORE('ПДФ 1'!B806,": ",1)*1=YEAR($V$4),$V$4,
IF(_xlfn.TEXTBEFORE('ПДФ 1'!B806,": ",1)*1=YEAR($W$4),$W$4,
IF(_xlfn.TEXTBEFORE('ПДФ 1'!B806,": ",1)*1=YEAR($X$4),$X$4,$Y$4)))),"",
IF(_xlfn.TEXTBEFORE('ПДФ 1'!B806,": ",1)*1=YEAR($V$4),$V$4,
IF(_xlfn.TEXTBEFORE('ПДФ 1'!B806,": ",1)*1=YEAR($W$4),$W$4,
IF(_xlfn.TEXTBEFORE('ПДФ 1'!B806,": ",1)*1=YEAR($X$4),$X$4,$Y$4)))))</f>
        <v>46022</v>
      </c>
      <c r="U785" s="125" t="str">
        <f>IF(ISERROR(VLOOKUP(C785,Источник!$C$2:$K$2343,9,0)),"",VLOOKUP(C785,Источник!$C$2:$K$2343,9,0))</f>
        <v>РО</v>
      </c>
      <c r="V785" s="1"/>
      <c r="W785" s="1"/>
      <c r="X785" s="77" t="str">
        <f t="shared" si="151"/>
        <v>г. Пермь, ул. Солдатова, д. 10: 2025</v>
      </c>
      <c r="Y785" s="117">
        <f t="shared" si="152"/>
        <v>1</v>
      </c>
      <c r="Z785" s="22" t="s">
        <v>1076</v>
      </c>
      <c r="AA785" s="22" t="s">
        <v>1076</v>
      </c>
      <c r="AB785" s="22" t="s">
        <v>1076</v>
      </c>
      <c r="AC785" s="22" t="s">
        <v>1076</v>
      </c>
      <c r="AD785" s="22" t="s">
        <v>1076</v>
      </c>
      <c r="AE785" s="22" t="s">
        <v>1076</v>
      </c>
      <c r="AF785" s="22" t="s">
        <v>1076</v>
      </c>
      <c r="AG785" s="89">
        <v>4</v>
      </c>
      <c r="AH785" s="114">
        <v>15998057.84</v>
      </c>
      <c r="AI785" s="75" t="s">
        <v>1076</v>
      </c>
      <c r="AJ785" s="75" t="s">
        <v>1076</v>
      </c>
      <c r="AK785" s="75" t="s">
        <v>1076</v>
      </c>
      <c r="AL785" s="75" t="s">
        <v>1076</v>
      </c>
      <c r="AM785" s="75" t="s">
        <v>1076</v>
      </c>
      <c r="AN785" s="75" t="s">
        <v>1076</v>
      </c>
      <c r="AO785" s="75" t="s">
        <v>1076</v>
      </c>
      <c r="AP785" s="75" t="s">
        <v>1076</v>
      </c>
      <c r="AQ785" s="75" t="s">
        <v>1076</v>
      </c>
      <c r="AR785" s="75" t="s">
        <v>1076</v>
      </c>
      <c r="AS785" s="75" t="s">
        <v>1076</v>
      </c>
      <c r="AT785" s="75" t="s">
        <v>1076</v>
      </c>
      <c r="AU785" t="str">
        <f t="shared" si="153"/>
        <v>РЛ</v>
      </c>
      <c r="AV785" t="b">
        <f t="shared" si="154"/>
        <v>1</v>
      </c>
    </row>
    <row r="786" spans="1:48" ht="16.5" thickTop="1" thickBot="1" x14ac:dyDescent="0.3">
      <c r="A786" s="28">
        <f t="shared" si="155"/>
        <v>151</v>
      </c>
      <c r="B786" s="74" t="s">
        <v>1852</v>
      </c>
      <c r="C786" s="71" t="s">
        <v>445</v>
      </c>
      <c r="D786" s="63">
        <v>1943</v>
      </c>
      <c r="E786" s="72"/>
      <c r="F786" s="72" t="s">
        <v>2522</v>
      </c>
      <c r="G786" s="80">
        <v>3</v>
      </c>
      <c r="H786" s="80">
        <v>2</v>
      </c>
      <c r="I786" s="163">
        <v>1354.6</v>
      </c>
      <c r="J786" s="163">
        <v>1017.8</v>
      </c>
      <c r="K786" s="163">
        <v>1017.8</v>
      </c>
      <c r="L786" s="165">
        <v>59</v>
      </c>
      <c r="M786" s="163">
        <f t="shared" si="156"/>
        <v>9616115.7599999998</v>
      </c>
      <c r="N786" s="163"/>
      <c r="O786" s="163"/>
      <c r="P786" s="163"/>
      <c r="Q786" s="30">
        <f>IF('Форма 2'!D786=0,"",'Форма 2'!D786-N786-O786-P786)</f>
        <v>9616115.7599999998</v>
      </c>
      <c r="R786" s="51">
        <f t="shared" si="149"/>
        <v>9447.9423855374334</v>
      </c>
      <c r="S786" s="51">
        <f t="shared" si="150"/>
        <v>9447.9423855374334</v>
      </c>
      <c r="T786" s="69">
        <f>IF(B786=C786,"",
IF(ISERROR(
IF(_xlfn.TEXTBEFORE('ПДФ 1'!B807,": ",1)*1=YEAR($V$4),$V$4,
IF(_xlfn.TEXTBEFORE('ПДФ 1'!B807,": ",1)*1=YEAR($W$4),$W$4,
IF(_xlfn.TEXTBEFORE('ПДФ 1'!B807,": ",1)*1=YEAR($X$4),$X$4,$Y$4)))),"",
IF(_xlfn.TEXTBEFORE('ПДФ 1'!B807,": ",1)*1=YEAR($V$4),$V$4,
IF(_xlfn.TEXTBEFORE('ПДФ 1'!B807,": ",1)*1=YEAR($W$4),$W$4,
IF(_xlfn.TEXTBEFORE('ПДФ 1'!B807,": ",1)*1=YEAR($X$4),$X$4,$Y$4)))))</f>
        <v>46022</v>
      </c>
      <c r="U786" s="125" t="str">
        <f>IF(ISERROR(VLOOKUP(C786,Источник!$C$2:$K$2343,9,0)),"",VLOOKUP(C786,Источник!$C$2:$K$2343,9,0))</f>
        <v>РО</v>
      </c>
      <c r="V786" s="1"/>
      <c r="W786" s="1"/>
      <c r="X786" s="77" t="str">
        <f t="shared" si="151"/>
        <v>г. Пермь, ул. Соловьева, д. 15: 2025</v>
      </c>
      <c r="Y786" s="117">
        <f t="shared" si="152"/>
        <v>2</v>
      </c>
      <c r="Z786" s="22" t="s">
        <v>1076</v>
      </c>
      <c r="AA786" s="22" t="s">
        <v>1076</v>
      </c>
      <c r="AB786" s="22" t="s">
        <v>1076</v>
      </c>
      <c r="AC786" s="22" t="s">
        <v>1076</v>
      </c>
      <c r="AD786" s="22" t="s">
        <v>1076</v>
      </c>
      <c r="AE786" s="22" t="s">
        <v>1076</v>
      </c>
      <c r="AF786" s="22">
        <v>1</v>
      </c>
      <c r="AG786" s="89" t="s">
        <v>1076</v>
      </c>
      <c r="AH786" s="114" t="s">
        <v>1076</v>
      </c>
      <c r="AI786" s="75" t="s">
        <v>1076</v>
      </c>
      <c r="AJ786" s="75">
        <v>1</v>
      </c>
      <c r="AK786" s="75" t="s">
        <v>1076</v>
      </c>
      <c r="AL786" s="75" t="s">
        <v>1076</v>
      </c>
      <c r="AM786" s="75" t="s">
        <v>1076</v>
      </c>
      <c r="AN786" s="75" t="s">
        <v>1076</v>
      </c>
      <c r="AO786" s="75" t="s">
        <v>1076</v>
      </c>
      <c r="AP786" s="75" t="s">
        <v>1076</v>
      </c>
      <c r="AQ786" s="75" t="s">
        <v>1076</v>
      </c>
      <c r="AR786" s="75" t="s">
        <v>1076</v>
      </c>
      <c r="AS786" s="75" t="s">
        <v>1076</v>
      </c>
      <c r="AT786" s="75" t="s">
        <v>1076</v>
      </c>
      <c r="AU786" t="str">
        <f t="shared" si="153"/>
        <v>РП Рфа</v>
      </c>
      <c r="AV786" t="b">
        <f t="shared" si="154"/>
        <v>1</v>
      </c>
    </row>
    <row r="787" spans="1:48" ht="16.5" thickTop="1" thickBot="1" x14ac:dyDescent="0.3">
      <c r="A787" s="28">
        <f t="shared" si="155"/>
        <v>152</v>
      </c>
      <c r="B787" s="74" t="s">
        <v>1852</v>
      </c>
      <c r="C787" s="71" t="s">
        <v>1068</v>
      </c>
      <c r="D787" s="63">
        <v>1996</v>
      </c>
      <c r="E787" s="72"/>
      <c r="F787" s="72">
        <v>0</v>
      </c>
      <c r="G787" s="80">
        <v>10</v>
      </c>
      <c r="H787" s="80">
        <v>4</v>
      </c>
      <c r="I787" s="163">
        <v>13594.8</v>
      </c>
      <c r="J787" s="163">
        <v>10182.4</v>
      </c>
      <c r="K787" s="163">
        <v>1768.7</v>
      </c>
      <c r="L787" s="165">
        <v>306</v>
      </c>
      <c r="M787" s="163">
        <f t="shared" si="156"/>
        <v>15721267.199999999</v>
      </c>
      <c r="N787" s="163"/>
      <c r="O787" s="163"/>
      <c r="P787" s="163"/>
      <c r="Q787" s="30">
        <f>IF('Форма 2'!D787=0,"",'Форма 2'!D787-N787-O787-P787)</f>
        <v>15721267.199999999</v>
      </c>
      <c r="R787" s="51">
        <f t="shared" si="149"/>
        <v>1543.9648020113136</v>
      </c>
      <c r="S787" s="51">
        <f t="shared" si="150"/>
        <v>1543.9648020113136</v>
      </c>
      <c r="T787" s="69">
        <f>IF(B787=C787,"",
IF(ISERROR(
IF(_xlfn.TEXTBEFORE('ПДФ 1'!B808,": ",1)*1=YEAR($V$4),$V$4,
IF(_xlfn.TEXTBEFORE('ПДФ 1'!B808,": ",1)*1=YEAR($W$4),$W$4,
IF(_xlfn.TEXTBEFORE('ПДФ 1'!B808,": ",1)*1=YEAR($X$4),$X$4,$Y$4)))),"",
IF(_xlfn.TEXTBEFORE('ПДФ 1'!B808,": ",1)*1=YEAR($V$4),$V$4,
IF(_xlfn.TEXTBEFORE('ПДФ 1'!B808,": ",1)*1=YEAR($W$4),$W$4,
IF(_xlfn.TEXTBEFORE('ПДФ 1'!B808,": ",1)*1=YEAR($X$4),$X$4,$Y$4)))))</f>
        <v>46022</v>
      </c>
      <c r="U787" s="125" t="str">
        <f>IF(ISERROR(VLOOKUP(C787,Источник!$C$2:$K$2343,9,0)),"",VLOOKUP(C787,Источник!$C$2:$K$2343,9,0))</f>
        <v>РО</v>
      </c>
      <c r="V787" s="1"/>
      <c r="W787" s="1"/>
      <c r="X787" s="77" t="str">
        <f t="shared" si="151"/>
        <v>г. Пермь, ул. Стахановская, д. 10А: 2025</v>
      </c>
      <c r="Y787" s="117">
        <f t="shared" si="152"/>
        <v>1</v>
      </c>
      <c r="Z787" s="22" t="s">
        <v>1076</v>
      </c>
      <c r="AA787" s="22" t="s">
        <v>1076</v>
      </c>
      <c r="AB787" s="22" t="s">
        <v>1076</v>
      </c>
      <c r="AC787" s="22" t="s">
        <v>1076</v>
      </c>
      <c r="AD787" s="22" t="s">
        <v>1076</v>
      </c>
      <c r="AE787" s="22" t="s">
        <v>1076</v>
      </c>
      <c r="AF787" s="22" t="s">
        <v>1076</v>
      </c>
      <c r="AG787" s="89">
        <v>4</v>
      </c>
      <c r="AH787" s="114">
        <v>15721267.199999999</v>
      </c>
      <c r="AI787" s="75" t="s">
        <v>1076</v>
      </c>
      <c r="AJ787" s="75" t="s">
        <v>1076</v>
      </c>
      <c r="AK787" s="75" t="s">
        <v>1076</v>
      </c>
      <c r="AL787" s="75" t="s">
        <v>1076</v>
      </c>
      <c r="AM787" s="75" t="s">
        <v>1076</v>
      </c>
      <c r="AN787" s="75" t="s">
        <v>1076</v>
      </c>
      <c r="AO787" s="75" t="s">
        <v>1076</v>
      </c>
      <c r="AP787" s="75" t="s">
        <v>1076</v>
      </c>
      <c r="AQ787" s="75" t="s">
        <v>1076</v>
      </c>
      <c r="AR787" s="75" t="s">
        <v>1076</v>
      </c>
      <c r="AS787" s="75" t="s">
        <v>1076</v>
      </c>
      <c r="AT787" s="75" t="s">
        <v>1076</v>
      </c>
      <c r="AU787" t="str">
        <f t="shared" si="153"/>
        <v>РЛ</v>
      </c>
      <c r="AV787" t="b">
        <f t="shared" si="154"/>
        <v>1</v>
      </c>
    </row>
    <row r="788" spans="1:48" ht="16.5" thickTop="1" thickBot="1" x14ac:dyDescent="0.3">
      <c r="A788" s="28">
        <f t="shared" si="155"/>
        <v>153</v>
      </c>
      <c r="B788" s="74" t="s">
        <v>1852</v>
      </c>
      <c r="C788" s="71" t="s">
        <v>1599</v>
      </c>
      <c r="D788" s="63">
        <v>2000</v>
      </c>
      <c r="E788" s="72"/>
      <c r="F788" s="72">
        <v>0</v>
      </c>
      <c r="G788" s="80">
        <v>10</v>
      </c>
      <c r="H788" s="80">
        <v>3</v>
      </c>
      <c r="I788" s="163">
        <v>6225</v>
      </c>
      <c r="J788" s="163">
        <v>5636</v>
      </c>
      <c r="K788" s="163">
        <v>5636</v>
      </c>
      <c r="L788" s="165">
        <v>192</v>
      </c>
      <c r="M788" s="163">
        <f t="shared" si="156"/>
        <v>11790950.399999999</v>
      </c>
      <c r="N788" s="163"/>
      <c r="O788" s="163"/>
      <c r="P788" s="163"/>
      <c r="Q788" s="30">
        <f>IF('Форма 2'!D788=0,"",'Форма 2'!D788-N788-O788-P788)</f>
        <v>11790950.399999999</v>
      </c>
      <c r="R788" s="51">
        <f t="shared" si="149"/>
        <v>2092.0777856635909</v>
      </c>
      <c r="S788" s="51">
        <f t="shared" si="150"/>
        <v>2092.0777856635909</v>
      </c>
      <c r="T788" s="69">
        <f>IF(B788=C788,"",
IF(ISERROR(
IF(_xlfn.TEXTBEFORE('ПДФ 1'!B809,": ",1)*1=YEAR($V$4),$V$4,
IF(_xlfn.TEXTBEFORE('ПДФ 1'!B809,": ",1)*1=YEAR($W$4),$W$4,
IF(_xlfn.TEXTBEFORE('ПДФ 1'!B809,": ",1)*1=YEAR($X$4),$X$4,$Y$4)))),"",
IF(_xlfn.TEXTBEFORE('ПДФ 1'!B809,": ",1)*1=YEAR($V$4),$V$4,
IF(_xlfn.TEXTBEFORE('ПДФ 1'!B809,": ",1)*1=YEAR($W$4),$W$4,
IF(_xlfn.TEXTBEFORE('ПДФ 1'!B809,": ",1)*1=YEAR($X$4),$X$4,$Y$4)))))</f>
        <v>46022</v>
      </c>
      <c r="U788" s="125" t="str">
        <f>IF(ISERROR(VLOOKUP(C788,Источник!$C$2:$K$2343,9,0)),"",VLOOKUP(C788,Источник!$C$2:$K$2343,9,0))</f>
        <v>СС</v>
      </c>
      <c r="V788" s="1"/>
      <c r="W788" s="1"/>
      <c r="X788" s="77" t="str">
        <f t="shared" si="151"/>
        <v>г. Пермь, ул. Строителей, д. 16А: 2025</v>
      </c>
      <c r="Y788" s="117">
        <f t="shared" si="152"/>
        <v>1</v>
      </c>
      <c r="Z788" s="22" t="s">
        <v>1076</v>
      </c>
      <c r="AA788" s="22" t="s">
        <v>1076</v>
      </c>
      <c r="AB788" s="22" t="s">
        <v>1076</v>
      </c>
      <c r="AC788" s="22" t="s">
        <v>1076</v>
      </c>
      <c r="AD788" s="22" t="s">
        <v>1076</v>
      </c>
      <c r="AE788" s="22" t="s">
        <v>1076</v>
      </c>
      <c r="AF788" s="22" t="s">
        <v>1076</v>
      </c>
      <c r="AG788" s="89">
        <v>3</v>
      </c>
      <c r="AH788" s="114">
        <v>11790950.399999999</v>
      </c>
      <c r="AI788" s="75" t="s">
        <v>1076</v>
      </c>
      <c r="AJ788" s="75" t="s">
        <v>1076</v>
      </c>
      <c r="AK788" s="75" t="s">
        <v>1076</v>
      </c>
      <c r="AL788" s="75" t="s">
        <v>1076</v>
      </c>
      <c r="AM788" s="75" t="s">
        <v>1076</v>
      </c>
      <c r="AN788" s="75" t="s">
        <v>1076</v>
      </c>
      <c r="AO788" s="75" t="s">
        <v>1076</v>
      </c>
      <c r="AP788" s="75" t="s">
        <v>1076</v>
      </c>
      <c r="AQ788" s="75" t="s">
        <v>1076</v>
      </c>
      <c r="AR788" s="75" t="s">
        <v>1076</v>
      </c>
      <c r="AS788" s="75" t="s">
        <v>1076</v>
      </c>
      <c r="AT788" s="75" t="s">
        <v>1076</v>
      </c>
      <c r="AU788" t="str">
        <f t="shared" si="153"/>
        <v>РЛ</v>
      </c>
      <c r="AV788" t="b">
        <f t="shared" si="154"/>
        <v>1</v>
      </c>
    </row>
    <row r="789" spans="1:48" ht="16.5" thickTop="1" thickBot="1" x14ac:dyDescent="0.3">
      <c r="A789" s="28">
        <f t="shared" si="155"/>
        <v>154</v>
      </c>
      <c r="B789" s="74" t="s">
        <v>1852</v>
      </c>
      <c r="C789" s="71" t="s">
        <v>1600</v>
      </c>
      <c r="D789" s="63">
        <v>1962</v>
      </c>
      <c r="E789" s="72"/>
      <c r="F789" s="72" t="s">
        <v>2537</v>
      </c>
      <c r="G789" s="80">
        <v>4</v>
      </c>
      <c r="H789" s="80">
        <v>4</v>
      </c>
      <c r="I789" s="163">
        <v>2852</v>
      </c>
      <c r="J789" s="163">
        <v>2800</v>
      </c>
      <c r="K789" s="163">
        <v>2800</v>
      </c>
      <c r="L789" s="165">
        <v>138</v>
      </c>
      <c r="M789" s="163">
        <f t="shared" si="156"/>
        <v>12844039.039999999</v>
      </c>
      <c r="N789" s="163"/>
      <c r="O789" s="163"/>
      <c r="P789" s="163"/>
      <c r="Q789" s="30">
        <f>IF('Форма 2'!D789=0,"",'Форма 2'!D789-N789-O789-P789)</f>
        <v>12844039.039999999</v>
      </c>
      <c r="R789" s="51">
        <f t="shared" si="149"/>
        <v>4587.1567999999997</v>
      </c>
      <c r="S789" s="51">
        <f t="shared" si="150"/>
        <v>4587.1567999999997</v>
      </c>
      <c r="T789" s="69">
        <f>IF(B789=C789,"",
IF(ISERROR(
IF(_xlfn.TEXTBEFORE('ПДФ 1'!B810,": ",1)*1=YEAR($V$4),$V$4,
IF(_xlfn.TEXTBEFORE('ПДФ 1'!B810,": ",1)*1=YEAR($W$4),$W$4,
IF(_xlfn.TEXTBEFORE('ПДФ 1'!B810,": ",1)*1=YEAR($X$4),$X$4,$Y$4)))),"",
IF(_xlfn.TEXTBEFORE('ПДФ 1'!B810,": ",1)*1=YEAR($V$4),$V$4,
IF(_xlfn.TEXTBEFORE('ПДФ 1'!B810,": ",1)*1=YEAR($W$4),$W$4,
IF(_xlfn.TEXTBEFORE('ПДФ 1'!B810,": ",1)*1=YEAR($X$4),$X$4,$Y$4)))))</f>
        <v>46022</v>
      </c>
      <c r="U789" s="125" t="str">
        <f>IF(ISERROR(VLOOKUP(C789,Источник!$C$2:$K$2343,9,0)),"",VLOOKUP(C789,Источник!$C$2:$K$2343,9,0))</f>
        <v>СС</v>
      </c>
      <c r="V789" s="1"/>
      <c r="W789" s="1"/>
      <c r="X789" s="77" t="str">
        <f t="shared" si="151"/>
        <v>г. Пермь, ул. Студенческая, д. 1: 2025</v>
      </c>
      <c r="Y789" s="117">
        <f t="shared" si="152"/>
        <v>1</v>
      </c>
      <c r="Z789" s="22" t="s">
        <v>1076</v>
      </c>
      <c r="AA789" s="22" t="s">
        <v>1076</v>
      </c>
      <c r="AB789" s="22" t="s">
        <v>1076</v>
      </c>
      <c r="AC789" s="22" t="s">
        <v>1076</v>
      </c>
      <c r="AD789" s="22" t="s">
        <v>1076</v>
      </c>
      <c r="AE789" s="22" t="s">
        <v>1076</v>
      </c>
      <c r="AF789" s="22" t="s">
        <v>1076</v>
      </c>
      <c r="AG789" s="89" t="s">
        <v>1076</v>
      </c>
      <c r="AH789" s="114" t="s">
        <v>1076</v>
      </c>
      <c r="AI789" s="75">
        <v>1</v>
      </c>
      <c r="AJ789" s="75" t="s">
        <v>1076</v>
      </c>
      <c r="AK789" s="75" t="s">
        <v>1076</v>
      </c>
      <c r="AL789" s="75" t="s">
        <v>1076</v>
      </c>
      <c r="AM789" s="75" t="s">
        <v>1076</v>
      </c>
      <c r="AN789" s="75" t="s">
        <v>1076</v>
      </c>
      <c r="AO789" s="75" t="s">
        <v>1076</v>
      </c>
      <c r="AP789" s="75" t="s">
        <v>1076</v>
      </c>
      <c r="AQ789" s="75" t="s">
        <v>1076</v>
      </c>
      <c r="AR789" s="75" t="s">
        <v>1076</v>
      </c>
      <c r="AS789" s="75" t="s">
        <v>1076</v>
      </c>
      <c r="AT789" s="75" t="s">
        <v>1076</v>
      </c>
      <c r="AU789" t="str">
        <f t="shared" si="153"/>
        <v>РК</v>
      </c>
      <c r="AV789" t="b">
        <f t="shared" si="154"/>
        <v>1</v>
      </c>
    </row>
    <row r="790" spans="1:48" ht="16.5" thickTop="1" thickBot="1" x14ac:dyDescent="0.3">
      <c r="A790" s="28">
        <f t="shared" si="155"/>
        <v>155</v>
      </c>
      <c r="B790" s="74" t="s">
        <v>1852</v>
      </c>
      <c r="C790" s="71" t="s">
        <v>400</v>
      </c>
      <c r="D790" s="63">
        <v>1962</v>
      </c>
      <c r="E790" s="72"/>
      <c r="F790" s="72" t="s">
        <v>2556</v>
      </c>
      <c r="G790" s="80">
        <v>2</v>
      </c>
      <c r="H790" s="80">
        <v>1</v>
      </c>
      <c r="I790" s="163">
        <v>438</v>
      </c>
      <c r="J790" s="163">
        <v>396</v>
      </c>
      <c r="K790" s="163">
        <v>396</v>
      </c>
      <c r="L790" s="165">
        <v>16</v>
      </c>
      <c r="M790" s="163">
        <f t="shared" si="156"/>
        <v>8313240</v>
      </c>
      <c r="N790" s="163"/>
      <c r="O790" s="163"/>
      <c r="P790" s="163"/>
      <c r="Q790" s="30">
        <f>IF('Форма 2'!D790=0,"",'Форма 2'!D790-N790-O790-P790)</f>
        <v>8313240</v>
      </c>
      <c r="R790" s="51">
        <f t="shared" si="149"/>
        <v>20993.030303030304</v>
      </c>
      <c r="S790" s="51">
        <f t="shared" si="150"/>
        <v>20993.030303030304</v>
      </c>
      <c r="T790" s="69">
        <f>IF(B790=C790,"",
IF(ISERROR(
IF(_xlfn.TEXTBEFORE('ПДФ 1'!B811,": ",1)*1=YEAR($V$4),$V$4,
IF(_xlfn.TEXTBEFORE('ПДФ 1'!B811,": ",1)*1=YEAR($W$4),$W$4,
IF(_xlfn.TEXTBEFORE('ПДФ 1'!B811,": ",1)*1=YEAR($X$4),$X$4,$Y$4)))),"",
IF(_xlfn.TEXTBEFORE('ПДФ 1'!B811,": ",1)*1=YEAR($V$4),$V$4,
IF(_xlfn.TEXTBEFORE('ПДФ 1'!B811,": ",1)*1=YEAR($W$4),$W$4,
IF(_xlfn.TEXTBEFORE('ПДФ 1'!B811,": ",1)*1=YEAR($X$4),$X$4,$Y$4)))))</f>
        <v>46022</v>
      </c>
      <c r="U790" s="125" t="str">
        <f>IF(ISERROR(VLOOKUP(C790,Источник!$C$2:$K$2343,9,0)),"",VLOOKUP(C790,Источник!$C$2:$K$2343,9,0))</f>
        <v>СС</v>
      </c>
      <c r="V790" s="1"/>
      <c r="W790" s="1"/>
      <c r="X790" s="77" t="str">
        <f t="shared" si="151"/>
        <v>г. Пермь, ул. Сухумская, д. 19: 2025</v>
      </c>
      <c r="Y790" s="117">
        <f t="shared" si="152"/>
        <v>4</v>
      </c>
      <c r="Z790" s="22" t="s">
        <v>1076</v>
      </c>
      <c r="AA790" s="22">
        <v>1</v>
      </c>
      <c r="AB790" s="22" t="s">
        <v>1076</v>
      </c>
      <c r="AC790" s="22">
        <v>1</v>
      </c>
      <c r="AD790" s="22" t="s">
        <v>1076</v>
      </c>
      <c r="AE790" s="22">
        <v>1</v>
      </c>
      <c r="AF790" s="22" t="s">
        <v>1076</v>
      </c>
      <c r="AG790" s="89" t="s">
        <v>1076</v>
      </c>
      <c r="AH790" s="114" t="s">
        <v>1076</v>
      </c>
      <c r="AI790" s="75">
        <v>1</v>
      </c>
      <c r="AJ790" s="75" t="s">
        <v>1076</v>
      </c>
      <c r="AK790" s="75" t="s">
        <v>1076</v>
      </c>
      <c r="AL790" s="75" t="s">
        <v>1076</v>
      </c>
      <c r="AM790" s="75" t="s">
        <v>1076</v>
      </c>
      <c r="AN790" s="75" t="s">
        <v>1076</v>
      </c>
      <c r="AO790" s="75" t="s">
        <v>1076</v>
      </c>
      <c r="AP790" s="75" t="s">
        <v>1076</v>
      </c>
      <c r="AQ790" s="75" t="s">
        <v>1076</v>
      </c>
      <c r="AR790" s="75" t="s">
        <v>1076</v>
      </c>
      <c r="AS790" s="75" t="s">
        <v>1076</v>
      </c>
      <c r="AT790" s="75" t="s">
        <v>1076</v>
      </c>
      <c r="AU790" t="str">
        <f t="shared" si="153"/>
        <v>РВИС ( ТЕП ХВС ВОД ) РК</v>
      </c>
      <c r="AV790" t="b">
        <f t="shared" si="154"/>
        <v>1</v>
      </c>
    </row>
    <row r="791" spans="1:48" ht="16.5" thickTop="1" thickBot="1" x14ac:dyDescent="0.3">
      <c r="A791" s="28">
        <f t="shared" si="155"/>
        <v>156</v>
      </c>
      <c r="B791" s="74" t="s">
        <v>1852</v>
      </c>
      <c r="C791" s="71" t="s">
        <v>478</v>
      </c>
      <c r="D791" s="63">
        <v>1979</v>
      </c>
      <c r="E791" s="72"/>
      <c r="F791" s="72" t="s">
        <v>2520</v>
      </c>
      <c r="G791" s="80">
        <v>9</v>
      </c>
      <c r="H791" s="80">
        <v>4</v>
      </c>
      <c r="I791" s="163">
        <v>7640.8</v>
      </c>
      <c r="J791" s="163">
        <v>5249.1</v>
      </c>
      <c r="K791" s="163">
        <v>5249.1</v>
      </c>
      <c r="L791" s="165">
        <v>350</v>
      </c>
      <c r="M791" s="163">
        <f t="shared" si="156"/>
        <v>11114035.68</v>
      </c>
      <c r="N791" s="163"/>
      <c r="O791" s="163"/>
      <c r="P791" s="163"/>
      <c r="Q791" s="30">
        <f>IF('Форма 2'!D791=0,"",'Форма 2'!D791-N791-O791-P791)</f>
        <v>11114035.68</v>
      </c>
      <c r="R791" s="51">
        <f t="shared" si="149"/>
        <v>2117.322146653712</v>
      </c>
      <c r="S791" s="51">
        <f t="shared" si="150"/>
        <v>2117.322146653712</v>
      </c>
      <c r="T791" s="69">
        <f>IF(B791=C791,"",
IF(ISERROR(
IF(_xlfn.TEXTBEFORE('ПДФ 1'!B812,": ",1)*1=YEAR($V$4),$V$4,
IF(_xlfn.TEXTBEFORE('ПДФ 1'!B812,": ",1)*1=YEAR($W$4),$W$4,
IF(_xlfn.TEXTBEFORE('ПДФ 1'!B812,": ",1)*1=YEAR($X$4),$X$4,$Y$4)))),"",
IF(_xlfn.TEXTBEFORE('ПДФ 1'!B812,": ",1)*1=YEAR($V$4),$V$4,
IF(_xlfn.TEXTBEFORE('ПДФ 1'!B812,": ",1)*1=YEAR($W$4),$W$4,
IF(_xlfn.TEXTBEFORE('ПДФ 1'!B812,": ",1)*1=YEAR($X$4),$X$4,$Y$4)))))</f>
        <v>46022</v>
      </c>
      <c r="U791" s="125" t="str">
        <f>IF(ISERROR(VLOOKUP(C791,Источник!$C$2:$K$2343,9,0)),"",VLOOKUP(C791,Источник!$C$2:$K$2343,9,0))</f>
        <v>СС</v>
      </c>
      <c r="V791" s="1"/>
      <c r="W791" s="1"/>
      <c r="X791" s="77" t="str">
        <f t="shared" si="151"/>
        <v>г. Пермь, ул. Тбилисская, д. 25: 2025</v>
      </c>
      <c r="Y791" s="117">
        <f t="shared" si="152"/>
        <v>1</v>
      </c>
      <c r="Z791" s="22" t="s">
        <v>1076</v>
      </c>
      <c r="AA791" s="22" t="s">
        <v>1076</v>
      </c>
      <c r="AB791" s="22" t="s">
        <v>1076</v>
      </c>
      <c r="AC791" s="22" t="s">
        <v>1076</v>
      </c>
      <c r="AD791" s="22" t="s">
        <v>1076</v>
      </c>
      <c r="AE791" s="22" t="s">
        <v>1076</v>
      </c>
      <c r="AF791" s="22" t="s">
        <v>1076</v>
      </c>
      <c r="AG791" s="89">
        <v>4</v>
      </c>
      <c r="AH791" s="114">
        <v>11114035.68</v>
      </c>
      <c r="AI791" s="75" t="s">
        <v>1076</v>
      </c>
      <c r="AJ791" s="75" t="s">
        <v>1076</v>
      </c>
      <c r="AK791" s="75" t="s">
        <v>1076</v>
      </c>
      <c r="AL791" s="75" t="s">
        <v>1076</v>
      </c>
      <c r="AM791" s="75" t="s">
        <v>1076</v>
      </c>
      <c r="AN791" s="75" t="s">
        <v>1076</v>
      </c>
      <c r="AO791" s="75" t="s">
        <v>1076</v>
      </c>
      <c r="AP791" s="75" t="s">
        <v>1076</v>
      </c>
      <c r="AQ791" s="75" t="s">
        <v>1076</v>
      </c>
      <c r="AR791" s="75" t="s">
        <v>1076</v>
      </c>
      <c r="AS791" s="75" t="s">
        <v>1076</v>
      </c>
      <c r="AT791" s="75" t="s">
        <v>1076</v>
      </c>
      <c r="AU791" t="str">
        <f t="shared" si="153"/>
        <v>РЛ</v>
      </c>
      <c r="AV791" t="b">
        <f t="shared" si="154"/>
        <v>1</v>
      </c>
    </row>
    <row r="792" spans="1:48" ht="16.5" thickTop="1" thickBot="1" x14ac:dyDescent="0.3">
      <c r="A792" s="28">
        <f t="shared" si="155"/>
        <v>157</v>
      </c>
      <c r="B792" s="74" t="s">
        <v>1852</v>
      </c>
      <c r="C792" s="71" t="s">
        <v>521</v>
      </c>
      <c r="D792" s="63">
        <v>1969</v>
      </c>
      <c r="E792" s="72"/>
      <c r="F792" s="72" t="s">
        <v>2520</v>
      </c>
      <c r="G792" s="80">
        <v>5</v>
      </c>
      <c r="H792" s="80">
        <v>4</v>
      </c>
      <c r="I792" s="163">
        <v>2713.4</v>
      </c>
      <c r="J792" s="163">
        <v>2713.4</v>
      </c>
      <c r="K792" s="163">
        <v>2713.4</v>
      </c>
      <c r="L792" s="165">
        <v>134</v>
      </c>
      <c r="M792" s="163">
        <f t="shared" si="156"/>
        <v>12219851.17</v>
      </c>
      <c r="N792" s="163"/>
      <c r="O792" s="163"/>
      <c r="P792" s="163"/>
      <c r="Q792" s="30">
        <f>IF('Форма 2'!D792=0,"",'Форма 2'!D792-N792-O792-P792)</f>
        <v>12219851.17</v>
      </c>
      <c r="R792" s="51">
        <f t="shared" si="149"/>
        <v>4503.5200007370822</v>
      </c>
      <c r="S792" s="51">
        <f t="shared" si="150"/>
        <v>4503.5200007370822</v>
      </c>
      <c r="T792" s="69">
        <f>IF(B792=C792,"",
IF(ISERROR(
IF(_xlfn.TEXTBEFORE('ПДФ 1'!B813,": ",1)*1=YEAR($V$4),$V$4,
IF(_xlfn.TEXTBEFORE('ПДФ 1'!B813,": ",1)*1=YEAR($W$4),$W$4,
IF(_xlfn.TEXTBEFORE('ПДФ 1'!B813,": ",1)*1=YEAR($X$4),$X$4,$Y$4)))),"",
IF(_xlfn.TEXTBEFORE('ПДФ 1'!B813,": ",1)*1=YEAR($V$4),$V$4,
IF(_xlfn.TEXTBEFORE('ПДФ 1'!B813,": ",1)*1=YEAR($W$4),$W$4,
IF(_xlfn.TEXTBEFORE('ПДФ 1'!B813,": ",1)*1=YEAR($X$4),$X$4,$Y$4)))))</f>
        <v>46022</v>
      </c>
      <c r="U792" s="125" t="str">
        <f>IF(ISERROR(VLOOKUP(C792,Источник!$C$2:$K$2343,9,0)),"",VLOOKUP(C792,Источник!$C$2:$K$2343,9,0))</f>
        <v>РО</v>
      </c>
      <c r="V792" s="1"/>
      <c r="W792" s="1"/>
      <c r="X792" s="77" t="str">
        <f t="shared" si="151"/>
        <v>г. Пермь, ул. Тбилисская, д. 3: 2025</v>
      </c>
      <c r="Y792" s="117">
        <f t="shared" si="152"/>
        <v>1</v>
      </c>
      <c r="Z792" s="22" t="s">
        <v>1076</v>
      </c>
      <c r="AA792" s="22" t="s">
        <v>1076</v>
      </c>
      <c r="AB792" s="22" t="s">
        <v>1076</v>
      </c>
      <c r="AC792" s="22" t="s">
        <v>1076</v>
      </c>
      <c r="AD792" s="22" t="s">
        <v>1076</v>
      </c>
      <c r="AE792" s="22" t="s">
        <v>1076</v>
      </c>
      <c r="AF792" s="22" t="s">
        <v>1076</v>
      </c>
      <c r="AG792" s="89" t="s">
        <v>1076</v>
      </c>
      <c r="AH792" s="114" t="s">
        <v>1076</v>
      </c>
      <c r="AI792" s="75">
        <v>1</v>
      </c>
      <c r="AJ792" s="75" t="s">
        <v>1076</v>
      </c>
      <c r="AK792" s="75" t="s">
        <v>1076</v>
      </c>
      <c r="AL792" s="75" t="s">
        <v>1076</v>
      </c>
      <c r="AM792" s="75" t="s">
        <v>1076</v>
      </c>
      <c r="AN792" s="75" t="s">
        <v>1076</v>
      </c>
      <c r="AO792" s="75" t="s">
        <v>1076</v>
      </c>
      <c r="AP792" s="75" t="s">
        <v>1076</v>
      </c>
      <c r="AQ792" s="75" t="s">
        <v>1076</v>
      </c>
      <c r="AR792" s="75" t="s">
        <v>1076</v>
      </c>
      <c r="AS792" s="75" t="s">
        <v>1076</v>
      </c>
      <c r="AT792" s="75" t="s">
        <v>1076</v>
      </c>
      <c r="AU792" t="str">
        <f t="shared" si="153"/>
        <v>РК</v>
      </c>
      <c r="AV792" t="b">
        <f t="shared" si="154"/>
        <v>1</v>
      </c>
    </row>
    <row r="793" spans="1:48" ht="16.5" thickTop="1" thickBot="1" x14ac:dyDescent="0.3">
      <c r="A793" s="28">
        <f t="shared" si="155"/>
        <v>158</v>
      </c>
      <c r="B793" s="74" t="s">
        <v>1852</v>
      </c>
      <c r="C793" s="71" t="s">
        <v>522</v>
      </c>
      <c r="D793" s="63">
        <v>1969</v>
      </c>
      <c r="E793" s="72"/>
      <c r="F793" s="72" t="s">
        <v>2520</v>
      </c>
      <c r="G793" s="80">
        <v>5</v>
      </c>
      <c r="H793" s="80">
        <v>4</v>
      </c>
      <c r="I793" s="163">
        <v>2686.5</v>
      </c>
      <c r="J793" s="163">
        <v>2686.5</v>
      </c>
      <c r="K793" s="163">
        <v>2686.5</v>
      </c>
      <c r="L793" s="165">
        <v>125</v>
      </c>
      <c r="M793" s="163">
        <f t="shared" si="156"/>
        <v>12098706.48</v>
      </c>
      <c r="N793" s="163"/>
      <c r="O793" s="163"/>
      <c r="P793" s="163"/>
      <c r="Q793" s="30">
        <f>IF('Форма 2'!D793=0,"",'Форма 2'!D793-N793-O793-P793)</f>
        <v>12098706.48</v>
      </c>
      <c r="R793" s="51">
        <f t="shared" si="149"/>
        <v>4503.5200000000004</v>
      </c>
      <c r="S793" s="51">
        <f t="shared" si="150"/>
        <v>4503.5200000000004</v>
      </c>
      <c r="T793" s="69">
        <f>IF(B793=C793,"",
IF(ISERROR(
IF(_xlfn.TEXTBEFORE('ПДФ 1'!B814,": ",1)*1=YEAR($V$4),$V$4,
IF(_xlfn.TEXTBEFORE('ПДФ 1'!B814,": ",1)*1=YEAR($W$4),$W$4,
IF(_xlfn.TEXTBEFORE('ПДФ 1'!B814,": ",1)*1=YEAR($X$4),$X$4,$Y$4)))),"",
IF(_xlfn.TEXTBEFORE('ПДФ 1'!B814,": ",1)*1=YEAR($V$4),$V$4,
IF(_xlfn.TEXTBEFORE('ПДФ 1'!B814,": ",1)*1=YEAR($W$4),$W$4,
IF(_xlfn.TEXTBEFORE('ПДФ 1'!B814,": ",1)*1=YEAR($X$4),$X$4,$Y$4)))))</f>
        <v>46022</v>
      </c>
      <c r="U793" s="125" t="str">
        <f>IF(ISERROR(VLOOKUP(C793,Источник!$C$2:$K$2343,9,0)),"",VLOOKUP(C793,Источник!$C$2:$K$2343,9,0))</f>
        <v>РО</v>
      </c>
      <c r="V793" s="1"/>
      <c r="W793" s="1"/>
      <c r="X793" s="77" t="str">
        <f t="shared" si="151"/>
        <v>г. Пермь, ул. Тбилисская, д. 9: 2025</v>
      </c>
      <c r="Y793" s="117">
        <f t="shared" si="152"/>
        <v>1</v>
      </c>
      <c r="Z793" s="22" t="s">
        <v>1076</v>
      </c>
      <c r="AA793" s="22" t="s">
        <v>1076</v>
      </c>
      <c r="AB793" s="22" t="s">
        <v>1076</v>
      </c>
      <c r="AC793" s="22" t="s">
        <v>1076</v>
      </c>
      <c r="AD793" s="22" t="s">
        <v>1076</v>
      </c>
      <c r="AE793" s="22" t="s">
        <v>1076</v>
      </c>
      <c r="AF793" s="22" t="s">
        <v>1076</v>
      </c>
      <c r="AG793" s="89" t="s">
        <v>1076</v>
      </c>
      <c r="AH793" s="114" t="s">
        <v>1076</v>
      </c>
      <c r="AI793" s="75">
        <v>1</v>
      </c>
      <c r="AJ793" s="75" t="s">
        <v>1076</v>
      </c>
      <c r="AK793" s="75" t="s">
        <v>1076</v>
      </c>
      <c r="AL793" s="75" t="s">
        <v>1076</v>
      </c>
      <c r="AM793" s="75" t="s">
        <v>1076</v>
      </c>
      <c r="AN793" s="75" t="s">
        <v>1076</v>
      </c>
      <c r="AO793" s="75" t="s">
        <v>1076</v>
      </c>
      <c r="AP793" s="75" t="s">
        <v>1076</v>
      </c>
      <c r="AQ793" s="75" t="s">
        <v>1076</v>
      </c>
      <c r="AR793" s="75" t="s">
        <v>1076</v>
      </c>
      <c r="AS793" s="75" t="s">
        <v>1076</v>
      </c>
      <c r="AT793" s="75" t="s">
        <v>1076</v>
      </c>
      <c r="AU793" t="str">
        <f t="shared" si="153"/>
        <v>РК</v>
      </c>
      <c r="AV793" t="b">
        <f t="shared" si="154"/>
        <v>1</v>
      </c>
    </row>
    <row r="794" spans="1:48" ht="16.5" thickTop="1" thickBot="1" x14ac:dyDescent="0.3">
      <c r="A794" s="28">
        <f t="shared" si="155"/>
        <v>159</v>
      </c>
      <c r="B794" s="74" t="s">
        <v>1852</v>
      </c>
      <c r="C794" s="71" t="s">
        <v>1603</v>
      </c>
      <c r="D794" s="63">
        <v>1991</v>
      </c>
      <c r="E794" s="72"/>
      <c r="F794" s="72">
        <v>0</v>
      </c>
      <c r="G794" s="80">
        <v>9</v>
      </c>
      <c r="H794" s="80">
        <v>2</v>
      </c>
      <c r="I794" s="163">
        <v>11669.6</v>
      </c>
      <c r="J794" s="163">
        <v>6000</v>
      </c>
      <c r="K794" s="163">
        <v>6000</v>
      </c>
      <c r="L794" s="165">
        <v>115</v>
      </c>
      <c r="M794" s="163">
        <f t="shared" si="156"/>
        <v>5557017.8399999999</v>
      </c>
      <c r="N794" s="163"/>
      <c r="O794" s="163"/>
      <c r="P794" s="163"/>
      <c r="Q794" s="30">
        <f>IF('Форма 2'!D794=0,"",'Форма 2'!D794-N794-O794-P794)</f>
        <v>5557017.8399999999</v>
      </c>
      <c r="R794" s="51">
        <f t="shared" si="149"/>
        <v>926.16963999999996</v>
      </c>
      <c r="S794" s="51">
        <f t="shared" si="150"/>
        <v>926.16963999999996</v>
      </c>
      <c r="T794" s="69">
        <f>IF(B794=C794,"",
IF(ISERROR(
IF(_xlfn.TEXTBEFORE('ПДФ 1'!B815,": ",1)*1=YEAR($V$4),$V$4,
IF(_xlfn.TEXTBEFORE('ПДФ 1'!B815,": ",1)*1=YEAR($W$4),$W$4,
IF(_xlfn.TEXTBEFORE('ПДФ 1'!B815,": ",1)*1=YEAR($X$4),$X$4,$Y$4)))),"",
IF(_xlfn.TEXTBEFORE('ПДФ 1'!B815,": ",1)*1=YEAR($V$4),$V$4,
IF(_xlfn.TEXTBEFORE('ПДФ 1'!B815,": ",1)*1=YEAR($W$4),$W$4,
IF(_xlfn.TEXTBEFORE('ПДФ 1'!B815,": ",1)*1=YEAR($X$4),$X$4,$Y$4)))))</f>
        <v>46022</v>
      </c>
      <c r="U794" s="125" t="str">
        <f>IF(ISERROR(VLOOKUP(C794,Источник!$C$2:$K$2343,9,0)),"",VLOOKUP(C794,Источник!$C$2:$K$2343,9,0))</f>
        <v>СС</v>
      </c>
      <c r="V794" s="1"/>
      <c r="W794" s="1"/>
      <c r="X794" s="77" t="str">
        <f t="shared" si="151"/>
        <v>г. Пермь, ул. Транспортная, д. 19: 2025</v>
      </c>
      <c r="Y794" s="117">
        <f t="shared" si="152"/>
        <v>1</v>
      </c>
      <c r="Z794" s="22" t="s">
        <v>1076</v>
      </c>
      <c r="AA794" s="22" t="s">
        <v>1076</v>
      </c>
      <c r="AB794" s="22" t="s">
        <v>1076</v>
      </c>
      <c r="AC794" s="22" t="s">
        <v>1076</v>
      </c>
      <c r="AD794" s="22" t="s">
        <v>1076</v>
      </c>
      <c r="AE794" s="22" t="s">
        <v>1076</v>
      </c>
      <c r="AF794" s="22" t="s">
        <v>1076</v>
      </c>
      <c r="AG794" s="89">
        <v>2</v>
      </c>
      <c r="AH794" s="114">
        <v>5557017.8399999999</v>
      </c>
      <c r="AI794" s="75" t="s">
        <v>1076</v>
      </c>
      <c r="AJ794" s="75" t="s">
        <v>1076</v>
      </c>
      <c r="AK794" s="75" t="s">
        <v>1076</v>
      </c>
      <c r="AL794" s="75" t="s">
        <v>1076</v>
      </c>
      <c r="AM794" s="75" t="s">
        <v>1076</v>
      </c>
      <c r="AN794" s="75" t="s">
        <v>1076</v>
      </c>
      <c r="AO794" s="75" t="s">
        <v>1076</v>
      </c>
      <c r="AP794" s="75" t="s">
        <v>1076</v>
      </c>
      <c r="AQ794" s="75" t="s">
        <v>1076</v>
      </c>
      <c r="AR794" s="75" t="s">
        <v>1076</v>
      </c>
      <c r="AS794" s="75" t="s">
        <v>1076</v>
      </c>
      <c r="AT794" s="75" t="s">
        <v>1076</v>
      </c>
      <c r="AU794" t="str">
        <f t="shared" si="153"/>
        <v>РЛ</v>
      </c>
      <c r="AV794" t="b">
        <f t="shared" si="154"/>
        <v>1</v>
      </c>
    </row>
    <row r="795" spans="1:48" ht="16.5" thickTop="1" thickBot="1" x14ac:dyDescent="0.3">
      <c r="A795" s="28">
        <f t="shared" si="155"/>
        <v>160</v>
      </c>
      <c r="B795" s="74" t="s">
        <v>1852</v>
      </c>
      <c r="C795" s="71" t="s">
        <v>401</v>
      </c>
      <c r="D795" s="63">
        <v>1968</v>
      </c>
      <c r="E795" s="72"/>
      <c r="F795" s="72" t="s">
        <v>2519</v>
      </c>
      <c r="G795" s="80">
        <v>5</v>
      </c>
      <c r="H795" s="80">
        <v>4</v>
      </c>
      <c r="I795" s="163">
        <v>3430.4</v>
      </c>
      <c r="J795" s="163">
        <v>2977.8</v>
      </c>
      <c r="K795" s="163">
        <v>2926.5</v>
      </c>
      <c r="L795" s="165">
        <v>156</v>
      </c>
      <c r="M795" s="163">
        <f t="shared" si="156"/>
        <v>15386544.640000001</v>
      </c>
      <c r="N795" s="163"/>
      <c r="O795" s="163"/>
      <c r="P795" s="163"/>
      <c r="Q795" s="30">
        <f>IF('Форма 2'!D795=0,"",'Форма 2'!D795-N795-O795-P795)</f>
        <v>15386544.640000001</v>
      </c>
      <c r="R795" s="51">
        <f t="shared" si="149"/>
        <v>5167.0846396668676</v>
      </c>
      <c r="S795" s="51">
        <f t="shared" si="150"/>
        <v>5167.0846396668676</v>
      </c>
      <c r="T795" s="69">
        <f>IF(B795=C795,"",
IF(ISERROR(
IF(_xlfn.TEXTBEFORE('ПДФ 1'!B816,": ",1)*1=YEAR($V$4),$V$4,
IF(_xlfn.TEXTBEFORE('ПДФ 1'!B816,": ",1)*1=YEAR($W$4),$W$4,
IF(_xlfn.TEXTBEFORE('ПДФ 1'!B816,": ",1)*1=YEAR($X$4),$X$4,$Y$4)))),"",
IF(_xlfn.TEXTBEFORE('ПДФ 1'!B816,": ",1)*1=YEAR($V$4),$V$4,
IF(_xlfn.TEXTBEFORE('ПДФ 1'!B816,": ",1)*1=YEAR($W$4),$W$4,
IF(_xlfn.TEXTBEFORE('ПДФ 1'!B816,": ",1)*1=YEAR($X$4),$X$4,$Y$4)))))</f>
        <v>46022</v>
      </c>
      <c r="U795" s="125" t="str">
        <f>IF(ISERROR(VLOOKUP(C795,Источник!$C$2:$K$2343,9,0)),"",VLOOKUP(C795,Источник!$C$2:$K$2343,9,0))</f>
        <v>СС</v>
      </c>
      <c r="V795" s="1"/>
      <c r="W795" s="1"/>
      <c r="X795" s="77" t="str">
        <f t="shared" si="151"/>
        <v>г. Пермь, ул. Тургенева, д. 31: 2025</v>
      </c>
      <c r="Y795" s="117">
        <f t="shared" si="152"/>
        <v>4</v>
      </c>
      <c r="Z795" s="22" t="s">
        <v>1076</v>
      </c>
      <c r="AA795" s="22">
        <v>1</v>
      </c>
      <c r="AB795" s="22" t="s">
        <v>1076</v>
      </c>
      <c r="AC795" s="22">
        <v>1</v>
      </c>
      <c r="AD795" s="22">
        <v>1</v>
      </c>
      <c r="AE795" s="22" t="s">
        <v>1076</v>
      </c>
      <c r="AF795" s="22" t="s">
        <v>1076</v>
      </c>
      <c r="AG795" s="89" t="s">
        <v>1076</v>
      </c>
      <c r="AH795" s="88" t="s">
        <v>1076</v>
      </c>
      <c r="AI795" s="75" t="s">
        <v>1076</v>
      </c>
      <c r="AJ795" s="75" t="s">
        <v>1076</v>
      </c>
      <c r="AK795" s="75" t="s">
        <v>1076</v>
      </c>
      <c r="AL795" s="75" t="s">
        <v>1076</v>
      </c>
      <c r="AM795" s="75">
        <v>1</v>
      </c>
      <c r="AN795" s="75" t="s">
        <v>1076</v>
      </c>
      <c r="AO795" s="75" t="s">
        <v>1076</v>
      </c>
      <c r="AP795" s="75" t="s">
        <v>1076</v>
      </c>
      <c r="AQ795" s="75" t="s">
        <v>1076</v>
      </c>
      <c r="AR795" s="75" t="s">
        <v>1076</v>
      </c>
      <c r="AS795" s="75" t="s">
        <v>1076</v>
      </c>
      <c r="AT795" s="75" t="s">
        <v>1076</v>
      </c>
      <c r="AU795" t="str">
        <f t="shared" si="153"/>
        <v>РВИС ( ТЕП ХВС ГВС ) РФ</v>
      </c>
      <c r="AV795" t="b">
        <f t="shared" si="154"/>
        <v>1</v>
      </c>
    </row>
    <row r="796" spans="1:48" ht="16.5" thickTop="1" thickBot="1" x14ac:dyDescent="0.3">
      <c r="A796" s="28">
        <f t="shared" si="155"/>
        <v>161</v>
      </c>
      <c r="B796" s="74" t="s">
        <v>1852</v>
      </c>
      <c r="C796" s="71" t="s">
        <v>479</v>
      </c>
      <c r="D796" s="63">
        <v>1993</v>
      </c>
      <c r="E796" s="72"/>
      <c r="F796" s="72" t="s">
        <v>2537</v>
      </c>
      <c r="G796" s="80">
        <v>16</v>
      </c>
      <c r="H796" s="80">
        <v>5</v>
      </c>
      <c r="I796" s="163">
        <v>17843.3</v>
      </c>
      <c r="J796" s="163">
        <v>17843.3</v>
      </c>
      <c r="K796" s="163">
        <v>14607.6</v>
      </c>
      <c r="L796" s="165">
        <v>507</v>
      </c>
      <c r="M796" s="163">
        <f t="shared" si="156"/>
        <v>39995144.600000001</v>
      </c>
      <c r="N796" s="163"/>
      <c r="O796" s="163"/>
      <c r="P796" s="163"/>
      <c r="Q796" s="30">
        <f>IF('Форма 2'!D796=0,"",'Форма 2'!D796-N796-O796-P796)</f>
        <v>39995144.600000001</v>
      </c>
      <c r="R796" s="51">
        <f t="shared" si="149"/>
        <v>2241.4656817965288</v>
      </c>
      <c r="S796" s="51">
        <f t="shared" si="150"/>
        <v>2241.4656817965288</v>
      </c>
      <c r="T796" s="69">
        <f>IF(B796=C796,"",
IF(ISERROR(
IF(_xlfn.TEXTBEFORE('ПДФ 1'!B817,": ",1)*1=YEAR($V$4),$V$4,
IF(_xlfn.TEXTBEFORE('ПДФ 1'!B817,": ",1)*1=YEAR($W$4),$W$4,
IF(_xlfn.TEXTBEFORE('ПДФ 1'!B817,": ",1)*1=YEAR($X$4),$X$4,$Y$4)))),"",
IF(_xlfn.TEXTBEFORE('ПДФ 1'!B817,": ",1)*1=YEAR($V$4),$V$4,
IF(_xlfn.TEXTBEFORE('ПДФ 1'!B817,": ",1)*1=YEAR($W$4),$W$4,
IF(_xlfn.TEXTBEFORE('ПДФ 1'!B817,": ",1)*1=YEAR($X$4),$X$4,$Y$4)))))</f>
        <v>46022</v>
      </c>
      <c r="U796" s="125" t="str">
        <f>IF(ISERROR(VLOOKUP(C796,Источник!$C$2:$K$2343,9,0)),"",VLOOKUP(C796,Источник!$C$2:$K$2343,9,0))</f>
        <v>СС</v>
      </c>
      <c r="V796" s="1"/>
      <c r="W796" s="1"/>
      <c r="X796" s="77" t="str">
        <f t="shared" si="151"/>
        <v>г. Пермь, ул. Уинская, д. 6: 2025</v>
      </c>
      <c r="Y796" s="117">
        <f t="shared" si="152"/>
        <v>1</v>
      </c>
      <c r="Z796" s="22" t="s">
        <v>1076</v>
      </c>
      <c r="AA796" s="22" t="s">
        <v>1076</v>
      </c>
      <c r="AB796" s="22" t="s">
        <v>1076</v>
      </c>
      <c r="AC796" s="22" t="s">
        <v>1076</v>
      </c>
      <c r="AD796" s="22" t="s">
        <v>1076</v>
      </c>
      <c r="AE796" s="22" t="s">
        <v>1076</v>
      </c>
      <c r="AF796" s="22" t="s">
        <v>1076</v>
      </c>
      <c r="AG796" s="89">
        <v>10</v>
      </c>
      <c r="AH796" s="88">
        <v>39995144.600000001</v>
      </c>
      <c r="AI796" s="75" t="s">
        <v>1076</v>
      </c>
      <c r="AJ796" s="75" t="s">
        <v>1076</v>
      </c>
      <c r="AK796" s="75" t="s">
        <v>1076</v>
      </c>
      <c r="AL796" s="75" t="s">
        <v>1076</v>
      </c>
      <c r="AM796" s="75" t="s">
        <v>1076</v>
      </c>
      <c r="AN796" s="75" t="s">
        <v>1076</v>
      </c>
      <c r="AO796" s="75" t="s">
        <v>1076</v>
      </c>
      <c r="AP796" s="75" t="s">
        <v>1076</v>
      </c>
      <c r="AQ796" s="75" t="s">
        <v>1076</v>
      </c>
      <c r="AR796" s="75" t="s">
        <v>1076</v>
      </c>
      <c r="AS796" s="75" t="s">
        <v>1076</v>
      </c>
      <c r="AT796" s="75" t="s">
        <v>1076</v>
      </c>
      <c r="AU796" t="str">
        <f t="shared" si="153"/>
        <v>РЛ</v>
      </c>
      <c r="AV796" t="b">
        <f t="shared" si="154"/>
        <v>1</v>
      </c>
    </row>
    <row r="797" spans="1:48" ht="16.5" thickTop="1" thickBot="1" x14ac:dyDescent="0.3">
      <c r="A797" s="28">
        <f t="shared" si="155"/>
        <v>162</v>
      </c>
      <c r="B797" s="74" t="s">
        <v>1852</v>
      </c>
      <c r="C797" s="71" t="s">
        <v>1611</v>
      </c>
      <c r="D797" s="63">
        <v>1991</v>
      </c>
      <c r="E797" s="72"/>
      <c r="F797" s="72" t="s">
        <v>2520</v>
      </c>
      <c r="G797" s="80">
        <v>16</v>
      </c>
      <c r="H797" s="80">
        <v>1</v>
      </c>
      <c r="I797" s="163">
        <v>5203.3</v>
      </c>
      <c r="J797" s="163">
        <v>5203.2999999999993</v>
      </c>
      <c r="K797" s="163">
        <v>3161.2</v>
      </c>
      <c r="L797" s="165">
        <v>179</v>
      </c>
      <c r="M797" s="163">
        <f t="shared" si="156"/>
        <v>7999028.9199999999</v>
      </c>
      <c r="N797" s="163"/>
      <c r="O797" s="163"/>
      <c r="P797" s="163"/>
      <c r="Q797" s="30">
        <f>IF('Форма 2'!D797=0,"",'Форма 2'!D797-N797-O797-P797)</f>
        <v>7999028.9199999999</v>
      </c>
      <c r="R797" s="51">
        <f t="shared" si="149"/>
        <v>1537.2991985855133</v>
      </c>
      <c r="S797" s="51">
        <f t="shared" si="150"/>
        <v>1537.2991985855133</v>
      </c>
      <c r="T797" s="69">
        <f>IF(B797=C797,"",
IF(ISERROR(
IF(_xlfn.TEXTBEFORE('ПДФ 1'!B818,": ",1)*1=YEAR($V$4),$V$4,
IF(_xlfn.TEXTBEFORE('ПДФ 1'!B818,": ",1)*1=YEAR($W$4),$W$4,
IF(_xlfn.TEXTBEFORE('ПДФ 1'!B818,": ",1)*1=YEAR($X$4),$X$4,$Y$4)))),"",
IF(_xlfn.TEXTBEFORE('ПДФ 1'!B818,": ",1)*1=YEAR($V$4),$V$4,
IF(_xlfn.TEXTBEFORE('ПДФ 1'!B818,": ",1)*1=YEAR($W$4),$W$4,
IF(_xlfn.TEXTBEFORE('ПДФ 1'!B818,": ",1)*1=YEAR($X$4),$X$4,$Y$4)))))</f>
        <v>46022</v>
      </c>
      <c r="U797" s="125" t="str">
        <f>IF(ISERROR(VLOOKUP(C797,Источник!$C$2:$K$2343,9,0)),"",VLOOKUP(C797,Источник!$C$2:$K$2343,9,0))</f>
        <v>СС</v>
      </c>
      <c r="V797" s="1"/>
      <c r="W797" s="1"/>
      <c r="X797" s="77" t="str">
        <f t="shared" si="151"/>
        <v>г. Пермь, ул. Уральская, д. 61А: 2025</v>
      </c>
      <c r="Y797" s="117">
        <f t="shared" si="152"/>
        <v>1</v>
      </c>
      <c r="Z797" s="22" t="s">
        <v>1076</v>
      </c>
      <c r="AA797" s="22" t="s">
        <v>1076</v>
      </c>
      <c r="AB797" s="22" t="s">
        <v>1076</v>
      </c>
      <c r="AC797" s="22" t="s">
        <v>1076</v>
      </c>
      <c r="AD797" s="22" t="s">
        <v>1076</v>
      </c>
      <c r="AE797" s="22" t="s">
        <v>1076</v>
      </c>
      <c r="AF797" s="22" t="s">
        <v>1076</v>
      </c>
      <c r="AG797" s="89">
        <v>2</v>
      </c>
      <c r="AH797" s="88">
        <v>7999028.9199999999</v>
      </c>
      <c r="AI797" s="75" t="s">
        <v>1076</v>
      </c>
      <c r="AJ797" s="75" t="s">
        <v>1076</v>
      </c>
      <c r="AK797" s="75" t="s">
        <v>1076</v>
      </c>
      <c r="AL797" s="75" t="s">
        <v>1076</v>
      </c>
      <c r="AM797" s="75" t="s">
        <v>1076</v>
      </c>
      <c r="AN797" s="75" t="s">
        <v>1076</v>
      </c>
      <c r="AO797" s="75" t="s">
        <v>1076</v>
      </c>
      <c r="AP797" s="75" t="s">
        <v>1076</v>
      </c>
      <c r="AQ797" s="75" t="s">
        <v>1076</v>
      </c>
      <c r="AR797" s="75" t="s">
        <v>1076</v>
      </c>
      <c r="AS797" s="75" t="s">
        <v>1076</v>
      </c>
      <c r="AT797" s="75" t="s">
        <v>1076</v>
      </c>
      <c r="AU797" t="str">
        <f t="shared" si="153"/>
        <v>РЛ</v>
      </c>
      <c r="AV797" t="b">
        <f t="shared" si="154"/>
        <v>1</v>
      </c>
    </row>
    <row r="798" spans="1:48" ht="16.5" thickTop="1" thickBot="1" x14ac:dyDescent="0.3">
      <c r="A798" s="28">
        <f t="shared" si="155"/>
        <v>163</v>
      </c>
      <c r="B798" s="74" t="s">
        <v>1852</v>
      </c>
      <c r="C798" s="71" t="s">
        <v>480</v>
      </c>
      <c r="D798" s="63">
        <v>1979</v>
      </c>
      <c r="E798" s="72"/>
      <c r="F798" s="72" t="s">
        <v>2520</v>
      </c>
      <c r="G798" s="80">
        <v>9</v>
      </c>
      <c r="H798" s="80">
        <v>2</v>
      </c>
      <c r="I798" s="163">
        <v>4642.8</v>
      </c>
      <c r="J798" s="163">
        <v>4106.8</v>
      </c>
      <c r="K798" s="163">
        <v>4106.8</v>
      </c>
      <c r="L798" s="165">
        <v>213</v>
      </c>
      <c r="M798" s="163">
        <f t="shared" si="156"/>
        <v>5557017.8399999999</v>
      </c>
      <c r="N798" s="163"/>
      <c r="O798" s="163"/>
      <c r="P798" s="163"/>
      <c r="Q798" s="30">
        <f>IF('Форма 2'!D798=0,"",'Форма 2'!D798-N798-O798-P798)</f>
        <v>5557017.8399999999</v>
      </c>
      <c r="R798" s="51">
        <f t="shared" si="149"/>
        <v>1353.1259959092235</v>
      </c>
      <c r="S798" s="51">
        <f t="shared" si="150"/>
        <v>1353.1259959092235</v>
      </c>
      <c r="T798" s="69">
        <f>IF(B798=C798,"",
IF(ISERROR(
IF(_xlfn.TEXTBEFORE('ПДФ 1'!B819,": ",1)*1=YEAR($V$4),$V$4,
IF(_xlfn.TEXTBEFORE('ПДФ 1'!B819,": ",1)*1=YEAR($W$4),$W$4,
IF(_xlfn.TEXTBEFORE('ПДФ 1'!B819,": ",1)*1=YEAR($X$4),$X$4,$Y$4)))),"",
IF(_xlfn.TEXTBEFORE('ПДФ 1'!B819,": ",1)*1=YEAR($V$4),$V$4,
IF(_xlfn.TEXTBEFORE('ПДФ 1'!B819,": ",1)*1=YEAR($W$4),$W$4,
IF(_xlfn.TEXTBEFORE('ПДФ 1'!B819,": ",1)*1=YEAR($X$4),$X$4,$Y$4)))))</f>
        <v>46022</v>
      </c>
      <c r="U798" s="125" t="str">
        <f>IF(ISERROR(VLOOKUP(C798,Источник!$C$2:$K$2343,9,0)),"",VLOOKUP(C798,Источник!$C$2:$K$2343,9,0))</f>
        <v>СС</v>
      </c>
      <c r="V798" s="1"/>
      <c r="W798" s="1"/>
      <c r="X798" s="81" t="str">
        <f t="shared" si="151"/>
        <v>г. Пермь, ул. Уссурийская, д. 17: 2025</v>
      </c>
      <c r="Y798" s="117">
        <f t="shared" si="152"/>
        <v>1</v>
      </c>
      <c r="Z798" s="22" t="s">
        <v>1076</v>
      </c>
      <c r="AA798" s="22" t="s">
        <v>1076</v>
      </c>
      <c r="AB798" s="22" t="s">
        <v>1076</v>
      </c>
      <c r="AC798" s="22" t="s">
        <v>1076</v>
      </c>
      <c r="AD798" s="22" t="s">
        <v>1076</v>
      </c>
      <c r="AE798" s="22" t="s">
        <v>1076</v>
      </c>
      <c r="AF798" s="22" t="s">
        <v>1076</v>
      </c>
      <c r="AG798" s="89">
        <v>2</v>
      </c>
      <c r="AH798" s="88">
        <v>5557017.8399999999</v>
      </c>
      <c r="AI798" s="75" t="s">
        <v>1076</v>
      </c>
      <c r="AJ798" s="75" t="s">
        <v>1076</v>
      </c>
      <c r="AK798" s="75" t="s">
        <v>1076</v>
      </c>
      <c r="AL798" s="75" t="s">
        <v>1076</v>
      </c>
      <c r="AM798" s="75" t="s">
        <v>1076</v>
      </c>
      <c r="AN798" s="75" t="s">
        <v>1076</v>
      </c>
      <c r="AO798" s="75" t="s">
        <v>1076</v>
      </c>
      <c r="AP798" s="75" t="s">
        <v>1076</v>
      </c>
      <c r="AQ798" s="75" t="s">
        <v>1076</v>
      </c>
      <c r="AR798" s="75" t="s">
        <v>1076</v>
      </c>
      <c r="AS798" s="75" t="s">
        <v>1076</v>
      </c>
      <c r="AT798" s="75" t="s">
        <v>1076</v>
      </c>
      <c r="AU798" t="str">
        <f t="shared" si="153"/>
        <v>РЛ</v>
      </c>
      <c r="AV798" t="b">
        <f t="shared" si="154"/>
        <v>1</v>
      </c>
    </row>
    <row r="799" spans="1:48" ht="16.5" thickTop="1" thickBot="1" x14ac:dyDescent="0.3">
      <c r="A799" s="28">
        <f t="shared" si="155"/>
        <v>164</v>
      </c>
      <c r="B799" s="74" t="s">
        <v>1852</v>
      </c>
      <c r="C799" s="71" t="s">
        <v>1612</v>
      </c>
      <c r="D799" s="63">
        <v>1989</v>
      </c>
      <c r="E799" s="72"/>
      <c r="F799" s="72" t="s">
        <v>2519</v>
      </c>
      <c r="G799" s="80">
        <v>9</v>
      </c>
      <c r="H799" s="80">
        <v>1</v>
      </c>
      <c r="I799" s="163">
        <v>3334.2</v>
      </c>
      <c r="J799" s="163">
        <v>2789.6</v>
      </c>
      <c r="K799" s="163">
        <v>2480.1</v>
      </c>
      <c r="L799" s="165">
        <v>114</v>
      </c>
      <c r="M799" s="163">
        <f t="shared" si="156"/>
        <v>2778508.92</v>
      </c>
      <c r="N799" s="163"/>
      <c r="O799" s="163"/>
      <c r="P799" s="163"/>
      <c r="Q799" s="30">
        <f>IF('Форма 2'!D799=0,"",'Форма 2'!D799-N799-O799-P799)</f>
        <v>2778508.92</v>
      </c>
      <c r="R799" s="51">
        <f t="shared" si="149"/>
        <v>996.02413249211361</v>
      </c>
      <c r="S799" s="51">
        <f t="shared" si="150"/>
        <v>996.02413249211361</v>
      </c>
      <c r="T799" s="69">
        <f>IF(B799=C799,"",
IF(ISERROR(
IF(_xlfn.TEXTBEFORE('ПДФ 1'!B820,": ",1)*1=YEAR($V$4),$V$4,
IF(_xlfn.TEXTBEFORE('ПДФ 1'!B820,": ",1)*1=YEAR($W$4),$W$4,
IF(_xlfn.TEXTBEFORE('ПДФ 1'!B820,": ",1)*1=YEAR($X$4),$X$4,$Y$4)))),"",
IF(_xlfn.TEXTBEFORE('ПДФ 1'!B820,": ",1)*1=YEAR($V$4),$V$4,
IF(_xlfn.TEXTBEFORE('ПДФ 1'!B820,": ",1)*1=YEAR($W$4),$W$4,
IF(_xlfn.TEXTBEFORE('ПДФ 1'!B820,": ",1)*1=YEAR($X$4),$X$4,$Y$4)))))</f>
        <v>46022</v>
      </c>
      <c r="U799" s="125" t="str">
        <f>IF(ISERROR(VLOOKUP(C799,Источник!$C$2:$K$2343,9,0)),"",VLOOKUP(C799,Источник!$C$2:$K$2343,9,0))</f>
        <v>РО</v>
      </c>
      <c r="V799" s="1"/>
      <c r="W799" s="1"/>
      <c r="X799" s="77" t="str">
        <f t="shared" si="151"/>
        <v>г. Пермь, ул. Ушинского, д. 6: 2025</v>
      </c>
      <c r="Y799" s="117">
        <f t="shared" si="152"/>
        <v>1</v>
      </c>
      <c r="Z799" s="22" t="s">
        <v>1076</v>
      </c>
      <c r="AA799" s="22" t="s">
        <v>1076</v>
      </c>
      <c r="AB799" s="22" t="s">
        <v>1076</v>
      </c>
      <c r="AC799" s="22" t="s">
        <v>1076</v>
      </c>
      <c r="AD799" s="22" t="s">
        <v>1076</v>
      </c>
      <c r="AE799" s="22" t="s">
        <v>1076</v>
      </c>
      <c r="AF799" s="22" t="s">
        <v>1076</v>
      </c>
      <c r="AG799" s="89">
        <v>1</v>
      </c>
      <c r="AH799" s="88">
        <v>2778508.92</v>
      </c>
      <c r="AI799" s="75" t="s">
        <v>1076</v>
      </c>
      <c r="AJ799" s="75" t="s">
        <v>1076</v>
      </c>
      <c r="AK799" s="75" t="s">
        <v>1076</v>
      </c>
      <c r="AL799" s="75" t="s">
        <v>1076</v>
      </c>
      <c r="AM799" s="75" t="s">
        <v>1076</v>
      </c>
      <c r="AN799" s="75" t="s">
        <v>1076</v>
      </c>
      <c r="AO799" s="75" t="s">
        <v>1076</v>
      </c>
      <c r="AP799" s="75" t="s">
        <v>1076</v>
      </c>
      <c r="AQ799" s="75" t="s">
        <v>1076</v>
      </c>
      <c r="AR799" s="75" t="s">
        <v>1076</v>
      </c>
      <c r="AS799" s="75" t="s">
        <v>1076</v>
      </c>
      <c r="AT799" s="75" t="s">
        <v>1076</v>
      </c>
      <c r="AU799" t="str">
        <f t="shared" si="153"/>
        <v>РЛ</v>
      </c>
      <c r="AV799" t="b">
        <f t="shared" si="154"/>
        <v>1</v>
      </c>
    </row>
    <row r="800" spans="1:48" ht="16.5" thickTop="1" thickBot="1" x14ac:dyDescent="0.3">
      <c r="A800" s="28">
        <f t="shared" si="155"/>
        <v>165</v>
      </c>
      <c r="B800" s="74" t="s">
        <v>1852</v>
      </c>
      <c r="C800" s="71" t="s">
        <v>402</v>
      </c>
      <c r="D800" s="63">
        <v>1961</v>
      </c>
      <c r="E800" s="72"/>
      <c r="F800" s="72" t="s">
        <v>2519</v>
      </c>
      <c r="G800" s="80">
        <v>3</v>
      </c>
      <c r="H800" s="80">
        <v>2</v>
      </c>
      <c r="I800" s="163">
        <v>1071</v>
      </c>
      <c r="J800" s="163">
        <v>960.2</v>
      </c>
      <c r="K800" s="163">
        <v>887.7</v>
      </c>
      <c r="L800" s="165">
        <v>57</v>
      </c>
      <c r="M800" s="163">
        <f t="shared" si="156"/>
        <v>8996528.5199999996</v>
      </c>
      <c r="N800" s="163"/>
      <c r="O800" s="163"/>
      <c r="P800" s="163"/>
      <c r="Q800" s="30">
        <f>IF('Форма 2'!D800=0,"",'Форма 2'!D800-N800-O800-P800)</f>
        <v>8996528.5199999996</v>
      </c>
      <c r="R800" s="51">
        <f t="shared" si="149"/>
        <v>9369.4319100187458</v>
      </c>
      <c r="S800" s="51">
        <f t="shared" si="150"/>
        <v>9369.4319100187458</v>
      </c>
      <c r="T800" s="69">
        <f>IF(B800=C800,"",
IF(ISERROR(
IF(_xlfn.TEXTBEFORE('ПДФ 1'!B821,": ",1)*1=YEAR($V$4),$V$4,
IF(_xlfn.TEXTBEFORE('ПДФ 1'!B821,": ",1)*1=YEAR($W$4),$W$4,
IF(_xlfn.TEXTBEFORE('ПДФ 1'!B821,": ",1)*1=YEAR($X$4),$X$4,$Y$4)))),"",
IF(_xlfn.TEXTBEFORE('ПДФ 1'!B821,": ",1)*1=YEAR($V$4),$V$4,
IF(_xlfn.TEXTBEFORE('ПДФ 1'!B821,": ",1)*1=YEAR($W$4),$W$4,
IF(_xlfn.TEXTBEFORE('ПДФ 1'!B821,": ",1)*1=YEAR($X$4),$X$4,$Y$4)))))</f>
        <v>46022</v>
      </c>
      <c r="U800" s="125" t="str">
        <f>IF(ISERROR(VLOOKUP(C800,Источник!$C$2:$K$2343,9,0)),"",VLOOKUP(C800,Источник!$C$2:$K$2343,9,0))</f>
        <v>РО</v>
      </c>
      <c r="V800" s="1"/>
      <c r="W800" s="1"/>
      <c r="X800" s="77" t="str">
        <f t="shared" si="151"/>
        <v>г. Пермь, ул. Фадеева, д. 10: 2025</v>
      </c>
      <c r="Y800" s="117">
        <f t="shared" si="152"/>
        <v>1</v>
      </c>
      <c r="Z800" s="22" t="s">
        <v>1076</v>
      </c>
      <c r="AA800" s="22">
        <v>1</v>
      </c>
      <c r="AB800" s="22" t="s">
        <v>1076</v>
      </c>
      <c r="AC800" s="22" t="s">
        <v>1076</v>
      </c>
      <c r="AD800" s="22" t="s">
        <v>1076</v>
      </c>
      <c r="AE800" s="22" t="s">
        <v>1076</v>
      </c>
      <c r="AF800" s="22" t="s">
        <v>1076</v>
      </c>
      <c r="AG800" s="89" t="s">
        <v>1076</v>
      </c>
      <c r="AH800" s="88" t="s">
        <v>1076</v>
      </c>
      <c r="AI800" s="75" t="s">
        <v>1076</v>
      </c>
      <c r="AJ800" s="75" t="s">
        <v>1076</v>
      </c>
      <c r="AK800" s="75" t="s">
        <v>1076</v>
      </c>
      <c r="AL800" s="75" t="s">
        <v>1076</v>
      </c>
      <c r="AM800" s="75" t="s">
        <v>1076</v>
      </c>
      <c r="AN800" s="75" t="s">
        <v>1076</v>
      </c>
      <c r="AO800" s="75" t="s">
        <v>1076</v>
      </c>
      <c r="AP800" s="75" t="s">
        <v>1076</v>
      </c>
      <c r="AQ800" s="75" t="s">
        <v>1076</v>
      </c>
      <c r="AR800" s="75" t="s">
        <v>1076</v>
      </c>
      <c r="AS800" s="75" t="s">
        <v>1076</v>
      </c>
      <c r="AT800" s="75" t="s">
        <v>1076</v>
      </c>
      <c r="AU800" t="str">
        <f t="shared" si="153"/>
        <v>РВИС ( ТЕП )</v>
      </c>
      <c r="AV800" t="b">
        <f t="shared" si="154"/>
        <v>1</v>
      </c>
    </row>
    <row r="801" spans="1:48" ht="16.5" thickTop="1" thickBot="1" x14ac:dyDescent="0.3">
      <c r="A801" s="28">
        <f t="shared" si="155"/>
        <v>166</v>
      </c>
      <c r="B801" s="74" t="s">
        <v>1852</v>
      </c>
      <c r="C801" s="71" t="s">
        <v>355</v>
      </c>
      <c r="D801" s="63">
        <v>1958</v>
      </c>
      <c r="E801" s="72"/>
      <c r="F801" s="72" t="s">
        <v>2522</v>
      </c>
      <c r="G801" s="80">
        <v>2</v>
      </c>
      <c r="H801" s="80">
        <v>2</v>
      </c>
      <c r="I801" s="163">
        <v>929.6</v>
      </c>
      <c r="J801" s="163">
        <v>677.3</v>
      </c>
      <c r="K801" s="163">
        <v>640.04999999999995</v>
      </c>
      <c r="L801" s="165">
        <v>36</v>
      </c>
      <c r="M801" s="163">
        <f t="shared" si="156"/>
        <v>1638615.22</v>
      </c>
      <c r="N801" s="163"/>
      <c r="O801" s="163"/>
      <c r="P801" s="163"/>
      <c r="Q801" s="30">
        <f>IF('Форма 2'!D801=0,"",'Форма 2'!D801-N801-O801-P801)</f>
        <v>1638615.22</v>
      </c>
      <c r="R801" s="51">
        <f t="shared" si="149"/>
        <v>2419.334445592795</v>
      </c>
      <c r="S801" s="51">
        <f t="shared" si="150"/>
        <v>2419.334445592795</v>
      </c>
      <c r="T801" s="69">
        <f>IF(B801=C801,"",
IF(ISERROR(
IF(_xlfn.TEXTBEFORE('ПДФ 1'!B822,": ",1)*1=YEAR($V$4),$V$4,
IF(_xlfn.TEXTBEFORE('ПДФ 1'!B822,": ",1)*1=YEAR($W$4),$W$4,
IF(_xlfn.TEXTBEFORE('ПДФ 1'!B822,": ",1)*1=YEAR($X$4),$X$4,$Y$4)))),"",
IF(_xlfn.TEXTBEFORE('ПДФ 1'!B822,": ",1)*1=YEAR($V$4),$V$4,
IF(_xlfn.TEXTBEFORE('ПДФ 1'!B822,": ",1)*1=YEAR($W$4),$W$4,
IF(_xlfn.TEXTBEFORE('ПДФ 1'!B822,": ",1)*1=YEAR($X$4),$X$4,$Y$4)))))</f>
        <v>46022</v>
      </c>
      <c r="U801" s="125" t="str">
        <f>IF(ISERROR(VLOOKUP(C801,Источник!$C$2:$K$2343,9,0)),"",VLOOKUP(C801,Источник!$C$2:$K$2343,9,0))</f>
        <v>РО</v>
      </c>
      <c r="V801" s="1"/>
      <c r="W801" s="1"/>
      <c r="X801" s="77" t="str">
        <f t="shared" si="151"/>
        <v>г. Пермь, ул. Химградская, д. 5: 2025</v>
      </c>
      <c r="Y801" s="117">
        <f t="shared" si="152"/>
        <v>3</v>
      </c>
      <c r="Z801" s="22">
        <v>1</v>
      </c>
      <c r="AA801" s="22" t="s">
        <v>1076</v>
      </c>
      <c r="AB801" s="22" t="s">
        <v>1076</v>
      </c>
      <c r="AC801" s="22">
        <v>1</v>
      </c>
      <c r="AD801" s="22" t="s">
        <v>1076</v>
      </c>
      <c r="AE801" s="22">
        <v>1</v>
      </c>
      <c r="AF801" s="22" t="s">
        <v>1076</v>
      </c>
      <c r="AG801" s="89" t="s">
        <v>1076</v>
      </c>
      <c r="AH801" s="88" t="s">
        <v>1076</v>
      </c>
      <c r="AI801" s="75" t="s">
        <v>1076</v>
      </c>
      <c r="AJ801" s="75" t="s">
        <v>1076</v>
      </c>
      <c r="AK801" s="75" t="s">
        <v>1076</v>
      </c>
      <c r="AL801" s="75" t="s">
        <v>1076</v>
      </c>
      <c r="AM801" s="75" t="s">
        <v>1076</v>
      </c>
      <c r="AN801" s="75" t="s">
        <v>1076</v>
      </c>
      <c r="AO801" s="75" t="s">
        <v>1076</v>
      </c>
      <c r="AP801" s="75" t="s">
        <v>1076</v>
      </c>
      <c r="AQ801" s="75" t="s">
        <v>1076</v>
      </c>
      <c r="AR801" s="75" t="s">
        <v>1076</v>
      </c>
      <c r="AS801" s="75" t="s">
        <v>1076</v>
      </c>
      <c r="AT801" s="75" t="s">
        <v>1076</v>
      </c>
      <c r="AU801" t="str">
        <f t="shared" si="153"/>
        <v>РВИС ( ЭЛ ХВС ВОД )</v>
      </c>
      <c r="AV801" t="b">
        <f t="shared" si="154"/>
        <v>1</v>
      </c>
    </row>
    <row r="802" spans="1:48" ht="16.5" thickTop="1" thickBot="1" x14ac:dyDescent="0.3">
      <c r="A802" s="28">
        <f t="shared" si="155"/>
        <v>167</v>
      </c>
      <c r="B802" s="74" t="s">
        <v>1852</v>
      </c>
      <c r="C802" s="71" t="s">
        <v>1689</v>
      </c>
      <c r="D802" s="63">
        <v>1960</v>
      </c>
      <c r="E802" s="72"/>
      <c r="F802" s="72" t="s">
        <v>2519</v>
      </c>
      <c r="G802" s="80">
        <v>5</v>
      </c>
      <c r="H802" s="80">
        <v>4</v>
      </c>
      <c r="I802" s="163">
        <v>3648</v>
      </c>
      <c r="J802" s="163">
        <v>2731.4</v>
      </c>
      <c r="K802" s="163">
        <v>2185.12</v>
      </c>
      <c r="L802" s="165">
        <v>137</v>
      </c>
      <c r="M802" s="163">
        <f t="shared" si="156"/>
        <v>16428840.960000001</v>
      </c>
      <c r="N802" s="163"/>
      <c r="O802" s="163"/>
      <c r="P802" s="163"/>
      <c r="Q802" s="30">
        <f>IF('Форма 2'!D802=0,"",'Форма 2'!D802-N802-O802-P802)</f>
        <v>16428840.960000001</v>
      </c>
      <c r="R802" s="51">
        <f t="shared" si="149"/>
        <v>6014.8059456688879</v>
      </c>
      <c r="S802" s="51">
        <f t="shared" si="150"/>
        <v>6014.8059456688879</v>
      </c>
      <c r="T802" s="69">
        <f>IF(B802=C802,"",
IF(ISERROR(
IF(_xlfn.TEXTBEFORE('ПДФ 1'!B823,": ",1)*1=YEAR($V$4),$V$4,
IF(_xlfn.TEXTBEFORE('ПДФ 1'!B823,": ",1)*1=YEAR($W$4),$W$4,
IF(_xlfn.TEXTBEFORE('ПДФ 1'!B823,": ",1)*1=YEAR($X$4),$X$4,$Y$4)))),"",
IF(_xlfn.TEXTBEFORE('ПДФ 1'!B823,": ",1)*1=YEAR($V$4),$V$4,
IF(_xlfn.TEXTBEFORE('ПДФ 1'!B823,": ",1)*1=YEAR($W$4),$W$4,
IF(_xlfn.TEXTBEFORE('ПДФ 1'!B823,": ",1)*1=YEAR($X$4),$X$4,$Y$4)))))</f>
        <v>46022</v>
      </c>
      <c r="U802" s="125" t="str">
        <f>IF(ISERROR(VLOOKUP(C802,Источник!$C$2:$K$2343,9,0)),"",VLOOKUP(C802,Источник!$C$2:$K$2343,9,0))</f>
        <v>РО</v>
      </c>
      <c r="V802" s="1"/>
      <c r="W802" s="1"/>
      <c r="X802" s="77" t="str">
        <f t="shared" si="151"/>
        <v>г. Пермь, ул. Хохрякова, д. 25: 2025</v>
      </c>
      <c r="Y802" s="117">
        <f t="shared" si="152"/>
        <v>1</v>
      </c>
      <c r="Z802" s="22" t="s">
        <v>1076</v>
      </c>
      <c r="AA802" s="22" t="s">
        <v>1076</v>
      </c>
      <c r="AB802" s="22" t="s">
        <v>1076</v>
      </c>
      <c r="AC802" s="22" t="s">
        <v>1076</v>
      </c>
      <c r="AD802" s="22" t="s">
        <v>1076</v>
      </c>
      <c r="AE802" s="22" t="s">
        <v>1076</v>
      </c>
      <c r="AF802" s="22" t="s">
        <v>1076</v>
      </c>
      <c r="AG802" s="89" t="s">
        <v>1076</v>
      </c>
      <c r="AH802" s="88" t="s">
        <v>1076</v>
      </c>
      <c r="AI802" s="75">
        <v>1</v>
      </c>
      <c r="AJ802" s="75" t="s">
        <v>1076</v>
      </c>
      <c r="AK802" s="75" t="s">
        <v>1076</v>
      </c>
      <c r="AL802" s="75" t="s">
        <v>1076</v>
      </c>
      <c r="AM802" s="75" t="s">
        <v>1076</v>
      </c>
      <c r="AN802" s="75" t="s">
        <v>1076</v>
      </c>
      <c r="AO802" s="75" t="s">
        <v>1076</v>
      </c>
      <c r="AP802" s="75" t="s">
        <v>1076</v>
      </c>
      <c r="AQ802" s="75" t="s">
        <v>1076</v>
      </c>
      <c r="AR802" s="75" t="s">
        <v>1076</v>
      </c>
      <c r="AS802" s="75" t="s">
        <v>1076</v>
      </c>
      <c r="AT802" s="75" t="s">
        <v>1076</v>
      </c>
      <c r="AU802" t="str">
        <f t="shared" si="153"/>
        <v>РК</v>
      </c>
      <c r="AV802" t="b">
        <f t="shared" si="154"/>
        <v>1</v>
      </c>
    </row>
    <row r="803" spans="1:48" ht="16.5" thickTop="1" thickBot="1" x14ac:dyDescent="0.3">
      <c r="A803" s="28">
        <f t="shared" si="155"/>
        <v>168</v>
      </c>
      <c r="B803" s="74" t="s">
        <v>1852</v>
      </c>
      <c r="C803" s="71" t="s">
        <v>481</v>
      </c>
      <c r="D803" s="63">
        <v>1967</v>
      </c>
      <c r="E803" s="72"/>
      <c r="F803" s="72" t="s">
        <v>2519</v>
      </c>
      <c r="G803" s="80">
        <v>9</v>
      </c>
      <c r="H803" s="80">
        <v>1</v>
      </c>
      <c r="I803" s="163">
        <v>2416.6</v>
      </c>
      <c r="J803" s="163">
        <v>2212.1999999999998</v>
      </c>
      <c r="K803" s="163">
        <v>2201</v>
      </c>
      <c r="L803" s="165">
        <v>109</v>
      </c>
      <c r="M803" s="163">
        <f t="shared" si="156"/>
        <v>2778508.92</v>
      </c>
      <c r="N803" s="163"/>
      <c r="O803" s="163"/>
      <c r="P803" s="163"/>
      <c r="Q803" s="30">
        <f>IF('Форма 2'!D803=0,"",'Форма 2'!D803-N803-O803-P803)</f>
        <v>2778508.92</v>
      </c>
      <c r="R803" s="51">
        <f t="shared" si="149"/>
        <v>1255.9935448874423</v>
      </c>
      <c r="S803" s="51">
        <f t="shared" si="150"/>
        <v>1255.9935448874423</v>
      </c>
      <c r="T803" s="69">
        <f>IF(B803=C803,"",
IF(ISERROR(
IF(_xlfn.TEXTBEFORE('ПДФ 1'!B824,": ",1)*1=YEAR($V$4),$V$4,
IF(_xlfn.TEXTBEFORE('ПДФ 1'!B824,": ",1)*1=YEAR($W$4),$W$4,
IF(_xlfn.TEXTBEFORE('ПДФ 1'!B824,": ",1)*1=YEAR($X$4),$X$4,$Y$4)))),"",
IF(_xlfn.TEXTBEFORE('ПДФ 1'!B824,": ",1)*1=YEAR($V$4),$V$4,
IF(_xlfn.TEXTBEFORE('ПДФ 1'!B824,": ",1)*1=YEAR($W$4),$W$4,
IF(_xlfn.TEXTBEFORE('ПДФ 1'!B824,": ",1)*1=YEAR($X$4),$X$4,$Y$4)))))</f>
        <v>46022</v>
      </c>
      <c r="U803" s="125" t="str">
        <f>IF(ISERROR(VLOOKUP(C803,Источник!$C$2:$K$2343,9,0)),"",VLOOKUP(C803,Источник!$C$2:$K$2343,9,0))</f>
        <v>СС</v>
      </c>
      <c r="V803" s="1"/>
      <c r="W803" s="1"/>
      <c r="X803" s="77" t="str">
        <f t="shared" si="151"/>
        <v>г. Пермь, ул. Чкалова, д. 2: 2025</v>
      </c>
      <c r="Y803" s="117">
        <f t="shared" si="152"/>
        <v>1</v>
      </c>
      <c r="Z803" s="22" t="s">
        <v>1076</v>
      </c>
      <c r="AA803" s="22" t="s">
        <v>1076</v>
      </c>
      <c r="AB803" s="22" t="s">
        <v>1076</v>
      </c>
      <c r="AC803" s="22" t="s">
        <v>1076</v>
      </c>
      <c r="AD803" s="22" t="s">
        <v>1076</v>
      </c>
      <c r="AE803" s="22" t="s">
        <v>1076</v>
      </c>
      <c r="AF803" s="22" t="s">
        <v>1076</v>
      </c>
      <c r="AG803" s="89">
        <v>1</v>
      </c>
      <c r="AH803" s="88">
        <v>2778508.92</v>
      </c>
      <c r="AI803" s="75" t="s">
        <v>1076</v>
      </c>
      <c r="AJ803" s="75" t="s">
        <v>1076</v>
      </c>
      <c r="AK803" s="75" t="s">
        <v>1076</v>
      </c>
      <c r="AL803" s="75" t="s">
        <v>1076</v>
      </c>
      <c r="AM803" s="75" t="s">
        <v>1076</v>
      </c>
      <c r="AN803" s="75" t="s">
        <v>1076</v>
      </c>
      <c r="AO803" s="75" t="s">
        <v>1076</v>
      </c>
      <c r="AP803" s="75" t="s">
        <v>1076</v>
      </c>
      <c r="AQ803" s="75" t="s">
        <v>1076</v>
      </c>
      <c r="AR803" s="75" t="s">
        <v>1076</v>
      </c>
      <c r="AS803" s="75" t="s">
        <v>1076</v>
      </c>
      <c r="AT803" s="75" t="s">
        <v>1076</v>
      </c>
      <c r="AU803" t="str">
        <f t="shared" si="153"/>
        <v>РЛ</v>
      </c>
      <c r="AV803" t="b">
        <f t="shared" si="154"/>
        <v>1</v>
      </c>
    </row>
    <row r="804" spans="1:48" ht="16.5" thickTop="1" thickBot="1" x14ac:dyDescent="0.3">
      <c r="A804" s="28">
        <f t="shared" si="155"/>
        <v>169</v>
      </c>
      <c r="B804" s="74" t="s">
        <v>1852</v>
      </c>
      <c r="C804" s="71" t="s">
        <v>482</v>
      </c>
      <c r="D804" s="63">
        <v>1967</v>
      </c>
      <c r="E804" s="72"/>
      <c r="F804" s="72" t="s">
        <v>2519</v>
      </c>
      <c r="G804" s="80">
        <v>9</v>
      </c>
      <c r="H804" s="80">
        <v>1</v>
      </c>
      <c r="I804" s="163">
        <v>2268.1999999999998</v>
      </c>
      <c r="J804" s="163">
        <v>2224.6999999999998</v>
      </c>
      <c r="K804" s="163">
        <v>2224.6999999999998</v>
      </c>
      <c r="L804" s="165">
        <v>93</v>
      </c>
      <c r="M804" s="163">
        <f t="shared" si="156"/>
        <v>2778508.92</v>
      </c>
      <c r="N804" s="163"/>
      <c r="O804" s="163"/>
      <c r="P804" s="163"/>
      <c r="Q804" s="30">
        <f>IF('Форма 2'!D804=0,"",'Форма 2'!D804-N804-O804-P804)</f>
        <v>2778508.92</v>
      </c>
      <c r="R804" s="51">
        <f t="shared" si="149"/>
        <v>1248.936449858408</v>
      </c>
      <c r="S804" s="51">
        <f t="shared" si="150"/>
        <v>1248.936449858408</v>
      </c>
      <c r="T804" s="69">
        <f>IF(B804=C804,"",
IF(ISERROR(
IF(_xlfn.TEXTBEFORE('ПДФ 1'!B825,": ",1)*1=YEAR($V$4),$V$4,
IF(_xlfn.TEXTBEFORE('ПДФ 1'!B825,": ",1)*1=YEAR($W$4),$W$4,
IF(_xlfn.TEXTBEFORE('ПДФ 1'!B825,": ",1)*1=YEAR($X$4),$X$4,$Y$4)))),"",
IF(_xlfn.TEXTBEFORE('ПДФ 1'!B825,": ",1)*1=YEAR($V$4),$V$4,
IF(_xlfn.TEXTBEFORE('ПДФ 1'!B825,": ",1)*1=YEAR($W$4),$W$4,
IF(_xlfn.TEXTBEFORE('ПДФ 1'!B825,": ",1)*1=YEAR($X$4),$X$4,$Y$4)))))</f>
        <v>46022</v>
      </c>
      <c r="U804" s="125" t="str">
        <f>IF(ISERROR(VLOOKUP(C804,Источник!$C$2:$K$2343,9,0)),"",VLOOKUP(C804,Источник!$C$2:$K$2343,9,0))</f>
        <v>СС</v>
      </c>
      <c r="V804" s="1"/>
      <c r="W804" s="1"/>
      <c r="X804" s="77" t="str">
        <f t="shared" si="151"/>
        <v>г. Пермь, ул. Чкалова, д. 4: 2025</v>
      </c>
      <c r="Y804" s="117">
        <f t="shared" si="152"/>
        <v>1</v>
      </c>
      <c r="Z804" s="22" t="s">
        <v>1076</v>
      </c>
      <c r="AA804" s="22" t="s">
        <v>1076</v>
      </c>
      <c r="AB804" s="22" t="s">
        <v>1076</v>
      </c>
      <c r="AC804" s="22" t="s">
        <v>1076</v>
      </c>
      <c r="AD804" s="22" t="s">
        <v>1076</v>
      </c>
      <c r="AE804" s="22" t="s">
        <v>1076</v>
      </c>
      <c r="AF804" s="22" t="s">
        <v>1076</v>
      </c>
      <c r="AG804" s="89">
        <v>1</v>
      </c>
      <c r="AH804" s="88">
        <v>2778508.92</v>
      </c>
      <c r="AI804" s="75" t="s">
        <v>1076</v>
      </c>
      <c r="AJ804" s="75" t="s">
        <v>1076</v>
      </c>
      <c r="AK804" s="75" t="s">
        <v>1076</v>
      </c>
      <c r="AL804" s="75" t="s">
        <v>1076</v>
      </c>
      <c r="AM804" s="75" t="s">
        <v>1076</v>
      </c>
      <c r="AN804" s="75" t="s">
        <v>1076</v>
      </c>
      <c r="AO804" s="75" t="s">
        <v>1076</v>
      </c>
      <c r="AP804" s="75" t="s">
        <v>1076</v>
      </c>
      <c r="AQ804" s="75" t="s">
        <v>1076</v>
      </c>
      <c r="AR804" s="75" t="s">
        <v>1076</v>
      </c>
      <c r="AS804" s="75" t="s">
        <v>1076</v>
      </c>
      <c r="AT804" s="75" t="s">
        <v>1076</v>
      </c>
      <c r="AU804" t="str">
        <f t="shared" si="153"/>
        <v>РЛ</v>
      </c>
      <c r="AV804" t="b">
        <f t="shared" si="154"/>
        <v>1</v>
      </c>
    </row>
    <row r="805" spans="1:48" ht="16.5" thickTop="1" thickBot="1" x14ac:dyDescent="0.3">
      <c r="A805" s="28">
        <f t="shared" si="155"/>
        <v>170</v>
      </c>
      <c r="B805" s="74" t="s">
        <v>1852</v>
      </c>
      <c r="C805" s="71" t="s">
        <v>356</v>
      </c>
      <c r="D805" s="63">
        <v>1957</v>
      </c>
      <c r="E805" s="72"/>
      <c r="F805" s="72" t="s">
        <v>2519</v>
      </c>
      <c r="G805" s="80">
        <v>5</v>
      </c>
      <c r="H805" s="80">
        <v>5</v>
      </c>
      <c r="I805" s="163">
        <v>6793.6</v>
      </c>
      <c r="J805" s="163">
        <v>5612.6</v>
      </c>
      <c r="K805" s="163">
        <v>5612.6</v>
      </c>
      <c r="L805" s="165">
        <v>192</v>
      </c>
      <c r="M805" s="163">
        <f t="shared" si="156"/>
        <v>31550565.379999999</v>
      </c>
      <c r="N805" s="163"/>
      <c r="O805" s="163"/>
      <c r="P805" s="163"/>
      <c r="Q805" s="30">
        <f>IF('Форма 2'!D805=0,"",'Форма 2'!D805-N805-O805-P805)</f>
        <v>31550565.379999999</v>
      </c>
      <c r="R805" s="51">
        <f t="shared" si="149"/>
        <v>5621.381423938994</v>
      </c>
      <c r="S805" s="51">
        <f t="shared" si="150"/>
        <v>5621.381423938994</v>
      </c>
      <c r="T805" s="69">
        <f>IF(B805=C805,"",
IF(ISERROR(
IF(_xlfn.TEXTBEFORE('ПДФ 1'!B826,": ",1)*1=YEAR($V$4),$V$4,
IF(_xlfn.TEXTBEFORE('ПДФ 1'!B826,": ",1)*1=YEAR($W$4),$W$4,
IF(_xlfn.TEXTBEFORE('ПДФ 1'!B826,": ",1)*1=YEAR($X$4),$X$4,$Y$4)))),"",
IF(_xlfn.TEXTBEFORE('ПДФ 1'!B826,": ",1)*1=YEAR($V$4),$V$4,
IF(_xlfn.TEXTBEFORE('ПДФ 1'!B826,": ",1)*1=YEAR($W$4),$W$4,
IF(_xlfn.TEXTBEFORE('ПДФ 1'!B826,": ",1)*1=YEAR($X$4),$X$4,$Y$4)))))</f>
        <v>46022</v>
      </c>
      <c r="U805" s="125" t="str">
        <f>IF(ISERROR(VLOOKUP(C805,Источник!$C$2:$K$2343,9,0)),"",VLOOKUP(C805,Источник!$C$2:$K$2343,9,0))</f>
        <v>РО</v>
      </c>
      <c r="V805" s="1"/>
      <c r="W805" s="1"/>
      <c r="X805" s="77" t="str">
        <f t="shared" si="151"/>
        <v>г. Пермь, ул. Чкалова, д. 48: 2025</v>
      </c>
      <c r="Y805" s="117">
        <f t="shared" si="152"/>
        <v>5</v>
      </c>
      <c r="Z805" s="22">
        <v>1</v>
      </c>
      <c r="AA805" s="22">
        <v>1</v>
      </c>
      <c r="AB805" s="22" t="s">
        <v>1076</v>
      </c>
      <c r="AC805" s="22">
        <v>1</v>
      </c>
      <c r="AD805" s="22">
        <v>1</v>
      </c>
      <c r="AE805" s="22">
        <v>1</v>
      </c>
      <c r="AF805" s="22" t="s">
        <v>1076</v>
      </c>
      <c r="AG805" s="89" t="s">
        <v>1076</v>
      </c>
      <c r="AH805" s="88" t="s">
        <v>1076</v>
      </c>
      <c r="AI805" s="75" t="s">
        <v>1076</v>
      </c>
      <c r="AJ805" s="75" t="s">
        <v>1076</v>
      </c>
      <c r="AK805" s="75" t="s">
        <v>1076</v>
      </c>
      <c r="AL805" s="75" t="s">
        <v>1076</v>
      </c>
      <c r="AM805" s="75" t="s">
        <v>1076</v>
      </c>
      <c r="AN805" s="75" t="s">
        <v>1076</v>
      </c>
      <c r="AO805" s="75" t="s">
        <v>1076</v>
      </c>
      <c r="AP805" s="75" t="s">
        <v>1076</v>
      </c>
      <c r="AQ805" s="75" t="s">
        <v>1076</v>
      </c>
      <c r="AR805" s="75" t="s">
        <v>1076</v>
      </c>
      <c r="AS805" s="75" t="s">
        <v>1076</v>
      </c>
      <c r="AT805" s="75" t="s">
        <v>1076</v>
      </c>
      <c r="AU805" t="str">
        <f t="shared" si="153"/>
        <v>РВИС ( ЭЛ ТЕП ХВС ГВС ВОД )</v>
      </c>
      <c r="AV805" t="b">
        <f t="shared" si="154"/>
        <v>1</v>
      </c>
    </row>
    <row r="806" spans="1:48" ht="16.5" thickTop="1" thickBot="1" x14ac:dyDescent="0.3">
      <c r="A806" s="28">
        <f t="shared" si="155"/>
        <v>171</v>
      </c>
      <c r="B806" s="74" t="s">
        <v>1852</v>
      </c>
      <c r="C806" s="71" t="s">
        <v>483</v>
      </c>
      <c r="D806" s="63">
        <v>1967</v>
      </c>
      <c r="E806" s="72"/>
      <c r="F806" s="72" t="s">
        <v>2519</v>
      </c>
      <c r="G806" s="80">
        <v>9</v>
      </c>
      <c r="H806" s="80">
        <v>1</v>
      </c>
      <c r="I806" s="163">
        <v>2254.5</v>
      </c>
      <c r="J806" s="163">
        <v>2254.5</v>
      </c>
      <c r="K806" s="163">
        <v>2254.5</v>
      </c>
      <c r="L806" s="165">
        <v>109</v>
      </c>
      <c r="M806" s="163">
        <f t="shared" si="156"/>
        <v>2778508.92</v>
      </c>
      <c r="N806" s="163"/>
      <c r="O806" s="163"/>
      <c r="P806" s="163"/>
      <c r="Q806" s="30">
        <f>IF('Форма 2'!D806=0,"",'Форма 2'!D806-N806-O806-P806)</f>
        <v>2778508.92</v>
      </c>
      <c r="R806" s="51">
        <f t="shared" si="149"/>
        <v>1232.427997338656</v>
      </c>
      <c r="S806" s="51">
        <f t="shared" si="150"/>
        <v>1232.427997338656</v>
      </c>
      <c r="T806" s="69">
        <f>IF(B806=C806,"",
IF(ISERROR(
IF(_xlfn.TEXTBEFORE('ПДФ 1'!B827,": ",1)*1=YEAR($V$4),$V$4,
IF(_xlfn.TEXTBEFORE('ПДФ 1'!B827,": ",1)*1=YEAR($W$4),$W$4,
IF(_xlfn.TEXTBEFORE('ПДФ 1'!B827,": ",1)*1=YEAR($X$4),$X$4,$Y$4)))),"",
IF(_xlfn.TEXTBEFORE('ПДФ 1'!B827,": ",1)*1=YEAR($V$4),$V$4,
IF(_xlfn.TEXTBEFORE('ПДФ 1'!B827,": ",1)*1=YEAR($W$4),$W$4,
IF(_xlfn.TEXTBEFORE('ПДФ 1'!B827,": ",1)*1=YEAR($X$4),$X$4,$Y$4)))))</f>
        <v>46022</v>
      </c>
      <c r="U806" s="125" t="str">
        <f>IF(ISERROR(VLOOKUP(C806,Источник!$C$2:$K$2343,9,0)),"",VLOOKUP(C806,Источник!$C$2:$K$2343,9,0))</f>
        <v>СС</v>
      </c>
      <c r="V806" s="1"/>
      <c r="W806" s="1"/>
      <c r="X806" s="77" t="str">
        <f t="shared" si="151"/>
        <v>г. Пермь, ул. Чкалова, д. 6: 2025</v>
      </c>
      <c r="Y806" s="117">
        <f t="shared" si="152"/>
        <v>1</v>
      </c>
      <c r="Z806" s="22" t="s">
        <v>1076</v>
      </c>
      <c r="AA806" s="22" t="s">
        <v>1076</v>
      </c>
      <c r="AB806" s="22" t="s">
        <v>1076</v>
      </c>
      <c r="AC806" s="22" t="s">
        <v>1076</v>
      </c>
      <c r="AD806" s="22" t="s">
        <v>1076</v>
      </c>
      <c r="AE806" s="22" t="s">
        <v>1076</v>
      </c>
      <c r="AF806" s="22" t="s">
        <v>1076</v>
      </c>
      <c r="AG806" s="89">
        <v>1</v>
      </c>
      <c r="AH806" s="88">
        <v>2778508.92</v>
      </c>
      <c r="AI806" s="75" t="s">
        <v>1076</v>
      </c>
      <c r="AJ806" s="75" t="s">
        <v>1076</v>
      </c>
      <c r="AK806" s="75" t="s">
        <v>1076</v>
      </c>
      <c r="AL806" s="75" t="s">
        <v>1076</v>
      </c>
      <c r="AM806" s="75" t="s">
        <v>1076</v>
      </c>
      <c r="AN806" s="75" t="s">
        <v>1076</v>
      </c>
      <c r="AO806" s="75" t="s">
        <v>1076</v>
      </c>
      <c r="AP806" s="75" t="s">
        <v>1076</v>
      </c>
      <c r="AQ806" s="75" t="s">
        <v>1076</v>
      </c>
      <c r="AR806" s="75" t="s">
        <v>1076</v>
      </c>
      <c r="AS806" s="75" t="s">
        <v>1076</v>
      </c>
      <c r="AT806" s="75" t="s">
        <v>1076</v>
      </c>
      <c r="AU806" t="str">
        <f t="shared" si="153"/>
        <v>РЛ</v>
      </c>
      <c r="AV806" t="b">
        <f t="shared" si="154"/>
        <v>1</v>
      </c>
    </row>
    <row r="807" spans="1:48" ht="16.5" thickTop="1" thickBot="1" x14ac:dyDescent="0.3">
      <c r="A807" s="28">
        <f t="shared" si="155"/>
        <v>172</v>
      </c>
      <c r="B807" s="74" t="s">
        <v>1852</v>
      </c>
      <c r="C807" s="71" t="s">
        <v>484</v>
      </c>
      <c r="D807" s="63">
        <v>1967</v>
      </c>
      <c r="E807" s="72"/>
      <c r="F807" s="72" t="s">
        <v>2519</v>
      </c>
      <c r="G807" s="80">
        <v>9</v>
      </c>
      <c r="H807" s="80">
        <v>1</v>
      </c>
      <c r="I807" s="163">
        <v>2269.6999999999998</v>
      </c>
      <c r="J807" s="163">
        <v>2269.5</v>
      </c>
      <c r="K807" s="163">
        <v>2215.1</v>
      </c>
      <c r="L807" s="165">
        <v>84</v>
      </c>
      <c r="M807" s="163">
        <f t="shared" si="156"/>
        <v>2778508.92</v>
      </c>
      <c r="N807" s="163"/>
      <c r="O807" s="163"/>
      <c r="P807" s="163"/>
      <c r="Q807" s="30">
        <f>IF('Форма 2'!D807=0,"",'Форма 2'!D807-N807-O807-P807)</f>
        <v>2778508.92</v>
      </c>
      <c r="R807" s="51">
        <f t="shared" si="149"/>
        <v>1224.2824058162591</v>
      </c>
      <c r="S807" s="51">
        <f t="shared" si="150"/>
        <v>1224.2824058162591</v>
      </c>
      <c r="T807" s="69">
        <f>IF(B807=C807,"",
IF(ISERROR(
IF(_xlfn.TEXTBEFORE('ПДФ 1'!B828,": ",1)*1=YEAR($V$4),$V$4,
IF(_xlfn.TEXTBEFORE('ПДФ 1'!B828,": ",1)*1=YEAR($W$4),$W$4,
IF(_xlfn.TEXTBEFORE('ПДФ 1'!B828,": ",1)*1=YEAR($X$4),$X$4,$Y$4)))),"",
IF(_xlfn.TEXTBEFORE('ПДФ 1'!B828,": ",1)*1=YEAR($V$4),$V$4,
IF(_xlfn.TEXTBEFORE('ПДФ 1'!B828,": ",1)*1=YEAR($W$4),$W$4,
IF(_xlfn.TEXTBEFORE('ПДФ 1'!B828,": ",1)*1=YEAR($X$4),$X$4,$Y$4)))))</f>
        <v>46022</v>
      </c>
      <c r="U807" s="125" t="str">
        <f>IF(ISERROR(VLOOKUP(C807,Источник!$C$2:$K$2343,9,0)),"",VLOOKUP(C807,Источник!$C$2:$K$2343,9,0))</f>
        <v>СС</v>
      </c>
      <c r="V807" s="1"/>
      <c r="W807" s="1"/>
      <c r="X807" s="77" t="str">
        <f t="shared" si="151"/>
        <v>г. Пермь, ул. Чкалова, д. 8: 2025</v>
      </c>
      <c r="Y807" s="117">
        <f t="shared" si="152"/>
        <v>1</v>
      </c>
      <c r="Z807" s="22" t="s">
        <v>1076</v>
      </c>
      <c r="AA807" s="22" t="s">
        <v>1076</v>
      </c>
      <c r="AB807" s="22" t="s">
        <v>1076</v>
      </c>
      <c r="AC807" s="22" t="s">
        <v>1076</v>
      </c>
      <c r="AD807" s="22" t="s">
        <v>1076</v>
      </c>
      <c r="AE807" s="22" t="s">
        <v>1076</v>
      </c>
      <c r="AF807" s="22" t="s">
        <v>1076</v>
      </c>
      <c r="AG807" s="89">
        <v>1</v>
      </c>
      <c r="AH807" s="88">
        <v>2778508.92</v>
      </c>
      <c r="AI807" s="75" t="s">
        <v>1076</v>
      </c>
      <c r="AJ807" s="75" t="s">
        <v>1076</v>
      </c>
      <c r="AK807" s="75" t="s">
        <v>1076</v>
      </c>
      <c r="AL807" s="75" t="s">
        <v>1076</v>
      </c>
      <c r="AM807" s="75" t="s">
        <v>1076</v>
      </c>
      <c r="AN807" s="75" t="s">
        <v>1076</v>
      </c>
      <c r="AO807" s="75" t="s">
        <v>1076</v>
      </c>
      <c r="AP807" s="75" t="s">
        <v>1076</v>
      </c>
      <c r="AQ807" s="75" t="s">
        <v>1076</v>
      </c>
      <c r="AR807" s="75" t="s">
        <v>1076</v>
      </c>
      <c r="AS807" s="75" t="s">
        <v>1076</v>
      </c>
      <c r="AT807" s="75" t="s">
        <v>1076</v>
      </c>
      <c r="AU807" t="str">
        <f t="shared" si="153"/>
        <v>РЛ</v>
      </c>
      <c r="AV807" t="b">
        <f t="shared" si="154"/>
        <v>1</v>
      </c>
    </row>
    <row r="808" spans="1:48" ht="16.5" thickTop="1" thickBot="1" x14ac:dyDescent="0.3">
      <c r="A808" s="28">
        <f t="shared" si="155"/>
        <v>173</v>
      </c>
      <c r="B808" s="74" t="s">
        <v>1852</v>
      </c>
      <c r="C808" s="71" t="s">
        <v>555</v>
      </c>
      <c r="D808" s="63">
        <v>1958</v>
      </c>
      <c r="E808" s="72"/>
      <c r="F808" s="72" t="s">
        <v>2520</v>
      </c>
      <c r="G808" s="80">
        <v>4</v>
      </c>
      <c r="H808" s="80">
        <v>4</v>
      </c>
      <c r="I808" s="163">
        <v>3121.5</v>
      </c>
      <c r="J808" s="163">
        <v>2709.099999999999</v>
      </c>
      <c r="K808" s="163">
        <v>2603.44</v>
      </c>
      <c r="L808" s="165">
        <v>108</v>
      </c>
      <c r="M808" s="163">
        <f t="shared" si="156"/>
        <v>17787774.109999999</v>
      </c>
      <c r="N808" s="163"/>
      <c r="O808" s="163"/>
      <c r="P808" s="163"/>
      <c r="Q808" s="30">
        <f>IF('Форма 2'!D808=0,"",'Форма 2'!D808-N808-O808-P808)</f>
        <v>17787774.109999999</v>
      </c>
      <c r="R808" s="51">
        <f t="shared" si="149"/>
        <v>6565.9348529031804</v>
      </c>
      <c r="S808" s="51">
        <f t="shared" si="150"/>
        <v>6565.9348529031804</v>
      </c>
      <c r="T808" s="69">
        <f>IF(B808=C808,"",
IF(ISERROR(
IF(_xlfn.TEXTBEFORE('ПДФ 1'!B829,": ",1)*1=YEAR($V$4),$V$4,
IF(_xlfn.TEXTBEFORE('ПДФ 1'!B829,": ",1)*1=YEAR($W$4),$W$4,
IF(_xlfn.TEXTBEFORE('ПДФ 1'!B829,": ",1)*1=YEAR($X$4),$X$4,$Y$4)))),"",
IF(_xlfn.TEXTBEFORE('ПДФ 1'!B829,": ",1)*1=YEAR($V$4),$V$4,
IF(_xlfn.TEXTBEFORE('ПДФ 1'!B829,": ",1)*1=YEAR($W$4),$W$4,
IF(_xlfn.TEXTBEFORE('ПДФ 1'!B829,": ",1)*1=YEAR($X$4),$X$4,$Y$4)))))</f>
        <v>46022</v>
      </c>
      <c r="U808" s="125" t="str">
        <f>IF(ISERROR(VLOOKUP(C808,Источник!$C$2:$K$2343,9,0)),"",VLOOKUP(C808,Источник!$C$2:$K$2343,9,0))</f>
        <v>РО</v>
      </c>
      <c r="V808" s="1"/>
      <c r="W808" s="1"/>
      <c r="X808" s="77" t="str">
        <f t="shared" si="151"/>
        <v>г. Пермь, ул. Шишкина, д. 6: 2025</v>
      </c>
      <c r="Y808" s="117">
        <f t="shared" si="152"/>
        <v>2</v>
      </c>
      <c r="Z808" s="22" t="s">
        <v>1076</v>
      </c>
      <c r="AA808" s="22" t="s">
        <v>1076</v>
      </c>
      <c r="AB808" s="22" t="s">
        <v>1076</v>
      </c>
      <c r="AC808" s="22" t="s">
        <v>1076</v>
      </c>
      <c r="AD808" s="22" t="s">
        <v>1076</v>
      </c>
      <c r="AE808" s="22" t="s">
        <v>1076</v>
      </c>
      <c r="AF808" s="22" t="s">
        <v>1076</v>
      </c>
      <c r="AG808" s="89" t="s">
        <v>1076</v>
      </c>
      <c r="AH808" s="88" t="s">
        <v>1076</v>
      </c>
      <c r="AI808" s="75" t="s">
        <v>1076</v>
      </c>
      <c r="AJ808" s="75">
        <v>1</v>
      </c>
      <c r="AK808" s="75" t="s">
        <v>1076</v>
      </c>
      <c r="AL808" s="75" t="s">
        <v>1076</v>
      </c>
      <c r="AM808" s="75">
        <v>1</v>
      </c>
      <c r="AN808" s="75" t="s">
        <v>1076</v>
      </c>
      <c r="AO808" s="75" t="s">
        <v>1076</v>
      </c>
      <c r="AP808" s="75" t="s">
        <v>1076</v>
      </c>
      <c r="AQ808" s="75" t="s">
        <v>1076</v>
      </c>
      <c r="AR808" s="75" t="s">
        <v>1076</v>
      </c>
      <c r="AS808" s="75" t="s">
        <v>1076</v>
      </c>
      <c r="AT808" s="75" t="s">
        <v>1076</v>
      </c>
      <c r="AU808" t="str">
        <f t="shared" si="153"/>
        <v>Рфа РФ</v>
      </c>
      <c r="AV808" t="b">
        <f t="shared" si="154"/>
        <v>1</v>
      </c>
    </row>
    <row r="809" spans="1:48" ht="16.5" thickTop="1" thickBot="1" x14ac:dyDescent="0.3">
      <c r="A809" s="28">
        <f t="shared" si="155"/>
        <v>174</v>
      </c>
      <c r="B809" s="74" t="s">
        <v>1852</v>
      </c>
      <c r="C809" s="71" t="s">
        <v>1630</v>
      </c>
      <c r="D809" s="63">
        <v>1987</v>
      </c>
      <c r="E809" s="72"/>
      <c r="F809" s="72" t="s">
        <v>2537</v>
      </c>
      <c r="G809" s="80">
        <v>16</v>
      </c>
      <c r="H809" s="80">
        <v>9</v>
      </c>
      <c r="I809" s="163">
        <v>27738.47</v>
      </c>
      <c r="J809" s="163">
        <v>26372.400000000001</v>
      </c>
      <c r="K809" s="163">
        <v>26172.5</v>
      </c>
      <c r="L809" s="165">
        <v>1300</v>
      </c>
      <c r="M809" s="163">
        <f t="shared" si="156"/>
        <v>43510275.439999998</v>
      </c>
      <c r="N809" s="163"/>
      <c r="O809" s="163"/>
      <c r="P809" s="163"/>
      <c r="Q809" s="30">
        <f>IF('Форма 2'!D809=0,"",'Форма 2'!D809-N809-O809-P809)</f>
        <v>43510275.439999998</v>
      </c>
      <c r="R809" s="51">
        <f t="shared" si="149"/>
        <v>1649.8413280550876</v>
      </c>
      <c r="S809" s="51">
        <f t="shared" si="150"/>
        <v>1649.8413280550876</v>
      </c>
      <c r="T809" s="69">
        <f>IF(B809=C809,"",
IF(ISERROR(
IF(_xlfn.TEXTBEFORE('ПДФ 1'!B830,": ",1)*1=YEAR($V$4),$V$4,
IF(_xlfn.TEXTBEFORE('ПДФ 1'!B830,": ",1)*1=YEAR($W$4),$W$4,
IF(_xlfn.TEXTBEFORE('ПДФ 1'!B830,": ",1)*1=YEAR($X$4),$X$4,$Y$4)))),"",
IF(_xlfn.TEXTBEFORE('ПДФ 1'!B830,": ",1)*1=YEAR($V$4),$V$4,
IF(_xlfn.TEXTBEFORE('ПДФ 1'!B830,": ",1)*1=YEAR($W$4),$W$4,
IF(_xlfn.TEXTBEFORE('ПДФ 1'!B830,": ",1)*1=YEAR($X$4),$X$4,$Y$4)))))</f>
        <v>46022</v>
      </c>
      <c r="U809" s="125" t="str">
        <f>IF(ISERROR(VLOOKUP(C809,Источник!$C$2:$K$2343,9,0)),"",VLOOKUP(C809,Источник!$C$2:$K$2343,9,0))</f>
        <v>СС</v>
      </c>
      <c r="V809" s="1"/>
      <c r="W809" s="1"/>
      <c r="X809" s="81" t="str">
        <f t="shared" si="151"/>
        <v>г. Пермь, ул. Юрша, д. 60: 2025</v>
      </c>
      <c r="Y809" s="117">
        <f t="shared" si="152"/>
        <v>1</v>
      </c>
      <c r="Z809" s="22" t="s">
        <v>1076</v>
      </c>
      <c r="AA809" s="22" t="s">
        <v>1076</v>
      </c>
      <c r="AB809" s="22" t="s">
        <v>1076</v>
      </c>
      <c r="AC809" s="22" t="s">
        <v>1076</v>
      </c>
      <c r="AD809" s="22" t="s">
        <v>1076</v>
      </c>
      <c r="AE809" s="22" t="s">
        <v>1076</v>
      </c>
      <c r="AF809" s="22" t="s">
        <v>1076</v>
      </c>
      <c r="AG809" s="89">
        <v>11</v>
      </c>
      <c r="AH809" s="88">
        <v>43510275.439999998</v>
      </c>
      <c r="AI809" s="75" t="s">
        <v>1076</v>
      </c>
      <c r="AJ809" s="75" t="s">
        <v>1076</v>
      </c>
      <c r="AK809" s="75" t="s">
        <v>1076</v>
      </c>
      <c r="AL809" s="75" t="s">
        <v>1076</v>
      </c>
      <c r="AM809" s="75" t="s">
        <v>1076</v>
      </c>
      <c r="AN809" s="75" t="s">
        <v>1076</v>
      </c>
      <c r="AO809" s="75" t="s">
        <v>1076</v>
      </c>
      <c r="AP809" s="75" t="s">
        <v>1076</v>
      </c>
      <c r="AQ809" s="75" t="s">
        <v>1076</v>
      </c>
      <c r="AR809" s="75" t="s">
        <v>1076</v>
      </c>
      <c r="AS809" s="75" t="s">
        <v>1076</v>
      </c>
      <c r="AT809" s="75" t="s">
        <v>1076</v>
      </c>
      <c r="AU809" t="str">
        <f t="shared" si="153"/>
        <v>РЛ</v>
      </c>
      <c r="AV809" t="b">
        <f t="shared" si="154"/>
        <v>1</v>
      </c>
    </row>
    <row r="810" spans="1:48" ht="16.5" thickTop="1" thickBot="1" x14ac:dyDescent="0.3">
      <c r="A810" s="28">
        <f t="shared" si="155"/>
        <v>175</v>
      </c>
      <c r="B810" s="74" t="s">
        <v>1852</v>
      </c>
      <c r="C810" s="71" t="s">
        <v>485</v>
      </c>
      <c r="D810" s="63">
        <v>1977</v>
      </c>
      <c r="E810" s="72"/>
      <c r="F810" s="72" t="s">
        <v>2520</v>
      </c>
      <c r="G810" s="80">
        <v>9</v>
      </c>
      <c r="H810" s="80">
        <v>2</v>
      </c>
      <c r="I810" s="163">
        <v>3875.4</v>
      </c>
      <c r="J810" s="163">
        <v>3875.4</v>
      </c>
      <c r="K810" s="163">
        <v>3875.4</v>
      </c>
      <c r="L810" s="165">
        <v>185</v>
      </c>
      <c r="M810" s="163">
        <f t="shared" si="156"/>
        <v>5557017.8399999999</v>
      </c>
      <c r="N810" s="163"/>
      <c r="O810" s="163"/>
      <c r="P810" s="163"/>
      <c r="Q810" s="30">
        <f>IF('Форма 2'!D810=0,"",'Форма 2'!D810-N810-O810-P810)</f>
        <v>5557017.8399999999</v>
      </c>
      <c r="R810" s="51">
        <f t="shared" si="149"/>
        <v>1433.9211023378232</v>
      </c>
      <c r="S810" s="51">
        <f t="shared" si="150"/>
        <v>1433.9211023378232</v>
      </c>
      <c r="T810" s="69">
        <f>IF(B810=C810,"",
IF(ISERROR(
IF(_xlfn.TEXTBEFORE('ПДФ 1'!B831,": ",1)*1=YEAR($V$4),$V$4,
IF(_xlfn.TEXTBEFORE('ПДФ 1'!B831,": ",1)*1=YEAR($W$4),$W$4,
IF(_xlfn.TEXTBEFORE('ПДФ 1'!B831,": ",1)*1=YEAR($X$4),$X$4,$Y$4)))),"",
IF(_xlfn.TEXTBEFORE('ПДФ 1'!B831,": ",1)*1=YEAR($V$4),$V$4,
IF(_xlfn.TEXTBEFORE('ПДФ 1'!B831,": ",1)*1=YEAR($W$4),$W$4,
IF(_xlfn.TEXTBEFORE('ПДФ 1'!B831,": ",1)*1=YEAR($X$4),$X$4,$Y$4)))))</f>
        <v>46022</v>
      </c>
      <c r="U810" s="125" t="str">
        <f>IF(ISERROR(VLOOKUP(C810,Источник!$C$2:$K$2343,9,0)),"",VLOOKUP(C810,Источник!$C$2:$K$2343,9,0))</f>
        <v>СС</v>
      </c>
      <c r="V810" s="1"/>
      <c r="W810" s="1"/>
      <c r="X810" s="77" t="str">
        <f t="shared" si="151"/>
        <v>г. Пермь, ул. Яблочкова, д. 33: 2025</v>
      </c>
      <c r="Y810" s="117">
        <f t="shared" si="152"/>
        <v>1</v>
      </c>
      <c r="Z810" s="22" t="s">
        <v>1076</v>
      </c>
      <c r="AA810" s="22" t="s">
        <v>1076</v>
      </c>
      <c r="AB810" s="22" t="s">
        <v>1076</v>
      </c>
      <c r="AC810" s="22" t="s">
        <v>1076</v>
      </c>
      <c r="AD810" s="22" t="s">
        <v>1076</v>
      </c>
      <c r="AE810" s="22" t="s">
        <v>1076</v>
      </c>
      <c r="AF810" s="22" t="s">
        <v>1076</v>
      </c>
      <c r="AG810" s="89">
        <v>2</v>
      </c>
      <c r="AH810" s="88">
        <v>5557017.8399999999</v>
      </c>
      <c r="AI810" s="75" t="s">
        <v>1076</v>
      </c>
      <c r="AJ810" s="75" t="s">
        <v>1076</v>
      </c>
      <c r="AK810" s="75" t="s">
        <v>1076</v>
      </c>
      <c r="AL810" s="75" t="s">
        <v>1076</v>
      </c>
      <c r="AM810" s="75" t="s">
        <v>1076</v>
      </c>
      <c r="AN810" s="75" t="s">
        <v>1076</v>
      </c>
      <c r="AO810" s="75" t="s">
        <v>1076</v>
      </c>
      <c r="AP810" s="75" t="s">
        <v>1076</v>
      </c>
      <c r="AQ810" s="75" t="s">
        <v>1076</v>
      </c>
      <c r="AR810" s="75" t="s">
        <v>1076</v>
      </c>
      <c r="AS810" s="75" t="s">
        <v>1076</v>
      </c>
      <c r="AT810" s="75" t="s">
        <v>1076</v>
      </c>
      <c r="AU810" t="str">
        <f t="shared" si="153"/>
        <v>РЛ</v>
      </c>
      <c r="AV810" t="b">
        <f t="shared" si="154"/>
        <v>1</v>
      </c>
    </row>
    <row r="811" spans="1:48" ht="17.25" thickTop="1" thickBot="1" x14ac:dyDescent="0.3">
      <c r="A811" s="134">
        <f t="shared" si="155"/>
        <v>0</v>
      </c>
      <c r="B811" s="135" t="s">
        <v>1076</v>
      </c>
      <c r="C811" s="156" t="s">
        <v>1098</v>
      </c>
      <c r="D811" s="140" t="s">
        <v>1076</v>
      </c>
      <c r="E811" s="141"/>
      <c r="F811" s="141" t="s">
        <v>1076</v>
      </c>
      <c r="G811" s="142" t="s">
        <v>1076</v>
      </c>
      <c r="H811" s="142" t="s">
        <v>1076</v>
      </c>
      <c r="I811" s="162">
        <f>SUM(I812:I818)</f>
        <v>33850.799999999996</v>
      </c>
      <c r="J811" s="162">
        <f t="shared" ref="J811:P811" si="157">SUM(J812:J818)</f>
        <v>28824.699999999997</v>
      </c>
      <c r="K811" s="162">
        <f t="shared" si="157"/>
        <v>27769.4</v>
      </c>
      <c r="L811" s="154">
        <f t="shared" si="157"/>
        <v>1334</v>
      </c>
      <c r="M811" s="162">
        <f t="shared" si="156"/>
        <v>26153296.159999996</v>
      </c>
      <c r="N811" s="162">
        <f t="shared" si="157"/>
        <v>0</v>
      </c>
      <c r="O811" s="162">
        <f t="shared" si="157"/>
        <v>0</v>
      </c>
      <c r="P811" s="162">
        <f t="shared" si="157"/>
        <v>0</v>
      </c>
      <c r="Q811" s="136">
        <f>IF('Форма 2'!D811=0,"",'Форма 2'!D811-N811-O811-P811)</f>
        <v>26153296.159999996</v>
      </c>
      <c r="R811" s="143"/>
      <c r="S811" s="143"/>
      <c r="T811" s="144"/>
      <c r="U811" s="145" t="str">
        <f>IF(ISERROR(VLOOKUP(C811,Источник!$C$2:$K$2343,9,0)),"",VLOOKUP(C811,Источник!$C$2:$K$2343,9,0))</f>
        <v/>
      </c>
      <c r="V811" s="1"/>
      <c r="W811" s="1"/>
      <c r="X811" s="77" t="str">
        <f t="shared" si="151"/>
        <v/>
      </c>
      <c r="Y811" s="117">
        <f t="shared" si="152"/>
        <v>0</v>
      </c>
      <c r="Z811" s="22" t="s">
        <v>1076</v>
      </c>
      <c r="AA811" s="22" t="s">
        <v>1076</v>
      </c>
      <c r="AB811" s="22" t="s">
        <v>1076</v>
      </c>
      <c r="AC811" s="22" t="s">
        <v>1076</v>
      </c>
      <c r="AD811" s="22" t="s">
        <v>1076</v>
      </c>
      <c r="AE811" s="22" t="s">
        <v>1076</v>
      </c>
      <c r="AF811" s="22" t="s">
        <v>1076</v>
      </c>
      <c r="AG811" s="89" t="s">
        <v>1076</v>
      </c>
      <c r="AH811" s="88" t="s">
        <v>1076</v>
      </c>
      <c r="AI811" s="75" t="s">
        <v>1076</v>
      </c>
      <c r="AJ811" s="75" t="s">
        <v>1076</v>
      </c>
      <c r="AK811" s="75" t="s">
        <v>1076</v>
      </c>
      <c r="AL811" s="75" t="s">
        <v>1076</v>
      </c>
      <c r="AM811" s="75" t="s">
        <v>1076</v>
      </c>
      <c r="AN811" s="75" t="s">
        <v>1076</v>
      </c>
      <c r="AO811" s="75" t="s">
        <v>1076</v>
      </c>
      <c r="AP811" s="75" t="s">
        <v>1076</v>
      </c>
      <c r="AQ811" s="75" t="s">
        <v>1076</v>
      </c>
      <c r="AR811" s="75" t="s">
        <v>1076</v>
      </c>
      <c r="AS811" s="75" t="s">
        <v>1076</v>
      </c>
      <c r="AT811" s="75" t="s">
        <v>1076</v>
      </c>
      <c r="AU811" t="str">
        <f t="shared" si="153"/>
        <v/>
      </c>
      <c r="AV811" t="b">
        <f t="shared" si="154"/>
        <v>1</v>
      </c>
    </row>
    <row r="812" spans="1:48" ht="16.5" thickTop="1" thickBot="1" x14ac:dyDescent="0.3">
      <c r="A812" s="28">
        <f t="shared" si="155"/>
        <v>1</v>
      </c>
      <c r="B812" s="74" t="s">
        <v>1098</v>
      </c>
      <c r="C812" s="71" t="s">
        <v>423</v>
      </c>
      <c r="D812" s="63">
        <v>1963</v>
      </c>
      <c r="E812" s="72"/>
      <c r="F812" s="72" t="s">
        <v>2526</v>
      </c>
      <c r="G812" s="80">
        <v>2</v>
      </c>
      <c r="H812" s="80">
        <v>3</v>
      </c>
      <c r="I812" s="163">
        <v>547.5</v>
      </c>
      <c r="J812" s="163">
        <v>482.5</v>
      </c>
      <c r="K812" s="163">
        <v>482.5</v>
      </c>
      <c r="L812" s="165">
        <v>12</v>
      </c>
      <c r="M812" s="163">
        <f t="shared" si="156"/>
        <v>206850.98</v>
      </c>
      <c r="N812" s="163"/>
      <c r="O812" s="163"/>
      <c r="P812" s="163"/>
      <c r="Q812" s="30">
        <f>IF('Форма 2'!D812=0,"",'Форма 2'!D812-N812-O812-P812)</f>
        <v>206850.98</v>
      </c>
      <c r="R812" s="51">
        <f t="shared" si="149"/>
        <v>428.70669430051817</v>
      </c>
      <c r="S812" s="51">
        <f t="shared" si="150"/>
        <v>428.70669430051817</v>
      </c>
      <c r="T812" s="69">
        <f>IF(B812=C812,"",
IF(ISERROR(
IF(_xlfn.TEXTBEFORE('ПДФ 1'!B833,": ",1)*1=YEAR($V$4),$V$4,
IF(_xlfn.TEXTBEFORE('ПДФ 1'!B833,": ",1)*1=YEAR($W$4),$W$4,
IF(_xlfn.TEXTBEFORE('ПДФ 1'!B833,": ",1)*1=YEAR($X$4),$X$4,$Y$4)))),"",
IF(_xlfn.TEXTBEFORE('ПДФ 1'!B833,": ",1)*1=YEAR($V$4),$V$4,
IF(_xlfn.TEXTBEFORE('ПДФ 1'!B833,": ",1)*1=YEAR($W$4),$W$4,
IF(_xlfn.TEXTBEFORE('ПДФ 1'!B833,": ",1)*1=YEAR($X$4),$X$4,$Y$4)))))</f>
        <v>46022</v>
      </c>
      <c r="U812" s="125" t="str">
        <f>IF(ISERROR(VLOOKUP(C812,Источник!$C$2:$K$2343,9,0)),"",VLOOKUP(C812,Источник!$C$2:$K$2343,9,0))</f>
        <v>РО</v>
      </c>
      <c r="V812" s="1"/>
      <c r="W812" s="1"/>
      <c r="X812" s="77" t="str">
        <f t="shared" si="151"/>
        <v>п. Мулянка, ул. Воинская, д. 2: 2025</v>
      </c>
      <c r="Y812" s="117">
        <f t="shared" si="152"/>
        <v>1</v>
      </c>
      <c r="Z812" s="22" t="s">
        <v>1076</v>
      </c>
      <c r="AA812" s="22" t="s">
        <v>1076</v>
      </c>
      <c r="AB812" s="22" t="s">
        <v>1076</v>
      </c>
      <c r="AC812" s="22">
        <v>1</v>
      </c>
      <c r="AD812" s="22" t="s">
        <v>1076</v>
      </c>
      <c r="AE812" s="22" t="s">
        <v>1076</v>
      </c>
      <c r="AF812" s="22" t="s">
        <v>1076</v>
      </c>
      <c r="AG812" s="89" t="s">
        <v>1076</v>
      </c>
      <c r="AH812" s="88" t="s">
        <v>1076</v>
      </c>
      <c r="AI812" s="75" t="s">
        <v>1076</v>
      </c>
      <c r="AJ812" s="75" t="s">
        <v>1076</v>
      </c>
      <c r="AK812" s="75" t="s">
        <v>1076</v>
      </c>
      <c r="AL812" s="75" t="s">
        <v>1076</v>
      </c>
      <c r="AM812" s="75" t="s">
        <v>1076</v>
      </c>
      <c r="AN812" s="75" t="s">
        <v>1076</v>
      </c>
      <c r="AO812" s="75" t="s">
        <v>1076</v>
      </c>
      <c r="AP812" s="75" t="s">
        <v>1076</v>
      </c>
      <c r="AQ812" s="75" t="s">
        <v>1076</v>
      </c>
      <c r="AR812" s="75" t="s">
        <v>1076</v>
      </c>
      <c r="AS812" s="75" t="s">
        <v>1076</v>
      </c>
      <c r="AT812" s="75" t="s">
        <v>1076</v>
      </c>
      <c r="AU812" t="str">
        <f t="shared" si="153"/>
        <v>РВИС ( ХВС )</v>
      </c>
      <c r="AV812" t="b">
        <f t="shared" si="154"/>
        <v>1</v>
      </c>
    </row>
    <row r="813" spans="1:48" ht="16.5" thickTop="1" thickBot="1" x14ac:dyDescent="0.3">
      <c r="A813" s="28">
        <f t="shared" si="155"/>
        <v>2</v>
      </c>
      <c r="B813" s="74" t="s">
        <v>1098</v>
      </c>
      <c r="C813" s="71" t="s">
        <v>1692</v>
      </c>
      <c r="D813" s="63">
        <v>1965</v>
      </c>
      <c r="E813" s="72"/>
      <c r="F813" s="72" t="s">
        <v>2526</v>
      </c>
      <c r="G813" s="80">
        <v>2</v>
      </c>
      <c r="H813" s="80">
        <v>2</v>
      </c>
      <c r="I813" s="163">
        <v>539.6</v>
      </c>
      <c r="J813" s="163">
        <v>477.6</v>
      </c>
      <c r="K813" s="163">
        <v>477.6</v>
      </c>
      <c r="L813" s="165">
        <v>34</v>
      </c>
      <c r="M813" s="163">
        <f t="shared" si="156"/>
        <v>3144330.14</v>
      </c>
      <c r="N813" s="163"/>
      <c r="O813" s="163"/>
      <c r="P813" s="163"/>
      <c r="Q813" s="30">
        <f>IF('Форма 2'!D813=0,"",'Форма 2'!D813-N813-O813-P813)</f>
        <v>3144330.14</v>
      </c>
      <c r="R813" s="51">
        <f t="shared" si="149"/>
        <v>6583.6058207705191</v>
      </c>
      <c r="S813" s="51">
        <f t="shared" si="150"/>
        <v>6583.6058207705191</v>
      </c>
      <c r="T813" s="69">
        <f>IF(B813=C813,"",
IF(ISERROR(
IF(_xlfn.TEXTBEFORE('ПДФ 1'!B834,": ",1)*1=YEAR($V$4),$V$4,
IF(_xlfn.TEXTBEFORE('ПДФ 1'!B834,": ",1)*1=YEAR($W$4),$W$4,
IF(_xlfn.TEXTBEFORE('ПДФ 1'!B834,": ",1)*1=YEAR($X$4),$X$4,$Y$4)))),"",
IF(_xlfn.TEXTBEFORE('ПДФ 1'!B834,": ",1)*1=YEAR($V$4),$V$4,
IF(_xlfn.TEXTBEFORE('ПДФ 1'!B834,": ",1)*1=YEAR($W$4),$W$4,
IF(_xlfn.TEXTBEFORE('ПДФ 1'!B834,": ",1)*1=YEAR($X$4),$X$4,$Y$4)))))</f>
        <v>46022</v>
      </c>
      <c r="U813" s="125" t="str">
        <f>IF(ISERROR(VLOOKUP(C813,Источник!$C$2:$K$2343,9,0)),"",VLOOKUP(C813,Источник!$C$2:$K$2343,9,0))</f>
        <v>РО</v>
      </c>
      <c r="V813" s="1"/>
      <c r="W813" s="1"/>
      <c r="X813" s="77" t="str">
        <f t="shared" si="151"/>
        <v>п. Ферма, ул. Строителей, д. 20: 2025</v>
      </c>
      <c r="Y813" s="117">
        <f t="shared" si="152"/>
        <v>1</v>
      </c>
      <c r="Z813" s="22" t="s">
        <v>1076</v>
      </c>
      <c r="AA813" s="22" t="s">
        <v>1076</v>
      </c>
      <c r="AB813" s="22" t="s">
        <v>1076</v>
      </c>
      <c r="AC813" s="22" t="s">
        <v>1076</v>
      </c>
      <c r="AD813" s="22" t="s">
        <v>1076</v>
      </c>
      <c r="AE813" s="22" t="s">
        <v>1076</v>
      </c>
      <c r="AF813" s="22" t="s">
        <v>1076</v>
      </c>
      <c r="AG813" s="89" t="s">
        <v>1076</v>
      </c>
      <c r="AH813" s="88" t="s">
        <v>1076</v>
      </c>
      <c r="AI813" s="75" t="s">
        <v>1076</v>
      </c>
      <c r="AJ813" s="75">
        <v>1</v>
      </c>
      <c r="AK813" s="75" t="s">
        <v>1076</v>
      </c>
      <c r="AL813" s="75" t="s">
        <v>1076</v>
      </c>
      <c r="AM813" s="75" t="s">
        <v>1076</v>
      </c>
      <c r="AN813" s="75" t="s">
        <v>1076</v>
      </c>
      <c r="AO813" s="75" t="s">
        <v>1076</v>
      </c>
      <c r="AP813" s="75" t="s">
        <v>1076</v>
      </c>
      <c r="AQ813" s="75" t="s">
        <v>1076</v>
      </c>
      <c r="AR813" s="75" t="s">
        <v>1076</v>
      </c>
      <c r="AS813" s="75" t="s">
        <v>1076</v>
      </c>
      <c r="AT813" s="75" t="s">
        <v>1076</v>
      </c>
      <c r="AU813" t="str">
        <f t="shared" si="153"/>
        <v>Рфа</v>
      </c>
      <c r="AV813" t="b">
        <f t="shared" si="154"/>
        <v>1</v>
      </c>
    </row>
    <row r="814" spans="1:48" ht="16.5" thickTop="1" thickBot="1" x14ac:dyDescent="0.3">
      <c r="A814" s="28">
        <f t="shared" si="155"/>
        <v>3</v>
      </c>
      <c r="B814" s="74" t="s">
        <v>1098</v>
      </c>
      <c r="C814" s="71" t="s">
        <v>384</v>
      </c>
      <c r="D814" s="63">
        <v>1976</v>
      </c>
      <c r="E814" s="72"/>
      <c r="F814" s="72" t="s">
        <v>2519</v>
      </c>
      <c r="G814" s="80">
        <v>2</v>
      </c>
      <c r="H814" s="80">
        <v>3</v>
      </c>
      <c r="I814" s="163">
        <v>1011.8</v>
      </c>
      <c r="J814" s="163">
        <v>923</v>
      </c>
      <c r="K814" s="163">
        <v>923</v>
      </c>
      <c r="L814" s="165">
        <v>56</v>
      </c>
      <c r="M814" s="163">
        <f t="shared" si="156"/>
        <v>8499241.4199999999</v>
      </c>
      <c r="N814" s="163"/>
      <c r="O814" s="163"/>
      <c r="P814" s="163"/>
      <c r="Q814" s="30">
        <f>IF('Форма 2'!D814=0,"",'Форма 2'!D814-N814-O814-P814)</f>
        <v>8499241.4199999999</v>
      </c>
      <c r="R814" s="51">
        <f t="shared" si="149"/>
        <v>9208.2788949079095</v>
      </c>
      <c r="S814" s="51">
        <f t="shared" si="150"/>
        <v>9208.2788949079095</v>
      </c>
      <c r="T814" s="69">
        <f>IF(B814=C814,"",
IF(ISERROR(
IF(_xlfn.TEXTBEFORE('ПДФ 1'!B835,": ",1)*1=YEAR($V$4),$V$4,
IF(_xlfn.TEXTBEFORE('ПДФ 1'!B835,": ",1)*1=YEAR($W$4),$W$4,
IF(_xlfn.TEXTBEFORE('ПДФ 1'!B835,": ",1)*1=YEAR($X$4),$X$4,$Y$4)))),"",
IF(_xlfn.TEXTBEFORE('ПДФ 1'!B835,": ",1)*1=YEAR($V$4),$V$4,
IF(_xlfn.TEXTBEFORE('ПДФ 1'!B835,": ",1)*1=YEAR($W$4),$W$4,
IF(_xlfn.TEXTBEFORE('ПДФ 1'!B835,": ",1)*1=YEAR($X$4),$X$4,$Y$4)))))</f>
        <v>46022</v>
      </c>
      <c r="U814" s="125" t="str">
        <f>IF(ISERROR(VLOOKUP(C814,Источник!$C$2:$K$2343,9,0)),"",VLOOKUP(C814,Источник!$C$2:$K$2343,9,0))</f>
        <v>РО</v>
      </c>
      <c r="V814" s="1"/>
      <c r="W814" s="1"/>
      <c r="X814" s="77" t="str">
        <f t="shared" si="151"/>
        <v>с. Бершеть, ул. Садовая, д. 5: 2025</v>
      </c>
      <c r="Y814" s="117">
        <f t="shared" si="152"/>
        <v>1</v>
      </c>
      <c r="Z814" s="22" t="s">
        <v>1076</v>
      </c>
      <c r="AA814" s="22">
        <v>1</v>
      </c>
      <c r="AB814" s="22" t="s">
        <v>1076</v>
      </c>
      <c r="AC814" s="22" t="s">
        <v>1076</v>
      </c>
      <c r="AD814" s="22" t="s">
        <v>1076</v>
      </c>
      <c r="AE814" s="22" t="s">
        <v>1076</v>
      </c>
      <c r="AF814" s="22" t="s">
        <v>1076</v>
      </c>
      <c r="AG814" s="89" t="s">
        <v>1076</v>
      </c>
      <c r="AH814" s="88" t="s">
        <v>1076</v>
      </c>
      <c r="AI814" s="75" t="s">
        <v>1076</v>
      </c>
      <c r="AJ814" s="75" t="s">
        <v>1076</v>
      </c>
      <c r="AK814" s="75" t="s">
        <v>1076</v>
      </c>
      <c r="AL814" s="75" t="s">
        <v>1076</v>
      </c>
      <c r="AM814" s="75" t="s">
        <v>1076</v>
      </c>
      <c r="AN814" s="75" t="s">
        <v>1076</v>
      </c>
      <c r="AO814" s="75" t="s">
        <v>1076</v>
      </c>
      <c r="AP814" s="75" t="s">
        <v>1076</v>
      </c>
      <c r="AQ814" s="75" t="s">
        <v>1076</v>
      </c>
      <c r="AR814" s="75" t="s">
        <v>1076</v>
      </c>
      <c r="AS814" s="75" t="s">
        <v>1076</v>
      </c>
      <c r="AT814" s="75" t="s">
        <v>1076</v>
      </c>
      <c r="AU814" t="str">
        <f t="shared" si="153"/>
        <v>РВИС ( ТЕП )</v>
      </c>
      <c r="AV814" t="b">
        <f t="shared" si="154"/>
        <v>1</v>
      </c>
    </row>
    <row r="815" spans="1:48" ht="16.5" thickTop="1" thickBot="1" x14ac:dyDescent="0.3">
      <c r="A815" s="28">
        <f t="shared" si="155"/>
        <v>4</v>
      </c>
      <c r="B815" s="74" t="s">
        <v>1098</v>
      </c>
      <c r="C815" s="71" t="s">
        <v>547</v>
      </c>
      <c r="D815" s="63">
        <v>1975</v>
      </c>
      <c r="E815" s="72"/>
      <c r="F815" s="72" t="s">
        <v>2553</v>
      </c>
      <c r="G815" s="80">
        <v>5</v>
      </c>
      <c r="H815" s="80">
        <v>4</v>
      </c>
      <c r="I815" s="163">
        <v>2929.5</v>
      </c>
      <c r="J815" s="163">
        <v>2683.5</v>
      </c>
      <c r="K815" s="163">
        <v>2683.5</v>
      </c>
      <c r="L815" s="165">
        <v>175</v>
      </c>
      <c r="M815" s="163">
        <f t="shared" si="156"/>
        <v>14302873.619999999</v>
      </c>
      <c r="N815" s="163"/>
      <c r="O815" s="163"/>
      <c r="P815" s="163"/>
      <c r="Q815" s="30">
        <f>IF('Форма 2'!D815=0,"",'Форма 2'!D815-N815-O815-P815)</f>
        <v>14302873.619999999</v>
      </c>
      <c r="R815" s="51">
        <f t="shared" si="149"/>
        <v>5329.9324091671324</v>
      </c>
      <c r="S815" s="51">
        <f t="shared" si="150"/>
        <v>5329.9324091671324</v>
      </c>
      <c r="T815" s="69">
        <f>IF(B815=C815,"",
IF(ISERROR(
IF(_xlfn.TEXTBEFORE('ПДФ 1'!B836,": ",1)*1=YEAR($V$4),$V$4,
IF(_xlfn.TEXTBEFORE('ПДФ 1'!B836,": ",1)*1=YEAR($W$4),$W$4,
IF(_xlfn.TEXTBEFORE('ПДФ 1'!B836,": ",1)*1=YEAR($X$4),$X$4,$Y$4)))),"",
IF(_xlfn.TEXTBEFORE('ПДФ 1'!B836,": ",1)*1=YEAR($V$4),$V$4,
IF(_xlfn.TEXTBEFORE('ПДФ 1'!B836,": ",1)*1=YEAR($W$4),$W$4,
IF(_xlfn.TEXTBEFORE('ПДФ 1'!B836,": ",1)*1=YEAR($X$4),$X$4,$Y$4)))))</f>
        <v>46022</v>
      </c>
      <c r="U815" s="125" t="str">
        <f>IF(ISERROR(VLOOKUP(C815,Источник!$C$2:$K$2343,9,0)),"",VLOOKUP(C815,Источник!$C$2:$K$2343,9,0))</f>
        <v>РО</v>
      </c>
      <c r="V815" s="1"/>
      <c r="W815" s="1"/>
      <c r="X815" s="77" t="str">
        <f t="shared" si="151"/>
        <v>с. Лобаново, ул. Советская, д. 10: 2025</v>
      </c>
      <c r="Y815" s="117">
        <f t="shared" si="152"/>
        <v>1</v>
      </c>
      <c r="Z815" s="22" t="s">
        <v>1076</v>
      </c>
      <c r="AA815" s="22" t="s">
        <v>1076</v>
      </c>
      <c r="AB815" s="22" t="s">
        <v>1076</v>
      </c>
      <c r="AC815" s="22" t="s">
        <v>1076</v>
      </c>
      <c r="AD815" s="22" t="s">
        <v>1076</v>
      </c>
      <c r="AE815" s="22" t="s">
        <v>1076</v>
      </c>
      <c r="AF815" s="22" t="s">
        <v>1076</v>
      </c>
      <c r="AG815" s="89" t="s">
        <v>1076</v>
      </c>
      <c r="AH815" s="88" t="s">
        <v>1076</v>
      </c>
      <c r="AI815" s="75" t="s">
        <v>1076</v>
      </c>
      <c r="AJ815" s="75">
        <v>1</v>
      </c>
      <c r="AK815" s="75" t="s">
        <v>1076</v>
      </c>
      <c r="AL815" s="75" t="s">
        <v>1076</v>
      </c>
      <c r="AM815" s="75" t="s">
        <v>1076</v>
      </c>
      <c r="AN815" s="75" t="s">
        <v>1076</v>
      </c>
      <c r="AO815" s="75" t="s">
        <v>1076</v>
      </c>
      <c r="AP815" s="75" t="s">
        <v>1076</v>
      </c>
      <c r="AQ815" s="75" t="s">
        <v>1076</v>
      </c>
      <c r="AR815" s="75" t="s">
        <v>1076</v>
      </c>
      <c r="AS815" s="75" t="s">
        <v>1076</v>
      </c>
      <c r="AT815" s="75" t="s">
        <v>1076</v>
      </c>
      <c r="AU815" t="str">
        <f t="shared" si="153"/>
        <v>Рфа</v>
      </c>
      <c r="AV815" t="b">
        <f t="shared" si="154"/>
        <v>1</v>
      </c>
    </row>
    <row r="816" spans="1:48" ht="17.25" thickTop="1" thickBot="1" x14ac:dyDescent="0.3">
      <c r="A816" s="134">
        <f>IF(NOT(ISERROR("Пермского края"=MID(C816,FIND("Пермского края",C816),14)))=$B$1,0,IF(NOT(ISERROR("город Пермь"=MID(C816,FIND("город Пермь",C816),11)))=$B$1,0,IF(NOT(ISERROR("Итого"=MID(C816,FIND("Итого",C816),5)))=$B$1,0,IF(NOT(ISERROR("Всего"=MID(C816,FIND("Всего",C816),5)))=$B$1,0,#REF!+1))))</f>
        <v>0</v>
      </c>
      <c r="B816" s="135" t="s">
        <v>1076</v>
      </c>
      <c r="C816" s="156" t="s">
        <v>1099</v>
      </c>
      <c r="D816" s="140" t="s">
        <v>1076</v>
      </c>
      <c r="E816" s="141"/>
      <c r="F816" s="141" t="s">
        <v>1076</v>
      </c>
      <c r="G816" s="142" t="s">
        <v>1076</v>
      </c>
      <c r="H816" s="142" t="s">
        <v>1076</v>
      </c>
      <c r="I816" s="162">
        <f>SUM(I817:I823)</f>
        <v>20585.3</v>
      </c>
      <c r="J816" s="162">
        <f t="shared" ref="J816:P816" si="158">SUM(J817:J823)</f>
        <v>17024.699999999997</v>
      </c>
      <c r="K816" s="162">
        <f t="shared" si="158"/>
        <v>16368.800000000001</v>
      </c>
      <c r="L816" s="154">
        <f t="shared" si="158"/>
        <v>745</v>
      </c>
      <c r="M816" s="162">
        <f t="shared" si="156"/>
        <v>115549460.10000001</v>
      </c>
      <c r="N816" s="162">
        <f t="shared" si="158"/>
        <v>0</v>
      </c>
      <c r="O816" s="162">
        <f t="shared" si="158"/>
        <v>0</v>
      </c>
      <c r="P816" s="162">
        <f t="shared" si="158"/>
        <v>0</v>
      </c>
      <c r="Q816" s="136">
        <f>IF('Форма 2'!D816=0,"",'Форма 2'!D816-N816-O816-P816)</f>
        <v>115549460.10000001</v>
      </c>
      <c r="R816" s="143"/>
      <c r="S816" s="143"/>
      <c r="T816" s="144"/>
      <c r="U816" s="145" t="str">
        <f>IF(ISERROR(VLOOKUP(C816,Источник!$C$2:$K$2343,9,0)),"",VLOOKUP(C816,Источник!$C$2:$K$2343,9,0))</f>
        <v/>
      </c>
      <c r="V816" s="1"/>
      <c r="W816" s="1"/>
      <c r="X816" s="77" t="str">
        <f t="shared" si="151"/>
        <v/>
      </c>
      <c r="Y816" s="117">
        <f t="shared" si="152"/>
        <v>0</v>
      </c>
      <c r="Z816" s="22" t="s">
        <v>1076</v>
      </c>
      <c r="AA816" s="22" t="s">
        <v>1076</v>
      </c>
      <c r="AB816" s="22" t="s">
        <v>1076</v>
      </c>
      <c r="AC816" s="22" t="s">
        <v>1076</v>
      </c>
      <c r="AD816" s="22" t="s">
        <v>1076</v>
      </c>
      <c r="AE816" s="22" t="s">
        <v>1076</v>
      </c>
      <c r="AF816" s="22" t="s">
        <v>1076</v>
      </c>
      <c r="AG816" s="89" t="s">
        <v>1076</v>
      </c>
      <c r="AH816" s="88" t="s">
        <v>1076</v>
      </c>
      <c r="AI816" s="75" t="s">
        <v>1076</v>
      </c>
      <c r="AJ816" s="75" t="s">
        <v>1076</v>
      </c>
      <c r="AK816" s="75" t="s">
        <v>1076</v>
      </c>
      <c r="AL816" s="75" t="s">
        <v>1076</v>
      </c>
      <c r="AM816" s="75" t="s">
        <v>1076</v>
      </c>
      <c r="AN816" s="75" t="s">
        <v>1076</v>
      </c>
      <c r="AO816" s="75" t="s">
        <v>1076</v>
      </c>
      <c r="AP816" s="75" t="s">
        <v>1076</v>
      </c>
      <c r="AQ816" s="75" t="s">
        <v>1076</v>
      </c>
      <c r="AR816" s="75" t="s">
        <v>1076</v>
      </c>
      <c r="AS816" s="75" t="s">
        <v>1076</v>
      </c>
      <c r="AT816" s="75" t="s">
        <v>1076</v>
      </c>
      <c r="AU816" t="str">
        <f t="shared" si="153"/>
        <v/>
      </c>
      <c r="AV816" t="b">
        <f t="shared" si="154"/>
        <v>1</v>
      </c>
    </row>
    <row r="817" spans="1:48" ht="16.5" thickTop="1" thickBot="1" x14ac:dyDescent="0.3">
      <c r="A817" s="28">
        <f t="shared" si="155"/>
        <v>1</v>
      </c>
      <c r="B817" s="74" t="s">
        <v>1099</v>
      </c>
      <c r="C817" s="71" t="s">
        <v>403</v>
      </c>
      <c r="D817" s="63">
        <v>1974</v>
      </c>
      <c r="E817" s="72"/>
      <c r="F817" s="72" t="s">
        <v>2521</v>
      </c>
      <c r="G817" s="80">
        <v>5</v>
      </c>
      <c r="H817" s="80">
        <v>6</v>
      </c>
      <c r="I817" s="163">
        <v>5059.2</v>
      </c>
      <c r="J817" s="163">
        <v>4440</v>
      </c>
      <c r="K817" s="163">
        <v>4208.6000000000004</v>
      </c>
      <c r="L817" s="165">
        <v>195</v>
      </c>
      <c r="M817" s="163">
        <f t="shared" si="156"/>
        <v>14888972.639999999</v>
      </c>
      <c r="N817" s="163"/>
      <c r="O817" s="163"/>
      <c r="P817" s="163"/>
      <c r="Q817" s="30">
        <f>IF('Форма 2'!D817=0,"",'Форма 2'!D817-N817-O817-P817)</f>
        <v>14888972.639999999</v>
      </c>
      <c r="R817" s="51">
        <f t="shared" si="149"/>
        <v>3353.3722162162157</v>
      </c>
      <c r="S817" s="51">
        <f t="shared" si="150"/>
        <v>3353.3722162162157</v>
      </c>
      <c r="T817" s="69">
        <f>IF(B817=C817,"",
IF(ISERROR(
IF(_xlfn.TEXTBEFORE('ПДФ 1'!B839,": ",1)*1=YEAR($V$4),$V$4,
IF(_xlfn.TEXTBEFORE('ПДФ 1'!B839,": ",1)*1=YEAR($W$4),$W$4,
IF(_xlfn.TEXTBEFORE('ПДФ 1'!B839,": ",1)*1=YEAR($X$4),$X$4,$Y$4)))),"",
IF(_xlfn.TEXTBEFORE('ПДФ 1'!B839,": ",1)*1=YEAR($V$4),$V$4,
IF(_xlfn.TEXTBEFORE('ПДФ 1'!B839,": ",1)*1=YEAR($W$4),$W$4,
IF(_xlfn.TEXTBEFORE('ПДФ 1'!B839,": ",1)*1=YEAR($X$4),$X$4,$Y$4)))))</f>
        <v>46022</v>
      </c>
      <c r="U817" s="125" t="str">
        <f>IF(ISERROR(VLOOKUP(C817,Источник!$C$2:$K$2343,9,0)),"",VLOOKUP(C817,Источник!$C$2:$K$2343,9,0))</f>
        <v>РО</v>
      </c>
      <c r="V817" s="1"/>
      <c r="W817" s="1"/>
      <c r="X817" s="77" t="str">
        <f t="shared" si="151"/>
        <v>г. Соликамск, ул. Большевистская /Матросова, 27, д. 54: 2025</v>
      </c>
      <c r="Y817" s="117">
        <f t="shared" si="152"/>
        <v>2</v>
      </c>
      <c r="Z817" s="22" t="s">
        <v>1076</v>
      </c>
      <c r="AA817" s="22">
        <v>1</v>
      </c>
      <c r="AB817" s="22" t="s">
        <v>1076</v>
      </c>
      <c r="AC817" s="22" t="s">
        <v>1076</v>
      </c>
      <c r="AD817" s="22" t="s">
        <v>1076</v>
      </c>
      <c r="AE817" s="22">
        <v>1</v>
      </c>
      <c r="AF817" s="22" t="s">
        <v>1076</v>
      </c>
      <c r="AG817" s="89" t="s">
        <v>1076</v>
      </c>
      <c r="AH817" s="88" t="s">
        <v>1076</v>
      </c>
      <c r="AI817" s="75" t="s">
        <v>1076</v>
      </c>
      <c r="AJ817" s="75" t="s">
        <v>1076</v>
      </c>
      <c r="AK817" s="75" t="s">
        <v>1076</v>
      </c>
      <c r="AL817" s="75" t="s">
        <v>1076</v>
      </c>
      <c r="AM817" s="75" t="s">
        <v>1076</v>
      </c>
      <c r="AN817" s="75" t="s">
        <v>1076</v>
      </c>
      <c r="AO817" s="75" t="s">
        <v>1076</v>
      </c>
      <c r="AP817" s="75" t="s">
        <v>1076</v>
      </c>
      <c r="AQ817" s="75" t="s">
        <v>1076</v>
      </c>
      <c r="AR817" s="75" t="s">
        <v>1076</v>
      </c>
      <c r="AS817" s="75" t="s">
        <v>1076</v>
      </c>
      <c r="AT817" s="75" t="s">
        <v>1076</v>
      </c>
      <c r="AU817" t="str">
        <f t="shared" si="153"/>
        <v>РВИС ( ТЕП ВОД )</v>
      </c>
      <c r="AV817" t="b">
        <f t="shared" si="154"/>
        <v>1</v>
      </c>
    </row>
    <row r="818" spans="1:48" ht="16.5" thickTop="1" thickBot="1" x14ac:dyDescent="0.3">
      <c r="A818" s="28">
        <f t="shared" si="155"/>
        <v>2</v>
      </c>
      <c r="B818" s="74" t="s">
        <v>1099</v>
      </c>
      <c r="C818" s="71" t="s">
        <v>525</v>
      </c>
      <c r="D818" s="63">
        <v>1990</v>
      </c>
      <c r="E818" s="72"/>
      <c r="F818" s="72" t="s">
        <v>2519</v>
      </c>
      <c r="G818" s="80">
        <v>5</v>
      </c>
      <c r="H818" s="80">
        <v>4</v>
      </c>
      <c r="I818" s="163">
        <v>3177.9</v>
      </c>
      <c r="J818" s="163">
        <v>2793.4</v>
      </c>
      <c r="K818" s="163">
        <v>2625.4</v>
      </c>
      <c r="L818" s="165">
        <v>117</v>
      </c>
      <c r="M818" s="163">
        <f t="shared" si="156"/>
        <v>14311736.210000001</v>
      </c>
      <c r="N818" s="163"/>
      <c r="O818" s="163"/>
      <c r="P818" s="163"/>
      <c r="Q818" s="30">
        <f>IF('Форма 2'!D818=0,"",'Форма 2'!D818-N818-O818-P818)</f>
        <v>14311736.210000001</v>
      </c>
      <c r="R818" s="51">
        <f t="shared" ref="R818:R877" si="159">IF(ISNUMBER(J818),M818/J818,"")</f>
        <v>5123.4109722918311</v>
      </c>
      <c r="S818" s="51">
        <f t="shared" ref="S818:S877" si="160">R818</f>
        <v>5123.4109722918311</v>
      </c>
      <c r="T818" s="69">
        <f>IF(B818=C818,"",
IF(ISERROR(
IF(_xlfn.TEXTBEFORE('ПДФ 1'!B840,": ",1)*1=YEAR($V$4),$V$4,
IF(_xlfn.TEXTBEFORE('ПДФ 1'!B840,": ",1)*1=YEAR($W$4),$W$4,
IF(_xlfn.TEXTBEFORE('ПДФ 1'!B840,": ",1)*1=YEAR($X$4),$X$4,$Y$4)))),"",
IF(_xlfn.TEXTBEFORE('ПДФ 1'!B840,": ",1)*1=YEAR($V$4),$V$4,
IF(_xlfn.TEXTBEFORE('ПДФ 1'!B840,": ",1)*1=YEAR($W$4),$W$4,
IF(_xlfn.TEXTBEFORE('ПДФ 1'!B840,": ",1)*1=YEAR($X$4),$X$4,$Y$4)))))</f>
        <v>46022</v>
      </c>
      <c r="U818" s="125" t="str">
        <f>IF(ISERROR(VLOOKUP(C818,Источник!$C$2:$K$2343,9,0)),"",VLOOKUP(C818,Источник!$C$2:$K$2343,9,0))</f>
        <v>СС</v>
      </c>
      <c r="V818" s="1"/>
      <c r="W818" s="1"/>
      <c r="X818" s="77" t="str">
        <f t="shared" ref="X818:X877" si="161">IF(ISERROR(MID(C818,SEARCH("город Пермь",C818),)=""),
IF(ISERROR(MID(C818,SEARCH("края",C818),)=""),IF(ISERROR(CONCATENATE(C818,": ",YEAR(T818))),"",CONCATENATE(C818,": ",YEAR(T818))),""),
"")</f>
        <v>г. Соликамск, ул. Культуры, д. 20: 2025</v>
      </c>
      <c r="Y818" s="117">
        <f t="shared" ref="Y818:Y877" si="162">SUM(Z818:AF818,AI818:AT818,)+IF(ISNUMBER(AG818),1,0)</f>
        <v>1</v>
      </c>
      <c r="Z818" s="22" t="s">
        <v>1076</v>
      </c>
      <c r="AA818" s="22" t="s">
        <v>1076</v>
      </c>
      <c r="AB818" s="22" t="s">
        <v>1076</v>
      </c>
      <c r="AC818" s="22" t="s">
        <v>1076</v>
      </c>
      <c r="AD818" s="22" t="s">
        <v>1076</v>
      </c>
      <c r="AE818" s="22" t="s">
        <v>1076</v>
      </c>
      <c r="AF818" s="22" t="s">
        <v>1076</v>
      </c>
      <c r="AG818" s="89" t="s">
        <v>1076</v>
      </c>
      <c r="AH818" s="88" t="s">
        <v>1076</v>
      </c>
      <c r="AI818" s="75">
        <v>1</v>
      </c>
      <c r="AJ818" s="75" t="s">
        <v>1076</v>
      </c>
      <c r="AK818" s="75" t="s">
        <v>1076</v>
      </c>
      <c r="AL818" s="75" t="s">
        <v>1076</v>
      </c>
      <c r="AM818" s="75" t="s">
        <v>1076</v>
      </c>
      <c r="AN818" s="75" t="s">
        <v>1076</v>
      </c>
      <c r="AO818" s="75" t="s">
        <v>1076</v>
      </c>
      <c r="AP818" s="75" t="s">
        <v>1076</v>
      </c>
      <c r="AQ818" s="75" t="s">
        <v>1076</v>
      </c>
      <c r="AR818" s="75" t="s">
        <v>1076</v>
      </c>
      <c r="AS818" s="75" t="s">
        <v>1076</v>
      </c>
      <c r="AT818" s="75" t="s">
        <v>1076</v>
      </c>
      <c r="AU818" t="str">
        <f t="shared" ref="AU818:AU877" si="163">TRIM(IF(COUNTBLANK(Z818:AE818)&lt;=5,CONCATENATE($AP$3,IF(ISNUMBER(Z818),Z$6,"")," ",IF(ISNUMBER(AA818),AA$6,"")," ",IF(ISNUMBER(AB818),AB$6,"")," ",IF(ISNUMBER(AC818),AC$6,"")," ",IF(ISNUMBER(AD818),AD$6,"")," ",IF(ISNUMBER(AE818),AE$6,""),$AQ$3," ",IF(ISNUMBER(AF818),AF$6,"")," ",IF(ISNUMBER(AH818),AH$6,"")," ",IF(ISNUMBER(AI818),AI$6,"")," ",IF(ISNUMBER(AJ818),AJ$6,"")," ",IF(ISNUMBER(AK818),AK$6,"")," ",IF(ISNUMBER(AL818),AL$6,"")," ",IF(ISNUMBER(AM818),AM$6,"")," ",IF(ISNUMBER(AR818),AR$6,"")," ",IF(ISNUMBER(AS818),AS$6,"")," ",IF(ISNUMBER(AT818),AT$6,""))&amp;IF(COUNTBLANK(AN818:AQ818)&lt;=3,CONCATENATE($AP$4,IF(ISNUMBER(AN818),AN$7,"")," ",IF(ISNUMBER(AO818),AO$7,"")," ",IF(ISNUMBER(AP818),AP$7,"")," ",IF(ISNUMBER(AQ818),AQ$7,"")," ",$AQ$4),""),
CONCATENATE(IF(ISNUMBER(AF818),AF$6,"")," ",IF(ISNUMBER(AH818),AH$6,"")," ",IF(ISNUMBER(AI818),AI$6,"")," ",IF(ISNUMBER(AJ818),AJ$6,"")," ",IF(ISNUMBER(AK818),AK$6,"")," ",IF(ISNUMBER(AL818),AL$6,"")," ",IF(ISNUMBER(AM818),AM$6,"")," ",IF(ISNUMBER(AR818),AR$6,"")," ",IF(ISNUMBER(AS818),AS$6,"")," ",IF(ISNUMBER(AT818),AT$6,""))&amp;IF(COUNTBLANK(AN818:AQ818)&lt;=3,CONCATENATE($AP$4,IF(ISNUMBER(AN818),AN$7,"")," ",IF(ISNUMBER(AO818),AO$7,"")," ",IF(ISNUMBER(AP818),AP$7,"")," ",IF(ISNUMBER(AQ818),AQ$7,"")," ",$AQ$4),"")
))</f>
        <v>РК</v>
      </c>
      <c r="AV818" t="b">
        <f t="shared" ref="AV818:AV877" si="164">ISTEXT(AN818)</f>
        <v>1</v>
      </c>
    </row>
    <row r="819" spans="1:48" ht="16.5" thickTop="1" thickBot="1" x14ac:dyDescent="0.3">
      <c r="A819" s="28">
        <f t="shared" ref="A819:A878" si="165">IF(NOT(ISERROR("Пермского края"=MID(C819,FIND("Пермского края",C819),14)))=$B$1,0,IF(NOT(ISERROR("город Пермь"=MID(C819,FIND("город Пермь",C819),11)))=$B$1,0,IF(NOT(ISERROR("Итого"=MID(C819,FIND("Итого",C819),5)))=$B$1,0,IF(NOT(ISERROR("Всего"=MID(C819,FIND("Всего",C819),5)))=$B$1,0,A818+1))))</f>
        <v>3</v>
      </c>
      <c r="B819" s="74" t="s">
        <v>1099</v>
      </c>
      <c r="C819" s="71" t="s">
        <v>53</v>
      </c>
      <c r="D819" s="63">
        <v>1960</v>
      </c>
      <c r="E819" s="72"/>
      <c r="F819" s="72" t="s">
        <v>2529</v>
      </c>
      <c r="G819" s="80">
        <v>3</v>
      </c>
      <c r="H819" s="80">
        <v>3</v>
      </c>
      <c r="I819" s="163">
        <v>2057.9</v>
      </c>
      <c r="J819" s="163">
        <v>1575.2</v>
      </c>
      <c r="K819" s="163">
        <v>1489</v>
      </c>
      <c r="L819" s="165">
        <v>77</v>
      </c>
      <c r="M819" s="163">
        <f t="shared" si="156"/>
        <v>24170241.289999999</v>
      </c>
      <c r="N819" s="163"/>
      <c r="O819" s="163"/>
      <c r="P819" s="163"/>
      <c r="Q819" s="30">
        <f>IF('Форма 2'!D819=0,"",'Форма 2'!D819-N819-O819-P819)</f>
        <v>24170241.289999999</v>
      </c>
      <c r="R819" s="51">
        <f t="shared" si="159"/>
        <v>15344.236471559167</v>
      </c>
      <c r="S819" s="51">
        <f t="shared" si="160"/>
        <v>15344.236471559167</v>
      </c>
      <c r="T819" s="69">
        <f>IF(B819=C819,"",
IF(ISERROR(
IF(_xlfn.TEXTBEFORE('ПДФ 1'!B841,": ",1)*1=YEAR($V$4),$V$4,
IF(_xlfn.TEXTBEFORE('ПДФ 1'!B841,": ",1)*1=YEAR($W$4),$W$4,
IF(_xlfn.TEXTBEFORE('ПДФ 1'!B841,": ",1)*1=YEAR($X$4),$X$4,$Y$4)))),"",
IF(_xlfn.TEXTBEFORE('ПДФ 1'!B841,": ",1)*1=YEAR($V$4),$V$4,
IF(_xlfn.TEXTBEFORE('ПДФ 1'!B841,": ",1)*1=YEAR($W$4),$W$4,
IF(_xlfn.TEXTBEFORE('ПДФ 1'!B841,": ",1)*1=YEAR($X$4),$X$4,$Y$4)))))</f>
        <v>46022</v>
      </c>
      <c r="U819" s="125" t="str">
        <f>IF(ISERROR(VLOOKUP(C819,Источник!$C$2:$K$2343,9,0)),"",VLOOKUP(C819,Источник!$C$2:$K$2343,9,0))</f>
        <v>РО</v>
      </c>
      <c r="V819" s="1"/>
      <c r="W819" s="1"/>
      <c r="X819" s="77" t="str">
        <f t="shared" si="161"/>
        <v>г. Соликамск, ул. Культуры, д. 40: 2025</v>
      </c>
      <c r="Y819" s="117">
        <f t="shared" si="162"/>
        <v>4</v>
      </c>
      <c r="Z819" s="22" t="s">
        <v>1076</v>
      </c>
      <c r="AA819" s="22" t="s">
        <v>1076</v>
      </c>
      <c r="AB819" s="22" t="s">
        <v>1076</v>
      </c>
      <c r="AC819" s="22">
        <v>1</v>
      </c>
      <c r="AD819" s="22">
        <v>1</v>
      </c>
      <c r="AE819" s="22">
        <v>1</v>
      </c>
      <c r="AF819" s="22" t="s">
        <v>1076</v>
      </c>
      <c r="AG819" s="89" t="s">
        <v>1076</v>
      </c>
      <c r="AH819" s="88" t="s">
        <v>1076</v>
      </c>
      <c r="AI819" s="75">
        <v>1</v>
      </c>
      <c r="AJ819" s="75" t="s">
        <v>1076</v>
      </c>
      <c r="AK819" s="75" t="s">
        <v>1076</v>
      </c>
      <c r="AL819" s="75" t="s">
        <v>1076</v>
      </c>
      <c r="AM819" s="75" t="s">
        <v>1076</v>
      </c>
      <c r="AN819" s="75" t="s">
        <v>1076</v>
      </c>
      <c r="AO819" s="75" t="s">
        <v>1076</v>
      </c>
      <c r="AP819" s="75" t="s">
        <v>1076</v>
      </c>
      <c r="AQ819" s="75" t="s">
        <v>1076</v>
      </c>
      <c r="AR819" s="75" t="s">
        <v>1076</v>
      </c>
      <c r="AS819" s="75" t="s">
        <v>1076</v>
      </c>
      <c r="AT819" s="75" t="s">
        <v>1076</v>
      </c>
      <c r="AU819" t="str">
        <f t="shared" si="163"/>
        <v>РВИС ( ХВС ГВС ВОД ) РК</v>
      </c>
      <c r="AV819" t="b">
        <f t="shared" si="164"/>
        <v>1</v>
      </c>
    </row>
    <row r="820" spans="1:48" ht="16.5" thickTop="1" thickBot="1" x14ac:dyDescent="0.3">
      <c r="A820" s="28">
        <f t="shared" si="165"/>
        <v>4</v>
      </c>
      <c r="B820" s="74" t="s">
        <v>1099</v>
      </c>
      <c r="C820" s="71" t="s">
        <v>1691</v>
      </c>
      <c r="D820" s="63">
        <v>1964</v>
      </c>
      <c r="E820" s="72"/>
      <c r="F820" s="72" t="s">
        <v>2519</v>
      </c>
      <c r="G820" s="80">
        <v>4</v>
      </c>
      <c r="H820" s="80">
        <v>2</v>
      </c>
      <c r="I820" s="163">
        <v>2963.7</v>
      </c>
      <c r="J820" s="163">
        <v>1263.8</v>
      </c>
      <c r="K820" s="163">
        <v>1177.5999999999999</v>
      </c>
      <c r="L820" s="165">
        <v>57</v>
      </c>
      <c r="M820" s="163">
        <f t="shared" si="156"/>
        <v>13347082.220000001</v>
      </c>
      <c r="N820" s="163"/>
      <c r="O820" s="163"/>
      <c r="P820" s="163"/>
      <c r="Q820" s="30">
        <f>IF('Форма 2'!D820=0,"",'Форма 2'!D820-N820-O820-P820)</f>
        <v>13347082.220000001</v>
      </c>
      <c r="R820" s="51">
        <f t="shared" si="159"/>
        <v>10561.071546130717</v>
      </c>
      <c r="S820" s="51">
        <f t="shared" si="160"/>
        <v>10561.071546130717</v>
      </c>
      <c r="T820" s="69">
        <f>IF(B820=C820,"",
IF(ISERROR(
IF(_xlfn.TEXTBEFORE('ПДФ 1'!B842,": ",1)*1=YEAR($V$4),$V$4,
IF(_xlfn.TEXTBEFORE('ПДФ 1'!B842,": ",1)*1=YEAR($W$4),$W$4,
IF(_xlfn.TEXTBEFORE('ПДФ 1'!B842,": ",1)*1=YEAR($X$4),$X$4,$Y$4)))),"",
IF(_xlfn.TEXTBEFORE('ПДФ 1'!B842,": ",1)*1=YEAR($V$4),$V$4,
IF(_xlfn.TEXTBEFORE('ПДФ 1'!B842,": ",1)*1=YEAR($W$4),$W$4,
IF(_xlfn.TEXTBEFORE('ПДФ 1'!B842,": ",1)*1=YEAR($X$4),$X$4,$Y$4)))))</f>
        <v>46022</v>
      </c>
      <c r="U820" s="125" t="str">
        <f>IF(ISERROR(VLOOKUP(C820,Источник!$C$2:$K$2343,9,0)),"",VLOOKUP(C820,Источник!$C$2:$K$2343,9,0))</f>
        <v>РО</v>
      </c>
      <c r="V820" s="1"/>
      <c r="W820" s="1"/>
      <c r="X820" s="77" t="str">
        <f t="shared" si="161"/>
        <v>г. Соликамск, ул. Лесная, д. 38: 2025</v>
      </c>
      <c r="Y820" s="117">
        <f t="shared" si="162"/>
        <v>1</v>
      </c>
      <c r="Z820" s="22" t="s">
        <v>1076</v>
      </c>
      <c r="AA820" s="22" t="s">
        <v>1076</v>
      </c>
      <c r="AB820" s="22" t="s">
        <v>1076</v>
      </c>
      <c r="AC820" s="22" t="s">
        <v>1076</v>
      </c>
      <c r="AD820" s="22" t="s">
        <v>1076</v>
      </c>
      <c r="AE820" s="22" t="s">
        <v>1076</v>
      </c>
      <c r="AF820" s="22" t="s">
        <v>1076</v>
      </c>
      <c r="AG820" s="89" t="s">
        <v>1076</v>
      </c>
      <c r="AH820" s="88" t="s">
        <v>1076</v>
      </c>
      <c r="AI820" s="75">
        <v>1</v>
      </c>
      <c r="AJ820" s="75" t="s">
        <v>1076</v>
      </c>
      <c r="AK820" s="75" t="s">
        <v>1076</v>
      </c>
      <c r="AL820" s="75" t="s">
        <v>1076</v>
      </c>
      <c r="AM820" s="75" t="s">
        <v>1076</v>
      </c>
      <c r="AN820" s="75" t="s">
        <v>1076</v>
      </c>
      <c r="AO820" s="75" t="s">
        <v>1076</v>
      </c>
      <c r="AP820" s="75" t="s">
        <v>1076</v>
      </c>
      <c r="AQ820" s="75" t="s">
        <v>1076</v>
      </c>
      <c r="AR820" s="75" t="s">
        <v>1076</v>
      </c>
      <c r="AS820" s="75" t="s">
        <v>1076</v>
      </c>
      <c r="AT820" s="75" t="s">
        <v>1076</v>
      </c>
      <c r="AU820" t="str">
        <f t="shared" si="163"/>
        <v>РК</v>
      </c>
      <c r="AV820" t="b">
        <f t="shared" si="164"/>
        <v>1</v>
      </c>
    </row>
    <row r="821" spans="1:48" ht="16.5" thickTop="1" thickBot="1" x14ac:dyDescent="0.3">
      <c r="A821" s="28">
        <f t="shared" si="165"/>
        <v>5</v>
      </c>
      <c r="B821" s="74" t="s">
        <v>1099</v>
      </c>
      <c r="C821" s="71" t="s">
        <v>357</v>
      </c>
      <c r="D821" s="63">
        <v>1962</v>
      </c>
      <c r="E821" s="72"/>
      <c r="F821" s="72">
        <v>0</v>
      </c>
      <c r="G821" s="80">
        <v>5</v>
      </c>
      <c r="H821" s="80">
        <v>8</v>
      </c>
      <c r="I821" s="163">
        <v>5069.8999999999996</v>
      </c>
      <c r="J821" s="163">
        <v>4967</v>
      </c>
      <c r="K821" s="163">
        <v>4967</v>
      </c>
      <c r="L821" s="165">
        <v>243</v>
      </c>
      <c r="M821" s="163">
        <f t="shared" si="156"/>
        <v>46377822.840000004</v>
      </c>
      <c r="N821" s="163"/>
      <c r="O821" s="163"/>
      <c r="P821" s="163"/>
      <c r="Q821" s="30">
        <f>IF('Форма 2'!D821=0,"",'Форма 2'!D821-N821-O821-P821)</f>
        <v>46377822.840000004</v>
      </c>
      <c r="R821" s="51">
        <f t="shared" si="159"/>
        <v>9337.1900221461656</v>
      </c>
      <c r="S821" s="51">
        <f t="shared" si="160"/>
        <v>9337.1900221461656</v>
      </c>
      <c r="T821" s="69">
        <f>IF(B821=C821,"",
IF(ISERROR(
IF(_xlfn.TEXTBEFORE('ПДФ 1'!B843,": ",1)*1=YEAR($V$4),$V$4,
IF(_xlfn.TEXTBEFORE('ПДФ 1'!B843,": ",1)*1=YEAR($W$4),$W$4,
IF(_xlfn.TEXTBEFORE('ПДФ 1'!B843,": ",1)*1=YEAR($X$4),$X$4,$Y$4)))),"",
IF(_xlfn.TEXTBEFORE('ПДФ 1'!B843,": ",1)*1=YEAR($V$4),$V$4,
IF(_xlfn.TEXTBEFORE('ПДФ 1'!B843,": ",1)*1=YEAR($W$4),$W$4,
IF(_xlfn.TEXTBEFORE('ПДФ 1'!B843,": ",1)*1=YEAR($X$4),$X$4,$Y$4)))))</f>
        <v>46022</v>
      </c>
      <c r="U821" s="125" t="str">
        <f>IF(ISERROR(VLOOKUP(C821,Источник!$C$2:$K$2343,9,0)),"",VLOOKUP(C821,Источник!$C$2:$K$2343,9,0))</f>
        <v>РО</v>
      </c>
      <c r="V821" s="1"/>
      <c r="W821" s="1"/>
      <c r="X821" s="77" t="str">
        <f t="shared" si="161"/>
        <v>г. Соликамск, ул. Матросова, д. 29: 2025</v>
      </c>
      <c r="Y821" s="117">
        <f t="shared" si="162"/>
        <v>6</v>
      </c>
      <c r="Z821" s="22">
        <v>1</v>
      </c>
      <c r="AA821" s="22">
        <v>1</v>
      </c>
      <c r="AB821" s="22" t="s">
        <v>1076</v>
      </c>
      <c r="AC821" s="22">
        <v>1</v>
      </c>
      <c r="AD821" s="22">
        <v>1</v>
      </c>
      <c r="AE821" s="22">
        <v>1</v>
      </c>
      <c r="AF821" s="22" t="s">
        <v>1076</v>
      </c>
      <c r="AG821" s="89" t="s">
        <v>1076</v>
      </c>
      <c r="AH821" s="88" t="s">
        <v>1076</v>
      </c>
      <c r="AI821" s="75">
        <v>1</v>
      </c>
      <c r="AJ821" s="75" t="s">
        <v>1076</v>
      </c>
      <c r="AK821" s="75" t="s">
        <v>1076</v>
      </c>
      <c r="AL821" s="75" t="s">
        <v>1076</v>
      </c>
      <c r="AM821" s="75" t="s">
        <v>1076</v>
      </c>
      <c r="AN821" s="75" t="s">
        <v>1076</v>
      </c>
      <c r="AO821" s="75" t="s">
        <v>1076</v>
      </c>
      <c r="AP821" s="75" t="s">
        <v>1076</v>
      </c>
      <c r="AQ821" s="75" t="s">
        <v>1076</v>
      </c>
      <c r="AR821" s="75" t="s">
        <v>1076</v>
      </c>
      <c r="AS821" s="75" t="s">
        <v>1076</v>
      </c>
      <c r="AT821" s="75" t="s">
        <v>1076</v>
      </c>
      <c r="AU821" t="str">
        <f t="shared" si="163"/>
        <v>РВИС ( ЭЛ ТЕП ХВС ГВС ВОД ) РК</v>
      </c>
      <c r="AV821" t="b">
        <f t="shared" si="164"/>
        <v>1</v>
      </c>
    </row>
    <row r="822" spans="1:48" ht="16.5" thickTop="1" thickBot="1" x14ac:dyDescent="0.3">
      <c r="A822" s="28">
        <f t="shared" si="165"/>
        <v>6</v>
      </c>
      <c r="B822" s="74" t="s">
        <v>1099</v>
      </c>
      <c r="C822" s="71" t="s">
        <v>277</v>
      </c>
      <c r="D822" s="63">
        <v>1960</v>
      </c>
      <c r="E822" s="72"/>
      <c r="F822" s="72" t="s">
        <v>2529</v>
      </c>
      <c r="G822" s="80">
        <v>3</v>
      </c>
      <c r="H822" s="80">
        <v>3</v>
      </c>
      <c r="I822" s="163">
        <v>1726.3</v>
      </c>
      <c r="J822" s="163">
        <v>1496.7</v>
      </c>
      <c r="K822" s="163">
        <v>1412.6</v>
      </c>
      <c r="L822" s="165">
        <v>56</v>
      </c>
      <c r="M822" s="163">
        <f t="shared" si="156"/>
        <v>1765124.48</v>
      </c>
      <c r="N822" s="163"/>
      <c r="O822" s="163"/>
      <c r="P822" s="163"/>
      <c r="Q822" s="30">
        <f>IF('Форма 2'!D822=0,"",'Форма 2'!D822-N822-O822-P822)</f>
        <v>1765124.48</v>
      </c>
      <c r="R822" s="51">
        <f t="shared" si="159"/>
        <v>1179.344210596646</v>
      </c>
      <c r="S822" s="51">
        <f t="shared" si="160"/>
        <v>1179.344210596646</v>
      </c>
      <c r="T822" s="69">
        <f>IF(B822=C822,"",
IF(ISERROR(
IF(_xlfn.TEXTBEFORE('ПДФ 1'!B844,": ",1)*1=YEAR($V$4),$V$4,
IF(_xlfn.TEXTBEFORE('ПДФ 1'!B844,": ",1)*1=YEAR($W$4),$W$4,
IF(_xlfn.TEXTBEFORE('ПДФ 1'!B844,": ",1)*1=YEAR($X$4),$X$4,$Y$4)))),"",
IF(_xlfn.TEXTBEFORE('ПДФ 1'!B844,": ",1)*1=YEAR($V$4),$V$4,
IF(_xlfn.TEXTBEFORE('ПДФ 1'!B844,": ",1)*1=YEAR($W$4),$W$4,
IF(_xlfn.TEXTBEFORE('ПДФ 1'!B844,": ",1)*1=YEAR($X$4),$X$4,$Y$4)))))</f>
        <v>46022</v>
      </c>
      <c r="U822" s="125" t="str">
        <f>IF(ISERROR(VLOOKUP(C822,Источник!$C$2:$K$2343,9,0)),"",VLOOKUP(C822,Источник!$C$2:$K$2343,9,0))</f>
        <v>РО</v>
      </c>
      <c r="V822" s="1"/>
      <c r="W822" s="1"/>
      <c r="X822" s="77" t="str">
        <f t="shared" si="161"/>
        <v>г. Соликамск, ул. Матросова, д. 37: 2025</v>
      </c>
      <c r="Y822" s="117">
        <f t="shared" si="162"/>
        <v>2</v>
      </c>
      <c r="Z822" s="22" t="s">
        <v>1076</v>
      </c>
      <c r="AA822" s="22" t="s">
        <v>1076</v>
      </c>
      <c r="AB822" s="22" t="s">
        <v>1076</v>
      </c>
      <c r="AC822" s="22">
        <v>1</v>
      </c>
      <c r="AD822" s="22" t="s">
        <v>1076</v>
      </c>
      <c r="AE822" s="22">
        <v>1</v>
      </c>
      <c r="AF822" s="22" t="s">
        <v>1076</v>
      </c>
      <c r="AG822" s="89" t="s">
        <v>1076</v>
      </c>
      <c r="AH822" s="88" t="s">
        <v>1076</v>
      </c>
      <c r="AI822" s="75" t="s">
        <v>1076</v>
      </c>
      <c r="AJ822" s="75" t="s">
        <v>1076</v>
      </c>
      <c r="AK822" s="75" t="s">
        <v>1076</v>
      </c>
      <c r="AL822" s="75" t="s">
        <v>1076</v>
      </c>
      <c r="AM822" s="75" t="s">
        <v>1076</v>
      </c>
      <c r="AN822" s="75" t="s">
        <v>1076</v>
      </c>
      <c r="AO822" s="75" t="s">
        <v>1076</v>
      </c>
      <c r="AP822" s="75" t="s">
        <v>1076</v>
      </c>
      <c r="AQ822" s="75" t="s">
        <v>1076</v>
      </c>
      <c r="AR822" s="75" t="s">
        <v>1076</v>
      </c>
      <c r="AS822" s="75" t="s">
        <v>1076</v>
      </c>
      <c r="AT822" s="75" t="s">
        <v>1076</v>
      </c>
      <c r="AU822" t="str">
        <f t="shared" si="163"/>
        <v>РВИС ( ХВС ВОД )</v>
      </c>
      <c r="AV822" t="b">
        <f t="shared" si="164"/>
        <v>1</v>
      </c>
    </row>
    <row r="823" spans="1:48" ht="16.5" thickTop="1" thickBot="1" x14ac:dyDescent="0.3">
      <c r="A823" s="28">
        <f t="shared" si="165"/>
        <v>7</v>
      </c>
      <c r="B823" s="74" t="s">
        <v>1099</v>
      </c>
      <c r="C823" s="71" t="s">
        <v>528</v>
      </c>
      <c r="D823" s="63">
        <v>1954</v>
      </c>
      <c r="E823" s="72"/>
      <c r="F823" s="72" t="s">
        <v>2523</v>
      </c>
      <c r="G823" s="80">
        <v>2</v>
      </c>
      <c r="H823" s="80">
        <v>1</v>
      </c>
      <c r="I823" s="163">
        <v>530.4</v>
      </c>
      <c r="J823" s="163">
        <v>488.6</v>
      </c>
      <c r="K823" s="163">
        <v>488.6</v>
      </c>
      <c r="L823" s="165">
        <v>0</v>
      </c>
      <c r="M823" s="163">
        <f t="shared" si="156"/>
        <v>688480.42</v>
      </c>
      <c r="N823" s="163"/>
      <c r="O823" s="163"/>
      <c r="P823" s="163"/>
      <c r="Q823" s="30">
        <f>IF('Форма 2'!D823=0,"",'Форма 2'!D823-N823-O823-P823)</f>
        <v>688480.42</v>
      </c>
      <c r="R823" s="51">
        <f t="shared" si="159"/>
        <v>1409.0880474826033</v>
      </c>
      <c r="S823" s="51">
        <f t="shared" si="160"/>
        <v>1409.0880474826033</v>
      </c>
      <c r="T823" s="69">
        <f>IF(B823=C823,"",
IF(ISERROR(
IF(_xlfn.TEXTBEFORE('ПДФ 1'!B845,": ",1)*1=YEAR($V$4),$V$4,
IF(_xlfn.TEXTBEFORE('ПДФ 1'!B845,": ",1)*1=YEAR($W$4),$W$4,
IF(_xlfn.TEXTBEFORE('ПДФ 1'!B845,": ",1)*1=YEAR($X$4),$X$4,$Y$4)))),"",
IF(_xlfn.TEXTBEFORE('ПДФ 1'!B845,": ",1)*1=YEAR($V$4),$V$4,
IF(_xlfn.TEXTBEFORE('ПДФ 1'!B845,": ",1)*1=YEAR($W$4),$W$4,
IF(_xlfn.TEXTBEFORE('ПДФ 1'!B845,": ",1)*1=YEAR($X$4),$X$4,$Y$4)))))</f>
        <v>46022</v>
      </c>
      <c r="U823" s="125" t="str">
        <f>IF(ISERROR(VLOOKUP(C823,Источник!$C$2:$K$2343,9,0)),"",VLOOKUP(C823,Источник!$C$2:$K$2343,9,0))</f>
        <v>РО</v>
      </c>
      <c r="V823" s="1"/>
      <c r="W823" s="1"/>
      <c r="X823" s="77" t="str">
        <f t="shared" si="161"/>
        <v>г. Соликамск, ул. Розы Люксембург, д. 7: 2025</v>
      </c>
      <c r="Y823" s="117">
        <f t="shared" si="162"/>
        <v>1</v>
      </c>
      <c r="Z823" s="22" t="s">
        <v>1076</v>
      </c>
      <c r="AA823" s="22" t="s">
        <v>1076</v>
      </c>
      <c r="AB823" s="22" t="s">
        <v>1076</v>
      </c>
      <c r="AC823" s="22" t="s">
        <v>1076</v>
      </c>
      <c r="AD823" s="22" t="s">
        <v>1076</v>
      </c>
      <c r="AE823" s="22" t="s">
        <v>1076</v>
      </c>
      <c r="AF823" s="22" t="s">
        <v>1076</v>
      </c>
      <c r="AG823" s="89" t="s">
        <v>1076</v>
      </c>
      <c r="AH823" s="88" t="s">
        <v>1076</v>
      </c>
      <c r="AI823" s="75" t="s">
        <v>1076</v>
      </c>
      <c r="AJ823" s="75" t="s">
        <v>1076</v>
      </c>
      <c r="AK823" s="75" t="s">
        <v>1076</v>
      </c>
      <c r="AL823" s="75" t="s">
        <v>1076</v>
      </c>
      <c r="AM823" s="75">
        <v>1</v>
      </c>
      <c r="AN823" s="75" t="s">
        <v>1076</v>
      </c>
      <c r="AO823" s="75" t="s">
        <v>1076</v>
      </c>
      <c r="AP823" s="75" t="s">
        <v>1076</v>
      </c>
      <c r="AQ823" s="75" t="s">
        <v>1076</v>
      </c>
      <c r="AR823" s="75" t="s">
        <v>1076</v>
      </c>
      <c r="AS823" s="75" t="s">
        <v>1076</v>
      </c>
      <c r="AT823" s="75" t="s">
        <v>1076</v>
      </c>
      <c r="AU823" t="str">
        <f t="shared" si="163"/>
        <v>РФ</v>
      </c>
      <c r="AV823" t="b">
        <f t="shared" si="164"/>
        <v>1</v>
      </c>
    </row>
    <row r="824" spans="1:48" ht="17.25" thickTop="1" thickBot="1" x14ac:dyDescent="0.3">
      <c r="A824" s="134">
        <f>IF(NOT(ISERROR("Пермского края"=MID(C824,FIND("Пермского края",C824),14)))=$B$1,0,IF(NOT(ISERROR("город Пермь"=MID(C824,FIND("город Пермь",C824),11)))=$B$1,0,IF(NOT(ISERROR("Итого"=MID(C824,FIND("Итого",C824),5)))=$B$1,0,IF(NOT(ISERROR("Всего"=MID(C824,FIND("Всего",C824),5)))=$B$1,0,#REF!+1))))</f>
        <v>0</v>
      </c>
      <c r="B824" s="135" t="s">
        <v>1076</v>
      </c>
      <c r="C824" s="156" t="s">
        <v>1100</v>
      </c>
      <c r="D824" s="140" t="s">
        <v>1076</v>
      </c>
      <c r="E824" s="141"/>
      <c r="F824" s="141" t="s">
        <v>1076</v>
      </c>
      <c r="G824" s="142" t="s">
        <v>1076</v>
      </c>
      <c r="H824" s="142" t="s">
        <v>1076</v>
      </c>
      <c r="I824" s="162">
        <f>SUM(I825:I837)</f>
        <v>19712.800000000003</v>
      </c>
      <c r="J824" s="162">
        <f t="shared" ref="J824:P824" si="166">SUM(J825:J837)</f>
        <v>18015.099999999999</v>
      </c>
      <c r="K824" s="162">
        <f t="shared" si="166"/>
        <v>17358.5</v>
      </c>
      <c r="L824" s="154">
        <f t="shared" si="166"/>
        <v>804</v>
      </c>
      <c r="M824" s="162">
        <f t="shared" si="156"/>
        <v>231408281.24000001</v>
      </c>
      <c r="N824" s="162">
        <f t="shared" si="166"/>
        <v>0</v>
      </c>
      <c r="O824" s="162">
        <f t="shared" si="166"/>
        <v>0</v>
      </c>
      <c r="P824" s="162">
        <f t="shared" si="166"/>
        <v>0</v>
      </c>
      <c r="Q824" s="136">
        <f>IF('Форма 2'!D824=0,"",'Форма 2'!D824-N824-O824-P824)</f>
        <v>231408281.24000001</v>
      </c>
      <c r="R824" s="143"/>
      <c r="S824" s="143"/>
      <c r="T824" s="144"/>
      <c r="U824" s="145" t="str">
        <f>IF(ISERROR(VLOOKUP(C824,Источник!$C$2:$K$2343,9,0)),"",VLOOKUP(C824,Источник!$C$2:$K$2343,9,0))</f>
        <v/>
      </c>
      <c r="V824" s="1"/>
      <c r="W824" s="1"/>
      <c r="X824" s="77" t="str">
        <f t="shared" si="161"/>
        <v/>
      </c>
      <c r="Y824" s="117">
        <f t="shared" si="162"/>
        <v>0</v>
      </c>
      <c r="Z824" s="22" t="s">
        <v>1076</v>
      </c>
      <c r="AA824" s="22" t="s">
        <v>1076</v>
      </c>
      <c r="AB824" s="22" t="s">
        <v>1076</v>
      </c>
      <c r="AC824" s="22" t="s">
        <v>1076</v>
      </c>
      <c r="AD824" s="22" t="s">
        <v>1076</v>
      </c>
      <c r="AE824" s="22" t="s">
        <v>1076</v>
      </c>
      <c r="AF824" s="22" t="s">
        <v>1076</v>
      </c>
      <c r="AG824" s="89" t="s">
        <v>1076</v>
      </c>
      <c r="AH824" s="88" t="s">
        <v>1076</v>
      </c>
      <c r="AI824" s="75" t="s">
        <v>1076</v>
      </c>
      <c r="AJ824" s="75" t="s">
        <v>1076</v>
      </c>
      <c r="AK824" s="75" t="s">
        <v>1076</v>
      </c>
      <c r="AL824" s="75" t="s">
        <v>1076</v>
      </c>
      <c r="AM824" s="75" t="s">
        <v>1076</v>
      </c>
      <c r="AN824" s="75" t="s">
        <v>1076</v>
      </c>
      <c r="AO824" s="75" t="s">
        <v>1076</v>
      </c>
      <c r="AP824" s="75" t="s">
        <v>1076</v>
      </c>
      <c r="AQ824" s="75" t="s">
        <v>1076</v>
      </c>
      <c r="AR824" s="75" t="s">
        <v>1076</v>
      </c>
      <c r="AS824" s="75" t="s">
        <v>1076</v>
      </c>
      <c r="AT824" s="75" t="s">
        <v>1076</v>
      </c>
      <c r="AU824" t="str">
        <f t="shared" si="163"/>
        <v/>
      </c>
      <c r="AV824" t="b">
        <f t="shared" si="164"/>
        <v>1</v>
      </c>
    </row>
    <row r="825" spans="1:48" ht="16.5" thickTop="1" thickBot="1" x14ac:dyDescent="0.3">
      <c r="A825" s="28">
        <f t="shared" si="165"/>
        <v>1</v>
      </c>
      <c r="B825" s="74" t="s">
        <v>1100</v>
      </c>
      <c r="C825" s="71" t="s">
        <v>404</v>
      </c>
      <c r="D825" s="63">
        <v>1961</v>
      </c>
      <c r="E825" s="72"/>
      <c r="F825" s="72" t="s">
        <v>2519</v>
      </c>
      <c r="G825" s="80">
        <v>3</v>
      </c>
      <c r="H825" s="80">
        <v>3</v>
      </c>
      <c r="I825" s="163">
        <v>1654.7</v>
      </c>
      <c r="J825" s="163">
        <v>1515.5</v>
      </c>
      <c r="K825" s="163">
        <v>1469.7</v>
      </c>
      <c r="L825" s="165">
        <v>59</v>
      </c>
      <c r="M825" s="163">
        <f t="shared" si="156"/>
        <v>17519682.299999997</v>
      </c>
      <c r="N825" s="163"/>
      <c r="O825" s="163"/>
      <c r="P825" s="163"/>
      <c r="Q825" s="30">
        <f>IF('Форма 2'!D825=0,"",'Форма 2'!D825-N825-O825-P825)</f>
        <v>17519682.299999997</v>
      </c>
      <c r="R825" s="51">
        <f t="shared" si="159"/>
        <v>11560.331441768391</v>
      </c>
      <c r="S825" s="51">
        <f t="shared" si="160"/>
        <v>11560.331441768391</v>
      </c>
      <c r="T825" s="69">
        <f>IF(B825=C825,"",
IF(ISERROR(
IF(_xlfn.TEXTBEFORE('ПДФ 1'!B849,": ",1)*1=YEAR($V$4),$V$4,
IF(_xlfn.TEXTBEFORE('ПДФ 1'!B849,": ",1)*1=YEAR($W$4),$W$4,
IF(_xlfn.TEXTBEFORE('ПДФ 1'!B849,": ",1)*1=YEAR($X$4),$X$4,$Y$4)))),"",
IF(_xlfn.TEXTBEFORE('ПДФ 1'!B849,": ",1)*1=YEAR($V$4),$V$4,
IF(_xlfn.TEXTBEFORE('ПДФ 1'!B849,": ",1)*1=YEAR($W$4),$W$4,
IF(_xlfn.TEXTBEFORE('ПДФ 1'!B849,": ",1)*1=YEAR($X$4),$X$4,$Y$4)))))</f>
        <v>46022</v>
      </c>
      <c r="U825" s="125" t="str">
        <f>IF(ISERROR(VLOOKUP(C825,Источник!$C$2:$K$2343,9,0)),"",VLOOKUP(C825,Источник!$C$2:$K$2343,9,0))</f>
        <v>СС</v>
      </c>
      <c r="V825" s="1"/>
      <c r="W825" s="1"/>
      <c r="X825" s="77" t="str">
        <f t="shared" si="161"/>
        <v>г. Чайковский, б-р Приморский, д. 25: 2025</v>
      </c>
      <c r="Y825" s="117">
        <f t="shared" si="162"/>
        <v>4</v>
      </c>
      <c r="Z825" s="22" t="s">
        <v>1076</v>
      </c>
      <c r="AA825" s="22">
        <v>1</v>
      </c>
      <c r="AB825" s="22" t="s">
        <v>1076</v>
      </c>
      <c r="AC825" s="22">
        <v>1</v>
      </c>
      <c r="AD825" s="22">
        <v>1</v>
      </c>
      <c r="AE825" s="22">
        <v>1</v>
      </c>
      <c r="AF825" s="22" t="s">
        <v>1076</v>
      </c>
      <c r="AG825" s="89" t="s">
        <v>1076</v>
      </c>
      <c r="AH825" s="88" t="s">
        <v>1076</v>
      </c>
      <c r="AI825" s="75" t="s">
        <v>1076</v>
      </c>
      <c r="AJ825" s="75" t="s">
        <v>1076</v>
      </c>
      <c r="AK825" s="75" t="s">
        <v>1076</v>
      </c>
      <c r="AL825" s="75" t="s">
        <v>1076</v>
      </c>
      <c r="AM825" s="75" t="s">
        <v>1076</v>
      </c>
      <c r="AN825" s="75" t="s">
        <v>1076</v>
      </c>
      <c r="AO825" s="75" t="s">
        <v>1076</v>
      </c>
      <c r="AP825" s="75" t="s">
        <v>1076</v>
      </c>
      <c r="AQ825" s="75" t="s">
        <v>1076</v>
      </c>
      <c r="AR825" s="75" t="s">
        <v>1076</v>
      </c>
      <c r="AS825" s="75" t="s">
        <v>1076</v>
      </c>
      <c r="AT825" s="75" t="s">
        <v>1076</v>
      </c>
      <c r="AU825" t="str">
        <f t="shared" si="163"/>
        <v>РВИС ( ТЕП ХВС ГВС ВОД )</v>
      </c>
      <c r="AV825" t="b">
        <f t="shared" si="164"/>
        <v>1</v>
      </c>
    </row>
    <row r="826" spans="1:48" ht="16.5" thickTop="1" thickBot="1" x14ac:dyDescent="0.3">
      <c r="A826" s="28">
        <f t="shared" si="165"/>
        <v>2</v>
      </c>
      <c r="B826" s="74" t="s">
        <v>1100</v>
      </c>
      <c r="C826" s="71" t="s">
        <v>405</v>
      </c>
      <c r="D826" s="63">
        <v>1959</v>
      </c>
      <c r="E826" s="72"/>
      <c r="F826" s="72" t="s">
        <v>2519</v>
      </c>
      <c r="G826" s="80">
        <v>3</v>
      </c>
      <c r="H826" s="80">
        <v>3</v>
      </c>
      <c r="I826" s="163">
        <v>1669.2</v>
      </c>
      <c r="J826" s="163">
        <v>1527.7</v>
      </c>
      <c r="K826" s="163">
        <v>1473.2</v>
      </c>
      <c r="L826" s="165">
        <v>67</v>
      </c>
      <c r="M826" s="163">
        <f t="shared" si="156"/>
        <v>32995760.770000003</v>
      </c>
      <c r="N826" s="163"/>
      <c r="O826" s="163"/>
      <c r="P826" s="163"/>
      <c r="Q826" s="30">
        <f>IF('Форма 2'!D826=0,"",'Форма 2'!D826-N826-O826-P826)</f>
        <v>32995760.770000003</v>
      </c>
      <c r="R826" s="51">
        <f t="shared" si="159"/>
        <v>21598.324782352556</v>
      </c>
      <c r="S826" s="51">
        <f t="shared" si="160"/>
        <v>21598.324782352556</v>
      </c>
      <c r="T826" s="69">
        <f>IF(B826=C826,"",
IF(ISERROR(
IF(_xlfn.TEXTBEFORE('ПДФ 1'!B850,": ",1)*1=YEAR($V$4),$V$4,
IF(_xlfn.TEXTBEFORE('ПДФ 1'!B850,": ",1)*1=YEAR($W$4),$W$4,
IF(_xlfn.TEXTBEFORE('ПДФ 1'!B850,": ",1)*1=YEAR($X$4),$X$4,$Y$4)))),"",
IF(_xlfn.TEXTBEFORE('ПДФ 1'!B850,": ",1)*1=YEAR($V$4),$V$4,
IF(_xlfn.TEXTBEFORE('ПДФ 1'!B850,": ",1)*1=YEAR($W$4),$W$4,
IF(_xlfn.TEXTBEFORE('ПДФ 1'!B850,": ",1)*1=YEAR($X$4),$X$4,$Y$4)))))</f>
        <v>46022</v>
      </c>
      <c r="U826" s="125" t="str">
        <f>IF(ISERROR(VLOOKUP(C826,Источник!$C$2:$K$2343,9,0)),"",VLOOKUP(C826,Источник!$C$2:$K$2343,9,0))</f>
        <v>СС</v>
      </c>
      <c r="V826" s="1"/>
      <c r="W826" s="1"/>
      <c r="X826" s="77" t="str">
        <f t="shared" si="161"/>
        <v>г. Чайковский, б-р Приморский, д. 39: 2025</v>
      </c>
      <c r="Y826" s="117">
        <f t="shared" si="162"/>
        <v>4</v>
      </c>
      <c r="Z826" s="22" t="s">
        <v>1076</v>
      </c>
      <c r="AA826" s="22">
        <v>1</v>
      </c>
      <c r="AB826" s="22" t="s">
        <v>1076</v>
      </c>
      <c r="AC826" s="22" t="s">
        <v>1076</v>
      </c>
      <c r="AD826" s="22">
        <v>1</v>
      </c>
      <c r="AE826" s="22">
        <v>1</v>
      </c>
      <c r="AF826" s="22" t="s">
        <v>1076</v>
      </c>
      <c r="AG826" s="89" t="s">
        <v>1076</v>
      </c>
      <c r="AH826" s="88" t="s">
        <v>1076</v>
      </c>
      <c r="AI826" s="75">
        <v>1</v>
      </c>
      <c r="AJ826" s="75" t="s">
        <v>1076</v>
      </c>
      <c r="AK826" s="75" t="s">
        <v>1076</v>
      </c>
      <c r="AL826" s="75" t="s">
        <v>1076</v>
      </c>
      <c r="AM826" s="75" t="s">
        <v>1076</v>
      </c>
      <c r="AN826" s="75" t="s">
        <v>1076</v>
      </c>
      <c r="AO826" s="75" t="s">
        <v>1076</v>
      </c>
      <c r="AP826" s="75" t="s">
        <v>1076</v>
      </c>
      <c r="AQ826" s="75" t="s">
        <v>1076</v>
      </c>
      <c r="AR826" s="75" t="s">
        <v>1076</v>
      </c>
      <c r="AS826" s="75" t="s">
        <v>1076</v>
      </c>
      <c r="AT826" s="75" t="s">
        <v>1076</v>
      </c>
      <c r="AU826" t="str">
        <f t="shared" si="163"/>
        <v>РВИС ( ТЕП ГВС ВОД ) РК</v>
      </c>
      <c r="AV826" t="b">
        <f t="shared" si="164"/>
        <v>1</v>
      </c>
    </row>
    <row r="827" spans="1:48" ht="16.5" thickTop="1" thickBot="1" x14ac:dyDescent="0.3">
      <c r="A827" s="28">
        <f t="shared" si="165"/>
        <v>3</v>
      </c>
      <c r="B827" s="74" t="s">
        <v>1100</v>
      </c>
      <c r="C827" s="71" t="s">
        <v>622</v>
      </c>
      <c r="D827" s="63">
        <v>1960</v>
      </c>
      <c r="E827" s="72"/>
      <c r="F827" s="72" t="s">
        <v>2526</v>
      </c>
      <c r="G827" s="80">
        <v>3</v>
      </c>
      <c r="H827" s="80">
        <v>2</v>
      </c>
      <c r="I827" s="163">
        <v>1049.5</v>
      </c>
      <c r="J827" s="163">
        <v>976.9</v>
      </c>
      <c r="K827" s="163">
        <v>966.5</v>
      </c>
      <c r="L827" s="165">
        <v>41</v>
      </c>
      <c r="M827" s="163">
        <f t="shared" si="156"/>
        <v>10030480.810000001</v>
      </c>
      <c r="N827" s="163"/>
      <c r="O827" s="163"/>
      <c r="P827" s="163"/>
      <c r="Q827" s="30">
        <f>IF('Форма 2'!D827=0,"",'Форма 2'!D827-N827-O827-P827)</f>
        <v>10030480.810000001</v>
      </c>
      <c r="R827" s="51">
        <f t="shared" si="159"/>
        <v>10267.663844815233</v>
      </c>
      <c r="S827" s="51">
        <f t="shared" si="160"/>
        <v>10267.663844815233</v>
      </c>
      <c r="T827" s="69">
        <f>IF(B827=C827,"",
IF(ISERROR(
IF(_xlfn.TEXTBEFORE('ПДФ 1'!B851,": ",1)*1=YEAR($V$4),$V$4,
IF(_xlfn.TEXTBEFORE('ПДФ 1'!B851,": ",1)*1=YEAR($W$4),$W$4,
IF(_xlfn.TEXTBEFORE('ПДФ 1'!B851,": ",1)*1=YEAR($X$4),$X$4,$Y$4)))),"",
IF(_xlfn.TEXTBEFORE('ПДФ 1'!B851,": ",1)*1=YEAR($V$4),$V$4,
IF(_xlfn.TEXTBEFORE('ПДФ 1'!B851,": ",1)*1=YEAR($W$4),$W$4,
IF(_xlfn.TEXTBEFORE('ПДФ 1'!B851,": ",1)*1=YEAR($X$4),$X$4,$Y$4)))))</f>
        <v>46022</v>
      </c>
      <c r="U827" s="125" t="str">
        <f>IF(ISERROR(VLOOKUP(C827,Источник!$C$2:$K$2343,9,0)),"",VLOOKUP(C827,Источник!$C$2:$K$2343,9,0))</f>
        <v>РО</v>
      </c>
      <c r="V827" s="1"/>
      <c r="W827" s="1"/>
      <c r="X827" s="77" t="str">
        <f t="shared" si="161"/>
        <v>г. Чайковский, ул. Горького, д. 10: 2025</v>
      </c>
      <c r="Y827" s="117">
        <f t="shared" si="162"/>
        <v>1</v>
      </c>
      <c r="Z827" s="22" t="s">
        <v>1076</v>
      </c>
      <c r="AA827" s="22" t="s">
        <v>1076</v>
      </c>
      <c r="AB827" s="22" t="s">
        <v>1076</v>
      </c>
      <c r="AC827" s="22" t="s">
        <v>1076</v>
      </c>
      <c r="AD827" s="22" t="s">
        <v>1076</v>
      </c>
      <c r="AE827" s="22" t="s">
        <v>1076</v>
      </c>
      <c r="AF827" s="22" t="s">
        <v>1076</v>
      </c>
      <c r="AG827" s="89" t="s">
        <v>1076</v>
      </c>
      <c r="AH827" s="88" t="s">
        <v>1076</v>
      </c>
      <c r="AI827" s="75">
        <v>1</v>
      </c>
      <c r="AJ827" s="75" t="s">
        <v>1076</v>
      </c>
      <c r="AK827" s="75" t="s">
        <v>1076</v>
      </c>
      <c r="AL827" s="75" t="s">
        <v>1076</v>
      </c>
      <c r="AM827" s="75" t="s">
        <v>1076</v>
      </c>
      <c r="AN827" s="75" t="s">
        <v>1076</v>
      </c>
      <c r="AO827" s="75" t="s">
        <v>1076</v>
      </c>
      <c r="AP827" s="75" t="s">
        <v>1076</v>
      </c>
      <c r="AQ827" s="75" t="s">
        <v>1076</v>
      </c>
      <c r="AR827" s="75" t="s">
        <v>1076</v>
      </c>
      <c r="AS827" s="75" t="s">
        <v>1076</v>
      </c>
      <c r="AT827" s="75" t="s">
        <v>1076</v>
      </c>
      <c r="AU827" t="str">
        <f t="shared" si="163"/>
        <v>РК</v>
      </c>
      <c r="AV827" t="b">
        <f t="shared" si="164"/>
        <v>1</v>
      </c>
    </row>
    <row r="828" spans="1:48" ht="16.5" thickTop="1" thickBot="1" x14ac:dyDescent="0.3">
      <c r="A828" s="28">
        <f t="shared" si="165"/>
        <v>4</v>
      </c>
      <c r="B828" s="74" t="s">
        <v>1100</v>
      </c>
      <c r="C828" s="71" t="s">
        <v>359</v>
      </c>
      <c r="D828" s="63">
        <v>1960</v>
      </c>
      <c r="E828" s="72"/>
      <c r="F828" s="72" t="s">
        <v>2526</v>
      </c>
      <c r="G828" s="80">
        <v>3</v>
      </c>
      <c r="H828" s="80">
        <v>2</v>
      </c>
      <c r="I828" s="163">
        <v>1002.9</v>
      </c>
      <c r="J828" s="163">
        <v>929.7</v>
      </c>
      <c r="K828" s="163">
        <v>884.5</v>
      </c>
      <c r="L828" s="165">
        <v>40</v>
      </c>
      <c r="M828" s="163">
        <f t="shared" si="156"/>
        <v>17204950.090000004</v>
      </c>
      <c r="N828" s="163"/>
      <c r="O828" s="163"/>
      <c r="P828" s="163"/>
      <c r="Q828" s="30">
        <f>IF('Форма 2'!D828=0,"",'Форма 2'!D828-N828-O828-P828)</f>
        <v>17204950.090000004</v>
      </c>
      <c r="R828" s="51">
        <f t="shared" si="159"/>
        <v>18505.915983650644</v>
      </c>
      <c r="S828" s="51">
        <f t="shared" si="160"/>
        <v>18505.915983650644</v>
      </c>
      <c r="T828" s="69">
        <f>IF(B828=C828,"",
IF(ISERROR(
IF(_xlfn.TEXTBEFORE('ПДФ 1'!B852,": ",1)*1=YEAR($V$4),$V$4,
IF(_xlfn.TEXTBEFORE('ПДФ 1'!B852,": ",1)*1=YEAR($W$4),$W$4,
IF(_xlfn.TEXTBEFORE('ПДФ 1'!B852,": ",1)*1=YEAR($X$4),$X$4,$Y$4)))),"",
IF(_xlfn.TEXTBEFORE('ПДФ 1'!B852,": ",1)*1=YEAR($V$4),$V$4,
IF(_xlfn.TEXTBEFORE('ПДФ 1'!B852,": ",1)*1=YEAR($W$4),$W$4,
IF(_xlfn.TEXTBEFORE('ПДФ 1'!B852,": ",1)*1=YEAR($X$4),$X$4,$Y$4)))))</f>
        <v>46022</v>
      </c>
      <c r="U828" s="125" t="str">
        <f>IF(ISERROR(VLOOKUP(C828,Источник!$C$2:$K$2343,9,0)),"",VLOOKUP(C828,Источник!$C$2:$K$2343,9,0))</f>
        <v>СС</v>
      </c>
      <c r="V828" s="1"/>
      <c r="W828" s="1"/>
      <c r="X828" s="77" t="str">
        <f t="shared" si="161"/>
        <v>г. Чайковский, ул. Горького, д. 20: 2025</v>
      </c>
      <c r="Y828" s="117">
        <f t="shared" si="162"/>
        <v>6</v>
      </c>
      <c r="Z828" s="22">
        <v>1</v>
      </c>
      <c r="AA828" s="22">
        <v>1</v>
      </c>
      <c r="AB828" s="22" t="s">
        <v>1076</v>
      </c>
      <c r="AC828" s="22">
        <v>1</v>
      </c>
      <c r="AD828" s="22">
        <v>1</v>
      </c>
      <c r="AE828" s="22">
        <v>1</v>
      </c>
      <c r="AF828" s="22" t="s">
        <v>1076</v>
      </c>
      <c r="AG828" s="89" t="s">
        <v>1076</v>
      </c>
      <c r="AH828" s="88" t="s">
        <v>1076</v>
      </c>
      <c r="AI828" s="75" t="s">
        <v>1076</v>
      </c>
      <c r="AJ828" s="75">
        <v>1</v>
      </c>
      <c r="AK828" s="75" t="s">
        <v>1076</v>
      </c>
      <c r="AL828" s="75" t="s">
        <v>1076</v>
      </c>
      <c r="AM828" s="75" t="s">
        <v>1076</v>
      </c>
      <c r="AN828" s="75" t="s">
        <v>1076</v>
      </c>
      <c r="AO828" s="75" t="s">
        <v>1076</v>
      </c>
      <c r="AP828" s="75" t="s">
        <v>1076</v>
      </c>
      <c r="AQ828" s="75" t="s">
        <v>1076</v>
      </c>
      <c r="AR828" s="75" t="s">
        <v>1076</v>
      </c>
      <c r="AS828" s="75" t="s">
        <v>1076</v>
      </c>
      <c r="AT828" s="75" t="s">
        <v>1076</v>
      </c>
      <c r="AU828" t="str">
        <f t="shared" si="163"/>
        <v>РВИС ( ЭЛ ТЕП ХВС ГВС ВОД ) Рфа</v>
      </c>
      <c r="AV828" t="b">
        <f t="shared" si="164"/>
        <v>1</v>
      </c>
    </row>
    <row r="829" spans="1:48" ht="16.5" thickTop="1" thickBot="1" x14ac:dyDescent="0.3">
      <c r="A829" s="28">
        <f t="shared" si="165"/>
        <v>5</v>
      </c>
      <c r="B829" s="74" t="s">
        <v>1100</v>
      </c>
      <c r="C829" s="71" t="s">
        <v>406</v>
      </c>
      <c r="D829" s="63">
        <v>1975</v>
      </c>
      <c r="E829" s="72"/>
      <c r="F829" s="72" t="s">
        <v>2519</v>
      </c>
      <c r="G829" s="80">
        <v>5</v>
      </c>
      <c r="H829" s="80">
        <v>4</v>
      </c>
      <c r="I829" s="163">
        <v>3174</v>
      </c>
      <c r="J829" s="163">
        <v>2900</v>
      </c>
      <c r="K829" s="163">
        <v>2900</v>
      </c>
      <c r="L829" s="165">
        <v>156</v>
      </c>
      <c r="M829" s="163">
        <f t="shared" si="156"/>
        <v>13091321.699999999</v>
      </c>
      <c r="N829" s="163"/>
      <c r="O829" s="163"/>
      <c r="P829" s="163"/>
      <c r="Q829" s="30">
        <f>IF('Форма 2'!D829=0,"",'Форма 2'!D829-N829-O829-P829)</f>
        <v>13091321.699999999</v>
      </c>
      <c r="R829" s="51">
        <f t="shared" si="159"/>
        <v>4514.2488620689655</v>
      </c>
      <c r="S829" s="51">
        <f t="shared" si="160"/>
        <v>4514.2488620689655</v>
      </c>
      <c r="T829" s="69">
        <f>IF(B829=C829,"",
IF(ISERROR(
IF(_xlfn.TEXTBEFORE('ПДФ 1'!B853,": ",1)*1=YEAR($V$4),$V$4,
IF(_xlfn.TEXTBEFORE('ПДФ 1'!B853,": ",1)*1=YEAR($W$4),$W$4,
IF(_xlfn.TEXTBEFORE('ПДФ 1'!B853,": ",1)*1=YEAR($X$4),$X$4,$Y$4)))),"",
IF(_xlfn.TEXTBEFORE('ПДФ 1'!B853,": ",1)*1=YEAR($V$4),$V$4,
IF(_xlfn.TEXTBEFORE('ПДФ 1'!B853,": ",1)*1=YEAR($W$4),$W$4,
IF(_xlfn.TEXTBEFORE('ПДФ 1'!B853,": ",1)*1=YEAR($X$4),$X$4,$Y$4)))))</f>
        <v>46022</v>
      </c>
      <c r="U829" s="125" t="str">
        <f>IF(ISERROR(VLOOKUP(C829,Источник!$C$2:$K$2343,9,0)),"",VLOOKUP(C829,Источник!$C$2:$K$2343,9,0))</f>
        <v>СС</v>
      </c>
      <c r="V829" s="1"/>
      <c r="W829" s="1"/>
      <c r="X829" s="77" t="str">
        <f t="shared" si="161"/>
        <v>г. Чайковский, ул. Кабалевского, д. 18А: 2025</v>
      </c>
      <c r="Y829" s="117">
        <f t="shared" si="162"/>
        <v>4</v>
      </c>
      <c r="Z829" s="22" t="s">
        <v>1076</v>
      </c>
      <c r="AA829" s="22">
        <v>1</v>
      </c>
      <c r="AB829" s="22" t="s">
        <v>1076</v>
      </c>
      <c r="AC829" s="22">
        <v>1</v>
      </c>
      <c r="AD829" s="22">
        <v>1</v>
      </c>
      <c r="AE829" s="22">
        <v>1</v>
      </c>
      <c r="AF829" s="22" t="s">
        <v>1076</v>
      </c>
      <c r="AG829" s="89" t="s">
        <v>1076</v>
      </c>
      <c r="AH829" s="88" t="s">
        <v>1076</v>
      </c>
      <c r="AI829" s="75" t="s">
        <v>1076</v>
      </c>
      <c r="AJ829" s="75" t="s">
        <v>1076</v>
      </c>
      <c r="AK829" s="75" t="s">
        <v>1076</v>
      </c>
      <c r="AL829" s="75" t="s">
        <v>1076</v>
      </c>
      <c r="AM829" s="75" t="s">
        <v>1076</v>
      </c>
      <c r="AN829" s="75" t="s">
        <v>1076</v>
      </c>
      <c r="AO829" s="75" t="s">
        <v>1076</v>
      </c>
      <c r="AP829" s="75" t="s">
        <v>1076</v>
      </c>
      <c r="AQ829" s="75" t="s">
        <v>1076</v>
      </c>
      <c r="AR829" s="75" t="s">
        <v>1076</v>
      </c>
      <c r="AS829" s="75" t="s">
        <v>1076</v>
      </c>
      <c r="AT829" s="75" t="s">
        <v>1076</v>
      </c>
      <c r="AU829" t="str">
        <f t="shared" si="163"/>
        <v>РВИС ( ТЕП ХВС ГВС ВОД )</v>
      </c>
      <c r="AV829" t="b">
        <f t="shared" si="164"/>
        <v>1</v>
      </c>
    </row>
    <row r="830" spans="1:48" ht="16.5" thickTop="1" thickBot="1" x14ac:dyDescent="0.3">
      <c r="A830" s="28">
        <f t="shared" si="165"/>
        <v>6</v>
      </c>
      <c r="B830" s="74" t="s">
        <v>1100</v>
      </c>
      <c r="C830" s="71" t="s">
        <v>407</v>
      </c>
      <c r="D830" s="63">
        <v>1965</v>
      </c>
      <c r="E830" s="72"/>
      <c r="F830" s="72" t="s">
        <v>2542</v>
      </c>
      <c r="G830" s="80">
        <v>4</v>
      </c>
      <c r="H830" s="80">
        <v>3</v>
      </c>
      <c r="I830" s="163">
        <v>2225.6</v>
      </c>
      <c r="J830" s="163">
        <v>2030</v>
      </c>
      <c r="K830" s="163">
        <v>1827</v>
      </c>
      <c r="L830" s="165">
        <v>91</v>
      </c>
      <c r="M830" s="163">
        <f t="shared" si="156"/>
        <v>9179598.4800000004</v>
      </c>
      <c r="N830" s="163"/>
      <c r="O830" s="163"/>
      <c r="P830" s="163"/>
      <c r="Q830" s="30">
        <f>IF('Форма 2'!D830=0,"",'Форма 2'!D830-N830-O830-P830)</f>
        <v>9179598.4800000004</v>
      </c>
      <c r="R830" s="51">
        <f t="shared" si="159"/>
        <v>4521.9696945812811</v>
      </c>
      <c r="S830" s="51">
        <f t="shared" si="160"/>
        <v>4521.9696945812811</v>
      </c>
      <c r="T830" s="69">
        <f>IF(B830=C830,"",
IF(ISERROR(
IF(_xlfn.TEXTBEFORE('ПДФ 1'!B854,": ",1)*1=YEAR($V$4),$V$4,
IF(_xlfn.TEXTBEFORE('ПДФ 1'!B854,": ",1)*1=YEAR($W$4),$W$4,
IF(_xlfn.TEXTBEFORE('ПДФ 1'!B854,": ",1)*1=YEAR($X$4),$X$4,$Y$4)))),"",
IF(_xlfn.TEXTBEFORE('ПДФ 1'!B854,": ",1)*1=YEAR($V$4),$V$4,
IF(_xlfn.TEXTBEFORE('ПДФ 1'!B854,": ",1)*1=YEAR($W$4),$W$4,
IF(_xlfn.TEXTBEFORE('ПДФ 1'!B854,": ",1)*1=YEAR($X$4),$X$4,$Y$4)))))</f>
        <v>46022</v>
      </c>
      <c r="U830" s="125" t="str">
        <f>IF(ISERROR(VLOOKUP(C830,Источник!$C$2:$K$2343,9,0)),"",VLOOKUP(C830,Источник!$C$2:$K$2343,9,0))</f>
        <v>СС</v>
      </c>
      <c r="V830" s="1"/>
      <c r="W830" s="1"/>
      <c r="X830" s="77" t="str">
        <f t="shared" si="161"/>
        <v>г. Чайковский, ул. Кабалевского, д. 7: 2025</v>
      </c>
      <c r="Y830" s="117">
        <f t="shared" si="162"/>
        <v>4</v>
      </c>
      <c r="Z830" s="22" t="s">
        <v>1076</v>
      </c>
      <c r="AA830" s="22">
        <v>1</v>
      </c>
      <c r="AB830" s="22" t="s">
        <v>1076</v>
      </c>
      <c r="AC830" s="22">
        <v>1</v>
      </c>
      <c r="AD830" s="22">
        <v>1</v>
      </c>
      <c r="AE830" s="22">
        <v>1</v>
      </c>
      <c r="AF830" s="22" t="s">
        <v>1076</v>
      </c>
      <c r="AG830" s="89" t="s">
        <v>1076</v>
      </c>
      <c r="AH830" s="88" t="s">
        <v>1076</v>
      </c>
      <c r="AI830" s="75" t="s">
        <v>1076</v>
      </c>
      <c r="AJ830" s="75" t="s">
        <v>1076</v>
      </c>
      <c r="AK830" s="75" t="s">
        <v>1076</v>
      </c>
      <c r="AL830" s="75" t="s">
        <v>1076</v>
      </c>
      <c r="AM830" s="75" t="s">
        <v>1076</v>
      </c>
      <c r="AN830" s="75" t="s">
        <v>1076</v>
      </c>
      <c r="AO830" s="75" t="s">
        <v>1076</v>
      </c>
      <c r="AP830" s="75" t="s">
        <v>1076</v>
      </c>
      <c r="AQ830" s="75" t="s">
        <v>1076</v>
      </c>
      <c r="AR830" s="75" t="s">
        <v>1076</v>
      </c>
      <c r="AS830" s="75" t="s">
        <v>1076</v>
      </c>
      <c r="AT830" s="75" t="s">
        <v>1076</v>
      </c>
      <c r="AU830" t="str">
        <f t="shared" si="163"/>
        <v>РВИС ( ТЕП ХВС ГВС ВОД )</v>
      </c>
      <c r="AV830" t="b">
        <f t="shared" si="164"/>
        <v>1</v>
      </c>
    </row>
    <row r="831" spans="1:48" ht="16.5" thickTop="1" thickBot="1" x14ac:dyDescent="0.3">
      <c r="A831" s="28">
        <f t="shared" si="165"/>
        <v>7</v>
      </c>
      <c r="B831" s="74" t="s">
        <v>1100</v>
      </c>
      <c r="C831" s="71" t="s">
        <v>408</v>
      </c>
      <c r="D831" s="63">
        <v>1960</v>
      </c>
      <c r="E831" s="72"/>
      <c r="F831" s="72" t="s">
        <v>2519</v>
      </c>
      <c r="G831" s="80">
        <v>3</v>
      </c>
      <c r="H831" s="80">
        <v>3</v>
      </c>
      <c r="I831" s="163">
        <v>1634</v>
      </c>
      <c r="J831" s="163">
        <v>1444.4</v>
      </c>
      <c r="K831" s="163">
        <v>1444.4</v>
      </c>
      <c r="L831" s="165">
        <v>44</v>
      </c>
      <c r="M831" s="163">
        <f t="shared" si="156"/>
        <v>32299947.939999998</v>
      </c>
      <c r="N831" s="163"/>
      <c r="O831" s="163"/>
      <c r="P831" s="163"/>
      <c r="Q831" s="30">
        <f>IF('Форма 2'!D831=0,"",'Форма 2'!D831-N831-O831-P831)</f>
        <v>32299947.939999998</v>
      </c>
      <c r="R831" s="51">
        <f t="shared" si="159"/>
        <v>22362.19048739961</v>
      </c>
      <c r="S831" s="51">
        <f t="shared" si="160"/>
        <v>22362.19048739961</v>
      </c>
      <c r="T831" s="69">
        <f>IF(B831=C831,"",
IF(ISERROR(
IF(_xlfn.TEXTBEFORE('ПДФ 1'!B855,": ",1)*1=YEAR($V$4),$V$4,
IF(_xlfn.TEXTBEFORE('ПДФ 1'!B855,": ",1)*1=YEAR($W$4),$W$4,
IF(_xlfn.TEXTBEFORE('ПДФ 1'!B855,": ",1)*1=YEAR($X$4),$X$4,$Y$4)))),"",
IF(_xlfn.TEXTBEFORE('ПДФ 1'!B855,": ",1)*1=YEAR($V$4),$V$4,
IF(_xlfn.TEXTBEFORE('ПДФ 1'!B855,": ",1)*1=YEAR($W$4),$W$4,
IF(_xlfn.TEXTBEFORE('ПДФ 1'!B855,": ",1)*1=YEAR($X$4),$X$4,$Y$4)))))</f>
        <v>46022</v>
      </c>
      <c r="U831" s="125" t="str">
        <f>IF(ISERROR(VLOOKUP(C831,Источник!$C$2:$K$2343,9,0)),"",VLOOKUP(C831,Источник!$C$2:$K$2343,9,0))</f>
        <v>СС</v>
      </c>
      <c r="V831" s="1"/>
      <c r="W831" s="1"/>
      <c r="X831" s="77" t="str">
        <f t="shared" si="161"/>
        <v>г. Чайковский, ул. Карла Маркса, д. 26: 2025</v>
      </c>
      <c r="Y831" s="117">
        <f t="shared" si="162"/>
        <v>4</v>
      </c>
      <c r="Z831" s="22" t="s">
        <v>1076</v>
      </c>
      <c r="AA831" s="22">
        <v>1</v>
      </c>
      <c r="AB831" s="22" t="s">
        <v>1076</v>
      </c>
      <c r="AC831" s="22" t="s">
        <v>1076</v>
      </c>
      <c r="AD831" s="22">
        <v>1</v>
      </c>
      <c r="AE831" s="22">
        <v>1</v>
      </c>
      <c r="AF831" s="22" t="s">
        <v>1076</v>
      </c>
      <c r="AG831" s="89" t="s">
        <v>1076</v>
      </c>
      <c r="AH831" s="88" t="s">
        <v>1076</v>
      </c>
      <c r="AI831" s="75">
        <v>1</v>
      </c>
      <c r="AJ831" s="75" t="s">
        <v>1076</v>
      </c>
      <c r="AK831" s="75" t="s">
        <v>1076</v>
      </c>
      <c r="AL831" s="75" t="s">
        <v>1076</v>
      </c>
      <c r="AM831" s="75" t="s">
        <v>1076</v>
      </c>
      <c r="AN831" s="75" t="s">
        <v>1076</v>
      </c>
      <c r="AO831" s="75" t="s">
        <v>1076</v>
      </c>
      <c r="AP831" s="75" t="s">
        <v>1076</v>
      </c>
      <c r="AQ831" s="75" t="s">
        <v>1076</v>
      </c>
      <c r="AR831" s="75" t="s">
        <v>1076</v>
      </c>
      <c r="AS831" s="75" t="s">
        <v>1076</v>
      </c>
      <c r="AT831" s="75" t="s">
        <v>1076</v>
      </c>
      <c r="AU831" t="str">
        <f t="shared" si="163"/>
        <v>РВИС ( ТЕП ГВС ВОД ) РК</v>
      </c>
      <c r="AV831" t="b">
        <f t="shared" si="164"/>
        <v>1</v>
      </c>
    </row>
    <row r="832" spans="1:48" ht="16.5" thickTop="1" thickBot="1" x14ac:dyDescent="0.3">
      <c r="A832" s="28">
        <f t="shared" si="165"/>
        <v>8</v>
      </c>
      <c r="B832" s="74" t="s">
        <v>1100</v>
      </c>
      <c r="C832" s="71" t="s">
        <v>409</v>
      </c>
      <c r="D832" s="63">
        <v>1960</v>
      </c>
      <c r="E832" s="72"/>
      <c r="F832" s="72" t="s">
        <v>2542</v>
      </c>
      <c r="G832" s="80">
        <v>3</v>
      </c>
      <c r="H832" s="80">
        <v>2</v>
      </c>
      <c r="I832" s="163">
        <v>1105.5999999999999</v>
      </c>
      <c r="J832" s="163">
        <v>980.2</v>
      </c>
      <c r="K832" s="163">
        <v>980.2</v>
      </c>
      <c r="L832" s="165">
        <v>42</v>
      </c>
      <c r="M832" s="163">
        <f t="shared" si="156"/>
        <v>22272555.230000004</v>
      </c>
      <c r="N832" s="163"/>
      <c r="O832" s="163"/>
      <c r="P832" s="163"/>
      <c r="Q832" s="30">
        <f>IF('Форма 2'!D832=0,"",'Форма 2'!D832-N832-O832-P832)</f>
        <v>22272555.230000004</v>
      </c>
      <c r="R832" s="51">
        <f t="shared" si="159"/>
        <v>22722.459936747604</v>
      </c>
      <c r="S832" s="51">
        <f t="shared" si="160"/>
        <v>22722.459936747604</v>
      </c>
      <c r="T832" s="69">
        <f>IF(B832=C832,"",
IF(ISERROR(
IF(_xlfn.TEXTBEFORE('ПДФ 1'!B856,": ",1)*1=YEAR($V$4),$V$4,
IF(_xlfn.TEXTBEFORE('ПДФ 1'!B856,": ",1)*1=YEAR($W$4),$W$4,
IF(_xlfn.TEXTBEFORE('ПДФ 1'!B856,": ",1)*1=YEAR($X$4),$X$4,$Y$4)))),"",
IF(_xlfn.TEXTBEFORE('ПДФ 1'!B856,": ",1)*1=YEAR($V$4),$V$4,
IF(_xlfn.TEXTBEFORE('ПДФ 1'!B856,": ",1)*1=YEAR($W$4),$W$4,
IF(_xlfn.TEXTBEFORE('ПДФ 1'!B856,": ",1)*1=YEAR($X$4),$X$4,$Y$4)))))</f>
        <v>46022</v>
      </c>
      <c r="U832" s="125" t="str">
        <f>IF(ISERROR(VLOOKUP(C832,Источник!$C$2:$K$2343,9,0)),"",VLOOKUP(C832,Источник!$C$2:$K$2343,9,0))</f>
        <v>СС</v>
      </c>
      <c r="V832" s="1"/>
      <c r="W832" s="1"/>
      <c r="X832" s="77" t="str">
        <f t="shared" si="161"/>
        <v>г. Чайковский, ул. Карла Маркса, д. 31: 2025</v>
      </c>
      <c r="Y832" s="117">
        <f t="shared" si="162"/>
        <v>5</v>
      </c>
      <c r="Z832" s="22" t="s">
        <v>1076</v>
      </c>
      <c r="AA832" s="22">
        <v>1</v>
      </c>
      <c r="AB832" s="22" t="s">
        <v>1076</v>
      </c>
      <c r="AC832" s="22">
        <v>1</v>
      </c>
      <c r="AD832" s="22">
        <v>1</v>
      </c>
      <c r="AE832" s="22">
        <v>1</v>
      </c>
      <c r="AF832" s="22" t="s">
        <v>1076</v>
      </c>
      <c r="AG832" s="89" t="s">
        <v>1076</v>
      </c>
      <c r="AH832" s="88" t="s">
        <v>1076</v>
      </c>
      <c r="AI832" s="75">
        <v>1</v>
      </c>
      <c r="AJ832" s="75" t="s">
        <v>1076</v>
      </c>
      <c r="AK832" s="75" t="s">
        <v>1076</v>
      </c>
      <c r="AL832" s="75" t="s">
        <v>1076</v>
      </c>
      <c r="AM832" s="75" t="s">
        <v>1076</v>
      </c>
      <c r="AN832" s="75" t="s">
        <v>1076</v>
      </c>
      <c r="AO832" s="75" t="s">
        <v>1076</v>
      </c>
      <c r="AP832" s="75" t="s">
        <v>1076</v>
      </c>
      <c r="AQ832" s="75" t="s">
        <v>1076</v>
      </c>
      <c r="AR832" s="75" t="s">
        <v>1076</v>
      </c>
      <c r="AS832" s="75" t="s">
        <v>1076</v>
      </c>
      <c r="AT832" s="75" t="s">
        <v>1076</v>
      </c>
      <c r="AU832" t="str">
        <f t="shared" si="163"/>
        <v>РВИС ( ТЕП ХВС ГВС ВОД ) РК</v>
      </c>
      <c r="AV832" t="b">
        <f t="shared" si="164"/>
        <v>1</v>
      </c>
    </row>
    <row r="833" spans="1:48" ht="16.5" thickTop="1" thickBot="1" x14ac:dyDescent="0.3">
      <c r="A833" s="28">
        <f t="shared" si="165"/>
        <v>9</v>
      </c>
      <c r="B833" s="74" t="s">
        <v>1100</v>
      </c>
      <c r="C833" s="71" t="s">
        <v>410</v>
      </c>
      <c r="D833" s="63">
        <v>1967</v>
      </c>
      <c r="E833" s="72"/>
      <c r="F833" s="72" t="s">
        <v>2544</v>
      </c>
      <c r="G833" s="80">
        <v>4</v>
      </c>
      <c r="H833" s="80">
        <v>3</v>
      </c>
      <c r="I833" s="163">
        <v>2202.1999999999998</v>
      </c>
      <c r="J833" s="163">
        <v>2012.8</v>
      </c>
      <c r="K833" s="163">
        <v>2012.8</v>
      </c>
      <c r="L833" s="165">
        <v>91</v>
      </c>
      <c r="M833" s="163">
        <f t="shared" si="156"/>
        <v>16398616.23</v>
      </c>
      <c r="N833" s="163"/>
      <c r="O833" s="163"/>
      <c r="P833" s="163"/>
      <c r="Q833" s="30">
        <f>IF('Форма 2'!D833=0,"",'Форма 2'!D833-N833-O833-P833)</f>
        <v>16398616.23</v>
      </c>
      <c r="R833" s="51">
        <f t="shared" si="159"/>
        <v>8147.1662509936414</v>
      </c>
      <c r="S833" s="51">
        <f t="shared" si="160"/>
        <v>8147.1662509936414</v>
      </c>
      <c r="T833" s="69">
        <f>IF(B833=C833,"",
IF(ISERROR(
IF(_xlfn.TEXTBEFORE('ПДФ 1'!B857,": ",1)*1=YEAR($V$4),$V$4,
IF(_xlfn.TEXTBEFORE('ПДФ 1'!B857,": ",1)*1=YEAR($W$4),$W$4,
IF(_xlfn.TEXTBEFORE('ПДФ 1'!B857,": ",1)*1=YEAR($X$4),$X$4,$Y$4)))),"",
IF(_xlfn.TEXTBEFORE('ПДФ 1'!B857,": ",1)*1=YEAR($V$4),$V$4,
IF(_xlfn.TEXTBEFORE('ПДФ 1'!B857,": ",1)*1=YEAR($W$4),$W$4,
IF(_xlfn.TEXTBEFORE('ПДФ 1'!B857,": ",1)*1=YEAR($X$4),$X$4,$Y$4)))))</f>
        <v>46022</v>
      </c>
      <c r="U833" s="125" t="str">
        <f>IF(ISERROR(VLOOKUP(C833,Источник!$C$2:$K$2343,9,0)),"",VLOOKUP(C833,Источник!$C$2:$K$2343,9,0))</f>
        <v>СС</v>
      </c>
      <c r="V833" s="1"/>
      <c r="W833" s="1"/>
      <c r="X833" s="77" t="str">
        <f t="shared" si="161"/>
        <v>г. Чайковский, ул. Карла Маркса, д. 6: 2025</v>
      </c>
      <c r="Y833" s="117">
        <f t="shared" si="162"/>
        <v>3</v>
      </c>
      <c r="Z833" s="22" t="s">
        <v>1076</v>
      </c>
      <c r="AA833" s="22">
        <v>1</v>
      </c>
      <c r="AB833" s="22" t="s">
        <v>1076</v>
      </c>
      <c r="AC833" s="22" t="s">
        <v>1076</v>
      </c>
      <c r="AD833" s="22" t="s">
        <v>1076</v>
      </c>
      <c r="AE833" s="22">
        <v>1</v>
      </c>
      <c r="AF833" s="22" t="s">
        <v>1076</v>
      </c>
      <c r="AG833" s="89" t="s">
        <v>1076</v>
      </c>
      <c r="AH833" s="88" t="s">
        <v>1076</v>
      </c>
      <c r="AI833" s="75">
        <v>1</v>
      </c>
      <c r="AJ833" s="75" t="s">
        <v>1076</v>
      </c>
      <c r="AK833" s="75" t="s">
        <v>1076</v>
      </c>
      <c r="AL833" s="75" t="s">
        <v>1076</v>
      </c>
      <c r="AM833" s="75" t="s">
        <v>1076</v>
      </c>
      <c r="AN833" s="75" t="s">
        <v>1076</v>
      </c>
      <c r="AO833" s="75" t="s">
        <v>1076</v>
      </c>
      <c r="AP833" s="75" t="s">
        <v>1076</v>
      </c>
      <c r="AQ833" s="75" t="s">
        <v>1076</v>
      </c>
      <c r="AR833" s="75" t="s">
        <v>1076</v>
      </c>
      <c r="AS833" s="75" t="s">
        <v>1076</v>
      </c>
      <c r="AT833" s="75" t="s">
        <v>1076</v>
      </c>
      <c r="AU833" t="str">
        <f t="shared" si="163"/>
        <v>РВИС ( ТЕП ВОД ) РК</v>
      </c>
      <c r="AV833" t="b">
        <f t="shared" si="164"/>
        <v>1</v>
      </c>
    </row>
    <row r="834" spans="1:48" ht="16.5" thickTop="1" thickBot="1" x14ac:dyDescent="0.3">
      <c r="A834" s="28">
        <f t="shared" si="165"/>
        <v>10</v>
      </c>
      <c r="B834" s="74" t="s">
        <v>1100</v>
      </c>
      <c r="C834" s="71" t="s">
        <v>411</v>
      </c>
      <c r="D834" s="63">
        <v>1961</v>
      </c>
      <c r="E834" s="72"/>
      <c r="F834" s="72" t="s">
        <v>2526</v>
      </c>
      <c r="G834" s="80">
        <v>3</v>
      </c>
      <c r="H834" s="80">
        <v>2</v>
      </c>
      <c r="I834" s="163">
        <v>1061.2</v>
      </c>
      <c r="J834" s="163">
        <v>983.1</v>
      </c>
      <c r="K834" s="163">
        <v>983.1</v>
      </c>
      <c r="L834" s="165">
        <v>30</v>
      </c>
      <c r="M834" s="163">
        <f t="shared" si="156"/>
        <v>20977175.490000002</v>
      </c>
      <c r="N834" s="163"/>
      <c r="O834" s="163"/>
      <c r="P834" s="163"/>
      <c r="Q834" s="30">
        <f>IF('Форма 2'!D834=0,"",'Форма 2'!D834-N834-O834-P834)</f>
        <v>20977175.490000002</v>
      </c>
      <c r="R834" s="51">
        <f t="shared" si="159"/>
        <v>21337.784040280745</v>
      </c>
      <c r="S834" s="51">
        <f t="shared" si="160"/>
        <v>21337.784040280745</v>
      </c>
      <c r="T834" s="69">
        <f>IF(B834=C834,"",
IF(ISERROR(
IF(_xlfn.TEXTBEFORE('ПДФ 1'!B858,": ",1)*1=YEAR($V$4),$V$4,
IF(_xlfn.TEXTBEFORE('ПДФ 1'!B858,": ",1)*1=YEAR($W$4),$W$4,
IF(_xlfn.TEXTBEFORE('ПДФ 1'!B858,": ",1)*1=YEAR($X$4),$X$4,$Y$4)))),"",
IF(_xlfn.TEXTBEFORE('ПДФ 1'!B858,": ",1)*1=YEAR($V$4),$V$4,
IF(_xlfn.TEXTBEFORE('ПДФ 1'!B858,": ",1)*1=YEAR($W$4),$W$4,
IF(_xlfn.TEXTBEFORE('ПДФ 1'!B858,": ",1)*1=YEAR($X$4),$X$4,$Y$4)))))</f>
        <v>46022</v>
      </c>
      <c r="U834" s="125" t="str">
        <f>IF(ISERROR(VLOOKUP(C834,Источник!$C$2:$K$2343,9,0)),"",VLOOKUP(C834,Источник!$C$2:$K$2343,9,0))</f>
        <v>СС</v>
      </c>
      <c r="V834" s="1"/>
      <c r="W834" s="1"/>
      <c r="X834" s="77" t="str">
        <f t="shared" si="161"/>
        <v>г. Чайковский, ул. Ленина, д. 15: 2025</v>
      </c>
      <c r="Y834" s="117">
        <f t="shared" si="162"/>
        <v>4</v>
      </c>
      <c r="Z834" s="22" t="s">
        <v>1076</v>
      </c>
      <c r="AA834" s="22">
        <v>1</v>
      </c>
      <c r="AB834" s="22" t="s">
        <v>1076</v>
      </c>
      <c r="AC834" s="22" t="s">
        <v>1076</v>
      </c>
      <c r="AD834" s="22">
        <v>1</v>
      </c>
      <c r="AE834" s="22">
        <v>1</v>
      </c>
      <c r="AF834" s="22" t="s">
        <v>1076</v>
      </c>
      <c r="AG834" s="89" t="s">
        <v>1076</v>
      </c>
      <c r="AH834" s="88" t="s">
        <v>1076</v>
      </c>
      <c r="AI834" s="75">
        <v>1</v>
      </c>
      <c r="AJ834" s="75" t="s">
        <v>1076</v>
      </c>
      <c r="AK834" s="75" t="s">
        <v>1076</v>
      </c>
      <c r="AL834" s="75" t="s">
        <v>1076</v>
      </c>
      <c r="AM834" s="75" t="s">
        <v>1076</v>
      </c>
      <c r="AN834" s="75" t="s">
        <v>1076</v>
      </c>
      <c r="AO834" s="75" t="s">
        <v>1076</v>
      </c>
      <c r="AP834" s="75" t="s">
        <v>1076</v>
      </c>
      <c r="AQ834" s="75" t="s">
        <v>1076</v>
      </c>
      <c r="AR834" s="75" t="s">
        <v>1076</v>
      </c>
      <c r="AS834" s="75" t="s">
        <v>1076</v>
      </c>
      <c r="AT834" s="75" t="s">
        <v>1076</v>
      </c>
      <c r="AU834" t="str">
        <f t="shared" si="163"/>
        <v>РВИС ( ТЕП ГВС ВОД ) РК</v>
      </c>
      <c r="AV834" t="b">
        <f t="shared" si="164"/>
        <v>1</v>
      </c>
    </row>
    <row r="835" spans="1:48" ht="16.5" thickTop="1" thickBot="1" x14ac:dyDescent="0.3">
      <c r="A835" s="28">
        <f t="shared" si="165"/>
        <v>11</v>
      </c>
      <c r="B835" s="74" t="s">
        <v>1100</v>
      </c>
      <c r="C835" s="71" t="s">
        <v>412</v>
      </c>
      <c r="D835" s="63">
        <v>1961</v>
      </c>
      <c r="E835" s="72"/>
      <c r="F835" s="72" t="s">
        <v>2526</v>
      </c>
      <c r="G835" s="80">
        <v>3</v>
      </c>
      <c r="H835" s="80">
        <v>2</v>
      </c>
      <c r="I835" s="163">
        <v>1051.5</v>
      </c>
      <c r="J835" s="163">
        <v>971.5</v>
      </c>
      <c r="K835" s="163">
        <v>895.6</v>
      </c>
      <c r="L835" s="165">
        <v>49</v>
      </c>
      <c r="M835" s="163">
        <f t="shared" si="156"/>
        <v>18882321.77</v>
      </c>
      <c r="N835" s="163"/>
      <c r="O835" s="163"/>
      <c r="P835" s="163"/>
      <c r="Q835" s="30">
        <f>IF('Форма 2'!D835=0,"",'Форма 2'!D835-N835-O835-P835)</f>
        <v>18882321.77</v>
      </c>
      <c r="R835" s="51">
        <f t="shared" si="159"/>
        <v>19436.255038600102</v>
      </c>
      <c r="S835" s="51">
        <f t="shared" si="160"/>
        <v>19436.255038600102</v>
      </c>
      <c r="T835" s="69">
        <f>IF(B835=C835,"",
IF(ISERROR(
IF(_xlfn.TEXTBEFORE('ПДФ 1'!B859,": ",1)*1=YEAR($V$4),$V$4,
IF(_xlfn.TEXTBEFORE('ПДФ 1'!B859,": ",1)*1=YEAR($W$4),$W$4,
IF(_xlfn.TEXTBEFORE('ПДФ 1'!B859,": ",1)*1=YEAR($X$4),$X$4,$Y$4)))),"",
IF(_xlfn.TEXTBEFORE('ПДФ 1'!B859,": ",1)*1=YEAR($V$4),$V$4,
IF(_xlfn.TEXTBEFORE('ПДФ 1'!B859,": ",1)*1=YEAR($W$4),$W$4,
IF(_xlfn.TEXTBEFORE('ПДФ 1'!B859,": ",1)*1=YEAR($X$4),$X$4,$Y$4)))))</f>
        <v>46022</v>
      </c>
      <c r="U835" s="125" t="str">
        <f>IF(ISERROR(VLOOKUP(C835,Источник!$C$2:$K$2343,9,0)),"",VLOOKUP(C835,Источник!$C$2:$K$2343,9,0))</f>
        <v>СС</v>
      </c>
      <c r="V835" s="1"/>
      <c r="W835" s="1"/>
      <c r="X835" s="77" t="str">
        <f t="shared" si="161"/>
        <v>г. Чайковский, ул. Ленина, д. 23: 2025</v>
      </c>
      <c r="Y835" s="117">
        <f t="shared" si="162"/>
        <v>2</v>
      </c>
      <c r="Z835" s="22" t="s">
        <v>1076</v>
      </c>
      <c r="AA835" s="22">
        <v>1</v>
      </c>
      <c r="AB835" s="22" t="s">
        <v>1076</v>
      </c>
      <c r="AC835" s="22" t="s">
        <v>1076</v>
      </c>
      <c r="AD835" s="22" t="s">
        <v>1076</v>
      </c>
      <c r="AE835" s="22" t="s">
        <v>1076</v>
      </c>
      <c r="AF835" s="22" t="s">
        <v>1076</v>
      </c>
      <c r="AG835" s="89" t="s">
        <v>1076</v>
      </c>
      <c r="AH835" s="88" t="s">
        <v>1076</v>
      </c>
      <c r="AI835" s="75">
        <v>1</v>
      </c>
      <c r="AJ835" s="75" t="s">
        <v>1076</v>
      </c>
      <c r="AK835" s="75" t="s">
        <v>1076</v>
      </c>
      <c r="AL835" s="75" t="s">
        <v>1076</v>
      </c>
      <c r="AM835" s="75" t="s">
        <v>1076</v>
      </c>
      <c r="AN835" s="75" t="s">
        <v>1076</v>
      </c>
      <c r="AO835" s="75" t="s">
        <v>1076</v>
      </c>
      <c r="AP835" s="75" t="s">
        <v>1076</v>
      </c>
      <c r="AQ835" s="75" t="s">
        <v>1076</v>
      </c>
      <c r="AR835" s="75" t="s">
        <v>1076</v>
      </c>
      <c r="AS835" s="75" t="s">
        <v>1076</v>
      </c>
      <c r="AT835" s="75" t="s">
        <v>1076</v>
      </c>
      <c r="AU835" t="str">
        <f t="shared" si="163"/>
        <v>РВИС ( ТЕП ) РК</v>
      </c>
      <c r="AV835" t="b">
        <f t="shared" si="164"/>
        <v>1</v>
      </c>
    </row>
    <row r="836" spans="1:48" ht="16.5" thickTop="1" thickBot="1" x14ac:dyDescent="0.3">
      <c r="A836" s="28">
        <f t="shared" si="165"/>
        <v>12</v>
      </c>
      <c r="B836" s="74" t="s">
        <v>1100</v>
      </c>
      <c r="C836" s="71" t="s">
        <v>413</v>
      </c>
      <c r="D836" s="63">
        <v>1961</v>
      </c>
      <c r="E836" s="72"/>
      <c r="F836" s="72" t="s">
        <v>2526</v>
      </c>
      <c r="G836" s="80">
        <v>3</v>
      </c>
      <c r="H836" s="80">
        <v>2</v>
      </c>
      <c r="I836" s="163">
        <v>1064.4000000000001</v>
      </c>
      <c r="J836" s="163">
        <v>989.2</v>
      </c>
      <c r="K836" s="163">
        <v>945.3</v>
      </c>
      <c r="L836" s="165">
        <v>40</v>
      </c>
      <c r="M836" s="163">
        <f t="shared" si="156"/>
        <v>19113973.649999999</v>
      </c>
      <c r="N836" s="163"/>
      <c r="O836" s="163"/>
      <c r="P836" s="163"/>
      <c r="Q836" s="30">
        <f>IF('Форма 2'!D836=0,"",'Форма 2'!D836-N836-O836-P836)</f>
        <v>19113973.649999999</v>
      </c>
      <c r="R836" s="51">
        <f t="shared" si="159"/>
        <v>19322.658360291141</v>
      </c>
      <c r="S836" s="51">
        <f t="shared" si="160"/>
        <v>19322.658360291141</v>
      </c>
      <c r="T836" s="69">
        <f>IF(B836=C836,"",
IF(ISERROR(
IF(_xlfn.TEXTBEFORE('ПДФ 1'!B860,": ",1)*1=YEAR($V$4),$V$4,
IF(_xlfn.TEXTBEFORE('ПДФ 1'!B860,": ",1)*1=YEAR($W$4),$W$4,
IF(_xlfn.TEXTBEFORE('ПДФ 1'!B860,": ",1)*1=YEAR($X$4),$X$4,$Y$4)))),"",
IF(_xlfn.TEXTBEFORE('ПДФ 1'!B860,": ",1)*1=YEAR($V$4),$V$4,
IF(_xlfn.TEXTBEFORE('ПДФ 1'!B860,": ",1)*1=YEAR($W$4),$W$4,
IF(_xlfn.TEXTBEFORE('ПДФ 1'!B860,": ",1)*1=YEAR($X$4),$X$4,$Y$4)))))</f>
        <v>46022</v>
      </c>
      <c r="U836" s="125" t="str">
        <f>IF(ISERROR(VLOOKUP(C836,Источник!$C$2:$K$2343,9,0)),"",VLOOKUP(C836,Источник!$C$2:$K$2343,9,0))</f>
        <v>СС</v>
      </c>
      <c r="V836" s="1"/>
      <c r="W836" s="1"/>
      <c r="X836" s="77" t="str">
        <f t="shared" si="161"/>
        <v>г. Чайковский, ул. Ленина, д. 33: 2025</v>
      </c>
      <c r="Y836" s="117">
        <f t="shared" si="162"/>
        <v>2</v>
      </c>
      <c r="Z836" s="22" t="s">
        <v>1076</v>
      </c>
      <c r="AA836" s="22">
        <v>1</v>
      </c>
      <c r="AB836" s="22" t="s">
        <v>1076</v>
      </c>
      <c r="AC836" s="22" t="s">
        <v>1076</v>
      </c>
      <c r="AD836" s="22" t="s">
        <v>1076</v>
      </c>
      <c r="AE836" s="22" t="s">
        <v>1076</v>
      </c>
      <c r="AF836" s="22" t="s">
        <v>1076</v>
      </c>
      <c r="AG836" s="89" t="s">
        <v>1076</v>
      </c>
      <c r="AH836" s="88" t="s">
        <v>1076</v>
      </c>
      <c r="AI836" s="75">
        <v>1</v>
      </c>
      <c r="AJ836" s="75" t="s">
        <v>1076</v>
      </c>
      <c r="AK836" s="75" t="s">
        <v>1076</v>
      </c>
      <c r="AL836" s="75" t="s">
        <v>1076</v>
      </c>
      <c r="AM836" s="75" t="s">
        <v>1076</v>
      </c>
      <c r="AN836" s="75" t="s">
        <v>1076</v>
      </c>
      <c r="AO836" s="75" t="s">
        <v>1076</v>
      </c>
      <c r="AP836" s="75" t="s">
        <v>1076</v>
      </c>
      <c r="AQ836" s="75" t="s">
        <v>1076</v>
      </c>
      <c r="AR836" s="75" t="s">
        <v>1076</v>
      </c>
      <c r="AS836" s="75" t="s">
        <v>1076</v>
      </c>
      <c r="AT836" s="75" t="s">
        <v>1076</v>
      </c>
      <c r="AU836" t="str">
        <f t="shared" si="163"/>
        <v>РВИС ( ТЕП ) РК</v>
      </c>
      <c r="AV836" t="b">
        <f t="shared" si="164"/>
        <v>1</v>
      </c>
    </row>
    <row r="837" spans="1:48" ht="16.5" thickTop="1" thickBot="1" x14ac:dyDescent="0.3">
      <c r="A837" s="28">
        <f t="shared" si="165"/>
        <v>13</v>
      </c>
      <c r="B837" s="74" t="s">
        <v>1100</v>
      </c>
      <c r="C837" s="71" t="s">
        <v>360</v>
      </c>
      <c r="D837" s="63">
        <v>1981</v>
      </c>
      <c r="E837" s="72"/>
      <c r="F837" s="72" t="s">
        <v>2544</v>
      </c>
      <c r="G837" s="80">
        <v>2</v>
      </c>
      <c r="H837" s="80">
        <v>2</v>
      </c>
      <c r="I837" s="163">
        <v>818</v>
      </c>
      <c r="J837" s="163">
        <v>754.1</v>
      </c>
      <c r="K837" s="163">
        <v>576.20000000000005</v>
      </c>
      <c r="L837" s="165">
        <v>54</v>
      </c>
      <c r="M837" s="163">
        <f t="shared" si="156"/>
        <v>1441896.78</v>
      </c>
      <c r="N837" s="163"/>
      <c r="O837" s="163"/>
      <c r="P837" s="163"/>
      <c r="Q837" s="30">
        <f>IF('Форма 2'!D837=0,"",'Форма 2'!D837-N837-O837-P837)</f>
        <v>1441896.78</v>
      </c>
      <c r="R837" s="51">
        <f t="shared" si="159"/>
        <v>1912.0763559209654</v>
      </c>
      <c r="S837" s="51">
        <f t="shared" si="160"/>
        <v>1912.0763559209654</v>
      </c>
      <c r="T837" s="69">
        <f>IF(B837=C837,"",
IF(ISERROR(
IF(_xlfn.TEXTBEFORE('ПДФ 1'!B861,": ",1)*1=YEAR($V$4),$V$4,
IF(_xlfn.TEXTBEFORE('ПДФ 1'!B861,": ",1)*1=YEAR($W$4),$W$4,
IF(_xlfn.TEXTBEFORE('ПДФ 1'!B861,": ",1)*1=YEAR($X$4),$X$4,$Y$4)))),"",
IF(_xlfn.TEXTBEFORE('ПДФ 1'!B861,": ",1)*1=YEAR($V$4),$V$4,
IF(_xlfn.TEXTBEFORE('ПДФ 1'!B861,": ",1)*1=YEAR($W$4),$W$4,
IF(_xlfn.TEXTBEFORE('ПДФ 1'!B861,": ",1)*1=YEAR($X$4),$X$4,$Y$4)))))</f>
        <v>46022</v>
      </c>
      <c r="U837" s="125" t="str">
        <f>IF(ISERROR(VLOOKUP(C837,Источник!$C$2:$K$2343,9,0)),"",VLOOKUP(C837,Источник!$C$2:$K$2343,9,0))</f>
        <v>РО</v>
      </c>
      <c r="V837" s="1"/>
      <c r="W837" s="1"/>
      <c r="X837" s="77" t="str">
        <f t="shared" si="161"/>
        <v>п. ст. Каучук, -, д. 5: 2025</v>
      </c>
      <c r="Y837" s="117">
        <f t="shared" si="162"/>
        <v>3</v>
      </c>
      <c r="Z837" s="22">
        <v>1</v>
      </c>
      <c r="AA837" s="22" t="s">
        <v>1076</v>
      </c>
      <c r="AB837" s="22" t="s">
        <v>1076</v>
      </c>
      <c r="AC837" s="22">
        <v>1</v>
      </c>
      <c r="AD837" s="22" t="s">
        <v>1076</v>
      </c>
      <c r="AE837" s="22">
        <v>1</v>
      </c>
      <c r="AF837" s="22" t="s">
        <v>1076</v>
      </c>
      <c r="AG837" s="89" t="s">
        <v>1076</v>
      </c>
      <c r="AH837" s="88" t="s">
        <v>1076</v>
      </c>
      <c r="AI837" s="75" t="s">
        <v>1076</v>
      </c>
      <c r="AJ837" s="75" t="s">
        <v>1076</v>
      </c>
      <c r="AK837" s="75" t="s">
        <v>1076</v>
      </c>
      <c r="AL837" s="75" t="s">
        <v>1076</v>
      </c>
      <c r="AM837" s="75" t="s">
        <v>1076</v>
      </c>
      <c r="AN837" s="75" t="s">
        <v>1076</v>
      </c>
      <c r="AO837" s="75" t="s">
        <v>1076</v>
      </c>
      <c r="AP837" s="75" t="s">
        <v>1076</v>
      </c>
      <c r="AQ837" s="75" t="s">
        <v>1076</v>
      </c>
      <c r="AR837" s="75" t="s">
        <v>1076</v>
      </c>
      <c r="AS837" s="75" t="s">
        <v>1076</v>
      </c>
      <c r="AT837" s="75" t="s">
        <v>1076</v>
      </c>
      <c r="AU837" t="str">
        <f t="shared" si="163"/>
        <v>РВИС ( ЭЛ ХВС ВОД )</v>
      </c>
      <c r="AV837" t="b">
        <f t="shared" si="164"/>
        <v>1</v>
      </c>
    </row>
    <row r="838" spans="1:48" ht="17.25" thickTop="1" thickBot="1" x14ac:dyDescent="0.3">
      <c r="A838" s="134">
        <f t="shared" si="165"/>
        <v>0</v>
      </c>
      <c r="B838" s="135" t="s">
        <v>1076</v>
      </c>
      <c r="C838" s="156" t="s">
        <v>1101</v>
      </c>
      <c r="D838" s="140" t="s">
        <v>1076</v>
      </c>
      <c r="E838" s="141"/>
      <c r="F838" s="141" t="s">
        <v>1076</v>
      </c>
      <c r="G838" s="142" t="s">
        <v>1076</v>
      </c>
      <c r="H838" s="142" t="s">
        <v>1076</v>
      </c>
      <c r="I838" s="162">
        <f>SUM(I839:I841)</f>
        <v>1554.6000000000001</v>
      </c>
      <c r="J838" s="162">
        <f t="shared" ref="J838:P838" si="167">SUM(J839:J841)</f>
        <v>1387.5</v>
      </c>
      <c r="K838" s="162">
        <f t="shared" si="167"/>
        <v>1387.5</v>
      </c>
      <c r="L838" s="154">
        <f t="shared" si="167"/>
        <v>58</v>
      </c>
      <c r="M838" s="162">
        <f t="shared" si="156"/>
        <v>11649972.679999998</v>
      </c>
      <c r="N838" s="162">
        <f t="shared" si="167"/>
        <v>0</v>
      </c>
      <c r="O838" s="162">
        <f t="shared" si="167"/>
        <v>0</v>
      </c>
      <c r="P838" s="162">
        <f t="shared" si="167"/>
        <v>0</v>
      </c>
      <c r="Q838" s="136">
        <f>IF('Форма 2'!D838=0,"",'Форма 2'!D838-N838-O838-P838)</f>
        <v>11649972.679999998</v>
      </c>
      <c r="R838" s="143"/>
      <c r="S838" s="143"/>
      <c r="T838" s="144"/>
      <c r="U838" s="145" t="str">
        <f>IF(ISERROR(VLOOKUP(C838,Источник!$C$2:$K$2343,9,0)),"",VLOOKUP(C838,Источник!$C$2:$K$2343,9,0))</f>
        <v/>
      </c>
      <c r="V838" s="1"/>
      <c r="W838" s="1"/>
      <c r="X838" s="77" t="str">
        <f t="shared" si="161"/>
        <v/>
      </c>
      <c r="Y838" s="117">
        <f t="shared" si="162"/>
        <v>0</v>
      </c>
      <c r="Z838" s="22" t="s">
        <v>1076</v>
      </c>
      <c r="AA838" s="22" t="s">
        <v>1076</v>
      </c>
      <c r="AB838" s="22" t="s">
        <v>1076</v>
      </c>
      <c r="AC838" s="22" t="s">
        <v>1076</v>
      </c>
      <c r="AD838" s="22" t="s">
        <v>1076</v>
      </c>
      <c r="AE838" s="22" t="s">
        <v>1076</v>
      </c>
      <c r="AF838" s="22" t="s">
        <v>1076</v>
      </c>
      <c r="AG838" s="89" t="s">
        <v>1076</v>
      </c>
      <c r="AH838" s="88" t="s">
        <v>1076</v>
      </c>
      <c r="AI838" s="75" t="s">
        <v>1076</v>
      </c>
      <c r="AJ838" s="75" t="s">
        <v>1076</v>
      </c>
      <c r="AK838" s="75" t="s">
        <v>1076</v>
      </c>
      <c r="AL838" s="75" t="s">
        <v>1076</v>
      </c>
      <c r="AM838" s="75" t="s">
        <v>1076</v>
      </c>
      <c r="AN838" s="75" t="s">
        <v>1076</v>
      </c>
      <c r="AO838" s="75" t="s">
        <v>1076</v>
      </c>
      <c r="AP838" s="75" t="s">
        <v>1076</v>
      </c>
      <c r="AQ838" s="75" t="s">
        <v>1076</v>
      </c>
      <c r="AR838" s="75" t="s">
        <v>1076</v>
      </c>
      <c r="AS838" s="75" t="s">
        <v>1076</v>
      </c>
      <c r="AT838" s="75" t="s">
        <v>1076</v>
      </c>
      <c r="AU838" t="str">
        <f t="shared" si="163"/>
        <v/>
      </c>
      <c r="AV838" t="b">
        <f t="shared" si="164"/>
        <v>1</v>
      </c>
    </row>
    <row r="839" spans="1:48" ht="16.5" thickTop="1" thickBot="1" x14ac:dyDescent="0.3">
      <c r="A839" s="28">
        <f t="shared" si="165"/>
        <v>1</v>
      </c>
      <c r="B839" s="74" t="s">
        <v>1101</v>
      </c>
      <c r="C839" s="71" t="s">
        <v>361</v>
      </c>
      <c r="D839" s="63">
        <v>1966</v>
      </c>
      <c r="E839" s="72"/>
      <c r="F839" s="72" t="s">
        <v>2519</v>
      </c>
      <c r="G839" s="80">
        <v>2</v>
      </c>
      <c r="H839" s="80">
        <v>2</v>
      </c>
      <c r="I839" s="163">
        <v>389.7</v>
      </c>
      <c r="J839" s="163">
        <v>330.8</v>
      </c>
      <c r="K839" s="163">
        <v>330.8</v>
      </c>
      <c r="L839" s="165">
        <v>18</v>
      </c>
      <c r="M839" s="163">
        <f t="shared" si="156"/>
        <v>3463614.6399999997</v>
      </c>
      <c r="N839" s="163"/>
      <c r="O839" s="163"/>
      <c r="P839" s="163"/>
      <c r="Q839" s="30">
        <f>IF('Форма 2'!D839=0,"",'Форма 2'!D839-N839-O839-P839)</f>
        <v>3463614.6399999997</v>
      </c>
      <c r="R839" s="51">
        <f t="shared" si="159"/>
        <v>10470.419105199515</v>
      </c>
      <c r="S839" s="51">
        <f t="shared" si="160"/>
        <v>10470.419105199515</v>
      </c>
      <c r="T839" s="69">
        <f>IF(B839=C839,"",
IF(ISERROR(
IF(_xlfn.TEXTBEFORE('ПДФ 1'!B863,": ",1)*1=YEAR($V$4),$V$4,
IF(_xlfn.TEXTBEFORE('ПДФ 1'!B863,": ",1)*1=YEAR($W$4),$W$4,
IF(_xlfn.TEXTBEFORE('ПДФ 1'!B863,": ",1)*1=YEAR($X$4),$X$4,$Y$4)))),"",
IF(_xlfn.TEXTBEFORE('ПДФ 1'!B863,": ",1)*1=YEAR($V$4),$V$4,
IF(_xlfn.TEXTBEFORE('ПДФ 1'!B863,": ",1)*1=YEAR($W$4),$W$4,
IF(_xlfn.TEXTBEFORE('ПДФ 1'!B863,": ",1)*1=YEAR($X$4),$X$4,$Y$4)))))</f>
        <v>46022</v>
      </c>
      <c r="U839" s="125" t="str">
        <f>IF(ISERROR(VLOOKUP(C839,Источник!$C$2:$K$2343,9,0)),"",VLOOKUP(C839,Источник!$C$2:$K$2343,9,0))</f>
        <v>РО</v>
      </c>
      <c r="V839" s="1"/>
      <c r="W839" s="1"/>
      <c r="X839" s="77" t="str">
        <f t="shared" si="161"/>
        <v>с. Частые, ул. Ленина, д. 75: 2025</v>
      </c>
      <c r="Y839" s="117">
        <f t="shared" si="162"/>
        <v>5</v>
      </c>
      <c r="Z839" s="22">
        <v>1</v>
      </c>
      <c r="AA839" s="22" t="s">
        <v>1076</v>
      </c>
      <c r="AB839" s="22" t="s">
        <v>1076</v>
      </c>
      <c r="AC839" s="22">
        <v>1</v>
      </c>
      <c r="AD839" s="22" t="s">
        <v>1076</v>
      </c>
      <c r="AE839" s="22">
        <v>1</v>
      </c>
      <c r="AF839" s="22" t="s">
        <v>1076</v>
      </c>
      <c r="AG839" s="89" t="s">
        <v>1076</v>
      </c>
      <c r="AH839" s="88" t="s">
        <v>1076</v>
      </c>
      <c r="AI839" s="75" t="s">
        <v>1076</v>
      </c>
      <c r="AJ839" s="75">
        <v>1</v>
      </c>
      <c r="AK839" s="75" t="s">
        <v>1076</v>
      </c>
      <c r="AL839" s="75" t="s">
        <v>1076</v>
      </c>
      <c r="AM839" s="75">
        <v>1</v>
      </c>
      <c r="AN839" s="75" t="s">
        <v>1076</v>
      </c>
      <c r="AO839" s="75" t="s">
        <v>1076</v>
      </c>
      <c r="AP839" s="75" t="s">
        <v>1076</v>
      </c>
      <c r="AQ839" s="75" t="s">
        <v>1076</v>
      </c>
      <c r="AR839" s="75" t="s">
        <v>1076</v>
      </c>
      <c r="AS839" s="75" t="s">
        <v>1076</v>
      </c>
      <c r="AT839" s="75" t="s">
        <v>1076</v>
      </c>
      <c r="AU839" t="str">
        <f t="shared" si="163"/>
        <v>РВИС ( ЭЛ ХВС ВОД ) Рфа РФ</v>
      </c>
      <c r="AV839" t="b">
        <f t="shared" si="164"/>
        <v>1</v>
      </c>
    </row>
    <row r="840" spans="1:48" ht="16.5" thickTop="1" thickBot="1" x14ac:dyDescent="0.3">
      <c r="A840" s="28">
        <f t="shared" si="165"/>
        <v>2</v>
      </c>
      <c r="B840" s="74" t="s">
        <v>1101</v>
      </c>
      <c r="C840" s="71" t="s">
        <v>362</v>
      </c>
      <c r="D840" s="63">
        <v>1975</v>
      </c>
      <c r="E840" s="72"/>
      <c r="F840" s="72" t="s">
        <v>2519</v>
      </c>
      <c r="G840" s="80">
        <v>2</v>
      </c>
      <c r="H840" s="80">
        <v>2</v>
      </c>
      <c r="I840" s="163">
        <v>523.20000000000005</v>
      </c>
      <c r="J840" s="163">
        <v>480.2</v>
      </c>
      <c r="K840" s="163">
        <v>480.2</v>
      </c>
      <c r="L840" s="165">
        <v>25</v>
      </c>
      <c r="M840" s="163">
        <f t="shared" ref="M840:M903" si="168">IF(ISNUMBER(I840),SUM(N840:Q840),"")</f>
        <v>922249.87000000011</v>
      </c>
      <c r="N840" s="163"/>
      <c r="O840" s="163"/>
      <c r="P840" s="163"/>
      <c r="Q840" s="30">
        <f>IF('Форма 2'!D840=0,"",'Форма 2'!D840-N840-O840-P840)</f>
        <v>922249.87000000011</v>
      </c>
      <c r="R840" s="51">
        <f t="shared" si="159"/>
        <v>1920.5536651395255</v>
      </c>
      <c r="S840" s="51">
        <f t="shared" si="160"/>
        <v>1920.5536651395255</v>
      </c>
      <c r="T840" s="69">
        <f>IF(B840=C840,"",
IF(ISERROR(
IF(_xlfn.TEXTBEFORE('ПДФ 1'!B864,": ",1)*1=YEAR($V$4),$V$4,
IF(_xlfn.TEXTBEFORE('ПДФ 1'!B864,": ",1)*1=YEAR($W$4),$W$4,
IF(_xlfn.TEXTBEFORE('ПДФ 1'!B864,": ",1)*1=YEAR($X$4),$X$4,$Y$4)))),"",
IF(_xlfn.TEXTBEFORE('ПДФ 1'!B864,": ",1)*1=YEAR($V$4),$V$4,
IF(_xlfn.TEXTBEFORE('ПДФ 1'!B864,": ",1)*1=YEAR($W$4),$W$4,
IF(_xlfn.TEXTBEFORE('ПДФ 1'!B864,": ",1)*1=YEAR($X$4),$X$4,$Y$4)))))</f>
        <v>46022</v>
      </c>
      <c r="U840" s="125" t="str">
        <f>IF(ISERROR(VLOOKUP(C840,Источник!$C$2:$K$2343,9,0)),"",VLOOKUP(C840,Источник!$C$2:$K$2343,9,0))</f>
        <v>РО</v>
      </c>
      <c r="V840" s="1"/>
      <c r="W840" s="1"/>
      <c r="X840" s="77" t="str">
        <f t="shared" si="161"/>
        <v>с. Частые, ул. Ленина, д. 80: 2025</v>
      </c>
      <c r="Y840" s="117">
        <f t="shared" si="162"/>
        <v>3</v>
      </c>
      <c r="Z840" s="22">
        <v>1</v>
      </c>
      <c r="AA840" s="22" t="s">
        <v>1076</v>
      </c>
      <c r="AB840" s="22" t="s">
        <v>1076</v>
      </c>
      <c r="AC840" s="22">
        <v>1</v>
      </c>
      <c r="AD840" s="22" t="s">
        <v>1076</v>
      </c>
      <c r="AE840" s="22">
        <v>1</v>
      </c>
      <c r="AF840" s="22" t="s">
        <v>1076</v>
      </c>
      <c r="AG840" s="89" t="s">
        <v>1076</v>
      </c>
      <c r="AH840" s="88" t="s">
        <v>1076</v>
      </c>
      <c r="AI840" s="75" t="s">
        <v>1076</v>
      </c>
      <c r="AJ840" s="75" t="s">
        <v>1076</v>
      </c>
      <c r="AK840" s="75" t="s">
        <v>1076</v>
      </c>
      <c r="AL840" s="75" t="s">
        <v>1076</v>
      </c>
      <c r="AM840" s="75" t="s">
        <v>1076</v>
      </c>
      <c r="AN840" s="75" t="s">
        <v>1076</v>
      </c>
      <c r="AO840" s="75" t="s">
        <v>1076</v>
      </c>
      <c r="AP840" s="75" t="s">
        <v>1076</v>
      </c>
      <c r="AQ840" s="75" t="s">
        <v>1076</v>
      </c>
      <c r="AR840" s="75" t="s">
        <v>1076</v>
      </c>
      <c r="AS840" s="75" t="s">
        <v>1076</v>
      </c>
      <c r="AT840" s="75" t="s">
        <v>1076</v>
      </c>
      <c r="AU840" t="str">
        <f t="shared" si="163"/>
        <v>РВИС ( ЭЛ ХВС ВОД )</v>
      </c>
      <c r="AV840" t="b">
        <f t="shared" si="164"/>
        <v>1</v>
      </c>
    </row>
    <row r="841" spans="1:48" ht="16.5" thickTop="1" thickBot="1" x14ac:dyDescent="0.3">
      <c r="A841" s="28">
        <f t="shared" si="165"/>
        <v>3</v>
      </c>
      <c r="B841" s="74" t="s">
        <v>1101</v>
      </c>
      <c r="C841" s="71" t="s">
        <v>363</v>
      </c>
      <c r="D841" s="63">
        <v>1976</v>
      </c>
      <c r="E841" s="72"/>
      <c r="F841" s="72" t="s">
        <v>2519</v>
      </c>
      <c r="G841" s="80">
        <v>2</v>
      </c>
      <c r="H841" s="80">
        <v>2</v>
      </c>
      <c r="I841" s="163">
        <v>641.70000000000005</v>
      </c>
      <c r="J841" s="163">
        <v>576.5</v>
      </c>
      <c r="K841" s="163">
        <v>576.5</v>
      </c>
      <c r="L841" s="165">
        <v>15</v>
      </c>
      <c r="M841" s="163">
        <f t="shared" si="168"/>
        <v>7264108.1699999999</v>
      </c>
      <c r="N841" s="163"/>
      <c r="O841" s="163"/>
      <c r="P841" s="163"/>
      <c r="Q841" s="30">
        <f>IF('Форма 2'!D841=0,"",'Форма 2'!D841-N841-O841-P841)</f>
        <v>7264108.1699999999</v>
      </c>
      <c r="R841" s="51">
        <f t="shared" si="159"/>
        <v>12600.361092801388</v>
      </c>
      <c r="S841" s="51">
        <f t="shared" si="160"/>
        <v>12600.361092801388</v>
      </c>
      <c r="T841" s="69">
        <f>IF(B841=C841,"",
IF(ISERROR(
IF(_xlfn.TEXTBEFORE('ПДФ 1'!B865,": ",1)*1=YEAR($V$4),$V$4,
IF(_xlfn.TEXTBEFORE('ПДФ 1'!B865,": ",1)*1=YEAR($W$4),$W$4,
IF(_xlfn.TEXTBEFORE('ПДФ 1'!B865,": ",1)*1=YEAR($X$4),$X$4,$Y$4)))),"",
IF(_xlfn.TEXTBEFORE('ПДФ 1'!B865,": ",1)*1=YEAR($V$4),$V$4,
IF(_xlfn.TEXTBEFORE('ПДФ 1'!B865,": ",1)*1=YEAR($W$4),$W$4,
IF(_xlfn.TEXTBEFORE('ПДФ 1'!B865,": ",1)*1=YEAR($X$4),$X$4,$Y$4)))))</f>
        <v>46022</v>
      </c>
      <c r="U841" s="125" t="str">
        <f>IF(ISERROR(VLOOKUP(C841,Источник!$C$2:$K$2343,9,0)),"",VLOOKUP(C841,Источник!$C$2:$K$2343,9,0))</f>
        <v>РО</v>
      </c>
      <c r="V841" s="1"/>
      <c r="W841" s="1"/>
      <c r="X841" s="77" t="str">
        <f t="shared" si="161"/>
        <v>с. Частые, ул. Ленина, д. 81: 2025</v>
      </c>
      <c r="Y841" s="117">
        <f t="shared" si="162"/>
        <v>4</v>
      </c>
      <c r="Z841" s="22">
        <v>1</v>
      </c>
      <c r="AA841" s="22" t="s">
        <v>1076</v>
      </c>
      <c r="AB841" s="22" t="s">
        <v>1076</v>
      </c>
      <c r="AC841" s="22">
        <v>1</v>
      </c>
      <c r="AD841" s="22" t="s">
        <v>1076</v>
      </c>
      <c r="AE841" s="22">
        <v>1</v>
      </c>
      <c r="AF841" s="22" t="s">
        <v>1076</v>
      </c>
      <c r="AG841" s="89" t="s">
        <v>1076</v>
      </c>
      <c r="AH841" s="88" t="s">
        <v>1076</v>
      </c>
      <c r="AI841" s="75">
        <v>1</v>
      </c>
      <c r="AJ841" s="75" t="s">
        <v>1076</v>
      </c>
      <c r="AK841" s="75" t="s">
        <v>1076</v>
      </c>
      <c r="AL841" s="75" t="s">
        <v>1076</v>
      </c>
      <c r="AM841" s="75" t="s">
        <v>1076</v>
      </c>
      <c r="AN841" s="75" t="s">
        <v>1076</v>
      </c>
      <c r="AO841" s="75" t="s">
        <v>1076</v>
      </c>
      <c r="AP841" s="75" t="s">
        <v>1076</v>
      </c>
      <c r="AQ841" s="75" t="s">
        <v>1076</v>
      </c>
      <c r="AR841" s="75" t="s">
        <v>1076</v>
      </c>
      <c r="AS841" s="75" t="s">
        <v>1076</v>
      </c>
      <c r="AT841" s="75" t="s">
        <v>1076</v>
      </c>
      <c r="AU841" t="str">
        <f t="shared" si="163"/>
        <v>РВИС ( ЭЛ ХВС ВОД ) РК</v>
      </c>
      <c r="AV841" t="b">
        <f t="shared" si="164"/>
        <v>1</v>
      </c>
    </row>
    <row r="842" spans="1:48" ht="17.25" thickTop="1" thickBot="1" x14ac:dyDescent="0.3">
      <c r="A842" s="134">
        <f t="shared" si="165"/>
        <v>0</v>
      </c>
      <c r="B842" s="135" t="s">
        <v>1076</v>
      </c>
      <c r="C842" s="156" t="s">
        <v>1102</v>
      </c>
      <c r="D842" s="140" t="s">
        <v>1076</v>
      </c>
      <c r="E842" s="141"/>
      <c r="F842" s="141" t="s">
        <v>1076</v>
      </c>
      <c r="G842" s="142" t="s">
        <v>1076</v>
      </c>
      <c r="H842" s="142" t="s">
        <v>1076</v>
      </c>
      <c r="I842" s="162">
        <f>SUM(I843)</f>
        <v>1036.3</v>
      </c>
      <c r="J842" s="162">
        <f t="shared" ref="J842:P842" si="169">SUM(J843)</f>
        <v>653.70000000000005</v>
      </c>
      <c r="K842" s="162">
        <f t="shared" si="169"/>
        <v>612.79999999999995</v>
      </c>
      <c r="L842" s="154">
        <f t="shared" si="169"/>
        <v>20</v>
      </c>
      <c r="M842" s="162">
        <f t="shared" si="168"/>
        <v>11071176.34</v>
      </c>
      <c r="N842" s="162">
        <f t="shared" si="169"/>
        <v>0</v>
      </c>
      <c r="O842" s="162">
        <f t="shared" si="169"/>
        <v>0</v>
      </c>
      <c r="P842" s="162">
        <f t="shared" si="169"/>
        <v>0</v>
      </c>
      <c r="Q842" s="136">
        <f>IF('Форма 2'!D842=0,"",'Форма 2'!D842-N842-O842-P842)</f>
        <v>11071176.34</v>
      </c>
      <c r="R842" s="143"/>
      <c r="S842" s="143"/>
      <c r="T842" s="144"/>
      <c r="U842" s="145" t="str">
        <f>IF(ISERROR(VLOOKUP(C842,Источник!$C$2:$K$2343,9,0)),"",VLOOKUP(C842,Источник!$C$2:$K$2343,9,0))</f>
        <v/>
      </c>
      <c r="V842" s="1"/>
      <c r="W842" s="1"/>
      <c r="X842" s="77" t="str">
        <f t="shared" si="161"/>
        <v/>
      </c>
      <c r="Y842" s="117">
        <f t="shared" si="162"/>
        <v>0</v>
      </c>
      <c r="Z842" s="22" t="s">
        <v>1076</v>
      </c>
      <c r="AA842" s="22" t="s">
        <v>1076</v>
      </c>
      <c r="AB842" s="22" t="s">
        <v>1076</v>
      </c>
      <c r="AC842" s="22" t="s">
        <v>1076</v>
      </c>
      <c r="AD842" s="22" t="s">
        <v>1076</v>
      </c>
      <c r="AE842" s="22" t="s">
        <v>1076</v>
      </c>
      <c r="AF842" s="22" t="s">
        <v>1076</v>
      </c>
      <c r="AG842" s="89" t="s">
        <v>1076</v>
      </c>
      <c r="AH842" s="88" t="s">
        <v>1076</v>
      </c>
      <c r="AI842" s="75" t="s">
        <v>1076</v>
      </c>
      <c r="AJ842" s="75" t="s">
        <v>1076</v>
      </c>
      <c r="AK842" s="75" t="s">
        <v>1076</v>
      </c>
      <c r="AL842" s="75" t="s">
        <v>1076</v>
      </c>
      <c r="AM842" s="75" t="s">
        <v>1076</v>
      </c>
      <c r="AN842" s="75" t="s">
        <v>1076</v>
      </c>
      <c r="AO842" s="75" t="s">
        <v>1076</v>
      </c>
      <c r="AP842" s="75" t="s">
        <v>1076</v>
      </c>
      <c r="AQ842" s="75" t="s">
        <v>1076</v>
      </c>
      <c r="AR842" s="75" t="s">
        <v>1076</v>
      </c>
      <c r="AS842" s="75" t="s">
        <v>1076</v>
      </c>
      <c r="AT842" s="75" t="s">
        <v>1076</v>
      </c>
      <c r="AU842" t="str">
        <f t="shared" si="163"/>
        <v/>
      </c>
      <c r="AV842" t="b">
        <f t="shared" si="164"/>
        <v>1</v>
      </c>
    </row>
    <row r="843" spans="1:48" ht="16.5" thickTop="1" thickBot="1" x14ac:dyDescent="0.3">
      <c r="A843" s="28">
        <f t="shared" si="165"/>
        <v>1</v>
      </c>
      <c r="B843" s="74" t="s">
        <v>1102</v>
      </c>
      <c r="C843" s="71" t="s">
        <v>358</v>
      </c>
      <c r="D843" s="63">
        <v>1960</v>
      </c>
      <c r="E843" s="72"/>
      <c r="F843" s="72" t="s">
        <v>2519</v>
      </c>
      <c r="G843" s="80">
        <v>2</v>
      </c>
      <c r="H843" s="80">
        <v>2</v>
      </c>
      <c r="I843" s="163">
        <v>1036.3</v>
      </c>
      <c r="J843" s="163">
        <v>653.70000000000005</v>
      </c>
      <c r="K843" s="163">
        <v>612.79999999999995</v>
      </c>
      <c r="L843" s="165">
        <v>20</v>
      </c>
      <c r="M843" s="163">
        <f t="shared" si="168"/>
        <v>11071176.34</v>
      </c>
      <c r="N843" s="163"/>
      <c r="O843" s="163"/>
      <c r="P843" s="163"/>
      <c r="Q843" s="30">
        <f>IF('Форма 2'!D843=0,"",'Форма 2'!D843-N843-O843-P843)</f>
        <v>11071176.34</v>
      </c>
      <c r="R843" s="51">
        <f t="shared" si="159"/>
        <v>16936.173076334708</v>
      </c>
      <c r="S843" s="51">
        <f t="shared" si="160"/>
        <v>16936.173076334708</v>
      </c>
      <c r="T843" s="69">
        <f>IF(B843=C843,"",
IF(ISERROR(
IF(_xlfn.TEXTBEFORE('ПДФ 1'!B867,": ",1)*1=YEAR($V$4),$V$4,
IF(_xlfn.TEXTBEFORE('ПДФ 1'!B867,": ",1)*1=YEAR($W$4),$W$4,
IF(_xlfn.TEXTBEFORE('ПДФ 1'!B867,": ",1)*1=YEAR($X$4),$X$4,$Y$4)))),"",
IF(_xlfn.TEXTBEFORE('ПДФ 1'!B867,": ",1)*1=YEAR($V$4),$V$4,
IF(_xlfn.TEXTBEFORE('ПДФ 1'!B867,": ",1)*1=YEAR($W$4),$W$4,
IF(_xlfn.TEXTBEFORE('ПДФ 1'!B867,": ",1)*1=YEAR($X$4),$X$4,$Y$4)))))</f>
        <v>46022</v>
      </c>
      <c r="U843" s="125" t="str">
        <f>IF(ISERROR(VLOOKUP(C843,Источник!$C$2:$K$2343,9,0)),"",VLOOKUP(C843,Источник!$C$2:$K$2343,9,0))</f>
        <v>РО</v>
      </c>
      <c r="V843" s="1"/>
      <c r="W843" s="1"/>
      <c r="X843" s="77" t="str">
        <f t="shared" si="161"/>
        <v>пгт Ныроб, ул. Уждавиниса, д. 13: 2025</v>
      </c>
      <c r="Y843" s="117">
        <f t="shared" si="162"/>
        <v>4</v>
      </c>
      <c r="Z843" s="22">
        <v>1</v>
      </c>
      <c r="AA843" s="22">
        <v>1</v>
      </c>
      <c r="AB843" s="22" t="s">
        <v>1076</v>
      </c>
      <c r="AC843" s="22">
        <v>1</v>
      </c>
      <c r="AD843" s="22">
        <v>1</v>
      </c>
      <c r="AE843" s="22" t="s">
        <v>1076</v>
      </c>
      <c r="AF843" s="22" t="s">
        <v>1076</v>
      </c>
      <c r="AG843" s="89" t="s">
        <v>1076</v>
      </c>
      <c r="AH843" s="88" t="s">
        <v>1076</v>
      </c>
      <c r="AI843" s="75" t="s">
        <v>1076</v>
      </c>
      <c r="AJ843" s="75" t="s">
        <v>1076</v>
      </c>
      <c r="AK843" s="75" t="s">
        <v>1076</v>
      </c>
      <c r="AL843" s="75" t="s">
        <v>1076</v>
      </c>
      <c r="AM843" s="75" t="s">
        <v>1076</v>
      </c>
      <c r="AN843" s="75" t="s">
        <v>1076</v>
      </c>
      <c r="AO843" s="75" t="s">
        <v>1076</v>
      </c>
      <c r="AP843" s="75" t="s">
        <v>1076</v>
      </c>
      <c r="AQ843" s="75" t="s">
        <v>1076</v>
      </c>
      <c r="AR843" s="75" t="s">
        <v>1076</v>
      </c>
      <c r="AS843" s="75" t="s">
        <v>1076</v>
      </c>
      <c r="AT843" s="75" t="s">
        <v>1076</v>
      </c>
      <c r="AU843" t="str">
        <f t="shared" si="163"/>
        <v>РВИС ( ЭЛ ТЕП ХВС ГВС )</v>
      </c>
      <c r="AV843" t="b">
        <f t="shared" si="164"/>
        <v>1</v>
      </c>
    </row>
    <row r="844" spans="1:48" ht="17.25" thickTop="1" thickBot="1" x14ac:dyDescent="0.3">
      <c r="A844" s="134">
        <f>IF(NOT(ISERROR("Пермского края"=MID(C844,FIND("Пермского края",C844),14)))=$B$1,0,IF(NOT(ISERROR("город Пермь"=MID(C844,FIND("город Пермь",C844),11)))=$B$1,0,IF(NOT(ISERROR("Итого"=MID(C844,FIND("Итого",C844),5)))=$B$1,0,IF(NOT(ISERROR("Всего"=MID(C844,FIND("Всего",C844),5)))=$B$1,0,#REF!+1))))</f>
        <v>0</v>
      </c>
      <c r="B844" s="135" t="s">
        <v>1076</v>
      </c>
      <c r="C844" s="156" t="s">
        <v>1104</v>
      </c>
      <c r="D844" s="140" t="s">
        <v>1076</v>
      </c>
      <c r="E844" s="141"/>
      <c r="F844" s="141" t="s">
        <v>1076</v>
      </c>
      <c r="G844" s="142" t="s">
        <v>1076</v>
      </c>
      <c r="H844" s="142" t="s">
        <v>1076</v>
      </c>
      <c r="I844" s="162">
        <f>SUM(I845:I872)</f>
        <v>64931.27</v>
      </c>
      <c r="J844" s="162">
        <f t="shared" ref="J844:P844" si="170">SUM(J845:J872)</f>
        <v>59898.92</v>
      </c>
      <c r="K844" s="162">
        <f t="shared" si="170"/>
        <v>56274.179999999993</v>
      </c>
      <c r="L844" s="154">
        <f t="shared" si="170"/>
        <v>1267</v>
      </c>
      <c r="M844" s="162">
        <f t="shared" si="168"/>
        <v>277782427.62</v>
      </c>
      <c r="N844" s="162">
        <f t="shared" si="170"/>
        <v>0</v>
      </c>
      <c r="O844" s="162">
        <f t="shared" si="170"/>
        <v>0</v>
      </c>
      <c r="P844" s="162">
        <f t="shared" si="170"/>
        <v>0</v>
      </c>
      <c r="Q844" s="136">
        <f>IF('Форма 2'!D844=0,"",'Форма 2'!D844-N844-O844-P844)</f>
        <v>277782427.62</v>
      </c>
      <c r="R844" s="143"/>
      <c r="S844" s="143"/>
      <c r="T844" s="144"/>
      <c r="U844" s="145" t="str">
        <f>IF(ISERROR(VLOOKUP(C844,Источник!$C$2:$K$2343,9,0)),"",VLOOKUP(C844,Источник!$C$2:$K$2343,9,0))</f>
        <v/>
      </c>
      <c r="V844" s="1"/>
      <c r="W844" s="1"/>
      <c r="X844" s="77" t="str">
        <f t="shared" si="161"/>
        <v/>
      </c>
      <c r="Y844" s="117">
        <f t="shared" si="162"/>
        <v>0</v>
      </c>
      <c r="Z844" s="22" t="s">
        <v>1076</v>
      </c>
      <c r="AA844" s="22" t="s">
        <v>1076</v>
      </c>
      <c r="AB844" s="22" t="s">
        <v>1076</v>
      </c>
      <c r="AC844" s="22" t="s">
        <v>1076</v>
      </c>
      <c r="AD844" s="22" t="s">
        <v>1076</v>
      </c>
      <c r="AE844" s="22" t="s">
        <v>1076</v>
      </c>
      <c r="AF844" s="22" t="s">
        <v>1076</v>
      </c>
      <c r="AG844" s="89" t="s">
        <v>1076</v>
      </c>
      <c r="AH844" s="88" t="s">
        <v>1076</v>
      </c>
      <c r="AI844" s="75" t="s">
        <v>1076</v>
      </c>
      <c r="AJ844" s="75" t="s">
        <v>1076</v>
      </c>
      <c r="AK844" s="75" t="s">
        <v>1076</v>
      </c>
      <c r="AL844" s="75" t="s">
        <v>1076</v>
      </c>
      <c r="AM844" s="75" t="s">
        <v>1076</v>
      </c>
      <c r="AN844" s="75" t="s">
        <v>1076</v>
      </c>
      <c r="AO844" s="75" t="s">
        <v>1076</v>
      </c>
      <c r="AP844" s="75" t="s">
        <v>1076</v>
      </c>
      <c r="AQ844" s="75" t="s">
        <v>1076</v>
      </c>
      <c r="AR844" s="75" t="s">
        <v>1076</v>
      </c>
      <c r="AS844" s="75" t="s">
        <v>1076</v>
      </c>
      <c r="AT844" s="75" t="s">
        <v>1076</v>
      </c>
      <c r="AU844" t="str">
        <f t="shared" si="163"/>
        <v/>
      </c>
      <c r="AV844" t="b">
        <f t="shared" si="164"/>
        <v>1</v>
      </c>
    </row>
    <row r="845" spans="1:48" ht="16.5" thickTop="1" thickBot="1" x14ac:dyDescent="0.3">
      <c r="A845" s="28">
        <f t="shared" si="165"/>
        <v>1</v>
      </c>
      <c r="B845" s="74" t="s">
        <v>1104</v>
      </c>
      <c r="C845" s="71" t="s">
        <v>1583</v>
      </c>
      <c r="D845" s="63">
        <v>1971</v>
      </c>
      <c r="E845" s="72"/>
      <c r="F845" s="72" t="s">
        <v>2526</v>
      </c>
      <c r="G845" s="80">
        <v>5</v>
      </c>
      <c r="H845" s="80">
        <v>1</v>
      </c>
      <c r="I845" s="163">
        <v>2260</v>
      </c>
      <c r="J845" s="163">
        <v>1681.7</v>
      </c>
      <c r="K845" s="163">
        <v>1513.53</v>
      </c>
      <c r="L845" s="165">
        <v>0</v>
      </c>
      <c r="M845" s="163">
        <f t="shared" si="168"/>
        <v>20673756.799999997</v>
      </c>
      <c r="N845" s="163"/>
      <c r="O845" s="163"/>
      <c r="P845" s="163"/>
      <c r="Q845" s="30">
        <f>IF('Форма 2'!D845=0,"",'Форма 2'!D845-N845-O845-P845)</f>
        <v>20673756.799999997</v>
      </c>
      <c r="R845" s="51">
        <f t="shared" si="159"/>
        <v>12293.367901528214</v>
      </c>
      <c r="S845" s="51">
        <f t="shared" si="160"/>
        <v>12293.367901528214</v>
      </c>
      <c r="T845" s="69">
        <f>IF(B845=C845,"",
IF(ISERROR(
IF(_xlfn.TEXTBEFORE('ПДФ 1'!B870,": ",1)*1=YEAR($V$4),$V$4,
IF(_xlfn.TEXTBEFORE('ПДФ 1'!B870,": ",1)*1=YEAR($W$4),$W$4,
IF(_xlfn.TEXTBEFORE('ПДФ 1'!B870,": ",1)*1=YEAR($X$4),$X$4,$Y$4)))),"",
IF(_xlfn.TEXTBEFORE('ПДФ 1'!B870,": ",1)*1=YEAR($V$4),$V$4,
IF(_xlfn.TEXTBEFORE('ПДФ 1'!B870,": ",1)*1=YEAR($W$4),$W$4,
IF(_xlfn.TEXTBEFORE('ПДФ 1'!B870,": ",1)*1=YEAR($X$4),$X$4,$Y$4)))))</f>
        <v>46022</v>
      </c>
      <c r="U845" s="125" t="str">
        <f>IF(ISERROR(VLOOKUP(C845,Источник!$C$2:$K$2343,9,0)),"",VLOOKUP(C845,Источник!$C$2:$K$2343,9,0))</f>
        <v>РО</v>
      </c>
      <c r="V845" s="1"/>
      <c r="W845" s="1"/>
      <c r="X845" s="77" t="str">
        <f t="shared" si="161"/>
        <v>г. Чусовой, п. Лямино, ул. Молодежная, д. 3: 2025</v>
      </c>
      <c r="Y845" s="117">
        <f t="shared" si="162"/>
        <v>6</v>
      </c>
      <c r="Z845" s="22">
        <v>1</v>
      </c>
      <c r="AA845" s="22">
        <v>1</v>
      </c>
      <c r="AB845" s="22" t="s">
        <v>1076</v>
      </c>
      <c r="AC845" s="22">
        <v>1</v>
      </c>
      <c r="AD845" s="22">
        <v>1</v>
      </c>
      <c r="AE845" s="22">
        <v>1</v>
      </c>
      <c r="AF845" s="22" t="s">
        <v>1076</v>
      </c>
      <c r="AG845" s="89" t="s">
        <v>1076</v>
      </c>
      <c r="AH845" s="88" t="s">
        <v>1076</v>
      </c>
      <c r="AI845" s="75">
        <v>1</v>
      </c>
      <c r="AJ845" s="75" t="s">
        <v>1076</v>
      </c>
      <c r="AK845" s="75" t="s">
        <v>1076</v>
      </c>
      <c r="AL845" s="75" t="s">
        <v>1076</v>
      </c>
      <c r="AM845" s="75" t="s">
        <v>1076</v>
      </c>
      <c r="AN845" s="75" t="s">
        <v>1076</v>
      </c>
      <c r="AO845" s="75" t="s">
        <v>1076</v>
      </c>
      <c r="AP845" s="75" t="s">
        <v>1076</v>
      </c>
      <c r="AQ845" s="75" t="s">
        <v>1076</v>
      </c>
      <c r="AR845" s="75" t="s">
        <v>1076</v>
      </c>
      <c r="AS845" s="75" t="s">
        <v>1076</v>
      </c>
      <c r="AT845" s="75" t="s">
        <v>1076</v>
      </c>
      <c r="AU845" t="str">
        <f t="shared" si="163"/>
        <v>РВИС ( ЭЛ ТЕП ХВС ГВС ВОД ) РК</v>
      </c>
      <c r="AV845" t="b">
        <f t="shared" si="164"/>
        <v>1</v>
      </c>
    </row>
    <row r="846" spans="1:48" ht="16.5" thickTop="1" thickBot="1" x14ac:dyDescent="0.3">
      <c r="A846" s="28">
        <f t="shared" si="165"/>
        <v>2</v>
      </c>
      <c r="B846" s="74" t="s">
        <v>1104</v>
      </c>
      <c r="C846" s="71" t="s">
        <v>1108</v>
      </c>
      <c r="D846" s="63">
        <v>1969</v>
      </c>
      <c r="E846" s="72"/>
      <c r="F846" s="72" t="s">
        <v>2521</v>
      </c>
      <c r="G846" s="80">
        <v>5</v>
      </c>
      <c r="H846" s="80">
        <v>4</v>
      </c>
      <c r="I846" s="163">
        <v>3336.7</v>
      </c>
      <c r="J846" s="163">
        <v>3265.2</v>
      </c>
      <c r="K846" s="163">
        <v>2945.6</v>
      </c>
      <c r="L846" s="165">
        <v>161</v>
      </c>
      <c r="M846" s="163">
        <f t="shared" si="168"/>
        <v>15026895.18</v>
      </c>
      <c r="N846" s="163"/>
      <c r="O846" s="163"/>
      <c r="P846" s="163"/>
      <c r="Q846" s="30">
        <f>IF('Форма 2'!D846=0,"",'Форма 2'!D846-N846-O846-P846)</f>
        <v>15026895.18</v>
      </c>
      <c r="R846" s="51">
        <f t="shared" si="159"/>
        <v>4602.1362183020947</v>
      </c>
      <c r="S846" s="51">
        <f t="shared" si="160"/>
        <v>4602.1362183020947</v>
      </c>
      <c r="T846" s="69">
        <f>IF(B846=C846,"",
IF(ISERROR(
IF(_xlfn.TEXTBEFORE('ПДФ 1'!B871,": ",1)*1=YEAR($V$4),$V$4,
IF(_xlfn.TEXTBEFORE('ПДФ 1'!B871,": ",1)*1=YEAR($W$4),$W$4,
IF(_xlfn.TEXTBEFORE('ПДФ 1'!B871,": ",1)*1=YEAR($X$4),$X$4,$Y$4)))),"",
IF(_xlfn.TEXTBEFORE('ПДФ 1'!B871,": ",1)*1=YEAR($V$4),$V$4,
IF(_xlfn.TEXTBEFORE('ПДФ 1'!B871,": ",1)*1=YEAR($W$4),$W$4,
IF(_xlfn.TEXTBEFORE('ПДФ 1'!B871,": ",1)*1=YEAR($X$4),$X$4,$Y$4)))))</f>
        <v>46022</v>
      </c>
      <c r="U846" s="125" t="str">
        <f>IF(ISERROR(VLOOKUP(C846,Источник!$C$2:$K$2343,9,0)),"",VLOOKUP(C846,Источник!$C$2:$K$2343,9,0))</f>
        <v>СС</v>
      </c>
      <c r="V846" s="1"/>
      <c r="W846" s="1"/>
      <c r="X846" s="77" t="str">
        <f t="shared" si="161"/>
        <v>г. Чусовой, ул. 50 лет ВЛКСМ, д. 11А: 2025</v>
      </c>
      <c r="Y846" s="117">
        <f t="shared" si="162"/>
        <v>1</v>
      </c>
      <c r="Z846" s="22" t="s">
        <v>1076</v>
      </c>
      <c r="AA846" s="22" t="s">
        <v>1076</v>
      </c>
      <c r="AB846" s="22" t="s">
        <v>1076</v>
      </c>
      <c r="AC846" s="22" t="s">
        <v>1076</v>
      </c>
      <c r="AD846" s="22" t="s">
        <v>1076</v>
      </c>
      <c r="AE846" s="22" t="s">
        <v>1076</v>
      </c>
      <c r="AF846" s="22" t="s">
        <v>1076</v>
      </c>
      <c r="AG846" s="89" t="s">
        <v>1076</v>
      </c>
      <c r="AH846" s="88" t="s">
        <v>1076</v>
      </c>
      <c r="AI846" s="75">
        <v>1</v>
      </c>
      <c r="AJ846" s="75" t="s">
        <v>1076</v>
      </c>
      <c r="AK846" s="75" t="s">
        <v>1076</v>
      </c>
      <c r="AL846" s="75" t="s">
        <v>1076</v>
      </c>
      <c r="AM846" s="75" t="s">
        <v>1076</v>
      </c>
      <c r="AN846" s="75" t="s">
        <v>1076</v>
      </c>
      <c r="AO846" s="75" t="s">
        <v>1076</v>
      </c>
      <c r="AP846" s="75" t="s">
        <v>1076</v>
      </c>
      <c r="AQ846" s="75" t="s">
        <v>1076</v>
      </c>
      <c r="AR846" s="75" t="s">
        <v>1076</v>
      </c>
      <c r="AS846" s="75" t="s">
        <v>1076</v>
      </c>
      <c r="AT846" s="75" t="s">
        <v>1076</v>
      </c>
      <c r="AU846" t="str">
        <f t="shared" si="163"/>
        <v>РК</v>
      </c>
      <c r="AV846" t="b">
        <f t="shared" si="164"/>
        <v>1</v>
      </c>
    </row>
    <row r="847" spans="1:48" ht="16.5" thickTop="1" thickBot="1" x14ac:dyDescent="0.3">
      <c r="A847" s="28">
        <f t="shared" si="165"/>
        <v>3</v>
      </c>
      <c r="B847" s="74" t="s">
        <v>1104</v>
      </c>
      <c r="C847" s="71" t="s">
        <v>1532</v>
      </c>
      <c r="D847" s="63">
        <v>1972</v>
      </c>
      <c r="E847" s="72"/>
      <c r="F847" s="72" t="s">
        <v>2526</v>
      </c>
      <c r="G847" s="80">
        <v>5</v>
      </c>
      <c r="H847" s="80">
        <v>1</v>
      </c>
      <c r="I847" s="163">
        <v>4862.8</v>
      </c>
      <c r="J847" s="163">
        <v>2739.4</v>
      </c>
      <c r="K847" s="163">
        <v>2739.4</v>
      </c>
      <c r="L847" s="165">
        <v>253</v>
      </c>
      <c r="M847" s="163">
        <f t="shared" si="168"/>
        <v>23741940.210000001</v>
      </c>
      <c r="N847" s="163"/>
      <c r="O847" s="163"/>
      <c r="P847" s="163"/>
      <c r="Q847" s="30">
        <f>IF('Форма 2'!D847=0,"",'Форма 2'!D847-N847-O847-P847)</f>
        <v>23741940.210000001</v>
      </c>
      <c r="R847" s="51">
        <f t="shared" si="159"/>
        <v>8666.8395305541362</v>
      </c>
      <c r="S847" s="51">
        <f t="shared" si="160"/>
        <v>8666.8395305541362</v>
      </c>
      <c r="T847" s="69">
        <f>IF(B847=C847,"",
IF(ISERROR(
IF(_xlfn.TEXTBEFORE('ПДФ 1'!B872,": ",1)*1=YEAR($V$4),$V$4,
IF(_xlfn.TEXTBEFORE('ПДФ 1'!B872,": ",1)*1=YEAR($W$4),$W$4,
IF(_xlfn.TEXTBEFORE('ПДФ 1'!B872,": ",1)*1=YEAR($X$4),$X$4,$Y$4)))),"",
IF(_xlfn.TEXTBEFORE('ПДФ 1'!B872,": ",1)*1=YEAR($V$4),$V$4,
IF(_xlfn.TEXTBEFORE('ПДФ 1'!B872,": ",1)*1=YEAR($W$4),$W$4,
IF(_xlfn.TEXTBEFORE('ПДФ 1'!B872,": ",1)*1=YEAR($X$4),$X$4,$Y$4)))))</f>
        <v>46022</v>
      </c>
      <c r="U847" s="125" t="str">
        <f>IF(ISERROR(VLOOKUP(C847,Источник!$C$2:$K$2343,9,0)),"",VLOOKUP(C847,Источник!$C$2:$K$2343,9,0))</f>
        <v>РО</v>
      </c>
      <c r="V847" s="1"/>
      <c r="W847" s="1"/>
      <c r="X847" s="77" t="str">
        <f t="shared" si="161"/>
        <v>г. Чусовой, ул. 50 лет ВЛКСМ, д. 17: 2025</v>
      </c>
      <c r="Y847" s="117">
        <f t="shared" si="162"/>
        <v>1</v>
      </c>
      <c r="Z847" s="22" t="s">
        <v>1076</v>
      </c>
      <c r="AA847" s="22" t="s">
        <v>1076</v>
      </c>
      <c r="AB847" s="22" t="s">
        <v>1076</v>
      </c>
      <c r="AC847" s="22" t="s">
        <v>1076</v>
      </c>
      <c r="AD847" s="22" t="s">
        <v>1076</v>
      </c>
      <c r="AE847" s="22" t="s">
        <v>1076</v>
      </c>
      <c r="AF847" s="22" t="s">
        <v>1076</v>
      </c>
      <c r="AG847" s="89" t="s">
        <v>1076</v>
      </c>
      <c r="AH847" s="88" t="s">
        <v>1076</v>
      </c>
      <c r="AI847" s="75" t="s">
        <v>1076</v>
      </c>
      <c r="AJ847" s="75">
        <v>1</v>
      </c>
      <c r="AK847" s="75" t="s">
        <v>1076</v>
      </c>
      <c r="AL847" s="75" t="s">
        <v>1076</v>
      </c>
      <c r="AM847" s="75" t="s">
        <v>1076</v>
      </c>
      <c r="AN847" s="75" t="s">
        <v>1076</v>
      </c>
      <c r="AO847" s="75" t="s">
        <v>1076</v>
      </c>
      <c r="AP847" s="75" t="s">
        <v>1076</v>
      </c>
      <c r="AQ847" s="75" t="s">
        <v>1076</v>
      </c>
      <c r="AR847" s="75" t="s">
        <v>1076</v>
      </c>
      <c r="AS847" s="75" t="s">
        <v>1076</v>
      </c>
      <c r="AT847" s="75" t="s">
        <v>1076</v>
      </c>
      <c r="AU847" t="str">
        <f t="shared" si="163"/>
        <v>Рфа</v>
      </c>
      <c r="AV847" t="b">
        <f t="shared" si="164"/>
        <v>1</v>
      </c>
    </row>
    <row r="848" spans="1:48" ht="16.5" thickTop="1" thickBot="1" x14ac:dyDescent="0.3">
      <c r="A848" s="28">
        <f t="shared" si="165"/>
        <v>4</v>
      </c>
      <c r="B848" s="74" t="s">
        <v>1104</v>
      </c>
      <c r="C848" s="71" t="s">
        <v>1520</v>
      </c>
      <c r="D848" s="63">
        <v>1970</v>
      </c>
      <c r="E848" s="72"/>
      <c r="F848" s="72" t="s">
        <v>2526</v>
      </c>
      <c r="G848" s="80">
        <v>5</v>
      </c>
      <c r="H848" s="80">
        <v>4</v>
      </c>
      <c r="I848" s="163">
        <v>3697.55</v>
      </c>
      <c r="J848" s="163">
        <v>3429</v>
      </c>
      <c r="K848" s="163">
        <v>3429</v>
      </c>
      <c r="L848" s="165">
        <v>136</v>
      </c>
      <c r="M848" s="163">
        <f t="shared" si="168"/>
        <v>16651990.380000001</v>
      </c>
      <c r="N848" s="163"/>
      <c r="O848" s="163"/>
      <c r="P848" s="163"/>
      <c r="Q848" s="30">
        <f>IF('Форма 2'!D848=0,"",'Форма 2'!D848-N848-O848-P848)</f>
        <v>16651990.380000001</v>
      </c>
      <c r="R848" s="51">
        <f t="shared" si="159"/>
        <v>4856.2234995625549</v>
      </c>
      <c r="S848" s="51">
        <f t="shared" si="160"/>
        <v>4856.2234995625549</v>
      </c>
      <c r="T848" s="69">
        <f>IF(B848=C848,"",
IF(ISERROR(
IF(_xlfn.TEXTBEFORE('ПДФ 1'!B873,": ",1)*1=YEAR($V$4),$V$4,
IF(_xlfn.TEXTBEFORE('ПДФ 1'!B873,": ",1)*1=YEAR($W$4),$W$4,
IF(_xlfn.TEXTBEFORE('ПДФ 1'!B873,": ",1)*1=YEAR($X$4),$X$4,$Y$4)))),"",
IF(_xlfn.TEXTBEFORE('ПДФ 1'!B873,": ",1)*1=YEAR($V$4),$V$4,
IF(_xlfn.TEXTBEFORE('ПДФ 1'!B873,": ",1)*1=YEAR($W$4),$W$4,
IF(_xlfn.TEXTBEFORE('ПДФ 1'!B873,": ",1)*1=YEAR($X$4),$X$4,$Y$4)))))</f>
        <v>46022</v>
      </c>
      <c r="U848" s="125" t="str">
        <f>IF(ISERROR(VLOOKUP(C848,Источник!$C$2:$K$2343,9,0)),"",VLOOKUP(C848,Источник!$C$2:$K$2343,9,0))</f>
        <v>СС</v>
      </c>
      <c r="V848" s="1"/>
      <c r="W848" s="1"/>
      <c r="X848" s="77" t="str">
        <f t="shared" si="161"/>
        <v>г. Чусовой, ул. 50 лет ВЛКСМ, д. 9Б: 2025</v>
      </c>
      <c r="Y848" s="117">
        <f t="shared" si="162"/>
        <v>1</v>
      </c>
      <c r="Z848" s="22" t="s">
        <v>1076</v>
      </c>
      <c r="AA848" s="22" t="s">
        <v>1076</v>
      </c>
      <c r="AB848" s="22" t="s">
        <v>1076</v>
      </c>
      <c r="AC848" s="22" t="s">
        <v>1076</v>
      </c>
      <c r="AD848" s="22" t="s">
        <v>1076</v>
      </c>
      <c r="AE848" s="22" t="s">
        <v>1076</v>
      </c>
      <c r="AF848" s="22" t="s">
        <v>1076</v>
      </c>
      <c r="AG848" s="89" t="s">
        <v>1076</v>
      </c>
      <c r="AH848" s="88" t="s">
        <v>1076</v>
      </c>
      <c r="AI848" s="75">
        <v>1</v>
      </c>
      <c r="AJ848" s="75" t="s">
        <v>1076</v>
      </c>
      <c r="AK848" s="75" t="s">
        <v>1076</v>
      </c>
      <c r="AL848" s="75" t="s">
        <v>1076</v>
      </c>
      <c r="AM848" s="75" t="s">
        <v>1076</v>
      </c>
      <c r="AN848" s="75" t="s">
        <v>1076</v>
      </c>
      <c r="AO848" s="75" t="s">
        <v>1076</v>
      </c>
      <c r="AP848" s="75" t="s">
        <v>1076</v>
      </c>
      <c r="AQ848" s="75" t="s">
        <v>1076</v>
      </c>
      <c r="AR848" s="75" t="s">
        <v>1076</v>
      </c>
      <c r="AS848" s="75" t="s">
        <v>1076</v>
      </c>
      <c r="AT848" s="75" t="s">
        <v>1076</v>
      </c>
      <c r="AU848" t="str">
        <f t="shared" si="163"/>
        <v>РК</v>
      </c>
      <c r="AV848" t="b">
        <f t="shared" si="164"/>
        <v>1</v>
      </c>
    </row>
    <row r="849" spans="1:48" ht="16.5" thickTop="1" thickBot="1" x14ac:dyDescent="0.3">
      <c r="A849" s="28">
        <f t="shared" si="165"/>
        <v>5</v>
      </c>
      <c r="B849" s="74" t="s">
        <v>1104</v>
      </c>
      <c r="C849" s="71" t="s">
        <v>529</v>
      </c>
      <c r="D849" s="63">
        <v>1960</v>
      </c>
      <c r="E849" s="72"/>
      <c r="F849" s="72" t="s">
        <v>2519</v>
      </c>
      <c r="G849" s="80">
        <v>2</v>
      </c>
      <c r="H849" s="80">
        <v>2</v>
      </c>
      <c r="I849" s="163">
        <v>628.29999999999995</v>
      </c>
      <c r="J849" s="163">
        <v>628.29999999999995</v>
      </c>
      <c r="K849" s="163">
        <v>565.47</v>
      </c>
      <c r="L849" s="165">
        <v>0</v>
      </c>
      <c r="M849" s="163">
        <f t="shared" si="168"/>
        <v>6004908.1399999997</v>
      </c>
      <c r="N849" s="163"/>
      <c r="O849" s="163"/>
      <c r="P849" s="163"/>
      <c r="Q849" s="30">
        <f>IF('Форма 2'!D849=0,"",'Форма 2'!D849-N849-O849-P849)</f>
        <v>6004908.1399999997</v>
      </c>
      <c r="R849" s="51">
        <f t="shared" si="159"/>
        <v>9557.3900047747884</v>
      </c>
      <c r="S849" s="51">
        <f t="shared" si="160"/>
        <v>9557.3900047747884</v>
      </c>
      <c r="T849" s="69">
        <f>IF(B849=C849,"",
IF(ISERROR(
IF(_xlfn.TEXTBEFORE('ПДФ 1'!B874,": ",1)*1=YEAR($V$4),$V$4,
IF(_xlfn.TEXTBEFORE('ПДФ 1'!B874,": ",1)*1=YEAR($W$4),$W$4,
IF(_xlfn.TEXTBEFORE('ПДФ 1'!B874,": ",1)*1=YEAR($X$4),$X$4,$Y$4)))),"",
IF(_xlfn.TEXTBEFORE('ПДФ 1'!B874,": ",1)*1=YEAR($V$4),$V$4,
IF(_xlfn.TEXTBEFORE('ПДФ 1'!B874,": ",1)*1=YEAR($W$4),$W$4,
IF(_xlfn.TEXTBEFORE('ПДФ 1'!B874,": ",1)*1=YEAR($X$4),$X$4,$Y$4)))))</f>
        <v>46022</v>
      </c>
      <c r="U849" s="125" t="str">
        <f>IF(ISERROR(VLOOKUP(C849,Источник!$C$2:$K$2343,9,0)),"",VLOOKUP(C849,Источник!$C$2:$K$2343,9,0))</f>
        <v>РО</v>
      </c>
      <c r="V849" s="1"/>
      <c r="W849" s="1"/>
      <c r="X849" s="77" t="str">
        <f t="shared" si="161"/>
        <v>г. Чусовой, ул. Высотная, д. 25: 2025</v>
      </c>
      <c r="Y849" s="117">
        <f t="shared" si="162"/>
        <v>1</v>
      </c>
      <c r="Z849" s="22" t="s">
        <v>1076</v>
      </c>
      <c r="AA849" s="22" t="s">
        <v>1076</v>
      </c>
      <c r="AB849" s="22" t="s">
        <v>1076</v>
      </c>
      <c r="AC849" s="22" t="s">
        <v>1076</v>
      </c>
      <c r="AD849" s="22" t="s">
        <v>1076</v>
      </c>
      <c r="AE849" s="22" t="s">
        <v>1076</v>
      </c>
      <c r="AF849" s="22" t="s">
        <v>1076</v>
      </c>
      <c r="AG849" s="89" t="s">
        <v>1076</v>
      </c>
      <c r="AH849" s="88" t="s">
        <v>1076</v>
      </c>
      <c r="AI849" s="75">
        <v>1</v>
      </c>
      <c r="AJ849" s="75" t="s">
        <v>1076</v>
      </c>
      <c r="AK849" s="75" t="s">
        <v>1076</v>
      </c>
      <c r="AL849" s="75" t="s">
        <v>1076</v>
      </c>
      <c r="AM849" s="75" t="s">
        <v>1076</v>
      </c>
      <c r="AN849" s="75" t="s">
        <v>1076</v>
      </c>
      <c r="AO849" s="75" t="s">
        <v>1076</v>
      </c>
      <c r="AP849" s="75" t="s">
        <v>1076</v>
      </c>
      <c r="AQ849" s="75" t="s">
        <v>1076</v>
      </c>
      <c r="AR849" s="75" t="s">
        <v>1076</v>
      </c>
      <c r="AS849" s="75" t="s">
        <v>1076</v>
      </c>
      <c r="AT849" s="75" t="s">
        <v>1076</v>
      </c>
      <c r="AU849" t="str">
        <f t="shared" si="163"/>
        <v>РК</v>
      </c>
      <c r="AV849" t="b">
        <f t="shared" si="164"/>
        <v>1</v>
      </c>
    </row>
    <row r="850" spans="1:48" ht="16.5" thickTop="1" thickBot="1" x14ac:dyDescent="0.3">
      <c r="A850" s="28">
        <f t="shared" si="165"/>
        <v>6</v>
      </c>
      <c r="B850" s="74" t="s">
        <v>1104</v>
      </c>
      <c r="C850" s="71" t="s">
        <v>530</v>
      </c>
      <c r="D850" s="63">
        <v>1962</v>
      </c>
      <c r="E850" s="72"/>
      <c r="F850" s="72" t="s">
        <v>2522</v>
      </c>
      <c r="G850" s="80">
        <v>2</v>
      </c>
      <c r="H850" s="80">
        <v>1</v>
      </c>
      <c r="I850" s="163">
        <v>295.7</v>
      </c>
      <c r="J850" s="163">
        <v>261.60000000000002</v>
      </c>
      <c r="K850" s="163">
        <v>235.44</v>
      </c>
      <c r="L850" s="165">
        <v>0</v>
      </c>
      <c r="M850" s="163">
        <f t="shared" si="168"/>
        <v>2826120.22</v>
      </c>
      <c r="N850" s="163"/>
      <c r="O850" s="163"/>
      <c r="P850" s="163"/>
      <c r="Q850" s="30">
        <f>IF('Форма 2'!D850=0,"",'Форма 2'!D850-N850-O850-P850)</f>
        <v>2826120.22</v>
      </c>
      <c r="R850" s="51">
        <f t="shared" si="159"/>
        <v>10803.211850152906</v>
      </c>
      <c r="S850" s="51">
        <f t="shared" si="160"/>
        <v>10803.211850152906</v>
      </c>
      <c r="T850" s="69">
        <f>IF(B850=C850,"",
IF(ISERROR(
IF(_xlfn.TEXTBEFORE('ПДФ 1'!B875,": ",1)*1=YEAR($V$4),$V$4,
IF(_xlfn.TEXTBEFORE('ПДФ 1'!B875,": ",1)*1=YEAR($W$4),$W$4,
IF(_xlfn.TEXTBEFORE('ПДФ 1'!B875,": ",1)*1=YEAR($X$4),$X$4,$Y$4)))),"",
IF(_xlfn.TEXTBEFORE('ПДФ 1'!B875,": ",1)*1=YEAR($V$4),$V$4,
IF(_xlfn.TEXTBEFORE('ПДФ 1'!B875,": ",1)*1=YEAR($W$4),$W$4,
IF(_xlfn.TEXTBEFORE('ПДФ 1'!B875,": ",1)*1=YEAR($X$4),$X$4,$Y$4)))))</f>
        <v>46022</v>
      </c>
      <c r="U850" s="125" t="str">
        <f>IF(ISERROR(VLOOKUP(C850,Источник!$C$2:$K$2343,9,0)),"",VLOOKUP(C850,Источник!$C$2:$K$2343,9,0))</f>
        <v>РО</v>
      </c>
      <c r="V850" s="1"/>
      <c r="W850" s="1"/>
      <c r="X850" s="77" t="str">
        <f t="shared" si="161"/>
        <v>г. Чусовой, ул. Калаповская, д. 5А: 2025</v>
      </c>
      <c r="Y850" s="117">
        <f t="shared" si="162"/>
        <v>1</v>
      </c>
      <c r="Z850" s="22" t="s">
        <v>1076</v>
      </c>
      <c r="AA850" s="22" t="s">
        <v>1076</v>
      </c>
      <c r="AB850" s="22" t="s">
        <v>1076</v>
      </c>
      <c r="AC850" s="22" t="s">
        <v>1076</v>
      </c>
      <c r="AD850" s="22" t="s">
        <v>1076</v>
      </c>
      <c r="AE850" s="22" t="s">
        <v>1076</v>
      </c>
      <c r="AF850" s="22" t="s">
        <v>1076</v>
      </c>
      <c r="AG850" s="89" t="s">
        <v>1076</v>
      </c>
      <c r="AH850" s="88" t="s">
        <v>1076</v>
      </c>
      <c r="AI850" s="75">
        <v>1</v>
      </c>
      <c r="AJ850" s="75" t="s">
        <v>1076</v>
      </c>
      <c r="AK850" s="75" t="s">
        <v>1076</v>
      </c>
      <c r="AL850" s="75" t="s">
        <v>1076</v>
      </c>
      <c r="AM850" s="75" t="s">
        <v>1076</v>
      </c>
      <c r="AN850" s="75" t="s">
        <v>1076</v>
      </c>
      <c r="AO850" s="75" t="s">
        <v>1076</v>
      </c>
      <c r="AP850" s="75" t="s">
        <v>1076</v>
      </c>
      <c r="AQ850" s="75" t="s">
        <v>1076</v>
      </c>
      <c r="AR850" s="75" t="s">
        <v>1076</v>
      </c>
      <c r="AS850" s="75" t="s">
        <v>1076</v>
      </c>
      <c r="AT850" s="75" t="s">
        <v>1076</v>
      </c>
      <c r="AU850" t="str">
        <f t="shared" si="163"/>
        <v>РК</v>
      </c>
      <c r="AV850" t="b">
        <f t="shared" si="164"/>
        <v>1</v>
      </c>
    </row>
    <row r="851" spans="1:48" ht="16.5" thickTop="1" thickBot="1" x14ac:dyDescent="0.3">
      <c r="A851" s="28">
        <f t="shared" si="165"/>
        <v>7</v>
      </c>
      <c r="B851" s="74" t="s">
        <v>1104</v>
      </c>
      <c r="C851" s="71" t="s">
        <v>446</v>
      </c>
      <c r="D851" s="63">
        <v>1956</v>
      </c>
      <c r="E851" s="72"/>
      <c r="F851" s="72" t="s">
        <v>2522</v>
      </c>
      <c r="G851" s="80">
        <v>3</v>
      </c>
      <c r="H851" s="80">
        <v>2</v>
      </c>
      <c r="I851" s="163">
        <v>1704.6</v>
      </c>
      <c r="J851" s="163">
        <v>1465.7</v>
      </c>
      <c r="K851" s="163">
        <v>1465.7</v>
      </c>
      <c r="L851" s="165">
        <v>64</v>
      </c>
      <c r="M851" s="163">
        <f t="shared" si="168"/>
        <v>2167756.87</v>
      </c>
      <c r="N851" s="163"/>
      <c r="O851" s="163"/>
      <c r="P851" s="163"/>
      <c r="Q851" s="30">
        <f>IF('Форма 2'!D851=0,"",'Форма 2'!D851-N851-O851-P851)</f>
        <v>2167756.87</v>
      </c>
      <c r="R851" s="51">
        <f t="shared" si="159"/>
        <v>1478.9908371426623</v>
      </c>
      <c r="S851" s="51">
        <f t="shared" si="160"/>
        <v>1478.9908371426623</v>
      </c>
      <c r="T851" s="69">
        <f>IF(B851=C851,"",
IF(ISERROR(
IF(_xlfn.TEXTBEFORE('ПДФ 1'!B876,": ",1)*1=YEAR($V$4),$V$4,
IF(_xlfn.TEXTBEFORE('ПДФ 1'!B876,": ",1)*1=YEAR($W$4),$W$4,
IF(_xlfn.TEXTBEFORE('ПДФ 1'!B876,": ",1)*1=YEAR($X$4),$X$4,$Y$4)))),"",
IF(_xlfn.TEXTBEFORE('ПДФ 1'!B876,": ",1)*1=YEAR($V$4),$V$4,
IF(_xlfn.TEXTBEFORE('ПДФ 1'!B876,": ",1)*1=YEAR($W$4),$W$4,
IF(_xlfn.TEXTBEFORE('ПДФ 1'!B876,": ",1)*1=YEAR($X$4),$X$4,$Y$4)))))</f>
        <v>46022</v>
      </c>
      <c r="U851" s="125" t="str">
        <f>IF(ISERROR(VLOOKUP(C851,Источник!$C$2:$K$2343,9,0)),"",VLOOKUP(C851,Источник!$C$2:$K$2343,9,0))</f>
        <v>РО</v>
      </c>
      <c r="V851" s="1"/>
      <c r="W851" s="1"/>
      <c r="X851" s="77" t="str">
        <f t="shared" si="161"/>
        <v>г. Чусовой, ул. Ленина, д. 19: 2025</v>
      </c>
      <c r="Y851" s="117">
        <f t="shared" si="162"/>
        <v>1</v>
      </c>
      <c r="Z851" s="22" t="s">
        <v>1076</v>
      </c>
      <c r="AA851" s="22" t="s">
        <v>1076</v>
      </c>
      <c r="AB851" s="22" t="s">
        <v>1076</v>
      </c>
      <c r="AC851" s="22" t="s">
        <v>1076</v>
      </c>
      <c r="AD851" s="22" t="s">
        <v>1076</v>
      </c>
      <c r="AE851" s="22" t="s">
        <v>1076</v>
      </c>
      <c r="AF851" s="22">
        <v>1</v>
      </c>
      <c r="AG851" s="89" t="s">
        <v>1076</v>
      </c>
      <c r="AH851" s="88" t="s">
        <v>1076</v>
      </c>
      <c r="AI851" s="75" t="s">
        <v>1076</v>
      </c>
      <c r="AJ851" s="75" t="s">
        <v>1076</v>
      </c>
      <c r="AK851" s="75" t="s">
        <v>1076</v>
      </c>
      <c r="AL851" s="75" t="s">
        <v>1076</v>
      </c>
      <c r="AM851" s="75" t="s">
        <v>1076</v>
      </c>
      <c r="AN851" s="75" t="s">
        <v>1076</v>
      </c>
      <c r="AO851" s="75" t="s">
        <v>1076</v>
      </c>
      <c r="AP851" s="75" t="s">
        <v>1076</v>
      </c>
      <c r="AQ851" s="75" t="s">
        <v>1076</v>
      </c>
      <c r="AR851" s="75" t="s">
        <v>1076</v>
      </c>
      <c r="AS851" s="75" t="s">
        <v>1076</v>
      </c>
      <c r="AT851" s="75" t="s">
        <v>1076</v>
      </c>
      <c r="AU851" t="str">
        <f t="shared" si="163"/>
        <v>РП</v>
      </c>
      <c r="AV851" t="b">
        <f t="shared" si="164"/>
        <v>1</v>
      </c>
    </row>
    <row r="852" spans="1:48" ht="16.5" thickTop="1" thickBot="1" x14ac:dyDescent="0.3">
      <c r="A852" s="28">
        <f t="shared" si="165"/>
        <v>8</v>
      </c>
      <c r="B852" s="74" t="s">
        <v>1104</v>
      </c>
      <c r="C852" s="71" t="s">
        <v>165</v>
      </c>
      <c r="D852" s="63">
        <v>1950</v>
      </c>
      <c r="E852" s="72"/>
      <c r="F852" s="72" t="s">
        <v>2522</v>
      </c>
      <c r="G852" s="80">
        <v>3</v>
      </c>
      <c r="H852" s="80">
        <v>4</v>
      </c>
      <c r="I852" s="163">
        <v>2242.6</v>
      </c>
      <c r="J852" s="163">
        <v>2239.1</v>
      </c>
      <c r="K852" s="163">
        <v>1942.7</v>
      </c>
      <c r="L852" s="165">
        <v>73</v>
      </c>
      <c r="M852" s="163">
        <f t="shared" si="168"/>
        <v>4906158.45</v>
      </c>
      <c r="N852" s="163"/>
      <c r="O852" s="163"/>
      <c r="P852" s="163"/>
      <c r="Q852" s="30">
        <f>IF('Форма 2'!D852=0,"",'Форма 2'!D852-N852-O852-P852)</f>
        <v>4906158.45</v>
      </c>
      <c r="R852" s="51">
        <f t="shared" si="159"/>
        <v>2191.1296726363271</v>
      </c>
      <c r="S852" s="51">
        <f t="shared" si="160"/>
        <v>2191.1296726363271</v>
      </c>
      <c r="T852" s="69">
        <f>IF(B852=C852,"",
IF(ISERROR(
IF(_xlfn.TEXTBEFORE('ПДФ 1'!B877,": ",1)*1=YEAR($V$4),$V$4,
IF(_xlfn.TEXTBEFORE('ПДФ 1'!B877,": ",1)*1=YEAR($W$4),$W$4,
IF(_xlfn.TEXTBEFORE('ПДФ 1'!B877,": ",1)*1=YEAR($X$4),$X$4,$Y$4)))),"",
IF(_xlfn.TEXTBEFORE('ПДФ 1'!B877,": ",1)*1=YEAR($V$4),$V$4,
IF(_xlfn.TEXTBEFORE('ПДФ 1'!B877,": ",1)*1=YEAR($W$4),$W$4,
IF(_xlfn.TEXTBEFORE('ПДФ 1'!B877,": ",1)*1=YEAR($X$4),$X$4,$Y$4)))))</f>
        <v>46022</v>
      </c>
      <c r="U852" s="125" t="str">
        <f>IF(ISERROR(VLOOKUP(C852,Источник!$C$2:$K$2343,9,0)),"",VLOOKUP(C852,Источник!$C$2:$K$2343,9,0))</f>
        <v>РО</v>
      </c>
      <c r="V852" s="1"/>
      <c r="W852" s="1"/>
      <c r="X852" s="77" t="str">
        <f t="shared" si="161"/>
        <v>г. Чусовой, ул. Ленина, д. 24: 2025</v>
      </c>
      <c r="Y852" s="117">
        <f t="shared" si="162"/>
        <v>3</v>
      </c>
      <c r="Z852" s="22" t="s">
        <v>1076</v>
      </c>
      <c r="AA852" s="22" t="s">
        <v>1076</v>
      </c>
      <c r="AB852" s="22" t="s">
        <v>1076</v>
      </c>
      <c r="AC852" s="22">
        <v>1</v>
      </c>
      <c r="AD852" s="22">
        <v>1</v>
      </c>
      <c r="AE852" s="22">
        <v>1</v>
      </c>
      <c r="AF852" s="22" t="s">
        <v>1076</v>
      </c>
      <c r="AG852" s="89" t="s">
        <v>1076</v>
      </c>
      <c r="AH852" s="88" t="s">
        <v>1076</v>
      </c>
      <c r="AI852" s="75" t="s">
        <v>1076</v>
      </c>
      <c r="AJ852" s="75" t="s">
        <v>1076</v>
      </c>
      <c r="AK852" s="75" t="s">
        <v>1076</v>
      </c>
      <c r="AL852" s="75" t="s">
        <v>1076</v>
      </c>
      <c r="AM852" s="75" t="s">
        <v>1076</v>
      </c>
      <c r="AN852" s="75" t="s">
        <v>1076</v>
      </c>
      <c r="AO852" s="75" t="s">
        <v>1076</v>
      </c>
      <c r="AP852" s="75" t="s">
        <v>1076</v>
      </c>
      <c r="AQ852" s="75" t="s">
        <v>1076</v>
      </c>
      <c r="AR852" s="75" t="s">
        <v>1076</v>
      </c>
      <c r="AS852" s="75" t="s">
        <v>1076</v>
      </c>
      <c r="AT852" s="75" t="s">
        <v>1076</v>
      </c>
      <c r="AU852" t="str">
        <f t="shared" si="163"/>
        <v>РВИС ( ХВС ГВС ВОД )</v>
      </c>
      <c r="AV852" t="b">
        <f t="shared" si="164"/>
        <v>1</v>
      </c>
    </row>
    <row r="853" spans="1:48" ht="16.5" thickTop="1" thickBot="1" x14ac:dyDescent="0.3">
      <c r="A853" s="28">
        <f t="shared" si="165"/>
        <v>9</v>
      </c>
      <c r="B853" s="74" t="s">
        <v>1104</v>
      </c>
      <c r="C853" s="71" t="s">
        <v>432</v>
      </c>
      <c r="D853" s="63">
        <v>1954</v>
      </c>
      <c r="E853" s="72"/>
      <c r="F853" s="72" t="s">
        <v>2522</v>
      </c>
      <c r="G853" s="80">
        <v>3</v>
      </c>
      <c r="H853" s="80">
        <v>2</v>
      </c>
      <c r="I853" s="163">
        <v>2190.61</v>
      </c>
      <c r="J853" s="163">
        <v>1434.71</v>
      </c>
      <c r="K853" s="163">
        <v>1434.71</v>
      </c>
      <c r="L853" s="165">
        <v>58</v>
      </c>
      <c r="M853" s="163">
        <f t="shared" si="168"/>
        <v>5025697.45</v>
      </c>
      <c r="N853" s="163"/>
      <c r="O853" s="163"/>
      <c r="P853" s="163"/>
      <c r="Q853" s="30">
        <f>IF('Форма 2'!D853=0,"",'Форма 2'!D853-N853-O853-P853)</f>
        <v>5025697.45</v>
      </c>
      <c r="R853" s="51">
        <f t="shared" si="159"/>
        <v>3502.9360985843828</v>
      </c>
      <c r="S853" s="51">
        <f t="shared" si="160"/>
        <v>3502.9360985843828</v>
      </c>
      <c r="T853" s="69">
        <f>IF(B853=C853,"",
IF(ISERROR(
IF(_xlfn.TEXTBEFORE('ПДФ 1'!B878,": ",1)*1=YEAR($V$4),$V$4,
IF(_xlfn.TEXTBEFORE('ПДФ 1'!B878,": ",1)*1=YEAR($W$4),$W$4,
IF(_xlfn.TEXTBEFORE('ПДФ 1'!B878,": ",1)*1=YEAR($X$4),$X$4,$Y$4)))),"",
IF(_xlfn.TEXTBEFORE('ПДФ 1'!B878,": ",1)*1=YEAR($V$4),$V$4,
IF(_xlfn.TEXTBEFORE('ПДФ 1'!B878,": ",1)*1=YEAR($W$4),$W$4,
IF(_xlfn.TEXTBEFORE('ПДФ 1'!B878,": ",1)*1=YEAR($X$4),$X$4,$Y$4)))))</f>
        <v>46022</v>
      </c>
      <c r="U853" s="125" t="str">
        <f>IF(ISERROR(VLOOKUP(C853,Источник!$C$2:$K$2343,9,0)),"",VLOOKUP(C853,Источник!$C$2:$K$2343,9,0))</f>
        <v>РО</v>
      </c>
      <c r="V853" s="1"/>
      <c r="W853" s="1"/>
      <c r="X853" s="77" t="str">
        <f t="shared" si="161"/>
        <v>г. Чусовой, ул. Ленина, д. 35: 2025</v>
      </c>
      <c r="Y853" s="117">
        <f t="shared" si="162"/>
        <v>3</v>
      </c>
      <c r="Z853" s="22" t="s">
        <v>1076</v>
      </c>
      <c r="AA853" s="22" t="s">
        <v>1076</v>
      </c>
      <c r="AB853" s="22" t="s">
        <v>1076</v>
      </c>
      <c r="AC853" s="22">
        <v>1</v>
      </c>
      <c r="AD853" s="22" t="s">
        <v>1076</v>
      </c>
      <c r="AE853" s="22">
        <v>1</v>
      </c>
      <c r="AF853" s="22">
        <v>1</v>
      </c>
      <c r="AG853" s="89" t="s">
        <v>1076</v>
      </c>
      <c r="AH853" s="88" t="s">
        <v>1076</v>
      </c>
      <c r="AI853" s="75" t="s">
        <v>1076</v>
      </c>
      <c r="AJ853" s="75" t="s">
        <v>1076</v>
      </c>
      <c r="AK853" s="75" t="s">
        <v>1076</v>
      </c>
      <c r="AL853" s="75" t="s">
        <v>1076</v>
      </c>
      <c r="AM853" s="75" t="s">
        <v>1076</v>
      </c>
      <c r="AN853" s="75" t="s">
        <v>1076</v>
      </c>
      <c r="AO853" s="75" t="s">
        <v>1076</v>
      </c>
      <c r="AP853" s="75" t="s">
        <v>1076</v>
      </c>
      <c r="AQ853" s="75" t="s">
        <v>1076</v>
      </c>
      <c r="AR853" s="75" t="s">
        <v>1076</v>
      </c>
      <c r="AS853" s="75" t="s">
        <v>1076</v>
      </c>
      <c r="AT853" s="75" t="s">
        <v>1076</v>
      </c>
      <c r="AU853" t="str">
        <f t="shared" si="163"/>
        <v>РВИС ( ХВС ВОД ) РП</v>
      </c>
      <c r="AV853" t="b">
        <f t="shared" si="164"/>
        <v>1</v>
      </c>
    </row>
    <row r="854" spans="1:48" ht="16.5" thickTop="1" thickBot="1" x14ac:dyDescent="0.3">
      <c r="A854" s="28">
        <f t="shared" si="165"/>
        <v>10</v>
      </c>
      <c r="B854" s="74" t="s">
        <v>1104</v>
      </c>
      <c r="C854" s="71" t="s">
        <v>433</v>
      </c>
      <c r="D854" s="63">
        <v>1954</v>
      </c>
      <c r="E854" s="72"/>
      <c r="F854" s="72" t="s">
        <v>2522</v>
      </c>
      <c r="G854" s="80">
        <v>2</v>
      </c>
      <c r="H854" s="80">
        <v>2</v>
      </c>
      <c r="I854" s="163">
        <v>812.3</v>
      </c>
      <c r="J854" s="163">
        <v>741.5</v>
      </c>
      <c r="K854" s="163">
        <v>485.86</v>
      </c>
      <c r="L854" s="165">
        <v>19</v>
      </c>
      <c r="M854" s="163">
        <f t="shared" si="168"/>
        <v>830568.62</v>
      </c>
      <c r="N854" s="163"/>
      <c r="O854" s="163"/>
      <c r="P854" s="163"/>
      <c r="Q854" s="30">
        <f>IF('Форма 2'!D854=0,"",'Форма 2'!D854-N854-O854-P854)</f>
        <v>830568.62</v>
      </c>
      <c r="R854" s="51">
        <f t="shared" si="159"/>
        <v>1120.11951449764</v>
      </c>
      <c r="S854" s="51">
        <f t="shared" si="160"/>
        <v>1120.11951449764</v>
      </c>
      <c r="T854" s="69">
        <f>IF(B854=C854,"",
IF(ISERROR(
IF(_xlfn.TEXTBEFORE('ПДФ 1'!B879,": ",1)*1=YEAR($V$4),$V$4,
IF(_xlfn.TEXTBEFORE('ПДФ 1'!B879,": ",1)*1=YEAR($W$4),$W$4,
IF(_xlfn.TEXTBEFORE('ПДФ 1'!B879,": ",1)*1=YEAR($X$4),$X$4,$Y$4)))),"",
IF(_xlfn.TEXTBEFORE('ПДФ 1'!B879,": ",1)*1=YEAR($V$4),$V$4,
IF(_xlfn.TEXTBEFORE('ПДФ 1'!B879,": ",1)*1=YEAR($W$4),$W$4,
IF(_xlfn.TEXTBEFORE('ПДФ 1'!B879,": ",1)*1=YEAR($X$4),$X$4,$Y$4)))))</f>
        <v>46022</v>
      </c>
      <c r="U854" s="125" t="str">
        <f>IF(ISERROR(VLOOKUP(C854,Источник!$C$2:$K$2343,9,0)),"",VLOOKUP(C854,Источник!$C$2:$K$2343,9,0))</f>
        <v>РО</v>
      </c>
      <c r="V854" s="1"/>
      <c r="W854" s="1"/>
      <c r="X854" s="77" t="str">
        <f t="shared" si="161"/>
        <v>г. Чусовой, ул. Ленина, д. 54: 2025</v>
      </c>
      <c r="Y854" s="117">
        <f t="shared" si="162"/>
        <v>2</v>
      </c>
      <c r="Z854" s="22" t="s">
        <v>1076</v>
      </c>
      <c r="AA854" s="22" t="s">
        <v>1076</v>
      </c>
      <c r="AB854" s="22" t="s">
        <v>1076</v>
      </c>
      <c r="AC854" s="22">
        <v>1</v>
      </c>
      <c r="AD854" s="22" t="s">
        <v>1076</v>
      </c>
      <c r="AE854" s="22">
        <v>1</v>
      </c>
      <c r="AF854" s="22" t="s">
        <v>1076</v>
      </c>
      <c r="AG854" s="89" t="s">
        <v>1076</v>
      </c>
      <c r="AH854" s="88" t="s">
        <v>1076</v>
      </c>
      <c r="AI854" s="75" t="s">
        <v>1076</v>
      </c>
      <c r="AJ854" s="75" t="s">
        <v>1076</v>
      </c>
      <c r="AK854" s="75" t="s">
        <v>1076</v>
      </c>
      <c r="AL854" s="75" t="s">
        <v>1076</v>
      </c>
      <c r="AM854" s="75" t="s">
        <v>1076</v>
      </c>
      <c r="AN854" s="75" t="s">
        <v>1076</v>
      </c>
      <c r="AO854" s="75" t="s">
        <v>1076</v>
      </c>
      <c r="AP854" s="75" t="s">
        <v>1076</v>
      </c>
      <c r="AQ854" s="75" t="s">
        <v>1076</v>
      </c>
      <c r="AR854" s="75" t="s">
        <v>1076</v>
      </c>
      <c r="AS854" s="75" t="s">
        <v>1076</v>
      </c>
      <c r="AT854" s="75" t="s">
        <v>1076</v>
      </c>
      <c r="AU854" t="str">
        <f t="shared" si="163"/>
        <v>РВИС ( ХВС ВОД )</v>
      </c>
      <c r="AV854" t="b">
        <f t="shared" si="164"/>
        <v>1</v>
      </c>
    </row>
    <row r="855" spans="1:48" ht="16.5" thickTop="1" thickBot="1" x14ac:dyDescent="0.3">
      <c r="A855" s="28">
        <f t="shared" si="165"/>
        <v>11</v>
      </c>
      <c r="B855" s="74" t="s">
        <v>1104</v>
      </c>
      <c r="C855" s="71" t="s">
        <v>1562</v>
      </c>
      <c r="D855" s="63">
        <v>1991</v>
      </c>
      <c r="E855" s="72"/>
      <c r="F855" s="72" t="s">
        <v>2548</v>
      </c>
      <c r="G855" s="80">
        <v>9</v>
      </c>
      <c r="H855" s="80">
        <v>6</v>
      </c>
      <c r="I855" s="163">
        <v>13076.34</v>
      </c>
      <c r="J855" s="163">
        <v>13076.34</v>
      </c>
      <c r="K855" s="163">
        <v>13036.74</v>
      </c>
      <c r="L855" s="165">
        <v>0</v>
      </c>
      <c r="M855" s="163">
        <f t="shared" si="168"/>
        <v>16671053.52</v>
      </c>
      <c r="N855" s="163"/>
      <c r="O855" s="163"/>
      <c r="P855" s="163"/>
      <c r="Q855" s="30">
        <f>IF('Форма 2'!D855=0,"",'Форма 2'!D855-N855-O855-P855)</f>
        <v>16671053.52</v>
      </c>
      <c r="R855" s="51">
        <f t="shared" si="159"/>
        <v>1274.9021148119427</v>
      </c>
      <c r="S855" s="51">
        <f t="shared" si="160"/>
        <v>1274.9021148119427</v>
      </c>
      <c r="T855" s="69">
        <f>IF(B855=C855,"",
IF(ISERROR(
IF(_xlfn.TEXTBEFORE('ПДФ 1'!B880,": ",1)*1=YEAR($V$4),$V$4,
IF(_xlfn.TEXTBEFORE('ПДФ 1'!B880,": ",1)*1=YEAR($W$4),$W$4,
IF(_xlfn.TEXTBEFORE('ПДФ 1'!B880,": ",1)*1=YEAR($X$4),$X$4,$Y$4)))),"",
IF(_xlfn.TEXTBEFORE('ПДФ 1'!B880,": ",1)*1=YEAR($V$4),$V$4,
IF(_xlfn.TEXTBEFORE('ПДФ 1'!B880,": ",1)*1=YEAR($W$4),$W$4,
IF(_xlfn.TEXTBEFORE('ПДФ 1'!B880,": ",1)*1=YEAR($X$4),$X$4,$Y$4)))))</f>
        <v>46022</v>
      </c>
      <c r="U855" s="125" t="str">
        <f>IF(ISERROR(VLOOKUP(C855,Источник!$C$2:$K$2343,9,0)),"",VLOOKUP(C855,Источник!$C$2:$K$2343,9,0))</f>
        <v>СС</v>
      </c>
      <c r="V855" s="1"/>
      <c r="W855" s="1"/>
      <c r="X855" s="77" t="str">
        <f t="shared" si="161"/>
        <v>г. Чусовой, ул. Мира, д. 14: 2025</v>
      </c>
      <c r="Y855" s="117">
        <f t="shared" si="162"/>
        <v>1</v>
      </c>
      <c r="Z855" s="22" t="s">
        <v>1076</v>
      </c>
      <c r="AA855" s="22" t="s">
        <v>1076</v>
      </c>
      <c r="AB855" s="22" t="s">
        <v>1076</v>
      </c>
      <c r="AC855" s="22" t="s">
        <v>1076</v>
      </c>
      <c r="AD855" s="22" t="s">
        <v>1076</v>
      </c>
      <c r="AE855" s="22" t="s">
        <v>1076</v>
      </c>
      <c r="AF855" s="22" t="s">
        <v>1076</v>
      </c>
      <c r="AG855" s="89">
        <v>6</v>
      </c>
      <c r="AH855" s="88">
        <v>16671053.52</v>
      </c>
      <c r="AI855" s="75" t="s">
        <v>1076</v>
      </c>
      <c r="AJ855" s="75" t="s">
        <v>1076</v>
      </c>
      <c r="AK855" s="75" t="s">
        <v>1076</v>
      </c>
      <c r="AL855" s="75" t="s">
        <v>1076</v>
      </c>
      <c r="AM855" s="75" t="s">
        <v>1076</v>
      </c>
      <c r="AN855" s="75" t="s">
        <v>1076</v>
      </c>
      <c r="AO855" s="75" t="s">
        <v>1076</v>
      </c>
      <c r="AP855" s="75" t="s">
        <v>1076</v>
      </c>
      <c r="AQ855" s="75" t="s">
        <v>1076</v>
      </c>
      <c r="AR855" s="75" t="s">
        <v>1076</v>
      </c>
      <c r="AS855" s="75" t="s">
        <v>1076</v>
      </c>
      <c r="AT855" s="75" t="s">
        <v>1076</v>
      </c>
      <c r="AU855" t="str">
        <f t="shared" si="163"/>
        <v>РЛ</v>
      </c>
      <c r="AV855" t="b">
        <f t="shared" si="164"/>
        <v>1</v>
      </c>
    </row>
    <row r="856" spans="1:48" ht="16.5" thickTop="1" thickBot="1" x14ac:dyDescent="0.3">
      <c r="A856" s="28">
        <f t="shared" si="165"/>
        <v>12</v>
      </c>
      <c r="B856" s="74" t="s">
        <v>1104</v>
      </c>
      <c r="C856" s="71" t="s">
        <v>531</v>
      </c>
      <c r="D856" s="63">
        <v>1946</v>
      </c>
      <c r="E856" s="72"/>
      <c r="F856" s="72" t="s">
        <v>2522</v>
      </c>
      <c r="G856" s="80">
        <v>2</v>
      </c>
      <c r="H856" s="80">
        <v>1</v>
      </c>
      <c r="I856" s="163">
        <v>461.5</v>
      </c>
      <c r="J856" s="163">
        <v>286.7</v>
      </c>
      <c r="K856" s="163">
        <v>258.02999999999997</v>
      </c>
      <c r="L856" s="165">
        <v>0</v>
      </c>
      <c r="M856" s="163">
        <f t="shared" si="168"/>
        <v>4410735.49</v>
      </c>
      <c r="N856" s="163"/>
      <c r="O856" s="163"/>
      <c r="P856" s="163"/>
      <c r="Q856" s="30">
        <f>IF('Форма 2'!D856=0,"",'Форма 2'!D856-N856-O856-P856)</f>
        <v>4410735.49</v>
      </c>
      <c r="R856" s="51">
        <f t="shared" si="159"/>
        <v>15384.497697942101</v>
      </c>
      <c r="S856" s="51">
        <f t="shared" si="160"/>
        <v>15384.497697942101</v>
      </c>
      <c r="T856" s="69">
        <f>IF(B856=C856,"",
IF(ISERROR(
IF(_xlfn.TEXTBEFORE('ПДФ 1'!B881,": ",1)*1=YEAR($V$4),$V$4,
IF(_xlfn.TEXTBEFORE('ПДФ 1'!B881,": ",1)*1=YEAR($W$4),$W$4,
IF(_xlfn.TEXTBEFORE('ПДФ 1'!B881,": ",1)*1=YEAR($X$4),$X$4,$Y$4)))),"",
IF(_xlfn.TEXTBEFORE('ПДФ 1'!B881,": ",1)*1=YEAR($V$4),$V$4,
IF(_xlfn.TEXTBEFORE('ПДФ 1'!B881,": ",1)*1=YEAR($W$4),$W$4,
IF(_xlfn.TEXTBEFORE('ПДФ 1'!B881,": ",1)*1=YEAR($X$4),$X$4,$Y$4)))))</f>
        <v>46022</v>
      </c>
      <c r="U856" s="125" t="str">
        <f>IF(ISERROR(VLOOKUP(C856,Источник!$C$2:$K$2343,9,0)),"",VLOOKUP(C856,Источник!$C$2:$K$2343,9,0))</f>
        <v>РО</v>
      </c>
      <c r="V856" s="1"/>
      <c r="W856" s="1"/>
      <c r="X856" s="77" t="str">
        <f t="shared" si="161"/>
        <v>г. Чусовой, ул. Октябрьская, д. 12: 2025</v>
      </c>
      <c r="Y856" s="117">
        <f t="shared" si="162"/>
        <v>1</v>
      </c>
      <c r="Z856" s="22" t="s">
        <v>1076</v>
      </c>
      <c r="AA856" s="22" t="s">
        <v>1076</v>
      </c>
      <c r="AB856" s="22" t="s">
        <v>1076</v>
      </c>
      <c r="AC856" s="22" t="s">
        <v>1076</v>
      </c>
      <c r="AD856" s="22" t="s">
        <v>1076</v>
      </c>
      <c r="AE856" s="22" t="s">
        <v>1076</v>
      </c>
      <c r="AF856" s="22" t="s">
        <v>1076</v>
      </c>
      <c r="AG856" s="89" t="s">
        <v>1076</v>
      </c>
      <c r="AH856" s="88" t="s">
        <v>1076</v>
      </c>
      <c r="AI856" s="75">
        <v>1</v>
      </c>
      <c r="AJ856" s="75" t="s">
        <v>1076</v>
      </c>
      <c r="AK856" s="75" t="s">
        <v>1076</v>
      </c>
      <c r="AL856" s="75" t="s">
        <v>1076</v>
      </c>
      <c r="AM856" s="75" t="s">
        <v>1076</v>
      </c>
      <c r="AN856" s="75" t="s">
        <v>1076</v>
      </c>
      <c r="AO856" s="75" t="s">
        <v>1076</v>
      </c>
      <c r="AP856" s="75" t="s">
        <v>1076</v>
      </c>
      <c r="AQ856" s="75" t="s">
        <v>1076</v>
      </c>
      <c r="AR856" s="75" t="s">
        <v>1076</v>
      </c>
      <c r="AS856" s="75" t="s">
        <v>1076</v>
      </c>
      <c r="AT856" s="75" t="s">
        <v>1076</v>
      </c>
      <c r="AU856" t="str">
        <f t="shared" si="163"/>
        <v>РК</v>
      </c>
      <c r="AV856" t="b">
        <f t="shared" si="164"/>
        <v>1</v>
      </c>
    </row>
    <row r="857" spans="1:48" ht="16.5" thickTop="1" thickBot="1" x14ac:dyDescent="0.3">
      <c r="A857" s="28">
        <f t="shared" si="165"/>
        <v>13</v>
      </c>
      <c r="B857" s="74" t="s">
        <v>1104</v>
      </c>
      <c r="C857" s="71" t="s">
        <v>279</v>
      </c>
      <c r="D857" s="63">
        <v>1951</v>
      </c>
      <c r="E857" s="72"/>
      <c r="F857" s="72" t="s">
        <v>2522</v>
      </c>
      <c r="G857" s="80">
        <v>2</v>
      </c>
      <c r="H857" s="80">
        <v>2</v>
      </c>
      <c r="I857" s="163">
        <v>526.5</v>
      </c>
      <c r="J857" s="163">
        <v>487.1</v>
      </c>
      <c r="K857" s="163">
        <v>487.1</v>
      </c>
      <c r="L857" s="165">
        <v>33</v>
      </c>
      <c r="M857" s="163">
        <f t="shared" si="168"/>
        <v>4422663.18</v>
      </c>
      <c r="N857" s="163"/>
      <c r="O857" s="163"/>
      <c r="P857" s="163"/>
      <c r="Q857" s="30">
        <f>IF('Форма 2'!D857=0,"",'Форма 2'!D857-N857-O857-P857)</f>
        <v>4422663.18</v>
      </c>
      <c r="R857" s="51">
        <f t="shared" si="159"/>
        <v>9079.5795113939639</v>
      </c>
      <c r="S857" s="51">
        <f t="shared" si="160"/>
        <v>9079.5795113939639</v>
      </c>
      <c r="T857" s="69">
        <f>IF(B857=C857,"",
IF(ISERROR(
IF(_xlfn.TEXTBEFORE('ПДФ 1'!B882,": ",1)*1=YEAR($V$4),$V$4,
IF(_xlfn.TEXTBEFORE('ПДФ 1'!B882,": ",1)*1=YEAR($W$4),$W$4,
IF(_xlfn.TEXTBEFORE('ПДФ 1'!B882,": ",1)*1=YEAR($X$4),$X$4,$Y$4)))),"",
IF(_xlfn.TEXTBEFORE('ПДФ 1'!B882,": ",1)*1=YEAR($V$4),$V$4,
IF(_xlfn.TEXTBEFORE('ПДФ 1'!B882,": ",1)*1=YEAR($W$4),$W$4,
IF(_xlfn.TEXTBEFORE('ПДФ 1'!B882,": ",1)*1=YEAR($X$4),$X$4,$Y$4)))))</f>
        <v>46022</v>
      </c>
      <c r="U857" s="125" t="str">
        <f>IF(ISERROR(VLOOKUP(C857,Источник!$C$2:$K$2343,9,0)),"",VLOOKUP(C857,Источник!$C$2:$K$2343,9,0))</f>
        <v>РО</v>
      </c>
      <c r="V857" s="1"/>
      <c r="W857" s="1"/>
      <c r="X857" s="77" t="str">
        <f t="shared" si="161"/>
        <v>г. Чусовой, ул. Орджоникидзе, д. 10: 2025</v>
      </c>
      <c r="Y857" s="117">
        <f t="shared" si="162"/>
        <v>1</v>
      </c>
      <c r="Z857" s="22" t="s">
        <v>1076</v>
      </c>
      <c r="AA857" s="22">
        <v>1</v>
      </c>
      <c r="AB857" s="22" t="s">
        <v>1076</v>
      </c>
      <c r="AC857" s="22" t="s">
        <v>1076</v>
      </c>
      <c r="AD857" s="22" t="s">
        <v>1076</v>
      </c>
      <c r="AE857" s="22" t="s">
        <v>1076</v>
      </c>
      <c r="AF857" s="22" t="s">
        <v>1076</v>
      </c>
      <c r="AG857" s="89" t="s">
        <v>1076</v>
      </c>
      <c r="AH857" s="88" t="s">
        <v>1076</v>
      </c>
      <c r="AI857" s="75" t="s">
        <v>1076</v>
      </c>
      <c r="AJ857" s="75" t="s">
        <v>1076</v>
      </c>
      <c r="AK857" s="75" t="s">
        <v>1076</v>
      </c>
      <c r="AL857" s="75" t="s">
        <v>1076</v>
      </c>
      <c r="AM857" s="75" t="s">
        <v>1076</v>
      </c>
      <c r="AN857" s="75" t="s">
        <v>1076</v>
      </c>
      <c r="AO857" s="75" t="s">
        <v>1076</v>
      </c>
      <c r="AP857" s="75" t="s">
        <v>1076</v>
      </c>
      <c r="AQ857" s="75" t="s">
        <v>1076</v>
      </c>
      <c r="AR857" s="75" t="s">
        <v>1076</v>
      </c>
      <c r="AS857" s="75" t="s">
        <v>1076</v>
      </c>
      <c r="AT857" s="75" t="s">
        <v>1076</v>
      </c>
      <c r="AU857" t="str">
        <f t="shared" si="163"/>
        <v>РВИС ( ТЕП )</v>
      </c>
      <c r="AV857" t="b">
        <f t="shared" si="164"/>
        <v>1</v>
      </c>
    </row>
    <row r="858" spans="1:48" ht="16.5" thickTop="1" thickBot="1" x14ac:dyDescent="0.3">
      <c r="A858" s="28">
        <f t="shared" si="165"/>
        <v>14</v>
      </c>
      <c r="B858" s="74" t="s">
        <v>1104</v>
      </c>
      <c r="C858" s="71" t="s">
        <v>532</v>
      </c>
      <c r="D858" s="63">
        <v>1946</v>
      </c>
      <c r="E858" s="72"/>
      <c r="F858" s="72" t="s">
        <v>2522</v>
      </c>
      <c r="G858" s="80">
        <v>2</v>
      </c>
      <c r="H858" s="80">
        <v>2</v>
      </c>
      <c r="I858" s="163">
        <v>567.4</v>
      </c>
      <c r="J858" s="163">
        <v>519.6</v>
      </c>
      <c r="K858" s="163">
        <v>467.64</v>
      </c>
      <c r="L858" s="165">
        <v>0</v>
      </c>
      <c r="M858" s="163">
        <f t="shared" si="168"/>
        <v>8729188</v>
      </c>
      <c r="N858" s="163"/>
      <c r="O858" s="163"/>
      <c r="P858" s="163"/>
      <c r="Q858" s="30">
        <f>IF('Форма 2'!D858=0,"",'Форма 2'!D858-N858-O858-P858)</f>
        <v>8729188</v>
      </c>
      <c r="R858" s="51">
        <f t="shared" si="159"/>
        <v>16799.822940723632</v>
      </c>
      <c r="S858" s="51">
        <f t="shared" si="160"/>
        <v>16799.822940723632</v>
      </c>
      <c r="T858" s="69">
        <f>IF(B858=C858,"",
IF(ISERROR(
IF(_xlfn.TEXTBEFORE('ПДФ 1'!B883,": ",1)*1=YEAR($V$4),$V$4,
IF(_xlfn.TEXTBEFORE('ПДФ 1'!B883,": ",1)*1=YEAR($W$4),$W$4,
IF(_xlfn.TEXTBEFORE('ПДФ 1'!B883,": ",1)*1=YEAR($X$4),$X$4,$Y$4)))),"",
IF(_xlfn.TEXTBEFORE('ПДФ 1'!B883,": ",1)*1=YEAR($V$4),$V$4,
IF(_xlfn.TEXTBEFORE('ПДФ 1'!B883,": ",1)*1=YEAR($W$4),$W$4,
IF(_xlfn.TEXTBEFORE('ПДФ 1'!B883,": ",1)*1=YEAR($X$4),$X$4,$Y$4)))))</f>
        <v>46022</v>
      </c>
      <c r="U858" s="125" t="str">
        <f>IF(ISERROR(VLOOKUP(C858,Источник!$C$2:$K$2343,9,0)),"",VLOOKUP(C858,Источник!$C$2:$K$2343,9,0))</f>
        <v>РО</v>
      </c>
      <c r="V858" s="1"/>
      <c r="W858" s="1"/>
      <c r="X858" s="77" t="str">
        <f t="shared" si="161"/>
        <v>г. Чусовой, ул. Орджоникидзе, д. 3: 2025</v>
      </c>
      <c r="Y858" s="117">
        <f t="shared" si="162"/>
        <v>2</v>
      </c>
      <c r="Z858" s="22" t="s">
        <v>1076</v>
      </c>
      <c r="AA858" s="22" t="s">
        <v>1076</v>
      </c>
      <c r="AB858" s="22" t="s">
        <v>1076</v>
      </c>
      <c r="AC858" s="22" t="s">
        <v>1076</v>
      </c>
      <c r="AD858" s="22" t="s">
        <v>1076</v>
      </c>
      <c r="AE858" s="22" t="s">
        <v>1076</v>
      </c>
      <c r="AF858" s="22" t="s">
        <v>1076</v>
      </c>
      <c r="AG858" s="89" t="s">
        <v>1076</v>
      </c>
      <c r="AH858" s="88" t="s">
        <v>1076</v>
      </c>
      <c r="AI858" s="75">
        <v>1</v>
      </c>
      <c r="AJ858" s="75">
        <v>1</v>
      </c>
      <c r="AK858" s="75" t="s">
        <v>1076</v>
      </c>
      <c r="AL858" s="75" t="s">
        <v>1076</v>
      </c>
      <c r="AM858" s="75" t="s">
        <v>1076</v>
      </c>
      <c r="AN858" s="75" t="s">
        <v>1076</v>
      </c>
      <c r="AO858" s="75" t="s">
        <v>1076</v>
      </c>
      <c r="AP858" s="75" t="s">
        <v>1076</v>
      </c>
      <c r="AQ858" s="75" t="s">
        <v>1076</v>
      </c>
      <c r="AR858" s="75" t="s">
        <v>1076</v>
      </c>
      <c r="AS858" s="75" t="s">
        <v>1076</v>
      </c>
      <c r="AT858" s="75" t="s">
        <v>1076</v>
      </c>
      <c r="AU858" t="str">
        <f t="shared" si="163"/>
        <v>РК Рфа</v>
      </c>
      <c r="AV858" t="b">
        <f t="shared" si="164"/>
        <v>1</v>
      </c>
    </row>
    <row r="859" spans="1:48" ht="16.5" thickTop="1" thickBot="1" x14ac:dyDescent="0.3">
      <c r="A859" s="28">
        <f t="shared" si="165"/>
        <v>15</v>
      </c>
      <c r="B859" s="74" t="s">
        <v>1104</v>
      </c>
      <c r="C859" s="71" t="s">
        <v>533</v>
      </c>
      <c r="D859" s="63">
        <v>1946</v>
      </c>
      <c r="E859" s="72"/>
      <c r="F859" s="72" t="s">
        <v>2522</v>
      </c>
      <c r="G859" s="80">
        <v>2</v>
      </c>
      <c r="H859" s="80">
        <v>1</v>
      </c>
      <c r="I859" s="163">
        <v>514.6</v>
      </c>
      <c r="J859" s="163">
        <v>471.1</v>
      </c>
      <c r="K859" s="163">
        <v>423.99</v>
      </c>
      <c r="L859" s="165">
        <v>0</v>
      </c>
      <c r="M859" s="163">
        <f t="shared" si="168"/>
        <v>4918232.8899999997</v>
      </c>
      <c r="N859" s="163"/>
      <c r="O859" s="163"/>
      <c r="P859" s="163"/>
      <c r="Q859" s="30">
        <f>IF('Форма 2'!D859=0,"",'Форма 2'!D859-N859-O859-P859)</f>
        <v>4918232.8899999997</v>
      </c>
      <c r="R859" s="51">
        <f t="shared" si="159"/>
        <v>10439.891509233707</v>
      </c>
      <c r="S859" s="51">
        <f t="shared" si="160"/>
        <v>10439.891509233707</v>
      </c>
      <c r="T859" s="69">
        <f>IF(B859=C859,"",
IF(ISERROR(
IF(_xlfn.TEXTBEFORE('ПДФ 1'!B884,": ",1)*1=YEAR($V$4),$V$4,
IF(_xlfn.TEXTBEFORE('ПДФ 1'!B884,": ",1)*1=YEAR($W$4),$W$4,
IF(_xlfn.TEXTBEFORE('ПДФ 1'!B884,": ",1)*1=YEAR($X$4),$X$4,$Y$4)))),"",
IF(_xlfn.TEXTBEFORE('ПДФ 1'!B884,": ",1)*1=YEAR($V$4),$V$4,
IF(_xlfn.TEXTBEFORE('ПДФ 1'!B884,": ",1)*1=YEAR($W$4),$W$4,
IF(_xlfn.TEXTBEFORE('ПДФ 1'!B884,": ",1)*1=YEAR($X$4),$X$4,$Y$4)))))</f>
        <v>46022</v>
      </c>
      <c r="U859" s="125" t="str">
        <f>IF(ISERROR(VLOOKUP(C859,Источник!$C$2:$K$2343,9,0)),"",VLOOKUP(C859,Источник!$C$2:$K$2343,9,0))</f>
        <v>РО</v>
      </c>
      <c r="V859" s="1"/>
      <c r="W859" s="1"/>
      <c r="X859" s="77" t="str">
        <f t="shared" si="161"/>
        <v>г. Чусовой, ул. Переездная, д. 19: 2025</v>
      </c>
      <c r="Y859" s="117">
        <f t="shared" si="162"/>
        <v>1</v>
      </c>
      <c r="Z859" s="22" t="s">
        <v>1076</v>
      </c>
      <c r="AA859" s="22" t="s">
        <v>1076</v>
      </c>
      <c r="AB859" s="22" t="s">
        <v>1076</v>
      </c>
      <c r="AC859" s="22" t="s">
        <v>1076</v>
      </c>
      <c r="AD859" s="22" t="s">
        <v>1076</v>
      </c>
      <c r="AE859" s="22" t="s">
        <v>1076</v>
      </c>
      <c r="AF859" s="22" t="s">
        <v>1076</v>
      </c>
      <c r="AG859" s="89" t="s">
        <v>1076</v>
      </c>
      <c r="AH859" s="88" t="s">
        <v>1076</v>
      </c>
      <c r="AI859" s="75">
        <v>1</v>
      </c>
      <c r="AJ859" s="75" t="s">
        <v>1076</v>
      </c>
      <c r="AK859" s="75" t="s">
        <v>1076</v>
      </c>
      <c r="AL859" s="75" t="s">
        <v>1076</v>
      </c>
      <c r="AM859" s="75" t="s">
        <v>1076</v>
      </c>
      <c r="AN859" s="75" t="s">
        <v>1076</v>
      </c>
      <c r="AO859" s="75" t="s">
        <v>1076</v>
      </c>
      <c r="AP859" s="75" t="s">
        <v>1076</v>
      </c>
      <c r="AQ859" s="75" t="s">
        <v>1076</v>
      </c>
      <c r="AR859" s="75" t="s">
        <v>1076</v>
      </c>
      <c r="AS859" s="75" t="s">
        <v>1076</v>
      </c>
      <c r="AT859" s="75" t="s">
        <v>1076</v>
      </c>
      <c r="AU859" t="str">
        <f t="shared" si="163"/>
        <v>РК</v>
      </c>
      <c r="AV859" t="b">
        <f t="shared" si="164"/>
        <v>1</v>
      </c>
    </row>
    <row r="860" spans="1:48" ht="16.5" thickTop="1" thickBot="1" x14ac:dyDescent="0.3">
      <c r="A860" s="28">
        <f t="shared" si="165"/>
        <v>16</v>
      </c>
      <c r="B860" s="74" t="s">
        <v>1104</v>
      </c>
      <c r="C860" s="71" t="s">
        <v>364</v>
      </c>
      <c r="D860" s="63">
        <v>1946</v>
      </c>
      <c r="E860" s="72"/>
      <c r="F860" s="72" t="s">
        <v>2522</v>
      </c>
      <c r="G860" s="80">
        <v>2</v>
      </c>
      <c r="H860" s="80">
        <v>1</v>
      </c>
      <c r="I860" s="163">
        <v>471.7</v>
      </c>
      <c r="J860" s="163">
        <v>296.39999999999998</v>
      </c>
      <c r="K860" s="163">
        <v>266.76</v>
      </c>
      <c r="L860" s="165">
        <v>0</v>
      </c>
      <c r="M860" s="163">
        <f t="shared" si="168"/>
        <v>4857382.6300000008</v>
      </c>
      <c r="N860" s="163"/>
      <c r="O860" s="163"/>
      <c r="P860" s="163"/>
      <c r="Q860" s="30">
        <f>IF('Форма 2'!D860=0,"",'Форма 2'!D860-N860-O860-P860)</f>
        <v>4857382.6300000008</v>
      </c>
      <c r="R860" s="51">
        <f t="shared" si="159"/>
        <v>16387.930600539814</v>
      </c>
      <c r="S860" s="51">
        <f t="shared" si="160"/>
        <v>16387.930600539814</v>
      </c>
      <c r="T860" s="69">
        <f>IF(B860=C860,"",
IF(ISERROR(
IF(_xlfn.TEXTBEFORE('ПДФ 1'!B885,": ",1)*1=YEAR($V$4),$V$4,
IF(_xlfn.TEXTBEFORE('ПДФ 1'!B885,": ",1)*1=YEAR($W$4),$W$4,
IF(_xlfn.TEXTBEFORE('ПДФ 1'!B885,": ",1)*1=YEAR($X$4),$X$4,$Y$4)))),"",
IF(_xlfn.TEXTBEFORE('ПДФ 1'!B885,": ",1)*1=YEAR($V$4),$V$4,
IF(_xlfn.TEXTBEFORE('ПДФ 1'!B885,": ",1)*1=YEAR($W$4),$W$4,
IF(_xlfn.TEXTBEFORE('ПДФ 1'!B885,": ",1)*1=YEAR($X$4),$X$4,$Y$4)))))</f>
        <v>46022</v>
      </c>
      <c r="U860" s="125" t="str">
        <f>IF(ISERROR(VLOOKUP(C860,Источник!$C$2:$K$2343,9,0)),"",VLOOKUP(C860,Источник!$C$2:$K$2343,9,0))</f>
        <v>РО</v>
      </c>
      <c r="V860" s="1"/>
      <c r="W860" s="1"/>
      <c r="X860" s="77" t="str">
        <f t="shared" si="161"/>
        <v>г. Чусовой, ул. Переездная, д. 5: 2025</v>
      </c>
      <c r="Y860" s="117">
        <f t="shared" si="162"/>
        <v>2</v>
      </c>
      <c r="Z860" s="22">
        <v>1</v>
      </c>
      <c r="AA860" s="22" t="s">
        <v>1076</v>
      </c>
      <c r="AB860" s="22" t="s">
        <v>1076</v>
      </c>
      <c r="AC860" s="22" t="s">
        <v>1076</v>
      </c>
      <c r="AD860" s="22" t="s">
        <v>1076</v>
      </c>
      <c r="AE860" s="22" t="s">
        <v>1076</v>
      </c>
      <c r="AF860" s="22" t="s">
        <v>1076</v>
      </c>
      <c r="AG860" s="89" t="s">
        <v>1076</v>
      </c>
      <c r="AH860" s="88" t="s">
        <v>1076</v>
      </c>
      <c r="AI860" s="75">
        <v>1</v>
      </c>
      <c r="AJ860" s="75" t="s">
        <v>1076</v>
      </c>
      <c r="AK860" s="75" t="s">
        <v>1076</v>
      </c>
      <c r="AL860" s="75" t="s">
        <v>1076</v>
      </c>
      <c r="AM860" s="75" t="s">
        <v>1076</v>
      </c>
      <c r="AN860" s="75" t="s">
        <v>1076</v>
      </c>
      <c r="AO860" s="75" t="s">
        <v>1076</v>
      </c>
      <c r="AP860" s="75" t="s">
        <v>1076</v>
      </c>
      <c r="AQ860" s="75" t="s">
        <v>1076</v>
      </c>
      <c r="AR860" s="75" t="s">
        <v>1076</v>
      </c>
      <c r="AS860" s="75" t="s">
        <v>1076</v>
      </c>
      <c r="AT860" s="75" t="s">
        <v>1076</v>
      </c>
      <c r="AU860" t="str">
        <f t="shared" si="163"/>
        <v>РВИС ( ЭЛ ) РК</v>
      </c>
      <c r="AV860" t="b">
        <f t="shared" si="164"/>
        <v>1</v>
      </c>
    </row>
    <row r="861" spans="1:48" ht="16.5" thickTop="1" thickBot="1" x14ac:dyDescent="0.3">
      <c r="A861" s="28">
        <f t="shared" si="165"/>
        <v>17</v>
      </c>
      <c r="B861" s="74" t="s">
        <v>1104</v>
      </c>
      <c r="C861" s="71" t="s">
        <v>1594</v>
      </c>
      <c r="D861" s="63">
        <v>1998</v>
      </c>
      <c r="E861" s="72"/>
      <c r="F861" s="72" t="s">
        <v>2549</v>
      </c>
      <c r="G861" s="80">
        <v>4</v>
      </c>
      <c r="H861" s="80">
        <v>3</v>
      </c>
      <c r="I861" s="163">
        <v>1919.6</v>
      </c>
      <c r="J861" s="163">
        <v>1919.6</v>
      </c>
      <c r="K861" s="163">
        <v>1182.5999999999999</v>
      </c>
      <c r="L861" s="165">
        <v>86</v>
      </c>
      <c r="M861" s="163">
        <f t="shared" si="168"/>
        <v>624061.96</v>
      </c>
      <c r="N861" s="163"/>
      <c r="O861" s="163"/>
      <c r="P861" s="163"/>
      <c r="Q861" s="30">
        <f>IF('Форма 2'!D861=0,"",'Форма 2'!D861-N861-O861-P861)</f>
        <v>624061.96</v>
      </c>
      <c r="R861" s="51">
        <f t="shared" si="159"/>
        <v>325.10000000000002</v>
      </c>
      <c r="S861" s="51">
        <f t="shared" si="160"/>
        <v>325.10000000000002</v>
      </c>
      <c r="T861" s="69">
        <f>IF(B861=C861,"",
IF(ISERROR(
IF(_xlfn.TEXTBEFORE('ПДФ 1'!B886,": ",1)*1=YEAR($V$4),$V$4,
IF(_xlfn.TEXTBEFORE('ПДФ 1'!B886,": ",1)*1=YEAR($W$4),$W$4,
IF(_xlfn.TEXTBEFORE('ПДФ 1'!B886,": ",1)*1=YEAR($X$4),$X$4,$Y$4)))),"",
IF(_xlfn.TEXTBEFORE('ПДФ 1'!B886,": ",1)*1=YEAR($V$4),$V$4,
IF(_xlfn.TEXTBEFORE('ПДФ 1'!B886,": ",1)*1=YEAR($W$4),$W$4,
IF(_xlfn.TEXTBEFORE('ПДФ 1'!B886,": ",1)*1=YEAR($X$4),$X$4,$Y$4)))))</f>
        <v>46022</v>
      </c>
      <c r="U861" s="125" t="str">
        <f>IF(ISERROR(VLOOKUP(C861,Источник!$C$2:$K$2343,9,0)),"",VLOOKUP(C861,Источник!$C$2:$K$2343,9,0))</f>
        <v>СС</v>
      </c>
      <c r="V861" s="1"/>
      <c r="W861" s="1"/>
      <c r="X861" s="77" t="str">
        <f t="shared" si="161"/>
        <v>г. Чусовой, ул. Севастопольская, д. 26А: 2025</v>
      </c>
      <c r="Y861" s="117">
        <f t="shared" si="162"/>
        <v>1</v>
      </c>
      <c r="Z861" s="22" t="s">
        <v>1076</v>
      </c>
      <c r="AA861" s="22" t="s">
        <v>1076</v>
      </c>
      <c r="AB861" s="22" t="s">
        <v>1076</v>
      </c>
      <c r="AC861" s="22">
        <v>1</v>
      </c>
      <c r="AD861" s="22" t="s">
        <v>1076</v>
      </c>
      <c r="AE861" s="22" t="s">
        <v>1076</v>
      </c>
      <c r="AF861" s="22" t="s">
        <v>1076</v>
      </c>
      <c r="AG861" s="89" t="s">
        <v>1076</v>
      </c>
      <c r="AH861" s="88" t="s">
        <v>1076</v>
      </c>
      <c r="AI861" s="75" t="s">
        <v>1076</v>
      </c>
      <c r="AJ861" s="75" t="s">
        <v>1076</v>
      </c>
      <c r="AK861" s="75" t="s">
        <v>1076</v>
      </c>
      <c r="AL861" s="75" t="s">
        <v>1076</v>
      </c>
      <c r="AM861" s="75" t="s">
        <v>1076</v>
      </c>
      <c r="AN861" s="75" t="s">
        <v>1076</v>
      </c>
      <c r="AO861" s="75" t="s">
        <v>1076</v>
      </c>
      <c r="AP861" s="75" t="s">
        <v>1076</v>
      </c>
      <c r="AQ861" s="75" t="s">
        <v>1076</v>
      </c>
      <c r="AR861" s="75" t="s">
        <v>1076</v>
      </c>
      <c r="AS861" s="75" t="s">
        <v>1076</v>
      </c>
      <c r="AT861" s="75" t="s">
        <v>1076</v>
      </c>
      <c r="AU861" t="str">
        <f t="shared" si="163"/>
        <v>РВИС ( ХВС )</v>
      </c>
      <c r="AV861" t="b">
        <f t="shared" si="164"/>
        <v>1</v>
      </c>
    </row>
    <row r="862" spans="1:48" ht="16.5" thickTop="1" thickBot="1" x14ac:dyDescent="0.3">
      <c r="A862" s="28">
        <f t="shared" si="165"/>
        <v>18</v>
      </c>
      <c r="B862" s="74" t="s">
        <v>1104</v>
      </c>
      <c r="C862" s="71" t="s">
        <v>534</v>
      </c>
      <c r="D862" s="63">
        <v>1960</v>
      </c>
      <c r="E862" s="72"/>
      <c r="F862" s="72" t="s">
        <v>2519</v>
      </c>
      <c r="G862" s="80">
        <v>2</v>
      </c>
      <c r="H862" s="80">
        <v>2</v>
      </c>
      <c r="I862" s="163">
        <v>635.1</v>
      </c>
      <c r="J862" s="163">
        <v>635.1</v>
      </c>
      <c r="K862" s="163">
        <v>635.1</v>
      </c>
      <c r="L862" s="165">
        <v>0</v>
      </c>
      <c r="M862" s="163">
        <f t="shared" si="168"/>
        <v>6069898.3899999997</v>
      </c>
      <c r="N862" s="163"/>
      <c r="O862" s="163"/>
      <c r="P862" s="163"/>
      <c r="Q862" s="30">
        <f>IF('Форма 2'!D862=0,"",'Форма 2'!D862-N862-O862-P862)</f>
        <v>6069898.3899999997</v>
      </c>
      <c r="R862" s="51">
        <f t="shared" si="159"/>
        <v>9557.3900015745548</v>
      </c>
      <c r="S862" s="51">
        <f t="shared" si="160"/>
        <v>9557.3900015745548</v>
      </c>
      <c r="T862" s="69">
        <f>IF(B862=C862,"",
IF(ISERROR(
IF(_xlfn.TEXTBEFORE('ПДФ 1'!B887,": ",1)*1=YEAR($V$4),$V$4,
IF(_xlfn.TEXTBEFORE('ПДФ 1'!B887,": ",1)*1=YEAR($W$4),$W$4,
IF(_xlfn.TEXTBEFORE('ПДФ 1'!B887,": ",1)*1=YEAR($X$4),$X$4,$Y$4)))),"",
IF(_xlfn.TEXTBEFORE('ПДФ 1'!B887,": ",1)*1=YEAR($V$4),$V$4,
IF(_xlfn.TEXTBEFORE('ПДФ 1'!B887,": ",1)*1=YEAR($W$4),$W$4,
IF(_xlfn.TEXTBEFORE('ПДФ 1'!B887,": ",1)*1=YEAR($X$4),$X$4,$Y$4)))))</f>
        <v>46022</v>
      </c>
      <c r="U862" s="125" t="str">
        <f>IF(ISERROR(VLOOKUP(C862,Источник!$C$2:$K$2343,9,0)),"",VLOOKUP(C862,Источник!$C$2:$K$2343,9,0))</f>
        <v>СС</v>
      </c>
      <c r="V862" s="1"/>
      <c r="W862" s="1"/>
      <c r="X862" s="77" t="str">
        <f t="shared" si="161"/>
        <v>г. Чусовой, ул. Севастопольская, д. 63: 2025</v>
      </c>
      <c r="Y862" s="117">
        <f t="shared" si="162"/>
        <v>1</v>
      </c>
      <c r="Z862" s="22" t="s">
        <v>1076</v>
      </c>
      <c r="AA862" s="22" t="s">
        <v>1076</v>
      </c>
      <c r="AB862" s="22" t="s">
        <v>1076</v>
      </c>
      <c r="AC862" s="22" t="s">
        <v>1076</v>
      </c>
      <c r="AD862" s="22" t="s">
        <v>1076</v>
      </c>
      <c r="AE862" s="22" t="s">
        <v>1076</v>
      </c>
      <c r="AF862" s="22" t="s">
        <v>1076</v>
      </c>
      <c r="AG862" s="89" t="s">
        <v>1076</v>
      </c>
      <c r="AH862" s="88" t="s">
        <v>1076</v>
      </c>
      <c r="AI862" s="75">
        <v>1</v>
      </c>
      <c r="AJ862" s="75" t="s">
        <v>1076</v>
      </c>
      <c r="AK862" s="75" t="s">
        <v>1076</v>
      </c>
      <c r="AL862" s="75" t="s">
        <v>1076</v>
      </c>
      <c r="AM862" s="75" t="s">
        <v>1076</v>
      </c>
      <c r="AN862" s="75" t="s">
        <v>1076</v>
      </c>
      <c r="AO862" s="75" t="s">
        <v>1076</v>
      </c>
      <c r="AP862" s="75" t="s">
        <v>1076</v>
      </c>
      <c r="AQ862" s="75" t="s">
        <v>1076</v>
      </c>
      <c r="AR862" s="75" t="s">
        <v>1076</v>
      </c>
      <c r="AS862" s="75" t="s">
        <v>1076</v>
      </c>
      <c r="AT862" s="75" t="s">
        <v>1076</v>
      </c>
      <c r="AU862" t="str">
        <f t="shared" si="163"/>
        <v>РК</v>
      </c>
      <c r="AV862" t="b">
        <f t="shared" si="164"/>
        <v>1</v>
      </c>
    </row>
    <row r="863" spans="1:48" ht="16.5" thickTop="1" thickBot="1" x14ac:dyDescent="0.3">
      <c r="A863" s="28">
        <f t="shared" si="165"/>
        <v>19</v>
      </c>
      <c r="B863" s="74" t="s">
        <v>1104</v>
      </c>
      <c r="C863" s="71" t="s">
        <v>557</v>
      </c>
      <c r="D863" s="63">
        <v>1972</v>
      </c>
      <c r="E863" s="72"/>
      <c r="F863" s="72" t="s">
        <v>2526</v>
      </c>
      <c r="G863" s="80">
        <v>5</v>
      </c>
      <c r="H863" s="80">
        <v>6</v>
      </c>
      <c r="I863" s="163">
        <v>4519</v>
      </c>
      <c r="J863" s="163">
        <v>4519</v>
      </c>
      <c r="K863" s="163">
        <v>4067.1</v>
      </c>
      <c r="L863" s="165">
        <v>0</v>
      </c>
      <c r="M863" s="163">
        <f t="shared" si="168"/>
        <v>22063384.84</v>
      </c>
      <c r="N863" s="163"/>
      <c r="O863" s="163"/>
      <c r="P863" s="163"/>
      <c r="Q863" s="30">
        <f>IF('Форма 2'!D863=0,"",'Форма 2'!D863-N863-O863-P863)</f>
        <v>22063384.84</v>
      </c>
      <c r="R863" s="51">
        <f t="shared" si="159"/>
        <v>4882.3599999999997</v>
      </c>
      <c r="S863" s="51">
        <f t="shared" si="160"/>
        <v>4882.3599999999997</v>
      </c>
      <c r="T863" s="69">
        <f>IF(B863=C863,"",
IF(ISERROR(
IF(_xlfn.TEXTBEFORE('ПДФ 1'!B888,": ",1)*1=YEAR($V$4),$V$4,
IF(_xlfn.TEXTBEFORE('ПДФ 1'!B888,": ",1)*1=YEAR($W$4),$W$4,
IF(_xlfn.TEXTBEFORE('ПДФ 1'!B888,": ",1)*1=YEAR($X$4),$X$4,$Y$4)))),"",
IF(_xlfn.TEXTBEFORE('ПДФ 1'!B888,": ",1)*1=YEAR($V$4),$V$4,
IF(_xlfn.TEXTBEFORE('ПДФ 1'!B888,": ",1)*1=YEAR($W$4),$W$4,
IF(_xlfn.TEXTBEFORE('ПДФ 1'!B888,": ",1)*1=YEAR($X$4),$X$4,$Y$4)))))</f>
        <v>46022</v>
      </c>
      <c r="U863" s="125" t="str">
        <f>IF(ISERROR(VLOOKUP(C863,Источник!$C$2:$K$2343,9,0)),"",VLOOKUP(C863,Источник!$C$2:$K$2343,9,0))</f>
        <v>СС</v>
      </c>
      <c r="V863" s="1"/>
      <c r="W863" s="1"/>
      <c r="X863" s="77" t="str">
        <f t="shared" si="161"/>
        <v>г. Чусовой, ул. Сивкова, д. 14: 2025</v>
      </c>
      <c r="Y863" s="117">
        <f t="shared" si="162"/>
        <v>1</v>
      </c>
      <c r="Z863" s="22" t="s">
        <v>1076</v>
      </c>
      <c r="AA863" s="22" t="s">
        <v>1076</v>
      </c>
      <c r="AB863" s="22" t="s">
        <v>1076</v>
      </c>
      <c r="AC863" s="22" t="s">
        <v>1076</v>
      </c>
      <c r="AD863" s="22" t="s">
        <v>1076</v>
      </c>
      <c r="AE863" s="22" t="s">
        <v>1076</v>
      </c>
      <c r="AF863" s="22" t="s">
        <v>1076</v>
      </c>
      <c r="AG863" s="89" t="s">
        <v>1076</v>
      </c>
      <c r="AH863" s="88" t="s">
        <v>1076</v>
      </c>
      <c r="AI863" s="75" t="s">
        <v>1076</v>
      </c>
      <c r="AJ863" s="75">
        <v>1</v>
      </c>
      <c r="AK863" s="75" t="s">
        <v>1076</v>
      </c>
      <c r="AL863" s="75" t="s">
        <v>1076</v>
      </c>
      <c r="AM863" s="75" t="s">
        <v>1076</v>
      </c>
      <c r="AN863" s="75" t="s">
        <v>1076</v>
      </c>
      <c r="AO863" s="75" t="s">
        <v>1076</v>
      </c>
      <c r="AP863" s="75" t="s">
        <v>1076</v>
      </c>
      <c r="AQ863" s="75" t="s">
        <v>1076</v>
      </c>
      <c r="AR863" s="75" t="s">
        <v>1076</v>
      </c>
      <c r="AS863" s="75" t="s">
        <v>1076</v>
      </c>
      <c r="AT863" s="75" t="s">
        <v>1076</v>
      </c>
      <c r="AU863" t="str">
        <f t="shared" si="163"/>
        <v>Рфа</v>
      </c>
      <c r="AV863" t="b">
        <f t="shared" si="164"/>
        <v>1</v>
      </c>
    </row>
    <row r="864" spans="1:48" ht="16.5" thickTop="1" thickBot="1" x14ac:dyDescent="0.3">
      <c r="A864" s="28">
        <f t="shared" si="165"/>
        <v>20</v>
      </c>
      <c r="B864" s="74" t="s">
        <v>1104</v>
      </c>
      <c r="C864" s="71" t="s">
        <v>558</v>
      </c>
      <c r="D864" s="63">
        <v>1973</v>
      </c>
      <c r="E864" s="72"/>
      <c r="F864" s="72" t="s">
        <v>2548</v>
      </c>
      <c r="G864" s="80">
        <v>5</v>
      </c>
      <c r="H864" s="80">
        <v>6</v>
      </c>
      <c r="I864" s="163">
        <v>4593.8999999999996</v>
      </c>
      <c r="J864" s="163">
        <v>4593.8999999999996</v>
      </c>
      <c r="K864" s="163">
        <v>4593.8999999999996</v>
      </c>
      <c r="L864" s="165">
        <v>0</v>
      </c>
      <c r="M864" s="163">
        <f t="shared" si="168"/>
        <v>22429073.600000001</v>
      </c>
      <c r="N864" s="163"/>
      <c r="O864" s="163"/>
      <c r="P864" s="163"/>
      <c r="Q864" s="30">
        <f>IF('Форма 2'!D864=0,"",'Форма 2'!D864-N864-O864-P864)</f>
        <v>22429073.600000001</v>
      </c>
      <c r="R864" s="51">
        <f t="shared" si="159"/>
        <v>4882.3599991292813</v>
      </c>
      <c r="S864" s="51">
        <f t="shared" si="160"/>
        <v>4882.3599991292813</v>
      </c>
      <c r="T864" s="69">
        <f>IF(B864=C864,"",
IF(ISERROR(
IF(_xlfn.TEXTBEFORE('ПДФ 1'!B889,": ",1)*1=YEAR($V$4),$V$4,
IF(_xlfn.TEXTBEFORE('ПДФ 1'!B889,": ",1)*1=YEAR($W$4),$W$4,
IF(_xlfn.TEXTBEFORE('ПДФ 1'!B889,": ",1)*1=YEAR($X$4),$X$4,$Y$4)))),"",
IF(_xlfn.TEXTBEFORE('ПДФ 1'!B889,": ",1)*1=YEAR($V$4),$V$4,
IF(_xlfn.TEXTBEFORE('ПДФ 1'!B889,": ",1)*1=YEAR($W$4),$W$4,
IF(_xlfn.TEXTBEFORE('ПДФ 1'!B889,": ",1)*1=YEAR($X$4),$X$4,$Y$4)))))</f>
        <v>46022</v>
      </c>
      <c r="U864" s="125" t="str">
        <f>IF(ISERROR(VLOOKUP(C864,Источник!$C$2:$K$2343,9,0)),"",VLOOKUP(C864,Источник!$C$2:$K$2343,9,0))</f>
        <v>СС</v>
      </c>
      <c r="V864" s="1"/>
      <c r="W864" s="1"/>
      <c r="X864" s="77" t="str">
        <f t="shared" si="161"/>
        <v>г. Чусовой, ул. Сивкова, д. 16: 2025</v>
      </c>
      <c r="Y864" s="117">
        <f t="shared" si="162"/>
        <v>1</v>
      </c>
      <c r="Z864" s="22" t="s">
        <v>1076</v>
      </c>
      <c r="AA864" s="22" t="s">
        <v>1076</v>
      </c>
      <c r="AB864" s="22" t="s">
        <v>1076</v>
      </c>
      <c r="AC864" s="22" t="s">
        <v>1076</v>
      </c>
      <c r="AD864" s="22" t="s">
        <v>1076</v>
      </c>
      <c r="AE864" s="22" t="s">
        <v>1076</v>
      </c>
      <c r="AF864" s="22" t="s">
        <v>1076</v>
      </c>
      <c r="AG864" s="89" t="s">
        <v>1076</v>
      </c>
      <c r="AH864" s="88" t="s">
        <v>1076</v>
      </c>
      <c r="AI864" s="75" t="s">
        <v>1076</v>
      </c>
      <c r="AJ864" s="75">
        <v>1</v>
      </c>
      <c r="AK864" s="75" t="s">
        <v>1076</v>
      </c>
      <c r="AL864" s="75" t="s">
        <v>1076</v>
      </c>
      <c r="AM864" s="75" t="s">
        <v>1076</v>
      </c>
      <c r="AN864" s="75" t="s">
        <v>1076</v>
      </c>
      <c r="AO864" s="75" t="s">
        <v>1076</v>
      </c>
      <c r="AP864" s="75" t="s">
        <v>1076</v>
      </c>
      <c r="AQ864" s="75" t="s">
        <v>1076</v>
      </c>
      <c r="AR864" s="75" t="s">
        <v>1076</v>
      </c>
      <c r="AS864" s="75" t="s">
        <v>1076</v>
      </c>
      <c r="AT864" s="75" t="s">
        <v>1076</v>
      </c>
      <c r="AU864" t="str">
        <f t="shared" si="163"/>
        <v>Рфа</v>
      </c>
      <c r="AV864" t="b">
        <f t="shared" si="164"/>
        <v>1</v>
      </c>
    </row>
    <row r="865" spans="1:48" ht="16.5" thickTop="1" thickBot="1" x14ac:dyDescent="0.3">
      <c r="A865" s="28">
        <f t="shared" si="165"/>
        <v>21</v>
      </c>
      <c r="B865" s="74" t="s">
        <v>1104</v>
      </c>
      <c r="C865" s="71" t="s">
        <v>556</v>
      </c>
      <c r="D865" s="63">
        <v>1974</v>
      </c>
      <c r="E865" s="72"/>
      <c r="F865" s="72" t="s">
        <v>2548</v>
      </c>
      <c r="G865" s="80">
        <v>5</v>
      </c>
      <c r="H865" s="80">
        <v>6</v>
      </c>
      <c r="I865" s="163">
        <v>4574.75</v>
      </c>
      <c r="J865" s="163">
        <v>4574.75</v>
      </c>
      <c r="K865" s="163">
        <v>4532.45</v>
      </c>
      <c r="L865" s="165">
        <v>0</v>
      </c>
      <c r="M865" s="163">
        <f t="shared" si="168"/>
        <v>22335576.41</v>
      </c>
      <c r="N865" s="163"/>
      <c r="O865" s="163"/>
      <c r="P865" s="163"/>
      <c r="Q865" s="30">
        <f>IF('Форма 2'!D865=0,"",'Форма 2'!D865-N865-O865-P865)</f>
        <v>22335576.41</v>
      </c>
      <c r="R865" s="51">
        <f t="shared" si="159"/>
        <v>4882.3599999999997</v>
      </c>
      <c r="S865" s="51">
        <f t="shared" si="160"/>
        <v>4882.3599999999997</v>
      </c>
      <c r="T865" s="69">
        <f>IF(B865=C865,"",
IF(ISERROR(
IF(_xlfn.TEXTBEFORE('ПДФ 1'!B890,": ",1)*1=YEAR($V$4),$V$4,
IF(_xlfn.TEXTBEFORE('ПДФ 1'!B890,": ",1)*1=YEAR($W$4),$W$4,
IF(_xlfn.TEXTBEFORE('ПДФ 1'!B890,": ",1)*1=YEAR($X$4),$X$4,$Y$4)))),"",
IF(_xlfn.TEXTBEFORE('ПДФ 1'!B890,": ",1)*1=YEAR($V$4),$V$4,
IF(_xlfn.TEXTBEFORE('ПДФ 1'!B890,": ",1)*1=YEAR($W$4),$W$4,
IF(_xlfn.TEXTBEFORE('ПДФ 1'!B890,": ",1)*1=YEAR($X$4),$X$4,$Y$4)))))</f>
        <v>46022</v>
      </c>
      <c r="U865" s="125" t="str">
        <f>IF(ISERROR(VLOOKUP(C865,Источник!$C$2:$K$2343,9,0)),"",VLOOKUP(C865,Источник!$C$2:$K$2343,9,0))</f>
        <v>СС</v>
      </c>
      <c r="V865" s="1"/>
      <c r="W865" s="1"/>
      <c r="X865" s="77" t="str">
        <f t="shared" si="161"/>
        <v>г. Чусовой, ул. Сивкова, д. 4: 2025</v>
      </c>
      <c r="Y865" s="117">
        <f t="shared" si="162"/>
        <v>1</v>
      </c>
      <c r="Z865" s="22" t="s">
        <v>1076</v>
      </c>
      <c r="AA865" s="22" t="s">
        <v>1076</v>
      </c>
      <c r="AB865" s="22" t="s">
        <v>1076</v>
      </c>
      <c r="AC865" s="22" t="s">
        <v>1076</v>
      </c>
      <c r="AD865" s="22" t="s">
        <v>1076</v>
      </c>
      <c r="AE865" s="22" t="s">
        <v>1076</v>
      </c>
      <c r="AF865" s="22" t="s">
        <v>1076</v>
      </c>
      <c r="AG865" s="89" t="s">
        <v>1076</v>
      </c>
      <c r="AH865" s="88" t="s">
        <v>1076</v>
      </c>
      <c r="AI865" s="75" t="s">
        <v>1076</v>
      </c>
      <c r="AJ865" s="75">
        <v>1</v>
      </c>
      <c r="AK865" s="75" t="s">
        <v>1076</v>
      </c>
      <c r="AL865" s="75" t="s">
        <v>1076</v>
      </c>
      <c r="AM865" s="75" t="s">
        <v>1076</v>
      </c>
      <c r="AN865" s="75" t="s">
        <v>1076</v>
      </c>
      <c r="AO865" s="75" t="s">
        <v>1076</v>
      </c>
      <c r="AP865" s="75" t="s">
        <v>1076</v>
      </c>
      <c r="AQ865" s="75" t="s">
        <v>1076</v>
      </c>
      <c r="AR865" s="75" t="s">
        <v>1076</v>
      </c>
      <c r="AS865" s="75" t="s">
        <v>1076</v>
      </c>
      <c r="AT865" s="75" t="s">
        <v>1076</v>
      </c>
      <c r="AU865" t="str">
        <f t="shared" si="163"/>
        <v>Рфа</v>
      </c>
      <c r="AV865" t="b">
        <f t="shared" si="164"/>
        <v>1</v>
      </c>
    </row>
    <row r="866" spans="1:48" ht="16.5" thickTop="1" thickBot="1" x14ac:dyDescent="0.3">
      <c r="A866" s="28">
        <f t="shared" si="165"/>
        <v>22</v>
      </c>
      <c r="B866" s="74" t="s">
        <v>1104</v>
      </c>
      <c r="C866" s="71" t="s">
        <v>535</v>
      </c>
      <c r="D866" s="63">
        <v>1985</v>
      </c>
      <c r="E866" s="72"/>
      <c r="F866" s="72" t="s">
        <v>2522</v>
      </c>
      <c r="G866" s="80">
        <v>2</v>
      </c>
      <c r="H866" s="80">
        <v>1</v>
      </c>
      <c r="I866" s="163">
        <v>430.4</v>
      </c>
      <c r="J866" s="163">
        <v>430.4</v>
      </c>
      <c r="K866" s="163">
        <v>387.36</v>
      </c>
      <c r="L866" s="165">
        <v>0</v>
      </c>
      <c r="M866" s="163">
        <f t="shared" si="168"/>
        <v>4113500.66</v>
      </c>
      <c r="N866" s="163"/>
      <c r="O866" s="163"/>
      <c r="P866" s="163"/>
      <c r="Q866" s="30">
        <f>IF('Форма 2'!D866=0,"",'Форма 2'!D866-N866-O866-P866)</f>
        <v>4113500.66</v>
      </c>
      <c r="R866" s="51">
        <f t="shared" si="159"/>
        <v>9557.3900092936819</v>
      </c>
      <c r="S866" s="51">
        <f t="shared" si="160"/>
        <v>9557.3900092936819</v>
      </c>
      <c r="T866" s="69">
        <f>IF(B866=C866,"",
IF(ISERROR(
IF(_xlfn.TEXTBEFORE('ПДФ 1'!B891,": ",1)*1=YEAR($V$4),$V$4,
IF(_xlfn.TEXTBEFORE('ПДФ 1'!B891,": ",1)*1=YEAR($W$4),$W$4,
IF(_xlfn.TEXTBEFORE('ПДФ 1'!B891,": ",1)*1=YEAR($X$4),$X$4,$Y$4)))),"",
IF(_xlfn.TEXTBEFORE('ПДФ 1'!B891,": ",1)*1=YEAR($V$4),$V$4,
IF(_xlfn.TEXTBEFORE('ПДФ 1'!B891,": ",1)*1=YEAR($W$4),$W$4,
IF(_xlfn.TEXTBEFORE('ПДФ 1'!B891,": ",1)*1=YEAR($X$4),$X$4,$Y$4)))))</f>
        <v>46022</v>
      </c>
      <c r="U866" s="125" t="str">
        <f>IF(ISERROR(VLOOKUP(C866,Источник!$C$2:$K$2343,9,0)),"",VLOOKUP(C866,Источник!$C$2:$K$2343,9,0))</f>
        <v>РО</v>
      </c>
      <c r="V866" s="1"/>
      <c r="W866" s="1"/>
      <c r="X866" s="77" t="str">
        <f t="shared" si="161"/>
        <v>г. Чусовой, ул. Толбухина, д. 3: 2025</v>
      </c>
      <c r="Y866" s="117">
        <f t="shared" si="162"/>
        <v>1</v>
      </c>
      <c r="Z866" s="22" t="s">
        <v>1076</v>
      </c>
      <c r="AA866" s="22" t="s">
        <v>1076</v>
      </c>
      <c r="AB866" s="22" t="s">
        <v>1076</v>
      </c>
      <c r="AC866" s="22" t="s">
        <v>1076</v>
      </c>
      <c r="AD866" s="22" t="s">
        <v>1076</v>
      </c>
      <c r="AE866" s="22" t="s">
        <v>1076</v>
      </c>
      <c r="AF866" s="22" t="s">
        <v>1076</v>
      </c>
      <c r="AG866" s="89" t="s">
        <v>1076</v>
      </c>
      <c r="AH866" s="88" t="s">
        <v>1076</v>
      </c>
      <c r="AI866" s="75">
        <v>1</v>
      </c>
      <c r="AJ866" s="75" t="s">
        <v>1076</v>
      </c>
      <c r="AK866" s="75" t="s">
        <v>1076</v>
      </c>
      <c r="AL866" s="75" t="s">
        <v>1076</v>
      </c>
      <c r="AM866" s="75" t="s">
        <v>1076</v>
      </c>
      <c r="AN866" s="75" t="s">
        <v>1076</v>
      </c>
      <c r="AO866" s="75" t="s">
        <v>1076</v>
      </c>
      <c r="AP866" s="75" t="s">
        <v>1076</v>
      </c>
      <c r="AQ866" s="75" t="s">
        <v>1076</v>
      </c>
      <c r="AR866" s="75" t="s">
        <v>1076</v>
      </c>
      <c r="AS866" s="75" t="s">
        <v>1076</v>
      </c>
      <c r="AT866" s="75" t="s">
        <v>1076</v>
      </c>
      <c r="AU866" t="str">
        <f t="shared" si="163"/>
        <v>РК</v>
      </c>
      <c r="AV866" t="b">
        <f t="shared" si="164"/>
        <v>1</v>
      </c>
    </row>
    <row r="867" spans="1:48" ht="16.5" thickTop="1" thickBot="1" x14ac:dyDescent="0.3">
      <c r="A867" s="28">
        <f t="shared" si="165"/>
        <v>23</v>
      </c>
      <c r="B867" s="74" t="s">
        <v>1104</v>
      </c>
      <c r="C867" s="71" t="s">
        <v>536</v>
      </c>
      <c r="D867" s="63">
        <v>1963</v>
      </c>
      <c r="E867" s="72"/>
      <c r="F867" s="72" t="s">
        <v>2521</v>
      </c>
      <c r="G867" s="80">
        <v>5</v>
      </c>
      <c r="H867" s="80">
        <v>4</v>
      </c>
      <c r="I867" s="163">
        <v>3238.9</v>
      </c>
      <c r="J867" s="163">
        <v>3062.1</v>
      </c>
      <c r="K867" s="163">
        <v>2768.2</v>
      </c>
      <c r="L867" s="165">
        <v>130</v>
      </c>
      <c r="M867" s="163">
        <f t="shared" si="168"/>
        <v>14586450.93</v>
      </c>
      <c r="N867" s="163"/>
      <c r="O867" s="163"/>
      <c r="P867" s="163"/>
      <c r="Q867" s="30">
        <f>IF('Форма 2'!D867=0,"",'Форма 2'!D867-N867-O867-P867)</f>
        <v>14586450.93</v>
      </c>
      <c r="R867" s="51">
        <f t="shared" si="159"/>
        <v>4763.5449299500342</v>
      </c>
      <c r="S867" s="51">
        <f t="shared" si="160"/>
        <v>4763.5449299500342</v>
      </c>
      <c r="T867" s="69">
        <f>IF(B867=C867,"",
IF(ISERROR(
IF(_xlfn.TEXTBEFORE('ПДФ 1'!B892,": ",1)*1=YEAR($V$4),$V$4,
IF(_xlfn.TEXTBEFORE('ПДФ 1'!B892,": ",1)*1=YEAR($W$4),$W$4,
IF(_xlfn.TEXTBEFORE('ПДФ 1'!B892,": ",1)*1=YEAR($X$4),$X$4,$Y$4)))),"",
IF(_xlfn.TEXTBEFORE('ПДФ 1'!B892,": ",1)*1=YEAR($V$4),$V$4,
IF(_xlfn.TEXTBEFORE('ПДФ 1'!B892,": ",1)*1=YEAR($W$4),$W$4,
IF(_xlfn.TEXTBEFORE('ПДФ 1'!B892,": ",1)*1=YEAR($X$4),$X$4,$Y$4)))))</f>
        <v>46022</v>
      </c>
      <c r="U867" s="125" t="str">
        <f>IF(ISERROR(VLOOKUP(C867,Источник!$C$2:$K$2343,9,0)),"",VLOOKUP(C867,Источник!$C$2:$K$2343,9,0))</f>
        <v>СС</v>
      </c>
      <c r="V867" s="1"/>
      <c r="W867" s="1"/>
      <c r="X867" s="77" t="str">
        <f t="shared" si="161"/>
        <v>г. Чусовой, ул. Чайковского, д. 12: 2025</v>
      </c>
      <c r="Y867" s="117">
        <f t="shared" si="162"/>
        <v>1</v>
      </c>
      <c r="Z867" s="22" t="s">
        <v>1076</v>
      </c>
      <c r="AA867" s="22" t="s">
        <v>1076</v>
      </c>
      <c r="AB867" s="22" t="s">
        <v>1076</v>
      </c>
      <c r="AC867" s="22" t="s">
        <v>1076</v>
      </c>
      <c r="AD867" s="22" t="s">
        <v>1076</v>
      </c>
      <c r="AE867" s="22" t="s">
        <v>1076</v>
      </c>
      <c r="AF867" s="22" t="s">
        <v>1076</v>
      </c>
      <c r="AG867" s="89" t="s">
        <v>1076</v>
      </c>
      <c r="AH867" s="88" t="s">
        <v>1076</v>
      </c>
      <c r="AI867" s="75">
        <v>1</v>
      </c>
      <c r="AJ867" s="75" t="s">
        <v>1076</v>
      </c>
      <c r="AK867" s="75" t="s">
        <v>1076</v>
      </c>
      <c r="AL867" s="75" t="s">
        <v>1076</v>
      </c>
      <c r="AM867" s="75" t="s">
        <v>1076</v>
      </c>
      <c r="AN867" s="75" t="s">
        <v>1076</v>
      </c>
      <c r="AO867" s="75" t="s">
        <v>1076</v>
      </c>
      <c r="AP867" s="75" t="s">
        <v>1076</v>
      </c>
      <c r="AQ867" s="75" t="s">
        <v>1076</v>
      </c>
      <c r="AR867" s="75" t="s">
        <v>1076</v>
      </c>
      <c r="AS867" s="75" t="s">
        <v>1076</v>
      </c>
      <c r="AT867" s="75" t="s">
        <v>1076</v>
      </c>
      <c r="AU867" t="str">
        <f t="shared" si="163"/>
        <v>РК</v>
      </c>
      <c r="AV867" t="b">
        <f t="shared" si="164"/>
        <v>1</v>
      </c>
    </row>
    <row r="868" spans="1:48" ht="16.5" thickTop="1" thickBot="1" x14ac:dyDescent="0.3">
      <c r="A868" s="28">
        <f t="shared" si="165"/>
        <v>24</v>
      </c>
      <c r="B868" s="74" t="s">
        <v>1104</v>
      </c>
      <c r="C868" s="71" t="s">
        <v>537</v>
      </c>
      <c r="D868" s="63">
        <v>1964</v>
      </c>
      <c r="E868" s="72"/>
      <c r="F868" s="72" t="s">
        <v>2521</v>
      </c>
      <c r="G868" s="80">
        <v>5</v>
      </c>
      <c r="H868" s="80">
        <v>2</v>
      </c>
      <c r="I868" s="163">
        <v>1568.5</v>
      </c>
      <c r="J868" s="163">
        <v>1568.5</v>
      </c>
      <c r="K868" s="163">
        <v>1425.8</v>
      </c>
      <c r="L868" s="165">
        <v>66</v>
      </c>
      <c r="M868" s="163">
        <f t="shared" si="168"/>
        <v>7063771.1200000001</v>
      </c>
      <c r="N868" s="163"/>
      <c r="O868" s="163"/>
      <c r="P868" s="163"/>
      <c r="Q868" s="30">
        <f>IF('Форма 2'!D868=0,"",'Форма 2'!D868-N868-O868-P868)</f>
        <v>7063771.1200000001</v>
      </c>
      <c r="R868" s="51">
        <f t="shared" si="159"/>
        <v>4503.5200000000004</v>
      </c>
      <c r="S868" s="51">
        <f t="shared" si="160"/>
        <v>4503.5200000000004</v>
      </c>
      <c r="T868" s="69">
        <f>IF(B868=C868,"",
IF(ISERROR(
IF(_xlfn.TEXTBEFORE('ПДФ 1'!B893,": ",1)*1=YEAR($V$4),$V$4,
IF(_xlfn.TEXTBEFORE('ПДФ 1'!B893,": ",1)*1=YEAR($W$4),$W$4,
IF(_xlfn.TEXTBEFORE('ПДФ 1'!B893,": ",1)*1=YEAR($X$4),$X$4,$Y$4)))),"",
IF(_xlfn.TEXTBEFORE('ПДФ 1'!B893,": ",1)*1=YEAR($V$4),$V$4,
IF(_xlfn.TEXTBEFORE('ПДФ 1'!B893,": ",1)*1=YEAR($W$4),$W$4,
IF(_xlfn.TEXTBEFORE('ПДФ 1'!B893,": ",1)*1=YEAR($X$4),$X$4,$Y$4)))))</f>
        <v>46022</v>
      </c>
      <c r="U868" s="125" t="str">
        <f>IF(ISERROR(VLOOKUP(C868,Источник!$C$2:$K$2343,9,0)),"",VLOOKUP(C868,Источник!$C$2:$K$2343,9,0))</f>
        <v>СС</v>
      </c>
      <c r="V868" s="1"/>
      <c r="W868" s="1"/>
      <c r="X868" s="77" t="str">
        <f t="shared" si="161"/>
        <v>г. Чусовой, ул. Чайковского, д. 12А: 2025</v>
      </c>
      <c r="Y868" s="117">
        <f t="shared" si="162"/>
        <v>1</v>
      </c>
      <c r="Z868" s="22" t="s">
        <v>1076</v>
      </c>
      <c r="AA868" s="22" t="s">
        <v>1076</v>
      </c>
      <c r="AB868" s="22" t="s">
        <v>1076</v>
      </c>
      <c r="AC868" s="22" t="s">
        <v>1076</v>
      </c>
      <c r="AD868" s="22" t="s">
        <v>1076</v>
      </c>
      <c r="AE868" s="22" t="s">
        <v>1076</v>
      </c>
      <c r="AF868" s="22" t="s">
        <v>1076</v>
      </c>
      <c r="AG868" s="89" t="s">
        <v>1076</v>
      </c>
      <c r="AH868" s="88" t="s">
        <v>1076</v>
      </c>
      <c r="AI868" s="75">
        <v>1</v>
      </c>
      <c r="AJ868" s="75" t="s">
        <v>1076</v>
      </c>
      <c r="AK868" s="75" t="s">
        <v>1076</v>
      </c>
      <c r="AL868" s="75" t="s">
        <v>1076</v>
      </c>
      <c r="AM868" s="75" t="s">
        <v>1076</v>
      </c>
      <c r="AN868" s="75" t="s">
        <v>1076</v>
      </c>
      <c r="AO868" s="75" t="s">
        <v>1076</v>
      </c>
      <c r="AP868" s="75" t="s">
        <v>1076</v>
      </c>
      <c r="AQ868" s="75" t="s">
        <v>1076</v>
      </c>
      <c r="AR868" s="75" t="s">
        <v>1076</v>
      </c>
      <c r="AS868" s="75" t="s">
        <v>1076</v>
      </c>
      <c r="AT868" s="75" t="s">
        <v>1076</v>
      </c>
      <c r="AU868" t="str">
        <f t="shared" si="163"/>
        <v>РК</v>
      </c>
      <c r="AV868" t="b">
        <f t="shared" si="164"/>
        <v>1</v>
      </c>
    </row>
    <row r="869" spans="1:48" ht="16.5" thickTop="1" thickBot="1" x14ac:dyDescent="0.3">
      <c r="A869" s="28">
        <f t="shared" si="165"/>
        <v>25</v>
      </c>
      <c r="B869" s="74" t="s">
        <v>1104</v>
      </c>
      <c r="C869" s="71" t="s">
        <v>538</v>
      </c>
      <c r="D869" s="63">
        <v>1967</v>
      </c>
      <c r="E869" s="72"/>
      <c r="F869" s="72" t="s">
        <v>2521</v>
      </c>
      <c r="G869" s="80">
        <v>5</v>
      </c>
      <c r="H869" s="80">
        <v>4</v>
      </c>
      <c r="I869" s="163">
        <v>3204.1</v>
      </c>
      <c r="J869" s="163">
        <v>3204.1</v>
      </c>
      <c r="K869" s="163">
        <v>2912</v>
      </c>
      <c r="L869" s="165">
        <v>149</v>
      </c>
      <c r="M869" s="163">
        <f t="shared" si="168"/>
        <v>14429728.43</v>
      </c>
      <c r="N869" s="163"/>
      <c r="O869" s="163"/>
      <c r="P869" s="163"/>
      <c r="Q869" s="30">
        <f>IF('Форма 2'!D869=0,"",'Форма 2'!D869-N869-O869-P869)</f>
        <v>14429728.43</v>
      </c>
      <c r="R869" s="51">
        <f t="shared" si="159"/>
        <v>4503.5199993757997</v>
      </c>
      <c r="S869" s="51">
        <f t="shared" si="160"/>
        <v>4503.5199993757997</v>
      </c>
      <c r="T869" s="69">
        <f>IF(B869=C869,"",
IF(ISERROR(
IF(_xlfn.TEXTBEFORE('ПДФ 1'!B894,": ",1)*1=YEAR($V$4),$V$4,
IF(_xlfn.TEXTBEFORE('ПДФ 1'!B894,": ",1)*1=YEAR($W$4),$W$4,
IF(_xlfn.TEXTBEFORE('ПДФ 1'!B894,": ",1)*1=YEAR($X$4),$X$4,$Y$4)))),"",
IF(_xlfn.TEXTBEFORE('ПДФ 1'!B894,": ",1)*1=YEAR($V$4),$V$4,
IF(_xlfn.TEXTBEFORE('ПДФ 1'!B894,": ",1)*1=YEAR($W$4),$W$4,
IF(_xlfn.TEXTBEFORE('ПДФ 1'!B894,": ",1)*1=YEAR($X$4),$X$4,$Y$4)))))</f>
        <v>46022</v>
      </c>
      <c r="U869" s="125" t="str">
        <f>IF(ISERROR(VLOOKUP(C869,Источник!$C$2:$K$2343,9,0)),"",VLOOKUP(C869,Источник!$C$2:$K$2343,9,0))</f>
        <v>СС</v>
      </c>
      <c r="V869" s="1"/>
      <c r="W869" s="1"/>
      <c r="X869" s="77" t="str">
        <f t="shared" si="161"/>
        <v>г. Чусовой, ул. Чайковского, д. 4А: 2025</v>
      </c>
      <c r="Y869" s="117">
        <f t="shared" si="162"/>
        <v>1</v>
      </c>
      <c r="Z869" s="22" t="s">
        <v>1076</v>
      </c>
      <c r="AA869" s="22" t="s">
        <v>1076</v>
      </c>
      <c r="AB869" s="22" t="s">
        <v>1076</v>
      </c>
      <c r="AC869" s="22" t="s">
        <v>1076</v>
      </c>
      <c r="AD869" s="22" t="s">
        <v>1076</v>
      </c>
      <c r="AE869" s="22" t="s">
        <v>1076</v>
      </c>
      <c r="AF869" s="22" t="s">
        <v>1076</v>
      </c>
      <c r="AG869" s="89" t="s">
        <v>1076</v>
      </c>
      <c r="AH869" s="88" t="s">
        <v>1076</v>
      </c>
      <c r="AI869" s="75">
        <v>1</v>
      </c>
      <c r="AJ869" s="75" t="s">
        <v>1076</v>
      </c>
      <c r="AK869" s="75" t="s">
        <v>1076</v>
      </c>
      <c r="AL869" s="75" t="s">
        <v>1076</v>
      </c>
      <c r="AM869" s="75" t="s">
        <v>1076</v>
      </c>
      <c r="AN869" s="75" t="s">
        <v>1076</v>
      </c>
      <c r="AO869" s="75" t="s">
        <v>1076</v>
      </c>
      <c r="AP869" s="75" t="s">
        <v>1076</v>
      </c>
      <c r="AQ869" s="75" t="s">
        <v>1076</v>
      </c>
      <c r="AR869" s="75" t="s">
        <v>1076</v>
      </c>
      <c r="AS869" s="75" t="s">
        <v>1076</v>
      </c>
      <c r="AT869" s="75" t="s">
        <v>1076</v>
      </c>
      <c r="AU869" t="str">
        <f t="shared" si="163"/>
        <v>РК</v>
      </c>
      <c r="AV869" t="b">
        <f t="shared" si="164"/>
        <v>1</v>
      </c>
    </row>
    <row r="870" spans="1:48" ht="16.5" thickTop="1" thickBot="1" x14ac:dyDescent="0.3">
      <c r="A870" s="28">
        <f t="shared" si="165"/>
        <v>26</v>
      </c>
      <c r="B870" s="74" t="s">
        <v>1104</v>
      </c>
      <c r="C870" s="71" t="s">
        <v>539</v>
      </c>
      <c r="D870" s="63">
        <v>1958</v>
      </c>
      <c r="E870" s="72"/>
      <c r="F870" s="72" t="s">
        <v>2526</v>
      </c>
      <c r="G870" s="80">
        <v>3</v>
      </c>
      <c r="H870" s="80">
        <v>3</v>
      </c>
      <c r="I870" s="163">
        <v>1625.52</v>
      </c>
      <c r="J870" s="163">
        <v>1479.22</v>
      </c>
      <c r="K870" s="163">
        <v>1331.3</v>
      </c>
      <c r="L870" s="165">
        <v>0</v>
      </c>
      <c r="M870" s="163">
        <f t="shared" si="168"/>
        <v>15535728.59</v>
      </c>
      <c r="N870" s="163"/>
      <c r="O870" s="163"/>
      <c r="P870" s="163"/>
      <c r="Q870" s="30">
        <f>IF('Форма 2'!D870=0,"",'Форма 2'!D870-N870-O870-P870)</f>
        <v>15535728.59</v>
      </c>
      <c r="R870" s="51">
        <f t="shared" si="159"/>
        <v>10502.649092089074</v>
      </c>
      <c r="S870" s="51">
        <f t="shared" si="160"/>
        <v>10502.649092089074</v>
      </c>
      <c r="T870" s="69">
        <f>IF(B870=C870,"",
IF(ISERROR(
IF(_xlfn.TEXTBEFORE('ПДФ 1'!B895,": ",1)*1=YEAR($V$4),$V$4,
IF(_xlfn.TEXTBEFORE('ПДФ 1'!B895,": ",1)*1=YEAR($W$4),$W$4,
IF(_xlfn.TEXTBEFORE('ПДФ 1'!B895,": ",1)*1=YEAR($X$4),$X$4,$Y$4)))),"",
IF(_xlfn.TEXTBEFORE('ПДФ 1'!B895,": ",1)*1=YEAR($V$4),$V$4,
IF(_xlfn.TEXTBEFORE('ПДФ 1'!B895,": ",1)*1=YEAR($W$4),$W$4,
IF(_xlfn.TEXTBEFORE('ПДФ 1'!B895,": ",1)*1=YEAR($X$4),$X$4,$Y$4)))))</f>
        <v>46022</v>
      </c>
      <c r="U870" s="125" t="str">
        <f>IF(ISERROR(VLOOKUP(C870,Источник!$C$2:$K$2343,9,0)),"",VLOOKUP(C870,Источник!$C$2:$K$2343,9,0))</f>
        <v>РО</v>
      </c>
      <c r="V870" s="1"/>
      <c r="W870" s="1"/>
      <c r="X870" s="77" t="str">
        <f t="shared" si="161"/>
        <v>г. Чусовой, ул. Школьная, д. 13: 2025</v>
      </c>
      <c r="Y870" s="117">
        <f t="shared" si="162"/>
        <v>1</v>
      </c>
      <c r="Z870" s="22" t="s">
        <v>1076</v>
      </c>
      <c r="AA870" s="22" t="s">
        <v>1076</v>
      </c>
      <c r="AB870" s="22" t="s">
        <v>1076</v>
      </c>
      <c r="AC870" s="22" t="s">
        <v>1076</v>
      </c>
      <c r="AD870" s="22" t="s">
        <v>1076</v>
      </c>
      <c r="AE870" s="22" t="s">
        <v>1076</v>
      </c>
      <c r="AF870" s="22" t="s">
        <v>1076</v>
      </c>
      <c r="AG870" s="89" t="s">
        <v>1076</v>
      </c>
      <c r="AH870" s="88" t="s">
        <v>1076</v>
      </c>
      <c r="AI870" s="75">
        <v>1</v>
      </c>
      <c r="AJ870" s="75" t="s">
        <v>1076</v>
      </c>
      <c r="AK870" s="75" t="s">
        <v>1076</v>
      </c>
      <c r="AL870" s="75" t="s">
        <v>1076</v>
      </c>
      <c r="AM870" s="75" t="s">
        <v>1076</v>
      </c>
      <c r="AN870" s="75" t="s">
        <v>1076</v>
      </c>
      <c r="AO870" s="75" t="s">
        <v>1076</v>
      </c>
      <c r="AP870" s="75" t="s">
        <v>1076</v>
      </c>
      <c r="AQ870" s="75" t="s">
        <v>1076</v>
      </c>
      <c r="AR870" s="75" t="s">
        <v>1076</v>
      </c>
      <c r="AS870" s="75" t="s">
        <v>1076</v>
      </c>
      <c r="AT870" s="75" t="s">
        <v>1076</v>
      </c>
      <c r="AU870" t="str">
        <f t="shared" si="163"/>
        <v>РК</v>
      </c>
      <c r="AV870" t="b">
        <f t="shared" si="164"/>
        <v>1</v>
      </c>
    </row>
    <row r="871" spans="1:48" ht="16.5" thickTop="1" thickBot="1" x14ac:dyDescent="0.3">
      <c r="A871" s="28">
        <f t="shared" si="165"/>
        <v>27</v>
      </c>
      <c r="B871" s="74" t="s">
        <v>1104</v>
      </c>
      <c r="C871" s="71" t="s">
        <v>365</v>
      </c>
      <c r="D871" s="63">
        <v>1957</v>
      </c>
      <c r="E871" s="72"/>
      <c r="F871" s="72" t="s">
        <v>2522</v>
      </c>
      <c r="G871" s="80">
        <v>2</v>
      </c>
      <c r="H871" s="80">
        <v>2</v>
      </c>
      <c r="I871" s="163">
        <v>469</v>
      </c>
      <c r="J871" s="163">
        <v>418.4</v>
      </c>
      <c r="K871" s="163">
        <v>310.2</v>
      </c>
      <c r="L871" s="165">
        <v>21</v>
      </c>
      <c r="M871" s="163">
        <f t="shared" si="168"/>
        <v>3080096.5300000003</v>
      </c>
      <c r="N871" s="163"/>
      <c r="O871" s="163"/>
      <c r="P871" s="163"/>
      <c r="Q871" s="30">
        <f>IF('Форма 2'!D871=0,"",'Форма 2'!D871-N871-O871-P871)</f>
        <v>3080096.5300000003</v>
      </c>
      <c r="R871" s="51">
        <f t="shared" si="159"/>
        <v>7361.6073852772479</v>
      </c>
      <c r="S871" s="51">
        <f t="shared" si="160"/>
        <v>7361.6073852772479</v>
      </c>
      <c r="T871" s="69">
        <f>IF(B871=C871,"",
IF(ISERROR(
IF(_xlfn.TEXTBEFORE('ПДФ 1'!B896,": ",1)*1=YEAR($V$4),$V$4,
IF(_xlfn.TEXTBEFORE('ПДФ 1'!B896,": ",1)*1=YEAR($W$4),$W$4,
IF(_xlfn.TEXTBEFORE('ПДФ 1'!B896,": ",1)*1=YEAR($X$4),$X$4,$Y$4)))),"",
IF(_xlfn.TEXTBEFORE('ПДФ 1'!B896,": ",1)*1=YEAR($V$4),$V$4,
IF(_xlfn.TEXTBEFORE('ПДФ 1'!B896,": ",1)*1=YEAR($W$4),$W$4,
IF(_xlfn.TEXTBEFORE('ПДФ 1'!B896,": ",1)*1=YEAR($X$4),$X$4,$Y$4)))))</f>
        <v>46022</v>
      </c>
      <c r="U871" s="125" t="str">
        <f>IF(ISERROR(VLOOKUP(C871,Источник!$C$2:$K$2343,9,0)),"",VLOOKUP(C871,Источник!$C$2:$K$2343,9,0))</f>
        <v>РО</v>
      </c>
      <c r="V871" s="1"/>
      <c r="W871" s="1"/>
      <c r="X871" s="77" t="str">
        <f t="shared" si="161"/>
        <v>п. Калино, ул. Железнодорожная, д. 9: 2025</v>
      </c>
      <c r="Y871" s="117">
        <f t="shared" si="162"/>
        <v>2</v>
      </c>
      <c r="Z871" s="22">
        <v>1</v>
      </c>
      <c r="AA871" s="22" t="s">
        <v>1076</v>
      </c>
      <c r="AB871" s="22" t="s">
        <v>1076</v>
      </c>
      <c r="AC871" s="22" t="s">
        <v>1076</v>
      </c>
      <c r="AD871" s="22" t="s">
        <v>1076</v>
      </c>
      <c r="AE871" s="22" t="s">
        <v>1076</v>
      </c>
      <c r="AF871" s="22" t="s">
        <v>1076</v>
      </c>
      <c r="AG871" s="89" t="s">
        <v>1076</v>
      </c>
      <c r="AH871" s="88" t="s">
        <v>1076</v>
      </c>
      <c r="AI871" s="75" t="s">
        <v>1076</v>
      </c>
      <c r="AJ871" s="75">
        <v>1</v>
      </c>
      <c r="AK871" s="75" t="s">
        <v>1076</v>
      </c>
      <c r="AL871" s="75" t="s">
        <v>1076</v>
      </c>
      <c r="AM871" s="75" t="s">
        <v>1076</v>
      </c>
      <c r="AN871" s="75" t="s">
        <v>1076</v>
      </c>
      <c r="AO871" s="75" t="s">
        <v>1076</v>
      </c>
      <c r="AP871" s="75" t="s">
        <v>1076</v>
      </c>
      <c r="AQ871" s="75" t="s">
        <v>1076</v>
      </c>
      <c r="AR871" s="75" t="s">
        <v>1076</v>
      </c>
      <c r="AS871" s="75" t="s">
        <v>1076</v>
      </c>
      <c r="AT871" s="75" t="s">
        <v>1076</v>
      </c>
      <c r="AU871" t="str">
        <f t="shared" si="163"/>
        <v>РВИС ( ЭЛ ) Рфа</v>
      </c>
      <c r="AV871" t="b">
        <f t="shared" si="164"/>
        <v>1</v>
      </c>
    </row>
    <row r="872" spans="1:48" ht="16.5" thickTop="1" thickBot="1" x14ac:dyDescent="0.3">
      <c r="A872" s="28">
        <f t="shared" si="165"/>
        <v>28</v>
      </c>
      <c r="B872" s="74" t="s">
        <v>1104</v>
      </c>
      <c r="C872" s="71" t="s">
        <v>559</v>
      </c>
      <c r="D872" s="63">
        <v>1966</v>
      </c>
      <c r="E872" s="72"/>
      <c r="F872" s="72" t="s">
        <v>2522</v>
      </c>
      <c r="G872" s="80">
        <v>2</v>
      </c>
      <c r="H872" s="80">
        <v>3</v>
      </c>
      <c r="I872" s="163">
        <v>503.3</v>
      </c>
      <c r="J872" s="163">
        <v>470.4</v>
      </c>
      <c r="K872" s="163">
        <v>430.5</v>
      </c>
      <c r="L872" s="165">
        <v>18</v>
      </c>
      <c r="M872" s="163">
        <f t="shared" si="168"/>
        <v>3586108.13</v>
      </c>
      <c r="N872" s="163"/>
      <c r="O872" s="163"/>
      <c r="P872" s="163"/>
      <c r="Q872" s="30">
        <f>IF('Форма 2'!D872=0,"",'Форма 2'!D872-N872-O872-P872)</f>
        <v>3586108.13</v>
      </c>
      <c r="R872" s="51">
        <f t="shared" si="159"/>
        <v>7623.5291879251699</v>
      </c>
      <c r="S872" s="51">
        <f t="shared" si="160"/>
        <v>7623.5291879251699</v>
      </c>
      <c r="T872" s="69">
        <f>IF(B872=C872,"",
IF(ISERROR(
IF(_xlfn.TEXTBEFORE('ПДФ 1'!B897,": ",1)*1=YEAR($V$4),$V$4,
IF(_xlfn.TEXTBEFORE('ПДФ 1'!B897,": ",1)*1=YEAR($W$4),$W$4,
IF(_xlfn.TEXTBEFORE('ПДФ 1'!B897,": ",1)*1=YEAR($X$4),$X$4,$Y$4)))),"",
IF(_xlfn.TEXTBEFORE('ПДФ 1'!B897,": ",1)*1=YEAR($V$4),$V$4,
IF(_xlfn.TEXTBEFORE('ПДФ 1'!B897,": ",1)*1=YEAR($W$4),$W$4,
IF(_xlfn.TEXTBEFORE('ПДФ 1'!B897,": ",1)*1=YEAR($X$4),$X$4,$Y$4)))))</f>
        <v>46022</v>
      </c>
      <c r="U872" s="125" t="str">
        <f>IF(ISERROR(VLOOKUP(C872,Источник!$C$2:$K$2343,9,0)),"",VLOOKUP(C872,Источник!$C$2:$K$2343,9,0))</f>
        <v>РО</v>
      </c>
      <c r="V872" s="1"/>
      <c r="W872" s="1"/>
      <c r="X872" s="77" t="str">
        <f t="shared" si="161"/>
        <v>п. Калино, ул. Мира, д. 2: 2025</v>
      </c>
      <c r="Y872" s="117">
        <f t="shared" si="162"/>
        <v>2</v>
      </c>
      <c r="Z872" s="22" t="s">
        <v>1076</v>
      </c>
      <c r="AA872" s="22" t="s">
        <v>1076</v>
      </c>
      <c r="AB872" s="22" t="s">
        <v>1076</v>
      </c>
      <c r="AC872" s="22" t="s">
        <v>1076</v>
      </c>
      <c r="AD872" s="22" t="s">
        <v>1076</v>
      </c>
      <c r="AE872" s="22" t="s">
        <v>1076</v>
      </c>
      <c r="AF872" s="22" t="s">
        <v>1076</v>
      </c>
      <c r="AG872" s="89" t="s">
        <v>1076</v>
      </c>
      <c r="AH872" s="88" t="s">
        <v>1076</v>
      </c>
      <c r="AI872" s="75" t="s">
        <v>1076</v>
      </c>
      <c r="AJ872" s="75">
        <v>1</v>
      </c>
      <c r="AK872" s="75" t="s">
        <v>1076</v>
      </c>
      <c r="AL872" s="75" t="s">
        <v>1076</v>
      </c>
      <c r="AM872" s="75">
        <v>1</v>
      </c>
      <c r="AN872" s="75" t="s">
        <v>1076</v>
      </c>
      <c r="AO872" s="75" t="s">
        <v>1076</v>
      </c>
      <c r="AP872" s="75" t="s">
        <v>1076</v>
      </c>
      <c r="AQ872" s="75" t="s">
        <v>1076</v>
      </c>
      <c r="AR872" s="75" t="s">
        <v>1076</v>
      </c>
      <c r="AS872" s="75" t="s">
        <v>1076</v>
      </c>
      <c r="AT872" s="75" t="s">
        <v>1076</v>
      </c>
      <c r="AU872" t="str">
        <f t="shared" si="163"/>
        <v>Рфа РФ</v>
      </c>
      <c r="AV872" t="b">
        <f t="shared" si="164"/>
        <v>1</v>
      </c>
    </row>
    <row r="873" spans="1:48" ht="17.25" thickTop="1" thickBot="1" x14ac:dyDescent="0.3">
      <c r="A873" s="134">
        <f>IF(NOT(ISERROR("Пермского края"=MID(C873,FIND("Пермского края",C873),14)))=$B$1,0,IF(NOT(ISERROR("город Пермь"=MID(C873,FIND("город Пермь",C873),11)))=$B$1,0,IF(NOT(ISERROR("Итого"=MID(C873,FIND("Итого",C873),5)))=$B$1,0,IF(NOT(ISERROR("Всего"=MID(C873,FIND("Всего",C873),5)))=$B$1,0,#REF!+1))))</f>
        <v>0</v>
      </c>
      <c r="B873" s="135" t="s">
        <v>1076</v>
      </c>
      <c r="C873" s="133" t="s">
        <v>2564</v>
      </c>
      <c r="D873" s="140" t="s">
        <v>1076</v>
      </c>
      <c r="E873" s="141"/>
      <c r="F873" s="141" t="s">
        <v>1076</v>
      </c>
      <c r="G873" s="142" t="s">
        <v>1076</v>
      </c>
      <c r="H873" s="142" t="s">
        <v>1076</v>
      </c>
      <c r="I873" s="162">
        <f>SUM(I874,I881,I886,I889,I903,I907,I912,I937,I941,I953,I974,I1006,I1019,I1022,I1156,I1170,I1179,I1193,I1195,I1199)</f>
        <v>1004808.6800000002</v>
      </c>
      <c r="J873" s="162">
        <f t="shared" ref="J873:P873" si="171">SUM(J874,J881,J886,J889,J903,J907,J912,J937,J941,J953,J974,J1006,J1019,J1022,J1156,J1170,J1179,J1193,J1195,J1199)</f>
        <v>862402.45999999985</v>
      </c>
      <c r="K873" s="162">
        <f t="shared" si="171"/>
        <v>820889.39499999967</v>
      </c>
      <c r="L873" s="154">
        <f t="shared" si="171"/>
        <v>33924</v>
      </c>
      <c r="M873" s="162">
        <f t="shared" si="168"/>
        <v>4451227587.79</v>
      </c>
      <c r="N873" s="162">
        <f t="shared" si="171"/>
        <v>0</v>
      </c>
      <c r="O873" s="162">
        <f t="shared" si="171"/>
        <v>0</v>
      </c>
      <c r="P873" s="162">
        <f t="shared" si="171"/>
        <v>0</v>
      </c>
      <c r="Q873" s="136">
        <f>IF('Форма 2'!D873=0,"",'Форма 2'!D873-N873-O873-P873)</f>
        <v>4451227587.79</v>
      </c>
      <c r="R873" s="143"/>
      <c r="S873" s="143"/>
      <c r="T873" s="144"/>
      <c r="U873" s="145" t="str">
        <f>IF(ISERROR(VLOOKUP(C873,Источник!$C$2:$K$2343,9,0)),"",VLOOKUP(C873,Источник!$C$2:$K$2343,9,0))</f>
        <v/>
      </c>
      <c r="V873" s="1"/>
      <c r="W873" s="1"/>
      <c r="X873" s="77" t="str">
        <f t="shared" si="161"/>
        <v>Итого на 2026 год: 1900</v>
      </c>
      <c r="Y873" s="117">
        <f t="shared" si="162"/>
        <v>0</v>
      </c>
      <c r="Z873" s="22" t="s">
        <v>1076</v>
      </c>
      <c r="AA873" s="22" t="s">
        <v>1076</v>
      </c>
      <c r="AB873" s="22" t="s">
        <v>1076</v>
      </c>
      <c r="AC873" s="22" t="s">
        <v>1076</v>
      </c>
      <c r="AD873" s="22" t="s">
        <v>1076</v>
      </c>
      <c r="AE873" s="22" t="s">
        <v>1076</v>
      </c>
      <c r="AF873" s="22" t="s">
        <v>1076</v>
      </c>
      <c r="AG873" s="89" t="s">
        <v>1076</v>
      </c>
      <c r="AH873" s="88" t="s">
        <v>1076</v>
      </c>
      <c r="AI873" s="75" t="s">
        <v>1076</v>
      </c>
      <c r="AJ873" s="75" t="s">
        <v>1076</v>
      </c>
      <c r="AK873" s="75" t="s">
        <v>1076</v>
      </c>
      <c r="AL873" s="75" t="s">
        <v>1076</v>
      </c>
      <c r="AM873" s="75" t="s">
        <v>1076</v>
      </c>
      <c r="AN873" s="75" t="s">
        <v>1076</v>
      </c>
      <c r="AO873" s="75" t="s">
        <v>1076</v>
      </c>
      <c r="AP873" s="75" t="s">
        <v>1076</v>
      </c>
      <c r="AQ873" s="75" t="s">
        <v>1076</v>
      </c>
      <c r="AR873" s="75" t="s">
        <v>1076</v>
      </c>
      <c r="AS873" s="75" t="s">
        <v>1076</v>
      </c>
      <c r="AT873" s="75" t="s">
        <v>1076</v>
      </c>
      <c r="AU873" t="str">
        <f t="shared" si="163"/>
        <v/>
      </c>
      <c r="AV873" t="b">
        <f t="shared" si="164"/>
        <v>1</v>
      </c>
    </row>
    <row r="874" spans="1:48" ht="17.25" thickTop="1" thickBot="1" x14ac:dyDescent="0.3">
      <c r="A874" s="134">
        <f t="shared" si="165"/>
        <v>0</v>
      </c>
      <c r="B874" s="135" t="s">
        <v>1076</v>
      </c>
      <c r="C874" s="156" t="s">
        <v>1077</v>
      </c>
      <c r="D874" s="140" t="s">
        <v>1076</v>
      </c>
      <c r="E874" s="141"/>
      <c r="F874" s="141" t="s">
        <v>1076</v>
      </c>
      <c r="G874" s="142" t="s">
        <v>1076</v>
      </c>
      <c r="H874" s="142" t="s">
        <v>1076</v>
      </c>
      <c r="I874" s="162">
        <f>SUM(I875:I880)</f>
        <v>10313.66</v>
      </c>
      <c r="J874" s="162">
        <f t="shared" ref="J874:P874" si="172">SUM(J875:J880)</f>
        <v>6902.7</v>
      </c>
      <c r="K874" s="162">
        <f t="shared" si="172"/>
        <v>6703.8099999999995</v>
      </c>
      <c r="L874" s="154">
        <f t="shared" si="172"/>
        <v>348</v>
      </c>
      <c r="M874" s="162">
        <f t="shared" si="168"/>
        <v>91949621.539999992</v>
      </c>
      <c r="N874" s="162">
        <f t="shared" si="172"/>
        <v>0</v>
      </c>
      <c r="O874" s="162">
        <f t="shared" si="172"/>
        <v>0</v>
      </c>
      <c r="P874" s="162">
        <f t="shared" si="172"/>
        <v>0</v>
      </c>
      <c r="Q874" s="136">
        <f>IF('Форма 2'!D874=0,"",'Форма 2'!D874-N874-O874-P874)</f>
        <v>91949621.539999992</v>
      </c>
      <c r="R874" s="143"/>
      <c r="S874" s="143"/>
      <c r="T874" s="144"/>
      <c r="U874" s="145" t="str">
        <f>IF(ISERROR(VLOOKUP(C874,Источник!$C$2:$K$2343,9,0)),"",VLOOKUP(C874,Источник!$C$2:$K$2343,9,0))</f>
        <v/>
      </c>
      <c r="V874" s="1"/>
      <c r="W874" s="1"/>
      <c r="X874" s="77" t="str">
        <f t="shared" si="161"/>
        <v/>
      </c>
      <c r="Y874" s="117">
        <f t="shared" si="162"/>
        <v>0</v>
      </c>
      <c r="Z874" s="22" t="s">
        <v>1076</v>
      </c>
      <c r="AA874" s="22" t="s">
        <v>1076</v>
      </c>
      <c r="AB874" s="22" t="s">
        <v>1076</v>
      </c>
      <c r="AC874" s="22" t="s">
        <v>1076</v>
      </c>
      <c r="AD874" s="22" t="s">
        <v>1076</v>
      </c>
      <c r="AE874" s="22" t="s">
        <v>1076</v>
      </c>
      <c r="AF874" s="22" t="s">
        <v>1076</v>
      </c>
      <c r="AG874" s="89" t="s">
        <v>1076</v>
      </c>
      <c r="AH874" s="88" t="s">
        <v>1076</v>
      </c>
      <c r="AI874" s="75" t="s">
        <v>1076</v>
      </c>
      <c r="AJ874" s="75" t="s">
        <v>1076</v>
      </c>
      <c r="AK874" s="75" t="s">
        <v>1076</v>
      </c>
      <c r="AL874" s="75" t="s">
        <v>1076</v>
      </c>
      <c r="AM874" s="75" t="s">
        <v>1076</v>
      </c>
      <c r="AN874" s="75" t="s">
        <v>1076</v>
      </c>
      <c r="AO874" s="75" t="s">
        <v>1076</v>
      </c>
      <c r="AP874" s="75" t="s">
        <v>1076</v>
      </c>
      <c r="AQ874" s="75" t="s">
        <v>1076</v>
      </c>
      <c r="AR874" s="75" t="s">
        <v>1076</v>
      </c>
      <c r="AS874" s="75" t="s">
        <v>1076</v>
      </c>
      <c r="AT874" s="75" t="s">
        <v>1076</v>
      </c>
      <c r="AU874" t="str">
        <f t="shared" si="163"/>
        <v/>
      </c>
      <c r="AV874" t="b">
        <f t="shared" si="164"/>
        <v>1</v>
      </c>
    </row>
    <row r="875" spans="1:48" ht="16.5" thickTop="1" thickBot="1" x14ac:dyDescent="0.3">
      <c r="A875" s="28">
        <f t="shared" si="165"/>
        <v>1</v>
      </c>
      <c r="B875" s="74" t="s">
        <v>1077</v>
      </c>
      <c r="C875" s="71" t="s">
        <v>366</v>
      </c>
      <c r="D875" s="63">
        <v>1958</v>
      </c>
      <c r="E875" s="72"/>
      <c r="F875" s="72" t="s">
        <v>2519</v>
      </c>
      <c r="G875" s="80">
        <v>2</v>
      </c>
      <c r="H875" s="80">
        <v>2</v>
      </c>
      <c r="I875" s="163">
        <v>436.46</v>
      </c>
      <c r="J875" s="163">
        <v>298.91000000000003</v>
      </c>
      <c r="K875" s="163">
        <v>255.95</v>
      </c>
      <c r="L875" s="165">
        <v>18</v>
      </c>
      <c r="M875" s="163">
        <f t="shared" si="168"/>
        <v>323076.42</v>
      </c>
      <c r="N875" s="163"/>
      <c r="O875" s="163"/>
      <c r="P875" s="163"/>
      <c r="Q875" s="30">
        <f>IF('Форма 2'!D875=0,"",'Форма 2'!D875-N875-O875-P875)</f>
        <v>323076.42</v>
      </c>
      <c r="R875" s="51">
        <f t="shared" si="159"/>
        <v>1080.8484828209159</v>
      </c>
      <c r="S875" s="51">
        <f t="shared" si="160"/>
        <v>1080.8484828209159</v>
      </c>
      <c r="T875" s="69">
        <f>IF(B875=C875,"",
IF(ISERROR(
IF(_xlfn.TEXTBEFORE('ПДФ 1'!B901,": ",1)*1=YEAR($V$4),$V$4,
IF(_xlfn.TEXTBEFORE('ПДФ 1'!B901,": ",1)*1=YEAR($W$4),$W$4,
IF(_xlfn.TEXTBEFORE('ПДФ 1'!B901,": ",1)*1=YEAR($X$4),$X$4,$Y$4)))),"",
IF(_xlfn.TEXTBEFORE('ПДФ 1'!B901,": ",1)*1=YEAR($V$4),$V$4,
IF(_xlfn.TEXTBEFORE('ПДФ 1'!B901,": ",1)*1=YEAR($W$4),$W$4,
IF(_xlfn.TEXTBEFORE('ПДФ 1'!B901,": ",1)*1=YEAR($X$4),$X$4,$Y$4)))))</f>
        <v>46387</v>
      </c>
      <c r="U875" s="125" t="str">
        <f>IF(ISERROR(VLOOKUP(C875,Источник!$C$2:$K$2343,9,0)),"",VLOOKUP(C875,Источник!$C$2:$K$2343,9,0))</f>
        <v>РО</v>
      </c>
      <c r="V875" s="1"/>
      <c r="W875" s="1"/>
      <c r="X875" s="77" t="str">
        <f t="shared" si="161"/>
        <v>г. Александровск, ул. Кирова, д. 18: 2026</v>
      </c>
      <c r="Y875" s="117">
        <f t="shared" si="162"/>
        <v>1</v>
      </c>
      <c r="Z875" s="22">
        <v>1</v>
      </c>
      <c r="AA875" s="22" t="s">
        <v>1076</v>
      </c>
      <c r="AB875" s="22" t="s">
        <v>1076</v>
      </c>
      <c r="AC875" s="22" t="s">
        <v>1076</v>
      </c>
      <c r="AD875" s="22" t="s">
        <v>1076</v>
      </c>
      <c r="AE875" s="22" t="s">
        <v>1076</v>
      </c>
      <c r="AF875" s="22" t="s">
        <v>1076</v>
      </c>
      <c r="AG875" s="89" t="s">
        <v>1076</v>
      </c>
      <c r="AH875" s="88" t="s">
        <v>1076</v>
      </c>
      <c r="AI875" s="75" t="s">
        <v>1076</v>
      </c>
      <c r="AJ875" s="75" t="s">
        <v>1076</v>
      </c>
      <c r="AK875" s="75" t="s">
        <v>1076</v>
      </c>
      <c r="AL875" s="75" t="s">
        <v>1076</v>
      </c>
      <c r="AM875" s="75" t="s">
        <v>1076</v>
      </c>
      <c r="AN875" s="75" t="s">
        <v>1076</v>
      </c>
      <c r="AO875" s="75" t="s">
        <v>1076</v>
      </c>
      <c r="AP875" s="75" t="s">
        <v>1076</v>
      </c>
      <c r="AQ875" s="75" t="s">
        <v>1076</v>
      </c>
      <c r="AR875" s="75" t="s">
        <v>1076</v>
      </c>
      <c r="AS875" s="75" t="s">
        <v>1076</v>
      </c>
      <c r="AT875" s="75" t="s">
        <v>1076</v>
      </c>
      <c r="AU875" t="str">
        <f t="shared" si="163"/>
        <v>РВИС ( ЭЛ )</v>
      </c>
      <c r="AV875" t="b">
        <f t="shared" si="164"/>
        <v>1</v>
      </c>
    </row>
    <row r="876" spans="1:48" ht="16.5" thickTop="1" thickBot="1" x14ac:dyDescent="0.3">
      <c r="A876" s="28">
        <f t="shared" si="165"/>
        <v>2</v>
      </c>
      <c r="B876" s="74" t="s">
        <v>1077</v>
      </c>
      <c r="C876" s="71" t="s">
        <v>630</v>
      </c>
      <c r="D876" s="63">
        <v>1960</v>
      </c>
      <c r="E876" s="72"/>
      <c r="F876" s="72" t="s">
        <v>2519</v>
      </c>
      <c r="G876" s="80">
        <v>3</v>
      </c>
      <c r="H876" s="80">
        <v>2</v>
      </c>
      <c r="I876" s="163">
        <v>1012.47</v>
      </c>
      <c r="J876" s="163">
        <v>627.82000000000005</v>
      </c>
      <c r="K876" s="163">
        <v>567.64</v>
      </c>
      <c r="L876" s="165">
        <v>37</v>
      </c>
      <c r="M876" s="163">
        <f t="shared" si="168"/>
        <v>21319590.909999996</v>
      </c>
      <c r="N876" s="163"/>
      <c r="O876" s="163"/>
      <c r="P876" s="163"/>
      <c r="Q876" s="30">
        <f>IF('Форма 2'!D876=0,"",'Форма 2'!D876-N876-O876-P876)</f>
        <v>21319590.909999996</v>
      </c>
      <c r="R876" s="51">
        <f t="shared" si="159"/>
        <v>33958.126389729528</v>
      </c>
      <c r="S876" s="51">
        <f t="shared" si="160"/>
        <v>33958.126389729528</v>
      </c>
      <c r="T876" s="69">
        <f>IF(B876=C876,"",
IF(ISERROR(
IF(_xlfn.TEXTBEFORE('ПДФ 1'!B902,": ",1)*1=YEAR($V$4),$V$4,
IF(_xlfn.TEXTBEFORE('ПДФ 1'!B902,": ",1)*1=YEAR($W$4),$W$4,
IF(_xlfn.TEXTBEFORE('ПДФ 1'!B902,": ",1)*1=YEAR($X$4),$X$4,$Y$4)))),"",
IF(_xlfn.TEXTBEFORE('ПДФ 1'!B902,": ",1)*1=YEAR($V$4),$V$4,
IF(_xlfn.TEXTBEFORE('ПДФ 1'!B902,": ",1)*1=YEAR($W$4),$W$4,
IF(_xlfn.TEXTBEFORE('ПДФ 1'!B902,": ",1)*1=YEAR($X$4),$X$4,$Y$4)))))</f>
        <v>46387</v>
      </c>
      <c r="U876" s="125" t="str">
        <f>IF(ISERROR(VLOOKUP(C876,Источник!$C$2:$K$2343,9,0)),"",VLOOKUP(C876,Источник!$C$2:$K$2343,9,0))</f>
        <v>РО</v>
      </c>
      <c r="V876" s="1"/>
      <c r="W876" s="1"/>
      <c r="X876" s="77" t="str">
        <f t="shared" si="161"/>
        <v>г. Александровск, ул. Ленина, д. 36: 2026</v>
      </c>
      <c r="Y876" s="117">
        <f t="shared" si="162"/>
        <v>6</v>
      </c>
      <c r="Z876" s="22">
        <v>1</v>
      </c>
      <c r="AA876" s="22">
        <v>1</v>
      </c>
      <c r="AB876" s="22">
        <v>1</v>
      </c>
      <c r="AC876" s="22">
        <v>1</v>
      </c>
      <c r="AD876" s="22" t="s">
        <v>1076</v>
      </c>
      <c r="AE876" s="22">
        <v>1</v>
      </c>
      <c r="AF876" s="22" t="s">
        <v>1076</v>
      </c>
      <c r="AG876" s="89" t="s">
        <v>1076</v>
      </c>
      <c r="AH876" s="88" t="s">
        <v>1076</v>
      </c>
      <c r="AI876" s="75">
        <v>1</v>
      </c>
      <c r="AJ876" s="75" t="s">
        <v>1076</v>
      </c>
      <c r="AK876" s="75" t="s">
        <v>1076</v>
      </c>
      <c r="AL876" s="75" t="s">
        <v>1076</v>
      </c>
      <c r="AM876" s="75" t="s">
        <v>1076</v>
      </c>
      <c r="AN876" s="75" t="s">
        <v>1076</v>
      </c>
      <c r="AO876" s="75" t="s">
        <v>1076</v>
      </c>
      <c r="AP876" s="75" t="s">
        <v>1076</v>
      </c>
      <c r="AQ876" s="75" t="s">
        <v>1076</v>
      </c>
      <c r="AR876" s="75" t="s">
        <v>1076</v>
      </c>
      <c r="AS876" s="75" t="s">
        <v>1076</v>
      </c>
      <c r="AT876" s="75" t="s">
        <v>1076</v>
      </c>
      <c r="AU876" t="str">
        <f t="shared" si="163"/>
        <v>РВИС ( ЭЛ ТЕП ГАЗ ХВС ВОД ) РК</v>
      </c>
      <c r="AV876" t="b">
        <f t="shared" si="164"/>
        <v>1</v>
      </c>
    </row>
    <row r="877" spans="1:48" ht="16.5" thickTop="1" thickBot="1" x14ac:dyDescent="0.3">
      <c r="A877" s="28">
        <f t="shared" si="165"/>
        <v>3</v>
      </c>
      <c r="B877" s="74" t="s">
        <v>1077</v>
      </c>
      <c r="C877" s="71" t="s">
        <v>772</v>
      </c>
      <c r="D877" s="63">
        <v>1961</v>
      </c>
      <c r="E877" s="72"/>
      <c r="F877" s="72" t="s">
        <v>2519</v>
      </c>
      <c r="G877" s="80">
        <v>3</v>
      </c>
      <c r="H877" s="80">
        <v>2</v>
      </c>
      <c r="I877" s="163">
        <v>958.4</v>
      </c>
      <c r="J877" s="163">
        <v>618.70000000000005</v>
      </c>
      <c r="K877" s="163">
        <v>577.79999999999995</v>
      </c>
      <c r="L877" s="165">
        <v>37</v>
      </c>
      <c r="M877" s="163">
        <f t="shared" si="168"/>
        <v>5584740.5599999996</v>
      </c>
      <c r="N877" s="163"/>
      <c r="O877" s="163"/>
      <c r="P877" s="163"/>
      <c r="Q877" s="30">
        <f>IF('Форма 2'!D877=0,"",'Форма 2'!D877-N877-O877-P877)</f>
        <v>5584740.5599999996</v>
      </c>
      <c r="R877" s="51">
        <f t="shared" si="159"/>
        <v>9026.5727493130744</v>
      </c>
      <c r="S877" s="51">
        <f t="shared" si="160"/>
        <v>9026.5727493130744</v>
      </c>
      <c r="T877" s="69">
        <f>IF(B877=C877,"",
IF(ISERROR(
IF(_xlfn.TEXTBEFORE('ПДФ 1'!B903,": ",1)*1=YEAR($V$4),$V$4,
IF(_xlfn.TEXTBEFORE('ПДФ 1'!B903,": ",1)*1=YEAR($W$4),$W$4,
IF(_xlfn.TEXTBEFORE('ПДФ 1'!B903,": ",1)*1=YEAR($X$4),$X$4,$Y$4)))),"",
IF(_xlfn.TEXTBEFORE('ПДФ 1'!B903,": ",1)*1=YEAR($V$4),$V$4,
IF(_xlfn.TEXTBEFORE('ПДФ 1'!B903,": ",1)*1=YEAR($W$4),$W$4,
IF(_xlfn.TEXTBEFORE('ПДФ 1'!B903,": ",1)*1=YEAR($X$4),$X$4,$Y$4)))))</f>
        <v>46387</v>
      </c>
      <c r="U877" s="125" t="str">
        <f>IF(ISERROR(VLOOKUP(C877,Источник!$C$2:$K$2343,9,0)),"",VLOOKUP(C877,Источник!$C$2:$K$2343,9,0))</f>
        <v>РО</v>
      </c>
      <c r="V877" s="1"/>
      <c r="W877" s="1"/>
      <c r="X877" s="77" t="str">
        <f t="shared" si="161"/>
        <v>г. Александровск, ул. Чернышевского, д. 5: 2026</v>
      </c>
      <c r="Y877" s="117">
        <f t="shared" si="162"/>
        <v>1</v>
      </c>
      <c r="Z877" s="22" t="s">
        <v>1076</v>
      </c>
      <c r="AA877" s="22" t="s">
        <v>1076</v>
      </c>
      <c r="AB877" s="22" t="s">
        <v>1076</v>
      </c>
      <c r="AC877" s="22" t="s">
        <v>1076</v>
      </c>
      <c r="AD877" s="22" t="s">
        <v>1076</v>
      </c>
      <c r="AE877" s="22" t="s">
        <v>1076</v>
      </c>
      <c r="AF877" s="22" t="s">
        <v>1076</v>
      </c>
      <c r="AG877" s="89" t="s">
        <v>1076</v>
      </c>
      <c r="AH877" s="88" t="s">
        <v>1076</v>
      </c>
      <c r="AI877" s="75" t="s">
        <v>1076</v>
      </c>
      <c r="AJ877" s="75">
        <v>1</v>
      </c>
      <c r="AK877" s="75" t="s">
        <v>1076</v>
      </c>
      <c r="AL877" s="75" t="s">
        <v>1076</v>
      </c>
      <c r="AM877" s="75" t="s">
        <v>1076</v>
      </c>
      <c r="AN877" s="75" t="s">
        <v>1076</v>
      </c>
      <c r="AO877" s="75" t="s">
        <v>1076</v>
      </c>
      <c r="AP877" s="75" t="s">
        <v>1076</v>
      </c>
      <c r="AQ877" s="75" t="s">
        <v>1076</v>
      </c>
      <c r="AR877" s="75" t="s">
        <v>1076</v>
      </c>
      <c r="AS877" s="75" t="s">
        <v>1076</v>
      </c>
      <c r="AT877" s="75" t="s">
        <v>1076</v>
      </c>
      <c r="AU877" t="str">
        <f t="shared" si="163"/>
        <v>Рфа</v>
      </c>
      <c r="AV877" t="b">
        <f t="shared" si="164"/>
        <v>1</v>
      </c>
    </row>
    <row r="878" spans="1:48" ht="16.5" thickTop="1" thickBot="1" x14ac:dyDescent="0.3">
      <c r="A878" s="28">
        <f t="shared" si="165"/>
        <v>4</v>
      </c>
      <c r="B878" s="74" t="s">
        <v>1077</v>
      </c>
      <c r="C878" s="71" t="s">
        <v>720</v>
      </c>
      <c r="D878" s="63">
        <v>1982</v>
      </c>
      <c r="E878" s="72"/>
      <c r="F878" s="72" t="s">
        <v>2520</v>
      </c>
      <c r="G878" s="80">
        <v>5</v>
      </c>
      <c r="H878" s="80">
        <v>6</v>
      </c>
      <c r="I878" s="163">
        <v>5784.47</v>
      </c>
      <c r="J878" s="163">
        <v>4357.37</v>
      </c>
      <c r="K878" s="163">
        <v>4103.87</v>
      </c>
      <c r="L878" s="165">
        <v>205</v>
      </c>
      <c r="M878" s="163">
        <f t="shared" si="168"/>
        <v>26050476.329999998</v>
      </c>
      <c r="N878" s="163"/>
      <c r="O878" s="163"/>
      <c r="P878" s="163"/>
      <c r="Q878" s="30">
        <f>IF('Форма 2'!D878=0,"",'Форма 2'!D878-N878-O878-P878)</f>
        <v>26050476.329999998</v>
      </c>
      <c r="R878" s="51">
        <f t="shared" ref="R878:R931" si="173">IF(ISNUMBER(J878),M878/J878,"")</f>
        <v>5978.4861808843407</v>
      </c>
      <c r="S878" s="51">
        <f t="shared" ref="S878:S931" si="174">R878</f>
        <v>5978.4861808843407</v>
      </c>
      <c r="T878" s="69">
        <f>IF(B878=C878,"",
IF(ISERROR(
IF(_xlfn.TEXTBEFORE('ПДФ 1'!B904,": ",1)*1=YEAR($V$4),$V$4,
IF(_xlfn.TEXTBEFORE('ПДФ 1'!B904,": ",1)*1=YEAR($W$4),$W$4,
IF(_xlfn.TEXTBEFORE('ПДФ 1'!B904,": ",1)*1=YEAR($X$4),$X$4,$Y$4)))),"",
IF(_xlfn.TEXTBEFORE('ПДФ 1'!B904,": ",1)*1=YEAR($V$4),$V$4,
IF(_xlfn.TEXTBEFORE('ПДФ 1'!B904,": ",1)*1=YEAR($W$4),$W$4,
IF(_xlfn.TEXTBEFORE('ПДФ 1'!B904,": ",1)*1=YEAR($X$4),$X$4,$Y$4)))))</f>
        <v>46387</v>
      </c>
      <c r="U878" s="125" t="str">
        <f>IF(ISERROR(VLOOKUP(C878,Источник!$C$2:$K$2343,9,0)),"",VLOOKUP(C878,Источник!$C$2:$K$2343,9,0))</f>
        <v>СС</v>
      </c>
      <c r="V878" s="1"/>
      <c r="W878" s="1"/>
      <c r="X878" s="77" t="str">
        <f t="shared" ref="X878:X931" si="175">IF(ISERROR(MID(C878,SEARCH("город Пермь",C878),)=""),
IF(ISERROR(MID(C878,SEARCH("края",C878),)=""),IF(ISERROR(CONCATENATE(C878,": ",YEAR(T878))),"",CONCATENATE(C878,": ",YEAR(T878))),""),
"")</f>
        <v>п. Яйва, ул. 6-ой Пятилетки, д. 16: 2026</v>
      </c>
      <c r="Y878" s="117">
        <f t="shared" ref="Y878:Y931" si="176">SUM(Z878:AF878,AI878:AT878,)+IF(ISNUMBER(AG878),1,0)</f>
        <v>1</v>
      </c>
      <c r="Z878" s="22" t="s">
        <v>1076</v>
      </c>
      <c r="AA878" s="22" t="s">
        <v>1076</v>
      </c>
      <c r="AB878" s="22" t="s">
        <v>1076</v>
      </c>
      <c r="AC878" s="22" t="s">
        <v>1076</v>
      </c>
      <c r="AD878" s="22" t="s">
        <v>1076</v>
      </c>
      <c r="AE878" s="22" t="s">
        <v>1076</v>
      </c>
      <c r="AF878" s="22" t="s">
        <v>1076</v>
      </c>
      <c r="AG878" s="89" t="s">
        <v>1076</v>
      </c>
      <c r="AH878" s="88" t="s">
        <v>1076</v>
      </c>
      <c r="AI878" s="75">
        <v>1</v>
      </c>
      <c r="AJ878" s="75" t="s">
        <v>1076</v>
      </c>
      <c r="AK878" s="75" t="s">
        <v>1076</v>
      </c>
      <c r="AL878" s="75" t="s">
        <v>1076</v>
      </c>
      <c r="AM878" s="75" t="s">
        <v>1076</v>
      </c>
      <c r="AN878" s="75" t="s">
        <v>1076</v>
      </c>
      <c r="AO878" s="75" t="s">
        <v>1076</v>
      </c>
      <c r="AP878" s="75" t="s">
        <v>1076</v>
      </c>
      <c r="AQ878" s="75" t="s">
        <v>1076</v>
      </c>
      <c r="AR878" s="75" t="s">
        <v>1076</v>
      </c>
      <c r="AS878" s="75" t="s">
        <v>1076</v>
      </c>
      <c r="AT878" s="75" t="s">
        <v>1076</v>
      </c>
      <c r="AU878" t="str">
        <f t="shared" ref="AU878:AU931" si="177">TRIM(IF(COUNTBLANK(Z878:AE878)&lt;=5,CONCATENATE($AP$3,IF(ISNUMBER(Z878),Z$6,"")," ",IF(ISNUMBER(AA878),AA$6,"")," ",IF(ISNUMBER(AB878),AB$6,"")," ",IF(ISNUMBER(AC878),AC$6,"")," ",IF(ISNUMBER(AD878),AD$6,"")," ",IF(ISNUMBER(AE878),AE$6,""),$AQ$3," ",IF(ISNUMBER(AF878),AF$6,"")," ",IF(ISNUMBER(AH878),AH$6,"")," ",IF(ISNUMBER(AI878),AI$6,"")," ",IF(ISNUMBER(AJ878),AJ$6,"")," ",IF(ISNUMBER(AK878),AK$6,"")," ",IF(ISNUMBER(AL878),AL$6,"")," ",IF(ISNUMBER(AM878),AM$6,"")," ",IF(ISNUMBER(AR878),AR$6,"")," ",IF(ISNUMBER(AS878),AS$6,"")," ",IF(ISNUMBER(AT878),AT$6,""))&amp;IF(COUNTBLANK(AN878:AQ878)&lt;=3,CONCATENATE($AP$4,IF(ISNUMBER(AN878),AN$7,"")," ",IF(ISNUMBER(AO878),AO$7,"")," ",IF(ISNUMBER(AP878),AP$7,"")," ",IF(ISNUMBER(AQ878),AQ$7,"")," ",$AQ$4),""),
CONCATENATE(IF(ISNUMBER(AF878),AF$6,"")," ",IF(ISNUMBER(AH878),AH$6,"")," ",IF(ISNUMBER(AI878),AI$6,"")," ",IF(ISNUMBER(AJ878),AJ$6,"")," ",IF(ISNUMBER(AK878),AK$6,"")," ",IF(ISNUMBER(AL878),AL$6,"")," ",IF(ISNUMBER(AM878),AM$6,"")," ",IF(ISNUMBER(AR878),AR$6,"")," ",IF(ISNUMBER(AS878),AS$6,"")," ",IF(ISNUMBER(AT878),AT$6,""))&amp;IF(COUNTBLANK(AN878:AQ878)&lt;=3,CONCATENATE($AP$4,IF(ISNUMBER(AN878),AN$7,"")," ",IF(ISNUMBER(AO878),AO$7,"")," ",IF(ISNUMBER(AP878),AP$7,"")," ",IF(ISNUMBER(AQ878),AQ$7,"")," ",$AQ$4),"")
))</f>
        <v>РК</v>
      </c>
      <c r="AV878" t="b">
        <f t="shared" ref="AV878:AV931" si="178">ISTEXT(AN878)</f>
        <v>1</v>
      </c>
    </row>
    <row r="879" spans="1:48" ht="16.5" thickTop="1" thickBot="1" x14ac:dyDescent="0.3">
      <c r="A879" s="28">
        <f t="shared" ref="A879:A932" si="179">IF(NOT(ISERROR("Пермского края"=MID(C879,FIND("Пермского края",C879),14)))=$B$1,0,IF(NOT(ISERROR("город Пермь"=MID(C879,FIND("город Пермь",C879),11)))=$B$1,0,IF(NOT(ISERROR("Итого"=MID(C879,FIND("Итого",C879),5)))=$B$1,0,IF(NOT(ISERROR("Всего"=MID(C879,FIND("Всего",C879),5)))=$B$1,0,A878+1))))</f>
        <v>5</v>
      </c>
      <c r="B879" s="74" t="s">
        <v>1077</v>
      </c>
      <c r="C879" s="71" t="s">
        <v>631</v>
      </c>
      <c r="D879" s="63">
        <v>1960</v>
      </c>
      <c r="E879" s="72"/>
      <c r="F879" s="72" t="s">
        <v>2522</v>
      </c>
      <c r="G879" s="80">
        <v>2</v>
      </c>
      <c r="H879" s="80">
        <v>2</v>
      </c>
      <c r="I879" s="163">
        <v>617.36</v>
      </c>
      <c r="J879" s="163">
        <v>375.7</v>
      </c>
      <c r="K879" s="163">
        <v>617.36</v>
      </c>
      <c r="L879" s="165">
        <v>21</v>
      </c>
      <c r="M879" s="163">
        <f t="shared" si="168"/>
        <v>11086248.370000001</v>
      </c>
      <c r="N879" s="163"/>
      <c r="O879" s="163"/>
      <c r="P879" s="163"/>
      <c r="Q879" s="30">
        <f>IF('Форма 2'!D879=0,"",'Форма 2'!D879-N879-O879-P879)</f>
        <v>11086248.370000001</v>
      </c>
      <c r="R879" s="51">
        <f t="shared" si="173"/>
        <v>29508.246925738626</v>
      </c>
      <c r="S879" s="51">
        <f t="shared" si="174"/>
        <v>29508.246925738626</v>
      </c>
      <c r="T879" s="69">
        <f>IF(B879=C879,"",
IF(ISERROR(
IF(_xlfn.TEXTBEFORE('ПДФ 1'!B905,": ",1)*1=YEAR($V$4),$V$4,
IF(_xlfn.TEXTBEFORE('ПДФ 1'!B905,": ",1)*1=YEAR($W$4),$W$4,
IF(_xlfn.TEXTBEFORE('ПДФ 1'!B905,": ",1)*1=YEAR($X$4),$X$4,$Y$4)))),"",
IF(_xlfn.TEXTBEFORE('ПДФ 1'!B905,": ",1)*1=YEAR($V$4),$V$4,
IF(_xlfn.TEXTBEFORE('ПДФ 1'!B905,": ",1)*1=YEAR($W$4),$W$4,
IF(_xlfn.TEXTBEFORE('ПДФ 1'!B905,": ",1)*1=YEAR($X$4),$X$4,$Y$4)))))</f>
        <v>46387</v>
      </c>
      <c r="U879" s="125" t="str">
        <f>IF(ISERROR(VLOOKUP(C879,Источник!$C$2:$K$2343,9,0)),"",VLOOKUP(C879,Источник!$C$2:$K$2343,9,0))</f>
        <v>РО</v>
      </c>
      <c r="V879" s="1"/>
      <c r="W879" s="1"/>
      <c r="X879" s="77" t="str">
        <f t="shared" si="175"/>
        <v>п. Яйва, ул. 6-ой Пятилетки, д. 7: 2026</v>
      </c>
      <c r="Y879" s="117">
        <f t="shared" si="176"/>
        <v>2</v>
      </c>
      <c r="Z879" s="22" t="s">
        <v>1076</v>
      </c>
      <c r="AA879" s="22">
        <v>1</v>
      </c>
      <c r="AB879" s="22" t="s">
        <v>1076</v>
      </c>
      <c r="AC879" s="22" t="s">
        <v>1076</v>
      </c>
      <c r="AD879" s="22" t="s">
        <v>1076</v>
      </c>
      <c r="AE879" s="22" t="s">
        <v>1076</v>
      </c>
      <c r="AF879" s="22" t="s">
        <v>1076</v>
      </c>
      <c r="AG879" s="89" t="s">
        <v>1076</v>
      </c>
      <c r="AH879" s="88" t="s">
        <v>1076</v>
      </c>
      <c r="AI879" s="75">
        <v>1</v>
      </c>
      <c r="AJ879" s="75" t="s">
        <v>1076</v>
      </c>
      <c r="AK879" s="75" t="s">
        <v>1076</v>
      </c>
      <c r="AL879" s="75" t="s">
        <v>1076</v>
      </c>
      <c r="AM879" s="75" t="s">
        <v>1076</v>
      </c>
      <c r="AN879" s="75" t="s">
        <v>1076</v>
      </c>
      <c r="AO879" s="75" t="s">
        <v>1076</v>
      </c>
      <c r="AP879" s="75" t="s">
        <v>1076</v>
      </c>
      <c r="AQ879" s="75" t="s">
        <v>1076</v>
      </c>
      <c r="AR879" s="75" t="s">
        <v>1076</v>
      </c>
      <c r="AS879" s="75" t="s">
        <v>1076</v>
      </c>
      <c r="AT879" s="75" t="s">
        <v>1076</v>
      </c>
      <c r="AU879" t="str">
        <f t="shared" si="177"/>
        <v>РВИС ( ТЕП ) РК</v>
      </c>
      <c r="AV879" t="b">
        <f t="shared" si="178"/>
        <v>1</v>
      </c>
    </row>
    <row r="880" spans="1:48" ht="16.5" thickTop="1" thickBot="1" x14ac:dyDescent="0.3">
      <c r="A880" s="28">
        <f t="shared" si="179"/>
        <v>6</v>
      </c>
      <c r="B880" s="74" t="s">
        <v>1077</v>
      </c>
      <c r="C880" s="71" t="s">
        <v>632</v>
      </c>
      <c r="D880" s="63">
        <v>1962</v>
      </c>
      <c r="E880" s="72"/>
      <c r="F880" s="72" t="s">
        <v>2519</v>
      </c>
      <c r="G880" s="80">
        <v>2</v>
      </c>
      <c r="H880" s="80">
        <v>2</v>
      </c>
      <c r="I880" s="163">
        <v>1504.5</v>
      </c>
      <c r="J880" s="163">
        <v>624.20000000000005</v>
      </c>
      <c r="K880" s="163">
        <v>581.19000000000005</v>
      </c>
      <c r="L880" s="165">
        <v>30</v>
      </c>
      <c r="M880" s="163">
        <f t="shared" si="168"/>
        <v>27585488.949999999</v>
      </c>
      <c r="N880" s="163"/>
      <c r="O880" s="163"/>
      <c r="P880" s="163"/>
      <c r="Q880" s="30">
        <f>IF('Форма 2'!D880=0,"",'Форма 2'!D880-N880-O880-P880)</f>
        <v>27585488.949999999</v>
      </c>
      <c r="R880" s="51">
        <f t="shared" si="173"/>
        <v>44193.349807753919</v>
      </c>
      <c r="S880" s="51">
        <f t="shared" si="174"/>
        <v>44193.349807753919</v>
      </c>
      <c r="T880" s="69">
        <f>IF(B880=C880,"",
IF(ISERROR(
IF(_xlfn.TEXTBEFORE('ПДФ 1'!B906,": ",1)*1=YEAR($V$4),$V$4,
IF(_xlfn.TEXTBEFORE('ПДФ 1'!B906,": ",1)*1=YEAR($W$4),$W$4,
IF(_xlfn.TEXTBEFORE('ПДФ 1'!B906,": ",1)*1=YEAR($X$4),$X$4,$Y$4)))),"",
IF(_xlfn.TEXTBEFORE('ПДФ 1'!B906,": ",1)*1=YEAR($V$4),$V$4,
IF(_xlfn.TEXTBEFORE('ПДФ 1'!B906,": ",1)*1=YEAR($W$4),$W$4,
IF(_xlfn.TEXTBEFORE('ПДФ 1'!B906,": ",1)*1=YEAR($X$4),$X$4,$Y$4)))))</f>
        <v>46387</v>
      </c>
      <c r="U880" s="125" t="str">
        <f>IF(ISERROR(VLOOKUP(C880,Источник!$C$2:$K$2343,9,0)),"",VLOOKUP(C880,Источник!$C$2:$K$2343,9,0))</f>
        <v>РО</v>
      </c>
      <c r="V880" s="1"/>
      <c r="W880" s="1"/>
      <c r="X880" s="77" t="str">
        <f t="shared" si="175"/>
        <v>п. Яйва, ул. Коммунистическая, д. 14: 2026</v>
      </c>
      <c r="Y880" s="117">
        <f t="shared" si="176"/>
        <v>3</v>
      </c>
      <c r="Z880" s="22" t="s">
        <v>1076</v>
      </c>
      <c r="AA880" s="22">
        <v>1</v>
      </c>
      <c r="AB880" s="22" t="s">
        <v>1076</v>
      </c>
      <c r="AC880" s="22">
        <v>1</v>
      </c>
      <c r="AD880" s="22" t="s">
        <v>1076</v>
      </c>
      <c r="AE880" s="22" t="s">
        <v>1076</v>
      </c>
      <c r="AF880" s="22" t="s">
        <v>1076</v>
      </c>
      <c r="AG880" s="89" t="s">
        <v>1076</v>
      </c>
      <c r="AH880" s="88" t="s">
        <v>1076</v>
      </c>
      <c r="AI880" s="75">
        <v>1</v>
      </c>
      <c r="AJ880" s="75" t="s">
        <v>1076</v>
      </c>
      <c r="AK880" s="75" t="s">
        <v>1076</v>
      </c>
      <c r="AL880" s="75" t="s">
        <v>1076</v>
      </c>
      <c r="AM880" s="75" t="s">
        <v>1076</v>
      </c>
      <c r="AN880" s="75" t="s">
        <v>1076</v>
      </c>
      <c r="AO880" s="75" t="s">
        <v>1076</v>
      </c>
      <c r="AP880" s="75" t="s">
        <v>1076</v>
      </c>
      <c r="AQ880" s="75" t="s">
        <v>1076</v>
      </c>
      <c r="AR880" s="75" t="s">
        <v>1076</v>
      </c>
      <c r="AS880" s="75" t="s">
        <v>1076</v>
      </c>
      <c r="AT880" s="75" t="s">
        <v>1076</v>
      </c>
      <c r="AU880" t="str">
        <f t="shared" si="177"/>
        <v>РВИС ( ТЕП ХВС ) РК</v>
      </c>
      <c r="AV880" t="b">
        <f t="shared" si="178"/>
        <v>1</v>
      </c>
    </row>
    <row r="881" spans="1:48" ht="17.25" thickTop="1" thickBot="1" x14ac:dyDescent="0.3">
      <c r="A881" s="134">
        <f>IF(NOT(ISERROR("Пермского края"=MID(C881,FIND("Пермского края",C881),14)))=$B$1,0,IF(NOT(ISERROR("город Пермь"=MID(C881,FIND("город Пермь",C881),11)))=$B$1,0,IF(NOT(ISERROR("Итого"=MID(C881,FIND("Итого",C881),5)))=$B$1,0,IF(NOT(ISERROR("Всего"=MID(C881,FIND("Всего",C881),5)))=$B$1,0,#REF!+1))))</f>
        <v>0</v>
      </c>
      <c r="B881" s="135" t="s">
        <v>1076</v>
      </c>
      <c r="C881" s="156" t="s">
        <v>1079</v>
      </c>
      <c r="D881" s="140" t="s">
        <v>1076</v>
      </c>
      <c r="E881" s="141"/>
      <c r="F881" s="141" t="s">
        <v>1076</v>
      </c>
      <c r="G881" s="142" t="s">
        <v>1076</v>
      </c>
      <c r="H881" s="142" t="s">
        <v>1076</v>
      </c>
      <c r="I881" s="162">
        <f>SUM(I882:I883)</f>
        <v>7004.3</v>
      </c>
      <c r="J881" s="162">
        <f t="shared" ref="J881:P881" si="180">SUM(J882:J883)</f>
        <v>6999.4000000000005</v>
      </c>
      <c r="K881" s="162">
        <f t="shared" si="180"/>
        <v>6491.02</v>
      </c>
      <c r="L881" s="154">
        <f t="shared" si="180"/>
        <v>0</v>
      </c>
      <c r="M881" s="162">
        <f t="shared" si="168"/>
        <v>81662393.099999994</v>
      </c>
      <c r="N881" s="162">
        <f t="shared" si="180"/>
        <v>0</v>
      </c>
      <c r="O881" s="162">
        <f t="shared" si="180"/>
        <v>0</v>
      </c>
      <c r="P881" s="162">
        <f t="shared" si="180"/>
        <v>0</v>
      </c>
      <c r="Q881" s="136">
        <f>IF('Форма 2'!D881=0,"",'Форма 2'!D881-N881-O881-P881)</f>
        <v>81662393.099999994</v>
      </c>
      <c r="R881" s="143"/>
      <c r="S881" s="143"/>
      <c r="T881" s="144"/>
      <c r="U881" s="145" t="str">
        <f>IF(ISERROR(VLOOKUP(C881,Источник!$C$2:$K$2343,9,0)),"",VLOOKUP(C881,Источник!$C$2:$K$2343,9,0))</f>
        <v/>
      </c>
      <c r="V881" s="1"/>
      <c r="W881" s="1"/>
      <c r="X881" s="77" t="str">
        <f t="shared" si="175"/>
        <v/>
      </c>
      <c r="Y881" s="117">
        <f t="shared" si="176"/>
        <v>0</v>
      </c>
      <c r="Z881" s="22" t="s">
        <v>1076</v>
      </c>
      <c r="AA881" s="22" t="s">
        <v>1076</v>
      </c>
      <c r="AB881" s="22" t="s">
        <v>1076</v>
      </c>
      <c r="AC881" s="22" t="s">
        <v>1076</v>
      </c>
      <c r="AD881" s="22" t="s">
        <v>1076</v>
      </c>
      <c r="AE881" s="22" t="s">
        <v>1076</v>
      </c>
      <c r="AF881" s="22" t="s">
        <v>1076</v>
      </c>
      <c r="AG881" s="89" t="s">
        <v>1076</v>
      </c>
      <c r="AH881" s="88" t="s">
        <v>1076</v>
      </c>
      <c r="AI881" s="75" t="s">
        <v>1076</v>
      </c>
      <c r="AJ881" s="75" t="s">
        <v>1076</v>
      </c>
      <c r="AK881" s="75" t="s">
        <v>1076</v>
      </c>
      <c r="AL881" s="75" t="s">
        <v>1076</v>
      </c>
      <c r="AM881" s="75" t="s">
        <v>1076</v>
      </c>
      <c r="AN881" s="75" t="s">
        <v>1076</v>
      </c>
      <c r="AO881" s="75" t="s">
        <v>1076</v>
      </c>
      <c r="AP881" s="75" t="s">
        <v>1076</v>
      </c>
      <c r="AQ881" s="75" t="s">
        <v>1076</v>
      </c>
      <c r="AR881" s="75" t="s">
        <v>1076</v>
      </c>
      <c r="AS881" s="75" t="s">
        <v>1076</v>
      </c>
      <c r="AT881" s="75" t="s">
        <v>1076</v>
      </c>
      <c r="AU881" t="str">
        <f t="shared" si="177"/>
        <v/>
      </c>
      <c r="AV881" t="b">
        <f t="shared" si="178"/>
        <v>1</v>
      </c>
    </row>
    <row r="882" spans="1:48" ht="16.5" thickTop="1" thickBot="1" x14ac:dyDescent="0.3">
      <c r="A882" s="28">
        <f t="shared" si="179"/>
        <v>1</v>
      </c>
      <c r="B882" s="74" t="s">
        <v>1079</v>
      </c>
      <c r="C882" s="71" t="s">
        <v>773</v>
      </c>
      <c r="D882" s="63">
        <v>1971</v>
      </c>
      <c r="E882" s="72"/>
      <c r="F882" s="72" t="s">
        <v>2519</v>
      </c>
      <c r="G882" s="80">
        <v>2</v>
      </c>
      <c r="H882" s="80">
        <v>2</v>
      </c>
      <c r="I882" s="163">
        <v>451.3</v>
      </c>
      <c r="J882" s="163">
        <v>451.3</v>
      </c>
      <c r="K882" s="163">
        <v>406.17</v>
      </c>
      <c r="L882" s="165">
        <v>0</v>
      </c>
      <c r="M882" s="163">
        <f t="shared" si="168"/>
        <v>2629792.7999999998</v>
      </c>
      <c r="N882" s="163"/>
      <c r="O882" s="163"/>
      <c r="P882" s="163"/>
      <c r="Q882" s="30">
        <f>IF('Форма 2'!D882=0,"",'Форма 2'!D882-N882-O882-P882)</f>
        <v>2629792.7999999998</v>
      </c>
      <c r="R882" s="51">
        <f t="shared" si="173"/>
        <v>5827.1500110791039</v>
      </c>
      <c r="S882" s="51">
        <f t="shared" si="174"/>
        <v>5827.1500110791039</v>
      </c>
      <c r="T882" s="69">
        <f>IF(B882=C882,"",
IF(ISERROR(
IF(_xlfn.TEXTBEFORE('ПДФ 1'!B910,": ",1)*1=YEAR($V$4),$V$4,
IF(_xlfn.TEXTBEFORE('ПДФ 1'!B910,": ",1)*1=YEAR($W$4),$W$4,
IF(_xlfn.TEXTBEFORE('ПДФ 1'!B910,": ",1)*1=YEAR($X$4),$X$4,$Y$4)))),"",
IF(_xlfn.TEXTBEFORE('ПДФ 1'!B910,": ",1)*1=YEAR($V$4),$V$4,
IF(_xlfn.TEXTBEFORE('ПДФ 1'!B910,": ",1)*1=YEAR($W$4),$W$4,
IF(_xlfn.TEXTBEFORE('ПДФ 1'!B910,": ",1)*1=YEAR($X$4),$X$4,$Y$4)))))</f>
        <v>46387</v>
      </c>
      <c r="U882" s="125" t="str">
        <f>IF(ISERROR(VLOOKUP(C882,Источник!$C$2:$K$2343,9,0)),"",VLOOKUP(C882,Источник!$C$2:$K$2343,9,0))</f>
        <v>СС</v>
      </c>
      <c r="V882" s="1"/>
      <c r="W882" s="1"/>
      <c r="X882" s="77" t="str">
        <f t="shared" si="175"/>
        <v>г. Верещагино, ул. Железнодорожная, д. 73: 2026</v>
      </c>
      <c r="Y882" s="117">
        <f t="shared" si="176"/>
        <v>1</v>
      </c>
      <c r="Z882" s="22" t="s">
        <v>1076</v>
      </c>
      <c r="AA882" s="22" t="s">
        <v>1076</v>
      </c>
      <c r="AB882" s="22" t="s">
        <v>1076</v>
      </c>
      <c r="AC882" s="22" t="s">
        <v>1076</v>
      </c>
      <c r="AD882" s="22" t="s">
        <v>1076</v>
      </c>
      <c r="AE882" s="22" t="s">
        <v>1076</v>
      </c>
      <c r="AF882" s="22" t="s">
        <v>1076</v>
      </c>
      <c r="AG882" s="89" t="s">
        <v>1076</v>
      </c>
      <c r="AH882" s="88" t="s">
        <v>1076</v>
      </c>
      <c r="AI882" s="75" t="s">
        <v>1076</v>
      </c>
      <c r="AJ882" s="75">
        <v>1</v>
      </c>
      <c r="AK882" s="75" t="s">
        <v>1076</v>
      </c>
      <c r="AL882" s="75" t="s">
        <v>1076</v>
      </c>
      <c r="AM882" s="75" t="s">
        <v>1076</v>
      </c>
      <c r="AN882" s="75" t="s">
        <v>1076</v>
      </c>
      <c r="AO882" s="75" t="s">
        <v>1076</v>
      </c>
      <c r="AP882" s="75" t="s">
        <v>1076</v>
      </c>
      <c r="AQ882" s="75" t="s">
        <v>1076</v>
      </c>
      <c r="AR882" s="75" t="s">
        <v>1076</v>
      </c>
      <c r="AS882" s="75" t="s">
        <v>1076</v>
      </c>
      <c r="AT882" s="75" t="s">
        <v>1076</v>
      </c>
      <c r="AU882" t="str">
        <f t="shared" si="177"/>
        <v>Рфа</v>
      </c>
      <c r="AV882" t="b">
        <f t="shared" si="178"/>
        <v>1</v>
      </c>
    </row>
    <row r="883" spans="1:48" ht="16.5" thickTop="1" thickBot="1" x14ac:dyDescent="0.3">
      <c r="A883" s="28">
        <f t="shared" si="179"/>
        <v>2</v>
      </c>
      <c r="B883" s="74" t="s">
        <v>1079</v>
      </c>
      <c r="C883" s="71" t="s">
        <v>774</v>
      </c>
      <c r="D883" s="63">
        <v>1993</v>
      </c>
      <c r="E883" s="72"/>
      <c r="F883" s="72" t="s">
        <v>2520</v>
      </c>
      <c r="G883" s="80">
        <v>5</v>
      </c>
      <c r="H883" s="80">
        <v>9</v>
      </c>
      <c r="I883" s="163">
        <v>6553</v>
      </c>
      <c r="J883" s="163">
        <v>6548.1</v>
      </c>
      <c r="K883" s="163">
        <v>6084.85</v>
      </c>
      <c r="L883" s="165">
        <v>0</v>
      </c>
      <c r="M883" s="163">
        <f t="shared" si="168"/>
        <v>31994105.079999998</v>
      </c>
      <c r="N883" s="163"/>
      <c r="O883" s="163"/>
      <c r="P883" s="163"/>
      <c r="Q883" s="30">
        <f>IF('Форма 2'!D883=0,"",'Форма 2'!D883-N883-O883-P883)</f>
        <v>31994105.079999998</v>
      </c>
      <c r="R883" s="51">
        <f t="shared" si="173"/>
        <v>4886.0135123165492</v>
      </c>
      <c r="S883" s="51">
        <f t="shared" si="174"/>
        <v>4886.0135123165492</v>
      </c>
      <c r="T883" s="69">
        <f>IF(B883=C883,"",
IF(ISERROR(
IF(_xlfn.TEXTBEFORE('ПДФ 1'!B911,": ",1)*1=YEAR($V$4),$V$4,
IF(_xlfn.TEXTBEFORE('ПДФ 1'!B911,": ",1)*1=YEAR($W$4),$W$4,
IF(_xlfn.TEXTBEFORE('ПДФ 1'!B911,": ",1)*1=YEAR($X$4),$X$4,$Y$4)))),"",
IF(_xlfn.TEXTBEFORE('ПДФ 1'!B911,": ",1)*1=YEAR($V$4),$V$4,
IF(_xlfn.TEXTBEFORE('ПДФ 1'!B911,": ",1)*1=YEAR($W$4),$W$4,
IF(_xlfn.TEXTBEFORE('ПДФ 1'!B911,": ",1)*1=YEAR($X$4),$X$4,$Y$4)))))</f>
        <v>46387</v>
      </c>
      <c r="U883" s="125" t="str">
        <f>IF(ISERROR(VLOOKUP(C883,Источник!$C$2:$K$2343,9,0)),"",VLOOKUP(C883,Источник!$C$2:$K$2343,9,0))</f>
        <v>СС</v>
      </c>
      <c r="V883" s="1"/>
      <c r="W883" s="1"/>
      <c r="X883" s="77" t="str">
        <f t="shared" si="175"/>
        <v>г. Верещагино, ул. Олега Кошевого, д. 16: 2026</v>
      </c>
      <c r="Y883" s="117">
        <f t="shared" si="176"/>
        <v>1</v>
      </c>
      <c r="Z883" s="22" t="s">
        <v>1076</v>
      </c>
      <c r="AA883" s="22" t="s">
        <v>1076</v>
      </c>
      <c r="AB883" s="22" t="s">
        <v>1076</v>
      </c>
      <c r="AC883" s="22" t="s">
        <v>1076</v>
      </c>
      <c r="AD883" s="22" t="s">
        <v>1076</v>
      </c>
      <c r="AE883" s="22" t="s">
        <v>1076</v>
      </c>
      <c r="AF883" s="22" t="s">
        <v>1076</v>
      </c>
      <c r="AG883" s="89" t="s">
        <v>1076</v>
      </c>
      <c r="AH883" s="88" t="s">
        <v>1076</v>
      </c>
      <c r="AI883" s="75" t="s">
        <v>1076</v>
      </c>
      <c r="AJ883" s="75">
        <v>1</v>
      </c>
      <c r="AK883" s="75" t="s">
        <v>1076</v>
      </c>
      <c r="AL883" s="75" t="s">
        <v>1076</v>
      </c>
      <c r="AM883" s="75" t="s">
        <v>1076</v>
      </c>
      <c r="AN883" s="75" t="s">
        <v>1076</v>
      </c>
      <c r="AO883" s="75" t="s">
        <v>1076</v>
      </c>
      <c r="AP883" s="75" t="s">
        <v>1076</v>
      </c>
      <c r="AQ883" s="75" t="s">
        <v>1076</v>
      </c>
      <c r="AR883" s="75" t="s">
        <v>1076</v>
      </c>
      <c r="AS883" s="75" t="s">
        <v>1076</v>
      </c>
      <c r="AT883" s="75" t="s">
        <v>1076</v>
      </c>
      <c r="AU883" t="str">
        <f t="shared" si="177"/>
        <v>Рфа</v>
      </c>
      <c r="AV883" t="b">
        <f t="shared" si="178"/>
        <v>1</v>
      </c>
    </row>
    <row r="884" spans="1:48" ht="16.5" thickTop="1" thickBot="1" x14ac:dyDescent="0.3">
      <c r="A884" s="28">
        <f t="shared" si="179"/>
        <v>3</v>
      </c>
      <c r="B884" s="74" t="s">
        <v>1079</v>
      </c>
      <c r="C884" s="71" t="s">
        <v>569</v>
      </c>
      <c r="D884" s="63">
        <v>1981</v>
      </c>
      <c r="E884" s="72"/>
      <c r="F884" s="72" t="s">
        <v>2519</v>
      </c>
      <c r="G884" s="80">
        <v>5</v>
      </c>
      <c r="H884" s="80">
        <v>6</v>
      </c>
      <c r="I884" s="163">
        <v>4506</v>
      </c>
      <c r="J884" s="163">
        <v>4506</v>
      </c>
      <c r="K884" s="163">
        <v>4224</v>
      </c>
      <c r="L884" s="165">
        <v>151</v>
      </c>
      <c r="M884" s="163">
        <f t="shared" si="168"/>
        <v>42744501.780000001</v>
      </c>
      <c r="N884" s="163"/>
      <c r="O884" s="163"/>
      <c r="P884" s="163"/>
      <c r="Q884" s="30">
        <f>IF('Форма 2'!D884=0,"",'Форма 2'!D884-N884-O884-P884)</f>
        <v>42744501.780000001</v>
      </c>
      <c r="R884" s="51">
        <f t="shared" si="173"/>
        <v>9486.130000000001</v>
      </c>
      <c r="S884" s="51">
        <f t="shared" si="174"/>
        <v>9486.130000000001</v>
      </c>
      <c r="T884" s="69">
        <f>IF(B884=C884,"",
IF(ISERROR(
IF(_xlfn.TEXTBEFORE('ПДФ 1'!B912,": ",1)*1=YEAR($V$4),$V$4,
IF(_xlfn.TEXTBEFORE('ПДФ 1'!B912,": ",1)*1=YEAR($W$4),$W$4,
IF(_xlfn.TEXTBEFORE('ПДФ 1'!B912,": ",1)*1=YEAR($X$4),$X$4,$Y$4)))),"",
IF(_xlfn.TEXTBEFORE('ПДФ 1'!B912,": ",1)*1=YEAR($V$4),$V$4,
IF(_xlfn.TEXTBEFORE('ПДФ 1'!B912,": ",1)*1=YEAR($W$4),$W$4,
IF(_xlfn.TEXTBEFORE('ПДФ 1'!B912,": ",1)*1=YEAR($X$4),$X$4,$Y$4)))))</f>
        <v>46387</v>
      </c>
      <c r="U884" s="125" t="str">
        <f>IF(ISERROR(VLOOKUP(C884,Источник!$C$2:$K$2343,9,0)),"",VLOOKUP(C884,Источник!$C$2:$K$2343,9,0))</f>
        <v>РО</v>
      </c>
      <c r="V884" s="1"/>
      <c r="W884" s="1"/>
      <c r="X884" s="77" t="str">
        <f t="shared" si="175"/>
        <v>г. Верещагино, ул. Свободы, д. 86: 2026</v>
      </c>
      <c r="Y884" s="117">
        <f t="shared" si="176"/>
        <v>6</v>
      </c>
      <c r="Z884" s="22">
        <v>1</v>
      </c>
      <c r="AA884" s="22">
        <v>1</v>
      </c>
      <c r="AB884" s="22" t="s">
        <v>1076</v>
      </c>
      <c r="AC884" s="22">
        <v>1</v>
      </c>
      <c r="AD884" s="22" t="s">
        <v>1076</v>
      </c>
      <c r="AE884" s="22">
        <v>1</v>
      </c>
      <c r="AF884" s="22" t="s">
        <v>1076</v>
      </c>
      <c r="AG884" s="89" t="s">
        <v>1076</v>
      </c>
      <c r="AH884" s="88" t="s">
        <v>1076</v>
      </c>
      <c r="AI884" s="75" t="s">
        <v>1076</v>
      </c>
      <c r="AJ884" s="75">
        <v>1</v>
      </c>
      <c r="AK884" s="75" t="s">
        <v>1076</v>
      </c>
      <c r="AL884" s="75" t="s">
        <v>1076</v>
      </c>
      <c r="AM884" s="75">
        <v>1</v>
      </c>
      <c r="AN884" s="75" t="s">
        <v>1076</v>
      </c>
      <c r="AO884" s="75" t="s">
        <v>1076</v>
      </c>
      <c r="AP884" s="75" t="s">
        <v>1076</v>
      </c>
      <c r="AQ884" s="75" t="s">
        <v>1076</v>
      </c>
      <c r="AR884" s="75" t="s">
        <v>1076</v>
      </c>
      <c r="AS884" s="75" t="s">
        <v>1076</v>
      </c>
      <c r="AT884" s="75" t="s">
        <v>1076</v>
      </c>
      <c r="AU884" t="str">
        <f t="shared" si="177"/>
        <v>РВИС ( ЭЛ ТЕП ХВС ВОД ) Рфа РФ</v>
      </c>
      <c r="AV884" t="b">
        <f t="shared" si="178"/>
        <v>1</v>
      </c>
    </row>
    <row r="885" spans="1:48" ht="16.5" thickTop="1" thickBot="1" x14ac:dyDescent="0.3">
      <c r="A885" s="28">
        <f t="shared" si="179"/>
        <v>4</v>
      </c>
      <c r="B885" s="74" t="s">
        <v>1079</v>
      </c>
      <c r="C885" s="71" t="s">
        <v>679</v>
      </c>
      <c r="D885" s="63">
        <v>1969</v>
      </c>
      <c r="E885" s="72"/>
      <c r="F885" s="72" t="s">
        <v>2521</v>
      </c>
      <c r="G885" s="80">
        <v>2</v>
      </c>
      <c r="H885" s="80">
        <v>2</v>
      </c>
      <c r="I885" s="163">
        <v>432.2</v>
      </c>
      <c r="J885" s="163">
        <v>432.2</v>
      </c>
      <c r="K885" s="163">
        <v>432.2</v>
      </c>
      <c r="L885" s="165">
        <v>20</v>
      </c>
      <c r="M885" s="163">
        <f t="shared" si="168"/>
        <v>4293993.4400000004</v>
      </c>
      <c r="N885" s="163"/>
      <c r="O885" s="163"/>
      <c r="P885" s="163"/>
      <c r="Q885" s="30">
        <f>IF('Форма 2'!D885=0,"",'Форма 2'!D885-N885-O885-P885)</f>
        <v>4293993.4400000004</v>
      </c>
      <c r="R885" s="51">
        <f t="shared" si="173"/>
        <v>9935.2000000000007</v>
      </c>
      <c r="S885" s="51">
        <f t="shared" si="174"/>
        <v>9935.2000000000007</v>
      </c>
      <c r="T885" s="69">
        <f>IF(B885=C885,"",
IF(ISERROR(
IF(_xlfn.TEXTBEFORE('ПДФ 1'!B913,": ",1)*1=YEAR($V$4),$V$4,
IF(_xlfn.TEXTBEFORE('ПДФ 1'!B913,": ",1)*1=YEAR($W$4),$W$4,
IF(_xlfn.TEXTBEFORE('ПДФ 1'!B913,": ",1)*1=YEAR($X$4),$X$4,$Y$4)))),"",
IF(_xlfn.TEXTBEFORE('ПДФ 1'!B913,": ",1)*1=YEAR($V$4),$V$4,
IF(_xlfn.TEXTBEFORE('ПДФ 1'!B913,": ",1)*1=YEAR($W$4),$W$4,
IF(_xlfn.TEXTBEFORE('ПДФ 1'!B913,": ",1)*1=YEAR($X$4),$X$4,$Y$4)))))</f>
        <v>46387</v>
      </c>
      <c r="U885" s="125" t="str">
        <f>IF(ISERROR(VLOOKUP(C885,Источник!$C$2:$K$2343,9,0)),"",VLOOKUP(C885,Источник!$C$2:$K$2343,9,0))</f>
        <v>СС</v>
      </c>
      <c r="V885" s="1"/>
      <c r="W885" s="1"/>
      <c r="X885" s="77" t="str">
        <f t="shared" si="175"/>
        <v>г. Верещагино, ул. Строителей, д. 98: 2026</v>
      </c>
      <c r="Y885" s="117">
        <f t="shared" si="176"/>
        <v>2</v>
      </c>
      <c r="Z885" s="22" t="s">
        <v>1076</v>
      </c>
      <c r="AA885" s="22" t="s">
        <v>1076</v>
      </c>
      <c r="AB885" s="22" t="s">
        <v>1076</v>
      </c>
      <c r="AC885" s="22">
        <v>1</v>
      </c>
      <c r="AD885" s="22" t="s">
        <v>1076</v>
      </c>
      <c r="AE885" s="22" t="s">
        <v>1076</v>
      </c>
      <c r="AF885" s="22" t="s">
        <v>1076</v>
      </c>
      <c r="AG885" s="89" t="s">
        <v>1076</v>
      </c>
      <c r="AH885" s="88" t="s">
        <v>1076</v>
      </c>
      <c r="AI885" s="75">
        <v>1</v>
      </c>
      <c r="AJ885" s="75" t="s">
        <v>1076</v>
      </c>
      <c r="AK885" s="75" t="s">
        <v>1076</v>
      </c>
      <c r="AL885" s="75" t="s">
        <v>1076</v>
      </c>
      <c r="AM885" s="75" t="s">
        <v>1076</v>
      </c>
      <c r="AN885" s="75" t="s">
        <v>1076</v>
      </c>
      <c r="AO885" s="75" t="s">
        <v>1076</v>
      </c>
      <c r="AP885" s="75" t="s">
        <v>1076</v>
      </c>
      <c r="AQ885" s="75" t="s">
        <v>1076</v>
      </c>
      <c r="AR885" s="75" t="s">
        <v>1076</v>
      </c>
      <c r="AS885" s="75" t="s">
        <v>1076</v>
      </c>
      <c r="AT885" s="75" t="s">
        <v>1076</v>
      </c>
      <c r="AU885" t="str">
        <f t="shared" si="177"/>
        <v>РВИС ( ХВС ) РК</v>
      </c>
      <c r="AV885" t="b">
        <f t="shared" si="178"/>
        <v>1</v>
      </c>
    </row>
    <row r="886" spans="1:48" ht="17.25" thickTop="1" thickBot="1" x14ac:dyDescent="0.3">
      <c r="A886" s="134">
        <f>IF(NOT(ISERROR("Пермского края"=MID(C886,FIND("Пермского края",C886),14)))=$B$1,0,IF(NOT(ISERROR("город Пермь"=MID(C886,FIND("город Пермь",C886),11)))=$B$1,0,IF(NOT(ISERROR("Итого"=MID(C886,FIND("Итого",C886),5)))=$B$1,0,IF(NOT(ISERROR("Всего"=MID(C886,FIND("Всего",C886),5)))=$B$1,0,#REF!+1))))</f>
        <v>0</v>
      </c>
      <c r="B886" s="135" t="s">
        <v>1076</v>
      </c>
      <c r="C886" s="156" t="s">
        <v>1081</v>
      </c>
      <c r="D886" s="140" t="s">
        <v>1076</v>
      </c>
      <c r="E886" s="141"/>
      <c r="F886" s="141" t="s">
        <v>1076</v>
      </c>
      <c r="G886" s="142" t="s">
        <v>1076</v>
      </c>
      <c r="H886" s="142" t="s">
        <v>1076</v>
      </c>
      <c r="I886" s="162">
        <f>SUM(I887:I888)</f>
        <v>5149.7999999999993</v>
      </c>
      <c r="J886" s="162">
        <f t="shared" ref="J886:P886" si="181">SUM(J887:J888)</f>
        <v>4803.9000000000005</v>
      </c>
      <c r="K886" s="162">
        <f t="shared" si="181"/>
        <v>4221.32</v>
      </c>
      <c r="L886" s="154">
        <f t="shared" si="181"/>
        <v>20</v>
      </c>
      <c r="M886" s="162">
        <f t="shared" si="168"/>
        <v>36918723.119999997</v>
      </c>
      <c r="N886" s="162">
        <f t="shared" si="181"/>
        <v>0</v>
      </c>
      <c r="O886" s="162">
        <f t="shared" si="181"/>
        <v>0</v>
      </c>
      <c r="P886" s="162">
        <f t="shared" si="181"/>
        <v>0</v>
      </c>
      <c r="Q886" s="136">
        <f>IF('Форма 2'!D886=0,"",'Форма 2'!D886-N886-O886-P886)</f>
        <v>36918723.119999997</v>
      </c>
      <c r="R886" s="143"/>
      <c r="S886" s="143"/>
      <c r="T886" s="144"/>
      <c r="U886" s="145" t="str">
        <f>IF(ISERROR(VLOOKUP(C886,Источник!$C$2:$K$2343,9,0)),"",VLOOKUP(C886,Источник!$C$2:$K$2343,9,0))</f>
        <v/>
      </c>
      <c r="V886" s="1"/>
      <c r="W886" s="1"/>
      <c r="X886" s="77" t="str">
        <f t="shared" si="175"/>
        <v/>
      </c>
      <c r="Y886" s="117">
        <f t="shared" si="176"/>
        <v>0</v>
      </c>
      <c r="Z886" s="22" t="s">
        <v>1076</v>
      </c>
      <c r="AA886" s="22" t="s">
        <v>1076</v>
      </c>
      <c r="AB886" s="22" t="s">
        <v>1076</v>
      </c>
      <c r="AC886" s="22" t="s">
        <v>1076</v>
      </c>
      <c r="AD886" s="22" t="s">
        <v>1076</v>
      </c>
      <c r="AE886" s="22" t="s">
        <v>1076</v>
      </c>
      <c r="AF886" s="22" t="s">
        <v>1076</v>
      </c>
      <c r="AG886" s="89" t="s">
        <v>1076</v>
      </c>
      <c r="AH886" s="88" t="s">
        <v>1076</v>
      </c>
      <c r="AI886" s="75" t="s">
        <v>1076</v>
      </c>
      <c r="AJ886" s="75" t="s">
        <v>1076</v>
      </c>
      <c r="AK886" s="75" t="s">
        <v>1076</v>
      </c>
      <c r="AL886" s="75" t="s">
        <v>1076</v>
      </c>
      <c r="AM886" s="75" t="s">
        <v>1076</v>
      </c>
      <c r="AN886" s="75" t="s">
        <v>1076</v>
      </c>
      <c r="AO886" s="75" t="s">
        <v>1076</v>
      </c>
      <c r="AP886" s="75" t="s">
        <v>1076</v>
      </c>
      <c r="AQ886" s="75" t="s">
        <v>1076</v>
      </c>
      <c r="AR886" s="75" t="s">
        <v>1076</v>
      </c>
      <c r="AS886" s="75" t="s">
        <v>1076</v>
      </c>
      <c r="AT886" s="75" t="s">
        <v>1076</v>
      </c>
      <c r="AU886" t="str">
        <f t="shared" si="177"/>
        <v/>
      </c>
      <c r="AV886" t="b">
        <f t="shared" si="178"/>
        <v>1</v>
      </c>
    </row>
    <row r="887" spans="1:48" ht="16.5" thickTop="1" thickBot="1" x14ac:dyDescent="0.3">
      <c r="A887" s="28">
        <f t="shared" si="179"/>
        <v>1</v>
      </c>
      <c r="B887" s="74" t="s">
        <v>1081</v>
      </c>
      <c r="C887" s="71" t="s">
        <v>775</v>
      </c>
      <c r="D887" s="63">
        <v>1968</v>
      </c>
      <c r="E887" s="72"/>
      <c r="F887" s="72" t="s">
        <v>2519</v>
      </c>
      <c r="G887" s="80">
        <v>2</v>
      </c>
      <c r="H887" s="80">
        <v>2</v>
      </c>
      <c r="I887" s="163">
        <v>509.4</v>
      </c>
      <c r="J887" s="163">
        <v>448.1</v>
      </c>
      <c r="K887" s="163">
        <v>301.10000000000002</v>
      </c>
      <c r="L887" s="165">
        <v>20</v>
      </c>
      <c r="M887" s="163">
        <f t="shared" si="168"/>
        <v>2968350.21</v>
      </c>
      <c r="N887" s="163"/>
      <c r="O887" s="163"/>
      <c r="P887" s="163"/>
      <c r="Q887" s="30">
        <f>IF('Форма 2'!D887=0,"",'Форма 2'!D887-N887-O887-P887)</f>
        <v>2968350.21</v>
      </c>
      <c r="R887" s="51">
        <f t="shared" si="173"/>
        <v>6624.3030796697158</v>
      </c>
      <c r="S887" s="51">
        <f t="shared" si="174"/>
        <v>6624.3030796697158</v>
      </c>
      <c r="T887" s="69">
        <f>IF(B887=C887,"",
IF(ISERROR(
IF(_xlfn.TEXTBEFORE('ПДФ 1'!B916,": ",1)*1=YEAR($V$4),$V$4,
IF(_xlfn.TEXTBEFORE('ПДФ 1'!B916,": ",1)*1=YEAR($W$4),$W$4,
IF(_xlfn.TEXTBEFORE('ПДФ 1'!B916,": ",1)*1=YEAR($X$4),$X$4,$Y$4)))),"",
IF(_xlfn.TEXTBEFORE('ПДФ 1'!B916,": ",1)*1=YEAR($V$4),$V$4,
IF(_xlfn.TEXTBEFORE('ПДФ 1'!B916,": ",1)*1=YEAR($W$4),$W$4,
IF(_xlfn.TEXTBEFORE('ПДФ 1'!B916,": ",1)*1=YEAR($X$4),$X$4,$Y$4)))))</f>
        <v>46387</v>
      </c>
      <c r="U887" s="125" t="str">
        <f>IF(ISERROR(VLOOKUP(C887,Источник!$C$2:$K$2343,9,0)),"",VLOOKUP(C887,Источник!$C$2:$K$2343,9,0))</f>
        <v>РО</v>
      </c>
      <c r="V887" s="1"/>
      <c r="W887" s="1"/>
      <c r="X887" s="77" t="str">
        <f t="shared" si="175"/>
        <v>рп Пашия, ул. Ленина, д. 27: 2026</v>
      </c>
      <c r="Y887" s="117">
        <f t="shared" si="176"/>
        <v>1</v>
      </c>
      <c r="Z887" s="22" t="s">
        <v>1076</v>
      </c>
      <c r="AA887" s="22" t="s">
        <v>1076</v>
      </c>
      <c r="AB887" s="22" t="s">
        <v>1076</v>
      </c>
      <c r="AC887" s="22" t="s">
        <v>1076</v>
      </c>
      <c r="AD887" s="22" t="s">
        <v>1076</v>
      </c>
      <c r="AE887" s="22" t="s">
        <v>1076</v>
      </c>
      <c r="AF887" s="22" t="s">
        <v>1076</v>
      </c>
      <c r="AG887" s="89" t="s">
        <v>1076</v>
      </c>
      <c r="AH887" s="88" t="s">
        <v>1076</v>
      </c>
      <c r="AI887" s="75" t="s">
        <v>1076</v>
      </c>
      <c r="AJ887" s="75">
        <v>1</v>
      </c>
      <c r="AK887" s="75" t="s">
        <v>1076</v>
      </c>
      <c r="AL887" s="75" t="s">
        <v>1076</v>
      </c>
      <c r="AM887" s="75" t="s">
        <v>1076</v>
      </c>
      <c r="AN887" s="75" t="s">
        <v>1076</v>
      </c>
      <c r="AO887" s="75" t="s">
        <v>1076</v>
      </c>
      <c r="AP887" s="75" t="s">
        <v>1076</v>
      </c>
      <c r="AQ887" s="75" t="s">
        <v>1076</v>
      </c>
      <c r="AR887" s="75" t="s">
        <v>1076</v>
      </c>
      <c r="AS887" s="75" t="s">
        <v>1076</v>
      </c>
      <c r="AT887" s="75" t="s">
        <v>1076</v>
      </c>
      <c r="AU887" t="str">
        <f t="shared" si="177"/>
        <v>Рфа</v>
      </c>
      <c r="AV887" t="b">
        <f t="shared" si="178"/>
        <v>1</v>
      </c>
    </row>
    <row r="888" spans="1:48" ht="16.5" thickTop="1" thickBot="1" x14ac:dyDescent="0.3">
      <c r="A888" s="28">
        <f t="shared" si="179"/>
        <v>2</v>
      </c>
      <c r="B888" s="74" t="s">
        <v>1081</v>
      </c>
      <c r="C888" s="71" t="s">
        <v>633</v>
      </c>
      <c r="D888" s="63">
        <v>1982</v>
      </c>
      <c r="E888" s="72"/>
      <c r="F888" s="72" t="s">
        <v>2526</v>
      </c>
      <c r="G888" s="80">
        <v>5</v>
      </c>
      <c r="H888" s="80">
        <v>5</v>
      </c>
      <c r="I888" s="163">
        <v>4640.3999999999996</v>
      </c>
      <c r="J888" s="163">
        <v>4355.8</v>
      </c>
      <c r="K888" s="163">
        <v>3920.22</v>
      </c>
      <c r="L888" s="165">
        <v>0</v>
      </c>
      <c r="M888" s="163">
        <f t="shared" si="168"/>
        <v>33950372.909999996</v>
      </c>
      <c r="N888" s="163"/>
      <c r="O888" s="163"/>
      <c r="P888" s="163"/>
      <c r="Q888" s="30">
        <f>IF('Форма 2'!D888=0,"",'Форма 2'!D888-N888-O888-P888)</f>
        <v>33950372.909999996</v>
      </c>
      <c r="R888" s="51">
        <f t="shared" si="173"/>
        <v>7794.2910395334948</v>
      </c>
      <c r="S888" s="51">
        <f t="shared" si="174"/>
        <v>7794.2910395334948</v>
      </c>
      <c r="T888" s="69">
        <f>IF(B888=C888,"",
IF(ISERROR(
IF(_xlfn.TEXTBEFORE('ПДФ 1'!B917,": ",1)*1=YEAR($V$4),$V$4,
IF(_xlfn.TEXTBEFORE('ПДФ 1'!B917,": ",1)*1=YEAR($W$4),$W$4,
IF(_xlfn.TEXTBEFORE('ПДФ 1'!B917,": ",1)*1=YEAR($X$4),$X$4,$Y$4)))),"",
IF(_xlfn.TEXTBEFORE('ПДФ 1'!B917,": ",1)*1=YEAR($V$4),$V$4,
IF(_xlfn.TEXTBEFORE('ПДФ 1'!B917,": ",1)*1=YEAR($W$4),$W$4,
IF(_xlfn.TEXTBEFORE('ПДФ 1'!B917,": ",1)*1=YEAR($X$4),$X$4,$Y$4)))))</f>
        <v>46387</v>
      </c>
      <c r="U888" s="125" t="str">
        <f>IF(ISERROR(VLOOKUP(C888,Источник!$C$2:$K$2343,9,0)),"",VLOOKUP(C888,Источник!$C$2:$K$2343,9,0))</f>
        <v>РО</v>
      </c>
      <c r="V888" s="1"/>
      <c r="W888" s="1"/>
      <c r="X888" s="77" t="str">
        <f t="shared" si="175"/>
        <v>рп Пашия, ул. Свердловская, д. 27: 2026</v>
      </c>
      <c r="Y888" s="117">
        <f t="shared" si="176"/>
        <v>3</v>
      </c>
      <c r="Z888" s="22" t="s">
        <v>1076</v>
      </c>
      <c r="AA888" s="22">
        <v>1</v>
      </c>
      <c r="AB888" s="22" t="s">
        <v>1076</v>
      </c>
      <c r="AC888" s="22">
        <v>1</v>
      </c>
      <c r="AD888" s="22" t="s">
        <v>1076</v>
      </c>
      <c r="AE888" s="22" t="s">
        <v>1076</v>
      </c>
      <c r="AF888" s="22" t="s">
        <v>1076</v>
      </c>
      <c r="AG888" s="89" t="s">
        <v>1076</v>
      </c>
      <c r="AH888" s="88" t="s">
        <v>1076</v>
      </c>
      <c r="AI888" s="75">
        <v>1</v>
      </c>
      <c r="AJ888" s="75" t="s">
        <v>1076</v>
      </c>
      <c r="AK888" s="75" t="s">
        <v>1076</v>
      </c>
      <c r="AL888" s="75" t="s">
        <v>1076</v>
      </c>
      <c r="AM888" s="75" t="s">
        <v>1076</v>
      </c>
      <c r="AN888" s="75" t="s">
        <v>1076</v>
      </c>
      <c r="AO888" s="75" t="s">
        <v>1076</v>
      </c>
      <c r="AP888" s="75" t="s">
        <v>1076</v>
      </c>
      <c r="AQ888" s="75" t="s">
        <v>1076</v>
      </c>
      <c r="AR888" s="75" t="s">
        <v>1076</v>
      </c>
      <c r="AS888" s="75" t="s">
        <v>1076</v>
      </c>
      <c r="AT888" s="75" t="s">
        <v>1076</v>
      </c>
      <c r="AU888" t="str">
        <f t="shared" si="177"/>
        <v>РВИС ( ТЕП ХВС ) РК</v>
      </c>
      <c r="AV888" t="b">
        <f t="shared" si="178"/>
        <v>1</v>
      </c>
    </row>
    <row r="889" spans="1:48" ht="17.25" thickTop="1" thickBot="1" x14ac:dyDescent="0.3">
      <c r="A889" s="134">
        <f>IF(NOT(ISERROR("Пермского края"=MID(C889,FIND("Пермского края",C889),14)))=$B$1,0,IF(NOT(ISERROR("город Пермь"=MID(C889,FIND("город Пермь",C889),11)))=$B$1,0,IF(NOT(ISERROR("Итого"=MID(C889,FIND("Итого",C889),5)))=$B$1,0,IF(NOT(ISERROR("Всего"=MID(C889,FIND("Всего",C889),5)))=$B$1,0,#REF!+1))))</f>
        <v>0</v>
      </c>
      <c r="B889" s="135" t="s">
        <v>1076</v>
      </c>
      <c r="C889" s="156" t="s">
        <v>1843</v>
      </c>
      <c r="D889" s="140" t="s">
        <v>1076</v>
      </c>
      <c r="E889" s="141"/>
      <c r="F889" s="141" t="s">
        <v>1076</v>
      </c>
      <c r="G889" s="142" t="s">
        <v>1076</v>
      </c>
      <c r="H889" s="142" t="s">
        <v>1076</v>
      </c>
      <c r="I889" s="162">
        <f>SUM(I890:I902)</f>
        <v>17785.5</v>
      </c>
      <c r="J889" s="162">
        <f t="shared" ref="J889:P889" si="182">SUM(J890:J902)</f>
        <v>16803.600000000002</v>
      </c>
      <c r="K889" s="162">
        <f t="shared" si="182"/>
        <v>15803.299999999997</v>
      </c>
      <c r="L889" s="154">
        <f t="shared" si="182"/>
        <v>492</v>
      </c>
      <c r="M889" s="162">
        <f t="shared" si="168"/>
        <v>103796873.52</v>
      </c>
      <c r="N889" s="162">
        <f t="shared" si="182"/>
        <v>0</v>
      </c>
      <c r="O889" s="162">
        <f t="shared" si="182"/>
        <v>0</v>
      </c>
      <c r="P889" s="162">
        <f t="shared" si="182"/>
        <v>0</v>
      </c>
      <c r="Q889" s="136">
        <f>IF('Форма 2'!D889=0,"",'Форма 2'!D889-N889-O889-P889)</f>
        <v>103796873.52</v>
      </c>
      <c r="R889" s="143"/>
      <c r="S889" s="143"/>
      <c r="T889" s="144"/>
      <c r="U889" s="145" t="str">
        <f>IF(ISERROR(VLOOKUP(C889,Источник!$C$2:$K$2343,9,0)),"",VLOOKUP(C889,Источник!$C$2:$K$2343,9,0))</f>
        <v/>
      </c>
      <c r="V889" s="1"/>
      <c r="W889" s="1"/>
      <c r="X889" s="77" t="str">
        <f t="shared" si="175"/>
        <v/>
      </c>
      <c r="Y889" s="117">
        <f t="shared" si="176"/>
        <v>0</v>
      </c>
      <c r="Z889" s="22" t="s">
        <v>1076</v>
      </c>
      <c r="AA889" s="22" t="s">
        <v>1076</v>
      </c>
      <c r="AB889" s="22" t="s">
        <v>1076</v>
      </c>
      <c r="AC889" s="22" t="s">
        <v>1076</v>
      </c>
      <c r="AD889" s="22" t="s">
        <v>1076</v>
      </c>
      <c r="AE889" s="22" t="s">
        <v>1076</v>
      </c>
      <c r="AF889" s="22" t="s">
        <v>1076</v>
      </c>
      <c r="AG889" s="89" t="s">
        <v>1076</v>
      </c>
      <c r="AH889" s="88" t="s">
        <v>1076</v>
      </c>
      <c r="AI889" s="75" t="s">
        <v>1076</v>
      </c>
      <c r="AJ889" s="75" t="s">
        <v>1076</v>
      </c>
      <c r="AK889" s="75" t="s">
        <v>1076</v>
      </c>
      <c r="AL889" s="75" t="s">
        <v>1076</v>
      </c>
      <c r="AM889" s="75" t="s">
        <v>1076</v>
      </c>
      <c r="AN889" s="75" t="s">
        <v>1076</v>
      </c>
      <c r="AO889" s="75" t="s">
        <v>1076</v>
      </c>
      <c r="AP889" s="75" t="s">
        <v>1076</v>
      </c>
      <c r="AQ889" s="75" t="s">
        <v>1076</v>
      </c>
      <c r="AR889" s="75" t="s">
        <v>1076</v>
      </c>
      <c r="AS889" s="75" t="s">
        <v>1076</v>
      </c>
      <c r="AT889" s="75" t="s">
        <v>1076</v>
      </c>
      <c r="AU889" t="str">
        <f t="shared" si="177"/>
        <v/>
      </c>
      <c r="AV889" t="b">
        <f t="shared" si="178"/>
        <v>1</v>
      </c>
    </row>
    <row r="890" spans="1:48" ht="16.5" thickTop="1" thickBot="1" x14ac:dyDescent="0.3">
      <c r="A890" s="28">
        <f t="shared" si="179"/>
        <v>1</v>
      </c>
      <c r="B890" s="74" t="s">
        <v>1843</v>
      </c>
      <c r="C890" s="71" t="s">
        <v>576</v>
      </c>
      <c r="D890" s="63">
        <v>1960</v>
      </c>
      <c r="E890" s="72"/>
      <c r="F890" s="72" t="s">
        <v>2525</v>
      </c>
      <c r="G890" s="80">
        <v>3</v>
      </c>
      <c r="H890" s="80">
        <v>5</v>
      </c>
      <c r="I890" s="163">
        <v>3130</v>
      </c>
      <c r="J890" s="163">
        <v>3001.6</v>
      </c>
      <c r="K890" s="163">
        <v>2468.4</v>
      </c>
      <c r="L890" s="165">
        <v>113</v>
      </c>
      <c r="M890" s="163">
        <f t="shared" si="168"/>
        <v>33438948.100000005</v>
      </c>
      <c r="N890" s="163"/>
      <c r="O890" s="163"/>
      <c r="P890" s="163"/>
      <c r="Q890" s="30">
        <f>IF('Форма 2'!D890=0,"",'Форма 2'!D890-N890-O890-P890)</f>
        <v>33438948.100000005</v>
      </c>
      <c r="R890" s="51">
        <f t="shared" si="173"/>
        <v>11140.374500266527</v>
      </c>
      <c r="S890" s="51">
        <f t="shared" si="174"/>
        <v>11140.374500266527</v>
      </c>
      <c r="T890" s="69">
        <f>IF(B890=C890,"",
IF(ISERROR(
IF(_xlfn.TEXTBEFORE('ПДФ 1'!B921,": ",1)*1=YEAR($V$4),$V$4,
IF(_xlfn.TEXTBEFORE('ПДФ 1'!B921,": ",1)*1=YEAR($W$4),$W$4,
IF(_xlfn.TEXTBEFORE('ПДФ 1'!B921,": ",1)*1=YEAR($X$4),$X$4,$Y$4)))),"",
IF(_xlfn.TEXTBEFORE('ПДФ 1'!B921,": ",1)*1=YEAR($V$4),$V$4,
IF(_xlfn.TEXTBEFORE('ПДФ 1'!B921,": ",1)*1=YEAR($W$4),$W$4,
IF(_xlfn.TEXTBEFORE('ПДФ 1'!B921,": ",1)*1=YEAR($X$4),$X$4,$Y$4)))))</f>
        <v>46387</v>
      </c>
      <c r="U890" s="125" t="str">
        <f>IF(ISERROR(VLOOKUP(C890,Источник!$C$2:$K$2343,9,0)),"",VLOOKUP(C890,Источник!$C$2:$K$2343,9,0))</f>
        <v>РО</v>
      </c>
      <c r="V890" s="1"/>
      <c r="W890" s="1"/>
      <c r="X890" s="77" t="str">
        <f t="shared" si="175"/>
        <v>г. Губаха, пр-т Ленина, д. 36: 2026</v>
      </c>
      <c r="Y890" s="117">
        <f t="shared" si="176"/>
        <v>4</v>
      </c>
      <c r="Z890" s="22">
        <v>1</v>
      </c>
      <c r="AA890" s="22">
        <v>1</v>
      </c>
      <c r="AB890" s="22" t="s">
        <v>1076</v>
      </c>
      <c r="AC890" s="22">
        <v>1</v>
      </c>
      <c r="AD890" s="22">
        <v>1</v>
      </c>
      <c r="AE890" s="22" t="s">
        <v>1076</v>
      </c>
      <c r="AF890" s="22" t="s">
        <v>1076</v>
      </c>
      <c r="AG890" s="89" t="s">
        <v>1076</v>
      </c>
      <c r="AH890" s="88" t="s">
        <v>1076</v>
      </c>
      <c r="AI890" s="75" t="s">
        <v>1076</v>
      </c>
      <c r="AJ890" s="75" t="s">
        <v>1076</v>
      </c>
      <c r="AK890" s="75" t="s">
        <v>1076</v>
      </c>
      <c r="AL890" s="75" t="s">
        <v>1076</v>
      </c>
      <c r="AM890" s="75" t="s">
        <v>1076</v>
      </c>
      <c r="AN890" s="75" t="s">
        <v>1076</v>
      </c>
      <c r="AO890" s="75" t="s">
        <v>1076</v>
      </c>
      <c r="AP890" s="75" t="s">
        <v>1076</v>
      </c>
      <c r="AQ890" s="75" t="s">
        <v>1076</v>
      </c>
      <c r="AR890" s="75" t="s">
        <v>1076</v>
      </c>
      <c r="AS890" s="75" t="s">
        <v>1076</v>
      </c>
      <c r="AT890" s="75" t="s">
        <v>1076</v>
      </c>
      <c r="AU890" t="str">
        <f t="shared" si="177"/>
        <v>РВИС ( ЭЛ ТЕП ХВС ГВС )</v>
      </c>
      <c r="AV890" t="b">
        <f t="shared" si="178"/>
        <v>1</v>
      </c>
    </row>
    <row r="891" spans="1:48" ht="16.5" thickTop="1" thickBot="1" x14ac:dyDescent="0.3">
      <c r="A891" s="28">
        <f t="shared" si="179"/>
        <v>2</v>
      </c>
      <c r="B891" s="74" t="s">
        <v>1843</v>
      </c>
      <c r="C891" s="71" t="s">
        <v>145</v>
      </c>
      <c r="D891" s="63">
        <v>1974</v>
      </c>
      <c r="E891" s="72"/>
      <c r="F891" s="72" t="s">
        <v>2526</v>
      </c>
      <c r="G891" s="80">
        <v>5</v>
      </c>
      <c r="H891" s="80">
        <v>6</v>
      </c>
      <c r="I891" s="163">
        <v>4560</v>
      </c>
      <c r="J891" s="163">
        <v>4477.1000000000004</v>
      </c>
      <c r="K891" s="163">
        <v>4247.5</v>
      </c>
      <c r="L891" s="165">
        <v>0</v>
      </c>
      <c r="M891" s="163">
        <f t="shared" si="168"/>
        <v>3905640</v>
      </c>
      <c r="N891" s="163"/>
      <c r="O891" s="163"/>
      <c r="P891" s="163"/>
      <c r="Q891" s="30">
        <f>IF('Форма 2'!D891=0,"",'Форма 2'!D891-N891-O891-P891)</f>
        <v>3905640</v>
      </c>
      <c r="R891" s="51">
        <f t="shared" si="173"/>
        <v>872.35933975117814</v>
      </c>
      <c r="S891" s="51">
        <f t="shared" si="174"/>
        <v>872.35933975117814</v>
      </c>
      <c r="T891" s="69">
        <f>IF(B891=C891,"",
IF(ISERROR(
IF(_xlfn.TEXTBEFORE('ПДФ 1'!B922,": ",1)*1=YEAR($V$4),$V$4,
IF(_xlfn.TEXTBEFORE('ПДФ 1'!B922,": ",1)*1=YEAR($W$4),$W$4,
IF(_xlfn.TEXTBEFORE('ПДФ 1'!B922,": ",1)*1=YEAR($X$4),$X$4,$Y$4)))),"",
IF(_xlfn.TEXTBEFORE('ПДФ 1'!B922,": ",1)*1=YEAR($V$4),$V$4,
IF(_xlfn.TEXTBEFORE('ПДФ 1'!B922,": ",1)*1=YEAR($W$4),$W$4,
IF(_xlfn.TEXTBEFORE('ПДФ 1'!B922,": ",1)*1=YEAR($X$4),$X$4,$Y$4)))))</f>
        <v>46387</v>
      </c>
      <c r="U891" s="125" t="str">
        <f>IF(ISERROR(VLOOKUP(C891,Источник!$C$2:$K$2343,9,0)),"",VLOOKUP(C891,Источник!$C$2:$K$2343,9,0))</f>
        <v>РО</v>
      </c>
      <c r="V891" s="1"/>
      <c r="W891" s="1"/>
      <c r="X891" s="77" t="str">
        <f t="shared" si="175"/>
        <v>г. Губаха, пр-т Октябрьский, д. 12: 2026</v>
      </c>
      <c r="Y891" s="117">
        <f t="shared" si="176"/>
        <v>1</v>
      </c>
      <c r="Z891" s="22" t="s">
        <v>1076</v>
      </c>
      <c r="AA891" s="22" t="s">
        <v>1076</v>
      </c>
      <c r="AB891" s="22" t="s">
        <v>1076</v>
      </c>
      <c r="AC891" s="22" t="s">
        <v>1076</v>
      </c>
      <c r="AD891" s="22">
        <v>1</v>
      </c>
      <c r="AE891" s="22" t="s">
        <v>1076</v>
      </c>
      <c r="AF891" s="22" t="s">
        <v>1076</v>
      </c>
      <c r="AG891" s="89" t="s">
        <v>1076</v>
      </c>
      <c r="AH891" s="88" t="s">
        <v>1076</v>
      </c>
      <c r="AI891" s="75" t="s">
        <v>1076</v>
      </c>
      <c r="AJ891" s="75" t="s">
        <v>1076</v>
      </c>
      <c r="AK891" s="75" t="s">
        <v>1076</v>
      </c>
      <c r="AL891" s="75" t="s">
        <v>1076</v>
      </c>
      <c r="AM891" s="75" t="s">
        <v>1076</v>
      </c>
      <c r="AN891" s="75" t="s">
        <v>1076</v>
      </c>
      <c r="AO891" s="75" t="s">
        <v>1076</v>
      </c>
      <c r="AP891" s="75" t="s">
        <v>1076</v>
      </c>
      <c r="AQ891" s="75" t="s">
        <v>1076</v>
      </c>
      <c r="AR891" s="75" t="s">
        <v>1076</v>
      </c>
      <c r="AS891" s="75" t="s">
        <v>1076</v>
      </c>
      <c r="AT891" s="75" t="s">
        <v>1076</v>
      </c>
      <c r="AU891" t="str">
        <f t="shared" si="177"/>
        <v>РВИС ( ГВС )</v>
      </c>
      <c r="AV891" t="b">
        <f t="shared" si="178"/>
        <v>1</v>
      </c>
    </row>
    <row r="892" spans="1:48" ht="16.5" thickTop="1" thickBot="1" x14ac:dyDescent="0.3">
      <c r="A892" s="28">
        <f t="shared" si="179"/>
        <v>3</v>
      </c>
      <c r="B892" s="74" t="s">
        <v>1843</v>
      </c>
      <c r="C892" s="71" t="s">
        <v>1670</v>
      </c>
      <c r="D892" s="63">
        <v>1953</v>
      </c>
      <c r="E892" s="72"/>
      <c r="F892" s="72" t="s">
        <v>2526</v>
      </c>
      <c r="G892" s="80">
        <v>2</v>
      </c>
      <c r="H892" s="80">
        <v>1</v>
      </c>
      <c r="I892" s="163">
        <v>443.4</v>
      </c>
      <c r="J892" s="163">
        <v>406.7</v>
      </c>
      <c r="K892" s="163">
        <v>406.7</v>
      </c>
      <c r="L892" s="165">
        <v>7</v>
      </c>
      <c r="M892" s="163">
        <f t="shared" si="168"/>
        <v>4237746.7300000004</v>
      </c>
      <c r="N892" s="163"/>
      <c r="O892" s="163"/>
      <c r="P892" s="163"/>
      <c r="Q892" s="30">
        <f>IF('Форма 2'!D892=0,"",'Форма 2'!D892-N892-O892-P892)</f>
        <v>4237746.7300000004</v>
      </c>
      <c r="R892" s="51">
        <f t="shared" si="173"/>
        <v>10419.834595524959</v>
      </c>
      <c r="S892" s="51">
        <f t="shared" si="174"/>
        <v>10419.834595524959</v>
      </c>
      <c r="T892" s="69">
        <f>IF(B892=C892,"",
IF(ISERROR(
IF(_xlfn.TEXTBEFORE('ПДФ 1'!B923,": ",1)*1=YEAR($V$4),$V$4,
IF(_xlfn.TEXTBEFORE('ПДФ 1'!B923,": ",1)*1=YEAR($W$4),$W$4,
IF(_xlfn.TEXTBEFORE('ПДФ 1'!B923,": ",1)*1=YEAR($X$4),$X$4,$Y$4)))),"",
IF(_xlfn.TEXTBEFORE('ПДФ 1'!B923,": ",1)*1=YEAR($V$4),$V$4,
IF(_xlfn.TEXTBEFORE('ПДФ 1'!B923,": ",1)*1=YEAR($W$4),$W$4,
IF(_xlfn.TEXTBEFORE('ПДФ 1'!B923,": ",1)*1=YEAR($X$4),$X$4,$Y$4)))))</f>
        <v>46387</v>
      </c>
      <c r="U892" s="125" t="str">
        <f>IF(ISERROR(VLOOKUP(C892,Источник!$C$2:$K$2343,9,0)),"",VLOOKUP(C892,Источник!$C$2:$K$2343,9,0))</f>
        <v>РО</v>
      </c>
      <c r="V892" s="1"/>
      <c r="W892" s="1"/>
      <c r="X892" s="77" t="str">
        <f t="shared" si="175"/>
        <v>г. Губаха, ул. 20 Партсъезда, д. 22: 2026</v>
      </c>
      <c r="Y892" s="117">
        <f t="shared" si="176"/>
        <v>1</v>
      </c>
      <c r="Z892" s="22" t="s">
        <v>1076</v>
      </c>
      <c r="AA892" s="22" t="s">
        <v>1076</v>
      </c>
      <c r="AB892" s="22" t="s">
        <v>1076</v>
      </c>
      <c r="AC892" s="22" t="s">
        <v>1076</v>
      </c>
      <c r="AD892" s="22" t="s">
        <v>1076</v>
      </c>
      <c r="AE892" s="22" t="s">
        <v>1076</v>
      </c>
      <c r="AF892" s="22" t="s">
        <v>1076</v>
      </c>
      <c r="AG892" s="89" t="s">
        <v>1076</v>
      </c>
      <c r="AH892" s="88" t="s">
        <v>1076</v>
      </c>
      <c r="AI892" s="75">
        <v>1</v>
      </c>
      <c r="AJ892" s="75" t="s">
        <v>1076</v>
      </c>
      <c r="AK892" s="75" t="s">
        <v>1076</v>
      </c>
      <c r="AL892" s="75" t="s">
        <v>1076</v>
      </c>
      <c r="AM892" s="75" t="s">
        <v>1076</v>
      </c>
      <c r="AN892" s="75" t="s">
        <v>1076</v>
      </c>
      <c r="AO892" s="75" t="s">
        <v>1076</v>
      </c>
      <c r="AP892" s="75" t="s">
        <v>1076</v>
      </c>
      <c r="AQ892" s="75" t="s">
        <v>1076</v>
      </c>
      <c r="AR892" s="75" t="s">
        <v>1076</v>
      </c>
      <c r="AS892" s="75" t="s">
        <v>1076</v>
      </c>
      <c r="AT892" s="75" t="s">
        <v>1076</v>
      </c>
      <c r="AU892" t="str">
        <f t="shared" si="177"/>
        <v>РК</v>
      </c>
      <c r="AV892" t="b">
        <f t="shared" si="178"/>
        <v>1</v>
      </c>
    </row>
    <row r="893" spans="1:48" ht="16.5" thickTop="1" thickBot="1" x14ac:dyDescent="0.3">
      <c r="A893" s="28">
        <f t="shared" si="179"/>
        <v>4</v>
      </c>
      <c r="B893" s="74" t="s">
        <v>1843</v>
      </c>
      <c r="C893" s="71" t="s">
        <v>1671</v>
      </c>
      <c r="D893" s="63">
        <v>1951</v>
      </c>
      <c r="E893" s="72"/>
      <c r="F893" s="72" t="s">
        <v>2526</v>
      </c>
      <c r="G893" s="80">
        <v>2</v>
      </c>
      <c r="H893" s="80">
        <v>1</v>
      </c>
      <c r="I893" s="163">
        <v>580.20000000000005</v>
      </c>
      <c r="J893" s="163">
        <v>533.4</v>
      </c>
      <c r="K893" s="163">
        <v>533.4</v>
      </c>
      <c r="L893" s="165">
        <v>27</v>
      </c>
      <c r="M893" s="163">
        <f t="shared" si="168"/>
        <v>5545197.6799999997</v>
      </c>
      <c r="N893" s="163"/>
      <c r="O893" s="163"/>
      <c r="P893" s="163"/>
      <c r="Q893" s="30">
        <f>IF('Форма 2'!D893=0,"",'Форма 2'!D893-N893-O893-P893)</f>
        <v>5545197.6799999997</v>
      </c>
      <c r="R893" s="51">
        <f t="shared" si="173"/>
        <v>10395.946156730408</v>
      </c>
      <c r="S893" s="51">
        <f t="shared" si="174"/>
        <v>10395.946156730408</v>
      </c>
      <c r="T893" s="69">
        <f>IF(B893=C893,"",
IF(ISERROR(
IF(_xlfn.TEXTBEFORE('ПДФ 1'!B924,": ",1)*1=YEAR($V$4),$V$4,
IF(_xlfn.TEXTBEFORE('ПДФ 1'!B924,": ",1)*1=YEAR($W$4),$W$4,
IF(_xlfn.TEXTBEFORE('ПДФ 1'!B924,": ",1)*1=YEAR($X$4),$X$4,$Y$4)))),"",
IF(_xlfn.TEXTBEFORE('ПДФ 1'!B924,": ",1)*1=YEAR($V$4),$V$4,
IF(_xlfn.TEXTBEFORE('ПДФ 1'!B924,": ",1)*1=YEAR($W$4),$W$4,
IF(_xlfn.TEXTBEFORE('ПДФ 1'!B924,": ",1)*1=YEAR($X$4),$X$4,$Y$4)))))</f>
        <v>46387</v>
      </c>
      <c r="U893" s="125" t="str">
        <f>IF(ISERROR(VLOOKUP(C893,Источник!$C$2:$K$2343,9,0)),"",VLOOKUP(C893,Источник!$C$2:$K$2343,9,0))</f>
        <v>РО</v>
      </c>
      <c r="V893" s="1"/>
      <c r="W893" s="1"/>
      <c r="X893" s="77" t="str">
        <f t="shared" si="175"/>
        <v>г. Губаха, ул. Бутлерова, д. 3: 2026</v>
      </c>
      <c r="Y893" s="117">
        <f t="shared" si="176"/>
        <v>1</v>
      </c>
      <c r="Z893" s="22" t="s">
        <v>1076</v>
      </c>
      <c r="AA893" s="22" t="s">
        <v>1076</v>
      </c>
      <c r="AB893" s="22" t="s">
        <v>1076</v>
      </c>
      <c r="AC893" s="22" t="s">
        <v>1076</v>
      </c>
      <c r="AD893" s="22" t="s">
        <v>1076</v>
      </c>
      <c r="AE893" s="22" t="s">
        <v>1076</v>
      </c>
      <c r="AF893" s="22" t="s">
        <v>1076</v>
      </c>
      <c r="AG893" s="89" t="s">
        <v>1076</v>
      </c>
      <c r="AH893" s="88" t="s">
        <v>1076</v>
      </c>
      <c r="AI893" s="75">
        <v>1</v>
      </c>
      <c r="AJ893" s="75" t="s">
        <v>1076</v>
      </c>
      <c r="AK893" s="75" t="s">
        <v>1076</v>
      </c>
      <c r="AL893" s="75" t="s">
        <v>1076</v>
      </c>
      <c r="AM893" s="75" t="s">
        <v>1076</v>
      </c>
      <c r="AN893" s="75" t="s">
        <v>1076</v>
      </c>
      <c r="AO893" s="75" t="s">
        <v>1076</v>
      </c>
      <c r="AP893" s="75" t="s">
        <v>1076</v>
      </c>
      <c r="AQ893" s="75" t="s">
        <v>1076</v>
      </c>
      <c r="AR893" s="75" t="s">
        <v>1076</v>
      </c>
      <c r="AS893" s="75" t="s">
        <v>1076</v>
      </c>
      <c r="AT893" s="75" t="s">
        <v>1076</v>
      </c>
      <c r="AU893" t="str">
        <f t="shared" si="177"/>
        <v>РК</v>
      </c>
      <c r="AV893" t="b">
        <f t="shared" si="178"/>
        <v>1</v>
      </c>
    </row>
    <row r="894" spans="1:48" ht="16.5" thickTop="1" thickBot="1" x14ac:dyDescent="0.3">
      <c r="A894" s="28">
        <f t="shared" si="179"/>
        <v>5</v>
      </c>
      <c r="B894" s="74" t="s">
        <v>1843</v>
      </c>
      <c r="C894" s="71" t="s">
        <v>703</v>
      </c>
      <c r="D894" s="63">
        <v>1953</v>
      </c>
      <c r="E894" s="72"/>
      <c r="F894" s="72" t="s">
        <v>2525</v>
      </c>
      <c r="G894" s="80">
        <v>2</v>
      </c>
      <c r="H894" s="80">
        <v>2</v>
      </c>
      <c r="I894" s="163">
        <v>896.8</v>
      </c>
      <c r="J894" s="163">
        <v>821.2</v>
      </c>
      <c r="K894" s="163">
        <v>724.1</v>
      </c>
      <c r="L894" s="165">
        <v>29</v>
      </c>
      <c r="M894" s="163">
        <f t="shared" si="168"/>
        <v>1140469.53</v>
      </c>
      <c r="N894" s="163"/>
      <c r="O894" s="163"/>
      <c r="P894" s="163"/>
      <c r="Q894" s="30">
        <f>IF('Форма 2'!D894=0,"",'Форма 2'!D894-N894-O894-P894)</f>
        <v>1140469.53</v>
      </c>
      <c r="R894" s="51">
        <f t="shared" si="173"/>
        <v>1388.7841329761325</v>
      </c>
      <c r="S894" s="51">
        <f t="shared" si="174"/>
        <v>1388.7841329761325</v>
      </c>
      <c r="T894" s="69">
        <f>IF(B894=C894,"",
IF(ISERROR(
IF(_xlfn.TEXTBEFORE('ПДФ 1'!B925,": ",1)*1=YEAR($V$4),$V$4,
IF(_xlfn.TEXTBEFORE('ПДФ 1'!B925,": ",1)*1=YEAR($W$4),$W$4,
IF(_xlfn.TEXTBEFORE('ПДФ 1'!B925,": ",1)*1=YEAR($X$4),$X$4,$Y$4)))),"",
IF(_xlfn.TEXTBEFORE('ПДФ 1'!B925,": ",1)*1=YEAR($V$4),$V$4,
IF(_xlfn.TEXTBEFORE('ПДФ 1'!B925,": ",1)*1=YEAR($W$4),$W$4,
IF(_xlfn.TEXTBEFORE('ПДФ 1'!B925,": ",1)*1=YEAR($X$4),$X$4,$Y$4)))))</f>
        <v>46387</v>
      </c>
      <c r="U894" s="125" t="str">
        <f>IF(ISERROR(VLOOKUP(C894,Источник!$C$2:$K$2343,9,0)),"",VLOOKUP(C894,Источник!$C$2:$K$2343,9,0))</f>
        <v>РО</v>
      </c>
      <c r="V894" s="1"/>
      <c r="W894" s="1"/>
      <c r="X894" s="77" t="str">
        <f t="shared" si="175"/>
        <v>г. Губаха, ул. Газеты Правда, д. 23: 2026</v>
      </c>
      <c r="Y894" s="117">
        <f t="shared" si="176"/>
        <v>1</v>
      </c>
      <c r="Z894" s="22" t="s">
        <v>1076</v>
      </c>
      <c r="AA894" s="22" t="s">
        <v>1076</v>
      </c>
      <c r="AB894" s="22" t="s">
        <v>1076</v>
      </c>
      <c r="AC894" s="22" t="s">
        <v>1076</v>
      </c>
      <c r="AD894" s="22" t="s">
        <v>1076</v>
      </c>
      <c r="AE894" s="22" t="s">
        <v>1076</v>
      </c>
      <c r="AF894" s="22">
        <v>1</v>
      </c>
      <c r="AG894" s="89" t="s">
        <v>1076</v>
      </c>
      <c r="AH894" s="88" t="s">
        <v>1076</v>
      </c>
      <c r="AI894" s="75" t="s">
        <v>1076</v>
      </c>
      <c r="AJ894" s="75" t="s">
        <v>1076</v>
      </c>
      <c r="AK894" s="75" t="s">
        <v>1076</v>
      </c>
      <c r="AL894" s="75" t="s">
        <v>1076</v>
      </c>
      <c r="AM894" s="75" t="s">
        <v>1076</v>
      </c>
      <c r="AN894" s="75" t="s">
        <v>1076</v>
      </c>
      <c r="AO894" s="75" t="s">
        <v>1076</v>
      </c>
      <c r="AP894" s="75" t="s">
        <v>1076</v>
      </c>
      <c r="AQ894" s="75" t="s">
        <v>1076</v>
      </c>
      <c r="AR894" s="75" t="s">
        <v>1076</v>
      </c>
      <c r="AS894" s="75" t="s">
        <v>1076</v>
      </c>
      <c r="AT894" s="75" t="s">
        <v>1076</v>
      </c>
      <c r="AU894" t="str">
        <f t="shared" si="177"/>
        <v>РП</v>
      </c>
      <c r="AV894" t="b">
        <f t="shared" si="178"/>
        <v>1</v>
      </c>
    </row>
    <row r="895" spans="1:48" ht="16.5" thickTop="1" thickBot="1" x14ac:dyDescent="0.3">
      <c r="A895" s="28">
        <f t="shared" si="179"/>
        <v>6</v>
      </c>
      <c r="B895" s="74" t="s">
        <v>1843</v>
      </c>
      <c r="C895" s="71" t="s">
        <v>779</v>
      </c>
      <c r="D895" s="63">
        <v>1954</v>
      </c>
      <c r="E895" s="72"/>
      <c r="F895" s="72" t="s">
        <v>2525</v>
      </c>
      <c r="G895" s="80">
        <v>2</v>
      </c>
      <c r="H895" s="80">
        <v>2</v>
      </c>
      <c r="I895" s="163">
        <v>424.3</v>
      </c>
      <c r="J895" s="163">
        <v>380.1</v>
      </c>
      <c r="K895" s="163">
        <v>380.1</v>
      </c>
      <c r="L895" s="165">
        <v>11</v>
      </c>
      <c r="M895" s="163">
        <f t="shared" si="168"/>
        <v>2472459.75</v>
      </c>
      <c r="N895" s="163"/>
      <c r="O895" s="163"/>
      <c r="P895" s="163"/>
      <c r="Q895" s="30">
        <f>IF('Форма 2'!D895=0,"",'Форма 2'!D895-N895-O895-P895)</f>
        <v>2472459.75</v>
      </c>
      <c r="R895" s="51">
        <f t="shared" si="173"/>
        <v>6504.7612470402519</v>
      </c>
      <c r="S895" s="51">
        <f t="shared" si="174"/>
        <v>6504.7612470402519</v>
      </c>
      <c r="T895" s="69">
        <f>IF(B895=C895,"",
IF(ISERROR(
IF(_xlfn.TEXTBEFORE('ПДФ 1'!B926,": ",1)*1=YEAR($V$4),$V$4,
IF(_xlfn.TEXTBEFORE('ПДФ 1'!B926,": ",1)*1=YEAR($W$4),$W$4,
IF(_xlfn.TEXTBEFORE('ПДФ 1'!B926,": ",1)*1=YEAR($X$4),$X$4,$Y$4)))),"",
IF(_xlfn.TEXTBEFORE('ПДФ 1'!B926,": ",1)*1=YEAR($V$4),$V$4,
IF(_xlfn.TEXTBEFORE('ПДФ 1'!B926,": ",1)*1=YEAR($W$4),$W$4,
IF(_xlfn.TEXTBEFORE('ПДФ 1'!B926,": ",1)*1=YEAR($X$4),$X$4,$Y$4)))))</f>
        <v>46387</v>
      </c>
      <c r="U895" s="125" t="str">
        <f>IF(ISERROR(VLOOKUP(C895,Источник!$C$2:$K$2343,9,0)),"",VLOOKUP(C895,Источник!$C$2:$K$2343,9,0))</f>
        <v>РО</v>
      </c>
      <c r="V895" s="1"/>
      <c r="W895" s="1"/>
      <c r="X895" s="77" t="str">
        <f t="shared" si="175"/>
        <v>г. Губаха, ул. Газеты Правда, д. 28: 2026</v>
      </c>
      <c r="Y895" s="117">
        <f t="shared" si="176"/>
        <v>1</v>
      </c>
      <c r="Z895" s="22" t="s">
        <v>1076</v>
      </c>
      <c r="AA895" s="22" t="s">
        <v>1076</v>
      </c>
      <c r="AB895" s="22" t="s">
        <v>1076</v>
      </c>
      <c r="AC895" s="22" t="s">
        <v>1076</v>
      </c>
      <c r="AD895" s="22" t="s">
        <v>1076</v>
      </c>
      <c r="AE895" s="22" t="s">
        <v>1076</v>
      </c>
      <c r="AF895" s="22" t="s">
        <v>1076</v>
      </c>
      <c r="AG895" s="89" t="s">
        <v>1076</v>
      </c>
      <c r="AH895" s="88" t="s">
        <v>1076</v>
      </c>
      <c r="AI895" s="75" t="s">
        <v>1076</v>
      </c>
      <c r="AJ895" s="75">
        <v>1</v>
      </c>
      <c r="AK895" s="75" t="s">
        <v>1076</v>
      </c>
      <c r="AL895" s="75" t="s">
        <v>1076</v>
      </c>
      <c r="AM895" s="75" t="s">
        <v>1076</v>
      </c>
      <c r="AN895" s="75" t="s">
        <v>1076</v>
      </c>
      <c r="AO895" s="75" t="s">
        <v>1076</v>
      </c>
      <c r="AP895" s="75" t="s">
        <v>1076</v>
      </c>
      <c r="AQ895" s="75" t="s">
        <v>1076</v>
      </c>
      <c r="AR895" s="75" t="s">
        <v>1076</v>
      </c>
      <c r="AS895" s="75" t="s">
        <v>1076</v>
      </c>
      <c r="AT895" s="75" t="s">
        <v>1076</v>
      </c>
      <c r="AU895" t="str">
        <f t="shared" si="177"/>
        <v>Рфа</v>
      </c>
      <c r="AV895" t="b">
        <f t="shared" si="178"/>
        <v>1</v>
      </c>
    </row>
    <row r="896" spans="1:48" ht="16.5" thickTop="1" thickBot="1" x14ac:dyDescent="0.3">
      <c r="A896" s="28">
        <f t="shared" si="179"/>
        <v>7</v>
      </c>
      <c r="B896" s="74" t="s">
        <v>1843</v>
      </c>
      <c r="C896" s="71" t="s">
        <v>640</v>
      </c>
      <c r="D896" s="63">
        <v>1952</v>
      </c>
      <c r="E896" s="72"/>
      <c r="F896" s="72" t="s">
        <v>2519</v>
      </c>
      <c r="G896" s="80">
        <v>2</v>
      </c>
      <c r="H896" s="80">
        <v>2</v>
      </c>
      <c r="I896" s="163">
        <v>717.5</v>
      </c>
      <c r="J896" s="163">
        <v>654.5</v>
      </c>
      <c r="K896" s="163">
        <v>654.5</v>
      </c>
      <c r="L896" s="165">
        <v>30</v>
      </c>
      <c r="M896" s="163">
        <f t="shared" si="168"/>
        <v>6489644</v>
      </c>
      <c r="N896" s="163"/>
      <c r="O896" s="163"/>
      <c r="P896" s="163"/>
      <c r="Q896" s="30">
        <f>IF('Форма 2'!D896=0,"",'Форма 2'!D896-N896-O896-P896)</f>
        <v>6489644</v>
      </c>
      <c r="R896" s="51">
        <f t="shared" si="173"/>
        <v>9915.4224598930487</v>
      </c>
      <c r="S896" s="51">
        <f t="shared" si="174"/>
        <v>9915.4224598930487</v>
      </c>
      <c r="T896" s="69">
        <f>IF(B896=C896,"",
IF(ISERROR(
IF(_xlfn.TEXTBEFORE('ПДФ 1'!B927,": ",1)*1=YEAR($V$4),$V$4,
IF(_xlfn.TEXTBEFORE('ПДФ 1'!B927,": ",1)*1=YEAR($W$4),$W$4,
IF(_xlfn.TEXTBEFORE('ПДФ 1'!B927,": ",1)*1=YEAR($X$4),$X$4,$Y$4)))),"",
IF(_xlfn.TEXTBEFORE('ПДФ 1'!B927,": ",1)*1=YEAR($V$4),$V$4,
IF(_xlfn.TEXTBEFORE('ПДФ 1'!B927,": ",1)*1=YEAR($W$4),$W$4,
IF(_xlfn.TEXTBEFORE('ПДФ 1'!B927,": ",1)*1=YEAR($X$4),$X$4,$Y$4)))))</f>
        <v>46387</v>
      </c>
      <c r="U896" s="125" t="str">
        <f>IF(ISERROR(VLOOKUP(C896,Источник!$C$2:$K$2343,9,0)),"",VLOOKUP(C896,Источник!$C$2:$K$2343,9,0))</f>
        <v>РО</v>
      </c>
      <c r="V896" s="1"/>
      <c r="W896" s="1"/>
      <c r="X896" s="77" t="str">
        <f t="shared" si="175"/>
        <v>г. Губаха, ул. Дзержинского, д. 8: 2026</v>
      </c>
      <c r="Y896" s="117">
        <f t="shared" si="176"/>
        <v>2</v>
      </c>
      <c r="Z896" s="22" t="s">
        <v>1076</v>
      </c>
      <c r="AA896" s="22">
        <v>1</v>
      </c>
      <c r="AB896" s="22" t="s">
        <v>1076</v>
      </c>
      <c r="AC896" s="22" t="s">
        <v>1076</v>
      </c>
      <c r="AD896" s="22" t="s">
        <v>1076</v>
      </c>
      <c r="AE896" s="22">
        <v>1</v>
      </c>
      <c r="AF896" s="22" t="s">
        <v>1076</v>
      </c>
      <c r="AG896" s="89" t="s">
        <v>1076</v>
      </c>
      <c r="AH896" s="88" t="s">
        <v>1076</v>
      </c>
      <c r="AI896" s="75" t="s">
        <v>1076</v>
      </c>
      <c r="AJ896" s="75" t="s">
        <v>1076</v>
      </c>
      <c r="AK896" s="75" t="s">
        <v>1076</v>
      </c>
      <c r="AL896" s="75" t="s">
        <v>1076</v>
      </c>
      <c r="AM896" s="75" t="s">
        <v>1076</v>
      </c>
      <c r="AN896" s="75" t="s">
        <v>1076</v>
      </c>
      <c r="AO896" s="75" t="s">
        <v>1076</v>
      </c>
      <c r="AP896" s="75" t="s">
        <v>1076</v>
      </c>
      <c r="AQ896" s="75" t="s">
        <v>1076</v>
      </c>
      <c r="AR896" s="75" t="s">
        <v>1076</v>
      </c>
      <c r="AS896" s="75" t="s">
        <v>1076</v>
      </c>
      <c r="AT896" s="75" t="s">
        <v>1076</v>
      </c>
      <c r="AU896" t="str">
        <f t="shared" si="177"/>
        <v>РВИС ( ТЕП ВОД )</v>
      </c>
      <c r="AV896" t="b">
        <f t="shared" si="178"/>
        <v>1</v>
      </c>
    </row>
    <row r="897" spans="1:48" ht="16.5" thickTop="1" thickBot="1" x14ac:dyDescent="0.3">
      <c r="A897" s="28">
        <f t="shared" si="179"/>
        <v>8</v>
      </c>
      <c r="B897" s="74" t="s">
        <v>1843</v>
      </c>
      <c r="C897" s="71" t="s">
        <v>1674</v>
      </c>
      <c r="D897" s="63">
        <v>1954</v>
      </c>
      <c r="E897" s="72"/>
      <c r="F897" s="72" t="s">
        <v>2526</v>
      </c>
      <c r="G897" s="80">
        <v>2</v>
      </c>
      <c r="H897" s="80">
        <v>1</v>
      </c>
      <c r="I897" s="163">
        <v>578.20000000000005</v>
      </c>
      <c r="J897" s="163">
        <v>533.79999999999995</v>
      </c>
      <c r="K897" s="163">
        <v>533.79999999999995</v>
      </c>
      <c r="L897" s="165">
        <v>21</v>
      </c>
      <c r="M897" s="163">
        <f t="shared" si="168"/>
        <v>5526082.9000000004</v>
      </c>
      <c r="N897" s="163"/>
      <c r="O897" s="163"/>
      <c r="P897" s="163"/>
      <c r="Q897" s="30">
        <f>IF('Форма 2'!D897=0,"",'Форма 2'!D897-N897-O897-P897)</f>
        <v>5526082.9000000004</v>
      </c>
      <c r="R897" s="51">
        <f t="shared" si="173"/>
        <v>10352.347133757963</v>
      </c>
      <c r="S897" s="51">
        <f t="shared" si="174"/>
        <v>10352.347133757963</v>
      </c>
      <c r="T897" s="69">
        <f>IF(B897=C897,"",
IF(ISERROR(
IF(_xlfn.TEXTBEFORE('ПДФ 1'!B928,": ",1)*1=YEAR($V$4),$V$4,
IF(_xlfn.TEXTBEFORE('ПДФ 1'!B928,": ",1)*1=YEAR($W$4),$W$4,
IF(_xlfn.TEXTBEFORE('ПДФ 1'!B928,": ",1)*1=YEAR($X$4),$X$4,$Y$4)))),"",
IF(_xlfn.TEXTBEFORE('ПДФ 1'!B928,": ",1)*1=YEAR($V$4),$V$4,
IF(_xlfn.TEXTBEFORE('ПДФ 1'!B928,": ",1)*1=YEAR($W$4),$W$4,
IF(_xlfn.TEXTBEFORE('ПДФ 1'!B928,": ",1)*1=YEAR($X$4),$X$4,$Y$4)))))</f>
        <v>46387</v>
      </c>
      <c r="U897" s="125" t="str">
        <f>IF(ISERROR(VLOOKUP(C897,Источник!$C$2:$K$2343,9,0)),"",VLOOKUP(C897,Источник!$C$2:$K$2343,9,0))</f>
        <v>РО</v>
      </c>
      <c r="V897" s="1"/>
      <c r="W897" s="1"/>
      <c r="X897" s="77" t="str">
        <f t="shared" si="175"/>
        <v>г. Губаха, ул. Мира, д. 22: 2026</v>
      </c>
      <c r="Y897" s="117">
        <f t="shared" si="176"/>
        <v>1</v>
      </c>
      <c r="Z897" s="22" t="s">
        <v>1076</v>
      </c>
      <c r="AA897" s="22" t="s">
        <v>1076</v>
      </c>
      <c r="AB897" s="22" t="s">
        <v>1076</v>
      </c>
      <c r="AC897" s="22" t="s">
        <v>1076</v>
      </c>
      <c r="AD897" s="22" t="s">
        <v>1076</v>
      </c>
      <c r="AE897" s="22" t="s">
        <v>1076</v>
      </c>
      <c r="AF897" s="22" t="s">
        <v>1076</v>
      </c>
      <c r="AG897" s="89" t="s">
        <v>1076</v>
      </c>
      <c r="AH897" s="88" t="s">
        <v>1076</v>
      </c>
      <c r="AI897" s="75">
        <v>1</v>
      </c>
      <c r="AJ897" s="75" t="s">
        <v>1076</v>
      </c>
      <c r="AK897" s="75" t="s">
        <v>1076</v>
      </c>
      <c r="AL897" s="75" t="s">
        <v>1076</v>
      </c>
      <c r="AM897" s="75" t="s">
        <v>1076</v>
      </c>
      <c r="AN897" s="75" t="s">
        <v>1076</v>
      </c>
      <c r="AO897" s="75" t="s">
        <v>1076</v>
      </c>
      <c r="AP897" s="75" t="s">
        <v>1076</v>
      </c>
      <c r="AQ897" s="75" t="s">
        <v>1076</v>
      </c>
      <c r="AR897" s="75" t="s">
        <v>1076</v>
      </c>
      <c r="AS897" s="75" t="s">
        <v>1076</v>
      </c>
      <c r="AT897" s="75" t="s">
        <v>1076</v>
      </c>
      <c r="AU897" t="str">
        <f t="shared" si="177"/>
        <v>РК</v>
      </c>
      <c r="AV897" t="b">
        <f t="shared" si="178"/>
        <v>1</v>
      </c>
    </row>
    <row r="898" spans="1:48" ht="16.5" thickTop="1" thickBot="1" x14ac:dyDescent="0.3">
      <c r="A898" s="28">
        <f t="shared" si="179"/>
        <v>9</v>
      </c>
      <c r="B898" s="74" t="s">
        <v>1843</v>
      </c>
      <c r="C898" s="71" t="s">
        <v>189</v>
      </c>
      <c r="D898" s="63">
        <v>1958</v>
      </c>
      <c r="E898" s="72"/>
      <c r="F898" s="72" t="s">
        <v>2525</v>
      </c>
      <c r="G898" s="80">
        <v>3</v>
      </c>
      <c r="H898" s="80">
        <v>3</v>
      </c>
      <c r="I898" s="163">
        <v>1564.8</v>
      </c>
      <c r="J898" s="163">
        <v>1439.8</v>
      </c>
      <c r="K898" s="163">
        <v>1439.8</v>
      </c>
      <c r="L898" s="165">
        <v>65</v>
      </c>
      <c r="M898" s="163">
        <f t="shared" si="168"/>
        <v>14955403.869999999</v>
      </c>
      <c r="N898" s="163"/>
      <c r="O898" s="163"/>
      <c r="P898" s="163"/>
      <c r="Q898" s="30">
        <f>IF('Форма 2'!D898=0,"",'Форма 2'!D898-N898-O898-P898)</f>
        <v>14955403.869999999</v>
      </c>
      <c r="R898" s="51">
        <f t="shared" si="173"/>
        <v>10387.139790248646</v>
      </c>
      <c r="S898" s="51">
        <f t="shared" si="174"/>
        <v>10387.139790248646</v>
      </c>
      <c r="T898" s="69">
        <f>IF(B898=C898,"",
IF(ISERROR(
IF(_xlfn.TEXTBEFORE('ПДФ 1'!B929,": ",1)*1=YEAR($V$4),$V$4,
IF(_xlfn.TEXTBEFORE('ПДФ 1'!B929,": ",1)*1=YEAR($W$4),$W$4,
IF(_xlfn.TEXTBEFORE('ПДФ 1'!B929,": ",1)*1=YEAR($X$4),$X$4,$Y$4)))),"",
IF(_xlfn.TEXTBEFORE('ПДФ 1'!B929,": ",1)*1=YEAR($V$4),$V$4,
IF(_xlfn.TEXTBEFORE('ПДФ 1'!B929,": ",1)*1=YEAR($W$4),$W$4,
IF(_xlfn.TEXTBEFORE('ПДФ 1'!B929,": ",1)*1=YEAR($X$4),$X$4,$Y$4)))))</f>
        <v>46387</v>
      </c>
      <c r="U898" s="125" t="str">
        <f>IF(ISERROR(VLOOKUP(C898,Источник!$C$2:$K$2343,9,0)),"",VLOOKUP(C898,Источник!$C$2:$K$2343,9,0))</f>
        <v>РО</v>
      </c>
      <c r="V898" s="1"/>
      <c r="W898" s="1"/>
      <c r="X898" s="77" t="str">
        <f t="shared" si="175"/>
        <v>г. Губаха, ул. Мира, д. 27А: 2026</v>
      </c>
      <c r="Y898" s="117">
        <f t="shared" si="176"/>
        <v>1</v>
      </c>
      <c r="Z898" s="22" t="s">
        <v>1076</v>
      </c>
      <c r="AA898" s="22" t="s">
        <v>1076</v>
      </c>
      <c r="AB898" s="22" t="s">
        <v>1076</v>
      </c>
      <c r="AC898" s="22" t="s">
        <v>1076</v>
      </c>
      <c r="AD898" s="22" t="s">
        <v>1076</v>
      </c>
      <c r="AE898" s="22" t="s">
        <v>1076</v>
      </c>
      <c r="AF898" s="22" t="s">
        <v>1076</v>
      </c>
      <c r="AG898" s="89" t="s">
        <v>1076</v>
      </c>
      <c r="AH898" s="88" t="s">
        <v>1076</v>
      </c>
      <c r="AI898" s="75">
        <v>1</v>
      </c>
      <c r="AJ898" s="75" t="s">
        <v>1076</v>
      </c>
      <c r="AK898" s="75" t="s">
        <v>1076</v>
      </c>
      <c r="AL898" s="75" t="s">
        <v>1076</v>
      </c>
      <c r="AM898" s="75" t="s">
        <v>1076</v>
      </c>
      <c r="AN898" s="75" t="s">
        <v>1076</v>
      </c>
      <c r="AO898" s="75" t="s">
        <v>1076</v>
      </c>
      <c r="AP898" s="75" t="s">
        <v>1076</v>
      </c>
      <c r="AQ898" s="75" t="s">
        <v>1076</v>
      </c>
      <c r="AR898" s="75" t="s">
        <v>1076</v>
      </c>
      <c r="AS898" s="75" t="s">
        <v>1076</v>
      </c>
      <c r="AT898" s="75" t="s">
        <v>1076</v>
      </c>
      <c r="AU898" t="str">
        <f t="shared" si="177"/>
        <v>РК</v>
      </c>
      <c r="AV898" t="b">
        <f t="shared" si="178"/>
        <v>1</v>
      </c>
    </row>
    <row r="899" spans="1:48" ht="16.5" thickTop="1" thickBot="1" x14ac:dyDescent="0.3">
      <c r="A899" s="28">
        <f t="shared" si="179"/>
        <v>10</v>
      </c>
      <c r="B899" s="74" t="s">
        <v>1843</v>
      </c>
      <c r="C899" s="71" t="s">
        <v>577</v>
      </c>
      <c r="D899" s="63">
        <v>1962</v>
      </c>
      <c r="E899" s="72"/>
      <c r="F899" s="72" t="s">
        <v>2525</v>
      </c>
      <c r="G899" s="80">
        <v>5</v>
      </c>
      <c r="H899" s="80">
        <v>2</v>
      </c>
      <c r="I899" s="163">
        <v>1722.8</v>
      </c>
      <c r="J899" s="163">
        <v>1600.5</v>
      </c>
      <c r="K899" s="163">
        <v>1560.3</v>
      </c>
      <c r="L899" s="165">
        <v>77</v>
      </c>
      <c r="M899" s="163">
        <f t="shared" si="168"/>
        <v>7216550.7800000012</v>
      </c>
      <c r="N899" s="163"/>
      <c r="O899" s="163"/>
      <c r="P899" s="163"/>
      <c r="Q899" s="30">
        <f>IF('Форма 2'!D899=0,"",'Форма 2'!D899-N899-O899-P899)</f>
        <v>7216550.7800000012</v>
      </c>
      <c r="R899" s="51">
        <f t="shared" si="173"/>
        <v>4508.9351952514844</v>
      </c>
      <c r="S899" s="51">
        <f t="shared" si="174"/>
        <v>4508.9351952514844</v>
      </c>
      <c r="T899" s="69">
        <f>IF(B899=C899,"",
IF(ISERROR(
IF(_xlfn.TEXTBEFORE('ПДФ 1'!B930,": ",1)*1=YEAR($V$4),$V$4,
IF(_xlfn.TEXTBEFORE('ПДФ 1'!B930,": ",1)*1=YEAR($W$4),$W$4,
IF(_xlfn.TEXTBEFORE('ПДФ 1'!B930,": ",1)*1=YEAR($X$4),$X$4,$Y$4)))),"",
IF(_xlfn.TEXTBEFORE('ПДФ 1'!B930,": ",1)*1=YEAR($V$4),$V$4,
IF(_xlfn.TEXTBEFORE('ПДФ 1'!B930,": ",1)*1=YEAR($W$4),$W$4,
IF(_xlfn.TEXTBEFORE('ПДФ 1'!B930,": ",1)*1=YEAR($X$4),$X$4,$Y$4)))))</f>
        <v>46387</v>
      </c>
      <c r="U899" s="125" t="str">
        <f>IF(ISERROR(VLOOKUP(C899,Источник!$C$2:$K$2343,9,0)),"",VLOOKUP(C899,Источник!$C$2:$K$2343,9,0))</f>
        <v>РО</v>
      </c>
      <c r="V899" s="1"/>
      <c r="W899" s="1"/>
      <c r="X899" s="77" t="str">
        <f t="shared" si="175"/>
        <v>г. Губаха, ул. Орджоникидзе, д. 14: 2026</v>
      </c>
      <c r="Y899" s="117">
        <f t="shared" si="176"/>
        <v>4</v>
      </c>
      <c r="Z899" s="22">
        <v>1</v>
      </c>
      <c r="AA899" s="22">
        <v>1</v>
      </c>
      <c r="AB899" s="22" t="s">
        <v>1076</v>
      </c>
      <c r="AC899" s="22">
        <v>1</v>
      </c>
      <c r="AD899" s="22">
        <v>1</v>
      </c>
      <c r="AE899" s="22" t="s">
        <v>1076</v>
      </c>
      <c r="AF899" s="22" t="s">
        <v>1076</v>
      </c>
      <c r="AG899" s="89" t="s">
        <v>1076</v>
      </c>
      <c r="AH899" s="88" t="s">
        <v>1076</v>
      </c>
      <c r="AI899" s="75" t="s">
        <v>1076</v>
      </c>
      <c r="AJ899" s="75" t="s">
        <v>1076</v>
      </c>
      <c r="AK899" s="75" t="s">
        <v>1076</v>
      </c>
      <c r="AL899" s="75" t="s">
        <v>1076</v>
      </c>
      <c r="AM899" s="75" t="s">
        <v>1076</v>
      </c>
      <c r="AN899" s="75" t="s">
        <v>1076</v>
      </c>
      <c r="AO899" s="75" t="s">
        <v>1076</v>
      </c>
      <c r="AP899" s="75" t="s">
        <v>1076</v>
      </c>
      <c r="AQ899" s="75" t="s">
        <v>1076</v>
      </c>
      <c r="AR899" s="75" t="s">
        <v>1076</v>
      </c>
      <c r="AS899" s="75" t="s">
        <v>1076</v>
      </c>
      <c r="AT899" s="75" t="s">
        <v>1076</v>
      </c>
      <c r="AU899" t="str">
        <f t="shared" si="177"/>
        <v>РВИС ( ЭЛ ТЕП ХВС ГВС )</v>
      </c>
      <c r="AV899" t="b">
        <f t="shared" si="178"/>
        <v>1</v>
      </c>
    </row>
    <row r="900" spans="1:48" ht="16.5" thickTop="1" thickBot="1" x14ac:dyDescent="0.3">
      <c r="A900" s="28">
        <f t="shared" si="179"/>
        <v>11</v>
      </c>
      <c r="B900" s="74" t="s">
        <v>1843</v>
      </c>
      <c r="C900" s="71" t="s">
        <v>254</v>
      </c>
      <c r="D900" s="63">
        <v>1962</v>
      </c>
      <c r="E900" s="72"/>
      <c r="F900" s="72" t="s">
        <v>2519</v>
      </c>
      <c r="G900" s="80">
        <v>2</v>
      </c>
      <c r="H900" s="80">
        <v>2</v>
      </c>
      <c r="I900" s="163">
        <v>337</v>
      </c>
      <c r="J900" s="163">
        <v>337</v>
      </c>
      <c r="K900" s="163">
        <v>280.2</v>
      </c>
      <c r="L900" s="165">
        <v>18</v>
      </c>
      <c r="M900" s="163">
        <f t="shared" si="168"/>
        <v>1963749.55</v>
      </c>
      <c r="N900" s="163"/>
      <c r="O900" s="163"/>
      <c r="P900" s="163"/>
      <c r="Q900" s="30">
        <f>IF('Форма 2'!D900=0,"",'Форма 2'!D900-N900-O900-P900)</f>
        <v>1963749.55</v>
      </c>
      <c r="R900" s="51">
        <f t="shared" si="173"/>
        <v>5827.1500000000005</v>
      </c>
      <c r="S900" s="51">
        <f t="shared" si="174"/>
        <v>5827.1500000000005</v>
      </c>
      <c r="T900" s="69">
        <f>IF(B900=C900,"",
IF(ISERROR(
IF(_xlfn.TEXTBEFORE('ПДФ 1'!B931,": ",1)*1=YEAR($V$4),$V$4,
IF(_xlfn.TEXTBEFORE('ПДФ 1'!B931,": ",1)*1=YEAR($W$4),$W$4,
IF(_xlfn.TEXTBEFORE('ПДФ 1'!B931,": ",1)*1=YEAR($X$4),$X$4,$Y$4)))),"",
IF(_xlfn.TEXTBEFORE('ПДФ 1'!B931,": ",1)*1=YEAR($V$4),$V$4,
IF(_xlfn.TEXTBEFORE('ПДФ 1'!B931,": ",1)*1=YEAR($W$4),$W$4,
IF(_xlfn.TEXTBEFORE('ПДФ 1'!B931,": ",1)*1=YEAR($X$4),$X$4,$Y$4)))))</f>
        <v>46387</v>
      </c>
      <c r="U900" s="125" t="str">
        <f>IF(ISERROR(VLOOKUP(C900,Источник!$C$2:$K$2343,9,0)),"",VLOOKUP(C900,Источник!$C$2:$K$2343,9,0))</f>
        <v>РО</v>
      </c>
      <c r="V900" s="1"/>
      <c r="W900" s="1"/>
      <c r="X900" s="77" t="str">
        <f t="shared" si="175"/>
        <v>г. Губаха, ул. Орджоникидзе, д. 6: 2026</v>
      </c>
      <c r="Y900" s="117">
        <f t="shared" si="176"/>
        <v>1</v>
      </c>
      <c r="Z900" s="22" t="s">
        <v>1076</v>
      </c>
      <c r="AA900" s="22" t="s">
        <v>1076</v>
      </c>
      <c r="AB900" s="22" t="s">
        <v>1076</v>
      </c>
      <c r="AC900" s="22" t="s">
        <v>1076</v>
      </c>
      <c r="AD900" s="22" t="s">
        <v>1076</v>
      </c>
      <c r="AE900" s="22" t="s">
        <v>1076</v>
      </c>
      <c r="AF900" s="22" t="s">
        <v>1076</v>
      </c>
      <c r="AG900" s="89" t="s">
        <v>1076</v>
      </c>
      <c r="AH900" s="88" t="s">
        <v>1076</v>
      </c>
      <c r="AI900" s="75" t="s">
        <v>1076</v>
      </c>
      <c r="AJ900" s="75">
        <v>1</v>
      </c>
      <c r="AK900" s="75" t="s">
        <v>1076</v>
      </c>
      <c r="AL900" s="75" t="s">
        <v>1076</v>
      </c>
      <c r="AM900" s="75" t="s">
        <v>1076</v>
      </c>
      <c r="AN900" s="75" t="s">
        <v>1076</v>
      </c>
      <c r="AO900" s="75" t="s">
        <v>1076</v>
      </c>
      <c r="AP900" s="75" t="s">
        <v>1076</v>
      </c>
      <c r="AQ900" s="75" t="s">
        <v>1076</v>
      </c>
      <c r="AR900" s="75" t="s">
        <v>1076</v>
      </c>
      <c r="AS900" s="75" t="s">
        <v>1076</v>
      </c>
      <c r="AT900" s="75" t="s">
        <v>1076</v>
      </c>
      <c r="AU900" t="str">
        <f t="shared" si="177"/>
        <v>Рфа</v>
      </c>
      <c r="AV900" t="b">
        <f t="shared" si="178"/>
        <v>1</v>
      </c>
    </row>
    <row r="901" spans="1:48" ht="16.5" thickTop="1" thickBot="1" x14ac:dyDescent="0.3">
      <c r="A901" s="28">
        <f t="shared" si="179"/>
        <v>12</v>
      </c>
      <c r="B901" s="74" t="s">
        <v>1843</v>
      </c>
      <c r="C901" s="71" t="s">
        <v>680</v>
      </c>
      <c r="D901" s="63">
        <v>1967</v>
      </c>
      <c r="E901" s="72"/>
      <c r="F901" s="72" t="s">
        <v>2522</v>
      </c>
      <c r="G901" s="80">
        <v>2</v>
      </c>
      <c r="H901" s="80">
        <v>2</v>
      </c>
      <c r="I901" s="163">
        <v>634</v>
      </c>
      <c r="J901" s="163">
        <v>634</v>
      </c>
      <c r="K901" s="163">
        <v>634</v>
      </c>
      <c r="L901" s="165">
        <v>24</v>
      </c>
      <c r="M901" s="163">
        <f t="shared" si="168"/>
        <v>6298916.7999999998</v>
      </c>
      <c r="N901" s="163"/>
      <c r="O901" s="163"/>
      <c r="P901" s="163"/>
      <c r="Q901" s="30">
        <f>IF('Форма 2'!D901=0,"",'Форма 2'!D901-N901-O901-P901)</f>
        <v>6298916.7999999998</v>
      </c>
      <c r="R901" s="51">
        <f t="shared" si="173"/>
        <v>9935.1999999999989</v>
      </c>
      <c r="S901" s="51">
        <f t="shared" si="174"/>
        <v>9935.1999999999989</v>
      </c>
      <c r="T901" s="69">
        <f>IF(B901=C901,"",
IF(ISERROR(
IF(_xlfn.TEXTBEFORE('ПДФ 1'!B932,": ",1)*1=YEAR($V$4),$V$4,
IF(_xlfn.TEXTBEFORE('ПДФ 1'!B932,": ",1)*1=YEAR($W$4),$W$4,
IF(_xlfn.TEXTBEFORE('ПДФ 1'!B932,": ",1)*1=YEAR($X$4),$X$4,$Y$4)))),"",
IF(_xlfn.TEXTBEFORE('ПДФ 1'!B932,": ",1)*1=YEAR($V$4),$V$4,
IF(_xlfn.TEXTBEFORE('ПДФ 1'!B932,": ",1)*1=YEAR($W$4),$W$4,
IF(_xlfn.TEXTBEFORE('ПДФ 1'!B932,": ",1)*1=YEAR($X$4),$X$4,$Y$4)))))</f>
        <v>46387</v>
      </c>
      <c r="U901" s="125" t="str">
        <f>IF(ISERROR(VLOOKUP(C901,Источник!$C$2:$K$2343,9,0)),"",VLOOKUP(C901,Источник!$C$2:$K$2343,9,0))</f>
        <v>РО</v>
      </c>
      <c r="V901" s="1"/>
      <c r="W901" s="1"/>
      <c r="X901" s="77" t="str">
        <f t="shared" si="175"/>
        <v>г. Губаха, ул. Циолковского, д. 1: 2026</v>
      </c>
      <c r="Y901" s="117">
        <f t="shared" si="176"/>
        <v>2</v>
      </c>
      <c r="Z901" s="22" t="s">
        <v>1076</v>
      </c>
      <c r="AA901" s="22" t="s">
        <v>1076</v>
      </c>
      <c r="AB901" s="22" t="s">
        <v>1076</v>
      </c>
      <c r="AC901" s="22">
        <v>1</v>
      </c>
      <c r="AD901" s="22" t="s">
        <v>1076</v>
      </c>
      <c r="AE901" s="22" t="s">
        <v>1076</v>
      </c>
      <c r="AF901" s="22" t="s">
        <v>1076</v>
      </c>
      <c r="AG901" s="89" t="s">
        <v>1076</v>
      </c>
      <c r="AH901" s="88" t="s">
        <v>1076</v>
      </c>
      <c r="AI901" s="75">
        <v>1</v>
      </c>
      <c r="AJ901" s="75" t="s">
        <v>1076</v>
      </c>
      <c r="AK901" s="75" t="s">
        <v>1076</v>
      </c>
      <c r="AL901" s="75" t="s">
        <v>1076</v>
      </c>
      <c r="AM901" s="75" t="s">
        <v>1076</v>
      </c>
      <c r="AN901" s="75" t="s">
        <v>1076</v>
      </c>
      <c r="AO901" s="75" t="s">
        <v>1076</v>
      </c>
      <c r="AP901" s="75" t="s">
        <v>1076</v>
      </c>
      <c r="AQ901" s="75" t="s">
        <v>1076</v>
      </c>
      <c r="AR901" s="75" t="s">
        <v>1076</v>
      </c>
      <c r="AS901" s="75" t="s">
        <v>1076</v>
      </c>
      <c r="AT901" s="75" t="s">
        <v>1076</v>
      </c>
      <c r="AU901" t="str">
        <f t="shared" si="177"/>
        <v>РВИС ( ХВС ) РК</v>
      </c>
      <c r="AV901" t="b">
        <f t="shared" si="178"/>
        <v>1</v>
      </c>
    </row>
    <row r="902" spans="1:48" ht="16.5" thickTop="1" thickBot="1" x14ac:dyDescent="0.3">
      <c r="A902" s="28">
        <f t="shared" si="179"/>
        <v>13</v>
      </c>
      <c r="B902" s="74" t="s">
        <v>1843</v>
      </c>
      <c r="C902" s="71" t="s">
        <v>135</v>
      </c>
      <c r="D902" s="63">
        <v>1965</v>
      </c>
      <c r="E902" s="72"/>
      <c r="F902" s="72" t="s">
        <v>2526</v>
      </c>
      <c r="G902" s="80">
        <v>4</v>
      </c>
      <c r="H902" s="80">
        <v>3</v>
      </c>
      <c r="I902" s="163">
        <v>2196.5</v>
      </c>
      <c r="J902" s="163">
        <v>1983.9</v>
      </c>
      <c r="K902" s="163">
        <v>1940.5</v>
      </c>
      <c r="L902" s="165">
        <v>70</v>
      </c>
      <c r="M902" s="163">
        <f t="shared" si="168"/>
        <v>10606063.83</v>
      </c>
      <c r="N902" s="163"/>
      <c r="O902" s="163"/>
      <c r="P902" s="163"/>
      <c r="Q902" s="30">
        <f>IF('Форма 2'!D902=0,"",'Форма 2'!D902-N902-O902-P902)</f>
        <v>10606063.83</v>
      </c>
      <c r="R902" s="51">
        <f t="shared" si="173"/>
        <v>5346.0677604717976</v>
      </c>
      <c r="S902" s="51">
        <f t="shared" si="174"/>
        <v>5346.0677604717976</v>
      </c>
      <c r="T902" s="69">
        <f>IF(B902=C902,"",
IF(ISERROR(
IF(_xlfn.TEXTBEFORE('ПДФ 1'!B933,": ",1)*1=YEAR($V$4),$V$4,
IF(_xlfn.TEXTBEFORE('ПДФ 1'!B933,": ",1)*1=YEAR($W$4),$W$4,
IF(_xlfn.TEXTBEFORE('ПДФ 1'!B933,": ",1)*1=YEAR($X$4),$X$4,$Y$4)))),"",
IF(_xlfn.TEXTBEFORE('ПДФ 1'!B933,": ",1)*1=YEAR($V$4),$V$4,
IF(_xlfn.TEXTBEFORE('ПДФ 1'!B933,": ",1)*1=YEAR($W$4),$W$4,
IF(_xlfn.TEXTBEFORE('ПДФ 1'!B933,": ",1)*1=YEAR($X$4),$X$4,$Y$4)))))</f>
        <v>46387</v>
      </c>
      <c r="U902" s="125" t="str">
        <f>IF(ISERROR(VLOOKUP(C902,Источник!$C$2:$K$2343,9,0)),"",VLOOKUP(C902,Источник!$C$2:$K$2343,9,0))</f>
        <v>РО</v>
      </c>
      <c r="V902" s="1"/>
      <c r="W902" s="1"/>
      <c r="X902" s="77" t="str">
        <f t="shared" si="175"/>
        <v>г. Губаха, ул. Чернигина, д. 2: 2026</v>
      </c>
      <c r="Y902" s="117">
        <f t="shared" si="176"/>
        <v>2</v>
      </c>
      <c r="Z902" s="22" t="s">
        <v>1076</v>
      </c>
      <c r="AA902" s="22" t="s">
        <v>1076</v>
      </c>
      <c r="AB902" s="22" t="s">
        <v>1076</v>
      </c>
      <c r="AC902" s="22">
        <v>1</v>
      </c>
      <c r="AD902" s="22" t="s">
        <v>1076</v>
      </c>
      <c r="AE902" s="22" t="s">
        <v>1076</v>
      </c>
      <c r="AF902" s="22" t="s">
        <v>1076</v>
      </c>
      <c r="AG902" s="89" t="s">
        <v>1076</v>
      </c>
      <c r="AH902" s="88" t="s">
        <v>1076</v>
      </c>
      <c r="AI902" s="75">
        <v>1</v>
      </c>
      <c r="AJ902" s="75" t="s">
        <v>1076</v>
      </c>
      <c r="AK902" s="75" t="s">
        <v>1076</v>
      </c>
      <c r="AL902" s="75" t="s">
        <v>1076</v>
      </c>
      <c r="AM902" s="75" t="s">
        <v>1076</v>
      </c>
      <c r="AN902" s="75" t="s">
        <v>1076</v>
      </c>
      <c r="AO902" s="75" t="s">
        <v>1076</v>
      </c>
      <c r="AP902" s="75" t="s">
        <v>1076</v>
      </c>
      <c r="AQ902" s="75" t="s">
        <v>1076</v>
      </c>
      <c r="AR902" s="75" t="s">
        <v>1076</v>
      </c>
      <c r="AS902" s="75" t="s">
        <v>1076</v>
      </c>
      <c r="AT902" s="75" t="s">
        <v>1076</v>
      </c>
      <c r="AU902" t="str">
        <f t="shared" si="177"/>
        <v>РВИС ( ХВС ) РК</v>
      </c>
      <c r="AV902" t="b">
        <f t="shared" si="178"/>
        <v>1</v>
      </c>
    </row>
    <row r="903" spans="1:48" ht="17.25" thickTop="1" thickBot="1" x14ac:dyDescent="0.3">
      <c r="A903" s="134">
        <f t="shared" si="179"/>
        <v>0</v>
      </c>
      <c r="B903" s="135" t="s">
        <v>1076</v>
      </c>
      <c r="C903" s="156" t="s">
        <v>1082</v>
      </c>
      <c r="D903" s="140" t="s">
        <v>1076</v>
      </c>
      <c r="E903" s="141"/>
      <c r="F903" s="141" t="s">
        <v>1076</v>
      </c>
      <c r="G903" s="142" t="s">
        <v>1076</v>
      </c>
      <c r="H903" s="142" t="s">
        <v>1076</v>
      </c>
      <c r="I903" s="162">
        <f>SUM(I904:I906)</f>
        <v>6225.0000000000009</v>
      </c>
      <c r="J903" s="162">
        <f t="shared" ref="J903:P903" si="183">SUM(J904:J906)</f>
        <v>5238.9000000000005</v>
      </c>
      <c r="K903" s="162">
        <f t="shared" si="183"/>
        <v>1302.7</v>
      </c>
      <c r="L903" s="154">
        <f t="shared" si="183"/>
        <v>259</v>
      </c>
      <c r="M903" s="162">
        <f t="shared" si="168"/>
        <v>14598602.939999999</v>
      </c>
      <c r="N903" s="162">
        <f t="shared" si="183"/>
        <v>0</v>
      </c>
      <c r="O903" s="162">
        <f t="shared" si="183"/>
        <v>0</v>
      </c>
      <c r="P903" s="162">
        <f t="shared" si="183"/>
        <v>0</v>
      </c>
      <c r="Q903" s="136">
        <f>IF('Форма 2'!D903=0,"",'Форма 2'!D903-N903-O903-P903)</f>
        <v>14598602.939999999</v>
      </c>
      <c r="R903" s="143"/>
      <c r="S903" s="143"/>
      <c r="T903" s="144"/>
      <c r="U903" s="145" t="str">
        <f>IF(ISERROR(VLOOKUP(C903,Источник!$C$2:$K$2343,9,0)),"",VLOOKUP(C903,Источник!$C$2:$K$2343,9,0))</f>
        <v/>
      </c>
      <c r="V903" s="1"/>
      <c r="W903" s="1"/>
      <c r="X903" s="77" t="str">
        <f t="shared" si="175"/>
        <v/>
      </c>
      <c r="Y903" s="117">
        <f t="shared" si="176"/>
        <v>0</v>
      </c>
      <c r="Z903" s="22" t="s">
        <v>1076</v>
      </c>
      <c r="AA903" s="22" t="s">
        <v>1076</v>
      </c>
      <c r="AB903" s="22" t="s">
        <v>1076</v>
      </c>
      <c r="AC903" s="22" t="s">
        <v>1076</v>
      </c>
      <c r="AD903" s="22" t="s">
        <v>1076</v>
      </c>
      <c r="AE903" s="22" t="s">
        <v>1076</v>
      </c>
      <c r="AF903" s="22" t="s">
        <v>1076</v>
      </c>
      <c r="AG903" s="89" t="s">
        <v>1076</v>
      </c>
      <c r="AH903" s="88" t="s">
        <v>1076</v>
      </c>
      <c r="AI903" s="75" t="s">
        <v>1076</v>
      </c>
      <c r="AJ903" s="75" t="s">
        <v>1076</v>
      </c>
      <c r="AK903" s="75" t="s">
        <v>1076</v>
      </c>
      <c r="AL903" s="75" t="s">
        <v>1076</v>
      </c>
      <c r="AM903" s="75" t="s">
        <v>1076</v>
      </c>
      <c r="AN903" s="75" t="s">
        <v>1076</v>
      </c>
      <c r="AO903" s="75" t="s">
        <v>1076</v>
      </c>
      <c r="AP903" s="75" t="s">
        <v>1076</v>
      </c>
      <c r="AQ903" s="75" t="s">
        <v>1076</v>
      </c>
      <c r="AR903" s="75" t="s">
        <v>1076</v>
      </c>
      <c r="AS903" s="75" t="s">
        <v>1076</v>
      </c>
      <c r="AT903" s="75" t="s">
        <v>1076</v>
      </c>
      <c r="AU903" t="str">
        <f t="shared" si="177"/>
        <v/>
      </c>
      <c r="AV903" t="b">
        <f t="shared" si="178"/>
        <v>1</v>
      </c>
    </row>
    <row r="904" spans="1:48" ht="16.5" thickTop="1" thickBot="1" x14ac:dyDescent="0.3">
      <c r="A904" s="28">
        <f t="shared" si="179"/>
        <v>1</v>
      </c>
      <c r="B904" s="74" t="s">
        <v>1082</v>
      </c>
      <c r="C904" s="71" t="s">
        <v>726</v>
      </c>
      <c r="D904" s="63">
        <v>1968</v>
      </c>
      <c r="E904" s="72"/>
      <c r="F904" s="72" t="s">
        <v>2522</v>
      </c>
      <c r="G904" s="80">
        <v>2</v>
      </c>
      <c r="H904" s="80">
        <v>2</v>
      </c>
      <c r="I904" s="163">
        <v>446.6</v>
      </c>
      <c r="J904" s="163">
        <v>446.6</v>
      </c>
      <c r="K904" s="163">
        <v>446.6</v>
      </c>
      <c r="L904" s="165">
        <v>42</v>
      </c>
      <c r="M904" s="163">
        <f t="shared" ref="M904:M967" si="184">IF(ISNUMBER(I904),SUM(N904:Q904),"")</f>
        <v>7450440.2200000007</v>
      </c>
      <c r="N904" s="163"/>
      <c r="O904" s="163"/>
      <c r="P904" s="163"/>
      <c r="Q904" s="30">
        <f>IF('Форма 2'!D904=0,"",'Форма 2'!D904-N904-O904-P904)</f>
        <v>7450440.2200000007</v>
      </c>
      <c r="R904" s="51">
        <f t="shared" si="173"/>
        <v>16682.579982086878</v>
      </c>
      <c r="S904" s="51">
        <f t="shared" si="174"/>
        <v>16682.579982086878</v>
      </c>
      <c r="T904" s="69">
        <f>IF(B904=C904,"",
IF(ISERROR(
IF(_xlfn.TEXTBEFORE('ПДФ 1'!B935,": ",1)*1=YEAR($V$4),$V$4,
IF(_xlfn.TEXTBEFORE('ПДФ 1'!B935,": ",1)*1=YEAR($W$4),$W$4,
IF(_xlfn.TEXTBEFORE('ПДФ 1'!B935,": ",1)*1=YEAR($X$4),$X$4,$Y$4)))),"",
IF(_xlfn.TEXTBEFORE('ПДФ 1'!B935,": ",1)*1=YEAR($V$4),$V$4,
IF(_xlfn.TEXTBEFORE('ПДФ 1'!B935,": ",1)*1=YEAR($W$4),$W$4,
IF(_xlfn.TEXTBEFORE('ПДФ 1'!B935,": ",1)*1=YEAR($X$4),$X$4,$Y$4)))))</f>
        <v>46387</v>
      </c>
      <c r="U904" s="125" t="str">
        <f>IF(ISERROR(VLOOKUP(C904,Источник!$C$2:$K$2343,9,0)),"",VLOOKUP(C904,Источник!$C$2:$K$2343,9,0))</f>
        <v>РО</v>
      </c>
      <c r="V904" s="1"/>
      <c r="W904" s="1"/>
      <c r="X904" s="77" t="str">
        <f t="shared" si="175"/>
        <v>п. Пальники, ул. Молодежная, д. 5: 2026</v>
      </c>
      <c r="Y904" s="117">
        <f t="shared" si="176"/>
        <v>3</v>
      </c>
      <c r="Z904" s="22" t="s">
        <v>1076</v>
      </c>
      <c r="AA904" s="22" t="s">
        <v>1076</v>
      </c>
      <c r="AB904" s="22" t="s">
        <v>1076</v>
      </c>
      <c r="AC904" s="22" t="s">
        <v>1076</v>
      </c>
      <c r="AD904" s="22" t="s">
        <v>1076</v>
      </c>
      <c r="AE904" s="22" t="s">
        <v>1076</v>
      </c>
      <c r="AF904" s="22" t="s">
        <v>1076</v>
      </c>
      <c r="AG904" s="89" t="s">
        <v>1076</v>
      </c>
      <c r="AH904" s="88" t="s">
        <v>1076</v>
      </c>
      <c r="AI904" s="75">
        <v>1</v>
      </c>
      <c r="AJ904" s="75">
        <v>1</v>
      </c>
      <c r="AK904" s="75" t="s">
        <v>1076</v>
      </c>
      <c r="AL904" s="75" t="s">
        <v>1076</v>
      </c>
      <c r="AM904" s="75">
        <v>1</v>
      </c>
      <c r="AN904" s="75" t="s">
        <v>1076</v>
      </c>
      <c r="AO904" s="75" t="s">
        <v>1076</v>
      </c>
      <c r="AP904" s="75" t="s">
        <v>1076</v>
      </c>
      <c r="AQ904" s="75" t="s">
        <v>1076</v>
      </c>
      <c r="AR904" s="75" t="s">
        <v>1076</v>
      </c>
      <c r="AS904" s="75" t="s">
        <v>1076</v>
      </c>
      <c r="AT904" s="75" t="s">
        <v>1076</v>
      </c>
      <c r="AU904" t="str">
        <f t="shared" si="177"/>
        <v>РК Рфа РФ</v>
      </c>
      <c r="AV904" t="b">
        <f t="shared" si="178"/>
        <v>1</v>
      </c>
    </row>
    <row r="905" spans="1:48" ht="16.5" thickTop="1" thickBot="1" x14ac:dyDescent="0.3">
      <c r="A905" s="28">
        <f t="shared" si="179"/>
        <v>2</v>
      </c>
      <c r="B905" s="74" t="s">
        <v>1082</v>
      </c>
      <c r="C905" s="71" t="s">
        <v>675</v>
      </c>
      <c r="D905" s="63">
        <v>1971</v>
      </c>
      <c r="E905" s="72"/>
      <c r="F905" s="72" t="s">
        <v>2521</v>
      </c>
      <c r="G905" s="80">
        <v>5</v>
      </c>
      <c r="H905" s="80">
        <v>6</v>
      </c>
      <c r="I905" s="163">
        <v>5350.6</v>
      </c>
      <c r="J905" s="163">
        <v>4404.5</v>
      </c>
      <c r="K905" s="163">
        <v>468.3</v>
      </c>
      <c r="L905" s="165">
        <v>192</v>
      </c>
      <c r="M905" s="163">
        <f t="shared" si="184"/>
        <v>2800504.04</v>
      </c>
      <c r="N905" s="163"/>
      <c r="O905" s="163"/>
      <c r="P905" s="163"/>
      <c r="Q905" s="30">
        <f>IF('Форма 2'!D905=0,"",'Форма 2'!D905-N905-O905-P905)</f>
        <v>2800504.04</v>
      </c>
      <c r="R905" s="51">
        <f t="shared" si="173"/>
        <v>635.82791236235664</v>
      </c>
      <c r="S905" s="51">
        <f t="shared" si="174"/>
        <v>635.82791236235664</v>
      </c>
      <c r="T905" s="69">
        <f>IF(B905=C905,"",
IF(ISERROR(
IF(_xlfn.TEXTBEFORE('ПДФ 1'!B936,": ",1)*1=YEAR($V$4),$V$4,
IF(_xlfn.TEXTBEFORE('ПДФ 1'!B936,": ",1)*1=YEAR($W$4),$W$4,
IF(_xlfn.TEXTBEFORE('ПДФ 1'!B936,": ",1)*1=YEAR($X$4),$X$4,$Y$4)))),"",
IF(_xlfn.TEXTBEFORE('ПДФ 1'!B936,": ",1)*1=YEAR($V$4),$V$4,
IF(_xlfn.TEXTBEFORE('ПДФ 1'!B936,": ",1)*1=YEAR($W$4),$W$4,
IF(_xlfn.TEXTBEFORE('ПДФ 1'!B936,": ",1)*1=YEAR($X$4),$X$4,$Y$4)))))</f>
        <v>46387</v>
      </c>
      <c r="U905" s="125" t="str">
        <f>IF(ISERROR(VLOOKUP(C905,Источник!$C$2:$K$2343,9,0)),"",VLOOKUP(C905,Источник!$C$2:$K$2343,9,0))</f>
        <v>СС</v>
      </c>
      <c r="V905" s="1"/>
      <c r="W905" s="1"/>
      <c r="X905" s="77" t="str">
        <f t="shared" si="175"/>
        <v>пгт Полазна, ул. 50 лет Октября, д. 5: 2026</v>
      </c>
      <c r="Y905" s="117">
        <f t="shared" si="176"/>
        <v>1</v>
      </c>
      <c r="Z905" s="22" t="s">
        <v>1076</v>
      </c>
      <c r="AA905" s="22" t="s">
        <v>1076</v>
      </c>
      <c r="AB905" s="22">
        <v>1</v>
      </c>
      <c r="AC905" s="22" t="s">
        <v>1076</v>
      </c>
      <c r="AD905" s="22" t="s">
        <v>1076</v>
      </c>
      <c r="AE905" s="22" t="s">
        <v>1076</v>
      </c>
      <c r="AF905" s="22" t="s">
        <v>1076</v>
      </c>
      <c r="AG905" s="89" t="s">
        <v>1076</v>
      </c>
      <c r="AH905" s="88" t="s">
        <v>1076</v>
      </c>
      <c r="AI905" s="75" t="s">
        <v>1076</v>
      </c>
      <c r="AJ905" s="75" t="s">
        <v>1076</v>
      </c>
      <c r="AK905" s="75" t="s">
        <v>1076</v>
      </c>
      <c r="AL905" s="75" t="s">
        <v>1076</v>
      </c>
      <c r="AM905" s="75" t="s">
        <v>1076</v>
      </c>
      <c r="AN905" s="75" t="s">
        <v>1076</v>
      </c>
      <c r="AO905" s="75" t="s">
        <v>1076</v>
      </c>
      <c r="AP905" s="75" t="s">
        <v>1076</v>
      </c>
      <c r="AQ905" s="75" t="s">
        <v>1076</v>
      </c>
      <c r="AR905" s="75" t="s">
        <v>1076</v>
      </c>
      <c r="AS905" s="75" t="s">
        <v>1076</v>
      </c>
      <c r="AT905" s="75" t="s">
        <v>1076</v>
      </c>
      <c r="AU905" t="str">
        <f t="shared" si="177"/>
        <v>РВИС ( ГАЗ )</v>
      </c>
      <c r="AV905" t="b">
        <f t="shared" si="178"/>
        <v>1</v>
      </c>
    </row>
    <row r="906" spans="1:48" ht="16.5" thickTop="1" thickBot="1" x14ac:dyDescent="0.3">
      <c r="A906" s="28">
        <f t="shared" si="179"/>
        <v>3</v>
      </c>
      <c r="B906" s="74" t="s">
        <v>1082</v>
      </c>
      <c r="C906" s="71" t="s">
        <v>578</v>
      </c>
      <c r="D906" s="63">
        <v>1953</v>
      </c>
      <c r="E906" s="72"/>
      <c r="F906" s="72" t="s">
        <v>2519</v>
      </c>
      <c r="G906" s="80">
        <v>2</v>
      </c>
      <c r="H906" s="80">
        <v>2</v>
      </c>
      <c r="I906" s="163">
        <v>427.8</v>
      </c>
      <c r="J906" s="163">
        <v>387.8</v>
      </c>
      <c r="K906" s="163">
        <v>387.8</v>
      </c>
      <c r="L906" s="165">
        <v>25</v>
      </c>
      <c r="M906" s="163">
        <f t="shared" si="184"/>
        <v>4347658.68</v>
      </c>
      <c r="N906" s="163"/>
      <c r="O906" s="163"/>
      <c r="P906" s="163"/>
      <c r="Q906" s="30">
        <f>IF('Форма 2'!D906=0,"",'Форма 2'!D906-N906-O906-P906)</f>
        <v>4347658.68</v>
      </c>
      <c r="R906" s="51">
        <f t="shared" si="173"/>
        <v>11211.084785972149</v>
      </c>
      <c r="S906" s="51">
        <f t="shared" si="174"/>
        <v>11211.084785972149</v>
      </c>
      <c r="T906" s="69">
        <f>IF(B906=C906,"",
IF(ISERROR(
IF(_xlfn.TEXTBEFORE('ПДФ 1'!B937,": ",1)*1=YEAR($V$4),$V$4,
IF(_xlfn.TEXTBEFORE('ПДФ 1'!B937,": ",1)*1=YEAR($W$4),$W$4,
IF(_xlfn.TEXTBEFORE('ПДФ 1'!B937,": ",1)*1=YEAR($X$4),$X$4,$Y$4)))),"",
IF(_xlfn.TEXTBEFORE('ПДФ 1'!B937,": ",1)*1=YEAR($V$4),$V$4,
IF(_xlfn.TEXTBEFORE('ПДФ 1'!B937,": ",1)*1=YEAR($W$4),$W$4,
IF(_xlfn.TEXTBEFORE('ПДФ 1'!B937,": ",1)*1=YEAR($X$4),$X$4,$Y$4)))))</f>
        <v>46387</v>
      </c>
      <c r="U906" s="125" t="str">
        <f>IF(ISERROR(VLOOKUP(C906,Источник!$C$2:$K$2343,9,0)),"",VLOOKUP(C906,Источник!$C$2:$K$2343,9,0))</f>
        <v>РО</v>
      </c>
      <c r="V906" s="1"/>
      <c r="W906" s="1"/>
      <c r="X906" s="77" t="str">
        <f t="shared" si="175"/>
        <v>пгт Полазна, ул. Нефтяников, д. 8: 2026</v>
      </c>
      <c r="Y906" s="117">
        <f t="shared" si="176"/>
        <v>4</v>
      </c>
      <c r="Z906" s="22">
        <v>1</v>
      </c>
      <c r="AA906" s="22">
        <v>1</v>
      </c>
      <c r="AB906" s="22" t="s">
        <v>1076</v>
      </c>
      <c r="AC906" s="22">
        <v>1</v>
      </c>
      <c r="AD906" s="22" t="s">
        <v>1076</v>
      </c>
      <c r="AE906" s="22">
        <v>1</v>
      </c>
      <c r="AF906" s="22" t="s">
        <v>1076</v>
      </c>
      <c r="AG906" s="89" t="s">
        <v>1076</v>
      </c>
      <c r="AH906" s="88" t="s">
        <v>1076</v>
      </c>
      <c r="AI906" s="75" t="s">
        <v>1076</v>
      </c>
      <c r="AJ906" s="75" t="s">
        <v>1076</v>
      </c>
      <c r="AK906" s="75" t="s">
        <v>1076</v>
      </c>
      <c r="AL906" s="75" t="s">
        <v>1076</v>
      </c>
      <c r="AM906" s="75" t="s">
        <v>1076</v>
      </c>
      <c r="AN906" s="75" t="s">
        <v>1076</v>
      </c>
      <c r="AO906" s="75" t="s">
        <v>1076</v>
      </c>
      <c r="AP906" s="75" t="s">
        <v>1076</v>
      </c>
      <c r="AQ906" s="75" t="s">
        <v>1076</v>
      </c>
      <c r="AR906" s="75" t="s">
        <v>1076</v>
      </c>
      <c r="AS906" s="75" t="s">
        <v>1076</v>
      </c>
      <c r="AT906" s="75" t="s">
        <v>1076</v>
      </c>
      <c r="AU906" t="str">
        <f t="shared" si="177"/>
        <v>РВИС ( ЭЛ ТЕП ХВС ВОД )</v>
      </c>
      <c r="AV906" t="b">
        <f t="shared" si="178"/>
        <v>1</v>
      </c>
    </row>
    <row r="907" spans="1:48" ht="17.25" thickTop="1" thickBot="1" x14ac:dyDescent="0.3">
      <c r="A907" s="134">
        <f>IF(NOT(ISERROR("Пермского края"=MID(C907,FIND("Пермского края",C907),14)))=$B$1,0,IF(NOT(ISERROR("город Пермь"=MID(C907,FIND("город Пермь",C907),11)))=$B$1,0,IF(NOT(ISERROR("Итого"=MID(C907,FIND("Итого",C907),5)))=$B$1,0,IF(NOT(ISERROR("Всего"=MID(C907,FIND("Всего",C907),5)))=$B$1,0,#REF!+1))))</f>
        <v>0</v>
      </c>
      <c r="B907" s="135" t="s">
        <v>1076</v>
      </c>
      <c r="C907" s="156" t="s">
        <v>1086</v>
      </c>
      <c r="D907" s="140" t="s">
        <v>1076</v>
      </c>
      <c r="E907" s="141"/>
      <c r="F907" s="141" t="s">
        <v>1076</v>
      </c>
      <c r="G907" s="142" t="s">
        <v>1076</v>
      </c>
      <c r="H907" s="142" t="s">
        <v>1076</v>
      </c>
      <c r="I907" s="162">
        <f>SUM(I908:I911)</f>
        <v>8816.1999999999989</v>
      </c>
      <c r="J907" s="162">
        <f t="shared" ref="J907:P907" si="185">SUM(J908:J911)</f>
        <v>7980.3</v>
      </c>
      <c r="K907" s="162">
        <f t="shared" si="185"/>
        <v>7675.4000000000005</v>
      </c>
      <c r="L907" s="154">
        <f t="shared" si="185"/>
        <v>366</v>
      </c>
      <c r="M907" s="162">
        <f t="shared" si="184"/>
        <v>32950854.010000002</v>
      </c>
      <c r="N907" s="162">
        <f t="shared" si="185"/>
        <v>0</v>
      </c>
      <c r="O907" s="162">
        <f t="shared" si="185"/>
        <v>0</v>
      </c>
      <c r="P907" s="162">
        <f t="shared" si="185"/>
        <v>0</v>
      </c>
      <c r="Q907" s="136">
        <f>IF('Форма 2'!D907=0,"",'Форма 2'!D907-N907-O907-P907)</f>
        <v>32950854.010000002</v>
      </c>
      <c r="R907" s="143"/>
      <c r="S907" s="143"/>
      <c r="T907" s="144"/>
      <c r="U907" s="145" t="str">
        <f>IF(ISERROR(VLOOKUP(C907,Источник!$C$2:$K$2343,9,0)),"",VLOOKUP(C907,Источник!$C$2:$K$2343,9,0))</f>
        <v/>
      </c>
      <c r="V907" s="1"/>
      <c r="W907" s="1"/>
      <c r="X907" s="77" t="str">
        <f t="shared" si="175"/>
        <v/>
      </c>
      <c r="Y907" s="117">
        <f t="shared" si="176"/>
        <v>0</v>
      </c>
      <c r="Z907" s="22" t="s">
        <v>1076</v>
      </c>
      <c r="AA907" s="22" t="s">
        <v>1076</v>
      </c>
      <c r="AB907" s="22" t="s">
        <v>1076</v>
      </c>
      <c r="AC907" s="22" t="s">
        <v>1076</v>
      </c>
      <c r="AD907" s="22" t="s">
        <v>1076</v>
      </c>
      <c r="AE907" s="22" t="s">
        <v>1076</v>
      </c>
      <c r="AF907" s="22" t="s">
        <v>1076</v>
      </c>
      <c r="AG907" s="89" t="s">
        <v>1076</v>
      </c>
      <c r="AH907" s="88" t="s">
        <v>1076</v>
      </c>
      <c r="AI907" s="75" t="s">
        <v>1076</v>
      </c>
      <c r="AJ907" s="75" t="s">
        <v>1076</v>
      </c>
      <c r="AK907" s="75" t="s">
        <v>1076</v>
      </c>
      <c r="AL907" s="75" t="s">
        <v>1076</v>
      </c>
      <c r="AM907" s="75" t="s">
        <v>1076</v>
      </c>
      <c r="AN907" s="75" t="s">
        <v>1076</v>
      </c>
      <c r="AO907" s="75" t="s">
        <v>1076</v>
      </c>
      <c r="AP907" s="75" t="s">
        <v>1076</v>
      </c>
      <c r="AQ907" s="75" t="s">
        <v>1076</v>
      </c>
      <c r="AR907" s="75" t="s">
        <v>1076</v>
      </c>
      <c r="AS907" s="75" t="s">
        <v>1076</v>
      </c>
      <c r="AT907" s="75" t="s">
        <v>1076</v>
      </c>
      <c r="AU907" t="str">
        <f t="shared" si="177"/>
        <v/>
      </c>
      <c r="AV907" t="b">
        <f t="shared" si="178"/>
        <v>1</v>
      </c>
    </row>
    <row r="908" spans="1:48" ht="16.5" thickTop="1" thickBot="1" x14ac:dyDescent="0.3">
      <c r="A908" s="28">
        <f t="shared" si="179"/>
        <v>1</v>
      </c>
      <c r="B908" s="74" t="s">
        <v>1086</v>
      </c>
      <c r="C908" s="71" t="s">
        <v>81</v>
      </c>
      <c r="D908" s="63">
        <v>1987</v>
      </c>
      <c r="E908" s="72"/>
      <c r="F908" s="72" t="s">
        <v>2520</v>
      </c>
      <c r="G908" s="80">
        <v>5</v>
      </c>
      <c r="H908" s="80">
        <v>6</v>
      </c>
      <c r="I908" s="163">
        <v>4436.3999999999996</v>
      </c>
      <c r="J908" s="163">
        <v>3900.3</v>
      </c>
      <c r="K908" s="163">
        <v>3816.7</v>
      </c>
      <c r="L908" s="165">
        <v>189</v>
      </c>
      <c r="M908" s="163">
        <f t="shared" si="184"/>
        <v>18298153.620000001</v>
      </c>
      <c r="N908" s="163"/>
      <c r="O908" s="163"/>
      <c r="P908" s="163"/>
      <c r="Q908" s="30">
        <f>IF('Форма 2'!D908=0,"",'Форма 2'!D908-N908-O908-P908)</f>
        <v>18298153.620000001</v>
      </c>
      <c r="R908" s="51">
        <f t="shared" si="173"/>
        <v>4691.4733789708489</v>
      </c>
      <c r="S908" s="51">
        <f t="shared" si="174"/>
        <v>4691.4733789708489</v>
      </c>
      <c r="T908" s="69">
        <f>IF(B908=C908,"",
IF(ISERROR(
IF(_xlfn.TEXTBEFORE('ПДФ 1'!B944,": ",1)*1=YEAR($V$4),$V$4,
IF(_xlfn.TEXTBEFORE('ПДФ 1'!B944,": ",1)*1=YEAR($W$4),$W$4,
IF(_xlfn.TEXTBEFORE('ПДФ 1'!B944,": ",1)*1=YEAR($X$4),$X$4,$Y$4)))),"",
IF(_xlfn.TEXTBEFORE('ПДФ 1'!B944,": ",1)*1=YEAR($V$4),$V$4,
IF(_xlfn.TEXTBEFORE('ПДФ 1'!B944,": ",1)*1=YEAR($W$4),$W$4,
IF(_xlfn.TEXTBEFORE('ПДФ 1'!B944,": ",1)*1=YEAR($X$4),$X$4,$Y$4)))))</f>
        <v>46387</v>
      </c>
      <c r="U908" s="125" t="str">
        <f>IF(ISERROR(VLOOKUP(C908,Источник!$C$2:$K$2343,9,0)),"",VLOOKUP(C908,Источник!$C$2:$K$2343,9,0))</f>
        <v>РО</v>
      </c>
      <c r="V908" s="1"/>
      <c r="W908" s="1"/>
      <c r="X908" s="77" t="str">
        <f t="shared" si="175"/>
        <v>г. Красновишерск, ул. Дзержинского, д. 24: 2026</v>
      </c>
      <c r="Y908" s="117">
        <f t="shared" si="176"/>
        <v>4</v>
      </c>
      <c r="Z908" s="22" t="s">
        <v>1076</v>
      </c>
      <c r="AA908" s="22">
        <v>1</v>
      </c>
      <c r="AB908" s="22" t="s">
        <v>1076</v>
      </c>
      <c r="AC908" s="22">
        <v>1</v>
      </c>
      <c r="AD908" s="22">
        <v>1</v>
      </c>
      <c r="AE908" s="22">
        <v>1</v>
      </c>
      <c r="AF908" s="22" t="s">
        <v>1076</v>
      </c>
      <c r="AG908" s="89" t="s">
        <v>1076</v>
      </c>
      <c r="AH908" s="88" t="s">
        <v>1076</v>
      </c>
      <c r="AI908" s="75" t="s">
        <v>1076</v>
      </c>
      <c r="AJ908" s="75" t="s">
        <v>1076</v>
      </c>
      <c r="AK908" s="75" t="s">
        <v>1076</v>
      </c>
      <c r="AL908" s="75" t="s">
        <v>1076</v>
      </c>
      <c r="AM908" s="75" t="s">
        <v>1076</v>
      </c>
      <c r="AN908" s="75" t="s">
        <v>1076</v>
      </c>
      <c r="AO908" s="75" t="s">
        <v>1076</v>
      </c>
      <c r="AP908" s="75" t="s">
        <v>1076</v>
      </c>
      <c r="AQ908" s="75" t="s">
        <v>1076</v>
      </c>
      <c r="AR908" s="75" t="s">
        <v>1076</v>
      </c>
      <c r="AS908" s="75" t="s">
        <v>1076</v>
      </c>
      <c r="AT908" s="75" t="s">
        <v>1076</v>
      </c>
      <c r="AU908" t="str">
        <f t="shared" si="177"/>
        <v>РВИС ( ТЕП ХВС ГВС ВОД )</v>
      </c>
      <c r="AV908" t="b">
        <f t="shared" si="178"/>
        <v>1</v>
      </c>
    </row>
    <row r="909" spans="1:48" ht="16.5" thickTop="1" thickBot="1" x14ac:dyDescent="0.3">
      <c r="A909" s="28">
        <f t="shared" si="179"/>
        <v>2</v>
      </c>
      <c r="B909" s="74" t="s">
        <v>1086</v>
      </c>
      <c r="C909" s="71" t="s">
        <v>579</v>
      </c>
      <c r="D909" s="63">
        <v>1961</v>
      </c>
      <c r="E909" s="72"/>
      <c r="F909" s="72" t="s">
        <v>2519</v>
      </c>
      <c r="G909" s="80">
        <v>2</v>
      </c>
      <c r="H909" s="80">
        <v>2</v>
      </c>
      <c r="I909" s="163">
        <v>637.79999999999995</v>
      </c>
      <c r="J909" s="163">
        <v>589.79999999999995</v>
      </c>
      <c r="K909" s="163">
        <v>491.1</v>
      </c>
      <c r="L909" s="165">
        <v>23</v>
      </c>
      <c r="M909" s="163">
        <f t="shared" si="184"/>
        <v>1124256.44</v>
      </c>
      <c r="N909" s="163"/>
      <c r="O909" s="163"/>
      <c r="P909" s="163"/>
      <c r="Q909" s="30">
        <f>IF('Форма 2'!D909=0,"",'Форма 2'!D909-N909-O909-P909)</f>
        <v>1124256.44</v>
      </c>
      <c r="R909" s="51">
        <f t="shared" si="173"/>
        <v>1906.1655476432691</v>
      </c>
      <c r="S909" s="51">
        <f t="shared" si="174"/>
        <v>1906.1655476432691</v>
      </c>
      <c r="T909" s="69">
        <f>IF(B909=C909,"",
IF(ISERROR(
IF(_xlfn.TEXTBEFORE('ПДФ 1'!B945,": ",1)*1=YEAR($V$4),$V$4,
IF(_xlfn.TEXTBEFORE('ПДФ 1'!B945,": ",1)*1=YEAR($W$4),$W$4,
IF(_xlfn.TEXTBEFORE('ПДФ 1'!B945,": ",1)*1=YEAR($X$4),$X$4,$Y$4)))),"",
IF(_xlfn.TEXTBEFORE('ПДФ 1'!B945,": ",1)*1=YEAR($V$4),$V$4,
IF(_xlfn.TEXTBEFORE('ПДФ 1'!B945,": ",1)*1=YEAR($W$4),$W$4,
IF(_xlfn.TEXTBEFORE('ПДФ 1'!B945,": ",1)*1=YEAR($X$4),$X$4,$Y$4)))))</f>
        <v>46387</v>
      </c>
      <c r="U909" s="125" t="str">
        <f>IF(ISERROR(VLOOKUP(C909,Источник!$C$2:$K$2343,9,0)),"",VLOOKUP(C909,Источник!$C$2:$K$2343,9,0))</f>
        <v>РО</v>
      </c>
      <c r="V909" s="1"/>
      <c r="W909" s="1"/>
      <c r="X909" s="77" t="str">
        <f t="shared" si="175"/>
        <v>г. Красновишерск, ул. Заводская, д. 16: 2026</v>
      </c>
      <c r="Y909" s="117">
        <f t="shared" si="176"/>
        <v>3</v>
      </c>
      <c r="Z909" s="22">
        <v>1</v>
      </c>
      <c r="AA909" s="22" t="s">
        <v>1076</v>
      </c>
      <c r="AB909" s="22" t="s">
        <v>1076</v>
      </c>
      <c r="AC909" s="22">
        <v>1</v>
      </c>
      <c r="AD909" s="22" t="s">
        <v>1076</v>
      </c>
      <c r="AE909" s="22">
        <v>1</v>
      </c>
      <c r="AF909" s="22" t="s">
        <v>1076</v>
      </c>
      <c r="AG909" s="89" t="s">
        <v>1076</v>
      </c>
      <c r="AH909" s="88" t="s">
        <v>1076</v>
      </c>
      <c r="AI909" s="75" t="s">
        <v>1076</v>
      </c>
      <c r="AJ909" s="75" t="s">
        <v>1076</v>
      </c>
      <c r="AK909" s="75" t="s">
        <v>1076</v>
      </c>
      <c r="AL909" s="75" t="s">
        <v>1076</v>
      </c>
      <c r="AM909" s="75" t="s">
        <v>1076</v>
      </c>
      <c r="AN909" s="75" t="s">
        <v>1076</v>
      </c>
      <c r="AO909" s="75" t="s">
        <v>1076</v>
      </c>
      <c r="AP909" s="75" t="s">
        <v>1076</v>
      </c>
      <c r="AQ909" s="75" t="s">
        <v>1076</v>
      </c>
      <c r="AR909" s="75" t="s">
        <v>1076</v>
      </c>
      <c r="AS909" s="75" t="s">
        <v>1076</v>
      </c>
      <c r="AT909" s="75" t="s">
        <v>1076</v>
      </c>
      <c r="AU909" t="str">
        <f t="shared" si="177"/>
        <v>РВИС ( ЭЛ ХВС ВОД )</v>
      </c>
      <c r="AV909" t="b">
        <f t="shared" si="178"/>
        <v>1</v>
      </c>
    </row>
    <row r="910" spans="1:48" ht="16.5" thickTop="1" thickBot="1" x14ac:dyDescent="0.3">
      <c r="A910" s="28">
        <f t="shared" si="179"/>
        <v>3</v>
      </c>
      <c r="B910" s="74" t="s">
        <v>1086</v>
      </c>
      <c r="C910" s="71" t="s">
        <v>641</v>
      </c>
      <c r="D910" s="63">
        <v>1978</v>
      </c>
      <c r="E910" s="72"/>
      <c r="F910" s="72" t="s">
        <v>2519</v>
      </c>
      <c r="G910" s="80">
        <v>5</v>
      </c>
      <c r="H910" s="80">
        <v>4</v>
      </c>
      <c r="I910" s="163">
        <v>3379.2</v>
      </c>
      <c r="J910" s="163">
        <v>3156.2</v>
      </c>
      <c r="K910" s="163">
        <v>3072.4</v>
      </c>
      <c r="L910" s="165">
        <v>144</v>
      </c>
      <c r="M910" s="163">
        <f t="shared" si="184"/>
        <v>11043394.560000001</v>
      </c>
      <c r="N910" s="163"/>
      <c r="O910" s="163"/>
      <c r="P910" s="163"/>
      <c r="Q910" s="30">
        <f>IF('Форма 2'!D910=0,"",'Форма 2'!D910-N910-O910-P910)</f>
        <v>11043394.560000001</v>
      </c>
      <c r="R910" s="51">
        <f t="shared" si="173"/>
        <v>3498.9527152905398</v>
      </c>
      <c r="S910" s="51">
        <f t="shared" si="174"/>
        <v>3498.9527152905398</v>
      </c>
      <c r="T910" s="69">
        <f>IF(B910=C910,"",
IF(ISERROR(
IF(_xlfn.TEXTBEFORE('ПДФ 1'!B946,": ",1)*1=YEAR($V$4),$V$4,
IF(_xlfn.TEXTBEFORE('ПДФ 1'!B946,": ",1)*1=YEAR($W$4),$W$4,
IF(_xlfn.TEXTBEFORE('ПДФ 1'!B946,": ",1)*1=YEAR($X$4),$X$4,$Y$4)))),"",
IF(_xlfn.TEXTBEFORE('ПДФ 1'!B946,": ",1)*1=YEAR($V$4),$V$4,
IF(_xlfn.TEXTBEFORE('ПДФ 1'!B946,": ",1)*1=YEAR($W$4),$W$4,
IF(_xlfn.TEXTBEFORE('ПДФ 1'!B946,": ",1)*1=YEAR($X$4),$X$4,$Y$4)))))</f>
        <v>46387</v>
      </c>
      <c r="U910" s="125" t="str">
        <f>IF(ISERROR(VLOOKUP(C910,Источник!$C$2:$K$2343,9,0)),"",VLOOKUP(C910,Источник!$C$2:$K$2343,9,0))</f>
        <v>СС</v>
      </c>
      <c r="V910" s="1"/>
      <c r="W910" s="1"/>
      <c r="X910" s="77" t="str">
        <f t="shared" si="175"/>
        <v>г. Красновишерск, ул. Лоскутова, д. 2: 2026</v>
      </c>
      <c r="Y910" s="117">
        <f t="shared" si="176"/>
        <v>3</v>
      </c>
      <c r="Z910" s="22" t="s">
        <v>1076</v>
      </c>
      <c r="AA910" s="22">
        <v>1</v>
      </c>
      <c r="AB910" s="22" t="s">
        <v>1076</v>
      </c>
      <c r="AC910" s="22">
        <v>1</v>
      </c>
      <c r="AD910" s="22" t="s">
        <v>1076</v>
      </c>
      <c r="AE910" s="22">
        <v>1</v>
      </c>
      <c r="AF910" s="22" t="s">
        <v>1076</v>
      </c>
      <c r="AG910" s="89" t="s">
        <v>1076</v>
      </c>
      <c r="AH910" s="88" t="s">
        <v>1076</v>
      </c>
      <c r="AI910" s="75" t="s">
        <v>1076</v>
      </c>
      <c r="AJ910" s="75" t="s">
        <v>1076</v>
      </c>
      <c r="AK910" s="75" t="s">
        <v>1076</v>
      </c>
      <c r="AL910" s="75" t="s">
        <v>1076</v>
      </c>
      <c r="AM910" s="75" t="s">
        <v>1076</v>
      </c>
      <c r="AN910" s="75" t="s">
        <v>1076</v>
      </c>
      <c r="AO910" s="75" t="s">
        <v>1076</v>
      </c>
      <c r="AP910" s="75" t="s">
        <v>1076</v>
      </c>
      <c r="AQ910" s="75" t="s">
        <v>1076</v>
      </c>
      <c r="AR910" s="75" t="s">
        <v>1076</v>
      </c>
      <c r="AS910" s="75" t="s">
        <v>1076</v>
      </c>
      <c r="AT910" s="75" t="s">
        <v>1076</v>
      </c>
      <c r="AU910" t="str">
        <f t="shared" si="177"/>
        <v>РВИС ( ТЕП ХВС ВОД )</v>
      </c>
      <c r="AV910" t="b">
        <f t="shared" si="178"/>
        <v>1</v>
      </c>
    </row>
    <row r="911" spans="1:48" ht="16.5" thickTop="1" thickBot="1" x14ac:dyDescent="0.3">
      <c r="A911" s="28">
        <f t="shared" si="179"/>
        <v>4</v>
      </c>
      <c r="B911" s="74" t="s">
        <v>1086</v>
      </c>
      <c r="C911" s="71" t="s">
        <v>681</v>
      </c>
      <c r="D911" s="63">
        <v>1960</v>
      </c>
      <c r="E911" s="72"/>
      <c r="F911" s="72" t="s">
        <v>2536</v>
      </c>
      <c r="G911" s="80">
        <v>2</v>
      </c>
      <c r="H911" s="80">
        <v>1</v>
      </c>
      <c r="I911" s="163">
        <v>362.8</v>
      </c>
      <c r="J911" s="163">
        <v>334</v>
      </c>
      <c r="K911" s="163">
        <v>295.2</v>
      </c>
      <c r="L911" s="165">
        <v>10</v>
      </c>
      <c r="M911" s="163">
        <f t="shared" si="184"/>
        <v>2485049.39</v>
      </c>
      <c r="N911" s="163"/>
      <c r="O911" s="163"/>
      <c r="P911" s="163"/>
      <c r="Q911" s="30">
        <f>IF('Форма 2'!D911=0,"",'Форма 2'!D911-N911-O911-P911)</f>
        <v>2485049.39</v>
      </c>
      <c r="R911" s="51">
        <f t="shared" si="173"/>
        <v>7440.2676347305396</v>
      </c>
      <c r="S911" s="51">
        <f t="shared" si="174"/>
        <v>7440.2676347305396</v>
      </c>
      <c r="T911" s="69">
        <f>IF(B911=C911,"",
IF(ISERROR(
IF(_xlfn.TEXTBEFORE('ПДФ 1'!B947,": ",1)*1=YEAR($V$4),$V$4,
IF(_xlfn.TEXTBEFORE('ПДФ 1'!B947,": ",1)*1=YEAR($W$4),$W$4,
IF(_xlfn.TEXTBEFORE('ПДФ 1'!B947,": ",1)*1=YEAR($X$4),$X$4,$Y$4)))),"",
IF(_xlfn.TEXTBEFORE('ПДФ 1'!B947,": ",1)*1=YEAR($V$4),$V$4,
IF(_xlfn.TEXTBEFORE('ПДФ 1'!B947,": ",1)*1=YEAR($W$4),$W$4,
IF(_xlfn.TEXTBEFORE('ПДФ 1'!B947,": ",1)*1=YEAR($X$4),$X$4,$Y$4)))))</f>
        <v>46387</v>
      </c>
      <c r="U911" s="125" t="str">
        <f>IF(ISERROR(VLOOKUP(C911,Источник!$C$2:$K$2343,9,0)),"",VLOOKUP(C911,Источник!$C$2:$K$2343,9,0))</f>
        <v>РО</v>
      </c>
      <c r="V911" s="1"/>
      <c r="W911" s="1"/>
      <c r="X911" s="77" t="str">
        <f t="shared" si="175"/>
        <v>г. Красновишерск, ул. Спортивная, д. 13: 2026</v>
      </c>
      <c r="Y911" s="117">
        <f t="shared" si="176"/>
        <v>3</v>
      </c>
      <c r="Z911" s="22" t="s">
        <v>1076</v>
      </c>
      <c r="AA911" s="22" t="s">
        <v>1076</v>
      </c>
      <c r="AB911" s="22" t="s">
        <v>1076</v>
      </c>
      <c r="AC911" s="22">
        <v>1</v>
      </c>
      <c r="AD911" s="22" t="s">
        <v>1076</v>
      </c>
      <c r="AE911" s="22">
        <v>1</v>
      </c>
      <c r="AF911" s="22" t="s">
        <v>1076</v>
      </c>
      <c r="AG911" s="89" t="s">
        <v>1076</v>
      </c>
      <c r="AH911" s="88" t="s">
        <v>1076</v>
      </c>
      <c r="AI911" s="75" t="s">
        <v>1076</v>
      </c>
      <c r="AJ911" s="75">
        <v>1</v>
      </c>
      <c r="AK911" s="75" t="s">
        <v>1076</v>
      </c>
      <c r="AL911" s="75" t="s">
        <v>1076</v>
      </c>
      <c r="AM911" s="75" t="s">
        <v>1076</v>
      </c>
      <c r="AN911" s="75" t="s">
        <v>1076</v>
      </c>
      <c r="AO911" s="75" t="s">
        <v>1076</v>
      </c>
      <c r="AP911" s="75" t="s">
        <v>1076</v>
      </c>
      <c r="AQ911" s="75" t="s">
        <v>1076</v>
      </c>
      <c r="AR911" s="75" t="s">
        <v>1076</v>
      </c>
      <c r="AS911" s="75" t="s">
        <v>1076</v>
      </c>
      <c r="AT911" s="75" t="s">
        <v>1076</v>
      </c>
      <c r="AU911" t="str">
        <f t="shared" si="177"/>
        <v>РВИС ( ХВС ВОД ) Рфа</v>
      </c>
      <c r="AV911" t="b">
        <f t="shared" si="178"/>
        <v>1</v>
      </c>
    </row>
    <row r="912" spans="1:48" ht="17.25" thickTop="1" thickBot="1" x14ac:dyDescent="0.3">
      <c r="A912" s="134">
        <f t="shared" si="179"/>
        <v>0</v>
      </c>
      <c r="B912" s="135" t="s">
        <v>1076</v>
      </c>
      <c r="C912" s="156" t="s">
        <v>1087</v>
      </c>
      <c r="D912" s="140" t="s">
        <v>1076</v>
      </c>
      <c r="E912" s="141"/>
      <c r="F912" s="141" t="s">
        <v>1076</v>
      </c>
      <c r="G912" s="142" t="s">
        <v>1076</v>
      </c>
      <c r="H912" s="142" t="s">
        <v>1076</v>
      </c>
      <c r="I912" s="162">
        <f>SUM(I913:I936)</f>
        <v>49634.399999999987</v>
      </c>
      <c r="J912" s="162">
        <f t="shared" ref="J912:P912" si="186">SUM(J913:J936)</f>
        <v>42963.69999999999</v>
      </c>
      <c r="K912" s="162">
        <f t="shared" si="186"/>
        <v>41013.399999999994</v>
      </c>
      <c r="L912" s="154">
        <f t="shared" si="186"/>
        <v>1691</v>
      </c>
      <c r="M912" s="162">
        <f t="shared" si="184"/>
        <v>261553223.69999999</v>
      </c>
      <c r="N912" s="162">
        <f t="shared" si="186"/>
        <v>0</v>
      </c>
      <c r="O912" s="162">
        <f t="shared" si="186"/>
        <v>0</v>
      </c>
      <c r="P912" s="162">
        <f t="shared" si="186"/>
        <v>0</v>
      </c>
      <c r="Q912" s="136">
        <f>IF('Форма 2'!D912=0,"",'Форма 2'!D912-N912-O912-P912)</f>
        <v>261553223.69999999</v>
      </c>
      <c r="R912" s="143"/>
      <c r="S912" s="143"/>
      <c r="T912" s="144"/>
      <c r="U912" s="145" t="str">
        <f>IF(ISERROR(VLOOKUP(C912,Источник!$C$2:$K$2343,9,0)),"",VLOOKUP(C912,Источник!$C$2:$K$2343,9,0))</f>
        <v/>
      </c>
      <c r="V912" s="1"/>
      <c r="W912" s="1"/>
      <c r="X912" s="77" t="str">
        <f t="shared" si="175"/>
        <v/>
      </c>
      <c r="Y912" s="117">
        <f t="shared" si="176"/>
        <v>0</v>
      </c>
      <c r="Z912" s="22" t="s">
        <v>1076</v>
      </c>
      <c r="AA912" s="22" t="s">
        <v>1076</v>
      </c>
      <c r="AB912" s="22" t="s">
        <v>1076</v>
      </c>
      <c r="AC912" s="22" t="s">
        <v>1076</v>
      </c>
      <c r="AD912" s="22" t="s">
        <v>1076</v>
      </c>
      <c r="AE912" s="22" t="s">
        <v>1076</v>
      </c>
      <c r="AF912" s="22" t="s">
        <v>1076</v>
      </c>
      <c r="AG912" s="89" t="s">
        <v>1076</v>
      </c>
      <c r="AH912" s="88" t="s">
        <v>1076</v>
      </c>
      <c r="AI912" s="75" t="s">
        <v>1076</v>
      </c>
      <c r="AJ912" s="75" t="s">
        <v>1076</v>
      </c>
      <c r="AK912" s="75" t="s">
        <v>1076</v>
      </c>
      <c r="AL912" s="75" t="s">
        <v>1076</v>
      </c>
      <c r="AM912" s="75" t="s">
        <v>1076</v>
      </c>
      <c r="AN912" s="75" t="s">
        <v>1076</v>
      </c>
      <c r="AO912" s="75" t="s">
        <v>1076</v>
      </c>
      <c r="AP912" s="75" t="s">
        <v>1076</v>
      </c>
      <c r="AQ912" s="75" t="s">
        <v>1076</v>
      </c>
      <c r="AR912" s="75" t="s">
        <v>1076</v>
      </c>
      <c r="AS912" s="75" t="s">
        <v>1076</v>
      </c>
      <c r="AT912" s="75" t="s">
        <v>1076</v>
      </c>
      <c r="AU912" t="str">
        <f t="shared" si="177"/>
        <v/>
      </c>
      <c r="AV912" t="b">
        <f t="shared" si="178"/>
        <v>1</v>
      </c>
    </row>
    <row r="913" spans="1:48" ht="16.5" thickTop="1" thickBot="1" x14ac:dyDescent="0.3">
      <c r="A913" s="28">
        <f t="shared" si="179"/>
        <v>1</v>
      </c>
      <c r="B913" s="74" t="s">
        <v>1087</v>
      </c>
      <c r="C913" s="71" t="s">
        <v>642</v>
      </c>
      <c r="D913" s="63">
        <v>1977</v>
      </c>
      <c r="E913" s="72"/>
      <c r="F913" s="72" t="s">
        <v>2521</v>
      </c>
      <c r="G913" s="80">
        <v>5</v>
      </c>
      <c r="H913" s="80">
        <v>4</v>
      </c>
      <c r="I913" s="163">
        <v>3835</v>
      </c>
      <c r="J913" s="163">
        <v>2891.9</v>
      </c>
      <c r="K913" s="163">
        <v>2891.9</v>
      </c>
      <c r="L913" s="165">
        <v>80</v>
      </c>
      <c r="M913" s="163">
        <f t="shared" si="184"/>
        <v>26811098.600000001</v>
      </c>
      <c r="N913" s="163"/>
      <c r="O913" s="163"/>
      <c r="P913" s="163"/>
      <c r="Q913" s="30">
        <f>IF('Форма 2'!D913=0,"",'Форма 2'!D913-N913-O913-P913)</f>
        <v>26811098.600000001</v>
      </c>
      <c r="R913" s="51">
        <f t="shared" si="173"/>
        <v>9271.1015595283388</v>
      </c>
      <c r="S913" s="51">
        <f t="shared" si="174"/>
        <v>9271.1015595283388</v>
      </c>
      <c r="T913" s="69">
        <f>IF(B913=C913,"",
IF(ISERROR(
IF(_xlfn.TEXTBEFORE('ПДФ 1'!B949,": ",1)*1=YEAR($V$4),$V$4,
IF(_xlfn.TEXTBEFORE('ПДФ 1'!B949,": ",1)*1=YEAR($W$4),$W$4,
IF(_xlfn.TEXTBEFORE('ПДФ 1'!B949,": ",1)*1=YEAR($X$4),$X$4,$Y$4)))),"",
IF(_xlfn.TEXTBEFORE('ПДФ 1'!B949,": ",1)*1=YEAR($V$4),$V$4,
IF(_xlfn.TEXTBEFORE('ПДФ 1'!B949,": ",1)*1=YEAR($W$4),$W$4,
IF(_xlfn.TEXTBEFORE('ПДФ 1'!B949,": ",1)*1=YEAR($X$4),$X$4,$Y$4)))))</f>
        <v>46387</v>
      </c>
      <c r="U913" s="125" t="str">
        <f>IF(ISERROR(VLOOKUP(C913,Источник!$C$2:$K$2343,9,0)),"",VLOOKUP(C913,Источник!$C$2:$K$2343,9,0))</f>
        <v>РО</v>
      </c>
      <c r="V913" s="1"/>
      <c r="W913" s="1"/>
      <c r="X913" s="77" t="str">
        <f t="shared" si="175"/>
        <v>г. Краснокамск, пер. Пальтинский, д. 4: 2026</v>
      </c>
      <c r="Y913" s="117">
        <f t="shared" si="176"/>
        <v>2</v>
      </c>
      <c r="Z913" s="22" t="s">
        <v>1076</v>
      </c>
      <c r="AA913" s="22">
        <v>1</v>
      </c>
      <c r="AB913" s="22" t="s">
        <v>1076</v>
      </c>
      <c r="AC913" s="22" t="s">
        <v>1076</v>
      </c>
      <c r="AD913" s="22" t="s">
        <v>1076</v>
      </c>
      <c r="AE913" s="22" t="s">
        <v>1076</v>
      </c>
      <c r="AF913" s="22" t="s">
        <v>1076</v>
      </c>
      <c r="AG913" s="89" t="s">
        <v>1076</v>
      </c>
      <c r="AH913" s="88" t="s">
        <v>1076</v>
      </c>
      <c r="AI913" s="75">
        <v>1</v>
      </c>
      <c r="AJ913" s="75" t="s">
        <v>1076</v>
      </c>
      <c r="AK913" s="75" t="s">
        <v>1076</v>
      </c>
      <c r="AL913" s="75" t="s">
        <v>1076</v>
      </c>
      <c r="AM913" s="75" t="s">
        <v>1076</v>
      </c>
      <c r="AN913" s="75" t="s">
        <v>1076</v>
      </c>
      <c r="AO913" s="75" t="s">
        <v>1076</v>
      </c>
      <c r="AP913" s="75" t="s">
        <v>1076</v>
      </c>
      <c r="AQ913" s="75" t="s">
        <v>1076</v>
      </c>
      <c r="AR913" s="75" t="s">
        <v>1076</v>
      </c>
      <c r="AS913" s="75" t="s">
        <v>1076</v>
      </c>
      <c r="AT913" s="75" t="s">
        <v>1076</v>
      </c>
      <c r="AU913" t="str">
        <f t="shared" si="177"/>
        <v>РВИС ( ТЕП ) РК</v>
      </c>
      <c r="AV913" t="b">
        <f t="shared" si="178"/>
        <v>1</v>
      </c>
    </row>
    <row r="914" spans="1:48" ht="16.5" thickTop="1" thickBot="1" x14ac:dyDescent="0.3">
      <c r="A914" s="28">
        <f t="shared" si="179"/>
        <v>2</v>
      </c>
      <c r="B914" s="74" t="s">
        <v>1087</v>
      </c>
      <c r="C914" s="71" t="s">
        <v>682</v>
      </c>
      <c r="D914" s="63">
        <v>1990</v>
      </c>
      <c r="E914" s="72"/>
      <c r="F914" s="72" t="s">
        <v>2520</v>
      </c>
      <c r="G914" s="80">
        <v>5</v>
      </c>
      <c r="H914" s="80">
        <v>6</v>
      </c>
      <c r="I914" s="163">
        <v>4427</v>
      </c>
      <c r="J914" s="163">
        <v>3898.7</v>
      </c>
      <c r="K914" s="163">
        <v>3825.1</v>
      </c>
      <c r="L914" s="165">
        <v>225</v>
      </c>
      <c r="M914" s="163">
        <f t="shared" si="184"/>
        <v>7246600.5700000003</v>
      </c>
      <c r="N914" s="163"/>
      <c r="O914" s="163"/>
      <c r="P914" s="163"/>
      <c r="Q914" s="30">
        <f>IF('Форма 2'!D914=0,"",'Форма 2'!D914-N914-O914-P914)</f>
        <v>7246600.5700000003</v>
      </c>
      <c r="R914" s="51">
        <f t="shared" si="173"/>
        <v>1858.722284351194</v>
      </c>
      <c r="S914" s="51">
        <f t="shared" si="174"/>
        <v>1858.722284351194</v>
      </c>
      <c r="T914" s="69">
        <f>IF(B914=C914,"",
IF(ISERROR(
IF(_xlfn.TEXTBEFORE('ПДФ 1'!B950,": ",1)*1=YEAR($V$4),$V$4,
IF(_xlfn.TEXTBEFORE('ПДФ 1'!B950,": ",1)*1=YEAR($W$4),$W$4,
IF(_xlfn.TEXTBEFORE('ПДФ 1'!B950,": ",1)*1=YEAR($X$4),$X$4,$Y$4)))),"",
IF(_xlfn.TEXTBEFORE('ПДФ 1'!B950,": ",1)*1=YEAR($V$4),$V$4,
IF(_xlfn.TEXTBEFORE('ПДФ 1'!B950,": ",1)*1=YEAR($W$4),$W$4,
IF(_xlfn.TEXTBEFORE('ПДФ 1'!B950,": ",1)*1=YEAR($X$4),$X$4,$Y$4)))))</f>
        <v>46387</v>
      </c>
      <c r="U914" s="125" t="str">
        <f>IF(ISERROR(VLOOKUP(C914,Источник!$C$2:$K$2343,9,0)),"",VLOOKUP(C914,Источник!$C$2:$K$2343,9,0))</f>
        <v>РО</v>
      </c>
      <c r="V914" s="1"/>
      <c r="W914" s="1"/>
      <c r="X914" s="77" t="str">
        <f t="shared" si="175"/>
        <v>г. Краснокамск, пр-д Рябиновый, д. 2: 2026</v>
      </c>
      <c r="Y914" s="117">
        <f t="shared" si="176"/>
        <v>3</v>
      </c>
      <c r="Z914" s="22" t="s">
        <v>1076</v>
      </c>
      <c r="AA914" s="22" t="s">
        <v>1076</v>
      </c>
      <c r="AB914" s="22" t="s">
        <v>1076</v>
      </c>
      <c r="AC914" s="22">
        <v>1</v>
      </c>
      <c r="AD914" s="22">
        <v>1</v>
      </c>
      <c r="AE914" s="22">
        <v>1</v>
      </c>
      <c r="AF914" s="22" t="s">
        <v>1076</v>
      </c>
      <c r="AG914" s="89" t="s">
        <v>1076</v>
      </c>
      <c r="AH914" s="88" t="s">
        <v>1076</v>
      </c>
      <c r="AI914" s="75" t="s">
        <v>1076</v>
      </c>
      <c r="AJ914" s="75" t="s">
        <v>1076</v>
      </c>
      <c r="AK914" s="75" t="s">
        <v>1076</v>
      </c>
      <c r="AL914" s="75" t="s">
        <v>1076</v>
      </c>
      <c r="AM914" s="75" t="s">
        <v>1076</v>
      </c>
      <c r="AN914" s="75" t="s">
        <v>1076</v>
      </c>
      <c r="AO914" s="75" t="s">
        <v>1076</v>
      </c>
      <c r="AP914" s="75" t="s">
        <v>1076</v>
      </c>
      <c r="AQ914" s="75" t="s">
        <v>1076</v>
      </c>
      <c r="AR914" s="75" t="s">
        <v>1076</v>
      </c>
      <c r="AS914" s="75" t="s">
        <v>1076</v>
      </c>
      <c r="AT914" s="75" t="s">
        <v>1076</v>
      </c>
      <c r="AU914" t="str">
        <f t="shared" si="177"/>
        <v>РВИС ( ХВС ГВС ВОД )</v>
      </c>
      <c r="AV914" t="b">
        <f t="shared" si="178"/>
        <v>1</v>
      </c>
    </row>
    <row r="915" spans="1:48" ht="16.5" thickTop="1" thickBot="1" x14ac:dyDescent="0.3">
      <c r="A915" s="28">
        <f t="shared" si="179"/>
        <v>3</v>
      </c>
      <c r="B915" s="74" t="s">
        <v>1087</v>
      </c>
      <c r="C915" s="71" t="s">
        <v>256</v>
      </c>
      <c r="D915" s="63">
        <v>1959</v>
      </c>
      <c r="E915" s="72"/>
      <c r="F915" s="72" t="s">
        <v>2519</v>
      </c>
      <c r="G915" s="80">
        <v>5</v>
      </c>
      <c r="H915" s="80">
        <v>4</v>
      </c>
      <c r="I915" s="163">
        <v>5986</v>
      </c>
      <c r="J915" s="163">
        <v>5458.6</v>
      </c>
      <c r="K915" s="163">
        <v>5458.6</v>
      </c>
      <c r="L915" s="165">
        <v>164</v>
      </c>
      <c r="M915" s="163">
        <f t="shared" si="184"/>
        <v>29225806.960000001</v>
      </c>
      <c r="N915" s="163"/>
      <c r="O915" s="163"/>
      <c r="P915" s="163"/>
      <c r="Q915" s="30">
        <f>IF('Форма 2'!D915=0,"",'Форма 2'!D915-N915-O915-P915)</f>
        <v>29225806.960000001</v>
      </c>
      <c r="R915" s="51">
        <f t="shared" si="173"/>
        <v>5354.0847396768404</v>
      </c>
      <c r="S915" s="51">
        <f t="shared" si="174"/>
        <v>5354.0847396768404</v>
      </c>
      <c r="T915" s="69">
        <f>IF(B915=C915,"",
IF(ISERROR(
IF(_xlfn.TEXTBEFORE('ПДФ 1'!B951,": ",1)*1=YEAR($V$4),$V$4,
IF(_xlfn.TEXTBEFORE('ПДФ 1'!B951,": ",1)*1=YEAR($W$4),$W$4,
IF(_xlfn.TEXTBEFORE('ПДФ 1'!B951,": ",1)*1=YEAR($X$4),$X$4,$Y$4)))),"",
IF(_xlfn.TEXTBEFORE('ПДФ 1'!B951,": ",1)*1=YEAR($V$4),$V$4,
IF(_xlfn.TEXTBEFORE('ПДФ 1'!B951,": ",1)*1=YEAR($W$4),$W$4,
IF(_xlfn.TEXTBEFORE('ПДФ 1'!B951,": ",1)*1=YEAR($X$4),$X$4,$Y$4)))))</f>
        <v>46387</v>
      </c>
      <c r="U915" s="125" t="str">
        <f>IF(ISERROR(VLOOKUP(C915,Источник!$C$2:$K$2343,9,0)),"",VLOOKUP(C915,Источник!$C$2:$K$2343,9,0))</f>
        <v>РО</v>
      </c>
      <c r="V915" s="1"/>
      <c r="W915" s="1"/>
      <c r="X915" s="77" t="str">
        <f t="shared" si="175"/>
        <v>г. Краснокамск, пр-т Комсомольский, д. 16: 2026</v>
      </c>
      <c r="Y915" s="117">
        <f t="shared" si="176"/>
        <v>1</v>
      </c>
      <c r="Z915" s="22" t="s">
        <v>1076</v>
      </c>
      <c r="AA915" s="22" t="s">
        <v>1076</v>
      </c>
      <c r="AB915" s="22" t="s">
        <v>1076</v>
      </c>
      <c r="AC915" s="22" t="s">
        <v>1076</v>
      </c>
      <c r="AD915" s="22" t="s">
        <v>1076</v>
      </c>
      <c r="AE915" s="22" t="s">
        <v>1076</v>
      </c>
      <c r="AF915" s="22" t="s">
        <v>1076</v>
      </c>
      <c r="AG915" s="89" t="s">
        <v>1076</v>
      </c>
      <c r="AH915" s="88" t="s">
        <v>1076</v>
      </c>
      <c r="AI915" s="75" t="s">
        <v>1076</v>
      </c>
      <c r="AJ915" s="75">
        <v>1</v>
      </c>
      <c r="AK915" s="75" t="s">
        <v>1076</v>
      </c>
      <c r="AL915" s="75" t="s">
        <v>1076</v>
      </c>
      <c r="AM915" s="75" t="s">
        <v>1076</v>
      </c>
      <c r="AN915" s="75" t="s">
        <v>1076</v>
      </c>
      <c r="AO915" s="75" t="s">
        <v>1076</v>
      </c>
      <c r="AP915" s="75" t="s">
        <v>1076</v>
      </c>
      <c r="AQ915" s="75" t="s">
        <v>1076</v>
      </c>
      <c r="AR915" s="75" t="s">
        <v>1076</v>
      </c>
      <c r="AS915" s="75" t="s">
        <v>1076</v>
      </c>
      <c r="AT915" s="75" t="s">
        <v>1076</v>
      </c>
      <c r="AU915" t="str">
        <f t="shared" si="177"/>
        <v>Рфа</v>
      </c>
      <c r="AV915" t="b">
        <f t="shared" si="178"/>
        <v>1</v>
      </c>
    </row>
    <row r="916" spans="1:48" ht="16.5" thickTop="1" thickBot="1" x14ac:dyDescent="0.3">
      <c r="A916" s="28">
        <f t="shared" si="179"/>
        <v>4</v>
      </c>
      <c r="B916" s="74" t="s">
        <v>1087</v>
      </c>
      <c r="C916" s="71" t="s">
        <v>727</v>
      </c>
      <c r="D916" s="63">
        <v>1938</v>
      </c>
      <c r="E916" s="72"/>
      <c r="F916" s="72" t="s">
        <v>2522</v>
      </c>
      <c r="G916" s="80">
        <v>4</v>
      </c>
      <c r="H916" s="80">
        <v>4</v>
      </c>
      <c r="I916" s="163">
        <v>4278.2</v>
      </c>
      <c r="J916" s="163">
        <v>3363.6</v>
      </c>
      <c r="K916" s="163">
        <v>3363.6</v>
      </c>
      <c r="L916" s="165">
        <v>142</v>
      </c>
      <c r="M916" s="163">
        <f t="shared" si="184"/>
        <v>19266959.260000002</v>
      </c>
      <c r="N916" s="163"/>
      <c r="O916" s="163"/>
      <c r="P916" s="163"/>
      <c r="Q916" s="30">
        <f>IF('Форма 2'!D916=0,"",'Форма 2'!D916-N916-O916-P916)</f>
        <v>19266959.260000002</v>
      </c>
      <c r="R916" s="51">
        <f t="shared" si="173"/>
        <v>5728.0768402901658</v>
      </c>
      <c r="S916" s="51">
        <f t="shared" si="174"/>
        <v>5728.0768402901658</v>
      </c>
      <c r="T916" s="69">
        <f>IF(B916=C916,"",
IF(ISERROR(
IF(_xlfn.TEXTBEFORE('ПДФ 1'!B952,": ",1)*1=YEAR($V$4),$V$4,
IF(_xlfn.TEXTBEFORE('ПДФ 1'!B952,": ",1)*1=YEAR($W$4),$W$4,
IF(_xlfn.TEXTBEFORE('ПДФ 1'!B952,": ",1)*1=YEAR($X$4),$X$4,$Y$4)))),"",
IF(_xlfn.TEXTBEFORE('ПДФ 1'!B952,": ",1)*1=YEAR($V$4),$V$4,
IF(_xlfn.TEXTBEFORE('ПДФ 1'!B952,": ",1)*1=YEAR($W$4),$W$4,
IF(_xlfn.TEXTBEFORE('ПДФ 1'!B952,": ",1)*1=YEAR($X$4),$X$4,$Y$4)))))</f>
        <v>46387</v>
      </c>
      <c r="U916" s="125" t="str">
        <f>IF(ISERROR(VLOOKUP(C916,Источник!$C$2:$K$2343,9,0)),"",VLOOKUP(C916,Источник!$C$2:$K$2343,9,0))</f>
        <v>РО</v>
      </c>
      <c r="V916" s="1"/>
      <c r="W916" s="1"/>
      <c r="X916" s="77" t="str">
        <f t="shared" si="175"/>
        <v>г. Краснокамск, пр-т Мира, д. 10: 2026</v>
      </c>
      <c r="Y916" s="117">
        <f t="shared" si="176"/>
        <v>1</v>
      </c>
      <c r="Z916" s="22" t="s">
        <v>1076</v>
      </c>
      <c r="AA916" s="22" t="s">
        <v>1076</v>
      </c>
      <c r="AB916" s="22" t="s">
        <v>1076</v>
      </c>
      <c r="AC916" s="22" t="s">
        <v>1076</v>
      </c>
      <c r="AD916" s="22" t="s">
        <v>1076</v>
      </c>
      <c r="AE916" s="22" t="s">
        <v>1076</v>
      </c>
      <c r="AF916" s="22" t="s">
        <v>1076</v>
      </c>
      <c r="AG916" s="89" t="s">
        <v>1076</v>
      </c>
      <c r="AH916" s="88" t="s">
        <v>1076</v>
      </c>
      <c r="AI916" s="75">
        <v>1</v>
      </c>
      <c r="AJ916" s="75" t="s">
        <v>1076</v>
      </c>
      <c r="AK916" s="75" t="s">
        <v>1076</v>
      </c>
      <c r="AL916" s="75" t="s">
        <v>1076</v>
      </c>
      <c r="AM916" s="75" t="s">
        <v>1076</v>
      </c>
      <c r="AN916" s="75" t="s">
        <v>1076</v>
      </c>
      <c r="AO916" s="75" t="s">
        <v>1076</v>
      </c>
      <c r="AP916" s="75" t="s">
        <v>1076</v>
      </c>
      <c r="AQ916" s="75" t="s">
        <v>1076</v>
      </c>
      <c r="AR916" s="75" t="s">
        <v>1076</v>
      </c>
      <c r="AS916" s="75" t="s">
        <v>1076</v>
      </c>
      <c r="AT916" s="75" t="s">
        <v>1076</v>
      </c>
      <c r="AU916" t="str">
        <f t="shared" si="177"/>
        <v>РК</v>
      </c>
      <c r="AV916" t="b">
        <f t="shared" si="178"/>
        <v>1</v>
      </c>
    </row>
    <row r="917" spans="1:48" ht="16.5" thickTop="1" thickBot="1" x14ac:dyDescent="0.3">
      <c r="A917" s="28">
        <f t="shared" si="179"/>
        <v>5</v>
      </c>
      <c r="B917" s="74" t="s">
        <v>1087</v>
      </c>
      <c r="C917" s="71" t="s">
        <v>1676</v>
      </c>
      <c r="D917" s="63">
        <v>1955</v>
      </c>
      <c r="E917" s="72"/>
      <c r="F917" s="72" t="s">
        <v>2522</v>
      </c>
      <c r="G917" s="80">
        <v>3</v>
      </c>
      <c r="H917" s="80">
        <v>4</v>
      </c>
      <c r="I917" s="163">
        <v>2808.2</v>
      </c>
      <c r="J917" s="163">
        <v>2608.6999999999998</v>
      </c>
      <c r="K917" s="163">
        <v>1859.8</v>
      </c>
      <c r="L917" s="165">
        <v>65</v>
      </c>
      <c r="M917" s="163">
        <f t="shared" si="184"/>
        <v>26839062.600000001</v>
      </c>
      <c r="N917" s="163"/>
      <c r="O917" s="163"/>
      <c r="P917" s="163"/>
      <c r="Q917" s="30">
        <f>IF('Форма 2'!D917=0,"",'Форма 2'!D917-N917-O917-P917)</f>
        <v>26839062.600000001</v>
      </c>
      <c r="R917" s="51">
        <f t="shared" si="173"/>
        <v>10288.290182849696</v>
      </c>
      <c r="S917" s="51">
        <f t="shared" si="174"/>
        <v>10288.290182849696</v>
      </c>
      <c r="T917" s="69">
        <f>IF(B917=C917,"",
IF(ISERROR(
IF(_xlfn.TEXTBEFORE('ПДФ 1'!B953,": ",1)*1=YEAR($V$4),$V$4,
IF(_xlfn.TEXTBEFORE('ПДФ 1'!B953,": ",1)*1=YEAR($W$4),$W$4,
IF(_xlfn.TEXTBEFORE('ПДФ 1'!B953,": ",1)*1=YEAR($X$4),$X$4,$Y$4)))),"",
IF(_xlfn.TEXTBEFORE('ПДФ 1'!B953,": ",1)*1=YEAR($V$4),$V$4,
IF(_xlfn.TEXTBEFORE('ПДФ 1'!B953,": ",1)*1=YEAR($W$4),$W$4,
IF(_xlfn.TEXTBEFORE('ПДФ 1'!B953,": ",1)*1=YEAR($X$4),$X$4,$Y$4)))))</f>
        <v>46387</v>
      </c>
      <c r="U917" s="125" t="str">
        <f>IF(ISERROR(VLOOKUP(C917,Источник!$C$2:$K$2343,9,0)),"",VLOOKUP(C917,Источник!$C$2:$K$2343,9,0))</f>
        <v>РО</v>
      </c>
      <c r="V917" s="1"/>
      <c r="W917" s="1"/>
      <c r="X917" s="77" t="str">
        <f t="shared" si="175"/>
        <v>г. Краснокамск, ул. Большевистская, д. 1: 2026</v>
      </c>
      <c r="Y917" s="117">
        <f t="shared" si="176"/>
        <v>1</v>
      </c>
      <c r="Z917" s="22" t="s">
        <v>1076</v>
      </c>
      <c r="AA917" s="22" t="s">
        <v>1076</v>
      </c>
      <c r="AB917" s="22" t="s">
        <v>1076</v>
      </c>
      <c r="AC917" s="22" t="s">
        <v>1076</v>
      </c>
      <c r="AD917" s="22" t="s">
        <v>1076</v>
      </c>
      <c r="AE917" s="22" t="s">
        <v>1076</v>
      </c>
      <c r="AF917" s="22" t="s">
        <v>1076</v>
      </c>
      <c r="AG917" s="89" t="s">
        <v>1076</v>
      </c>
      <c r="AH917" s="88" t="s">
        <v>1076</v>
      </c>
      <c r="AI917" s="75">
        <v>1</v>
      </c>
      <c r="AJ917" s="75" t="s">
        <v>1076</v>
      </c>
      <c r="AK917" s="75" t="s">
        <v>1076</v>
      </c>
      <c r="AL917" s="75" t="s">
        <v>1076</v>
      </c>
      <c r="AM917" s="75" t="s">
        <v>1076</v>
      </c>
      <c r="AN917" s="75" t="s">
        <v>1076</v>
      </c>
      <c r="AO917" s="75" t="s">
        <v>1076</v>
      </c>
      <c r="AP917" s="75" t="s">
        <v>1076</v>
      </c>
      <c r="AQ917" s="75" t="s">
        <v>1076</v>
      </c>
      <c r="AR917" s="75" t="s">
        <v>1076</v>
      </c>
      <c r="AS917" s="75" t="s">
        <v>1076</v>
      </c>
      <c r="AT917" s="75" t="s">
        <v>1076</v>
      </c>
      <c r="AU917" t="str">
        <f t="shared" si="177"/>
        <v>РК</v>
      </c>
      <c r="AV917" t="b">
        <f t="shared" si="178"/>
        <v>1</v>
      </c>
    </row>
    <row r="918" spans="1:48" ht="16.5" thickTop="1" thickBot="1" x14ac:dyDescent="0.3">
      <c r="A918" s="28">
        <f t="shared" si="179"/>
        <v>6</v>
      </c>
      <c r="B918" s="74" t="s">
        <v>1087</v>
      </c>
      <c r="C918" s="71" t="s">
        <v>1677</v>
      </c>
      <c r="D918" s="63">
        <v>1952</v>
      </c>
      <c r="E918" s="72"/>
      <c r="F918" s="72" t="s">
        <v>2522</v>
      </c>
      <c r="G918" s="80">
        <v>2</v>
      </c>
      <c r="H918" s="80">
        <v>2</v>
      </c>
      <c r="I918" s="163">
        <v>899.7</v>
      </c>
      <c r="J918" s="163">
        <v>898.4</v>
      </c>
      <c r="K918" s="163">
        <v>837.2</v>
      </c>
      <c r="L918" s="165">
        <v>23</v>
      </c>
      <c r="M918" s="163">
        <f t="shared" si="184"/>
        <v>1628367.03</v>
      </c>
      <c r="N918" s="163"/>
      <c r="O918" s="163"/>
      <c r="P918" s="163"/>
      <c r="Q918" s="30">
        <f>IF('Форма 2'!D918=0,"",'Форма 2'!D918-N918-O918-P918)</f>
        <v>1628367.03</v>
      </c>
      <c r="R918" s="51">
        <f t="shared" si="173"/>
        <v>1812.5189559216385</v>
      </c>
      <c r="S918" s="51">
        <f t="shared" si="174"/>
        <v>1812.5189559216385</v>
      </c>
      <c r="T918" s="69">
        <f>IF(B918=C918,"",
IF(ISERROR(
IF(_xlfn.TEXTBEFORE('ПДФ 1'!B954,": ",1)*1=YEAR($V$4),$V$4,
IF(_xlfn.TEXTBEFORE('ПДФ 1'!B954,": ",1)*1=YEAR($W$4),$W$4,
IF(_xlfn.TEXTBEFORE('ПДФ 1'!B954,": ",1)*1=YEAR($X$4),$X$4,$Y$4)))),"",
IF(_xlfn.TEXTBEFORE('ПДФ 1'!B954,": ",1)*1=YEAR($V$4),$V$4,
IF(_xlfn.TEXTBEFORE('ПДФ 1'!B954,": ",1)*1=YEAR($W$4),$W$4,
IF(_xlfn.TEXTBEFORE('ПДФ 1'!B954,": ",1)*1=YEAR($X$4),$X$4,$Y$4)))))</f>
        <v>46387</v>
      </c>
      <c r="U918" s="125" t="str">
        <f>IF(ISERROR(VLOOKUP(C918,Источник!$C$2:$K$2343,9,0)),"",VLOOKUP(C918,Источник!$C$2:$K$2343,9,0))</f>
        <v>РО</v>
      </c>
      <c r="V918" s="1"/>
      <c r="W918" s="1"/>
      <c r="X918" s="77" t="str">
        <f t="shared" si="175"/>
        <v>г. Краснокамск, ул. Большевистская, д. 16: 2026</v>
      </c>
      <c r="Y918" s="117">
        <f t="shared" si="176"/>
        <v>2</v>
      </c>
      <c r="Z918" s="22" t="s">
        <v>1076</v>
      </c>
      <c r="AA918" s="22" t="s">
        <v>1076</v>
      </c>
      <c r="AB918" s="22" t="s">
        <v>1076</v>
      </c>
      <c r="AC918" s="22" t="s">
        <v>1076</v>
      </c>
      <c r="AD918" s="22">
        <v>1</v>
      </c>
      <c r="AE918" s="22">
        <v>1</v>
      </c>
      <c r="AF918" s="22" t="s">
        <v>1076</v>
      </c>
      <c r="AG918" s="89" t="s">
        <v>1076</v>
      </c>
      <c r="AH918" s="88" t="s">
        <v>1076</v>
      </c>
      <c r="AI918" s="75" t="s">
        <v>1076</v>
      </c>
      <c r="AJ918" s="75" t="s">
        <v>1076</v>
      </c>
      <c r="AK918" s="75" t="s">
        <v>1076</v>
      </c>
      <c r="AL918" s="75" t="s">
        <v>1076</v>
      </c>
      <c r="AM918" s="75" t="s">
        <v>1076</v>
      </c>
      <c r="AN918" s="75" t="s">
        <v>1076</v>
      </c>
      <c r="AO918" s="75" t="s">
        <v>1076</v>
      </c>
      <c r="AP918" s="75" t="s">
        <v>1076</v>
      </c>
      <c r="AQ918" s="75" t="s">
        <v>1076</v>
      </c>
      <c r="AR918" s="75" t="s">
        <v>1076</v>
      </c>
      <c r="AS918" s="75" t="s">
        <v>1076</v>
      </c>
      <c r="AT918" s="75" t="s">
        <v>1076</v>
      </c>
      <c r="AU918" t="str">
        <f t="shared" si="177"/>
        <v>РВИС ( ГВС ВОД )</v>
      </c>
      <c r="AV918" t="b">
        <f t="shared" si="178"/>
        <v>1</v>
      </c>
    </row>
    <row r="919" spans="1:48" ht="16.5" thickTop="1" thickBot="1" x14ac:dyDescent="0.3">
      <c r="A919" s="28">
        <f t="shared" si="179"/>
        <v>7</v>
      </c>
      <c r="B919" s="74" t="s">
        <v>1087</v>
      </c>
      <c r="C919" s="71" t="s">
        <v>1678</v>
      </c>
      <c r="D919" s="63">
        <v>1953</v>
      </c>
      <c r="E919" s="72"/>
      <c r="F919" s="72" t="s">
        <v>2519</v>
      </c>
      <c r="G919" s="80">
        <v>2</v>
      </c>
      <c r="H919" s="80">
        <v>2</v>
      </c>
      <c r="I919" s="163">
        <v>817.6</v>
      </c>
      <c r="J919" s="163">
        <v>674.5</v>
      </c>
      <c r="K919" s="163">
        <v>674.5</v>
      </c>
      <c r="L919" s="165">
        <v>31</v>
      </c>
      <c r="M919" s="163">
        <f t="shared" si="184"/>
        <v>12546317.280000001</v>
      </c>
      <c r="N919" s="163"/>
      <c r="O919" s="163"/>
      <c r="P919" s="163"/>
      <c r="Q919" s="30">
        <f>IF('Форма 2'!D919=0,"",'Форма 2'!D919-N919-O919-P919)</f>
        <v>12546317.280000001</v>
      </c>
      <c r="R919" s="51">
        <f t="shared" si="173"/>
        <v>18600.915166790215</v>
      </c>
      <c r="S919" s="51">
        <f t="shared" si="174"/>
        <v>18600.915166790215</v>
      </c>
      <c r="T919" s="69">
        <f>IF(B919=C919,"",
IF(ISERROR(
IF(_xlfn.TEXTBEFORE('ПДФ 1'!B955,": ",1)*1=YEAR($V$4),$V$4,
IF(_xlfn.TEXTBEFORE('ПДФ 1'!B955,": ",1)*1=YEAR($W$4),$W$4,
IF(_xlfn.TEXTBEFORE('ПДФ 1'!B955,": ",1)*1=YEAR($X$4),$X$4,$Y$4)))),"",
IF(_xlfn.TEXTBEFORE('ПДФ 1'!B955,": ",1)*1=YEAR($V$4),$V$4,
IF(_xlfn.TEXTBEFORE('ПДФ 1'!B955,": ",1)*1=YEAR($W$4),$W$4,
IF(_xlfn.TEXTBEFORE('ПДФ 1'!B955,": ",1)*1=YEAR($X$4),$X$4,$Y$4)))))</f>
        <v>46387</v>
      </c>
      <c r="U919" s="125" t="str">
        <f>IF(ISERROR(VLOOKUP(C919,Источник!$C$2:$K$2343,9,0)),"",VLOOKUP(C919,Источник!$C$2:$K$2343,9,0))</f>
        <v>РО</v>
      </c>
      <c r="V919" s="1"/>
      <c r="W919" s="1"/>
      <c r="X919" s="77" t="str">
        <f t="shared" si="175"/>
        <v>г. Краснокамск, ул. Большевистская, д. 17: 2026</v>
      </c>
      <c r="Y919" s="117">
        <f t="shared" si="176"/>
        <v>4</v>
      </c>
      <c r="Z919" s="22">
        <v>1</v>
      </c>
      <c r="AA919" s="22">
        <v>1</v>
      </c>
      <c r="AB919" s="22" t="s">
        <v>1076</v>
      </c>
      <c r="AC919" s="22">
        <v>1</v>
      </c>
      <c r="AD919" s="22" t="s">
        <v>1076</v>
      </c>
      <c r="AE919" s="22" t="s">
        <v>1076</v>
      </c>
      <c r="AF919" s="22" t="s">
        <v>1076</v>
      </c>
      <c r="AG919" s="89" t="s">
        <v>1076</v>
      </c>
      <c r="AH919" s="88" t="s">
        <v>1076</v>
      </c>
      <c r="AI919" s="75" t="s">
        <v>1076</v>
      </c>
      <c r="AJ919" s="75">
        <v>1</v>
      </c>
      <c r="AK919" s="75" t="s">
        <v>1076</v>
      </c>
      <c r="AL919" s="75" t="s">
        <v>1076</v>
      </c>
      <c r="AM919" s="75" t="s">
        <v>1076</v>
      </c>
      <c r="AN919" s="75" t="s">
        <v>1076</v>
      </c>
      <c r="AO919" s="75" t="s">
        <v>1076</v>
      </c>
      <c r="AP919" s="75" t="s">
        <v>1076</v>
      </c>
      <c r="AQ919" s="75" t="s">
        <v>1076</v>
      </c>
      <c r="AR919" s="75" t="s">
        <v>1076</v>
      </c>
      <c r="AS919" s="75" t="s">
        <v>1076</v>
      </c>
      <c r="AT919" s="75" t="s">
        <v>1076</v>
      </c>
      <c r="AU919" t="str">
        <f t="shared" si="177"/>
        <v>РВИС ( ЭЛ ТЕП ХВС ) Рфа</v>
      </c>
      <c r="AV919" t="b">
        <f t="shared" si="178"/>
        <v>1</v>
      </c>
    </row>
    <row r="920" spans="1:48" ht="16.5" thickTop="1" thickBot="1" x14ac:dyDescent="0.3">
      <c r="A920" s="28">
        <f t="shared" si="179"/>
        <v>8</v>
      </c>
      <c r="B920" s="74" t="s">
        <v>1087</v>
      </c>
      <c r="C920" s="71" t="s">
        <v>1679</v>
      </c>
      <c r="D920" s="63">
        <v>1954</v>
      </c>
      <c r="E920" s="72"/>
      <c r="F920" s="72" t="s">
        <v>2522</v>
      </c>
      <c r="G920" s="80">
        <v>2</v>
      </c>
      <c r="H920" s="80">
        <v>2</v>
      </c>
      <c r="I920" s="163">
        <v>839.4</v>
      </c>
      <c r="J920" s="163">
        <v>753.4</v>
      </c>
      <c r="K920" s="163">
        <v>753.4</v>
      </c>
      <c r="L920" s="165">
        <v>40</v>
      </c>
      <c r="M920" s="163">
        <f t="shared" si="184"/>
        <v>7051060.7300000004</v>
      </c>
      <c r="N920" s="163"/>
      <c r="O920" s="163"/>
      <c r="P920" s="163"/>
      <c r="Q920" s="30">
        <f>IF('Форма 2'!D920=0,"",'Форма 2'!D920-N920-O920-P920)</f>
        <v>7051060.7300000004</v>
      </c>
      <c r="R920" s="51">
        <f t="shared" si="173"/>
        <v>9358.9868993894361</v>
      </c>
      <c r="S920" s="51">
        <f t="shared" si="174"/>
        <v>9358.9868993894361</v>
      </c>
      <c r="T920" s="69">
        <f>IF(B920=C920,"",
IF(ISERROR(
IF(_xlfn.TEXTBEFORE('ПДФ 1'!B956,": ",1)*1=YEAR($V$4),$V$4,
IF(_xlfn.TEXTBEFORE('ПДФ 1'!B956,": ",1)*1=YEAR($W$4),$W$4,
IF(_xlfn.TEXTBEFORE('ПДФ 1'!B956,": ",1)*1=YEAR($X$4),$X$4,$Y$4)))),"",
IF(_xlfn.TEXTBEFORE('ПДФ 1'!B956,": ",1)*1=YEAR($V$4),$V$4,
IF(_xlfn.TEXTBEFORE('ПДФ 1'!B956,": ",1)*1=YEAR($W$4),$W$4,
IF(_xlfn.TEXTBEFORE('ПДФ 1'!B956,": ",1)*1=YEAR($X$4),$X$4,$Y$4)))))</f>
        <v>46387</v>
      </c>
      <c r="U920" s="125" t="str">
        <f>IF(ISERROR(VLOOKUP(C920,Источник!$C$2:$K$2343,9,0)),"",VLOOKUP(C920,Источник!$C$2:$K$2343,9,0))</f>
        <v>РО</v>
      </c>
      <c r="V920" s="1"/>
      <c r="W920" s="1"/>
      <c r="X920" s="77" t="str">
        <f t="shared" si="175"/>
        <v>г. Краснокамск, ул. Большевистская, д. 25: 2026</v>
      </c>
      <c r="Y920" s="117">
        <f t="shared" si="176"/>
        <v>1</v>
      </c>
      <c r="Z920" s="22" t="s">
        <v>1076</v>
      </c>
      <c r="AA920" s="22">
        <v>1</v>
      </c>
      <c r="AB920" s="22" t="s">
        <v>1076</v>
      </c>
      <c r="AC920" s="22" t="s">
        <v>1076</v>
      </c>
      <c r="AD920" s="22" t="s">
        <v>1076</v>
      </c>
      <c r="AE920" s="22" t="s">
        <v>1076</v>
      </c>
      <c r="AF920" s="22" t="s">
        <v>1076</v>
      </c>
      <c r="AG920" s="89" t="s">
        <v>1076</v>
      </c>
      <c r="AH920" s="88" t="s">
        <v>1076</v>
      </c>
      <c r="AI920" s="75" t="s">
        <v>1076</v>
      </c>
      <c r="AJ920" s="75" t="s">
        <v>1076</v>
      </c>
      <c r="AK920" s="75" t="s">
        <v>1076</v>
      </c>
      <c r="AL920" s="75" t="s">
        <v>1076</v>
      </c>
      <c r="AM920" s="75" t="s">
        <v>1076</v>
      </c>
      <c r="AN920" s="75" t="s">
        <v>1076</v>
      </c>
      <c r="AO920" s="75" t="s">
        <v>1076</v>
      </c>
      <c r="AP920" s="75" t="s">
        <v>1076</v>
      </c>
      <c r="AQ920" s="75" t="s">
        <v>1076</v>
      </c>
      <c r="AR920" s="75" t="s">
        <v>1076</v>
      </c>
      <c r="AS920" s="75" t="s">
        <v>1076</v>
      </c>
      <c r="AT920" s="75" t="s">
        <v>1076</v>
      </c>
      <c r="AU920" t="str">
        <f t="shared" si="177"/>
        <v>РВИС ( ТЕП )</v>
      </c>
      <c r="AV920" t="b">
        <f t="shared" si="178"/>
        <v>1</v>
      </c>
    </row>
    <row r="921" spans="1:48" ht="16.5" thickTop="1" thickBot="1" x14ac:dyDescent="0.3">
      <c r="A921" s="28">
        <f t="shared" si="179"/>
        <v>9</v>
      </c>
      <c r="B921" s="74" t="s">
        <v>1087</v>
      </c>
      <c r="C921" s="71" t="s">
        <v>1680</v>
      </c>
      <c r="D921" s="63">
        <v>1951</v>
      </c>
      <c r="E921" s="72"/>
      <c r="F921" s="72" t="s">
        <v>2522</v>
      </c>
      <c r="G921" s="80">
        <v>2</v>
      </c>
      <c r="H921" s="80">
        <v>2</v>
      </c>
      <c r="I921" s="163">
        <v>805.1</v>
      </c>
      <c r="J921" s="163">
        <v>731.3</v>
      </c>
      <c r="K921" s="163">
        <v>731.3</v>
      </c>
      <c r="L921" s="165">
        <v>23</v>
      </c>
      <c r="M921" s="163">
        <f t="shared" si="184"/>
        <v>9120213.0499999989</v>
      </c>
      <c r="N921" s="163"/>
      <c r="O921" s="163"/>
      <c r="P921" s="163"/>
      <c r="Q921" s="30">
        <f>IF('Форма 2'!D921=0,"",'Форма 2'!D921-N921-O921-P921)</f>
        <v>9120213.0499999989</v>
      </c>
      <c r="R921" s="51">
        <f t="shared" si="173"/>
        <v>12471.233488308491</v>
      </c>
      <c r="S921" s="51">
        <f t="shared" si="174"/>
        <v>12471.233488308491</v>
      </c>
      <c r="T921" s="69">
        <f>IF(B921=C921,"",
IF(ISERROR(
IF(_xlfn.TEXTBEFORE('ПДФ 1'!B957,": ",1)*1=YEAR($V$4),$V$4,
IF(_xlfn.TEXTBEFORE('ПДФ 1'!B957,": ",1)*1=YEAR($W$4),$W$4,
IF(_xlfn.TEXTBEFORE('ПДФ 1'!B957,": ",1)*1=YEAR($X$4),$X$4,$Y$4)))),"",
IF(_xlfn.TEXTBEFORE('ПДФ 1'!B957,": ",1)*1=YEAR($V$4),$V$4,
IF(_xlfn.TEXTBEFORE('ПДФ 1'!B957,": ",1)*1=YEAR($W$4),$W$4,
IF(_xlfn.TEXTBEFORE('ПДФ 1'!B957,": ",1)*1=YEAR($X$4),$X$4,$Y$4)))))</f>
        <v>46387</v>
      </c>
      <c r="U921" s="125" t="str">
        <f>IF(ISERROR(VLOOKUP(C921,Источник!$C$2:$K$2343,9,0)),"",VLOOKUP(C921,Источник!$C$2:$K$2343,9,0))</f>
        <v>РО</v>
      </c>
      <c r="V921" s="1"/>
      <c r="W921" s="1"/>
      <c r="X921" s="77" t="str">
        <f t="shared" si="175"/>
        <v>г. Краснокамск, ул. Большевистская, д. 32: 2026</v>
      </c>
      <c r="Y921" s="117">
        <f t="shared" si="176"/>
        <v>5</v>
      </c>
      <c r="Z921" s="22">
        <v>1</v>
      </c>
      <c r="AA921" s="22">
        <v>1</v>
      </c>
      <c r="AB921" s="22" t="s">
        <v>1076</v>
      </c>
      <c r="AC921" s="22">
        <v>1</v>
      </c>
      <c r="AD921" s="22">
        <v>1</v>
      </c>
      <c r="AE921" s="22">
        <v>1</v>
      </c>
      <c r="AF921" s="22" t="s">
        <v>1076</v>
      </c>
      <c r="AG921" s="89" t="s">
        <v>1076</v>
      </c>
      <c r="AH921" s="88" t="s">
        <v>1076</v>
      </c>
      <c r="AI921" s="75" t="s">
        <v>1076</v>
      </c>
      <c r="AJ921" s="75" t="s">
        <v>1076</v>
      </c>
      <c r="AK921" s="75" t="s">
        <v>1076</v>
      </c>
      <c r="AL921" s="75" t="s">
        <v>1076</v>
      </c>
      <c r="AM921" s="75" t="s">
        <v>1076</v>
      </c>
      <c r="AN921" s="75" t="s">
        <v>1076</v>
      </c>
      <c r="AO921" s="75" t="s">
        <v>1076</v>
      </c>
      <c r="AP921" s="75" t="s">
        <v>1076</v>
      </c>
      <c r="AQ921" s="75" t="s">
        <v>1076</v>
      </c>
      <c r="AR921" s="75" t="s">
        <v>1076</v>
      </c>
      <c r="AS921" s="75" t="s">
        <v>1076</v>
      </c>
      <c r="AT921" s="75" t="s">
        <v>1076</v>
      </c>
      <c r="AU921" t="str">
        <f t="shared" si="177"/>
        <v>РВИС ( ЭЛ ТЕП ХВС ГВС ВОД )</v>
      </c>
      <c r="AV921" t="b">
        <f t="shared" si="178"/>
        <v>1</v>
      </c>
    </row>
    <row r="922" spans="1:48" ht="16.5" thickTop="1" thickBot="1" x14ac:dyDescent="0.3">
      <c r="A922" s="28">
        <f t="shared" si="179"/>
        <v>10</v>
      </c>
      <c r="B922" s="74" t="s">
        <v>1087</v>
      </c>
      <c r="C922" s="71" t="s">
        <v>1681</v>
      </c>
      <c r="D922" s="63">
        <v>1951</v>
      </c>
      <c r="E922" s="72"/>
      <c r="F922" s="72" t="s">
        <v>2522</v>
      </c>
      <c r="G922" s="80">
        <v>2</v>
      </c>
      <c r="H922" s="80">
        <v>2</v>
      </c>
      <c r="I922" s="163">
        <v>897.3</v>
      </c>
      <c r="J922" s="163">
        <v>897.3</v>
      </c>
      <c r="K922" s="163">
        <v>812.2</v>
      </c>
      <c r="L922" s="165">
        <v>38</v>
      </c>
      <c r="M922" s="163">
        <f t="shared" si="184"/>
        <v>578471.36</v>
      </c>
      <c r="N922" s="163"/>
      <c r="O922" s="163"/>
      <c r="P922" s="163"/>
      <c r="Q922" s="30">
        <f>IF('Форма 2'!D922=0,"",'Форма 2'!D922-N922-O922-P922)</f>
        <v>578471.36</v>
      </c>
      <c r="R922" s="51">
        <f t="shared" si="173"/>
        <v>644.67999554218216</v>
      </c>
      <c r="S922" s="51">
        <f t="shared" si="174"/>
        <v>644.67999554218216</v>
      </c>
      <c r="T922" s="69">
        <f>IF(B922=C922,"",
IF(ISERROR(
IF(_xlfn.TEXTBEFORE('ПДФ 1'!B958,": ",1)*1=YEAR($V$4),$V$4,
IF(_xlfn.TEXTBEFORE('ПДФ 1'!B958,": ",1)*1=YEAR($W$4),$W$4,
IF(_xlfn.TEXTBEFORE('ПДФ 1'!B958,": ",1)*1=YEAR($X$4),$X$4,$Y$4)))),"",
IF(_xlfn.TEXTBEFORE('ПДФ 1'!B958,": ",1)*1=YEAR($V$4),$V$4,
IF(_xlfn.TEXTBEFORE('ПДФ 1'!B958,": ",1)*1=YEAR($W$4),$W$4,
IF(_xlfn.TEXTBEFORE('ПДФ 1'!B958,": ",1)*1=YEAR($X$4),$X$4,$Y$4)))))</f>
        <v>46387</v>
      </c>
      <c r="U922" s="125" t="str">
        <f>IF(ISERROR(VLOOKUP(C922,Источник!$C$2:$K$2343,9,0)),"",VLOOKUP(C922,Источник!$C$2:$K$2343,9,0))</f>
        <v>РО</v>
      </c>
      <c r="V922" s="1"/>
      <c r="W922" s="1"/>
      <c r="X922" s="77" t="str">
        <f t="shared" si="175"/>
        <v>г. Краснокамск, ул. Большевистская, д. 34: 2026</v>
      </c>
      <c r="Y922" s="117">
        <f t="shared" si="176"/>
        <v>1</v>
      </c>
      <c r="Z922" s="22" t="s">
        <v>1076</v>
      </c>
      <c r="AA922" s="22" t="s">
        <v>1076</v>
      </c>
      <c r="AB922" s="22" t="s">
        <v>1076</v>
      </c>
      <c r="AC922" s="22" t="s">
        <v>1076</v>
      </c>
      <c r="AD922" s="22" t="s">
        <v>1076</v>
      </c>
      <c r="AE922" s="22">
        <v>1</v>
      </c>
      <c r="AF922" s="22" t="s">
        <v>1076</v>
      </c>
      <c r="AG922" s="89" t="s">
        <v>1076</v>
      </c>
      <c r="AH922" s="88" t="s">
        <v>1076</v>
      </c>
      <c r="AI922" s="75" t="s">
        <v>1076</v>
      </c>
      <c r="AJ922" s="75" t="s">
        <v>1076</v>
      </c>
      <c r="AK922" s="75" t="s">
        <v>1076</v>
      </c>
      <c r="AL922" s="75" t="s">
        <v>1076</v>
      </c>
      <c r="AM922" s="75" t="s">
        <v>1076</v>
      </c>
      <c r="AN922" s="75" t="s">
        <v>1076</v>
      </c>
      <c r="AO922" s="75" t="s">
        <v>1076</v>
      </c>
      <c r="AP922" s="75" t="s">
        <v>1076</v>
      </c>
      <c r="AQ922" s="75" t="s">
        <v>1076</v>
      </c>
      <c r="AR922" s="75" t="s">
        <v>1076</v>
      </c>
      <c r="AS922" s="75" t="s">
        <v>1076</v>
      </c>
      <c r="AT922" s="75" t="s">
        <v>1076</v>
      </c>
      <c r="AU922" t="str">
        <f t="shared" si="177"/>
        <v>РВИС ( ВОД )</v>
      </c>
      <c r="AV922" t="b">
        <f t="shared" si="178"/>
        <v>1</v>
      </c>
    </row>
    <row r="923" spans="1:48" ht="16.5" thickTop="1" thickBot="1" x14ac:dyDescent="0.3">
      <c r="A923" s="28">
        <f t="shared" si="179"/>
        <v>11</v>
      </c>
      <c r="B923" s="74" t="s">
        <v>1087</v>
      </c>
      <c r="C923" s="71" t="s">
        <v>728</v>
      </c>
      <c r="D923" s="63">
        <v>1950</v>
      </c>
      <c r="E923" s="72"/>
      <c r="F923" s="72" t="s">
        <v>2522</v>
      </c>
      <c r="G923" s="80">
        <v>2</v>
      </c>
      <c r="H923" s="80">
        <v>2</v>
      </c>
      <c r="I923" s="163">
        <v>729.1</v>
      </c>
      <c r="J923" s="163">
        <v>729.1</v>
      </c>
      <c r="K923" s="163">
        <v>688.7</v>
      </c>
      <c r="L923" s="165">
        <v>31</v>
      </c>
      <c r="M923" s="163">
        <f t="shared" si="184"/>
        <v>6968293.0499999998</v>
      </c>
      <c r="N923" s="163"/>
      <c r="O923" s="163"/>
      <c r="P923" s="163"/>
      <c r="Q923" s="30">
        <f>IF('Форма 2'!D923=0,"",'Форма 2'!D923-N923-O923-P923)</f>
        <v>6968293.0499999998</v>
      </c>
      <c r="R923" s="51">
        <f t="shared" si="173"/>
        <v>9557.3900013715538</v>
      </c>
      <c r="S923" s="51">
        <f t="shared" si="174"/>
        <v>9557.3900013715538</v>
      </c>
      <c r="T923" s="69">
        <f>IF(B923=C923,"",
IF(ISERROR(
IF(_xlfn.TEXTBEFORE('ПДФ 1'!B959,": ",1)*1=YEAR($V$4),$V$4,
IF(_xlfn.TEXTBEFORE('ПДФ 1'!B959,": ",1)*1=YEAR($W$4),$W$4,
IF(_xlfn.TEXTBEFORE('ПДФ 1'!B959,": ",1)*1=YEAR($X$4),$X$4,$Y$4)))),"",
IF(_xlfn.TEXTBEFORE('ПДФ 1'!B959,": ",1)*1=YEAR($V$4),$V$4,
IF(_xlfn.TEXTBEFORE('ПДФ 1'!B959,": ",1)*1=YEAR($W$4),$W$4,
IF(_xlfn.TEXTBEFORE('ПДФ 1'!B959,": ",1)*1=YEAR($X$4),$X$4,$Y$4)))))</f>
        <v>46387</v>
      </c>
      <c r="U923" s="125" t="str">
        <f>IF(ISERROR(VLOOKUP(C923,Источник!$C$2:$K$2343,9,0)),"",VLOOKUP(C923,Источник!$C$2:$K$2343,9,0))</f>
        <v>РО</v>
      </c>
      <c r="V923" s="1"/>
      <c r="W923" s="1"/>
      <c r="X923" s="77" t="str">
        <f t="shared" si="175"/>
        <v>г. Краснокамск, ул. Бумажников, д. 5: 2026</v>
      </c>
      <c r="Y923" s="117">
        <f t="shared" si="176"/>
        <v>1</v>
      </c>
      <c r="Z923" s="22" t="s">
        <v>1076</v>
      </c>
      <c r="AA923" s="22" t="s">
        <v>1076</v>
      </c>
      <c r="AB923" s="22" t="s">
        <v>1076</v>
      </c>
      <c r="AC923" s="22" t="s">
        <v>1076</v>
      </c>
      <c r="AD923" s="22" t="s">
        <v>1076</v>
      </c>
      <c r="AE923" s="22" t="s">
        <v>1076</v>
      </c>
      <c r="AF923" s="22" t="s">
        <v>1076</v>
      </c>
      <c r="AG923" s="89" t="s">
        <v>1076</v>
      </c>
      <c r="AH923" s="88" t="s">
        <v>1076</v>
      </c>
      <c r="AI923" s="75">
        <v>1</v>
      </c>
      <c r="AJ923" s="75" t="s">
        <v>1076</v>
      </c>
      <c r="AK923" s="75" t="s">
        <v>1076</v>
      </c>
      <c r="AL923" s="75" t="s">
        <v>1076</v>
      </c>
      <c r="AM923" s="75" t="s">
        <v>1076</v>
      </c>
      <c r="AN923" s="75" t="s">
        <v>1076</v>
      </c>
      <c r="AO923" s="75" t="s">
        <v>1076</v>
      </c>
      <c r="AP923" s="75" t="s">
        <v>1076</v>
      </c>
      <c r="AQ923" s="75" t="s">
        <v>1076</v>
      </c>
      <c r="AR923" s="75" t="s">
        <v>1076</v>
      </c>
      <c r="AS923" s="75" t="s">
        <v>1076</v>
      </c>
      <c r="AT923" s="75" t="s">
        <v>1076</v>
      </c>
      <c r="AU923" t="str">
        <f t="shared" si="177"/>
        <v>РК</v>
      </c>
      <c r="AV923" t="b">
        <f t="shared" si="178"/>
        <v>1</v>
      </c>
    </row>
    <row r="924" spans="1:48" ht="16.5" thickTop="1" thickBot="1" x14ac:dyDescent="0.3">
      <c r="A924" s="28">
        <f t="shared" si="179"/>
        <v>12</v>
      </c>
      <c r="B924" s="74" t="s">
        <v>1087</v>
      </c>
      <c r="C924" s="71" t="s">
        <v>683</v>
      </c>
      <c r="D924" s="63">
        <v>1993</v>
      </c>
      <c r="E924" s="72"/>
      <c r="F924" s="72" t="s">
        <v>2521</v>
      </c>
      <c r="G924" s="80">
        <v>4</v>
      </c>
      <c r="H924" s="80">
        <v>3</v>
      </c>
      <c r="I924" s="163">
        <v>2323.6</v>
      </c>
      <c r="J924" s="163">
        <v>2323.6</v>
      </c>
      <c r="K924" s="163">
        <v>2124.1</v>
      </c>
      <c r="L924" s="165">
        <v>90</v>
      </c>
      <c r="M924" s="163">
        <f t="shared" si="184"/>
        <v>755402.36</v>
      </c>
      <c r="N924" s="163"/>
      <c r="O924" s="163"/>
      <c r="P924" s="163"/>
      <c r="Q924" s="30">
        <f>IF('Форма 2'!D924=0,"",'Форма 2'!D924-N924-O924-P924)</f>
        <v>755402.36</v>
      </c>
      <c r="R924" s="51">
        <f t="shared" si="173"/>
        <v>325.10000000000002</v>
      </c>
      <c r="S924" s="51">
        <f t="shared" si="174"/>
        <v>325.10000000000002</v>
      </c>
      <c r="T924" s="69">
        <f>IF(B924=C924,"",
IF(ISERROR(
IF(_xlfn.TEXTBEFORE('ПДФ 1'!B960,": ",1)*1=YEAR($V$4),$V$4,
IF(_xlfn.TEXTBEFORE('ПДФ 1'!B960,": ",1)*1=YEAR($W$4),$W$4,
IF(_xlfn.TEXTBEFORE('ПДФ 1'!B960,": ",1)*1=YEAR($X$4),$X$4,$Y$4)))),"",
IF(_xlfn.TEXTBEFORE('ПДФ 1'!B960,": ",1)*1=YEAR($V$4),$V$4,
IF(_xlfn.TEXTBEFORE('ПДФ 1'!B960,": ",1)*1=YEAR($W$4),$W$4,
IF(_xlfn.TEXTBEFORE('ПДФ 1'!B960,": ",1)*1=YEAR($X$4),$X$4,$Y$4)))))</f>
        <v>46387</v>
      </c>
      <c r="U924" s="125" t="str">
        <f>IF(ISERROR(VLOOKUP(C924,Источник!$C$2:$K$2343,9,0)),"",VLOOKUP(C924,Источник!$C$2:$K$2343,9,0))</f>
        <v>СС</v>
      </c>
      <c r="V924" s="1"/>
      <c r="W924" s="1"/>
      <c r="X924" s="77" t="str">
        <f t="shared" si="175"/>
        <v>г. Краснокамск, ул. Дзержинского, д. 11: 2026</v>
      </c>
      <c r="Y924" s="117">
        <f t="shared" si="176"/>
        <v>1</v>
      </c>
      <c r="Z924" s="22" t="s">
        <v>1076</v>
      </c>
      <c r="AA924" s="22" t="s">
        <v>1076</v>
      </c>
      <c r="AB924" s="22" t="s">
        <v>1076</v>
      </c>
      <c r="AC924" s="22">
        <v>1</v>
      </c>
      <c r="AD924" s="22" t="s">
        <v>1076</v>
      </c>
      <c r="AE924" s="22" t="s">
        <v>1076</v>
      </c>
      <c r="AF924" s="22" t="s">
        <v>1076</v>
      </c>
      <c r="AG924" s="89" t="s">
        <v>1076</v>
      </c>
      <c r="AH924" s="88" t="s">
        <v>1076</v>
      </c>
      <c r="AI924" s="75" t="s">
        <v>1076</v>
      </c>
      <c r="AJ924" s="75" t="s">
        <v>1076</v>
      </c>
      <c r="AK924" s="75" t="s">
        <v>1076</v>
      </c>
      <c r="AL924" s="75" t="s">
        <v>1076</v>
      </c>
      <c r="AM924" s="75" t="s">
        <v>1076</v>
      </c>
      <c r="AN924" s="75" t="s">
        <v>1076</v>
      </c>
      <c r="AO924" s="75" t="s">
        <v>1076</v>
      </c>
      <c r="AP924" s="75" t="s">
        <v>1076</v>
      </c>
      <c r="AQ924" s="75" t="s">
        <v>1076</v>
      </c>
      <c r="AR924" s="75" t="s">
        <v>1076</v>
      </c>
      <c r="AS924" s="75" t="s">
        <v>1076</v>
      </c>
      <c r="AT924" s="75" t="s">
        <v>1076</v>
      </c>
      <c r="AU924" t="str">
        <f t="shared" si="177"/>
        <v>РВИС ( ХВС )</v>
      </c>
      <c r="AV924" t="b">
        <f t="shared" si="178"/>
        <v>1</v>
      </c>
    </row>
    <row r="925" spans="1:48" ht="16.5" thickTop="1" thickBot="1" x14ac:dyDescent="0.3">
      <c r="A925" s="28">
        <f t="shared" si="179"/>
        <v>13</v>
      </c>
      <c r="B925" s="74" t="s">
        <v>1087</v>
      </c>
      <c r="C925" s="71" t="s">
        <v>643</v>
      </c>
      <c r="D925" s="63">
        <v>1949</v>
      </c>
      <c r="E925" s="72"/>
      <c r="F925" s="72" t="s">
        <v>2522</v>
      </c>
      <c r="G925" s="80">
        <v>2</v>
      </c>
      <c r="H925" s="80">
        <v>1</v>
      </c>
      <c r="I925" s="163">
        <v>413.3</v>
      </c>
      <c r="J925" s="163">
        <v>377.6</v>
      </c>
      <c r="K925" s="163">
        <v>377.6</v>
      </c>
      <c r="L925" s="165">
        <v>22</v>
      </c>
      <c r="M925" s="163">
        <f t="shared" si="184"/>
        <v>3894364.71</v>
      </c>
      <c r="N925" s="163"/>
      <c r="O925" s="163"/>
      <c r="P925" s="163"/>
      <c r="Q925" s="30">
        <f>IF('Форма 2'!D925=0,"",'Форма 2'!D925-N925-O925-P925)</f>
        <v>3894364.71</v>
      </c>
      <c r="R925" s="51">
        <f t="shared" si="173"/>
        <v>10313.465863347457</v>
      </c>
      <c r="S925" s="51">
        <f t="shared" si="174"/>
        <v>10313.465863347457</v>
      </c>
      <c r="T925" s="69">
        <f>IF(B925=C925,"",
IF(ISERROR(
IF(_xlfn.TEXTBEFORE('ПДФ 1'!B961,": ",1)*1=YEAR($V$4),$V$4,
IF(_xlfn.TEXTBEFORE('ПДФ 1'!B961,": ",1)*1=YEAR($W$4),$W$4,
IF(_xlfn.TEXTBEFORE('ПДФ 1'!B961,": ",1)*1=YEAR($X$4),$X$4,$Y$4)))),"",
IF(_xlfn.TEXTBEFORE('ПДФ 1'!B961,": ",1)*1=YEAR($V$4),$V$4,
IF(_xlfn.TEXTBEFORE('ПДФ 1'!B961,": ",1)*1=YEAR($W$4),$W$4,
IF(_xlfn.TEXTBEFORE('ПДФ 1'!B961,": ",1)*1=YEAR($X$4),$X$4,$Y$4)))))</f>
        <v>46387</v>
      </c>
      <c r="U925" s="125" t="str">
        <f>IF(ISERROR(VLOOKUP(C925,Источник!$C$2:$K$2343,9,0)),"",VLOOKUP(C925,Источник!$C$2:$K$2343,9,0))</f>
        <v>СС</v>
      </c>
      <c r="V925" s="1"/>
      <c r="W925" s="1"/>
      <c r="X925" s="77" t="str">
        <f t="shared" si="175"/>
        <v>г. Краснокамск, ул. Карла Маркса, д. 13: 2026</v>
      </c>
      <c r="Y925" s="117">
        <f t="shared" si="176"/>
        <v>3</v>
      </c>
      <c r="Z925" s="22" t="s">
        <v>1076</v>
      </c>
      <c r="AA925" s="22">
        <v>1</v>
      </c>
      <c r="AB925" s="22" t="s">
        <v>1076</v>
      </c>
      <c r="AC925" s="22">
        <v>1</v>
      </c>
      <c r="AD925" s="22" t="s">
        <v>1076</v>
      </c>
      <c r="AE925" s="22">
        <v>1</v>
      </c>
      <c r="AF925" s="22" t="s">
        <v>1076</v>
      </c>
      <c r="AG925" s="89" t="s">
        <v>1076</v>
      </c>
      <c r="AH925" s="88" t="s">
        <v>1076</v>
      </c>
      <c r="AI925" s="75" t="s">
        <v>1076</v>
      </c>
      <c r="AJ925" s="75" t="s">
        <v>1076</v>
      </c>
      <c r="AK925" s="75" t="s">
        <v>1076</v>
      </c>
      <c r="AL925" s="75" t="s">
        <v>1076</v>
      </c>
      <c r="AM925" s="75" t="s">
        <v>1076</v>
      </c>
      <c r="AN925" s="75" t="s">
        <v>1076</v>
      </c>
      <c r="AO925" s="75" t="s">
        <v>1076</v>
      </c>
      <c r="AP925" s="75" t="s">
        <v>1076</v>
      </c>
      <c r="AQ925" s="75" t="s">
        <v>1076</v>
      </c>
      <c r="AR925" s="75" t="s">
        <v>1076</v>
      </c>
      <c r="AS925" s="75" t="s">
        <v>1076</v>
      </c>
      <c r="AT925" s="75" t="s">
        <v>1076</v>
      </c>
      <c r="AU925" t="str">
        <f t="shared" si="177"/>
        <v>РВИС ( ТЕП ХВС ВОД )</v>
      </c>
      <c r="AV925" t="b">
        <f t="shared" si="178"/>
        <v>1</v>
      </c>
    </row>
    <row r="926" spans="1:48" ht="16.5" thickTop="1" thickBot="1" x14ac:dyDescent="0.3">
      <c r="A926" s="28">
        <f t="shared" si="179"/>
        <v>14</v>
      </c>
      <c r="B926" s="74" t="s">
        <v>1087</v>
      </c>
      <c r="C926" s="71" t="s">
        <v>700</v>
      </c>
      <c r="D926" s="63">
        <v>1958</v>
      </c>
      <c r="E926" s="72"/>
      <c r="F926" s="72" t="s">
        <v>2519</v>
      </c>
      <c r="G926" s="80">
        <v>4</v>
      </c>
      <c r="H926" s="80">
        <v>2</v>
      </c>
      <c r="I926" s="163">
        <v>1326.3</v>
      </c>
      <c r="J926" s="163">
        <v>1312.3</v>
      </c>
      <c r="K926" s="163">
        <v>1312.3</v>
      </c>
      <c r="L926" s="165">
        <v>50</v>
      </c>
      <c r="M926" s="163">
        <f t="shared" si="184"/>
        <v>6576896.2300000004</v>
      </c>
      <c r="N926" s="163"/>
      <c r="O926" s="163"/>
      <c r="P926" s="163"/>
      <c r="Q926" s="30">
        <f>IF('Форма 2'!D926=0,"",'Форма 2'!D926-N926-O926-P926)</f>
        <v>6576896.2300000004</v>
      </c>
      <c r="R926" s="51">
        <f t="shared" si="173"/>
        <v>5011.7322487236152</v>
      </c>
      <c r="S926" s="51">
        <f t="shared" si="174"/>
        <v>5011.7322487236152</v>
      </c>
      <c r="T926" s="69">
        <f>IF(B926=C926,"",
IF(ISERROR(
IF(_xlfn.TEXTBEFORE('ПДФ 1'!B962,": ",1)*1=YEAR($V$4),$V$4,
IF(_xlfn.TEXTBEFORE('ПДФ 1'!B962,": ",1)*1=YEAR($W$4),$W$4,
IF(_xlfn.TEXTBEFORE('ПДФ 1'!B962,": ",1)*1=YEAR($X$4),$X$4,$Y$4)))),"",
IF(_xlfn.TEXTBEFORE('ПДФ 1'!B962,": ",1)*1=YEAR($V$4),$V$4,
IF(_xlfn.TEXTBEFORE('ПДФ 1'!B962,": ",1)*1=YEAR($W$4),$W$4,
IF(_xlfn.TEXTBEFORE('ПДФ 1'!B962,": ",1)*1=YEAR($X$4),$X$4,$Y$4)))))</f>
        <v>46387</v>
      </c>
      <c r="U926" s="125" t="str">
        <f>IF(ISERROR(VLOOKUP(C926,Источник!$C$2:$K$2343,9,0)),"",VLOOKUP(C926,Источник!$C$2:$K$2343,9,0))</f>
        <v>РО</v>
      </c>
      <c r="V926" s="1"/>
      <c r="W926" s="1"/>
      <c r="X926" s="77" t="str">
        <f t="shared" si="175"/>
        <v>г. Краснокамск, ул. Карла Маркса, д. 4А: 2026</v>
      </c>
      <c r="Y926" s="117">
        <f t="shared" si="176"/>
        <v>2</v>
      </c>
      <c r="Z926" s="22" t="s">
        <v>1076</v>
      </c>
      <c r="AA926" s="22" t="s">
        <v>1076</v>
      </c>
      <c r="AB926" s="22" t="s">
        <v>1076</v>
      </c>
      <c r="AC926" s="22" t="s">
        <v>1076</v>
      </c>
      <c r="AD926" s="22" t="s">
        <v>1076</v>
      </c>
      <c r="AE926" s="22">
        <v>1</v>
      </c>
      <c r="AF926" s="22" t="s">
        <v>1076</v>
      </c>
      <c r="AG926" s="89" t="s">
        <v>1076</v>
      </c>
      <c r="AH926" s="88" t="s">
        <v>1076</v>
      </c>
      <c r="AI926" s="75">
        <v>1</v>
      </c>
      <c r="AJ926" s="75" t="s">
        <v>1076</v>
      </c>
      <c r="AK926" s="75" t="s">
        <v>1076</v>
      </c>
      <c r="AL926" s="75" t="s">
        <v>1076</v>
      </c>
      <c r="AM926" s="75" t="s">
        <v>1076</v>
      </c>
      <c r="AN926" s="75" t="s">
        <v>1076</v>
      </c>
      <c r="AO926" s="75" t="s">
        <v>1076</v>
      </c>
      <c r="AP926" s="75" t="s">
        <v>1076</v>
      </c>
      <c r="AQ926" s="75" t="s">
        <v>1076</v>
      </c>
      <c r="AR926" s="75" t="s">
        <v>1076</v>
      </c>
      <c r="AS926" s="75" t="s">
        <v>1076</v>
      </c>
      <c r="AT926" s="75" t="s">
        <v>1076</v>
      </c>
      <c r="AU926" t="str">
        <f t="shared" si="177"/>
        <v>РВИС ( ВОД ) РК</v>
      </c>
      <c r="AV926" t="b">
        <f t="shared" si="178"/>
        <v>1</v>
      </c>
    </row>
    <row r="927" spans="1:48" ht="16.5" thickTop="1" thickBot="1" x14ac:dyDescent="0.3">
      <c r="A927" s="28">
        <f t="shared" si="179"/>
        <v>15</v>
      </c>
      <c r="B927" s="74" t="s">
        <v>1087</v>
      </c>
      <c r="C927" s="71" t="s">
        <v>17</v>
      </c>
      <c r="D927" s="63">
        <v>1950</v>
      </c>
      <c r="E927" s="72"/>
      <c r="F927" s="72" t="s">
        <v>2531</v>
      </c>
      <c r="G927" s="80">
        <v>2</v>
      </c>
      <c r="H927" s="80">
        <v>3</v>
      </c>
      <c r="I927" s="163">
        <v>1343.8</v>
      </c>
      <c r="J927" s="163">
        <v>719.5</v>
      </c>
      <c r="K927" s="163">
        <v>719.5</v>
      </c>
      <c r="L927" s="165">
        <v>52</v>
      </c>
      <c r="M927" s="163">
        <f t="shared" si="184"/>
        <v>14227925.960000001</v>
      </c>
      <c r="N927" s="163"/>
      <c r="O927" s="163"/>
      <c r="P927" s="163"/>
      <c r="Q927" s="30">
        <f>IF('Форма 2'!D927=0,"",'Форма 2'!D927-N927-O927-P927)</f>
        <v>14227925.960000001</v>
      </c>
      <c r="R927" s="51">
        <f t="shared" si="173"/>
        <v>19774.740736622654</v>
      </c>
      <c r="S927" s="51">
        <f t="shared" si="174"/>
        <v>19774.740736622654</v>
      </c>
      <c r="T927" s="69">
        <f>IF(B927=C927,"",
IF(ISERROR(
IF(_xlfn.TEXTBEFORE('ПДФ 1'!B963,": ",1)*1=YEAR($V$4),$V$4,
IF(_xlfn.TEXTBEFORE('ПДФ 1'!B963,": ",1)*1=YEAR($W$4),$W$4,
IF(_xlfn.TEXTBEFORE('ПДФ 1'!B963,": ",1)*1=YEAR($X$4),$X$4,$Y$4)))),"",
IF(_xlfn.TEXTBEFORE('ПДФ 1'!B963,": ",1)*1=YEAR($V$4),$V$4,
IF(_xlfn.TEXTBEFORE('ПДФ 1'!B963,": ",1)*1=YEAR($W$4),$W$4,
IF(_xlfn.TEXTBEFORE('ПДФ 1'!B963,": ",1)*1=YEAR($X$4),$X$4,$Y$4)))))</f>
        <v>46387</v>
      </c>
      <c r="U927" s="125" t="str">
        <f>IF(ISERROR(VLOOKUP(C927,Источник!$C$2:$K$2343,9,0)),"",VLOOKUP(C927,Источник!$C$2:$K$2343,9,0))</f>
        <v>РО</v>
      </c>
      <c r="V927" s="1"/>
      <c r="W927" s="1"/>
      <c r="X927" s="77" t="str">
        <f t="shared" si="175"/>
        <v>г. Краснокамск, ул. Карла Маркса, д. 9: 2026</v>
      </c>
      <c r="Y927" s="117">
        <f t="shared" si="176"/>
        <v>4</v>
      </c>
      <c r="Z927" s="22" t="s">
        <v>1076</v>
      </c>
      <c r="AA927" s="22">
        <v>1</v>
      </c>
      <c r="AB927" s="22" t="s">
        <v>1076</v>
      </c>
      <c r="AC927" s="22">
        <v>1</v>
      </c>
      <c r="AD927" s="22">
        <v>1</v>
      </c>
      <c r="AE927" s="22">
        <v>1</v>
      </c>
      <c r="AF927" s="22" t="s">
        <v>1076</v>
      </c>
      <c r="AG927" s="89" t="s">
        <v>1076</v>
      </c>
      <c r="AH927" s="88" t="s">
        <v>1076</v>
      </c>
      <c r="AI927" s="75" t="s">
        <v>1076</v>
      </c>
      <c r="AJ927" s="75" t="s">
        <v>1076</v>
      </c>
      <c r="AK927" s="75" t="s">
        <v>1076</v>
      </c>
      <c r="AL927" s="75" t="s">
        <v>1076</v>
      </c>
      <c r="AM927" s="75" t="s">
        <v>1076</v>
      </c>
      <c r="AN927" s="75" t="s">
        <v>1076</v>
      </c>
      <c r="AO927" s="75" t="s">
        <v>1076</v>
      </c>
      <c r="AP927" s="75" t="s">
        <v>1076</v>
      </c>
      <c r="AQ927" s="75" t="s">
        <v>1076</v>
      </c>
      <c r="AR927" s="75" t="s">
        <v>1076</v>
      </c>
      <c r="AS927" s="75" t="s">
        <v>1076</v>
      </c>
      <c r="AT927" s="75" t="s">
        <v>1076</v>
      </c>
      <c r="AU927" t="str">
        <f t="shared" si="177"/>
        <v>РВИС ( ТЕП ХВС ГВС ВОД )</v>
      </c>
      <c r="AV927" t="b">
        <f t="shared" si="178"/>
        <v>1</v>
      </c>
    </row>
    <row r="928" spans="1:48" ht="16.5" thickTop="1" thickBot="1" x14ac:dyDescent="0.3">
      <c r="A928" s="28">
        <f t="shared" si="179"/>
        <v>16</v>
      </c>
      <c r="B928" s="74" t="s">
        <v>1087</v>
      </c>
      <c r="C928" s="71" t="s">
        <v>729</v>
      </c>
      <c r="D928" s="63">
        <v>1986</v>
      </c>
      <c r="E928" s="72"/>
      <c r="F928" s="72" t="s">
        <v>2519</v>
      </c>
      <c r="G928" s="80">
        <v>9</v>
      </c>
      <c r="H928" s="80">
        <v>3</v>
      </c>
      <c r="I928" s="163">
        <v>7375.8</v>
      </c>
      <c r="J928" s="163">
        <v>5963.6</v>
      </c>
      <c r="K928" s="163">
        <v>5963.6</v>
      </c>
      <c r="L928" s="165">
        <v>291</v>
      </c>
      <c r="M928" s="163">
        <f t="shared" si="184"/>
        <v>15252490.58</v>
      </c>
      <c r="N928" s="163"/>
      <c r="O928" s="163"/>
      <c r="P928" s="163"/>
      <c r="Q928" s="30">
        <f>IF('Форма 2'!D928=0,"",'Форма 2'!D928-N928-O928-P928)</f>
        <v>15252490.58</v>
      </c>
      <c r="R928" s="51">
        <f t="shared" si="173"/>
        <v>2557.597856999128</v>
      </c>
      <c r="S928" s="51">
        <f t="shared" si="174"/>
        <v>2557.597856999128</v>
      </c>
      <c r="T928" s="69">
        <f>IF(B928=C928,"",
IF(ISERROR(
IF(_xlfn.TEXTBEFORE('ПДФ 1'!B964,": ",1)*1=YEAR($V$4),$V$4,
IF(_xlfn.TEXTBEFORE('ПДФ 1'!B964,": ",1)*1=YEAR($W$4),$W$4,
IF(_xlfn.TEXTBEFORE('ПДФ 1'!B964,": ",1)*1=YEAR($X$4),$X$4,$Y$4)))),"",
IF(_xlfn.TEXTBEFORE('ПДФ 1'!B964,": ",1)*1=YEAR($V$4),$V$4,
IF(_xlfn.TEXTBEFORE('ПДФ 1'!B964,": ",1)*1=YEAR($W$4),$W$4,
IF(_xlfn.TEXTBEFORE('ПДФ 1'!B964,": ",1)*1=YEAR($X$4),$X$4,$Y$4)))))</f>
        <v>46387</v>
      </c>
      <c r="U928" s="125" t="str">
        <f>IF(ISERROR(VLOOKUP(C928,Источник!$C$2:$K$2343,9,0)),"",VLOOKUP(C928,Источник!$C$2:$K$2343,9,0))</f>
        <v>СС</v>
      </c>
      <c r="V928" s="1"/>
      <c r="W928" s="1"/>
      <c r="X928" s="77" t="str">
        <f t="shared" si="175"/>
        <v>г. Краснокамск, ул. Комарова, д. 9: 2026</v>
      </c>
      <c r="Y928" s="117">
        <f t="shared" si="176"/>
        <v>1</v>
      </c>
      <c r="Z928" s="22" t="s">
        <v>1076</v>
      </c>
      <c r="AA928" s="22" t="s">
        <v>1076</v>
      </c>
      <c r="AB928" s="22" t="s">
        <v>1076</v>
      </c>
      <c r="AC928" s="22" t="s">
        <v>1076</v>
      </c>
      <c r="AD928" s="22" t="s">
        <v>1076</v>
      </c>
      <c r="AE928" s="22" t="s">
        <v>1076</v>
      </c>
      <c r="AF928" s="22" t="s">
        <v>1076</v>
      </c>
      <c r="AG928" s="89" t="s">
        <v>1076</v>
      </c>
      <c r="AH928" s="88" t="s">
        <v>1076</v>
      </c>
      <c r="AI928" s="75">
        <v>1</v>
      </c>
      <c r="AJ928" s="75" t="s">
        <v>1076</v>
      </c>
      <c r="AK928" s="75" t="s">
        <v>1076</v>
      </c>
      <c r="AL928" s="75" t="s">
        <v>1076</v>
      </c>
      <c r="AM928" s="75" t="s">
        <v>1076</v>
      </c>
      <c r="AN928" s="75" t="s">
        <v>1076</v>
      </c>
      <c r="AO928" s="75" t="s">
        <v>1076</v>
      </c>
      <c r="AP928" s="75" t="s">
        <v>1076</v>
      </c>
      <c r="AQ928" s="75" t="s">
        <v>1076</v>
      </c>
      <c r="AR928" s="75" t="s">
        <v>1076</v>
      </c>
      <c r="AS928" s="75" t="s">
        <v>1076</v>
      </c>
      <c r="AT928" s="75" t="s">
        <v>1076</v>
      </c>
      <c r="AU928" t="str">
        <f t="shared" si="177"/>
        <v>РК</v>
      </c>
      <c r="AV928" t="b">
        <f t="shared" si="178"/>
        <v>1</v>
      </c>
    </row>
    <row r="929" spans="1:48" ht="16.5" thickTop="1" thickBot="1" x14ac:dyDescent="0.3">
      <c r="A929" s="28">
        <f t="shared" si="179"/>
        <v>17</v>
      </c>
      <c r="B929" s="74" t="s">
        <v>1087</v>
      </c>
      <c r="C929" s="71" t="s">
        <v>644</v>
      </c>
      <c r="D929" s="63">
        <v>1959</v>
      </c>
      <c r="E929" s="72"/>
      <c r="F929" s="72" t="s">
        <v>2519</v>
      </c>
      <c r="G929" s="80">
        <v>4</v>
      </c>
      <c r="H929" s="80">
        <v>4</v>
      </c>
      <c r="I929" s="163">
        <v>2335.8000000000002</v>
      </c>
      <c r="J929" s="163">
        <v>2084.8000000000002</v>
      </c>
      <c r="K929" s="163">
        <v>1901.6</v>
      </c>
      <c r="L929" s="165">
        <v>57</v>
      </c>
      <c r="M929" s="163">
        <f t="shared" si="184"/>
        <v>16329951.529999999</v>
      </c>
      <c r="N929" s="163"/>
      <c r="O929" s="163"/>
      <c r="P929" s="163"/>
      <c r="Q929" s="30">
        <f>IF('Форма 2'!D929=0,"",'Форма 2'!D929-N929-O929-P929)</f>
        <v>16329951.529999999</v>
      </c>
      <c r="R929" s="51">
        <f t="shared" si="173"/>
        <v>7832.8623992709126</v>
      </c>
      <c r="S929" s="51">
        <f t="shared" si="174"/>
        <v>7832.8623992709126</v>
      </c>
      <c r="T929" s="69">
        <f>IF(B929=C929,"",
IF(ISERROR(
IF(_xlfn.TEXTBEFORE('ПДФ 1'!B965,": ",1)*1=YEAR($V$4),$V$4,
IF(_xlfn.TEXTBEFORE('ПДФ 1'!B965,": ",1)*1=YEAR($W$4),$W$4,
IF(_xlfn.TEXTBEFORE('ПДФ 1'!B965,": ",1)*1=YEAR($X$4),$X$4,$Y$4)))),"",
IF(_xlfn.TEXTBEFORE('ПДФ 1'!B965,": ",1)*1=YEAR($V$4),$V$4,
IF(_xlfn.TEXTBEFORE('ПДФ 1'!B965,": ",1)*1=YEAR($W$4),$W$4,
IF(_xlfn.TEXTBEFORE('ПДФ 1'!B965,": ",1)*1=YEAR($X$4),$X$4,$Y$4)))))</f>
        <v>46387</v>
      </c>
      <c r="U929" s="125" t="str">
        <f>IF(ISERROR(VLOOKUP(C929,Источник!$C$2:$K$2343,9,0)),"",VLOOKUP(C929,Источник!$C$2:$K$2343,9,0))</f>
        <v>РО</v>
      </c>
      <c r="V929" s="1"/>
      <c r="W929" s="1"/>
      <c r="X929" s="77" t="str">
        <f t="shared" si="175"/>
        <v>г. Краснокамск, ул. Культуры, д. 3: 2026</v>
      </c>
      <c r="Y929" s="117">
        <f t="shared" si="176"/>
        <v>2</v>
      </c>
      <c r="Z929" s="22" t="s">
        <v>1076</v>
      </c>
      <c r="AA929" s="22">
        <v>1</v>
      </c>
      <c r="AB929" s="22" t="s">
        <v>1076</v>
      </c>
      <c r="AC929" s="22" t="s">
        <v>1076</v>
      </c>
      <c r="AD929" s="22" t="s">
        <v>1076</v>
      </c>
      <c r="AE929" s="22" t="s">
        <v>1076</v>
      </c>
      <c r="AF929" s="22" t="s">
        <v>1076</v>
      </c>
      <c r="AG929" s="89" t="s">
        <v>1076</v>
      </c>
      <c r="AH929" s="88" t="s">
        <v>1076</v>
      </c>
      <c r="AI929" s="75">
        <v>1</v>
      </c>
      <c r="AJ929" s="75" t="s">
        <v>1076</v>
      </c>
      <c r="AK929" s="75" t="s">
        <v>1076</v>
      </c>
      <c r="AL929" s="75" t="s">
        <v>1076</v>
      </c>
      <c r="AM929" s="75" t="s">
        <v>1076</v>
      </c>
      <c r="AN929" s="75" t="s">
        <v>1076</v>
      </c>
      <c r="AO929" s="75" t="s">
        <v>1076</v>
      </c>
      <c r="AP929" s="75" t="s">
        <v>1076</v>
      </c>
      <c r="AQ929" s="75" t="s">
        <v>1076</v>
      </c>
      <c r="AR929" s="75" t="s">
        <v>1076</v>
      </c>
      <c r="AS929" s="75" t="s">
        <v>1076</v>
      </c>
      <c r="AT929" s="75" t="s">
        <v>1076</v>
      </c>
      <c r="AU929" t="str">
        <f t="shared" si="177"/>
        <v>РВИС ( ТЕП ) РК</v>
      </c>
      <c r="AV929" t="b">
        <f t="shared" si="178"/>
        <v>1</v>
      </c>
    </row>
    <row r="930" spans="1:48" ht="16.5" thickTop="1" thickBot="1" x14ac:dyDescent="0.3">
      <c r="A930" s="28">
        <f t="shared" si="179"/>
        <v>18</v>
      </c>
      <c r="B930" s="74" t="s">
        <v>1087</v>
      </c>
      <c r="C930" s="71" t="s">
        <v>780</v>
      </c>
      <c r="D930" s="63">
        <v>1992</v>
      </c>
      <c r="E930" s="72"/>
      <c r="F930" s="72" t="s">
        <v>2520</v>
      </c>
      <c r="G930" s="80">
        <v>5</v>
      </c>
      <c r="H930" s="80">
        <v>4</v>
      </c>
      <c r="I930" s="163">
        <v>2970.9</v>
      </c>
      <c r="J930" s="163">
        <v>2630.2000000000003</v>
      </c>
      <c r="K930" s="163">
        <v>2630.2</v>
      </c>
      <c r="L930" s="165">
        <v>145</v>
      </c>
      <c r="M930" s="163">
        <f t="shared" si="184"/>
        <v>14505003.32</v>
      </c>
      <c r="N930" s="163"/>
      <c r="O930" s="163"/>
      <c r="P930" s="163"/>
      <c r="Q930" s="30">
        <f>IF('Форма 2'!D930=0,"",'Форма 2'!D930-N930-O930-P930)</f>
        <v>14505003.32</v>
      </c>
      <c r="R930" s="51">
        <f t="shared" si="173"/>
        <v>5514.7910120903352</v>
      </c>
      <c r="S930" s="51">
        <f t="shared" si="174"/>
        <v>5514.7910120903352</v>
      </c>
      <c r="T930" s="69">
        <f>IF(B930=C930,"",
IF(ISERROR(
IF(_xlfn.TEXTBEFORE('ПДФ 1'!B966,": ",1)*1=YEAR($V$4),$V$4,
IF(_xlfn.TEXTBEFORE('ПДФ 1'!B966,": ",1)*1=YEAR($W$4),$W$4,
IF(_xlfn.TEXTBEFORE('ПДФ 1'!B966,": ",1)*1=YEAR($X$4),$X$4,$Y$4)))),"",
IF(_xlfn.TEXTBEFORE('ПДФ 1'!B966,": ",1)*1=YEAR($V$4),$V$4,
IF(_xlfn.TEXTBEFORE('ПДФ 1'!B966,": ",1)*1=YEAR($W$4),$W$4,
IF(_xlfn.TEXTBEFORE('ПДФ 1'!B966,": ",1)*1=YEAR($X$4),$X$4,$Y$4)))))</f>
        <v>46387</v>
      </c>
      <c r="U930" s="125" t="str">
        <f>IF(ISERROR(VLOOKUP(C930,Источник!$C$2:$K$2343,9,0)),"",VLOOKUP(C930,Источник!$C$2:$K$2343,9,0))</f>
        <v>СС</v>
      </c>
      <c r="V930" s="1"/>
      <c r="W930" s="1"/>
      <c r="X930" s="77" t="str">
        <f t="shared" si="175"/>
        <v>г. Краснокамск, ул. Орджоникидзе, д. 4А: 2026</v>
      </c>
      <c r="Y930" s="117">
        <f t="shared" si="176"/>
        <v>1</v>
      </c>
      <c r="Z930" s="22" t="s">
        <v>1076</v>
      </c>
      <c r="AA930" s="22" t="s">
        <v>1076</v>
      </c>
      <c r="AB930" s="22" t="s">
        <v>1076</v>
      </c>
      <c r="AC930" s="22" t="s">
        <v>1076</v>
      </c>
      <c r="AD930" s="22" t="s">
        <v>1076</v>
      </c>
      <c r="AE930" s="22" t="s">
        <v>1076</v>
      </c>
      <c r="AF930" s="22" t="s">
        <v>1076</v>
      </c>
      <c r="AG930" s="89" t="s">
        <v>1076</v>
      </c>
      <c r="AH930" s="88" t="s">
        <v>1076</v>
      </c>
      <c r="AI930" s="75" t="s">
        <v>1076</v>
      </c>
      <c r="AJ930" s="75">
        <v>1</v>
      </c>
      <c r="AK930" s="75" t="s">
        <v>1076</v>
      </c>
      <c r="AL930" s="75" t="s">
        <v>1076</v>
      </c>
      <c r="AM930" s="75" t="s">
        <v>1076</v>
      </c>
      <c r="AN930" s="75" t="s">
        <v>1076</v>
      </c>
      <c r="AO930" s="75" t="s">
        <v>1076</v>
      </c>
      <c r="AP930" s="75" t="s">
        <v>1076</v>
      </c>
      <c r="AQ930" s="75" t="s">
        <v>1076</v>
      </c>
      <c r="AR930" s="75" t="s">
        <v>1076</v>
      </c>
      <c r="AS930" s="75" t="s">
        <v>1076</v>
      </c>
      <c r="AT930" s="75" t="s">
        <v>1076</v>
      </c>
      <c r="AU930" t="str">
        <f t="shared" si="177"/>
        <v>Рфа</v>
      </c>
      <c r="AV930" t="b">
        <f t="shared" si="178"/>
        <v>1</v>
      </c>
    </row>
    <row r="931" spans="1:48" ht="16.5" thickTop="1" thickBot="1" x14ac:dyDescent="0.3">
      <c r="A931" s="28">
        <f t="shared" si="179"/>
        <v>19</v>
      </c>
      <c r="B931" s="74" t="s">
        <v>1087</v>
      </c>
      <c r="C931" s="71" t="s">
        <v>580</v>
      </c>
      <c r="D931" s="63">
        <v>1955</v>
      </c>
      <c r="E931" s="72"/>
      <c r="F931" s="72" t="s">
        <v>2522</v>
      </c>
      <c r="G931" s="80">
        <v>2</v>
      </c>
      <c r="H931" s="80">
        <v>1</v>
      </c>
      <c r="I931" s="163">
        <v>391.2</v>
      </c>
      <c r="J931" s="163">
        <v>334.7</v>
      </c>
      <c r="K931" s="163">
        <v>334.7</v>
      </c>
      <c r="L931" s="165">
        <v>14</v>
      </c>
      <c r="M931" s="163">
        <f t="shared" si="184"/>
        <v>8170384.120000001</v>
      </c>
      <c r="N931" s="163"/>
      <c r="O931" s="163"/>
      <c r="P931" s="163"/>
      <c r="Q931" s="30">
        <f>IF('Форма 2'!D931=0,"",'Форма 2'!D931-N931-O931-P931)</f>
        <v>8170384.120000001</v>
      </c>
      <c r="R931" s="51">
        <f t="shared" si="173"/>
        <v>24411.066985360027</v>
      </c>
      <c r="S931" s="51">
        <f t="shared" si="174"/>
        <v>24411.066985360027</v>
      </c>
      <c r="T931" s="69">
        <f>IF(B931=C931,"",
IF(ISERROR(
IF(_xlfn.TEXTBEFORE('ПДФ 1'!B967,": ",1)*1=YEAR($V$4),$V$4,
IF(_xlfn.TEXTBEFORE('ПДФ 1'!B967,": ",1)*1=YEAR($W$4),$W$4,
IF(_xlfn.TEXTBEFORE('ПДФ 1'!B967,": ",1)*1=YEAR($X$4),$X$4,$Y$4)))),"",
IF(_xlfn.TEXTBEFORE('ПДФ 1'!B967,": ",1)*1=YEAR($V$4),$V$4,
IF(_xlfn.TEXTBEFORE('ПДФ 1'!B967,": ",1)*1=YEAR($W$4),$W$4,
IF(_xlfn.TEXTBEFORE('ПДФ 1'!B967,": ",1)*1=YEAR($X$4),$X$4,$Y$4)))))</f>
        <v>46387</v>
      </c>
      <c r="U931" s="125" t="str">
        <f>IF(ISERROR(VLOOKUP(C931,Источник!$C$2:$K$2343,9,0)),"",VLOOKUP(C931,Источник!$C$2:$K$2343,9,0))</f>
        <v>РО</v>
      </c>
      <c r="V931" s="1"/>
      <c r="W931" s="1"/>
      <c r="X931" s="77" t="str">
        <f t="shared" si="175"/>
        <v>г. Краснокамск, ул. Свердлова, д. 18: 2026</v>
      </c>
      <c r="Y931" s="117">
        <f t="shared" si="176"/>
        <v>6</v>
      </c>
      <c r="Z931" s="22">
        <v>1</v>
      </c>
      <c r="AA931" s="22">
        <v>1</v>
      </c>
      <c r="AB931" s="22" t="s">
        <v>1076</v>
      </c>
      <c r="AC931" s="22">
        <v>1</v>
      </c>
      <c r="AD931" s="22">
        <v>1</v>
      </c>
      <c r="AE931" s="22">
        <v>1</v>
      </c>
      <c r="AF931" s="22" t="s">
        <v>1076</v>
      </c>
      <c r="AG931" s="89" t="s">
        <v>1076</v>
      </c>
      <c r="AH931" s="88" t="s">
        <v>1076</v>
      </c>
      <c r="AI931" s="75">
        <v>1</v>
      </c>
      <c r="AJ931" s="75" t="s">
        <v>1076</v>
      </c>
      <c r="AK931" s="75" t="s">
        <v>1076</v>
      </c>
      <c r="AL931" s="75" t="s">
        <v>1076</v>
      </c>
      <c r="AM931" s="75" t="s">
        <v>1076</v>
      </c>
      <c r="AN931" s="75" t="s">
        <v>1076</v>
      </c>
      <c r="AO931" s="75" t="s">
        <v>1076</v>
      </c>
      <c r="AP931" s="75" t="s">
        <v>1076</v>
      </c>
      <c r="AQ931" s="75" t="s">
        <v>1076</v>
      </c>
      <c r="AR931" s="75" t="s">
        <v>1076</v>
      </c>
      <c r="AS931" s="75" t="s">
        <v>1076</v>
      </c>
      <c r="AT931" s="75" t="s">
        <v>1076</v>
      </c>
      <c r="AU931" t="str">
        <f t="shared" si="177"/>
        <v>РВИС ( ЭЛ ТЕП ХВС ГВС ВОД ) РК</v>
      </c>
      <c r="AV931" t="b">
        <f t="shared" si="178"/>
        <v>1</v>
      </c>
    </row>
    <row r="932" spans="1:48" ht="16.5" thickTop="1" thickBot="1" x14ac:dyDescent="0.3">
      <c r="A932" s="28">
        <f t="shared" si="179"/>
        <v>20</v>
      </c>
      <c r="B932" s="74" t="s">
        <v>1087</v>
      </c>
      <c r="C932" s="71" t="s">
        <v>19</v>
      </c>
      <c r="D932" s="63">
        <v>1954</v>
      </c>
      <c r="E932" s="72"/>
      <c r="F932" s="72" t="s">
        <v>2519</v>
      </c>
      <c r="G932" s="80">
        <v>2</v>
      </c>
      <c r="H932" s="80">
        <v>1</v>
      </c>
      <c r="I932" s="163">
        <v>393.7</v>
      </c>
      <c r="J932" s="163">
        <v>358.4</v>
      </c>
      <c r="K932" s="163">
        <v>358.4</v>
      </c>
      <c r="L932" s="165">
        <v>18</v>
      </c>
      <c r="M932" s="163">
        <f t="shared" si="184"/>
        <v>3307127.24</v>
      </c>
      <c r="N932" s="163"/>
      <c r="O932" s="163"/>
      <c r="P932" s="163"/>
      <c r="Q932" s="30">
        <f>IF('Форма 2'!D932=0,"",'Форма 2'!D932-N932-O932-P932)</f>
        <v>3307127.24</v>
      </c>
      <c r="R932" s="51">
        <f t="shared" ref="R932:R960" si="187">IF(ISNUMBER(J932),M932/J932,"")</f>
        <v>9227.4755580357159</v>
      </c>
      <c r="S932" s="51">
        <f t="shared" ref="S932:S960" si="188">R932</f>
        <v>9227.4755580357159</v>
      </c>
      <c r="T932" s="69">
        <f>IF(B932=C932,"",
IF(ISERROR(
IF(_xlfn.TEXTBEFORE('ПДФ 1'!B968,": ",1)*1=YEAR($V$4),$V$4,
IF(_xlfn.TEXTBEFORE('ПДФ 1'!B968,": ",1)*1=YEAR($W$4),$W$4,
IF(_xlfn.TEXTBEFORE('ПДФ 1'!B968,": ",1)*1=YEAR($X$4),$X$4,$Y$4)))),"",
IF(_xlfn.TEXTBEFORE('ПДФ 1'!B968,": ",1)*1=YEAR($V$4),$V$4,
IF(_xlfn.TEXTBEFORE('ПДФ 1'!B968,": ",1)*1=YEAR($W$4),$W$4,
IF(_xlfn.TEXTBEFORE('ПДФ 1'!B968,": ",1)*1=YEAR($X$4),$X$4,$Y$4)))))</f>
        <v>46387</v>
      </c>
      <c r="U932" s="125" t="str">
        <f>IF(ISERROR(VLOOKUP(C932,Источник!$C$2:$K$2343,9,0)),"",VLOOKUP(C932,Источник!$C$2:$K$2343,9,0))</f>
        <v>РО</v>
      </c>
      <c r="V932" s="1"/>
      <c r="W932" s="1"/>
      <c r="X932" s="77" t="str">
        <f t="shared" ref="X932:X994" si="189">IF(ISERROR(MID(C932,SEARCH("город Пермь",C932),)=""),
IF(ISERROR(MID(C932,SEARCH("края",C932),)=""),IF(ISERROR(CONCATENATE(C932,": ",YEAR(T932))),"",CONCATENATE(C932,": ",YEAR(T932))),""),
"")</f>
        <v>г. Краснокамск, ул. Чехова, д. 3: 2026</v>
      </c>
      <c r="Y932" s="117">
        <f t="shared" ref="Y932:Y960" si="190">SUM(Z932:AF932,AI932:AT932,)+IF(ISNUMBER(AG932),1,0)</f>
        <v>1</v>
      </c>
      <c r="Z932" s="22" t="s">
        <v>1076</v>
      </c>
      <c r="AA932" s="22">
        <v>1</v>
      </c>
      <c r="AB932" s="22" t="s">
        <v>1076</v>
      </c>
      <c r="AC932" s="22" t="s">
        <v>1076</v>
      </c>
      <c r="AD932" s="22" t="s">
        <v>1076</v>
      </c>
      <c r="AE932" s="22" t="s">
        <v>1076</v>
      </c>
      <c r="AF932" s="22" t="s">
        <v>1076</v>
      </c>
      <c r="AG932" s="89" t="s">
        <v>1076</v>
      </c>
      <c r="AH932" s="88" t="s">
        <v>1076</v>
      </c>
      <c r="AI932" s="75" t="s">
        <v>1076</v>
      </c>
      <c r="AJ932" s="75" t="s">
        <v>1076</v>
      </c>
      <c r="AK932" s="75" t="s">
        <v>1076</v>
      </c>
      <c r="AL932" s="75" t="s">
        <v>1076</v>
      </c>
      <c r="AM932" s="75" t="s">
        <v>1076</v>
      </c>
      <c r="AN932" s="75" t="s">
        <v>1076</v>
      </c>
      <c r="AO932" s="75" t="s">
        <v>1076</v>
      </c>
      <c r="AP932" s="75" t="s">
        <v>1076</v>
      </c>
      <c r="AQ932" s="75" t="s">
        <v>1076</v>
      </c>
      <c r="AR932" s="75" t="s">
        <v>1076</v>
      </c>
      <c r="AS932" s="75" t="s">
        <v>1076</v>
      </c>
      <c r="AT932" s="75" t="s">
        <v>1076</v>
      </c>
      <c r="AU932" t="str">
        <f t="shared" ref="AU932:AU960" si="191">TRIM(IF(COUNTBLANK(Z932:AE932)&lt;=5,CONCATENATE($AP$3,IF(ISNUMBER(Z932),Z$6,"")," ",IF(ISNUMBER(AA932),AA$6,"")," ",IF(ISNUMBER(AB932),AB$6,"")," ",IF(ISNUMBER(AC932),AC$6,"")," ",IF(ISNUMBER(AD932),AD$6,"")," ",IF(ISNUMBER(AE932),AE$6,""),$AQ$3," ",IF(ISNUMBER(AF932),AF$6,"")," ",IF(ISNUMBER(AH932),AH$6,"")," ",IF(ISNUMBER(AI932),AI$6,"")," ",IF(ISNUMBER(AJ932),AJ$6,"")," ",IF(ISNUMBER(AK932),AK$6,"")," ",IF(ISNUMBER(AL932),AL$6,"")," ",IF(ISNUMBER(AM932),AM$6,"")," ",IF(ISNUMBER(AR932),AR$6,"")," ",IF(ISNUMBER(AS932),AS$6,"")," ",IF(ISNUMBER(AT932),AT$6,""))&amp;IF(COUNTBLANK(AN932:AQ932)&lt;=3,CONCATENATE($AP$4,IF(ISNUMBER(AN932),AN$7,"")," ",IF(ISNUMBER(AO932),AO$7,"")," ",IF(ISNUMBER(AP932),AP$7,"")," ",IF(ISNUMBER(AQ932),AQ$7,"")," ",$AQ$4),""),
CONCATENATE(IF(ISNUMBER(AF932),AF$6,"")," ",IF(ISNUMBER(AH932),AH$6,"")," ",IF(ISNUMBER(AI932),AI$6,"")," ",IF(ISNUMBER(AJ932),AJ$6,"")," ",IF(ISNUMBER(AK932),AK$6,"")," ",IF(ISNUMBER(AL932),AL$6,"")," ",IF(ISNUMBER(AM932),AM$6,"")," ",IF(ISNUMBER(AR932),AR$6,"")," ",IF(ISNUMBER(AS932),AS$6,"")," ",IF(ISNUMBER(AT932),AT$6,""))&amp;IF(COUNTBLANK(AN932:AQ932)&lt;=3,CONCATENATE($AP$4,IF(ISNUMBER(AN932),AN$7,"")," ",IF(ISNUMBER(AO932),AO$7,"")," ",IF(ISNUMBER(AP932),AP$7,"")," ",IF(ISNUMBER(AQ932),AQ$7,"")," ",$AQ$4),"")
))</f>
        <v>РВИС ( ТЕП )</v>
      </c>
      <c r="AV932" t="b">
        <f t="shared" ref="AV932:AV955" si="192">ISTEXT(AN932)</f>
        <v>1</v>
      </c>
    </row>
    <row r="933" spans="1:48" ht="16.5" thickTop="1" thickBot="1" x14ac:dyDescent="0.3">
      <c r="A933" s="28">
        <f t="shared" ref="A933:A995" si="193">IF(NOT(ISERROR("Пермского края"=MID(C933,FIND("Пермского края",C933),14)))=$B$1,0,IF(NOT(ISERROR("город Пермь"=MID(C933,FIND("город Пермь",C933),11)))=$B$1,0,IF(NOT(ISERROR("Итого"=MID(C933,FIND("Итого",C933),5)))=$B$1,0,IF(NOT(ISERROR("Всего"=MID(C933,FIND("Всего",C933),5)))=$B$1,0,A932+1))))</f>
        <v>21</v>
      </c>
      <c r="B933" s="74" t="s">
        <v>1087</v>
      </c>
      <c r="C933" s="71" t="s">
        <v>730</v>
      </c>
      <c r="D933" s="63">
        <v>1951</v>
      </c>
      <c r="E933" s="72"/>
      <c r="F933" s="72" t="s">
        <v>2522</v>
      </c>
      <c r="G933" s="80">
        <v>2</v>
      </c>
      <c r="H933" s="80">
        <v>1</v>
      </c>
      <c r="I933" s="163">
        <v>450.6</v>
      </c>
      <c r="J933" s="163">
        <v>406.6</v>
      </c>
      <c r="K933" s="163">
        <v>406.6</v>
      </c>
      <c r="L933" s="165">
        <v>15</v>
      </c>
      <c r="M933" s="163">
        <f t="shared" si="184"/>
        <v>4306559.93</v>
      </c>
      <c r="N933" s="163"/>
      <c r="O933" s="163"/>
      <c r="P933" s="163"/>
      <c r="Q933" s="30">
        <f>IF('Форма 2'!D933=0,"",'Форма 2'!D933-N933-O933-P933)</f>
        <v>4306559.93</v>
      </c>
      <c r="R933" s="51">
        <f t="shared" si="187"/>
        <v>10591.637801278897</v>
      </c>
      <c r="S933" s="51">
        <f t="shared" si="188"/>
        <v>10591.637801278897</v>
      </c>
      <c r="T933" s="69">
        <f>IF(B933=C933,"",
IF(ISERROR(
IF(_xlfn.TEXTBEFORE('ПДФ 1'!B969,": ",1)*1=YEAR($V$4),$V$4,
IF(_xlfn.TEXTBEFORE('ПДФ 1'!B969,": ",1)*1=YEAR($W$4),$W$4,
IF(_xlfn.TEXTBEFORE('ПДФ 1'!B969,": ",1)*1=YEAR($X$4),$X$4,$Y$4)))),"",
IF(_xlfn.TEXTBEFORE('ПДФ 1'!B969,": ",1)*1=YEAR($V$4),$V$4,
IF(_xlfn.TEXTBEFORE('ПДФ 1'!B969,": ",1)*1=YEAR($W$4),$W$4,
IF(_xlfn.TEXTBEFORE('ПДФ 1'!B969,": ",1)*1=YEAR($X$4),$X$4,$Y$4)))))</f>
        <v>46387</v>
      </c>
      <c r="U933" s="125" t="str">
        <f>IF(ISERROR(VLOOKUP(C933,Источник!$C$2:$K$2343,9,0)),"",VLOOKUP(C933,Источник!$C$2:$K$2343,9,0))</f>
        <v>РО</v>
      </c>
      <c r="V933" s="1"/>
      <c r="W933" s="1"/>
      <c r="X933" s="77" t="str">
        <f t="shared" si="189"/>
        <v>г. Краснокамск, ул. Школьная, д. 4: 2026</v>
      </c>
      <c r="Y933" s="117">
        <f t="shared" si="190"/>
        <v>1</v>
      </c>
      <c r="Z933" s="22" t="s">
        <v>1076</v>
      </c>
      <c r="AA933" s="22" t="s">
        <v>1076</v>
      </c>
      <c r="AB933" s="22" t="s">
        <v>1076</v>
      </c>
      <c r="AC933" s="22" t="s">
        <v>1076</v>
      </c>
      <c r="AD933" s="22" t="s">
        <v>1076</v>
      </c>
      <c r="AE933" s="22" t="s">
        <v>1076</v>
      </c>
      <c r="AF933" s="22" t="s">
        <v>1076</v>
      </c>
      <c r="AG933" s="89" t="s">
        <v>1076</v>
      </c>
      <c r="AH933" s="88" t="s">
        <v>1076</v>
      </c>
      <c r="AI933" s="75">
        <v>1</v>
      </c>
      <c r="AJ933" s="75" t="s">
        <v>1076</v>
      </c>
      <c r="AK933" s="75" t="s">
        <v>1076</v>
      </c>
      <c r="AL933" s="75" t="s">
        <v>1076</v>
      </c>
      <c r="AM933" s="75" t="s">
        <v>1076</v>
      </c>
      <c r="AN933" s="75" t="s">
        <v>1076</v>
      </c>
      <c r="AO933" s="75" t="s">
        <v>1076</v>
      </c>
      <c r="AP933" s="75" t="s">
        <v>1076</v>
      </c>
      <c r="AQ933" s="75" t="s">
        <v>1076</v>
      </c>
      <c r="AR933" s="75" t="s">
        <v>1076</v>
      </c>
      <c r="AS933" s="75" t="s">
        <v>1076</v>
      </c>
      <c r="AT933" s="75" t="s">
        <v>1076</v>
      </c>
      <c r="AU933" t="str">
        <f t="shared" si="191"/>
        <v>РК</v>
      </c>
      <c r="AV933" t="b">
        <f t="shared" si="192"/>
        <v>1</v>
      </c>
    </row>
    <row r="934" spans="1:48" ht="16.5" thickTop="1" thickBot="1" x14ac:dyDescent="0.3">
      <c r="A934" s="28">
        <f t="shared" si="193"/>
        <v>22</v>
      </c>
      <c r="B934" s="74" t="s">
        <v>1087</v>
      </c>
      <c r="C934" s="71" t="s">
        <v>195</v>
      </c>
      <c r="D934" s="63">
        <v>1956</v>
      </c>
      <c r="E934" s="72"/>
      <c r="F934" s="72" t="s">
        <v>2522</v>
      </c>
      <c r="G934" s="80">
        <v>3</v>
      </c>
      <c r="H934" s="80">
        <v>3</v>
      </c>
      <c r="I934" s="163">
        <v>1735.2</v>
      </c>
      <c r="J934" s="163">
        <v>1487.1</v>
      </c>
      <c r="K934" s="163">
        <v>1013.8</v>
      </c>
      <c r="L934" s="165">
        <v>44</v>
      </c>
      <c r="M934" s="163">
        <f t="shared" si="184"/>
        <v>19656432.349999998</v>
      </c>
      <c r="N934" s="163"/>
      <c r="O934" s="163"/>
      <c r="P934" s="163"/>
      <c r="Q934" s="30">
        <f>IF('Форма 2'!D934=0,"",'Форма 2'!D934-N934-O934-P934)</f>
        <v>19656432.349999998</v>
      </c>
      <c r="R934" s="51">
        <f t="shared" si="187"/>
        <v>13217.962712662227</v>
      </c>
      <c r="S934" s="51">
        <f t="shared" si="188"/>
        <v>13217.962712662227</v>
      </c>
      <c r="T934" s="69">
        <f>IF(B934=C934,"",
IF(ISERROR(
IF(_xlfn.TEXTBEFORE('ПДФ 1'!B970,": ",1)*1=YEAR($V$4),$V$4,
IF(_xlfn.TEXTBEFORE('ПДФ 1'!B970,": ",1)*1=YEAR($W$4),$W$4,
IF(_xlfn.TEXTBEFORE('ПДФ 1'!B970,": ",1)*1=YEAR($X$4),$X$4,$Y$4)))),"",
IF(_xlfn.TEXTBEFORE('ПДФ 1'!B970,": ",1)*1=YEAR($V$4),$V$4,
IF(_xlfn.TEXTBEFORE('ПДФ 1'!B970,": ",1)*1=YEAR($W$4),$W$4,
IF(_xlfn.TEXTBEFORE('ПДФ 1'!B970,": ",1)*1=YEAR($X$4),$X$4,$Y$4)))))</f>
        <v>46387</v>
      </c>
      <c r="U934" s="125" t="str">
        <f>IF(ISERROR(VLOOKUP(C934,Источник!$C$2:$K$2343,9,0)),"",VLOOKUP(C934,Источник!$C$2:$K$2343,9,0))</f>
        <v>РО</v>
      </c>
      <c r="V934" s="1"/>
      <c r="W934" s="1"/>
      <c r="X934" s="77" t="str">
        <f t="shared" si="189"/>
        <v>г. Краснокамск, ул. Шоссейная, д. 4: 2026</v>
      </c>
      <c r="Y934" s="117">
        <f t="shared" si="190"/>
        <v>5</v>
      </c>
      <c r="Z934" s="22">
        <v>1</v>
      </c>
      <c r="AA934" s="22">
        <v>1</v>
      </c>
      <c r="AB934" s="22" t="s">
        <v>1076</v>
      </c>
      <c r="AC934" s="22">
        <v>1</v>
      </c>
      <c r="AD934" s="22">
        <v>1</v>
      </c>
      <c r="AE934" s="22">
        <v>1</v>
      </c>
      <c r="AF934" s="22" t="s">
        <v>1076</v>
      </c>
      <c r="AG934" s="89" t="s">
        <v>1076</v>
      </c>
      <c r="AH934" s="88" t="s">
        <v>1076</v>
      </c>
      <c r="AI934" s="75" t="s">
        <v>1076</v>
      </c>
      <c r="AJ934" s="75" t="s">
        <v>1076</v>
      </c>
      <c r="AK934" s="75" t="s">
        <v>1076</v>
      </c>
      <c r="AL934" s="75" t="s">
        <v>1076</v>
      </c>
      <c r="AM934" s="75" t="s">
        <v>1076</v>
      </c>
      <c r="AN934" s="75" t="s">
        <v>1076</v>
      </c>
      <c r="AO934" s="75" t="s">
        <v>1076</v>
      </c>
      <c r="AP934" s="75" t="s">
        <v>1076</v>
      </c>
      <c r="AQ934" s="75" t="s">
        <v>1076</v>
      </c>
      <c r="AR934" s="75" t="s">
        <v>1076</v>
      </c>
      <c r="AS934" s="75" t="s">
        <v>1076</v>
      </c>
      <c r="AT934" s="75" t="s">
        <v>1076</v>
      </c>
      <c r="AU934" t="str">
        <f t="shared" si="191"/>
        <v>РВИС ( ЭЛ ТЕП ХВС ГВС ВОД )</v>
      </c>
      <c r="AV934" t="b">
        <f t="shared" si="192"/>
        <v>1</v>
      </c>
    </row>
    <row r="935" spans="1:48" ht="16.5" thickTop="1" thickBot="1" x14ac:dyDescent="0.3">
      <c r="A935" s="28">
        <f t="shared" si="193"/>
        <v>23</v>
      </c>
      <c r="B935" s="74" t="s">
        <v>1087</v>
      </c>
      <c r="C935" s="71" t="s">
        <v>731</v>
      </c>
      <c r="D935" s="63">
        <v>1994</v>
      </c>
      <c r="E935" s="72"/>
      <c r="F935" s="72">
        <v>0</v>
      </c>
      <c r="G935" s="80">
        <v>5</v>
      </c>
      <c r="H935" s="80">
        <v>2</v>
      </c>
      <c r="I935" s="163">
        <v>1560.4</v>
      </c>
      <c r="J935" s="163">
        <v>1434.1</v>
      </c>
      <c r="K935" s="163">
        <v>1434.1</v>
      </c>
      <c r="L935" s="165">
        <v>0</v>
      </c>
      <c r="M935" s="163">
        <f t="shared" si="184"/>
        <v>7027292.6100000003</v>
      </c>
      <c r="N935" s="163"/>
      <c r="O935" s="163"/>
      <c r="P935" s="163"/>
      <c r="Q935" s="30">
        <f>IF('Форма 2'!D935=0,"",'Форма 2'!D935-N935-O935-P935)</f>
        <v>7027292.6100000003</v>
      </c>
      <c r="R935" s="51">
        <f t="shared" si="187"/>
        <v>4900.1412802454506</v>
      </c>
      <c r="S935" s="51">
        <f t="shared" si="188"/>
        <v>4900.1412802454506</v>
      </c>
      <c r="T935" s="69">
        <f>IF(B935=C935,"",
IF(ISERROR(
IF(_xlfn.TEXTBEFORE('ПДФ 1'!B971,": ",1)*1=YEAR($V$4),$V$4,
IF(_xlfn.TEXTBEFORE('ПДФ 1'!B971,": ",1)*1=YEAR($W$4),$W$4,
IF(_xlfn.TEXTBEFORE('ПДФ 1'!B971,": ",1)*1=YEAR($X$4),$X$4,$Y$4)))),"",
IF(_xlfn.TEXTBEFORE('ПДФ 1'!B971,": ",1)*1=YEAR($V$4),$V$4,
IF(_xlfn.TEXTBEFORE('ПДФ 1'!B971,": ",1)*1=YEAR($W$4),$W$4,
IF(_xlfn.TEXTBEFORE('ПДФ 1'!B971,": ",1)*1=YEAR($X$4),$X$4,$Y$4)))))</f>
        <v>46387</v>
      </c>
      <c r="U935" s="125" t="str">
        <f>IF(ISERROR(VLOOKUP(C935,Источник!$C$2:$K$2343,9,0)),"",VLOOKUP(C935,Источник!$C$2:$K$2343,9,0))</f>
        <v>СС</v>
      </c>
      <c r="V935" s="1"/>
      <c r="W935" s="1"/>
      <c r="X935" s="77" t="str">
        <f t="shared" si="189"/>
        <v>п. Майский, ул. 9 Пятилетки, д. 26: 2026</v>
      </c>
      <c r="Y935" s="117">
        <f t="shared" si="190"/>
        <v>1</v>
      </c>
      <c r="Z935" s="22" t="s">
        <v>1076</v>
      </c>
      <c r="AA935" s="22" t="s">
        <v>1076</v>
      </c>
      <c r="AB935" s="22" t="s">
        <v>1076</v>
      </c>
      <c r="AC935" s="22" t="s">
        <v>1076</v>
      </c>
      <c r="AD935" s="22" t="s">
        <v>1076</v>
      </c>
      <c r="AE935" s="22" t="s">
        <v>1076</v>
      </c>
      <c r="AF935" s="22" t="s">
        <v>1076</v>
      </c>
      <c r="AG935" s="89" t="s">
        <v>1076</v>
      </c>
      <c r="AH935" s="88" t="s">
        <v>1076</v>
      </c>
      <c r="AI935" s="75">
        <v>1</v>
      </c>
      <c r="AJ935" s="75" t="s">
        <v>1076</v>
      </c>
      <c r="AK935" s="75" t="s">
        <v>1076</v>
      </c>
      <c r="AL935" s="75" t="s">
        <v>1076</v>
      </c>
      <c r="AM935" s="75" t="s">
        <v>1076</v>
      </c>
      <c r="AN935" s="75" t="s">
        <v>1076</v>
      </c>
      <c r="AO935" s="75" t="s">
        <v>1076</v>
      </c>
      <c r="AP935" s="75" t="s">
        <v>1076</v>
      </c>
      <c r="AQ935" s="75" t="s">
        <v>1076</v>
      </c>
      <c r="AR935" s="75" t="s">
        <v>1076</v>
      </c>
      <c r="AS935" s="75" t="s">
        <v>1076</v>
      </c>
      <c r="AT935" s="75" t="s">
        <v>1076</v>
      </c>
      <c r="AU935" t="str">
        <f t="shared" si="191"/>
        <v>РК</v>
      </c>
      <c r="AV935" t="b">
        <f t="shared" si="192"/>
        <v>1</v>
      </c>
    </row>
    <row r="936" spans="1:48" ht="16.5" thickTop="1" thickBot="1" x14ac:dyDescent="0.3">
      <c r="A936" s="28">
        <f t="shared" si="193"/>
        <v>24</v>
      </c>
      <c r="B936" s="74" t="s">
        <v>1087</v>
      </c>
      <c r="C936" s="71" t="s">
        <v>684</v>
      </c>
      <c r="D936" s="63">
        <v>1964</v>
      </c>
      <c r="E936" s="72"/>
      <c r="F936" s="72" t="s">
        <v>2519</v>
      </c>
      <c r="G936" s="80">
        <v>2</v>
      </c>
      <c r="H936" s="80">
        <v>2</v>
      </c>
      <c r="I936" s="163">
        <v>691.2</v>
      </c>
      <c r="J936" s="163">
        <v>625.70000000000005</v>
      </c>
      <c r="K936" s="163">
        <v>540.6</v>
      </c>
      <c r="L936" s="165">
        <v>31</v>
      </c>
      <c r="M936" s="163">
        <f t="shared" si="184"/>
        <v>261142.27</v>
      </c>
      <c r="N936" s="163"/>
      <c r="O936" s="163"/>
      <c r="P936" s="163"/>
      <c r="Q936" s="30">
        <f>IF('Форма 2'!D936=0,"",'Форма 2'!D936-N936-O936-P936)</f>
        <v>261142.27</v>
      </c>
      <c r="R936" s="51">
        <f t="shared" si="187"/>
        <v>417.36018858878055</v>
      </c>
      <c r="S936" s="51">
        <f t="shared" si="188"/>
        <v>417.36018858878055</v>
      </c>
      <c r="T936" s="69">
        <f>IF(B936=C936,"",
IF(ISERROR(
IF(_xlfn.TEXTBEFORE('ПДФ 1'!B972,": ",1)*1=YEAR($V$4),$V$4,
IF(_xlfn.TEXTBEFORE('ПДФ 1'!B972,": ",1)*1=YEAR($W$4),$W$4,
IF(_xlfn.TEXTBEFORE('ПДФ 1'!B972,": ",1)*1=YEAR($X$4),$X$4,$Y$4)))),"",
IF(_xlfn.TEXTBEFORE('ПДФ 1'!B972,": ",1)*1=YEAR($V$4),$V$4,
IF(_xlfn.TEXTBEFORE('ПДФ 1'!B972,": ",1)*1=YEAR($W$4),$W$4,
IF(_xlfn.TEXTBEFORE('ПДФ 1'!B972,": ",1)*1=YEAR($X$4),$X$4,$Y$4)))))</f>
        <v>46387</v>
      </c>
      <c r="U936" s="125" t="str">
        <f>IF(ISERROR(VLOOKUP(C936,Источник!$C$2:$K$2343,9,0)),"",VLOOKUP(C936,Источник!$C$2:$K$2343,9,0))</f>
        <v>РО</v>
      </c>
      <c r="V936" s="1"/>
      <c r="W936" s="1"/>
      <c r="X936" s="77" t="str">
        <f t="shared" si="189"/>
        <v>п. Оверята, ул. Заводская, д. 19: 2026</v>
      </c>
      <c r="Y936" s="117">
        <f t="shared" si="190"/>
        <v>1</v>
      </c>
      <c r="Z936" s="22" t="s">
        <v>1076</v>
      </c>
      <c r="AA936" s="22" t="s">
        <v>1076</v>
      </c>
      <c r="AB936" s="22" t="s">
        <v>1076</v>
      </c>
      <c r="AC936" s="22">
        <v>1</v>
      </c>
      <c r="AD936" s="22" t="s">
        <v>1076</v>
      </c>
      <c r="AE936" s="22" t="s">
        <v>1076</v>
      </c>
      <c r="AF936" s="22" t="s">
        <v>1076</v>
      </c>
      <c r="AG936" s="89" t="s">
        <v>1076</v>
      </c>
      <c r="AH936" s="88" t="s">
        <v>1076</v>
      </c>
      <c r="AI936" s="75" t="s">
        <v>1076</v>
      </c>
      <c r="AJ936" s="75" t="s">
        <v>1076</v>
      </c>
      <c r="AK936" s="75" t="s">
        <v>1076</v>
      </c>
      <c r="AL936" s="75" t="s">
        <v>1076</v>
      </c>
      <c r="AM936" s="75" t="s">
        <v>1076</v>
      </c>
      <c r="AN936" s="75" t="s">
        <v>1076</v>
      </c>
      <c r="AO936" s="75" t="s">
        <v>1076</v>
      </c>
      <c r="AP936" s="75" t="s">
        <v>1076</v>
      </c>
      <c r="AQ936" s="75" t="s">
        <v>1076</v>
      </c>
      <c r="AR936" s="75" t="s">
        <v>1076</v>
      </c>
      <c r="AS936" s="75" t="s">
        <v>1076</v>
      </c>
      <c r="AT936" s="75" t="s">
        <v>1076</v>
      </c>
      <c r="AU936" t="str">
        <f t="shared" si="191"/>
        <v>РВИС ( ХВС )</v>
      </c>
      <c r="AV936" t="b">
        <f t="shared" si="192"/>
        <v>1</v>
      </c>
    </row>
    <row r="937" spans="1:48" ht="17.25" thickTop="1" thickBot="1" x14ac:dyDescent="0.3">
      <c r="A937" s="134">
        <f t="shared" si="193"/>
        <v>0</v>
      </c>
      <c r="B937" s="135" t="s">
        <v>1076</v>
      </c>
      <c r="C937" s="156" t="s">
        <v>1088</v>
      </c>
      <c r="D937" s="140" t="s">
        <v>1076</v>
      </c>
      <c r="E937" s="141"/>
      <c r="F937" s="141" t="s">
        <v>1076</v>
      </c>
      <c r="G937" s="142" t="s">
        <v>1076</v>
      </c>
      <c r="H937" s="142" t="s">
        <v>1076</v>
      </c>
      <c r="I937" s="162">
        <f>SUM(I938:I940)</f>
        <v>3180.4000000000005</v>
      </c>
      <c r="J937" s="162">
        <f t="shared" ref="J937:P937" si="194">SUM(J938:J940)</f>
        <v>3102.6000000000004</v>
      </c>
      <c r="K937" s="162">
        <f t="shared" si="194"/>
        <v>2474</v>
      </c>
      <c r="L937" s="154">
        <f t="shared" si="194"/>
        <v>144</v>
      </c>
      <c r="M937" s="162">
        <f t="shared" si="184"/>
        <v>23739275.830000002</v>
      </c>
      <c r="N937" s="162">
        <f t="shared" si="194"/>
        <v>0</v>
      </c>
      <c r="O937" s="162">
        <f t="shared" si="194"/>
        <v>0</v>
      </c>
      <c r="P937" s="162">
        <f t="shared" si="194"/>
        <v>0</v>
      </c>
      <c r="Q937" s="136">
        <f>IF('Форма 2'!D937=0,"",'Форма 2'!D937-N937-O937-P937)</f>
        <v>23739275.830000002</v>
      </c>
      <c r="R937" s="143"/>
      <c r="S937" s="143"/>
      <c r="T937" s="144"/>
      <c r="U937" s="145" t="str">
        <f>IF(ISERROR(VLOOKUP(C937,Источник!$C$2:$K$2343,9,0)),"",VLOOKUP(C937,Источник!$C$2:$K$2343,9,0))</f>
        <v/>
      </c>
      <c r="V937" s="1"/>
      <c r="W937" s="1"/>
      <c r="X937" s="77" t="str">
        <f t="shared" si="189"/>
        <v/>
      </c>
      <c r="Y937" s="117">
        <f t="shared" si="190"/>
        <v>0</v>
      </c>
      <c r="Z937" s="22" t="s">
        <v>1076</v>
      </c>
      <c r="AA937" s="22" t="s">
        <v>1076</v>
      </c>
      <c r="AB937" s="22" t="s">
        <v>1076</v>
      </c>
      <c r="AC937" s="22" t="s">
        <v>1076</v>
      </c>
      <c r="AD937" s="22" t="s">
        <v>1076</v>
      </c>
      <c r="AE937" s="22" t="s">
        <v>1076</v>
      </c>
      <c r="AF937" s="22" t="s">
        <v>1076</v>
      </c>
      <c r="AG937" s="89" t="s">
        <v>1076</v>
      </c>
      <c r="AH937" s="88" t="s">
        <v>1076</v>
      </c>
      <c r="AI937" s="75" t="s">
        <v>1076</v>
      </c>
      <c r="AJ937" s="75" t="s">
        <v>1076</v>
      </c>
      <c r="AK937" s="75" t="s">
        <v>1076</v>
      </c>
      <c r="AL937" s="75" t="s">
        <v>1076</v>
      </c>
      <c r="AM937" s="75" t="s">
        <v>1076</v>
      </c>
      <c r="AN937" s="75" t="s">
        <v>1076</v>
      </c>
      <c r="AO937" s="75" t="s">
        <v>1076</v>
      </c>
      <c r="AP937" s="75" t="s">
        <v>1076</v>
      </c>
      <c r="AQ937" s="75" t="s">
        <v>1076</v>
      </c>
      <c r="AR937" s="75" t="s">
        <v>1076</v>
      </c>
      <c r="AS937" s="75" t="s">
        <v>1076</v>
      </c>
      <c r="AT937" s="75" t="s">
        <v>1076</v>
      </c>
      <c r="AU937" t="str">
        <f t="shared" si="191"/>
        <v/>
      </c>
      <c r="AV937" t="b">
        <f t="shared" si="192"/>
        <v>1</v>
      </c>
    </row>
    <row r="938" spans="1:48" ht="16.5" thickTop="1" thickBot="1" x14ac:dyDescent="0.3">
      <c r="A938" s="28">
        <f t="shared" si="193"/>
        <v>1</v>
      </c>
      <c r="B938" s="74" t="s">
        <v>1088</v>
      </c>
      <c r="C938" s="71" t="s">
        <v>83</v>
      </c>
      <c r="D938" s="63">
        <v>1966</v>
      </c>
      <c r="E938" s="72"/>
      <c r="F938" s="72" t="s">
        <v>2519</v>
      </c>
      <c r="G938" s="80">
        <v>3</v>
      </c>
      <c r="H938" s="80">
        <v>4</v>
      </c>
      <c r="I938" s="163">
        <v>2115.8000000000002</v>
      </c>
      <c r="J938" s="163">
        <v>2115.8000000000002</v>
      </c>
      <c r="K938" s="163">
        <v>1544.8</v>
      </c>
      <c r="L938" s="165">
        <v>80</v>
      </c>
      <c r="M938" s="163">
        <f t="shared" si="184"/>
        <v>19136987.84</v>
      </c>
      <c r="N938" s="163"/>
      <c r="O938" s="163"/>
      <c r="P938" s="163"/>
      <c r="Q938" s="30">
        <f>IF('Форма 2'!D938=0,"",'Форма 2'!D938-N938-O938-P938)</f>
        <v>19136987.84</v>
      </c>
      <c r="R938" s="51">
        <f t="shared" si="187"/>
        <v>9044.7999999999993</v>
      </c>
      <c r="S938" s="51">
        <f t="shared" si="188"/>
        <v>9044.7999999999993</v>
      </c>
      <c r="T938" s="69">
        <f>IF(B938=C938,"",
IF(ISERROR(
IF(_xlfn.TEXTBEFORE('ПДФ 1'!B974,": ",1)*1=YEAR($V$4),$V$4,
IF(_xlfn.TEXTBEFORE('ПДФ 1'!B974,": ",1)*1=YEAR($W$4),$W$4,
IF(_xlfn.TEXTBEFORE('ПДФ 1'!B974,": ",1)*1=YEAR($X$4),$X$4,$Y$4)))),"",
IF(_xlfn.TEXTBEFORE('ПДФ 1'!B974,": ",1)*1=YEAR($V$4),$V$4,
IF(_xlfn.TEXTBEFORE('ПДФ 1'!B974,": ",1)*1=YEAR($W$4),$W$4,
IF(_xlfn.TEXTBEFORE('ПДФ 1'!B974,": ",1)*1=YEAR($X$4),$X$4,$Y$4)))))</f>
        <v>46387</v>
      </c>
      <c r="U938" s="125" t="str">
        <f>IF(ISERROR(VLOOKUP(C938,Источник!$C$2:$K$2343,9,0)),"",VLOOKUP(C938,Источник!$C$2:$K$2343,9,0))</f>
        <v>РО</v>
      </c>
      <c r="V938" s="1"/>
      <c r="W938" s="1"/>
      <c r="X938" s="77" t="str">
        <f t="shared" si="189"/>
        <v>г. Кудымкар, ул. 50 лет Октября, д. 32: 2026</v>
      </c>
      <c r="Y938" s="117">
        <f t="shared" si="190"/>
        <v>2</v>
      </c>
      <c r="Z938" s="22" t="s">
        <v>1076</v>
      </c>
      <c r="AA938" s="22">
        <v>1</v>
      </c>
      <c r="AB938" s="22" t="s">
        <v>1076</v>
      </c>
      <c r="AC938" s="22" t="s">
        <v>1076</v>
      </c>
      <c r="AD938" s="22" t="s">
        <v>1076</v>
      </c>
      <c r="AE938" s="22">
        <v>1</v>
      </c>
      <c r="AF938" s="22" t="s">
        <v>1076</v>
      </c>
      <c r="AG938" s="89" t="s">
        <v>1076</v>
      </c>
      <c r="AH938" s="88" t="s">
        <v>1076</v>
      </c>
      <c r="AI938" s="75" t="s">
        <v>1076</v>
      </c>
      <c r="AJ938" s="75" t="s">
        <v>1076</v>
      </c>
      <c r="AK938" s="75" t="s">
        <v>1076</v>
      </c>
      <c r="AL938" s="75" t="s">
        <v>1076</v>
      </c>
      <c r="AM938" s="75" t="s">
        <v>1076</v>
      </c>
      <c r="AN938" s="75" t="s">
        <v>1076</v>
      </c>
      <c r="AO938" s="75" t="s">
        <v>1076</v>
      </c>
      <c r="AP938" s="75" t="s">
        <v>1076</v>
      </c>
      <c r="AQ938" s="75" t="s">
        <v>1076</v>
      </c>
      <c r="AR938" s="75" t="s">
        <v>1076</v>
      </c>
      <c r="AS938" s="75" t="s">
        <v>1076</v>
      </c>
      <c r="AT938" s="75" t="s">
        <v>1076</v>
      </c>
      <c r="AU938" t="str">
        <f t="shared" si="191"/>
        <v>РВИС ( ТЕП ВОД )</v>
      </c>
      <c r="AV938" t="b">
        <f t="shared" si="192"/>
        <v>1</v>
      </c>
    </row>
    <row r="939" spans="1:48" ht="16.5" thickTop="1" thickBot="1" x14ac:dyDescent="0.3">
      <c r="A939" s="28">
        <f t="shared" si="193"/>
        <v>2</v>
      </c>
      <c r="B939" s="74" t="s">
        <v>1088</v>
      </c>
      <c r="C939" s="71" t="s">
        <v>732</v>
      </c>
      <c r="D939" s="63">
        <v>1957</v>
      </c>
      <c r="E939" s="72"/>
      <c r="F939" s="72" t="s">
        <v>2519</v>
      </c>
      <c r="G939" s="80">
        <v>2</v>
      </c>
      <c r="H939" s="80">
        <v>1</v>
      </c>
      <c r="I939" s="163">
        <v>404.3</v>
      </c>
      <c r="J939" s="163">
        <v>374.3</v>
      </c>
      <c r="K939" s="163">
        <v>316.7</v>
      </c>
      <c r="L939" s="165">
        <v>16</v>
      </c>
      <c r="M939" s="163">
        <f t="shared" si="184"/>
        <v>3864052.78</v>
      </c>
      <c r="N939" s="163"/>
      <c r="O939" s="163"/>
      <c r="P939" s="163"/>
      <c r="Q939" s="30">
        <f>IF('Форма 2'!D939=0,"",'Форма 2'!D939-N939-O939-P939)</f>
        <v>3864052.78</v>
      </c>
      <c r="R939" s="51">
        <f t="shared" si="187"/>
        <v>10323.411114079614</v>
      </c>
      <c r="S939" s="51">
        <f t="shared" si="188"/>
        <v>10323.411114079614</v>
      </c>
      <c r="T939" s="69">
        <f>IF(B939=C939,"",
IF(ISERROR(
IF(_xlfn.TEXTBEFORE('ПДФ 1'!B975,": ",1)*1=YEAR($V$4),$V$4,
IF(_xlfn.TEXTBEFORE('ПДФ 1'!B975,": ",1)*1=YEAR($W$4),$W$4,
IF(_xlfn.TEXTBEFORE('ПДФ 1'!B975,": ",1)*1=YEAR($X$4),$X$4,$Y$4)))),"",
IF(_xlfn.TEXTBEFORE('ПДФ 1'!B975,": ",1)*1=YEAR($V$4),$V$4,
IF(_xlfn.TEXTBEFORE('ПДФ 1'!B975,": ",1)*1=YEAR($W$4),$W$4,
IF(_xlfn.TEXTBEFORE('ПДФ 1'!B975,": ",1)*1=YEAR($X$4),$X$4,$Y$4)))))</f>
        <v>46387</v>
      </c>
      <c r="U939" s="125" t="str">
        <f>IF(ISERROR(VLOOKUP(C939,Источник!$C$2:$K$2343,9,0)),"",VLOOKUP(C939,Источник!$C$2:$K$2343,9,0))</f>
        <v>РО</v>
      </c>
      <c r="V939" s="1"/>
      <c r="W939" s="1"/>
      <c r="X939" s="77" t="str">
        <f t="shared" si="189"/>
        <v>г. Кудымкар, ул. 50 лет Октября, д. 38: 2026</v>
      </c>
      <c r="Y939" s="117">
        <f t="shared" si="190"/>
        <v>1</v>
      </c>
      <c r="Z939" s="22" t="s">
        <v>1076</v>
      </c>
      <c r="AA939" s="22" t="s">
        <v>1076</v>
      </c>
      <c r="AB939" s="22" t="s">
        <v>1076</v>
      </c>
      <c r="AC939" s="22" t="s">
        <v>1076</v>
      </c>
      <c r="AD939" s="22" t="s">
        <v>1076</v>
      </c>
      <c r="AE939" s="22" t="s">
        <v>1076</v>
      </c>
      <c r="AF939" s="22" t="s">
        <v>1076</v>
      </c>
      <c r="AG939" s="89" t="s">
        <v>1076</v>
      </c>
      <c r="AH939" s="88" t="s">
        <v>1076</v>
      </c>
      <c r="AI939" s="75">
        <v>1</v>
      </c>
      <c r="AJ939" s="75" t="s">
        <v>1076</v>
      </c>
      <c r="AK939" s="75" t="s">
        <v>1076</v>
      </c>
      <c r="AL939" s="75" t="s">
        <v>1076</v>
      </c>
      <c r="AM939" s="75" t="s">
        <v>1076</v>
      </c>
      <c r="AN939" s="75" t="s">
        <v>1076</v>
      </c>
      <c r="AO939" s="75" t="s">
        <v>1076</v>
      </c>
      <c r="AP939" s="75" t="s">
        <v>1076</v>
      </c>
      <c r="AQ939" s="75" t="s">
        <v>1076</v>
      </c>
      <c r="AR939" s="75" t="s">
        <v>1076</v>
      </c>
      <c r="AS939" s="75" t="s">
        <v>1076</v>
      </c>
      <c r="AT939" s="75" t="s">
        <v>1076</v>
      </c>
      <c r="AU939" t="str">
        <f t="shared" si="191"/>
        <v>РК</v>
      </c>
      <c r="AV939" t="b">
        <f t="shared" si="192"/>
        <v>1</v>
      </c>
    </row>
    <row r="940" spans="1:48" ht="16.5" thickTop="1" thickBot="1" x14ac:dyDescent="0.3">
      <c r="A940" s="28">
        <f t="shared" si="193"/>
        <v>3</v>
      </c>
      <c r="B940" s="74" t="s">
        <v>1088</v>
      </c>
      <c r="C940" s="71" t="s">
        <v>581</v>
      </c>
      <c r="D940" s="63">
        <v>1960</v>
      </c>
      <c r="E940" s="72"/>
      <c r="F940" s="72" t="s">
        <v>2519</v>
      </c>
      <c r="G940" s="80">
        <v>2</v>
      </c>
      <c r="H940" s="80">
        <v>2</v>
      </c>
      <c r="I940" s="163">
        <v>660.3</v>
      </c>
      <c r="J940" s="163">
        <v>612.5</v>
      </c>
      <c r="K940" s="163">
        <v>612.5</v>
      </c>
      <c r="L940" s="165">
        <v>48</v>
      </c>
      <c r="M940" s="163">
        <f t="shared" si="184"/>
        <v>738235.21</v>
      </c>
      <c r="N940" s="163"/>
      <c r="O940" s="163"/>
      <c r="P940" s="163"/>
      <c r="Q940" s="30">
        <f>IF('Форма 2'!D940=0,"",'Форма 2'!D940-N940-O940-P940)</f>
        <v>738235.21</v>
      </c>
      <c r="R940" s="51">
        <f t="shared" si="187"/>
        <v>1205.2819755102041</v>
      </c>
      <c r="S940" s="51">
        <f t="shared" si="188"/>
        <v>1205.2819755102041</v>
      </c>
      <c r="T940" s="69">
        <f>IF(B940=C940,"",
IF(ISERROR(
IF(_xlfn.TEXTBEFORE('ПДФ 1'!B976,": ",1)*1=YEAR($V$4),$V$4,
IF(_xlfn.TEXTBEFORE('ПДФ 1'!B976,": ",1)*1=YEAR($W$4),$W$4,
IF(_xlfn.TEXTBEFORE('ПДФ 1'!B976,": ",1)*1=YEAR($X$4),$X$4,$Y$4)))),"",
IF(_xlfn.TEXTBEFORE('ПДФ 1'!B976,": ",1)*1=YEAR($V$4),$V$4,
IF(_xlfn.TEXTBEFORE('ПДФ 1'!B976,": ",1)*1=YEAR($W$4),$W$4,
IF(_xlfn.TEXTBEFORE('ПДФ 1'!B976,": ",1)*1=YEAR($X$4),$X$4,$Y$4)))))</f>
        <v>46387</v>
      </c>
      <c r="U940" s="125" t="str">
        <f>IF(ISERROR(VLOOKUP(C940,Источник!$C$2:$K$2343,9,0)),"",VLOOKUP(C940,Источник!$C$2:$K$2343,9,0))</f>
        <v>РО</v>
      </c>
      <c r="V940" s="1"/>
      <c r="W940" s="1"/>
      <c r="X940" s="77" t="str">
        <f t="shared" si="189"/>
        <v>г. Кудымкар, ул. Гагарина, д. 15: 2026</v>
      </c>
      <c r="Y940" s="117">
        <f t="shared" si="190"/>
        <v>2</v>
      </c>
      <c r="Z940" s="22">
        <v>1</v>
      </c>
      <c r="AA940" s="22" t="s">
        <v>1076</v>
      </c>
      <c r="AB940" s="22" t="s">
        <v>1076</v>
      </c>
      <c r="AC940" s="22">
        <v>1</v>
      </c>
      <c r="AD940" s="22" t="s">
        <v>1076</v>
      </c>
      <c r="AE940" s="22" t="s">
        <v>1076</v>
      </c>
      <c r="AF940" s="22" t="s">
        <v>1076</v>
      </c>
      <c r="AG940" s="89" t="s">
        <v>1076</v>
      </c>
      <c r="AH940" s="88" t="s">
        <v>1076</v>
      </c>
      <c r="AI940" s="75" t="s">
        <v>1076</v>
      </c>
      <c r="AJ940" s="75" t="s">
        <v>1076</v>
      </c>
      <c r="AK940" s="75" t="s">
        <v>1076</v>
      </c>
      <c r="AL940" s="75" t="s">
        <v>1076</v>
      </c>
      <c r="AM940" s="75" t="s">
        <v>1076</v>
      </c>
      <c r="AN940" s="75" t="s">
        <v>1076</v>
      </c>
      <c r="AO940" s="75" t="s">
        <v>1076</v>
      </c>
      <c r="AP940" s="75" t="s">
        <v>1076</v>
      </c>
      <c r="AQ940" s="75" t="s">
        <v>1076</v>
      </c>
      <c r="AR940" s="75" t="s">
        <v>1076</v>
      </c>
      <c r="AS940" s="75" t="s">
        <v>1076</v>
      </c>
      <c r="AT940" s="75" t="s">
        <v>1076</v>
      </c>
      <c r="AU940" t="str">
        <f t="shared" si="191"/>
        <v>РВИС ( ЭЛ ХВС )</v>
      </c>
      <c r="AV940" t="b">
        <f t="shared" si="192"/>
        <v>1</v>
      </c>
    </row>
    <row r="941" spans="1:48" ht="17.25" thickTop="1" thickBot="1" x14ac:dyDescent="0.3">
      <c r="A941" s="134">
        <f>IF(NOT(ISERROR("Пермского края"=MID(C941,FIND("Пермского края",C941),14)))=$B$1,0,IF(NOT(ISERROR("город Пермь"=MID(C941,FIND("город Пермь",C941),11)))=$B$1,0,IF(NOT(ISERROR("Итого"=MID(C941,FIND("Итого",C941),5)))=$B$1,0,IF(NOT(ISERROR("Всего"=MID(C941,FIND("Всего",C941),5)))=$B$1,0,#REF!+1))))</f>
        <v>0</v>
      </c>
      <c r="B941" s="135" t="s">
        <v>1076</v>
      </c>
      <c r="C941" s="156" t="s">
        <v>1089</v>
      </c>
      <c r="D941" s="140" t="s">
        <v>1076</v>
      </c>
      <c r="E941" s="141"/>
      <c r="F941" s="141" t="s">
        <v>1076</v>
      </c>
      <c r="G941" s="142" t="s">
        <v>1076</v>
      </c>
      <c r="H941" s="142" t="s">
        <v>1076</v>
      </c>
      <c r="I941" s="162">
        <f>SUM(I942:I961)</f>
        <v>74805.070000000007</v>
      </c>
      <c r="J941" s="162">
        <f t="shared" ref="J941:P941" si="195">SUM(J942:J961)</f>
        <v>66801.350000000006</v>
      </c>
      <c r="K941" s="162">
        <f t="shared" si="195"/>
        <v>59924.65</v>
      </c>
      <c r="L941" s="154">
        <f t="shared" si="195"/>
        <v>2012</v>
      </c>
      <c r="M941" s="162">
        <f t="shared" si="184"/>
        <v>90975812.879999995</v>
      </c>
      <c r="N941" s="162">
        <f t="shared" si="195"/>
        <v>0</v>
      </c>
      <c r="O941" s="162">
        <f t="shared" si="195"/>
        <v>0</v>
      </c>
      <c r="P941" s="162">
        <f t="shared" si="195"/>
        <v>0</v>
      </c>
      <c r="Q941" s="136">
        <f>IF('Форма 2'!D941=0,"",'Форма 2'!D941-N941-O941-P941)</f>
        <v>90975812.879999995</v>
      </c>
      <c r="R941" s="143"/>
      <c r="S941" s="143"/>
      <c r="T941" s="144"/>
      <c r="U941" s="145" t="str">
        <f>IF(ISERROR(VLOOKUP(C941,Источник!$C$2:$K$2343,9,0)),"",VLOOKUP(C941,Источник!$C$2:$K$2343,9,0))</f>
        <v/>
      </c>
      <c r="V941" s="1"/>
      <c r="W941" s="1"/>
      <c r="X941" s="77" t="str">
        <f t="shared" si="189"/>
        <v/>
      </c>
      <c r="Y941" s="117">
        <f t="shared" si="190"/>
        <v>0</v>
      </c>
      <c r="Z941" s="22" t="s">
        <v>1076</v>
      </c>
      <c r="AA941" s="22" t="s">
        <v>1076</v>
      </c>
      <c r="AB941" s="22" t="s">
        <v>1076</v>
      </c>
      <c r="AC941" s="22" t="s">
        <v>1076</v>
      </c>
      <c r="AD941" s="22" t="s">
        <v>1076</v>
      </c>
      <c r="AE941" s="22" t="s">
        <v>1076</v>
      </c>
      <c r="AF941" s="22" t="s">
        <v>1076</v>
      </c>
      <c r="AG941" s="89" t="s">
        <v>1076</v>
      </c>
      <c r="AH941" s="88" t="s">
        <v>1076</v>
      </c>
      <c r="AI941" s="75" t="s">
        <v>1076</v>
      </c>
      <c r="AJ941" s="75" t="s">
        <v>1076</v>
      </c>
      <c r="AK941" s="75" t="s">
        <v>1076</v>
      </c>
      <c r="AL941" s="75" t="s">
        <v>1076</v>
      </c>
      <c r="AM941" s="75" t="s">
        <v>1076</v>
      </c>
      <c r="AN941" s="75" t="s">
        <v>1076</v>
      </c>
      <c r="AO941" s="75" t="s">
        <v>1076</v>
      </c>
      <c r="AP941" s="75" t="s">
        <v>1076</v>
      </c>
      <c r="AQ941" s="75" t="s">
        <v>1076</v>
      </c>
      <c r="AR941" s="75" t="s">
        <v>1076</v>
      </c>
      <c r="AS941" s="75" t="s">
        <v>1076</v>
      </c>
      <c r="AT941" s="75" t="s">
        <v>1076</v>
      </c>
      <c r="AU941" t="str">
        <f t="shared" si="191"/>
        <v/>
      </c>
      <c r="AV941" t="b">
        <f t="shared" si="192"/>
        <v>1</v>
      </c>
    </row>
    <row r="942" spans="1:48" ht="16.5" thickTop="1" thickBot="1" x14ac:dyDescent="0.3">
      <c r="A942" s="28">
        <f t="shared" si="193"/>
        <v>1</v>
      </c>
      <c r="B942" s="74" t="s">
        <v>1089</v>
      </c>
      <c r="C942" s="71" t="s">
        <v>197</v>
      </c>
      <c r="D942" s="63">
        <v>1973</v>
      </c>
      <c r="E942" s="72"/>
      <c r="F942" s="72" t="s">
        <v>2519</v>
      </c>
      <c r="G942" s="80">
        <v>5</v>
      </c>
      <c r="H942" s="80">
        <v>3</v>
      </c>
      <c r="I942" s="163">
        <v>3667.5</v>
      </c>
      <c r="J942" s="163">
        <v>3334.1</v>
      </c>
      <c r="K942" s="163">
        <v>3194.4</v>
      </c>
      <c r="L942" s="165">
        <v>149</v>
      </c>
      <c r="M942" s="163">
        <f t="shared" si="184"/>
        <v>16516659.6</v>
      </c>
      <c r="N942" s="163"/>
      <c r="O942" s="163"/>
      <c r="P942" s="163"/>
      <c r="Q942" s="30">
        <f>IF('Форма 2'!D942=0,"",'Форма 2'!D942-N942-O942-P942)</f>
        <v>16516659.6</v>
      </c>
      <c r="R942" s="51">
        <f t="shared" si="187"/>
        <v>4953.8584925467139</v>
      </c>
      <c r="S942" s="51">
        <f t="shared" si="188"/>
        <v>4953.8584925467139</v>
      </c>
      <c r="T942" s="69">
        <f>IF(B942=C942,"",
IF(ISERROR(
IF(_xlfn.TEXTBEFORE('ПДФ 1'!B979,": ",1)*1=YEAR($V$4),$V$4,
IF(_xlfn.TEXTBEFORE('ПДФ 1'!B979,": ",1)*1=YEAR($W$4),$W$4,
IF(_xlfn.TEXTBEFORE('ПДФ 1'!B979,": ",1)*1=YEAR($X$4),$X$4,$Y$4)))),"",
IF(_xlfn.TEXTBEFORE('ПДФ 1'!B979,": ",1)*1=YEAR($V$4),$V$4,
IF(_xlfn.TEXTBEFORE('ПДФ 1'!B979,": ",1)*1=YEAR($W$4),$W$4,
IF(_xlfn.TEXTBEFORE('ПДФ 1'!B979,": ",1)*1=YEAR($X$4),$X$4,$Y$4)))))</f>
        <v>46387</v>
      </c>
      <c r="U942" s="125" t="str">
        <f>IF(ISERROR(VLOOKUP(C942,Источник!$C$2:$K$2343,9,0)),"",VLOOKUP(C942,Источник!$C$2:$K$2343,9,0))</f>
        <v>СС</v>
      </c>
      <c r="V942" s="1"/>
      <c r="W942" s="1"/>
      <c r="X942" s="77" t="str">
        <f t="shared" si="189"/>
        <v>г. Кунгур, ул. Бачурина, д. 13А: 2026</v>
      </c>
      <c r="Y942" s="117">
        <f t="shared" si="190"/>
        <v>1</v>
      </c>
      <c r="Z942" s="22" t="s">
        <v>1076</v>
      </c>
      <c r="AA942" s="22" t="s">
        <v>1076</v>
      </c>
      <c r="AB942" s="22" t="s">
        <v>1076</v>
      </c>
      <c r="AC942" s="22" t="s">
        <v>1076</v>
      </c>
      <c r="AD942" s="22" t="s">
        <v>1076</v>
      </c>
      <c r="AE942" s="22" t="s">
        <v>1076</v>
      </c>
      <c r="AF942" s="22" t="s">
        <v>1076</v>
      </c>
      <c r="AG942" s="89" t="s">
        <v>1076</v>
      </c>
      <c r="AH942" s="88" t="s">
        <v>1076</v>
      </c>
      <c r="AI942" s="75">
        <v>1</v>
      </c>
      <c r="AJ942" s="75" t="s">
        <v>1076</v>
      </c>
      <c r="AK942" s="75" t="s">
        <v>1076</v>
      </c>
      <c r="AL942" s="75" t="s">
        <v>1076</v>
      </c>
      <c r="AM942" s="75" t="s">
        <v>1076</v>
      </c>
      <c r="AN942" s="75" t="s">
        <v>1076</v>
      </c>
      <c r="AO942" s="75" t="s">
        <v>1076</v>
      </c>
      <c r="AP942" s="75" t="s">
        <v>1076</v>
      </c>
      <c r="AQ942" s="75" t="s">
        <v>1076</v>
      </c>
      <c r="AR942" s="75" t="s">
        <v>1076</v>
      </c>
      <c r="AS942" s="75" t="s">
        <v>1076</v>
      </c>
      <c r="AT942" s="75" t="s">
        <v>1076</v>
      </c>
      <c r="AU942" t="str">
        <f t="shared" si="191"/>
        <v>РК</v>
      </c>
      <c r="AV942" t="b">
        <f t="shared" si="192"/>
        <v>1</v>
      </c>
    </row>
    <row r="943" spans="1:48" ht="16.5" thickTop="1" thickBot="1" x14ac:dyDescent="0.3">
      <c r="A943" s="28">
        <f t="shared" si="193"/>
        <v>2</v>
      </c>
      <c r="B943" s="74" t="s">
        <v>1089</v>
      </c>
      <c r="C943" s="71" t="s">
        <v>120</v>
      </c>
      <c r="D943" s="63">
        <v>1976</v>
      </c>
      <c r="E943" s="72"/>
      <c r="F943" s="72" t="s">
        <v>2519</v>
      </c>
      <c r="G943" s="80">
        <v>5</v>
      </c>
      <c r="H943" s="80">
        <v>6</v>
      </c>
      <c r="I943" s="163">
        <v>4924.3</v>
      </c>
      <c r="J943" s="163">
        <v>4476.6000000000004</v>
      </c>
      <c r="K943" s="163">
        <v>4399.1000000000004</v>
      </c>
      <c r="L943" s="165">
        <v>213</v>
      </c>
      <c r="M943" s="163">
        <f t="shared" si="184"/>
        <v>2577378.62</v>
      </c>
      <c r="N943" s="163"/>
      <c r="O943" s="163"/>
      <c r="P943" s="163"/>
      <c r="Q943" s="30">
        <f>IF('Форма 2'!D943=0,"",'Форма 2'!D943-N943-O943-P943)</f>
        <v>2577378.62</v>
      </c>
      <c r="R943" s="51">
        <f t="shared" si="187"/>
        <v>575.74467676361519</v>
      </c>
      <c r="S943" s="51">
        <f t="shared" si="188"/>
        <v>575.74467676361519</v>
      </c>
      <c r="T943" s="69">
        <f>IF(B943=C943,"",
IF(ISERROR(
IF(_xlfn.TEXTBEFORE('ПДФ 1'!B980,": ",1)*1=YEAR($V$4),$V$4,
IF(_xlfn.TEXTBEFORE('ПДФ 1'!B980,": ",1)*1=YEAR($W$4),$W$4,
IF(_xlfn.TEXTBEFORE('ПДФ 1'!B980,": ",1)*1=YEAR($X$4),$X$4,$Y$4)))),"",
IF(_xlfn.TEXTBEFORE('ПДФ 1'!B980,": ",1)*1=YEAR($V$4),$V$4,
IF(_xlfn.TEXTBEFORE('ПДФ 1'!B980,": ",1)*1=YEAR($W$4),$W$4,
IF(_xlfn.TEXTBEFORE('ПДФ 1'!B980,": ",1)*1=YEAR($X$4),$X$4,$Y$4)))))</f>
        <v>46387</v>
      </c>
      <c r="U943" s="125" t="str">
        <f>IF(ISERROR(VLOOKUP(C943,Источник!$C$2:$K$2343,9,0)),"",VLOOKUP(C943,Источник!$C$2:$K$2343,9,0))</f>
        <v>СС</v>
      </c>
      <c r="V943" s="1"/>
      <c r="W943" s="1"/>
      <c r="X943" s="77" t="str">
        <f t="shared" si="189"/>
        <v>г. Кунгур, ул. Детская, д. 23: 2026</v>
      </c>
      <c r="Y943" s="117">
        <f t="shared" si="190"/>
        <v>1</v>
      </c>
      <c r="Z943" s="22" t="s">
        <v>1076</v>
      </c>
      <c r="AA943" s="22" t="s">
        <v>1076</v>
      </c>
      <c r="AB943" s="22">
        <v>1</v>
      </c>
      <c r="AC943" s="22" t="s">
        <v>1076</v>
      </c>
      <c r="AD943" s="22" t="s">
        <v>1076</v>
      </c>
      <c r="AE943" s="22" t="s">
        <v>1076</v>
      </c>
      <c r="AF943" s="22" t="s">
        <v>1076</v>
      </c>
      <c r="AG943" s="89" t="s">
        <v>1076</v>
      </c>
      <c r="AH943" s="88" t="s">
        <v>1076</v>
      </c>
      <c r="AI943" s="75" t="s">
        <v>1076</v>
      </c>
      <c r="AJ943" s="75" t="s">
        <v>1076</v>
      </c>
      <c r="AK943" s="75" t="s">
        <v>1076</v>
      </c>
      <c r="AL943" s="75" t="s">
        <v>1076</v>
      </c>
      <c r="AM943" s="75" t="s">
        <v>1076</v>
      </c>
      <c r="AN943" s="75" t="s">
        <v>1076</v>
      </c>
      <c r="AO943" s="75" t="s">
        <v>1076</v>
      </c>
      <c r="AP943" s="75" t="s">
        <v>1076</v>
      </c>
      <c r="AQ943" s="75" t="s">
        <v>1076</v>
      </c>
      <c r="AR943" s="75" t="s">
        <v>1076</v>
      </c>
      <c r="AS943" s="75" t="s">
        <v>1076</v>
      </c>
      <c r="AT943" s="75" t="s">
        <v>1076</v>
      </c>
      <c r="AU943" t="str">
        <f t="shared" si="191"/>
        <v>РВИС ( ГАЗ )</v>
      </c>
      <c r="AV943" t="b">
        <f t="shared" si="192"/>
        <v>1</v>
      </c>
    </row>
    <row r="944" spans="1:48" ht="16.5" thickTop="1" thickBot="1" x14ac:dyDescent="0.3">
      <c r="A944" s="28">
        <f t="shared" si="193"/>
        <v>3</v>
      </c>
      <c r="B944" s="74" t="s">
        <v>1089</v>
      </c>
      <c r="C944" s="71" t="s">
        <v>121</v>
      </c>
      <c r="D944" s="63">
        <v>1984</v>
      </c>
      <c r="E944" s="72"/>
      <c r="F944" s="72" t="s">
        <v>2519</v>
      </c>
      <c r="G944" s="80">
        <v>5</v>
      </c>
      <c r="H944" s="80">
        <v>4</v>
      </c>
      <c r="I944" s="163">
        <v>2689.6</v>
      </c>
      <c r="J944" s="163">
        <v>2689.6</v>
      </c>
      <c r="K944" s="163">
        <v>2420.64</v>
      </c>
      <c r="L944" s="165">
        <v>0</v>
      </c>
      <c r="M944" s="163">
        <f t="shared" si="184"/>
        <v>13520404.030000001</v>
      </c>
      <c r="N944" s="163"/>
      <c r="O944" s="163"/>
      <c r="P944" s="163"/>
      <c r="Q944" s="30">
        <f>IF('Форма 2'!D944=0,"",'Форма 2'!D944-N944-O944-P944)</f>
        <v>13520404.030000001</v>
      </c>
      <c r="R944" s="51">
        <f t="shared" si="187"/>
        <v>5026.9199992563954</v>
      </c>
      <c r="S944" s="51">
        <f t="shared" si="188"/>
        <v>5026.9199992563954</v>
      </c>
      <c r="T944" s="69">
        <f>IF(B944=C944,"",
IF(ISERROR(
IF(_xlfn.TEXTBEFORE('ПДФ 1'!B981,": ",1)*1=YEAR($V$4),$V$4,
IF(_xlfn.TEXTBEFORE('ПДФ 1'!B981,": ",1)*1=YEAR($W$4),$W$4,
IF(_xlfn.TEXTBEFORE('ПДФ 1'!B981,": ",1)*1=YEAR($X$4),$X$4,$Y$4)))),"",
IF(_xlfn.TEXTBEFORE('ПДФ 1'!B981,": ",1)*1=YEAR($V$4),$V$4,
IF(_xlfn.TEXTBEFORE('ПДФ 1'!B981,": ",1)*1=YEAR($W$4),$W$4,
IF(_xlfn.TEXTBEFORE('ПДФ 1'!B981,": ",1)*1=YEAR($X$4),$X$4,$Y$4)))))</f>
        <v>46387</v>
      </c>
      <c r="U944" s="125" t="str">
        <f>IF(ISERROR(VLOOKUP(C944,Источник!$C$2:$K$2343,9,0)),"",VLOOKUP(C944,Источник!$C$2:$K$2343,9,0))</f>
        <v>СС</v>
      </c>
      <c r="V944" s="1"/>
      <c r="W944" s="1"/>
      <c r="X944" s="77" t="str">
        <f t="shared" si="189"/>
        <v>г. Кунгур, ул. Детская, д. 31: 2026</v>
      </c>
      <c r="Y944" s="117">
        <f t="shared" si="190"/>
        <v>2</v>
      </c>
      <c r="Z944" s="22" t="s">
        <v>1076</v>
      </c>
      <c r="AA944" s="22" t="s">
        <v>1076</v>
      </c>
      <c r="AB944" s="22">
        <v>1</v>
      </c>
      <c r="AC944" s="22" t="s">
        <v>1076</v>
      </c>
      <c r="AD944" s="22" t="s">
        <v>1076</v>
      </c>
      <c r="AE944" s="22" t="s">
        <v>1076</v>
      </c>
      <c r="AF944" s="22" t="s">
        <v>1076</v>
      </c>
      <c r="AG944" s="89" t="s">
        <v>1076</v>
      </c>
      <c r="AH944" s="88" t="s">
        <v>1076</v>
      </c>
      <c r="AI944" s="75">
        <v>1</v>
      </c>
      <c r="AJ944" s="75" t="s">
        <v>1076</v>
      </c>
      <c r="AK944" s="75" t="s">
        <v>1076</v>
      </c>
      <c r="AL944" s="75" t="s">
        <v>1076</v>
      </c>
      <c r="AM944" s="75" t="s">
        <v>1076</v>
      </c>
      <c r="AN944" s="75" t="s">
        <v>1076</v>
      </c>
      <c r="AO944" s="75" t="s">
        <v>1076</v>
      </c>
      <c r="AP944" s="75" t="s">
        <v>1076</v>
      </c>
      <c r="AQ944" s="75" t="s">
        <v>1076</v>
      </c>
      <c r="AR944" s="75" t="s">
        <v>1076</v>
      </c>
      <c r="AS944" s="75" t="s">
        <v>1076</v>
      </c>
      <c r="AT944" s="75" t="s">
        <v>1076</v>
      </c>
      <c r="AU944" t="str">
        <f t="shared" si="191"/>
        <v>РВИС ( ГАЗ ) РК</v>
      </c>
      <c r="AV944" t="b">
        <f t="shared" si="192"/>
        <v>1</v>
      </c>
    </row>
    <row r="945" spans="1:48" ht="16.5" thickTop="1" thickBot="1" x14ac:dyDescent="0.3">
      <c r="A945" s="28">
        <f t="shared" si="193"/>
        <v>4</v>
      </c>
      <c r="B945" s="74" t="s">
        <v>1089</v>
      </c>
      <c r="C945" s="71" t="s">
        <v>796</v>
      </c>
      <c r="D945" s="63">
        <v>1992</v>
      </c>
      <c r="E945" s="72"/>
      <c r="F945" s="72" t="s">
        <v>2534</v>
      </c>
      <c r="G945" s="80">
        <v>5</v>
      </c>
      <c r="H945" s="80">
        <v>4</v>
      </c>
      <c r="I945" s="163">
        <v>2614</v>
      </c>
      <c r="J945" s="163">
        <v>2614</v>
      </c>
      <c r="K945" s="163">
        <v>2430.1</v>
      </c>
      <c r="L945" s="165">
        <v>111</v>
      </c>
      <c r="M945" s="163">
        <f t="shared" si="184"/>
        <v>18475386.039999999</v>
      </c>
      <c r="N945" s="163"/>
      <c r="O945" s="163"/>
      <c r="P945" s="163"/>
      <c r="Q945" s="30">
        <f>IF('Форма 2'!D945=0,"",'Форма 2'!D945-N945-O945-P945)</f>
        <v>18475386.039999999</v>
      </c>
      <c r="R945" s="51">
        <f t="shared" si="187"/>
        <v>7067.86</v>
      </c>
      <c r="S945" s="51">
        <f t="shared" si="188"/>
        <v>7067.86</v>
      </c>
      <c r="T945" s="69">
        <f>IF(B945=C945,"",
IF(ISERROR(
IF(_xlfn.TEXTBEFORE('ПДФ 1'!B982,": ",1)*1=YEAR($V$4),$V$4,
IF(_xlfn.TEXTBEFORE('ПДФ 1'!B982,": ",1)*1=YEAR($W$4),$W$4,
IF(_xlfn.TEXTBEFORE('ПДФ 1'!B982,": ",1)*1=YEAR($X$4),$X$4,$Y$4)))),"",
IF(_xlfn.TEXTBEFORE('ПДФ 1'!B982,": ",1)*1=YEAR($V$4),$V$4,
IF(_xlfn.TEXTBEFORE('ПДФ 1'!B982,": ",1)*1=YEAR($W$4),$W$4,
IF(_xlfn.TEXTBEFORE('ПДФ 1'!B982,": ",1)*1=YEAR($X$4),$X$4,$Y$4)))))</f>
        <v>46387</v>
      </c>
      <c r="U945" s="125" t="str">
        <f>IF(ISERROR(VLOOKUP(C945,Источник!$C$2:$K$2343,9,0)),"",VLOOKUP(C945,Источник!$C$2:$K$2343,9,0))</f>
        <v>СС</v>
      </c>
      <c r="V945" s="1"/>
      <c r="W945" s="1"/>
      <c r="X945" s="77" t="str">
        <f t="shared" si="189"/>
        <v>г. Кунгур, ул. Ильина, д. 29: 2026</v>
      </c>
      <c r="Y945" s="117">
        <f t="shared" si="190"/>
        <v>1</v>
      </c>
      <c r="Z945" s="22" t="s">
        <v>1076</v>
      </c>
      <c r="AA945" s="22" t="s">
        <v>1076</v>
      </c>
      <c r="AB945" s="22" t="s">
        <v>1076</v>
      </c>
      <c r="AC945" s="22" t="s">
        <v>1076</v>
      </c>
      <c r="AD945" s="22" t="s">
        <v>1076</v>
      </c>
      <c r="AE945" s="22" t="s">
        <v>1076</v>
      </c>
      <c r="AF945" s="22" t="s">
        <v>1076</v>
      </c>
      <c r="AG945" s="89" t="s">
        <v>1076</v>
      </c>
      <c r="AH945" s="88" t="s">
        <v>1076</v>
      </c>
      <c r="AI945" s="75" t="s">
        <v>1076</v>
      </c>
      <c r="AJ945" s="75" t="s">
        <v>1076</v>
      </c>
      <c r="AK945" s="75">
        <v>1</v>
      </c>
      <c r="AL945" s="75" t="s">
        <v>1076</v>
      </c>
      <c r="AM945" s="75" t="s">
        <v>1076</v>
      </c>
      <c r="AN945" s="75" t="s">
        <v>1076</v>
      </c>
      <c r="AO945" s="75" t="s">
        <v>1076</v>
      </c>
      <c r="AP945" s="75" t="s">
        <v>1076</v>
      </c>
      <c r="AQ945" s="75" t="s">
        <v>1076</v>
      </c>
      <c r="AR945" s="75" t="s">
        <v>1076</v>
      </c>
      <c r="AS945" s="75" t="s">
        <v>1076</v>
      </c>
      <c r="AT945" s="75" t="s">
        <v>1076</v>
      </c>
      <c r="AU945" t="str">
        <f t="shared" si="191"/>
        <v>УФ</v>
      </c>
      <c r="AV945" t="b">
        <f t="shared" si="192"/>
        <v>1</v>
      </c>
    </row>
    <row r="946" spans="1:48" ht="16.5" thickTop="1" thickBot="1" x14ac:dyDescent="0.3">
      <c r="A946" s="28">
        <f t="shared" si="193"/>
        <v>5</v>
      </c>
      <c r="B946" s="74" t="s">
        <v>1089</v>
      </c>
      <c r="C946" s="71" t="s">
        <v>704</v>
      </c>
      <c r="D946" s="63">
        <v>1959</v>
      </c>
      <c r="E946" s="72"/>
      <c r="F946" s="72" t="s">
        <v>2519</v>
      </c>
      <c r="G946" s="80">
        <v>4</v>
      </c>
      <c r="H946" s="80">
        <v>3</v>
      </c>
      <c r="I946" s="163">
        <v>1642.3</v>
      </c>
      <c r="J946" s="163">
        <v>1493</v>
      </c>
      <c r="K946" s="163">
        <v>1466.3</v>
      </c>
      <c r="L946" s="165">
        <v>64</v>
      </c>
      <c r="M946" s="163">
        <f t="shared" si="184"/>
        <v>1760217.14</v>
      </c>
      <c r="N946" s="163"/>
      <c r="O946" s="163"/>
      <c r="P946" s="163"/>
      <c r="Q946" s="30">
        <f>IF('Форма 2'!D946=0,"",'Форма 2'!D946-N946-O946-P946)</f>
        <v>1760217.14</v>
      </c>
      <c r="R946" s="51">
        <f t="shared" si="187"/>
        <v>1178.98</v>
      </c>
      <c r="S946" s="51">
        <f t="shared" si="188"/>
        <v>1178.98</v>
      </c>
      <c r="T946" s="69">
        <f>IF(B946=C946,"",
IF(ISERROR(
IF(_xlfn.TEXTBEFORE('ПДФ 1'!B983,": ",1)*1=YEAR($V$4),$V$4,
IF(_xlfn.TEXTBEFORE('ПДФ 1'!B983,": ",1)*1=YEAR($W$4),$W$4,
IF(_xlfn.TEXTBEFORE('ПДФ 1'!B983,": ",1)*1=YEAR($X$4),$X$4,$Y$4)))),"",
IF(_xlfn.TEXTBEFORE('ПДФ 1'!B983,": ",1)*1=YEAR($V$4),$V$4,
IF(_xlfn.TEXTBEFORE('ПДФ 1'!B983,": ",1)*1=YEAR($W$4),$W$4,
IF(_xlfn.TEXTBEFORE('ПДФ 1'!B983,": ",1)*1=YEAR($X$4),$X$4,$Y$4)))))</f>
        <v>46387</v>
      </c>
      <c r="U946" s="125" t="str">
        <f>IF(ISERROR(VLOOKUP(C946,Источник!$C$2:$K$2343,9,0)),"",VLOOKUP(C946,Источник!$C$2:$K$2343,9,0))</f>
        <v>РО</v>
      </c>
      <c r="V946" s="1"/>
      <c r="W946" s="1"/>
      <c r="X946" s="77" t="str">
        <f t="shared" si="189"/>
        <v>г. Кунгур, ул. Карла Маркса, д. 31: 2026</v>
      </c>
      <c r="Y946" s="117">
        <f t="shared" si="190"/>
        <v>1</v>
      </c>
      <c r="Z946" s="22" t="s">
        <v>1076</v>
      </c>
      <c r="AA946" s="22" t="s">
        <v>1076</v>
      </c>
      <c r="AB946" s="22" t="s">
        <v>1076</v>
      </c>
      <c r="AC946" s="22" t="s">
        <v>1076</v>
      </c>
      <c r="AD946" s="22" t="s">
        <v>1076</v>
      </c>
      <c r="AE946" s="22" t="s">
        <v>1076</v>
      </c>
      <c r="AF946" s="22">
        <v>1</v>
      </c>
      <c r="AG946" s="89" t="s">
        <v>1076</v>
      </c>
      <c r="AH946" s="88" t="s">
        <v>1076</v>
      </c>
      <c r="AI946" s="75" t="s">
        <v>1076</v>
      </c>
      <c r="AJ946" s="75" t="s">
        <v>1076</v>
      </c>
      <c r="AK946" s="75" t="s">
        <v>1076</v>
      </c>
      <c r="AL946" s="75" t="s">
        <v>1076</v>
      </c>
      <c r="AM946" s="75" t="s">
        <v>1076</v>
      </c>
      <c r="AN946" s="75" t="s">
        <v>1076</v>
      </c>
      <c r="AO946" s="75" t="s">
        <v>1076</v>
      </c>
      <c r="AP946" s="75" t="s">
        <v>1076</v>
      </c>
      <c r="AQ946" s="75" t="s">
        <v>1076</v>
      </c>
      <c r="AR946" s="75" t="s">
        <v>1076</v>
      </c>
      <c r="AS946" s="75" t="s">
        <v>1076</v>
      </c>
      <c r="AT946" s="75" t="s">
        <v>1076</v>
      </c>
      <c r="AU946" t="str">
        <f t="shared" si="191"/>
        <v>РП</v>
      </c>
      <c r="AV946" t="b">
        <f t="shared" si="192"/>
        <v>1</v>
      </c>
    </row>
    <row r="947" spans="1:48" ht="16.5" thickTop="1" thickBot="1" x14ac:dyDescent="0.3">
      <c r="A947" s="28">
        <f t="shared" si="193"/>
        <v>6</v>
      </c>
      <c r="B947" s="74" t="s">
        <v>1089</v>
      </c>
      <c r="C947" s="71" t="s">
        <v>198</v>
      </c>
      <c r="D947" s="63">
        <v>1966</v>
      </c>
      <c r="E947" s="72"/>
      <c r="F947" s="72" t="s">
        <v>2519</v>
      </c>
      <c r="G947" s="80">
        <v>3</v>
      </c>
      <c r="H947" s="80">
        <v>2</v>
      </c>
      <c r="I947" s="163">
        <v>1563.02</v>
      </c>
      <c r="J947" s="163">
        <v>1047.5</v>
      </c>
      <c r="K947" s="163">
        <v>942.75</v>
      </c>
      <c r="L947" s="165">
        <v>0</v>
      </c>
      <c r="M947" s="163">
        <f t="shared" si="184"/>
        <v>14938391.720000001</v>
      </c>
      <c r="N947" s="163"/>
      <c r="O947" s="163"/>
      <c r="P947" s="163"/>
      <c r="Q947" s="30">
        <f>IF('Форма 2'!D947=0,"",'Форма 2'!D947-N947-O947-P947)</f>
        <v>14938391.720000001</v>
      </c>
      <c r="R947" s="51">
        <f t="shared" si="187"/>
        <v>14260.994482100239</v>
      </c>
      <c r="S947" s="51">
        <f t="shared" si="188"/>
        <v>14260.994482100239</v>
      </c>
      <c r="T947" s="69">
        <f>IF(B947=C947,"",
IF(ISERROR(
IF(_xlfn.TEXTBEFORE('ПДФ 1'!B984,": ",1)*1=YEAR($V$4),$V$4,
IF(_xlfn.TEXTBEFORE('ПДФ 1'!B984,": ",1)*1=YEAR($W$4),$W$4,
IF(_xlfn.TEXTBEFORE('ПДФ 1'!B984,": ",1)*1=YEAR($X$4),$X$4,$Y$4)))),"",
IF(_xlfn.TEXTBEFORE('ПДФ 1'!B984,": ",1)*1=YEAR($V$4),$V$4,
IF(_xlfn.TEXTBEFORE('ПДФ 1'!B984,": ",1)*1=YEAR($W$4),$W$4,
IF(_xlfn.TEXTBEFORE('ПДФ 1'!B984,": ",1)*1=YEAR($X$4),$X$4,$Y$4)))))</f>
        <v>46387</v>
      </c>
      <c r="U947" s="125" t="str">
        <f>IF(ISERROR(VLOOKUP(C947,Источник!$C$2:$K$2343,9,0)),"",VLOOKUP(C947,Источник!$C$2:$K$2343,9,0))</f>
        <v>СС</v>
      </c>
      <c r="V947" s="1"/>
      <c r="W947" s="1"/>
      <c r="X947" s="77" t="str">
        <f t="shared" si="189"/>
        <v>г. Кунгур, ул. Кирова, д. 36: 2026</v>
      </c>
      <c r="Y947" s="117">
        <f t="shared" si="190"/>
        <v>1</v>
      </c>
      <c r="Z947" s="22" t="s">
        <v>1076</v>
      </c>
      <c r="AA947" s="22" t="s">
        <v>1076</v>
      </c>
      <c r="AB947" s="22" t="s">
        <v>1076</v>
      </c>
      <c r="AC947" s="22" t="s">
        <v>1076</v>
      </c>
      <c r="AD947" s="22" t="s">
        <v>1076</v>
      </c>
      <c r="AE947" s="22" t="s">
        <v>1076</v>
      </c>
      <c r="AF947" s="22" t="s">
        <v>1076</v>
      </c>
      <c r="AG947" s="89" t="s">
        <v>1076</v>
      </c>
      <c r="AH947" s="88" t="s">
        <v>1076</v>
      </c>
      <c r="AI947" s="75">
        <v>1</v>
      </c>
      <c r="AJ947" s="75" t="s">
        <v>1076</v>
      </c>
      <c r="AK947" s="75" t="s">
        <v>1076</v>
      </c>
      <c r="AL947" s="75" t="s">
        <v>1076</v>
      </c>
      <c r="AM947" s="75" t="s">
        <v>1076</v>
      </c>
      <c r="AN947" s="75" t="s">
        <v>1076</v>
      </c>
      <c r="AO947" s="75" t="s">
        <v>1076</v>
      </c>
      <c r="AP947" s="75" t="s">
        <v>1076</v>
      </c>
      <c r="AQ947" s="75" t="s">
        <v>1076</v>
      </c>
      <c r="AR947" s="75" t="s">
        <v>1076</v>
      </c>
      <c r="AS947" s="75" t="s">
        <v>1076</v>
      </c>
      <c r="AT947" s="75" t="s">
        <v>1076</v>
      </c>
      <c r="AU947" t="str">
        <f t="shared" si="191"/>
        <v>РК</v>
      </c>
      <c r="AV947" t="b">
        <f t="shared" si="192"/>
        <v>1</v>
      </c>
    </row>
    <row r="948" spans="1:48" ht="16.5" thickTop="1" thickBot="1" x14ac:dyDescent="0.3">
      <c r="A948" s="28">
        <f t="shared" si="193"/>
        <v>7</v>
      </c>
      <c r="B948" s="74" t="s">
        <v>1089</v>
      </c>
      <c r="C948" s="71" t="s">
        <v>122</v>
      </c>
      <c r="D948" s="63">
        <v>1973</v>
      </c>
      <c r="E948" s="72"/>
      <c r="F948" s="72" t="s">
        <v>2519</v>
      </c>
      <c r="G948" s="80">
        <v>5</v>
      </c>
      <c r="H948" s="80">
        <v>4</v>
      </c>
      <c r="I948" s="163">
        <v>2905.7</v>
      </c>
      <c r="J948" s="163">
        <v>2641.5</v>
      </c>
      <c r="K948" s="163">
        <v>2641.5</v>
      </c>
      <c r="L948" s="165">
        <v>138</v>
      </c>
      <c r="M948" s="163">
        <f t="shared" si="184"/>
        <v>1520843.38</v>
      </c>
      <c r="N948" s="163"/>
      <c r="O948" s="163"/>
      <c r="P948" s="163"/>
      <c r="Q948" s="30">
        <f>IF('Форма 2'!D948=0,"",'Форма 2'!D948-N948-O948-P948)</f>
        <v>1520843.38</v>
      </c>
      <c r="R948" s="51">
        <f t="shared" si="187"/>
        <v>575.74990724966869</v>
      </c>
      <c r="S948" s="51">
        <f t="shared" si="188"/>
        <v>575.74990724966869</v>
      </c>
      <c r="T948" s="69">
        <f>IF(B948=C948,"",
IF(ISERROR(
IF(_xlfn.TEXTBEFORE('ПДФ 1'!B985,": ",1)*1=YEAR($V$4),$V$4,
IF(_xlfn.TEXTBEFORE('ПДФ 1'!B985,": ",1)*1=YEAR($W$4),$W$4,
IF(_xlfn.TEXTBEFORE('ПДФ 1'!B985,": ",1)*1=YEAR($X$4),$X$4,$Y$4)))),"",
IF(_xlfn.TEXTBEFORE('ПДФ 1'!B985,": ",1)*1=YEAR($V$4),$V$4,
IF(_xlfn.TEXTBEFORE('ПДФ 1'!B985,": ",1)*1=YEAR($W$4),$W$4,
IF(_xlfn.TEXTBEFORE('ПДФ 1'!B985,": ",1)*1=YEAR($X$4),$X$4,$Y$4)))))</f>
        <v>46387</v>
      </c>
      <c r="U948" s="125" t="str">
        <f>IF(ISERROR(VLOOKUP(C948,Источник!$C$2:$K$2343,9,0)),"",VLOOKUP(C948,Источник!$C$2:$K$2343,9,0))</f>
        <v>СС</v>
      </c>
      <c r="V948" s="1"/>
      <c r="W948" s="1"/>
      <c r="X948" s="77" t="str">
        <f t="shared" si="189"/>
        <v>г. Кунгур, ул. Коммуны, д. 49: 2026</v>
      </c>
      <c r="Y948" s="117">
        <f t="shared" si="190"/>
        <v>1</v>
      </c>
      <c r="Z948" s="22" t="s">
        <v>1076</v>
      </c>
      <c r="AA948" s="22" t="s">
        <v>1076</v>
      </c>
      <c r="AB948" s="22">
        <v>1</v>
      </c>
      <c r="AC948" s="22" t="s">
        <v>1076</v>
      </c>
      <c r="AD948" s="22" t="s">
        <v>1076</v>
      </c>
      <c r="AE948" s="22" t="s">
        <v>1076</v>
      </c>
      <c r="AF948" s="22" t="s">
        <v>1076</v>
      </c>
      <c r="AG948" s="89" t="s">
        <v>1076</v>
      </c>
      <c r="AH948" s="88" t="s">
        <v>1076</v>
      </c>
      <c r="AI948" s="75" t="s">
        <v>1076</v>
      </c>
      <c r="AJ948" s="75" t="s">
        <v>1076</v>
      </c>
      <c r="AK948" s="75" t="s">
        <v>1076</v>
      </c>
      <c r="AL948" s="75" t="s">
        <v>1076</v>
      </c>
      <c r="AM948" s="75" t="s">
        <v>1076</v>
      </c>
      <c r="AN948" s="75" t="s">
        <v>1076</v>
      </c>
      <c r="AO948" s="75" t="s">
        <v>1076</v>
      </c>
      <c r="AP948" s="75" t="s">
        <v>1076</v>
      </c>
      <c r="AQ948" s="75" t="s">
        <v>1076</v>
      </c>
      <c r="AR948" s="75" t="s">
        <v>1076</v>
      </c>
      <c r="AS948" s="75" t="s">
        <v>1076</v>
      </c>
      <c r="AT948" s="75" t="s">
        <v>1076</v>
      </c>
      <c r="AU948" t="str">
        <f t="shared" si="191"/>
        <v>РВИС ( ГАЗ )</v>
      </c>
      <c r="AV948" t="b">
        <f t="shared" si="192"/>
        <v>1</v>
      </c>
    </row>
    <row r="949" spans="1:48" ht="16.5" thickTop="1" thickBot="1" x14ac:dyDescent="0.3">
      <c r="A949" s="28">
        <f t="shared" si="193"/>
        <v>8</v>
      </c>
      <c r="B949" s="74" t="s">
        <v>1089</v>
      </c>
      <c r="C949" s="71" t="s">
        <v>582</v>
      </c>
      <c r="D949" s="63">
        <v>1994</v>
      </c>
      <c r="E949" s="72"/>
      <c r="F949" s="72" t="s">
        <v>2519</v>
      </c>
      <c r="G949" s="80">
        <v>4</v>
      </c>
      <c r="H949" s="80">
        <v>4</v>
      </c>
      <c r="I949" s="163">
        <v>2695.3</v>
      </c>
      <c r="J949" s="163">
        <v>2695.3</v>
      </c>
      <c r="K949" s="163">
        <v>2425.77</v>
      </c>
      <c r="L949" s="165">
        <v>0</v>
      </c>
      <c r="M949" s="163">
        <f t="shared" si="184"/>
        <v>13928124.459999997</v>
      </c>
      <c r="N949" s="163"/>
      <c r="O949" s="163"/>
      <c r="P949" s="163"/>
      <c r="Q949" s="30">
        <f>IF('Форма 2'!D949=0,"",'Форма 2'!D949-N949-O949-P949)</f>
        <v>13928124.459999997</v>
      </c>
      <c r="R949" s="51">
        <f t="shared" si="187"/>
        <v>5167.559997031869</v>
      </c>
      <c r="S949" s="51">
        <f t="shared" si="188"/>
        <v>5167.559997031869</v>
      </c>
      <c r="T949" s="69">
        <f>IF(B949=C949,"",
IF(ISERROR(
IF(_xlfn.TEXTBEFORE('ПДФ 1'!B986,": ",1)*1=YEAR($V$4),$V$4,
IF(_xlfn.TEXTBEFORE('ПДФ 1'!B986,": ",1)*1=YEAR($W$4),$W$4,
IF(_xlfn.TEXTBEFORE('ПДФ 1'!B986,": ",1)*1=YEAR($X$4),$X$4,$Y$4)))),"",
IF(_xlfn.TEXTBEFORE('ПДФ 1'!B986,": ",1)*1=YEAR($V$4),$V$4,
IF(_xlfn.TEXTBEFORE('ПДФ 1'!B986,": ",1)*1=YEAR($W$4),$W$4,
IF(_xlfn.TEXTBEFORE('ПДФ 1'!B986,": ",1)*1=YEAR($X$4),$X$4,$Y$4)))))</f>
        <v>46387</v>
      </c>
      <c r="U949" s="125" t="str">
        <f>IF(ISERROR(VLOOKUP(C949,Источник!$C$2:$K$2343,9,0)),"",VLOOKUP(C949,Источник!$C$2:$K$2343,9,0))</f>
        <v>СС</v>
      </c>
      <c r="V949" s="1"/>
      <c r="W949" s="1"/>
      <c r="X949" s="77" t="str">
        <f t="shared" si="189"/>
        <v>г. Кунгур, ул. Космонавтов, д. 24: 2026</v>
      </c>
      <c r="Y949" s="117">
        <f t="shared" si="190"/>
        <v>6</v>
      </c>
      <c r="Z949" s="22">
        <v>1</v>
      </c>
      <c r="AA949" s="22">
        <v>1</v>
      </c>
      <c r="AB949" s="22">
        <v>1</v>
      </c>
      <c r="AC949" s="22">
        <v>1</v>
      </c>
      <c r="AD949" s="22">
        <v>1</v>
      </c>
      <c r="AE949" s="22">
        <v>1</v>
      </c>
      <c r="AF949" s="22" t="s">
        <v>1076</v>
      </c>
      <c r="AG949" s="89" t="s">
        <v>1076</v>
      </c>
      <c r="AH949" s="88" t="s">
        <v>1076</v>
      </c>
      <c r="AI949" s="75" t="s">
        <v>1076</v>
      </c>
      <c r="AJ949" s="75" t="s">
        <v>1076</v>
      </c>
      <c r="AK949" s="75" t="s">
        <v>1076</v>
      </c>
      <c r="AL949" s="75" t="s">
        <v>1076</v>
      </c>
      <c r="AM949" s="75" t="s">
        <v>1076</v>
      </c>
      <c r="AN949" s="75" t="s">
        <v>1076</v>
      </c>
      <c r="AO949" s="75" t="s">
        <v>1076</v>
      </c>
      <c r="AP949" s="75" t="s">
        <v>1076</v>
      </c>
      <c r="AQ949" s="75" t="s">
        <v>1076</v>
      </c>
      <c r="AR949" s="75" t="s">
        <v>1076</v>
      </c>
      <c r="AS949" s="75" t="s">
        <v>1076</v>
      </c>
      <c r="AT949" s="75" t="s">
        <v>1076</v>
      </c>
      <c r="AU949" t="str">
        <f t="shared" si="191"/>
        <v>РВИС ( ЭЛ ТЕП ГАЗ ХВС ГВС ВОД )</v>
      </c>
      <c r="AV949" t="b">
        <f t="shared" si="192"/>
        <v>1</v>
      </c>
    </row>
    <row r="950" spans="1:48" ht="16.5" thickTop="1" thickBot="1" x14ac:dyDescent="0.3">
      <c r="A950" s="28">
        <f t="shared" si="193"/>
        <v>9</v>
      </c>
      <c r="B950" s="74" t="s">
        <v>1089</v>
      </c>
      <c r="C950" s="71" t="s">
        <v>676</v>
      </c>
      <c r="D950" s="63">
        <v>1977</v>
      </c>
      <c r="E950" s="72"/>
      <c r="F950" s="72" t="s">
        <v>2519</v>
      </c>
      <c r="G950" s="80">
        <v>2</v>
      </c>
      <c r="H950" s="80">
        <v>3</v>
      </c>
      <c r="I950" s="163">
        <v>975.2</v>
      </c>
      <c r="J950" s="163">
        <v>886.5</v>
      </c>
      <c r="K950" s="163">
        <v>886.5</v>
      </c>
      <c r="L950" s="165">
        <v>46</v>
      </c>
      <c r="M950" s="163">
        <f t="shared" si="184"/>
        <v>1303637.6100000001</v>
      </c>
      <c r="N950" s="163"/>
      <c r="O950" s="163"/>
      <c r="P950" s="163"/>
      <c r="Q950" s="30">
        <f>IF('Форма 2'!D950=0,"",'Форма 2'!D950-N950-O950-P950)</f>
        <v>1303637.6100000001</v>
      </c>
      <c r="R950" s="51">
        <f t="shared" si="187"/>
        <v>1470.5443993231811</v>
      </c>
      <c r="S950" s="51">
        <f t="shared" si="188"/>
        <v>1470.5443993231811</v>
      </c>
      <c r="T950" s="69">
        <f>IF(B950=C950,"",
IF(ISERROR(
IF(_xlfn.TEXTBEFORE('ПДФ 1'!B987,": ",1)*1=YEAR($V$4),$V$4,
IF(_xlfn.TEXTBEFORE('ПДФ 1'!B987,": ",1)*1=YEAR($W$4),$W$4,
IF(_xlfn.TEXTBEFORE('ПДФ 1'!B987,": ",1)*1=YEAR($X$4),$X$4,$Y$4)))),"",
IF(_xlfn.TEXTBEFORE('ПДФ 1'!B987,": ",1)*1=YEAR($V$4),$V$4,
IF(_xlfn.TEXTBEFORE('ПДФ 1'!B987,": ",1)*1=YEAR($W$4),$W$4,
IF(_xlfn.TEXTBEFORE('ПДФ 1'!B987,": ",1)*1=YEAR($X$4),$X$4,$Y$4)))))</f>
        <v>46387</v>
      </c>
      <c r="U950" s="125" t="str">
        <f>IF(ISERROR(VLOOKUP(C950,Источник!$C$2:$K$2343,9,0)),"",VLOOKUP(C950,Источник!$C$2:$K$2343,9,0))</f>
        <v>СС</v>
      </c>
      <c r="V950" s="1"/>
      <c r="W950" s="1"/>
      <c r="X950" s="77" t="str">
        <f t="shared" si="189"/>
        <v>г. Кунгур, ул. Полетаевская, д. 16: 2026</v>
      </c>
      <c r="Y950" s="117">
        <f t="shared" si="190"/>
        <v>1</v>
      </c>
      <c r="Z950" s="22" t="s">
        <v>1076</v>
      </c>
      <c r="AA950" s="22" t="s">
        <v>1076</v>
      </c>
      <c r="AB950" s="22">
        <v>1</v>
      </c>
      <c r="AC950" s="22" t="s">
        <v>1076</v>
      </c>
      <c r="AD950" s="22" t="s">
        <v>1076</v>
      </c>
      <c r="AE950" s="22" t="s">
        <v>1076</v>
      </c>
      <c r="AF950" s="22" t="s">
        <v>1076</v>
      </c>
      <c r="AG950" s="89" t="s">
        <v>1076</v>
      </c>
      <c r="AH950" s="88" t="s">
        <v>1076</v>
      </c>
      <c r="AI950" s="75" t="s">
        <v>1076</v>
      </c>
      <c r="AJ950" s="75" t="s">
        <v>1076</v>
      </c>
      <c r="AK950" s="75" t="s">
        <v>1076</v>
      </c>
      <c r="AL950" s="75" t="s">
        <v>1076</v>
      </c>
      <c r="AM950" s="75" t="s">
        <v>1076</v>
      </c>
      <c r="AN950" s="75" t="s">
        <v>1076</v>
      </c>
      <c r="AO950" s="75" t="s">
        <v>1076</v>
      </c>
      <c r="AP950" s="75" t="s">
        <v>1076</v>
      </c>
      <c r="AQ950" s="75" t="s">
        <v>1076</v>
      </c>
      <c r="AR950" s="75" t="s">
        <v>1076</v>
      </c>
      <c r="AS950" s="75" t="s">
        <v>1076</v>
      </c>
      <c r="AT950" s="75" t="s">
        <v>1076</v>
      </c>
      <c r="AU950" t="str">
        <f t="shared" si="191"/>
        <v>РВИС ( ГАЗ )</v>
      </c>
      <c r="AV950" t="b">
        <f t="shared" si="192"/>
        <v>1</v>
      </c>
    </row>
    <row r="951" spans="1:48" ht="16.5" thickTop="1" thickBot="1" x14ac:dyDescent="0.3">
      <c r="A951" s="28">
        <f t="shared" si="193"/>
        <v>10</v>
      </c>
      <c r="B951" s="74" t="s">
        <v>1089</v>
      </c>
      <c r="C951" s="71" t="s">
        <v>84</v>
      </c>
      <c r="D951" s="63">
        <v>1982</v>
      </c>
      <c r="E951" s="72"/>
      <c r="F951" s="72" t="s">
        <v>2519</v>
      </c>
      <c r="G951" s="80">
        <v>5</v>
      </c>
      <c r="H951" s="80">
        <v>0</v>
      </c>
      <c r="I951" s="163">
        <v>4747.5</v>
      </c>
      <c r="J951" s="163">
        <v>4129.1000000000004</v>
      </c>
      <c r="K951" s="163">
        <v>3716.1900000000005</v>
      </c>
      <c r="L951" s="165">
        <v>0</v>
      </c>
      <c r="M951" s="163">
        <f t="shared" si="184"/>
        <v>5088370.5</v>
      </c>
      <c r="N951" s="163"/>
      <c r="O951" s="163"/>
      <c r="P951" s="163"/>
      <c r="Q951" s="30">
        <f>IF('Форма 2'!D951=0,"",'Форма 2'!D951-N951-O951-P951)</f>
        <v>5088370.5</v>
      </c>
      <c r="R951" s="51">
        <f t="shared" si="187"/>
        <v>1232.3195127267443</v>
      </c>
      <c r="S951" s="51">
        <f t="shared" si="188"/>
        <v>1232.3195127267443</v>
      </c>
      <c r="T951" s="69">
        <f>IF(B951=C951,"",
IF(ISERROR(
IF(_xlfn.TEXTBEFORE('ПДФ 1'!B988,": ",1)*1=YEAR($V$4),$V$4,
IF(_xlfn.TEXTBEFORE('ПДФ 1'!B988,": ",1)*1=YEAR($W$4),$W$4,
IF(_xlfn.TEXTBEFORE('ПДФ 1'!B988,": ",1)*1=YEAR($X$4),$X$4,$Y$4)))),"",
IF(_xlfn.TEXTBEFORE('ПДФ 1'!B988,": ",1)*1=YEAR($V$4),$V$4,
IF(_xlfn.TEXTBEFORE('ПДФ 1'!B988,": ",1)*1=YEAR($W$4),$W$4,
IF(_xlfn.TEXTBEFORE('ПДФ 1'!B988,": ",1)*1=YEAR($X$4),$X$4,$Y$4)))))</f>
        <v>46387</v>
      </c>
      <c r="U951" s="125" t="str">
        <f>IF(ISERROR(VLOOKUP(C951,Источник!$C$2:$K$2343,9,0)),"",VLOOKUP(C951,Источник!$C$2:$K$2343,9,0))</f>
        <v>СС</v>
      </c>
      <c r="V951" s="1"/>
      <c r="W951" s="1"/>
      <c r="X951" s="77" t="str">
        <f t="shared" si="189"/>
        <v>г. Кунгур, ул. Полетаевская, д. 2В: 2026</v>
      </c>
      <c r="Y951" s="117">
        <f t="shared" si="190"/>
        <v>1</v>
      </c>
      <c r="Z951" s="22" t="s">
        <v>1076</v>
      </c>
      <c r="AA951" s="22" t="s">
        <v>1076</v>
      </c>
      <c r="AB951" s="22" t="s">
        <v>1076</v>
      </c>
      <c r="AC951" s="22" t="s">
        <v>1076</v>
      </c>
      <c r="AD951" s="22" t="s">
        <v>1076</v>
      </c>
      <c r="AE951" s="22" t="s">
        <v>1076</v>
      </c>
      <c r="AF951" s="22">
        <v>1</v>
      </c>
      <c r="AG951" s="89" t="s">
        <v>1076</v>
      </c>
      <c r="AH951" s="88" t="s">
        <v>1076</v>
      </c>
      <c r="AI951" s="75" t="s">
        <v>1076</v>
      </c>
      <c r="AJ951" s="75" t="s">
        <v>1076</v>
      </c>
      <c r="AK951" s="75" t="s">
        <v>1076</v>
      </c>
      <c r="AL951" s="75" t="s">
        <v>1076</v>
      </c>
      <c r="AM951" s="75" t="s">
        <v>1076</v>
      </c>
      <c r="AN951" s="75" t="s">
        <v>1076</v>
      </c>
      <c r="AO951" s="75" t="s">
        <v>1076</v>
      </c>
      <c r="AP951" s="75" t="s">
        <v>1076</v>
      </c>
      <c r="AQ951" s="75" t="s">
        <v>1076</v>
      </c>
      <c r="AR951" s="75" t="s">
        <v>1076</v>
      </c>
      <c r="AS951" s="75" t="s">
        <v>1076</v>
      </c>
      <c r="AT951" s="75" t="s">
        <v>1076</v>
      </c>
      <c r="AU951" t="str">
        <f t="shared" si="191"/>
        <v>РП</v>
      </c>
      <c r="AV951" t="b">
        <f t="shared" si="192"/>
        <v>1</v>
      </c>
    </row>
    <row r="952" spans="1:48" ht="16.5" thickTop="1" thickBot="1" x14ac:dyDescent="0.3">
      <c r="A952" s="28">
        <f t="shared" si="193"/>
        <v>11</v>
      </c>
      <c r="B952" s="74" t="s">
        <v>1089</v>
      </c>
      <c r="C952" s="71" t="s">
        <v>583</v>
      </c>
      <c r="D952" s="63">
        <v>1970</v>
      </c>
      <c r="E952" s="72"/>
      <c r="F952" s="72" t="s">
        <v>2519</v>
      </c>
      <c r="G952" s="80">
        <v>2</v>
      </c>
      <c r="H952" s="80">
        <v>3</v>
      </c>
      <c r="I952" s="163">
        <v>972.2</v>
      </c>
      <c r="J952" s="163">
        <v>883.8</v>
      </c>
      <c r="K952" s="163">
        <v>841</v>
      </c>
      <c r="L952" s="165">
        <v>50</v>
      </c>
      <c r="M952" s="163">
        <f t="shared" si="184"/>
        <v>1346399.78</v>
      </c>
      <c r="N952" s="163"/>
      <c r="O952" s="163"/>
      <c r="P952" s="163"/>
      <c r="Q952" s="30">
        <f>IF('Форма 2'!D952=0,"",'Форма 2'!D952-N952-O952-P952)</f>
        <v>1346399.78</v>
      </c>
      <c r="R952" s="51">
        <f t="shared" si="187"/>
        <v>1523.4213396696086</v>
      </c>
      <c r="S952" s="51">
        <f t="shared" si="188"/>
        <v>1523.4213396696086</v>
      </c>
      <c r="T952" s="69">
        <f>IF(B952=C952,"",
IF(ISERROR(
IF(_xlfn.TEXTBEFORE('ПДФ 1'!B989,": ",1)*1=YEAR($V$4),$V$4,
IF(_xlfn.TEXTBEFORE('ПДФ 1'!B989,": ",1)*1=YEAR($W$4),$W$4,
IF(_xlfn.TEXTBEFORE('ПДФ 1'!B989,": ",1)*1=YEAR($X$4),$X$4,$Y$4)))),"",
IF(_xlfn.TEXTBEFORE('ПДФ 1'!B989,": ",1)*1=YEAR($V$4),$V$4,
IF(_xlfn.TEXTBEFORE('ПДФ 1'!B989,": ",1)*1=YEAR($W$4),$W$4,
IF(_xlfn.TEXTBEFORE('ПДФ 1'!B989,": ",1)*1=YEAR($X$4),$X$4,$Y$4)))))</f>
        <v>46387</v>
      </c>
      <c r="U952" s="125" t="str">
        <f>IF(ISERROR(VLOOKUP(C952,Источник!$C$2:$K$2343,9,0)),"",VLOOKUP(C952,Источник!$C$2:$K$2343,9,0))</f>
        <v>РО</v>
      </c>
      <c r="V952" s="1"/>
      <c r="W952" s="1"/>
      <c r="X952" s="77" t="str">
        <f t="shared" si="189"/>
        <v>г. Кунгур, ул. Свободы, д. 171: 2026</v>
      </c>
      <c r="Y952" s="117">
        <f t="shared" si="190"/>
        <v>2</v>
      </c>
      <c r="Z952" s="22">
        <v>1</v>
      </c>
      <c r="AA952" s="22" t="s">
        <v>1076</v>
      </c>
      <c r="AB952" s="22" t="s">
        <v>1076</v>
      </c>
      <c r="AC952" s="22" t="s">
        <v>1076</v>
      </c>
      <c r="AD952" s="22" t="s">
        <v>1076</v>
      </c>
      <c r="AE952" s="22">
        <v>1</v>
      </c>
      <c r="AF952" s="22" t="s">
        <v>1076</v>
      </c>
      <c r="AG952" s="89" t="s">
        <v>1076</v>
      </c>
      <c r="AH952" s="88" t="s">
        <v>1076</v>
      </c>
      <c r="AI952" s="75" t="s">
        <v>1076</v>
      </c>
      <c r="AJ952" s="75" t="s">
        <v>1076</v>
      </c>
      <c r="AK952" s="75" t="s">
        <v>1076</v>
      </c>
      <c r="AL952" s="75" t="s">
        <v>1076</v>
      </c>
      <c r="AM952" s="75" t="s">
        <v>1076</v>
      </c>
      <c r="AN952" s="75" t="s">
        <v>1076</v>
      </c>
      <c r="AO952" s="75" t="s">
        <v>1076</v>
      </c>
      <c r="AP952" s="75" t="s">
        <v>1076</v>
      </c>
      <c r="AQ952" s="75" t="s">
        <v>1076</v>
      </c>
      <c r="AR952" s="75" t="s">
        <v>1076</v>
      </c>
      <c r="AS952" s="75" t="s">
        <v>1076</v>
      </c>
      <c r="AT952" s="75" t="s">
        <v>1076</v>
      </c>
      <c r="AU952" t="str">
        <f t="shared" si="191"/>
        <v>РВИС ( ЭЛ ВОД )</v>
      </c>
      <c r="AV952" t="b">
        <f t="shared" si="192"/>
        <v>1</v>
      </c>
    </row>
    <row r="953" spans="1:48" ht="17.25" thickTop="1" thickBot="1" x14ac:dyDescent="0.3">
      <c r="A953" s="134">
        <f t="shared" si="193"/>
        <v>0</v>
      </c>
      <c r="B953" s="135" t="s">
        <v>1076</v>
      </c>
      <c r="C953" s="156" t="s">
        <v>1090</v>
      </c>
      <c r="D953" s="140" t="s">
        <v>1076</v>
      </c>
      <c r="E953" s="141"/>
      <c r="F953" s="141" t="s">
        <v>1076</v>
      </c>
      <c r="G953" s="142" t="s">
        <v>1076</v>
      </c>
      <c r="H953" s="142" t="s">
        <v>1076</v>
      </c>
      <c r="I953" s="162">
        <f>SUM(I954:I973)</f>
        <v>34882.9</v>
      </c>
      <c r="J953" s="162">
        <f t="shared" ref="J953:P953" si="196">SUM(J954:J973)</f>
        <v>30298.300000000003</v>
      </c>
      <c r="K953" s="162">
        <f t="shared" si="196"/>
        <v>26182.449999999997</v>
      </c>
      <c r="L953" s="154">
        <f t="shared" si="196"/>
        <v>988</v>
      </c>
      <c r="M953" s="162">
        <f t="shared" si="184"/>
        <v>204889625.06999999</v>
      </c>
      <c r="N953" s="162">
        <f t="shared" si="196"/>
        <v>0</v>
      </c>
      <c r="O953" s="162">
        <f t="shared" si="196"/>
        <v>0</v>
      </c>
      <c r="P953" s="162">
        <f t="shared" si="196"/>
        <v>0</v>
      </c>
      <c r="Q953" s="136">
        <f>IF('Форма 2'!D953=0,"",'Форма 2'!D953-N953-O953-P953)</f>
        <v>204889625.06999999</v>
      </c>
      <c r="R953" s="143"/>
      <c r="S953" s="143"/>
      <c r="T953" s="144"/>
      <c r="U953" s="145" t="str">
        <f>IF(ISERROR(VLOOKUP(C953,Источник!$C$2:$K$2343,9,0)),"",VLOOKUP(C953,Источник!$C$2:$K$2343,9,0))</f>
        <v/>
      </c>
      <c r="V953" s="1"/>
      <c r="W953" s="1"/>
      <c r="X953" s="77" t="str">
        <f t="shared" si="189"/>
        <v/>
      </c>
      <c r="Y953" s="117">
        <f t="shared" si="190"/>
        <v>0</v>
      </c>
      <c r="Z953" s="22" t="s">
        <v>1076</v>
      </c>
      <c r="AA953" s="22" t="s">
        <v>1076</v>
      </c>
      <c r="AB953" s="22" t="s">
        <v>1076</v>
      </c>
      <c r="AC953" s="22" t="s">
        <v>1076</v>
      </c>
      <c r="AD953" s="22" t="s">
        <v>1076</v>
      </c>
      <c r="AE953" s="22" t="s">
        <v>1076</v>
      </c>
      <c r="AF953" s="22" t="s">
        <v>1076</v>
      </c>
      <c r="AG953" s="89" t="s">
        <v>1076</v>
      </c>
      <c r="AH953" s="88" t="s">
        <v>1076</v>
      </c>
      <c r="AI953" s="75" t="s">
        <v>1076</v>
      </c>
      <c r="AJ953" s="75" t="s">
        <v>1076</v>
      </c>
      <c r="AK953" s="75" t="s">
        <v>1076</v>
      </c>
      <c r="AL953" s="75" t="s">
        <v>1076</v>
      </c>
      <c r="AM953" s="75" t="s">
        <v>1076</v>
      </c>
      <c r="AN953" s="75" t="s">
        <v>1076</v>
      </c>
      <c r="AO953" s="75" t="s">
        <v>1076</v>
      </c>
      <c r="AP953" s="75" t="s">
        <v>1076</v>
      </c>
      <c r="AQ953" s="75" t="s">
        <v>1076</v>
      </c>
      <c r="AR953" s="75" t="s">
        <v>1076</v>
      </c>
      <c r="AS953" s="75" t="s">
        <v>1076</v>
      </c>
      <c r="AT953" s="75" t="s">
        <v>1076</v>
      </c>
      <c r="AU953" t="str">
        <f t="shared" si="191"/>
        <v/>
      </c>
      <c r="AV953" t="b">
        <f t="shared" si="192"/>
        <v>1</v>
      </c>
    </row>
    <row r="954" spans="1:48" ht="16.5" thickTop="1" thickBot="1" x14ac:dyDescent="0.3">
      <c r="A954" s="28">
        <f t="shared" si="193"/>
        <v>1</v>
      </c>
      <c r="B954" s="74" t="s">
        <v>1090</v>
      </c>
      <c r="C954" s="71" t="s">
        <v>584</v>
      </c>
      <c r="D954" s="63">
        <v>1963</v>
      </c>
      <c r="E954" s="72"/>
      <c r="F954" s="72" t="s">
        <v>2525</v>
      </c>
      <c r="G954" s="80">
        <v>5</v>
      </c>
      <c r="H954" s="80">
        <v>2</v>
      </c>
      <c r="I954" s="163">
        <v>1803.5</v>
      </c>
      <c r="J954" s="163">
        <v>1616.4</v>
      </c>
      <c r="K954" s="163">
        <v>1616.4</v>
      </c>
      <c r="L954" s="165">
        <v>85</v>
      </c>
      <c r="M954" s="163">
        <f t="shared" si="184"/>
        <v>937116.64</v>
      </c>
      <c r="N954" s="163"/>
      <c r="O954" s="163"/>
      <c r="P954" s="163"/>
      <c r="Q954" s="30">
        <f>IF('Форма 2'!D954=0,"",'Форма 2'!D954-N954-O954-P954)</f>
        <v>937116.64</v>
      </c>
      <c r="R954" s="51">
        <f t="shared" si="187"/>
        <v>579.75540707745608</v>
      </c>
      <c r="S954" s="51">
        <f t="shared" si="188"/>
        <v>579.75540707745608</v>
      </c>
      <c r="T954" s="69">
        <f>IF(B954=C954,"",
IF(ISERROR(
IF(_xlfn.TEXTBEFORE('ПДФ 1'!B991,": ",1)*1=YEAR($V$4),$V$4,
IF(_xlfn.TEXTBEFORE('ПДФ 1'!B991,": ",1)*1=YEAR($W$4),$W$4,
IF(_xlfn.TEXTBEFORE('ПДФ 1'!B991,": ",1)*1=YEAR($X$4),$X$4,$Y$4)))),"",
IF(_xlfn.TEXTBEFORE('ПДФ 1'!B991,": ",1)*1=YEAR($V$4),$V$4,
IF(_xlfn.TEXTBEFORE('ПДФ 1'!B991,": ",1)*1=YEAR($W$4),$W$4,
IF(_xlfn.TEXTBEFORE('ПДФ 1'!B991,": ",1)*1=YEAR($X$4),$X$4,$Y$4)))))</f>
        <v>46387</v>
      </c>
      <c r="U954" s="125" t="str">
        <f>IF(ISERROR(VLOOKUP(C954,Источник!$C$2:$K$2343,9,0)),"",VLOOKUP(C954,Источник!$C$2:$K$2343,9,0))</f>
        <v>СС</v>
      </c>
      <c r="V954" s="1"/>
      <c r="W954" s="1"/>
      <c r="X954" s="77" t="str">
        <f t="shared" si="189"/>
        <v>г. Лысьва, ул. Белинского, д. 27: 2026</v>
      </c>
      <c r="Y954" s="117">
        <f t="shared" si="190"/>
        <v>1</v>
      </c>
      <c r="Z954" s="22">
        <v>1</v>
      </c>
      <c r="AA954" s="22" t="s">
        <v>1076</v>
      </c>
      <c r="AB954" s="22" t="s">
        <v>1076</v>
      </c>
      <c r="AC954" s="22" t="s">
        <v>1076</v>
      </c>
      <c r="AD954" s="22" t="s">
        <v>1076</v>
      </c>
      <c r="AE954" s="22" t="s">
        <v>1076</v>
      </c>
      <c r="AF954" s="22" t="s">
        <v>1076</v>
      </c>
      <c r="AG954" s="89" t="s">
        <v>1076</v>
      </c>
      <c r="AH954" s="88" t="s">
        <v>1076</v>
      </c>
      <c r="AI954" s="75" t="s">
        <v>1076</v>
      </c>
      <c r="AJ954" s="75" t="s">
        <v>1076</v>
      </c>
      <c r="AK954" s="75" t="s">
        <v>1076</v>
      </c>
      <c r="AL954" s="75" t="s">
        <v>1076</v>
      </c>
      <c r="AM954" s="75" t="s">
        <v>1076</v>
      </c>
      <c r="AN954" s="75" t="s">
        <v>1076</v>
      </c>
      <c r="AO954" s="75" t="s">
        <v>1076</v>
      </c>
      <c r="AP954" s="75" t="s">
        <v>1076</v>
      </c>
      <c r="AQ954" s="75" t="s">
        <v>1076</v>
      </c>
      <c r="AR954" s="75" t="s">
        <v>1076</v>
      </c>
      <c r="AS954" s="75" t="s">
        <v>1076</v>
      </c>
      <c r="AT954" s="75" t="s">
        <v>1076</v>
      </c>
      <c r="AU954" t="str">
        <f t="shared" si="191"/>
        <v>РВИС ( ЭЛ )</v>
      </c>
      <c r="AV954" t="b">
        <f t="shared" si="192"/>
        <v>1</v>
      </c>
    </row>
    <row r="955" spans="1:48" ht="16.5" thickTop="1" thickBot="1" x14ac:dyDescent="0.3">
      <c r="A955" s="28">
        <f t="shared" si="193"/>
        <v>2</v>
      </c>
      <c r="B955" s="74" t="s">
        <v>1090</v>
      </c>
      <c r="C955" s="71" t="s">
        <v>733</v>
      </c>
      <c r="D955" s="63">
        <v>1948</v>
      </c>
      <c r="E955" s="72"/>
      <c r="F955" s="72" t="s">
        <v>2522</v>
      </c>
      <c r="G955" s="80">
        <v>2</v>
      </c>
      <c r="H955" s="80">
        <v>2</v>
      </c>
      <c r="I955" s="163">
        <v>559.5</v>
      </c>
      <c r="J955" s="163">
        <v>507.5</v>
      </c>
      <c r="K955" s="163">
        <v>472.4</v>
      </c>
      <c r="L955" s="165">
        <v>27</v>
      </c>
      <c r="M955" s="163">
        <f t="shared" si="184"/>
        <v>9333903.5200000014</v>
      </c>
      <c r="N955" s="163"/>
      <c r="O955" s="163"/>
      <c r="P955" s="163"/>
      <c r="Q955" s="30">
        <f>IF('Форма 2'!D955=0,"",'Форма 2'!D955-N955-O955-P955)</f>
        <v>9333903.5200000014</v>
      </c>
      <c r="R955" s="51">
        <f t="shared" si="187"/>
        <v>18391.928118226602</v>
      </c>
      <c r="S955" s="51">
        <f t="shared" si="188"/>
        <v>18391.928118226602</v>
      </c>
      <c r="T955" s="69">
        <f>IF(B955=C955,"",
IF(ISERROR(
IF(_xlfn.TEXTBEFORE('ПДФ 1'!B992,": ",1)*1=YEAR($V$4),$V$4,
IF(_xlfn.TEXTBEFORE('ПДФ 1'!B992,": ",1)*1=YEAR($W$4),$W$4,
IF(_xlfn.TEXTBEFORE('ПДФ 1'!B992,": ",1)*1=YEAR($X$4),$X$4,$Y$4)))),"",
IF(_xlfn.TEXTBEFORE('ПДФ 1'!B992,": ",1)*1=YEAR($V$4),$V$4,
IF(_xlfn.TEXTBEFORE('ПДФ 1'!B992,": ",1)*1=YEAR($W$4),$W$4,
IF(_xlfn.TEXTBEFORE('ПДФ 1'!B992,": ",1)*1=YEAR($X$4),$X$4,$Y$4)))))</f>
        <v>46387</v>
      </c>
      <c r="U955" s="125" t="str">
        <f>IF(ISERROR(VLOOKUP(C955,Источник!$C$2:$K$2343,9,0)),"",VLOOKUP(C955,Источник!$C$2:$K$2343,9,0))</f>
        <v>РО</v>
      </c>
      <c r="V955" s="1"/>
      <c r="W955" s="1"/>
      <c r="X955" s="77" t="str">
        <f t="shared" si="189"/>
        <v>г. Лысьва, ул. Жданова, д. 13: 2026</v>
      </c>
      <c r="Y955" s="117">
        <f t="shared" si="190"/>
        <v>3</v>
      </c>
      <c r="Z955" s="22" t="s">
        <v>1076</v>
      </c>
      <c r="AA955" s="22" t="s">
        <v>1076</v>
      </c>
      <c r="AB955" s="22" t="s">
        <v>1076</v>
      </c>
      <c r="AC955" s="22" t="s">
        <v>1076</v>
      </c>
      <c r="AD955" s="22" t="s">
        <v>1076</v>
      </c>
      <c r="AE955" s="22" t="s">
        <v>1076</v>
      </c>
      <c r="AF955" s="22" t="s">
        <v>1076</v>
      </c>
      <c r="AG955" s="89" t="s">
        <v>1076</v>
      </c>
      <c r="AH955" s="88" t="s">
        <v>1076</v>
      </c>
      <c r="AI955" s="75">
        <v>1</v>
      </c>
      <c r="AJ955" s="75">
        <v>1</v>
      </c>
      <c r="AK955" s="75" t="s">
        <v>1076</v>
      </c>
      <c r="AL955" s="75" t="s">
        <v>1076</v>
      </c>
      <c r="AM955" s="75">
        <v>1</v>
      </c>
      <c r="AN955" s="75" t="s">
        <v>1076</v>
      </c>
      <c r="AO955" s="75" t="s">
        <v>1076</v>
      </c>
      <c r="AP955" s="75" t="s">
        <v>1076</v>
      </c>
      <c r="AQ955" s="75" t="s">
        <v>1076</v>
      </c>
      <c r="AR955" s="75" t="s">
        <v>1076</v>
      </c>
      <c r="AS955" s="75" t="s">
        <v>1076</v>
      </c>
      <c r="AT955" s="75" t="s">
        <v>1076</v>
      </c>
      <c r="AU955" t="str">
        <f t="shared" si="191"/>
        <v>РК Рфа РФ</v>
      </c>
      <c r="AV955" t="b">
        <f t="shared" si="192"/>
        <v>1</v>
      </c>
    </row>
    <row r="956" spans="1:48" ht="16.5" thickTop="1" thickBot="1" x14ac:dyDescent="0.3">
      <c r="A956" s="28">
        <f t="shared" si="193"/>
        <v>3</v>
      </c>
      <c r="B956" s="74" t="s">
        <v>1090</v>
      </c>
      <c r="C956" s="71" t="s">
        <v>329</v>
      </c>
      <c r="D956" s="63">
        <v>1937</v>
      </c>
      <c r="E956" s="72"/>
      <c r="F956" s="72" t="s">
        <v>2522</v>
      </c>
      <c r="G956" s="80">
        <v>3</v>
      </c>
      <c r="H956" s="80">
        <v>4</v>
      </c>
      <c r="I956" s="163">
        <v>1329</v>
      </c>
      <c r="J956" s="163">
        <v>1329</v>
      </c>
      <c r="K956" s="163">
        <v>783.1</v>
      </c>
      <c r="L956" s="165">
        <v>40</v>
      </c>
      <c r="M956" s="163">
        <f t="shared" si="184"/>
        <v>1548577.38</v>
      </c>
      <c r="N956" s="163"/>
      <c r="O956" s="163"/>
      <c r="P956" s="163"/>
      <c r="Q956" s="30">
        <f>IF('Форма 2'!D956=0,"",'Форма 2'!D956-N956-O956-P956)</f>
        <v>1548577.38</v>
      </c>
      <c r="R956" s="51">
        <f t="shared" si="187"/>
        <v>1165.22</v>
      </c>
      <c r="S956" s="51">
        <f t="shared" si="188"/>
        <v>1165.22</v>
      </c>
      <c r="T956" s="69">
        <f>IF(B956=C956,"",
IF(ISERROR(
IF(_xlfn.TEXTBEFORE('ПДФ 1'!B993,": ",1)*1=YEAR($V$4),$V$4,
IF(_xlfn.TEXTBEFORE('ПДФ 1'!B993,": ",1)*1=YEAR($W$4),$W$4,
IF(_xlfn.TEXTBEFORE('ПДФ 1'!B993,": ",1)*1=YEAR($X$4),$X$4,$Y$4)))),"",
IF(_xlfn.TEXTBEFORE('ПДФ 1'!B993,": ",1)*1=YEAR($V$4),$V$4,
IF(_xlfn.TEXTBEFORE('ПДФ 1'!B993,": ",1)*1=YEAR($W$4),$W$4,
IF(_xlfn.TEXTBEFORE('ПДФ 1'!B993,": ",1)*1=YEAR($X$4),$X$4,$Y$4)))))</f>
        <v>46387</v>
      </c>
      <c r="U956" s="125" t="str">
        <f>IF(ISERROR(VLOOKUP(C956,Источник!$C$2:$K$2343,9,0)),"",VLOOKUP(C956,Источник!$C$2:$K$2343,9,0))</f>
        <v>РО</v>
      </c>
      <c r="V956" s="1"/>
      <c r="W956" s="1"/>
      <c r="X956" s="77" t="str">
        <f t="shared" si="189"/>
        <v>г. Лысьва, ул. Кирова, д. 45: 2026</v>
      </c>
      <c r="Y956" s="117">
        <f t="shared" si="190"/>
        <v>1</v>
      </c>
      <c r="Z956" s="22" t="s">
        <v>1076</v>
      </c>
      <c r="AA956" s="22" t="s">
        <v>1076</v>
      </c>
      <c r="AB956" s="22" t="s">
        <v>1076</v>
      </c>
      <c r="AC956" s="22" t="s">
        <v>1076</v>
      </c>
      <c r="AD956" s="22">
        <v>1</v>
      </c>
      <c r="AE956" s="22" t="s">
        <v>1076</v>
      </c>
      <c r="AF956" s="22" t="s">
        <v>1076</v>
      </c>
      <c r="AG956" s="89" t="s">
        <v>1076</v>
      </c>
      <c r="AH956" s="88" t="s">
        <v>1076</v>
      </c>
      <c r="AI956" s="75" t="s">
        <v>1076</v>
      </c>
      <c r="AJ956" s="75" t="s">
        <v>1076</v>
      </c>
      <c r="AK956" s="75" t="s">
        <v>1076</v>
      </c>
      <c r="AL956" s="75" t="s">
        <v>1076</v>
      </c>
      <c r="AM956" s="75" t="s">
        <v>1076</v>
      </c>
      <c r="AN956" s="75" t="s">
        <v>1076</v>
      </c>
      <c r="AO956" s="75" t="s">
        <v>1076</v>
      </c>
      <c r="AP956" s="75" t="s">
        <v>1076</v>
      </c>
      <c r="AQ956" s="75" t="s">
        <v>1076</v>
      </c>
      <c r="AR956" s="75" t="s">
        <v>1076</v>
      </c>
      <c r="AS956" s="75" t="s">
        <v>1076</v>
      </c>
      <c r="AT956" s="75" t="s">
        <v>1076</v>
      </c>
      <c r="AU956" t="str">
        <f t="shared" si="191"/>
        <v>РВИС ( ГВС )</v>
      </c>
    </row>
    <row r="957" spans="1:48" ht="16.5" thickTop="1" thickBot="1" x14ac:dyDescent="0.3">
      <c r="A957" s="28">
        <f t="shared" si="193"/>
        <v>4</v>
      </c>
      <c r="B957" s="74" t="s">
        <v>1090</v>
      </c>
      <c r="C957" s="71" t="s">
        <v>585</v>
      </c>
      <c r="D957" s="63">
        <v>1959</v>
      </c>
      <c r="E957" s="72"/>
      <c r="F957" s="72" t="s">
        <v>2519</v>
      </c>
      <c r="G957" s="80">
        <v>2</v>
      </c>
      <c r="H957" s="80">
        <v>1</v>
      </c>
      <c r="I957" s="163">
        <v>464.7</v>
      </c>
      <c r="J957" s="163">
        <v>414.3</v>
      </c>
      <c r="K957" s="163">
        <v>414.3</v>
      </c>
      <c r="L957" s="165">
        <v>20</v>
      </c>
      <c r="M957" s="163">
        <f t="shared" si="184"/>
        <v>343980.23</v>
      </c>
      <c r="N957" s="163"/>
      <c r="O957" s="163"/>
      <c r="P957" s="163"/>
      <c r="Q957" s="30">
        <f>IF('Форма 2'!D957=0,"",'Форма 2'!D957-N957-O957-P957)</f>
        <v>343980.23</v>
      </c>
      <c r="R957" s="51">
        <f t="shared" si="187"/>
        <v>830.26847694907065</v>
      </c>
      <c r="S957" s="51">
        <f t="shared" si="188"/>
        <v>830.26847694907065</v>
      </c>
      <c r="T957" s="69">
        <f>IF(B957=C957,"",
IF(ISERROR(
IF(_xlfn.TEXTBEFORE('ПДФ 1'!B994,": ",1)*1=YEAR($V$4),$V$4,
IF(_xlfn.TEXTBEFORE('ПДФ 1'!B994,": ",1)*1=YEAR($W$4),$W$4,
IF(_xlfn.TEXTBEFORE('ПДФ 1'!B994,": ",1)*1=YEAR($X$4),$X$4,$Y$4)))),"",
IF(_xlfn.TEXTBEFORE('ПДФ 1'!B994,": ",1)*1=YEAR($V$4),$V$4,
IF(_xlfn.TEXTBEFORE('ПДФ 1'!B994,": ",1)*1=YEAR($W$4),$W$4,
IF(_xlfn.TEXTBEFORE('ПДФ 1'!B994,": ",1)*1=YEAR($X$4),$X$4,$Y$4)))))</f>
        <v>46387</v>
      </c>
      <c r="U957" s="125" t="str">
        <f>IF(ISERROR(VLOOKUP(C957,Источник!$C$2:$K$2343,9,0)),"",VLOOKUP(C957,Источник!$C$2:$K$2343,9,0))</f>
        <v>РО</v>
      </c>
      <c r="V957" s="1"/>
      <c r="W957" s="1"/>
      <c r="X957" s="77" t="str">
        <f t="shared" si="189"/>
        <v>г. Лысьва, ул. Кирова, д. 69: 2026</v>
      </c>
      <c r="Y957" s="117">
        <f t="shared" si="190"/>
        <v>1</v>
      </c>
      <c r="Z957" s="22">
        <v>1</v>
      </c>
      <c r="AA957" s="22" t="s">
        <v>1076</v>
      </c>
      <c r="AB957" s="22" t="s">
        <v>1076</v>
      </c>
      <c r="AC957" s="22" t="s">
        <v>1076</v>
      </c>
      <c r="AD957" s="22" t="s">
        <v>1076</v>
      </c>
      <c r="AE957" s="22" t="s">
        <v>1076</v>
      </c>
      <c r="AF957" s="22" t="s">
        <v>1076</v>
      </c>
      <c r="AG957" s="89" t="s">
        <v>1076</v>
      </c>
      <c r="AH957" s="88" t="s">
        <v>1076</v>
      </c>
      <c r="AI957" s="75" t="s">
        <v>1076</v>
      </c>
      <c r="AJ957" s="75" t="s">
        <v>1076</v>
      </c>
      <c r="AK957" s="75" t="s">
        <v>1076</v>
      </c>
      <c r="AL957" s="75" t="s">
        <v>1076</v>
      </c>
      <c r="AM957" s="75" t="s">
        <v>1076</v>
      </c>
      <c r="AN957" s="75" t="s">
        <v>1076</v>
      </c>
      <c r="AO957" s="75" t="s">
        <v>1076</v>
      </c>
      <c r="AP957" s="75" t="s">
        <v>1076</v>
      </c>
      <c r="AQ957" s="75" t="s">
        <v>1076</v>
      </c>
      <c r="AR957" s="75" t="s">
        <v>1076</v>
      </c>
      <c r="AS957" s="75" t="s">
        <v>1076</v>
      </c>
      <c r="AT957" s="75" t="s">
        <v>1076</v>
      </c>
      <c r="AU957" t="str">
        <f t="shared" si="191"/>
        <v>РВИС ( ЭЛ )</v>
      </c>
    </row>
    <row r="958" spans="1:48" ht="16.5" thickTop="1" thickBot="1" x14ac:dyDescent="0.3">
      <c r="A958" s="28">
        <f t="shared" si="193"/>
        <v>5</v>
      </c>
      <c r="B958" s="74" t="s">
        <v>1090</v>
      </c>
      <c r="C958" s="71" t="s">
        <v>22</v>
      </c>
      <c r="D958" s="63">
        <v>1956</v>
      </c>
      <c r="E958" s="72"/>
      <c r="F958" s="72" t="s">
        <v>2522</v>
      </c>
      <c r="G958" s="80">
        <v>3</v>
      </c>
      <c r="H958" s="80">
        <v>3</v>
      </c>
      <c r="I958" s="163">
        <v>2104.3000000000002</v>
      </c>
      <c r="J958" s="163">
        <v>1851.7</v>
      </c>
      <c r="K958" s="163">
        <v>1441.7</v>
      </c>
      <c r="L958" s="165">
        <v>40</v>
      </c>
      <c r="M958" s="163">
        <f t="shared" si="184"/>
        <v>12262071.75</v>
      </c>
      <c r="N958" s="163"/>
      <c r="O958" s="163"/>
      <c r="P958" s="163"/>
      <c r="Q958" s="30">
        <f>IF('Форма 2'!D958=0,"",'Форма 2'!D958-N958-O958-P958)</f>
        <v>12262071.75</v>
      </c>
      <c r="R958" s="51">
        <f t="shared" si="187"/>
        <v>6622.0617540638332</v>
      </c>
      <c r="S958" s="51">
        <f t="shared" si="188"/>
        <v>6622.0617540638332</v>
      </c>
      <c r="T958" s="69">
        <f>IF(B958=C958,"",
IF(ISERROR(
IF(_xlfn.TEXTBEFORE('ПДФ 1'!B995,": ",1)*1=YEAR($V$4),$V$4,
IF(_xlfn.TEXTBEFORE('ПДФ 1'!B995,": ",1)*1=YEAR($W$4),$W$4,
IF(_xlfn.TEXTBEFORE('ПДФ 1'!B995,": ",1)*1=YEAR($X$4),$X$4,$Y$4)))),"",
IF(_xlfn.TEXTBEFORE('ПДФ 1'!B995,": ",1)*1=YEAR($V$4),$V$4,
IF(_xlfn.TEXTBEFORE('ПДФ 1'!B995,": ",1)*1=YEAR($W$4),$W$4,
IF(_xlfn.TEXTBEFORE('ПДФ 1'!B995,": ",1)*1=YEAR($X$4),$X$4,$Y$4)))))</f>
        <v>46387</v>
      </c>
      <c r="U958" s="125" t="str">
        <f>IF(ISERROR(VLOOKUP(C958,Источник!$C$2:$K$2343,9,0)),"",VLOOKUP(C958,Источник!$C$2:$K$2343,9,0))</f>
        <v>РО</v>
      </c>
      <c r="V958" s="1"/>
      <c r="W958" s="1"/>
      <c r="X958" s="77" t="str">
        <f t="shared" si="189"/>
        <v>г. Лысьва, ул. Кирова, д. 8: 2026</v>
      </c>
      <c r="Y958" s="117">
        <f t="shared" si="190"/>
        <v>1</v>
      </c>
      <c r="Z958" s="22" t="s">
        <v>1076</v>
      </c>
      <c r="AA958" s="22" t="s">
        <v>1076</v>
      </c>
      <c r="AB958" s="22" t="s">
        <v>1076</v>
      </c>
      <c r="AC958" s="22" t="s">
        <v>1076</v>
      </c>
      <c r="AD958" s="22" t="s">
        <v>1076</v>
      </c>
      <c r="AE958" s="22" t="s">
        <v>1076</v>
      </c>
      <c r="AF958" s="22" t="s">
        <v>1076</v>
      </c>
      <c r="AG958" s="89" t="s">
        <v>1076</v>
      </c>
      <c r="AH958" s="88" t="s">
        <v>1076</v>
      </c>
      <c r="AI958" s="75" t="s">
        <v>1076</v>
      </c>
      <c r="AJ958" s="75">
        <v>1</v>
      </c>
      <c r="AK958" s="75" t="s">
        <v>1076</v>
      </c>
      <c r="AL958" s="75" t="s">
        <v>1076</v>
      </c>
      <c r="AM958" s="75" t="s">
        <v>1076</v>
      </c>
      <c r="AN958" s="75" t="s">
        <v>1076</v>
      </c>
      <c r="AO958" s="75" t="s">
        <v>1076</v>
      </c>
      <c r="AP958" s="75" t="s">
        <v>1076</v>
      </c>
      <c r="AQ958" s="75" t="s">
        <v>1076</v>
      </c>
      <c r="AR958" s="75" t="s">
        <v>1076</v>
      </c>
      <c r="AS958" s="75" t="s">
        <v>1076</v>
      </c>
      <c r="AT958" s="75" t="s">
        <v>1076</v>
      </c>
      <c r="AU958" t="str">
        <f t="shared" si="191"/>
        <v>Рфа</v>
      </c>
    </row>
    <row r="959" spans="1:48" ht="16.5" thickTop="1" thickBot="1" x14ac:dyDescent="0.3">
      <c r="A959" s="28">
        <f t="shared" si="193"/>
        <v>6</v>
      </c>
      <c r="B959" s="74" t="s">
        <v>1090</v>
      </c>
      <c r="C959" s="71" t="s">
        <v>1551</v>
      </c>
      <c r="D959" s="63">
        <v>2005</v>
      </c>
      <c r="E959" s="72"/>
      <c r="F959" s="72" t="s">
        <v>2519</v>
      </c>
      <c r="G959" s="80">
        <v>5</v>
      </c>
      <c r="H959" s="80">
        <v>1</v>
      </c>
      <c r="I959" s="163">
        <v>3309.15</v>
      </c>
      <c r="J959" s="163">
        <v>3030.65</v>
      </c>
      <c r="K959" s="163">
        <v>2787.55</v>
      </c>
      <c r="L959" s="165">
        <v>0</v>
      </c>
      <c r="M959" s="163">
        <f t="shared" si="184"/>
        <v>18449570.18</v>
      </c>
      <c r="N959" s="163"/>
      <c r="O959" s="163"/>
      <c r="P959" s="163"/>
      <c r="Q959" s="30">
        <f>IF('Форма 2'!D959=0,"",'Форма 2'!D959-N959-O959-P959)</f>
        <v>18449570.18</v>
      </c>
      <c r="R959" s="51">
        <f t="shared" si="187"/>
        <v>6087.6611222015081</v>
      </c>
      <c r="S959" s="51">
        <f t="shared" si="188"/>
        <v>6087.6611222015081</v>
      </c>
      <c r="T959" s="69">
        <f>IF(B959=C959,"",
IF(ISERROR(
IF(_xlfn.TEXTBEFORE('ПДФ 1'!B996,": ",1)*1=YEAR($V$4),$V$4,
IF(_xlfn.TEXTBEFORE('ПДФ 1'!B996,": ",1)*1=YEAR($W$4),$W$4,
IF(_xlfn.TEXTBEFORE('ПДФ 1'!B996,": ",1)*1=YEAR($X$4),$X$4,$Y$4)))),"",
IF(_xlfn.TEXTBEFORE('ПДФ 1'!B996,": ",1)*1=YEAR($V$4),$V$4,
IF(_xlfn.TEXTBEFORE('ПДФ 1'!B996,": ",1)*1=YEAR($W$4),$W$4,
IF(_xlfn.TEXTBEFORE('ПДФ 1'!B996,": ",1)*1=YEAR($X$4),$X$4,$Y$4)))))</f>
        <v>46387</v>
      </c>
      <c r="U959" s="125" t="str">
        <f>IF(ISERROR(VLOOKUP(C959,Источник!$C$2:$K$2343,9,0)),"",VLOOKUP(C959,Источник!$C$2:$K$2343,9,0))</f>
        <v>РО</v>
      </c>
      <c r="V959" s="1"/>
      <c r="W959" s="1"/>
      <c r="X959" s="77" t="str">
        <f t="shared" si="189"/>
        <v>г. Лысьва, ул. Куйбышева, д. 6: 2026</v>
      </c>
      <c r="Y959" s="117">
        <f t="shared" si="190"/>
        <v>2</v>
      </c>
      <c r="Z959" s="22" t="s">
        <v>1076</v>
      </c>
      <c r="AA959" s="22" t="s">
        <v>1076</v>
      </c>
      <c r="AB959" s="22" t="s">
        <v>1076</v>
      </c>
      <c r="AC959" s="22" t="s">
        <v>1076</v>
      </c>
      <c r="AD959" s="22" t="s">
        <v>1076</v>
      </c>
      <c r="AE959" s="22" t="s">
        <v>1076</v>
      </c>
      <c r="AF959" s="22">
        <v>1</v>
      </c>
      <c r="AG959" s="89" t="s">
        <v>1076</v>
      </c>
      <c r="AH959" s="88" t="s">
        <v>1076</v>
      </c>
      <c r="AI959" s="75">
        <v>1</v>
      </c>
      <c r="AJ959" s="75" t="s">
        <v>1076</v>
      </c>
      <c r="AK959" s="75" t="s">
        <v>1076</v>
      </c>
      <c r="AL959" s="75" t="s">
        <v>1076</v>
      </c>
      <c r="AM959" s="75" t="s">
        <v>1076</v>
      </c>
      <c r="AN959" s="75" t="s">
        <v>1076</v>
      </c>
      <c r="AO959" s="75" t="s">
        <v>1076</v>
      </c>
      <c r="AP959" s="75" t="s">
        <v>1076</v>
      </c>
      <c r="AQ959" s="75" t="s">
        <v>1076</v>
      </c>
      <c r="AR959" s="75" t="s">
        <v>1076</v>
      </c>
      <c r="AS959" s="75" t="s">
        <v>1076</v>
      </c>
      <c r="AT959" s="75" t="s">
        <v>1076</v>
      </c>
      <c r="AU959" t="str">
        <f t="shared" si="191"/>
        <v>РП РК</v>
      </c>
    </row>
    <row r="960" spans="1:48" ht="16.5" thickTop="1" thickBot="1" x14ac:dyDescent="0.3">
      <c r="A960" s="28">
        <f t="shared" si="193"/>
        <v>7</v>
      </c>
      <c r="B960" s="74" t="s">
        <v>1090</v>
      </c>
      <c r="C960" s="71" t="s">
        <v>685</v>
      </c>
      <c r="D960" s="63">
        <v>1946</v>
      </c>
      <c r="E960" s="72"/>
      <c r="F960" s="72" t="s">
        <v>2529</v>
      </c>
      <c r="G960" s="80">
        <v>2</v>
      </c>
      <c r="H960" s="80">
        <v>1</v>
      </c>
      <c r="I960" s="163">
        <v>518.6</v>
      </c>
      <c r="J960" s="163">
        <v>470.7</v>
      </c>
      <c r="K960" s="163">
        <v>470.7</v>
      </c>
      <c r="L960" s="165">
        <v>25</v>
      </c>
      <c r="M960" s="163">
        <f t="shared" si="184"/>
        <v>530263.31999999995</v>
      </c>
      <c r="N960" s="163"/>
      <c r="O960" s="163"/>
      <c r="P960" s="163"/>
      <c r="Q960" s="30">
        <f>IF('Форма 2'!D960=0,"",'Форма 2'!D960-N960-O960-P960)</f>
        <v>530263.31999999995</v>
      </c>
      <c r="R960" s="51">
        <f t="shared" si="187"/>
        <v>1126.5420012746972</v>
      </c>
      <c r="S960" s="51">
        <f t="shared" si="188"/>
        <v>1126.5420012746972</v>
      </c>
      <c r="T960" s="69">
        <f>IF(B960=C960,"",
IF(ISERROR(
IF(_xlfn.TEXTBEFORE('ПДФ 1'!B997,": ",1)*1=YEAR($V$4),$V$4,
IF(_xlfn.TEXTBEFORE('ПДФ 1'!B997,": ",1)*1=YEAR($W$4),$W$4,
IF(_xlfn.TEXTBEFORE('ПДФ 1'!B997,": ",1)*1=YEAR($X$4),$X$4,$Y$4)))),"",
IF(_xlfn.TEXTBEFORE('ПДФ 1'!B997,": ",1)*1=YEAR($V$4),$V$4,
IF(_xlfn.TEXTBEFORE('ПДФ 1'!B997,": ",1)*1=YEAR($W$4),$W$4,
IF(_xlfn.TEXTBEFORE('ПДФ 1'!B997,": ",1)*1=YEAR($X$4),$X$4,$Y$4)))))</f>
        <v>46387</v>
      </c>
      <c r="U960" s="125" t="str">
        <f>IF(ISERROR(VLOOKUP(C960,Источник!$C$2:$K$2343,9,0)),"",VLOOKUP(C960,Источник!$C$2:$K$2343,9,0))</f>
        <v>РО</v>
      </c>
      <c r="V960" s="1"/>
      <c r="W960" s="1"/>
      <c r="X960" s="77" t="str">
        <f t="shared" si="189"/>
        <v>г. Лысьва, ул. Кутузова, д. 16: 2026</v>
      </c>
      <c r="Y960" s="117">
        <f t="shared" si="190"/>
        <v>2</v>
      </c>
      <c r="Z960" s="22" t="s">
        <v>1076</v>
      </c>
      <c r="AA960" s="22" t="s">
        <v>1076</v>
      </c>
      <c r="AB960" s="22" t="s">
        <v>1076</v>
      </c>
      <c r="AC960" s="22">
        <v>1</v>
      </c>
      <c r="AD960" s="22" t="s">
        <v>1076</v>
      </c>
      <c r="AE960" s="22">
        <v>1</v>
      </c>
      <c r="AF960" s="22" t="s">
        <v>1076</v>
      </c>
      <c r="AG960" s="89" t="s">
        <v>1076</v>
      </c>
      <c r="AH960" s="88" t="s">
        <v>1076</v>
      </c>
      <c r="AI960" s="75" t="s">
        <v>1076</v>
      </c>
      <c r="AJ960" s="75" t="s">
        <v>1076</v>
      </c>
      <c r="AK960" s="75" t="s">
        <v>1076</v>
      </c>
      <c r="AL960" s="75" t="s">
        <v>1076</v>
      </c>
      <c r="AM960" s="75" t="s">
        <v>1076</v>
      </c>
      <c r="AN960" s="75" t="s">
        <v>1076</v>
      </c>
      <c r="AO960" s="75" t="s">
        <v>1076</v>
      </c>
      <c r="AP960" s="75" t="s">
        <v>1076</v>
      </c>
      <c r="AQ960" s="75" t="s">
        <v>1076</v>
      </c>
      <c r="AR960" s="75" t="s">
        <v>1076</v>
      </c>
      <c r="AS960" s="75" t="s">
        <v>1076</v>
      </c>
      <c r="AT960" s="75" t="s">
        <v>1076</v>
      </c>
      <c r="AU960" t="str">
        <f t="shared" si="191"/>
        <v>РВИС ( ХВС ВОД )</v>
      </c>
    </row>
    <row r="961" spans="1:47" ht="16.5" thickTop="1" thickBot="1" x14ac:dyDescent="0.3">
      <c r="A961" s="28">
        <f t="shared" si="193"/>
        <v>8</v>
      </c>
      <c r="B961" s="74" t="s">
        <v>1090</v>
      </c>
      <c r="C961" s="72" t="s">
        <v>586</v>
      </c>
      <c r="D961" s="63">
        <v>1949</v>
      </c>
      <c r="E961" s="72"/>
      <c r="F961" s="72" t="s">
        <v>2522</v>
      </c>
      <c r="G961" s="80">
        <v>2</v>
      </c>
      <c r="H961" s="80">
        <v>1</v>
      </c>
      <c r="I961" s="163">
        <v>436.8</v>
      </c>
      <c r="J961" s="163">
        <v>391.8</v>
      </c>
      <c r="K961" s="163">
        <v>391.8</v>
      </c>
      <c r="L961" s="165">
        <v>16</v>
      </c>
      <c r="M961" s="163">
        <f t="shared" si="184"/>
        <v>488355.51</v>
      </c>
      <c r="N961" s="163"/>
      <c r="O961" s="163"/>
      <c r="P961" s="163"/>
      <c r="Q961" s="30">
        <f>IF('Форма 2'!D961=0,"",'Форма 2'!D961-N961-O961-P961)</f>
        <v>488355.51</v>
      </c>
      <c r="R961" s="51">
        <f t="shared" ref="R961:R992" si="197">IF(ISNUMBER(J961),M961/J961,"")</f>
        <v>1246.4408116385912</v>
      </c>
      <c r="S961" s="51">
        <f t="shared" ref="S961:S992" si="198">R961</f>
        <v>1246.4408116385912</v>
      </c>
      <c r="T961" s="128">
        <f>IF(B961=C961,"",
IF(ISERROR(
IF(_xlfn.TEXTBEFORE('ПДФ 1'!B998,": ",1)*1=YEAR($V$4),$V$4,
IF(_xlfn.TEXTBEFORE('ПДФ 1'!B998,": ",1)*1=YEAR($W$4),$W$4,
IF(_xlfn.TEXTBEFORE('ПДФ 1'!B998,": ",1)*1=YEAR($X$4),$X$4,$Y$4)))),"",
IF(_xlfn.TEXTBEFORE('ПДФ 1'!B998,": ",1)*1=YEAR($V$4),$V$4,
IF(_xlfn.TEXTBEFORE('ПДФ 1'!B998,": ",1)*1=YEAR($W$4),$W$4,
IF(_xlfn.TEXTBEFORE('ПДФ 1'!B998,": ",1)*1=YEAR($X$4),$X$4,$Y$4)))))</f>
        <v>46387</v>
      </c>
      <c r="U961" s="125" t="str">
        <f>IF(ISERROR(VLOOKUP(C961,Источник!$C$2:$K$2343,9,0)),"",VLOOKUP(C961,Источник!$C$2:$K$2343,9,0))</f>
        <v>РО</v>
      </c>
      <c r="V961" s="1"/>
      <c r="W961" s="1"/>
      <c r="X961" s="77" t="str">
        <f t="shared" si="189"/>
        <v>г. Лысьва, ул. Ленина, д. 28: 2026</v>
      </c>
      <c r="Y961" s="117">
        <f t="shared" ref="Y961:Y992" si="199">SUM(Z961:AF961,AI961:AT961,)+IF(ISNUMBER(AG961),1,0)</f>
        <v>2</v>
      </c>
      <c r="Z961" s="22">
        <v>1</v>
      </c>
      <c r="AA961" s="22" t="s">
        <v>1076</v>
      </c>
      <c r="AB961" s="22" t="s">
        <v>1076</v>
      </c>
      <c r="AC961" s="22">
        <v>1</v>
      </c>
      <c r="AD961" s="22" t="s">
        <v>1076</v>
      </c>
      <c r="AE961" s="22" t="s">
        <v>1076</v>
      </c>
      <c r="AF961" s="22" t="s">
        <v>1076</v>
      </c>
      <c r="AG961" s="89" t="s">
        <v>1076</v>
      </c>
      <c r="AH961" s="88" t="s">
        <v>1076</v>
      </c>
      <c r="AI961" s="75" t="s">
        <v>1076</v>
      </c>
      <c r="AJ961" s="75" t="s">
        <v>1076</v>
      </c>
      <c r="AK961" s="75" t="s">
        <v>1076</v>
      </c>
      <c r="AL961" s="75" t="s">
        <v>1076</v>
      </c>
      <c r="AM961" s="75" t="s">
        <v>1076</v>
      </c>
      <c r="AN961" s="75" t="s">
        <v>1076</v>
      </c>
      <c r="AO961" s="75" t="s">
        <v>1076</v>
      </c>
      <c r="AP961" s="75" t="s">
        <v>1076</v>
      </c>
      <c r="AQ961" s="75" t="s">
        <v>1076</v>
      </c>
      <c r="AR961" s="75" t="s">
        <v>1076</v>
      </c>
      <c r="AS961" s="75" t="s">
        <v>1076</v>
      </c>
      <c r="AT961" s="75" t="s">
        <v>1076</v>
      </c>
      <c r="AU961" t="str">
        <f t="shared" ref="AU961:AU1018" si="200">TRIM(IF(COUNTBLANK(Z961:AE961)&lt;=5,CONCATENATE($AP$3,IF(ISNUMBER(Z961),Z$6,"")," ",IF(ISNUMBER(AA961),AA$6,"")," ",IF(ISNUMBER(AB961),AB$6,"")," ",IF(ISNUMBER(AC961),AC$6,"")," ",IF(ISNUMBER(AD961),AD$6,"")," ",IF(ISNUMBER(AE961),AE$6,""),$AQ$3," ",IF(ISNUMBER(AF961),AF$6,"")," ",IF(ISNUMBER(AH961),AH$6,"")," ",IF(ISNUMBER(AI961),AI$6,"")," ",IF(ISNUMBER(AJ961),AJ$6,"")," ",IF(ISNUMBER(AK961),AK$6,"")," ",IF(ISNUMBER(AL961),AL$6,"")," ",IF(ISNUMBER(AM961),AM$6,"")," ",IF(ISNUMBER(AR961),AR$6,"")," ",IF(ISNUMBER(AS961),AS$6,"")," ",IF(ISNUMBER(AT961),AT$6,""))&amp;IF(COUNTBLANK(AN961:AQ961)&lt;=3,CONCATENATE($AP$4,IF(ISNUMBER(AN961),AN$7,"")," ",IF(ISNUMBER(AO961),AO$7,"")," ",IF(ISNUMBER(AP961),AP$7,"")," ",IF(ISNUMBER(AQ961),AQ$7,"")," ",$AQ$4),""),
CONCATENATE(IF(ISNUMBER(AF961),AF$6,"")," ",IF(ISNUMBER(AH961),AH$6,"")," ",IF(ISNUMBER(AI961),AI$6,"")," ",IF(ISNUMBER(AJ961),AJ$6,"")," ",IF(ISNUMBER(AK961),AK$6,"")," ",IF(ISNUMBER(AL961),AL$6,"")," ",IF(ISNUMBER(AM961),AM$6,"")," ",IF(ISNUMBER(AR961),AR$6,"")," ",IF(ISNUMBER(AS961),AS$6,"")," ",IF(ISNUMBER(AT961),AT$6,""))&amp;IF(COUNTBLANK(AN961:AQ961)&lt;=3,CONCATENATE($AP$4,IF(ISNUMBER(AN961),AN$7,"")," ",IF(ISNUMBER(AO961),AO$7,"")," ",IF(ISNUMBER(AP961),AP$7,"")," ",IF(ISNUMBER(AQ961),AQ$7,"")," ",$AQ$4),"")
))</f>
        <v>РВИС ( ЭЛ ХВС )</v>
      </c>
    </row>
    <row r="962" spans="1:47" ht="16.5" thickTop="1" thickBot="1" x14ac:dyDescent="0.3">
      <c r="A962" s="28">
        <f t="shared" si="193"/>
        <v>9</v>
      </c>
      <c r="B962" s="74" t="s">
        <v>1090</v>
      </c>
      <c r="C962" s="72" t="s">
        <v>587</v>
      </c>
      <c r="D962" s="63">
        <v>1955</v>
      </c>
      <c r="E962" s="72"/>
      <c r="F962" s="72" t="s">
        <v>2522</v>
      </c>
      <c r="G962" s="80">
        <v>4</v>
      </c>
      <c r="H962" s="80">
        <v>5</v>
      </c>
      <c r="I962" s="163">
        <v>4581.25</v>
      </c>
      <c r="J962" s="163">
        <v>4087.45</v>
      </c>
      <c r="K962" s="163">
        <v>3032.4</v>
      </c>
      <c r="L962" s="165">
        <v>117</v>
      </c>
      <c r="M962" s="163">
        <f t="shared" si="184"/>
        <v>2380463.31</v>
      </c>
      <c r="N962" s="163"/>
      <c r="O962" s="163"/>
      <c r="P962" s="163"/>
      <c r="Q962" s="30">
        <f>IF('Форма 2'!D962=0,"",'Форма 2'!D962-N962-O962-P962)</f>
        <v>2380463.31</v>
      </c>
      <c r="R962" s="51">
        <f t="shared" si="197"/>
        <v>582.38346891093477</v>
      </c>
      <c r="S962" s="51">
        <f t="shared" si="198"/>
        <v>582.38346891093477</v>
      </c>
      <c r="T962" s="128">
        <f>IF(B962=C962,"",
IF(ISERROR(
IF(_xlfn.TEXTBEFORE('ПДФ 1'!B999,": ",1)*1=YEAR($V$4),$V$4,
IF(_xlfn.TEXTBEFORE('ПДФ 1'!B999,": ",1)*1=YEAR($W$4),$W$4,
IF(_xlfn.TEXTBEFORE('ПДФ 1'!B999,": ",1)*1=YEAR($X$4),$X$4,$Y$4)))),"",
IF(_xlfn.TEXTBEFORE('ПДФ 1'!B999,": ",1)*1=YEAR($V$4),$V$4,
IF(_xlfn.TEXTBEFORE('ПДФ 1'!B999,": ",1)*1=YEAR($W$4),$W$4,
IF(_xlfn.TEXTBEFORE('ПДФ 1'!B999,": ",1)*1=YEAR($X$4),$X$4,$Y$4)))))</f>
        <v>46387</v>
      </c>
      <c r="U962" s="125" t="str">
        <f>IF(ISERROR(VLOOKUP(C962,Источник!$C$2:$K$2343,9,0)),"",VLOOKUP(C962,Источник!$C$2:$K$2343,9,0))</f>
        <v>РО</v>
      </c>
      <c r="V962" s="1"/>
      <c r="W962" s="1"/>
      <c r="X962" s="77" t="str">
        <f t="shared" si="189"/>
        <v>г. Лысьва, ул. Мира, д. 12: 2026</v>
      </c>
      <c r="Y962" s="117">
        <f t="shared" si="199"/>
        <v>1</v>
      </c>
      <c r="Z962" s="22">
        <v>1</v>
      </c>
      <c r="AA962" s="22" t="s">
        <v>1076</v>
      </c>
      <c r="AB962" s="22" t="s">
        <v>1076</v>
      </c>
      <c r="AC962" s="22" t="s">
        <v>1076</v>
      </c>
      <c r="AD962" s="22" t="s">
        <v>1076</v>
      </c>
      <c r="AE962" s="22" t="s">
        <v>1076</v>
      </c>
      <c r="AF962" s="22" t="s">
        <v>1076</v>
      </c>
      <c r="AG962" s="89" t="s">
        <v>1076</v>
      </c>
      <c r="AH962" s="88" t="s">
        <v>1076</v>
      </c>
      <c r="AI962" s="75" t="s">
        <v>1076</v>
      </c>
      <c r="AJ962" s="75" t="s">
        <v>1076</v>
      </c>
      <c r="AK962" s="75" t="s">
        <v>1076</v>
      </c>
      <c r="AL962" s="75" t="s">
        <v>1076</v>
      </c>
      <c r="AM962" s="75" t="s">
        <v>1076</v>
      </c>
      <c r="AN962" s="75" t="s">
        <v>1076</v>
      </c>
      <c r="AO962" s="75" t="s">
        <v>1076</v>
      </c>
      <c r="AP962" s="75" t="s">
        <v>1076</v>
      </c>
      <c r="AQ962" s="75" t="s">
        <v>1076</v>
      </c>
      <c r="AR962" s="75" t="s">
        <v>1076</v>
      </c>
      <c r="AS962" s="75" t="s">
        <v>1076</v>
      </c>
      <c r="AT962" s="75" t="s">
        <v>1076</v>
      </c>
      <c r="AU962" t="str">
        <f t="shared" si="200"/>
        <v>РВИС ( ЭЛ )</v>
      </c>
    </row>
    <row r="963" spans="1:47" ht="16.5" thickTop="1" thickBot="1" x14ac:dyDescent="0.3">
      <c r="A963" s="28">
        <f t="shared" si="193"/>
        <v>10</v>
      </c>
      <c r="B963" s="74" t="s">
        <v>1090</v>
      </c>
      <c r="C963" s="72" t="s">
        <v>588</v>
      </c>
      <c r="D963" s="63">
        <v>1956</v>
      </c>
      <c r="E963" s="72"/>
      <c r="F963" s="72" t="s">
        <v>2529</v>
      </c>
      <c r="G963" s="80">
        <v>4</v>
      </c>
      <c r="H963" s="80">
        <v>5</v>
      </c>
      <c r="I963" s="163">
        <v>4580.6000000000004</v>
      </c>
      <c r="J963" s="163">
        <v>2833.2</v>
      </c>
      <c r="K963" s="163">
        <v>2524.1</v>
      </c>
      <c r="L963" s="165">
        <v>118</v>
      </c>
      <c r="M963" s="163">
        <f t="shared" si="184"/>
        <v>25011312.769999996</v>
      </c>
      <c r="N963" s="163"/>
      <c r="O963" s="163"/>
      <c r="P963" s="163"/>
      <c r="Q963" s="30">
        <f>IF('Форма 2'!D963=0,"",'Форма 2'!D963-N963-O963-P963)</f>
        <v>25011312.769999996</v>
      </c>
      <c r="R963" s="51">
        <f t="shared" si="197"/>
        <v>8827.9375864746562</v>
      </c>
      <c r="S963" s="51">
        <f t="shared" si="198"/>
        <v>8827.9375864746562</v>
      </c>
      <c r="T963" s="128">
        <f>IF(B963=C963,"",
IF(ISERROR(
IF(_xlfn.TEXTBEFORE('ПДФ 1'!B1000,": ",1)*1=YEAR($V$4),$V$4,
IF(_xlfn.TEXTBEFORE('ПДФ 1'!B1000,": ",1)*1=YEAR($W$4),$W$4,
IF(_xlfn.TEXTBEFORE('ПДФ 1'!B1000,": ",1)*1=YEAR($X$4),$X$4,$Y$4)))),"",
IF(_xlfn.TEXTBEFORE('ПДФ 1'!B1000,": ",1)*1=YEAR($V$4),$V$4,
IF(_xlfn.TEXTBEFORE('ПДФ 1'!B1000,": ",1)*1=YEAR($W$4),$W$4,
IF(_xlfn.TEXTBEFORE('ПДФ 1'!B1000,": ",1)*1=YEAR($X$4),$X$4,$Y$4)))))</f>
        <v>46387</v>
      </c>
      <c r="U963" s="125" t="str">
        <f>IF(ISERROR(VLOOKUP(C963,Источник!$C$2:$K$2343,9,0)),"",VLOOKUP(C963,Источник!$C$2:$K$2343,9,0))</f>
        <v>СС</v>
      </c>
      <c r="V963" s="1"/>
      <c r="W963" s="1"/>
      <c r="X963" s="77" t="str">
        <f t="shared" si="189"/>
        <v>г. Лысьва, ул. Мира, д. 14: 2026</v>
      </c>
      <c r="Y963" s="117">
        <f t="shared" si="199"/>
        <v>6</v>
      </c>
      <c r="Z963" s="22">
        <v>1</v>
      </c>
      <c r="AA963" s="22">
        <v>1</v>
      </c>
      <c r="AB963" s="22" t="s">
        <v>1076</v>
      </c>
      <c r="AC963" s="22">
        <v>1</v>
      </c>
      <c r="AD963" s="22">
        <v>1</v>
      </c>
      <c r="AE963" s="22">
        <v>1</v>
      </c>
      <c r="AF963" s="22" t="s">
        <v>1076</v>
      </c>
      <c r="AG963" s="89" t="s">
        <v>1076</v>
      </c>
      <c r="AH963" s="88" t="s">
        <v>1076</v>
      </c>
      <c r="AI963" s="75" t="s">
        <v>1076</v>
      </c>
      <c r="AJ963" s="75" t="s">
        <v>1076</v>
      </c>
      <c r="AK963" s="75" t="s">
        <v>1076</v>
      </c>
      <c r="AL963" s="75" t="s">
        <v>1076</v>
      </c>
      <c r="AM963" s="75">
        <v>1</v>
      </c>
      <c r="AN963" s="75" t="s">
        <v>1076</v>
      </c>
      <c r="AO963" s="75" t="s">
        <v>1076</v>
      </c>
      <c r="AP963" s="75" t="s">
        <v>1076</v>
      </c>
      <c r="AQ963" s="75" t="s">
        <v>1076</v>
      </c>
      <c r="AR963" s="75" t="s">
        <v>1076</v>
      </c>
      <c r="AS963" s="75" t="s">
        <v>1076</v>
      </c>
      <c r="AT963" s="75" t="s">
        <v>1076</v>
      </c>
      <c r="AU963" t="str">
        <f t="shared" si="200"/>
        <v>РВИС ( ЭЛ ТЕП ХВС ГВС ВОД ) РФ</v>
      </c>
    </row>
    <row r="964" spans="1:47" ht="16.5" thickTop="1" thickBot="1" x14ac:dyDescent="0.3">
      <c r="A964" s="28">
        <f t="shared" si="193"/>
        <v>11</v>
      </c>
      <c r="B964" s="74" t="s">
        <v>1090</v>
      </c>
      <c r="C964" s="72" t="s">
        <v>589</v>
      </c>
      <c r="D964" s="63">
        <v>1952</v>
      </c>
      <c r="E964" s="72"/>
      <c r="F964" s="72" t="s">
        <v>2522</v>
      </c>
      <c r="G964" s="80">
        <v>2</v>
      </c>
      <c r="H964" s="80">
        <v>1</v>
      </c>
      <c r="I964" s="163">
        <v>385.8</v>
      </c>
      <c r="J964" s="163">
        <v>356.9</v>
      </c>
      <c r="K964" s="163">
        <v>312.8</v>
      </c>
      <c r="L964" s="165">
        <v>12</v>
      </c>
      <c r="M964" s="163">
        <f t="shared" si="184"/>
        <v>10806501.060000001</v>
      </c>
      <c r="N964" s="163"/>
      <c r="O964" s="163"/>
      <c r="P964" s="163"/>
      <c r="Q964" s="30">
        <f>IF('Форма 2'!D964=0,"",'Форма 2'!D964-N964-O964-P964)</f>
        <v>10806501.060000001</v>
      </c>
      <c r="R964" s="51">
        <f t="shared" si="197"/>
        <v>30278.792546931916</v>
      </c>
      <c r="S964" s="51">
        <f t="shared" si="198"/>
        <v>30278.792546931916</v>
      </c>
      <c r="T964" s="128">
        <f>IF(B964=C964,"",
IF(ISERROR(
IF(_xlfn.TEXTBEFORE('ПДФ 1'!B1001,": ",1)*1=YEAR($V$4),$V$4,
IF(_xlfn.TEXTBEFORE('ПДФ 1'!B1001,": ",1)*1=YEAR($W$4),$W$4,
IF(_xlfn.TEXTBEFORE('ПДФ 1'!B1001,": ",1)*1=YEAR($X$4),$X$4,$Y$4)))),"",
IF(_xlfn.TEXTBEFORE('ПДФ 1'!B1001,": ",1)*1=YEAR($V$4),$V$4,
IF(_xlfn.TEXTBEFORE('ПДФ 1'!B1001,": ",1)*1=YEAR($W$4),$W$4,
IF(_xlfn.TEXTBEFORE('ПДФ 1'!B1001,": ",1)*1=YEAR($X$4),$X$4,$Y$4)))))</f>
        <v>46387</v>
      </c>
      <c r="U964" s="125" t="str">
        <f>IF(ISERROR(VLOOKUP(C964,Источник!$C$2:$K$2343,9,0)),"",VLOOKUP(C964,Источник!$C$2:$K$2343,9,0))</f>
        <v>РО</v>
      </c>
      <c r="V964" s="1"/>
      <c r="W964" s="1"/>
      <c r="X964" s="77" t="str">
        <f t="shared" si="189"/>
        <v>г. Лысьва, ул. Мира, д. 38: 2026</v>
      </c>
      <c r="Y964" s="117">
        <f t="shared" si="199"/>
        <v>8</v>
      </c>
      <c r="Z964" s="22">
        <v>1</v>
      </c>
      <c r="AA964" s="22">
        <v>1</v>
      </c>
      <c r="AB964" s="22" t="s">
        <v>1076</v>
      </c>
      <c r="AC964" s="22">
        <v>1</v>
      </c>
      <c r="AD964" s="22">
        <v>1</v>
      </c>
      <c r="AE964" s="22">
        <v>1</v>
      </c>
      <c r="AF964" s="22" t="s">
        <v>1076</v>
      </c>
      <c r="AG964" s="89" t="s">
        <v>1076</v>
      </c>
      <c r="AH964" s="88" t="s">
        <v>1076</v>
      </c>
      <c r="AI964" s="75">
        <v>1</v>
      </c>
      <c r="AJ964" s="75">
        <v>1</v>
      </c>
      <c r="AK964" s="75" t="s">
        <v>1076</v>
      </c>
      <c r="AL964" s="75" t="s">
        <v>1076</v>
      </c>
      <c r="AM964" s="75">
        <v>1</v>
      </c>
      <c r="AN964" s="75" t="s">
        <v>1076</v>
      </c>
      <c r="AO964" s="75" t="s">
        <v>1076</v>
      </c>
      <c r="AP964" s="75" t="s">
        <v>1076</v>
      </c>
      <c r="AQ964" s="75" t="s">
        <v>1076</v>
      </c>
      <c r="AR964" s="75" t="s">
        <v>1076</v>
      </c>
      <c r="AS964" s="75" t="s">
        <v>1076</v>
      </c>
      <c r="AT964" s="75" t="s">
        <v>1076</v>
      </c>
      <c r="AU964" t="str">
        <f t="shared" si="200"/>
        <v>РВИС ( ЭЛ ТЕП ХВС ГВС ВОД ) РК Рфа РФ</v>
      </c>
    </row>
    <row r="965" spans="1:47" ht="16.5" thickTop="1" thickBot="1" x14ac:dyDescent="0.3">
      <c r="A965" s="28">
        <f t="shared" si="193"/>
        <v>12</v>
      </c>
      <c r="B965" s="74" t="s">
        <v>1090</v>
      </c>
      <c r="C965" s="72" t="s">
        <v>1682</v>
      </c>
      <c r="D965" s="63">
        <v>1953</v>
      </c>
      <c r="E965" s="72"/>
      <c r="F965" s="72" t="s">
        <v>2522</v>
      </c>
      <c r="G965" s="80">
        <v>4</v>
      </c>
      <c r="H965" s="80">
        <v>3</v>
      </c>
      <c r="I965" s="163">
        <v>2263.6</v>
      </c>
      <c r="J965" s="163">
        <v>2243.6999999999998</v>
      </c>
      <c r="K965" s="163">
        <v>2243.6999999999998</v>
      </c>
      <c r="L965" s="165">
        <v>85</v>
      </c>
      <c r="M965" s="163">
        <f t="shared" si="184"/>
        <v>11051710.1</v>
      </c>
      <c r="N965" s="163"/>
      <c r="O965" s="163"/>
      <c r="P965" s="163"/>
      <c r="Q965" s="30">
        <f>IF('Форма 2'!D965=0,"",'Форма 2'!D965-N965-O965-P965)</f>
        <v>11051710.1</v>
      </c>
      <c r="R965" s="51">
        <f t="shared" si="197"/>
        <v>4925.6630119891252</v>
      </c>
      <c r="S965" s="51">
        <f t="shared" si="198"/>
        <v>4925.6630119891252</v>
      </c>
      <c r="T965" s="128">
        <f>IF(B965=C965,"",
IF(ISERROR(
IF(_xlfn.TEXTBEFORE('ПДФ 1'!B1002,": ",1)*1=YEAR($V$4),$V$4,
IF(_xlfn.TEXTBEFORE('ПДФ 1'!B1002,": ",1)*1=YEAR($W$4),$W$4,
IF(_xlfn.TEXTBEFORE('ПДФ 1'!B1002,": ",1)*1=YEAR($X$4),$X$4,$Y$4)))),"",
IF(_xlfn.TEXTBEFORE('ПДФ 1'!B1002,": ",1)*1=YEAR($V$4),$V$4,
IF(_xlfn.TEXTBEFORE('ПДФ 1'!B1002,": ",1)*1=YEAR($W$4),$W$4,
IF(_xlfn.TEXTBEFORE('ПДФ 1'!B1002,": ",1)*1=YEAR($X$4),$X$4,$Y$4)))))</f>
        <v>46387</v>
      </c>
      <c r="U965" s="125" t="str">
        <f>IF(ISERROR(VLOOKUP(C965,Источник!$C$2:$K$2343,9,0)),"",VLOOKUP(C965,Источник!$C$2:$K$2343,9,0))</f>
        <v>РО</v>
      </c>
      <c r="V965" s="1"/>
      <c r="W965" s="1"/>
      <c r="X965" s="77" t="str">
        <f t="shared" si="189"/>
        <v>г. Лысьва, ул. Мира, д. 39: 2026</v>
      </c>
      <c r="Y965" s="117">
        <f t="shared" si="199"/>
        <v>1</v>
      </c>
      <c r="Z965" s="22" t="s">
        <v>1076</v>
      </c>
      <c r="AA965" s="22" t="s">
        <v>1076</v>
      </c>
      <c r="AB965" s="22" t="s">
        <v>1076</v>
      </c>
      <c r="AC965" s="22" t="s">
        <v>1076</v>
      </c>
      <c r="AD965" s="22" t="s">
        <v>1076</v>
      </c>
      <c r="AE965" s="22" t="s">
        <v>1076</v>
      </c>
      <c r="AF965" s="22" t="s">
        <v>1076</v>
      </c>
      <c r="AG965" s="89" t="s">
        <v>1076</v>
      </c>
      <c r="AH965" s="88" t="s">
        <v>1076</v>
      </c>
      <c r="AI965" s="75" t="s">
        <v>1076</v>
      </c>
      <c r="AJ965" s="75">
        <v>1</v>
      </c>
      <c r="AK965" s="75" t="s">
        <v>1076</v>
      </c>
      <c r="AL965" s="75" t="s">
        <v>1076</v>
      </c>
      <c r="AM965" s="75" t="s">
        <v>1076</v>
      </c>
      <c r="AN965" s="75" t="s">
        <v>1076</v>
      </c>
      <c r="AO965" s="75" t="s">
        <v>1076</v>
      </c>
      <c r="AP965" s="75" t="s">
        <v>1076</v>
      </c>
      <c r="AQ965" s="75" t="s">
        <v>1076</v>
      </c>
      <c r="AR965" s="75" t="s">
        <v>1076</v>
      </c>
      <c r="AS965" s="75" t="s">
        <v>1076</v>
      </c>
      <c r="AT965" s="75" t="s">
        <v>1076</v>
      </c>
      <c r="AU965" t="str">
        <f t="shared" si="200"/>
        <v>Рфа</v>
      </c>
    </row>
    <row r="966" spans="1:47" ht="16.5" thickTop="1" thickBot="1" x14ac:dyDescent="0.3">
      <c r="A966" s="28">
        <f t="shared" si="193"/>
        <v>13</v>
      </c>
      <c r="B966" s="74" t="s">
        <v>1090</v>
      </c>
      <c r="C966" s="72" t="s">
        <v>590</v>
      </c>
      <c r="D966" s="63">
        <v>1958</v>
      </c>
      <c r="E966" s="72"/>
      <c r="F966" s="72" t="s">
        <v>2519</v>
      </c>
      <c r="G966" s="80">
        <v>3</v>
      </c>
      <c r="H966" s="80">
        <v>2</v>
      </c>
      <c r="I966" s="163">
        <v>1525</v>
      </c>
      <c r="J966" s="163">
        <v>1199</v>
      </c>
      <c r="K966" s="163">
        <v>1052</v>
      </c>
      <c r="L966" s="165">
        <v>51</v>
      </c>
      <c r="M966" s="163">
        <f t="shared" si="184"/>
        <v>17275276.25</v>
      </c>
      <c r="N966" s="163"/>
      <c r="O966" s="163"/>
      <c r="P966" s="163"/>
      <c r="Q966" s="30">
        <f>IF('Форма 2'!D966=0,"",'Форма 2'!D966-N966-O966-P966)</f>
        <v>17275276.25</v>
      </c>
      <c r="R966" s="51">
        <f t="shared" si="197"/>
        <v>14408.070266889074</v>
      </c>
      <c r="S966" s="51">
        <f t="shared" si="198"/>
        <v>14408.070266889074</v>
      </c>
      <c r="T966" s="128">
        <f>IF(B966=C966,"",
IF(ISERROR(
IF(_xlfn.TEXTBEFORE('ПДФ 1'!B1003,": ",1)*1=YEAR($V$4),$V$4,
IF(_xlfn.TEXTBEFORE('ПДФ 1'!B1003,": ",1)*1=YEAR($W$4),$W$4,
IF(_xlfn.TEXTBEFORE('ПДФ 1'!B1003,": ",1)*1=YEAR($X$4),$X$4,$Y$4)))),"",
IF(_xlfn.TEXTBEFORE('ПДФ 1'!B1003,": ",1)*1=YEAR($V$4),$V$4,
IF(_xlfn.TEXTBEFORE('ПДФ 1'!B1003,": ",1)*1=YEAR($W$4),$W$4,
IF(_xlfn.TEXTBEFORE('ПДФ 1'!B1003,": ",1)*1=YEAR($X$4),$X$4,$Y$4)))))</f>
        <v>46387</v>
      </c>
      <c r="U966" s="125" t="str">
        <f>IF(ISERROR(VLOOKUP(C966,Источник!$C$2:$K$2343,9,0)),"",VLOOKUP(C966,Источник!$C$2:$K$2343,9,0))</f>
        <v>СС</v>
      </c>
      <c r="V966" s="1"/>
      <c r="W966" s="1"/>
      <c r="X966" s="77" t="str">
        <f t="shared" si="189"/>
        <v>г. Лысьва, ул. Мира, д. 42: 2026</v>
      </c>
      <c r="Y966" s="117">
        <f t="shared" si="199"/>
        <v>5</v>
      </c>
      <c r="Z966" s="22">
        <v>1</v>
      </c>
      <c r="AA966" s="22">
        <v>1</v>
      </c>
      <c r="AB966" s="22" t="s">
        <v>1076</v>
      </c>
      <c r="AC966" s="22">
        <v>1</v>
      </c>
      <c r="AD966" s="22">
        <v>1</v>
      </c>
      <c r="AE966" s="22">
        <v>1</v>
      </c>
      <c r="AF966" s="22" t="s">
        <v>1076</v>
      </c>
      <c r="AG966" s="89" t="s">
        <v>1076</v>
      </c>
      <c r="AH966" s="88" t="s">
        <v>1076</v>
      </c>
      <c r="AI966" s="75" t="s">
        <v>1076</v>
      </c>
      <c r="AJ966" s="75" t="s">
        <v>1076</v>
      </c>
      <c r="AK966" s="75" t="s">
        <v>1076</v>
      </c>
      <c r="AL966" s="75" t="s">
        <v>1076</v>
      </c>
      <c r="AM966" s="75" t="s">
        <v>1076</v>
      </c>
      <c r="AN966" s="75" t="s">
        <v>1076</v>
      </c>
      <c r="AO966" s="75" t="s">
        <v>1076</v>
      </c>
      <c r="AP966" s="75" t="s">
        <v>1076</v>
      </c>
      <c r="AQ966" s="75" t="s">
        <v>1076</v>
      </c>
      <c r="AR966" s="75" t="s">
        <v>1076</v>
      </c>
      <c r="AS966" s="75" t="s">
        <v>1076</v>
      </c>
      <c r="AT966" s="75" t="s">
        <v>1076</v>
      </c>
      <c r="AU966" t="str">
        <f t="shared" si="200"/>
        <v>РВИС ( ЭЛ ТЕП ХВС ГВС ВОД )</v>
      </c>
    </row>
    <row r="967" spans="1:47" ht="16.5" thickTop="1" thickBot="1" x14ac:dyDescent="0.3">
      <c r="A967" s="28">
        <f t="shared" si="193"/>
        <v>14</v>
      </c>
      <c r="B967" s="74" t="s">
        <v>1090</v>
      </c>
      <c r="C967" s="72" t="s">
        <v>546</v>
      </c>
      <c r="D967" s="63">
        <v>1955</v>
      </c>
      <c r="E967" s="72"/>
      <c r="F967" s="72" t="s">
        <v>2519</v>
      </c>
      <c r="G967" s="80">
        <v>2</v>
      </c>
      <c r="H967" s="80">
        <v>2</v>
      </c>
      <c r="I967" s="163">
        <v>710.4</v>
      </c>
      <c r="J967" s="163">
        <v>630</v>
      </c>
      <c r="K967" s="163">
        <v>630</v>
      </c>
      <c r="L967" s="165">
        <v>39</v>
      </c>
      <c r="M967" s="163">
        <f t="shared" si="184"/>
        <v>6693822.1399999997</v>
      </c>
      <c r="N967" s="163"/>
      <c r="O967" s="163"/>
      <c r="P967" s="163"/>
      <c r="Q967" s="30">
        <f>IF('Форма 2'!D967=0,"",'Форма 2'!D967-N967-O967-P967)</f>
        <v>6693822.1399999997</v>
      </c>
      <c r="R967" s="51">
        <f t="shared" si="197"/>
        <v>10625.114507936507</v>
      </c>
      <c r="S967" s="51">
        <f t="shared" si="198"/>
        <v>10625.114507936507</v>
      </c>
      <c r="T967" s="128">
        <f>IF(B967=C967,"",
IF(ISERROR(
IF(_xlfn.TEXTBEFORE('ПДФ 1'!B1004,": ",1)*1=YEAR($V$4),$V$4,
IF(_xlfn.TEXTBEFORE('ПДФ 1'!B1004,": ",1)*1=YEAR($W$4),$W$4,
IF(_xlfn.TEXTBEFORE('ПДФ 1'!B1004,": ",1)*1=YEAR($X$4),$X$4,$Y$4)))),"",
IF(_xlfn.TEXTBEFORE('ПДФ 1'!B1004,": ",1)*1=YEAR($V$4),$V$4,
IF(_xlfn.TEXTBEFORE('ПДФ 1'!B1004,": ",1)*1=YEAR($W$4),$W$4,
IF(_xlfn.TEXTBEFORE('ПДФ 1'!B1004,": ",1)*1=YEAR($X$4),$X$4,$Y$4)))))</f>
        <v>46387</v>
      </c>
      <c r="U967" s="125" t="str">
        <f>IF(ISERROR(VLOOKUP(C967,Источник!$C$2:$K$2343,9,0)),"",VLOOKUP(C967,Источник!$C$2:$K$2343,9,0))</f>
        <v>РО</v>
      </c>
      <c r="V967" s="1"/>
      <c r="W967" s="1"/>
      <c r="X967" s="77" t="str">
        <f t="shared" si="189"/>
        <v>г. Лысьва, ул. Мира, д. 77: 2026</v>
      </c>
      <c r="Y967" s="117">
        <f t="shared" si="199"/>
        <v>3</v>
      </c>
      <c r="Z967" s="22" t="s">
        <v>1076</v>
      </c>
      <c r="AA967" s="22">
        <v>1</v>
      </c>
      <c r="AB967" s="22" t="s">
        <v>1076</v>
      </c>
      <c r="AC967" s="22">
        <v>1</v>
      </c>
      <c r="AD967" s="22" t="s">
        <v>1076</v>
      </c>
      <c r="AE967" s="22">
        <v>1</v>
      </c>
      <c r="AF967" s="22" t="s">
        <v>1076</v>
      </c>
      <c r="AG967" s="89" t="s">
        <v>1076</v>
      </c>
      <c r="AH967" s="88" t="s">
        <v>1076</v>
      </c>
      <c r="AI967" s="75" t="s">
        <v>1076</v>
      </c>
      <c r="AJ967" s="75" t="s">
        <v>1076</v>
      </c>
      <c r="AK967" s="75" t="s">
        <v>1076</v>
      </c>
      <c r="AL967" s="75" t="s">
        <v>1076</v>
      </c>
      <c r="AM967" s="75" t="s">
        <v>1076</v>
      </c>
      <c r="AN967" s="75" t="s">
        <v>1076</v>
      </c>
      <c r="AO967" s="75" t="s">
        <v>1076</v>
      </c>
      <c r="AP967" s="75" t="s">
        <v>1076</v>
      </c>
      <c r="AQ967" s="75" t="s">
        <v>1076</v>
      </c>
      <c r="AR967" s="75" t="s">
        <v>1076</v>
      </c>
      <c r="AS967" s="75" t="s">
        <v>1076</v>
      </c>
      <c r="AT967" s="75" t="s">
        <v>1076</v>
      </c>
      <c r="AU967" t="str">
        <f t="shared" si="200"/>
        <v>РВИС ( ТЕП ХВС ВОД )</v>
      </c>
    </row>
    <row r="968" spans="1:47" ht="16.5" thickTop="1" thickBot="1" x14ac:dyDescent="0.3">
      <c r="A968" s="28">
        <f t="shared" si="193"/>
        <v>15</v>
      </c>
      <c r="B968" s="74" t="s">
        <v>1090</v>
      </c>
      <c r="C968" s="72" t="s">
        <v>591</v>
      </c>
      <c r="D968" s="63">
        <v>1955</v>
      </c>
      <c r="E968" s="72"/>
      <c r="F968" s="72" t="s">
        <v>2522</v>
      </c>
      <c r="G968" s="80">
        <v>4</v>
      </c>
      <c r="H968" s="80">
        <v>5</v>
      </c>
      <c r="I968" s="163">
        <v>4498.8</v>
      </c>
      <c r="J968" s="163">
        <v>4033.4</v>
      </c>
      <c r="K968" s="163">
        <v>2958.8</v>
      </c>
      <c r="L968" s="165">
        <v>106</v>
      </c>
      <c r="M968" s="163">
        <f t="shared" ref="M968:M1031" si="201">IF(ISNUMBER(I968),SUM(N968:Q968),"")</f>
        <v>2337621.4700000002</v>
      </c>
      <c r="N968" s="163"/>
      <c r="O968" s="163"/>
      <c r="P968" s="163"/>
      <c r="Q968" s="30">
        <f>IF('Форма 2'!D968=0,"",'Форма 2'!D968-N968-O968-P968)</f>
        <v>2337621.4700000002</v>
      </c>
      <c r="R968" s="51">
        <f t="shared" si="197"/>
        <v>579.5659914712154</v>
      </c>
      <c r="S968" s="51">
        <f t="shared" si="198"/>
        <v>579.5659914712154</v>
      </c>
      <c r="T968" s="128">
        <f>IF(B968=C968,"",
IF(ISERROR(
IF(_xlfn.TEXTBEFORE('ПДФ 1'!B1005,": ",1)*1=YEAR($V$4),$V$4,
IF(_xlfn.TEXTBEFORE('ПДФ 1'!B1005,": ",1)*1=YEAR($W$4),$W$4,
IF(_xlfn.TEXTBEFORE('ПДФ 1'!B1005,": ",1)*1=YEAR($X$4),$X$4,$Y$4)))),"",
IF(_xlfn.TEXTBEFORE('ПДФ 1'!B1005,": ",1)*1=YEAR($V$4),$V$4,
IF(_xlfn.TEXTBEFORE('ПДФ 1'!B1005,": ",1)*1=YEAR($W$4),$W$4,
IF(_xlfn.TEXTBEFORE('ПДФ 1'!B1005,": ",1)*1=YEAR($X$4),$X$4,$Y$4)))))</f>
        <v>46387</v>
      </c>
      <c r="U968" s="125" t="str">
        <f>IF(ISERROR(VLOOKUP(C968,Источник!$C$2:$K$2343,9,0)),"",VLOOKUP(C968,Источник!$C$2:$K$2343,9,0))</f>
        <v>РО</v>
      </c>
      <c r="V968" s="1"/>
      <c r="W968" s="1"/>
      <c r="X968" s="77" t="str">
        <f t="shared" si="189"/>
        <v>г. Лысьва, ул. Мира, д. 9: 2026</v>
      </c>
      <c r="Y968" s="117">
        <f t="shared" si="199"/>
        <v>1</v>
      </c>
      <c r="Z968" s="22">
        <v>1</v>
      </c>
      <c r="AA968" s="22" t="s">
        <v>1076</v>
      </c>
      <c r="AB968" s="22" t="s">
        <v>1076</v>
      </c>
      <c r="AC968" s="22" t="s">
        <v>1076</v>
      </c>
      <c r="AD968" s="22" t="s">
        <v>1076</v>
      </c>
      <c r="AE968" s="22" t="s">
        <v>1076</v>
      </c>
      <c r="AF968" s="22" t="s">
        <v>1076</v>
      </c>
      <c r="AG968" s="89" t="s">
        <v>1076</v>
      </c>
      <c r="AH968" s="88" t="s">
        <v>1076</v>
      </c>
      <c r="AI968" s="75" t="s">
        <v>1076</v>
      </c>
      <c r="AJ968" s="75" t="s">
        <v>1076</v>
      </c>
      <c r="AK968" s="75" t="s">
        <v>1076</v>
      </c>
      <c r="AL968" s="75" t="s">
        <v>1076</v>
      </c>
      <c r="AM968" s="75" t="s">
        <v>1076</v>
      </c>
      <c r="AN968" s="75" t="s">
        <v>1076</v>
      </c>
      <c r="AO968" s="75" t="s">
        <v>1076</v>
      </c>
      <c r="AP968" s="75" t="s">
        <v>1076</v>
      </c>
      <c r="AQ968" s="75" t="s">
        <v>1076</v>
      </c>
      <c r="AR968" s="75" t="s">
        <v>1076</v>
      </c>
      <c r="AS968" s="75" t="s">
        <v>1076</v>
      </c>
      <c r="AT968" s="75" t="s">
        <v>1076</v>
      </c>
      <c r="AU968" t="str">
        <f t="shared" si="200"/>
        <v>РВИС ( ЭЛ )</v>
      </c>
    </row>
    <row r="969" spans="1:47" ht="16.5" thickTop="1" thickBot="1" x14ac:dyDescent="0.3">
      <c r="A969" s="28">
        <f t="shared" si="193"/>
        <v>16</v>
      </c>
      <c r="B969" s="74" t="s">
        <v>1090</v>
      </c>
      <c r="C969" s="72" t="s">
        <v>592</v>
      </c>
      <c r="D969" s="63">
        <v>1952</v>
      </c>
      <c r="E969" s="72"/>
      <c r="F969" s="72" t="s">
        <v>2522</v>
      </c>
      <c r="G969" s="80">
        <v>2</v>
      </c>
      <c r="H969" s="80">
        <v>3</v>
      </c>
      <c r="I969" s="163">
        <v>1383.4</v>
      </c>
      <c r="J969" s="163">
        <v>1231.5</v>
      </c>
      <c r="K969" s="163">
        <v>1231.5</v>
      </c>
      <c r="L969" s="165">
        <v>51</v>
      </c>
      <c r="M969" s="163">
        <f t="shared" si="201"/>
        <v>38749905.549999997</v>
      </c>
      <c r="N969" s="163"/>
      <c r="O969" s="163"/>
      <c r="P969" s="163"/>
      <c r="Q969" s="30">
        <f>IF('Форма 2'!D969=0,"",'Форма 2'!D969-N969-O969-P969)</f>
        <v>38749905.549999997</v>
      </c>
      <c r="R969" s="51">
        <f t="shared" si="197"/>
        <v>31465.615550142102</v>
      </c>
      <c r="S969" s="51">
        <f t="shared" si="198"/>
        <v>31465.615550142102</v>
      </c>
      <c r="T969" s="128">
        <f>IF(B969=C969,"",
IF(ISERROR(
IF(_xlfn.TEXTBEFORE('ПДФ 1'!B1006,": ",1)*1=YEAR($V$4),$V$4,
IF(_xlfn.TEXTBEFORE('ПДФ 1'!B1006,": ",1)*1=YEAR($W$4),$W$4,
IF(_xlfn.TEXTBEFORE('ПДФ 1'!B1006,": ",1)*1=YEAR($X$4),$X$4,$Y$4)))),"",
IF(_xlfn.TEXTBEFORE('ПДФ 1'!B1006,": ",1)*1=YEAR($V$4),$V$4,
IF(_xlfn.TEXTBEFORE('ПДФ 1'!B1006,": ",1)*1=YEAR($W$4),$W$4,
IF(_xlfn.TEXTBEFORE('ПДФ 1'!B1006,": ",1)*1=YEAR($X$4),$X$4,$Y$4)))))</f>
        <v>46387</v>
      </c>
      <c r="U969" s="125" t="str">
        <f>IF(ISERROR(VLOOKUP(C969,Источник!$C$2:$K$2343,9,0)),"",VLOOKUP(C969,Источник!$C$2:$K$2343,9,0))</f>
        <v>РО</v>
      </c>
      <c r="V969" s="1"/>
      <c r="W969" s="1"/>
      <c r="X969" s="77" t="str">
        <f t="shared" si="189"/>
        <v>г. Лысьва, ул. Орджоникидзе, д. 37: 2026</v>
      </c>
      <c r="Y969" s="117">
        <f t="shared" si="199"/>
        <v>8</v>
      </c>
      <c r="Z969" s="22">
        <v>1</v>
      </c>
      <c r="AA969" s="22">
        <v>1</v>
      </c>
      <c r="AB969" s="22" t="s">
        <v>1076</v>
      </c>
      <c r="AC969" s="22">
        <v>1</v>
      </c>
      <c r="AD969" s="22">
        <v>1</v>
      </c>
      <c r="AE969" s="22">
        <v>1</v>
      </c>
      <c r="AF969" s="22" t="s">
        <v>1076</v>
      </c>
      <c r="AG969" s="89" t="s">
        <v>1076</v>
      </c>
      <c r="AH969" s="88" t="s">
        <v>1076</v>
      </c>
      <c r="AI969" s="75">
        <v>1</v>
      </c>
      <c r="AJ969" s="75">
        <v>1</v>
      </c>
      <c r="AK969" s="75" t="s">
        <v>1076</v>
      </c>
      <c r="AL969" s="75" t="s">
        <v>1076</v>
      </c>
      <c r="AM969" s="75">
        <v>1</v>
      </c>
      <c r="AN969" s="75" t="s">
        <v>1076</v>
      </c>
      <c r="AO969" s="75" t="s">
        <v>1076</v>
      </c>
      <c r="AP969" s="75" t="s">
        <v>1076</v>
      </c>
      <c r="AQ969" s="75" t="s">
        <v>1076</v>
      </c>
      <c r="AR969" s="75" t="s">
        <v>1076</v>
      </c>
      <c r="AS969" s="75" t="s">
        <v>1076</v>
      </c>
      <c r="AT969" s="75" t="s">
        <v>1076</v>
      </c>
      <c r="AU969" t="str">
        <f t="shared" si="200"/>
        <v>РВИС ( ЭЛ ТЕП ХВС ГВС ВОД ) РК Рфа РФ</v>
      </c>
    </row>
    <row r="970" spans="1:47" ht="16.5" thickTop="1" thickBot="1" x14ac:dyDescent="0.3">
      <c r="A970" s="28">
        <f t="shared" si="193"/>
        <v>17</v>
      </c>
      <c r="B970" s="74" t="s">
        <v>1090</v>
      </c>
      <c r="C970" s="72" t="s">
        <v>593</v>
      </c>
      <c r="D970" s="63">
        <v>1949</v>
      </c>
      <c r="E970" s="72"/>
      <c r="F970" s="72" t="s">
        <v>2522</v>
      </c>
      <c r="G970" s="80">
        <v>2</v>
      </c>
      <c r="H970" s="80">
        <v>1</v>
      </c>
      <c r="I970" s="163">
        <v>451.9</v>
      </c>
      <c r="J970" s="163">
        <v>402.1</v>
      </c>
      <c r="K970" s="163">
        <v>402.1</v>
      </c>
      <c r="L970" s="165">
        <v>17</v>
      </c>
      <c r="M970" s="163">
        <f t="shared" si="201"/>
        <v>10024714.619999999</v>
      </c>
      <c r="N970" s="163"/>
      <c r="O970" s="163"/>
      <c r="P970" s="163"/>
      <c r="Q970" s="30">
        <f>IF('Форма 2'!D970=0,"",'Форма 2'!D970-N970-O970-P970)</f>
        <v>10024714.619999999</v>
      </c>
      <c r="R970" s="51">
        <f t="shared" si="197"/>
        <v>24930.89932852524</v>
      </c>
      <c r="S970" s="51">
        <f t="shared" si="198"/>
        <v>24930.89932852524</v>
      </c>
      <c r="T970" s="128">
        <f>IF(B970=C970,"",
IF(ISERROR(
IF(_xlfn.TEXTBEFORE('ПДФ 1'!B1007,": ",1)*1=YEAR($V$4),$V$4,
IF(_xlfn.TEXTBEFORE('ПДФ 1'!B1007,": ",1)*1=YEAR($W$4),$W$4,
IF(_xlfn.TEXTBEFORE('ПДФ 1'!B1007,": ",1)*1=YEAR($X$4),$X$4,$Y$4)))),"",
IF(_xlfn.TEXTBEFORE('ПДФ 1'!B1007,": ",1)*1=YEAR($V$4),$V$4,
IF(_xlfn.TEXTBEFORE('ПДФ 1'!B1007,": ",1)*1=YEAR($W$4),$W$4,
IF(_xlfn.TEXTBEFORE('ПДФ 1'!B1007,": ",1)*1=YEAR($X$4),$X$4,$Y$4)))))</f>
        <v>46387</v>
      </c>
      <c r="U970" s="125" t="str">
        <f>IF(ISERROR(VLOOKUP(C970,Источник!$C$2:$K$2343,9,0)),"",VLOOKUP(C970,Источник!$C$2:$K$2343,9,0))</f>
        <v>РО</v>
      </c>
      <c r="V970" s="1"/>
      <c r="W970" s="1"/>
      <c r="X970" s="77" t="str">
        <f t="shared" si="189"/>
        <v>г. Лысьва, ул. Суворова, д. 36: 2026</v>
      </c>
      <c r="Y970" s="117">
        <f t="shared" si="199"/>
        <v>7</v>
      </c>
      <c r="Z970" s="22">
        <v>1</v>
      </c>
      <c r="AA970" s="22">
        <v>1</v>
      </c>
      <c r="AB970" s="22" t="s">
        <v>1076</v>
      </c>
      <c r="AC970" s="22">
        <v>1</v>
      </c>
      <c r="AD970" s="22">
        <v>1</v>
      </c>
      <c r="AE970" s="22">
        <v>1</v>
      </c>
      <c r="AF970" s="22" t="s">
        <v>1076</v>
      </c>
      <c r="AG970" s="89" t="s">
        <v>1076</v>
      </c>
      <c r="AH970" s="88" t="s">
        <v>1076</v>
      </c>
      <c r="AI970" s="75">
        <v>1</v>
      </c>
      <c r="AJ970" s="75" t="s">
        <v>1076</v>
      </c>
      <c r="AK970" s="75" t="s">
        <v>1076</v>
      </c>
      <c r="AL970" s="75" t="s">
        <v>1076</v>
      </c>
      <c r="AM970" s="75">
        <v>1</v>
      </c>
      <c r="AN970" s="75" t="s">
        <v>1076</v>
      </c>
      <c r="AO970" s="75" t="s">
        <v>1076</v>
      </c>
      <c r="AP970" s="75" t="s">
        <v>1076</v>
      </c>
      <c r="AQ970" s="75" t="s">
        <v>1076</v>
      </c>
      <c r="AR970" s="75" t="s">
        <v>1076</v>
      </c>
      <c r="AS970" s="75" t="s">
        <v>1076</v>
      </c>
      <c r="AT970" s="75" t="s">
        <v>1076</v>
      </c>
      <c r="AU970" t="str">
        <f t="shared" si="200"/>
        <v>РВИС ( ЭЛ ТЕП ХВС ГВС ВОД ) РК РФ</v>
      </c>
    </row>
    <row r="971" spans="1:47" ht="16.5" thickTop="1" thickBot="1" x14ac:dyDescent="0.3">
      <c r="A971" s="28">
        <f t="shared" si="193"/>
        <v>18</v>
      </c>
      <c r="B971" s="74" t="s">
        <v>1090</v>
      </c>
      <c r="C971" s="72" t="s">
        <v>25</v>
      </c>
      <c r="D971" s="63">
        <v>1950</v>
      </c>
      <c r="E971" s="72"/>
      <c r="F971" s="72" t="s">
        <v>2522</v>
      </c>
      <c r="G971" s="80">
        <v>2</v>
      </c>
      <c r="H971" s="80">
        <v>2</v>
      </c>
      <c r="I971" s="163">
        <v>736.2</v>
      </c>
      <c r="J971" s="163">
        <v>735.2</v>
      </c>
      <c r="K971" s="163">
        <v>735.2</v>
      </c>
      <c r="L971" s="165">
        <v>26</v>
      </c>
      <c r="M971" s="163">
        <f t="shared" si="201"/>
        <v>18646245.369999997</v>
      </c>
      <c r="N971" s="163"/>
      <c r="O971" s="163"/>
      <c r="P971" s="163"/>
      <c r="Q971" s="30">
        <f>IF('Форма 2'!D971=0,"",'Форма 2'!D971-N971-O971-P971)</f>
        <v>18646245.369999997</v>
      </c>
      <c r="R971" s="51">
        <f t="shared" si="197"/>
        <v>25362.140057127308</v>
      </c>
      <c r="S971" s="51">
        <f t="shared" si="198"/>
        <v>25362.140057127308</v>
      </c>
      <c r="T971" s="128">
        <f>IF(B971=C971,"",
IF(ISERROR(
IF(_xlfn.TEXTBEFORE('ПДФ 1'!B1008,": ",1)*1=YEAR($V$4),$V$4,
IF(_xlfn.TEXTBEFORE('ПДФ 1'!B1008,": ",1)*1=YEAR($W$4),$W$4,
IF(_xlfn.TEXTBEFORE('ПДФ 1'!B1008,": ",1)*1=YEAR($X$4),$X$4,$Y$4)))),"",
IF(_xlfn.TEXTBEFORE('ПДФ 1'!B1008,": ",1)*1=YEAR($V$4),$V$4,
IF(_xlfn.TEXTBEFORE('ПДФ 1'!B1008,": ",1)*1=YEAR($W$4),$W$4,
IF(_xlfn.TEXTBEFORE('ПДФ 1'!B1008,": ",1)*1=YEAR($X$4),$X$4,$Y$4)))))</f>
        <v>46387</v>
      </c>
      <c r="U971" s="125" t="str">
        <f>IF(ISERROR(VLOOKUP(C971,Источник!$C$2:$K$2343,9,0)),"",VLOOKUP(C971,Источник!$C$2:$K$2343,9,0))</f>
        <v>РО</v>
      </c>
      <c r="V971" s="1"/>
      <c r="W971" s="1"/>
      <c r="X971" s="77" t="str">
        <f t="shared" si="189"/>
        <v>г. Лысьва, ул. Суворова, д. 38: 2026</v>
      </c>
      <c r="Y971" s="117">
        <f t="shared" si="199"/>
        <v>5</v>
      </c>
      <c r="Z971" s="22" t="s">
        <v>1076</v>
      </c>
      <c r="AA971" s="22">
        <v>1</v>
      </c>
      <c r="AB971" s="22" t="s">
        <v>1076</v>
      </c>
      <c r="AC971" s="22">
        <v>1</v>
      </c>
      <c r="AD971" s="22">
        <v>1</v>
      </c>
      <c r="AE971" s="22" t="s">
        <v>1076</v>
      </c>
      <c r="AF971" s="22" t="s">
        <v>1076</v>
      </c>
      <c r="AG971" s="89" t="s">
        <v>1076</v>
      </c>
      <c r="AH971" s="88" t="s">
        <v>1076</v>
      </c>
      <c r="AI971" s="75">
        <v>1</v>
      </c>
      <c r="AJ971" s="75">
        <v>1</v>
      </c>
      <c r="AK971" s="75" t="s">
        <v>1076</v>
      </c>
      <c r="AL971" s="75" t="s">
        <v>1076</v>
      </c>
      <c r="AM971" s="75" t="s">
        <v>1076</v>
      </c>
      <c r="AN971" s="75" t="s">
        <v>1076</v>
      </c>
      <c r="AO971" s="75" t="s">
        <v>1076</v>
      </c>
      <c r="AP971" s="75" t="s">
        <v>1076</v>
      </c>
      <c r="AQ971" s="75" t="s">
        <v>1076</v>
      </c>
      <c r="AR971" s="75" t="s">
        <v>1076</v>
      </c>
      <c r="AS971" s="75" t="s">
        <v>1076</v>
      </c>
      <c r="AT971" s="75" t="s">
        <v>1076</v>
      </c>
      <c r="AU971" t="str">
        <f t="shared" si="200"/>
        <v>РВИС ( ТЕП ХВС ГВС ) РК Рфа</v>
      </c>
    </row>
    <row r="972" spans="1:47" ht="16.5" thickTop="1" thickBot="1" x14ac:dyDescent="0.3">
      <c r="A972" s="28">
        <f t="shared" si="193"/>
        <v>19</v>
      </c>
      <c r="B972" s="74" t="s">
        <v>1090</v>
      </c>
      <c r="C972" s="72" t="s">
        <v>734</v>
      </c>
      <c r="D972" s="63">
        <v>1960</v>
      </c>
      <c r="E972" s="72"/>
      <c r="F972" s="72" t="s">
        <v>2550</v>
      </c>
      <c r="G972" s="80">
        <v>5</v>
      </c>
      <c r="H972" s="80">
        <v>3</v>
      </c>
      <c r="I972" s="163">
        <v>2562.6999999999998</v>
      </c>
      <c r="J972" s="163">
        <v>2302</v>
      </c>
      <c r="K972" s="163">
        <v>2050.1</v>
      </c>
      <c r="L972" s="165">
        <v>82</v>
      </c>
      <c r="M972" s="163">
        <f t="shared" si="201"/>
        <v>11541170.699999999</v>
      </c>
      <c r="N972" s="163"/>
      <c r="O972" s="163"/>
      <c r="P972" s="163"/>
      <c r="Q972" s="30">
        <f>IF('Форма 2'!D972=0,"",'Форма 2'!D972-N972-O972-P972)</f>
        <v>11541170.699999999</v>
      </c>
      <c r="R972" s="51">
        <f t="shared" si="197"/>
        <v>5013.5407037358818</v>
      </c>
      <c r="S972" s="51">
        <f t="shared" si="198"/>
        <v>5013.5407037358818</v>
      </c>
      <c r="T972" s="128">
        <f>IF(B972=C972,"",
IF(ISERROR(
IF(_xlfn.TEXTBEFORE('ПДФ 1'!B1009,": ",1)*1=YEAR($V$4),$V$4,
IF(_xlfn.TEXTBEFORE('ПДФ 1'!B1009,": ",1)*1=YEAR($W$4),$W$4,
IF(_xlfn.TEXTBEFORE('ПДФ 1'!B1009,": ",1)*1=YEAR($X$4),$X$4,$Y$4)))),"",
IF(_xlfn.TEXTBEFORE('ПДФ 1'!B1009,": ",1)*1=YEAR($V$4),$V$4,
IF(_xlfn.TEXTBEFORE('ПДФ 1'!B1009,": ",1)*1=YEAR($W$4),$W$4,
IF(_xlfn.TEXTBEFORE('ПДФ 1'!B1009,": ",1)*1=YEAR($X$4),$X$4,$Y$4)))))</f>
        <v>46387</v>
      </c>
      <c r="U972" s="125" t="str">
        <f>IF(ISERROR(VLOOKUP(C972,Источник!$C$2:$K$2343,9,0)),"",VLOOKUP(C972,Источник!$C$2:$K$2343,9,0))</f>
        <v>СС</v>
      </c>
      <c r="V972" s="1"/>
      <c r="W972" s="1"/>
      <c r="X972" s="77" t="str">
        <f t="shared" si="189"/>
        <v>г. Лысьва, ул. Фестивальная, д. 2: 2026</v>
      </c>
      <c r="Y972" s="117">
        <f t="shared" si="199"/>
        <v>1</v>
      </c>
      <c r="Z972" s="22" t="s">
        <v>1076</v>
      </c>
      <c r="AA972" s="22" t="s">
        <v>1076</v>
      </c>
      <c r="AB972" s="22" t="s">
        <v>1076</v>
      </c>
      <c r="AC972" s="22" t="s">
        <v>1076</v>
      </c>
      <c r="AD972" s="22" t="s">
        <v>1076</v>
      </c>
      <c r="AE972" s="22" t="s">
        <v>1076</v>
      </c>
      <c r="AF972" s="22" t="s">
        <v>1076</v>
      </c>
      <c r="AG972" s="89" t="s">
        <v>1076</v>
      </c>
      <c r="AH972" s="88" t="s">
        <v>1076</v>
      </c>
      <c r="AI972" s="75">
        <v>1</v>
      </c>
      <c r="AJ972" s="75" t="s">
        <v>1076</v>
      </c>
      <c r="AK972" s="75" t="s">
        <v>1076</v>
      </c>
      <c r="AL972" s="75" t="s">
        <v>1076</v>
      </c>
      <c r="AM972" s="75" t="s">
        <v>1076</v>
      </c>
      <c r="AN972" s="75" t="s">
        <v>1076</v>
      </c>
      <c r="AO972" s="75" t="s">
        <v>1076</v>
      </c>
      <c r="AP972" s="75" t="s">
        <v>1076</v>
      </c>
      <c r="AQ972" s="75" t="s">
        <v>1076</v>
      </c>
      <c r="AR972" s="75" t="s">
        <v>1076</v>
      </c>
      <c r="AS972" s="75" t="s">
        <v>1076</v>
      </c>
      <c r="AT972" s="75" t="s">
        <v>1076</v>
      </c>
      <c r="AU972" t="str">
        <f t="shared" si="200"/>
        <v>РК</v>
      </c>
    </row>
    <row r="973" spans="1:47" ht="16.5" thickTop="1" thickBot="1" x14ac:dyDescent="0.3">
      <c r="A973" s="28">
        <f t="shared" si="193"/>
        <v>20</v>
      </c>
      <c r="B973" s="74" t="s">
        <v>1090</v>
      </c>
      <c r="C973" s="72" t="s">
        <v>202</v>
      </c>
      <c r="D973" s="63">
        <v>1960</v>
      </c>
      <c r="E973" s="72"/>
      <c r="F973" s="72" t="s">
        <v>2522</v>
      </c>
      <c r="G973" s="80">
        <v>2</v>
      </c>
      <c r="H973" s="80">
        <v>2</v>
      </c>
      <c r="I973" s="163">
        <v>677.7</v>
      </c>
      <c r="J973" s="163">
        <v>631.79999999999995</v>
      </c>
      <c r="K973" s="163">
        <v>631.79999999999995</v>
      </c>
      <c r="L973" s="165">
        <v>31</v>
      </c>
      <c r="M973" s="163">
        <f t="shared" si="201"/>
        <v>6477043.2000000002</v>
      </c>
      <c r="N973" s="163"/>
      <c r="O973" s="163"/>
      <c r="P973" s="163"/>
      <c r="Q973" s="30">
        <f>IF('Форма 2'!D973=0,"",'Форма 2'!D973-N973-O973-P973)</f>
        <v>6477043.2000000002</v>
      </c>
      <c r="R973" s="51">
        <f t="shared" si="197"/>
        <v>10251.730294396963</v>
      </c>
      <c r="S973" s="51">
        <f t="shared" si="198"/>
        <v>10251.730294396963</v>
      </c>
      <c r="T973" s="128">
        <f>IF(B973=C973,"",
IF(ISERROR(
IF(_xlfn.TEXTBEFORE('ПДФ 1'!B1010,": ",1)*1=YEAR($V$4),$V$4,
IF(_xlfn.TEXTBEFORE('ПДФ 1'!B1010,": ",1)*1=YEAR($W$4),$W$4,
IF(_xlfn.TEXTBEFORE('ПДФ 1'!B1010,": ",1)*1=YEAR($X$4),$X$4,$Y$4)))),"",
IF(_xlfn.TEXTBEFORE('ПДФ 1'!B1010,": ",1)*1=YEAR($V$4),$V$4,
IF(_xlfn.TEXTBEFORE('ПДФ 1'!B1010,": ",1)*1=YEAR($W$4),$W$4,
IF(_xlfn.TEXTBEFORE('ПДФ 1'!B1010,": ",1)*1=YEAR($X$4),$X$4,$Y$4)))))</f>
        <v>46387</v>
      </c>
      <c r="U973" s="125" t="str">
        <f>IF(ISERROR(VLOOKUP(C973,Источник!$C$2:$K$2343,9,0)),"",VLOOKUP(C973,Источник!$C$2:$K$2343,9,0))</f>
        <v>РО</v>
      </c>
      <c r="V973" s="1"/>
      <c r="W973" s="1"/>
      <c r="X973" s="77" t="str">
        <f t="shared" si="189"/>
        <v>г. Лысьва, ул. Энгельса, д. 23: 2026</v>
      </c>
      <c r="Y973" s="117">
        <f t="shared" si="199"/>
        <v>1</v>
      </c>
      <c r="Z973" s="22" t="s">
        <v>1076</v>
      </c>
      <c r="AA973" s="22" t="s">
        <v>1076</v>
      </c>
      <c r="AB973" s="22" t="s">
        <v>1076</v>
      </c>
      <c r="AC973" s="22" t="s">
        <v>1076</v>
      </c>
      <c r="AD973" s="22" t="s">
        <v>1076</v>
      </c>
      <c r="AE973" s="22" t="s">
        <v>1076</v>
      </c>
      <c r="AF973" s="22" t="s">
        <v>1076</v>
      </c>
      <c r="AG973" s="89" t="s">
        <v>1076</v>
      </c>
      <c r="AH973" s="88" t="s">
        <v>1076</v>
      </c>
      <c r="AI973" s="75">
        <v>1</v>
      </c>
      <c r="AJ973" s="75" t="s">
        <v>1076</v>
      </c>
      <c r="AK973" s="75" t="s">
        <v>1076</v>
      </c>
      <c r="AL973" s="75" t="s">
        <v>1076</v>
      </c>
      <c r="AM973" s="75" t="s">
        <v>1076</v>
      </c>
      <c r="AN973" s="75" t="s">
        <v>1076</v>
      </c>
      <c r="AO973" s="75" t="s">
        <v>1076</v>
      </c>
      <c r="AP973" s="75" t="s">
        <v>1076</v>
      </c>
      <c r="AQ973" s="75" t="s">
        <v>1076</v>
      </c>
      <c r="AR973" s="75" t="s">
        <v>1076</v>
      </c>
      <c r="AS973" s="75" t="s">
        <v>1076</v>
      </c>
      <c r="AT973" s="75" t="s">
        <v>1076</v>
      </c>
      <c r="AU973" t="str">
        <f t="shared" si="200"/>
        <v>РК</v>
      </c>
    </row>
    <row r="974" spans="1:47" ht="17.25" thickTop="1" thickBot="1" x14ac:dyDescent="0.3">
      <c r="A974" s="134">
        <f t="shared" si="193"/>
        <v>0</v>
      </c>
      <c r="B974" s="135" t="s">
        <v>1076</v>
      </c>
      <c r="C974" s="141" t="s">
        <v>1091</v>
      </c>
      <c r="D974" s="140" t="s">
        <v>1076</v>
      </c>
      <c r="E974" s="141"/>
      <c r="F974" s="141" t="s">
        <v>1076</v>
      </c>
      <c r="G974" s="142" t="s">
        <v>1076</v>
      </c>
      <c r="H974" s="142" t="s">
        <v>1076</v>
      </c>
      <c r="I974" s="162">
        <f>SUM(I975:I1005)</f>
        <v>96797.4</v>
      </c>
      <c r="J974" s="162">
        <f t="shared" ref="J974:P974" si="202">SUM(J975:J1005)</f>
        <v>83285.499999999985</v>
      </c>
      <c r="K974" s="162">
        <f t="shared" si="202"/>
        <v>75833.579999999987</v>
      </c>
      <c r="L974" s="154">
        <f t="shared" si="202"/>
        <v>3380</v>
      </c>
      <c r="M974" s="162">
        <f t="shared" si="201"/>
        <v>393844002.68000001</v>
      </c>
      <c r="N974" s="162">
        <f t="shared" si="202"/>
        <v>0</v>
      </c>
      <c r="O974" s="162">
        <f t="shared" si="202"/>
        <v>0</v>
      </c>
      <c r="P974" s="162">
        <f t="shared" si="202"/>
        <v>0</v>
      </c>
      <c r="Q974" s="136">
        <f>IF('Форма 2'!D974=0,"",'Форма 2'!D974-N974-O974-P974)</f>
        <v>393844002.68000001</v>
      </c>
      <c r="R974" s="143"/>
      <c r="S974" s="143"/>
      <c r="T974" s="138"/>
      <c r="U974" s="145" t="str">
        <f>IF(ISERROR(VLOOKUP(C974,Источник!$C$2:$K$2343,9,0)),"",VLOOKUP(C974,Источник!$C$2:$K$2343,9,0))</f>
        <v/>
      </c>
      <c r="V974" s="1"/>
      <c r="W974" s="1"/>
      <c r="X974" s="77" t="str">
        <f t="shared" si="189"/>
        <v/>
      </c>
      <c r="Y974" s="117">
        <f t="shared" si="199"/>
        <v>0</v>
      </c>
      <c r="Z974" s="22" t="s">
        <v>1076</v>
      </c>
      <c r="AA974" s="22" t="s">
        <v>1076</v>
      </c>
      <c r="AB974" s="22" t="s">
        <v>1076</v>
      </c>
      <c r="AC974" s="22" t="s">
        <v>1076</v>
      </c>
      <c r="AD974" s="22" t="s">
        <v>1076</v>
      </c>
      <c r="AE974" s="22" t="s">
        <v>1076</v>
      </c>
      <c r="AF974" s="22" t="s">
        <v>1076</v>
      </c>
      <c r="AG974" s="89" t="s">
        <v>1076</v>
      </c>
      <c r="AH974" s="88" t="s">
        <v>1076</v>
      </c>
      <c r="AI974" s="75" t="s">
        <v>1076</v>
      </c>
      <c r="AJ974" s="75" t="s">
        <v>1076</v>
      </c>
      <c r="AK974" s="75" t="s">
        <v>1076</v>
      </c>
      <c r="AL974" s="75" t="s">
        <v>1076</v>
      </c>
      <c r="AM974" s="75" t="s">
        <v>1076</v>
      </c>
      <c r="AN974" s="75" t="s">
        <v>1076</v>
      </c>
      <c r="AO974" s="75" t="s">
        <v>1076</v>
      </c>
      <c r="AP974" s="75" t="s">
        <v>1076</v>
      </c>
      <c r="AQ974" s="75" t="s">
        <v>1076</v>
      </c>
      <c r="AR974" s="75" t="s">
        <v>1076</v>
      </c>
      <c r="AS974" s="75" t="s">
        <v>1076</v>
      </c>
      <c r="AT974" s="75" t="s">
        <v>1076</v>
      </c>
      <c r="AU974" t="str">
        <f t="shared" si="200"/>
        <v/>
      </c>
    </row>
    <row r="975" spans="1:47" ht="16.5" thickTop="1" thickBot="1" x14ac:dyDescent="0.3">
      <c r="A975" s="28">
        <f t="shared" si="193"/>
        <v>1</v>
      </c>
      <c r="B975" s="74" t="s">
        <v>1091</v>
      </c>
      <c r="C975" s="72" t="s">
        <v>634</v>
      </c>
      <c r="D975" s="63">
        <v>1958</v>
      </c>
      <c r="E975" s="72"/>
      <c r="F975" s="72" t="s">
        <v>2519</v>
      </c>
      <c r="G975" s="80">
        <v>5</v>
      </c>
      <c r="H975" s="80">
        <v>4</v>
      </c>
      <c r="I975" s="163">
        <v>5655.6</v>
      </c>
      <c r="J975" s="163">
        <v>5008.3999999999996</v>
      </c>
      <c r="K975" s="163">
        <v>4611.5</v>
      </c>
      <c r="L975" s="165">
        <v>163</v>
      </c>
      <c r="M975" s="163">
        <f t="shared" si="201"/>
        <v>14069096.779999999</v>
      </c>
      <c r="N975" s="163"/>
      <c r="O975" s="163"/>
      <c r="P975" s="163"/>
      <c r="Q975" s="30">
        <f>IF('Форма 2'!D975=0,"",'Форма 2'!D975-N975-O975-P975)</f>
        <v>14069096.779999999</v>
      </c>
      <c r="R975" s="51">
        <f t="shared" si="197"/>
        <v>2809.1000678859518</v>
      </c>
      <c r="S975" s="51">
        <f t="shared" si="198"/>
        <v>2809.1000678859518</v>
      </c>
      <c r="T975" s="128">
        <f>IF(B975=C975,"",
IF(ISERROR(
IF(_xlfn.TEXTBEFORE('ПДФ 1'!B1012,": ",1)*1=YEAR($V$4),$V$4,
IF(_xlfn.TEXTBEFORE('ПДФ 1'!B1012,": ",1)*1=YEAR($W$4),$W$4,
IF(_xlfn.TEXTBEFORE('ПДФ 1'!B1012,": ",1)*1=YEAR($X$4),$X$4,$Y$4)))),"",
IF(_xlfn.TEXTBEFORE('ПДФ 1'!B1012,": ",1)*1=YEAR($V$4),$V$4,
IF(_xlfn.TEXTBEFORE('ПДФ 1'!B1012,": ",1)*1=YEAR($W$4),$W$4,
IF(_xlfn.TEXTBEFORE('ПДФ 1'!B1012,": ",1)*1=YEAR($X$4),$X$4,$Y$4)))))</f>
        <v>46387</v>
      </c>
      <c r="U975" s="125" t="str">
        <f>IF(ISERROR(VLOOKUP(C975,Источник!$C$2:$K$2343,9,0)),"",VLOOKUP(C975,Источник!$C$2:$K$2343,9,0))</f>
        <v>СС</v>
      </c>
      <c r="V975" s="1"/>
      <c r="W975" s="1"/>
      <c r="X975" s="77" t="str">
        <f t="shared" si="189"/>
        <v>г. Березники, пр-т Ленина, д. 51: 2026</v>
      </c>
      <c r="Y975" s="117">
        <f t="shared" si="199"/>
        <v>1</v>
      </c>
      <c r="Z975" s="22" t="s">
        <v>1076</v>
      </c>
      <c r="AA975" s="22">
        <v>1</v>
      </c>
      <c r="AB975" s="22" t="s">
        <v>1076</v>
      </c>
      <c r="AC975" s="22" t="s">
        <v>1076</v>
      </c>
      <c r="AD975" s="22" t="s">
        <v>1076</v>
      </c>
      <c r="AE975" s="22" t="s">
        <v>1076</v>
      </c>
      <c r="AF975" s="22" t="s">
        <v>1076</v>
      </c>
      <c r="AG975" s="89" t="s">
        <v>1076</v>
      </c>
      <c r="AH975" s="88" t="s">
        <v>1076</v>
      </c>
      <c r="AI975" s="75" t="s">
        <v>1076</v>
      </c>
      <c r="AJ975" s="75" t="s">
        <v>1076</v>
      </c>
      <c r="AK975" s="75" t="s">
        <v>1076</v>
      </c>
      <c r="AL975" s="75" t="s">
        <v>1076</v>
      </c>
      <c r="AM975" s="75" t="s">
        <v>1076</v>
      </c>
      <c r="AN975" s="75" t="s">
        <v>1076</v>
      </c>
      <c r="AO975" s="75" t="s">
        <v>1076</v>
      </c>
      <c r="AP975" s="75" t="s">
        <v>1076</v>
      </c>
      <c r="AQ975" s="75" t="s">
        <v>1076</v>
      </c>
      <c r="AR975" s="75" t="s">
        <v>1076</v>
      </c>
      <c r="AS975" s="75" t="s">
        <v>1076</v>
      </c>
      <c r="AT975" s="75" t="s">
        <v>1076</v>
      </c>
      <c r="AU975" t="str">
        <f t="shared" si="200"/>
        <v>РВИС ( ТЕП )</v>
      </c>
    </row>
    <row r="976" spans="1:47" ht="16.5" thickTop="1" thickBot="1" x14ac:dyDescent="0.3">
      <c r="A976" s="28">
        <f t="shared" si="193"/>
        <v>2</v>
      </c>
      <c r="B976" s="74" t="s">
        <v>1091</v>
      </c>
      <c r="C976" s="72" t="s">
        <v>570</v>
      </c>
      <c r="D976" s="63">
        <v>1958</v>
      </c>
      <c r="E976" s="72"/>
      <c r="F976" s="72" t="s">
        <v>2519</v>
      </c>
      <c r="G976" s="80">
        <v>4</v>
      </c>
      <c r="H976" s="80">
        <v>5</v>
      </c>
      <c r="I976" s="163">
        <v>4744.3999999999996</v>
      </c>
      <c r="J976" s="163">
        <v>4280.6000000000004</v>
      </c>
      <c r="K976" s="163">
        <v>2860.1</v>
      </c>
      <c r="L976" s="165">
        <v>76</v>
      </c>
      <c r="M976" s="163">
        <f t="shared" si="201"/>
        <v>22033752.700000003</v>
      </c>
      <c r="N976" s="163"/>
      <c r="O976" s="163"/>
      <c r="P976" s="163"/>
      <c r="Q976" s="30">
        <f>IF('Форма 2'!D976=0,"",'Форма 2'!D976-N976-O976-P976)</f>
        <v>22033752.700000003</v>
      </c>
      <c r="R976" s="51">
        <f t="shared" si="197"/>
        <v>5147.3514694201749</v>
      </c>
      <c r="S976" s="51">
        <f t="shared" si="198"/>
        <v>5147.3514694201749</v>
      </c>
      <c r="T976" s="128">
        <f>IF(B976=C976,"",
IF(ISERROR(
IF(_xlfn.TEXTBEFORE('ПДФ 1'!B1013,": ",1)*1=YEAR($V$4),$V$4,
IF(_xlfn.TEXTBEFORE('ПДФ 1'!B1013,": ",1)*1=YEAR($W$4),$W$4,
IF(_xlfn.TEXTBEFORE('ПДФ 1'!B1013,": ",1)*1=YEAR($X$4),$X$4,$Y$4)))),"",
IF(_xlfn.TEXTBEFORE('ПДФ 1'!B1013,": ",1)*1=YEAR($V$4),$V$4,
IF(_xlfn.TEXTBEFORE('ПДФ 1'!B1013,": ",1)*1=YEAR($W$4),$W$4,
IF(_xlfn.TEXTBEFORE('ПДФ 1'!B1013,": ",1)*1=YEAR($X$4),$X$4,$Y$4)))))</f>
        <v>46387</v>
      </c>
      <c r="U976" s="125" t="str">
        <f>IF(ISERROR(VLOOKUP(C976,Источник!$C$2:$K$2343,9,0)),"",VLOOKUP(C976,Источник!$C$2:$K$2343,9,0))</f>
        <v>РО</v>
      </c>
      <c r="V976" s="1"/>
      <c r="W976" s="1"/>
      <c r="X976" s="77" t="str">
        <f t="shared" si="189"/>
        <v>г. Березники, пр-т Ленина, д. 59: 2026</v>
      </c>
      <c r="Y976" s="117">
        <f t="shared" si="199"/>
        <v>5</v>
      </c>
      <c r="Z976" s="22">
        <v>1</v>
      </c>
      <c r="AA976" s="22">
        <v>1</v>
      </c>
      <c r="AB976" s="22" t="s">
        <v>1076</v>
      </c>
      <c r="AC976" s="22">
        <v>1</v>
      </c>
      <c r="AD976" s="22">
        <v>1</v>
      </c>
      <c r="AE976" s="22">
        <v>1</v>
      </c>
      <c r="AF976" s="22" t="s">
        <v>1076</v>
      </c>
      <c r="AG976" s="89" t="s">
        <v>1076</v>
      </c>
      <c r="AH976" s="88" t="s">
        <v>1076</v>
      </c>
      <c r="AI976" s="75" t="s">
        <v>1076</v>
      </c>
      <c r="AJ976" s="75" t="s">
        <v>1076</v>
      </c>
      <c r="AK976" s="75" t="s">
        <v>1076</v>
      </c>
      <c r="AL976" s="75" t="s">
        <v>1076</v>
      </c>
      <c r="AM976" s="75" t="s">
        <v>1076</v>
      </c>
      <c r="AN976" s="75" t="s">
        <v>1076</v>
      </c>
      <c r="AO976" s="75" t="s">
        <v>1076</v>
      </c>
      <c r="AP976" s="75" t="s">
        <v>1076</v>
      </c>
      <c r="AQ976" s="75" t="s">
        <v>1076</v>
      </c>
      <c r="AR976" s="75" t="s">
        <v>1076</v>
      </c>
      <c r="AS976" s="75" t="s">
        <v>1076</v>
      </c>
      <c r="AT976" s="75" t="s">
        <v>1076</v>
      </c>
      <c r="AU976" t="str">
        <f t="shared" si="200"/>
        <v>РВИС ( ЭЛ ТЕП ХВС ГВС ВОД )</v>
      </c>
    </row>
    <row r="977" spans="1:47" ht="16.5" thickTop="1" thickBot="1" x14ac:dyDescent="0.3">
      <c r="A977" s="28">
        <f t="shared" si="193"/>
        <v>3</v>
      </c>
      <c r="B977" s="74" t="s">
        <v>1091</v>
      </c>
      <c r="C977" s="72" t="s">
        <v>4</v>
      </c>
      <c r="D977" s="63">
        <v>1949</v>
      </c>
      <c r="E977" s="72"/>
      <c r="F977" s="72" t="s">
        <v>2519</v>
      </c>
      <c r="G977" s="80">
        <v>3</v>
      </c>
      <c r="H977" s="80">
        <v>2</v>
      </c>
      <c r="I977" s="163">
        <v>1437.2</v>
      </c>
      <c r="J977" s="163">
        <v>1215.7</v>
      </c>
      <c r="K977" s="163">
        <v>1215.7</v>
      </c>
      <c r="L977" s="165">
        <v>46</v>
      </c>
      <c r="M977" s="163">
        <f t="shared" si="201"/>
        <v>12072652.460000001</v>
      </c>
      <c r="N977" s="163"/>
      <c r="O977" s="163"/>
      <c r="P977" s="163"/>
      <c r="Q977" s="30">
        <f>IF('Форма 2'!D977=0,"",'Форма 2'!D977-N977-O977-P977)</f>
        <v>12072652.460000001</v>
      </c>
      <c r="R977" s="51">
        <f t="shared" si="197"/>
        <v>9930.6181294727321</v>
      </c>
      <c r="S977" s="51">
        <f t="shared" si="198"/>
        <v>9930.6181294727321</v>
      </c>
      <c r="T977" s="128">
        <f>IF(B977=C977,"",
IF(ISERROR(
IF(_xlfn.TEXTBEFORE('ПДФ 1'!B1014,": ",1)*1=YEAR($V$4),$V$4,
IF(_xlfn.TEXTBEFORE('ПДФ 1'!B1014,": ",1)*1=YEAR($W$4),$W$4,
IF(_xlfn.TEXTBEFORE('ПДФ 1'!B1014,": ",1)*1=YEAR($X$4),$X$4,$Y$4)))),"",
IF(_xlfn.TEXTBEFORE('ПДФ 1'!B1014,": ",1)*1=YEAR($V$4),$V$4,
IF(_xlfn.TEXTBEFORE('ПДФ 1'!B1014,": ",1)*1=YEAR($W$4),$W$4,
IF(_xlfn.TEXTBEFORE('ПДФ 1'!B1014,": ",1)*1=YEAR($X$4),$X$4,$Y$4)))))</f>
        <v>46387</v>
      </c>
      <c r="U977" s="125" t="str">
        <f>IF(ISERROR(VLOOKUP(C977,Источник!$C$2:$K$2343,9,0)),"",VLOOKUP(C977,Источник!$C$2:$K$2343,9,0))</f>
        <v>РО</v>
      </c>
      <c r="V977" s="1"/>
      <c r="W977" s="1"/>
      <c r="X977" s="77" t="str">
        <f t="shared" si="189"/>
        <v>г. Березники, пр-т Советский, д. 30: 2026</v>
      </c>
      <c r="Y977" s="117">
        <f t="shared" si="199"/>
        <v>1</v>
      </c>
      <c r="Z977" s="22" t="s">
        <v>1076</v>
      </c>
      <c r="AA977" s="22">
        <v>1</v>
      </c>
      <c r="AB977" s="22" t="s">
        <v>1076</v>
      </c>
      <c r="AC977" s="22" t="s">
        <v>1076</v>
      </c>
      <c r="AD977" s="22" t="s">
        <v>1076</v>
      </c>
      <c r="AE977" s="22" t="s">
        <v>1076</v>
      </c>
      <c r="AF977" s="22" t="s">
        <v>1076</v>
      </c>
      <c r="AG977" s="89" t="s">
        <v>1076</v>
      </c>
      <c r="AH977" s="88" t="s">
        <v>1076</v>
      </c>
      <c r="AI977" s="75" t="s">
        <v>1076</v>
      </c>
      <c r="AJ977" s="75" t="s">
        <v>1076</v>
      </c>
      <c r="AK977" s="75" t="s">
        <v>1076</v>
      </c>
      <c r="AL977" s="75" t="s">
        <v>1076</v>
      </c>
      <c r="AM977" s="75" t="s">
        <v>1076</v>
      </c>
      <c r="AN977" s="75" t="s">
        <v>1076</v>
      </c>
      <c r="AO977" s="75" t="s">
        <v>1076</v>
      </c>
      <c r="AP977" s="75" t="s">
        <v>1076</v>
      </c>
      <c r="AQ977" s="75" t="s">
        <v>1076</v>
      </c>
      <c r="AR977" s="75" t="s">
        <v>1076</v>
      </c>
      <c r="AS977" s="75" t="s">
        <v>1076</v>
      </c>
      <c r="AT977" s="75" t="s">
        <v>1076</v>
      </c>
      <c r="AU977" t="str">
        <f t="shared" si="200"/>
        <v>РВИС ( ТЕП )</v>
      </c>
    </row>
    <row r="978" spans="1:47" ht="16.5" thickTop="1" thickBot="1" x14ac:dyDescent="0.3">
      <c r="A978" s="28">
        <f t="shared" si="193"/>
        <v>4</v>
      </c>
      <c r="B978" s="74" t="s">
        <v>1091</v>
      </c>
      <c r="C978" s="72" t="s">
        <v>571</v>
      </c>
      <c r="D978" s="63">
        <v>1947</v>
      </c>
      <c r="E978" s="72"/>
      <c r="F978" s="72" t="s">
        <v>2519</v>
      </c>
      <c r="G978" s="80">
        <v>3</v>
      </c>
      <c r="H978" s="80">
        <v>2</v>
      </c>
      <c r="I978" s="163">
        <v>1031.7</v>
      </c>
      <c r="J978" s="163">
        <v>914.4</v>
      </c>
      <c r="K978" s="163">
        <v>914.4</v>
      </c>
      <c r="L978" s="165">
        <v>37</v>
      </c>
      <c r="M978" s="163">
        <f t="shared" si="201"/>
        <v>19038207.710000005</v>
      </c>
      <c r="N978" s="163"/>
      <c r="O978" s="163"/>
      <c r="P978" s="163"/>
      <c r="Q978" s="30">
        <f>IF('Форма 2'!D978=0,"",'Форма 2'!D978-N978-O978-P978)</f>
        <v>19038207.710000005</v>
      </c>
      <c r="R978" s="51">
        <f t="shared" si="197"/>
        <v>20820.437128171485</v>
      </c>
      <c r="S978" s="51">
        <f t="shared" si="198"/>
        <v>20820.437128171485</v>
      </c>
      <c r="T978" s="128">
        <f>IF(B978=C978,"",
IF(ISERROR(
IF(_xlfn.TEXTBEFORE('ПДФ 1'!B1015,": ",1)*1=YEAR($V$4),$V$4,
IF(_xlfn.TEXTBEFORE('ПДФ 1'!B1015,": ",1)*1=YEAR($W$4),$W$4,
IF(_xlfn.TEXTBEFORE('ПДФ 1'!B1015,": ",1)*1=YEAR($X$4),$X$4,$Y$4)))),"",
IF(_xlfn.TEXTBEFORE('ПДФ 1'!B1015,": ",1)*1=YEAR($V$4),$V$4,
IF(_xlfn.TEXTBEFORE('ПДФ 1'!B1015,": ",1)*1=YEAR($W$4),$W$4,
IF(_xlfn.TEXTBEFORE('ПДФ 1'!B1015,": ",1)*1=YEAR($X$4),$X$4,$Y$4)))))</f>
        <v>46387</v>
      </c>
      <c r="U978" s="125" t="str">
        <f>IF(ISERROR(VLOOKUP(C978,Источник!$C$2:$K$2343,9,0)),"",VLOOKUP(C978,Источник!$C$2:$K$2343,9,0))</f>
        <v>РО</v>
      </c>
      <c r="V978" s="1"/>
      <c r="W978" s="1"/>
      <c r="X978" s="77" t="str">
        <f t="shared" si="189"/>
        <v>г. Березники, пр-т Советский, д. 36: 2026</v>
      </c>
      <c r="Y978" s="117">
        <f t="shared" si="199"/>
        <v>7</v>
      </c>
      <c r="Z978" s="22">
        <v>1</v>
      </c>
      <c r="AA978" s="22">
        <v>1</v>
      </c>
      <c r="AB978" s="22" t="s">
        <v>1076</v>
      </c>
      <c r="AC978" s="22">
        <v>1</v>
      </c>
      <c r="AD978" s="22">
        <v>1</v>
      </c>
      <c r="AE978" s="22">
        <v>1</v>
      </c>
      <c r="AF978" s="22" t="s">
        <v>1076</v>
      </c>
      <c r="AG978" s="89" t="s">
        <v>1076</v>
      </c>
      <c r="AH978" s="88" t="s">
        <v>1076</v>
      </c>
      <c r="AI978" s="75" t="s">
        <v>1076</v>
      </c>
      <c r="AJ978" s="75">
        <v>1</v>
      </c>
      <c r="AK978" s="75" t="s">
        <v>1076</v>
      </c>
      <c r="AL978" s="75" t="s">
        <v>1076</v>
      </c>
      <c r="AM978" s="75">
        <v>1</v>
      </c>
      <c r="AN978" s="75" t="s">
        <v>1076</v>
      </c>
      <c r="AO978" s="75" t="s">
        <v>1076</v>
      </c>
      <c r="AP978" s="75" t="s">
        <v>1076</v>
      </c>
      <c r="AQ978" s="75" t="s">
        <v>1076</v>
      </c>
      <c r="AR978" s="75" t="s">
        <v>1076</v>
      </c>
      <c r="AS978" s="75" t="s">
        <v>1076</v>
      </c>
      <c r="AT978" s="75" t="s">
        <v>1076</v>
      </c>
      <c r="AU978" t="str">
        <f t="shared" si="200"/>
        <v>РВИС ( ЭЛ ТЕП ХВС ГВС ВОД ) Рфа РФ</v>
      </c>
    </row>
    <row r="979" spans="1:47" ht="16.5" thickTop="1" thickBot="1" x14ac:dyDescent="0.3">
      <c r="A979" s="28">
        <f t="shared" si="193"/>
        <v>5</v>
      </c>
      <c r="B979" s="74" t="s">
        <v>1091</v>
      </c>
      <c r="C979" s="72" t="s">
        <v>68</v>
      </c>
      <c r="D979" s="63">
        <v>1946</v>
      </c>
      <c r="E979" s="72"/>
      <c r="F979" s="72" t="s">
        <v>2519</v>
      </c>
      <c r="G979" s="80">
        <v>3</v>
      </c>
      <c r="H979" s="80">
        <v>2</v>
      </c>
      <c r="I979" s="163">
        <v>1338.9</v>
      </c>
      <c r="J979" s="163">
        <v>932.6</v>
      </c>
      <c r="K979" s="163">
        <v>932.6</v>
      </c>
      <c r="L979" s="165">
        <v>34</v>
      </c>
      <c r="M979" s="163">
        <f t="shared" si="201"/>
        <v>11246920.67</v>
      </c>
      <c r="N979" s="163"/>
      <c r="O979" s="163"/>
      <c r="P979" s="163"/>
      <c r="Q979" s="30">
        <f>IF('Форма 2'!D979=0,"",'Форма 2'!D979-N979-O979-P979)</f>
        <v>11246920.67</v>
      </c>
      <c r="R979" s="51">
        <f t="shared" si="197"/>
        <v>12059.747662449066</v>
      </c>
      <c r="S979" s="51">
        <f t="shared" si="198"/>
        <v>12059.747662449066</v>
      </c>
      <c r="T979" s="128">
        <f>IF(B979=C979,"",
IF(ISERROR(
IF(_xlfn.TEXTBEFORE('ПДФ 1'!B1016,": ",1)*1=YEAR($V$4),$V$4,
IF(_xlfn.TEXTBEFORE('ПДФ 1'!B1016,": ",1)*1=YEAR($W$4),$W$4,
IF(_xlfn.TEXTBEFORE('ПДФ 1'!B1016,": ",1)*1=YEAR($X$4),$X$4,$Y$4)))),"",
IF(_xlfn.TEXTBEFORE('ПДФ 1'!B1016,": ",1)*1=YEAR($V$4),$V$4,
IF(_xlfn.TEXTBEFORE('ПДФ 1'!B1016,": ",1)*1=YEAR($W$4),$W$4,
IF(_xlfn.TEXTBEFORE('ПДФ 1'!B1016,": ",1)*1=YEAR($X$4),$X$4,$Y$4)))))</f>
        <v>46387</v>
      </c>
      <c r="U979" s="125" t="str">
        <f>IF(ISERROR(VLOOKUP(C979,Источник!$C$2:$K$2343,9,0)),"",VLOOKUP(C979,Источник!$C$2:$K$2343,9,0))</f>
        <v>РО</v>
      </c>
      <c r="V979" s="1"/>
      <c r="W979" s="1"/>
      <c r="X979" s="77" t="str">
        <f t="shared" si="189"/>
        <v>г. Березники, пр-т Советский, д. 38: 2026</v>
      </c>
      <c r="Y979" s="117">
        <f t="shared" si="199"/>
        <v>1</v>
      </c>
      <c r="Z979" s="22" t="s">
        <v>1076</v>
      </c>
      <c r="AA979" s="22">
        <v>1</v>
      </c>
      <c r="AB979" s="22" t="s">
        <v>1076</v>
      </c>
      <c r="AC979" s="22" t="s">
        <v>1076</v>
      </c>
      <c r="AD979" s="22" t="s">
        <v>1076</v>
      </c>
      <c r="AE979" s="22" t="s">
        <v>1076</v>
      </c>
      <c r="AF979" s="22" t="s">
        <v>1076</v>
      </c>
      <c r="AG979" s="89" t="s">
        <v>1076</v>
      </c>
      <c r="AH979" s="88" t="s">
        <v>1076</v>
      </c>
      <c r="AI979" s="75" t="s">
        <v>1076</v>
      </c>
      <c r="AJ979" s="75" t="s">
        <v>1076</v>
      </c>
      <c r="AK979" s="75" t="s">
        <v>1076</v>
      </c>
      <c r="AL979" s="75" t="s">
        <v>1076</v>
      </c>
      <c r="AM979" s="75" t="s">
        <v>1076</v>
      </c>
      <c r="AN979" s="75" t="s">
        <v>1076</v>
      </c>
      <c r="AO979" s="75" t="s">
        <v>1076</v>
      </c>
      <c r="AP979" s="75" t="s">
        <v>1076</v>
      </c>
      <c r="AQ979" s="75" t="s">
        <v>1076</v>
      </c>
      <c r="AR979" s="75" t="s">
        <v>1076</v>
      </c>
      <c r="AS979" s="75" t="s">
        <v>1076</v>
      </c>
      <c r="AT979" s="75" t="s">
        <v>1076</v>
      </c>
      <c r="AU979" t="str">
        <f t="shared" si="200"/>
        <v>РВИС ( ТЕП )</v>
      </c>
    </row>
    <row r="980" spans="1:47" ht="16.5" thickTop="1" thickBot="1" x14ac:dyDescent="0.3">
      <c r="A980" s="28">
        <f t="shared" si="193"/>
        <v>6</v>
      </c>
      <c r="B980" s="74" t="s">
        <v>1091</v>
      </c>
      <c r="C980" s="72" t="s">
        <v>635</v>
      </c>
      <c r="D980" s="63">
        <v>1949</v>
      </c>
      <c r="E980" s="72"/>
      <c r="F980" s="72" t="s">
        <v>2519</v>
      </c>
      <c r="G980" s="80">
        <v>3</v>
      </c>
      <c r="H980" s="80">
        <v>2</v>
      </c>
      <c r="I980" s="163">
        <v>1512.8</v>
      </c>
      <c r="J980" s="163">
        <v>1242.3</v>
      </c>
      <c r="K980" s="163">
        <v>1242.3</v>
      </c>
      <c r="L980" s="165">
        <v>38</v>
      </c>
      <c r="M980" s="163">
        <f t="shared" si="201"/>
        <v>41254676.25</v>
      </c>
      <c r="N980" s="163"/>
      <c r="O980" s="163"/>
      <c r="P980" s="163"/>
      <c r="Q980" s="30">
        <f>IF('Форма 2'!D980=0,"",'Форма 2'!D980-N980-O980-P980)</f>
        <v>41254676.25</v>
      </c>
      <c r="R980" s="51">
        <f t="shared" si="197"/>
        <v>33208.30415358609</v>
      </c>
      <c r="S980" s="51">
        <f t="shared" si="198"/>
        <v>33208.30415358609</v>
      </c>
      <c r="T980" s="128">
        <f>IF(B980=C980,"",
IF(ISERROR(
IF(_xlfn.TEXTBEFORE('ПДФ 1'!B1017,": ",1)*1=YEAR($V$4),$V$4,
IF(_xlfn.TEXTBEFORE('ПДФ 1'!B1017,": ",1)*1=YEAR($W$4),$W$4,
IF(_xlfn.TEXTBEFORE('ПДФ 1'!B1017,": ",1)*1=YEAR($X$4),$X$4,$Y$4)))),"",
IF(_xlfn.TEXTBEFORE('ПДФ 1'!B1017,": ",1)*1=YEAR($V$4),$V$4,
IF(_xlfn.TEXTBEFORE('ПДФ 1'!B1017,": ",1)*1=YEAR($W$4),$W$4,
IF(_xlfn.TEXTBEFORE('ПДФ 1'!B1017,": ",1)*1=YEAR($X$4),$X$4,$Y$4)))))</f>
        <v>46387</v>
      </c>
      <c r="U980" s="125" t="str">
        <f>IF(ISERROR(VLOOKUP(C980,Источник!$C$2:$K$2343,9,0)),"",VLOOKUP(C980,Источник!$C$2:$K$2343,9,0))</f>
        <v>РО</v>
      </c>
      <c r="V980" s="1"/>
      <c r="W980" s="1"/>
      <c r="X980" s="77" t="str">
        <f t="shared" si="189"/>
        <v>г. Березники, пр-т Советский, д. 42: 2026</v>
      </c>
      <c r="Y980" s="117">
        <f t="shared" si="199"/>
        <v>7</v>
      </c>
      <c r="Z980" s="22" t="s">
        <v>1076</v>
      </c>
      <c r="AA980" s="22">
        <v>1</v>
      </c>
      <c r="AB980" s="22" t="s">
        <v>1076</v>
      </c>
      <c r="AC980" s="22">
        <v>1</v>
      </c>
      <c r="AD980" s="22">
        <v>1</v>
      </c>
      <c r="AE980" s="22">
        <v>1</v>
      </c>
      <c r="AF980" s="22" t="s">
        <v>1076</v>
      </c>
      <c r="AG980" s="89" t="s">
        <v>1076</v>
      </c>
      <c r="AH980" s="88" t="s">
        <v>1076</v>
      </c>
      <c r="AI980" s="75">
        <v>1</v>
      </c>
      <c r="AJ980" s="75">
        <v>1</v>
      </c>
      <c r="AK980" s="75" t="s">
        <v>1076</v>
      </c>
      <c r="AL980" s="75" t="s">
        <v>1076</v>
      </c>
      <c r="AM980" s="75">
        <v>1</v>
      </c>
      <c r="AN980" s="75" t="s">
        <v>1076</v>
      </c>
      <c r="AO980" s="75" t="s">
        <v>1076</v>
      </c>
      <c r="AP980" s="75" t="s">
        <v>1076</v>
      </c>
      <c r="AQ980" s="75" t="s">
        <v>1076</v>
      </c>
      <c r="AR980" s="75" t="s">
        <v>1076</v>
      </c>
      <c r="AS980" s="75" t="s">
        <v>1076</v>
      </c>
      <c r="AT980" s="75" t="s">
        <v>1076</v>
      </c>
      <c r="AU980" t="str">
        <f t="shared" si="200"/>
        <v>РВИС ( ТЕП ХВС ГВС ВОД ) РК Рфа РФ</v>
      </c>
    </row>
    <row r="981" spans="1:47" ht="16.5" thickTop="1" thickBot="1" x14ac:dyDescent="0.3">
      <c r="A981" s="28">
        <f t="shared" si="193"/>
        <v>7</v>
      </c>
      <c r="B981" s="74" t="s">
        <v>1091</v>
      </c>
      <c r="C981" s="72" t="s">
        <v>669</v>
      </c>
      <c r="D981" s="63">
        <v>1975</v>
      </c>
      <c r="E981" s="72"/>
      <c r="F981" s="72" t="s">
        <v>2557</v>
      </c>
      <c r="G981" s="80">
        <v>5</v>
      </c>
      <c r="H981" s="80">
        <v>10</v>
      </c>
      <c r="I981" s="163">
        <v>7887.5</v>
      </c>
      <c r="J981" s="163">
        <v>6587.4</v>
      </c>
      <c r="K981" s="163">
        <v>6383</v>
      </c>
      <c r="L981" s="165">
        <v>355</v>
      </c>
      <c r="M981" s="163">
        <f t="shared" si="201"/>
        <v>4128317.5</v>
      </c>
      <c r="N981" s="163"/>
      <c r="O981" s="163"/>
      <c r="P981" s="163"/>
      <c r="Q981" s="30">
        <f>IF('Форма 2'!D981=0,"",'Форма 2'!D981-N981-O981-P981)</f>
        <v>4128317.5</v>
      </c>
      <c r="R981" s="51">
        <f t="shared" si="197"/>
        <v>626.69907702583725</v>
      </c>
      <c r="S981" s="51">
        <f t="shared" si="198"/>
        <v>626.69907702583725</v>
      </c>
      <c r="T981" s="128">
        <f>IF(B981=C981,"",
IF(ISERROR(
IF(_xlfn.TEXTBEFORE('ПДФ 1'!B1018,": ",1)*1=YEAR($V$4),$V$4,
IF(_xlfn.TEXTBEFORE('ПДФ 1'!B1018,": ",1)*1=YEAR($W$4),$W$4,
IF(_xlfn.TEXTBEFORE('ПДФ 1'!B1018,": ",1)*1=YEAR($X$4),$X$4,$Y$4)))),"",
IF(_xlfn.TEXTBEFORE('ПДФ 1'!B1018,": ",1)*1=YEAR($V$4),$V$4,
IF(_xlfn.TEXTBEFORE('ПДФ 1'!B1018,": ",1)*1=YEAR($W$4),$W$4,
IF(_xlfn.TEXTBEFORE('ПДФ 1'!B1018,": ",1)*1=YEAR($X$4),$X$4,$Y$4)))))</f>
        <v>46387</v>
      </c>
      <c r="U981" s="125" t="str">
        <f>IF(ISERROR(VLOOKUP(C981,Источник!$C$2:$K$2343,9,0)),"",VLOOKUP(C981,Источник!$C$2:$K$2343,9,0))</f>
        <v>СС</v>
      </c>
      <c r="V981" s="1"/>
      <c r="W981" s="1"/>
      <c r="X981" s="77" t="str">
        <f t="shared" si="189"/>
        <v>г. Березники, ул. 30 Лет Победы, д. 42: 2026</v>
      </c>
      <c r="Y981" s="117">
        <f t="shared" si="199"/>
        <v>1</v>
      </c>
      <c r="Z981" s="22" t="s">
        <v>1076</v>
      </c>
      <c r="AA981" s="22" t="s">
        <v>1076</v>
      </c>
      <c r="AB981" s="22">
        <v>1</v>
      </c>
      <c r="AC981" s="22" t="s">
        <v>1076</v>
      </c>
      <c r="AD981" s="22" t="s">
        <v>1076</v>
      </c>
      <c r="AE981" s="22" t="s">
        <v>1076</v>
      </c>
      <c r="AF981" s="22" t="s">
        <v>1076</v>
      </c>
      <c r="AG981" s="89" t="s">
        <v>1076</v>
      </c>
      <c r="AH981" s="88" t="s">
        <v>1076</v>
      </c>
      <c r="AI981" s="75" t="s">
        <v>1076</v>
      </c>
      <c r="AJ981" s="75" t="s">
        <v>1076</v>
      </c>
      <c r="AK981" s="75" t="s">
        <v>1076</v>
      </c>
      <c r="AL981" s="75" t="s">
        <v>1076</v>
      </c>
      <c r="AM981" s="75" t="s">
        <v>1076</v>
      </c>
      <c r="AN981" s="75" t="s">
        <v>1076</v>
      </c>
      <c r="AO981" s="75" t="s">
        <v>1076</v>
      </c>
      <c r="AP981" s="75" t="s">
        <v>1076</v>
      </c>
      <c r="AQ981" s="75" t="s">
        <v>1076</v>
      </c>
      <c r="AR981" s="75" t="s">
        <v>1076</v>
      </c>
      <c r="AS981" s="75" t="s">
        <v>1076</v>
      </c>
      <c r="AT981" s="75" t="s">
        <v>1076</v>
      </c>
      <c r="AU981" t="str">
        <f t="shared" si="200"/>
        <v>РВИС ( ГАЗ )</v>
      </c>
    </row>
    <row r="982" spans="1:47" ht="16.5" thickTop="1" thickBot="1" x14ac:dyDescent="0.3">
      <c r="A982" s="28">
        <f t="shared" si="193"/>
        <v>8</v>
      </c>
      <c r="B982" s="74" t="s">
        <v>1091</v>
      </c>
      <c r="C982" s="72" t="s">
        <v>1668</v>
      </c>
      <c r="D982" s="63">
        <v>1956</v>
      </c>
      <c r="E982" s="72"/>
      <c r="F982" s="72" t="s">
        <v>2519</v>
      </c>
      <c r="G982" s="80">
        <v>4</v>
      </c>
      <c r="H982" s="80">
        <v>3</v>
      </c>
      <c r="I982" s="163">
        <v>2809.6</v>
      </c>
      <c r="J982" s="163">
        <v>2537</v>
      </c>
      <c r="K982" s="163">
        <v>2095.6</v>
      </c>
      <c r="L982" s="165">
        <v>84</v>
      </c>
      <c r="M982" s="163">
        <f t="shared" si="201"/>
        <v>6989273.3399999999</v>
      </c>
      <c r="N982" s="163"/>
      <c r="O982" s="163"/>
      <c r="P982" s="163"/>
      <c r="Q982" s="30">
        <f>IF('Форма 2'!D982=0,"",'Форма 2'!D982-N982-O982-P982)</f>
        <v>6989273.3399999999</v>
      </c>
      <c r="R982" s="51">
        <f t="shared" si="197"/>
        <v>2754.9362790697674</v>
      </c>
      <c r="S982" s="51">
        <f t="shared" si="198"/>
        <v>2754.9362790697674</v>
      </c>
      <c r="T982" s="128">
        <f>IF(B982=C982,"",
IF(ISERROR(
IF(_xlfn.TEXTBEFORE('ПДФ 1'!B1019,": ",1)*1=YEAR($V$4),$V$4,
IF(_xlfn.TEXTBEFORE('ПДФ 1'!B1019,": ",1)*1=YEAR($W$4),$W$4,
IF(_xlfn.TEXTBEFORE('ПДФ 1'!B1019,": ",1)*1=YEAR($X$4),$X$4,$Y$4)))),"",
IF(_xlfn.TEXTBEFORE('ПДФ 1'!B1019,": ",1)*1=YEAR($V$4),$V$4,
IF(_xlfn.TEXTBEFORE('ПДФ 1'!B1019,": ",1)*1=YEAR($W$4),$W$4,
IF(_xlfn.TEXTBEFORE('ПДФ 1'!B1019,": ",1)*1=YEAR($X$4),$X$4,$Y$4)))))</f>
        <v>46387</v>
      </c>
      <c r="U982" s="125" t="str">
        <f>IF(ISERROR(VLOOKUP(C982,Источник!$C$2:$K$2343,9,0)),"",VLOOKUP(C982,Источник!$C$2:$K$2343,9,0))</f>
        <v>РО</v>
      </c>
      <c r="V982" s="1"/>
      <c r="W982" s="1"/>
      <c r="X982" s="77" t="str">
        <f t="shared" si="189"/>
        <v>г. Березники, ул. Березниковская, д. 94: 2026</v>
      </c>
      <c r="Y982" s="117">
        <f t="shared" si="199"/>
        <v>1</v>
      </c>
      <c r="Z982" s="22" t="s">
        <v>1076</v>
      </c>
      <c r="AA982" s="22">
        <v>1</v>
      </c>
      <c r="AB982" s="22" t="s">
        <v>1076</v>
      </c>
      <c r="AC982" s="22" t="s">
        <v>1076</v>
      </c>
      <c r="AD982" s="22" t="s">
        <v>1076</v>
      </c>
      <c r="AE982" s="22" t="s">
        <v>1076</v>
      </c>
      <c r="AF982" s="22" t="s">
        <v>1076</v>
      </c>
      <c r="AG982" s="89" t="s">
        <v>1076</v>
      </c>
      <c r="AH982" s="88" t="s">
        <v>1076</v>
      </c>
      <c r="AI982" s="75" t="s">
        <v>1076</v>
      </c>
      <c r="AJ982" s="75" t="s">
        <v>1076</v>
      </c>
      <c r="AK982" s="75" t="s">
        <v>1076</v>
      </c>
      <c r="AL982" s="75" t="s">
        <v>1076</v>
      </c>
      <c r="AM982" s="75" t="s">
        <v>1076</v>
      </c>
      <c r="AN982" s="75" t="s">
        <v>1076</v>
      </c>
      <c r="AO982" s="75" t="s">
        <v>1076</v>
      </c>
      <c r="AP982" s="75" t="s">
        <v>1076</v>
      </c>
      <c r="AQ982" s="75" t="s">
        <v>1076</v>
      </c>
      <c r="AR982" s="75" t="s">
        <v>1076</v>
      </c>
      <c r="AS982" s="75" t="s">
        <v>1076</v>
      </c>
      <c r="AT982" s="75" t="s">
        <v>1076</v>
      </c>
      <c r="AU982" t="str">
        <f t="shared" si="200"/>
        <v>РВИС ( ТЕП )</v>
      </c>
    </row>
    <row r="983" spans="1:47" ht="16.5" thickTop="1" thickBot="1" x14ac:dyDescent="0.3">
      <c r="A983" s="28">
        <f t="shared" si="193"/>
        <v>9</v>
      </c>
      <c r="B983" s="74" t="s">
        <v>1091</v>
      </c>
      <c r="C983" s="72" t="s">
        <v>372</v>
      </c>
      <c r="D983" s="63">
        <v>1952</v>
      </c>
      <c r="E983" s="72"/>
      <c r="F983" s="72" t="s">
        <v>2522</v>
      </c>
      <c r="G983" s="80">
        <v>2</v>
      </c>
      <c r="H983" s="80">
        <v>2</v>
      </c>
      <c r="I983" s="163">
        <v>858.6</v>
      </c>
      <c r="J983" s="163">
        <v>754.6</v>
      </c>
      <c r="K983" s="163">
        <v>604.4</v>
      </c>
      <c r="L983" s="165">
        <v>24</v>
      </c>
      <c r="M983" s="163">
        <f t="shared" si="201"/>
        <v>635552.89</v>
      </c>
      <c r="N983" s="163"/>
      <c r="O983" s="163"/>
      <c r="P983" s="163"/>
      <c r="Q983" s="30">
        <f>IF('Форма 2'!D983=0,"",'Форма 2'!D983-N983-O983-P983)</f>
        <v>635552.89</v>
      </c>
      <c r="R983" s="51">
        <f t="shared" si="197"/>
        <v>842.23812615955467</v>
      </c>
      <c r="S983" s="51">
        <f t="shared" si="198"/>
        <v>842.23812615955467</v>
      </c>
      <c r="T983" s="128">
        <f>IF(B983=C983,"",
IF(ISERROR(
IF(_xlfn.TEXTBEFORE('ПДФ 1'!B1020,": ",1)*1=YEAR($V$4),$V$4,
IF(_xlfn.TEXTBEFORE('ПДФ 1'!B1020,": ",1)*1=YEAR($W$4),$W$4,
IF(_xlfn.TEXTBEFORE('ПДФ 1'!B1020,": ",1)*1=YEAR($X$4),$X$4,$Y$4)))),"",
IF(_xlfn.TEXTBEFORE('ПДФ 1'!B1020,": ",1)*1=YEAR($V$4),$V$4,
IF(_xlfn.TEXTBEFORE('ПДФ 1'!B1020,": ",1)*1=YEAR($W$4),$W$4,
IF(_xlfn.TEXTBEFORE('ПДФ 1'!B1020,": ",1)*1=YEAR($X$4),$X$4,$Y$4)))))</f>
        <v>46387</v>
      </c>
      <c r="U983" s="125" t="str">
        <f>IF(ISERROR(VLOOKUP(C983,Источник!$C$2:$K$2343,9,0)),"",VLOOKUP(C983,Источник!$C$2:$K$2343,9,0))</f>
        <v>РО</v>
      </c>
      <c r="V983" s="1"/>
      <c r="W983" s="1"/>
      <c r="X983" s="77" t="str">
        <f t="shared" si="189"/>
        <v>г. Березники, ул. Гагарина, д. 16: 2026</v>
      </c>
      <c r="Y983" s="117">
        <f t="shared" si="199"/>
        <v>1</v>
      </c>
      <c r="Z983" s="22">
        <v>1</v>
      </c>
      <c r="AA983" s="22" t="s">
        <v>1076</v>
      </c>
      <c r="AB983" s="22" t="s">
        <v>1076</v>
      </c>
      <c r="AC983" s="22" t="s">
        <v>1076</v>
      </c>
      <c r="AD983" s="22" t="s">
        <v>1076</v>
      </c>
      <c r="AE983" s="22" t="s">
        <v>1076</v>
      </c>
      <c r="AF983" s="22" t="s">
        <v>1076</v>
      </c>
      <c r="AG983" s="89" t="s">
        <v>1076</v>
      </c>
      <c r="AH983" s="88" t="s">
        <v>1076</v>
      </c>
      <c r="AI983" s="75" t="s">
        <v>1076</v>
      </c>
      <c r="AJ983" s="75" t="s">
        <v>1076</v>
      </c>
      <c r="AK983" s="75" t="s">
        <v>1076</v>
      </c>
      <c r="AL983" s="75" t="s">
        <v>1076</v>
      </c>
      <c r="AM983" s="75" t="s">
        <v>1076</v>
      </c>
      <c r="AN983" s="75" t="s">
        <v>1076</v>
      </c>
      <c r="AO983" s="75" t="s">
        <v>1076</v>
      </c>
      <c r="AP983" s="75" t="s">
        <v>1076</v>
      </c>
      <c r="AQ983" s="75" t="s">
        <v>1076</v>
      </c>
      <c r="AR983" s="75" t="s">
        <v>1076</v>
      </c>
      <c r="AS983" s="75" t="s">
        <v>1076</v>
      </c>
      <c r="AT983" s="75" t="s">
        <v>1076</v>
      </c>
      <c r="AU983" t="str">
        <f t="shared" si="200"/>
        <v>РВИС ( ЭЛ )</v>
      </c>
    </row>
    <row r="984" spans="1:47" ht="16.5" thickTop="1" thickBot="1" x14ac:dyDescent="0.3">
      <c r="A984" s="28">
        <f t="shared" si="193"/>
        <v>10</v>
      </c>
      <c r="B984" s="74" t="s">
        <v>1091</v>
      </c>
      <c r="C984" s="72" t="s">
        <v>636</v>
      </c>
      <c r="D984" s="63">
        <v>1950</v>
      </c>
      <c r="E984" s="72"/>
      <c r="F984" s="72" t="s">
        <v>2522</v>
      </c>
      <c r="G984" s="80">
        <v>2</v>
      </c>
      <c r="H984" s="80">
        <v>2</v>
      </c>
      <c r="I984" s="163">
        <v>792.2</v>
      </c>
      <c r="J984" s="163">
        <v>709.6</v>
      </c>
      <c r="K984" s="163">
        <v>709.6</v>
      </c>
      <c r="L984" s="165">
        <v>27</v>
      </c>
      <c r="M984" s="163">
        <f t="shared" si="201"/>
        <v>16987350.57</v>
      </c>
      <c r="N984" s="163"/>
      <c r="O984" s="163"/>
      <c r="P984" s="163"/>
      <c r="Q984" s="30">
        <f>IF('Форма 2'!D984=0,"",'Форма 2'!D984-N984-O984-P984)</f>
        <v>16987350.57</v>
      </c>
      <c r="R984" s="51">
        <f t="shared" si="197"/>
        <v>23939.33282130778</v>
      </c>
      <c r="S984" s="51">
        <f t="shared" si="198"/>
        <v>23939.33282130778</v>
      </c>
      <c r="T984" s="128">
        <f>IF(B984=C984,"",
IF(ISERROR(
IF(_xlfn.TEXTBEFORE('ПДФ 1'!B1021,": ",1)*1=YEAR($V$4),$V$4,
IF(_xlfn.TEXTBEFORE('ПДФ 1'!B1021,": ",1)*1=YEAR($W$4),$W$4,
IF(_xlfn.TEXTBEFORE('ПДФ 1'!B1021,": ",1)*1=YEAR($X$4),$X$4,$Y$4)))),"",
IF(_xlfn.TEXTBEFORE('ПДФ 1'!B1021,": ",1)*1=YEAR($V$4),$V$4,
IF(_xlfn.TEXTBEFORE('ПДФ 1'!B1021,": ",1)*1=YEAR($W$4),$W$4,
IF(_xlfn.TEXTBEFORE('ПДФ 1'!B1021,": ",1)*1=YEAR($X$4),$X$4,$Y$4)))))</f>
        <v>46387</v>
      </c>
      <c r="U984" s="125" t="str">
        <f>IF(ISERROR(VLOOKUP(C984,Источник!$C$2:$K$2343,9,0)),"",VLOOKUP(C984,Источник!$C$2:$K$2343,9,0))</f>
        <v>РО</v>
      </c>
      <c r="V984" s="1"/>
      <c r="W984" s="1"/>
      <c r="X984" s="77" t="str">
        <f t="shared" si="189"/>
        <v>г. Березники, ул. Гагарина, д. 6: 2026</v>
      </c>
      <c r="Y984" s="117">
        <f t="shared" si="199"/>
        <v>6</v>
      </c>
      <c r="Z984" s="22" t="s">
        <v>1076</v>
      </c>
      <c r="AA984" s="22">
        <v>1</v>
      </c>
      <c r="AB984" s="22" t="s">
        <v>1076</v>
      </c>
      <c r="AC984" s="22">
        <v>1</v>
      </c>
      <c r="AD984" s="22">
        <v>1</v>
      </c>
      <c r="AE984" s="22">
        <v>1</v>
      </c>
      <c r="AF984" s="22" t="s">
        <v>1076</v>
      </c>
      <c r="AG984" s="89" t="s">
        <v>1076</v>
      </c>
      <c r="AH984" s="88" t="s">
        <v>1076</v>
      </c>
      <c r="AI984" s="75">
        <v>1</v>
      </c>
      <c r="AJ984" s="75" t="s">
        <v>1076</v>
      </c>
      <c r="AK984" s="75" t="s">
        <v>1076</v>
      </c>
      <c r="AL984" s="75" t="s">
        <v>1076</v>
      </c>
      <c r="AM984" s="75">
        <v>1</v>
      </c>
      <c r="AN984" s="75" t="s">
        <v>1076</v>
      </c>
      <c r="AO984" s="75" t="s">
        <v>1076</v>
      </c>
      <c r="AP984" s="75" t="s">
        <v>1076</v>
      </c>
      <c r="AQ984" s="75" t="s">
        <v>1076</v>
      </c>
      <c r="AR984" s="75" t="s">
        <v>1076</v>
      </c>
      <c r="AS984" s="75" t="s">
        <v>1076</v>
      </c>
      <c r="AT984" s="75" t="s">
        <v>1076</v>
      </c>
      <c r="AU984" t="str">
        <f t="shared" si="200"/>
        <v>РВИС ( ТЕП ХВС ГВС ВОД ) РК РФ</v>
      </c>
    </row>
    <row r="985" spans="1:47" ht="16.5" thickTop="1" thickBot="1" x14ac:dyDescent="0.3">
      <c r="A985" s="28">
        <f t="shared" si="193"/>
        <v>11</v>
      </c>
      <c r="B985" s="74" t="s">
        <v>1091</v>
      </c>
      <c r="C985" s="72" t="s">
        <v>637</v>
      </c>
      <c r="D985" s="63">
        <v>1955</v>
      </c>
      <c r="E985" s="72"/>
      <c r="F985" s="72" t="s">
        <v>2519</v>
      </c>
      <c r="G985" s="80">
        <v>2</v>
      </c>
      <c r="H985" s="80">
        <v>1</v>
      </c>
      <c r="I985" s="163">
        <v>565.79999999999995</v>
      </c>
      <c r="J985" s="163">
        <v>515.79999999999995</v>
      </c>
      <c r="K985" s="163">
        <v>515.79999999999995</v>
      </c>
      <c r="L985" s="165">
        <v>22</v>
      </c>
      <c r="M985" s="163">
        <f t="shared" si="201"/>
        <v>11398165.48</v>
      </c>
      <c r="N985" s="163"/>
      <c r="O985" s="163"/>
      <c r="P985" s="163"/>
      <c r="Q985" s="30">
        <f>IF('Форма 2'!D985=0,"",'Форма 2'!D985-N985-O985-P985)</f>
        <v>11398165.48</v>
      </c>
      <c r="R985" s="51">
        <f t="shared" si="197"/>
        <v>22098.03311360993</v>
      </c>
      <c r="S985" s="51">
        <f t="shared" si="198"/>
        <v>22098.03311360993</v>
      </c>
      <c r="T985" s="128">
        <f>IF(B985=C985,"",
IF(ISERROR(
IF(_xlfn.TEXTBEFORE('ПДФ 1'!B1022,": ",1)*1=YEAR($V$4),$V$4,
IF(_xlfn.TEXTBEFORE('ПДФ 1'!B1022,": ",1)*1=YEAR($W$4),$W$4,
IF(_xlfn.TEXTBEFORE('ПДФ 1'!B1022,": ",1)*1=YEAR($X$4),$X$4,$Y$4)))),"",
IF(_xlfn.TEXTBEFORE('ПДФ 1'!B1022,": ",1)*1=YEAR($V$4),$V$4,
IF(_xlfn.TEXTBEFORE('ПДФ 1'!B1022,": ",1)*1=YEAR($W$4),$W$4,
IF(_xlfn.TEXTBEFORE('ПДФ 1'!B1022,": ",1)*1=YEAR($X$4),$X$4,$Y$4)))))</f>
        <v>46387</v>
      </c>
      <c r="U985" s="125" t="str">
        <f>IF(ISERROR(VLOOKUP(C985,Источник!$C$2:$K$2343,9,0)),"",VLOOKUP(C985,Источник!$C$2:$K$2343,9,0))</f>
        <v>РО</v>
      </c>
      <c r="V985" s="1"/>
      <c r="W985" s="1"/>
      <c r="X985" s="77" t="str">
        <f t="shared" si="189"/>
        <v>г. Березники, ул. Клары Цеткин, д. 36: 2026</v>
      </c>
      <c r="Y985" s="117">
        <f t="shared" si="199"/>
        <v>5</v>
      </c>
      <c r="Z985" s="22" t="s">
        <v>1076</v>
      </c>
      <c r="AA985" s="22">
        <v>1</v>
      </c>
      <c r="AB985" s="22" t="s">
        <v>1076</v>
      </c>
      <c r="AC985" s="22">
        <v>1</v>
      </c>
      <c r="AD985" s="22">
        <v>1</v>
      </c>
      <c r="AE985" s="22">
        <v>1</v>
      </c>
      <c r="AF985" s="22" t="s">
        <v>1076</v>
      </c>
      <c r="AG985" s="89" t="s">
        <v>1076</v>
      </c>
      <c r="AH985" s="88" t="s">
        <v>1076</v>
      </c>
      <c r="AI985" s="75">
        <v>1</v>
      </c>
      <c r="AJ985" s="75" t="s">
        <v>1076</v>
      </c>
      <c r="AK985" s="75" t="s">
        <v>1076</v>
      </c>
      <c r="AL985" s="75" t="s">
        <v>1076</v>
      </c>
      <c r="AM985" s="75" t="s">
        <v>1076</v>
      </c>
      <c r="AN985" s="75" t="s">
        <v>1076</v>
      </c>
      <c r="AO985" s="75" t="s">
        <v>1076</v>
      </c>
      <c r="AP985" s="75" t="s">
        <v>1076</v>
      </c>
      <c r="AQ985" s="75" t="s">
        <v>1076</v>
      </c>
      <c r="AR985" s="75" t="s">
        <v>1076</v>
      </c>
      <c r="AS985" s="75" t="s">
        <v>1076</v>
      </c>
      <c r="AT985" s="75" t="s">
        <v>1076</v>
      </c>
      <c r="AU985" t="str">
        <f t="shared" si="200"/>
        <v>РВИС ( ТЕП ХВС ГВС ВОД ) РК</v>
      </c>
    </row>
    <row r="986" spans="1:47" ht="16.5" thickTop="1" thickBot="1" x14ac:dyDescent="0.3">
      <c r="A986" s="28">
        <f t="shared" si="193"/>
        <v>12</v>
      </c>
      <c r="B986" s="74" t="s">
        <v>1091</v>
      </c>
      <c r="C986" s="72" t="s">
        <v>722</v>
      </c>
      <c r="D986" s="63">
        <v>1963</v>
      </c>
      <c r="E986" s="72"/>
      <c r="F986" s="72" t="s">
        <v>2519</v>
      </c>
      <c r="G986" s="80">
        <v>4</v>
      </c>
      <c r="H986" s="80">
        <v>3</v>
      </c>
      <c r="I986" s="163">
        <v>2421.5</v>
      </c>
      <c r="J986" s="163">
        <v>2250.5</v>
      </c>
      <c r="K986" s="163">
        <v>2250.5</v>
      </c>
      <c r="L986" s="165">
        <v>70</v>
      </c>
      <c r="M986" s="163">
        <f t="shared" si="201"/>
        <v>10905273.68</v>
      </c>
      <c r="N986" s="163"/>
      <c r="O986" s="163"/>
      <c r="P986" s="163"/>
      <c r="Q986" s="30">
        <f>IF('Форма 2'!D986=0,"",'Форма 2'!D986-N986-O986-P986)</f>
        <v>10905273.68</v>
      </c>
      <c r="R986" s="51">
        <f t="shared" si="197"/>
        <v>4845.7114774494557</v>
      </c>
      <c r="S986" s="51">
        <f t="shared" si="198"/>
        <v>4845.7114774494557</v>
      </c>
      <c r="T986" s="128">
        <f>IF(B986=C986,"",
IF(ISERROR(
IF(_xlfn.TEXTBEFORE('ПДФ 1'!B1023,": ",1)*1=YEAR($V$4),$V$4,
IF(_xlfn.TEXTBEFORE('ПДФ 1'!B1023,": ",1)*1=YEAR($W$4),$W$4,
IF(_xlfn.TEXTBEFORE('ПДФ 1'!B1023,": ",1)*1=YEAR($X$4),$X$4,$Y$4)))),"",
IF(_xlfn.TEXTBEFORE('ПДФ 1'!B1023,": ",1)*1=YEAR($V$4),$V$4,
IF(_xlfn.TEXTBEFORE('ПДФ 1'!B1023,": ",1)*1=YEAR($W$4),$W$4,
IF(_xlfn.TEXTBEFORE('ПДФ 1'!B1023,": ",1)*1=YEAR($X$4),$X$4,$Y$4)))))</f>
        <v>46387</v>
      </c>
      <c r="U986" s="125" t="str">
        <f>IF(ISERROR(VLOOKUP(C986,Источник!$C$2:$K$2343,9,0)),"",VLOOKUP(C986,Источник!$C$2:$K$2343,9,0))</f>
        <v>РО</v>
      </c>
      <c r="V986" s="1"/>
      <c r="W986" s="1"/>
      <c r="X986" s="77" t="str">
        <f t="shared" si="189"/>
        <v>г. Березники, ул. Ломоносова, д. 77: 2026</v>
      </c>
      <c r="Y986" s="117">
        <f t="shared" si="199"/>
        <v>1</v>
      </c>
      <c r="Z986" s="22" t="s">
        <v>1076</v>
      </c>
      <c r="AA986" s="22" t="s">
        <v>1076</v>
      </c>
      <c r="AB986" s="22" t="s">
        <v>1076</v>
      </c>
      <c r="AC986" s="22" t="s">
        <v>1076</v>
      </c>
      <c r="AD986" s="22" t="s">
        <v>1076</v>
      </c>
      <c r="AE986" s="22" t="s">
        <v>1076</v>
      </c>
      <c r="AF986" s="22" t="s">
        <v>1076</v>
      </c>
      <c r="AG986" s="89" t="s">
        <v>1076</v>
      </c>
      <c r="AH986" s="88" t="s">
        <v>1076</v>
      </c>
      <c r="AI986" s="75">
        <v>1</v>
      </c>
      <c r="AJ986" s="75" t="s">
        <v>1076</v>
      </c>
      <c r="AK986" s="75" t="s">
        <v>1076</v>
      </c>
      <c r="AL986" s="75" t="s">
        <v>1076</v>
      </c>
      <c r="AM986" s="75" t="s">
        <v>1076</v>
      </c>
      <c r="AN986" s="75" t="s">
        <v>1076</v>
      </c>
      <c r="AO986" s="75" t="s">
        <v>1076</v>
      </c>
      <c r="AP986" s="75" t="s">
        <v>1076</v>
      </c>
      <c r="AQ986" s="75" t="s">
        <v>1076</v>
      </c>
      <c r="AR986" s="75" t="s">
        <v>1076</v>
      </c>
      <c r="AS986" s="75" t="s">
        <v>1076</v>
      </c>
      <c r="AT986" s="75" t="s">
        <v>1076</v>
      </c>
      <c r="AU986" t="str">
        <f t="shared" si="200"/>
        <v>РК</v>
      </c>
    </row>
    <row r="987" spans="1:47" ht="16.5" thickTop="1" thickBot="1" x14ac:dyDescent="0.3">
      <c r="A987" s="28">
        <f t="shared" si="193"/>
        <v>13</v>
      </c>
      <c r="B987" s="74" t="s">
        <v>1091</v>
      </c>
      <c r="C987" s="72" t="s">
        <v>777</v>
      </c>
      <c r="D987" s="63">
        <v>1949</v>
      </c>
      <c r="E987" s="72"/>
      <c r="F987" s="72" t="s">
        <v>2519</v>
      </c>
      <c r="G987" s="80">
        <v>2</v>
      </c>
      <c r="H987" s="80">
        <v>2</v>
      </c>
      <c r="I987" s="163">
        <v>767.8</v>
      </c>
      <c r="J987" s="163">
        <v>686.3</v>
      </c>
      <c r="K987" s="163">
        <v>686.3</v>
      </c>
      <c r="L987" s="165">
        <v>31</v>
      </c>
      <c r="M987" s="163">
        <f t="shared" si="201"/>
        <v>4474085.7699999996</v>
      </c>
      <c r="N987" s="163"/>
      <c r="O987" s="163"/>
      <c r="P987" s="163"/>
      <c r="Q987" s="30">
        <f>IF('Форма 2'!D987=0,"",'Форма 2'!D987-N987-O987-P987)</f>
        <v>4474085.7699999996</v>
      </c>
      <c r="R987" s="51">
        <f t="shared" si="197"/>
        <v>6519.1399825149347</v>
      </c>
      <c r="S987" s="51">
        <f t="shared" si="198"/>
        <v>6519.1399825149347</v>
      </c>
      <c r="T987" s="128">
        <f>IF(B987=C987,"",
IF(ISERROR(
IF(_xlfn.TEXTBEFORE('ПДФ 1'!B1024,": ",1)*1=YEAR($V$4),$V$4,
IF(_xlfn.TEXTBEFORE('ПДФ 1'!B1024,": ",1)*1=YEAR($W$4),$W$4,
IF(_xlfn.TEXTBEFORE('ПДФ 1'!B1024,": ",1)*1=YEAR($X$4),$X$4,$Y$4)))),"",
IF(_xlfn.TEXTBEFORE('ПДФ 1'!B1024,": ",1)*1=YEAR($V$4),$V$4,
IF(_xlfn.TEXTBEFORE('ПДФ 1'!B1024,": ",1)*1=YEAR($W$4),$W$4,
IF(_xlfn.TEXTBEFORE('ПДФ 1'!B1024,": ",1)*1=YEAR($X$4),$X$4,$Y$4)))))</f>
        <v>46387</v>
      </c>
      <c r="U987" s="125" t="str">
        <f>IF(ISERROR(VLOOKUP(C987,Источник!$C$2:$K$2343,9,0)),"",VLOOKUP(C987,Источник!$C$2:$K$2343,9,0))</f>
        <v>РО</v>
      </c>
      <c r="V987" s="1"/>
      <c r="W987" s="1"/>
      <c r="X987" s="77" t="str">
        <f t="shared" si="189"/>
        <v>г. Березники, ул. Льва Толстого, д. 11: 2026</v>
      </c>
      <c r="Y987" s="117">
        <f t="shared" si="199"/>
        <v>1</v>
      </c>
      <c r="Z987" s="22" t="s">
        <v>1076</v>
      </c>
      <c r="AA987" s="22" t="s">
        <v>1076</v>
      </c>
      <c r="AB987" s="22" t="s">
        <v>1076</v>
      </c>
      <c r="AC987" s="22" t="s">
        <v>1076</v>
      </c>
      <c r="AD987" s="22" t="s">
        <v>1076</v>
      </c>
      <c r="AE987" s="22" t="s">
        <v>1076</v>
      </c>
      <c r="AF987" s="22" t="s">
        <v>1076</v>
      </c>
      <c r="AG987" s="89" t="s">
        <v>1076</v>
      </c>
      <c r="AH987" s="88" t="s">
        <v>1076</v>
      </c>
      <c r="AI987" s="75" t="s">
        <v>1076</v>
      </c>
      <c r="AJ987" s="75">
        <v>1</v>
      </c>
      <c r="AK987" s="75" t="s">
        <v>1076</v>
      </c>
      <c r="AL987" s="75" t="s">
        <v>1076</v>
      </c>
      <c r="AM987" s="75" t="s">
        <v>1076</v>
      </c>
      <c r="AN987" s="75" t="s">
        <v>1076</v>
      </c>
      <c r="AO987" s="75" t="s">
        <v>1076</v>
      </c>
      <c r="AP987" s="75" t="s">
        <v>1076</v>
      </c>
      <c r="AQ987" s="75" t="s">
        <v>1076</v>
      </c>
      <c r="AR987" s="75" t="s">
        <v>1076</v>
      </c>
      <c r="AS987" s="75" t="s">
        <v>1076</v>
      </c>
      <c r="AT987" s="75" t="s">
        <v>1076</v>
      </c>
      <c r="AU987" t="str">
        <f t="shared" si="200"/>
        <v>Рфа</v>
      </c>
    </row>
    <row r="988" spans="1:47" ht="16.5" thickTop="1" thickBot="1" x14ac:dyDescent="0.3">
      <c r="A988" s="28">
        <f t="shared" si="193"/>
        <v>14</v>
      </c>
      <c r="B988" s="74" t="s">
        <v>1091</v>
      </c>
      <c r="C988" s="72" t="s">
        <v>723</v>
      </c>
      <c r="D988" s="63">
        <v>1958</v>
      </c>
      <c r="E988" s="72"/>
      <c r="F988" s="72" t="s">
        <v>2519</v>
      </c>
      <c r="G988" s="80">
        <v>2</v>
      </c>
      <c r="H988" s="80">
        <v>2</v>
      </c>
      <c r="I988" s="163">
        <v>752.7</v>
      </c>
      <c r="J988" s="163">
        <v>707.6</v>
      </c>
      <c r="K988" s="163">
        <v>707.6</v>
      </c>
      <c r="L988" s="165">
        <v>23</v>
      </c>
      <c r="M988" s="163">
        <f t="shared" si="201"/>
        <v>7193847.4500000002</v>
      </c>
      <c r="N988" s="163"/>
      <c r="O988" s="163"/>
      <c r="P988" s="163"/>
      <c r="Q988" s="30">
        <f>IF('Форма 2'!D988=0,"",'Форма 2'!D988-N988-O988-P988)</f>
        <v>7193847.4500000002</v>
      </c>
      <c r="R988" s="51">
        <f t="shared" si="197"/>
        <v>10166.545293951385</v>
      </c>
      <c r="S988" s="51">
        <f t="shared" si="198"/>
        <v>10166.545293951385</v>
      </c>
      <c r="T988" s="128">
        <f>IF(B988=C988,"",
IF(ISERROR(
IF(_xlfn.TEXTBEFORE('ПДФ 1'!B1025,": ",1)*1=YEAR($V$4),$V$4,
IF(_xlfn.TEXTBEFORE('ПДФ 1'!B1025,": ",1)*1=YEAR($W$4),$W$4,
IF(_xlfn.TEXTBEFORE('ПДФ 1'!B1025,": ",1)*1=YEAR($X$4),$X$4,$Y$4)))),"",
IF(_xlfn.TEXTBEFORE('ПДФ 1'!B1025,": ",1)*1=YEAR($V$4),$V$4,
IF(_xlfn.TEXTBEFORE('ПДФ 1'!B1025,": ",1)*1=YEAR($W$4),$W$4,
IF(_xlfn.TEXTBEFORE('ПДФ 1'!B1025,": ",1)*1=YEAR($X$4),$X$4,$Y$4)))))</f>
        <v>46387</v>
      </c>
      <c r="U988" s="125" t="str">
        <f>IF(ISERROR(VLOOKUP(C988,Источник!$C$2:$K$2343,9,0)),"",VLOOKUP(C988,Источник!$C$2:$K$2343,9,0))</f>
        <v>РО</v>
      </c>
      <c r="V988" s="1"/>
      <c r="W988" s="1"/>
      <c r="X988" s="77" t="str">
        <f t="shared" si="189"/>
        <v>г. Березники, ул. Менделеева, д. 23: 2026</v>
      </c>
      <c r="Y988" s="117">
        <f t="shared" si="199"/>
        <v>1</v>
      </c>
      <c r="Z988" s="22" t="s">
        <v>1076</v>
      </c>
      <c r="AA988" s="22" t="s">
        <v>1076</v>
      </c>
      <c r="AB988" s="22" t="s">
        <v>1076</v>
      </c>
      <c r="AC988" s="22" t="s">
        <v>1076</v>
      </c>
      <c r="AD988" s="22" t="s">
        <v>1076</v>
      </c>
      <c r="AE988" s="22" t="s">
        <v>1076</v>
      </c>
      <c r="AF988" s="22" t="s">
        <v>1076</v>
      </c>
      <c r="AG988" s="89" t="s">
        <v>1076</v>
      </c>
      <c r="AH988" s="88" t="s">
        <v>1076</v>
      </c>
      <c r="AI988" s="75">
        <v>1</v>
      </c>
      <c r="AJ988" s="75" t="s">
        <v>1076</v>
      </c>
      <c r="AK988" s="75" t="s">
        <v>1076</v>
      </c>
      <c r="AL988" s="75" t="s">
        <v>1076</v>
      </c>
      <c r="AM988" s="75" t="s">
        <v>1076</v>
      </c>
      <c r="AN988" s="75" t="s">
        <v>1076</v>
      </c>
      <c r="AO988" s="75" t="s">
        <v>1076</v>
      </c>
      <c r="AP988" s="75" t="s">
        <v>1076</v>
      </c>
      <c r="AQ988" s="75" t="s">
        <v>1076</v>
      </c>
      <c r="AR988" s="75" t="s">
        <v>1076</v>
      </c>
      <c r="AS988" s="75" t="s">
        <v>1076</v>
      </c>
      <c r="AT988" s="75" t="s">
        <v>1076</v>
      </c>
      <c r="AU988" t="str">
        <f t="shared" si="200"/>
        <v>РК</v>
      </c>
    </row>
    <row r="989" spans="1:47" ht="16.5" thickTop="1" thickBot="1" x14ac:dyDescent="0.3">
      <c r="A989" s="28">
        <f t="shared" si="193"/>
        <v>15</v>
      </c>
      <c r="B989" s="74" t="s">
        <v>1091</v>
      </c>
      <c r="C989" s="72" t="s">
        <v>670</v>
      </c>
      <c r="D989" s="63">
        <v>1977</v>
      </c>
      <c r="E989" s="72"/>
      <c r="F989" s="72" t="s">
        <v>2557</v>
      </c>
      <c r="G989" s="80">
        <v>5</v>
      </c>
      <c r="H989" s="80">
        <v>14</v>
      </c>
      <c r="I989" s="163">
        <v>12510.1</v>
      </c>
      <c r="J989" s="163">
        <v>11150.3</v>
      </c>
      <c r="K989" s="163">
        <v>10068.9</v>
      </c>
      <c r="L989" s="165">
        <v>578</v>
      </c>
      <c r="M989" s="163">
        <f t="shared" si="201"/>
        <v>6547786.3399999999</v>
      </c>
      <c r="N989" s="163"/>
      <c r="O989" s="163"/>
      <c r="P989" s="163"/>
      <c r="Q989" s="30">
        <f>IF('Форма 2'!D989=0,"",'Форма 2'!D989-N989-O989-P989)</f>
        <v>6547786.3399999999</v>
      </c>
      <c r="R989" s="51">
        <f t="shared" si="197"/>
        <v>587.22961175932494</v>
      </c>
      <c r="S989" s="51">
        <f t="shared" si="198"/>
        <v>587.22961175932494</v>
      </c>
      <c r="T989" s="128">
        <f>IF(B989=C989,"",
IF(ISERROR(
IF(_xlfn.TEXTBEFORE('ПДФ 1'!B1026,": ",1)*1=YEAR($V$4),$V$4,
IF(_xlfn.TEXTBEFORE('ПДФ 1'!B1026,": ",1)*1=YEAR($W$4),$W$4,
IF(_xlfn.TEXTBEFORE('ПДФ 1'!B1026,": ",1)*1=YEAR($X$4),$X$4,$Y$4)))),"",
IF(_xlfn.TEXTBEFORE('ПДФ 1'!B1026,": ",1)*1=YEAR($V$4),$V$4,
IF(_xlfn.TEXTBEFORE('ПДФ 1'!B1026,": ",1)*1=YEAR($W$4),$W$4,
IF(_xlfn.TEXTBEFORE('ПДФ 1'!B1026,": ",1)*1=YEAR($X$4),$X$4,$Y$4)))))</f>
        <v>46387</v>
      </c>
      <c r="U989" s="125" t="str">
        <f>IF(ISERROR(VLOOKUP(C989,Источник!$C$2:$K$2343,9,0)),"",VLOOKUP(C989,Источник!$C$2:$K$2343,9,0))</f>
        <v>СС</v>
      </c>
      <c r="V989" s="1"/>
      <c r="W989" s="1"/>
      <c r="X989" s="77" t="str">
        <f t="shared" si="189"/>
        <v>г. Березники, ул. Мира, д. 52: 2026</v>
      </c>
      <c r="Y989" s="117">
        <f t="shared" si="199"/>
        <v>1</v>
      </c>
      <c r="Z989" s="22" t="s">
        <v>1076</v>
      </c>
      <c r="AA989" s="22" t="s">
        <v>1076</v>
      </c>
      <c r="AB989" s="22">
        <v>1</v>
      </c>
      <c r="AC989" s="22" t="s">
        <v>1076</v>
      </c>
      <c r="AD989" s="22" t="s">
        <v>1076</v>
      </c>
      <c r="AE989" s="22" t="s">
        <v>1076</v>
      </c>
      <c r="AF989" s="22" t="s">
        <v>1076</v>
      </c>
      <c r="AG989" s="89" t="s">
        <v>1076</v>
      </c>
      <c r="AH989" s="88" t="s">
        <v>1076</v>
      </c>
      <c r="AI989" s="75" t="s">
        <v>1076</v>
      </c>
      <c r="AJ989" s="75" t="s">
        <v>1076</v>
      </c>
      <c r="AK989" s="75" t="s">
        <v>1076</v>
      </c>
      <c r="AL989" s="75" t="s">
        <v>1076</v>
      </c>
      <c r="AM989" s="75" t="s">
        <v>1076</v>
      </c>
      <c r="AN989" s="75" t="s">
        <v>1076</v>
      </c>
      <c r="AO989" s="75" t="s">
        <v>1076</v>
      </c>
      <c r="AP989" s="75" t="s">
        <v>1076</v>
      </c>
      <c r="AQ989" s="75" t="s">
        <v>1076</v>
      </c>
      <c r="AR989" s="75" t="s">
        <v>1076</v>
      </c>
      <c r="AS989" s="75" t="s">
        <v>1076</v>
      </c>
      <c r="AT989" s="75" t="s">
        <v>1076</v>
      </c>
      <c r="AU989" t="str">
        <f t="shared" si="200"/>
        <v>РВИС ( ГАЗ )</v>
      </c>
    </row>
    <row r="990" spans="1:47" ht="16.5" thickTop="1" thickBot="1" x14ac:dyDescent="0.3">
      <c r="A990" s="28">
        <f t="shared" si="193"/>
        <v>16</v>
      </c>
      <c r="B990" s="74" t="s">
        <v>1091</v>
      </c>
      <c r="C990" s="72" t="s">
        <v>572</v>
      </c>
      <c r="D990" s="63">
        <v>1947</v>
      </c>
      <c r="E990" s="72"/>
      <c r="F990" s="72" t="s">
        <v>2519</v>
      </c>
      <c r="G990" s="80">
        <v>3</v>
      </c>
      <c r="H990" s="80">
        <v>2</v>
      </c>
      <c r="I990" s="163">
        <v>986.1</v>
      </c>
      <c r="J990" s="163">
        <v>848.1</v>
      </c>
      <c r="K990" s="163">
        <v>848.1</v>
      </c>
      <c r="L990" s="165">
        <v>26</v>
      </c>
      <c r="M990" s="163">
        <f t="shared" si="201"/>
        <v>12450587.339999998</v>
      </c>
      <c r="N990" s="163"/>
      <c r="O990" s="163"/>
      <c r="P990" s="163"/>
      <c r="Q990" s="30">
        <f>IF('Форма 2'!D990=0,"",'Форма 2'!D990-N990-O990-P990)</f>
        <v>12450587.339999998</v>
      </c>
      <c r="R990" s="51">
        <f t="shared" si="197"/>
        <v>14680.565192783866</v>
      </c>
      <c r="S990" s="51">
        <f t="shared" si="198"/>
        <v>14680.565192783866</v>
      </c>
      <c r="T990" s="128">
        <f>IF(B990=C990,"",
IF(ISERROR(
IF(_xlfn.TEXTBEFORE('ПДФ 1'!B1027,": ",1)*1=YEAR($V$4),$V$4,
IF(_xlfn.TEXTBEFORE('ПДФ 1'!B1027,": ",1)*1=YEAR($W$4),$W$4,
IF(_xlfn.TEXTBEFORE('ПДФ 1'!B1027,": ",1)*1=YEAR($X$4),$X$4,$Y$4)))),"",
IF(_xlfn.TEXTBEFORE('ПДФ 1'!B1027,": ",1)*1=YEAR($V$4),$V$4,
IF(_xlfn.TEXTBEFORE('ПДФ 1'!B1027,": ",1)*1=YEAR($W$4),$W$4,
IF(_xlfn.TEXTBEFORE('ПДФ 1'!B1027,": ",1)*1=YEAR($X$4),$X$4,$Y$4)))))</f>
        <v>46387</v>
      </c>
      <c r="U990" s="125" t="str">
        <f>IF(ISERROR(VLOOKUP(C990,Источник!$C$2:$K$2343,9,0)),"",VLOOKUP(C990,Источник!$C$2:$K$2343,9,0))</f>
        <v>РО</v>
      </c>
      <c r="V990" s="1"/>
      <c r="W990" s="1"/>
      <c r="X990" s="77" t="str">
        <f t="shared" si="189"/>
        <v>г. Березники, ул. Парковая, д. 5: 2026</v>
      </c>
      <c r="Y990" s="117">
        <f t="shared" si="199"/>
        <v>6</v>
      </c>
      <c r="Z990" s="22">
        <v>1</v>
      </c>
      <c r="AA990" s="22">
        <v>1</v>
      </c>
      <c r="AB990" s="22" t="s">
        <v>1076</v>
      </c>
      <c r="AC990" s="22">
        <v>1</v>
      </c>
      <c r="AD990" s="22">
        <v>1</v>
      </c>
      <c r="AE990" s="22">
        <v>1</v>
      </c>
      <c r="AF990" s="22" t="s">
        <v>1076</v>
      </c>
      <c r="AG990" s="89" t="s">
        <v>1076</v>
      </c>
      <c r="AH990" s="88" t="s">
        <v>1076</v>
      </c>
      <c r="AI990" s="75" t="s">
        <v>1076</v>
      </c>
      <c r="AJ990" s="75" t="s">
        <v>1076</v>
      </c>
      <c r="AK990" s="75" t="s">
        <v>1076</v>
      </c>
      <c r="AL990" s="75" t="s">
        <v>1076</v>
      </c>
      <c r="AM990" s="75">
        <v>1</v>
      </c>
      <c r="AN990" s="75" t="s">
        <v>1076</v>
      </c>
      <c r="AO990" s="75" t="s">
        <v>1076</v>
      </c>
      <c r="AP990" s="75" t="s">
        <v>1076</v>
      </c>
      <c r="AQ990" s="75" t="s">
        <v>1076</v>
      </c>
      <c r="AR990" s="75" t="s">
        <v>1076</v>
      </c>
      <c r="AS990" s="75" t="s">
        <v>1076</v>
      </c>
      <c r="AT990" s="75" t="s">
        <v>1076</v>
      </c>
      <c r="AU990" t="str">
        <f t="shared" si="200"/>
        <v>РВИС ( ЭЛ ТЕП ХВС ГВС ВОД ) РФ</v>
      </c>
    </row>
    <row r="991" spans="1:47" ht="16.5" thickTop="1" thickBot="1" x14ac:dyDescent="0.3">
      <c r="A991" s="28">
        <f t="shared" si="193"/>
        <v>17</v>
      </c>
      <c r="B991" s="74" t="s">
        <v>1091</v>
      </c>
      <c r="C991" s="72" t="s">
        <v>672</v>
      </c>
      <c r="D991" s="63">
        <v>1977</v>
      </c>
      <c r="E991" s="72"/>
      <c r="F991" s="72" t="s">
        <v>2534</v>
      </c>
      <c r="G991" s="80">
        <v>9</v>
      </c>
      <c r="H991" s="80">
        <v>4</v>
      </c>
      <c r="I991" s="163">
        <v>8882.5</v>
      </c>
      <c r="J991" s="163">
        <v>7754.1</v>
      </c>
      <c r="K991" s="163">
        <v>7718.7</v>
      </c>
      <c r="L991" s="165">
        <v>360</v>
      </c>
      <c r="M991" s="163">
        <f t="shared" si="201"/>
        <v>7096939.8499999996</v>
      </c>
      <c r="N991" s="163"/>
      <c r="O991" s="163"/>
      <c r="P991" s="163"/>
      <c r="Q991" s="30">
        <f>IF('Форма 2'!D991=0,"",'Форма 2'!D991-N991-O991-P991)</f>
        <v>7096939.8499999996</v>
      </c>
      <c r="R991" s="51">
        <f t="shared" si="197"/>
        <v>915.24997743129427</v>
      </c>
      <c r="S991" s="51">
        <f t="shared" si="198"/>
        <v>915.24997743129427</v>
      </c>
      <c r="T991" s="128">
        <f>IF(B991=C991,"",
IF(ISERROR(
IF(_xlfn.TEXTBEFORE('ПДФ 1'!B1028,": ",1)*1=YEAR($V$4),$V$4,
IF(_xlfn.TEXTBEFORE('ПДФ 1'!B1028,": ",1)*1=YEAR($W$4),$W$4,
IF(_xlfn.TEXTBEFORE('ПДФ 1'!B1028,": ",1)*1=YEAR($X$4),$X$4,$Y$4)))),"",
IF(_xlfn.TEXTBEFORE('ПДФ 1'!B1028,": ",1)*1=YEAR($V$4),$V$4,
IF(_xlfn.TEXTBEFORE('ПДФ 1'!B1028,": ",1)*1=YEAR($W$4),$W$4,
IF(_xlfn.TEXTBEFORE('ПДФ 1'!B1028,": ",1)*1=YEAR($X$4),$X$4,$Y$4)))))</f>
        <v>46387</v>
      </c>
      <c r="U991" s="125" t="str">
        <f>IF(ISERROR(VLOOKUP(C991,Источник!$C$2:$K$2343,9,0)),"",VLOOKUP(C991,Источник!$C$2:$K$2343,9,0))</f>
        <v>СС</v>
      </c>
      <c r="V991" s="1"/>
      <c r="W991" s="1"/>
      <c r="X991" s="77" t="str">
        <f t="shared" si="189"/>
        <v>г. Березники, ул. Пятилетки, д. 103: 2026</v>
      </c>
      <c r="Y991" s="117">
        <f t="shared" si="199"/>
        <v>1</v>
      </c>
      <c r="Z991" s="22" t="s">
        <v>1076</v>
      </c>
      <c r="AA991" s="22" t="s">
        <v>1076</v>
      </c>
      <c r="AB991" s="22">
        <v>1</v>
      </c>
      <c r="AC991" s="22" t="s">
        <v>1076</v>
      </c>
      <c r="AD991" s="22" t="s">
        <v>1076</v>
      </c>
      <c r="AE991" s="22" t="s">
        <v>1076</v>
      </c>
      <c r="AF991" s="22" t="s">
        <v>1076</v>
      </c>
      <c r="AG991" s="89" t="s">
        <v>1076</v>
      </c>
      <c r="AH991" s="88" t="s">
        <v>1076</v>
      </c>
      <c r="AI991" s="75" t="s">
        <v>1076</v>
      </c>
      <c r="AJ991" s="75" t="s">
        <v>1076</v>
      </c>
      <c r="AK991" s="75" t="s">
        <v>1076</v>
      </c>
      <c r="AL991" s="75" t="s">
        <v>1076</v>
      </c>
      <c r="AM991" s="75" t="s">
        <v>1076</v>
      </c>
      <c r="AN991" s="75" t="s">
        <v>1076</v>
      </c>
      <c r="AO991" s="75" t="s">
        <v>1076</v>
      </c>
      <c r="AP991" s="75" t="s">
        <v>1076</v>
      </c>
      <c r="AQ991" s="75" t="s">
        <v>1076</v>
      </c>
      <c r="AR991" s="75" t="s">
        <v>1076</v>
      </c>
      <c r="AS991" s="75" t="s">
        <v>1076</v>
      </c>
      <c r="AT991" s="75" t="s">
        <v>1076</v>
      </c>
      <c r="AU991" t="str">
        <f t="shared" si="200"/>
        <v>РВИС ( ГАЗ )</v>
      </c>
    </row>
    <row r="992" spans="1:47" ht="16.5" thickTop="1" thickBot="1" x14ac:dyDescent="0.3">
      <c r="A992" s="28">
        <f t="shared" si="193"/>
        <v>18</v>
      </c>
      <c r="B992" s="74" t="s">
        <v>1091</v>
      </c>
      <c r="C992" s="72" t="s">
        <v>573</v>
      </c>
      <c r="D992" s="63">
        <v>1945</v>
      </c>
      <c r="E992" s="72"/>
      <c r="F992" s="72" t="s">
        <v>2519</v>
      </c>
      <c r="G992" s="80">
        <v>3</v>
      </c>
      <c r="H992" s="80">
        <v>2</v>
      </c>
      <c r="I992" s="163">
        <v>1008</v>
      </c>
      <c r="J992" s="163">
        <v>847.5</v>
      </c>
      <c r="K992" s="163">
        <v>847.5</v>
      </c>
      <c r="L992" s="165">
        <v>19</v>
      </c>
      <c r="M992" s="163">
        <f t="shared" si="201"/>
        <v>11418674.4</v>
      </c>
      <c r="N992" s="163"/>
      <c r="O992" s="163"/>
      <c r="P992" s="163"/>
      <c r="Q992" s="30">
        <f>IF('Форма 2'!D992=0,"",'Форма 2'!D992-N992-O992-P992)</f>
        <v>11418674.4</v>
      </c>
      <c r="R992" s="51">
        <f t="shared" si="197"/>
        <v>13473.362123893805</v>
      </c>
      <c r="S992" s="51">
        <f t="shared" si="198"/>
        <v>13473.362123893805</v>
      </c>
      <c r="T992" s="128">
        <f>IF(B992=C992,"",
IF(ISERROR(
IF(_xlfn.TEXTBEFORE('ПДФ 1'!B1029,": ",1)*1=YEAR($V$4),$V$4,
IF(_xlfn.TEXTBEFORE('ПДФ 1'!B1029,": ",1)*1=YEAR($W$4),$W$4,
IF(_xlfn.TEXTBEFORE('ПДФ 1'!B1029,": ",1)*1=YEAR($X$4),$X$4,$Y$4)))),"",
IF(_xlfn.TEXTBEFORE('ПДФ 1'!B1029,": ",1)*1=YEAR($V$4),$V$4,
IF(_xlfn.TEXTBEFORE('ПДФ 1'!B1029,": ",1)*1=YEAR($W$4),$W$4,
IF(_xlfn.TEXTBEFORE('ПДФ 1'!B1029,": ",1)*1=YEAR($X$4),$X$4,$Y$4)))))</f>
        <v>46387</v>
      </c>
      <c r="U992" s="125" t="str">
        <f>IF(ISERROR(VLOOKUP(C992,Источник!$C$2:$K$2343,9,0)),"",VLOOKUP(C992,Источник!$C$2:$K$2343,9,0))</f>
        <v>РО</v>
      </c>
      <c r="V992" s="1"/>
      <c r="W992" s="1"/>
      <c r="X992" s="77" t="str">
        <f t="shared" si="189"/>
        <v>г. Березники, ул. Пятилетки, д. 19: 2026</v>
      </c>
      <c r="Y992" s="117">
        <f t="shared" si="199"/>
        <v>5</v>
      </c>
      <c r="Z992" s="22">
        <v>1</v>
      </c>
      <c r="AA992" s="22">
        <v>1</v>
      </c>
      <c r="AB992" s="22" t="s">
        <v>1076</v>
      </c>
      <c r="AC992" s="22">
        <v>1</v>
      </c>
      <c r="AD992" s="22">
        <v>1</v>
      </c>
      <c r="AE992" s="22">
        <v>1</v>
      </c>
      <c r="AF992" s="22" t="s">
        <v>1076</v>
      </c>
      <c r="AG992" s="89" t="s">
        <v>1076</v>
      </c>
      <c r="AH992" s="88" t="s">
        <v>1076</v>
      </c>
      <c r="AI992" s="75" t="s">
        <v>1076</v>
      </c>
      <c r="AJ992" s="75" t="s">
        <v>1076</v>
      </c>
      <c r="AK992" s="75" t="s">
        <v>1076</v>
      </c>
      <c r="AL992" s="75" t="s">
        <v>1076</v>
      </c>
      <c r="AM992" s="75" t="s">
        <v>1076</v>
      </c>
      <c r="AN992" s="75" t="s">
        <v>1076</v>
      </c>
      <c r="AO992" s="75" t="s">
        <v>1076</v>
      </c>
      <c r="AP992" s="75" t="s">
        <v>1076</v>
      </c>
      <c r="AQ992" s="75" t="s">
        <v>1076</v>
      </c>
      <c r="AR992" s="75" t="s">
        <v>1076</v>
      </c>
      <c r="AS992" s="75" t="s">
        <v>1076</v>
      </c>
      <c r="AT992" s="75" t="s">
        <v>1076</v>
      </c>
      <c r="AU992" t="str">
        <f t="shared" si="200"/>
        <v>РВИС ( ЭЛ ТЕП ХВС ГВС ВОД )</v>
      </c>
    </row>
    <row r="993" spans="1:47" ht="16.5" thickTop="1" thickBot="1" x14ac:dyDescent="0.3">
      <c r="A993" s="28">
        <f t="shared" si="193"/>
        <v>19</v>
      </c>
      <c r="B993" s="74" t="s">
        <v>1091</v>
      </c>
      <c r="C993" s="72" t="s">
        <v>574</v>
      </c>
      <c r="D993" s="63">
        <v>1951</v>
      </c>
      <c r="E993" s="72"/>
      <c r="F993" s="72" t="s">
        <v>2519</v>
      </c>
      <c r="G993" s="80">
        <v>3</v>
      </c>
      <c r="H993" s="80">
        <v>2</v>
      </c>
      <c r="I993" s="163">
        <v>1953.7</v>
      </c>
      <c r="J993" s="163">
        <v>1656.9</v>
      </c>
      <c r="K993" s="163">
        <v>1496.7</v>
      </c>
      <c r="L993" s="165">
        <v>33</v>
      </c>
      <c r="M993" s="163">
        <f t="shared" si="201"/>
        <v>38527393.810000002</v>
      </c>
      <c r="N993" s="163"/>
      <c r="O993" s="163"/>
      <c r="P993" s="163"/>
      <c r="Q993" s="30">
        <f>IF('Форма 2'!D993=0,"",'Форма 2'!D993-N993-O993-P993)</f>
        <v>38527393.810000002</v>
      </c>
      <c r="R993" s="51">
        <f t="shared" ref="R993:R1020" si="203">IF(ISNUMBER(J993),M993/J993,"")</f>
        <v>23252.697090952985</v>
      </c>
      <c r="S993" s="51">
        <f t="shared" ref="S993:S1018" si="204">R993</f>
        <v>23252.697090952985</v>
      </c>
      <c r="T993" s="128">
        <f>IF(B993=C993,"",
IF(ISERROR(
IF(_xlfn.TEXTBEFORE('ПДФ 1'!B1030,": ",1)*1=YEAR($V$4),$V$4,
IF(_xlfn.TEXTBEFORE('ПДФ 1'!B1030,": ",1)*1=YEAR($W$4),$W$4,
IF(_xlfn.TEXTBEFORE('ПДФ 1'!B1030,": ",1)*1=YEAR($X$4),$X$4,$Y$4)))),"",
IF(_xlfn.TEXTBEFORE('ПДФ 1'!B1030,": ",1)*1=YEAR($V$4),$V$4,
IF(_xlfn.TEXTBEFORE('ПДФ 1'!B1030,": ",1)*1=YEAR($W$4),$W$4,
IF(_xlfn.TEXTBEFORE('ПДФ 1'!B1030,": ",1)*1=YEAR($X$4),$X$4,$Y$4)))))</f>
        <v>46387</v>
      </c>
      <c r="U993" s="125" t="str">
        <f>IF(ISERROR(VLOOKUP(C993,Источник!$C$2:$K$2343,9,0)),"",VLOOKUP(C993,Источник!$C$2:$K$2343,9,0))</f>
        <v>РО</v>
      </c>
      <c r="V993" s="1"/>
      <c r="W993" s="1"/>
      <c r="X993" s="77" t="str">
        <f t="shared" si="189"/>
        <v>г. Березники, ул. Пятилетки, д. 32: 2026</v>
      </c>
      <c r="Y993" s="117">
        <f t="shared" ref="Y993:Y1018" si="205">SUM(Z993:AF993,AI993:AT993,)+IF(ISNUMBER(AG993),1,0)</f>
        <v>5</v>
      </c>
      <c r="Z993" s="22">
        <v>1</v>
      </c>
      <c r="AA993" s="22">
        <v>1</v>
      </c>
      <c r="AB993" s="22" t="s">
        <v>1076</v>
      </c>
      <c r="AC993" s="22">
        <v>1</v>
      </c>
      <c r="AD993" s="22" t="s">
        <v>1076</v>
      </c>
      <c r="AE993" s="22">
        <v>1</v>
      </c>
      <c r="AF993" s="22" t="s">
        <v>1076</v>
      </c>
      <c r="AG993" s="89" t="s">
        <v>1076</v>
      </c>
      <c r="AH993" s="88" t="s">
        <v>1076</v>
      </c>
      <c r="AI993" s="75">
        <v>1</v>
      </c>
      <c r="AJ993" s="75" t="s">
        <v>1076</v>
      </c>
      <c r="AK993" s="75" t="s">
        <v>1076</v>
      </c>
      <c r="AL993" s="75" t="s">
        <v>1076</v>
      </c>
      <c r="AM993" s="75" t="s">
        <v>1076</v>
      </c>
      <c r="AN993" s="75" t="s">
        <v>1076</v>
      </c>
      <c r="AO993" s="75" t="s">
        <v>1076</v>
      </c>
      <c r="AP993" s="75" t="s">
        <v>1076</v>
      </c>
      <c r="AQ993" s="75" t="s">
        <v>1076</v>
      </c>
      <c r="AR993" s="75" t="s">
        <v>1076</v>
      </c>
      <c r="AS993" s="75" t="s">
        <v>1076</v>
      </c>
      <c r="AT993" s="75" t="s">
        <v>1076</v>
      </c>
      <c r="AU993" t="str">
        <f t="shared" si="200"/>
        <v>РВИС ( ЭЛ ТЕП ХВС ВОД ) РК</v>
      </c>
    </row>
    <row r="994" spans="1:47" ht="16.5" thickTop="1" thickBot="1" x14ac:dyDescent="0.3">
      <c r="A994" s="28">
        <f t="shared" si="193"/>
        <v>20</v>
      </c>
      <c r="B994" s="74" t="s">
        <v>1091</v>
      </c>
      <c r="C994" s="72" t="s">
        <v>312</v>
      </c>
      <c r="D994" s="63">
        <v>1951</v>
      </c>
      <c r="E994" s="72"/>
      <c r="F994" s="72" t="s">
        <v>2519</v>
      </c>
      <c r="G994" s="80">
        <v>3</v>
      </c>
      <c r="H994" s="80">
        <v>3</v>
      </c>
      <c r="I994" s="163">
        <v>2055.4</v>
      </c>
      <c r="J994" s="163">
        <v>1723</v>
      </c>
      <c r="K994" s="163">
        <v>1476.4</v>
      </c>
      <c r="L994" s="165">
        <v>42</v>
      </c>
      <c r="M994" s="163">
        <f t="shared" si="201"/>
        <v>2394993.19</v>
      </c>
      <c r="N994" s="163"/>
      <c r="O994" s="163"/>
      <c r="P994" s="163"/>
      <c r="Q994" s="30">
        <f>IF('Форма 2'!D994=0,"",'Форма 2'!D994-N994-O994-P994)</f>
        <v>2394993.19</v>
      </c>
      <c r="R994" s="51">
        <f t="shared" si="203"/>
        <v>1390.0134590829948</v>
      </c>
      <c r="S994" s="51">
        <f t="shared" si="204"/>
        <v>1390.0134590829948</v>
      </c>
      <c r="T994" s="128">
        <f>IF(B994=C994,"",
IF(ISERROR(
IF(_xlfn.TEXTBEFORE('ПДФ 1'!B1031,": ",1)*1=YEAR($V$4),$V$4,
IF(_xlfn.TEXTBEFORE('ПДФ 1'!B1031,": ",1)*1=YEAR($W$4),$W$4,
IF(_xlfn.TEXTBEFORE('ПДФ 1'!B1031,": ",1)*1=YEAR($X$4),$X$4,$Y$4)))),"",
IF(_xlfn.TEXTBEFORE('ПДФ 1'!B1031,": ",1)*1=YEAR($V$4),$V$4,
IF(_xlfn.TEXTBEFORE('ПДФ 1'!B1031,": ",1)*1=YEAR($W$4),$W$4,
IF(_xlfn.TEXTBEFORE('ПДФ 1'!B1031,": ",1)*1=YEAR($X$4),$X$4,$Y$4)))))</f>
        <v>46387</v>
      </c>
      <c r="U994" s="125" t="str">
        <f>IF(ISERROR(VLOOKUP(C994,Источник!$C$2:$K$2343,9,0)),"",VLOOKUP(C994,Источник!$C$2:$K$2343,9,0))</f>
        <v>РО</v>
      </c>
      <c r="V994" s="1"/>
      <c r="W994" s="1"/>
      <c r="X994" s="77" t="str">
        <f t="shared" si="189"/>
        <v>г. Березники, ул. Пятилетки, д. 38: 2026</v>
      </c>
      <c r="Y994" s="117">
        <f t="shared" si="205"/>
        <v>1</v>
      </c>
      <c r="Z994" s="22" t="s">
        <v>1076</v>
      </c>
      <c r="AA994" s="22" t="s">
        <v>1076</v>
      </c>
      <c r="AB994" s="22" t="s">
        <v>1076</v>
      </c>
      <c r="AC994" s="22" t="s">
        <v>1076</v>
      </c>
      <c r="AD994" s="22">
        <v>1</v>
      </c>
      <c r="AE994" s="22" t="s">
        <v>1076</v>
      </c>
      <c r="AF994" s="22" t="s">
        <v>1076</v>
      </c>
      <c r="AG994" s="89" t="s">
        <v>1076</v>
      </c>
      <c r="AH994" s="88" t="s">
        <v>1076</v>
      </c>
      <c r="AI994" s="75" t="s">
        <v>1076</v>
      </c>
      <c r="AJ994" s="75" t="s">
        <v>1076</v>
      </c>
      <c r="AK994" s="75" t="s">
        <v>1076</v>
      </c>
      <c r="AL994" s="75" t="s">
        <v>1076</v>
      </c>
      <c r="AM994" s="75" t="s">
        <v>1076</v>
      </c>
      <c r="AN994" s="75" t="s">
        <v>1076</v>
      </c>
      <c r="AO994" s="75" t="s">
        <v>1076</v>
      </c>
      <c r="AP994" s="75" t="s">
        <v>1076</v>
      </c>
      <c r="AQ994" s="75" t="s">
        <v>1076</v>
      </c>
      <c r="AR994" s="75" t="s">
        <v>1076</v>
      </c>
      <c r="AS994" s="75" t="s">
        <v>1076</v>
      </c>
      <c r="AT994" s="75" t="s">
        <v>1076</v>
      </c>
      <c r="AU994" t="str">
        <f t="shared" si="200"/>
        <v>РВИС ( ГВС )</v>
      </c>
    </row>
    <row r="995" spans="1:47" ht="16.5" thickTop="1" thickBot="1" x14ac:dyDescent="0.3">
      <c r="A995" s="28">
        <f t="shared" si="193"/>
        <v>21</v>
      </c>
      <c r="B995" s="74" t="s">
        <v>1091</v>
      </c>
      <c r="C995" s="72" t="s">
        <v>575</v>
      </c>
      <c r="D995" s="63">
        <v>1966</v>
      </c>
      <c r="E995" s="72"/>
      <c r="F995" s="72" t="s">
        <v>2519</v>
      </c>
      <c r="G995" s="80">
        <v>5</v>
      </c>
      <c r="H995" s="80">
        <v>4</v>
      </c>
      <c r="I995" s="163">
        <v>3595.9</v>
      </c>
      <c r="J995" s="163">
        <v>3312.6</v>
      </c>
      <c r="K995" s="163">
        <v>2550.6</v>
      </c>
      <c r="L995" s="165">
        <v>120</v>
      </c>
      <c r="M995" s="163">
        <f t="shared" si="201"/>
        <v>1868465.6</v>
      </c>
      <c r="N995" s="163"/>
      <c r="O995" s="163"/>
      <c r="P995" s="163"/>
      <c r="Q995" s="30">
        <f>IF('Форма 2'!D995=0,"",'Форма 2'!D995-N995-O995-P995)</f>
        <v>1868465.6</v>
      </c>
      <c r="R995" s="51">
        <f t="shared" si="203"/>
        <v>564.04805892652303</v>
      </c>
      <c r="S995" s="51">
        <f t="shared" si="204"/>
        <v>564.04805892652303</v>
      </c>
      <c r="T995" s="128">
        <f>IF(B995=C995,"",
IF(ISERROR(
IF(_xlfn.TEXTBEFORE('ПДФ 1'!B1032,": ",1)*1=YEAR($V$4),$V$4,
IF(_xlfn.TEXTBEFORE('ПДФ 1'!B1032,": ",1)*1=YEAR($W$4),$W$4,
IF(_xlfn.TEXTBEFORE('ПДФ 1'!B1032,": ",1)*1=YEAR($X$4),$X$4,$Y$4)))),"",
IF(_xlfn.TEXTBEFORE('ПДФ 1'!B1032,": ",1)*1=YEAR($V$4),$V$4,
IF(_xlfn.TEXTBEFORE('ПДФ 1'!B1032,": ",1)*1=YEAR($W$4),$W$4,
IF(_xlfn.TEXTBEFORE('ПДФ 1'!B1032,": ",1)*1=YEAR($X$4),$X$4,$Y$4)))))</f>
        <v>46387</v>
      </c>
      <c r="U995" s="125" t="str">
        <f>IF(ISERROR(VLOOKUP(C995,Источник!$C$2:$K$2343,9,0)),"",VLOOKUP(C995,Источник!$C$2:$K$2343,9,0))</f>
        <v>РО</v>
      </c>
      <c r="V995" s="1"/>
      <c r="W995" s="1"/>
      <c r="X995" s="77" t="str">
        <f t="shared" ref="X995:X1052" si="206">IF(ISERROR(MID(C995,SEARCH("город Пермь",C995),)=""),
IF(ISERROR(MID(C995,SEARCH("края",C995),)=""),IF(ISERROR(CONCATENATE(C995,": ",YEAR(T995))),"",CONCATENATE(C995,": ",YEAR(T995))),""),
"")</f>
        <v>г. Березники, ул. Пятилетки, д. 80: 2026</v>
      </c>
      <c r="Y995" s="117">
        <f t="shared" si="205"/>
        <v>1</v>
      </c>
      <c r="Z995" s="22">
        <v>1</v>
      </c>
      <c r="AA995" s="22" t="s">
        <v>1076</v>
      </c>
      <c r="AB995" s="22" t="s">
        <v>1076</v>
      </c>
      <c r="AC995" s="22" t="s">
        <v>1076</v>
      </c>
      <c r="AD995" s="22" t="s">
        <v>1076</v>
      </c>
      <c r="AE995" s="22" t="s">
        <v>1076</v>
      </c>
      <c r="AF995" s="22" t="s">
        <v>1076</v>
      </c>
      <c r="AG995" s="89" t="s">
        <v>1076</v>
      </c>
      <c r="AH995" s="88" t="s">
        <v>1076</v>
      </c>
      <c r="AI995" s="75" t="s">
        <v>1076</v>
      </c>
      <c r="AJ995" s="75" t="s">
        <v>1076</v>
      </c>
      <c r="AK995" s="75" t="s">
        <v>1076</v>
      </c>
      <c r="AL995" s="75" t="s">
        <v>1076</v>
      </c>
      <c r="AM995" s="75" t="s">
        <v>1076</v>
      </c>
      <c r="AN995" s="75" t="s">
        <v>1076</v>
      </c>
      <c r="AO995" s="75" t="s">
        <v>1076</v>
      </c>
      <c r="AP995" s="75" t="s">
        <v>1076</v>
      </c>
      <c r="AQ995" s="75" t="s">
        <v>1076</v>
      </c>
      <c r="AR995" s="75" t="s">
        <v>1076</v>
      </c>
      <c r="AS995" s="75" t="s">
        <v>1076</v>
      </c>
      <c r="AT995" s="75" t="s">
        <v>1076</v>
      </c>
      <c r="AU995" t="str">
        <f t="shared" si="200"/>
        <v>РВИС ( ЭЛ )</v>
      </c>
    </row>
    <row r="996" spans="1:47" ht="16.5" thickTop="1" thickBot="1" x14ac:dyDescent="0.3">
      <c r="A996" s="28">
        <f t="shared" ref="A996:A1053" si="207">IF(NOT(ISERROR("Пермского края"=MID(C996,FIND("Пермского края",C996),14)))=$B$1,0,IF(NOT(ISERROR("город Пермь"=MID(C996,FIND("город Пермь",C996),11)))=$B$1,0,IF(NOT(ISERROR("Итого"=MID(C996,FIND("Итого",C996),5)))=$B$1,0,IF(NOT(ISERROR("Всего"=MID(C996,FIND("Всего",C996),5)))=$B$1,0,A995+1))))</f>
        <v>22</v>
      </c>
      <c r="B996" s="74" t="s">
        <v>1091</v>
      </c>
      <c r="C996" s="72" t="s">
        <v>671</v>
      </c>
      <c r="D996" s="63">
        <v>1978</v>
      </c>
      <c r="E996" s="72"/>
      <c r="F996" s="72" t="s">
        <v>2520</v>
      </c>
      <c r="G996" s="80">
        <v>9</v>
      </c>
      <c r="H996" s="80">
        <v>4</v>
      </c>
      <c r="I996" s="163">
        <v>9019.6</v>
      </c>
      <c r="J996" s="163">
        <v>7743.3</v>
      </c>
      <c r="K996" s="163">
        <v>6968.97</v>
      </c>
      <c r="L996" s="165">
        <v>360</v>
      </c>
      <c r="M996" s="163">
        <f t="shared" si="201"/>
        <v>39370373.609999999</v>
      </c>
      <c r="N996" s="163"/>
      <c r="O996" s="163"/>
      <c r="P996" s="163"/>
      <c r="Q996" s="30">
        <f>IF('Форма 2'!D996=0,"",'Форма 2'!D996-N996-O996-P996)</f>
        <v>39370373.609999999</v>
      </c>
      <c r="R996" s="51">
        <f t="shared" si="203"/>
        <v>5084.4437914067639</v>
      </c>
      <c r="S996" s="51">
        <f t="shared" si="204"/>
        <v>5084.4437914067639</v>
      </c>
      <c r="T996" s="128">
        <f>IF(B996=C996,"",
IF(ISERROR(
IF(_xlfn.TEXTBEFORE('ПДФ 1'!B1033,": ",1)*1=YEAR($V$4),$V$4,
IF(_xlfn.TEXTBEFORE('ПДФ 1'!B1033,": ",1)*1=YEAR($W$4),$W$4,
IF(_xlfn.TEXTBEFORE('ПДФ 1'!B1033,": ",1)*1=YEAR($X$4),$X$4,$Y$4)))),"",
IF(_xlfn.TEXTBEFORE('ПДФ 1'!B1033,": ",1)*1=YEAR($V$4),$V$4,
IF(_xlfn.TEXTBEFORE('ПДФ 1'!B1033,": ",1)*1=YEAR($W$4),$W$4,
IF(_xlfn.TEXTBEFORE('ПДФ 1'!B1033,": ",1)*1=YEAR($X$4),$X$4,$Y$4)))))</f>
        <v>46387</v>
      </c>
      <c r="U996" s="125" t="str">
        <f>IF(ISERROR(VLOOKUP(C996,Источник!$C$2:$K$2343,9,0)),"",VLOOKUP(C996,Источник!$C$2:$K$2343,9,0))</f>
        <v>СС</v>
      </c>
      <c r="V996" s="1"/>
      <c r="W996" s="1"/>
      <c r="X996" s="77" t="str">
        <f t="shared" si="206"/>
        <v>г. Березники, ул. Пятилетки, д. 89: 2026</v>
      </c>
      <c r="Y996" s="117">
        <f t="shared" si="205"/>
        <v>2</v>
      </c>
      <c r="Z996" s="22" t="s">
        <v>1076</v>
      </c>
      <c r="AA996" s="22" t="s">
        <v>1076</v>
      </c>
      <c r="AB996" s="22">
        <v>1</v>
      </c>
      <c r="AC996" s="22" t="s">
        <v>1076</v>
      </c>
      <c r="AD996" s="22" t="s">
        <v>1076</v>
      </c>
      <c r="AE996" s="22" t="s">
        <v>1076</v>
      </c>
      <c r="AF996" s="22" t="s">
        <v>1076</v>
      </c>
      <c r="AG996" s="89" t="s">
        <v>1076</v>
      </c>
      <c r="AH996" s="88" t="s">
        <v>1076</v>
      </c>
      <c r="AI996" s="75" t="s">
        <v>1076</v>
      </c>
      <c r="AJ996" s="75">
        <v>1</v>
      </c>
      <c r="AK996" s="75" t="s">
        <v>1076</v>
      </c>
      <c r="AL996" s="75" t="s">
        <v>1076</v>
      </c>
      <c r="AM996" s="75" t="s">
        <v>1076</v>
      </c>
      <c r="AN996" s="75" t="s">
        <v>1076</v>
      </c>
      <c r="AO996" s="75" t="s">
        <v>1076</v>
      </c>
      <c r="AP996" s="75" t="s">
        <v>1076</v>
      </c>
      <c r="AQ996" s="75" t="s">
        <v>1076</v>
      </c>
      <c r="AR996" s="75" t="s">
        <v>1076</v>
      </c>
      <c r="AS996" s="75" t="s">
        <v>1076</v>
      </c>
      <c r="AT996" s="75" t="s">
        <v>1076</v>
      </c>
      <c r="AU996" t="str">
        <f t="shared" si="200"/>
        <v>РВИС ( ГАЗ ) Рфа</v>
      </c>
    </row>
    <row r="997" spans="1:47" ht="16.5" thickTop="1" thickBot="1" x14ac:dyDescent="0.3">
      <c r="A997" s="28">
        <f t="shared" si="207"/>
        <v>23</v>
      </c>
      <c r="B997" s="74" t="s">
        <v>1091</v>
      </c>
      <c r="C997" s="72" t="s">
        <v>1669</v>
      </c>
      <c r="D997" s="63">
        <v>1930</v>
      </c>
      <c r="E997" s="72"/>
      <c r="F997" s="72" t="s">
        <v>2519</v>
      </c>
      <c r="G997" s="80">
        <v>4</v>
      </c>
      <c r="H997" s="80">
        <v>2</v>
      </c>
      <c r="I997" s="163">
        <v>1367.4</v>
      </c>
      <c r="J997" s="163">
        <v>954.1</v>
      </c>
      <c r="K997" s="163">
        <v>954.1</v>
      </c>
      <c r="L997" s="165">
        <v>46</v>
      </c>
      <c r="M997" s="163">
        <f t="shared" si="201"/>
        <v>4556655.3899999997</v>
      </c>
      <c r="N997" s="163"/>
      <c r="O997" s="163"/>
      <c r="P997" s="163"/>
      <c r="Q997" s="30">
        <f>IF('Форма 2'!D997=0,"",'Форма 2'!D997-N997-O997-P997)</f>
        <v>4556655.3899999997</v>
      </c>
      <c r="R997" s="51">
        <f t="shared" si="203"/>
        <v>4775.8677182685251</v>
      </c>
      <c r="S997" s="51">
        <f t="shared" si="204"/>
        <v>4775.8677182685251</v>
      </c>
      <c r="T997" s="128">
        <f>IF(B997=C997,"",
IF(ISERROR(
IF(_xlfn.TEXTBEFORE('ПДФ 1'!B1034,": ",1)*1=YEAR($V$4),$V$4,
IF(_xlfn.TEXTBEFORE('ПДФ 1'!B1034,": ",1)*1=YEAR($W$4),$W$4,
IF(_xlfn.TEXTBEFORE('ПДФ 1'!B1034,": ",1)*1=YEAR($X$4),$X$4,$Y$4)))),"",
IF(_xlfn.TEXTBEFORE('ПДФ 1'!B1034,": ",1)*1=YEAR($V$4),$V$4,
IF(_xlfn.TEXTBEFORE('ПДФ 1'!B1034,": ",1)*1=YEAR($W$4),$W$4,
IF(_xlfn.TEXTBEFORE('ПДФ 1'!B1034,": ",1)*1=YEAR($X$4),$X$4,$Y$4)))))</f>
        <v>46387</v>
      </c>
      <c r="U997" s="125" t="str">
        <f>IF(ISERROR(VLOOKUP(C997,Источник!$C$2:$K$2343,9,0)),"",VLOOKUP(C997,Источник!$C$2:$K$2343,9,0))</f>
        <v>РО</v>
      </c>
      <c r="V997" s="1"/>
      <c r="W997" s="1"/>
      <c r="X997" s="77" t="str">
        <f t="shared" si="206"/>
        <v>г. Березники, ул. Пятилетки, д. 9: 2026</v>
      </c>
      <c r="Y997" s="117">
        <f t="shared" si="205"/>
        <v>3</v>
      </c>
      <c r="Z997" s="22">
        <v>1</v>
      </c>
      <c r="AA997" s="22">
        <v>1</v>
      </c>
      <c r="AB997" s="22" t="s">
        <v>1076</v>
      </c>
      <c r="AC997" s="22">
        <v>1</v>
      </c>
      <c r="AD997" s="22" t="s">
        <v>1076</v>
      </c>
      <c r="AE997" s="22" t="s">
        <v>1076</v>
      </c>
      <c r="AF997" s="22" t="s">
        <v>1076</v>
      </c>
      <c r="AG997" s="89" t="s">
        <v>1076</v>
      </c>
      <c r="AH997" s="88" t="s">
        <v>1076</v>
      </c>
      <c r="AI997" s="75" t="s">
        <v>1076</v>
      </c>
      <c r="AJ997" s="75" t="s">
        <v>1076</v>
      </c>
      <c r="AK997" s="75" t="s">
        <v>1076</v>
      </c>
      <c r="AL997" s="75" t="s">
        <v>1076</v>
      </c>
      <c r="AM997" s="75" t="s">
        <v>1076</v>
      </c>
      <c r="AN997" s="75" t="s">
        <v>1076</v>
      </c>
      <c r="AO997" s="75" t="s">
        <v>1076</v>
      </c>
      <c r="AP997" s="75" t="s">
        <v>1076</v>
      </c>
      <c r="AQ997" s="75" t="s">
        <v>1076</v>
      </c>
      <c r="AR997" s="75" t="s">
        <v>1076</v>
      </c>
      <c r="AS997" s="75" t="s">
        <v>1076</v>
      </c>
      <c r="AT997" s="75" t="s">
        <v>1076</v>
      </c>
      <c r="AU997" t="str">
        <f t="shared" si="200"/>
        <v>РВИС ( ЭЛ ТЕП ХВС )</v>
      </c>
    </row>
    <row r="998" spans="1:47" ht="16.5" thickTop="1" thickBot="1" x14ac:dyDescent="0.3">
      <c r="A998" s="28">
        <f t="shared" si="207"/>
        <v>24</v>
      </c>
      <c r="B998" s="74" t="s">
        <v>1091</v>
      </c>
      <c r="C998" s="72" t="s">
        <v>673</v>
      </c>
      <c r="D998" s="63">
        <v>1991</v>
      </c>
      <c r="E998" s="72"/>
      <c r="F998" s="72" t="s">
        <v>2519</v>
      </c>
      <c r="G998" s="80">
        <v>5</v>
      </c>
      <c r="H998" s="80">
        <v>3</v>
      </c>
      <c r="I998" s="163">
        <v>3503.5</v>
      </c>
      <c r="J998" s="163">
        <v>2376.3000000000002</v>
      </c>
      <c r="K998" s="163">
        <v>2138.67</v>
      </c>
      <c r="L998" s="165">
        <v>118</v>
      </c>
      <c r="M998" s="163">
        <f t="shared" si="201"/>
        <v>1833731.9</v>
      </c>
      <c r="N998" s="163"/>
      <c r="O998" s="163"/>
      <c r="P998" s="163"/>
      <c r="Q998" s="30">
        <f>IF('Форма 2'!D998=0,"",'Форма 2'!D998-N998-O998-P998)</f>
        <v>1833731.9</v>
      </c>
      <c r="R998" s="51">
        <f t="shared" si="203"/>
        <v>771.67525144131628</v>
      </c>
      <c r="S998" s="51">
        <f t="shared" si="204"/>
        <v>771.67525144131628</v>
      </c>
      <c r="T998" s="128">
        <f>IF(B998=C998,"",
IF(ISERROR(
IF(_xlfn.TEXTBEFORE('ПДФ 1'!B1035,": ",1)*1=YEAR($V$4),$V$4,
IF(_xlfn.TEXTBEFORE('ПДФ 1'!B1035,": ",1)*1=YEAR($W$4),$W$4,
IF(_xlfn.TEXTBEFORE('ПДФ 1'!B1035,": ",1)*1=YEAR($X$4),$X$4,$Y$4)))),"",
IF(_xlfn.TEXTBEFORE('ПДФ 1'!B1035,": ",1)*1=YEAR($V$4),$V$4,
IF(_xlfn.TEXTBEFORE('ПДФ 1'!B1035,": ",1)*1=YEAR($W$4),$W$4,
IF(_xlfn.TEXTBEFORE('ПДФ 1'!B1035,": ",1)*1=YEAR($X$4),$X$4,$Y$4)))))</f>
        <v>46387</v>
      </c>
      <c r="U998" s="125" t="str">
        <f>IF(ISERROR(VLOOKUP(C998,Источник!$C$2:$K$2343,9,0)),"",VLOOKUP(C998,Источник!$C$2:$K$2343,9,0))</f>
        <v>СС</v>
      </c>
      <c r="V998" s="1"/>
      <c r="W998" s="1"/>
      <c r="X998" s="77" t="str">
        <f t="shared" si="206"/>
        <v>г. Березники, ул. Суворова, д. 89: 2026</v>
      </c>
      <c r="Y998" s="117">
        <f t="shared" si="205"/>
        <v>1</v>
      </c>
      <c r="Z998" s="22" t="s">
        <v>1076</v>
      </c>
      <c r="AA998" s="22" t="s">
        <v>1076</v>
      </c>
      <c r="AB998" s="22">
        <v>1</v>
      </c>
      <c r="AC998" s="22" t="s">
        <v>1076</v>
      </c>
      <c r="AD998" s="22" t="s">
        <v>1076</v>
      </c>
      <c r="AE998" s="22" t="s">
        <v>1076</v>
      </c>
      <c r="AF998" s="22" t="s">
        <v>1076</v>
      </c>
      <c r="AG998" s="89" t="s">
        <v>1076</v>
      </c>
      <c r="AH998" s="88" t="s">
        <v>1076</v>
      </c>
      <c r="AI998" s="75" t="s">
        <v>1076</v>
      </c>
      <c r="AJ998" s="75" t="s">
        <v>1076</v>
      </c>
      <c r="AK998" s="75" t="s">
        <v>1076</v>
      </c>
      <c r="AL998" s="75" t="s">
        <v>1076</v>
      </c>
      <c r="AM998" s="75" t="s">
        <v>1076</v>
      </c>
      <c r="AN998" s="75" t="s">
        <v>1076</v>
      </c>
      <c r="AO998" s="75" t="s">
        <v>1076</v>
      </c>
      <c r="AP998" s="75" t="s">
        <v>1076</v>
      </c>
      <c r="AQ998" s="75" t="s">
        <v>1076</v>
      </c>
      <c r="AR998" s="75" t="s">
        <v>1076</v>
      </c>
      <c r="AS998" s="75" t="s">
        <v>1076</v>
      </c>
      <c r="AT998" s="75" t="s">
        <v>1076</v>
      </c>
      <c r="AU998" t="str">
        <f t="shared" si="200"/>
        <v>РВИС ( ГАЗ )</v>
      </c>
    </row>
    <row r="999" spans="1:47" ht="16.5" thickTop="1" thickBot="1" x14ac:dyDescent="0.3">
      <c r="A999" s="28">
        <f t="shared" si="207"/>
        <v>25</v>
      </c>
      <c r="B999" s="74" t="s">
        <v>1091</v>
      </c>
      <c r="C999" s="72" t="s">
        <v>724</v>
      </c>
      <c r="D999" s="63">
        <v>1955</v>
      </c>
      <c r="E999" s="72"/>
      <c r="F999" s="72" t="s">
        <v>2519</v>
      </c>
      <c r="G999" s="80">
        <v>3</v>
      </c>
      <c r="H999" s="80">
        <v>2</v>
      </c>
      <c r="I999" s="163">
        <v>1313.3</v>
      </c>
      <c r="J999" s="163">
        <v>982.8</v>
      </c>
      <c r="K999" s="163">
        <v>982.8</v>
      </c>
      <c r="L999" s="165">
        <v>31</v>
      </c>
      <c r="M999" s="163">
        <f t="shared" si="201"/>
        <v>20204516.390000001</v>
      </c>
      <c r="N999" s="163"/>
      <c r="O999" s="163"/>
      <c r="P999" s="163"/>
      <c r="Q999" s="30">
        <f>IF('Форма 2'!D999=0,"",'Форма 2'!D999-N999-O999-P999)</f>
        <v>20204516.390000001</v>
      </c>
      <c r="R999" s="51">
        <f t="shared" si="203"/>
        <v>20558.115984940985</v>
      </c>
      <c r="S999" s="51">
        <f t="shared" si="204"/>
        <v>20558.115984940985</v>
      </c>
      <c r="T999" s="128">
        <f>IF(B999=C999,"",
IF(ISERROR(
IF(_xlfn.TEXTBEFORE('ПДФ 1'!B1036,": ",1)*1=YEAR($V$4),$V$4,
IF(_xlfn.TEXTBEFORE('ПДФ 1'!B1036,": ",1)*1=YEAR($W$4),$W$4,
IF(_xlfn.TEXTBEFORE('ПДФ 1'!B1036,": ",1)*1=YEAR($X$4),$X$4,$Y$4)))),"",
IF(_xlfn.TEXTBEFORE('ПДФ 1'!B1036,": ",1)*1=YEAR($V$4),$V$4,
IF(_xlfn.TEXTBEFORE('ПДФ 1'!B1036,": ",1)*1=YEAR($W$4),$W$4,
IF(_xlfn.TEXTBEFORE('ПДФ 1'!B1036,": ",1)*1=YEAR($X$4),$X$4,$Y$4)))))</f>
        <v>46387</v>
      </c>
      <c r="U999" s="125" t="str">
        <f>IF(ISERROR(VLOOKUP(C999,Источник!$C$2:$K$2343,9,0)),"",VLOOKUP(C999,Источник!$C$2:$K$2343,9,0))</f>
        <v>РО</v>
      </c>
      <c r="V999" s="1"/>
      <c r="W999" s="1"/>
      <c r="X999" s="77" t="str">
        <f t="shared" si="206"/>
        <v>г. Березники, ул. Труда, д. 6: 2026</v>
      </c>
      <c r="Y999" s="117">
        <f t="shared" si="205"/>
        <v>2</v>
      </c>
      <c r="Z999" s="22" t="s">
        <v>1076</v>
      </c>
      <c r="AA999" s="22" t="s">
        <v>1076</v>
      </c>
      <c r="AB999" s="22" t="s">
        <v>1076</v>
      </c>
      <c r="AC999" s="22" t="s">
        <v>1076</v>
      </c>
      <c r="AD999" s="22" t="s">
        <v>1076</v>
      </c>
      <c r="AE999" s="22" t="s">
        <v>1076</v>
      </c>
      <c r="AF999" s="22" t="s">
        <v>1076</v>
      </c>
      <c r="AG999" s="89" t="s">
        <v>1076</v>
      </c>
      <c r="AH999" s="88" t="s">
        <v>1076</v>
      </c>
      <c r="AI999" s="75">
        <v>1</v>
      </c>
      <c r="AJ999" s="75">
        <v>1</v>
      </c>
      <c r="AK999" s="75" t="s">
        <v>1076</v>
      </c>
      <c r="AL999" s="75" t="s">
        <v>1076</v>
      </c>
      <c r="AM999" s="75" t="s">
        <v>1076</v>
      </c>
      <c r="AN999" s="75" t="s">
        <v>1076</v>
      </c>
      <c r="AO999" s="75" t="s">
        <v>1076</v>
      </c>
      <c r="AP999" s="75" t="s">
        <v>1076</v>
      </c>
      <c r="AQ999" s="75" t="s">
        <v>1076</v>
      </c>
      <c r="AR999" s="75" t="s">
        <v>1076</v>
      </c>
      <c r="AS999" s="75" t="s">
        <v>1076</v>
      </c>
      <c r="AT999" s="75" t="s">
        <v>1076</v>
      </c>
      <c r="AU999" t="str">
        <f t="shared" si="200"/>
        <v>РК Рфа</v>
      </c>
    </row>
    <row r="1000" spans="1:47" ht="16.5" thickTop="1" thickBot="1" x14ac:dyDescent="0.3">
      <c r="A1000" s="28">
        <f t="shared" si="207"/>
        <v>26</v>
      </c>
      <c r="B1000" s="74" t="s">
        <v>1091</v>
      </c>
      <c r="C1000" s="72" t="s">
        <v>674</v>
      </c>
      <c r="D1000" s="63">
        <v>1957</v>
      </c>
      <c r="E1000" s="72"/>
      <c r="F1000" s="72" t="s">
        <v>2519</v>
      </c>
      <c r="G1000" s="80">
        <v>4</v>
      </c>
      <c r="H1000" s="80">
        <v>7</v>
      </c>
      <c r="I1000" s="163">
        <v>8082.9</v>
      </c>
      <c r="J1000" s="163">
        <v>7234.5</v>
      </c>
      <c r="K1000" s="163">
        <v>6148.5</v>
      </c>
      <c r="L1000" s="165">
        <v>186</v>
      </c>
      <c r="M1000" s="163">
        <f t="shared" si="201"/>
        <v>4230589.8600000003</v>
      </c>
      <c r="N1000" s="163"/>
      <c r="O1000" s="163"/>
      <c r="P1000" s="163"/>
      <c r="Q1000" s="30">
        <f>IF('Форма 2'!D1000=0,"",'Форма 2'!D1000-N1000-O1000-P1000)</f>
        <v>4230589.8600000003</v>
      </c>
      <c r="R1000" s="51">
        <f t="shared" si="203"/>
        <v>584.77985486211901</v>
      </c>
      <c r="S1000" s="51">
        <f t="shared" si="204"/>
        <v>584.77985486211901</v>
      </c>
      <c r="T1000" s="128">
        <f>IF(B1000=C1000,"",
IF(ISERROR(
IF(_xlfn.TEXTBEFORE('ПДФ 1'!B1037,": ",1)*1=YEAR($V$4),$V$4,
IF(_xlfn.TEXTBEFORE('ПДФ 1'!B1037,": ",1)*1=YEAR($W$4),$W$4,
IF(_xlfn.TEXTBEFORE('ПДФ 1'!B1037,": ",1)*1=YEAR($X$4),$X$4,$Y$4)))),"",
IF(_xlfn.TEXTBEFORE('ПДФ 1'!B1037,": ",1)*1=YEAR($V$4),$V$4,
IF(_xlfn.TEXTBEFORE('ПДФ 1'!B1037,": ",1)*1=YEAR($W$4),$W$4,
IF(_xlfn.TEXTBEFORE('ПДФ 1'!B1037,": ",1)*1=YEAR($X$4),$X$4,$Y$4)))))</f>
        <v>46387</v>
      </c>
      <c r="U1000" s="125" t="str">
        <f>IF(ISERROR(VLOOKUP(C1000,Источник!$C$2:$K$2343,9,0)),"",VLOOKUP(C1000,Источник!$C$2:$K$2343,9,0))</f>
        <v>СС</v>
      </c>
      <c r="V1000" s="1"/>
      <c r="W1000" s="1"/>
      <c r="X1000" s="77" t="str">
        <f t="shared" si="206"/>
        <v>г. Березники, ул. Циренщикова, д. 10: 2026</v>
      </c>
      <c r="Y1000" s="117">
        <f t="shared" si="205"/>
        <v>1</v>
      </c>
      <c r="Z1000" s="22" t="s">
        <v>1076</v>
      </c>
      <c r="AA1000" s="22" t="s">
        <v>1076</v>
      </c>
      <c r="AB1000" s="22">
        <v>1</v>
      </c>
      <c r="AC1000" s="22" t="s">
        <v>1076</v>
      </c>
      <c r="AD1000" s="22" t="s">
        <v>1076</v>
      </c>
      <c r="AE1000" s="22" t="s">
        <v>1076</v>
      </c>
      <c r="AF1000" s="22" t="s">
        <v>1076</v>
      </c>
      <c r="AG1000" s="89" t="s">
        <v>1076</v>
      </c>
      <c r="AH1000" s="88" t="s">
        <v>1076</v>
      </c>
      <c r="AI1000" s="75" t="s">
        <v>1076</v>
      </c>
      <c r="AJ1000" s="75" t="s">
        <v>1076</v>
      </c>
      <c r="AK1000" s="75" t="s">
        <v>1076</v>
      </c>
      <c r="AL1000" s="75" t="s">
        <v>1076</v>
      </c>
      <c r="AM1000" s="75" t="s">
        <v>1076</v>
      </c>
      <c r="AN1000" s="75" t="s">
        <v>1076</v>
      </c>
      <c r="AO1000" s="75" t="s">
        <v>1076</v>
      </c>
      <c r="AP1000" s="75" t="s">
        <v>1076</v>
      </c>
      <c r="AQ1000" s="75" t="s">
        <v>1076</v>
      </c>
      <c r="AR1000" s="75" t="s">
        <v>1076</v>
      </c>
      <c r="AS1000" s="75" t="s">
        <v>1076</v>
      </c>
      <c r="AT1000" s="75" t="s">
        <v>1076</v>
      </c>
      <c r="AU1000" t="str">
        <f t="shared" si="200"/>
        <v>РВИС ( ГАЗ )</v>
      </c>
    </row>
    <row r="1001" spans="1:47" ht="16.5" thickTop="1" thickBot="1" x14ac:dyDescent="0.3">
      <c r="A1001" s="28">
        <f t="shared" si="207"/>
        <v>27</v>
      </c>
      <c r="B1001" s="74" t="s">
        <v>1091</v>
      </c>
      <c r="C1001" s="72" t="s">
        <v>725</v>
      </c>
      <c r="D1001" s="63">
        <v>1950</v>
      </c>
      <c r="E1001" s="72"/>
      <c r="F1001" s="72" t="s">
        <v>2522</v>
      </c>
      <c r="G1001" s="80">
        <v>2</v>
      </c>
      <c r="H1001" s="80">
        <v>2</v>
      </c>
      <c r="I1001" s="163">
        <v>776.1</v>
      </c>
      <c r="J1001" s="163">
        <v>624.6</v>
      </c>
      <c r="K1001" s="163">
        <v>562.14</v>
      </c>
      <c r="L1001" s="165">
        <v>40</v>
      </c>
      <c r="M1001" s="163">
        <f t="shared" si="201"/>
        <v>7417490.3799999999</v>
      </c>
      <c r="N1001" s="163"/>
      <c r="O1001" s="163"/>
      <c r="P1001" s="163"/>
      <c r="Q1001" s="30">
        <f>IF('Форма 2'!D1001=0,"",'Форма 2'!D1001-N1001-O1001-P1001)</f>
        <v>7417490.3799999999</v>
      </c>
      <c r="R1001" s="51">
        <f t="shared" si="203"/>
        <v>11875.584982388727</v>
      </c>
      <c r="S1001" s="51">
        <f t="shared" si="204"/>
        <v>11875.584982388727</v>
      </c>
      <c r="T1001" s="128">
        <f>IF(B1001=C1001,"",
IF(ISERROR(
IF(_xlfn.TEXTBEFORE('ПДФ 1'!B1038,": ",1)*1=YEAR($V$4),$V$4,
IF(_xlfn.TEXTBEFORE('ПДФ 1'!B1038,": ",1)*1=YEAR($W$4),$W$4,
IF(_xlfn.TEXTBEFORE('ПДФ 1'!B1038,": ",1)*1=YEAR($X$4),$X$4,$Y$4)))),"",
IF(_xlfn.TEXTBEFORE('ПДФ 1'!B1038,": ",1)*1=YEAR($V$4),$V$4,
IF(_xlfn.TEXTBEFORE('ПДФ 1'!B1038,": ",1)*1=YEAR($W$4),$W$4,
IF(_xlfn.TEXTBEFORE('ПДФ 1'!B1038,": ",1)*1=YEAR($X$4),$X$4,$Y$4)))))</f>
        <v>46387</v>
      </c>
      <c r="U1001" s="125" t="str">
        <f>IF(ISERROR(VLOOKUP(C1001,Источник!$C$2:$K$2343,9,0)),"",VLOOKUP(C1001,Источник!$C$2:$K$2343,9,0))</f>
        <v>РО</v>
      </c>
      <c r="V1001" s="1"/>
      <c r="W1001" s="1"/>
      <c r="X1001" s="77" t="str">
        <f t="shared" si="206"/>
        <v>г. Березники, ул. Челюскинцев, д. 17: 2026</v>
      </c>
      <c r="Y1001" s="117">
        <f t="shared" si="205"/>
        <v>1</v>
      </c>
      <c r="Z1001" s="22" t="s">
        <v>1076</v>
      </c>
      <c r="AA1001" s="22" t="s">
        <v>1076</v>
      </c>
      <c r="AB1001" s="22" t="s">
        <v>1076</v>
      </c>
      <c r="AC1001" s="22" t="s">
        <v>1076</v>
      </c>
      <c r="AD1001" s="22" t="s">
        <v>1076</v>
      </c>
      <c r="AE1001" s="22" t="s">
        <v>1076</v>
      </c>
      <c r="AF1001" s="22" t="s">
        <v>1076</v>
      </c>
      <c r="AG1001" s="89" t="s">
        <v>1076</v>
      </c>
      <c r="AH1001" s="88" t="s">
        <v>1076</v>
      </c>
      <c r="AI1001" s="75">
        <v>1</v>
      </c>
      <c r="AJ1001" s="75" t="s">
        <v>1076</v>
      </c>
      <c r="AK1001" s="75" t="s">
        <v>1076</v>
      </c>
      <c r="AL1001" s="75" t="s">
        <v>1076</v>
      </c>
      <c r="AM1001" s="75" t="s">
        <v>1076</v>
      </c>
      <c r="AN1001" s="75" t="s">
        <v>1076</v>
      </c>
      <c r="AO1001" s="75" t="s">
        <v>1076</v>
      </c>
      <c r="AP1001" s="75" t="s">
        <v>1076</v>
      </c>
      <c r="AQ1001" s="75" t="s">
        <v>1076</v>
      </c>
      <c r="AR1001" s="75" t="s">
        <v>1076</v>
      </c>
      <c r="AS1001" s="75" t="s">
        <v>1076</v>
      </c>
      <c r="AT1001" s="75" t="s">
        <v>1076</v>
      </c>
      <c r="AU1001" t="str">
        <f t="shared" si="200"/>
        <v>РК</v>
      </c>
    </row>
    <row r="1002" spans="1:47" ht="16.5" thickTop="1" thickBot="1" x14ac:dyDescent="0.3">
      <c r="A1002" s="28">
        <f t="shared" si="207"/>
        <v>28</v>
      </c>
      <c r="B1002" s="74" t="s">
        <v>1091</v>
      </c>
      <c r="C1002" s="72" t="s">
        <v>778</v>
      </c>
      <c r="D1002" s="63">
        <v>1949</v>
      </c>
      <c r="E1002" s="72"/>
      <c r="F1002" s="72" t="s">
        <v>2519</v>
      </c>
      <c r="G1002" s="80">
        <v>2</v>
      </c>
      <c r="H1002" s="80">
        <v>3</v>
      </c>
      <c r="I1002" s="163">
        <v>951.3</v>
      </c>
      <c r="J1002" s="163">
        <v>755.3</v>
      </c>
      <c r="K1002" s="163">
        <v>755.3</v>
      </c>
      <c r="L1002" s="165">
        <v>39</v>
      </c>
      <c r="M1002" s="163">
        <f t="shared" si="201"/>
        <v>5543367.7999999998</v>
      </c>
      <c r="N1002" s="163"/>
      <c r="O1002" s="163"/>
      <c r="P1002" s="163"/>
      <c r="Q1002" s="30">
        <f>IF('Форма 2'!D1002=0,"",'Форма 2'!D1002-N1002-O1002-P1002)</f>
        <v>5543367.7999999998</v>
      </c>
      <c r="R1002" s="51">
        <f t="shared" si="203"/>
        <v>7339.2927313650207</v>
      </c>
      <c r="S1002" s="51">
        <f t="shared" si="204"/>
        <v>7339.2927313650207</v>
      </c>
      <c r="T1002" s="128">
        <f>IF(B1002=C1002,"",
IF(ISERROR(
IF(_xlfn.TEXTBEFORE('ПДФ 1'!B1039,": ",1)*1=YEAR($V$4),$V$4,
IF(_xlfn.TEXTBEFORE('ПДФ 1'!B1039,": ",1)*1=YEAR($W$4),$W$4,
IF(_xlfn.TEXTBEFORE('ПДФ 1'!B1039,": ",1)*1=YEAR($X$4),$X$4,$Y$4)))),"",
IF(_xlfn.TEXTBEFORE('ПДФ 1'!B1039,": ",1)*1=YEAR($V$4),$V$4,
IF(_xlfn.TEXTBEFORE('ПДФ 1'!B1039,": ",1)*1=YEAR($W$4),$W$4,
IF(_xlfn.TEXTBEFORE('ПДФ 1'!B1039,": ",1)*1=YEAR($X$4),$X$4,$Y$4)))))</f>
        <v>46387</v>
      </c>
      <c r="U1002" s="125" t="str">
        <f>IF(ISERROR(VLOOKUP(C1002,Источник!$C$2:$K$2343,9,0)),"",VLOOKUP(C1002,Источник!$C$2:$K$2343,9,0))</f>
        <v>РО</v>
      </c>
      <c r="V1002" s="1"/>
      <c r="W1002" s="1"/>
      <c r="X1002" s="77" t="str">
        <f t="shared" si="206"/>
        <v>г. Березники, ул. Челюскинцев, д. 43: 2026</v>
      </c>
      <c r="Y1002" s="117">
        <f t="shared" si="205"/>
        <v>1</v>
      </c>
      <c r="Z1002" s="22" t="s">
        <v>1076</v>
      </c>
      <c r="AA1002" s="22" t="s">
        <v>1076</v>
      </c>
      <c r="AB1002" s="22" t="s">
        <v>1076</v>
      </c>
      <c r="AC1002" s="22" t="s">
        <v>1076</v>
      </c>
      <c r="AD1002" s="22" t="s">
        <v>1076</v>
      </c>
      <c r="AE1002" s="22" t="s">
        <v>1076</v>
      </c>
      <c r="AF1002" s="22" t="s">
        <v>1076</v>
      </c>
      <c r="AG1002" s="89" t="s">
        <v>1076</v>
      </c>
      <c r="AH1002" s="88" t="s">
        <v>1076</v>
      </c>
      <c r="AI1002" s="75" t="s">
        <v>1076</v>
      </c>
      <c r="AJ1002" s="75">
        <v>1</v>
      </c>
      <c r="AK1002" s="75" t="s">
        <v>1076</v>
      </c>
      <c r="AL1002" s="75" t="s">
        <v>1076</v>
      </c>
      <c r="AM1002" s="75" t="s">
        <v>1076</v>
      </c>
      <c r="AN1002" s="75" t="s">
        <v>1076</v>
      </c>
      <c r="AO1002" s="75" t="s">
        <v>1076</v>
      </c>
      <c r="AP1002" s="75" t="s">
        <v>1076</v>
      </c>
      <c r="AQ1002" s="75" t="s">
        <v>1076</v>
      </c>
      <c r="AR1002" s="75" t="s">
        <v>1076</v>
      </c>
      <c r="AS1002" s="75" t="s">
        <v>1076</v>
      </c>
      <c r="AT1002" s="75" t="s">
        <v>1076</v>
      </c>
      <c r="AU1002" t="str">
        <f t="shared" si="200"/>
        <v>Рфа</v>
      </c>
    </row>
    <row r="1003" spans="1:47" ht="16.5" thickTop="1" thickBot="1" x14ac:dyDescent="0.3">
      <c r="A1003" s="28">
        <f t="shared" si="207"/>
        <v>29</v>
      </c>
      <c r="B1003" s="74" t="s">
        <v>1091</v>
      </c>
      <c r="C1003" s="72" t="s">
        <v>317</v>
      </c>
      <c r="D1003" s="63">
        <v>1977</v>
      </c>
      <c r="E1003" s="72"/>
      <c r="F1003" s="72" t="s">
        <v>2534</v>
      </c>
      <c r="G1003" s="80">
        <v>5</v>
      </c>
      <c r="H1003" s="80">
        <v>8</v>
      </c>
      <c r="I1003" s="163">
        <v>6262.4</v>
      </c>
      <c r="J1003" s="163">
        <v>5206.3999999999996</v>
      </c>
      <c r="K1003" s="163">
        <v>5206.3999999999996</v>
      </c>
      <c r="L1003" s="165">
        <v>285</v>
      </c>
      <c r="M1003" s="163">
        <f t="shared" si="201"/>
        <v>3277740.16</v>
      </c>
      <c r="N1003" s="163"/>
      <c r="O1003" s="163"/>
      <c r="P1003" s="163"/>
      <c r="Q1003" s="30">
        <f>IF('Форма 2'!D1003=0,"",'Форма 2'!D1003-N1003-O1003-P1003)</f>
        <v>3277740.16</v>
      </c>
      <c r="R1003" s="51">
        <f t="shared" si="203"/>
        <v>629.55980331899207</v>
      </c>
      <c r="S1003" s="51">
        <f t="shared" si="204"/>
        <v>629.55980331899207</v>
      </c>
      <c r="T1003" s="128">
        <f>IF(B1003=C1003,"",
IF(ISERROR(
IF(_xlfn.TEXTBEFORE('ПДФ 1'!B1040,": ",1)*1=YEAR($V$4),$V$4,
IF(_xlfn.TEXTBEFORE('ПДФ 1'!B1040,": ",1)*1=YEAR($W$4),$W$4,
IF(_xlfn.TEXTBEFORE('ПДФ 1'!B1040,": ",1)*1=YEAR($X$4),$X$4,$Y$4)))),"",
IF(_xlfn.TEXTBEFORE('ПДФ 1'!B1040,": ",1)*1=YEAR($V$4),$V$4,
IF(_xlfn.TEXTBEFORE('ПДФ 1'!B1040,": ",1)*1=YEAR($W$4),$W$4,
IF(_xlfn.TEXTBEFORE('ПДФ 1'!B1040,": ",1)*1=YEAR($X$4),$X$4,$Y$4)))))</f>
        <v>46387</v>
      </c>
      <c r="U1003" s="125" t="str">
        <f>IF(ISERROR(VLOOKUP(C1003,Источник!$C$2:$K$2343,9,0)),"",VLOOKUP(C1003,Источник!$C$2:$K$2343,9,0))</f>
        <v>СС</v>
      </c>
      <c r="V1003" s="1"/>
      <c r="W1003" s="1"/>
      <c r="X1003" s="77" t="str">
        <f t="shared" si="206"/>
        <v>г. Березники, ул. Черняховского, д. 51: 2026</v>
      </c>
      <c r="Y1003" s="117">
        <f t="shared" si="205"/>
        <v>1</v>
      </c>
      <c r="Z1003" s="22" t="s">
        <v>1076</v>
      </c>
      <c r="AA1003" s="22" t="s">
        <v>1076</v>
      </c>
      <c r="AB1003" s="22">
        <v>1</v>
      </c>
      <c r="AC1003" s="22" t="s">
        <v>1076</v>
      </c>
      <c r="AD1003" s="22" t="s">
        <v>1076</v>
      </c>
      <c r="AE1003" s="22" t="s">
        <v>1076</v>
      </c>
      <c r="AF1003" s="22" t="s">
        <v>1076</v>
      </c>
      <c r="AG1003" s="89" t="s">
        <v>1076</v>
      </c>
      <c r="AH1003" s="88" t="s">
        <v>1076</v>
      </c>
      <c r="AI1003" s="75" t="s">
        <v>1076</v>
      </c>
      <c r="AJ1003" s="75" t="s">
        <v>1076</v>
      </c>
      <c r="AK1003" s="75" t="s">
        <v>1076</v>
      </c>
      <c r="AL1003" s="75" t="s">
        <v>1076</v>
      </c>
      <c r="AM1003" s="75" t="s">
        <v>1076</v>
      </c>
      <c r="AN1003" s="75" t="s">
        <v>1076</v>
      </c>
      <c r="AO1003" s="75" t="s">
        <v>1076</v>
      </c>
      <c r="AP1003" s="75" t="s">
        <v>1076</v>
      </c>
      <c r="AQ1003" s="75" t="s">
        <v>1076</v>
      </c>
      <c r="AR1003" s="75" t="s">
        <v>1076</v>
      </c>
      <c r="AS1003" s="75" t="s">
        <v>1076</v>
      </c>
      <c r="AT1003" s="75" t="s">
        <v>1076</v>
      </c>
      <c r="AU1003" t="str">
        <f t="shared" si="200"/>
        <v>РВИС ( ГАЗ )</v>
      </c>
    </row>
    <row r="1004" spans="1:47" ht="16.5" thickTop="1" thickBot="1" x14ac:dyDescent="0.3">
      <c r="A1004" s="28">
        <f t="shared" si="207"/>
        <v>30</v>
      </c>
      <c r="B1004" s="74" t="s">
        <v>1091</v>
      </c>
      <c r="C1004" s="72" t="s">
        <v>638</v>
      </c>
      <c r="D1004" s="63">
        <v>1955</v>
      </c>
      <c r="E1004" s="72"/>
      <c r="F1004" s="72" t="s">
        <v>2519</v>
      </c>
      <c r="G1004" s="80">
        <v>3</v>
      </c>
      <c r="H1004" s="80">
        <v>2</v>
      </c>
      <c r="I1004" s="163">
        <v>1465.6</v>
      </c>
      <c r="J1004" s="163">
        <v>1330.2</v>
      </c>
      <c r="K1004" s="163">
        <v>937.7</v>
      </c>
      <c r="L1004" s="165">
        <v>44</v>
      </c>
      <c r="M1004" s="163">
        <f t="shared" si="201"/>
        <v>31388652.609999999</v>
      </c>
      <c r="N1004" s="163"/>
      <c r="O1004" s="163"/>
      <c r="P1004" s="163"/>
      <c r="Q1004" s="30">
        <f>IF('Форма 2'!D1004=0,"",'Форма 2'!D1004-N1004-O1004-P1004)</f>
        <v>31388652.609999999</v>
      </c>
      <c r="R1004" s="51">
        <f t="shared" si="203"/>
        <v>23596.94227183882</v>
      </c>
      <c r="S1004" s="51">
        <f t="shared" si="204"/>
        <v>23596.94227183882</v>
      </c>
      <c r="T1004" s="128">
        <f>IF(B1004=C1004,"",
IF(ISERROR(
IF(_xlfn.TEXTBEFORE('ПДФ 1'!B1041,": ",1)*1=YEAR($V$4),$V$4,
IF(_xlfn.TEXTBEFORE('ПДФ 1'!B1041,": ",1)*1=YEAR($W$4),$W$4,
IF(_xlfn.TEXTBEFORE('ПДФ 1'!B1041,": ",1)*1=YEAR($X$4),$X$4,$Y$4)))),"",
IF(_xlfn.TEXTBEFORE('ПДФ 1'!B1041,": ",1)*1=YEAR($V$4),$V$4,
IF(_xlfn.TEXTBEFORE('ПДФ 1'!B1041,": ",1)*1=YEAR($W$4),$W$4,
IF(_xlfn.TEXTBEFORE('ПДФ 1'!B1041,": ",1)*1=YEAR($X$4),$X$4,$Y$4)))))</f>
        <v>46387</v>
      </c>
      <c r="U1004" s="125" t="str">
        <f>IF(ISERROR(VLOOKUP(C1004,Источник!$C$2:$K$2343,9,0)),"",VLOOKUP(C1004,Источник!$C$2:$K$2343,9,0))</f>
        <v>РО</v>
      </c>
      <c r="V1004" s="1"/>
      <c r="W1004" s="1"/>
      <c r="X1004" s="77" t="str">
        <f t="shared" si="206"/>
        <v>г. Березники, ул. Щорса, д. 37: 2026</v>
      </c>
      <c r="Y1004" s="117">
        <f t="shared" si="205"/>
        <v>6</v>
      </c>
      <c r="Z1004" s="22" t="s">
        <v>1076</v>
      </c>
      <c r="AA1004" s="22">
        <v>1</v>
      </c>
      <c r="AB1004" s="22" t="s">
        <v>1076</v>
      </c>
      <c r="AC1004" s="22">
        <v>1</v>
      </c>
      <c r="AD1004" s="22">
        <v>1</v>
      </c>
      <c r="AE1004" s="22">
        <v>1</v>
      </c>
      <c r="AF1004" s="22">
        <v>1</v>
      </c>
      <c r="AG1004" s="89" t="s">
        <v>1076</v>
      </c>
      <c r="AH1004" s="88" t="s">
        <v>1076</v>
      </c>
      <c r="AI1004" s="75">
        <v>1</v>
      </c>
      <c r="AJ1004" s="75" t="s">
        <v>1076</v>
      </c>
      <c r="AK1004" s="75" t="s">
        <v>1076</v>
      </c>
      <c r="AL1004" s="75" t="s">
        <v>1076</v>
      </c>
      <c r="AM1004" s="75" t="s">
        <v>1076</v>
      </c>
      <c r="AN1004" s="75" t="s">
        <v>1076</v>
      </c>
      <c r="AO1004" s="75" t="s">
        <v>1076</v>
      </c>
      <c r="AP1004" s="75" t="s">
        <v>1076</v>
      </c>
      <c r="AQ1004" s="75" t="s">
        <v>1076</v>
      </c>
      <c r="AR1004" s="75" t="s">
        <v>1076</v>
      </c>
      <c r="AS1004" s="75" t="s">
        <v>1076</v>
      </c>
      <c r="AT1004" s="75" t="s">
        <v>1076</v>
      </c>
      <c r="AU1004" t="str">
        <f t="shared" si="200"/>
        <v>РВИС ( ТЕП ХВС ГВС ВОД ) РП РК</v>
      </c>
    </row>
    <row r="1005" spans="1:47" ht="16.5" thickTop="1" thickBot="1" x14ac:dyDescent="0.3">
      <c r="A1005" s="28">
        <f t="shared" si="207"/>
        <v>31</v>
      </c>
      <c r="B1005" s="74" t="s">
        <v>1091</v>
      </c>
      <c r="C1005" s="72" t="s">
        <v>639</v>
      </c>
      <c r="D1005" s="63">
        <v>1943</v>
      </c>
      <c r="E1005" s="72"/>
      <c r="F1005" s="72" t="s">
        <v>2551</v>
      </c>
      <c r="G1005" s="80">
        <v>2</v>
      </c>
      <c r="H1005" s="80">
        <v>1</v>
      </c>
      <c r="I1005" s="163">
        <v>487.3</v>
      </c>
      <c r="J1005" s="163">
        <v>442.7</v>
      </c>
      <c r="K1005" s="163">
        <v>442.7</v>
      </c>
      <c r="L1005" s="165">
        <v>23</v>
      </c>
      <c r="M1005" s="163">
        <f t="shared" si="201"/>
        <v>13288870.800000001</v>
      </c>
      <c r="N1005" s="163"/>
      <c r="O1005" s="163"/>
      <c r="P1005" s="163"/>
      <c r="Q1005" s="30">
        <f>IF('Форма 2'!D1005=0,"",'Форма 2'!D1005-N1005-O1005-P1005)</f>
        <v>13288870.800000001</v>
      </c>
      <c r="R1005" s="51">
        <f t="shared" si="203"/>
        <v>30017.779082900386</v>
      </c>
      <c r="S1005" s="51">
        <f t="shared" si="204"/>
        <v>30017.779082900386</v>
      </c>
      <c r="T1005" s="128">
        <f>IF(B1005=C1005,"",
IF(ISERROR(
IF(_xlfn.TEXTBEFORE('ПДФ 1'!B1042,": ",1)*1=YEAR($V$4),$V$4,
IF(_xlfn.TEXTBEFORE('ПДФ 1'!B1042,": ",1)*1=YEAR($W$4),$W$4,
IF(_xlfn.TEXTBEFORE('ПДФ 1'!B1042,": ",1)*1=YEAR($X$4),$X$4,$Y$4)))),"",
IF(_xlfn.TEXTBEFORE('ПДФ 1'!B1042,": ",1)*1=YEAR($V$4),$V$4,
IF(_xlfn.TEXTBEFORE('ПДФ 1'!B1042,": ",1)*1=YEAR($W$4),$W$4,
IF(_xlfn.TEXTBEFORE('ПДФ 1'!B1042,": ",1)*1=YEAR($X$4),$X$4,$Y$4)))))</f>
        <v>46387</v>
      </c>
      <c r="U1005" s="125" t="str">
        <f>IF(ISERROR(VLOOKUP(C1005,Источник!$C$2:$K$2343,9,0)),"",VLOOKUP(C1005,Источник!$C$2:$K$2343,9,0))</f>
        <v>РО</v>
      </c>
      <c r="V1005" s="1"/>
      <c r="W1005" s="1"/>
      <c r="X1005" s="77" t="str">
        <f t="shared" si="206"/>
        <v>г. Березники, ул. Юбилейная, д. 5: 2026</v>
      </c>
      <c r="Y1005" s="117">
        <f t="shared" si="205"/>
        <v>7</v>
      </c>
      <c r="Z1005" s="22" t="s">
        <v>1076</v>
      </c>
      <c r="AA1005" s="22">
        <v>1</v>
      </c>
      <c r="AB1005" s="22" t="s">
        <v>1076</v>
      </c>
      <c r="AC1005" s="22">
        <v>1</v>
      </c>
      <c r="AD1005" s="22">
        <v>1</v>
      </c>
      <c r="AE1005" s="22">
        <v>1</v>
      </c>
      <c r="AF1005" s="22" t="s">
        <v>1076</v>
      </c>
      <c r="AG1005" s="89" t="s">
        <v>1076</v>
      </c>
      <c r="AH1005" s="88" t="s">
        <v>1076</v>
      </c>
      <c r="AI1005" s="75">
        <v>1</v>
      </c>
      <c r="AJ1005" s="75">
        <v>1</v>
      </c>
      <c r="AK1005" s="75" t="s">
        <v>1076</v>
      </c>
      <c r="AL1005" s="75" t="s">
        <v>1076</v>
      </c>
      <c r="AM1005" s="75">
        <v>1</v>
      </c>
      <c r="AN1005" s="75" t="s">
        <v>1076</v>
      </c>
      <c r="AO1005" s="75" t="s">
        <v>1076</v>
      </c>
      <c r="AP1005" s="75" t="s">
        <v>1076</v>
      </c>
      <c r="AQ1005" s="75" t="s">
        <v>1076</v>
      </c>
      <c r="AR1005" s="75" t="s">
        <v>1076</v>
      </c>
      <c r="AS1005" s="75" t="s">
        <v>1076</v>
      </c>
      <c r="AT1005" s="75" t="s">
        <v>1076</v>
      </c>
      <c r="AU1005" t="str">
        <f t="shared" si="200"/>
        <v>РВИС ( ТЕП ХВС ГВС ВОД ) РК Рфа РФ</v>
      </c>
    </row>
    <row r="1006" spans="1:47" ht="17.25" thickTop="1" thickBot="1" x14ac:dyDescent="0.3">
      <c r="A1006" s="134">
        <f>IF(NOT(ISERROR("Пермского края"=MID(C1006,FIND("Пермского края",C1006),14)))=$B$1,0,IF(NOT(ISERROR("город Пермь"=MID(C1006,FIND("город Пермь",C1006),11)))=$B$1,0,IF(NOT(ISERROR("Итого"=MID(C1006,FIND("Итого",C1006),5)))=$B$1,0,IF(NOT(ISERROR("Всего"=MID(C1006,FIND("Всего",C1006),5)))=$B$1,0,#REF!+1))))</f>
        <v>0</v>
      </c>
      <c r="B1006" s="135" t="s">
        <v>1076</v>
      </c>
      <c r="C1006" s="141" t="s">
        <v>1092</v>
      </c>
      <c r="D1006" s="140" t="s">
        <v>1076</v>
      </c>
      <c r="E1006" s="141"/>
      <c r="F1006" s="141" t="s">
        <v>1076</v>
      </c>
      <c r="G1006" s="142" t="s">
        <v>1076</v>
      </c>
      <c r="H1006" s="142" t="s">
        <v>1076</v>
      </c>
      <c r="I1006" s="162">
        <f>SUM(I1007:I1018)</f>
        <v>14923.380000000001</v>
      </c>
      <c r="J1006" s="162">
        <f t="shared" ref="J1006:P1006" si="208">SUM(J1007:J1018)</f>
        <v>11244.08</v>
      </c>
      <c r="K1006" s="162">
        <f t="shared" si="208"/>
        <v>10550.22</v>
      </c>
      <c r="L1006" s="154">
        <f t="shared" si="208"/>
        <v>321</v>
      </c>
      <c r="M1006" s="162">
        <f t="shared" si="201"/>
        <v>86435018.069999993</v>
      </c>
      <c r="N1006" s="162">
        <f t="shared" si="208"/>
        <v>0</v>
      </c>
      <c r="O1006" s="162">
        <f t="shared" si="208"/>
        <v>0</v>
      </c>
      <c r="P1006" s="162">
        <f t="shared" si="208"/>
        <v>0</v>
      </c>
      <c r="Q1006" s="136">
        <f>IF('Форма 2'!D1006=0,"",'Форма 2'!D1006-N1006-O1006-P1006)</f>
        <v>86435018.069999993</v>
      </c>
      <c r="R1006" s="143"/>
      <c r="S1006" s="143"/>
      <c r="T1006" s="138"/>
      <c r="U1006" s="145" t="str">
        <f>IF(ISERROR(VLOOKUP(C1006,Источник!$C$2:$K$2343,9,0)),"",VLOOKUP(C1006,Источник!$C$2:$K$2343,9,0))</f>
        <v/>
      </c>
      <c r="V1006" s="1"/>
      <c r="W1006" s="1"/>
      <c r="X1006" s="77" t="str">
        <f t="shared" si="206"/>
        <v/>
      </c>
      <c r="Y1006" s="117">
        <f t="shared" si="205"/>
        <v>0</v>
      </c>
      <c r="Z1006" s="22" t="s">
        <v>1076</v>
      </c>
      <c r="AA1006" s="22" t="s">
        <v>1076</v>
      </c>
      <c r="AB1006" s="22" t="s">
        <v>1076</v>
      </c>
      <c r="AC1006" s="22" t="s">
        <v>1076</v>
      </c>
      <c r="AD1006" s="22" t="s">
        <v>1076</v>
      </c>
      <c r="AE1006" s="22" t="s">
        <v>1076</v>
      </c>
      <c r="AF1006" s="22" t="s">
        <v>1076</v>
      </c>
      <c r="AG1006" s="89" t="s">
        <v>1076</v>
      </c>
      <c r="AH1006" s="88" t="s">
        <v>1076</v>
      </c>
      <c r="AI1006" s="75" t="s">
        <v>1076</v>
      </c>
      <c r="AJ1006" s="75" t="s">
        <v>1076</v>
      </c>
      <c r="AK1006" s="75" t="s">
        <v>1076</v>
      </c>
      <c r="AL1006" s="75" t="s">
        <v>1076</v>
      </c>
      <c r="AM1006" s="75" t="s">
        <v>1076</v>
      </c>
      <c r="AN1006" s="75" t="s">
        <v>1076</v>
      </c>
      <c r="AO1006" s="75" t="s">
        <v>1076</v>
      </c>
      <c r="AP1006" s="75" t="s">
        <v>1076</v>
      </c>
      <c r="AQ1006" s="75" t="s">
        <v>1076</v>
      </c>
      <c r="AR1006" s="75" t="s">
        <v>1076</v>
      </c>
      <c r="AS1006" s="75" t="s">
        <v>1076</v>
      </c>
      <c r="AT1006" s="75" t="s">
        <v>1076</v>
      </c>
      <c r="AU1006" t="str">
        <f t="shared" si="200"/>
        <v/>
      </c>
    </row>
    <row r="1007" spans="1:47" ht="16.5" thickTop="1" thickBot="1" x14ac:dyDescent="0.3">
      <c r="A1007" s="28">
        <f t="shared" si="207"/>
        <v>1</v>
      </c>
      <c r="B1007" s="74" t="s">
        <v>1092</v>
      </c>
      <c r="C1007" s="72" t="s">
        <v>594</v>
      </c>
      <c r="D1007" s="63">
        <v>1988</v>
      </c>
      <c r="E1007" s="72"/>
      <c r="F1007" s="72" t="s">
        <v>2520</v>
      </c>
      <c r="G1007" s="80">
        <v>5</v>
      </c>
      <c r="H1007" s="80">
        <v>4</v>
      </c>
      <c r="I1007" s="163">
        <v>2639</v>
      </c>
      <c r="J1007" s="163">
        <v>1778</v>
      </c>
      <c r="K1007" s="163">
        <v>1778</v>
      </c>
      <c r="L1007" s="165">
        <v>0</v>
      </c>
      <c r="M1007" s="163">
        <f t="shared" si="201"/>
        <v>12255938.24</v>
      </c>
      <c r="N1007" s="163"/>
      <c r="O1007" s="163"/>
      <c r="P1007" s="163"/>
      <c r="Q1007" s="30">
        <f>IF('Форма 2'!D1007=0,"",'Форма 2'!D1007-N1007-O1007-P1007)</f>
        <v>12255938.24</v>
      </c>
      <c r="R1007" s="51">
        <f t="shared" si="203"/>
        <v>6893.1036220472442</v>
      </c>
      <c r="S1007" s="51">
        <f t="shared" si="204"/>
        <v>6893.1036220472442</v>
      </c>
      <c r="T1007" s="128">
        <f>IF(B1007=C1007,"",
IF(ISERROR(
IF(_xlfn.TEXTBEFORE('ПДФ 1'!B1046,": ",1)*1=YEAR($V$4),$V$4,
IF(_xlfn.TEXTBEFORE('ПДФ 1'!B1046,": ",1)*1=YEAR($W$4),$W$4,
IF(_xlfn.TEXTBEFORE('ПДФ 1'!B1046,": ",1)*1=YEAR($X$4),$X$4,$Y$4)))),"",
IF(_xlfn.TEXTBEFORE('ПДФ 1'!B1046,": ",1)*1=YEAR($V$4),$V$4,
IF(_xlfn.TEXTBEFORE('ПДФ 1'!B1046,": ",1)*1=YEAR($W$4),$W$4,
IF(_xlfn.TEXTBEFORE('ПДФ 1'!B1046,": ",1)*1=YEAR($X$4),$X$4,$Y$4)))))</f>
        <v>46387</v>
      </c>
      <c r="U1007" s="125" t="str">
        <f>IF(ISERROR(VLOOKUP(C1007,Источник!$C$2:$K$2343,9,0)),"",VLOOKUP(C1007,Источник!$C$2:$K$2343,9,0))</f>
        <v>СС</v>
      </c>
      <c r="V1007" s="1"/>
      <c r="W1007" s="1"/>
      <c r="X1007" s="77" t="str">
        <f t="shared" si="206"/>
        <v>г. Нытва, пр-т Ленина, д. 33: 2026</v>
      </c>
      <c r="Y1007" s="117">
        <f t="shared" si="205"/>
        <v>5</v>
      </c>
      <c r="Z1007" s="22">
        <v>1</v>
      </c>
      <c r="AA1007" s="22">
        <v>1</v>
      </c>
      <c r="AB1007" s="22" t="s">
        <v>1076</v>
      </c>
      <c r="AC1007" s="22">
        <v>1</v>
      </c>
      <c r="AD1007" s="22">
        <v>1</v>
      </c>
      <c r="AE1007" s="22">
        <v>1</v>
      </c>
      <c r="AF1007" s="22" t="s">
        <v>1076</v>
      </c>
      <c r="AG1007" s="89" t="s">
        <v>1076</v>
      </c>
      <c r="AH1007" s="88" t="s">
        <v>1076</v>
      </c>
      <c r="AI1007" s="75" t="s">
        <v>1076</v>
      </c>
      <c r="AJ1007" s="75" t="s">
        <v>1076</v>
      </c>
      <c r="AK1007" s="75" t="s">
        <v>1076</v>
      </c>
      <c r="AL1007" s="75" t="s">
        <v>1076</v>
      </c>
      <c r="AM1007" s="75" t="s">
        <v>1076</v>
      </c>
      <c r="AN1007" s="75" t="s">
        <v>1076</v>
      </c>
      <c r="AO1007" s="75" t="s">
        <v>1076</v>
      </c>
      <c r="AP1007" s="75" t="s">
        <v>1076</v>
      </c>
      <c r="AQ1007" s="75" t="s">
        <v>1076</v>
      </c>
      <c r="AR1007" s="75" t="s">
        <v>1076</v>
      </c>
      <c r="AS1007" s="75" t="s">
        <v>1076</v>
      </c>
      <c r="AT1007" s="75" t="s">
        <v>1076</v>
      </c>
      <c r="AU1007" t="str">
        <f t="shared" si="200"/>
        <v>РВИС ( ЭЛ ТЕП ХВС ГВС ВОД )</v>
      </c>
    </row>
    <row r="1008" spans="1:47" ht="16.5" thickTop="1" thickBot="1" x14ac:dyDescent="0.3">
      <c r="A1008" s="28">
        <f t="shared" si="207"/>
        <v>2</v>
      </c>
      <c r="B1008" s="74" t="s">
        <v>1092</v>
      </c>
      <c r="C1008" s="72" t="s">
        <v>686</v>
      </c>
      <c r="D1008" s="63">
        <v>1965</v>
      </c>
      <c r="E1008" s="72"/>
      <c r="F1008" s="72" t="s">
        <v>2519</v>
      </c>
      <c r="G1008" s="80">
        <v>2</v>
      </c>
      <c r="H1008" s="80">
        <v>2</v>
      </c>
      <c r="I1008" s="163">
        <v>397.2</v>
      </c>
      <c r="J1008" s="163">
        <v>250.2</v>
      </c>
      <c r="K1008" s="163">
        <v>250.2</v>
      </c>
      <c r="L1008" s="165">
        <v>0</v>
      </c>
      <c r="M1008" s="163">
        <f t="shared" si="201"/>
        <v>868958.41</v>
      </c>
      <c r="N1008" s="163"/>
      <c r="O1008" s="163"/>
      <c r="P1008" s="163"/>
      <c r="Q1008" s="30">
        <f>IF('Форма 2'!D1008=0,"",'Форма 2'!D1008-N1008-O1008-P1008)</f>
        <v>868958.41</v>
      </c>
      <c r="R1008" s="51">
        <f t="shared" si="203"/>
        <v>3473.0551958433257</v>
      </c>
      <c r="S1008" s="51">
        <f t="shared" si="204"/>
        <v>3473.0551958433257</v>
      </c>
      <c r="T1008" s="128">
        <f>IF(B1008=C1008,"",
IF(ISERROR(
IF(_xlfn.TEXTBEFORE('ПДФ 1'!B1047,": ",1)*1=YEAR($V$4),$V$4,
IF(_xlfn.TEXTBEFORE('ПДФ 1'!B1047,": ",1)*1=YEAR($W$4),$W$4,
IF(_xlfn.TEXTBEFORE('ПДФ 1'!B1047,": ",1)*1=YEAR($X$4),$X$4,$Y$4)))),"",
IF(_xlfn.TEXTBEFORE('ПДФ 1'!B1047,": ",1)*1=YEAR($V$4),$V$4,
IF(_xlfn.TEXTBEFORE('ПДФ 1'!B1047,": ",1)*1=YEAR($W$4),$W$4,
IF(_xlfn.TEXTBEFORE('ПДФ 1'!B1047,": ",1)*1=YEAR($X$4),$X$4,$Y$4)))))</f>
        <v>46387</v>
      </c>
      <c r="U1008" s="125" t="str">
        <f>IF(ISERROR(VLOOKUP(C1008,Источник!$C$2:$K$2343,9,0)),"",VLOOKUP(C1008,Источник!$C$2:$K$2343,9,0))</f>
        <v>СС</v>
      </c>
      <c r="V1008" s="1"/>
      <c r="W1008" s="1"/>
      <c r="X1008" s="77" t="str">
        <f t="shared" si="206"/>
        <v>г. Нытва, ул. Буденного, д. 16: 2026</v>
      </c>
      <c r="Y1008" s="117">
        <f t="shared" si="205"/>
        <v>3</v>
      </c>
      <c r="Z1008" s="22" t="s">
        <v>1076</v>
      </c>
      <c r="AA1008" s="22" t="s">
        <v>1076</v>
      </c>
      <c r="AB1008" s="22" t="s">
        <v>1076</v>
      </c>
      <c r="AC1008" s="22">
        <v>1</v>
      </c>
      <c r="AD1008" s="22">
        <v>1</v>
      </c>
      <c r="AE1008" s="22">
        <v>1</v>
      </c>
      <c r="AF1008" s="22" t="s">
        <v>1076</v>
      </c>
      <c r="AG1008" s="89" t="s">
        <v>1076</v>
      </c>
      <c r="AH1008" s="88" t="s">
        <v>1076</v>
      </c>
      <c r="AI1008" s="75" t="s">
        <v>1076</v>
      </c>
      <c r="AJ1008" s="75" t="s">
        <v>1076</v>
      </c>
      <c r="AK1008" s="75" t="s">
        <v>1076</v>
      </c>
      <c r="AL1008" s="75" t="s">
        <v>1076</v>
      </c>
      <c r="AM1008" s="75" t="s">
        <v>1076</v>
      </c>
      <c r="AN1008" s="75" t="s">
        <v>1076</v>
      </c>
      <c r="AO1008" s="75" t="s">
        <v>1076</v>
      </c>
      <c r="AP1008" s="75" t="s">
        <v>1076</v>
      </c>
      <c r="AQ1008" s="75" t="s">
        <v>1076</v>
      </c>
      <c r="AR1008" s="75" t="s">
        <v>1076</v>
      </c>
      <c r="AS1008" s="75" t="s">
        <v>1076</v>
      </c>
      <c r="AT1008" s="75" t="s">
        <v>1076</v>
      </c>
      <c r="AU1008" t="str">
        <f t="shared" si="200"/>
        <v>РВИС ( ХВС ГВС ВОД )</v>
      </c>
    </row>
    <row r="1009" spans="1:47" ht="16.5" thickTop="1" thickBot="1" x14ac:dyDescent="0.3">
      <c r="A1009" s="28">
        <f t="shared" si="207"/>
        <v>3</v>
      </c>
      <c r="B1009" s="74" t="s">
        <v>1092</v>
      </c>
      <c r="C1009" s="72" t="s">
        <v>595</v>
      </c>
      <c r="D1009" s="63">
        <v>1970</v>
      </c>
      <c r="E1009" s="72"/>
      <c r="F1009" s="72" t="s">
        <v>2519</v>
      </c>
      <c r="G1009" s="80">
        <v>2</v>
      </c>
      <c r="H1009" s="80">
        <v>2</v>
      </c>
      <c r="I1009" s="163">
        <v>489</v>
      </c>
      <c r="J1009" s="163">
        <v>318.8</v>
      </c>
      <c r="K1009" s="163">
        <v>318.8</v>
      </c>
      <c r="L1009" s="165">
        <v>0</v>
      </c>
      <c r="M1009" s="163">
        <f t="shared" si="201"/>
        <v>5539416.4499999993</v>
      </c>
      <c r="N1009" s="163"/>
      <c r="O1009" s="163"/>
      <c r="P1009" s="163"/>
      <c r="Q1009" s="30">
        <f>IF('Форма 2'!D1009=0,"",'Форма 2'!D1009-N1009-O1009-P1009)</f>
        <v>5539416.4499999993</v>
      </c>
      <c r="R1009" s="51">
        <f t="shared" si="203"/>
        <v>17375.835790464236</v>
      </c>
      <c r="S1009" s="51">
        <f t="shared" si="204"/>
        <v>17375.835790464236</v>
      </c>
      <c r="T1009" s="128">
        <f>IF(B1009=C1009,"",
IF(ISERROR(
IF(_xlfn.TEXTBEFORE('ПДФ 1'!B1048,": ",1)*1=YEAR($V$4),$V$4,
IF(_xlfn.TEXTBEFORE('ПДФ 1'!B1048,": ",1)*1=YEAR($W$4),$W$4,
IF(_xlfn.TEXTBEFORE('ПДФ 1'!B1048,": ",1)*1=YEAR($X$4),$X$4,$Y$4)))),"",
IF(_xlfn.TEXTBEFORE('ПДФ 1'!B1048,": ",1)*1=YEAR($V$4),$V$4,
IF(_xlfn.TEXTBEFORE('ПДФ 1'!B1048,": ",1)*1=YEAR($W$4),$W$4,
IF(_xlfn.TEXTBEFORE('ПДФ 1'!B1048,": ",1)*1=YEAR($X$4),$X$4,$Y$4)))))</f>
        <v>46387</v>
      </c>
      <c r="U1009" s="125" t="str">
        <f>IF(ISERROR(VLOOKUP(C1009,Источник!$C$2:$K$2343,9,0)),"",VLOOKUP(C1009,Источник!$C$2:$K$2343,9,0))</f>
        <v>СС</v>
      </c>
      <c r="V1009" s="1"/>
      <c r="W1009" s="1"/>
      <c r="X1009" s="77" t="str">
        <f t="shared" si="206"/>
        <v>г. Нытва, ул. Карла Либкнехта, д. 118/3: 2026</v>
      </c>
      <c r="Y1009" s="117">
        <f t="shared" si="205"/>
        <v>5</v>
      </c>
      <c r="Z1009" s="22">
        <v>1</v>
      </c>
      <c r="AA1009" s="22">
        <v>1</v>
      </c>
      <c r="AB1009" s="22" t="s">
        <v>1076</v>
      </c>
      <c r="AC1009" s="22">
        <v>1</v>
      </c>
      <c r="AD1009" s="22">
        <v>1</v>
      </c>
      <c r="AE1009" s="22">
        <v>1</v>
      </c>
      <c r="AF1009" s="22" t="s">
        <v>1076</v>
      </c>
      <c r="AG1009" s="89" t="s">
        <v>1076</v>
      </c>
      <c r="AH1009" s="88" t="s">
        <v>1076</v>
      </c>
      <c r="AI1009" s="75" t="s">
        <v>1076</v>
      </c>
      <c r="AJ1009" s="75" t="s">
        <v>1076</v>
      </c>
      <c r="AK1009" s="75" t="s">
        <v>1076</v>
      </c>
      <c r="AL1009" s="75" t="s">
        <v>1076</v>
      </c>
      <c r="AM1009" s="75" t="s">
        <v>1076</v>
      </c>
      <c r="AN1009" s="75" t="s">
        <v>1076</v>
      </c>
      <c r="AO1009" s="75" t="s">
        <v>1076</v>
      </c>
      <c r="AP1009" s="75" t="s">
        <v>1076</v>
      </c>
      <c r="AQ1009" s="75" t="s">
        <v>1076</v>
      </c>
      <c r="AR1009" s="75" t="s">
        <v>1076</v>
      </c>
      <c r="AS1009" s="75" t="s">
        <v>1076</v>
      </c>
      <c r="AT1009" s="75" t="s">
        <v>1076</v>
      </c>
      <c r="AU1009" t="str">
        <f t="shared" si="200"/>
        <v>РВИС ( ЭЛ ТЕП ХВС ГВС ВОД )</v>
      </c>
    </row>
    <row r="1010" spans="1:47" ht="16.5" thickTop="1" thickBot="1" x14ac:dyDescent="0.3">
      <c r="A1010" s="28">
        <f t="shared" si="207"/>
        <v>4</v>
      </c>
      <c r="B1010" s="74" t="s">
        <v>1092</v>
      </c>
      <c r="C1010" s="72" t="s">
        <v>596</v>
      </c>
      <c r="D1010" s="63">
        <v>1969</v>
      </c>
      <c r="E1010" s="72"/>
      <c r="F1010" s="72" t="s">
        <v>2519</v>
      </c>
      <c r="G1010" s="80">
        <v>2</v>
      </c>
      <c r="H1010" s="80">
        <v>2</v>
      </c>
      <c r="I1010" s="163">
        <v>436</v>
      </c>
      <c r="J1010" s="163">
        <v>280</v>
      </c>
      <c r="K1010" s="163">
        <v>280</v>
      </c>
      <c r="L1010" s="165">
        <v>0</v>
      </c>
      <c r="M1010" s="163">
        <f t="shared" si="201"/>
        <v>4939029.8000000007</v>
      </c>
      <c r="N1010" s="163"/>
      <c r="O1010" s="163"/>
      <c r="P1010" s="163"/>
      <c r="Q1010" s="30">
        <f>IF('Форма 2'!D1010=0,"",'Форма 2'!D1010-N1010-O1010-P1010)</f>
        <v>4939029.8000000007</v>
      </c>
      <c r="R1010" s="51">
        <f t="shared" si="203"/>
        <v>17639.392142857145</v>
      </c>
      <c r="S1010" s="51">
        <f t="shared" si="204"/>
        <v>17639.392142857145</v>
      </c>
      <c r="T1010" s="128">
        <f>IF(B1010=C1010,"",
IF(ISERROR(
IF(_xlfn.TEXTBEFORE('ПДФ 1'!B1049,": ",1)*1=YEAR($V$4),$V$4,
IF(_xlfn.TEXTBEFORE('ПДФ 1'!B1049,": ",1)*1=YEAR($W$4),$W$4,
IF(_xlfn.TEXTBEFORE('ПДФ 1'!B1049,": ",1)*1=YEAR($X$4),$X$4,$Y$4)))),"",
IF(_xlfn.TEXTBEFORE('ПДФ 1'!B1049,": ",1)*1=YEAR($V$4),$V$4,
IF(_xlfn.TEXTBEFORE('ПДФ 1'!B1049,": ",1)*1=YEAR($W$4),$W$4,
IF(_xlfn.TEXTBEFORE('ПДФ 1'!B1049,": ",1)*1=YEAR($X$4),$X$4,$Y$4)))))</f>
        <v>46387</v>
      </c>
      <c r="U1010" s="125" t="str">
        <f>IF(ISERROR(VLOOKUP(C1010,Источник!$C$2:$K$2343,9,0)),"",VLOOKUP(C1010,Источник!$C$2:$K$2343,9,0))</f>
        <v>СС</v>
      </c>
      <c r="V1010" s="1"/>
      <c r="W1010" s="1"/>
      <c r="X1010" s="77" t="str">
        <f t="shared" si="206"/>
        <v>г. Нытва, ул. Карла Либкнехта, д. 118/4: 2026</v>
      </c>
      <c r="Y1010" s="117">
        <f t="shared" si="205"/>
        <v>5</v>
      </c>
      <c r="Z1010" s="22">
        <v>1</v>
      </c>
      <c r="AA1010" s="22">
        <v>1</v>
      </c>
      <c r="AB1010" s="22" t="s">
        <v>1076</v>
      </c>
      <c r="AC1010" s="22">
        <v>1</v>
      </c>
      <c r="AD1010" s="22">
        <v>1</v>
      </c>
      <c r="AE1010" s="22">
        <v>1</v>
      </c>
      <c r="AF1010" s="22" t="s">
        <v>1076</v>
      </c>
      <c r="AG1010" s="89" t="s">
        <v>1076</v>
      </c>
      <c r="AH1010" s="88" t="s">
        <v>1076</v>
      </c>
      <c r="AI1010" s="75" t="s">
        <v>1076</v>
      </c>
      <c r="AJ1010" s="75" t="s">
        <v>1076</v>
      </c>
      <c r="AK1010" s="75" t="s">
        <v>1076</v>
      </c>
      <c r="AL1010" s="75" t="s">
        <v>1076</v>
      </c>
      <c r="AM1010" s="75" t="s">
        <v>1076</v>
      </c>
      <c r="AN1010" s="75" t="s">
        <v>1076</v>
      </c>
      <c r="AO1010" s="75" t="s">
        <v>1076</v>
      </c>
      <c r="AP1010" s="75" t="s">
        <v>1076</v>
      </c>
      <c r="AQ1010" s="75" t="s">
        <v>1076</v>
      </c>
      <c r="AR1010" s="75" t="s">
        <v>1076</v>
      </c>
      <c r="AS1010" s="75" t="s">
        <v>1076</v>
      </c>
      <c r="AT1010" s="75" t="s">
        <v>1076</v>
      </c>
      <c r="AU1010" t="str">
        <f t="shared" si="200"/>
        <v>РВИС ( ЭЛ ТЕП ХВС ГВС ВОД )</v>
      </c>
    </row>
    <row r="1011" spans="1:47" ht="16.5" thickTop="1" thickBot="1" x14ac:dyDescent="0.3">
      <c r="A1011" s="28">
        <f t="shared" si="207"/>
        <v>5</v>
      </c>
      <c r="B1011" s="74" t="s">
        <v>1092</v>
      </c>
      <c r="C1011" s="72" t="s">
        <v>687</v>
      </c>
      <c r="D1011" s="63">
        <v>1951</v>
      </c>
      <c r="E1011" s="72"/>
      <c r="F1011" s="72" t="s">
        <v>2519</v>
      </c>
      <c r="G1011" s="80">
        <v>2</v>
      </c>
      <c r="H1011" s="80">
        <v>1</v>
      </c>
      <c r="I1011" s="163">
        <v>624.39</v>
      </c>
      <c r="J1011" s="163">
        <v>378.89</v>
      </c>
      <c r="K1011" s="163">
        <v>245.5</v>
      </c>
      <c r="L1011" s="165">
        <v>23</v>
      </c>
      <c r="M1011" s="163">
        <f t="shared" si="201"/>
        <v>4601866.7</v>
      </c>
      <c r="N1011" s="163"/>
      <c r="O1011" s="163"/>
      <c r="P1011" s="163"/>
      <c r="Q1011" s="30">
        <f>IF('Форма 2'!D1011=0,"",'Форма 2'!D1011-N1011-O1011-P1011)</f>
        <v>4601866.7</v>
      </c>
      <c r="R1011" s="51">
        <f t="shared" si="203"/>
        <v>12145.653619784107</v>
      </c>
      <c r="S1011" s="51">
        <f t="shared" si="204"/>
        <v>12145.653619784107</v>
      </c>
      <c r="T1011" s="128">
        <f>IF(B1011=C1011,"",
IF(ISERROR(
IF(_xlfn.TEXTBEFORE('ПДФ 1'!B1050,": ",1)*1=YEAR($V$4),$V$4,
IF(_xlfn.TEXTBEFORE('ПДФ 1'!B1050,": ",1)*1=YEAR($W$4),$W$4,
IF(_xlfn.TEXTBEFORE('ПДФ 1'!B1050,": ",1)*1=YEAR($X$4),$X$4,$Y$4)))),"",
IF(_xlfn.TEXTBEFORE('ПДФ 1'!B1050,": ",1)*1=YEAR($V$4),$V$4,
IF(_xlfn.TEXTBEFORE('ПДФ 1'!B1050,": ",1)*1=YEAR($W$4),$W$4,
IF(_xlfn.TEXTBEFORE('ПДФ 1'!B1050,": ",1)*1=YEAR($X$4),$X$4,$Y$4)))))</f>
        <v>46387</v>
      </c>
      <c r="U1011" s="125" t="str">
        <f>IF(ISERROR(VLOOKUP(C1011,Источник!$C$2:$K$2343,9,0)),"",VLOOKUP(C1011,Источник!$C$2:$K$2343,9,0))</f>
        <v>РО</v>
      </c>
      <c r="V1011" s="1"/>
      <c r="W1011" s="1"/>
      <c r="X1011" s="77" t="str">
        <f t="shared" si="206"/>
        <v>г. Нытва, ул. Карла Либкнехта, д. 15: 2026</v>
      </c>
      <c r="Y1011" s="117">
        <f t="shared" si="205"/>
        <v>3</v>
      </c>
      <c r="Z1011" s="22" t="s">
        <v>1076</v>
      </c>
      <c r="AA1011" s="22" t="s">
        <v>1076</v>
      </c>
      <c r="AB1011" s="22" t="s">
        <v>1076</v>
      </c>
      <c r="AC1011" s="22">
        <v>1</v>
      </c>
      <c r="AD1011" s="22">
        <v>1</v>
      </c>
      <c r="AE1011" s="22" t="s">
        <v>1076</v>
      </c>
      <c r="AF1011" s="22" t="s">
        <v>1076</v>
      </c>
      <c r="AG1011" s="89" t="s">
        <v>1076</v>
      </c>
      <c r="AH1011" s="88" t="s">
        <v>1076</v>
      </c>
      <c r="AI1011" s="75" t="s">
        <v>1076</v>
      </c>
      <c r="AJ1011" s="75">
        <v>1</v>
      </c>
      <c r="AK1011" s="75" t="s">
        <v>1076</v>
      </c>
      <c r="AL1011" s="75" t="s">
        <v>1076</v>
      </c>
      <c r="AM1011" s="75" t="s">
        <v>1076</v>
      </c>
      <c r="AN1011" s="75" t="s">
        <v>1076</v>
      </c>
      <c r="AO1011" s="75" t="s">
        <v>1076</v>
      </c>
      <c r="AP1011" s="75" t="s">
        <v>1076</v>
      </c>
      <c r="AQ1011" s="75" t="s">
        <v>1076</v>
      </c>
      <c r="AR1011" s="75" t="s">
        <v>1076</v>
      </c>
      <c r="AS1011" s="75" t="s">
        <v>1076</v>
      </c>
      <c r="AT1011" s="75" t="s">
        <v>1076</v>
      </c>
      <c r="AU1011" t="str">
        <f t="shared" si="200"/>
        <v>РВИС ( ХВС ГВС ) Рфа</v>
      </c>
    </row>
    <row r="1012" spans="1:47" ht="16.5" thickTop="1" thickBot="1" x14ac:dyDescent="0.3">
      <c r="A1012" s="28">
        <f t="shared" si="207"/>
        <v>6</v>
      </c>
      <c r="B1012" s="74" t="s">
        <v>1092</v>
      </c>
      <c r="C1012" s="72" t="s">
        <v>688</v>
      </c>
      <c r="D1012" s="63">
        <v>1953</v>
      </c>
      <c r="E1012" s="72"/>
      <c r="F1012" s="72" t="s">
        <v>2519</v>
      </c>
      <c r="G1012" s="80">
        <v>2</v>
      </c>
      <c r="H1012" s="80">
        <v>1</v>
      </c>
      <c r="I1012" s="163">
        <v>604.26</v>
      </c>
      <c r="J1012" s="163">
        <v>368.52</v>
      </c>
      <c r="K1012" s="163">
        <v>235.7</v>
      </c>
      <c r="L1012" s="165">
        <v>27</v>
      </c>
      <c r="M1012" s="163">
        <f t="shared" si="201"/>
        <v>11402561.440000001</v>
      </c>
      <c r="N1012" s="163"/>
      <c r="O1012" s="163"/>
      <c r="P1012" s="163"/>
      <c r="Q1012" s="30">
        <f>IF('Форма 2'!D1012=0,"",'Форма 2'!D1012-N1012-O1012-P1012)</f>
        <v>11402561.440000001</v>
      </c>
      <c r="R1012" s="51">
        <f t="shared" si="203"/>
        <v>30941.499620102037</v>
      </c>
      <c r="S1012" s="51">
        <f t="shared" si="204"/>
        <v>30941.499620102037</v>
      </c>
      <c r="T1012" s="128">
        <f>IF(B1012=C1012,"",
IF(ISERROR(
IF(_xlfn.TEXTBEFORE('ПДФ 1'!B1051,": ",1)*1=YEAR($V$4),$V$4,
IF(_xlfn.TEXTBEFORE('ПДФ 1'!B1051,": ",1)*1=YEAR($W$4),$W$4,
IF(_xlfn.TEXTBEFORE('ПДФ 1'!B1051,": ",1)*1=YEAR($X$4),$X$4,$Y$4)))),"",
IF(_xlfn.TEXTBEFORE('ПДФ 1'!B1051,": ",1)*1=YEAR($V$4),$V$4,
IF(_xlfn.TEXTBEFORE('ПДФ 1'!B1051,": ",1)*1=YEAR($W$4),$W$4,
IF(_xlfn.TEXTBEFORE('ПДФ 1'!B1051,": ",1)*1=YEAR($X$4),$X$4,$Y$4)))))</f>
        <v>46387</v>
      </c>
      <c r="U1012" s="125" t="str">
        <f>IF(ISERROR(VLOOKUP(C1012,Источник!$C$2:$K$2343,9,0)),"",VLOOKUP(C1012,Источник!$C$2:$K$2343,9,0))</f>
        <v>РО</v>
      </c>
      <c r="V1012" s="1"/>
      <c r="W1012" s="1"/>
      <c r="X1012" s="77" t="str">
        <f t="shared" si="206"/>
        <v>г. Нытва, ул. Карла Либкнехта, д. 25: 2026</v>
      </c>
      <c r="Y1012" s="117">
        <f t="shared" si="205"/>
        <v>6</v>
      </c>
      <c r="Z1012" s="22" t="s">
        <v>1076</v>
      </c>
      <c r="AA1012" s="22" t="s">
        <v>1076</v>
      </c>
      <c r="AB1012" s="22" t="s">
        <v>1076</v>
      </c>
      <c r="AC1012" s="22">
        <v>1</v>
      </c>
      <c r="AD1012" s="22">
        <v>1</v>
      </c>
      <c r="AE1012" s="22">
        <v>1</v>
      </c>
      <c r="AF1012" s="22" t="s">
        <v>1076</v>
      </c>
      <c r="AG1012" s="89" t="s">
        <v>1076</v>
      </c>
      <c r="AH1012" s="88" t="s">
        <v>1076</v>
      </c>
      <c r="AI1012" s="75">
        <v>1</v>
      </c>
      <c r="AJ1012" s="75">
        <v>1</v>
      </c>
      <c r="AK1012" s="75" t="s">
        <v>1076</v>
      </c>
      <c r="AL1012" s="75" t="s">
        <v>1076</v>
      </c>
      <c r="AM1012" s="75">
        <v>1</v>
      </c>
      <c r="AN1012" s="75" t="s">
        <v>1076</v>
      </c>
      <c r="AO1012" s="75" t="s">
        <v>1076</v>
      </c>
      <c r="AP1012" s="75" t="s">
        <v>1076</v>
      </c>
      <c r="AQ1012" s="75" t="s">
        <v>1076</v>
      </c>
      <c r="AR1012" s="75" t="s">
        <v>1076</v>
      </c>
      <c r="AS1012" s="75" t="s">
        <v>1076</v>
      </c>
      <c r="AT1012" s="75" t="s">
        <v>1076</v>
      </c>
      <c r="AU1012" t="str">
        <f t="shared" si="200"/>
        <v>РВИС ( ХВС ГВС ВОД ) РК Рфа РФ</v>
      </c>
    </row>
    <row r="1013" spans="1:47" ht="16.5" thickTop="1" thickBot="1" x14ac:dyDescent="0.3">
      <c r="A1013" s="28">
        <f t="shared" si="207"/>
        <v>7</v>
      </c>
      <c r="B1013" s="74" t="s">
        <v>1092</v>
      </c>
      <c r="C1013" s="72" t="s">
        <v>1545</v>
      </c>
      <c r="D1013" s="63">
        <v>1988</v>
      </c>
      <c r="E1013" s="72"/>
      <c r="F1013" s="72" t="s">
        <v>2520</v>
      </c>
      <c r="G1013" s="80">
        <v>3</v>
      </c>
      <c r="H1013" s="80">
        <v>3</v>
      </c>
      <c r="I1013" s="163">
        <v>1348</v>
      </c>
      <c r="J1013" s="163">
        <v>798.9</v>
      </c>
      <c r="K1013" s="163">
        <v>798.9</v>
      </c>
      <c r="L1013" s="165">
        <v>0</v>
      </c>
      <c r="M1013" s="163">
        <f t="shared" si="201"/>
        <v>7854998.2000000002</v>
      </c>
      <c r="N1013" s="163"/>
      <c r="O1013" s="163"/>
      <c r="P1013" s="163"/>
      <c r="Q1013" s="30">
        <f>IF('Форма 2'!D1013=0,"",'Форма 2'!D1013-N1013-O1013-P1013)</f>
        <v>7854998.2000000002</v>
      </c>
      <c r="R1013" s="51">
        <f t="shared" si="203"/>
        <v>9832.2671172862683</v>
      </c>
      <c r="S1013" s="51">
        <f t="shared" si="204"/>
        <v>9832.2671172862683</v>
      </c>
      <c r="T1013" s="128">
        <f>IF(B1013=C1013,"",
IF(ISERROR(
IF(_xlfn.TEXTBEFORE('ПДФ 1'!B1052,": ",1)*1=YEAR($V$4),$V$4,
IF(_xlfn.TEXTBEFORE('ПДФ 1'!B1052,": ",1)*1=YEAR($W$4),$W$4,
IF(_xlfn.TEXTBEFORE('ПДФ 1'!B1052,": ",1)*1=YEAR($X$4),$X$4,$Y$4)))),"",
IF(_xlfn.TEXTBEFORE('ПДФ 1'!B1052,": ",1)*1=YEAR($V$4),$V$4,
IF(_xlfn.TEXTBEFORE('ПДФ 1'!B1052,": ",1)*1=YEAR($W$4),$W$4,
IF(_xlfn.TEXTBEFORE('ПДФ 1'!B1052,": ",1)*1=YEAR($X$4),$X$4,$Y$4)))))</f>
        <v>46387</v>
      </c>
      <c r="U1013" s="125" t="str">
        <f>IF(ISERROR(VLOOKUP(C1013,Источник!$C$2:$K$2343,9,0)),"",VLOOKUP(C1013,Источник!$C$2:$K$2343,9,0))</f>
        <v>РО</v>
      </c>
      <c r="V1013" s="1"/>
      <c r="W1013" s="1"/>
      <c r="X1013" s="77" t="str">
        <f t="shared" si="206"/>
        <v>г. Нытва, ул. Константина Симонова, д. 16/1: 2026</v>
      </c>
      <c r="Y1013" s="117">
        <f t="shared" si="205"/>
        <v>1</v>
      </c>
      <c r="Z1013" s="22" t="s">
        <v>1076</v>
      </c>
      <c r="AA1013" s="22" t="s">
        <v>1076</v>
      </c>
      <c r="AB1013" s="22" t="s">
        <v>1076</v>
      </c>
      <c r="AC1013" s="22" t="s">
        <v>1076</v>
      </c>
      <c r="AD1013" s="22" t="s">
        <v>1076</v>
      </c>
      <c r="AE1013" s="22" t="s">
        <v>1076</v>
      </c>
      <c r="AF1013" s="22" t="s">
        <v>1076</v>
      </c>
      <c r="AG1013" s="89" t="s">
        <v>1076</v>
      </c>
      <c r="AH1013" s="88" t="s">
        <v>1076</v>
      </c>
      <c r="AI1013" s="75" t="s">
        <v>1076</v>
      </c>
      <c r="AJ1013" s="75">
        <v>1</v>
      </c>
      <c r="AK1013" s="75" t="s">
        <v>1076</v>
      </c>
      <c r="AL1013" s="75" t="s">
        <v>1076</v>
      </c>
      <c r="AM1013" s="75" t="s">
        <v>1076</v>
      </c>
      <c r="AN1013" s="75" t="s">
        <v>1076</v>
      </c>
      <c r="AO1013" s="75" t="s">
        <v>1076</v>
      </c>
      <c r="AP1013" s="75" t="s">
        <v>1076</v>
      </c>
      <c r="AQ1013" s="75" t="s">
        <v>1076</v>
      </c>
      <c r="AR1013" s="75" t="s">
        <v>1076</v>
      </c>
      <c r="AS1013" s="75" t="s">
        <v>1076</v>
      </c>
      <c r="AT1013" s="75" t="s">
        <v>1076</v>
      </c>
      <c r="AU1013" t="str">
        <f t="shared" si="200"/>
        <v>Рфа</v>
      </c>
    </row>
    <row r="1014" spans="1:47" ht="16.5" thickTop="1" thickBot="1" x14ac:dyDescent="0.3">
      <c r="A1014" s="28">
        <f t="shared" si="207"/>
        <v>8</v>
      </c>
      <c r="B1014" s="74" t="s">
        <v>1092</v>
      </c>
      <c r="C1014" s="72" t="s">
        <v>1546</v>
      </c>
      <c r="D1014" s="63">
        <v>1991</v>
      </c>
      <c r="E1014" s="72"/>
      <c r="F1014" s="72" t="s">
        <v>2520</v>
      </c>
      <c r="G1014" s="80">
        <v>3</v>
      </c>
      <c r="H1014" s="80">
        <v>3</v>
      </c>
      <c r="I1014" s="163">
        <v>1502</v>
      </c>
      <c r="J1014" s="163">
        <v>828.1</v>
      </c>
      <c r="K1014" s="163">
        <v>828.1</v>
      </c>
      <c r="L1014" s="165">
        <v>0</v>
      </c>
      <c r="M1014" s="163">
        <f t="shared" si="201"/>
        <v>14355199.779999999</v>
      </c>
      <c r="N1014" s="163"/>
      <c r="O1014" s="163"/>
      <c r="P1014" s="163"/>
      <c r="Q1014" s="30">
        <f>IF('Форма 2'!D1014=0,"",'Форма 2'!D1014-N1014-O1014-P1014)</f>
        <v>14355199.779999999</v>
      </c>
      <c r="R1014" s="51">
        <f t="shared" si="203"/>
        <v>17335.104190315178</v>
      </c>
      <c r="S1014" s="51">
        <f t="shared" si="204"/>
        <v>17335.104190315178</v>
      </c>
      <c r="T1014" s="128">
        <f>IF(B1014=C1014,"",
IF(ISERROR(
IF(_xlfn.TEXTBEFORE('ПДФ 1'!B1053,": ",1)*1=YEAR($V$4),$V$4,
IF(_xlfn.TEXTBEFORE('ПДФ 1'!B1053,": ",1)*1=YEAR($W$4),$W$4,
IF(_xlfn.TEXTBEFORE('ПДФ 1'!B1053,": ",1)*1=YEAR($X$4),$X$4,$Y$4)))),"",
IF(_xlfn.TEXTBEFORE('ПДФ 1'!B1053,": ",1)*1=YEAR($V$4),$V$4,
IF(_xlfn.TEXTBEFORE('ПДФ 1'!B1053,": ",1)*1=YEAR($W$4),$W$4,
IF(_xlfn.TEXTBEFORE('ПДФ 1'!B1053,": ",1)*1=YEAR($X$4),$X$4,$Y$4)))))</f>
        <v>46387</v>
      </c>
      <c r="U1014" s="125" t="str">
        <f>IF(ISERROR(VLOOKUP(C1014,Источник!$C$2:$K$2343,9,0)),"",VLOOKUP(C1014,Источник!$C$2:$K$2343,9,0))</f>
        <v>РО</v>
      </c>
      <c r="V1014" s="1"/>
      <c r="W1014" s="1"/>
      <c r="X1014" s="77" t="str">
        <f t="shared" si="206"/>
        <v>г. Нытва, ул. Константина Симонова, д. 16/3: 2026</v>
      </c>
      <c r="Y1014" s="117">
        <f t="shared" si="205"/>
        <v>1</v>
      </c>
      <c r="Z1014" s="22" t="s">
        <v>1076</v>
      </c>
      <c r="AA1014" s="22" t="s">
        <v>1076</v>
      </c>
      <c r="AB1014" s="22" t="s">
        <v>1076</v>
      </c>
      <c r="AC1014" s="22" t="s">
        <v>1076</v>
      </c>
      <c r="AD1014" s="22" t="s">
        <v>1076</v>
      </c>
      <c r="AE1014" s="22" t="s">
        <v>1076</v>
      </c>
      <c r="AF1014" s="22" t="s">
        <v>1076</v>
      </c>
      <c r="AG1014" s="89" t="s">
        <v>1076</v>
      </c>
      <c r="AH1014" s="88" t="s">
        <v>1076</v>
      </c>
      <c r="AI1014" s="75">
        <v>1</v>
      </c>
      <c r="AJ1014" s="75" t="s">
        <v>1076</v>
      </c>
      <c r="AK1014" s="75" t="s">
        <v>1076</v>
      </c>
      <c r="AL1014" s="75" t="s">
        <v>1076</v>
      </c>
      <c r="AM1014" s="75" t="s">
        <v>1076</v>
      </c>
      <c r="AN1014" s="75" t="s">
        <v>1076</v>
      </c>
      <c r="AO1014" s="75" t="s">
        <v>1076</v>
      </c>
      <c r="AP1014" s="75" t="s">
        <v>1076</v>
      </c>
      <c r="AQ1014" s="75" t="s">
        <v>1076</v>
      </c>
      <c r="AR1014" s="75" t="s">
        <v>1076</v>
      </c>
      <c r="AS1014" s="75" t="s">
        <v>1076</v>
      </c>
      <c r="AT1014" s="75" t="s">
        <v>1076</v>
      </c>
      <c r="AU1014" t="str">
        <f t="shared" si="200"/>
        <v>РК</v>
      </c>
    </row>
    <row r="1015" spans="1:47" ht="16.5" thickTop="1" thickBot="1" x14ac:dyDescent="0.3">
      <c r="A1015" s="28">
        <f t="shared" si="207"/>
        <v>9</v>
      </c>
      <c r="B1015" s="74" t="s">
        <v>1092</v>
      </c>
      <c r="C1015" s="72" t="s">
        <v>1547</v>
      </c>
      <c r="D1015" s="63">
        <v>1991</v>
      </c>
      <c r="E1015" s="72"/>
      <c r="F1015" s="72" t="s">
        <v>2520</v>
      </c>
      <c r="G1015" s="80">
        <v>3</v>
      </c>
      <c r="H1015" s="80">
        <v>2</v>
      </c>
      <c r="I1015" s="163">
        <v>972.6</v>
      </c>
      <c r="J1015" s="163">
        <v>569.5</v>
      </c>
      <c r="K1015" s="163">
        <v>569.5</v>
      </c>
      <c r="L1015" s="165">
        <v>0</v>
      </c>
      <c r="M1015" s="163">
        <f t="shared" si="201"/>
        <v>5667486.0899999999</v>
      </c>
      <c r="N1015" s="163"/>
      <c r="O1015" s="163"/>
      <c r="P1015" s="163"/>
      <c r="Q1015" s="30">
        <f>IF('Форма 2'!D1015=0,"",'Форма 2'!D1015-N1015-O1015-P1015)</f>
        <v>5667486.0899999999</v>
      </c>
      <c r="R1015" s="51">
        <f t="shared" si="203"/>
        <v>9951.6876031606662</v>
      </c>
      <c r="S1015" s="51">
        <f t="shared" si="204"/>
        <v>9951.6876031606662</v>
      </c>
      <c r="T1015" s="128">
        <f>IF(B1015=C1015,"",
IF(ISERROR(
IF(_xlfn.TEXTBEFORE('ПДФ 1'!B1054,": ",1)*1=YEAR($V$4),$V$4,
IF(_xlfn.TEXTBEFORE('ПДФ 1'!B1054,": ",1)*1=YEAR($W$4),$W$4,
IF(_xlfn.TEXTBEFORE('ПДФ 1'!B1054,": ",1)*1=YEAR($X$4),$X$4,$Y$4)))),"",
IF(_xlfn.TEXTBEFORE('ПДФ 1'!B1054,": ",1)*1=YEAR($V$4),$V$4,
IF(_xlfn.TEXTBEFORE('ПДФ 1'!B1054,": ",1)*1=YEAR($W$4),$W$4,
IF(_xlfn.TEXTBEFORE('ПДФ 1'!B1054,": ",1)*1=YEAR($X$4),$X$4,$Y$4)))))</f>
        <v>46387</v>
      </c>
      <c r="U1015" s="125" t="str">
        <f>IF(ISERROR(VLOOKUP(C1015,Источник!$C$2:$K$2343,9,0)),"",VLOOKUP(C1015,Источник!$C$2:$K$2343,9,0))</f>
        <v>РО</v>
      </c>
      <c r="V1015" s="1"/>
      <c r="W1015" s="1"/>
      <c r="X1015" s="77" t="str">
        <f t="shared" si="206"/>
        <v>г. Нытва, ул. Константина Симонова, д. 16/6: 2026</v>
      </c>
      <c r="Y1015" s="117">
        <f t="shared" si="205"/>
        <v>1</v>
      </c>
      <c r="Z1015" s="22" t="s">
        <v>1076</v>
      </c>
      <c r="AA1015" s="22" t="s">
        <v>1076</v>
      </c>
      <c r="AB1015" s="22" t="s">
        <v>1076</v>
      </c>
      <c r="AC1015" s="22" t="s">
        <v>1076</v>
      </c>
      <c r="AD1015" s="22" t="s">
        <v>1076</v>
      </c>
      <c r="AE1015" s="22" t="s">
        <v>1076</v>
      </c>
      <c r="AF1015" s="22" t="s">
        <v>1076</v>
      </c>
      <c r="AG1015" s="89" t="s">
        <v>1076</v>
      </c>
      <c r="AH1015" s="88" t="s">
        <v>1076</v>
      </c>
      <c r="AI1015" s="75" t="s">
        <v>1076</v>
      </c>
      <c r="AJ1015" s="75">
        <v>1</v>
      </c>
      <c r="AK1015" s="75" t="s">
        <v>1076</v>
      </c>
      <c r="AL1015" s="75" t="s">
        <v>1076</v>
      </c>
      <c r="AM1015" s="75" t="s">
        <v>1076</v>
      </c>
      <c r="AN1015" s="75" t="s">
        <v>1076</v>
      </c>
      <c r="AO1015" s="75" t="s">
        <v>1076</v>
      </c>
      <c r="AP1015" s="75" t="s">
        <v>1076</v>
      </c>
      <c r="AQ1015" s="75" t="s">
        <v>1076</v>
      </c>
      <c r="AR1015" s="75" t="s">
        <v>1076</v>
      </c>
      <c r="AS1015" s="75" t="s">
        <v>1076</v>
      </c>
      <c r="AT1015" s="75" t="s">
        <v>1076</v>
      </c>
      <c r="AU1015" t="str">
        <f t="shared" si="200"/>
        <v>Рфа</v>
      </c>
    </row>
    <row r="1016" spans="1:47" ht="16.5" thickTop="1" thickBot="1" x14ac:dyDescent="0.3">
      <c r="A1016" s="28">
        <f t="shared" si="207"/>
        <v>10</v>
      </c>
      <c r="B1016" s="74" t="s">
        <v>1092</v>
      </c>
      <c r="C1016" s="72" t="s">
        <v>204</v>
      </c>
      <c r="D1016" s="63">
        <v>1962</v>
      </c>
      <c r="E1016" s="72"/>
      <c r="F1016" s="72" t="s">
        <v>2519</v>
      </c>
      <c r="G1016" s="80">
        <v>2</v>
      </c>
      <c r="H1016" s="80">
        <v>2</v>
      </c>
      <c r="I1016" s="163">
        <v>700.25</v>
      </c>
      <c r="J1016" s="163">
        <v>628.70000000000005</v>
      </c>
      <c r="K1016" s="163">
        <v>628.70000000000005</v>
      </c>
      <c r="L1016" s="165">
        <v>31</v>
      </c>
      <c r="M1016" s="163">
        <f t="shared" si="201"/>
        <v>7932467.0199999996</v>
      </c>
      <c r="N1016" s="163"/>
      <c r="O1016" s="163"/>
      <c r="P1016" s="163"/>
      <c r="Q1016" s="30">
        <f>IF('Форма 2'!D1016=0,"",'Форма 2'!D1016-N1016-O1016-P1016)</f>
        <v>7932467.0199999996</v>
      </c>
      <c r="R1016" s="51">
        <f t="shared" si="203"/>
        <v>12617.25309368538</v>
      </c>
      <c r="S1016" s="51">
        <f t="shared" si="204"/>
        <v>12617.25309368538</v>
      </c>
      <c r="T1016" s="128">
        <f>IF(B1016=C1016,"",
IF(ISERROR(
IF(_xlfn.TEXTBEFORE('ПДФ 1'!B1055,": ",1)*1=YEAR($V$4),$V$4,
IF(_xlfn.TEXTBEFORE('ПДФ 1'!B1055,": ",1)*1=YEAR($W$4),$W$4,
IF(_xlfn.TEXTBEFORE('ПДФ 1'!B1055,": ",1)*1=YEAR($X$4),$X$4,$Y$4)))),"",
IF(_xlfn.TEXTBEFORE('ПДФ 1'!B1055,": ",1)*1=YEAR($V$4),$V$4,
IF(_xlfn.TEXTBEFORE('ПДФ 1'!B1055,": ",1)*1=YEAR($W$4),$W$4,
IF(_xlfn.TEXTBEFORE('ПДФ 1'!B1055,": ",1)*1=YEAR($X$4),$X$4,$Y$4)))))</f>
        <v>46387</v>
      </c>
      <c r="U1016" s="125" t="str">
        <f>IF(ISERROR(VLOOKUP(C1016,Источник!$C$2:$K$2343,9,0)),"",VLOOKUP(C1016,Источник!$C$2:$K$2343,9,0))</f>
        <v>РО</v>
      </c>
      <c r="V1016" s="1"/>
      <c r="W1016" s="1"/>
      <c r="X1016" s="77" t="str">
        <f t="shared" si="206"/>
        <v>г. Нытва, ул. Мира, д. 6: 2026</v>
      </c>
      <c r="Y1016" s="117">
        <f t="shared" si="205"/>
        <v>5</v>
      </c>
      <c r="Z1016" s="22">
        <v>1</v>
      </c>
      <c r="AA1016" s="22">
        <v>1</v>
      </c>
      <c r="AB1016" s="22" t="s">
        <v>1076</v>
      </c>
      <c r="AC1016" s="22">
        <v>1</v>
      </c>
      <c r="AD1016" s="22">
        <v>1</v>
      </c>
      <c r="AE1016" s="22">
        <v>1</v>
      </c>
      <c r="AF1016" s="22" t="s">
        <v>1076</v>
      </c>
      <c r="AG1016" s="89" t="s">
        <v>1076</v>
      </c>
      <c r="AH1016" s="88" t="s">
        <v>1076</v>
      </c>
      <c r="AI1016" s="75" t="s">
        <v>1076</v>
      </c>
      <c r="AJ1016" s="75" t="s">
        <v>1076</v>
      </c>
      <c r="AK1016" s="75" t="s">
        <v>1076</v>
      </c>
      <c r="AL1016" s="75" t="s">
        <v>1076</v>
      </c>
      <c r="AM1016" s="75" t="s">
        <v>1076</v>
      </c>
      <c r="AN1016" s="75" t="s">
        <v>1076</v>
      </c>
      <c r="AO1016" s="75" t="s">
        <v>1076</v>
      </c>
      <c r="AP1016" s="75" t="s">
        <v>1076</v>
      </c>
      <c r="AQ1016" s="75" t="s">
        <v>1076</v>
      </c>
      <c r="AR1016" s="75" t="s">
        <v>1076</v>
      </c>
      <c r="AS1016" s="75" t="s">
        <v>1076</v>
      </c>
      <c r="AT1016" s="75" t="s">
        <v>1076</v>
      </c>
      <c r="AU1016" t="str">
        <f t="shared" si="200"/>
        <v>РВИС ( ЭЛ ТЕП ХВС ГВС ВОД )</v>
      </c>
    </row>
    <row r="1017" spans="1:47" ht="16.5" thickTop="1" thickBot="1" x14ac:dyDescent="0.3">
      <c r="A1017" s="28">
        <f t="shared" si="207"/>
        <v>11</v>
      </c>
      <c r="B1017" s="74" t="s">
        <v>1092</v>
      </c>
      <c r="C1017" s="72" t="s">
        <v>781</v>
      </c>
      <c r="D1017" s="63">
        <v>1953</v>
      </c>
      <c r="E1017" s="72"/>
      <c r="F1017" s="72" t="s">
        <v>2536</v>
      </c>
      <c r="G1017" s="80">
        <v>2</v>
      </c>
      <c r="H1017" s="80">
        <v>2</v>
      </c>
      <c r="I1017" s="163">
        <v>478.18</v>
      </c>
      <c r="J1017" s="163">
        <v>311.97000000000003</v>
      </c>
      <c r="K1017" s="163">
        <v>193.41</v>
      </c>
      <c r="L1017" s="165">
        <v>18</v>
      </c>
      <c r="M1017" s="163">
        <f t="shared" si="201"/>
        <v>2786426.59</v>
      </c>
      <c r="N1017" s="163"/>
      <c r="O1017" s="163"/>
      <c r="P1017" s="163"/>
      <c r="Q1017" s="30">
        <f>IF('Форма 2'!D1017=0,"",'Форма 2'!D1017-N1017-O1017-P1017)</f>
        <v>2786426.59</v>
      </c>
      <c r="R1017" s="51">
        <f t="shared" si="203"/>
        <v>8931.7132737122138</v>
      </c>
      <c r="S1017" s="51">
        <f t="shared" si="204"/>
        <v>8931.7132737122138</v>
      </c>
      <c r="T1017" s="128">
        <f>IF(B1017=C1017,"",
IF(ISERROR(
IF(_xlfn.TEXTBEFORE('ПДФ 1'!B1056,": ",1)*1=YEAR($V$4),$V$4,
IF(_xlfn.TEXTBEFORE('ПДФ 1'!B1056,": ",1)*1=YEAR($W$4),$W$4,
IF(_xlfn.TEXTBEFORE('ПДФ 1'!B1056,": ",1)*1=YEAR($X$4),$X$4,$Y$4)))),"",
IF(_xlfn.TEXTBEFORE('ПДФ 1'!B1056,": ",1)*1=YEAR($V$4),$V$4,
IF(_xlfn.TEXTBEFORE('ПДФ 1'!B1056,": ",1)*1=YEAR($W$4),$W$4,
IF(_xlfn.TEXTBEFORE('ПДФ 1'!B1056,": ",1)*1=YEAR($X$4),$X$4,$Y$4)))))</f>
        <v>46387</v>
      </c>
      <c r="U1017" s="125" t="str">
        <f>IF(ISERROR(VLOOKUP(C1017,Источник!$C$2:$K$2343,9,0)),"",VLOOKUP(C1017,Источник!$C$2:$K$2343,9,0))</f>
        <v>РО</v>
      </c>
      <c r="V1017" s="1"/>
      <c r="W1017" s="1"/>
      <c r="X1017" s="77" t="str">
        <f t="shared" si="206"/>
        <v>рп Новоильинский, ул. Ленина, д. 99: 2026</v>
      </c>
      <c r="Y1017" s="117">
        <f t="shared" si="205"/>
        <v>1</v>
      </c>
      <c r="Z1017" s="22" t="s">
        <v>1076</v>
      </c>
      <c r="AA1017" s="22" t="s">
        <v>1076</v>
      </c>
      <c r="AB1017" s="22" t="s">
        <v>1076</v>
      </c>
      <c r="AC1017" s="22" t="s">
        <v>1076</v>
      </c>
      <c r="AD1017" s="22" t="s">
        <v>1076</v>
      </c>
      <c r="AE1017" s="22" t="s">
        <v>1076</v>
      </c>
      <c r="AF1017" s="22" t="s">
        <v>1076</v>
      </c>
      <c r="AG1017" s="89" t="s">
        <v>1076</v>
      </c>
      <c r="AH1017" s="88" t="s">
        <v>1076</v>
      </c>
      <c r="AI1017" s="75" t="s">
        <v>1076</v>
      </c>
      <c r="AJ1017" s="75">
        <v>1</v>
      </c>
      <c r="AK1017" s="75" t="s">
        <v>1076</v>
      </c>
      <c r="AL1017" s="75" t="s">
        <v>1076</v>
      </c>
      <c r="AM1017" s="75" t="s">
        <v>1076</v>
      </c>
      <c r="AN1017" s="75" t="s">
        <v>1076</v>
      </c>
      <c r="AO1017" s="75" t="s">
        <v>1076</v>
      </c>
      <c r="AP1017" s="75" t="s">
        <v>1076</v>
      </c>
      <c r="AQ1017" s="75" t="s">
        <v>1076</v>
      </c>
      <c r="AR1017" s="75" t="s">
        <v>1076</v>
      </c>
      <c r="AS1017" s="75" t="s">
        <v>1076</v>
      </c>
      <c r="AT1017" s="75" t="s">
        <v>1076</v>
      </c>
      <c r="AU1017" t="str">
        <f t="shared" si="200"/>
        <v>Рфа</v>
      </c>
    </row>
    <row r="1018" spans="1:47" ht="16.5" thickTop="1" thickBot="1" x14ac:dyDescent="0.3">
      <c r="A1018" s="28">
        <f t="shared" si="207"/>
        <v>12</v>
      </c>
      <c r="B1018" s="74" t="s">
        <v>1092</v>
      </c>
      <c r="C1018" s="72" t="s">
        <v>808</v>
      </c>
      <c r="D1018" s="63">
        <v>1977</v>
      </c>
      <c r="E1018" s="72"/>
      <c r="F1018" s="72" t="s">
        <v>2521</v>
      </c>
      <c r="G1018" s="80">
        <v>5</v>
      </c>
      <c r="H1018" s="80">
        <v>6</v>
      </c>
      <c r="I1018" s="163">
        <v>4732.5</v>
      </c>
      <c r="J1018" s="163">
        <v>4732.5</v>
      </c>
      <c r="K1018" s="163">
        <v>4423.41</v>
      </c>
      <c r="L1018" s="165">
        <v>222</v>
      </c>
      <c r="M1018" s="163">
        <f t="shared" si="201"/>
        <v>8230669.3499999996</v>
      </c>
      <c r="N1018" s="163"/>
      <c r="O1018" s="163"/>
      <c r="P1018" s="163"/>
      <c r="Q1018" s="30">
        <f>IF('Форма 2'!D1018=0,"",'Форма 2'!D1018-N1018-O1018-P1018)</f>
        <v>8230669.3499999996</v>
      </c>
      <c r="R1018" s="51">
        <f t="shared" si="203"/>
        <v>1739.1799999999998</v>
      </c>
      <c r="S1018" s="51">
        <f t="shared" si="204"/>
        <v>1739.1799999999998</v>
      </c>
      <c r="T1018" s="128">
        <f>IF(B1018=C1018,"",
IF(ISERROR(
IF(_xlfn.TEXTBEFORE('ПДФ 1'!B1057,": ",1)*1=YEAR($V$4),$V$4,
IF(_xlfn.TEXTBEFORE('ПДФ 1'!B1057,": ",1)*1=YEAR($W$4),$W$4,
IF(_xlfn.TEXTBEFORE('ПДФ 1'!B1057,": ",1)*1=YEAR($X$4),$X$4,$Y$4)))),"",
IF(_xlfn.TEXTBEFORE('ПДФ 1'!B1057,": ",1)*1=YEAR($V$4),$V$4,
IF(_xlfn.TEXTBEFORE('ПДФ 1'!B1057,": ",1)*1=YEAR($W$4),$W$4,
IF(_xlfn.TEXTBEFORE('ПДФ 1'!B1057,": ",1)*1=YEAR($X$4),$X$4,$Y$4)))))</f>
        <v>46387</v>
      </c>
      <c r="U1018" s="125" t="str">
        <f>IF(ISERROR(VLOOKUP(C1018,Источник!$C$2:$K$2343,9,0)),"",VLOOKUP(C1018,Источник!$C$2:$K$2343,9,0))</f>
        <v>СС</v>
      </c>
      <c r="V1018" s="1"/>
      <c r="W1018" s="1"/>
      <c r="X1018" s="77" t="str">
        <f t="shared" si="206"/>
        <v>рп Уральский, ул. Московская, д. 24: 2026</v>
      </c>
      <c r="Y1018" s="117">
        <f t="shared" si="205"/>
        <v>1</v>
      </c>
      <c r="Z1018" s="22" t="s">
        <v>1076</v>
      </c>
      <c r="AA1018" s="22" t="s">
        <v>1076</v>
      </c>
      <c r="AB1018" s="22" t="s">
        <v>1076</v>
      </c>
      <c r="AC1018" s="22" t="s">
        <v>1076</v>
      </c>
      <c r="AD1018" s="22" t="s">
        <v>1076</v>
      </c>
      <c r="AE1018" s="22" t="s">
        <v>1076</v>
      </c>
      <c r="AF1018" s="22" t="s">
        <v>1076</v>
      </c>
      <c r="AG1018" s="89" t="s">
        <v>1076</v>
      </c>
      <c r="AH1018" s="88" t="s">
        <v>1076</v>
      </c>
      <c r="AI1018" s="75" t="s">
        <v>1076</v>
      </c>
      <c r="AJ1018" s="75" t="s">
        <v>1076</v>
      </c>
      <c r="AK1018" s="75" t="s">
        <v>1076</v>
      </c>
      <c r="AL1018" s="75" t="s">
        <v>1076</v>
      </c>
      <c r="AM1018" s="75" t="s">
        <v>1076</v>
      </c>
      <c r="AN1018" s="75" t="s">
        <v>1076</v>
      </c>
      <c r="AO1018" s="75" t="s">
        <v>1076</v>
      </c>
      <c r="AP1018" s="75" t="s">
        <v>1076</v>
      </c>
      <c r="AQ1018" s="75" t="s">
        <v>1076</v>
      </c>
      <c r="AR1018" s="75">
        <v>1</v>
      </c>
      <c r="AS1018" s="75" t="s">
        <v>1076</v>
      </c>
      <c r="AT1018" s="75" t="s">
        <v>1076</v>
      </c>
      <c r="AU1018" t="str">
        <f t="shared" si="200"/>
        <v>РНК</v>
      </c>
    </row>
    <row r="1019" spans="1:47" ht="17.25" thickTop="1" thickBot="1" x14ac:dyDescent="0.3">
      <c r="A1019" s="134">
        <f>IF(NOT(ISERROR("Пермского края"=MID(C1019,FIND("Пермского края",C1019),14)))=$B$1,0,IF(NOT(ISERROR("город Пермь"=MID(C1019,FIND("город Пермь",C1019),11)))=$B$1,0,IF(NOT(ISERROR("Итого"=MID(C1019,FIND("Итого",C1019),5)))=$B$1,0,IF(NOT(ISERROR("Всего"=MID(C1019,FIND("Всего",C1019),5)))=$B$1,0,#REF!+1))))</f>
        <v>0</v>
      </c>
      <c r="B1019" s="135" t="s">
        <v>1076</v>
      </c>
      <c r="C1019" s="141" t="s">
        <v>1097</v>
      </c>
      <c r="D1019" s="140" t="s">
        <v>1076</v>
      </c>
      <c r="E1019" s="141"/>
      <c r="F1019" s="141" t="s">
        <v>1076</v>
      </c>
      <c r="G1019" s="142" t="s">
        <v>1076</v>
      </c>
      <c r="H1019" s="142" t="s">
        <v>1076</v>
      </c>
      <c r="I1019" s="162">
        <f>SUM(I1020:I1021)</f>
        <v>3551.3999999999996</v>
      </c>
      <c r="J1019" s="162">
        <f t="shared" ref="J1019:P1019" si="209">SUM(J1020:J1021)</f>
        <v>3225.2999999999997</v>
      </c>
      <c r="K1019" s="162">
        <f t="shared" si="209"/>
        <v>3225.2999999999997</v>
      </c>
      <c r="L1019" s="154">
        <f t="shared" si="209"/>
        <v>112</v>
      </c>
      <c r="M1019" s="162">
        <f t="shared" si="201"/>
        <v>24181439.310000002</v>
      </c>
      <c r="N1019" s="162">
        <f t="shared" si="209"/>
        <v>0</v>
      </c>
      <c r="O1019" s="162">
        <f t="shared" si="209"/>
        <v>0</v>
      </c>
      <c r="P1019" s="162">
        <f t="shared" si="209"/>
        <v>0</v>
      </c>
      <c r="Q1019" s="136">
        <f>IF('Форма 2'!D1019=0,"",'Форма 2'!D1019-N1019-O1019-P1019)</f>
        <v>24181439.310000002</v>
      </c>
      <c r="R1019" s="143"/>
      <c r="S1019" s="143"/>
      <c r="T1019" s="138"/>
      <c r="U1019" s="145" t="str">
        <f>IF(ISERROR(VLOOKUP(C1019,Источник!$C$2:$K$2343,9,0)),"",VLOOKUP(C1019,Источник!$C$2:$K$2343,9,0))</f>
        <v/>
      </c>
      <c r="V1019" s="1"/>
      <c r="W1019" s="1"/>
      <c r="X1019" s="77" t="str">
        <f t="shared" si="206"/>
        <v/>
      </c>
      <c r="Y1019" s="117">
        <f t="shared" ref="Y1019:Y1020" si="210">SUM(Z1019:AF1019,AI1019:AT1019,)+IF(ISNUMBER(AG1019),1,0)</f>
        <v>0</v>
      </c>
      <c r="Z1019" s="22" t="s">
        <v>1076</v>
      </c>
      <c r="AA1019" s="22" t="s">
        <v>1076</v>
      </c>
      <c r="AB1019" s="22" t="s">
        <v>1076</v>
      </c>
      <c r="AC1019" s="22" t="s">
        <v>1076</v>
      </c>
      <c r="AD1019" s="22" t="s">
        <v>1076</v>
      </c>
      <c r="AE1019" s="22" t="s">
        <v>1076</v>
      </c>
      <c r="AF1019" s="22" t="s">
        <v>1076</v>
      </c>
      <c r="AG1019" s="89" t="s">
        <v>1076</v>
      </c>
      <c r="AH1019" s="88" t="s">
        <v>1076</v>
      </c>
      <c r="AI1019" s="75" t="s">
        <v>1076</v>
      </c>
      <c r="AJ1019" s="75" t="s">
        <v>1076</v>
      </c>
      <c r="AK1019" s="75" t="s">
        <v>1076</v>
      </c>
      <c r="AL1019" s="75" t="s">
        <v>1076</v>
      </c>
      <c r="AM1019" s="75" t="s">
        <v>1076</v>
      </c>
      <c r="AN1019" s="75" t="s">
        <v>1076</v>
      </c>
      <c r="AO1019" s="75" t="s">
        <v>1076</v>
      </c>
      <c r="AP1019" s="75" t="s">
        <v>1076</v>
      </c>
      <c r="AQ1019" s="75" t="s">
        <v>1076</v>
      </c>
      <c r="AR1019" s="75" t="s">
        <v>1076</v>
      </c>
      <c r="AS1019" s="75" t="s">
        <v>1076</v>
      </c>
      <c r="AT1019" s="75" t="s">
        <v>1076</v>
      </c>
      <c r="AU1019" t="str">
        <f t="shared" ref="AU1019:AU1020" si="211">TRIM(IF(COUNTBLANK(Z1019:AE1019)&lt;=5,CONCATENATE($AP$3,IF(ISNUMBER(Z1019),Z$6,"")," ",IF(ISNUMBER(AA1019),AA$6,"")," ",IF(ISNUMBER(AB1019),AB$6,"")," ",IF(ISNUMBER(AC1019),AC$6,"")," ",IF(ISNUMBER(AD1019),AD$6,"")," ",IF(ISNUMBER(AE1019),AE$6,""),$AQ$3," ",IF(ISNUMBER(AF1019),AF$6,"")," ",IF(ISNUMBER(AH1019),AH$6,"")," ",IF(ISNUMBER(AI1019),AI$6,"")," ",IF(ISNUMBER(AJ1019),AJ$6,"")," ",IF(ISNUMBER(AK1019),AK$6,"")," ",IF(ISNUMBER(AL1019),AL$6,"")," ",IF(ISNUMBER(AM1019),AM$6,"")," ",IF(ISNUMBER(AR1019),AR$6,"")," ",IF(ISNUMBER(AS1019),AS$6,"")," ",IF(ISNUMBER(AT1019),AT$6,""))&amp;IF(COUNTBLANK(AN1019:AQ1019)&lt;=3,CONCATENATE($AP$4,IF(ISNUMBER(AN1019),AN$7,"")," ",IF(ISNUMBER(AO1019),AO$7,"")," ",IF(ISNUMBER(AP1019),AP$7,"")," ",IF(ISNUMBER(AQ1019),AQ$7,"")," ",$AQ$4),""),
CONCATENATE(IF(ISNUMBER(AF1019),AF$6,"")," ",IF(ISNUMBER(AH1019),AH$6,"")," ",IF(ISNUMBER(AI1019),AI$6,"")," ",IF(ISNUMBER(AJ1019),AJ$6,"")," ",IF(ISNUMBER(AK1019),AK$6,"")," ",IF(ISNUMBER(AL1019),AL$6,"")," ",IF(ISNUMBER(AM1019),AM$6,"")," ",IF(ISNUMBER(AR1019),AR$6,"")," ",IF(ISNUMBER(AS1019),AS$6,"")," ",IF(ISNUMBER(AT1019),AT$6,""))&amp;IF(COUNTBLANK(AN1019:AQ1019)&lt;=3,CONCATENATE($AP$4,IF(ISNUMBER(AN1019),AN$7,"")," ",IF(ISNUMBER(AO1019),AO$7,"")," ",IF(ISNUMBER(AP1019),AP$7,"")," ",IF(ISNUMBER(AQ1019),AQ$7,"")," ",$AQ$4),"")
))</f>
        <v/>
      </c>
    </row>
    <row r="1020" spans="1:47" ht="16.5" thickTop="1" thickBot="1" x14ac:dyDescent="0.3">
      <c r="A1020" s="28">
        <f t="shared" si="207"/>
        <v>1</v>
      </c>
      <c r="B1020" s="74" t="s">
        <v>1097</v>
      </c>
      <c r="C1020" s="72" t="s">
        <v>782</v>
      </c>
      <c r="D1020" s="63">
        <v>1992</v>
      </c>
      <c r="E1020" s="72"/>
      <c r="F1020" s="72" t="s">
        <v>2558</v>
      </c>
      <c r="G1020" s="80">
        <v>5</v>
      </c>
      <c r="H1020" s="80">
        <v>5</v>
      </c>
      <c r="I1020" s="163">
        <v>3028.1</v>
      </c>
      <c r="J1020" s="163">
        <v>2765.6</v>
      </c>
      <c r="K1020" s="163">
        <v>2765.6</v>
      </c>
      <c r="L1020" s="165">
        <v>98</v>
      </c>
      <c r="M1020" s="163">
        <f t="shared" si="201"/>
        <v>14784274.32</v>
      </c>
      <c r="N1020" s="163"/>
      <c r="O1020" s="163"/>
      <c r="P1020" s="163"/>
      <c r="Q1020" s="30">
        <f>IF('Форма 2'!D1020=0,"",'Форма 2'!D1020-N1020-O1020-P1020)</f>
        <v>14784274.32</v>
      </c>
      <c r="R1020" s="51">
        <f t="shared" si="203"/>
        <v>5345.774631183107</v>
      </c>
      <c r="S1020" s="51">
        <f t="shared" ref="S1020" si="212">R1020</f>
        <v>5345.774631183107</v>
      </c>
      <c r="T1020" s="128">
        <f>IF(B1020=C1020,"",
IF(ISERROR(
IF(_xlfn.TEXTBEFORE('ПДФ 1'!B1063,": ",1)*1=YEAR($V$4),$V$4,
IF(_xlfn.TEXTBEFORE('ПДФ 1'!B1063,": ",1)*1=YEAR($W$4),$W$4,
IF(_xlfn.TEXTBEFORE('ПДФ 1'!B1063,": ",1)*1=YEAR($X$4),$X$4,$Y$4)))),"",
IF(_xlfn.TEXTBEFORE('ПДФ 1'!B1063,": ",1)*1=YEAR($V$4),$V$4,
IF(_xlfn.TEXTBEFORE('ПДФ 1'!B1063,": ",1)*1=YEAR($W$4),$W$4,
IF(_xlfn.TEXTBEFORE('ПДФ 1'!B1063,": ",1)*1=YEAR($X$4),$X$4,$Y$4)))))</f>
        <v>46387</v>
      </c>
      <c r="U1020" s="125" t="str">
        <f>IF(ISERROR(VLOOKUP(C1020,Источник!$C$2:$K$2343,9,0)),"",VLOOKUP(C1020,Источник!$C$2:$K$2343,9,0))</f>
        <v>РО</v>
      </c>
      <c r="V1020" s="1"/>
      <c r="W1020" s="1"/>
      <c r="X1020" s="77" t="str">
        <f t="shared" si="206"/>
        <v>г. Очер, ул. Ленина, д. 151: 2026</v>
      </c>
      <c r="Y1020" s="117">
        <f t="shared" si="210"/>
        <v>1</v>
      </c>
      <c r="Z1020" s="22" t="s">
        <v>1076</v>
      </c>
      <c r="AA1020" s="22" t="s">
        <v>1076</v>
      </c>
      <c r="AB1020" s="22" t="s">
        <v>1076</v>
      </c>
      <c r="AC1020" s="22" t="s">
        <v>1076</v>
      </c>
      <c r="AD1020" s="22" t="s">
        <v>1076</v>
      </c>
      <c r="AE1020" s="22" t="s">
        <v>1076</v>
      </c>
      <c r="AF1020" s="22" t="s">
        <v>1076</v>
      </c>
      <c r="AG1020" s="89" t="s">
        <v>1076</v>
      </c>
      <c r="AH1020" s="88" t="s">
        <v>1076</v>
      </c>
      <c r="AI1020" s="75" t="s">
        <v>1076</v>
      </c>
      <c r="AJ1020" s="75">
        <v>1</v>
      </c>
      <c r="AK1020" s="75" t="s">
        <v>1076</v>
      </c>
      <c r="AL1020" s="75" t="s">
        <v>1076</v>
      </c>
      <c r="AM1020" s="75" t="s">
        <v>1076</v>
      </c>
      <c r="AN1020" s="75" t="s">
        <v>1076</v>
      </c>
      <c r="AO1020" s="75" t="s">
        <v>1076</v>
      </c>
      <c r="AP1020" s="75" t="s">
        <v>1076</v>
      </c>
      <c r="AQ1020" s="75" t="s">
        <v>1076</v>
      </c>
      <c r="AR1020" s="75" t="s">
        <v>1076</v>
      </c>
      <c r="AS1020" s="75" t="s">
        <v>1076</v>
      </c>
      <c r="AT1020" s="75" t="s">
        <v>1076</v>
      </c>
      <c r="AU1020" t="str">
        <f t="shared" si="211"/>
        <v>Рфа</v>
      </c>
    </row>
    <row r="1021" spans="1:47" ht="16.5" thickTop="1" thickBot="1" x14ac:dyDescent="0.3">
      <c r="A1021" s="28">
        <f t="shared" si="207"/>
        <v>2</v>
      </c>
      <c r="B1021" s="74" t="s">
        <v>1097</v>
      </c>
      <c r="C1021" s="72" t="s">
        <v>645</v>
      </c>
      <c r="D1021" s="63">
        <v>1966</v>
      </c>
      <c r="E1021" s="72"/>
      <c r="F1021" s="72" t="s">
        <v>2519</v>
      </c>
      <c r="G1021" s="80">
        <v>2</v>
      </c>
      <c r="H1021" s="80">
        <v>3</v>
      </c>
      <c r="I1021" s="163">
        <v>523.29999999999995</v>
      </c>
      <c r="J1021" s="163">
        <v>459.7</v>
      </c>
      <c r="K1021" s="163">
        <v>459.7</v>
      </c>
      <c r="L1021" s="165">
        <v>14</v>
      </c>
      <c r="M1021" s="163">
        <f t="shared" si="201"/>
        <v>9397164.9900000002</v>
      </c>
      <c r="N1021" s="163"/>
      <c r="O1021" s="163"/>
      <c r="P1021" s="163"/>
      <c r="Q1021" s="30">
        <f>IF('Форма 2'!D1021=0,"",'Форма 2'!D1021-N1021-O1021-P1021)</f>
        <v>9397164.9900000002</v>
      </c>
      <c r="R1021" s="51">
        <f t="shared" ref="R1021:R1037" si="213">IF(ISNUMBER(J1021),M1021/J1021,"")</f>
        <v>20441.95125081575</v>
      </c>
      <c r="S1021" s="51">
        <f t="shared" ref="S1021:S1037" si="214">R1021</f>
        <v>20441.95125081575</v>
      </c>
      <c r="T1021" s="128">
        <f>IF(B1021=C1021,"",
IF(ISERROR(
IF(_xlfn.TEXTBEFORE('ПДФ 1'!B1064,": ",1)*1=YEAR($V$4),$V$4,
IF(_xlfn.TEXTBEFORE('ПДФ 1'!B1064,": ",1)*1=YEAR($W$4),$W$4,
IF(_xlfn.TEXTBEFORE('ПДФ 1'!B1064,": ",1)*1=YEAR($X$4),$X$4,$Y$4)))),"",
IF(_xlfn.TEXTBEFORE('ПДФ 1'!B1064,": ",1)*1=YEAR($V$4),$V$4,
IF(_xlfn.TEXTBEFORE('ПДФ 1'!B1064,": ",1)*1=YEAR($W$4),$W$4,
IF(_xlfn.TEXTBEFORE('ПДФ 1'!B1064,": ",1)*1=YEAR($X$4),$X$4,$Y$4)))))</f>
        <v>46387</v>
      </c>
      <c r="U1021" s="125" t="str">
        <f>IF(ISERROR(VLOOKUP(C1021,Источник!$C$2:$K$2343,9,0)),"",VLOOKUP(C1021,Источник!$C$2:$K$2343,9,0))</f>
        <v>РО</v>
      </c>
      <c r="V1021" s="1"/>
      <c r="W1021" s="1"/>
      <c r="X1021" s="77" t="str">
        <f t="shared" si="206"/>
        <v>пгт Павловский, ул. Жданова, д. 18: 2026</v>
      </c>
      <c r="Y1021" s="117">
        <f t="shared" ref="Y1021:Y1037" si="215">SUM(Z1021:AF1021,AI1021:AT1021,)+IF(ISNUMBER(AG1021),1,0)</f>
        <v>2</v>
      </c>
      <c r="Z1021" s="22" t="s">
        <v>1076</v>
      </c>
      <c r="AA1021" s="22">
        <v>1</v>
      </c>
      <c r="AB1021" s="22" t="s">
        <v>1076</v>
      </c>
      <c r="AC1021" s="22" t="s">
        <v>1076</v>
      </c>
      <c r="AD1021" s="22" t="s">
        <v>1076</v>
      </c>
      <c r="AE1021" s="22" t="s">
        <v>1076</v>
      </c>
      <c r="AF1021" s="22" t="s">
        <v>1076</v>
      </c>
      <c r="AG1021" s="89" t="s">
        <v>1076</v>
      </c>
      <c r="AH1021" s="88" t="s">
        <v>1076</v>
      </c>
      <c r="AI1021" s="75">
        <v>1</v>
      </c>
      <c r="AJ1021" s="75" t="s">
        <v>1076</v>
      </c>
      <c r="AK1021" s="75" t="s">
        <v>1076</v>
      </c>
      <c r="AL1021" s="75" t="s">
        <v>1076</v>
      </c>
      <c r="AM1021" s="75" t="s">
        <v>1076</v>
      </c>
      <c r="AN1021" s="75" t="s">
        <v>1076</v>
      </c>
      <c r="AO1021" s="75" t="s">
        <v>1076</v>
      </c>
      <c r="AP1021" s="75" t="s">
        <v>1076</v>
      </c>
      <c r="AQ1021" s="75" t="s">
        <v>1076</v>
      </c>
      <c r="AR1021" s="75" t="s">
        <v>1076</v>
      </c>
      <c r="AS1021" s="75" t="s">
        <v>1076</v>
      </c>
      <c r="AT1021" s="75" t="s">
        <v>1076</v>
      </c>
      <c r="AU1021" t="str">
        <f t="shared" ref="AU1021:AU1037" si="216">TRIM(IF(COUNTBLANK(Z1021:AE1021)&lt;=5,CONCATENATE($AP$3,IF(ISNUMBER(Z1021),Z$6,"")," ",IF(ISNUMBER(AA1021),AA$6,"")," ",IF(ISNUMBER(AB1021),AB$6,"")," ",IF(ISNUMBER(AC1021),AC$6,"")," ",IF(ISNUMBER(AD1021),AD$6,"")," ",IF(ISNUMBER(AE1021),AE$6,""),$AQ$3," ",IF(ISNUMBER(AF1021),AF$6,"")," ",IF(ISNUMBER(AH1021),AH$6,"")," ",IF(ISNUMBER(AI1021),AI$6,"")," ",IF(ISNUMBER(AJ1021),AJ$6,"")," ",IF(ISNUMBER(AK1021),AK$6,"")," ",IF(ISNUMBER(AL1021),AL$6,"")," ",IF(ISNUMBER(AM1021),AM$6,"")," ",IF(ISNUMBER(AR1021),AR$6,"")," ",IF(ISNUMBER(AS1021),AS$6,"")," ",IF(ISNUMBER(AT1021),AT$6,""))&amp;IF(COUNTBLANK(AN1021:AQ1021)&lt;=3,CONCATENATE($AP$4,IF(ISNUMBER(AN1021),AN$7,"")," ",IF(ISNUMBER(AO1021),AO$7,"")," ",IF(ISNUMBER(AP1021),AP$7,"")," ",IF(ISNUMBER(AQ1021),AQ$7,"")," ",$AQ$4),""),
CONCATENATE(IF(ISNUMBER(AF1021),AF$6,"")," ",IF(ISNUMBER(AH1021),AH$6,"")," ",IF(ISNUMBER(AI1021),AI$6,"")," ",IF(ISNUMBER(AJ1021),AJ$6,"")," ",IF(ISNUMBER(AK1021),AK$6,"")," ",IF(ISNUMBER(AL1021),AL$6,"")," ",IF(ISNUMBER(AM1021),AM$6,"")," ",IF(ISNUMBER(AR1021),AR$6,"")," ",IF(ISNUMBER(AS1021),AS$6,"")," ",IF(ISNUMBER(AT1021),AT$6,""))&amp;IF(COUNTBLANK(AN1021:AQ1021)&lt;=3,CONCATENATE($AP$4,IF(ISNUMBER(AN1021),AN$7,"")," ",IF(ISNUMBER(AO1021),AO$7,"")," ",IF(ISNUMBER(AP1021),AP$7,"")," ",IF(ISNUMBER(AQ1021),AQ$7,"")," ",$AQ$4),"")
))</f>
        <v>РВИС ( ТЕП ) РК</v>
      </c>
    </row>
    <row r="1022" spans="1:47" ht="17.25" thickTop="1" thickBot="1" x14ac:dyDescent="0.3">
      <c r="A1022" s="134">
        <f t="shared" si="207"/>
        <v>0</v>
      </c>
      <c r="B1022" s="135" t="s">
        <v>1076</v>
      </c>
      <c r="C1022" s="141" t="s">
        <v>1852</v>
      </c>
      <c r="D1022" s="140" t="s">
        <v>1076</v>
      </c>
      <c r="E1022" s="141"/>
      <c r="F1022" s="141" t="s">
        <v>1076</v>
      </c>
      <c r="G1022" s="142" t="s">
        <v>1076</v>
      </c>
      <c r="H1022" s="142" t="s">
        <v>1076</v>
      </c>
      <c r="I1022" s="162">
        <f>SUM(I1023:I1155)</f>
        <v>527727.34000000008</v>
      </c>
      <c r="J1022" s="162">
        <f t="shared" ref="J1022:P1022" si="217">SUM(J1023:J1155)</f>
        <v>448092.36999999988</v>
      </c>
      <c r="K1022" s="162">
        <f t="shared" si="217"/>
        <v>439681.47499999986</v>
      </c>
      <c r="L1022" s="154">
        <f t="shared" si="217"/>
        <v>18724</v>
      </c>
      <c r="M1022" s="162">
        <f t="shared" si="201"/>
        <v>2107463010.5600002</v>
      </c>
      <c r="N1022" s="162">
        <f t="shared" si="217"/>
        <v>0</v>
      </c>
      <c r="O1022" s="162">
        <f t="shared" si="217"/>
        <v>0</v>
      </c>
      <c r="P1022" s="162">
        <f t="shared" si="217"/>
        <v>0</v>
      </c>
      <c r="Q1022" s="136">
        <f>IF('Форма 2'!D1022=0,"",'Форма 2'!D1022-N1022-O1022-P1022)</f>
        <v>2107463010.5600002</v>
      </c>
      <c r="R1022" s="143"/>
      <c r="S1022" s="143"/>
      <c r="T1022" s="138"/>
      <c r="U1022" s="145" t="str">
        <f>IF(ISERROR(VLOOKUP(C1022,Источник!$C$2:$K$2343,9,0)),"",VLOOKUP(C1022,Источник!$C$2:$K$2343,9,0))</f>
        <v/>
      </c>
      <c r="V1022" s="1"/>
      <c r="W1022" s="1"/>
      <c r="X1022" s="77" t="str">
        <f t="shared" si="206"/>
        <v/>
      </c>
      <c r="Y1022" s="117">
        <f t="shared" si="215"/>
        <v>0</v>
      </c>
      <c r="Z1022" s="22" t="s">
        <v>1076</v>
      </c>
      <c r="AA1022" s="22" t="s">
        <v>1076</v>
      </c>
      <c r="AB1022" s="22" t="s">
        <v>1076</v>
      </c>
      <c r="AC1022" s="22" t="s">
        <v>1076</v>
      </c>
      <c r="AD1022" s="22" t="s">
        <v>1076</v>
      </c>
      <c r="AE1022" s="22" t="s">
        <v>1076</v>
      </c>
      <c r="AF1022" s="22" t="s">
        <v>1076</v>
      </c>
      <c r="AG1022" s="89" t="s">
        <v>1076</v>
      </c>
      <c r="AH1022" s="88" t="s">
        <v>1076</v>
      </c>
      <c r="AI1022" s="75" t="s">
        <v>1076</v>
      </c>
      <c r="AJ1022" s="75" t="s">
        <v>1076</v>
      </c>
      <c r="AK1022" s="75" t="s">
        <v>1076</v>
      </c>
      <c r="AL1022" s="75" t="s">
        <v>1076</v>
      </c>
      <c r="AM1022" s="75" t="s">
        <v>1076</v>
      </c>
      <c r="AN1022" s="75" t="s">
        <v>1076</v>
      </c>
      <c r="AO1022" s="75" t="s">
        <v>1076</v>
      </c>
      <c r="AP1022" s="75" t="s">
        <v>1076</v>
      </c>
      <c r="AQ1022" s="75" t="s">
        <v>1076</v>
      </c>
      <c r="AR1022" s="75" t="s">
        <v>1076</v>
      </c>
      <c r="AS1022" s="75" t="s">
        <v>1076</v>
      </c>
      <c r="AT1022" s="75" t="s">
        <v>1076</v>
      </c>
      <c r="AU1022" t="str">
        <f t="shared" si="216"/>
        <v/>
      </c>
    </row>
    <row r="1023" spans="1:47" ht="16.5" thickTop="1" thickBot="1" x14ac:dyDescent="0.3">
      <c r="A1023" s="28">
        <f t="shared" si="207"/>
        <v>1</v>
      </c>
      <c r="B1023" s="74" t="s">
        <v>1852</v>
      </c>
      <c r="C1023" s="72" t="s">
        <v>736</v>
      </c>
      <c r="D1023" s="63">
        <v>1971</v>
      </c>
      <c r="E1023" s="72"/>
      <c r="F1023" s="72" t="s">
        <v>2519</v>
      </c>
      <c r="G1023" s="80">
        <v>5</v>
      </c>
      <c r="H1023" s="80">
        <v>8</v>
      </c>
      <c r="I1023" s="163">
        <v>6007.9</v>
      </c>
      <c r="J1023" s="163">
        <v>6007.9</v>
      </c>
      <c r="K1023" s="163">
        <v>6007.9</v>
      </c>
      <c r="L1023" s="165">
        <v>331</v>
      </c>
      <c r="M1023" s="163">
        <f t="shared" si="201"/>
        <v>27056697.809999999</v>
      </c>
      <c r="N1023" s="163"/>
      <c r="O1023" s="163"/>
      <c r="P1023" s="163"/>
      <c r="Q1023" s="30">
        <f>IF('Форма 2'!D1023=0,"",'Форма 2'!D1023-N1023-O1023-P1023)</f>
        <v>27056697.809999999</v>
      </c>
      <c r="R1023" s="51">
        <f t="shared" si="213"/>
        <v>4503.5200003328955</v>
      </c>
      <c r="S1023" s="51">
        <f t="shared" si="214"/>
        <v>4503.5200003328955</v>
      </c>
      <c r="T1023" s="128">
        <f>IF(B1023=C1023,"",
IF(ISERROR(
IF(_xlfn.TEXTBEFORE('ПДФ 1'!B1066,": ",1)*1=YEAR($V$4),$V$4,
IF(_xlfn.TEXTBEFORE('ПДФ 1'!B1066,": ",1)*1=YEAR($W$4),$W$4,
IF(_xlfn.TEXTBEFORE('ПДФ 1'!B1066,": ",1)*1=YEAR($X$4),$X$4,$Y$4)))),"",
IF(_xlfn.TEXTBEFORE('ПДФ 1'!B1066,": ",1)*1=YEAR($V$4),$V$4,
IF(_xlfn.TEXTBEFORE('ПДФ 1'!B1066,": ",1)*1=YEAR($W$4),$W$4,
IF(_xlfn.TEXTBEFORE('ПДФ 1'!B1066,": ",1)*1=YEAR($X$4),$X$4,$Y$4)))))</f>
        <v>46387</v>
      </c>
      <c r="U1023" s="125" t="str">
        <f>IF(ISERROR(VLOOKUP(C1023,Источник!$C$2:$K$2343,9,0)),"",VLOOKUP(C1023,Источник!$C$2:$K$2343,9,0))</f>
        <v>РО</v>
      </c>
      <c r="V1023" s="1"/>
      <c r="W1023" s="1"/>
      <c r="X1023" s="77" t="str">
        <f t="shared" si="206"/>
        <v>г. Пермь, пр-д Серебрянский, д. 5: 2026</v>
      </c>
      <c r="Y1023" s="117">
        <f t="shared" si="215"/>
        <v>1</v>
      </c>
      <c r="Z1023" s="22" t="s">
        <v>1076</v>
      </c>
      <c r="AA1023" s="22" t="s">
        <v>1076</v>
      </c>
      <c r="AB1023" s="22" t="s">
        <v>1076</v>
      </c>
      <c r="AC1023" s="22" t="s">
        <v>1076</v>
      </c>
      <c r="AD1023" s="22" t="s">
        <v>1076</v>
      </c>
      <c r="AE1023" s="22" t="s">
        <v>1076</v>
      </c>
      <c r="AF1023" s="22" t="s">
        <v>1076</v>
      </c>
      <c r="AG1023" s="89" t="s">
        <v>1076</v>
      </c>
      <c r="AH1023" s="88" t="s">
        <v>1076</v>
      </c>
      <c r="AI1023" s="75">
        <v>1</v>
      </c>
      <c r="AJ1023" s="75" t="s">
        <v>1076</v>
      </c>
      <c r="AK1023" s="75" t="s">
        <v>1076</v>
      </c>
      <c r="AL1023" s="75" t="s">
        <v>1076</v>
      </c>
      <c r="AM1023" s="75" t="s">
        <v>1076</v>
      </c>
      <c r="AN1023" s="75" t="s">
        <v>1076</v>
      </c>
      <c r="AO1023" s="75" t="s">
        <v>1076</v>
      </c>
      <c r="AP1023" s="75" t="s">
        <v>1076</v>
      </c>
      <c r="AQ1023" s="75" t="s">
        <v>1076</v>
      </c>
      <c r="AR1023" s="75" t="s">
        <v>1076</v>
      </c>
      <c r="AS1023" s="75" t="s">
        <v>1076</v>
      </c>
      <c r="AT1023" s="75" t="s">
        <v>1076</v>
      </c>
      <c r="AU1023" t="str">
        <f t="shared" si="216"/>
        <v>РК</v>
      </c>
    </row>
    <row r="1024" spans="1:47" ht="16.5" thickTop="1" thickBot="1" x14ac:dyDescent="0.3">
      <c r="A1024" s="28">
        <f t="shared" si="207"/>
        <v>2</v>
      </c>
      <c r="B1024" s="74" t="s">
        <v>1852</v>
      </c>
      <c r="C1024" s="72" t="s">
        <v>1530</v>
      </c>
      <c r="D1024" s="63">
        <v>1984</v>
      </c>
      <c r="E1024" s="72"/>
      <c r="F1024" s="72" t="s">
        <v>2520</v>
      </c>
      <c r="G1024" s="80">
        <v>9</v>
      </c>
      <c r="H1024" s="80">
        <v>1</v>
      </c>
      <c r="I1024" s="163">
        <v>9010.9</v>
      </c>
      <c r="J1024" s="163">
        <v>7583</v>
      </c>
      <c r="K1024" s="163">
        <v>7583</v>
      </c>
      <c r="L1024" s="165">
        <v>320</v>
      </c>
      <c r="M1024" s="163">
        <f t="shared" si="201"/>
        <v>137338731.25999999</v>
      </c>
      <c r="N1024" s="163"/>
      <c r="O1024" s="163"/>
      <c r="P1024" s="163"/>
      <c r="Q1024" s="30">
        <f>IF('Форма 2'!D1024=0,"",'Форма 2'!D1024-N1024-O1024-P1024)</f>
        <v>137338731.25999999</v>
      </c>
      <c r="R1024" s="51">
        <f t="shared" si="213"/>
        <v>18111.398029803506</v>
      </c>
      <c r="S1024" s="51">
        <f t="shared" si="214"/>
        <v>18111.398029803506</v>
      </c>
      <c r="T1024" s="128">
        <f>IF(B1024=C1024,"",
IF(ISERROR(
IF(_xlfn.TEXTBEFORE('ПДФ 1'!B1067,": ",1)*1=YEAR($V$4),$V$4,
IF(_xlfn.TEXTBEFORE('ПДФ 1'!B1067,": ",1)*1=YEAR($W$4),$W$4,
IF(_xlfn.TEXTBEFORE('ПДФ 1'!B1067,": ",1)*1=YEAR($X$4),$X$4,$Y$4)))),"",
IF(_xlfn.TEXTBEFORE('ПДФ 1'!B1067,": ",1)*1=YEAR($V$4),$V$4,
IF(_xlfn.TEXTBEFORE('ПДФ 1'!B1067,": ",1)*1=YEAR($W$4),$W$4,
IF(_xlfn.TEXTBEFORE('ПДФ 1'!B1067,": ",1)*1=YEAR($X$4),$X$4,$Y$4)))))</f>
        <v>46387</v>
      </c>
      <c r="U1024" s="125" t="str">
        <f>IF(ISERROR(VLOOKUP(C1024,Источник!$C$2:$K$2343,9,0)),"",VLOOKUP(C1024,Источник!$C$2:$K$2343,9,0))</f>
        <v>РО</v>
      </c>
      <c r="V1024" s="1"/>
      <c r="W1024" s="1"/>
      <c r="X1024" s="77" t="str">
        <f t="shared" si="206"/>
        <v>г. Пермь, пр-д Якуба Коласа, д. 9: 2026</v>
      </c>
      <c r="Y1024" s="117">
        <f t="shared" si="215"/>
        <v>1</v>
      </c>
      <c r="Z1024" s="22" t="s">
        <v>1076</v>
      </c>
      <c r="AA1024" s="22" t="s">
        <v>1076</v>
      </c>
      <c r="AB1024" s="22" t="s">
        <v>1076</v>
      </c>
      <c r="AC1024" s="22" t="s">
        <v>1076</v>
      </c>
      <c r="AD1024" s="22" t="s">
        <v>1076</v>
      </c>
      <c r="AE1024" s="22" t="s">
        <v>1076</v>
      </c>
      <c r="AF1024" s="22" t="s">
        <v>1076</v>
      </c>
      <c r="AG1024" s="89" t="s">
        <v>1076</v>
      </c>
      <c r="AH1024" s="88" t="s">
        <v>1076</v>
      </c>
      <c r="AI1024" s="75" t="s">
        <v>1076</v>
      </c>
      <c r="AJ1024" s="75" t="s">
        <v>1076</v>
      </c>
      <c r="AK1024" s="75">
        <v>1</v>
      </c>
      <c r="AL1024" s="75" t="s">
        <v>1076</v>
      </c>
      <c r="AM1024" s="75" t="s">
        <v>1076</v>
      </c>
      <c r="AN1024" s="75" t="s">
        <v>1076</v>
      </c>
      <c r="AO1024" s="75" t="s">
        <v>1076</v>
      </c>
      <c r="AP1024" s="75" t="s">
        <v>1076</v>
      </c>
      <c r="AQ1024" s="75" t="s">
        <v>1076</v>
      </c>
      <c r="AR1024" s="75" t="s">
        <v>1076</v>
      </c>
      <c r="AS1024" s="75" t="s">
        <v>1076</v>
      </c>
      <c r="AT1024" s="75" t="s">
        <v>1076</v>
      </c>
      <c r="AU1024" t="str">
        <f t="shared" si="216"/>
        <v>УФ</v>
      </c>
    </row>
    <row r="1025" spans="1:47" ht="16.5" thickTop="1" thickBot="1" x14ac:dyDescent="0.3">
      <c r="A1025" s="28">
        <f t="shared" si="207"/>
        <v>3</v>
      </c>
      <c r="B1025" s="74" t="s">
        <v>1852</v>
      </c>
      <c r="C1025" s="72" t="s">
        <v>600</v>
      </c>
      <c r="D1025" s="63">
        <v>1953</v>
      </c>
      <c r="E1025" s="72"/>
      <c r="F1025" s="72" t="s">
        <v>2526</v>
      </c>
      <c r="G1025" s="80">
        <v>5</v>
      </c>
      <c r="H1025" s="80">
        <v>5</v>
      </c>
      <c r="I1025" s="163">
        <v>6337.42</v>
      </c>
      <c r="J1025" s="163">
        <v>5510.25</v>
      </c>
      <c r="K1025" s="163">
        <v>5179.6350000000002</v>
      </c>
      <c r="L1025" s="165">
        <v>132</v>
      </c>
      <c r="M1025" s="163">
        <f t="shared" si="201"/>
        <v>19058206.300000001</v>
      </c>
      <c r="N1025" s="163"/>
      <c r="O1025" s="163"/>
      <c r="P1025" s="163"/>
      <c r="Q1025" s="30">
        <f>IF('Форма 2'!D1025=0,"",'Форма 2'!D1025-N1025-O1025-P1025)</f>
        <v>19058206.300000001</v>
      </c>
      <c r="R1025" s="51">
        <f t="shared" si="213"/>
        <v>3458.6826913479426</v>
      </c>
      <c r="S1025" s="51">
        <f t="shared" si="214"/>
        <v>3458.6826913479426</v>
      </c>
      <c r="T1025" s="128">
        <f>IF(B1025=C1025,"",
IF(ISERROR(
IF(_xlfn.TEXTBEFORE('ПДФ 1'!B1068,": ",1)*1=YEAR($V$4),$V$4,
IF(_xlfn.TEXTBEFORE('ПДФ 1'!B1068,": ",1)*1=YEAR($W$4),$W$4,
IF(_xlfn.TEXTBEFORE('ПДФ 1'!B1068,": ",1)*1=YEAR($X$4),$X$4,$Y$4)))),"",
IF(_xlfn.TEXTBEFORE('ПДФ 1'!B1068,": ",1)*1=YEAR($V$4),$V$4,
IF(_xlfn.TEXTBEFORE('ПДФ 1'!B1068,": ",1)*1=YEAR($W$4),$W$4,
IF(_xlfn.TEXTBEFORE('ПДФ 1'!B1068,": ",1)*1=YEAR($X$4),$X$4,$Y$4)))))</f>
        <v>46387</v>
      </c>
      <c r="U1025" s="125" t="str">
        <f>IF(ISERROR(VLOOKUP(C1025,Источник!$C$2:$K$2343,9,0)),"",VLOOKUP(C1025,Источник!$C$2:$K$2343,9,0))</f>
        <v>СС</v>
      </c>
      <c r="V1025" s="1"/>
      <c r="W1025" s="1"/>
      <c r="X1025" s="77" t="str">
        <f t="shared" si="206"/>
        <v>г. Пермь, пр-т Комсомольский, д. 58: 2026</v>
      </c>
      <c r="Y1025" s="117">
        <f t="shared" si="215"/>
        <v>2</v>
      </c>
      <c r="Z1025" s="22">
        <v>1</v>
      </c>
      <c r="AA1025" s="22">
        <v>1</v>
      </c>
      <c r="AB1025" s="22" t="s">
        <v>1076</v>
      </c>
      <c r="AC1025" s="22" t="s">
        <v>1076</v>
      </c>
      <c r="AD1025" s="22" t="s">
        <v>1076</v>
      </c>
      <c r="AE1025" s="22" t="s">
        <v>1076</v>
      </c>
      <c r="AF1025" s="22" t="s">
        <v>1076</v>
      </c>
      <c r="AG1025" s="89" t="s">
        <v>1076</v>
      </c>
      <c r="AH1025" s="88" t="s">
        <v>1076</v>
      </c>
      <c r="AI1025" s="75" t="s">
        <v>1076</v>
      </c>
      <c r="AJ1025" s="75" t="s">
        <v>1076</v>
      </c>
      <c r="AK1025" s="75" t="s">
        <v>1076</v>
      </c>
      <c r="AL1025" s="75" t="s">
        <v>1076</v>
      </c>
      <c r="AM1025" s="75" t="s">
        <v>1076</v>
      </c>
      <c r="AN1025" s="75" t="s">
        <v>1076</v>
      </c>
      <c r="AO1025" s="75" t="s">
        <v>1076</v>
      </c>
      <c r="AP1025" s="75" t="s">
        <v>1076</v>
      </c>
      <c r="AQ1025" s="75" t="s">
        <v>1076</v>
      </c>
      <c r="AR1025" s="75" t="s">
        <v>1076</v>
      </c>
      <c r="AS1025" s="75" t="s">
        <v>1076</v>
      </c>
      <c r="AT1025" s="75" t="s">
        <v>1076</v>
      </c>
      <c r="AU1025" t="str">
        <f t="shared" si="216"/>
        <v>РВИС ( ЭЛ ТЕП )</v>
      </c>
    </row>
    <row r="1026" spans="1:47" ht="16.5" thickTop="1" thickBot="1" x14ac:dyDescent="0.3">
      <c r="A1026" s="28">
        <f t="shared" si="207"/>
        <v>4</v>
      </c>
      <c r="B1026" s="74" t="s">
        <v>1852</v>
      </c>
      <c r="C1026" s="72" t="s">
        <v>646</v>
      </c>
      <c r="D1026" s="63">
        <v>1952</v>
      </c>
      <c r="E1026" s="72"/>
      <c r="F1026" s="72" t="s">
        <v>2519</v>
      </c>
      <c r="G1026" s="80">
        <v>5</v>
      </c>
      <c r="H1026" s="80">
        <v>5</v>
      </c>
      <c r="I1026" s="163">
        <v>5586</v>
      </c>
      <c r="J1026" s="163">
        <v>3876</v>
      </c>
      <c r="K1026" s="163">
        <v>3876</v>
      </c>
      <c r="L1026" s="165">
        <v>142</v>
      </c>
      <c r="M1026" s="163">
        <f t="shared" si="201"/>
        <v>18680366.039999999</v>
      </c>
      <c r="N1026" s="163"/>
      <c r="O1026" s="163"/>
      <c r="P1026" s="163"/>
      <c r="Q1026" s="30">
        <f>IF('Форма 2'!D1026=0,"",'Форма 2'!D1026-N1026-O1026-P1026)</f>
        <v>18680366.039999999</v>
      </c>
      <c r="R1026" s="51">
        <f t="shared" si="213"/>
        <v>4819.4958823529405</v>
      </c>
      <c r="S1026" s="51">
        <f t="shared" si="214"/>
        <v>4819.4958823529405</v>
      </c>
      <c r="T1026" s="128">
        <f>IF(B1026=C1026,"",
IF(ISERROR(
IF(_xlfn.TEXTBEFORE('ПДФ 1'!B1069,": ",1)*1=YEAR($V$4),$V$4,
IF(_xlfn.TEXTBEFORE('ПДФ 1'!B1069,": ",1)*1=YEAR($W$4),$W$4,
IF(_xlfn.TEXTBEFORE('ПДФ 1'!B1069,": ",1)*1=YEAR($X$4),$X$4,$Y$4)))),"",
IF(_xlfn.TEXTBEFORE('ПДФ 1'!B1069,": ",1)*1=YEAR($V$4),$V$4,
IF(_xlfn.TEXTBEFORE('ПДФ 1'!B1069,": ",1)*1=YEAR($W$4),$W$4,
IF(_xlfn.TEXTBEFORE('ПДФ 1'!B1069,": ",1)*1=YEAR($X$4),$X$4,$Y$4)))))</f>
        <v>46387</v>
      </c>
      <c r="U1026" s="125" t="str">
        <f>IF(ISERROR(VLOOKUP(C1026,Источник!$C$2:$K$2343,9,0)),"",VLOOKUP(C1026,Источник!$C$2:$K$2343,9,0))</f>
        <v>РО</v>
      </c>
      <c r="V1026" s="1"/>
      <c r="W1026" s="1"/>
      <c r="X1026" s="77" t="str">
        <f t="shared" si="206"/>
        <v>г. Пермь, пр-т Комсомольский, д. 84: 2026</v>
      </c>
      <c r="Y1026" s="117">
        <f t="shared" si="215"/>
        <v>2</v>
      </c>
      <c r="Z1026" s="22" t="s">
        <v>1076</v>
      </c>
      <c r="AA1026" s="22">
        <v>1</v>
      </c>
      <c r="AB1026" s="22" t="s">
        <v>1076</v>
      </c>
      <c r="AC1026" s="22" t="s">
        <v>1076</v>
      </c>
      <c r="AD1026" s="22">
        <v>1</v>
      </c>
      <c r="AE1026" s="22" t="s">
        <v>1076</v>
      </c>
      <c r="AF1026" s="22" t="s">
        <v>1076</v>
      </c>
      <c r="AG1026" s="89" t="s">
        <v>1076</v>
      </c>
      <c r="AH1026" s="88" t="s">
        <v>1076</v>
      </c>
      <c r="AI1026" s="75" t="s">
        <v>1076</v>
      </c>
      <c r="AJ1026" s="75" t="s">
        <v>1076</v>
      </c>
      <c r="AK1026" s="75" t="s">
        <v>1076</v>
      </c>
      <c r="AL1026" s="75" t="s">
        <v>1076</v>
      </c>
      <c r="AM1026" s="75" t="s">
        <v>1076</v>
      </c>
      <c r="AN1026" s="75" t="s">
        <v>1076</v>
      </c>
      <c r="AO1026" s="75" t="s">
        <v>1076</v>
      </c>
      <c r="AP1026" s="75" t="s">
        <v>1076</v>
      </c>
      <c r="AQ1026" s="75" t="s">
        <v>1076</v>
      </c>
      <c r="AR1026" s="75" t="s">
        <v>1076</v>
      </c>
      <c r="AS1026" s="75" t="s">
        <v>1076</v>
      </c>
      <c r="AT1026" s="75" t="s">
        <v>1076</v>
      </c>
      <c r="AU1026" t="str">
        <f t="shared" si="216"/>
        <v>РВИС ( ТЕП ГВС )</v>
      </c>
    </row>
    <row r="1027" spans="1:47" ht="16.5" thickTop="1" thickBot="1" x14ac:dyDescent="0.3">
      <c r="A1027" s="28">
        <f t="shared" si="207"/>
        <v>5</v>
      </c>
      <c r="B1027" s="74" t="s">
        <v>1852</v>
      </c>
      <c r="C1027" s="72" t="s">
        <v>706</v>
      </c>
      <c r="D1027" s="63">
        <v>1952</v>
      </c>
      <c r="E1027" s="72"/>
      <c r="F1027" s="72" t="s">
        <v>2519</v>
      </c>
      <c r="G1027" s="80">
        <v>5</v>
      </c>
      <c r="H1027" s="80">
        <v>5</v>
      </c>
      <c r="I1027" s="163">
        <v>13428.8</v>
      </c>
      <c r="J1027" s="163">
        <v>11966.5</v>
      </c>
      <c r="K1027" s="163">
        <v>5296.3</v>
      </c>
      <c r="L1027" s="165">
        <v>140</v>
      </c>
      <c r="M1027" s="163">
        <f t="shared" si="201"/>
        <v>25352365.810000002</v>
      </c>
      <c r="N1027" s="163"/>
      <c r="O1027" s="163"/>
      <c r="P1027" s="163"/>
      <c r="Q1027" s="30">
        <f>IF('Форма 2'!D1027=0,"",'Форма 2'!D1027-N1027-O1027-P1027)</f>
        <v>25352365.810000002</v>
      </c>
      <c r="R1027" s="51">
        <f t="shared" si="213"/>
        <v>2118.6116082396693</v>
      </c>
      <c r="S1027" s="51">
        <f t="shared" si="214"/>
        <v>2118.6116082396693</v>
      </c>
      <c r="T1027" s="128">
        <f>IF(B1027=C1027,"",
IF(ISERROR(
IF(_xlfn.TEXTBEFORE('ПДФ 1'!B1070,": ",1)*1=YEAR($V$4),$V$4,
IF(_xlfn.TEXTBEFORE('ПДФ 1'!B1070,": ",1)*1=YEAR($W$4),$W$4,
IF(_xlfn.TEXTBEFORE('ПДФ 1'!B1070,": ",1)*1=YEAR($X$4),$X$4,$Y$4)))),"",
IF(_xlfn.TEXTBEFORE('ПДФ 1'!B1070,": ",1)*1=YEAR($V$4),$V$4,
IF(_xlfn.TEXTBEFORE('ПДФ 1'!B1070,": ",1)*1=YEAR($W$4),$W$4,
IF(_xlfn.TEXTBEFORE('ПДФ 1'!B1070,": ",1)*1=YEAR($X$4),$X$4,$Y$4)))))</f>
        <v>46387</v>
      </c>
      <c r="U1027" s="125" t="str">
        <f>IF(ISERROR(VLOOKUP(C1027,Источник!$C$2:$K$2343,9,0)),"",VLOOKUP(C1027,Источник!$C$2:$K$2343,9,0))</f>
        <v>СС</v>
      </c>
      <c r="V1027" s="1"/>
      <c r="W1027" s="1"/>
      <c r="X1027" s="77" t="str">
        <f t="shared" si="206"/>
        <v>г. Пермь, пр-т Комсомольский, д. 86: 2026</v>
      </c>
      <c r="Y1027" s="117">
        <f t="shared" si="215"/>
        <v>2</v>
      </c>
      <c r="Z1027" s="22" t="s">
        <v>1076</v>
      </c>
      <c r="AA1027" s="22" t="s">
        <v>1076</v>
      </c>
      <c r="AB1027" s="22" t="s">
        <v>1076</v>
      </c>
      <c r="AC1027" s="22" t="s">
        <v>1076</v>
      </c>
      <c r="AD1027" s="22" t="s">
        <v>1076</v>
      </c>
      <c r="AE1027" s="22" t="s">
        <v>1076</v>
      </c>
      <c r="AF1027" s="22">
        <v>1</v>
      </c>
      <c r="AG1027" s="89" t="s">
        <v>1076</v>
      </c>
      <c r="AH1027" s="88" t="s">
        <v>1076</v>
      </c>
      <c r="AI1027" s="75" t="s">
        <v>1076</v>
      </c>
      <c r="AJ1027" s="75" t="s">
        <v>1076</v>
      </c>
      <c r="AK1027" s="75" t="s">
        <v>1076</v>
      </c>
      <c r="AL1027" s="75" t="s">
        <v>1076</v>
      </c>
      <c r="AM1027" s="75">
        <v>1</v>
      </c>
      <c r="AN1027" s="75" t="s">
        <v>1076</v>
      </c>
      <c r="AO1027" s="75" t="s">
        <v>1076</v>
      </c>
      <c r="AP1027" s="75" t="s">
        <v>1076</v>
      </c>
      <c r="AQ1027" s="75" t="s">
        <v>1076</v>
      </c>
      <c r="AR1027" s="75" t="s">
        <v>1076</v>
      </c>
      <c r="AS1027" s="75" t="s">
        <v>1076</v>
      </c>
      <c r="AT1027" s="75" t="s">
        <v>1076</v>
      </c>
      <c r="AU1027" t="str">
        <f t="shared" si="216"/>
        <v>РП РФ</v>
      </c>
    </row>
    <row r="1028" spans="1:47" ht="16.5" thickTop="1" thickBot="1" x14ac:dyDescent="0.3">
      <c r="A1028" s="28">
        <f t="shared" si="207"/>
        <v>6</v>
      </c>
      <c r="B1028" s="74" t="s">
        <v>1852</v>
      </c>
      <c r="C1028" s="72" t="s">
        <v>601</v>
      </c>
      <c r="D1028" s="63">
        <v>1960</v>
      </c>
      <c r="E1028" s="72"/>
      <c r="F1028" s="72" t="s">
        <v>2522</v>
      </c>
      <c r="G1028" s="80">
        <v>2</v>
      </c>
      <c r="H1028" s="80">
        <v>2</v>
      </c>
      <c r="I1028" s="163">
        <v>639.6</v>
      </c>
      <c r="J1028" s="163">
        <v>559</v>
      </c>
      <c r="K1028" s="163">
        <v>559</v>
      </c>
      <c r="L1028" s="165">
        <v>41</v>
      </c>
      <c r="M1028" s="163">
        <f t="shared" si="201"/>
        <v>4612827.18</v>
      </c>
      <c r="N1028" s="163"/>
      <c r="O1028" s="163"/>
      <c r="P1028" s="163"/>
      <c r="Q1028" s="30">
        <f>IF('Форма 2'!D1028=0,"",'Форма 2'!D1028-N1028-O1028-P1028)</f>
        <v>4612827.18</v>
      </c>
      <c r="R1028" s="51">
        <f t="shared" si="213"/>
        <v>8251.9269767441856</v>
      </c>
      <c r="S1028" s="51">
        <f t="shared" si="214"/>
        <v>8251.9269767441856</v>
      </c>
      <c r="T1028" s="128">
        <f>IF(B1028=C1028,"",
IF(ISERROR(
IF(_xlfn.TEXTBEFORE('ПДФ 1'!B1071,": ",1)*1=YEAR($V$4),$V$4,
IF(_xlfn.TEXTBEFORE('ПДФ 1'!B1071,": ",1)*1=YEAR($W$4),$W$4,
IF(_xlfn.TEXTBEFORE('ПДФ 1'!B1071,": ",1)*1=YEAR($X$4),$X$4,$Y$4)))),"",
IF(_xlfn.TEXTBEFORE('ПДФ 1'!B1071,": ",1)*1=YEAR($V$4),$V$4,
IF(_xlfn.TEXTBEFORE('ПДФ 1'!B1071,": ",1)*1=YEAR($W$4),$W$4,
IF(_xlfn.TEXTBEFORE('ПДФ 1'!B1071,": ",1)*1=YEAR($X$4),$X$4,$Y$4)))))</f>
        <v>46387</v>
      </c>
      <c r="U1028" s="125" t="str">
        <f>IF(ISERROR(VLOOKUP(C1028,Источник!$C$2:$K$2343,9,0)),"",VLOOKUP(C1028,Источник!$C$2:$K$2343,9,0))</f>
        <v>РО</v>
      </c>
      <c r="V1028" s="1"/>
      <c r="W1028" s="1"/>
      <c r="X1028" s="77" t="str">
        <f t="shared" si="206"/>
        <v>г. Пермь, ул. Адмирала Старикова, д. 1: 2026</v>
      </c>
      <c r="Y1028" s="117">
        <f t="shared" si="215"/>
        <v>3</v>
      </c>
      <c r="Z1028" s="22">
        <v>1</v>
      </c>
      <c r="AA1028" s="22" t="s">
        <v>1076</v>
      </c>
      <c r="AB1028" s="22" t="s">
        <v>1076</v>
      </c>
      <c r="AC1028" s="22" t="s">
        <v>1076</v>
      </c>
      <c r="AD1028" s="22" t="s">
        <v>1076</v>
      </c>
      <c r="AE1028" s="22">
        <v>1</v>
      </c>
      <c r="AF1028" s="22" t="s">
        <v>1076</v>
      </c>
      <c r="AG1028" s="89" t="s">
        <v>1076</v>
      </c>
      <c r="AH1028" s="88" t="s">
        <v>1076</v>
      </c>
      <c r="AI1028" s="75" t="s">
        <v>1076</v>
      </c>
      <c r="AJ1028" s="75">
        <v>1</v>
      </c>
      <c r="AK1028" s="75" t="s">
        <v>1076</v>
      </c>
      <c r="AL1028" s="75" t="s">
        <v>1076</v>
      </c>
      <c r="AM1028" s="75" t="s">
        <v>1076</v>
      </c>
      <c r="AN1028" s="75" t="s">
        <v>1076</v>
      </c>
      <c r="AO1028" s="75" t="s">
        <v>1076</v>
      </c>
      <c r="AP1028" s="75" t="s">
        <v>1076</v>
      </c>
      <c r="AQ1028" s="75" t="s">
        <v>1076</v>
      </c>
      <c r="AR1028" s="75" t="s">
        <v>1076</v>
      </c>
      <c r="AS1028" s="75" t="s">
        <v>1076</v>
      </c>
      <c r="AT1028" s="75" t="s">
        <v>1076</v>
      </c>
      <c r="AU1028" t="str">
        <f t="shared" si="216"/>
        <v>РВИС ( ЭЛ ВОД ) Рфа</v>
      </c>
    </row>
    <row r="1029" spans="1:47" ht="16.5" thickTop="1" thickBot="1" x14ac:dyDescent="0.3">
      <c r="A1029" s="28">
        <f t="shared" si="207"/>
        <v>7</v>
      </c>
      <c r="B1029" s="74" t="s">
        <v>1852</v>
      </c>
      <c r="C1029" s="72" t="s">
        <v>1683</v>
      </c>
      <c r="D1029" s="63">
        <v>1951</v>
      </c>
      <c r="E1029" s="72"/>
      <c r="F1029" s="72" t="s">
        <v>2519</v>
      </c>
      <c r="G1029" s="80">
        <v>3</v>
      </c>
      <c r="H1029" s="80">
        <v>3</v>
      </c>
      <c r="I1029" s="163">
        <v>954.7</v>
      </c>
      <c r="J1029" s="163">
        <v>768.5</v>
      </c>
      <c r="K1029" s="163">
        <v>768.5</v>
      </c>
      <c r="L1029" s="165">
        <v>29</v>
      </c>
      <c r="M1029" s="163">
        <f t="shared" si="201"/>
        <v>9831128.2599999998</v>
      </c>
      <c r="N1029" s="163"/>
      <c r="O1029" s="163"/>
      <c r="P1029" s="163"/>
      <c r="Q1029" s="30">
        <f>IF('Форма 2'!D1029=0,"",'Форма 2'!D1029-N1029-O1029-P1029)</f>
        <v>9831128.2599999998</v>
      </c>
      <c r="R1029" s="51">
        <f t="shared" si="213"/>
        <v>12792.619726740402</v>
      </c>
      <c r="S1029" s="51">
        <f t="shared" si="214"/>
        <v>12792.619726740402</v>
      </c>
      <c r="T1029" s="128">
        <f>IF(B1029=C1029,"",
IF(ISERROR(
IF(_xlfn.TEXTBEFORE('ПДФ 1'!B1072,": ",1)*1=YEAR($V$4),$V$4,
IF(_xlfn.TEXTBEFORE('ПДФ 1'!B1072,": ",1)*1=YEAR($W$4),$W$4,
IF(_xlfn.TEXTBEFORE('ПДФ 1'!B1072,": ",1)*1=YEAR($X$4),$X$4,$Y$4)))),"",
IF(_xlfn.TEXTBEFORE('ПДФ 1'!B1072,": ",1)*1=YEAR($V$4),$V$4,
IF(_xlfn.TEXTBEFORE('ПДФ 1'!B1072,": ",1)*1=YEAR($W$4),$W$4,
IF(_xlfn.TEXTBEFORE('ПДФ 1'!B1072,": ",1)*1=YEAR($X$4),$X$4,$Y$4)))))</f>
        <v>46387</v>
      </c>
      <c r="U1029" s="125" t="str">
        <f>IF(ISERROR(VLOOKUP(C1029,Источник!$C$2:$K$2343,9,0)),"",VLOOKUP(C1029,Источник!$C$2:$K$2343,9,0))</f>
        <v>РО</v>
      </c>
      <c r="V1029" s="1"/>
      <c r="W1029" s="1"/>
      <c r="X1029" s="77" t="str">
        <f t="shared" si="206"/>
        <v>г. Пермь, ул. Адмирала Ушакова, д. 22: 2026</v>
      </c>
      <c r="Y1029" s="117">
        <f t="shared" si="215"/>
        <v>2</v>
      </c>
      <c r="Z1029" s="22">
        <v>1</v>
      </c>
      <c r="AA1029" s="22" t="s">
        <v>1076</v>
      </c>
      <c r="AB1029" s="22" t="s">
        <v>1076</v>
      </c>
      <c r="AC1029" s="22" t="s">
        <v>1076</v>
      </c>
      <c r="AD1029" s="22" t="s">
        <v>1076</v>
      </c>
      <c r="AE1029" s="22" t="s">
        <v>1076</v>
      </c>
      <c r="AF1029" s="22" t="s">
        <v>1076</v>
      </c>
      <c r="AG1029" s="89" t="s">
        <v>1076</v>
      </c>
      <c r="AH1029" s="88" t="s">
        <v>1076</v>
      </c>
      <c r="AI1029" s="75">
        <v>1</v>
      </c>
      <c r="AJ1029" s="75" t="s">
        <v>1076</v>
      </c>
      <c r="AK1029" s="75" t="s">
        <v>1076</v>
      </c>
      <c r="AL1029" s="75" t="s">
        <v>1076</v>
      </c>
      <c r="AM1029" s="75" t="s">
        <v>1076</v>
      </c>
      <c r="AN1029" s="75" t="s">
        <v>1076</v>
      </c>
      <c r="AO1029" s="75" t="s">
        <v>1076</v>
      </c>
      <c r="AP1029" s="75" t="s">
        <v>1076</v>
      </c>
      <c r="AQ1029" s="75" t="s">
        <v>1076</v>
      </c>
      <c r="AR1029" s="75" t="s">
        <v>1076</v>
      </c>
      <c r="AS1029" s="75" t="s">
        <v>1076</v>
      </c>
      <c r="AT1029" s="75" t="s">
        <v>1076</v>
      </c>
      <c r="AU1029" t="str">
        <f t="shared" si="216"/>
        <v>РВИС ( ЭЛ ) РК</v>
      </c>
    </row>
    <row r="1030" spans="1:47" ht="16.5" thickTop="1" thickBot="1" x14ac:dyDescent="0.3">
      <c r="A1030" s="28">
        <f t="shared" si="207"/>
        <v>8</v>
      </c>
      <c r="B1030" s="74" t="s">
        <v>1852</v>
      </c>
      <c r="C1030" s="72" t="s">
        <v>1684</v>
      </c>
      <c r="D1030" s="63">
        <v>1955</v>
      </c>
      <c r="E1030" s="72"/>
      <c r="F1030" s="72" t="s">
        <v>2519</v>
      </c>
      <c r="G1030" s="80">
        <v>4</v>
      </c>
      <c r="H1030" s="80">
        <v>3</v>
      </c>
      <c r="I1030" s="163">
        <v>3406.7</v>
      </c>
      <c r="J1030" s="163">
        <v>3050.5</v>
      </c>
      <c r="K1030" s="163">
        <v>3050.5</v>
      </c>
      <c r="L1030" s="165">
        <v>100</v>
      </c>
      <c r="M1030" s="163">
        <f t="shared" si="201"/>
        <v>15342141.58</v>
      </c>
      <c r="N1030" s="163"/>
      <c r="O1030" s="163"/>
      <c r="P1030" s="163"/>
      <c r="Q1030" s="30">
        <f>IF('Форма 2'!D1030=0,"",'Форма 2'!D1030-N1030-O1030-P1030)</f>
        <v>15342141.58</v>
      </c>
      <c r="R1030" s="51">
        <f t="shared" si="213"/>
        <v>5029.385864612359</v>
      </c>
      <c r="S1030" s="51">
        <f t="shared" si="214"/>
        <v>5029.385864612359</v>
      </c>
      <c r="T1030" s="128">
        <f>IF(B1030=C1030,"",
IF(ISERROR(
IF(_xlfn.TEXTBEFORE('ПДФ 1'!B1073,": ",1)*1=YEAR($V$4),$V$4,
IF(_xlfn.TEXTBEFORE('ПДФ 1'!B1073,": ",1)*1=YEAR($W$4),$W$4,
IF(_xlfn.TEXTBEFORE('ПДФ 1'!B1073,": ",1)*1=YEAR($X$4),$X$4,$Y$4)))),"",
IF(_xlfn.TEXTBEFORE('ПДФ 1'!B1073,": ",1)*1=YEAR($V$4),$V$4,
IF(_xlfn.TEXTBEFORE('ПДФ 1'!B1073,": ",1)*1=YEAR($W$4),$W$4,
IF(_xlfn.TEXTBEFORE('ПДФ 1'!B1073,": ",1)*1=YEAR($X$4),$X$4,$Y$4)))))</f>
        <v>46387</v>
      </c>
      <c r="U1030" s="125" t="str">
        <f>IF(ISERROR(VLOOKUP(C1030,Источник!$C$2:$K$2343,9,0)),"",VLOOKUP(C1030,Источник!$C$2:$K$2343,9,0))</f>
        <v>РО</v>
      </c>
      <c r="V1030" s="1"/>
      <c r="W1030" s="1"/>
      <c r="X1030" s="77" t="str">
        <f t="shared" si="206"/>
        <v>г. Пермь, ул. Анвара Гатауллина, д. 3: 2026</v>
      </c>
      <c r="Y1030" s="117">
        <f t="shared" si="215"/>
        <v>1</v>
      </c>
      <c r="Z1030" s="22" t="s">
        <v>1076</v>
      </c>
      <c r="AA1030" s="22" t="s">
        <v>1076</v>
      </c>
      <c r="AB1030" s="22" t="s">
        <v>1076</v>
      </c>
      <c r="AC1030" s="22" t="s">
        <v>1076</v>
      </c>
      <c r="AD1030" s="22" t="s">
        <v>1076</v>
      </c>
      <c r="AE1030" s="22" t="s">
        <v>1076</v>
      </c>
      <c r="AF1030" s="22" t="s">
        <v>1076</v>
      </c>
      <c r="AG1030" s="89" t="s">
        <v>1076</v>
      </c>
      <c r="AH1030" s="88" t="s">
        <v>1076</v>
      </c>
      <c r="AI1030" s="75">
        <v>1</v>
      </c>
      <c r="AJ1030" s="75" t="s">
        <v>1076</v>
      </c>
      <c r="AK1030" s="75" t="s">
        <v>1076</v>
      </c>
      <c r="AL1030" s="75" t="s">
        <v>1076</v>
      </c>
      <c r="AM1030" s="75" t="s">
        <v>1076</v>
      </c>
      <c r="AN1030" s="75" t="s">
        <v>1076</v>
      </c>
      <c r="AO1030" s="75" t="s">
        <v>1076</v>
      </c>
      <c r="AP1030" s="75" t="s">
        <v>1076</v>
      </c>
      <c r="AQ1030" s="75" t="s">
        <v>1076</v>
      </c>
      <c r="AR1030" s="75" t="s">
        <v>1076</v>
      </c>
      <c r="AS1030" s="75" t="s">
        <v>1076</v>
      </c>
      <c r="AT1030" s="75" t="s">
        <v>1076</v>
      </c>
      <c r="AU1030" t="str">
        <f t="shared" si="216"/>
        <v>РК</v>
      </c>
    </row>
    <row r="1031" spans="1:47" ht="16.5" thickTop="1" thickBot="1" x14ac:dyDescent="0.3">
      <c r="A1031" s="28">
        <f t="shared" si="207"/>
        <v>9</v>
      </c>
      <c r="B1031" s="74" t="s">
        <v>1852</v>
      </c>
      <c r="C1031" s="72" t="s">
        <v>737</v>
      </c>
      <c r="D1031" s="63">
        <v>1959</v>
      </c>
      <c r="E1031" s="72"/>
      <c r="F1031" s="72" t="s">
        <v>2519</v>
      </c>
      <c r="G1031" s="80">
        <v>5</v>
      </c>
      <c r="H1031" s="80">
        <v>4</v>
      </c>
      <c r="I1031" s="163">
        <v>3174.3</v>
      </c>
      <c r="J1031" s="163">
        <v>2998.4</v>
      </c>
      <c r="K1031" s="163">
        <v>2887.46</v>
      </c>
      <c r="L1031" s="165">
        <v>155</v>
      </c>
      <c r="M1031" s="163">
        <f t="shared" si="201"/>
        <v>14295523.539999999</v>
      </c>
      <c r="N1031" s="163"/>
      <c r="O1031" s="163"/>
      <c r="P1031" s="163"/>
      <c r="Q1031" s="30">
        <f>IF('Форма 2'!D1031=0,"",'Форма 2'!D1031-N1031-O1031-P1031)</f>
        <v>14295523.539999999</v>
      </c>
      <c r="R1031" s="51">
        <f t="shared" si="213"/>
        <v>4767.7172958911415</v>
      </c>
      <c r="S1031" s="51">
        <f t="shared" si="214"/>
        <v>4767.7172958911415</v>
      </c>
      <c r="T1031" s="128">
        <f>IF(B1031=C1031,"",
IF(ISERROR(
IF(_xlfn.TEXTBEFORE('ПДФ 1'!B1074,": ",1)*1=YEAR($V$4),$V$4,
IF(_xlfn.TEXTBEFORE('ПДФ 1'!B1074,": ",1)*1=YEAR($W$4),$W$4,
IF(_xlfn.TEXTBEFORE('ПДФ 1'!B1074,": ",1)*1=YEAR($X$4),$X$4,$Y$4)))),"",
IF(_xlfn.TEXTBEFORE('ПДФ 1'!B1074,": ",1)*1=YEAR($V$4),$V$4,
IF(_xlfn.TEXTBEFORE('ПДФ 1'!B1074,": ",1)*1=YEAR($W$4),$W$4,
IF(_xlfn.TEXTBEFORE('ПДФ 1'!B1074,": ",1)*1=YEAR($X$4),$X$4,$Y$4)))))</f>
        <v>46387</v>
      </c>
      <c r="U1031" s="125" t="str">
        <f>IF(ISERROR(VLOOKUP(C1031,Источник!$C$2:$K$2343,9,0)),"",VLOOKUP(C1031,Источник!$C$2:$K$2343,9,0))</f>
        <v>РО</v>
      </c>
      <c r="V1031" s="1"/>
      <c r="W1031" s="1"/>
      <c r="X1031" s="77" t="str">
        <f t="shared" si="206"/>
        <v>г. Пермь, ул. Баумана, д. 10: 2026</v>
      </c>
      <c r="Y1031" s="117">
        <f t="shared" si="215"/>
        <v>1</v>
      </c>
      <c r="Z1031" s="22" t="s">
        <v>1076</v>
      </c>
      <c r="AA1031" s="22" t="s">
        <v>1076</v>
      </c>
      <c r="AB1031" s="22" t="s">
        <v>1076</v>
      </c>
      <c r="AC1031" s="22" t="s">
        <v>1076</v>
      </c>
      <c r="AD1031" s="22" t="s">
        <v>1076</v>
      </c>
      <c r="AE1031" s="22" t="s">
        <v>1076</v>
      </c>
      <c r="AF1031" s="22" t="s">
        <v>1076</v>
      </c>
      <c r="AG1031" s="89" t="s">
        <v>1076</v>
      </c>
      <c r="AH1031" s="88" t="s">
        <v>1076</v>
      </c>
      <c r="AI1031" s="75">
        <v>1</v>
      </c>
      <c r="AJ1031" s="75" t="s">
        <v>1076</v>
      </c>
      <c r="AK1031" s="75" t="s">
        <v>1076</v>
      </c>
      <c r="AL1031" s="75" t="s">
        <v>1076</v>
      </c>
      <c r="AM1031" s="75" t="s">
        <v>1076</v>
      </c>
      <c r="AN1031" s="75" t="s">
        <v>1076</v>
      </c>
      <c r="AO1031" s="75" t="s">
        <v>1076</v>
      </c>
      <c r="AP1031" s="75" t="s">
        <v>1076</v>
      </c>
      <c r="AQ1031" s="75" t="s">
        <v>1076</v>
      </c>
      <c r="AR1031" s="75" t="s">
        <v>1076</v>
      </c>
      <c r="AS1031" s="75" t="s">
        <v>1076</v>
      </c>
      <c r="AT1031" s="75" t="s">
        <v>1076</v>
      </c>
      <c r="AU1031" t="str">
        <f t="shared" si="216"/>
        <v>РК</v>
      </c>
    </row>
    <row r="1032" spans="1:47" ht="16.5" thickTop="1" thickBot="1" x14ac:dyDescent="0.3">
      <c r="A1032" s="28">
        <f t="shared" si="207"/>
        <v>10</v>
      </c>
      <c r="B1032" s="74" t="s">
        <v>1852</v>
      </c>
      <c r="C1032" s="72" t="s">
        <v>701</v>
      </c>
      <c r="D1032" s="63">
        <v>1960</v>
      </c>
      <c r="E1032" s="72"/>
      <c r="F1032" s="72" t="s">
        <v>2519</v>
      </c>
      <c r="G1032" s="80">
        <v>5</v>
      </c>
      <c r="H1032" s="80">
        <v>2</v>
      </c>
      <c r="I1032" s="163">
        <v>1769.2</v>
      </c>
      <c r="J1032" s="163">
        <v>1605.3</v>
      </c>
      <c r="K1032" s="163">
        <v>1605.3</v>
      </c>
      <c r="L1032" s="165">
        <v>72</v>
      </c>
      <c r="M1032" s="163">
        <f t="shared" ref="M1032:M1095" si="218">IF(ISNUMBER(I1032),SUM(N1032:Q1032),"")</f>
        <v>805534.45</v>
      </c>
      <c r="N1032" s="163"/>
      <c r="O1032" s="163"/>
      <c r="P1032" s="163"/>
      <c r="Q1032" s="30">
        <f>IF('Форма 2'!D1032=0,"",'Форма 2'!D1032-N1032-O1032-P1032)</f>
        <v>805534.45</v>
      </c>
      <c r="R1032" s="51">
        <f t="shared" si="213"/>
        <v>501.79682925309908</v>
      </c>
      <c r="S1032" s="51">
        <f t="shared" si="214"/>
        <v>501.79682925309908</v>
      </c>
      <c r="T1032" s="128">
        <f>IF(B1032=C1032,"",
IF(ISERROR(
IF(_xlfn.TEXTBEFORE('ПДФ 1'!B1075,": ",1)*1=YEAR($V$4),$V$4,
IF(_xlfn.TEXTBEFORE('ПДФ 1'!B1075,": ",1)*1=YEAR($W$4),$W$4,
IF(_xlfn.TEXTBEFORE('ПДФ 1'!B1075,": ",1)*1=YEAR($X$4),$X$4,$Y$4)))),"",
IF(_xlfn.TEXTBEFORE('ПДФ 1'!B1075,": ",1)*1=YEAR($V$4),$V$4,
IF(_xlfn.TEXTBEFORE('ПДФ 1'!B1075,": ",1)*1=YEAR($W$4),$W$4,
IF(_xlfn.TEXTBEFORE('ПДФ 1'!B1075,": ",1)*1=YEAR($X$4),$X$4,$Y$4)))))</f>
        <v>46387</v>
      </c>
      <c r="U1032" s="125" t="str">
        <f>IF(ISERROR(VLOOKUP(C1032,Источник!$C$2:$K$2343,9,0)),"",VLOOKUP(C1032,Источник!$C$2:$K$2343,9,0))</f>
        <v>РО</v>
      </c>
      <c r="V1032" s="1"/>
      <c r="W1032" s="1"/>
      <c r="X1032" s="77" t="str">
        <f t="shared" si="206"/>
        <v>г. Пермь, ул. Белинского, д. 59: 2026</v>
      </c>
      <c r="Y1032" s="117">
        <f t="shared" si="215"/>
        <v>1</v>
      </c>
      <c r="Z1032" s="22" t="s">
        <v>1076</v>
      </c>
      <c r="AA1032" s="22" t="s">
        <v>1076</v>
      </c>
      <c r="AB1032" s="22" t="s">
        <v>1076</v>
      </c>
      <c r="AC1032" s="22" t="s">
        <v>1076</v>
      </c>
      <c r="AD1032" s="22" t="s">
        <v>1076</v>
      </c>
      <c r="AE1032" s="22">
        <v>1</v>
      </c>
      <c r="AF1032" s="22" t="s">
        <v>1076</v>
      </c>
      <c r="AG1032" s="89" t="s">
        <v>1076</v>
      </c>
      <c r="AH1032" s="88" t="s">
        <v>1076</v>
      </c>
      <c r="AI1032" s="75" t="s">
        <v>1076</v>
      </c>
      <c r="AJ1032" s="75" t="s">
        <v>1076</v>
      </c>
      <c r="AK1032" s="75" t="s">
        <v>1076</v>
      </c>
      <c r="AL1032" s="75" t="s">
        <v>1076</v>
      </c>
      <c r="AM1032" s="75" t="s">
        <v>1076</v>
      </c>
      <c r="AN1032" s="75" t="s">
        <v>1076</v>
      </c>
      <c r="AO1032" s="75" t="s">
        <v>1076</v>
      </c>
      <c r="AP1032" s="75" t="s">
        <v>1076</v>
      </c>
      <c r="AQ1032" s="75" t="s">
        <v>1076</v>
      </c>
      <c r="AR1032" s="75" t="s">
        <v>1076</v>
      </c>
      <c r="AS1032" s="75" t="s">
        <v>1076</v>
      </c>
      <c r="AT1032" s="75" t="s">
        <v>1076</v>
      </c>
      <c r="AU1032" t="str">
        <f t="shared" si="216"/>
        <v>РВИС ( ВОД )</v>
      </c>
    </row>
    <row r="1033" spans="1:47" ht="16.5" thickTop="1" thickBot="1" x14ac:dyDescent="0.3">
      <c r="A1033" s="28">
        <f t="shared" si="207"/>
        <v>11</v>
      </c>
      <c r="B1033" s="74" t="s">
        <v>1852</v>
      </c>
      <c r="C1033" s="72" t="s">
        <v>602</v>
      </c>
      <c r="D1033" s="63">
        <v>1957</v>
      </c>
      <c r="E1033" s="72"/>
      <c r="F1033" s="72" t="s">
        <v>2519</v>
      </c>
      <c r="G1033" s="80">
        <v>2</v>
      </c>
      <c r="H1033" s="80">
        <v>10</v>
      </c>
      <c r="I1033" s="163">
        <v>687.9</v>
      </c>
      <c r="J1033" s="163">
        <v>645.70000000000005</v>
      </c>
      <c r="K1033" s="163">
        <v>645.70000000000005</v>
      </c>
      <c r="L1033" s="165">
        <v>44</v>
      </c>
      <c r="M1033" s="163">
        <f t="shared" si="218"/>
        <v>1662014.56</v>
      </c>
      <c r="N1033" s="163"/>
      <c r="O1033" s="163"/>
      <c r="P1033" s="163"/>
      <c r="Q1033" s="30">
        <f>IF('Форма 2'!D1033=0,"",'Форма 2'!D1033-N1033-O1033-P1033)</f>
        <v>1662014.56</v>
      </c>
      <c r="R1033" s="51">
        <f t="shared" si="213"/>
        <v>2573.9733002942544</v>
      </c>
      <c r="S1033" s="51">
        <f t="shared" si="214"/>
        <v>2573.9733002942544</v>
      </c>
      <c r="T1033" s="128">
        <f>IF(B1033=C1033,"",
IF(ISERROR(
IF(_xlfn.TEXTBEFORE('ПДФ 1'!B1076,": ",1)*1=YEAR($V$4),$V$4,
IF(_xlfn.TEXTBEFORE('ПДФ 1'!B1076,": ",1)*1=YEAR($W$4),$W$4,
IF(_xlfn.TEXTBEFORE('ПДФ 1'!B1076,": ",1)*1=YEAR($X$4),$X$4,$Y$4)))),"",
IF(_xlfn.TEXTBEFORE('ПДФ 1'!B1076,": ",1)*1=YEAR($V$4),$V$4,
IF(_xlfn.TEXTBEFORE('ПДФ 1'!B1076,": ",1)*1=YEAR($W$4),$W$4,
IF(_xlfn.TEXTBEFORE('ПДФ 1'!B1076,": ",1)*1=YEAR($X$4),$X$4,$Y$4)))))</f>
        <v>46387</v>
      </c>
      <c r="U1033" s="125" t="str">
        <f>IF(ISERROR(VLOOKUP(C1033,Источник!$C$2:$K$2343,9,0)),"",VLOOKUP(C1033,Источник!$C$2:$K$2343,9,0))</f>
        <v>РО</v>
      </c>
      <c r="V1033" s="1"/>
      <c r="W1033" s="1"/>
      <c r="X1033" s="77" t="str">
        <f t="shared" si="206"/>
        <v>г. Пермь, ул. Бородинская, д. 23: 2026</v>
      </c>
      <c r="Y1033" s="117">
        <f t="shared" si="215"/>
        <v>3</v>
      </c>
      <c r="Z1033" s="22">
        <v>1</v>
      </c>
      <c r="AA1033" s="22" t="s">
        <v>1076</v>
      </c>
      <c r="AB1033" s="22" t="s">
        <v>1076</v>
      </c>
      <c r="AC1033" s="22">
        <v>1</v>
      </c>
      <c r="AD1033" s="22" t="s">
        <v>1076</v>
      </c>
      <c r="AE1033" s="22" t="s">
        <v>1076</v>
      </c>
      <c r="AF1033" s="22" t="s">
        <v>1076</v>
      </c>
      <c r="AG1033" s="89" t="s">
        <v>1076</v>
      </c>
      <c r="AH1033" s="88" t="s">
        <v>1076</v>
      </c>
      <c r="AI1033" s="75" t="s">
        <v>1076</v>
      </c>
      <c r="AJ1033" s="75" t="s">
        <v>1076</v>
      </c>
      <c r="AK1033" s="75" t="s">
        <v>1076</v>
      </c>
      <c r="AL1033" s="75" t="s">
        <v>1076</v>
      </c>
      <c r="AM1033" s="75">
        <v>1</v>
      </c>
      <c r="AN1033" s="75" t="s">
        <v>1076</v>
      </c>
      <c r="AO1033" s="75" t="s">
        <v>1076</v>
      </c>
      <c r="AP1033" s="75" t="s">
        <v>1076</v>
      </c>
      <c r="AQ1033" s="75" t="s">
        <v>1076</v>
      </c>
      <c r="AR1033" s="75" t="s">
        <v>1076</v>
      </c>
      <c r="AS1033" s="75" t="s">
        <v>1076</v>
      </c>
      <c r="AT1033" s="75" t="s">
        <v>1076</v>
      </c>
      <c r="AU1033" t="str">
        <f t="shared" si="216"/>
        <v>РВИС ( ЭЛ ХВС ) РФ</v>
      </c>
    </row>
    <row r="1034" spans="1:47" ht="16.5" thickTop="1" thickBot="1" x14ac:dyDescent="0.3">
      <c r="A1034" s="28">
        <f t="shared" si="207"/>
        <v>12</v>
      </c>
      <c r="B1034" s="74" t="s">
        <v>1852</v>
      </c>
      <c r="C1034" s="72" t="s">
        <v>88</v>
      </c>
      <c r="D1034" s="63">
        <v>1958</v>
      </c>
      <c r="E1034" s="72"/>
      <c r="F1034" s="72" t="s">
        <v>2519</v>
      </c>
      <c r="G1034" s="80">
        <v>3</v>
      </c>
      <c r="H1034" s="80">
        <v>3</v>
      </c>
      <c r="I1034" s="163">
        <v>1823.6</v>
      </c>
      <c r="J1034" s="163">
        <v>1206.8</v>
      </c>
      <c r="K1034" s="163">
        <v>1206.8</v>
      </c>
      <c r="L1034" s="165">
        <v>78</v>
      </c>
      <c r="M1034" s="163">
        <f t="shared" si="218"/>
        <v>17428856.399999999</v>
      </c>
      <c r="N1034" s="163"/>
      <c r="O1034" s="163"/>
      <c r="P1034" s="163"/>
      <c r="Q1034" s="30">
        <f>IF('Форма 2'!D1034=0,"",'Форма 2'!D1034-N1034-O1034-P1034)</f>
        <v>17428856.399999999</v>
      </c>
      <c r="R1034" s="51">
        <f t="shared" si="213"/>
        <v>14442.207822340073</v>
      </c>
      <c r="S1034" s="51">
        <f t="shared" si="214"/>
        <v>14442.207822340073</v>
      </c>
      <c r="T1034" s="128">
        <f>IF(B1034=C1034,"",
IF(ISERROR(
IF(_xlfn.TEXTBEFORE('ПДФ 1'!B1077,": ",1)*1=YEAR($V$4),$V$4,
IF(_xlfn.TEXTBEFORE('ПДФ 1'!B1077,": ",1)*1=YEAR($W$4),$W$4,
IF(_xlfn.TEXTBEFORE('ПДФ 1'!B1077,": ",1)*1=YEAR($X$4),$X$4,$Y$4)))),"",
IF(_xlfn.TEXTBEFORE('ПДФ 1'!B1077,": ",1)*1=YEAR($V$4),$V$4,
IF(_xlfn.TEXTBEFORE('ПДФ 1'!B1077,": ",1)*1=YEAR($W$4),$W$4,
IF(_xlfn.TEXTBEFORE('ПДФ 1'!B1077,": ",1)*1=YEAR($X$4),$X$4,$Y$4)))))</f>
        <v>46387</v>
      </c>
      <c r="U1034" s="125" t="str">
        <f>IF(ISERROR(VLOOKUP(C1034,Источник!$C$2:$K$2343,9,0)),"",VLOOKUP(C1034,Источник!$C$2:$K$2343,9,0))</f>
        <v>РО</v>
      </c>
      <c r="V1034" s="1"/>
      <c r="W1034" s="1"/>
      <c r="X1034" s="77" t="str">
        <f t="shared" si="206"/>
        <v>г. Пермь, ул. Бородинская, д. 31: 2026</v>
      </c>
      <c r="Y1034" s="117">
        <f t="shared" si="215"/>
        <v>1</v>
      </c>
      <c r="Z1034" s="22" t="s">
        <v>1076</v>
      </c>
      <c r="AA1034" s="22" t="s">
        <v>1076</v>
      </c>
      <c r="AB1034" s="22" t="s">
        <v>1076</v>
      </c>
      <c r="AC1034" s="22" t="s">
        <v>1076</v>
      </c>
      <c r="AD1034" s="22" t="s">
        <v>1076</v>
      </c>
      <c r="AE1034" s="22" t="s">
        <v>1076</v>
      </c>
      <c r="AF1034" s="22" t="s">
        <v>1076</v>
      </c>
      <c r="AG1034" s="89" t="s">
        <v>1076</v>
      </c>
      <c r="AH1034" s="88" t="s">
        <v>1076</v>
      </c>
      <c r="AI1034" s="75">
        <v>1</v>
      </c>
      <c r="AJ1034" s="75" t="s">
        <v>1076</v>
      </c>
      <c r="AK1034" s="75" t="s">
        <v>1076</v>
      </c>
      <c r="AL1034" s="75" t="s">
        <v>1076</v>
      </c>
      <c r="AM1034" s="75" t="s">
        <v>1076</v>
      </c>
      <c r="AN1034" s="75" t="s">
        <v>1076</v>
      </c>
      <c r="AO1034" s="75" t="s">
        <v>1076</v>
      </c>
      <c r="AP1034" s="75" t="s">
        <v>1076</v>
      </c>
      <c r="AQ1034" s="75" t="s">
        <v>1076</v>
      </c>
      <c r="AR1034" s="75" t="s">
        <v>1076</v>
      </c>
      <c r="AS1034" s="75" t="s">
        <v>1076</v>
      </c>
      <c r="AT1034" s="75" t="s">
        <v>1076</v>
      </c>
      <c r="AU1034" t="str">
        <f t="shared" si="216"/>
        <v>РК</v>
      </c>
    </row>
    <row r="1035" spans="1:47" ht="16.5" thickTop="1" thickBot="1" x14ac:dyDescent="0.3">
      <c r="A1035" s="28">
        <f t="shared" si="207"/>
        <v>13</v>
      </c>
      <c r="B1035" s="74" t="s">
        <v>1852</v>
      </c>
      <c r="C1035" s="72" t="s">
        <v>738</v>
      </c>
      <c r="D1035" s="63">
        <v>1964</v>
      </c>
      <c r="E1035" s="72"/>
      <c r="F1035" s="72" t="s">
        <v>2519</v>
      </c>
      <c r="G1035" s="80">
        <v>5</v>
      </c>
      <c r="H1035" s="80">
        <v>4</v>
      </c>
      <c r="I1035" s="163">
        <v>3295.5</v>
      </c>
      <c r="J1035" s="163">
        <v>2216.73</v>
      </c>
      <c r="K1035" s="163">
        <v>2216.73</v>
      </c>
      <c r="L1035" s="165">
        <v>143</v>
      </c>
      <c r="M1035" s="163">
        <f t="shared" si="218"/>
        <v>14841350.16</v>
      </c>
      <c r="N1035" s="163"/>
      <c r="O1035" s="163"/>
      <c r="P1035" s="163"/>
      <c r="Q1035" s="30">
        <f>IF('Форма 2'!D1035=0,"",'Форма 2'!D1035-N1035-O1035-P1035)</f>
        <v>14841350.16</v>
      </c>
      <c r="R1035" s="51">
        <f t="shared" si="213"/>
        <v>6695.1546467093422</v>
      </c>
      <c r="S1035" s="51">
        <f t="shared" si="214"/>
        <v>6695.1546467093422</v>
      </c>
      <c r="T1035" s="128">
        <f>IF(B1035=C1035,"",
IF(ISERROR(
IF(_xlfn.TEXTBEFORE('ПДФ 1'!B1078,": ",1)*1=YEAR($V$4),$V$4,
IF(_xlfn.TEXTBEFORE('ПДФ 1'!B1078,": ",1)*1=YEAR($W$4),$W$4,
IF(_xlfn.TEXTBEFORE('ПДФ 1'!B1078,": ",1)*1=YEAR($X$4),$X$4,$Y$4)))),"",
IF(_xlfn.TEXTBEFORE('ПДФ 1'!B1078,": ",1)*1=YEAR($V$4),$V$4,
IF(_xlfn.TEXTBEFORE('ПДФ 1'!B1078,": ",1)*1=YEAR($W$4),$W$4,
IF(_xlfn.TEXTBEFORE('ПДФ 1'!B1078,": ",1)*1=YEAR($X$4),$X$4,$Y$4)))))</f>
        <v>46387</v>
      </c>
      <c r="U1035" s="125" t="str">
        <f>IF(ISERROR(VLOOKUP(C1035,Источник!$C$2:$K$2343,9,0)),"",VLOOKUP(C1035,Источник!$C$2:$K$2343,9,0))</f>
        <v>РО</v>
      </c>
      <c r="V1035" s="1"/>
      <c r="W1035" s="1"/>
      <c r="X1035" s="77" t="str">
        <f t="shared" si="206"/>
        <v>г. Пермь, ул. Братьев Игнатовых, д. 21А: 2026</v>
      </c>
      <c r="Y1035" s="117">
        <f t="shared" si="215"/>
        <v>1</v>
      </c>
      <c r="Z1035" s="22" t="s">
        <v>1076</v>
      </c>
      <c r="AA1035" s="22" t="s">
        <v>1076</v>
      </c>
      <c r="AB1035" s="22" t="s">
        <v>1076</v>
      </c>
      <c r="AC1035" s="22" t="s">
        <v>1076</v>
      </c>
      <c r="AD1035" s="22" t="s">
        <v>1076</v>
      </c>
      <c r="AE1035" s="22" t="s">
        <v>1076</v>
      </c>
      <c r="AF1035" s="22" t="s">
        <v>1076</v>
      </c>
      <c r="AG1035" s="89" t="s">
        <v>1076</v>
      </c>
      <c r="AH1035" s="88" t="s">
        <v>1076</v>
      </c>
      <c r="AI1035" s="75">
        <v>1</v>
      </c>
      <c r="AJ1035" s="75" t="s">
        <v>1076</v>
      </c>
      <c r="AK1035" s="75" t="s">
        <v>1076</v>
      </c>
      <c r="AL1035" s="75" t="s">
        <v>1076</v>
      </c>
      <c r="AM1035" s="75" t="s">
        <v>1076</v>
      </c>
      <c r="AN1035" s="75" t="s">
        <v>1076</v>
      </c>
      <c r="AO1035" s="75" t="s">
        <v>1076</v>
      </c>
      <c r="AP1035" s="75" t="s">
        <v>1076</v>
      </c>
      <c r="AQ1035" s="75" t="s">
        <v>1076</v>
      </c>
      <c r="AR1035" s="75" t="s">
        <v>1076</v>
      </c>
      <c r="AS1035" s="75" t="s">
        <v>1076</v>
      </c>
      <c r="AT1035" s="75" t="s">
        <v>1076</v>
      </c>
      <c r="AU1035" t="str">
        <f t="shared" si="216"/>
        <v>РК</v>
      </c>
    </row>
    <row r="1036" spans="1:47" ht="16.5" thickTop="1" thickBot="1" x14ac:dyDescent="0.3">
      <c r="A1036" s="28">
        <f t="shared" si="207"/>
        <v>14</v>
      </c>
      <c r="B1036" s="74" t="s">
        <v>1852</v>
      </c>
      <c r="C1036" s="72" t="s">
        <v>1534</v>
      </c>
      <c r="D1036" s="63">
        <v>1971</v>
      </c>
      <c r="E1036" s="72"/>
      <c r="F1036" s="72" t="s">
        <v>2519</v>
      </c>
      <c r="G1036" s="80">
        <v>5</v>
      </c>
      <c r="H1036" s="80">
        <v>4</v>
      </c>
      <c r="I1036" s="163">
        <v>2923.9</v>
      </c>
      <c r="J1036" s="163">
        <v>2629.9</v>
      </c>
      <c r="K1036" s="163">
        <v>2561.4</v>
      </c>
      <c r="L1036" s="165">
        <v>109</v>
      </c>
      <c r="M1036" s="163">
        <f t="shared" si="218"/>
        <v>2504320.35</v>
      </c>
      <c r="N1036" s="163"/>
      <c r="O1036" s="163"/>
      <c r="P1036" s="163"/>
      <c r="Q1036" s="30">
        <f>IF('Форма 2'!D1036=0,"",'Форма 2'!D1036-N1036-O1036-P1036)</f>
        <v>2504320.35</v>
      </c>
      <c r="R1036" s="51">
        <f t="shared" si="213"/>
        <v>952.24926803300502</v>
      </c>
      <c r="S1036" s="51">
        <f t="shared" si="214"/>
        <v>952.24926803300502</v>
      </c>
      <c r="T1036" s="128">
        <f>IF(B1036=C1036,"",
IF(ISERROR(
IF(_xlfn.TEXTBEFORE('ПДФ 1'!B1079,": ",1)*1=YEAR($V$4),$V$4,
IF(_xlfn.TEXTBEFORE('ПДФ 1'!B1079,": ",1)*1=YEAR($W$4),$W$4,
IF(_xlfn.TEXTBEFORE('ПДФ 1'!B1079,": ",1)*1=YEAR($X$4),$X$4,$Y$4)))),"",
IF(_xlfn.TEXTBEFORE('ПДФ 1'!B1079,": ",1)*1=YEAR($V$4),$V$4,
IF(_xlfn.TEXTBEFORE('ПДФ 1'!B1079,": ",1)*1=YEAR($W$4),$W$4,
IF(_xlfn.TEXTBEFORE('ПДФ 1'!B1079,": ",1)*1=YEAR($X$4),$X$4,$Y$4)))))</f>
        <v>46387</v>
      </c>
      <c r="U1036" s="125" t="str">
        <f>IF(ISERROR(VLOOKUP(C1036,Источник!$C$2:$K$2343,9,0)),"",VLOOKUP(C1036,Источник!$C$2:$K$2343,9,0))</f>
        <v>РО</v>
      </c>
      <c r="V1036" s="1"/>
      <c r="W1036" s="1"/>
      <c r="X1036" s="77" t="str">
        <f t="shared" si="206"/>
        <v>г. Пермь, ул. Васнецова, д. 13: 2026</v>
      </c>
      <c r="Y1036" s="117">
        <f t="shared" si="215"/>
        <v>1</v>
      </c>
      <c r="Z1036" s="22" t="s">
        <v>1076</v>
      </c>
      <c r="AA1036" s="22" t="s">
        <v>1076</v>
      </c>
      <c r="AB1036" s="22" t="s">
        <v>1076</v>
      </c>
      <c r="AC1036" s="22" t="s">
        <v>1076</v>
      </c>
      <c r="AD1036" s="22">
        <v>1</v>
      </c>
      <c r="AE1036" s="22" t="s">
        <v>1076</v>
      </c>
      <c r="AF1036" s="22" t="s">
        <v>1076</v>
      </c>
      <c r="AG1036" s="89" t="s">
        <v>1076</v>
      </c>
      <c r="AH1036" s="88" t="s">
        <v>1076</v>
      </c>
      <c r="AI1036" s="75" t="s">
        <v>1076</v>
      </c>
      <c r="AJ1036" s="75" t="s">
        <v>1076</v>
      </c>
      <c r="AK1036" s="75" t="s">
        <v>1076</v>
      </c>
      <c r="AL1036" s="75" t="s">
        <v>1076</v>
      </c>
      <c r="AM1036" s="75" t="s">
        <v>1076</v>
      </c>
      <c r="AN1036" s="75" t="s">
        <v>1076</v>
      </c>
      <c r="AO1036" s="75" t="s">
        <v>1076</v>
      </c>
      <c r="AP1036" s="75" t="s">
        <v>1076</v>
      </c>
      <c r="AQ1036" s="75" t="s">
        <v>1076</v>
      </c>
      <c r="AR1036" s="75" t="s">
        <v>1076</v>
      </c>
      <c r="AS1036" s="75" t="s">
        <v>1076</v>
      </c>
      <c r="AT1036" s="75" t="s">
        <v>1076</v>
      </c>
      <c r="AU1036" t="str">
        <f t="shared" si="216"/>
        <v>РВИС ( ГВС )</v>
      </c>
    </row>
    <row r="1037" spans="1:47" ht="16.5" thickTop="1" thickBot="1" x14ac:dyDescent="0.3">
      <c r="A1037" s="28">
        <f t="shared" si="207"/>
        <v>15</v>
      </c>
      <c r="B1037" s="74" t="s">
        <v>1852</v>
      </c>
      <c r="C1037" s="72" t="s">
        <v>647</v>
      </c>
      <c r="D1037" s="63">
        <v>1960</v>
      </c>
      <c r="E1037" s="72"/>
      <c r="F1037" s="72" t="s">
        <v>2519</v>
      </c>
      <c r="G1037" s="80">
        <v>2</v>
      </c>
      <c r="H1037" s="80">
        <v>8</v>
      </c>
      <c r="I1037" s="163">
        <v>645.70000000000005</v>
      </c>
      <c r="J1037" s="163">
        <v>586.79999999999995</v>
      </c>
      <c r="K1037" s="163">
        <v>586.79999999999995</v>
      </c>
      <c r="L1037" s="165">
        <v>35</v>
      </c>
      <c r="M1037" s="163">
        <f t="shared" si="218"/>
        <v>12255386</v>
      </c>
      <c r="N1037" s="163"/>
      <c r="O1037" s="163"/>
      <c r="P1037" s="163"/>
      <c r="Q1037" s="30">
        <f>IF('Форма 2'!D1037=0,"",'Форма 2'!D1037-N1037-O1037-P1037)</f>
        <v>12255386</v>
      </c>
      <c r="R1037" s="51">
        <f t="shared" si="213"/>
        <v>20885.115882753922</v>
      </c>
      <c r="S1037" s="51">
        <f t="shared" si="214"/>
        <v>20885.115882753922</v>
      </c>
      <c r="T1037" s="128">
        <f>IF(B1037=C1037,"",
IF(ISERROR(
IF(_xlfn.TEXTBEFORE('ПДФ 1'!B1080,": ",1)*1=YEAR($V$4),$V$4,
IF(_xlfn.TEXTBEFORE('ПДФ 1'!B1080,": ",1)*1=YEAR($W$4),$W$4,
IF(_xlfn.TEXTBEFORE('ПДФ 1'!B1080,": ",1)*1=YEAR($X$4),$X$4,$Y$4)))),"",
IF(_xlfn.TEXTBEFORE('ПДФ 1'!B1080,": ",1)*1=YEAR($V$4),$V$4,
IF(_xlfn.TEXTBEFORE('ПДФ 1'!B1080,": ",1)*1=YEAR($W$4),$W$4,
IF(_xlfn.TEXTBEFORE('ПДФ 1'!B1080,": ",1)*1=YEAR($X$4),$X$4,$Y$4)))))</f>
        <v>46387</v>
      </c>
      <c r="U1037" s="125" t="str">
        <f>IF(ISERROR(VLOOKUP(C1037,Источник!$C$2:$K$2343,9,0)),"",VLOOKUP(C1037,Источник!$C$2:$K$2343,9,0))</f>
        <v>РО</v>
      </c>
      <c r="V1037" s="1"/>
      <c r="W1037" s="1"/>
      <c r="X1037" s="77" t="str">
        <f t="shared" si="206"/>
        <v>г. Пермь, ул. Весенняя, д. 17А: 2026</v>
      </c>
      <c r="Y1037" s="117">
        <f t="shared" si="215"/>
        <v>4</v>
      </c>
      <c r="Z1037" s="22" t="s">
        <v>1076</v>
      </c>
      <c r="AA1037" s="22">
        <v>1</v>
      </c>
      <c r="AB1037" s="22" t="s">
        <v>1076</v>
      </c>
      <c r="AC1037" s="22">
        <v>1</v>
      </c>
      <c r="AD1037" s="22" t="s">
        <v>1076</v>
      </c>
      <c r="AE1037" s="22">
        <v>1</v>
      </c>
      <c r="AF1037" s="22" t="s">
        <v>1076</v>
      </c>
      <c r="AG1037" s="89" t="s">
        <v>1076</v>
      </c>
      <c r="AH1037" s="88" t="s">
        <v>1076</v>
      </c>
      <c r="AI1037" s="75">
        <v>1</v>
      </c>
      <c r="AJ1037" s="75" t="s">
        <v>1076</v>
      </c>
      <c r="AK1037" s="75" t="s">
        <v>1076</v>
      </c>
      <c r="AL1037" s="75" t="s">
        <v>1076</v>
      </c>
      <c r="AM1037" s="75" t="s">
        <v>1076</v>
      </c>
      <c r="AN1037" s="75" t="s">
        <v>1076</v>
      </c>
      <c r="AO1037" s="75" t="s">
        <v>1076</v>
      </c>
      <c r="AP1037" s="75" t="s">
        <v>1076</v>
      </c>
      <c r="AQ1037" s="75" t="s">
        <v>1076</v>
      </c>
      <c r="AR1037" s="75" t="s">
        <v>1076</v>
      </c>
      <c r="AS1037" s="75" t="s">
        <v>1076</v>
      </c>
      <c r="AT1037" s="75" t="s">
        <v>1076</v>
      </c>
      <c r="AU1037" t="str">
        <f t="shared" si="216"/>
        <v>РВИС ( ТЕП ХВС ВОД ) РК</v>
      </c>
    </row>
    <row r="1038" spans="1:47" ht="16.5" thickTop="1" thickBot="1" x14ac:dyDescent="0.3">
      <c r="A1038" s="28">
        <f t="shared" si="207"/>
        <v>16</v>
      </c>
      <c r="B1038" s="74" t="s">
        <v>1852</v>
      </c>
      <c r="C1038" s="72" t="s">
        <v>603</v>
      </c>
      <c r="D1038" s="63">
        <v>1991</v>
      </c>
      <c r="E1038" s="72"/>
      <c r="F1038" s="72" t="s">
        <v>2521</v>
      </c>
      <c r="G1038" s="80">
        <v>10</v>
      </c>
      <c r="H1038" s="80">
        <v>3</v>
      </c>
      <c r="I1038" s="163">
        <v>8300.9</v>
      </c>
      <c r="J1038" s="163">
        <v>6635.9</v>
      </c>
      <c r="K1038" s="163">
        <v>6635.9</v>
      </c>
      <c r="L1038" s="165">
        <v>334</v>
      </c>
      <c r="M1038" s="163">
        <f t="shared" si="218"/>
        <v>8322150.2999999998</v>
      </c>
      <c r="N1038" s="163"/>
      <c r="O1038" s="163"/>
      <c r="P1038" s="163"/>
      <c r="Q1038" s="30">
        <f>IF('Форма 2'!D1038=0,"",'Форма 2'!D1038-N1038-O1038-P1038)</f>
        <v>8322150.2999999998</v>
      </c>
      <c r="R1038" s="51">
        <f t="shared" ref="R1038:R1069" si="219">IF(ISNUMBER(J1038),M1038/J1038,"")</f>
        <v>1254.1102638677496</v>
      </c>
      <c r="S1038" s="51">
        <f t="shared" ref="S1038:S1069" si="220">R1038</f>
        <v>1254.1102638677496</v>
      </c>
      <c r="T1038" s="128">
        <f>IF(B1038=C1038,"",
IF(ISERROR(
IF(_xlfn.TEXTBEFORE('ПДФ 1'!B1081,": ",1)*1=YEAR($V$4),$V$4,
IF(_xlfn.TEXTBEFORE('ПДФ 1'!B1081,": ",1)*1=YEAR($W$4),$W$4,
IF(_xlfn.TEXTBEFORE('ПДФ 1'!B1081,": ",1)*1=YEAR($X$4),$X$4,$Y$4)))),"",
IF(_xlfn.TEXTBEFORE('ПДФ 1'!B1081,": ",1)*1=YEAR($V$4),$V$4,
IF(_xlfn.TEXTBEFORE('ПДФ 1'!B1081,": ",1)*1=YEAR($W$4),$W$4,
IF(_xlfn.TEXTBEFORE('ПДФ 1'!B1081,": ",1)*1=YEAR($X$4),$X$4,$Y$4)))))</f>
        <v>46387</v>
      </c>
      <c r="U1038" s="125" t="str">
        <f>IF(ISERROR(VLOOKUP(C1038,Источник!$C$2:$K$2343,9,0)),"",VLOOKUP(C1038,Источник!$C$2:$K$2343,9,0))</f>
        <v>СС</v>
      </c>
      <c r="V1038" s="1"/>
      <c r="W1038" s="1"/>
      <c r="X1038" s="77" t="str">
        <f t="shared" si="206"/>
        <v>г. Пермь, ул. Ветлужская, д. 64: 2026</v>
      </c>
      <c r="Y1038" s="117">
        <f t="shared" ref="Y1038:Y1069" si="221">SUM(Z1038:AF1038,AI1038:AT1038,)+IF(ISNUMBER(AG1038),1,0)</f>
        <v>1</v>
      </c>
      <c r="Z1038" s="22">
        <v>1</v>
      </c>
      <c r="AA1038" s="22" t="s">
        <v>1076</v>
      </c>
      <c r="AB1038" s="22" t="s">
        <v>1076</v>
      </c>
      <c r="AC1038" s="22" t="s">
        <v>1076</v>
      </c>
      <c r="AD1038" s="22" t="s">
        <v>1076</v>
      </c>
      <c r="AE1038" s="22" t="s">
        <v>1076</v>
      </c>
      <c r="AF1038" s="22" t="s">
        <v>1076</v>
      </c>
      <c r="AG1038" s="89" t="s">
        <v>1076</v>
      </c>
      <c r="AH1038" s="88" t="s">
        <v>1076</v>
      </c>
      <c r="AI1038" s="75" t="s">
        <v>1076</v>
      </c>
      <c r="AJ1038" s="75" t="s">
        <v>1076</v>
      </c>
      <c r="AK1038" s="75" t="s">
        <v>1076</v>
      </c>
      <c r="AL1038" s="75" t="s">
        <v>1076</v>
      </c>
      <c r="AM1038" s="75" t="s">
        <v>1076</v>
      </c>
      <c r="AN1038" s="75" t="s">
        <v>1076</v>
      </c>
      <c r="AO1038" s="75" t="s">
        <v>1076</v>
      </c>
      <c r="AP1038" s="75" t="s">
        <v>1076</v>
      </c>
      <c r="AQ1038" s="75" t="s">
        <v>1076</v>
      </c>
      <c r="AR1038" s="75" t="s">
        <v>1076</v>
      </c>
      <c r="AS1038" s="75" t="s">
        <v>1076</v>
      </c>
      <c r="AT1038" s="75" t="s">
        <v>1076</v>
      </c>
      <c r="AU1038" t="str">
        <f t="shared" ref="AU1038:AU1069" si="222">TRIM(IF(COUNTBLANK(Z1038:AE1038)&lt;=5,CONCATENATE($AP$3,IF(ISNUMBER(Z1038),Z$6,"")," ",IF(ISNUMBER(AA1038),AA$6,"")," ",IF(ISNUMBER(AB1038),AB$6,"")," ",IF(ISNUMBER(AC1038),AC$6,"")," ",IF(ISNUMBER(AD1038),AD$6,"")," ",IF(ISNUMBER(AE1038),AE$6,""),$AQ$3," ",IF(ISNUMBER(AF1038),AF$6,"")," ",IF(ISNUMBER(AH1038),AH$6,"")," ",IF(ISNUMBER(AI1038),AI$6,"")," ",IF(ISNUMBER(AJ1038),AJ$6,"")," ",IF(ISNUMBER(AK1038),AK$6,"")," ",IF(ISNUMBER(AL1038),AL$6,"")," ",IF(ISNUMBER(AM1038),AM$6,"")," ",IF(ISNUMBER(AR1038),AR$6,"")," ",IF(ISNUMBER(AS1038),AS$6,"")," ",IF(ISNUMBER(AT1038),AT$6,""))&amp;IF(COUNTBLANK(AN1038:AQ1038)&lt;=3,CONCATENATE($AP$4,IF(ISNUMBER(AN1038),AN$7,"")," ",IF(ISNUMBER(AO1038),AO$7,"")," ",IF(ISNUMBER(AP1038),AP$7,"")," ",IF(ISNUMBER(AQ1038),AQ$7,"")," ",$AQ$4),""),
CONCATENATE(IF(ISNUMBER(AF1038),AF$6,"")," ",IF(ISNUMBER(AH1038),AH$6,"")," ",IF(ISNUMBER(AI1038),AI$6,"")," ",IF(ISNUMBER(AJ1038),AJ$6,"")," ",IF(ISNUMBER(AK1038),AK$6,"")," ",IF(ISNUMBER(AL1038),AL$6,"")," ",IF(ISNUMBER(AM1038),AM$6,"")," ",IF(ISNUMBER(AR1038),AR$6,"")," ",IF(ISNUMBER(AS1038),AS$6,"")," ",IF(ISNUMBER(AT1038),AT$6,""))&amp;IF(COUNTBLANK(AN1038:AQ1038)&lt;=3,CONCATENATE($AP$4,IF(ISNUMBER(AN1038),AN$7,"")," ",IF(ISNUMBER(AO1038),AO$7,"")," ",IF(ISNUMBER(AP1038),AP$7,"")," ",IF(ISNUMBER(AQ1038),AQ$7,"")," ",$AQ$4),"")
))</f>
        <v>РВИС ( ЭЛ )</v>
      </c>
    </row>
    <row r="1039" spans="1:47" ht="16.5" thickTop="1" thickBot="1" x14ac:dyDescent="0.3">
      <c r="A1039" s="28">
        <f t="shared" si="207"/>
        <v>17</v>
      </c>
      <c r="B1039" s="74" t="s">
        <v>1852</v>
      </c>
      <c r="C1039" s="72" t="s">
        <v>739</v>
      </c>
      <c r="D1039" s="63">
        <v>1964</v>
      </c>
      <c r="E1039" s="72"/>
      <c r="F1039" s="72" t="s">
        <v>2519</v>
      </c>
      <c r="G1039" s="80">
        <v>5</v>
      </c>
      <c r="H1039" s="80">
        <v>4</v>
      </c>
      <c r="I1039" s="163">
        <v>3203.9</v>
      </c>
      <c r="J1039" s="163">
        <v>2040</v>
      </c>
      <c r="K1039" s="163">
        <v>2040</v>
      </c>
      <c r="L1039" s="165">
        <v>0</v>
      </c>
      <c r="M1039" s="163">
        <f t="shared" si="218"/>
        <v>14428827.73</v>
      </c>
      <c r="N1039" s="163"/>
      <c r="O1039" s="163"/>
      <c r="P1039" s="163"/>
      <c r="Q1039" s="30">
        <f>IF('Форма 2'!D1039=0,"",'Форма 2'!D1039-N1039-O1039-P1039)</f>
        <v>14428827.73</v>
      </c>
      <c r="R1039" s="51">
        <f t="shared" si="219"/>
        <v>7072.9547696078434</v>
      </c>
      <c r="S1039" s="51">
        <f t="shared" si="220"/>
        <v>7072.9547696078434</v>
      </c>
      <c r="T1039" s="128">
        <f>IF(B1039=C1039,"",
IF(ISERROR(
IF(_xlfn.TEXTBEFORE('ПДФ 1'!B1082,": ",1)*1=YEAR($V$4),$V$4,
IF(_xlfn.TEXTBEFORE('ПДФ 1'!B1082,": ",1)*1=YEAR($W$4),$W$4,
IF(_xlfn.TEXTBEFORE('ПДФ 1'!B1082,": ",1)*1=YEAR($X$4),$X$4,$Y$4)))),"",
IF(_xlfn.TEXTBEFORE('ПДФ 1'!B1082,": ",1)*1=YEAR($V$4),$V$4,
IF(_xlfn.TEXTBEFORE('ПДФ 1'!B1082,": ",1)*1=YEAR($W$4),$W$4,
IF(_xlfn.TEXTBEFORE('ПДФ 1'!B1082,": ",1)*1=YEAR($X$4),$X$4,$Y$4)))))</f>
        <v>46387</v>
      </c>
      <c r="U1039" s="125" t="str">
        <f>IF(ISERROR(VLOOKUP(C1039,Источник!$C$2:$K$2343,9,0)),"",VLOOKUP(C1039,Источник!$C$2:$K$2343,9,0))</f>
        <v>РО</v>
      </c>
      <c r="V1039" s="1"/>
      <c r="W1039" s="1"/>
      <c r="X1039" s="77" t="str">
        <f t="shared" si="206"/>
        <v>г. Пермь, ул. Вижайская, д. 12: 2026</v>
      </c>
      <c r="Y1039" s="117">
        <f t="shared" si="221"/>
        <v>1</v>
      </c>
      <c r="Z1039" s="22" t="s">
        <v>1076</v>
      </c>
      <c r="AA1039" s="22" t="s">
        <v>1076</v>
      </c>
      <c r="AB1039" s="22" t="s">
        <v>1076</v>
      </c>
      <c r="AC1039" s="22" t="s">
        <v>1076</v>
      </c>
      <c r="AD1039" s="22" t="s">
        <v>1076</v>
      </c>
      <c r="AE1039" s="22" t="s">
        <v>1076</v>
      </c>
      <c r="AF1039" s="22" t="s">
        <v>1076</v>
      </c>
      <c r="AG1039" s="89" t="s">
        <v>1076</v>
      </c>
      <c r="AH1039" s="88" t="s">
        <v>1076</v>
      </c>
      <c r="AI1039" s="75">
        <v>1</v>
      </c>
      <c r="AJ1039" s="75" t="s">
        <v>1076</v>
      </c>
      <c r="AK1039" s="75" t="s">
        <v>1076</v>
      </c>
      <c r="AL1039" s="75" t="s">
        <v>1076</v>
      </c>
      <c r="AM1039" s="75" t="s">
        <v>1076</v>
      </c>
      <c r="AN1039" s="75" t="s">
        <v>1076</v>
      </c>
      <c r="AO1039" s="75" t="s">
        <v>1076</v>
      </c>
      <c r="AP1039" s="75" t="s">
        <v>1076</v>
      </c>
      <c r="AQ1039" s="75" t="s">
        <v>1076</v>
      </c>
      <c r="AR1039" s="75" t="s">
        <v>1076</v>
      </c>
      <c r="AS1039" s="75" t="s">
        <v>1076</v>
      </c>
      <c r="AT1039" s="75" t="s">
        <v>1076</v>
      </c>
      <c r="AU1039" t="str">
        <f t="shared" si="222"/>
        <v>РК</v>
      </c>
    </row>
    <row r="1040" spans="1:47" ht="16.5" thickTop="1" thickBot="1" x14ac:dyDescent="0.3">
      <c r="A1040" s="28">
        <f t="shared" si="207"/>
        <v>18</v>
      </c>
      <c r="B1040" s="74" t="s">
        <v>1852</v>
      </c>
      <c r="C1040" s="72" t="s">
        <v>1536</v>
      </c>
      <c r="D1040" s="63">
        <v>1985</v>
      </c>
      <c r="E1040" s="72"/>
      <c r="F1040" s="72" t="s">
        <v>2520</v>
      </c>
      <c r="G1040" s="80">
        <v>5</v>
      </c>
      <c r="H1040" s="80">
        <v>4</v>
      </c>
      <c r="I1040" s="163">
        <v>3027</v>
      </c>
      <c r="J1040" s="163">
        <v>2645.8</v>
      </c>
      <c r="K1040" s="163">
        <v>2645.8</v>
      </c>
      <c r="L1040" s="165">
        <v>183</v>
      </c>
      <c r="M1040" s="163">
        <f t="shared" si="218"/>
        <v>12485012.850000001</v>
      </c>
      <c r="N1040" s="163"/>
      <c r="O1040" s="163"/>
      <c r="P1040" s="163"/>
      <c r="Q1040" s="30">
        <f>IF('Форма 2'!D1040=0,"",'Форма 2'!D1040-N1040-O1040-P1040)</f>
        <v>12485012.850000001</v>
      </c>
      <c r="R1040" s="51">
        <f t="shared" si="219"/>
        <v>4718.8044636782824</v>
      </c>
      <c r="S1040" s="51">
        <f t="shared" si="220"/>
        <v>4718.8044636782824</v>
      </c>
      <c r="T1040" s="128">
        <f>IF(B1040=C1040,"",
IF(ISERROR(
IF(_xlfn.TEXTBEFORE('ПДФ 1'!B1083,": ",1)*1=YEAR($V$4),$V$4,
IF(_xlfn.TEXTBEFORE('ПДФ 1'!B1083,": ",1)*1=YEAR($W$4),$W$4,
IF(_xlfn.TEXTBEFORE('ПДФ 1'!B1083,": ",1)*1=YEAR($X$4),$X$4,$Y$4)))),"",
IF(_xlfn.TEXTBEFORE('ПДФ 1'!B1083,": ",1)*1=YEAR($V$4),$V$4,
IF(_xlfn.TEXTBEFORE('ПДФ 1'!B1083,": ",1)*1=YEAR($W$4),$W$4,
IF(_xlfn.TEXTBEFORE('ПДФ 1'!B1083,": ",1)*1=YEAR($X$4),$X$4,$Y$4)))))</f>
        <v>46387</v>
      </c>
      <c r="U1040" s="125" t="str">
        <f>IF(ISERROR(VLOOKUP(C1040,Источник!$C$2:$K$2343,9,0)),"",VLOOKUP(C1040,Источник!$C$2:$K$2343,9,0))</f>
        <v>РО</v>
      </c>
      <c r="V1040" s="1"/>
      <c r="W1040" s="1"/>
      <c r="X1040" s="77" t="str">
        <f t="shared" si="206"/>
        <v>г. Пермь, ул. Волгодонская, д. 11: 2026</v>
      </c>
      <c r="Y1040" s="117">
        <f t="shared" si="221"/>
        <v>4</v>
      </c>
      <c r="Z1040" s="22" t="s">
        <v>1076</v>
      </c>
      <c r="AA1040" s="22">
        <v>1</v>
      </c>
      <c r="AB1040" s="22" t="s">
        <v>1076</v>
      </c>
      <c r="AC1040" s="22">
        <v>1</v>
      </c>
      <c r="AD1040" s="22">
        <v>1</v>
      </c>
      <c r="AE1040" s="22">
        <v>1</v>
      </c>
      <c r="AF1040" s="22" t="s">
        <v>1076</v>
      </c>
      <c r="AG1040" s="89" t="s">
        <v>1076</v>
      </c>
      <c r="AH1040" s="88" t="s">
        <v>1076</v>
      </c>
      <c r="AI1040" s="75" t="s">
        <v>1076</v>
      </c>
      <c r="AJ1040" s="75" t="s">
        <v>1076</v>
      </c>
      <c r="AK1040" s="75" t="s">
        <v>1076</v>
      </c>
      <c r="AL1040" s="75" t="s">
        <v>1076</v>
      </c>
      <c r="AM1040" s="75" t="s">
        <v>1076</v>
      </c>
      <c r="AN1040" s="75" t="s">
        <v>1076</v>
      </c>
      <c r="AO1040" s="75" t="s">
        <v>1076</v>
      </c>
      <c r="AP1040" s="75" t="s">
        <v>1076</v>
      </c>
      <c r="AQ1040" s="75" t="s">
        <v>1076</v>
      </c>
      <c r="AR1040" s="75" t="s">
        <v>1076</v>
      </c>
      <c r="AS1040" s="75" t="s">
        <v>1076</v>
      </c>
      <c r="AT1040" s="75" t="s">
        <v>1076</v>
      </c>
      <c r="AU1040" t="str">
        <f t="shared" si="222"/>
        <v>РВИС ( ТЕП ХВС ГВС ВОД )</v>
      </c>
    </row>
    <row r="1041" spans="1:47" ht="16.5" thickTop="1" thickBot="1" x14ac:dyDescent="0.3">
      <c r="A1041" s="28">
        <f t="shared" si="207"/>
        <v>19</v>
      </c>
      <c r="B1041" s="74" t="s">
        <v>1852</v>
      </c>
      <c r="C1041" s="72" t="s">
        <v>707</v>
      </c>
      <c r="D1041" s="63">
        <v>1959</v>
      </c>
      <c r="E1041" s="72"/>
      <c r="F1041" s="72" t="s">
        <v>2519</v>
      </c>
      <c r="G1041" s="80">
        <v>5</v>
      </c>
      <c r="H1041" s="80">
        <v>3</v>
      </c>
      <c r="I1041" s="163">
        <v>4012.2</v>
      </c>
      <c r="J1041" s="163">
        <v>2422.8000000000002</v>
      </c>
      <c r="K1041" s="163">
        <v>2252.7199999999998</v>
      </c>
      <c r="L1041" s="165">
        <v>98</v>
      </c>
      <c r="M1041" s="163">
        <f t="shared" si="218"/>
        <v>26280872.920000002</v>
      </c>
      <c r="N1041" s="163"/>
      <c r="O1041" s="163"/>
      <c r="P1041" s="163"/>
      <c r="Q1041" s="30">
        <f>IF('Форма 2'!D1041=0,"",'Форма 2'!D1041-N1041-O1041-P1041)</f>
        <v>26280872.920000002</v>
      </c>
      <c r="R1041" s="51">
        <f t="shared" si="219"/>
        <v>10847.314231467722</v>
      </c>
      <c r="S1041" s="51">
        <f t="shared" si="220"/>
        <v>10847.314231467722</v>
      </c>
      <c r="T1041" s="128">
        <f>IF(B1041=C1041,"",
IF(ISERROR(
IF(_xlfn.TEXTBEFORE('ПДФ 1'!B1084,": ",1)*1=YEAR($V$4),$V$4,
IF(_xlfn.TEXTBEFORE('ПДФ 1'!B1084,": ",1)*1=YEAR($W$4),$W$4,
IF(_xlfn.TEXTBEFORE('ПДФ 1'!B1084,": ",1)*1=YEAR($X$4),$X$4,$Y$4)))),"",
IF(_xlfn.TEXTBEFORE('ПДФ 1'!B1084,": ",1)*1=YEAR($V$4),$V$4,
IF(_xlfn.TEXTBEFORE('ПДФ 1'!B1084,": ",1)*1=YEAR($W$4),$W$4,
IF(_xlfn.TEXTBEFORE('ПДФ 1'!B1084,": ",1)*1=YEAR($X$4),$X$4,$Y$4)))))</f>
        <v>46387</v>
      </c>
      <c r="U1041" s="125" t="str">
        <f>IF(ISERROR(VLOOKUP(C1041,Источник!$C$2:$K$2343,9,0)),"",VLOOKUP(C1041,Источник!$C$2:$K$2343,9,0))</f>
        <v>РО</v>
      </c>
      <c r="V1041" s="1"/>
      <c r="W1041" s="1"/>
      <c r="X1041" s="77" t="str">
        <f t="shared" si="206"/>
        <v>г. Пермь, ул. Газеты Звезда, д. 9: 2026</v>
      </c>
      <c r="Y1041" s="117">
        <f t="shared" si="221"/>
        <v>4</v>
      </c>
      <c r="Z1041" s="22">
        <v>1</v>
      </c>
      <c r="AA1041" s="22" t="s">
        <v>1076</v>
      </c>
      <c r="AB1041" s="22" t="s">
        <v>1076</v>
      </c>
      <c r="AC1041" s="22" t="s">
        <v>1076</v>
      </c>
      <c r="AD1041" s="22" t="s">
        <v>1076</v>
      </c>
      <c r="AE1041" s="22">
        <v>1</v>
      </c>
      <c r="AF1041" s="22">
        <v>1</v>
      </c>
      <c r="AG1041" s="89" t="s">
        <v>1076</v>
      </c>
      <c r="AH1041" s="88" t="s">
        <v>1076</v>
      </c>
      <c r="AI1041" s="75">
        <v>1</v>
      </c>
      <c r="AJ1041" s="75" t="s">
        <v>1076</v>
      </c>
      <c r="AK1041" s="75" t="s">
        <v>1076</v>
      </c>
      <c r="AL1041" s="75" t="s">
        <v>1076</v>
      </c>
      <c r="AM1041" s="75" t="s">
        <v>1076</v>
      </c>
      <c r="AN1041" s="75" t="s">
        <v>1076</v>
      </c>
      <c r="AO1041" s="75" t="s">
        <v>1076</v>
      </c>
      <c r="AP1041" s="75" t="s">
        <v>1076</v>
      </c>
      <c r="AQ1041" s="75" t="s">
        <v>1076</v>
      </c>
      <c r="AR1041" s="75" t="s">
        <v>1076</v>
      </c>
      <c r="AS1041" s="75" t="s">
        <v>1076</v>
      </c>
      <c r="AT1041" s="75" t="s">
        <v>1076</v>
      </c>
      <c r="AU1041" t="str">
        <f t="shared" si="222"/>
        <v>РВИС ( ЭЛ ВОД ) РП РК</v>
      </c>
    </row>
    <row r="1042" spans="1:47" ht="16.5" thickTop="1" thickBot="1" x14ac:dyDescent="0.3">
      <c r="A1042" s="28">
        <f t="shared" si="207"/>
        <v>20</v>
      </c>
      <c r="B1042" s="74" t="s">
        <v>1852</v>
      </c>
      <c r="C1042" s="72" t="s">
        <v>811</v>
      </c>
      <c r="D1042" s="63">
        <v>1992</v>
      </c>
      <c r="E1042" s="72"/>
      <c r="F1042" s="72" t="s">
        <v>2520</v>
      </c>
      <c r="G1042" s="80">
        <v>10</v>
      </c>
      <c r="H1042" s="80">
        <v>2</v>
      </c>
      <c r="I1042" s="163">
        <v>4610.3999999999996</v>
      </c>
      <c r="J1042" s="163">
        <v>4200</v>
      </c>
      <c r="K1042" s="163">
        <v>4200</v>
      </c>
      <c r="L1042" s="165">
        <v>170</v>
      </c>
      <c r="M1042" s="163">
        <f t="shared" si="218"/>
        <v>82249.539999999994</v>
      </c>
      <c r="N1042" s="163"/>
      <c r="O1042" s="163"/>
      <c r="P1042" s="163"/>
      <c r="Q1042" s="30">
        <f>IF('Форма 2'!D1042=0,"",'Форма 2'!D1042-N1042-O1042-P1042)</f>
        <v>82249.539999999994</v>
      </c>
      <c r="R1042" s="51">
        <f t="shared" si="219"/>
        <v>19.583223809523808</v>
      </c>
      <c r="S1042" s="51">
        <f t="shared" si="220"/>
        <v>19.583223809523808</v>
      </c>
      <c r="T1042" s="128">
        <f>IF(B1042=C1042,"",
IF(ISERROR(
IF(_xlfn.TEXTBEFORE('ПДФ 1'!B1085,": ",1)*1=YEAR($V$4),$V$4,
IF(_xlfn.TEXTBEFORE('ПДФ 1'!B1085,": ",1)*1=YEAR($W$4),$W$4,
IF(_xlfn.TEXTBEFORE('ПДФ 1'!B1085,": ",1)*1=YEAR($X$4),$X$4,$Y$4)))),"",
IF(_xlfn.TEXTBEFORE('ПДФ 1'!B1085,": ",1)*1=YEAR($V$4),$V$4,
IF(_xlfn.TEXTBEFORE('ПДФ 1'!B1085,": ",1)*1=YEAR($W$4),$W$4,
IF(_xlfn.TEXTBEFORE('ПДФ 1'!B1085,": ",1)*1=YEAR($X$4),$X$4,$Y$4)))))</f>
        <v>46387</v>
      </c>
      <c r="U1042" s="125" t="str">
        <f>IF(ISERROR(VLOOKUP(C1042,Источник!$C$2:$K$2343,9,0)),"",VLOOKUP(C1042,Источник!$C$2:$K$2343,9,0))</f>
        <v>СС</v>
      </c>
      <c r="V1042" s="1"/>
      <c r="W1042" s="1"/>
      <c r="X1042" s="77" t="str">
        <f t="shared" si="206"/>
        <v>г. Пермь, ул. Гашкова, д. 30/3: 2026</v>
      </c>
      <c r="Y1042" s="117">
        <f t="shared" si="221"/>
        <v>1</v>
      </c>
      <c r="Z1042" s="22" t="s">
        <v>1076</v>
      </c>
      <c r="AA1042" s="22" t="s">
        <v>1076</v>
      </c>
      <c r="AB1042" s="22" t="s">
        <v>1076</v>
      </c>
      <c r="AC1042" s="22" t="s">
        <v>1076</v>
      </c>
      <c r="AD1042" s="22" t="s">
        <v>1076</v>
      </c>
      <c r="AE1042" s="22" t="s">
        <v>1076</v>
      </c>
      <c r="AF1042" s="22" t="s">
        <v>1076</v>
      </c>
      <c r="AG1042" s="89" t="s">
        <v>1076</v>
      </c>
      <c r="AH1042" s="88" t="s">
        <v>1076</v>
      </c>
      <c r="AI1042" s="75" t="s">
        <v>1076</v>
      </c>
      <c r="AJ1042" s="75" t="s">
        <v>1076</v>
      </c>
      <c r="AK1042" s="75" t="s">
        <v>1076</v>
      </c>
      <c r="AL1042" s="75" t="s">
        <v>1076</v>
      </c>
      <c r="AM1042" s="75" t="s">
        <v>1076</v>
      </c>
      <c r="AN1042" s="75" t="s">
        <v>1076</v>
      </c>
      <c r="AO1042" s="75" t="s">
        <v>1076</v>
      </c>
      <c r="AP1042" s="75" t="s">
        <v>1076</v>
      </c>
      <c r="AQ1042" s="75" t="s">
        <v>1076</v>
      </c>
      <c r="AR1042" s="75" t="s">
        <v>1076</v>
      </c>
      <c r="AS1042" s="75" t="s">
        <v>1076</v>
      </c>
      <c r="AT1042" s="75">
        <v>1</v>
      </c>
      <c r="AU1042" t="str">
        <f t="shared" si="222"/>
        <v>КО</v>
      </c>
    </row>
    <row r="1043" spans="1:47" ht="16.5" thickTop="1" thickBot="1" x14ac:dyDescent="0.3">
      <c r="A1043" s="28">
        <f t="shared" si="207"/>
        <v>21</v>
      </c>
      <c r="B1043" s="74" t="s">
        <v>1852</v>
      </c>
      <c r="C1043" s="72" t="s">
        <v>604</v>
      </c>
      <c r="D1043" s="63">
        <v>1956</v>
      </c>
      <c r="E1043" s="72"/>
      <c r="F1043" s="72" t="s">
        <v>2519</v>
      </c>
      <c r="G1043" s="80">
        <v>5</v>
      </c>
      <c r="H1043" s="80">
        <v>4</v>
      </c>
      <c r="I1043" s="163">
        <v>5185.2</v>
      </c>
      <c r="J1043" s="163">
        <v>5072.6000000000004</v>
      </c>
      <c r="K1043" s="163">
        <v>5072.6000000000004</v>
      </c>
      <c r="L1043" s="165">
        <v>180</v>
      </c>
      <c r="M1043" s="163">
        <f t="shared" si="218"/>
        <v>2694281.77</v>
      </c>
      <c r="N1043" s="163"/>
      <c r="O1043" s="163"/>
      <c r="P1043" s="163"/>
      <c r="Q1043" s="30">
        <f>IF('Форма 2'!D1043=0,"",'Форма 2'!D1043-N1043-O1043-P1043)</f>
        <v>2694281.77</v>
      </c>
      <c r="R1043" s="51">
        <f t="shared" si="219"/>
        <v>531.14414107163975</v>
      </c>
      <c r="S1043" s="51">
        <f t="shared" si="220"/>
        <v>531.14414107163975</v>
      </c>
      <c r="T1043" s="128">
        <f>IF(B1043=C1043,"",
IF(ISERROR(
IF(_xlfn.TEXTBEFORE('ПДФ 1'!B1086,": ",1)*1=YEAR($V$4),$V$4,
IF(_xlfn.TEXTBEFORE('ПДФ 1'!B1086,": ",1)*1=YEAR($W$4),$W$4,
IF(_xlfn.TEXTBEFORE('ПДФ 1'!B1086,": ",1)*1=YEAR($X$4),$X$4,$Y$4)))),"",
IF(_xlfn.TEXTBEFORE('ПДФ 1'!B1086,": ",1)*1=YEAR($V$4),$V$4,
IF(_xlfn.TEXTBEFORE('ПДФ 1'!B1086,": ",1)*1=YEAR($W$4),$W$4,
IF(_xlfn.TEXTBEFORE('ПДФ 1'!B1086,": ",1)*1=YEAR($X$4),$X$4,$Y$4)))))</f>
        <v>46387</v>
      </c>
      <c r="U1043" s="125" t="str">
        <f>IF(ISERROR(VLOOKUP(C1043,Источник!$C$2:$K$2343,9,0)),"",VLOOKUP(C1043,Источник!$C$2:$K$2343,9,0))</f>
        <v>РО</v>
      </c>
      <c r="V1043" s="1"/>
      <c r="W1043" s="1"/>
      <c r="X1043" s="77" t="str">
        <f t="shared" si="206"/>
        <v>г. Пермь, ул. Героев Хасана, д. 16: 2026</v>
      </c>
      <c r="Y1043" s="117">
        <f t="shared" si="221"/>
        <v>1</v>
      </c>
      <c r="Z1043" s="22">
        <v>1</v>
      </c>
      <c r="AA1043" s="22" t="s">
        <v>1076</v>
      </c>
      <c r="AB1043" s="22" t="s">
        <v>1076</v>
      </c>
      <c r="AC1043" s="22" t="s">
        <v>1076</v>
      </c>
      <c r="AD1043" s="22" t="s">
        <v>1076</v>
      </c>
      <c r="AE1043" s="22" t="s">
        <v>1076</v>
      </c>
      <c r="AF1043" s="22" t="s">
        <v>1076</v>
      </c>
      <c r="AG1043" s="89" t="s">
        <v>1076</v>
      </c>
      <c r="AH1043" s="88" t="s">
        <v>1076</v>
      </c>
      <c r="AI1043" s="75" t="s">
        <v>1076</v>
      </c>
      <c r="AJ1043" s="75" t="s">
        <v>1076</v>
      </c>
      <c r="AK1043" s="75" t="s">
        <v>1076</v>
      </c>
      <c r="AL1043" s="75" t="s">
        <v>1076</v>
      </c>
      <c r="AM1043" s="75" t="s">
        <v>1076</v>
      </c>
      <c r="AN1043" s="75" t="s">
        <v>1076</v>
      </c>
      <c r="AO1043" s="75" t="s">
        <v>1076</v>
      </c>
      <c r="AP1043" s="75" t="s">
        <v>1076</v>
      </c>
      <c r="AQ1043" s="75" t="s">
        <v>1076</v>
      </c>
      <c r="AR1043" s="75" t="s">
        <v>1076</v>
      </c>
      <c r="AS1043" s="75" t="s">
        <v>1076</v>
      </c>
      <c r="AT1043" s="75" t="s">
        <v>1076</v>
      </c>
      <c r="AU1043" t="str">
        <f t="shared" si="222"/>
        <v>РВИС ( ЭЛ )</v>
      </c>
    </row>
    <row r="1044" spans="1:47" ht="16.5" thickTop="1" thickBot="1" x14ac:dyDescent="0.3">
      <c r="A1044" s="28">
        <f t="shared" si="207"/>
        <v>22</v>
      </c>
      <c r="B1044" s="74" t="s">
        <v>1852</v>
      </c>
      <c r="C1044" s="72" t="s">
        <v>648</v>
      </c>
      <c r="D1044" s="63">
        <v>1936</v>
      </c>
      <c r="E1044" s="72"/>
      <c r="F1044" s="72" t="s">
        <v>2519</v>
      </c>
      <c r="G1044" s="80">
        <v>5</v>
      </c>
      <c r="H1044" s="80">
        <v>6</v>
      </c>
      <c r="I1044" s="163">
        <v>4462.1000000000004</v>
      </c>
      <c r="J1044" s="163">
        <v>3277.7</v>
      </c>
      <c r="K1044" s="163">
        <v>4460.8</v>
      </c>
      <c r="L1044" s="165">
        <v>111</v>
      </c>
      <c r="M1044" s="163">
        <f t="shared" si="218"/>
        <v>11100098.439999999</v>
      </c>
      <c r="N1044" s="163"/>
      <c r="O1044" s="163"/>
      <c r="P1044" s="163"/>
      <c r="Q1044" s="30">
        <f>IF('Форма 2'!D1044=0,"",'Форма 2'!D1044-N1044-O1044-P1044)</f>
        <v>11100098.439999999</v>
      </c>
      <c r="R1044" s="51">
        <f t="shared" si="219"/>
        <v>3386.5510693474084</v>
      </c>
      <c r="S1044" s="51">
        <f t="shared" si="220"/>
        <v>3386.5510693474084</v>
      </c>
      <c r="T1044" s="128">
        <f>IF(B1044=C1044,"",
IF(ISERROR(
IF(_xlfn.TEXTBEFORE('ПДФ 1'!B1087,": ",1)*1=YEAR($V$4),$V$4,
IF(_xlfn.TEXTBEFORE('ПДФ 1'!B1087,": ",1)*1=YEAR($W$4),$W$4,
IF(_xlfn.TEXTBEFORE('ПДФ 1'!B1087,": ",1)*1=YEAR($X$4),$X$4,$Y$4)))),"",
IF(_xlfn.TEXTBEFORE('ПДФ 1'!B1087,": ",1)*1=YEAR($V$4),$V$4,
IF(_xlfn.TEXTBEFORE('ПДФ 1'!B1087,": ",1)*1=YEAR($W$4),$W$4,
IF(_xlfn.TEXTBEFORE('ПДФ 1'!B1087,": ",1)*1=YEAR($X$4),$X$4,$Y$4)))))</f>
        <v>46387</v>
      </c>
      <c r="U1044" s="125" t="str">
        <f>IF(ISERROR(VLOOKUP(C1044,Источник!$C$2:$K$2343,9,0)),"",VLOOKUP(C1044,Источник!$C$2:$K$2343,9,0))</f>
        <v>СС</v>
      </c>
      <c r="V1044" s="1"/>
      <c r="W1044" s="1"/>
      <c r="X1044" s="77" t="str">
        <f t="shared" si="206"/>
        <v>г. Пермь, ул. Героев Хасана, д. 32: 2026</v>
      </c>
      <c r="Y1044" s="117">
        <f t="shared" si="221"/>
        <v>1</v>
      </c>
      <c r="Z1044" s="22" t="s">
        <v>1076</v>
      </c>
      <c r="AA1044" s="22">
        <v>1</v>
      </c>
      <c r="AB1044" s="22" t="s">
        <v>1076</v>
      </c>
      <c r="AC1044" s="22" t="s">
        <v>1076</v>
      </c>
      <c r="AD1044" s="22" t="s">
        <v>1076</v>
      </c>
      <c r="AE1044" s="22" t="s">
        <v>1076</v>
      </c>
      <c r="AF1044" s="22" t="s">
        <v>1076</v>
      </c>
      <c r="AG1044" s="89" t="s">
        <v>1076</v>
      </c>
      <c r="AH1044" s="88" t="s">
        <v>1076</v>
      </c>
      <c r="AI1044" s="75" t="s">
        <v>1076</v>
      </c>
      <c r="AJ1044" s="75" t="s">
        <v>1076</v>
      </c>
      <c r="AK1044" s="75" t="s">
        <v>1076</v>
      </c>
      <c r="AL1044" s="75" t="s">
        <v>1076</v>
      </c>
      <c r="AM1044" s="75" t="s">
        <v>1076</v>
      </c>
      <c r="AN1044" s="75" t="s">
        <v>1076</v>
      </c>
      <c r="AO1044" s="75" t="s">
        <v>1076</v>
      </c>
      <c r="AP1044" s="75" t="s">
        <v>1076</v>
      </c>
      <c r="AQ1044" s="75" t="s">
        <v>1076</v>
      </c>
      <c r="AR1044" s="75" t="s">
        <v>1076</v>
      </c>
      <c r="AS1044" s="75" t="s">
        <v>1076</v>
      </c>
      <c r="AT1044" s="75" t="s">
        <v>1076</v>
      </c>
      <c r="AU1044" t="str">
        <f t="shared" si="222"/>
        <v>РВИС ( ТЕП )</v>
      </c>
    </row>
    <row r="1045" spans="1:47" ht="16.5" thickTop="1" thickBot="1" x14ac:dyDescent="0.3">
      <c r="A1045" s="28">
        <f t="shared" si="207"/>
        <v>23</v>
      </c>
      <c r="B1045" s="74" t="s">
        <v>1852</v>
      </c>
      <c r="C1045" s="72" t="s">
        <v>605</v>
      </c>
      <c r="D1045" s="63">
        <v>1988</v>
      </c>
      <c r="E1045" s="72"/>
      <c r="F1045" s="72" t="s">
        <v>2527</v>
      </c>
      <c r="G1045" s="80">
        <v>5</v>
      </c>
      <c r="H1045" s="80">
        <v>6</v>
      </c>
      <c r="I1045" s="163">
        <v>4659.8999999999996</v>
      </c>
      <c r="J1045" s="163">
        <v>3909.7</v>
      </c>
      <c r="K1045" s="163">
        <v>3909.7</v>
      </c>
      <c r="L1045" s="165">
        <v>260</v>
      </c>
      <c r="M1045" s="163">
        <f t="shared" si="218"/>
        <v>7927468.4800000004</v>
      </c>
      <c r="N1045" s="163"/>
      <c r="O1045" s="163"/>
      <c r="P1045" s="163"/>
      <c r="Q1045" s="30">
        <f>IF('Форма 2'!D1045=0,"",'Форма 2'!D1045-N1045-O1045-P1045)</f>
        <v>7927468.4800000004</v>
      </c>
      <c r="R1045" s="51">
        <f t="shared" si="219"/>
        <v>2027.6411182443667</v>
      </c>
      <c r="S1045" s="51">
        <f t="shared" si="220"/>
        <v>2027.6411182443667</v>
      </c>
      <c r="T1045" s="128">
        <f>IF(B1045=C1045,"",
IF(ISERROR(
IF(_xlfn.TEXTBEFORE('ПДФ 1'!B1088,": ",1)*1=YEAR($V$4),$V$4,
IF(_xlfn.TEXTBEFORE('ПДФ 1'!B1088,": ",1)*1=YEAR($W$4),$W$4,
IF(_xlfn.TEXTBEFORE('ПДФ 1'!B1088,": ",1)*1=YEAR($X$4),$X$4,$Y$4)))),"",
IF(_xlfn.TEXTBEFORE('ПДФ 1'!B1088,": ",1)*1=YEAR($V$4),$V$4,
IF(_xlfn.TEXTBEFORE('ПДФ 1'!B1088,": ",1)*1=YEAR($W$4),$W$4,
IF(_xlfn.TEXTBEFORE('ПДФ 1'!B1088,": ",1)*1=YEAR($X$4),$X$4,$Y$4)))))</f>
        <v>46387</v>
      </c>
      <c r="U1045" s="125" t="str">
        <f>IF(ISERROR(VLOOKUP(C1045,Источник!$C$2:$K$2343,9,0)),"",VLOOKUP(C1045,Источник!$C$2:$K$2343,9,0))</f>
        <v>СС</v>
      </c>
      <c r="V1045" s="1"/>
      <c r="W1045" s="1"/>
      <c r="X1045" s="77" t="str">
        <f t="shared" si="206"/>
        <v>г. Пермь, ул. Глазовская, д. 3: 2026</v>
      </c>
      <c r="Y1045" s="117">
        <f t="shared" si="221"/>
        <v>3</v>
      </c>
      <c r="Z1045" s="22">
        <v>1</v>
      </c>
      <c r="AA1045" s="22" t="s">
        <v>1076</v>
      </c>
      <c r="AB1045" s="22" t="s">
        <v>1076</v>
      </c>
      <c r="AC1045" s="22">
        <v>1</v>
      </c>
      <c r="AD1045" s="22">
        <v>1</v>
      </c>
      <c r="AE1045" s="22" t="s">
        <v>1076</v>
      </c>
      <c r="AF1045" s="22" t="s">
        <v>1076</v>
      </c>
      <c r="AG1045" s="89" t="s">
        <v>1076</v>
      </c>
      <c r="AH1045" s="88" t="s">
        <v>1076</v>
      </c>
      <c r="AI1045" s="75" t="s">
        <v>1076</v>
      </c>
      <c r="AJ1045" s="75" t="s">
        <v>1076</v>
      </c>
      <c r="AK1045" s="75" t="s">
        <v>1076</v>
      </c>
      <c r="AL1045" s="75" t="s">
        <v>1076</v>
      </c>
      <c r="AM1045" s="75" t="s">
        <v>1076</v>
      </c>
      <c r="AN1045" s="75" t="s">
        <v>1076</v>
      </c>
      <c r="AO1045" s="75" t="s">
        <v>1076</v>
      </c>
      <c r="AP1045" s="75" t="s">
        <v>1076</v>
      </c>
      <c r="AQ1045" s="75" t="s">
        <v>1076</v>
      </c>
      <c r="AR1045" s="75" t="s">
        <v>1076</v>
      </c>
      <c r="AS1045" s="75" t="s">
        <v>1076</v>
      </c>
      <c r="AT1045" s="75" t="s">
        <v>1076</v>
      </c>
      <c r="AU1045" t="str">
        <f t="shared" si="222"/>
        <v>РВИС ( ЭЛ ХВС ГВС )</v>
      </c>
    </row>
    <row r="1046" spans="1:47" ht="16.5" thickTop="1" thickBot="1" x14ac:dyDescent="0.3">
      <c r="A1046" s="28">
        <f t="shared" si="207"/>
        <v>24</v>
      </c>
      <c r="B1046" s="74" t="s">
        <v>1852</v>
      </c>
      <c r="C1046" s="72" t="s">
        <v>740</v>
      </c>
      <c r="D1046" s="63">
        <v>1966</v>
      </c>
      <c r="E1046" s="72"/>
      <c r="F1046" s="72" t="s">
        <v>2519</v>
      </c>
      <c r="G1046" s="80">
        <v>5</v>
      </c>
      <c r="H1046" s="80">
        <v>6</v>
      </c>
      <c r="I1046" s="163">
        <v>4795.8</v>
      </c>
      <c r="J1046" s="163">
        <v>4376.8</v>
      </c>
      <c r="K1046" s="163">
        <v>4376.8</v>
      </c>
      <c r="L1046" s="165">
        <v>260</v>
      </c>
      <c r="M1046" s="163">
        <f t="shared" si="218"/>
        <v>21597981.219999999</v>
      </c>
      <c r="N1046" s="163"/>
      <c r="O1046" s="163"/>
      <c r="P1046" s="163"/>
      <c r="Q1046" s="30">
        <f>IF('Форма 2'!D1046=0,"",'Форма 2'!D1046-N1046-O1046-P1046)</f>
        <v>21597981.219999999</v>
      </c>
      <c r="R1046" s="51">
        <f t="shared" si="219"/>
        <v>4934.6511652348745</v>
      </c>
      <c r="S1046" s="51">
        <f t="shared" si="220"/>
        <v>4934.6511652348745</v>
      </c>
      <c r="T1046" s="128">
        <f>IF(B1046=C1046,"",
IF(ISERROR(
IF(_xlfn.TEXTBEFORE('ПДФ 1'!B1089,": ",1)*1=YEAR($V$4),$V$4,
IF(_xlfn.TEXTBEFORE('ПДФ 1'!B1089,": ",1)*1=YEAR($W$4),$W$4,
IF(_xlfn.TEXTBEFORE('ПДФ 1'!B1089,": ",1)*1=YEAR($X$4),$X$4,$Y$4)))),"",
IF(_xlfn.TEXTBEFORE('ПДФ 1'!B1089,": ",1)*1=YEAR($V$4),$V$4,
IF(_xlfn.TEXTBEFORE('ПДФ 1'!B1089,": ",1)*1=YEAR($W$4),$W$4,
IF(_xlfn.TEXTBEFORE('ПДФ 1'!B1089,": ",1)*1=YEAR($X$4),$X$4,$Y$4)))))</f>
        <v>46387</v>
      </c>
      <c r="U1046" s="125" t="str">
        <f>IF(ISERROR(VLOOKUP(C1046,Источник!$C$2:$K$2343,9,0)),"",VLOOKUP(C1046,Источник!$C$2:$K$2343,9,0))</f>
        <v>СС</v>
      </c>
      <c r="V1046" s="1"/>
      <c r="W1046" s="1"/>
      <c r="X1046" s="77" t="str">
        <f t="shared" si="206"/>
        <v>г. Пермь, ул. Глеба Успенского, д. 2А: 2026</v>
      </c>
      <c r="Y1046" s="117">
        <f t="shared" si="221"/>
        <v>1</v>
      </c>
      <c r="Z1046" s="22" t="s">
        <v>1076</v>
      </c>
      <c r="AA1046" s="22" t="s">
        <v>1076</v>
      </c>
      <c r="AB1046" s="22" t="s">
        <v>1076</v>
      </c>
      <c r="AC1046" s="22" t="s">
        <v>1076</v>
      </c>
      <c r="AD1046" s="22" t="s">
        <v>1076</v>
      </c>
      <c r="AE1046" s="22" t="s">
        <v>1076</v>
      </c>
      <c r="AF1046" s="22" t="s">
        <v>1076</v>
      </c>
      <c r="AG1046" s="89" t="s">
        <v>1076</v>
      </c>
      <c r="AH1046" s="88" t="s">
        <v>1076</v>
      </c>
      <c r="AI1046" s="75">
        <v>1</v>
      </c>
      <c r="AJ1046" s="75" t="s">
        <v>1076</v>
      </c>
      <c r="AK1046" s="75" t="s">
        <v>1076</v>
      </c>
      <c r="AL1046" s="75" t="s">
        <v>1076</v>
      </c>
      <c r="AM1046" s="75" t="s">
        <v>1076</v>
      </c>
      <c r="AN1046" s="75" t="s">
        <v>1076</v>
      </c>
      <c r="AO1046" s="75" t="s">
        <v>1076</v>
      </c>
      <c r="AP1046" s="75" t="s">
        <v>1076</v>
      </c>
      <c r="AQ1046" s="75" t="s">
        <v>1076</v>
      </c>
      <c r="AR1046" s="75" t="s">
        <v>1076</v>
      </c>
      <c r="AS1046" s="75" t="s">
        <v>1076</v>
      </c>
      <c r="AT1046" s="75" t="s">
        <v>1076</v>
      </c>
      <c r="AU1046" t="str">
        <f t="shared" si="222"/>
        <v>РК</v>
      </c>
    </row>
    <row r="1047" spans="1:47" ht="16.5" thickTop="1" thickBot="1" x14ac:dyDescent="0.3">
      <c r="A1047" s="28">
        <f t="shared" si="207"/>
        <v>25</v>
      </c>
      <c r="B1047" s="74" t="s">
        <v>1852</v>
      </c>
      <c r="C1047" s="72" t="s">
        <v>799</v>
      </c>
      <c r="D1047" s="63">
        <v>1963</v>
      </c>
      <c r="E1047" s="72"/>
      <c r="F1047" s="72" t="s">
        <v>2520</v>
      </c>
      <c r="G1047" s="80">
        <v>5</v>
      </c>
      <c r="H1047" s="80">
        <v>3</v>
      </c>
      <c r="I1047" s="163">
        <v>4178.8</v>
      </c>
      <c r="J1047" s="163">
        <v>3240.3</v>
      </c>
      <c r="K1047" s="163">
        <v>2594.8000000000002</v>
      </c>
      <c r="L1047" s="165">
        <v>121</v>
      </c>
      <c r="M1047" s="163">
        <f t="shared" si="218"/>
        <v>29535173.370000001</v>
      </c>
      <c r="N1047" s="163"/>
      <c r="O1047" s="163"/>
      <c r="P1047" s="163"/>
      <c r="Q1047" s="30">
        <f>IF('Форма 2'!D1047=0,"",'Форма 2'!D1047-N1047-O1047-P1047)</f>
        <v>29535173.370000001</v>
      </c>
      <c r="R1047" s="51">
        <f t="shared" si="219"/>
        <v>9114.9502731228586</v>
      </c>
      <c r="S1047" s="51">
        <f t="shared" si="220"/>
        <v>9114.9502731228586</v>
      </c>
      <c r="T1047" s="128">
        <f>IF(B1047=C1047,"",
IF(ISERROR(
IF(_xlfn.TEXTBEFORE('ПДФ 1'!B1090,": ",1)*1=YEAR($V$4),$V$4,
IF(_xlfn.TEXTBEFORE('ПДФ 1'!B1090,": ",1)*1=YEAR($W$4),$W$4,
IF(_xlfn.TEXTBEFORE('ПДФ 1'!B1090,": ",1)*1=YEAR($X$4),$X$4,$Y$4)))),"",
IF(_xlfn.TEXTBEFORE('ПДФ 1'!B1090,": ",1)*1=YEAR($V$4),$V$4,
IF(_xlfn.TEXTBEFORE('ПДФ 1'!B1090,": ",1)*1=YEAR($W$4),$W$4,
IF(_xlfn.TEXTBEFORE('ПДФ 1'!B1090,": ",1)*1=YEAR($X$4),$X$4,$Y$4)))))</f>
        <v>46387</v>
      </c>
      <c r="U1047" s="125" t="str">
        <f>IF(ISERROR(VLOOKUP(C1047,Источник!$C$2:$K$2343,9,0)),"",VLOOKUP(C1047,Источник!$C$2:$K$2343,9,0))</f>
        <v>СС</v>
      </c>
      <c r="V1047" s="1"/>
      <c r="W1047" s="1"/>
      <c r="X1047" s="77" t="str">
        <f t="shared" si="206"/>
        <v>г. Пермь, ул. Дениса Давыдова, д. 22: 2026</v>
      </c>
      <c r="Y1047" s="117">
        <f t="shared" si="221"/>
        <v>1</v>
      </c>
      <c r="Z1047" s="22" t="s">
        <v>1076</v>
      </c>
      <c r="AA1047" s="22" t="s">
        <v>1076</v>
      </c>
      <c r="AB1047" s="22" t="s">
        <v>1076</v>
      </c>
      <c r="AC1047" s="22" t="s">
        <v>1076</v>
      </c>
      <c r="AD1047" s="22" t="s">
        <v>1076</v>
      </c>
      <c r="AE1047" s="22" t="s">
        <v>1076</v>
      </c>
      <c r="AF1047" s="22" t="s">
        <v>1076</v>
      </c>
      <c r="AG1047" s="89" t="s">
        <v>1076</v>
      </c>
      <c r="AH1047" s="88" t="s">
        <v>1076</v>
      </c>
      <c r="AI1047" s="75" t="s">
        <v>1076</v>
      </c>
      <c r="AJ1047" s="75" t="s">
        <v>1076</v>
      </c>
      <c r="AK1047" s="75">
        <v>1</v>
      </c>
      <c r="AL1047" s="75" t="s">
        <v>1076</v>
      </c>
      <c r="AM1047" s="75" t="s">
        <v>1076</v>
      </c>
      <c r="AN1047" s="75" t="s">
        <v>1076</v>
      </c>
      <c r="AO1047" s="75" t="s">
        <v>1076</v>
      </c>
      <c r="AP1047" s="75" t="s">
        <v>1076</v>
      </c>
      <c r="AQ1047" s="75" t="s">
        <v>1076</v>
      </c>
      <c r="AR1047" s="75" t="s">
        <v>1076</v>
      </c>
      <c r="AS1047" s="75" t="s">
        <v>1076</v>
      </c>
      <c r="AT1047" s="75" t="s">
        <v>1076</v>
      </c>
      <c r="AU1047" t="str">
        <f t="shared" si="222"/>
        <v>УФ</v>
      </c>
    </row>
    <row r="1048" spans="1:47" ht="16.5" thickTop="1" thickBot="1" x14ac:dyDescent="0.3">
      <c r="A1048" s="28">
        <f t="shared" si="207"/>
        <v>26</v>
      </c>
      <c r="B1048" s="74" t="s">
        <v>1852</v>
      </c>
      <c r="C1048" s="72" t="s">
        <v>1794</v>
      </c>
      <c r="D1048" s="63">
        <v>1966</v>
      </c>
      <c r="E1048" s="72"/>
      <c r="F1048" s="72" t="s">
        <v>2519</v>
      </c>
      <c r="G1048" s="80">
        <v>5</v>
      </c>
      <c r="H1048" s="80">
        <v>3</v>
      </c>
      <c r="I1048" s="163">
        <v>2778.6</v>
      </c>
      <c r="J1048" s="163">
        <v>2556.4</v>
      </c>
      <c r="K1048" s="163">
        <v>2556.4</v>
      </c>
      <c r="L1048" s="165">
        <v>123</v>
      </c>
      <c r="M1048" s="163">
        <f t="shared" si="218"/>
        <v>1454319.24</v>
      </c>
      <c r="N1048" s="163"/>
      <c r="O1048" s="163"/>
      <c r="P1048" s="163"/>
      <c r="Q1048" s="30">
        <f>IF('Форма 2'!D1048=0,"",'Форма 2'!D1048-N1048-O1048-P1048)</f>
        <v>1454319.24</v>
      </c>
      <c r="R1048" s="51">
        <f t="shared" si="219"/>
        <v>568.89345955249564</v>
      </c>
      <c r="S1048" s="51">
        <f t="shared" si="220"/>
        <v>568.89345955249564</v>
      </c>
      <c r="T1048" s="128">
        <f>IF(B1048=C1048,"",
IF(ISERROR(
IF(_xlfn.TEXTBEFORE('ПДФ 1'!B1091,": ",1)*1=YEAR($V$4),$V$4,
IF(_xlfn.TEXTBEFORE('ПДФ 1'!B1091,": ",1)*1=YEAR($W$4),$W$4,
IF(_xlfn.TEXTBEFORE('ПДФ 1'!B1091,": ",1)*1=YEAR($X$4),$X$4,$Y$4)))),"",
IF(_xlfn.TEXTBEFORE('ПДФ 1'!B1091,": ",1)*1=YEAR($V$4),$V$4,
IF(_xlfn.TEXTBEFORE('ПДФ 1'!B1091,": ",1)*1=YEAR($W$4),$W$4,
IF(_xlfn.TEXTBEFORE('ПДФ 1'!B1091,": ",1)*1=YEAR($X$4),$X$4,$Y$4)))))</f>
        <v>46387</v>
      </c>
      <c r="U1048" s="125" t="str">
        <f>IF(ISERROR(VLOOKUP(C1048,Источник!$C$2:$K$2343,9,0)),"",VLOOKUP(C1048,Источник!$C$2:$K$2343,9,0))</f>
        <v>СС</v>
      </c>
      <c r="V1048" s="1"/>
      <c r="W1048" s="1"/>
      <c r="X1048" s="77" t="str">
        <f t="shared" si="206"/>
        <v>г. Пермь, ул. Дениса Давыдова, д. 7: 2026</v>
      </c>
      <c r="Y1048" s="117">
        <f t="shared" si="221"/>
        <v>1</v>
      </c>
      <c r="Z1048" s="22" t="s">
        <v>1076</v>
      </c>
      <c r="AA1048" s="22" t="s">
        <v>1076</v>
      </c>
      <c r="AB1048" s="22">
        <v>1</v>
      </c>
      <c r="AC1048" s="22" t="s">
        <v>1076</v>
      </c>
      <c r="AD1048" s="22" t="s">
        <v>1076</v>
      </c>
      <c r="AE1048" s="22" t="s">
        <v>1076</v>
      </c>
      <c r="AF1048" s="22" t="s">
        <v>1076</v>
      </c>
      <c r="AG1048" s="89" t="s">
        <v>1076</v>
      </c>
      <c r="AH1048" s="88" t="s">
        <v>1076</v>
      </c>
      <c r="AI1048" s="75" t="s">
        <v>1076</v>
      </c>
      <c r="AJ1048" s="75" t="s">
        <v>1076</v>
      </c>
      <c r="AK1048" s="75" t="s">
        <v>1076</v>
      </c>
      <c r="AL1048" s="75" t="s">
        <v>1076</v>
      </c>
      <c r="AM1048" s="75" t="s">
        <v>1076</v>
      </c>
      <c r="AN1048" s="75" t="s">
        <v>1076</v>
      </c>
      <c r="AO1048" s="75" t="s">
        <v>1076</v>
      </c>
      <c r="AP1048" s="75" t="s">
        <v>1076</v>
      </c>
      <c r="AQ1048" s="75" t="s">
        <v>1076</v>
      </c>
      <c r="AR1048" s="75" t="s">
        <v>1076</v>
      </c>
      <c r="AS1048" s="75" t="s">
        <v>1076</v>
      </c>
      <c r="AT1048" s="75" t="s">
        <v>1076</v>
      </c>
      <c r="AU1048" t="str">
        <f t="shared" si="222"/>
        <v>РВИС ( ГАЗ )</v>
      </c>
    </row>
    <row r="1049" spans="1:47" ht="16.5" thickTop="1" thickBot="1" x14ac:dyDescent="0.3">
      <c r="A1049" s="28">
        <f t="shared" si="207"/>
        <v>27</v>
      </c>
      <c r="B1049" s="74" t="s">
        <v>1852</v>
      </c>
      <c r="C1049" s="72" t="s">
        <v>606</v>
      </c>
      <c r="D1049" s="63">
        <v>1969</v>
      </c>
      <c r="E1049" s="72"/>
      <c r="F1049" s="72" t="s">
        <v>2519</v>
      </c>
      <c r="G1049" s="80">
        <v>5</v>
      </c>
      <c r="H1049" s="80">
        <v>4</v>
      </c>
      <c r="I1049" s="163">
        <v>3198.3</v>
      </c>
      <c r="J1049" s="163">
        <v>2845.8</v>
      </c>
      <c r="K1049" s="163">
        <v>2845.8</v>
      </c>
      <c r="L1049" s="165">
        <v>146</v>
      </c>
      <c r="M1049" s="163">
        <f t="shared" si="218"/>
        <v>1661868.66</v>
      </c>
      <c r="N1049" s="163"/>
      <c r="O1049" s="163"/>
      <c r="P1049" s="163"/>
      <c r="Q1049" s="30">
        <f>IF('Форма 2'!D1049=0,"",'Форма 2'!D1049-N1049-O1049-P1049)</f>
        <v>1661868.66</v>
      </c>
      <c r="R1049" s="51">
        <f t="shared" si="219"/>
        <v>583.97240143369174</v>
      </c>
      <c r="S1049" s="51">
        <f t="shared" si="220"/>
        <v>583.97240143369174</v>
      </c>
      <c r="T1049" s="128">
        <f>IF(B1049=C1049,"",
IF(ISERROR(
IF(_xlfn.TEXTBEFORE('ПДФ 1'!B1092,": ",1)*1=YEAR($V$4),$V$4,
IF(_xlfn.TEXTBEFORE('ПДФ 1'!B1092,": ",1)*1=YEAR($W$4),$W$4,
IF(_xlfn.TEXTBEFORE('ПДФ 1'!B1092,": ",1)*1=YEAR($X$4),$X$4,$Y$4)))),"",
IF(_xlfn.TEXTBEFORE('ПДФ 1'!B1092,": ",1)*1=YEAR($V$4),$V$4,
IF(_xlfn.TEXTBEFORE('ПДФ 1'!B1092,": ",1)*1=YEAR($W$4),$W$4,
IF(_xlfn.TEXTBEFORE('ПДФ 1'!B1092,": ",1)*1=YEAR($X$4),$X$4,$Y$4)))))</f>
        <v>46387</v>
      </c>
      <c r="U1049" s="125" t="str">
        <f>IF(ISERROR(VLOOKUP(C1049,Источник!$C$2:$K$2343,9,0)),"",VLOOKUP(C1049,Источник!$C$2:$K$2343,9,0))</f>
        <v>СС</v>
      </c>
      <c r="V1049" s="1"/>
      <c r="W1049" s="1"/>
      <c r="X1049" s="77" t="str">
        <f t="shared" si="206"/>
        <v>г. Пермь, ул. Добролюбова, д. 16: 2026</v>
      </c>
      <c r="Y1049" s="117">
        <f t="shared" si="221"/>
        <v>1</v>
      </c>
      <c r="Z1049" s="22">
        <v>1</v>
      </c>
      <c r="AA1049" s="22" t="s">
        <v>1076</v>
      </c>
      <c r="AB1049" s="22" t="s">
        <v>1076</v>
      </c>
      <c r="AC1049" s="22" t="s">
        <v>1076</v>
      </c>
      <c r="AD1049" s="22" t="s">
        <v>1076</v>
      </c>
      <c r="AE1049" s="22" t="s">
        <v>1076</v>
      </c>
      <c r="AF1049" s="22" t="s">
        <v>1076</v>
      </c>
      <c r="AG1049" s="89" t="s">
        <v>1076</v>
      </c>
      <c r="AH1049" s="88" t="s">
        <v>1076</v>
      </c>
      <c r="AI1049" s="75" t="s">
        <v>1076</v>
      </c>
      <c r="AJ1049" s="75" t="s">
        <v>1076</v>
      </c>
      <c r="AK1049" s="75" t="s">
        <v>1076</v>
      </c>
      <c r="AL1049" s="75" t="s">
        <v>1076</v>
      </c>
      <c r="AM1049" s="75" t="s">
        <v>1076</v>
      </c>
      <c r="AN1049" s="75" t="s">
        <v>1076</v>
      </c>
      <c r="AO1049" s="75" t="s">
        <v>1076</v>
      </c>
      <c r="AP1049" s="75" t="s">
        <v>1076</v>
      </c>
      <c r="AQ1049" s="75" t="s">
        <v>1076</v>
      </c>
      <c r="AR1049" s="75" t="s">
        <v>1076</v>
      </c>
      <c r="AS1049" s="75" t="s">
        <v>1076</v>
      </c>
      <c r="AT1049" s="75" t="s">
        <v>1076</v>
      </c>
      <c r="AU1049" t="str">
        <f t="shared" si="222"/>
        <v>РВИС ( ЭЛ )</v>
      </c>
    </row>
    <row r="1050" spans="1:47" ht="16.5" thickTop="1" thickBot="1" x14ac:dyDescent="0.3">
      <c r="A1050" s="28">
        <f t="shared" si="207"/>
        <v>28</v>
      </c>
      <c r="B1050" s="74" t="s">
        <v>1852</v>
      </c>
      <c r="C1050" s="72" t="s">
        <v>607</v>
      </c>
      <c r="D1050" s="63">
        <v>1960</v>
      </c>
      <c r="E1050" s="72"/>
      <c r="F1050" s="72" t="s">
        <v>2519</v>
      </c>
      <c r="G1050" s="80">
        <v>5</v>
      </c>
      <c r="H1050" s="80">
        <v>4</v>
      </c>
      <c r="I1050" s="163">
        <v>2593.67</v>
      </c>
      <c r="J1050" s="163">
        <v>2570</v>
      </c>
      <c r="K1050" s="163">
        <v>2426.85</v>
      </c>
      <c r="L1050" s="165">
        <v>138</v>
      </c>
      <c r="M1050" s="163">
        <f t="shared" si="218"/>
        <v>11202216.360000001</v>
      </c>
      <c r="N1050" s="163"/>
      <c r="O1050" s="163"/>
      <c r="P1050" s="163"/>
      <c r="Q1050" s="30">
        <f>IF('Форма 2'!D1050=0,"",'Форма 2'!D1050-N1050-O1050-P1050)</f>
        <v>11202216.360000001</v>
      </c>
      <c r="R1050" s="51">
        <f t="shared" si="219"/>
        <v>4358.8390505836578</v>
      </c>
      <c r="S1050" s="51">
        <f t="shared" si="220"/>
        <v>4358.8390505836578</v>
      </c>
      <c r="T1050" s="128">
        <f>IF(B1050=C1050,"",
IF(ISERROR(
IF(_xlfn.TEXTBEFORE('ПДФ 1'!B1093,": ",1)*1=YEAR($V$4),$V$4,
IF(_xlfn.TEXTBEFORE('ПДФ 1'!B1093,": ",1)*1=YEAR($W$4),$W$4,
IF(_xlfn.TEXTBEFORE('ПДФ 1'!B1093,": ",1)*1=YEAR($X$4),$X$4,$Y$4)))),"",
IF(_xlfn.TEXTBEFORE('ПДФ 1'!B1093,": ",1)*1=YEAR($V$4),$V$4,
IF(_xlfn.TEXTBEFORE('ПДФ 1'!B1093,": ",1)*1=YEAR($W$4),$W$4,
IF(_xlfn.TEXTBEFORE('ПДФ 1'!B1093,": ",1)*1=YEAR($X$4),$X$4,$Y$4)))))</f>
        <v>46387</v>
      </c>
      <c r="U1050" s="125" t="str">
        <f>IF(ISERROR(VLOOKUP(C1050,Источник!$C$2:$K$2343,9,0)),"",VLOOKUP(C1050,Источник!$C$2:$K$2343,9,0))</f>
        <v>РО</v>
      </c>
      <c r="V1050" s="1"/>
      <c r="W1050" s="1"/>
      <c r="X1050" s="77" t="str">
        <f t="shared" si="206"/>
        <v>г. Пермь, ул. Дружбы, д. 20: 2026</v>
      </c>
      <c r="Y1050" s="117">
        <f>SUM(Z1050:AF1050,AI1050:AT1050,)+IF(ISNUMBER(AG1050),1,0)</f>
        <v>4</v>
      </c>
      <c r="Z1050" s="22">
        <v>1</v>
      </c>
      <c r="AA1050" s="22">
        <v>1</v>
      </c>
      <c r="AB1050" s="22" t="s">
        <v>1076</v>
      </c>
      <c r="AC1050" s="22" t="s">
        <v>1076</v>
      </c>
      <c r="AD1050" s="22">
        <v>1</v>
      </c>
      <c r="AE1050" s="22">
        <v>1</v>
      </c>
      <c r="AF1050" s="22" t="s">
        <v>1076</v>
      </c>
      <c r="AG1050" s="89" t="s">
        <v>1076</v>
      </c>
      <c r="AH1050" s="88" t="s">
        <v>1076</v>
      </c>
      <c r="AI1050" s="75" t="s">
        <v>1076</v>
      </c>
      <c r="AJ1050" s="75" t="s">
        <v>1076</v>
      </c>
      <c r="AK1050" s="75" t="s">
        <v>1076</v>
      </c>
      <c r="AL1050" s="75" t="s">
        <v>1076</v>
      </c>
      <c r="AM1050" s="75" t="s">
        <v>1076</v>
      </c>
      <c r="AN1050" s="75" t="s">
        <v>1076</v>
      </c>
      <c r="AO1050" s="75" t="s">
        <v>1076</v>
      </c>
      <c r="AP1050" s="75" t="s">
        <v>1076</v>
      </c>
      <c r="AQ1050" s="75" t="s">
        <v>1076</v>
      </c>
      <c r="AR1050" s="75" t="s">
        <v>1076</v>
      </c>
      <c r="AS1050" s="75" t="s">
        <v>1076</v>
      </c>
      <c r="AT1050" s="75" t="s">
        <v>1076</v>
      </c>
      <c r="AU1050" t="str">
        <f t="shared" si="222"/>
        <v>РВИС ( ЭЛ ТЕП ГВС ВОД )</v>
      </c>
    </row>
    <row r="1051" spans="1:47" ht="16.5" thickTop="1" thickBot="1" x14ac:dyDescent="0.3">
      <c r="A1051" s="28">
        <f t="shared" si="207"/>
        <v>29</v>
      </c>
      <c r="B1051" s="74" t="s">
        <v>1852</v>
      </c>
      <c r="C1051" s="72" t="s">
        <v>713</v>
      </c>
      <c r="D1051" s="63">
        <v>1984</v>
      </c>
      <c r="E1051" s="72"/>
      <c r="F1051" s="72" t="s">
        <v>2519</v>
      </c>
      <c r="G1051" s="80">
        <v>9</v>
      </c>
      <c r="H1051" s="80">
        <v>2</v>
      </c>
      <c r="I1051" s="163">
        <v>8240.1</v>
      </c>
      <c r="J1051" s="163">
        <v>4675.5999999999995</v>
      </c>
      <c r="K1051" s="163">
        <v>4056.7</v>
      </c>
      <c r="L1051" s="165">
        <v>192</v>
      </c>
      <c r="M1051" s="163">
        <f t="shared" si="218"/>
        <v>5557017.8399999999</v>
      </c>
      <c r="N1051" s="163"/>
      <c r="O1051" s="163"/>
      <c r="P1051" s="163"/>
      <c r="Q1051" s="30">
        <f>IF('Форма 2'!D1051=0,"",'Форма 2'!D1051-N1051-O1051-P1051)</f>
        <v>5557017.8399999999</v>
      </c>
      <c r="R1051" s="51">
        <f t="shared" si="219"/>
        <v>1188.5143810420054</v>
      </c>
      <c r="S1051" s="51">
        <f t="shared" si="220"/>
        <v>1188.5143810420054</v>
      </c>
      <c r="T1051" s="128">
        <f>IF(B1051=C1051,"",
IF(ISERROR(
IF(_xlfn.TEXTBEFORE('ПДФ 1'!B1094,": ",1)*1=YEAR($V$4),$V$4,
IF(_xlfn.TEXTBEFORE('ПДФ 1'!B1094,": ",1)*1=YEAR($W$4),$W$4,
IF(_xlfn.TEXTBEFORE('ПДФ 1'!B1094,": ",1)*1=YEAR($X$4),$X$4,$Y$4)))),"",
IF(_xlfn.TEXTBEFORE('ПДФ 1'!B1094,": ",1)*1=YEAR($V$4),$V$4,
IF(_xlfn.TEXTBEFORE('ПДФ 1'!B1094,": ",1)*1=YEAR($W$4),$W$4,
IF(_xlfn.TEXTBEFORE('ПДФ 1'!B1094,": ",1)*1=YEAR($X$4),$X$4,$Y$4)))))</f>
        <v>46387</v>
      </c>
      <c r="U1051" s="125" t="str">
        <f>IF(ISERROR(VLOOKUP(C1051,Источник!$C$2:$K$2343,9,0)),"",VLOOKUP(C1051,Источник!$C$2:$K$2343,9,0))</f>
        <v>СС</v>
      </c>
      <c r="V1051" s="1"/>
      <c r="W1051" s="1"/>
      <c r="X1051" s="77" t="str">
        <f t="shared" si="206"/>
        <v>г. Пермь, ул. Екатерининская, д. 134: 2026</v>
      </c>
      <c r="Y1051" s="117">
        <f t="shared" si="221"/>
        <v>1</v>
      </c>
      <c r="Z1051" s="22" t="s">
        <v>1076</v>
      </c>
      <c r="AA1051" s="22" t="s">
        <v>1076</v>
      </c>
      <c r="AB1051" s="22" t="s">
        <v>1076</v>
      </c>
      <c r="AC1051" s="22" t="s">
        <v>1076</v>
      </c>
      <c r="AD1051" s="22" t="s">
        <v>1076</v>
      </c>
      <c r="AE1051" s="22" t="s">
        <v>1076</v>
      </c>
      <c r="AF1051" s="22" t="s">
        <v>1076</v>
      </c>
      <c r="AG1051" s="89">
        <v>2</v>
      </c>
      <c r="AH1051" s="88">
        <v>5557017.8399999999</v>
      </c>
      <c r="AI1051" s="75" t="s">
        <v>1076</v>
      </c>
      <c r="AJ1051" s="75" t="s">
        <v>1076</v>
      </c>
      <c r="AK1051" s="75" t="s">
        <v>1076</v>
      </c>
      <c r="AL1051" s="75" t="s">
        <v>1076</v>
      </c>
      <c r="AM1051" s="75" t="s">
        <v>1076</v>
      </c>
      <c r="AN1051" s="75" t="s">
        <v>1076</v>
      </c>
      <c r="AO1051" s="75" t="s">
        <v>1076</v>
      </c>
      <c r="AP1051" s="75" t="s">
        <v>1076</v>
      </c>
      <c r="AQ1051" s="75" t="s">
        <v>1076</v>
      </c>
      <c r="AR1051" s="75" t="s">
        <v>1076</v>
      </c>
      <c r="AS1051" s="75" t="s">
        <v>1076</v>
      </c>
      <c r="AT1051" s="75" t="s">
        <v>1076</v>
      </c>
      <c r="AU1051" t="str">
        <f t="shared" si="222"/>
        <v>РЛ</v>
      </c>
    </row>
    <row r="1052" spans="1:47" ht="16.5" thickTop="1" thickBot="1" x14ac:dyDescent="0.3">
      <c r="A1052" s="28">
        <f t="shared" si="207"/>
        <v>30</v>
      </c>
      <c r="B1052" s="74" t="s">
        <v>1852</v>
      </c>
      <c r="C1052" s="72" t="s">
        <v>708</v>
      </c>
      <c r="D1052" s="63">
        <v>1959</v>
      </c>
      <c r="E1052" s="72"/>
      <c r="F1052" s="72" t="s">
        <v>2519</v>
      </c>
      <c r="G1052" s="80">
        <v>5</v>
      </c>
      <c r="H1052" s="80">
        <v>2</v>
      </c>
      <c r="I1052" s="163">
        <v>2066.1</v>
      </c>
      <c r="J1052" s="163">
        <v>1540.6</v>
      </c>
      <c r="K1052" s="163">
        <v>1340.32</v>
      </c>
      <c r="L1052" s="165">
        <v>66</v>
      </c>
      <c r="M1052" s="163">
        <f t="shared" si="218"/>
        <v>2214445.98</v>
      </c>
      <c r="N1052" s="163"/>
      <c r="O1052" s="163"/>
      <c r="P1052" s="163"/>
      <c r="Q1052" s="30">
        <f>IF('Форма 2'!D1052=0,"",'Форма 2'!D1052-N1052-O1052-P1052)</f>
        <v>2214445.98</v>
      </c>
      <c r="R1052" s="51">
        <f t="shared" si="219"/>
        <v>1437.3919122419836</v>
      </c>
      <c r="S1052" s="51">
        <f t="shared" si="220"/>
        <v>1437.3919122419836</v>
      </c>
      <c r="T1052" s="128">
        <f>IF(B1052=C1052,"",
IF(ISERROR(
IF(_xlfn.TEXTBEFORE('ПДФ 1'!B1095,": ",1)*1=YEAR($V$4),$V$4,
IF(_xlfn.TEXTBEFORE('ПДФ 1'!B1095,": ",1)*1=YEAR($W$4),$W$4,
IF(_xlfn.TEXTBEFORE('ПДФ 1'!B1095,": ",1)*1=YEAR($X$4),$X$4,$Y$4)))),"",
IF(_xlfn.TEXTBEFORE('ПДФ 1'!B1095,": ",1)*1=YEAR($V$4),$V$4,
IF(_xlfn.TEXTBEFORE('ПДФ 1'!B1095,": ",1)*1=YEAR($W$4),$W$4,
IF(_xlfn.TEXTBEFORE('ПДФ 1'!B1095,": ",1)*1=YEAR($X$4),$X$4,$Y$4)))))</f>
        <v>46387</v>
      </c>
      <c r="U1052" s="125" t="str">
        <f>IF(ISERROR(VLOOKUP(C1052,Источник!$C$2:$K$2343,9,0)),"",VLOOKUP(C1052,Источник!$C$2:$K$2343,9,0))</f>
        <v>РО</v>
      </c>
      <c r="V1052" s="1"/>
      <c r="W1052" s="1"/>
      <c r="X1052" s="77" t="str">
        <f t="shared" si="206"/>
        <v>г. Пермь, ул. Екатерининская, д. 214: 2026</v>
      </c>
      <c r="Y1052" s="117">
        <f t="shared" si="221"/>
        <v>1</v>
      </c>
      <c r="Z1052" s="22" t="s">
        <v>1076</v>
      </c>
      <c r="AA1052" s="22" t="s">
        <v>1076</v>
      </c>
      <c r="AB1052" s="22" t="s">
        <v>1076</v>
      </c>
      <c r="AC1052" s="22" t="s">
        <v>1076</v>
      </c>
      <c r="AD1052" s="22" t="s">
        <v>1076</v>
      </c>
      <c r="AE1052" s="22" t="s">
        <v>1076</v>
      </c>
      <c r="AF1052" s="22">
        <v>1</v>
      </c>
      <c r="AG1052" s="89" t="s">
        <v>1076</v>
      </c>
      <c r="AH1052" s="88" t="s">
        <v>1076</v>
      </c>
      <c r="AI1052" s="75" t="s">
        <v>1076</v>
      </c>
      <c r="AJ1052" s="75" t="s">
        <v>1076</v>
      </c>
      <c r="AK1052" s="75" t="s">
        <v>1076</v>
      </c>
      <c r="AL1052" s="75" t="s">
        <v>1076</v>
      </c>
      <c r="AM1052" s="75" t="s">
        <v>1076</v>
      </c>
      <c r="AN1052" s="75" t="s">
        <v>1076</v>
      </c>
      <c r="AO1052" s="75" t="s">
        <v>1076</v>
      </c>
      <c r="AP1052" s="75" t="s">
        <v>1076</v>
      </c>
      <c r="AQ1052" s="75" t="s">
        <v>1076</v>
      </c>
      <c r="AR1052" s="75" t="s">
        <v>1076</v>
      </c>
      <c r="AS1052" s="75" t="s">
        <v>1076</v>
      </c>
      <c r="AT1052" s="75" t="s">
        <v>1076</v>
      </c>
      <c r="AU1052" t="str">
        <f t="shared" si="222"/>
        <v>РП</v>
      </c>
    </row>
    <row r="1053" spans="1:47" ht="16.5" thickTop="1" thickBot="1" x14ac:dyDescent="0.3">
      <c r="A1053" s="28">
        <f t="shared" si="207"/>
        <v>31</v>
      </c>
      <c r="B1053" s="74" t="s">
        <v>1852</v>
      </c>
      <c r="C1053" s="72" t="s">
        <v>677</v>
      </c>
      <c r="D1053" s="63">
        <v>1989</v>
      </c>
      <c r="E1053" s="72"/>
      <c r="F1053" s="72" t="s">
        <v>2519</v>
      </c>
      <c r="G1053" s="80">
        <v>5</v>
      </c>
      <c r="H1053" s="80">
        <v>13</v>
      </c>
      <c r="I1053" s="163">
        <v>10149.4</v>
      </c>
      <c r="J1053" s="163">
        <v>9259.6</v>
      </c>
      <c r="K1053" s="163">
        <v>9259.6</v>
      </c>
      <c r="L1053" s="165">
        <v>416</v>
      </c>
      <c r="M1053" s="163">
        <f t="shared" si="218"/>
        <v>5312195.96</v>
      </c>
      <c r="N1053" s="163"/>
      <c r="O1053" s="163"/>
      <c r="P1053" s="163"/>
      <c r="Q1053" s="30">
        <f>IF('Форма 2'!D1053=0,"",'Форма 2'!D1053-N1053-O1053-P1053)</f>
        <v>5312195.96</v>
      </c>
      <c r="R1053" s="51">
        <f t="shared" si="219"/>
        <v>573.69605166529868</v>
      </c>
      <c r="S1053" s="51">
        <f t="shared" si="220"/>
        <v>573.69605166529868</v>
      </c>
      <c r="T1053" s="128">
        <f>IF(B1053=C1053,"",
IF(ISERROR(
IF(_xlfn.TEXTBEFORE('ПДФ 1'!B1096,": ",1)*1=YEAR($V$4),$V$4,
IF(_xlfn.TEXTBEFORE('ПДФ 1'!B1096,": ",1)*1=YEAR($W$4),$W$4,
IF(_xlfn.TEXTBEFORE('ПДФ 1'!B1096,": ",1)*1=YEAR($X$4),$X$4,$Y$4)))),"",
IF(_xlfn.TEXTBEFORE('ПДФ 1'!B1096,": ",1)*1=YEAR($V$4),$V$4,
IF(_xlfn.TEXTBEFORE('ПДФ 1'!B1096,": ",1)*1=YEAR($W$4),$W$4,
IF(_xlfn.TEXTBEFORE('ПДФ 1'!B1096,": ",1)*1=YEAR($X$4),$X$4,$Y$4)))))</f>
        <v>46387</v>
      </c>
      <c r="U1053" s="125" t="str">
        <f>IF(ISERROR(VLOOKUP(C1053,Источник!$C$2:$K$2343,9,0)),"",VLOOKUP(C1053,Источник!$C$2:$K$2343,9,0))</f>
        <v>СС</v>
      </c>
      <c r="V1053" s="1"/>
      <c r="W1053" s="1"/>
      <c r="X1053" s="77" t="str">
        <f t="shared" ref="X1053:X1116" si="223">IF(ISERROR(MID(C1053,SEARCH("город Пермь",C1053),)=""),
IF(ISERROR(MID(C1053,SEARCH("края",C1053),)=""),IF(ISERROR(CONCATENATE(C1053,": ",YEAR(T1053))),"",CONCATENATE(C1053,": ",YEAR(T1053))),""),
"")</f>
        <v>г. Пермь, ул. Елькина, д. 49: 2026</v>
      </c>
      <c r="Y1053" s="117">
        <f t="shared" si="221"/>
        <v>1</v>
      </c>
      <c r="Z1053" s="22" t="s">
        <v>1076</v>
      </c>
      <c r="AA1053" s="22" t="s">
        <v>1076</v>
      </c>
      <c r="AB1053" s="22">
        <v>1</v>
      </c>
      <c r="AC1053" s="22" t="s">
        <v>1076</v>
      </c>
      <c r="AD1053" s="22" t="s">
        <v>1076</v>
      </c>
      <c r="AE1053" s="22" t="s">
        <v>1076</v>
      </c>
      <c r="AF1053" s="22" t="s">
        <v>1076</v>
      </c>
      <c r="AG1053" s="89" t="s">
        <v>1076</v>
      </c>
      <c r="AH1053" s="88" t="s">
        <v>1076</v>
      </c>
      <c r="AI1053" s="75" t="s">
        <v>1076</v>
      </c>
      <c r="AJ1053" s="75" t="s">
        <v>1076</v>
      </c>
      <c r="AK1053" s="75" t="s">
        <v>1076</v>
      </c>
      <c r="AL1053" s="75" t="s">
        <v>1076</v>
      </c>
      <c r="AM1053" s="75" t="s">
        <v>1076</v>
      </c>
      <c r="AN1053" s="75" t="s">
        <v>1076</v>
      </c>
      <c r="AO1053" s="75" t="s">
        <v>1076</v>
      </c>
      <c r="AP1053" s="75" t="s">
        <v>1076</v>
      </c>
      <c r="AQ1053" s="75" t="s">
        <v>1076</v>
      </c>
      <c r="AR1053" s="75" t="s">
        <v>1076</v>
      </c>
      <c r="AS1053" s="75" t="s">
        <v>1076</v>
      </c>
      <c r="AT1053" s="75" t="s">
        <v>1076</v>
      </c>
      <c r="AU1053" t="str">
        <f t="shared" si="222"/>
        <v>РВИС ( ГАЗ )</v>
      </c>
    </row>
    <row r="1054" spans="1:47" ht="16.5" thickTop="1" thickBot="1" x14ac:dyDescent="0.3">
      <c r="A1054" s="28">
        <f t="shared" ref="A1054:A1117" si="224">IF(NOT(ISERROR("Пермского края"=MID(C1054,FIND("Пермского края",C1054),14)))=$B$1,0,IF(NOT(ISERROR("город Пермь"=MID(C1054,FIND("город Пермь",C1054),11)))=$B$1,0,IF(NOT(ISERROR("Итого"=MID(C1054,FIND("Итого",C1054),5)))=$B$1,0,IF(NOT(ISERROR("Всего"=MID(C1054,FIND("Всего",C1054),5)))=$B$1,0,A1053+1))))</f>
        <v>32</v>
      </c>
      <c r="B1054" s="74" t="s">
        <v>1852</v>
      </c>
      <c r="C1054" s="72" t="s">
        <v>649</v>
      </c>
      <c r="D1054" s="63">
        <v>1958</v>
      </c>
      <c r="E1054" s="72"/>
      <c r="F1054" s="72" t="s">
        <v>2519</v>
      </c>
      <c r="G1054" s="80">
        <v>3</v>
      </c>
      <c r="H1054" s="80">
        <v>2</v>
      </c>
      <c r="I1054" s="163">
        <v>1003.1</v>
      </c>
      <c r="J1054" s="163">
        <v>948.1</v>
      </c>
      <c r="K1054" s="163">
        <v>853.29</v>
      </c>
      <c r="L1054" s="165">
        <v>43</v>
      </c>
      <c r="M1054" s="163">
        <f t="shared" si="218"/>
        <v>9973973.7599999998</v>
      </c>
      <c r="N1054" s="163"/>
      <c r="O1054" s="163"/>
      <c r="P1054" s="163"/>
      <c r="Q1054" s="30">
        <f>IF('Форма 2'!D1054=0,"",'Форма 2'!D1054-N1054-O1054-P1054)</f>
        <v>9973973.7599999998</v>
      </c>
      <c r="R1054" s="51">
        <f t="shared" si="219"/>
        <v>10519.959666701825</v>
      </c>
      <c r="S1054" s="51">
        <f t="shared" si="220"/>
        <v>10519.959666701825</v>
      </c>
      <c r="T1054" s="128">
        <f>IF(B1054=C1054,"",
IF(ISERROR(
IF(_xlfn.TEXTBEFORE('ПДФ 1'!B1097,": ",1)*1=YEAR($V$4),$V$4,
IF(_xlfn.TEXTBEFORE('ПДФ 1'!B1097,": ",1)*1=YEAR($W$4),$W$4,
IF(_xlfn.TEXTBEFORE('ПДФ 1'!B1097,": ",1)*1=YEAR($X$4),$X$4,$Y$4)))),"",
IF(_xlfn.TEXTBEFORE('ПДФ 1'!B1097,": ",1)*1=YEAR($V$4),$V$4,
IF(_xlfn.TEXTBEFORE('ПДФ 1'!B1097,": ",1)*1=YEAR($W$4),$W$4,
IF(_xlfn.TEXTBEFORE('ПДФ 1'!B1097,": ",1)*1=YEAR($X$4),$X$4,$Y$4)))))</f>
        <v>46387</v>
      </c>
      <c r="U1054" s="125" t="str">
        <f>IF(ISERROR(VLOOKUP(C1054,Источник!$C$2:$K$2343,9,0)),"",VLOOKUP(C1054,Источник!$C$2:$K$2343,9,0))</f>
        <v>РО</v>
      </c>
      <c r="V1054" s="1"/>
      <c r="W1054" s="1"/>
      <c r="X1054" s="77" t="str">
        <f t="shared" si="223"/>
        <v>г. Пермь, ул. Закамская, д. 29А: 2026</v>
      </c>
      <c r="Y1054" s="117">
        <f t="shared" si="221"/>
        <v>3</v>
      </c>
      <c r="Z1054" s="22" t="s">
        <v>1076</v>
      </c>
      <c r="AA1054" s="22">
        <v>1</v>
      </c>
      <c r="AB1054" s="22" t="s">
        <v>1076</v>
      </c>
      <c r="AC1054" s="22">
        <v>1</v>
      </c>
      <c r="AD1054" s="22">
        <v>1</v>
      </c>
      <c r="AE1054" s="22" t="s">
        <v>1076</v>
      </c>
      <c r="AF1054" s="22" t="s">
        <v>1076</v>
      </c>
      <c r="AG1054" s="89" t="s">
        <v>1076</v>
      </c>
      <c r="AH1054" s="88" t="s">
        <v>1076</v>
      </c>
      <c r="AI1054" s="75" t="s">
        <v>1076</v>
      </c>
      <c r="AJ1054" s="75" t="s">
        <v>1076</v>
      </c>
      <c r="AK1054" s="75" t="s">
        <v>1076</v>
      </c>
      <c r="AL1054" s="75" t="s">
        <v>1076</v>
      </c>
      <c r="AM1054" s="75" t="s">
        <v>1076</v>
      </c>
      <c r="AN1054" s="75" t="s">
        <v>1076</v>
      </c>
      <c r="AO1054" s="75" t="s">
        <v>1076</v>
      </c>
      <c r="AP1054" s="75" t="s">
        <v>1076</v>
      </c>
      <c r="AQ1054" s="75" t="s">
        <v>1076</v>
      </c>
      <c r="AR1054" s="75" t="s">
        <v>1076</v>
      </c>
      <c r="AS1054" s="75" t="s">
        <v>1076</v>
      </c>
      <c r="AT1054" s="75" t="s">
        <v>1076</v>
      </c>
      <c r="AU1054" t="str">
        <f t="shared" si="222"/>
        <v>РВИС ( ТЕП ХВС ГВС )</v>
      </c>
    </row>
    <row r="1055" spans="1:47" ht="16.5" thickTop="1" thickBot="1" x14ac:dyDescent="0.3">
      <c r="A1055" s="28">
        <f t="shared" si="224"/>
        <v>33</v>
      </c>
      <c r="B1055" s="74" t="s">
        <v>1852</v>
      </c>
      <c r="C1055" s="72" t="s">
        <v>650</v>
      </c>
      <c r="D1055" s="63">
        <v>1942</v>
      </c>
      <c r="E1055" s="72"/>
      <c r="F1055" s="72" t="s">
        <v>2526</v>
      </c>
      <c r="G1055" s="80">
        <v>4</v>
      </c>
      <c r="H1055" s="80">
        <v>7</v>
      </c>
      <c r="I1055" s="163">
        <v>5547.7</v>
      </c>
      <c r="J1055" s="163">
        <v>3712.48</v>
      </c>
      <c r="K1055" s="163">
        <v>3604.82</v>
      </c>
      <c r="L1055" s="165">
        <v>120</v>
      </c>
      <c r="M1055" s="163">
        <f t="shared" si="218"/>
        <v>38784858.329999998</v>
      </c>
      <c r="N1055" s="163"/>
      <c r="O1055" s="163"/>
      <c r="P1055" s="163"/>
      <c r="Q1055" s="30">
        <f>IF('Форма 2'!D1055=0,"",'Форма 2'!D1055-N1055-O1055-P1055)</f>
        <v>38784858.329999998</v>
      </c>
      <c r="R1055" s="51">
        <f t="shared" si="219"/>
        <v>10447.156167844674</v>
      </c>
      <c r="S1055" s="51">
        <f t="shared" si="220"/>
        <v>10447.156167844674</v>
      </c>
      <c r="T1055" s="128">
        <f>IF(B1055=C1055,"",
IF(ISERROR(
IF(_xlfn.TEXTBEFORE('ПДФ 1'!B1098,": ",1)*1=YEAR($V$4),$V$4,
IF(_xlfn.TEXTBEFORE('ПДФ 1'!B1098,": ",1)*1=YEAR($W$4),$W$4,
IF(_xlfn.TEXTBEFORE('ПДФ 1'!B1098,": ",1)*1=YEAR($X$4),$X$4,$Y$4)))),"",
IF(_xlfn.TEXTBEFORE('ПДФ 1'!B1098,": ",1)*1=YEAR($V$4),$V$4,
IF(_xlfn.TEXTBEFORE('ПДФ 1'!B1098,": ",1)*1=YEAR($W$4),$W$4,
IF(_xlfn.TEXTBEFORE('ПДФ 1'!B1098,": ",1)*1=YEAR($X$4),$X$4,$Y$4)))))</f>
        <v>46387</v>
      </c>
      <c r="U1055" s="125" t="str">
        <f>IF(ISERROR(VLOOKUP(C1055,Источник!$C$2:$K$2343,9,0)),"",VLOOKUP(C1055,Источник!$C$2:$K$2343,9,0))</f>
        <v>РО</v>
      </c>
      <c r="V1055" s="1"/>
      <c r="W1055" s="1"/>
      <c r="X1055" s="77" t="str">
        <f t="shared" si="223"/>
        <v>г. Пермь, ул. Закамская, д. 2В: 2026</v>
      </c>
      <c r="Y1055" s="117">
        <f t="shared" si="221"/>
        <v>2</v>
      </c>
      <c r="Z1055" s="22" t="s">
        <v>1076</v>
      </c>
      <c r="AA1055" s="22">
        <v>1</v>
      </c>
      <c r="AB1055" s="22" t="s">
        <v>1076</v>
      </c>
      <c r="AC1055" s="22" t="s">
        <v>1076</v>
      </c>
      <c r="AD1055" s="22" t="s">
        <v>1076</v>
      </c>
      <c r="AE1055" s="22" t="s">
        <v>1076</v>
      </c>
      <c r="AF1055" s="22" t="s">
        <v>1076</v>
      </c>
      <c r="AG1055" s="89" t="s">
        <v>1076</v>
      </c>
      <c r="AH1055" s="88" t="s">
        <v>1076</v>
      </c>
      <c r="AI1055" s="75">
        <v>1</v>
      </c>
      <c r="AJ1055" s="75" t="s">
        <v>1076</v>
      </c>
      <c r="AK1055" s="75" t="s">
        <v>1076</v>
      </c>
      <c r="AL1055" s="75" t="s">
        <v>1076</v>
      </c>
      <c r="AM1055" s="75" t="s">
        <v>1076</v>
      </c>
      <c r="AN1055" s="75" t="s">
        <v>1076</v>
      </c>
      <c r="AO1055" s="75" t="s">
        <v>1076</v>
      </c>
      <c r="AP1055" s="75" t="s">
        <v>1076</v>
      </c>
      <c r="AQ1055" s="75" t="s">
        <v>1076</v>
      </c>
      <c r="AR1055" s="75" t="s">
        <v>1076</v>
      </c>
      <c r="AS1055" s="75" t="s">
        <v>1076</v>
      </c>
      <c r="AT1055" s="75" t="s">
        <v>1076</v>
      </c>
      <c r="AU1055" t="str">
        <f t="shared" si="222"/>
        <v>РВИС ( ТЕП ) РК</v>
      </c>
    </row>
    <row r="1056" spans="1:47" ht="16.5" thickTop="1" thickBot="1" x14ac:dyDescent="0.3">
      <c r="A1056" s="28">
        <f t="shared" si="224"/>
        <v>34</v>
      </c>
      <c r="B1056" s="74" t="s">
        <v>1852</v>
      </c>
      <c r="C1056" s="72" t="s">
        <v>552</v>
      </c>
      <c r="D1056" s="63">
        <v>1949</v>
      </c>
      <c r="E1056" s="72"/>
      <c r="F1056" s="72" t="s">
        <v>2526</v>
      </c>
      <c r="G1056" s="80">
        <v>2</v>
      </c>
      <c r="H1056" s="80">
        <v>1</v>
      </c>
      <c r="I1056" s="163">
        <v>617.79999999999995</v>
      </c>
      <c r="J1056" s="163">
        <v>524.79999999999995</v>
      </c>
      <c r="K1056" s="163">
        <v>524.79999999999995</v>
      </c>
      <c r="L1056" s="165">
        <v>14</v>
      </c>
      <c r="M1056" s="163">
        <f t="shared" si="218"/>
        <v>5904555.54</v>
      </c>
      <c r="N1056" s="163"/>
      <c r="O1056" s="163"/>
      <c r="P1056" s="163"/>
      <c r="Q1056" s="30">
        <f>IF('Форма 2'!D1056=0,"",'Форма 2'!D1056-N1056-O1056-P1056)</f>
        <v>5904555.54</v>
      </c>
      <c r="R1056" s="51">
        <f t="shared" si="219"/>
        <v>11251.058574695124</v>
      </c>
      <c r="S1056" s="51">
        <f t="shared" si="220"/>
        <v>11251.058574695124</v>
      </c>
      <c r="T1056" s="128">
        <f>IF(B1056=C1056,"",
IF(ISERROR(
IF(_xlfn.TEXTBEFORE('ПДФ 1'!B1099,": ",1)*1=YEAR($V$4),$V$4,
IF(_xlfn.TEXTBEFORE('ПДФ 1'!B1099,": ",1)*1=YEAR($W$4),$W$4,
IF(_xlfn.TEXTBEFORE('ПДФ 1'!B1099,": ",1)*1=YEAR($X$4),$X$4,$Y$4)))),"",
IF(_xlfn.TEXTBEFORE('ПДФ 1'!B1099,": ",1)*1=YEAR($V$4),$V$4,
IF(_xlfn.TEXTBEFORE('ПДФ 1'!B1099,": ",1)*1=YEAR($W$4),$W$4,
IF(_xlfn.TEXTBEFORE('ПДФ 1'!B1099,": ",1)*1=YEAR($X$4),$X$4,$Y$4)))))</f>
        <v>46387</v>
      </c>
      <c r="U1056" s="125" t="str">
        <f>IF(ISERROR(VLOOKUP(C1056,Источник!$C$2:$K$2343,9,0)),"",VLOOKUP(C1056,Источник!$C$2:$K$2343,9,0))</f>
        <v>РО</v>
      </c>
      <c r="V1056" s="1"/>
      <c r="W1056" s="1"/>
      <c r="X1056" s="77" t="str">
        <f t="shared" si="223"/>
        <v>г. Пермь, ул. Закамская, д. 54: 2026</v>
      </c>
      <c r="Y1056" s="117">
        <f t="shared" si="221"/>
        <v>1</v>
      </c>
      <c r="Z1056" s="22" t="s">
        <v>1076</v>
      </c>
      <c r="AA1056" s="22" t="s">
        <v>1076</v>
      </c>
      <c r="AB1056" s="22" t="s">
        <v>1076</v>
      </c>
      <c r="AC1056" s="22" t="s">
        <v>1076</v>
      </c>
      <c r="AD1056" s="22" t="s">
        <v>1076</v>
      </c>
      <c r="AE1056" s="22" t="s">
        <v>1076</v>
      </c>
      <c r="AF1056" s="22" t="s">
        <v>1076</v>
      </c>
      <c r="AG1056" s="89" t="s">
        <v>1076</v>
      </c>
      <c r="AH1056" s="88" t="s">
        <v>1076</v>
      </c>
      <c r="AI1056" s="75">
        <v>1</v>
      </c>
      <c r="AJ1056" s="75" t="s">
        <v>1076</v>
      </c>
      <c r="AK1056" s="75" t="s">
        <v>1076</v>
      </c>
      <c r="AL1056" s="75" t="s">
        <v>1076</v>
      </c>
      <c r="AM1056" s="75" t="s">
        <v>1076</v>
      </c>
      <c r="AN1056" s="75" t="s">
        <v>1076</v>
      </c>
      <c r="AO1056" s="75" t="s">
        <v>1076</v>
      </c>
      <c r="AP1056" s="75" t="s">
        <v>1076</v>
      </c>
      <c r="AQ1056" s="75" t="s">
        <v>1076</v>
      </c>
      <c r="AR1056" s="75" t="s">
        <v>1076</v>
      </c>
      <c r="AS1056" s="75" t="s">
        <v>1076</v>
      </c>
      <c r="AT1056" s="75" t="s">
        <v>1076</v>
      </c>
      <c r="AU1056" t="str">
        <f t="shared" si="222"/>
        <v>РК</v>
      </c>
    </row>
    <row r="1057" spans="1:47" ht="16.5" thickTop="1" thickBot="1" x14ac:dyDescent="0.3">
      <c r="A1057" s="28">
        <f t="shared" si="224"/>
        <v>35</v>
      </c>
      <c r="B1057" s="74" t="s">
        <v>1852</v>
      </c>
      <c r="C1057" s="72" t="s">
        <v>702</v>
      </c>
      <c r="D1057" s="63">
        <v>1959</v>
      </c>
      <c r="E1057" s="72"/>
      <c r="F1057" s="72" t="s">
        <v>2520</v>
      </c>
      <c r="G1057" s="80">
        <v>4</v>
      </c>
      <c r="H1057" s="80">
        <v>4</v>
      </c>
      <c r="I1057" s="163">
        <v>3164.2</v>
      </c>
      <c r="J1057" s="163">
        <v>3003.4</v>
      </c>
      <c r="K1057" s="163">
        <v>2339.6999999999998</v>
      </c>
      <c r="L1057" s="165">
        <v>99</v>
      </c>
      <c r="M1057" s="163">
        <f t="shared" si="218"/>
        <v>20280844.969999999</v>
      </c>
      <c r="N1057" s="163"/>
      <c r="O1057" s="163"/>
      <c r="P1057" s="163"/>
      <c r="Q1057" s="30">
        <f>IF('Форма 2'!D1057=0,"",'Форма 2'!D1057-N1057-O1057-P1057)</f>
        <v>20280844.969999999</v>
      </c>
      <c r="R1057" s="51">
        <f t="shared" si="219"/>
        <v>6752.6286774988339</v>
      </c>
      <c r="S1057" s="51">
        <f t="shared" si="220"/>
        <v>6752.6286774988339</v>
      </c>
      <c r="T1057" s="128">
        <f>IF(B1057=C1057,"",
IF(ISERROR(
IF(_xlfn.TEXTBEFORE('ПДФ 1'!B1100,": ",1)*1=YEAR($V$4),$V$4,
IF(_xlfn.TEXTBEFORE('ПДФ 1'!B1100,": ",1)*1=YEAR($W$4),$W$4,
IF(_xlfn.TEXTBEFORE('ПДФ 1'!B1100,": ",1)*1=YEAR($X$4),$X$4,$Y$4)))),"",
IF(_xlfn.TEXTBEFORE('ПДФ 1'!B1100,": ",1)*1=YEAR($V$4),$V$4,
IF(_xlfn.TEXTBEFORE('ПДФ 1'!B1100,": ",1)*1=YEAR($W$4),$W$4,
IF(_xlfn.TEXTBEFORE('ПДФ 1'!B1100,": ",1)*1=YEAR($X$4),$X$4,$Y$4)))))</f>
        <v>46387</v>
      </c>
      <c r="U1057" s="125" t="str">
        <f>IF(ISERROR(VLOOKUP(C1057,Источник!$C$2:$K$2343,9,0)),"",VLOOKUP(C1057,Источник!$C$2:$K$2343,9,0))</f>
        <v>РО</v>
      </c>
      <c r="V1057" s="1"/>
      <c r="W1057" s="1"/>
      <c r="X1057" s="77" t="str">
        <f t="shared" si="223"/>
        <v>г. Пермь, ул. Закамская, д. 58: 2026</v>
      </c>
      <c r="Y1057" s="117">
        <f t="shared" si="221"/>
        <v>3</v>
      </c>
      <c r="Z1057" s="22" t="s">
        <v>1076</v>
      </c>
      <c r="AA1057" s="22" t="s">
        <v>1076</v>
      </c>
      <c r="AB1057" s="22" t="s">
        <v>1076</v>
      </c>
      <c r="AC1057" s="22" t="s">
        <v>1076</v>
      </c>
      <c r="AD1057" s="22" t="s">
        <v>1076</v>
      </c>
      <c r="AE1057" s="22">
        <v>1</v>
      </c>
      <c r="AF1057" s="22">
        <v>1</v>
      </c>
      <c r="AG1057" s="89" t="s">
        <v>1076</v>
      </c>
      <c r="AH1057" s="88" t="s">
        <v>1076</v>
      </c>
      <c r="AI1057" s="75" t="s">
        <v>1076</v>
      </c>
      <c r="AJ1057" s="75">
        <v>1</v>
      </c>
      <c r="AK1057" s="75" t="s">
        <v>1076</v>
      </c>
      <c r="AL1057" s="75" t="s">
        <v>1076</v>
      </c>
      <c r="AM1057" s="75" t="s">
        <v>1076</v>
      </c>
      <c r="AN1057" s="75" t="s">
        <v>1076</v>
      </c>
      <c r="AO1057" s="75" t="s">
        <v>1076</v>
      </c>
      <c r="AP1057" s="75" t="s">
        <v>1076</v>
      </c>
      <c r="AQ1057" s="75" t="s">
        <v>1076</v>
      </c>
      <c r="AR1057" s="75" t="s">
        <v>1076</v>
      </c>
      <c r="AS1057" s="75" t="s">
        <v>1076</v>
      </c>
      <c r="AT1057" s="75" t="s">
        <v>1076</v>
      </c>
      <c r="AU1057" t="str">
        <f t="shared" si="222"/>
        <v>РВИС ( ВОД ) РП Рфа</v>
      </c>
    </row>
    <row r="1058" spans="1:47" ht="16.5" thickTop="1" thickBot="1" x14ac:dyDescent="0.3">
      <c r="A1058" s="28">
        <f t="shared" si="224"/>
        <v>36</v>
      </c>
      <c r="B1058" s="74" t="s">
        <v>1852</v>
      </c>
      <c r="C1058" s="72" t="s">
        <v>714</v>
      </c>
      <c r="D1058" s="63">
        <v>1986</v>
      </c>
      <c r="E1058" s="72"/>
      <c r="F1058" s="72" t="s">
        <v>2537</v>
      </c>
      <c r="G1058" s="80">
        <v>9</v>
      </c>
      <c r="H1058" s="80">
        <v>7</v>
      </c>
      <c r="I1058" s="163">
        <v>3999.8</v>
      </c>
      <c r="J1058" s="163">
        <v>3144.2</v>
      </c>
      <c r="K1058" s="163">
        <v>3126.1</v>
      </c>
      <c r="L1058" s="165">
        <v>657</v>
      </c>
      <c r="M1058" s="163">
        <f t="shared" si="218"/>
        <v>19449562.439999998</v>
      </c>
      <c r="N1058" s="163"/>
      <c r="O1058" s="163"/>
      <c r="P1058" s="163"/>
      <c r="Q1058" s="30">
        <f>IF('Форма 2'!D1058=0,"",'Форма 2'!D1058-N1058-O1058-P1058)</f>
        <v>19449562.439999998</v>
      </c>
      <c r="R1058" s="51">
        <f t="shared" si="219"/>
        <v>6185.854093251065</v>
      </c>
      <c r="S1058" s="51">
        <f t="shared" si="220"/>
        <v>6185.854093251065</v>
      </c>
      <c r="T1058" s="128">
        <f>IF(B1058=C1058,"",
IF(ISERROR(
IF(_xlfn.TEXTBEFORE('ПДФ 1'!B1101,": ",1)*1=YEAR($V$4),$V$4,
IF(_xlfn.TEXTBEFORE('ПДФ 1'!B1101,": ",1)*1=YEAR($W$4),$W$4,
IF(_xlfn.TEXTBEFORE('ПДФ 1'!B1101,": ",1)*1=YEAR($X$4),$X$4,$Y$4)))),"",
IF(_xlfn.TEXTBEFORE('ПДФ 1'!B1101,": ",1)*1=YEAR($V$4),$V$4,
IF(_xlfn.TEXTBEFORE('ПДФ 1'!B1101,": ",1)*1=YEAR($W$4),$W$4,
IF(_xlfn.TEXTBEFORE('ПДФ 1'!B1101,": ",1)*1=YEAR($X$4),$X$4,$Y$4)))))</f>
        <v>46387</v>
      </c>
      <c r="U1058" s="125" t="str">
        <f>IF(ISERROR(VLOOKUP(C1058,Источник!$C$2:$K$2343,9,0)),"",VLOOKUP(C1058,Источник!$C$2:$K$2343,9,0))</f>
        <v>СС</v>
      </c>
      <c r="V1058" s="1"/>
      <c r="W1058" s="1"/>
      <c r="X1058" s="77" t="str">
        <f t="shared" si="223"/>
        <v>г. Пермь, ул. Зенкова, д. 8: 2026</v>
      </c>
      <c r="Y1058" s="117">
        <f t="shared" si="221"/>
        <v>1</v>
      </c>
      <c r="Z1058" s="22" t="s">
        <v>1076</v>
      </c>
      <c r="AA1058" s="22" t="s">
        <v>1076</v>
      </c>
      <c r="AB1058" s="22" t="s">
        <v>1076</v>
      </c>
      <c r="AC1058" s="22" t="s">
        <v>1076</v>
      </c>
      <c r="AD1058" s="22" t="s">
        <v>1076</v>
      </c>
      <c r="AE1058" s="22" t="s">
        <v>1076</v>
      </c>
      <c r="AF1058" s="22" t="s">
        <v>1076</v>
      </c>
      <c r="AG1058" s="89">
        <v>7</v>
      </c>
      <c r="AH1058" s="88">
        <v>19449562.439999998</v>
      </c>
      <c r="AI1058" s="75" t="s">
        <v>1076</v>
      </c>
      <c r="AJ1058" s="75" t="s">
        <v>1076</v>
      </c>
      <c r="AK1058" s="75" t="s">
        <v>1076</v>
      </c>
      <c r="AL1058" s="75" t="s">
        <v>1076</v>
      </c>
      <c r="AM1058" s="75" t="s">
        <v>1076</v>
      </c>
      <c r="AN1058" s="75" t="s">
        <v>1076</v>
      </c>
      <c r="AO1058" s="75" t="s">
        <v>1076</v>
      </c>
      <c r="AP1058" s="75" t="s">
        <v>1076</v>
      </c>
      <c r="AQ1058" s="75" t="s">
        <v>1076</v>
      </c>
      <c r="AR1058" s="75" t="s">
        <v>1076</v>
      </c>
      <c r="AS1058" s="75" t="s">
        <v>1076</v>
      </c>
      <c r="AT1058" s="75" t="s">
        <v>1076</v>
      </c>
      <c r="AU1058" t="str">
        <f t="shared" si="222"/>
        <v>РЛ</v>
      </c>
    </row>
    <row r="1059" spans="1:47" ht="16.5" thickTop="1" thickBot="1" x14ac:dyDescent="0.3">
      <c r="A1059" s="28">
        <f t="shared" si="224"/>
        <v>37</v>
      </c>
      <c r="B1059" s="74" t="s">
        <v>1852</v>
      </c>
      <c r="C1059" s="72" t="s">
        <v>91</v>
      </c>
      <c r="D1059" s="63">
        <v>1959</v>
      </c>
      <c r="E1059" s="72"/>
      <c r="F1059" s="72" t="s">
        <v>2519</v>
      </c>
      <c r="G1059" s="80">
        <v>5</v>
      </c>
      <c r="H1059" s="80">
        <v>4</v>
      </c>
      <c r="I1059" s="163">
        <v>3552.7</v>
      </c>
      <c r="J1059" s="163">
        <v>3143</v>
      </c>
      <c r="K1059" s="163">
        <v>3089.57</v>
      </c>
      <c r="L1059" s="165">
        <v>141</v>
      </c>
      <c r="M1059" s="163">
        <f t="shared" si="218"/>
        <v>17345560.370000001</v>
      </c>
      <c r="N1059" s="163"/>
      <c r="O1059" s="163"/>
      <c r="P1059" s="163"/>
      <c r="Q1059" s="30">
        <f>IF('Форма 2'!D1059=0,"",'Форма 2'!D1059-N1059-O1059-P1059)</f>
        <v>17345560.370000001</v>
      </c>
      <c r="R1059" s="51">
        <f t="shared" si="219"/>
        <v>5518.7910817690108</v>
      </c>
      <c r="S1059" s="51">
        <f t="shared" si="220"/>
        <v>5518.7910817690108</v>
      </c>
      <c r="T1059" s="128">
        <f>IF(B1059=C1059,"",
IF(ISERROR(
IF(_xlfn.TEXTBEFORE('ПДФ 1'!B1102,": ",1)*1=YEAR($V$4),$V$4,
IF(_xlfn.TEXTBEFORE('ПДФ 1'!B1102,": ",1)*1=YEAR($W$4),$W$4,
IF(_xlfn.TEXTBEFORE('ПДФ 1'!B1102,": ",1)*1=YEAR($X$4),$X$4,$Y$4)))),"",
IF(_xlfn.TEXTBEFORE('ПДФ 1'!B1102,": ",1)*1=YEAR($V$4),$V$4,
IF(_xlfn.TEXTBEFORE('ПДФ 1'!B1102,": ",1)*1=YEAR($W$4),$W$4,
IF(_xlfn.TEXTBEFORE('ПДФ 1'!B1102,": ",1)*1=YEAR($X$4),$X$4,$Y$4)))))</f>
        <v>46387</v>
      </c>
      <c r="U1059" s="125" t="str">
        <f>IF(ISERROR(VLOOKUP(C1059,Источник!$C$2:$K$2343,9,0)),"",VLOOKUP(C1059,Источник!$C$2:$K$2343,9,0))</f>
        <v>РО</v>
      </c>
      <c r="V1059" s="1"/>
      <c r="W1059" s="1"/>
      <c r="X1059" s="77" t="str">
        <f t="shared" si="223"/>
        <v>г. Пермь, ул. Качалова, д. 27: 2026</v>
      </c>
      <c r="Y1059" s="117">
        <f t="shared" si="221"/>
        <v>1</v>
      </c>
      <c r="Z1059" s="22" t="s">
        <v>1076</v>
      </c>
      <c r="AA1059" s="22" t="s">
        <v>1076</v>
      </c>
      <c r="AB1059" s="22" t="s">
        <v>1076</v>
      </c>
      <c r="AC1059" s="22" t="s">
        <v>1076</v>
      </c>
      <c r="AD1059" s="22" t="s">
        <v>1076</v>
      </c>
      <c r="AE1059" s="22" t="s">
        <v>1076</v>
      </c>
      <c r="AF1059" s="22" t="s">
        <v>1076</v>
      </c>
      <c r="AG1059" s="89" t="s">
        <v>1076</v>
      </c>
      <c r="AH1059" s="88" t="s">
        <v>1076</v>
      </c>
      <c r="AI1059" s="75" t="s">
        <v>1076</v>
      </c>
      <c r="AJ1059" s="75">
        <v>1</v>
      </c>
      <c r="AK1059" s="75" t="s">
        <v>1076</v>
      </c>
      <c r="AL1059" s="75" t="s">
        <v>1076</v>
      </c>
      <c r="AM1059" s="75" t="s">
        <v>1076</v>
      </c>
      <c r="AN1059" s="75" t="s">
        <v>1076</v>
      </c>
      <c r="AO1059" s="75" t="s">
        <v>1076</v>
      </c>
      <c r="AP1059" s="75" t="s">
        <v>1076</v>
      </c>
      <c r="AQ1059" s="75" t="s">
        <v>1076</v>
      </c>
      <c r="AR1059" s="75" t="s">
        <v>1076</v>
      </c>
      <c r="AS1059" s="75" t="s">
        <v>1076</v>
      </c>
      <c r="AT1059" s="75" t="s">
        <v>1076</v>
      </c>
      <c r="AU1059" t="str">
        <f t="shared" si="222"/>
        <v>Рфа</v>
      </c>
    </row>
    <row r="1060" spans="1:47" ht="16.5" thickTop="1" thickBot="1" x14ac:dyDescent="0.3">
      <c r="A1060" s="28">
        <f t="shared" si="224"/>
        <v>38</v>
      </c>
      <c r="B1060" s="74" t="s">
        <v>1852</v>
      </c>
      <c r="C1060" s="72" t="s">
        <v>741</v>
      </c>
      <c r="D1060" s="63">
        <v>1958</v>
      </c>
      <c r="E1060" s="72"/>
      <c r="F1060" s="72" t="s">
        <v>2519</v>
      </c>
      <c r="G1060" s="80">
        <v>5</v>
      </c>
      <c r="H1060" s="80">
        <v>2</v>
      </c>
      <c r="I1060" s="163">
        <v>1834.89</v>
      </c>
      <c r="J1060" s="163">
        <v>1622</v>
      </c>
      <c r="K1060" s="163">
        <v>1622</v>
      </c>
      <c r="L1060" s="165">
        <v>74</v>
      </c>
      <c r="M1060" s="163">
        <f t="shared" si="218"/>
        <v>8263463.8099999996</v>
      </c>
      <c r="N1060" s="163"/>
      <c r="O1060" s="163"/>
      <c r="P1060" s="163"/>
      <c r="Q1060" s="30">
        <f>IF('Форма 2'!D1060=0,"",'Форма 2'!D1060-N1060-O1060-P1060)</f>
        <v>8263463.8099999996</v>
      </c>
      <c r="R1060" s="51">
        <f t="shared" si="219"/>
        <v>5094.6139395807641</v>
      </c>
      <c r="S1060" s="51">
        <f t="shared" si="220"/>
        <v>5094.6139395807641</v>
      </c>
      <c r="T1060" s="128">
        <f>IF(B1060=C1060,"",
IF(ISERROR(
IF(_xlfn.TEXTBEFORE('ПДФ 1'!B1103,": ",1)*1=YEAR($V$4),$V$4,
IF(_xlfn.TEXTBEFORE('ПДФ 1'!B1103,": ",1)*1=YEAR($W$4),$W$4,
IF(_xlfn.TEXTBEFORE('ПДФ 1'!B1103,": ",1)*1=YEAR($X$4),$X$4,$Y$4)))),"",
IF(_xlfn.TEXTBEFORE('ПДФ 1'!B1103,": ",1)*1=YEAR($V$4),$V$4,
IF(_xlfn.TEXTBEFORE('ПДФ 1'!B1103,": ",1)*1=YEAR($W$4),$W$4,
IF(_xlfn.TEXTBEFORE('ПДФ 1'!B1103,": ",1)*1=YEAR($X$4),$X$4,$Y$4)))))</f>
        <v>46387</v>
      </c>
      <c r="U1060" s="125" t="str">
        <f>IF(ISERROR(VLOOKUP(C1060,Источник!$C$2:$K$2343,9,0)),"",VLOOKUP(C1060,Источник!$C$2:$K$2343,9,0))</f>
        <v>РО</v>
      </c>
      <c r="V1060" s="1"/>
      <c r="W1060" s="1"/>
      <c r="X1060" s="77" t="str">
        <f t="shared" si="223"/>
        <v>г. Пермь, ул. КИМ, д. 88: 2026</v>
      </c>
      <c r="Y1060" s="117">
        <f t="shared" si="221"/>
        <v>1</v>
      </c>
      <c r="Z1060" s="22" t="s">
        <v>1076</v>
      </c>
      <c r="AA1060" s="22" t="s">
        <v>1076</v>
      </c>
      <c r="AB1060" s="22" t="s">
        <v>1076</v>
      </c>
      <c r="AC1060" s="22" t="s">
        <v>1076</v>
      </c>
      <c r="AD1060" s="22" t="s">
        <v>1076</v>
      </c>
      <c r="AE1060" s="22" t="s">
        <v>1076</v>
      </c>
      <c r="AF1060" s="22" t="s">
        <v>1076</v>
      </c>
      <c r="AG1060" s="89" t="s">
        <v>1076</v>
      </c>
      <c r="AH1060" s="88" t="s">
        <v>1076</v>
      </c>
      <c r="AI1060" s="75">
        <v>1</v>
      </c>
      <c r="AJ1060" s="75" t="s">
        <v>1076</v>
      </c>
      <c r="AK1060" s="75" t="s">
        <v>1076</v>
      </c>
      <c r="AL1060" s="75" t="s">
        <v>1076</v>
      </c>
      <c r="AM1060" s="75" t="s">
        <v>1076</v>
      </c>
      <c r="AN1060" s="75" t="s">
        <v>1076</v>
      </c>
      <c r="AO1060" s="75" t="s">
        <v>1076</v>
      </c>
      <c r="AP1060" s="75" t="s">
        <v>1076</v>
      </c>
      <c r="AQ1060" s="75" t="s">
        <v>1076</v>
      </c>
      <c r="AR1060" s="75" t="s">
        <v>1076</v>
      </c>
      <c r="AS1060" s="75" t="s">
        <v>1076</v>
      </c>
      <c r="AT1060" s="75" t="s">
        <v>1076</v>
      </c>
      <c r="AU1060" t="str">
        <f t="shared" si="222"/>
        <v>РК</v>
      </c>
    </row>
    <row r="1061" spans="1:47" ht="16.5" thickTop="1" thickBot="1" x14ac:dyDescent="0.3">
      <c r="A1061" s="28">
        <f t="shared" si="224"/>
        <v>39</v>
      </c>
      <c r="B1061" s="74" t="s">
        <v>1852</v>
      </c>
      <c r="C1061" s="72" t="s">
        <v>785</v>
      </c>
      <c r="D1061" s="63">
        <v>1955</v>
      </c>
      <c r="E1061" s="72"/>
      <c r="F1061" s="72" t="s">
        <v>2519</v>
      </c>
      <c r="G1061" s="80">
        <v>3</v>
      </c>
      <c r="H1061" s="80">
        <v>4</v>
      </c>
      <c r="I1061" s="163">
        <v>2527.3000000000002</v>
      </c>
      <c r="J1061" s="163">
        <v>2018.9</v>
      </c>
      <c r="K1061" s="163">
        <v>1913.92</v>
      </c>
      <c r="L1061" s="165">
        <v>82</v>
      </c>
      <c r="M1061" s="163">
        <f t="shared" si="218"/>
        <v>18007492.689999998</v>
      </c>
      <c r="N1061" s="163"/>
      <c r="O1061" s="163"/>
      <c r="P1061" s="163"/>
      <c r="Q1061" s="30">
        <f>IF('Форма 2'!D1061=0,"",'Форма 2'!D1061-N1061-O1061-P1061)</f>
        <v>18007492.689999998</v>
      </c>
      <c r="R1061" s="51">
        <f t="shared" si="219"/>
        <v>8919.4574718906315</v>
      </c>
      <c r="S1061" s="51">
        <f t="shared" si="220"/>
        <v>8919.4574718906315</v>
      </c>
      <c r="T1061" s="128">
        <f>IF(B1061=C1061,"",
IF(ISERROR(
IF(_xlfn.TEXTBEFORE('ПДФ 1'!B1104,": ",1)*1=YEAR($V$4),$V$4,
IF(_xlfn.TEXTBEFORE('ПДФ 1'!B1104,": ",1)*1=YEAR($W$4),$W$4,
IF(_xlfn.TEXTBEFORE('ПДФ 1'!B1104,": ",1)*1=YEAR($X$4),$X$4,$Y$4)))),"",
IF(_xlfn.TEXTBEFORE('ПДФ 1'!B1104,": ",1)*1=YEAR($V$4),$V$4,
IF(_xlfn.TEXTBEFORE('ПДФ 1'!B1104,": ",1)*1=YEAR($W$4),$W$4,
IF(_xlfn.TEXTBEFORE('ПДФ 1'!B1104,": ",1)*1=YEAR($X$4),$X$4,$Y$4)))))</f>
        <v>46387</v>
      </c>
      <c r="U1061" s="125" t="str">
        <f>IF(ISERROR(VLOOKUP(C1061,Источник!$C$2:$K$2343,9,0)),"",VLOOKUP(C1061,Источник!$C$2:$K$2343,9,0))</f>
        <v>РО</v>
      </c>
      <c r="V1061" s="1"/>
      <c r="W1061" s="1"/>
      <c r="X1061" s="77" t="str">
        <f t="shared" si="223"/>
        <v>г. Пермь, ул. Кировоградская, д. 55: 2026</v>
      </c>
      <c r="Y1061" s="117">
        <f t="shared" si="221"/>
        <v>2</v>
      </c>
      <c r="Z1061" s="22" t="s">
        <v>1076</v>
      </c>
      <c r="AA1061" s="22" t="s">
        <v>1076</v>
      </c>
      <c r="AB1061" s="22" t="s">
        <v>1076</v>
      </c>
      <c r="AC1061" s="22" t="s">
        <v>1076</v>
      </c>
      <c r="AD1061" s="22" t="s">
        <v>1076</v>
      </c>
      <c r="AE1061" s="22" t="s">
        <v>1076</v>
      </c>
      <c r="AF1061" s="22" t="s">
        <v>1076</v>
      </c>
      <c r="AG1061" s="89" t="s">
        <v>1076</v>
      </c>
      <c r="AH1061" s="88" t="s">
        <v>1076</v>
      </c>
      <c r="AI1061" s="75" t="s">
        <v>1076</v>
      </c>
      <c r="AJ1061" s="75">
        <v>1</v>
      </c>
      <c r="AK1061" s="75" t="s">
        <v>1076</v>
      </c>
      <c r="AL1061" s="75" t="s">
        <v>1076</v>
      </c>
      <c r="AM1061" s="75">
        <v>1</v>
      </c>
      <c r="AN1061" s="75" t="s">
        <v>1076</v>
      </c>
      <c r="AO1061" s="75" t="s">
        <v>1076</v>
      </c>
      <c r="AP1061" s="75" t="s">
        <v>1076</v>
      </c>
      <c r="AQ1061" s="75" t="s">
        <v>1076</v>
      </c>
      <c r="AR1061" s="75" t="s">
        <v>1076</v>
      </c>
      <c r="AS1061" s="75" t="s">
        <v>1076</v>
      </c>
      <c r="AT1061" s="75" t="s">
        <v>1076</v>
      </c>
      <c r="AU1061" t="str">
        <f t="shared" si="222"/>
        <v>Рфа РФ</v>
      </c>
    </row>
    <row r="1062" spans="1:47" ht="16.5" thickTop="1" thickBot="1" x14ac:dyDescent="0.3">
      <c r="A1062" s="28">
        <f t="shared" si="224"/>
        <v>40</v>
      </c>
      <c r="B1062" s="74" t="s">
        <v>1852</v>
      </c>
      <c r="C1062" s="72" t="s">
        <v>742</v>
      </c>
      <c r="D1062" s="63">
        <v>1962</v>
      </c>
      <c r="E1062" s="72"/>
      <c r="F1062" s="72" t="s">
        <v>2519</v>
      </c>
      <c r="G1062" s="80">
        <v>5</v>
      </c>
      <c r="H1062" s="80">
        <v>3</v>
      </c>
      <c r="I1062" s="163">
        <v>5091.7</v>
      </c>
      <c r="J1062" s="163">
        <v>2579.6</v>
      </c>
      <c r="K1062" s="163">
        <v>2512.1</v>
      </c>
      <c r="L1062" s="165">
        <v>114</v>
      </c>
      <c r="M1062" s="163">
        <f t="shared" si="218"/>
        <v>22930572.780000001</v>
      </c>
      <c r="N1062" s="163"/>
      <c r="O1062" s="163"/>
      <c r="P1062" s="163"/>
      <c r="Q1062" s="30">
        <f>IF('Форма 2'!D1062=0,"",'Форма 2'!D1062-N1062-O1062-P1062)</f>
        <v>22930572.780000001</v>
      </c>
      <c r="R1062" s="51">
        <f t="shared" si="219"/>
        <v>8889.1970770662119</v>
      </c>
      <c r="S1062" s="51">
        <f t="shared" si="220"/>
        <v>8889.1970770662119</v>
      </c>
      <c r="T1062" s="128">
        <f>IF(B1062=C1062,"",
IF(ISERROR(
IF(_xlfn.TEXTBEFORE('ПДФ 1'!B1105,": ",1)*1=YEAR($V$4),$V$4,
IF(_xlfn.TEXTBEFORE('ПДФ 1'!B1105,": ",1)*1=YEAR($W$4),$W$4,
IF(_xlfn.TEXTBEFORE('ПДФ 1'!B1105,": ",1)*1=YEAR($X$4),$X$4,$Y$4)))),"",
IF(_xlfn.TEXTBEFORE('ПДФ 1'!B1105,": ",1)*1=YEAR($V$4),$V$4,
IF(_xlfn.TEXTBEFORE('ПДФ 1'!B1105,": ",1)*1=YEAR($W$4),$W$4,
IF(_xlfn.TEXTBEFORE('ПДФ 1'!B1105,": ",1)*1=YEAR($X$4),$X$4,$Y$4)))))</f>
        <v>46387</v>
      </c>
      <c r="U1062" s="125" t="str">
        <f>IF(ISERROR(VLOOKUP(C1062,Источник!$C$2:$K$2343,9,0)),"",VLOOKUP(C1062,Источник!$C$2:$K$2343,9,0))</f>
        <v>РО</v>
      </c>
      <c r="V1062" s="1"/>
      <c r="W1062" s="1"/>
      <c r="X1062" s="77" t="str">
        <f t="shared" si="223"/>
        <v>г. Пермь, ул. Комбайнеров, д. 26: 2026</v>
      </c>
      <c r="Y1062" s="117">
        <f t="shared" si="221"/>
        <v>1</v>
      </c>
      <c r="Z1062" s="22" t="s">
        <v>1076</v>
      </c>
      <c r="AA1062" s="22" t="s">
        <v>1076</v>
      </c>
      <c r="AB1062" s="22" t="s">
        <v>1076</v>
      </c>
      <c r="AC1062" s="22" t="s">
        <v>1076</v>
      </c>
      <c r="AD1062" s="22" t="s">
        <v>1076</v>
      </c>
      <c r="AE1062" s="22" t="s">
        <v>1076</v>
      </c>
      <c r="AF1062" s="22" t="s">
        <v>1076</v>
      </c>
      <c r="AG1062" s="89" t="s">
        <v>1076</v>
      </c>
      <c r="AH1062" s="88" t="s">
        <v>1076</v>
      </c>
      <c r="AI1062" s="75">
        <v>1</v>
      </c>
      <c r="AJ1062" s="75" t="s">
        <v>1076</v>
      </c>
      <c r="AK1062" s="75" t="s">
        <v>1076</v>
      </c>
      <c r="AL1062" s="75" t="s">
        <v>1076</v>
      </c>
      <c r="AM1062" s="75" t="s">
        <v>1076</v>
      </c>
      <c r="AN1062" s="75" t="s">
        <v>1076</v>
      </c>
      <c r="AO1062" s="75" t="s">
        <v>1076</v>
      </c>
      <c r="AP1062" s="75" t="s">
        <v>1076</v>
      </c>
      <c r="AQ1062" s="75" t="s">
        <v>1076</v>
      </c>
      <c r="AR1062" s="75" t="s">
        <v>1076</v>
      </c>
      <c r="AS1062" s="75" t="s">
        <v>1076</v>
      </c>
      <c r="AT1062" s="75" t="s">
        <v>1076</v>
      </c>
      <c r="AU1062" t="str">
        <f t="shared" si="222"/>
        <v>РК</v>
      </c>
    </row>
    <row r="1063" spans="1:47" ht="16.5" thickTop="1" thickBot="1" x14ac:dyDescent="0.3">
      <c r="A1063" s="28">
        <f t="shared" si="224"/>
        <v>41</v>
      </c>
      <c r="B1063" s="74" t="s">
        <v>1852</v>
      </c>
      <c r="C1063" s="72" t="s">
        <v>93</v>
      </c>
      <c r="D1063" s="63">
        <v>1963</v>
      </c>
      <c r="E1063" s="72"/>
      <c r="F1063" s="72" t="s">
        <v>2519</v>
      </c>
      <c r="G1063" s="80">
        <v>5</v>
      </c>
      <c r="H1063" s="80">
        <v>3</v>
      </c>
      <c r="I1063" s="163">
        <v>2741.3</v>
      </c>
      <c r="J1063" s="163">
        <v>2545.1999999999998</v>
      </c>
      <c r="K1063" s="163">
        <v>2545.1999999999998</v>
      </c>
      <c r="L1063" s="165">
        <v>138</v>
      </c>
      <c r="M1063" s="163">
        <f t="shared" si="218"/>
        <v>16623133.550000001</v>
      </c>
      <c r="N1063" s="163"/>
      <c r="O1063" s="163"/>
      <c r="P1063" s="163"/>
      <c r="Q1063" s="30">
        <f>IF('Форма 2'!D1063=0,"",'Форма 2'!D1063-N1063-O1063-P1063)</f>
        <v>16623133.550000001</v>
      </c>
      <c r="R1063" s="51">
        <f t="shared" si="219"/>
        <v>6531.1698687725921</v>
      </c>
      <c r="S1063" s="51">
        <f t="shared" si="220"/>
        <v>6531.1698687725921</v>
      </c>
      <c r="T1063" s="128">
        <f>IF(B1063=C1063,"",
IF(ISERROR(
IF(_xlfn.TEXTBEFORE('ПДФ 1'!B1106,": ",1)*1=YEAR($V$4),$V$4,
IF(_xlfn.TEXTBEFORE('ПДФ 1'!B1106,": ",1)*1=YEAR($W$4),$W$4,
IF(_xlfn.TEXTBEFORE('ПДФ 1'!B1106,": ",1)*1=YEAR($X$4),$X$4,$Y$4)))),"",
IF(_xlfn.TEXTBEFORE('ПДФ 1'!B1106,": ",1)*1=YEAR($V$4),$V$4,
IF(_xlfn.TEXTBEFORE('ПДФ 1'!B1106,": ",1)*1=YEAR($W$4),$W$4,
IF(_xlfn.TEXTBEFORE('ПДФ 1'!B1106,": ",1)*1=YEAR($X$4),$X$4,$Y$4)))))</f>
        <v>46387</v>
      </c>
      <c r="U1063" s="125" t="str">
        <f>IF(ISERROR(VLOOKUP(C1063,Источник!$C$2:$K$2343,9,0)),"",VLOOKUP(C1063,Источник!$C$2:$K$2343,9,0))</f>
        <v>РО</v>
      </c>
      <c r="V1063" s="1"/>
      <c r="W1063" s="1"/>
      <c r="X1063" s="77" t="str">
        <f t="shared" si="223"/>
        <v>г. Пермь, ул. Корсуньская, д. 23: 2026</v>
      </c>
      <c r="Y1063" s="117">
        <f t="shared" si="221"/>
        <v>3</v>
      </c>
      <c r="Z1063" s="22" t="s">
        <v>1076</v>
      </c>
      <c r="AA1063" s="22" t="s">
        <v>1076</v>
      </c>
      <c r="AB1063" s="22" t="s">
        <v>1076</v>
      </c>
      <c r="AC1063" s="22">
        <v>1</v>
      </c>
      <c r="AD1063" s="22">
        <v>1</v>
      </c>
      <c r="AE1063" s="22" t="s">
        <v>1076</v>
      </c>
      <c r="AF1063" s="22" t="s">
        <v>1076</v>
      </c>
      <c r="AG1063" s="89" t="s">
        <v>1076</v>
      </c>
      <c r="AH1063" s="88" t="s">
        <v>1076</v>
      </c>
      <c r="AI1063" s="75" t="s">
        <v>1076</v>
      </c>
      <c r="AJ1063" s="75">
        <v>1</v>
      </c>
      <c r="AK1063" s="75" t="s">
        <v>1076</v>
      </c>
      <c r="AL1063" s="75" t="s">
        <v>1076</v>
      </c>
      <c r="AM1063" s="75" t="s">
        <v>1076</v>
      </c>
      <c r="AN1063" s="75" t="s">
        <v>1076</v>
      </c>
      <c r="AO1063" s="75" t="s">
        <v>1076</v>
      </c>
      <c r="AP1063" s="75" t="s">
        <v>1076</v>
      </c>
      <c r="AQ1063" s="75" t="s">
        <v>1076</v>
      </c>
      <c r="AR1063" s="75" t="s">
        <v>1076</v>
      </c>
      <c r="AS1063" s="75" t="s">
        <v>1076</v>
      </c>
      <c r="AT1063" s="75" t="s">
        <v>1076</v>
      </c>
      <c r="AU1063" t="str">
        <f t="shared" si="222"/>
        <v>РВИС ( ХВС ГВС ) Рфа</v>
      </c>
    </row>
    <row r="1064" spans="1:47" ht="16.5" thickTop="1" thickBot="1" x14ac:dyDescent="0.3">
      <c r="A1064" s="28">
        <f t="shared" si="224"/>
        <v>42</v>
      </c>
      <c r="B1064" s="74" t="s">
        <v>1852</v>
      </c>
      <c r="C1064" s="72" t="s">
        <v>715</v>
      </c>
      <c r="D1064" s="63">
        <v>1983</v>
      </c>
      <c r="E1064" s="72"/>
      <c r="F1064" s="72" t="s">
        <v>2519</v>
      </c>
      <c r="G1064" s="80">
        <v>15</v>
      </c>
      <c r="H1064" s="80">
        <v>1</v>
      </c>
      <c r="I1064" s="163">
        <v>7538.3</v>
      </c>
      <c r="J1064" s="163">
        <v>5087.8</v>
      </c>
      <c r="K1064" s="163">
        <v>5087.8</v>
      </c>
      <c r="L1064" s="165">
        <v>168</v>
      </c>
      <c r="M1064" s="163">
        <f t="shared" si="218"/>
        <v>7999028.9199999999</v>
      </c>
      <c r="N1064" s="163"/>
      <c r="O1064" s="163"/>
      <c r="P1064" s="163"/>
      <c r="Q1064" s="30">
        <f>IF('Форма 2'!D1064=0,"",'Форма 2'!D1064-N1064-O1064-P1064)</f>
        <v>7999028.9199999999</v>
      </c>
      <c r="R1064" s="51">
        <f t="shared" si="219"/>
        <v>1572.1979873422697</v>
      </c>
      <c r="S1064" s="51">
        <f t="shared" si="220"/>
        <v>1572.1979873422697</v>
      </c>
      <c r="T1064" s="128">
        <f>IF(B1064=C1064,"",
IF(ISERROR(
IF(_xlfn.TEXTBEFORE('ПДФ 1'!B1107,": ",1)*1=YEAR($V$4),$V$4,
IF(_xlfn.TEXTBEFORE('ПДФ 1'!B1107,": ",1)*1=YEAR($W$4),$W$4,
IF(_xlfn.TEXTBEFORE('ПДФ 1'!B1107,": ",1)*1=YEAR($X$4),$X$4,$Y$4)))),"",
IF(_xlfn.TEXTBEFORE('ПДФ 1'!B1107,": ",1)*1=YEAR($V$4),$V$4,
IF(_xlfn.TEXTBEFORE('ПДФ 1'!B1107,": ",1)*1=YEAR($W$4),$W$4,
IF(_xlfn.TEXTBEFORE('ПДФ 1'!B1107,": ",1)*1=YEAR($X$4),$X$4,$Y$4)))))</f>
        <v>46387</v>
      </c>
      <c r="U1064" s="125" t="str">
        <f>IF(ISERROR(VLOOKUP(C1064,Источник!$C$2:$K$2343,9,0)),"",VLOOKUP(C1064,Источник!$C$2:$K$2343,9,0))</f>
        <v>СС</v>
      </c>
      <c r="V1064" s="1"/>
      <c r="W1064" s="1"/>
      <c r="X1064" s="77" t="str">
        <f t="shared" si="223"/>
        <v>г. Пермь, ул. Космонавта Беляева, д. 54А: 2026</v>
      </c>
      <c r="Y1064" s="117">
        <f t="shared" si="221"/>
        <v>1</v>
      </c>
      <c r="Z1064" s="22" t="s">
        <v>1076</v>
      </c>
      <c r="AA1064" s="22" t="s">
        <v>1076</v>
      </c>
      <c r="AB1064" s="22" t="s">
        <v>1076</v>
      </c>
      <c r="AC1064" s="22" t="s">
        <v>1076</v>
      </c>
      <c r="AD1064" s="22" t="s">
        <v>1076</v>
      </c>
      <c r="AE1064" s="22" t="s">
        <v>1076</v>
      </c>
      <c r="AF1064" s="22" t="s">
        <v>1076</v>
      </c>
      <c r="AG1064" s="89">
        <v>2</v>
      </c>
      <c r="AH1064" s="88">
        <v>7999028.9199999999</v>
      </c>
      <c r="AI1064" s="75" t="s">
        <v>1076</v>
      </c>
      <c r="AJ1064" s="75" t="s">
        <v>1076</v>
      </c>
      <c r="AK1064" s="75" t="s">
        <v>1076</v>
      </c>
      <c r="AL1064" s="75" t="s">
        <v>1076</v>
      </c>
      <c r="AM1064" s="75" t="s">
        <v>1076</v>
      </c>
      <c r="AN1064" s="75" t="s">
        <v>1076</v>
      </c>
      <c r="AO1064" s="75" t="s">
        <v>1076</v>
      </c>
      <c r="AP1064" s="75" t="s">
        <v>1076</v>
      </c>
      <c r="AQ1064" s="75" t="s">
        <v>1076</v>
      </c>
      <c r="AR1064" s="75" t="s">
        <v>1076</v>
      </c>
      <c r="AS1064" s="75" t="s">
        <v>1076</v>
      </c>
      <c r="AT1064" s="75" t="s">
        <v>1076</v>
      </c>
      <c r="AU1064" t="str">
        <f t="shared" si="222"/>
        <v>РЛ</v>
      </c>
    </row>
    <row r="1065" spans="1:47" ht="16.5" thickTop="1" thickBot="1" x14ac:dyDescent="0.3">
      <c r="A1065" s="28">
        <f t="shared" si="224"/>
        <v>43</v>
      </c>
      <c r="B1065" s="74" t="s">
        <v>1852</v>
      </c>
      <c r="C1065" s="72" t="s">
        <v>651</v>
      </c>
      <c r="D1065" s="63">
        <v>1963</v>
      </c>
      <c r="E1065" s="72"/>
      <c r="F1065" s="72" t="s">
        <v>2519</v>
      </c>
      <c r="G1065" s="80">
        <v>5</v>
      </c>
      <c r="H1065" s="80">
        <v>6</v>
      </c>
      <c r="I1065" s="163">
        <v>5025.5</v>
      </c>
      <c r="J1065" s="163">
        <v>4845.25</v>
      </c>
      <c r="K1065" s="163">
        <v>4687.05</v>
      </c>
      <c r="L1065" s="165">
        <v>243</v>
      </c>
      <c r="M1065" s="163">
        <f t="shared" si="218"/>
        <v>59670374.759999998</v>
      </c>
      <c r="N1065" s="163"/>
      <c r="O1065" s="163"/>
      <c r="P1065" s="163"/>
      <c r="Q1065" s="30">
        <f>IF('Форма 2'!D1065=0,"",'Форма 2'!D1065-N1065-O1065-P1065)</f>
        <v>59670374.759999998</v>
      </c>
      <c r="R1065" s="51">
        <f t="shared" si="219"/>
        <v>12315.231362674784</v>
      </c>
      <c r="S1065" s="51">
        <f t="shared" si="220"/>
        <v>12315.231362674784</v>
      </c>
      <c r="T1065" s="128">
        <f>IF(B1065=C1065,"",
IF(ISERROR(
IF(_xlfn.TEXTBEFORE('ПДФ 1'!B1108,": ",1)*1=YEAR($V$4),$V$4,
IF(_xlfn.TEXTBEFORE('ПДФ 1'!B1108,": ",1)*1=YEAR($W$4),$W$4,
IF(_xlfn.TEXTBEFORE('ПДФ 1'!B1108,": ",1)*1=YEAR($X$4),$X$4,$Y$4)))),"",
IF(_xlfn.TEXTBEFORE('ПДФ 1'!B1108,": ",1)*1=YEAR($V$4),$V$4,
IF(_xlfn.TEXTBEFORE('ПДФ 1'!B1108,": ",1)*1=YEAR($W$4),$W$4,
IF(_xlfn.TEXTBEFORE('ПДФ 1'!B1108,": ",1)*1=YEAR($X$4),$X$4,$Y$4)))))</f>
        <v>46387</v>
      </c>
      <c r="U1065" s="125" t="str">
        <f>IF(ISERROR(VLOOKUP(C1065,Источник!$C$2:$K$2343,9,0)),"",VLOOKUP(C1065,Источник!$C$2:$K$2343,9,0))</f>
        <v>СС</v>
      </c>
      <c r="V1065" s="1"/>
      <c r="W1065" s="1"/>
      <c r="X1065" s="77" t="str">
        <f t="shared" si="223"/>
        <v>г. Пермь, ул. Краснополянская, д. 12: 2026</v>
      </c>
      <c r="Y1065" s="117">
        <f t="shared" si="221"/>
        <v>3</v>
      </c>
      <c r="Z1065" s="22" t="s">
        <v>1076</v>
      </c>
      <c r="AA1065" s="22">
        <v>1</v>
      </c>
      <c r="AB1065" s="22" t="s">
        <v>1076</v>
      </c>
      <c r="AC1065" s="22" t="s">
        <v>1076</v>
      </c>
      <c r="AD1065" s="22" t="s">
        <v>1076</v>
      </c>
      <c r="AE1065" s="22" t="s">
        <v>1076</v>
      </c>
      <c r="AF1065" s="22" t="s">
        <v>1076</v>
      </c>
      <c r="AG1065" s="89" t="s">
        <v>1076</v>
      </c>
      <c r="AH1065" s="88" t="s">
        <v>1076</v>
      </c>
      <c r="AI1065" s="75">
        <v>1</v>
      </c>
      <c r="AJ1065" s="75">
        <v>1</v>
      </c>
      <c r="AK1065" s="75" t="s">
        <v>1076</v>
      </c>
      <c r="AL1065" s="75" t="s">
        <v>1076</v>
      </c>
      <c r="AM1065" s="75" t="s">
        <v>1076</v>
      </c>
      <c r="AN1065" s="75" t="s">
        <v>1076</v>
      </c>
      <c r="AO1065" s="75" t="s">
        <v>1076</v>
      </c>
      <c r="AP1065" s="75" t="s">
        <v>1076</v>
      </c>
      <c r="AQ1065" s="75" t="s">
        <v>1076</v>
      </c>
      <c r="AR1065" s="75" t="s">
        <v>1076</v>
      </c>
      <c r="AS1065" s="75" t="s">
        <v>1076</v>
      </c>
      <c r="AT1065" s="75" t="s">
        <v>1076</v>
      </c>
      <c r="AU1065" t="str">
        <f t="shared" si="222"/>
        <v>РВИС ( ТЕП ) РК Рфа</v>
      </c>
    </row>
    <row r="1066" spans="1:47" ht="16.5" thickTop="1" thickBot="1" x14ac:dyDescent="0.3">
      <c r="A1066" s="28">
        <f t="shared" si="224"/>
        <v>44</v>
      </c>
      <c r="B1066" s="74" t="s">
        <v>1852</v>
      </c>
      <c r="C1066" s="72" t="s">
        <v>1070</v>
      </c>
      <c r="D1066" s="63">
        <v>1913</v>
      </c>
      <c r="E1066" s="72"/>
      <c r="F1066" s="72" t="s">
        <v>2526</v>
      </c>
      <c r="G1066" s="80">
        <v>3</v>
      </c>
      <c r="H1066" s="80">
        <v>2</v>
      </c>
      <c r="I1066" s="163">
        <v>1248.4000000000001</v>
      </c>
      <c r="J1066" s="163">
        <v>1105.7</v>
      </c>
      <c r="K1066" s="163">
        <v>1026.0899999999999</v>
      </c>
      <c r="L1066" s="165">
        <v>34</v>
      </c>
      <c r="M1066" s="163">
        <f t="shared" si="218"/>
        <v>17207146.629999999</v>
      </c>
      <c r="N1066" s="163"/>
      <c r="O1066" s="163"/>
      <c r="P1066" s="163"/>
      <c r="Q1066" s="30">
        <f>IF('Форма 2'!D1066=0,"",'Форма 2'!D1066-N1066-O1066-P1066)</f>
        <v>17207146.629999999</v>
      </c>
      <c r="R1066" s="51">
        <f t="shared" si="219"/>
        <v>15562.219978294292</v>
      </c>
      <c r="S1066" s="51">
        <f t="shared" si="220"/>
        <v>15562.219978294292</v>
      </c>
      <c r="T1066" s="128">
        <f>IF(B1066=C1066,"",
IF(ISERROR(
IF(_xlfn.TEXTBEFORE('ПДФ 1'!B1109,": ",1)*1=YEAR($V$4),$V$4,
IF(_xlfn.TEXTBEFORE('ПДФ 1'!B1109,": ",1)*1=YEAR($W$4),$W$4,
IF(_xlfn.TEXTBEFORE('ПДФ 1'!B1109,": ",1)*1=YEAR($X$4),$X$4,$Y$4)))),"",
IF(_xlfn.TEXTBEFORE('ПДФ 1'!B1109,": ",1)*1=YEAR($V$4),$V$4,
IF(_xlfn.TEXTBEFORE('ПДФ 1'!B1109,": ",1)*1=YEAR($W$4),$W$4,
IF(_xlfn.TEXTBEFORE('ПДФ 1'!B1109,": ",1)*1=YEAR($X$4),$X$4,$Y$4)))))</f>
        <v>46387</v>
      </c>
      <c r="U1066" s="125" t="str">
        <f>IF(ISERROR(VLOOKUP(C1066,Источник!$C$2:$K$2343,9,0)),"",VLOOKUP(C1066,Источник!$C$2:$K$2343,9,0))</f>
        <v>РО</v>
      </c>
      <c r="V1066" s="1"/>
      <c r="W1066" s="1"/>
      <c r="X1066" s="77" t="str">
        <f t="shared" si="223"/>
        <v>г. Пермь, ул. Красные Казармы, д. 7: 2026</v>
      </c>
      <c r="Y1066" s="117">
        <f t="shared" si="221"/>
        <v>6</v>
      </c>
      <c r="Z1066" s="22">
        <v>1</v>
      </c>
      <c r="AA1066" s="22" t="s">
        <v>1076</v>
      </c>
      <c r="AB1066" s="22" t="s">
        <v>1076</v>
      </c>
      <c r="AC1066" s="22">
        <v>1</v>
      </c>
      <c r="AD1066" s="22">
        <v>1</v>
      </c>
      <c r="AE1066" s="22">
        <v>1</v>
      </c>
      <c r="AF1066" s="22" t="s">
        <v>1076</v>
      </c>
      <c r="AG1066" s="89" t="s">
        <v>1076</v>
      </c>
      <c r="AH1066" s="88" t="s">
        <v>1076</v>
      </c>
      <c r="AI1066" s="75">
        <v>1</v>
      </c>
      <c r="AJ1066" s="75" t="s">
        <v>1076</v>
      </c>
      <c r="AK1066" s="75" t="s">
        <v>1076</v>
      </c>
      <c r="AL1066" s="75" t="s">
        <v>1076</v>
      </c>
      <c r="AM1066" s="75">
        <v>1</v>
      </c>
      <c r="AN1066" s="75" t="s">
        <v>1076</v>
      </c>
      <c r="AO1066" s="75" t="s">
        <v>1076</v>
      </c>
      <c r="AP1066" s="75" t="s">
        <v>1076</v>
      </c>
      <c r="AQ1066" s="75" t="s">
        <v>1076</v>
      </c>
      <c r="AR1066" s="75" t="s">
        <v>1076</v>
      </c>
      <c r="AS1066" s="75" t="s">
        <v>1076</v>
      </c>
      <c r="AT1066" s="75" t="s">
        <v>1076</v>
      </c>
      <c r="AU1066" t="str">
        <f t="shared" si="222"/>
        <v>РВИС ( ЭЛ ХВС ГВС ВОД ) РК РФ</v>
      </c>
    </row>
    <row r="1067" spans="1:47" ht="16.5" thickTop="1" thickBot="1" x14ac:dyDescent="0.3">
      <c r="A1067" s="28">
        <f t="shared" si="224"/>
        <v>45</v>
      </c>
      <c r="B1067" s="74" t="s">
        <v>1852</v>
      </c>
      <c r="C1067" s="72" t="s">
        <v>743</v>
      </c>
      <c r="D1067" s="63">
        <v>1963</v>
      </c>
      <c r="E1067" s="72"/>
      <c r="F1067" s="72" t="s">
        <v>2519</v>
      </c>
      <c r="G1067" s="80">
        <v>5</v>
      </c>
      <c r="H1067" s="80">
        <v>3</v>
      </c>
      <c r="I1067" s="163">
        <v>2685.1</v>
      </c>
      <c r="J1067" s="163">
        <v>2465.7000000000003</v>
      </c>
      <c r="K1067" s="163">
        <v>2223.4</v>
      </c>
      <c r="L1067" s="165">
        <v>110</v>
      </c>
      <c r="M1067" s="163">
        <f t="shared" si="218"/>
        <v>12092401.550000001</v>
      </c>
      <c r="N1067" s="163"/>
      <c r="O1067" s="163"/>
      <c r="P1067" s="163"/>
      <c r="Q1067" s="30">
        <f>IF('Форма 2'!D1067=0,"",'Форма 2'!D1067-N1067-O1067-P1067)</f>
        <v>12092401.550000001</v>
      </c>
      <c r="R1067" s="51">
        <f t="shared" si="219"/>
        <v>4904.2468872936688</v>
      </c>
      <c r="S1067" s="51">
        <f t="shared" si="220"/>
        <v>4904.2468872936688</v>
      </c>
      <c r="T1067" s="128">
        <f>IF(B1067=C1067,"",
IF(ISERROR(
IF(_xlfn.TEXTBEFORE('ПДФ 1'!B1110,": ",1)*1=YEAR($V$4),$V$4,
IF(_xlfn.TEXTBEFORE('ПДФ 1'!B1110,": ",1)*1=YEAR($W$4),$W$4,
IF(_xlfn.TEXTBEFORE('ПДФ 1'!B1110,": ",1)*1=YEAR($X$4),$X$4,$Y$4)))),"",
IF(_xlfn.TEXTBEFORE('ПДФ 1'!B1110,": ",1)*1=YEAR($V$4),$V$4,
IF(_xlfn.TEXTBEFORE('ПДФ 1'!B1110,": ",1)*1=YEAR($W$4),$W$4,
IF(_xlfn.TEXTBEFORE('ПДФ 1'!B1110,": ",1)*1=YEAR($X$4),$X$4,$Y$4)))))</f>
        <v>46387</v>
      </c>
      <c r="U1067" s="125" t="str">
        <f>IF(ISERROR(VLOOKUP(C1067,Источник!$C$2:$K$2343,9,0)),"",VLOOKUP(C1067,Источник!$C$2:$K$2343,9,0))</f>
        <v>РО</v>
      </c>
      <c r="V1067" s="1"/>
      <c r="W1067" s="1"/>
      <c r="X1067" s="77" t="str">
        <f t="shared" si="223"/>
        <v>г. Пермь, ул. Крисанова, д. 18А: 2026</v>
      </c>
      <c r="Y1067" s="117">
        <f t="shared" si="221"/>
        <v>1</v>
      </c>
      <c r="Z1067" s="22" t="s">
        <v>1076</v>
      </c>
      <c r="AA1067" s="22" t="s">
        <v>1076</v>
      </c>
      <c r="AB1067" s="22" t="s">
        <v>1076</v>
      </c>
      <c r="AC1067" s="22" t="s">
        <v>1076</v>
      </c>
      <c r="AD1067" s="22" t="s">
        <v>1076</v>
      </c>
      <c r="AE1067" s="22" t="s">
        <v>1076</v>
      </c>
      <c r="AF1067" s="22" t="s">
        <v>1076</v>
      </c>
      <c r="AG1067" s="89" t="s">
        <v>1076</v>
      </c>
      <c r="AH1067" s="88" t="s">
        <v>1076</v>
      </c>
      <c r="AI1067" s="75">
        <v>1</v>
      </c>
      <c r="AJ1067" s="75" t="s">
        <v>1076</v>
      </c>
      <c r="AK1067" s="75" t="s">
        <v>1076</v>
      </c>
      <c r="AL1067" s="75" t="s">
        <v>1076</v>
      </c>
      <c r="AM1067" s="75" t="s">
        <v>1076</v>
      </c>
      <c r="AN1067" s="75" t="s">
        <v>1076</v>
      </c>
      <c r="AO1067" s="75" t="s">
        <v>1076</v>
      </c>
      <c r="AP1067" s="75" t="s">
        <v>1076</v>
      </c>
      <c r="AQ1067" s="75" t="s">
        <v>1076</v>
      </c>
      <c r="AR1067" s="75" t="s">
        <v>1076</v>
      </c>
      <c r="AS1067" s="75" t="s">
        <v>1076</v>
      </c>
      <c r="AT1067" s="75" t="s">
        <v>1076</v>
      </c>
      <c r="AU1067" t="str">
        <f t="shared" si="222"/>
        <v>РК</v>
      </c>
    </row>
    <row r="1068" spans="1:47" ht="16.5" thickTop="1" thickBot="1" x14ac:dyDescent="0.3">
      <c r="A1068" s="28">
        <f t="shared" si="224"/>
        <v>46</v>
      </c>
      <c r="B1068" s="74" t="s">
        <v>1852</v>
      </c>
      <c r="C1068" s="72" t="s">
        <v>226</v>
      </c>
      <c r="D1068" s="63">
        <v>1963</v>
      </c>
      <c r="E1068" s="72"/>
      <c r="F1068" s="72" t="s">
        <v>2519</v>
      </c>
      <c r="G1068" s="80">
        <v>5</v>
      </c>
      <c r="H1068" s="80">
        <v>3</v>
      </c>
      <c r="I1068" s="163">
        <v>2740</v>
      </c>
      <c r="J1068" s="163">
        <v>2519.4</v>
      </c>
      <c r="K1068" s="163">
        <v>2519.4</v>
      </c>
      <c r="L1068" s="165">
        <v>113</v>
      </c>
      <c r="M1068" s="163">
        <f t="shared" si="218"/>
        <v>12339644.800000001</v>
      </c>
      <c r="N1068" s="163"/>
      <c r="O1068" s="163"/>
      <c r="P1068" s="163"/>
      <c r="Q1068" s="30">
        <f>IF('Форма 2'!D1068=0,"",'Форма 2'!D1068-N1068-O1068-P1068)</f>
        <v>12339644.800000001</v>
      </c>
      <c r="R1068" s="51">
        <f t="shared" si="219"/>
        <v>4897.8505993490517</v>
      </c>
      <c r="S1068" s="51">
        <f t="shared" si="220"/>
        <v>4897.8505993490517</v>
      </c>
      <c r="T1068" s="128">
        <f>IF(B1068=C1068,"",
IF(ISERROR(
IF(_xlfn.TEXTBEFORE('ПДФ 1'!B1111,": ",1)*1=YEAR($V$4),$V$4,
IF(_xlfn.TEXTBEFORE('ПДФ 1'!B1111,": ",1)*1=YEAR($W$4),$W$4,
IF(_xlfn.TEXTBEFORE('ПДФ 1'!B1111,": ",1)*1=YEAR($X$4),$X$4,$Y$4)))),"",
IF(_xlfn.TEXTBEFORE('ПДФ 1'!B1111,": ",1)*1=YEAR($V$4),$V$4,
IF(_xlfn.TEXTBEFORE('ПДФ 1'!B1111,": ",1)*1=YEAR($W$4),$W$4,
IF(_xlfn.TEXTBEFORE('ПДФ 1'!B1111,": ",1)*1=YEAR($X$4),$X$4,$Y$4)))))</f>
        <v>46387</v>
      </c>
      <c r="U1068" s="125" t="str">
        <f>IF(ISERROR(VLOOKUP(C1068,Источник!$C$2:$K$2343,9,0)),"",VLOOKUP(C1068,Источник!$C$2:$K$2343,9,0))</f>
        <v>РО</v>
      </c>
      <c r="V1068" s="1"/>
      <c r="W1068" s="1"/>
      <c r="X1068" s="77" t="str">
        <f t="shared" si="223"/>
        <v>г. Пермь, ул. Крисанова, д. 18Б: 2026</v>
      </c>
      <c r="Y1068" s="117">
        <f t="shared" si="221"/>
        <v>1</v>
      </c>
      <c r="Z1068" s="22" t="s">
        <v>1076</v>
      </c>
      <c r="AA1068" s="22" t="s">
        <v>1076</v>
      </c>
      <c r="AB1068" s="22" t="s">
        <v>1076</v>
      </c>
      <c r="AC1068" s="22" t="s">
        <v>1076</v>
      </c>
      <c r="AD1068" s="22" t="s">
        <v>1076</v>
      </c>
      <c r="AE1068" s="22" t="s">
        <v>1076</v>
      </c>
      <c r="AF1068" s="22" t="s">
        <v>1076</v>
      </c>
      <c r="AG1068" s="89" t="s">
        <v>1076</v>
      </c>
      <c r="AH1068" s="88" t="s">
        <v>1076</v>
      </c>
      <c r="AI1068" s="75">
        <v>1</v>
      </c>
      <c r="AJ1068" s="75" t="s">
        <v>1076</v>
      </c>
      <c r="AK1068" s="75" t="s">
        <v>1076</v>
      </c>
      <c r="AL1068" s="75" t="s">
        <v>1076</v>
      </c>
      <c r="AM1068" s="75" t="s">
        <v>1076</v>
      </c>
      <c r="AN1068" s="75" t="s">
        <v>1076</v>
      </c>
      <c r="AO1068" s="75" t="s">
        <v>1076</v>
      </c>
      <c r="AP1068" s="75" t="s">
        <v>1076</v>
      </c>
      <c r="AQ1068" s="75" t="s">
        <v>1076</v>
      </c>
      <c r="AR1068" s="75" t="s">
        <v>1076</v>
      </c>
      <c r="AS1068" s="75" t="s">
        <v>1076</v>
      </c>
      <c r="AT1068" s="75" t="s">
        <v>1076</v>
      </c>
      <c r="AU1068" t="str">
        <f t="shared" si="222"/>
        <v>РК</v>
      </c>
    </row>
    <row r="1069" spans="1:47" ht="16.5" thickTop="1" thickBot="1" x14ac:dyDescent="0.3">
      <c r="A1069" s="28">
        <f t="shared" si="224"/>
        <v>47</v>
      </c>
      <c r="B1069" s="74" t="s">
        <v>1852</v>
      </c>
      <c r="C1069" s="72" t="s">
        <v>1548</v>
      </c>
      <c r="D1069" s="63">
        <v>1969</v>
      </c>
      <c r="E1069" s="72"/>
      <c r="F1069" s="72" t="s">
        <v>2519</v>
      </c>
      <c r="G1069" s="80">
        <v>5</v>
      </c>
      <c r="H1069" s="80">
        <v>4</v>
      </c>
      <c r="I1069" s="163">
        <v>3315.97</v>
      </c>
      <c r="J1069" s="163">
        <v>2375.1999999999998</v>
      </c>
      <c r="K1069" s="163">
        <v>2375.1999999999998</v>
      </c>
      <c r="L1069" s="165">
        <v>126</v>
      </c>
      <c r="M1069" s="163">
        <f t="shared" si="218"/>
        <v>16189759.289999999</v>
      </c>
      <c r="N1069" s="163"/>
      <c r="O1069" s="163"/>
      <c r="P1069" s="163"/>
      <c r="Q1069" s="30">
        <f>IF('Форма 2'!D1069=0,"",'Форма 2'!D1069-N1069-O1069-P1069)</f>
        <v>16189759.289999999</v>
      </c>
      <c r="R1069" s="51">
        <f t="shared" si="219"/>
        <v>6816.1667606938363</v>
      </c>
      <c r="S1069" s="51">
        <f t="shared" si="220"/>
        <v>6816.1667606938363</v>
      </c>
      <c r="T1069" s="128">
        <f>IF(B1069=C1069,"",
IF(ISERROR(
IF(_xlfn.TEXTBEFORE('ПДФ 1'!B1112,": ",1)*1=YEAR($V$4),$V$4,
IF(_xlfn.TEXTBEFORE('ПДФ 1'!B1112,": ",1)*1=YEAR($W$4),$W$4,
IF(_xlfn.TEXTBEFORE('ПДФ 1'!B1112,": ",1)*1=YEAR($X$4),$X$4,$Y$4)))),"",
IF(_xlfn.TEXTBEFORE('ПДФ 1'!B1112,": ",1)*1=YEAR($V$4),$V$4,
IF(_xlfn.TEXTBEFORE('ПДФ 1'!B1112,": ",1)*1=YEAR($W$4),$W$4,
IF(_xlfn.TEXTBEFORE('ПДФ 1'!B1112,": ",1)*1=YEAR($X$4),$X$4,$Y$4)))))</f>
        <v>46387</v>
      </c>
      <c r="U1069" s="125" t="str">
        <f>IF(ISERROR(VLOOKUP(C1069,Источник!$C$2:$K$2343,9,0)),"",VLOOKUP(C1069,Источник!$C$2:$K$2343,9,0))</f>
        <v>РО</v>
      </c>
      <c r="V1069" s="1"/>
      <c r="W1069" s="1"/>
      <c r="X1069" s="77" t="str">
        <f t="shared" si="223"/>
        <v>г. Пермь, ул. Крисанова, д. 5: 2026</v>
      </c>
      <c r="Y1069" s="117">
        <f t="shared" si="221"/>
        <v>1</v>
      </c>
      <c r="Z1069" s="22" t="s">
        <v>1076</v>
      </c>
      <c r="AA1069" s="22" t="s">
        <v>1076</v>
      </c>
      <c r="AB1069" s="22" t="s">
        <v>1076</v>
      </c>
      <c r="AC1069" s="22" t="s">
        <v>1076</v>
      </c>
      <c r="AD1069" s="22" t="s">
        <v>1076</v>
      </c>
      <c r="AE1069" s="22" t="s">
        <v>1076</v>
      </c>
      <c r="AF1069" s="22" t="s">
        <v>1076</v>
      </c>
      <c r="AG1069" s="89" t="s">
        <v>1076</v>
      </c>
      <c r="AH1069" s="88" t="s">
        <v>1076</v>
      </c>
      <c r="AI1069" s="75" t="s">
        <v>1076</v>
      </c>
      <c r="AJ1069" s="75">
        <v>1</v>
      </c>
      <c r="AK1069" s="75" t="s">
        <v>1076</v>
      </c>
      <c r="AL1069" s="75" t="s">
        <v>1076</v>
      </c>
      <c r="AM1069" s="75" t="s">
        <v>1076</v>
      </c>
      <c r="AN1069" s="75" t="s">
        <v>1076</v>
      </c>
      <c r="AO1069" s="75" t="s">
        <v>1076</v>
      </c>
      <c r="AP1069" s="75" t="s">
        <v>1076</v>
      </c>
      <c r="AQ1069" s="75" t="s">
        <v>1076</v>
      </c>
      <c r="AR1069" s="75" t="s">
        <v>1076</v>
      </c>
      <c r="AS1069" s="75" t="s">
        <v>1076</v>
      </c>
      <c r="AT1069" s="75" t="s">
        <v>1076</v>
      </c>
      <c r="AU1069" t="str">
        <f t="shared" si="222"/>
        <v>Рфа</v>
      </c>
    </row>
    <row r="1070" spans="1:47" ht="16.5" thickTop="1" thickBot="1" x14ac:dyDescent="0.3">
      <c r="A1070" s="28">
        <f t="shared" si="224"/>
        <v>48</v>
      </c>
      <c r="B1070" s="74" t="s">
        <v>1852</v>
      </c>
      <c r="C1070" s="72" t="s">
        <v>652</v>
      </c>
      <c r="D1070" s="63">
        <v>1959</v>
      </c>
      <c r="E1070" s="72"/>
      <c r="F1070" s="72" t="s">
        <v>2519</v>
      </c>
      <c r="G1070" s="80">
        <v>5</v>
      </c>
      <c r="H1070" s="80">
        <v>2</v>
      </c>
      <c r="I1070" s="163">
        <v>1671.11</v>
      </c>
      <c r="J1070" s="163">
        <v>1280.3</v>
      </c>
      <c r="K1070" s="163">
        <v>1161.23</v>
      </c>
      <c r="L1070" s="165">
        <v>54</v>
      </c>
      <c r="M1070" s="163">
        <f t="shared" si="218"/>
        <v>4157120.08</v>
      </c>
      <c r="N1070" s="163"/>
      <c r="O1070" s="163"/>
      <c r="P1070" s="163"/>
      <c r="Q1070" s="30">
        <f>IF('Форма 2'!D1070=0,"",'Форма 2'!D1070-N1070-O1070-P1070)</f>
        <v>4157120.08</v>
      </c>
      <c r="R1070" s="51">
        <f t="shared" ref="R1070:R1100" si="225">IF(ISNUMBER(J1070),M1070/J1070,"")</f>
        <v>3246.9890494415372</v>
      </c>
      <c r="S1070" s="51">
        <f t="shared" ref="S1070:S1100" si="226">R1070</f>
        <v>3246.9890494415372</v>
      </c>
      <c r="T1070" s="128">
        <f>IF(B1070=C1070,"",
IF(ISERROR(
IF(_xlfn.TEXTBEFORE('ПДФ 1'!B1113,": ",1)*1=YEAR($V$4),$V$4,
IF(_xlfn.TEXTBEFORE('ПДФ 1'!B1113,": ",1)*1=YEAR($W$4),$W$4,
IF(_xlfn.TEXTBEFORE('ПДФ 1'!B1113,": ",1)*1=YEAR($X$4),$X$4,$Y$4)))),"",
IF(_xlfn.TEXTBEFORE('ПДФ 1'!B1113,": ",1)*1=YEAR($V$4),$V$4,
IF(_xlfn.TEXTBEFORE('ПДФ 1'!B1113,": ",1)*1=YEAR($W$4),$W$4,
IF(_xlfn.TEXTBEFORE('ПДФ 1'!B1113,": ",1)*1=YEAR($X$4),$X$4,$Y$4)))))</f>
        <v>46387</v>
      </c>
      <c r="U1070" s="125" t="str">
        <f>IF(ISERROR(VLOOKUP(C1070,Источник!$C$2:$K$2343,9,0)),"",VLOOKUP(C1070,Источник!$C$2:$K$2343,9,0))</f>
        <v>РО</v>
      </c>
      <c r="V1070" s="1"/>
      <c r="W1070" s="1"/>
      <c r="X1070" s="77" t="str">
        <f t="shared" si="223"/>
        <v>г. Пермь, ул. Крупской, д. 35: 2026</v>
      </c>
      <c r="Y1070" s="117">
        <f t="shared" ref="Y1070:Y1100" si="227">SUM(Z1070:AF1070,AI1070:AT1070,)+IF(ISNUMBER(AG1070),1,0)</f>
        <v>1</v>
      </c>
      <c r="Z1070" s="22" t="s">
        <v>1076</v>
      </c>
      <c r="AA1070" s="22">
        <v>1</v>
      </c>
      <c r="AB1070" s="22" t="s">
        <v>1076</v>
      </c>
      <c r="AC1070" s="22" t="s">
        <v>1076</v>
      </c>
      <c r="AD1070" s="22" t="s">
        <v>1076</v>
      </c>
      <c r="AE1070" s="22" t="s">
        <v>1076</v>
      </c>
      <c r="AF1070" s="22" t="s">
        <v>1076</v>
      </c>
      <c r="AG1070" s="89" t="s">
        <v>1076</v>
      </c>
      <c r="AH1070" s="88" t="s">
        <v>1076</v>
      </c>
      <c r="AI1070" s="75" t="s">
        <v>1076</v>
      </c>
      <c r="AJ1070" s="75" t="s">
        <v>1076</v>
      </c>
      <c r="AK1070" s="75" t="s">
        <v>1076</v>
      </c>
      <c r="AL1070" s="75" t="s">
        <v>1076</v>
      </c>
      <c r="AM1070" s="75" t="s">
        <v>1076</v>
      </c>
      <c r="AN1070" s="75" t="s">
        <v>1076</v>
      </c>
      <c r="AO1070" s="75" t="s">
        <v>1076</v>
      </c>
      <c r="AP1070" s="75" t="s">
        <v>1076</v>
      </c>
      <c r="AQ1070" s="75" t="s">
        <v>1076</v>
      </c>
      <c r="AR1070" s="75" t="s">
        <v>1076</v>
      </c>
      <c r="AS1070" s="75" t="s">
        <v>1076</v>
      </c>
      <c r="AT1070" s="75" t="s">
        <v>1076</v>
      </c>
      <c r="AU1070" t="str">
        <f t="shared" ref="AU1070:AU1100" si="228">TRIM(IF(COUNTBLANK(Z1070:AE1070)&lt;=5,CONCATENATE($AP$3,IF(ISNUMBER(Z1070),Z$6,"")," ",IF(ISNUMBER(AA1070),AA$6,"")," ",IF(ISNUMBER(AB1070),AB$6,"")," ",IF(ISNUMBER(AC1070),AC$6,"")," ",IF(ISNUMBER(AD1070),AD$6,"")," ",IF(ISNUMBER(AE1070),AE$6,""),$AQ$3," ",IF(ISNUMBER(AF1070),AF$6,"")," ",IF(ISNUMBER(AH1070),AH$6,"")," ",IF(ISNUMBER(AI1070),AI$6,"")," ",IF(ISNUMBER(AJ1070),AJ$6,"")," ",IF(ISNUMBER(AK1070),AK$6,"")," ",IF(ISNUMBER(AL1070),AL$6,"")," ",IF(ISNUMBER(AM1070),AM$6,"")," ",IF(ISNUMBER(AR1070),AR$6,"")," ",IF(ISNUMBER(AS1070),AS$6,"")," ",IF(ISNUMBER(AT1070),AT$6,""))&amp;IF(COUNTBLANK(AN1070:AQ1070)&lt;=3,CONCATENATE($AP$4,IF(ISNUMBER(AN1070),AN$7,"")," ",IF(ISNUMBER(AO1070),AO$7,"")," ",IF(ISNUMBER(AP1070),AP$7,"")," ",IF(ISNUMBER(AQ1070),AQ$7,"")," ",$AQ$4),""),
CONCATENATE(IF(ISNUMBER(AF1070),AF$6,"")," ",IF(ISNUMBER(AH1070),AH$6,"")," ",IF(ISNUMBER(AI1070),AI$6,"")," ",IF(ISNUMBER(AJ1070),AJ$6,"")," ",IF(ISNUMBER(AK1070),AK$6,"")," ",IF(ISNUMBER(AL1070),AL$6,"")," ",IF(ISNUMBER(AM1070),AM$6,"")," ",IF(ISNUMBER(AR1070),AR$6,"")," ",IF(ISNUMBER(AS1070),AS$6,"")," ",IF(ISNUMBER(AT1070),AT$6,""))&amp;IF(COUNTBLANK(AN1070:AQ1070)&lt;=3,CONCATENATE($AP$4,IF(ISNUMBER(AN1070),AN$7,"")," ",IF(ISNUMBER(AO1070),AO$7,"")," ",IF(ISNUMBER(AP1070),AP$7,"")," ",IF(ISNUMBER(AQ1070),AQ$7,"")," ",$AQ$4),"")
))</f>
        <v>РВИС ( ТЕП )</v>
      </c>
    </row>
    <row r="1071" spans="1:47" ht="16.5" thickTop="1" thickBot="1" x14ac:dyDescent="0.3">
      <c r="A1071" s="28">
        <f t="shared" si="224"/>
        <v>49</v>
      </c>
      <c r="B1071" s="74" t="s">
        <v>1852</v>
      </c>
      <c r="C1071" s="72" t="s">
        <v>699</v>
      </c>
      <c r="D1071" s="63">
        <v>1961</v>
      </c>
      <c r="E1071" s="72"/>
      <c r="F1071" s="72" t="s">
        <v>2519</v>
      </c>
      <c r="G1071" s="80">
        <v>5</v>
      </c>
      <c r="H1071" s="80">
        <v>4</v>
      </c>
      <c r="I1071" s="163">
        <v>3373.4</v>
      </c>
      <c r="J1071" s="163">
        <v>3015.9</v>
      </c>
      <c r="K1071" s="163">
        <v>3015.9</v>
      </c>
      <c r="L1071" s="165">
        <v>113</v>
      </c>
      <c r="M1071" s="163">
        <f t="shared" si="218"/>
        <v>2889317.1</v>
      </c>
      <c r="N1071" s="163"/>
      <c r="O1071" s="163"/>
      <c r="P1071" s="163"/>
      <c r="Q1071" s="30">
        <f>IF('Форма 2'!D1071=0,"",'Форма 2'!D1071-N1071-O1071-P1071)</f>
        <v>2889317.1</v>
      </c>
      <c r="R1071" s="51">
        <f t="shared" si="225"/>
        <v>958.02815080075595</v>
      </c>
      <c r="S1071" s="51">
        <f t="shared" si="226"/>
        <v>958.02815080075595</v>
      </c>
      <c r="T1071" s="128">
        <f>IF(B1071=C1071,"",
IF(ISERROR(
IF(_xlfn.TEXTBEFORE('ПДФ 1'!B1114,": ",1)*1=YEAR($V$4),$V$4,
IF(_xlfn.TEXTBEFORE('ПДФ 1'!B1114,": ",1)*1=YEAR($W$4),$W$4,
IF(_xlfn.TEXTBEFORE('ПДФ 1'!B1114,": ",1)*1=YEAR($X$4),$X$4,$Y$4)))),"",
IF(_xlfn.TEXTBEFORE('ПДФ 1'!B1114,": ",1)*1=YEAR($V$4),$V$4,
IF(_xlfn.TEXTBEFORE('ПДФ 1'!B1114,": ",1)*1=YEAR($W$4),$W$4,
IF(_xlfn.TEXTBEFORE('ПДФ 1'!B1114,": ",1)*1=YEAR($X$4),$X$4,$Y$4)))))</f>
        <v>46387</v>
      </c>
      <c r="U1071" s="125" t="str">
        <f>IF(ISERROR(VLOOKUP(C1071,Источник!$C$2:$K$2343,9,0)),"",VLOOKUP(C1071,Источник!$C$2:$K$2343,9,0))</f>
        <v>РО</v>
      </c>
      <c r="V1071" s="1"/>
      <c r="W1071" s="1"/>
      <c r="X1071" s="77" t="str">
        <f t="shared" si="223"/>
        <v>г. Пермь, ул. Крупской, д. 38: 2026</v>
      </c>
      <c r="Y1071" s="117">
        <f t="shared" si="227"/>
        <v>1</v>
      </c>
      <c r="Z1071" s="22" t="s">
        <v>1076</v>
      </c>
      <c r="AA1071" s="22" t="s">
        <v>1076</v>
      </c>
      <c r="AB1071" s="22" t="s">
        <v>1076</v>
      </c>
      <c r="AC1071" s="22" t="s">
        <v>1076</v>
      </c>
      <c r="AD1071" s="22">
        <v>1</v>
      </c>
      <c r="AE1071" s="22" t="s">
        <v>1076</v>
      </c>
      <c r="AF1071" s="22" t="s">
        <v>1076</v>
      </c>
      <c r="AG1071" s="89" t="s">
        <v>1076</v>
      </c>
      <c r="AH1071" s="88" t="s">
        <v>1076</v>
      </c>
      <c r="AI1071" s="75" t="s">
        <v>1076</v>
      </c>
      <c r="AJ1071" s="75" t="s">
        <v>1076</v>
      </c>
      <c r="AK1071" s="75" t="s">
        <v>1076</v>
      </c>
      <c r="AL1071" s="75" t="s">
        <v>1076</v>
      </c>
      <c r="AM1071" s="75" t="s">
        <v>1076</v>
      </c>
      <c r="AN1071" s="75" t="s">
        <v>1076</v>
      </c>
      <c r="AO1071" s="75" t="s">
        <v>1076</v>
      </c>
      <c r="AP1071" s="75" t="s">
        <v>1076</v>
      </c>
      <c r="AQ1071" s="75" t="s">
        <v>1076</v>
      </c>
      <c r="AR1071" s="75" t="s">
        <v>1076</v>
      </c>
      <c r="AS1071" s="75" t="s">
        <v>1076</v>
      </c>
      <c r="AT1071" s="75" t="s">
        <v>1076</v>
      </c>
      <c r="AU1071" t="str">
        <f t="shared" si="228"/>
        <v>РВИС ( ГВС )</v>
      </c>
    </row>
    <row r="1072" spans="1:47" ht="16.5" thickTop="1" thickBot="1" x14ac:dyDescent="0.3">
      <c r="A1072" s="28">
        <f t="shared" si="224"/>
        <v>50</v>
      </c>
      <c r="B1072" s="74" t="s">
        <v>1852</v>
      </c>
      <c r="C1072" s="72" t="s">
        <v>744</v>
      </c>
      <c r="D1072" s="63">
        <v>1964</v>
      </c>
      <c r="E1072" s="72"/>
      <c r="F1072" s="72" t="s">
        <v>2519</v>
      </c>
      <c r="G1072" s="80">
        <v>5</v>
      </c>
      <c r="H1072" s="80">
        <v>4</v>
      </c>
      <c r="I1072" s="163">
        <v>3244</v>
      </c>
      <c r="J1072" s="163">
        <v>2072.3000000000002</v>
      </c>
      <c r="K1072" s="163">
        <v>2072.3000000000002</v>
      </c>
      <c r="L1072" s="165">
        <v>185</v>
      </c>
      <c r="M1072" s="163">
        <f t="shared" si="218"/>
        <v>14609418.880000001</v>
      </c>
      <c r="N1072" s="163"/>
      <c r="O1072" s="163"/>
      <c r="P1072" s="163"/>
      <c r="Q1072" s="30">
        <f>IF('Форма 2'!D1072=0,"",'Форма 2'!D1072-N1072-O1072-P1072)</f>
        <v>14609418.880000001</v>
      </c>
      <c r="R1072" s="51">
        <f t="shared" si="225"/>
        <v>7049.857105631424</v>
      </c>
      <c r="S1072" s="51">
        <f t="shared" si="226"/>
        <v>7049.857105631424</v>
      </c>
      <c r="T1072" s="128">
        <f>IF(B1072=C1072,"",
IF(ISERROR(
IF(_xlfn.TEXTBEFORE('ПДФ 1'!B1115,": ",1)*1=YEAR($V$4),$V$4,
IF(_xlfn.TEXTBEFORE('ПДФ 1'!B1115,": ",1)*1=YEAR($W$4),$W$4,
IF(_xlfn.TEXTBEFORE('ПДФ 1'!B1115,": ",1)*1=YEAR($X$4),$X$4,$Y$4)))),"",
IF(_xlfn.TEXTBEFORE('ПДФ 1'!B1115,": ",1)*1=YEAR($V$4),$V$4,
IF(_xlfn.TEXTBEFORE('ПДФ 1'!B1115,": ",1)*1=YEAR($W$4),$W$4,
IF(_xlfn.TEXTBEFORE('ПДФ 1'!B1115,": ",1)*1=YEAR($X$4),$X$4,$Y$4)))))</f>
        <v>46387</v>
      </c>
      <c r="U1072" s="125" t="str">
        <f>IF(ISERROR(VLOOKUP(C1072,Источник!$C$2:$K$2343,9,0)),"",VLOOKUP(C1072,Источник!$C$2:$K$2343,9,0))</f>
        <v>РО</v>
      </c>
      <c r="V1072" s="1"/>
      <c r="W1072" s="1"/>
      <c r="X1072" s="77" t="str">
        <f t="shared" si="223"/>
        <v>г. Пермь, ул. Крупской, д. 75: 2026</v>
      </c>
      <c r="Y1072" s="117">
        <f t="shared" si="227"/>
        <v>1</v>
      </c>
      <c r="Z1072" s="22" t="s">
        <v>1076</v>
      </c>
      <c r="AA1072" s="22" t="s">
        <v>1076</v>
      </c>
      <c r="AB1072" s="22" t="s">
        <v>1076</v>
      </c>
      <c r="AC1072" s="22" t="s">
        <v>1076</v>
      </c>
      <c r="AD1072" s="22" t="s">
        <v>1076</v>
      </c>
      <c r="AE1072" s="22" t="s">
        <v>1076</v>
      </c>
      <c r="AF1072" s="22" t="s">
        <v>1076</v>
      </c>
      <c r="AG1072" s="89" t="s">
        <v>1076</v>
      </c>
      <c r="AH1072" s="88" t="s">
        <v>1076</v>
      </c>
      <c r="AI1072" s="75">
        <v>1</v>
      </c>
      <c r="AJ1072" s="75" t="s">
        <v>1076</v>
      </c>
      <c r="AK1072" s="75" t="s">
        <v>1076</v>
      </c>
      <c r="AL1072" s="75" t="s">
        <v>1076</v>
      </c>
      <c r="AM1072" s="75" t="s">
        <v>1076</v>
      </c>
      <c r="AN1072" s="75" t="s">
        <v>1076</v>
      </c>
      <c r="AO1072" s="75" t="s">
        <v>1076</v>
      </c>
      <c r="AP1072" s="75" t="s">
        <v>1076</v>
      </c>
      <c r="AQ1072" s="75" t="s">
        <v>1076</v>
      </c>
      <c r="AR1072" s="75" t="s">
        <v>1076</v>
      </c>
      <c r="AS1072" s="75" t="s">
        <v>1076</v>
      </c>
      <c r="AT1072" s="75" t="s">
        <v>1076</v>
      </c>
      <c r="AU1072" t="str">
        <f t="shared" si="228"/>
        <v>РК</v>
      </c>
    </row>
    <row r="1073" spans="1:47" ht="16.5" thickTop="1" thickBot="1" x14ac:dyDescent="0.3">
      <c r="A1073" s="28">
        <f t="shared" si="224"/>
        <v>51</v>
      </c>
      <c r="B1073" s="74" t="s">
        <v>1852</v>
      </c>
      <c r="C1073" s="72" t="s">
        <v>745</v>
      </c>
      <c r="D1073" s="63">
        <v>1965</v>
      </c>
      <c r="E1073" s="72"/>
      <c r="F1073" s="72" t="s">
        <v>2521</v>
      </c>
      <c r="G1073" s="80">
        <v>5</v>
      </c>
      <c r="H1073" s="80">
        <v>4</v>
      </c>
      <c r="I1073" s="163">
        <v>3207</v>
      </c>
      <c r="J1073" s="163">
        <v>2563.1999999999998</v>
      </c>
      <c r="K1073" s="163">
        <v>2563.1999999999998</v>
      </c>
      <c r="L1073" s="165">
        <v>110</v>
      </c>
      <c r="M1073" s="163">
        <f t="shared" si="218"/>
        <v>14442788.640000001</v>
      </c>
      <c r="N1073" s="163"/>
      <c r="O1073" s="163"/>
      <c r="P1073" s="163"/>
      <c r="Q1073" s="30">
        <f>IF('Форма 2'!D1073=0,"",'Форма 2'!D1073-N1073-O1073-P1073)</f>
        <v>14442788.640000001</v>
      </c>
      <c r="R1073" s="51">
        <f t="shared" si="225"/>
        <v>5634.6709737827723</v>
      </c>
      <c r="S1073" s="51">
        <f t="shared" si="226"/>
        <v>5634.6709737827723</v>
      </c>
      <c r="T1073" s="128">
        <f>IF(B1073=C1073,"",
IF(ISERROR(
IF(_xlfn.TEXTBEFORE('ПДФ 1'!B1116,": ",1)*1=YEAR($V$4),$V$4,
IF(_xlfn.TEXTBEFORE('ПДФ 1'!B1116,": ",1)*1=YEAR($W$4),$W$4,
IF(_xlfn.TEXTBEFORE('ПДФ 1'!B1116,": ",1)*1=YEAR($X$4),$X$4,$Y$4)))),"",
IF(_xlfn.TEXTBEFORE('ПДФ 1'!B1116,": ",1)*1=YEAR($V$4),$V$4,
IF(_xlfn.TEXTBEFORE('ПДФ 1'!B1116,": ",1)*1=YEAR($W$4),$W$4,
IF(_xlfn.TEXTBEFORE('ПДФ 1'!B1116,": ",1)*1=YEAR($X$4),$X$4,$Y$4)))))</f>
        <v>46387</v>
      </c>
      <c r="U1073" s="125" t="str">
        <f>IF(ISERROR(VLOOKUP(C1073,Источник!$C$2:$K$2343,9,0)),"",VLOOKUP(C1073,Источник!$C$2:$K$2343,9,0))</f>
        <v>СС</v>
      </c>
      <c r="V1073" s="1"/>
      <c r="W1073" s="1"/>
      <c r="X1073" s="77" t="str">
        <f t="shared" si="223"/>
        <v>г. Пермь, ул. Крупской, д. 76: 2026</v>
      </c>
      <c r="Y1073" s="117">
        <f t="shared" si="227"/>
        <v>1</v>
      </c>
      <c r="Z1073" s="22" t="s">
        <v>1076</v>
      </c>
      <c r="AA1073" s="22" t="s">
        <v>1076</v>
      </c>
      <c r="AB1073" s="22" t="s">
        <v>1076</v>
      </c>
      <c r="AC1073" s="22" t="s">
        <v>1076</v>
      </c>
      <c r="AD1073" s="22" t="s">
        <v>1076</v>
      </c>
      <c r="AE1073" s="22" t="s">
        <v>1076</v>
      </c>
      <c r="AF1073" s="22" t="s">
        <v>1076</v>
      </c>
      <c r="AG1073" s="89" t="s">
        <v>1076</v>
      </c>
      <c r="AH1073" s="88" t="s">
        <v>1076</v>
      </c>
      <c r="AI1073" s="75">
        <v>1</v>
      </c>
      <c r="AJ1073" s="75" t="s">
        <v>1076</v>
      </c>
      <c r="AK1073" s="75" t="s">
        <v>1076</v>
      </c>
      <c r="AL1073" s="75" t="s">
        <v>1076</v>
      </c>
      <c r="AM1073" s="75" t="s">
        <v>1076</v>
      </c>
      <c r="AN1073" s="75" t="s">
        <v>1076</v>
      </c>
      <c r="AO1073" s="75" t="s">
        <v>1076</v>
      </c>
      <c r="AP1073" s="75" t="s">
        <v>1076</v>
      </c>
      <c r="AQ1073" s="75" t="s">
        <v>1076</v>
      </c>
      <c r="AR1073" s="75" t="s">
        <v>1076</v>
      </c>
      <c r="AS1073" s="75" t="s">
        <v>1076</v>
      </c>
      <c r="AT1073" s="75" t="s">
        <v>1076</v>
      </c>
      <c r="AU1073" t="str">
        <f t="shared" si="228"/>
        <v>РК</v>
      </c>
    </row>
    <row r="1074" spans="1:47" ht="16.5" thickTop="1" thickBot="1" x14ac:dyDescent="0.3">
      <c r="A1074" s="28">
        <f t="shared" si="224"/>
        <v>52</v>
      </c>
      <c r="B1074" s="74" t="s">
        <v>1852</v>
      </c>
      <c r="C1074" s="72" t="s">
        <v>95</v>
      </c>
      <c r="D1074" s="63">
        <v>1965</v>
      </c>
      <c r="E1074" s="72"/>
      <c r="F1074" s="72" t="s">
        <v>2553</v>
      </c>
      <c r="G1074" s="80">
        <v>5</v>
      </c>
      <c r="H1074" s="80">
        <v>4</v>
      </c>
      <c r="I1074" s="163">
        <v>3913.4</v>
      </c>
      <c r="J1074" s="163">
        <v>3635</v>
      </c>
      <c r="K1074" s="163">
        <v>35899</v>
      </c>
      <c r="L1074" s="165">
        <v>180</v>
      </c>
      <c r="M1074" s="163">
        <f t="shared" si="218"/>
        <v>1781810.15</v>
      </c>
      <c r="N1074" s="163"/>
      <c r="O1074" s="163"/>
      <c r="P1074" s="163"/>
      <c r="Q1074" s="30">
        <f>IF('Форма 2'!D1074=0,"",'Форма 2'!D1074-N1074-O1074-P1074)</f>
        <v>1781810.15</v>
      </c>
      <c r="R1074" s="51">
        <f t="shared" si="225"/>
        <v>490.18160935350755</v>
      </c>
      <c r="S1074" s="51">
        <f t="shared" si="226"/>
        <v>490.18160935350755</v>
      </c>
      <c r="T1074" s="128">
        <f>IF(B1074=C1074,"",
IF(ISERROR(
IF(_xlfn.TEXTBEFORE('ПДФ 1'!B1117,": ",1)*1=YEAR($V$4),$V$4,
IF(_xlfn.TEXTBEFORE('ПДФ 1'!B1117,": ",1)*1=YEAR($W$4),$W$4,
IF(_xlfn.TEXTBEFORE('ПДФ 1'!B1117,": ",1)*1=YEAR($X$4),$X$4,$Y$4)))),"",
IF(_xlfn.TEXTBEFORE('ПДФ 1'!B1117,": ",1)*1=YEAR($V$4),$V$4,
IF(_xlfn.TEXTBEFORE('ПДФ 1'!B1117,": ",1)*1=YEAR($W$4),$W$4,
IF(_xlfn.TEXTBEFORE('ПДФ 1'!B1117,": ",1)*1=YEAR($X$4),$X$4,$Y$4)))))</f>
        <v>46387</v>
      </c>
      <c r="U1074" s="125" t="str">
        <f>IF(ISERROR(VLOOKUP(C1074,Источник!$C$2:$K$2343,9,0)),"",VLOOKUP(C1074,Источник!$C$2:$K$2343,9,0))</f>
        <v>РО</v>
      </c>
      <c r="V1074" s="1"/>
      <c r="W1074" s="1"/>
      <c r="X1074" s="77" t="str">
        <f t="shared" si="223"/>
        <v>г. Пермь, ул. Крупской, д. 82: 2026</v>
      </c>
      <c r="Y1074" s="117">
        <f t="shared" si="227"/>
        <v>1</v>
      </c>
      <c r="Z1074" s="22" t="s">
        <v>1076</v>
      </c>
      <c r="AA1074" s="22" t="s">
        <v>1076</v>
      </c>
      <c r="AB1074" s="22" t="s">
        <v>1076</v>
      </c>
      <c r="AC1074" s="22" t="s">
        <v>1076</v>
      </c>
      <c r="AD1074" s="22" t="s">
        <v>1076</v>
      </c>
      <c r="AE1074" s="22">
        <v>1</v>
      </c>
      <c r="AF1074" s="22" t="s">
        <v>1076</v>
      </c>
      <c r="AG1074" s="89" t="s">
        <v>1076</v>
      </c>
      <c r="AH1074" s="88" t="s">
        <v>1076</v>
      </c>
      <c r="AI1074" s="75" t="s">
        <v>1076</v>
      </c>
      <c r="AJ1074" s="75" t="s">
        <v>1076</v>
      </c>
      <c r="AK1074" s="75" t="s">
        <v>1076</v>
      </c>
      <c r="AL1074" s="75" t="s">
        <v>1076</v>
      </c>
      <c r="AM1074" s="75" t="s">
        <v>1076</v>
      </c>
      <c r="AN1074" s="75" t="s">
        <v>1076</v>
      </c>
      <c r="AO1074" s="75" t="s">
        <v>1076</v>
      </c>
      <c r="AP1074" s="75" t="s">
        <v>1076</v>
      </c>
      <c r="AQ1074" s="75" t="s">
        <v>1076</v>
      </c>
      <c r="AR1074" s="75" t="s">
        <v>1076</v>
      </c>
      <c r="AS1074" s="75" t="s">
        <v>1076</v>
      </c>
      <c r="AT1074" s="75" t="s">
        <v>1076</v>
      </c>
      <c r="AU1074" t="str">
        <f t="shared" si="228"/>
        <v>РВИС ( ВОД )</v>
      </c>
    </row>
    <row r="1075" spans="1:47" ht="16.5" thickTop="1" thickBot="1" x14ac:dyDescent="0.3">
      <c r="A1075" s="28">
        <f t="shared" si="224"/>
        <v>53</v>
      </c>
      <c r="B1075" s="74" t="s">
        <v>1852</v>
      </c>
      <c r="C1075" s="72" t="s">
        <v>746</v>
      </c>
      <c r="D1075" s="63">
        <v>1963</v>
      </c>
      <c r="E1075" s="72"/>
      <c r="F1075" s="72" t="s">
        <v>2519</v>
      </c>
      <c r="G1075" s="80">
        <v>5</v>
      </c>
      <c r="H1075" s="80">
        <v>2</v>
      </c>
      <c r="I1075" s="163">
        <v>1630.1</v>
      </c>
      <c r="J1075" s="163">
        <v>1596.8</v>
      </c>
      <c r="K1075" s="163">
        <v>1596.8</v>
      </c>
      <c r="L1075" s="165">
        <v>63</v>
      </c>
      <c r="M1075" s="163">
        <f t="shared" si="218"/>
        <v>7341187.9500000002</v>
      </c>
      <c r="N1075" s="163"/>
      <c r="O1075" s="163"/>
      <c r="P1075" s="163"/>
      <c r="Q1075" s="30">
        <f>IF('Форма 2'!D1075=0,"",'Форма 2'!D1075-N1075-O1075-P1075)</f>
        <v>7341187.9500000002</v>
      </c>
      <c r="R1075" s="51">
        <f t="shared" si="225"/>
        <v>4597.4373434368736</v>
      </c>
      <c r="S1075" s="51">
        <f t="shared" si="226"/>
        <v>4597.4373434368736</v>
      </c>
      <c r="T1075" s="128">
        <f>IF(B1075=C1075,"",
IF(ISERROR(
IF(_xlfn.TEXTBEFORE('ПДФ 1'!B1118,": ",1)*1=YEAR($V$4),$V$4,
IF(_xlfn.TEXTBEFORE('ПДФ 1'!B1118,": ",1)*1=YEAR($W$4),$W$4,
IF(_xlfn.TEXTBEFORE('ПДФ 1'!B1118,": ",1)*1=YEAR($X$4),$X$4,$Y$4)))),"",
IF(_xlfn.TEXTBEFORE('ПДФ 1'!B1118,": ",1)*1=YEAR($V$4),$V$4,
IF(_xlfn.TEXTBEFORE('ПДФ 1'!B1118,": ",1)*1=YEAR($W$4),$W$4,
IF(_xlfn.TEXTBEFORE('ПДФ 1'!B1118,": ",1)*1=YEAR($X$4),$X$4,$Y$4)))))</f>
        <v>46387</v>
      </c>
      <c r="U1075" s="125" t="str">
        <f>IF(ISERROR(VLOOKUP(C1075,Источник!$C$2:$K$2343,9,0)),"",VLOOKUP(C1075,Источник!$C$2:$K$2343,9,0))</f>
        <v>РО</v>
      </c>
      <c r="V1075" s="1"/>
      <c r="W1075" s="1"/>
      <c r="X1075" s="77" t="str">
        <f t="shared" si="223"/>
        <v>г. Пермь, ул. Куйбышева, д. 58А: 2026</v>
      </c>
      <c r="Y1075" s="117">
        <f t="shared" si="227"/>
        <v>1</v>
      </c>
      <c r="Z1075" s="22" t="s">
        <v>1076</v>
      </c>
      <c r="AA1075" s="22" t="s">
        <v>1076</v>
      </c>
      <c r="AB1075" s="22" t="s">
        <v>1076</v>
      </c>
      <c r="AC1075" s="22" t="s">
        <v>1076</v>
      </c>
      <c r="AD1075" s="22" t="s">
        <v>1076</v>
      </c>
      <c r="AE1075" s="22" t="s">
        <v>1076</v>
      </c>
      <c r="AF1075" s="22" t="s">
        <v>1076</v>
      </c>
      <c r="AG1075" s="89" t="s">
        <v>1076</v>
      </c>
      <c r="AH1075" s="88" t="s">
        <v>1076</v>
      </c>
      <c r="AI1075" s="75">
        <v>1</v>
      </c>
      <c r="AJ1075" s="75" t="s">
        <v>1076</v>
      </c>
      <c r="AK1075" s="75" t="s">
        <v>1076</v>
      </c>
      <c r="AL1075" s="75" t="s">
        <v>1076</v>
      </c>
      <c r="AM1075" s="75" t="s">
        <v>1076</v>
      </c>
      <c r="AN1075" s="75" t="s">
        <v>1076</v>
      </c>
      <c r="AO1075" s="75" t="s">
        <v>1076</v>
      </c>
      <c r="AP1075" s="75" t="s">
        <v>1076</v>
      </c>
      <c r="AQ1075" s="75" t="s">
        <v>1076</v>
      </c>
      <c r="AR1075" s="75" t="s">
        <v>1076</v>
      </c>
      <c r="AS1075" s="75" t="s">
        <v>1076</v>
      </c>
      <c r="AT1075" s="75" t="s">
        <v>1076</v>
      </c>
      <c r="AU1075" t="str">
        <f t="shared" si="228"/>
        <v>РК</v>
      </c>
    </row>
    <row r="1076" spans="1:47" ht="16.5" thickTop="1" thickBot="1" x14ac:dyDescent="0.3">
      <c r="A1076" s="28">
        <f t="shared" si="224"/>
        <v>54</v>
      </c>
      <c r="B1076" s="74" t="s">
        <v>1852</v>
      </c>
      <c r="C1076" s="72" t="s">
        <v>265</v>
      </c>
      <c r="D1076" s="63">
        <v>1959</v>
      </c>
      <c r="E1076" s="72"/>
      <c r="F1076" s="72" t="s">
        <v>2519</v>
      </c>
      <c r="G1076" s="80">
        <v>2</v>
      </c>
      <c r="H1076" s="80">
        <v>3</v>
      </c>
      <c r="I1076" s="163">
        <v>895.2</v>
      </c>
      <c r="J1076" s="163">
        <v>564.20000000000005</v>
      </c>
      <c r="K1076" s="163">
        <v>528.09</v>
      </c>
      <c r="L1076" s="165">
        <v>30</v>
      </c>
      <c r="M1076" s="163">
        <f t="shared" si="218"/>
        <v>5216464.68</v>
      </c>
      <c r="N1076" s="163"/>
      <c r="O1076" s="163"/>
      <c r="P1076" s="163"/>
      <c r="Q1076" s="30">
        <f>IF('Форма 2'!D1076=0,"",'Форма 2'!D1076-N1076-O1076-P1076)</f>
        <v>5216464.68</v>
      </c>
      <c r="R1076" s="51">
        <f t="shared" si="225"/>
        <v>9245.7722084367233</v>
      </c>
      <c r="S1076" s="51">
        <f t="shared" si="226"/>
        <v>9245.7722084367233</v>
      </c>
      <c r="T1076" s="128">
        <f>IF(B1076=C1076,"",
IF(ISERROR(
IF(_xlfn.TEXTBEFORE('ПДФ 1'!B1119,": ",1)*1=YEAR($V$4),$V$4,
IF(_xlfn.TEXTBEFORE('ПДФ 1'!B1119,": ",1)*1=YEAR($W$4),$W$4,
IF(_xlfn.TEXTBEFORE('ПДФ 1'!B1119,": ",1)*1=YEAR($X$4),$X$4,$Y$4)))),"",
IF(_xlfn.TEXTBEFORE('ПДФ 1'!B1119,": ",1)*1=YEAR($V$4),$V$4,
IF(_xlfn.TEXTBEFORE('ПДФ 1'!B1119,": ",1)*1=YEAR($W$4),$W$4,
IF(_xlfn.TEXTBEFORE('ПДФ 1'!B1119,": ",1)*1=YEAR($X$4),$X$4,$Y$4)))))</f>
        <v>46387</v>
      </c>
      <c r="U1076" s="125" t="str">
        <f>IF(ISERROR(VLOOKUP(C1076,Источник!$C$2:$K$2343,9,0)),"",VLOOKUP(C1076,Источник!$C$2:$K$2343,9,0))</f>
        <v>РО</v>
      </c>
      <c r="V1076" s="1"/>
      <c r="W1076" s="1"/>
      <c r="X1076" s="77" t="str">
        <f t="shared" si="223"/>
        <v>г. Пермь, ул. Куйбышева, д. 59: 2026</v>
      </c>
      <c r="Y1076" s="117">
        <f t="shared" si="227"/>
        <v>1</v>
      </c>
      <c r="Z1076" s="22" t="s">
        <v>1076</v>
      </c>
      <c r="AA1076" s="22" t="s">
        <v>1076</v>
      </c>
      <c r="AB1076" s="22" t="s">
        <v>1076</v>
      </c>
      <c r="AC1076" s="22" t="s">
        <v>1076</v>
      </c>
      <c r="AD1076" s="22" t="s">
        <v>1076</v>
      </c>
      <c r="AE1076" s="22" t="s">
        <v>1076</v>
      </c>
      <c r="AF1076" s="22" t="s">
        <v>1076</v>
      </c>
      <c r="AG1076" s="89" t="s">
        <v>1076</v>
      </c>
      <c r="AH1076" s="88" t="s">
        <v>1076</v>
      </c>
      <c r="AI1076" s="75" t="s">
        <v>1076</v>
      </c>
      <c r="AJ1076" s="75">
        <v>1</v>
      </c>
      <c r="AK1076" s="75" t="s">
        <v>1076</v>
      </c>
      <c r="AL1076" s="75" t="s">
        <v>1076</v>
      </c>
      <c r="AM1076" s="75" t="s">
        <v>1076</v>
      </c>
      <c r="AN1076" s="75" t="s">
        <v>1076</v>
      </c>
      <c r="AO1076" s="75" t="s">
        <v>1076</v>
      </c>
      <c r="AP1076" s="75" t="s">
        <v>1076</v>
      </c>
      <c r="AQ1076" s="75" t="s">
        <v>1076</v>
      </c>
      <c r="AR1076" s="75" t="s">
        <v>1076</v>
      </c>
      <c r="AS1076" s="75" t="s">
        <v>1076</v>
      </c>
      <c r="AT1076" s="75" t="s">
        <v>1076</v>
      </c>
      <c r="AU1076" t="str">
        <f t="shared" si="228"/>
        <v>Рфа</v>
      </c>
    </row>
    <row r="1077" spans="1:47" ht="16.5" thickTop="1" thickBot="1" x14ac:dyDescent="0.3">
      <c r="A1077" s="28">
        <f t="shared" si="224"/>
        <v>55</v>
      </c>
      <c r="B1077" s="74" t="s">
        <v>1852</v>
      </c>
      <c r="C1077" s="72" t="s">
        <v>786</v>
      </c>
      <c r="D1077" s="63">
        <v>1949</v>
      </c>
      <c r="E1077" s="72"/>
      <c r="F1077" s="72" t="s">
        <v>2522</v>
      </c>
      <c r="G1077" s="80">
        <v>3</v>
      </c>
      <c r="H1077" s="80">
        <v>3</v>
      </c>
      <c r="I1077" s="163">
        <v>1541.5</v>
      </c>
      <c r="J1077" s="163">
        <v>1149.3</v>
      </c>
      <c r="K1077" s="163">
        <v>1080.3399999999999</v>
      </c>
      <c r="L1077" s="165">
        <v>54</v>
      </c>
      <c r="M1077" s="163">
        <f t="shared" si="218"/>
        <v>8982551.7300000004</v>
      </c>
      <c r="N1077" s="163"/>
      <c r="O1077" s="163"/>
      <c r="P1077" s="163"/>
      <c r="Q1077" s="30">
        <f>IF('Форма 2'!D1077=0,"",'Форма 2'!D1077-N1077-O1077-P1077)</f>
        <v>8982551.7300000004</v>
      </c>
      <c r="R1077" s="51">
        <f t="shared" si="225"/>
        <v>7815.671913338555</v>
      </c>
      <c r="S1077" s="51">
        <f t="shared" si="226"/>
        <v>7815.671913338555</v>
      </c>
      <c r="T1077" s="128">
        <f>IF(B1077=C1077,"",
IF(ISERROR(
IF(_xlfn.TEXTBEFORE('ПДФ 1'!B1120,": ",1)*1=YEAR($V$4),$V$4,
IF(_xlfn.TEXTBEFORE('ПДФ 1'!B1120,": ",1)*1=YEAR($W$4),$W$4,
IF(_xlfn.TEXTBEFORE('ПДФ 1'!B1120,": ",1)*1=YEAR($X$4),$X$4,$Y$4)))),"",
IF(_xlfn.TEXTBEFORE('ПДФ 1'!B1120,": ",1)*1=YEAR($V$4),$V$4,
IF(_xlfn.TEXTBEFORE('ПДФ 1'!B1120,": ",1)*1=YEAR($W$4),$W$4,
IF(_xlfn.TEXTBEFORE('ПДФ 1'!B1120,": ",1)*1=YEAR($X$4),$X$4,$Y$4)))))</f>
        <v>46387</v>
      </c>
      <c r="U1077" s="125" t="str">
        <f>IF(ISERROR(VLOOKUP(C1077,Источник!$C$2:$K$2343,9,0)),"",VLOOKUP(C1077,Источник!$C$2:$K$2343,9,0))</f>
        <v>РО</v>
      </c>
      <c r="V1077" s="1"/>
      <c r="W1077" s="1"/>
      <c r="X1077" s="77" t="str">
        <f t="shared" si="223"/>
        <v>г. Пермь, ул. Куйбышева, д. 89: 2026</v>
      </c>
      <c r="Y1077" s="117">
        <f t="shared" si="227"/>
        <v>1</v>
      </c>
      <c r="Z1077" s="22" t="s">
        <v>1076</v>
      </c>
      <c r="AA1077" s="22" t="s">
        <v>1076</v>
      </c>
      <c r="AB1077" s="22" t="s">
        <v>1076</v>
      </c>
      <c r="AC1077" s="22" t="s">
        <v>1076</v>
      </c>
      <c r="AD1077" s="22" t="s">
        <v>1076</v>
      </c>
      <c r="AE1077" s="22" t="s">
        <v>1076</v>
      </c>
      <c r="AF1077" s="22" t="s">
        <v>1076</v>
      </c>
      <c r="AG1077" s="89" t="s">
        <v>1076</v>
      </c>
      <c r="AH1077" s="88" t="s">
        <v>1076</v>
      </c>
      <c r="AI1077" s="75" t="s">
        <v>1076</v>
      </c>
      <c r="AJ1077" s="75">
        <v>1</v>
      </c>
      <c r="AK1077" s="75" t="s">
        <v>1076</v>
      </c>
      <c r="AL1077" s="75" t="s">
        <v>1076</v>
      </c>
      <c r="AM1077" s="75" t="s">
        <v>1076</v>
      </c>
      <c r="AN1077" s="75" t="s">
        <v>1076</v>
      </c>
      <c r="AO1077" s="75" t="s">
        <v>1076</v>
      </c>
      <c r="AP1077" s="75" t="s">
        <v>1076</v>
      </c>
      <c r="AQ1077" s="75" t="s">
        <v>1076</v>
      </c>
      <c r="AR1077" s="75" t="s">
        <v>1076</v>
      </c>
      <c r="AS1077" s="75" t="s">
        <v>1076</v>
      </c>
      <c r="AT1077" s="75" t="s">
        <v>1076</v>
      </c>
      <c r="AU1077" t="str">
        <f t="shared" si="228"/>
        <v>Рфа</v>
      </c>
    </row>
    <row r="1078" spans="1:47" ht="16.5" thickTop="1" thickBot="1" x14ac:dyDescent="0.3">
      <c r="A1078" s="28">
        <f t="shared" si="224"/>
        <v>56</v>
      </c>
      <c r="B1078" s="74" t="s">
        <v>1852</v>
      </c>
      <c r="C1078" s="72" t="s">
        <v>266</v>
      </c>
      <c r="D1078" s="63">
        <v>1959</v>
      </c>
      <c r="E1078" s="72"/>
      <c r="F1078" s="72" t="s">
        <v>2519</v>
      </c>
      <c r="G1078" s="80">
        <v>3</v>
      </c>
      <c r="H1078" s="80">
        <v>3</v>
      </c>
      <c r="I1078" s="163">
        <v>1507.5</v>
      </c>
      <c r="J1078" s="163">
        <v>968.5</v>
      </c>
      <c r="K1078" s="163">
        <v>222.76</v>
      </c>
      <c r="L1078" s="165">
        <v>89</v>
      </c>
      <c r="M1078" s="163">
        <f t="shared" si="218"/>
        <v>8784428.6300000008</v>
      </c>
      <c r="N1078" s="163"/>
      <c r="O1078" s="163"/>
      <c r="P1078" s="163"/>
      <c r="Q1078" s="30">
        <f>IF('Форма 2'!D1078=0,"",'Форма 2'!D1078-N1078-O1078-P1078)</f>
        <v>8784428.6300000008</v>
      </c>
      <c r="R1078" s="51">
        <f t="shared" si="225"/>
        <v>9070.1379762519373</v>
      </c>
      <c r="S1078" s="51">
        <f t="shared" si="226"/>
        <v>9070.1379762519373</v>
      </c>
      <c r="T1078" s="128">
        <f>IF(B1078=C1078,"",
IF(ISERROR(
IF(_xlfn.TEXTBEFORE('ПДФ 1'!B1121,": ",1)*1=YEAR($V$4),$V$4,
IF(_xlfn.TEXTBEFORE('ПДФ 1'!B1121,": ",1)*1=YEAR($W$4),$W$4,
IF(_xlfn.TEXTBEFORE('ПДФ 1'!B1121,": ",1)*1=YEAR($X$4),$X$4,$Y$4)))),"",
IF(_xlfn.TEXTBEFORE('ПДФ 1'!B1121,": ",1)*1=YEAR($V$4),$V$4,
IF(_xlfn.TEXTBEFORE('ПДФ 1'!B1121,": ",1)*1=YEAR($W$4),$W$4,
IF(_xlfn.TEXTBEFORE('ПДФ 1'!B1121,": ",1)*1=YEAR($X$4),$X$4,$Y$4)))))</f>
        <v>46387</v>
      </c>
      <c r="U1078" s="125" t="str">
        <f>IF(ISERROR(VLOOKUP(C1078,Источник!$C$2:$K$2343,9,0)),"",VLOOKUP(C1078,Источник!$C$2:$K$2343,9,0))</f>
        <v>РО</v>
      </c>
      <c r="V1078" s="1"/>
      <c r="W1078" s="1"/>
      <c r="X1078" s="77" t="str">
        <f t="shared" si="223"/>
        <v>г. Пермь, ул. Кустовая, д. 3: 2026</v>
      </c>
      <c r="Y1078" s="117">
        <f t="shared" si="227"/>
        <v>1</v>
      </c>
      <c r="Z1078" s="22" t="s">
        <v>1076</v>
      </c>
      <c r="AA1078" s="22" t="s">
        <v>1076</v>
      </c>
      <c r="AB1078" s="22" t="s">
        <v>1076</v>
      </c>
      <c r="AC1078" s="22" t="s">
        <v>1076</v>
      </c>
      <c r="AD1078" s="22" t="s">
        <v>1076</v>
      </c>
      <c r="AE1078" s="22" t="s">
        <v>1076</v>
      </c>
      <c r="AF1078" s="22" t="s">
        <v>1076</v>
      </c>
      <c r="AG1078" s="89" t="s">
        <v>1076</v>
      </c>
      <c r="AH1078" s="88" t="s">
        <v>1076</v>
      </c>
      <c r="AI1078" s="75" t="s">
        <v>1076</v>
      </c>
      <c r="AJ1078" s="75">
        <v>1</v>
      </c>
      <c r="AK1078" s="75" t="s">
        <v>1076</v>
      </c>
      <c r="AL1078" s="75" t="s">
        <v>1076</v>
      </c>
      <c r="AM1078" s="75" t="s">
        <v>1076</v>
      </c>
      <c r="AN1078" s="75" t="s">
        <v>1076</v>
      </c>
      <c r="AO1078" s="75" t="s">
        <v>1076</v>
      </c>
      <c r="AP1078" s="75" t="s">
        <v>1076</v>
      </c>
      <c r="AQ1078" s="75" t="s">
        <v>1076</v>
      </c>
      <c r="AR1078" s="75" t="s">
        <v>1076</v>
      </c>
      <c r="AS1078" s="75" t="s">
        <v>1076</v>
      </c>
      <c r="AT1078" s="75" t="s">
        <v>1076</v>
      </c>
      <c r="AU1078" t="str">
        <f t="shared" si="228"/>
        <v>Рфа</v>
      </c>
    </row>
    <row r="1079" spans="1:47" ht="16.5" thickTop="1" thickBot="1" x14ac:dyDescent="0.3">
      <c r="A1079" s="28">
        <f t="shared" si="224"/>
        <v>57</v>
      </c>
      <c r="B1079" s="74" t="s">
        <v>1852</v>
      </c>
      <c r="C1079" s="72" t="s">
        <v>608</v>
      </c>
      <c r="D1079" s="63">
        <v>1978</v>
      </c>
      <c r="E1079" s="72"/>
      <c r="F1079" s="72" t="s">
        <v>2520</v>
      </c>
      <c r="G1079" s="80">
        <v>5</v>
      </c>
      <c r="H1079" s="80">
        <v>6</v>
      </c>
      <c r="I1079" s="163">
        <v>4453.6000000000004</v>
      </c>
      <c r="J1079" s="163">
        <v>3889.8</v>
      </c>
      <c r="K1079" s="163">
        <v>3889.8</v>
      </c>
      <c r="L1079" s="165">
        <v>224</v>
      </c>
      <c r="M1079" s="163">
        <f t="shared" si="218"/>
        <v>13393088.6</v>
      </c>
      <c r="N1079" s="163"/>
      <c r="O1079" s="163"/>
      <c r="P1079" s="163"/>
      <c r="Q1079" s="30">
        <f>IF('Форма 2'!D1079=0,"",'Форма 2'!D1079-N1079-O1079-P1079)</f>
        <v>13393088.6</v>
      </c>
      <c r="R1079" s="51">
        <f t="shared" si="225"/>
        <v>3443.1303923080877</v>
      </c>
      <c r="S1079" s="51">
        <f t="shared" si="226"/>
        <v>3443.1303923080877</v>
      </c>
      <c r="T1079" s="128">
        <f>IF(B1079=C1079,"",
IF(ISERROR(
IF(_xlfn.TEXTBEFORE('ПДФ 1'!B1122,": ",1)*1=YEAR($V$4),$V$4,
IF(_xlfn.TEXTBEFORE('ПДФ 1'!B1122,": ",1)*1=YEAR($W$4),$W$4,
IF(_xlfn.TEXTBEFORE('ПДФ 1'!B1122,": ",1)*1=YEAR($X$4),$X$4,$Y$4)))),"",
IF(_xlfn.TEXTBEFORE('ПДФ 1'!B1122,": ",1)*1=YEAR($V$4),$V$4,
IF(_xlfn.TEXTBEFORE('ПДФ 1'!B1122,": ",1)*1=YEAR($W$4),$W$4,
IF(_xlfn.TEXTBEFORE('ПДФ 1'!B1122,": ",1)*1=YEAR($X$4),$X$4,$Y$4)))))</f>
        <v>46387</v>
      </c>
      <c r="U1079" s="125" t="str">
        <f>IF(ISERROR(VLOOKUP(C1079,Источник!$C$2:$K$2343,9,0)),"",VLOOKUP(C1079,Источник!$C$2:$K$2343,9,0))</f>
        <v>СС</v>
      </c>
      <c r="V1079" s="1"/>
      <c r="W1079" s="1"/>
      <c r="X1079" s="77" t="str">
        <f t="shared" si="223"/>
        <v>г. Пермь, ул. Ласьвинская, д. 70: 2026</v>
      </c>
      <c r="Y1079" s="117">
        <f t="shared" si="227"/>
        <v>2</v>
      </c>
      <c r="Z1079" s="22">
        <v>1</v>
      </c>
      <c r="AA1079" s="22">
        <v>1</v>
      </c>
      <c r="AB1079" s="22" t="s">
        <v>1076</v>
      </c>
      <c r="AC1079" s="22" t="s">
        <v>1076</v>
      </c>
      <c r="AD1079" s="22" t="s">
        <v>1076</v>
      </c>
      <c r="AE1079" s="22" t="s">
        <v>1076</v>
      </c>
      <c r="AF1079" s="22" t="s">
        <v>1076</v>
      </c>
      <c r="AG1079" s="89" t="s">
        <v>1076</v>
      </c>
      <c r="AH1079" s="88" t="s">
        <v>1076</v>
      </c>
      <c r="AI1079" s="75" t="s">
        <v>1076</v>
      </c>
      <c r="AJ1079" s="75" t="s">
        <v>1076</v>
      </c>
      <c r="AK1079" s="75" t="s">
        <v>1076</v>
      </c>
      <c r="AL1079" s="75" t="s">
        <v>1076</v>
      </c>
      <c r="AM1079" s="75" t="s">
        <v>1076</v>
      </c>
      <c r="AN1079" s="75" t="s">
        <v>1076</v>
      </c>
      <c r="AO1079" s="75" t="s">
        <v>1076</v>
      </c>
      <c r="AP1079" s="75" t="s">
        <v>1076</v>
      </c>
      <c r="AQ1079" s="75" t="s">
        <v>1076</v>
      </c>
      <c r="AR1079" s="75" t="s">
        <v>1076</v>
      </c>
      <c r="AS1079" s="75" t="s">
        <v>1076</v>
      </c>
      <c r="AT1079" s="75" t="s">
        <v>1076</v>
      </c>
      <c r="AU1079" t="str">
        <f t="shared" si="228"/>
        <v>РВИС ( ЭЛ ТЕП )</v>
      </c>
    </row>
    <row r="1080" spans="1:47" ht="16.5" thickTop="1" thickBot="1" x14ac:dyDescent="0.3">
      <c r="A1080" s="28">
        <f t="shared" si="224"/>
        <v>58</v>
      </c>
      <c r="B1080" s="74" t="s">
        <v>1852</v>
      </c>
      <c r="C1080" s="72" t="s">
        <v>609</v>
      </c>
      <c r="D1080" s="63">
        <v>1974</v>
      </c>
      <c r="E1080" s="72"/>
      <c r="F1080" s="72">
        <v>0</v>
      </c>
      <c r="G1080" s="80">
        <v>5</v>
      </c>
      <c r="H1080" s="80">
        <v>8</v>
      </c>
      <c r="I1080" s="163">
        <v>6410.5</v>
      </c>
      <c r="J1080" s="163">
        <v>5850.3</v>
      </c>
      <c r="K1080" s="163">
        <v>5850.3</v>
      </c>
      <c r="L1080" s="165">
        <v>0</v>
      </c>
      <c r="M1080" s="163">
        <f t="shared" si="218"/>
        <v>10905606.710000001</v>
      </c>
      <c r="N1080" s="163"/>
      <c r="O1080" s="163"/>
      <c r="P1080" s="163"/>
      <c r="Q1080" s="30">
        <f>IF('Форма 2'!D1080=0,"",'Форма 2'!D1080-N1080-O1080-P1080)</f>
        <v>10905606.710000001</v>
      </c>
      <c r="R1080" s="51">
        <f t="shared" si="225"/>
        <v>1864.1106797941986</v>
      </c>
      <c r="S1080" s="51">
        <f t="shared" si="226"/>
        <v>1864.1106797941986</v>
      </c>
      <c r="T1080" s="128">
        <f>IF(B1080=C1080,"",
IF(ISERROR(
IF(_xlfn.TEXTBEFORE('ПДФ 1'!B1123,": ",1)*1=YEAR($V$4),$V$4,
IF(_xlfn.TEXTBEFORE('ПДФ 1'!B1123,": ",1)*1=YEAR($W$4),$W$4,
IF(_xlfn.TEXTBEFORE('ПДФ 1'!B1123,": ",1)*1=YEAR($X$4),$X$4,$Y$4)))),"",
IF(_xlfn.TEXTBEFORE('ПДФ 1'!B1123,": ",1)*1=YEAR($V$4),$V$4,
IF(_xlfn.TEXTBEFORE('ПДФ 1'!B1123,": ",1)*1=YEAR($W$4),$W$4,
IF(_xlfn.TEXTBEFORE('ПДФ 1'!B1123,": ",1)*1=YEAR($X$4),$X$4,$Y$4)))))</f>
        <v>46387</v>
      </c>
      <c r="U1080" s="125" t="str">
        <f>IF(ISERROR(VLOOKUP(C1080,Источник!$C$2:$K$2343,9,0)),"",VLOOKUP(C1080,Источник!$C$2:$K$2343,9,0))</f>
        <v>СС</v>
      </c>
      <c r="V1080" s="1"/>
      <c r="W1080" s="1"/>
      <c r="X1080" s="77" t="str">
        <f t="shared" si="223"/>
        <v>г. Пермь, ул. Ласьвинская, д. 72: 2026</v>
      </c>
      <c r="Y1080" s="117">
        <f t="shared" si="227"/>
        <v>3</v>
      </c>
      <c r="Z1080" s="22">
        <v>1</v>
      </c>
      <c r="AA1080" s="22" t="s">
        <v>1076</v>
      </c>
      <c r="AB1080" s="22" t="s">
        <v>1076</v>
      </c>
      <c r="AC1080" s="22">
        <v>1</v>
      </c>
      <c r="AD1080" s="22">
        <v>1</v>
      </c>
      <c r="AE1080" s="22" t="s">
        <v>1076</v>
      </c>
      <c r="AF1080" s="22" t="s">
        <v>1076</v>
      </c>
      <c r="AG1080" s="89" t="s">
        <v>1076</v>
      </c>
      <c r="AH1080" s="88" t="s">
        <v>1076</v>
      </c>
      <c r="AI1080" s="75" t="s">
        <v>1076</v>
      </c>
      <c r="AJ1080" s="75" t="s">
        <v>1076</v>
      </c>
      <c r="AK1080" s="75" t="s">
        <v>1076</v>
      </c>
      <c r="AL1080" s="75" t="s">
        <v>1076</v>
      </c>
      <c r="AM1080" s="75" t="s">
        <v>1076</v>
      </c>
      <c r="AN1080" s="75" t="s">
        <v>1076</v>
      </c>
      <c r="AO1080" s="75" t="s">
        <v>1076</v>
      </c>
      <c r="AP1080" s="75" t="s">
        <v>1076</v>
      </c>
      <c r="AQ1080" s="75" t="s">
        <v>1076</v>
      </c>
      <c r="AR1080" s="75" t="s">
        <v>1076</v>
      </c>
      <c r="AS1080" s="75" t="s">
        <v>1076</v>
      </c>
      <c r="AT1080" s="75" t="s">
        <v>1076</v>
      </c>
      <c r="AU1080" t="str">
        <f t="shared" si="228"/>
        <v>РВИС ( ЭЛ ХВС ГВС )</v>
      </c>
    </row>
    <row r="1081" spans="1:47" ht="16.5" thickTop="1" thickBot="1" x14ac:dyDescent="0.3">
      <c r="A1081" s="28">
        <f t="shared" si="224"/>
        <v>59</v>
      </c>
      <c r="B1081" s="74" t="s">
        <v>1852</v>
      </c>
      <c r="C1081" s="72" t="s">
        <v>709</v>
      </c>
      <c r="D1081" s="63">
        <v>1951</v>
      </c>
      <c r="E1081" s="72"/>
      <c r="F1081" s="72" t="s">
        <v>2526</v>
      </c>
      <c r="G1081" s="80">
        <v>5</v>
      </c>
      <c r="H1081" s="80">
        <v>4</v>
      </c>
      <c r="I1081" s="163">
        <v>3815.66</v>
      </c>
      <c r="J1081" s="163">
        <v>3069.16</v>
      </c>
      <c r="K1081" s="163">
        <v>3020.05</v>
      </c>
      <c r="L1081" s="165">
        <v>136</v>
      </c>
      <c r="M1081" s="163">
        <f t="shared" si="218"/>
        <v>7203622.6699999999</v>
      </c>
      <c r="N1081" s="163"/>
      <c r="O1081" s="163"/>
      <c r="P1081" s="163"/>
      <c r="Q1081" s="30">
        <f>IF('Форма 2'!D1081=0,"",'Форма 2'!D1081-N1081-O1081-P1081)</f>
        <v>7203622.6699999999</v>
      </c>
      <c r="R1081" s="51">
        <f t="shared" si="225"/>
        <v>2347.0990987762125</v>
      </c>
      <c r="S1081" s="51">
        <f t="shared" si="226"/>
        <v>2347.0990987762125</v>
      </c>
      <c r="T1081" s="128">
        <f>IF(B1081=C1081,"",
IF(ISERROR(
IF(_xlfn.TEXTBEFORE('ПДФ 1'!B1124,": ",1)*1=YEAR($V$4),$V$4,
IF(_xlfn.TEXTBEFORE('ПДФ 1'!B1124,": ",1)*1=YEAR($W$4),$W$4,
IF(_xlfn.TEXTBEFORE('ПДФ 1'!B1124,": ",1)*1=YEAR($X$4),$X$4,$Y$4)))),"",
IF(_xlfn.TEXTBEFORE('ПДФ 1'!B1124,": ",1)*1=YEAR($V$4),$V$4,
IF(_xlfn.TEXTBEFORE('ПДФ 1'!B1124,": ",1)*1=YEAR($W$4),$W$4,
IF(_xlfn.TEXTBEFORE('ПДФ 1'!B1124,": ",1)*1=YEAR($X$4),$X$4,$Y$4)))))</f>
        <v>46387</v>
      </c>
      <c r="U1081" s="125" t="str">
        <f>IF(ISERROR(VLOOKUP(C1081,Источник!$C$2:$K$2343,9,0)),"",VLOOKUP(C1081,Источник!$C$2:$K$2343,9,0))</f>
        <v>РО</v>
      </c>
      <c r="V1081" s="1"/>
      <c r="W1081" s="1"/>
      <c r="X1081" s="77" t="str">
        <f t="shared" si="223"/>
        <v>г. Пермь, ул. Лебедева, д. 42: 2026</v>
      </c>
      <c r="Y1081" s="117">
        <f t="shared" si="227"/>
        <v>2</v>
      </c>
      <c r="Z1081" s="22" t="s">
        <v>1076</v>
      </c>
      <c r="AA1081" s="22" t="s">
        <v>1076</v>
      </c>
      <c r="AB1081" s="22" t="s">
        <v>1076</v>
      </c>
      <c r="AC1081" s="22" t="s">
        <v>1076</v>
      </c>
      <c r="AD1081" s="22" t="s">
        <v>1076</v>
      </c>
      <c r="AE1081" s="22" t="s">
        <v>1076</v>
      </c>
      <c r="AF1081" s="22">
        <v>1</v>
      </c>
      <c r="AG1081" s="89" t="s">
        <v>1076</v>
      </c>
      <c r="AH1081" s="88" t="s">
        <v>1076</v>
      </c>
      <c r="AI1081" s="75" t="s">
        <v>1076</v>
      </c>
      <c r="AJ1081" s="75" t="s">
        <v>1076</v>
      </c>
      <c r="AK1081" s="75" t="s">
        <v>1076</v>
      </c>
      <c r="AL1081" s="75" t="s">
        <v>1076</v>
      </c>
      <c r="AM1081" s="75">
        <v>1</v>
      </c>
      <c r="AN1081" s="75" t="s">
        <v>1076</v>
      </c>
      <c r="AO1081" s="75" t="s">
        <v>1076</v>
      </c>
      <c r="AP1081" s="75" t="s">
        <v>1076</v>
      </c>
      <c r="AQ1081" s="75" t="s">
        <v>1076</v>
      </c>
      <c r="AR1081" s="75" t="s">
        <v>1076</v>
      </c>
      <c r="AS1081" s="75" t="s">
        <v>1076</v>
      </c>
      <c r="AT1081" s="75" t="s">
        <v>1076</v>
      </c>
      <c r="AU1081" t="str">
        <f t="shared" si="228"/>
        <v>РП РФ</v>
      </c>
    </row>
    <row r="1082" spans="1:47" ht="16.5" thickTop="1" thickBot="1" x14ac:dyDescent="0.3">
      <c r="A1082" s="28">
        <f t="shared" si="224"/>
        <v>60</v>
      </c>
      <c r="B1082" s="74" t="s">
        <v>1852</v>
      </c>
      <c r="C1082" s="72" t="s">
        <v>163</v>
      </c>
      <c r="D1082" s="63">
        <v>1959</v>
      </c>
      <c r="E1082" s="72"/>
      <c r="F1082" s="72" t="s">
        <v>2519</v>
      </c>
      <c r="G1082" s="80">
        <v>5</v>
      </c>
      <c r="H1082" s="80">
        <v>2</v>
      </c>
      <c r="I1082" s="163">
        <v>1775.17</v>
      </c>
      <c r="J1082" s="163">
        <v>1283.8</v>
      </c>
      <c r="K1082" s="163">
        <v>1195.22</v>
      </c>
      <c r="L1082" s="165">
        <v>66</v>
      </c>
      <c r="M1082" s="163">
        <f t="shared" si="218"/>
        <v>10569646.210000001</v>
      </c>
      <c r="N1082" s="163"/>
      <c r="O1082" s="163"/>
      <c r="P1082" s="163"/>
      <c r="Q1082" s="30">
        <f>IF('Форма 2'!D1082=0,"",'Форма 2'!D1082-N1082-O1082-P1082)</f>
        <v>10569646.210000001</v>
      </c>
      <c r="R1082" s="51">
        <f t="shared" si="225"/>
        <v>8233.0941034429052</v>
      </c>
      <c r="S1082" s="51">
        <f t="shared" si="226"/>
        <v>8233.0941034429052</v>
      </c>
      <c r="T1082" s="128">
        <f>IF(B1082=C1082,"",
IF(ISERROR(
IF(_xlfn.TEXTBEFORE('ПДФ 1'!B1125,": ",1)*1=YEAR($V$4),$V$4,
IF(_xlfn.TEXTBEFORE('ПДФ 1'!B1125,": ",1)*1=YEAR($W$4),$W$4,
IF(_xlfn.TEXTBEFORE('ПДФ 1'!B1125,": ",1)*1=YEAR($X$4),$X$4,$Y$4)))),"",
IF(_xlfn.TEXTBEFORE('ПДФ 1'!B1125,": ",1)*1=YEAR($V$4),$V$4,
IF(_xlfn.TEXTBEFORE('ПДФ 1'!B1125,": ",1)*1=YEAR($W$4),$W$4,
IF(_xlfn.TEXTBEFORE('ПДФ 1'!B1125,": ",1)*1=YEAR($X$4),$X$4,$Y$4)))))</f>
        <v>46387</v>
      </c>
      <c r="U1082" s="125" t="str">
        <f>IF(ISERROR(VLOOKUP(C1082,Источник!$C$2:$K$2343,9,0)),"",VLOOKUP(C1082,Источник!$C$2:$K$2343,9,0))</f>
        <v>РО</v>
      </c>
      <c r="V1082" s="1"/>
      <c r="W1082" s="1"/>
      <c r="X1082" s="77" t="str">
        <f t="shared" si="223"/>
        <v>г. Пермь, ул. Лебедева, д. 47: 2026</v>
      </c>
      <c r="Y1082" s="117">
        <f t="shared" si="227"/>
        <v>2</v>
      </c>
      <c r="Z1082" s="22" t="s">
        <v>1076</v>
      </c>
      <c r="AA1082" s="22" t="s">
        <v>1076</v>
      </c>
      <c r="AB1082" s="22" t="s">
        <v>1076</v>
      </c>
      <c r="AC1082" s="22" t="s">
        <v>1076</v>
      </c>
      <c r="AD1082" s="22" t="s">
        <v>1076</v>
      </c>
      <c r="AE1082" s="22" t="s">
        <v>1076</v>
      </c>
      <c r="AF1082" s="22">
        <v>1</v>
      </c>
      <c r="AG1082" s="89" t="s">
        <v>1076</v>
      </c>
      <c r="AH1082" s="88" t="s">
        <v>1076</v>
      </c>
      <c r="AI1082" s="75" t="s">
        <v>1076</v>
      </c>
      <c r="AJ1082" s="75">
        <v>1</v>
      </c>
      <c r="AK1082" s="75" t="s">
        <v>1076</v>
      </c>
      <c r="AL1082" s="75" t="s">
        <v>1076</v>
      </c>
      <c r="AM1082" s="75" t="s">
        <v>1076</v>
      </c>
      <c r="AN1082" s="75" t="s">
        <v>1076</v>
      </c>
      <c r="AO1082" s="75" t="s">
        <v>1076</v>
      </c>
      <c r="AP1082" s="75" t="s">
        <v>1076</v>
      </c>
      <c r="AQ1082" s="75" t="s">
        <v>1076</v>
      </c>
      <c r="AR1082" s="75" t="s">
        <v>1076</v>
      </c>
      <c r="AS1082" s="75" t="s">
        <v>1076</v>
      </c>
      <c r="AT1082" s="75" t="s">
        <v>1076</v>
      </c>
      <c r="AU1082" t="str">
        <f t="shared" si="228"/>
        <v>РП Рфа</v>
      </c>
    </row>
    <row r="1083" spans="1:47" ht="16.5" thickTop="1" thickBot="1" x14ac:dyDescent="0.3">
      <c r="A1083" s="28">
        <f t="shared" si="224"/>
        <v>61</v>
      </c>
      <c r="B1083" s="74" t="s">
        <v>1852</v>
      </c>
      <c r="C1083" s="72" t="s">
        <v>394</v>
      </c>
      <c r="D1083" s="63">
        <v>1928</v>
      </c>
      <c r="E1083" s="72"/>
      <c r="F1083" s="72" t="s">
        <v>2526</v>
      </c>
      <c r="G1083" s="80">
        <v>4</v>
      </c>
      <c r="H1083" s="80">
        <v>4</v>
      </c>
      <c r="I1083" s="163">
        <v>2738.7</v>
      </c>
      <c r="J1083" s="163">
        <v>2063.6</v>
      </c>
      <c r="K1083" s="163">
        <v>1836.6</v>
      </c>
      <c r="L1083" s="165">
        <v>73</v>
      </c>
      <c r="M1083" s="163">
        <f t="shared" si="218"/>
        <v>2235080.46</v>
      </c>
      <c r="N1083" s="163"/>
      <c r="O1083" s="163"/>
      <c r="P1083" s="163"/>
      <c r="Q1083" s="30">
        <f>IF('Форма 2'!D1083=0,"",'Форма 2'!D1083-N1083-O1083-P1083)</f>
        <v>2235080.46</v>
      </c>
      <c r="R1083" s="51">
        <f t="shared" si="225"/>
        <v>1083.097722426827</v>
      </c>
      <c r="S1083" s="51">
        <f t="shared" si="226"/>
        <v>1083.097722426827</v>
      </c>
      <c r="T1083" s="128">
        <f>IF(B1083=C1083,"",
IF(ISERROR(
IF(_xlfn.TEXTBEFORE('ПДФ 1'!B1126,": ",1)*1=YEAR($V$4),$V$4,
IF(_xlfn.TEXTBEFORE('ПДФ 1'!B1126,": ",1)*1=YEAR($W$4),$W$4,
IF(_xlfn.TEXTBEFORE('ПДФ 1'!B1126,": ",1)*1=YEAR($X$4),$X$4,$Y$4)))),"",
IF(_xlfn.TEXTBEFORE('ПДФ 1'!B1126,": ",1)*1=YEAR($V$4),$V$4,
IF(_xlfn.TEXTBEFORE('ПДФ 1'!B1126,": ",1)*1=YEAR($W$4),$W$4,
IF(_xlfn.TEXTBEFORE('ПДФ 1'!B1126,": ",1)*1=YEAR($X$4),$X$4,$Y$4)))))</f>
        <v>46387</v>
      </c>
      <c r="U1083" s="125" t="str">
        <f>IF(ISERROR(VLOOKUP(C1083,Источник!$C$2:$K$2343,9,0)),"",VLOOKUP(C1083,Источник!$C$2:$K$2343,9,0))</f>
        <v>РО</v>
      </c>
      <c r="V1083" s="1"/>
      <c r="W1083" s="1"/>
      <c r="X1083" s="77" t="str">
        <f t="shared" si="223"/>
        <v>г. Пермь, ул. Ленина, д. 90: 2026</v>
      </c>
      <c r="Y1083" s="117">
        <f t="shared" si="227"/>
        <v>1</v>
      </c>
      <c r="Z1083" s="22" t="s">
        <v>1076</v>
      </c>
      <c r="AA1083" s="22" t="s">
        <v>1076</v>
      </c>
      <c r="AB1083" s="22" t="s">
        <v>1076</v>
      </c>
      <c r="AC1083" s="22" t="s">
        <v>1076</v>
      </c>
      <c r="AD1083" s="22" t="s">
        <v>1076</v>
      </c>
      <c r="AE1083" s="22" t="s">
        <v>1076</v>
      </c>
      <c r="AF1083" s="22" t="s">
        <v>1076</v>
      </c>
      <c r="AG1083" s="89" t="s">
        <v>1076</v>
      </c>
      <c r="AH1083" s="88" t="s">
        <v>1076</v>
      </c>
      <c r="AI1083" s="75" t="s">
        <v>1076</v>
      </c>
      <c r="AJ1083" s="75" t="s">
        <v>1076</v>
      </c>
      <c r="AK1083" s="75" t="s">
        <v>1076</v>
      </c>
      <c r="AL1083" s="75" t="s">
        <v>1076</v>
      </c>
      <c r="AM1083" s="75">
        <v>1</v>
      </c>
      <c r="AN1083" s="75" t="s">
        <v>1076</v>
      </c>
      <c r="AO1083" s="75" t="s">
        <v>1076</v>
      </c>
      <c r="AP1083" s="75" t="s">
        <v>1076</v>
      </c>
      <c r="AQ1083" s="75" t="s">
        <v>1076</v>
      </c>
      <c r="AR1083" s="75" t="s">
        <v>1076</v>
      </c>
      <c r="AS1083" s="75" t="s">
        <v>1076</v>
      </c>
      <c r="AT1083" s="75" t="s">
        <v>1076</v>
      </c>
      <c r="AU1083" t="str">
        <f t="shared" si="228"/>
        <v>РФ</v>
      </c>
    </row>
    <row r="1084" spans="1:47" ht="16.5" thickTop="1" thickBot="1" x14ac:dyDescent="0.3">
      <c r="A1084" s="28">
        <f t="shared" si="224"/>
        <v>62</v>
      </c>
      <c r="B1084" s="74" t="s">
        <v>1852</v>
      </c>
      <c r="C1084" s="72" t="s">
        <v>747</v>
      </c>
      <c r="D1084" s="63">
        <v>1960</v>
      </c>
      <c r="E1084" s="72"/>
      <c r="F1084" s="72" t="s">
        <v>2519</v>
      </c>
      <c r="G1084" s="80">
        <v>5</v>
      </c>
      <c r="H1084" s="80">
        <v>4</v>
      </c>
      <c r="I1084" s="163">
        <v>3731.1</v>
      </c>
      <c r="J1084" s="163">
        <v>3393.5</v>
      </c>
      <c r="K1084" s="163">
        <v>2853.8</v>
      </c>
      <c r="L1084" s="165">
        <v>160</v>
      </c>
      <c r="M1084" s="163">
        <f t="shared" si="218"/>
        <v>16803083.469999999</v>
      </c>
      <c r="N1084" s="163"/>
      <c r="O1084" s="163"/>
      <c r="P1084" s="163"/>
      <c r="Q1084" s="30">
        <f>IF('Форма 2'!D1084=0,"",'Форма 2'!D1084-N1084-O1084-P1084)</f>
        <v>16803083.469999999</v>
      </c>
      <c r="R1084" s="51">
        <f t="shared" si="225"/>
        <v>4951.549571239133</v>
      </c>
      <c r="S1084" s="51">
        <f t="shared" si="226"/>
        <v>4951.549571239133</v>
      </c>
      <c r="T1084" s="128">
        <f>IF(B1084=C1084,"",
IF(ISERROR(
IF(_xlfn.TEXTBEFORE('ПДФ 1'!B1127,": ",1)*1=YEAR($V$4),$V$4,
IF(_xlfn.TEXTBEFORE('ПДФ 1'!B1127,": ",1)*1=YEAR($W$4),$W$4,
IF(_xlfn.TEXTBEFORE('ПДФ 1'!B1127,": ",1)*1=YEAR($X$4),$X$4,$Y$4)))),"",
IF(_xlfn.TEXTBEFORE('ПДФ 1'!B1127,": ",1)*1=YEAR($V$4),$V$4,
IF(_xlfn.TEXTBEFORE('ПДФ 1'!B1127,": ",1)*1=YEAR($W$4),$W$4,
IF(_xlfn.TEXTBEFORE('ПДФ 1'!B1127,": ",1)*1=YEAR($X$4),$X$4,$Y$4)))))</f>
        <v>46387</v>
      </c>
      <c r="U1084" s="125" t="str">
        <f>IF(ISERROR(VLOOKUP(C1084,Источник!$C$2:$K$2343,9,0)),"",VLOOKUP(C1084,Источник!$C$2:$K$2343,9,0))</f>
        <v>СС</v>
      </c>
      <c r="V1084" s="1"/>
      <c r="W1084" s="1"/>
      <c r="X1084" s="77" t="str">
        <f t="shared" si="223"/>
        <v>г. Пермь, ул. Липатова, д. 13: 2026</v>
      </c>
      <c r="Y1084" s="117">
        <f t="shared" si="227"/>
        <v>1</v>
      </c>
      <c r="Z1084" s="22" t="s">
        <v>1076</v>
      </c>
      <c r="AA1084" s="22" t="s">
        <v>1076</v>
      </c>
      <c r="AB1084" s="22" t="s">
        <v>1076</v>
      </c>
      <c r="AC1084" s="22" t="s">
        <v>1076</v>
      </c>
      <c r="AD1084" s="22" t="s">
        <v>1076</v>
      </c>
      <c r="AE1084" s="22" t="s">
        <v>1076</v>
      </c>
      <c r="AF1084" s="22" t="s">
        <v>1076</v>
      </c>
      <c r="AG1084" s="89" t="s">
        <v>1076</v>
      </c>
      <c r="AH1084" s="88" t="s">
        <v>1076</v>
      </c>
      <c r="AI1084" s="75">
        <v>1</v>
      </c>
      <c r="AJ1084" s="75" t="s">
        <v>1076</v>
      </c>
      <c r="AK1084" s="75" t="s">
        <v>1076</v>
      </c>
      <c r="AL1084" s="75" t="s">
        <v>1076</v>
      </c>
      <c r="AM1084" s="75" t="s">
        <v>1076</v>
      </c>
      <c r="AN1084" s="75" t="s">
        <v>1076</v>
      </c>
      <c r="AO1084" s="75" t="s">
        <v>1076</v>
      </c>
      <c r="AP1084" s="75" t="s">
        <v>1076</v>
      </c>
      <c r="AQ1084" s="75" t="s">
        <v>1076</v>
      </c>
      <c r="AR1084" s="75" t="s">
        <v>1076</v>
      </c>
      <c r="AS1084" s="75" t="s">
        <v>1076</v>
      </c>
      <c r="AT1084" s="75" t="s">
        <v>1076</v>
      </c>
      <c r="AU1084" t="str">
        <f t="shared" si="228"/>
        <v>РК</v>
      </c>
    </row>
    <row r="1085" spans="1:47" ht="16.5" thickTop="1" thickBot="1" x14ac:dyDescent="0.3">
      <c r="A1085" s="28">
        <f t="shared" si="224"/>
        <v>63</v>
      </c>
      <c r="B1085" s="74" t="s">
        <v>1852</v>
      </c>
      <c r="C1085" s="72" t="s">
        <v>268</v>
      </c>
      <c r="D1085" s="63">
        <v>1959</v>
      </c>
      <c r="E1085" s="72"/>
      <c r="F1085" s="72" t="s">
        <v>2519</v>
      </c>
      <c r="G1085" s="80">
        <v>3</v>
      </c>
      <c r="H1085" s="80">
        <v>3</v>
      </c>
      <c r="I1085" s="163">
        <v>1525.3</v>
      </c>
      <c r="J1085" s="163">
        <v>947.9</v>
      </c>
      <c r="K1085" s="163">
        <v>947.9</v>
      </c>
      <c r="L1085" s="165">
        <v>74</v>
      </c>
      <c r="M1085" s="163">
        <f t="shared" si="218"/>
        <v>10868052.310000001</v>
      </c>
      <c r="N1085" s="163"/>
      <c r="O1085" s="163"/>
      <c r="P1085" s="163"/>
      <c r="Q1085" s="30">
        <f>IF('Форма 2'!D1085=0,"",'Форма 2'!D1085-N1085-O1085-P1085)</f>
        <v>10868052.310000001</v>
      </c>
      <c r="R1085" s="51">
        <f t="shared" si="225"/>
        <v>11465.39963076274</v>
      </c>
      <c r="S1085" s="51">
        <f t="shared" si="226"/>
        <v>11465.39963076274</v>
      </c>
      <c r="T1085" s="128">
        <f>IF(B1085=C1085,"",
IF(ISERROR(
IF(_xlfn.TEXTBEFORE('ПДФ 1'!B1128,": ",1)*1=YEAR($V$4),$V$4,
IF(_xlfn.TEXTBEFORE('ПДФ 1'!B1128,": ",1)*1=YEAR($W$4),$W$4,
IF(_xlfn.TEXTBEFORE('ПДФ 1'!B1128,": ",1)*1=YEAR($X$4),$X$4,$Y$4)))),"",
IF(_xlfn.TEXTBEFORE('ПДФ 1'!B1128,": ",1)*1=YEAR($V$4),$V$4,
IF(_xlfn.TEXTBEFORE('ПДФ 1'!B1128,": ",1)*1=YEAR($W$4),$W$4,
IF(_xlfn.TEXTBEFORE('ПДФ 1'!B1128,": ",1)*1=YEAR($X$4),$X$4,$Y$4)))))</f>
        <v>46387</v>
      </c>
      <c r="U1085" s="125" t="str">
        <f>IF(ISERROR(VLOOKUP(C1085,Источник!$C$2:$K$2343,9,0)),"",VLOOKUP(C1085,Источник!$C$2:$K$2343,9,0))</f>
        <v>РО</v>
      </c>
      <c r="V1085" s="1"/>
      <c r="W1085" s="1"/>
      <c r="X1085" s="77" t="str">
        <f t="shared" si="223"/>
        <v>г. Пермь, ул. Лиственная, д. 2: 2026</v>
      </c>
      <c r="Y1085" s="117">
        <f t="shared" si="227"/>
        <v>2</v>
      </c>
      <c r="Z1085" s="22" t="s">
        <v>1076</v>
      </c>
      <c r="AA1085" s="22" t="s">
        <v>1076</v>
      </c>
      <c r="AB1085" s="22" t="s">
        <v>1076</v>
      </c>
      <c r="AC1085" s="22" t="s">
        <v>1076</v>
      </c>
      <c r="AD1085" s="22" t="s">
        <v>1076</v>
      </c>
      <c r="AE1085" s="22" t="s">
        <v>1076</v>
      </c>
      <c r="AF1085" s="22" t="s">
        <v>1076</v>
      </c>
      <c r="AG1085" s="89" t="s">
        <v>1076</v>
      </c>
      <c r="AH1085" s="88" t="s">
        <v>1076</v>
      </c>
      <c r="AI1085" s="75" t="s">
        <v>1076</v>
      </c>
      <c r="AJ1085" s="75">
        <v>1</v>
      </c>
      <c r="AK1085" s="75" t="s">
        <v>1076</v>
      </c>
      <c r="AL1085" s="75" t="s">
        <v>1076</v>
      </c>
      <c r="AM1085" s="75">
        <v>1</v>
      </c>
      <c r="AN1085" s="75" t="s">
        <v>1076</v>
      </c>
      <c r="AO1085" s="75" t="s">
        <v>1076</v>
      </c>
      <c r="AP1085" s="75" t="s">
        <v>1076</v>
      </c>
      <c r="AQ1085" s="75" t="s">
        <v>1076</v>
      </c>
      <c r="AR1085" s="75" t="s">
        <v>1076</v>
      </c>
      <c r="AS1085" s="75" t="s">
        <v>1076</v>
      </c>
      <c r="AT1085" s="75" t="s">
        <v>1076</v>
      </c>
      <c r="AU1085" t="str">
        <f t="shared" si="228"/>
        <v>Рфа РФ</v>
      </c>
    </row>
    <row r="1086" spans="1:47" ht="16.5" thickTop="1" thickBot="1" x14ac:dyDescent="0.3">
      <c r="A1086" s="28">
        <f t="shared" si="224"/>
        <v>64</v>
      </c>
      <c r="B1086" s="74" t="s">
        <v>1852</v>
      </c>
      <c r="C1086" s="72" t="s">
        <v>748</v>
      </c>
      <c r="D1086" s="63">
        <v>1964</v>
      </c>
      <c r="E1086" s="72"/>
      <c r="F1086" s="72" t="s">
        <v>2519</v>
      </c>
      <c r="G1086" s="80">
        <v>4</v>
      </c>
      <c r="H1086" s="80">
        <v>3</v>
      </c>
      <c r="I1086" s="163">
        <v>2051.6</v>
      </c>
      <c r="J1086" s="163">
        <v>1884.5</v>
      </c>
      <c r="K1086" s="163">
        <v>1884.5</v>
      </c>
      <c r="L1086" s="165">
        <v>78</v>
      </c>
      <c r="M1086" s="163">
        <f t="shared" si="218"/>
        <v>9239421.6300000008</v>
      </c>
      <c r="N1086" s="163"/>
      <c r="O1086" s="163"/>
      <c r="P1086" s="163"/>
      <c r="Q1086" s="30">
        <f>IF('Форма 2'!D1086=0,"",'Форма 2'!D1086-N1086-O1086-P1086)</f>
        <v>9239421.6300000008</v>
      </c>
      <c r="R1086" s="51">
        <f t="shared" si="225"/>
        <v>4902.8504271690108</v>
      </c>
      <c r="S1086" s="51">
        <f t="shared" si="226"/>
        <v>4902.8504271690108</v>
      </c>
      <c r="T1086" s="128">
        <f>IF(B1086=C1086,"",
IF(ISERROR(
IF(_xlfn.TEXTBEFORE('ПДФ 1'!B1129,": ",1)*1=YEAR($V$4),$V$4,
IF(_xlfn.TEXTBEFORE('ПДФ 1'!B1129,": ",1)*1=YEAR($W$4),$W$4,
IF(_xlfn.TEXTBEFORE('ПДФ 1'!B1129,": ",1)*1=YEAR($X$4),$X$4,$Y$4)))),"",
IF(_xlfn.TEXTBEFORE('ПДФ 1'!B1129,": ",1)*1=YEAR($V$4),$V$4,
IF(_xlfn.TEXTBEFORE('ПДФ 1'!B1129,": ",1)*1=YEAR($W$4),$W$4,
IF(_xlfn.TEXTBEFORE('ПДФ 1'!B1129,": ",1)*1=YEAR($X$4),$X$4,$Y$4)))))</f>
        <v>46387</v>
      </c>
      <c r="U1086" s="125" t="str">
        <f>IF(ISERROR(VLOOKUP(C1086,Источник!$C$2:$K$2343,9,0)),"",VLOOKUP(C1086,Источник!$C$2:$K$2343,9,0))</f>
        <v>РО</v>
      </c>
      <c r="V1086" s="1"/>
      <c r="W1086" s="1"/>
      <c r="X1086" s="77" t="str">
        <f t="shared" si="223"/>
        <v>г. Пермь, ул. Лодыгина, д. 26: 2026</v>
      </c>
      <c r="Y1086" s="117">
        <f t="shared" si="227"/>
        <v>1</v>
      </c>
      <c r="Z1086" s="22" t="s">
        <v>1076</v>
      </c>
      <c r="AA1086" s="22" t="s">
        <v>1076</v>
      </c>
      <c r="AB1086" s="22" t="s">
        <v>1076</v>
      </c>
      <c r="AC1086" s="22" t="s">
        <v>1076</v>
      </c>
      <c r="AD1086" s="22" t="s">
        <v>1076</v>
      </c>
      <c r="AE1086" s="22" t="s">
        <v>1076</v>
      </c>
      <c r="AF1086" s="22" t="s">
        <v>1076</v>
      </c>
      <c r="AG1086" s="89" t="s">
        <v>1076</v>
      </c>
      <c r="AH1086" s="88" t="s">
        <v>1076</v>
      </c>
      <c r="AI1086" s="75">
        <v>1</v>
      </c>
      <c r="AJ1086" s="75" t="s">
        <v>1076</v>
      </c>
      <c r="AK1086" s="75" t="s">
        <v>1076</v>
      </c>
      <c r="AL1086" s="75" t="s">
        <v>1076</v>
      </c>
      <c r="AM1086" s="75" t="s">
        <v>1076</v>
      </c>
      <c r="AN1086" s="75" t="s">
        <v>1076</v>
      </c>
      <c r="AO1086" s="75" t="s">
        <v>1076</v>
      </c>
      <c r="AP1086" s="75" t="s">
        <v>1076</v>
      </c>
      <c r="AQ1086" s="75" t="s">
        <v>1076</v>
      </c>
      <c r="AR1086" s="75" t="s">
        <v>1076</v>
      </c>
      <c r="AS1086" s="75" t="s">
        <v>1076</v>
      </c>
      <c r="AT1086" s="75" t="s">
        <v>1076</v>
      </c>
      <c r="AU1086" t="str">
        <f t="shared" si="228"/>
        <v>РК</v>
      </c>
    </row>
    <row r="1087" spans="1:47" ht="16.5" thickTop="1" thickBot="1" x14ac:dyDescent="0.3">
      <c r="A1087" s="28">
        <f t="shared" si="224"/>
        <v>65</v>
      </c>
      <c r="B1087" s="74" t="s">
        <v>1852</v>
      </c>
      <c r="C1087" s="72" t="s">
        <v>230</v>
      </c>
      <c r="D1087" s="63">
        <v>1961</v>
      </c>
      <c r="E1087" s="72"/>
      <c r="F1087" s="72" t="s">
        <v>2519</v>
      </c>
      <c r="G1087" s="80">
        <v>5</v>
      </c>
      <c r="H1087" s="80">
        <v>4</v>
      </c>
      <c r="I1087" s="163">
        <v>3168.3</v>
      </c>
      <c r="J1087" s="163">
        <v>3102.3</v>
      </c>
      <c r="K1087" s="163">
        <v>3102.3</v>
      </c>
      <c r="L1087" s="165">
        <v>143</v>
      </c>
      <c r="M1087" s="163">
        <f t="shared" si="218"/>
        <v>14268502.42</v>
      </c>
      <c r="N1087" s="163"/>
      <c r="O1087" s="163"/>
      <c r="P1087" s="163"/>
      <c r="Q1087" s="30">
        <f>IF('Форма 2'!D1087=0,"",'Форма 2'!D1087-N1087-O1087-P1087)</f>
        <v>14268502.42</v>
      </c>
      <c r="R1087" s="51">
        <f t="shared" si="225"/>
        <v>4599.3303097701701</v>
      </c>
      <c r="S1087" s="51">
        <f t="shared" si="226"/>
        <v>4599.3303097701701</v>
      </c>
      <c r="T1087" s="128">
        <f>IF(B1087=C1087,"",
IF(ISERROR(
IF(_xlfn.TEXTBEFORE('ПДФ 1'!B1130,": ",1)*1=YEAR($V$4),$V$4,
IF(_xlfn.TEXTBEFORE('ПДФ 1'!B1130,": ",1)*1=YEAR($W$4),$W$4,
IF(_xlfn.TEXTBEFORE('ПДФ 1'!B1130,": ",1)*1=YEAR($X$4),$X$4,$Y$4)))),"",
IF(_xlfn.TEXTBEFORE('ПДФ 1'!B1130,": ",1)*1=YEAR($V$4),$V$4,
IF(_xlfn.TEXTBEFORE('ПДФ 1'!B1130,": ",1)*1=YEAR($W$4),$W$4,
IF(_xlfn.TEXTBEFORE('ПДФ 1'!B1130,": ",1)*1=YEAR($X$4),$X$4,$Y$4)))))</f>
        <v>46387</v>
      </c>
      <c r="U1087" s="125" t="str">
        <f>IF(ISERROR(VLOOKUP(C1087,Источник!$C$2:$K$2343,9,0)),"",VLOOKUP(C1087,Источник!$C$2:$K$2343,9,0))</f>
        <v>РО</v>
      </c>
      <c r="V1087" s="1"/>
      <c r="W1087" s="1"/>
      <c r="X1087" s="77" t="str">
        <f t="shared" si="223"/>
        <v>г. Пермь, ул. Лодыгина, д. 3А: 2026</v>
      </c>
      <c r="Y1087" s="117">
        <f t="shared" si="227"/>
        <v>1</v>
      </c>
      <c r="Z1087" s="22" t="s">
        <v>1076</v>
      </c>
      <c r="AA1087" s="22" t="s">
        <v>1076</v>
      </c>
      <c r="AB1087" s="22" t="s">
        <v>1076</v>
      </c>
      <c r="AC1087" s="22" t="s">
        <v>1076</v>
      </c>
      <c r="AD1087" s="22" t="s">
        <v>1076</v>
      </c>
      <c r="AE1087" s="22" t="s">
        <v>1076</v>
      </c>
      <c r="AF1087" s="22" t="s">
        <v>1076</v>
      </c>
      <c r="AG1087" s="89" t="s">
        <v>1076</v>
      </c>
      <c r="AH1087" s="88" t="s">
        <v>1076</v>
      </c>
      <c r="AI1087" s="75">
        <v>1</v>
      </c>
      <c r="AJ1087" s="75" t="s">
        <v>1076</v>
      </c>
      <c r="AK1087" s="75" t="s">
        <v>1076</v>
      </c>
      <c r="AL1087" s="75" t="s">
        <v>1076</v>
      </c>
      <c r="AM1087" s="75" t="s">
        <v>1076</v>
      </c>
      <c r="AN1087" s="75" t="s">
        <v>1076</v>
      </c>
      <c r="AO1087" s="75" t="s">
        <v>1076</v>
      </c>
      <c r="AP1087" s="75" t="s">
        <v>1076</v>
      </c>
      <c r="AQ1087" s="75" t="s">
        <v>1076</v>
      </c>
      <c r="AR1087" s="75" t="s">
        <v>1076</v>
      </c>
      <c r="AS1087" s="75" t="s">
        <v>1076</v>
      </c>
      <c r="AT1087" s="75" t="s">
        <v>1076</v>
      </c>
      <c r="AU1087" t="str">
        <f t="shared" si="228"/>
        <v>РК</v>
      </c>
    </row>
    <row r="1088" spans="1:47" ht="16.5" thickTop="1" thickBot="1" x14ac:dyDescent="0.3">
      <c r="A1088" s="28">
        <f t="shared" si="224"/>
        <v>66</v>
      </c>
      <c r="B1088" s="74" t="s">
        <v>1852</v>
      </c>
      <c r="C1088" s="72" t="s">
        <v>691</v>
      </c>
      <c r="D1088" s="63">
        <v>1942</v>
      </c>
      <c r="E1088" s="72"/>
      <c r="F1088" s="72" t="s">
        <v>2519</v>
      </c>
      <c r="G1088" s="80">
        <v>5</v>
      </c>
      <c r="H1088" s="80">
        <v>3</v>
      </c>
      <c r="I1088" s="163">
        <v>2919.9</v>
      </c>
      <c r="J1088" s="163">
        <v>2193.1999999999998</v>
      </c>
      <c r="K1088" s="163">
        <v>2193.1999999999998</v>
      </c>
      <c r="L1088" s="165">
        <v>87</v>
      </c>
      <c r="M1088" s="163">
        <f t="shared" si="218"/>
        <v>17929441.560000002</v>
      </c>
      <c r="N1088" s="163"/>
      <c r="O1088" s="163"/>
      <c r="P1088" s="163"/>
      <c r="Q1088" s="30">
        <f>IF('Форма 2'!D1088=0,"",'Форма 2'!D1088-N1088-O1088-P1088)</f>
        <v>17929441.560000002</v>
      </c>
      <c r="R1088" s="51">
        <f t="shared" si="225"/>
        <v>8175.0143899325203</v>
      </c>
      <c r="S1088" s="51">
        <f t="shared" si="226"/>
        <v>8175.0143899325203</v>
      </c>
      <c r="T1088" s="128">
        <f>IF(B1088=C1088,"",
IF(ISERROR(
IF(_xlfn.TEXTBEFORE('ПДФ 1'!B1131,": ",1)*1=YEAR($V$4),$V$4,
IF(_xlfn.TEXTBEFORE('ПДФ 1'!B1131,": ",1)*1=YEAR($W$4),$W$4,
IF(_xlfn.TEXTBEFORE('ПДФ 1'!B1131,": ",1)*1=YEAR($X$4),$X$4,$Y$4)))),"",
IF(_xlfn.TEXTBEFORE('ПДФ 1'!B1131,": ",1)*1=YEAR($V$4),$V$4,
IF(_xlfn.TEXTBEFORE('ПДФ 1'!B1131,": ",1)*1=YEAR($W$4),$W$4,
IF(_xlfn.TEXTBEFORE('ПДФ 1'!B1131,": ",1)*1=YEAR($X$4),$X$4,$Y$4)))))</f>
        <v>46387</v>
      </c>
      <c r="U1088" s="125" t="str">
        <f>IF(ISERROR(VLOOKUP(C1088,Источник!$C$2:$K$2343,9,0)),"",VLOOKUP(C1088,Источник!$C$2:$K$2343,9,0))</f>
        <v>РО</v>
      </c>
      <c r="V1088" s="1"/>
      <c r="W1088" s="1"/>
      <c r="X1088" s="77" t="str">
        <f t="shared" si="223"/>
        <v>г. Пермь, ул. Луначарского, д. 33: 2026</v>
      </c>
      <c r="Y1088" s="117">
        <f t="shared" si="227"/>
        <v>4</v>
      </c>
      <c r="Z1088" s="22" t="s">
        <v>1076</v>
      </c>
      <c r="AA1088" s="22" t="s">
        <v>1076</v>
      </c>
      <c r="AB1088" s="22" t="s">
        <v>1076</v>
      </c>
      <c r="AC1088" s="22">
        <v>1</v>
      </c>
      <c r="AD1088" s="22">
        <v>1</v>
      </c>
      <c r="AE1088" s="22">
        <v>1</v>
      </c>
      <c r="AF1088" s="22" t="s">
        <v>1076</v>
      </c>
      <c r="AG1088" s="89" t="s">
        <v>1076</v>
      </c>
      <c r="AH1088" s="88" t="s">
        <v>1076</v>
      </c>
      <c r="AI1088" s="75">
        <v>1</v>
      </c>
      <c r="AJ1088" s="75" t="s">
        <v>1076</v>
      </c>
      <c r="AK1088" s="75" t="s">
        <v>1076</v>
      </c>
      <c r="AL1088" s="75" t="s">
        <v>1076</v>
      </c>
      <c r="AM1088" s="75" t="s">
        <v>1076</v>
      </c>
      <c r="AN1088" s="75" t="s">
        <v>1076</v>
      </c>
      <c r="AO1088" s="75" t="s">
        <v>1076</v>
      </c>
      <c r="AP1088" s="75" t="s">
        <v>1076</v>
      </c>
      <c r="AQ1088" s="75" t="s">
        <v>1076</v>
      </c>
      <c r="AR1088" s="75" t="s">
        <v>1076</v>
      </c>
      <c r="AS1088" s="75" t="s">
        <v>1076</v>
      </c>
      <c r="AT1088" s="75" t="s">
        <v>1076</v>
      </c>
      <c r="AU1088" t="str">
        <f t="shared" si="228"/>
        <v>РВИС ( ХВС ГВС ВОД ) РК</v>
      </c>
    </row>
    <row r="1089" spans="1:47" ht="16.5" thickTop="1" thickBot="1" x14ac:dyDescent="0.3">
      <c r="A1089" s="28">
        <f t="shared" si="224"/>
        <v>67</v>
      </c>
      <c r="B1089" s="74" t="s">
        <v>1852</v>
      </c>
      <c r="C1089" s="72" t="s">
        <v>231</v>
      </c>
      <c r="D1089" s="63">
        <v>1961</v>
      </c>
      <c r="E1089" s="72"/>
      <c r="F1089" s="72" t="s">
        <v>2519</v>
      </c>
      <c r="G1089" s="80">
        <v>3</v>
      </c>
      <c r="H1089" s="80">
        <v>2</v>
      </c>
      <c r="I1089" s="163">
        <v>966.7</v>
      </c>
      <c r="J1089" s="163">
        <v>644.5</v>
      </c>
      <c r="K1089" s="163">
        <v>644.5</v>
      </c>
      <c r="L1089" s="165">
        <v>61</v>
      </c>
      <c r="M1089" s="163">
        <f t="shared" si="218"/>
        <v>9239128.9100000001</v>
      </c>
      <c r="N1089" s="163"/>
      <c r="O1089" s="163"/>
      <c r="P1089" s="163"/>
      <c r="Q1089" s="30">
        <f>IF('Форма 2'!D1089=0,"",'Форма 2'!D1089-N1089-O1089-P1089)</f>
        <v>9239128.9100000001</v>
      </c>
      <c r="R1089" s="51">
        <f t="shared" si="225"/>
        <v>14335.343537626068</v>
      </c>
      <c r="S1089" s="51">
        <f t="shared" si="226"/>
        <v>14335.343537626068</v>
      </c>
      <c r="T1089" s="128">
        <f>IF(B1089=C1089,"",
IF(ISERROR(
IF(_xlfn.TEXTBEFORE('ПДФ 1'!B1132,": ",1)*1=YEAR($V$4),$V$4,
IF(_xlfn.TEXTBEFORE('ПДФ 1'!B1132,": ",1)*1=YEAR($W$4),$W$4,
IF(_xlfn.TEXTBEFORE('ПДФ 1'!B1132,": ",1)*1=YEAR($X$4),$X$4,$Y$4)))),"",
IF(_xlfn.TEXTBEFORE('ПДФ 1'!B1132,": ",1)*1=YEAR($V$4),$V$4,
IF(_xlfn.TEXTBEFORE('ПДФ 1'!B1132,": ",1)*1=YEAR($W$4),$W$4,
IF(_xlfn.TEXTBEFORE('ПДФ 1'!B1132,": ",1)*1=YEAR($X$4),$X$4,$Y$4)))))</f>
        <v>46387</v>
      </c>
      <c r="U1089" s="125" t="str">
        <f>IF(ISERROR(VLOOKUP(C1089,Источник!$C$2:$K$2343,9,0)),"",VLOOKUP(C1089,Источник!$C$2:$K$2343,9,0))</f>
        <v>РО</v>
      </c>
      <c r="V1089" s="1"/>
      <c r="W1089" s="1"/>
      <c r="X1089" s="77" t="str">
        <f t="shared" si="223"/>
        <v>г. Пермь, ул. Лядовская, д. 119: 2026</v>
      </c>
      <c r="Y1089" s="117">
        <f t="shared" si="227"/>
        <v>1</v>
      </c>
      <c r="Z1089" s="22" t="s">
        <v>1076</v>
      </c>
      <c r="AA1089" s="22" t="s">
        <v>1076</v>
      </c>
      <c r="AB1089" s="22" t="s">
        <v>1076</v>
      </c>
      <c r="AC1089" s="22" t="s">
        <v>1076</v>
      </c>
      <c r="AD1089" s="22" t="s">
        <v>1076</v>
      </c>
      <c r="AE1089" s="22" t="s">
        <v>1076</v>
      </c>
      <c r="AF1089" s="22" t="s">
        <v>1076</v>
      </c>
      <c r="AG1089" s="89" t="s">
        <v>1076</v>
      </c>
      <c r="AH1089" s="88" t="s">
        <v>1076</v>
      </c>
      <c r="AI1089" s="75">
        <v>1</v>
      </c>
      <c r="AJ1089" s="75" t="s">
        <v>1076</v>
      </c>
      <c r="AK1089" s="75" t="s">
        <v>1076</v>
      </c>
      <c r="AL1089" s="75" t="s">
        <v>1076</v>
      </c>
      <c r="AM1089" s="75" t="s">
        <v>1076</v>
      </c>
      <c r="AN1089" s="75" t="s">
        <v>1076</v>
      </c>
      <c r="AO1089" s="75" t="s">
        <v>1076</v>
      </c>
      <c r="AP1089" s="75" t="s">
        <v>1076</v>
      </c>
      <c r="AQ1089" s="75" t="s">
        <v>1076</v>
      </c>
      <c r="AR1089" s="75" t="s">
        <v>1076</v>
      </c>
      <c r="AS1089" s="75" t="s">
        <v>1076</v>
      </c>
      <c r="AT1089" s="75" t="s">
        <v>1076</v>
      </c>
      <c r="AU1089" t="str">
        <f t="shared" si="228"/>
        <v>РК</v>
      </c>
    </row>
    <row r="1090" spans="1:47" ht="16.5" thickTop="1" thickBot="1" x14ac:dyDescent="0.3">
      <c r="A1090" s="28">
        <f t="shared" si="224"/>
        <v>68</v>
      </c>
      <c r="B1090" s="74" t="s">
        <v>1852</v>
      </c>
      <c r="C1090" s="72" t="s">
        <v>787</v>
      </c>
      <c r="D1090" s="63">
        <v>1959</v>
      </c>
      <c r="E1090" s="72"/>
      <c r="F1090" s="72" t="s">
        <v>2519</v>
      </c>
      <c r="G1090" s="80">
        <v>2</v>
      </c>
      <c r="H1090" s="80">
        <v>2</v>
      </c>
      <c r="I1090" s="163">
        <v>660.46</v>
      </c>
      <c r="J1090" s="163">
        <v>408.6</v>
      </c>
      <c r="K1090" s="163">
        <v>408.6</v>
      </c>
      <c r="L1090" s="165">
        <v>37</v>
      </c>
      <c r="M1090" s="163">
        <f t="shared" si="218"/>
        <v>3848599.49</v>
      </c>
      <c r="N1090" s="163"/>
      <c r="O1090" s="163"/>
      <c r="P1090" s="163"/>
      <c r="Q1090" s="30">
        <f>IF('Форма 2'!D1090=0,"",'Форма 2'!D1090-N1090-O1090-P1090)</f>
        <v>3848599.49</v>
      </c>
      <c r="R1090" s="51">
        <f t="shared" si="225"/>
        <v>9418.9904307391098</v>
      </c>
      <c r="S1090" s="51">
        <f t="shared" si="226"/>
        <v>9418.9904307391098</v>
      </c>
      <c r="T1090" s="128">
        <f>IF(B1090=C1090,"",
IF(ISERROR(
IF(_xlfn.TEXTBEFORE('ПДФ 1'!B1133,": ",1)*1=YEAR($V$4),$V$4,
IF(_xlfn.TEXTBEFORE('ПДФ 1'!B1133,": ",1)*1=YEAR($W$4),$W$4,
IF(_xlfn.TEXTBEFORE('ПДФ 1'!B1133,": ",1)*1=YEAR($X$4),$X$4,$Y$4)))),"",
IF(_xlfn.TEXTBEFORE('ПДФ 1'!B1133,": ",1)*1=YEAR($V$4),$V$4,
IF(_xlfn.TEXTBEFORE('ПДФ 1'!B1133,": ",1)*1=YEAR($W$4),$W$4,
IF(_xlfn.TEXTBEFORE('ПДФ 1'!B1133,": ",1)*1=YEAR($X$4),$X$4,$Y$4)))))</f>
        <v>46387</v>
      </c>
      <c r="U1090" s="125" t="str">
        <f>IF(ISERROR(VLOOKUP(C1090,Источник!$C$2:$K$2343,9,0)),"",VLOOKUP(C1090,Источник!$C$2:$K$2343,9,0))</f>
        <v>РО</v>
      </c>
      <c r="V1090" s="1"/>
      <c r="W1090" s="1"/>
      <c r="X1090" s="77" t="str">
        <f t="shared" si="223"/>
        <v>г. Пермь, ул. Лякишева, д. 4: 2026</v>
      </c>
      <c r="Y1090" s="117">
        <f t="shared" si="227"/>
        <v>1</v>
      </c>
      <c r="Z1090" s="22" t="s">
        <v>1076</v>
      </c>
      <c r="AA1090" s="22" t="s">
        <v>1076</v>
      </c>
      <c r="AB1090" s="22" t="s">
        <v>1076</v>
      </c>
      <c r="AC1090" s="22" t="s">
        <v>1076</v>
      </c>
      <c r="AD1090" s="22" t="s">
        <v>1076</v>
      </c>
      <c r="AE1090" s="22" t="s">
        <v>1076</v>
      </c>
      <c r="AF1090" s="22" t="s">
        <v>1076</v>
      </c>
      <c r="AG1090" s="89" t="s">
        <v>1076</v>
      </c>
      <c r="AH1090" s="88" t="s">
        <v>1076</v>
      </c>
      <c r="AI1090" s="75" t="s">
        <v>1076</v>
      </c>
      <c r="AJ1090" s="75">
        <v>1</v>
      </c>
      <c r="AK1090" s="75" t="s">
        <v>1076</v>
      </c>
      <c r="AL1090" s="75" t="s">
        <v>1076</v>
      </c>
      <c r="AM1090" s="75" t="s">
        <v>1076</v>
      </c>
      <c r="AN1090" s="75" t="s">
        <v>1076</v>
      </c>
      <c r="AO1090" s="75" t="s">
        <v>1076</v>
      </c>
      <c r="AP1090" s="75" t="s">
        <v>1076</v>
      </c>
      <c r="AQ1090" s="75" t="s">
        <v>1076</v>
      </c>
      <c r="AR1090" s="75" t="s">
        <v>1076</v>
      </c>
      <c r="AS1090" s="75" t="s">
        <v>1076</v>
      </c>
      <c r="AT1090" s="75" t="s">
        <v>1076</v>
      </c>
      <c r="AU1090" t="str">
        <f t="shared" si="228"/>
        <v>Рфа</v>
      </c>
    </row>
    <row r="1091" spans="1:47" ht="16.5" thickTop="1" thickBot="1" x14ac:dyDescent="0.3">
      <c r="A1091" s="28">
        <f t="shared" si="224"/>
        <v>69</v>
      </c>
      <c r="B1091" s="74" t="s">
        <v>1852</v>
      </c>
      <c r="C1091" s="72" t="s">
        <v>610</v>
      </c>
      <c r="D1091" s="63">
        <v>1972</v>
      </c>
      <c r="E1091" s="72"/>
      <c r="F1091" s="72" t="s">
        <v>2526</v>
      </c>
      <c r="G1091" s="80">
        <v>5</v>
      </c>
      <c r="H1091" s="80">
        <v>8</v>
      </c>
      <c r="I1091" s="163">
        <v>6036.88</v>
      </c>
      <c r="J1091" s="163">
        <v>5900</v>
      </c>
      <c r="K1091" s="163">
        <v>5326.52</v>
      </c>
      <c r="L1091" s="165">
        <v>401</v>
      </c>
      <c r="M1091" s="163">
        <f t="shared" si="218"/>
        <v>10270000.629999999</v>
      </c>
      <c r="N1091" s="163"/>
      <c r="O1091" s="163"/>
      <c r="P1091" s="163"/>
      <c r="Q1091" s="30">
        <f>IF('Форма 2'!D1091=0,"",'Форма 2'!D1091-N1091-O1091-P1091)</f>
        <v>10270000.629999999</v>
      </c>
      <c r="R1091" s="51">
        <f t="shared" si="225"/>
        <v>1740.6780728813558</v>
      </c>
      <c r="S1091" s="51">
        <f t="shared" si="226"/>
        <v>1740.6780728813558</v>
      </c>
      <c r="T1091" s="128">
        <f>IF(B1091=C1091,"",
IF(ISERROR(
IF(_xlfn.TEXTBEFORE('ПДФ 1'!B1134,": ",1)*1=YEAR($V$4),$V$4,
IF(_xlfn.TEXTBEFORE('ПДФ 1'!B1134,": ",1)*1=YEAR($W$4),$W$4,
IF(_xlfn.TEXTBEFORE('ПДФ 1'!B1134,": ",1)*1=YEAR($X$4),$X$4,$Y$4)))),"",
IF(_xlfn.TEXTBEFORE('ПДФ 1'!B1134,": ",1)*1=YEAR($V$4),$V$4,
IF(_xlfn.TEXTBEFORE('ПДФ 1'!B1134,": ",1)*1=YEAR($W$4),$W$4,
IF(_xlfn.TEXTBEFORE('ПДФ 1'!B1134,": ",1)*1=YEAR($X$4),$X$4,$Y$4)))))</f>
        <v>46387</v>
      </c>
      <c r="U1091" s="125" t="str">
        <f>IF(ISERROR(VLOOKUP(C1091,Источник!$C$2:$K$2343,9,0)),"",VLOOKUP(C1091,Источник!$C$2:$K$2343,9,0))</f>
        <v>СС</v>
      </c>
      <c r="V1091" s="1"/>
      <c r="W1091" s="1"/>
      <c r="X1091" s="77" t="str">
        <f t="shared" si="223"/>
        <v>г. Пермь, ул. Макаренко, д. 10: 2026</v>
      </c>
      <c r="Y1091" s="117">
        <f t="shared" si="227"/>
        <v>3</v>
      </c>
      <c r="Z1091" s="22">
        <v>1</v>
      </c>
      <c r="AA1091" s="22" t="s">
        <v>1076</v>
      </c>
      <c r="AB1091" s="22" t="s">
        <v>1076</v>
      </c>
      <c r="AC1091" s="22">
        <v>1</v>
      </c>
      <c r="AD1091" s="22">
        <v>1</v>
      </c>
      <c r="AE1091" s="22" t="s">
        <v>1076</v>
      </c>
      <c r="AF1091" s="22" t="s">
        <v>1076</v>
      </c>
      <c r="AG1091" s="89" t="s">
        <v>1076</v>
      </c>
      <c r="AH1091" s="88" t="s">
        <v>1076</v>
      </c>
      <c r="AI1091" s="75" t="s">
        <v>1076</v>
      </c>
      <c r="AJ1091" s="75" t="s">
        <v>1076</v>
      </c>
      <c r="AK1091" s="75" t="s">
        <v>1076</v>
      </c>
      <c r="AL1091" s="75" t="s">
        <v>1076</v>
      </c>
      <c r="AM1091" s="75" t="s">
        <v>1076</v>
      </c>
      <c r="AN1091" s="75" t="s">
        <v>1076</v>
      </c>
      <c r="AO1091" s="75" t="s">
        <v>1076</v>
      </c>
      <c r="AP1091" s="75" t="s">
        <v>1076</v>
      </c>
      <c r="AQ1091" s="75" t="s">
        <v>1076</v>
      </c>
      <c r="AR1091" s="75" t="s">
        <v>1076</v>
      </c>
      <c r="AS1091" s="75" t="s">
        <v>1076</v>
      </c>
      <c r="AT1091" s="75" t="s">
        <v>1076</v>
      </c>
      <c r="AU1091" t="str">
        <f t="shared" si="228"/>
        <v>РВИС ( ЭЛ ХВС ГВС )</v>
      </c>
    </row>
    <row r="1092" spans="1:47" ht="16.5" thickTop="1" thickBot="1" x14ac:dyDescent="0.3">
      <c r="A1092" s="28">
        <f t="shared" si="224"/>
        <v>70</v>
      </c>
      <c r="B1092" s="74" t="s">
        <v>1852</v>
      </c>
      <c r="C1092" s="72" t="s">
        <v>678</v>
      </c>
      <c r="D1092" s="63">
        <v>1971</v>
      </c>
      <c r="E1092" s="72"/>
      <c r="F1092" s="72" t="s">
        <v>2526</v>
      </c>
      <c r="G1092" s="80">
        <v>5</v>
      </c>
      <c r="H1092" s="80">
        <v>8</v>
      </c>
      <c r="I1092" s="163">
        <v>6068.4</v>
      </c>
      <c r="J1092" s="163">
        <v>6008.3</v>
      </c>
      <c r="K1092" s="163">
        <v>5782.99</v>
      </c>
      <c r="L1092" s="165">
        <v>330</v>
      </c>
      <c r="M1092" s="163">
        <f t="shared" si="218"/>
        <v>3176200.56</v>
      </c>
      <c r="N1092" s="163"/>
      <c r="O1092" s="163"/>
      <c r="P1092" s="163"/>
      <c r="Q1092" s="30">
        <f>IF('Форма 2'!D1092=0,"",'Форма 2'!D1092-N1092-O1092-P1092)</f>
        <v>3176200.56</v>
      </c>
      <c r="R1092" s="51">
        <f t="shared" si="225"/>
        <v>528.63548091806331</v>
      </c>
      <c r="S1092" s="51">
        <f t="shared" si="226"/>
        <v>528.63548091806331</v>
      </c>
      <c r="T1092" s="128">
        <f>IF(B1092=C1092,"",
IF(ISERROR(
IF(_xlfn.TEXTBEFORE('ПДФ 1'!B1135,": ",1)*1=YEAR($V$4),$V$4,
IF(_xlfn.TEXTBEFORE('ПДФ 1'!B1135,": ",1)*1=YEAR($W$4),$W$4,
IF(_xlfn.TEXTBEFORE('ПДФ 1'!B1135,": ",1)*1=YEAR($X$4),$X$4,$Y$4)))),"",
IF(_xlfn.TEXTBEFORE('ПДФ 1'!B1135,": ",1)*1=YEAR($V$4),$V$4,
IF(_xlfn.TEXTBEFORE('ПДФ 1'!B1135,": ",1)*1=YEAR($W$4),$W$4,
IF(_xlfn.TEXTBEFORE('ПДФ 1'!B1135,": ",1)*1=YEAR($X$4),$X$4,$Y$4)))))</f>
        <v>46387</v>
      </c>
      <c r="U1092" s="125" t="str">
        <f>IF(ISERROR(VLOOKUP(C1092,Источник!$C$2:$K$2343,9,0)),"",VLOOKUP(C1092,Источник!$C$2:$K$2343,9,0))</f>
        <v>СС</v>
      </c>
      <c r="V1092" s="1"/>
      <c r="W1092" s="1"/>
      <c r="X1092" s="77" t="str">
        <f t="shared" si="223"/>
        <v>г. Пермь, ул. Макаренко, д. 12: 2026</v>
      </c>
      <c r="Y1092" s="117">
        <f t="shared" si="227"/>
        <v>1</v>
      </c>
      <c r="Z1092" s="22" t="s">
        <v>1076</v>
      </c>
      <c r="AA1092" s="22" t="s">
        <v>1076</v>
      </c>
      <c r="AB1092" s="22">
        <v>1</v>
      </c>
      <c r="AC1092" s="22" t="s">
        <v>1076</v>
      </c>
      <c r="AD1092" s="22" t="s">
        <v>1076</v>
      </c>
      <c r="AE1092" s="22" t="s">
        <v>1076</v>
      </c>
      <c r="AF1092" s="22" t="s">
        <v>1076</v>
      </c>
      <c r="AG1092" s="89" t="s">
        <v>1076</v>
      </c>
      <c r="AH1092" s="88" t="s">
        <v>1076</v>
      </c>
      <c r="AI1092" s="75" t="s">
        <v>1076</v>
      </c>
      <c r="AJ1092" s="75" t="s">
        <v>1076</v>
      </c>
      <c r="AK1092" s="75" t="s">
        <v>1076</v>
      </c>
      <c r="AL1092" s="75" t="s">
        <v>1076</v>
      </c>
      <c r="AM1092" s="75" t="s">
        <v>1076</v>
      </c>
      <c r="AN1092" s="75" t="s">
        <v>1076</v>
      </c>
      <c r="AO1092" s="75" t="s">
        <v>1076</v>
      </c>
      <c r="AP1092" s="75" t="s">
        <v>1076</v>
      </c>
      <c r="AQ1092" s="75" t="s">
        <v>1076</v>
      </c>
      <c r="AR1092" s="75" t="s">
        <v>1076</v>
      </c>
      <c r="AS1092" s="75" t="s">
        <v>1076</v>
      </c>
      <c r="AT1092" s="75" t="s">
        <v>1076</v>
      </c>
      <c r="AU1092" t="str">
        <f t="shared" si="228"/>
        <v>РВИС ( ГАЗ )</v>
      </c>
    </row>
    <row r="1093" spans="1:47" ht="16.5" thickTop="1" thickBot="1" x14ac:dyDescent="0.3">
      <c r="A1093" s="28">
        <f t="shared" si="224"/>
        <v>71</v>
      </c>
      <c r="B1093" s="74" t="s">
        <v>1852</v>
      </c>
      <c r="C1093" s="72" t="s">
        <v>611</v>
      </c>
      <c r="D1093" s="63">
        <v>1971</v>
      </c>
      <c r="E1093" s="72"/>
      <c r="F1093" s="72" t="s">
        <v>2519</v>
      </c>
      <c r="G1093" s="80">
        <v>5</v>
      </c>
      <c r="H1093" s="80">
        <v>8</v>
      </c>
      <c r="I1093" s="163">
        <v>5315.7</v>
      </c>
      <c r="J1093" s="163">
        <v>5000</v>
      </c>
      <c r="K1093" s="163">
        <v>5000</v>
      </c>
      <c r="L1093" s="165">
        <v>261</v>
      </c>
      <c r="M1093" s="163">
        <f t="shared" si="218"/>
        <v>9043122</v>
      </c>
      <c r="N1093" s="163"/>
      <c r="O1093" s="163"/>
      <c r="P1093" s="163"/>
      <c r="Q1093" s="30">
        <f>IF('Форма 2'!D1093=0,"",'Форма 2'!D1093-N1093-O1093-P1093)</f>
        <v>9043122</v>
      </c>
      <c r="R1093" s="51">
        <f t="shared" si="225"/>
        <v>1808.6243999999999</v>
      </c>
      <c r="S1093" s="51">
        <f t="shared" si="226"/>
        <v>1808.6243999999999</v>
      </c>
      <c r="T1093" s="128">
        <f>IF(B1093=C1093,"",
IF(ISERROR(
IF(_xlfn.TEXTBEFORE('ПДФ 1'!B1136,": ",1)*1=YEAR($V$4),$V$4,
IF(_xlfn.TEXTBEFORE('ПДФ 1'!B1136,": ",1)*1=YEAR($W$4),$W$4,
IF(_xlfn.TEXTBEFORE('ПДФ 1'!B1136,": ",1)*1=YEAR($X$4),$X$4,$Y$4)))),"",
IF(_xlfn.TEXTBEFORE('ПДФ 1'!B1136,": ",1)*1=YEAR($V$4),$V$4,
IF(_xlfn.TEXTBEFORE('ПДФ 1'!B1136,": ",1)*1=YEAR($W$4),$W$4,
IF(_xlfn.TEXTBEFORE('ПДФ 1'!B1136,": ",1)*1=YEAR($X$4),$X$4,$Y$4)))))</f>
        <v>46387</v>
      </c>
      <c r="U1093" s="125" t="str">
        <f>IF(ISERROR(VLOOKUP(C1093,Источник!$C$2:$K$2343,9,0)),"",VLOOKUP(C1093,Источник!$C$2:$K$2343,9,0))</f>
        <v>СС</v>
      </c>
      <c r="V1093" s="1"/>
      <c r="W1093" s="1"/>
      <c r="X1093" s="77" t="str">
        <f t="shared" si="223"/>
        <v>г. Пермь, ул. Макаренко, д. 14: 2026</v>
      </c>
      <c r="Y1093" s="117">
        <f t="shared" si="227"/>
        <v>3</v>
      </c>
      <c r="Z1093" s="22">
        <v>1</v>
      </c>
      <c r="AA1093" s="22" t="s">
        <v>1076</v>
      </c>
      <c r="AB1093" s="22" t="s">
        <v>1076</v>
      </c>
      <c r="AC1093" s="22">
        <v>1</v>
      </c>
      <c r="AD1093" s="22">
        <v>1</v>
      </c>
      <c r="AE1093" s="22" t="s">
        <v>1076</v>
      </c>
      <c r="AF1093" s="22" t="s">
        <v>1076</v>
      </c>
      <c r="AG1093" s="89" t="s">
        <v>1076</v>
      </c>
      <c r="AH1093" s="88" t="s">
        <v>1076</v>
      </c>
      <c r="AI1093" s="75" t="s">
        <v>1076</v>
      </c>
      <c r="AJ1093" s="75" t="s">
        <v>1076</v>
      </c>
      <c r="AK1093" s="75" t="s">
        <v>1076</v>
      </c>
      <c r="AL1093" s="75" t="s">
        <v>1076</v>
      </c>
      <c r="AM1093" s="75" t="s">
        <v>1076</v>
      </c>
      <c r="AN1093" s="75" t="s">
        <v>1076</v>
      </c>
      <c r="AO1093" s="75" t="s">
        <v>1076</v>
      </c>
      <c r="AP1093" s="75" t="s">
        <v>1076</v>
      </c>
      <c r="AQ1093" s="75" t="s">
        <v>1076</v>
      </c>
      <c r="AR1093" s="75" t="s">
        <v>1076</v>
      </c>
      <c r="AS1093" s="75" t="s">
        <v>1076</v>
      </c>
      <c r="AT1093" s="75" t="s">
        <v>1076</v>
      </c>
      <c r="AU1093" t="str">
        <f t="shared" si="228"/>
        <v>РВИС ( ЭЛ ХВС ГВС )</v>
      </c>
    </row>
    <row r="1094" spans="1:47" ht="16.5" thickTop="1" thickBot="1" x14ac:dyDescent="0.3">
      <c r="A1094" s="28">
        <f t="shared" si="224"/>
        <v>72</v>
      </c>
      <c r="B1094" s="74" t="s">
        <v>1852</v>
      </c>
      <c r="C1094" s="72" t="s">
        <v>749</v>
      </c>
      <c r="D1094" s="63">
        <v>1968</v>
      </c>
      <c r="E1094" s="72"/>
      <c r="F1094" s="72" t="s">
        <v>2519</v>
      </c>
      <c r="G1094" s="80">
        <v>5</v>
      </c>
      <c r="H1094" s="80">
        <v>6</v>
      </c>
      <c r="I1094" s="163">
        <v>6531.4</v>
      </c>
      <c r="J1094" s="163">
        <v>3755.6</v>
      </c>
      <c r="K1094" s="163">
        <v>3681.61</v>
      </c>
      <c r="L1094" s="165">
        <v>188</v>
      </c>
      <c r="M1094" s="163">
        <f t="shared" si="218"/>
        <v>29414290.530000001</v>
      </c>
      <c r="N1094" s="163"/>
      <c r="O1094" s="163"/>
      <c r="P1094" s="163"/>
      <c r="Q1094" s="30">
        <f>IF('Форма 2'!D1094=0,"",'Форма 2'!D1094-N1094-O1094-P1094)</f>
        <v>29414290.530000001</v>
      </c>
      <c r="R1094" s="51">
        <f t="shared" si="225"/>
        <v>7832.1148498242628</v>
      </c>
      <c r="S1094" s="51">
        <f t="shared" si="226"/>
        <v>7832.1148498242628</v>
      </c>
      <c r="T1094" s="128">
        <f>IF(B1094=C1094,"",
IF(ISERROR(
IF(_xlfn.TEXTBEFORE('ПДФ 1'!B1137,": ",1)*1=YEAR($V$4),$V$4,
IF(_xlfn.TEXTBEFORE('ПДФ 1'!B1137,": ",1)*1=YEAR($W$4),$W$4,
IF(_xlfn.TEXTBEFORE('ПДФ 1'!B1137,": ",1)*1=YEAR($X$4),$X$4,$Y$4)))),"",
IF(_xlfn.TEXTBEFORE('ПДФ 1'!B1137,": ",1)*1=YEAR($V$4),$V$4,
IF(_xlfn.TEXTBEFORE('ПДФ 1'!B1137,": ",1)*1=YEAR($W$4),$W$4,
IF(_xlfn.TEXTBEFORE('ПДФ 1'!B1137,": ",1)*1=YEAR($X$4),$X$4,$Y$4)))))</f>
        <v>46387</v>
      </c>
      <c r="U1094" s="125" t="str">
        <f>IF(ISERROR(VLOOKUP(C1094,Источник!$C$2:$K$2343,9,0)),"",VLOOKUP(C1094,Источник!$C$2:$K$2343,9,0))</f>
        <v>РО</v>
      </c>
      <c r="V1094" s="1"/>
      <c r="W1094" s="1"/>
      <c r="X1094" s="77" t="str">
        <f t="shared" si="223"/>
        <v>г. Пермь, ул. Маршала Рыбалко, д. 42: 2026</v>
      </c>
      <c r="Y1094" s="117">
        <f t="shared" si="227"/>
        <v>1</v>
      </c>
      <c r="Z1094" s="22" t="s">
        <v>1076</v>
      </c>
      <c r="AA1094" s="22" t="s">
        <v>1076</v>
      </c>
      <c r="AB1094" s="22" t="s">
        <v>1076</v>
      </c>
      <c r="AC1094" s="22" t="s">
        <v>1076</v>
      </c>
      <c r="AD1094" s="22" t="s">
        <v>1076</v>
      </c>
      <c r="AE1094" s="22" t="s">
        <v>1076</v>
      </c>
      <c r="AF1094" s="22" t="s">
        <v>1076</v>
      </c>
      <c r="AG1094" s="89" t="s">
        <v>1076</v>
      </c>
      <c r="AH1094" s="88" t="s">
        <v>1076</v>
      </c>
      <c r="AI1094" s="75">
        <v>1</v>
      </c>
      <c r="AJ1094" s="75" t="s">
        <v>1076</v>
      </c>
      <c r="AK1094" s="75" t="s">
        <v>1076</v>
      </c>
      <c r="AL1094" s="75" t="s">
        <v>1076</v>
      </c>
      <c r="AM1094" s="75" t="s">
        <v>1076</v>
      </c>
      <c r="AN1094" s="75" t="s">
        <v>1076</v>
      </c>
      <c r="AO1094" s="75" t="s">
        <v>1076</v>
      </c>
      <c r="AP1094" s="75" t="s">
        <v>1076</v>
      </c>
      <c r="AQ1094" s="75" t="s">
        <v>1076</v>
      </c>
      <c r="AR1094" s="75" t="s">
        <v>1076</v>
      </c>
      <c r="AS1094" s="75" t="s">
        <v>1076</v>
      </c>
      <c r="AT1094" s="75" t="s">
        <v>1076</v>
      </c>
      <c r="AU1094" t="str">
        <f t="shared" si="228"/>
        <v>РК</v>
      </c>
    </row>
    <row r="1095" spans="1:47" ht="16.5" thickTop="1" thickBot="1" x14ac:dyDescent="0.3">
      <c r="A1095" s="28">
        <f t="shared" si="224"/>
        <v>73</v>
      </c>
      <c r="B1095" s="74" t="s">
        <v>1852</v>
      </c>
      <c r="C1095" s="72" t="s">
        <v>234</v>
      </c>
      <c r="D1095" s="63">
        <v>1971</v>
      </c>
      <c r="E1095" s="72"/>
      <c r="F1095" s="72" t="s">
        <v>2520</v>
      </c>
      <c r="G1095" s="80">
        <v>5</v>
      </c>
      <c r="H1095" s="80">
        <v>4</v>
      </c>
      <c r="I1095" s="163">
        <v>2813.8999999999996</v>
      </c>
      <c r="J1095" s="163">
        <v>2177.6999999999998</v>
      </c>
      <c r="K1095" s="163">
        <v>2049.2199999999998</v>
      </c>
      <c r="L1095" s="165">
        <v>93</v>
      </c>
      <c r="M1095" s="163">
        <f t="shared" si="218"/>
        <v>12672454.93</v>
      </c>
      <c r="N1095" s="163"/>
      <c r="O1095" s="163"/>
      <c r="P1095" s="163"/>
      <c r="Q1095" s="30">
        <f>IF('Форма 2'!D1095=0,"",'Форма 2'!D1095-N1095-O1095-P1095)</f>
        <v>12672454.93</v>
      </c>
      <c r="R1095" s="51">
        <f t="shared" si="225"/>
        <v>5819.1922349267579</v>
      </c>
      <c r="S1095" s="51">
        <f t="shared" si="226"/>
        <v>5819.1922349267579</v>
      </c>
      <c r="T1095" s="128">
        <f>IF(B1095=C1095,"",
IF(ISERROR(
IF(_xlfn.TEXTBEFORE('ПДФ 1'!B1138,": ",1)*1=YEAR($V$4),$V$4,
IF(_xlfn.TEXTBEFORE('ПДФ 1'!B1138,": ",1)*1=YEAR($W$4),$W$4,
IF(_xlfn.TEXTBEFORE('ПДФ 1'!B1138,": ",1)*1=YEAR($X$4),$X$4,$Y$4)))),"",
IF(_xlfn.TEXTBEFORE('ПДФ 1'!B1138,": ",1)*1=YEAR($V$4),$V$4,
IF(_xlfn.TEXTBEFORE('ПДФ 1'!B1138,": ",1)*1=YEAR($W$4),$W$4,
IF(_xlfn.TEXTBEFORE('ПДФ 1'!B1138,": ",1)*1=YEAR($X$4),$X$4,$Y$4)))))</f>
        <v>46387</v>
      </c>
      <c r="U1095" s="125" t="str">
        <f>IF(ISERROR(VLOOKUP(C1095,Источник!$C$2:$K$2343,9,0)),"",VLOOKUP(C1095,Источник!$C$2:$K$2343,9,0))</f>
        <v>РО</v>
      </c>
      <c r="V1095" s="1"/>
      <c r="W1095" s="1"/>
      <c r="X1095" s="77" t="str">
        <f t="shared" si="223"/>
        <v>г. Пермь, ул. Маршала Рыбалко, д. 45: 2026</v>
      </c>
      <c r="Y1095" s="117">
        <f t="shared" si="227"/>
        <v>1</v>
      </c>
      <c r="Z1095" s="22" t="s">
        <v>1076</v>
      </c>
      <c r="AA1095" s="22" t="s">
        <v>1076</v>
      </c>
      <c r="AB1095" s="22" t="s">
        <v>1076</v>
      </c>
      <c r="AC1095" s="22" t="s">
        <v>1076</v>
      </c>
      <c r="AD1095" s="22" t="s">
        <v>1076</v>
      </c>
      <c r="AE1095" s="22" t="s">
        <v>1076</v>
      </c>
      <c r="AF1095" s="22" t="s">
        <v>1076</v>
      </c>
      <c r="AG1095" s="89" t="s">
        <v>1076</v>
      </c>
      <c r="AH1095" s="88" t="s">
        <v>1076</v>
      </c>
      <c r="AI1095" s="75">
        <v>1</v>
      </c>
      <c r="AJ1095" s="75" t="s">
        <v>1076</v>
      </c>
      <c r="AK1095" s="75" t="s">
        <v>1076</v>
      </c>
      <c r="AL1095" s="75" t="s">
        <v>1076</v>
      </c>
      <c r="AM1095" s="75" t="s">
        <v>1076</v>
      </c>
      <c r="AN1095" s="75" t="s">
        <v>1076</v>
      </c>
      <c r="AO1095" s="75" t="s">
        <v>1076</v>
      </c>
      <c r="AP1095" s="75" t="s">
        <v>1076</v>
      </c>
      <c r="AQ1095" s="75" t="s">
        <v>1076</v>
      </c>
      <c r="AR1095" s="75" t="s">
        <v>1076</v>
      </c>
      <c r="AS1095" s="75" t="s">
        <v>1076</v>
      </c>
      <c r="AT1095" s="75" t="s">
        <v>1076</v>
      </c>
      <c r="AU1095" t="str">
        <f t="shared" si="228"/>
        <v>РК</v>
      </c>
    </row>
    <row r="1096" spans="1:47" ht="16.5" thickTop="1" thickBot="1" x14ac:dyDescent="0.3">
      <c r="A1096" s="28">
        <f t="shared" si="224"/>
        <v>74</v>
      </c>
      <c r="B1096" s="74" t="s">
        <v>1852</v>
      </c>
      <c r="C1096" s="72" t="s">
        <v>750</v>
      </c>
      <c r="D1096" s="63">
        <v>1976</v>
      </c>
      <c r="E1096" s="72"/>
      <c r="F1096" s="72" t="s">
        <v>2520</v>
      </c>
      <c r="G1096" s="80">
        <v>9</v>
      </c>
      <c r="H1096" s="80">
        <v>6</v>
      </c>
      <c r="I1096" s="163">
        <v>11800.76</v>
      </c>
      <c r="J1096" s="163">
        <v>11282.16</v>
      </c>
      <c r="K1096" s="163">
        <v>10052.4</v>
      </c>
      <c r="L1096" s="165">
        <v>613</v>
      </c>
      <c r="M1096" s="163">
        <f t="shared" ref="M1096:M1159" si="229">IF(ISNUMBER(I1096),SUM(N1096:Q1096),"")</f>
        <v>24402909.609999999</v>
      </c>
      <c r="N1096" s="163"/>
      <c r="O1096" s="163"/>
      <c r="P1096" s="163"/>
      <c r="Q1096" s="30">
        <f>IF('Форма 2'!D1096=0,"",'Форма 2'!D1096-N1096-O1096-P1096)</f>
        <v>24402909.609999999</v>
      </c>
      <c r="R1096" s="51">
        <f t="shared" si="225"/>
        <v>2162.9643268664863</v>
      </c>
      <c r="S1096" s="51">
        <f t="shared" si="226"/>
        <v>2162.9643268664863</v>
      </c>
      <c r="T1096" s="128">
        <f>IF(B1096=C1096,"",
IF(ISERROR(
IF(_xlfn.TEXTBEFORE('ПДФ 1'!B1139,": ",1)*1=YEAR($V$4),$V$4,
IF(_xlfn.TEXTBEFORE('ПДФ 1'!B1139,": ",1)*1=YEAR($W$4),$W$4,
IF(_xlfn.TEXTBEFORE('ПДФ 1'!B1139,": ",1)*1=YEAR($X$4),$X$4,$Y$4)))),"",
IF(_xlfn.TEXTBEFORE('ПДФ 1'!B1139,": ",1)*1=YEAR($V$4),$V$4,
IF(_xlfn.TEXTBEFORE('ПДФ 1'!B1139,": ",1)*1=YEAR($W$4),$W$4,
IF(_xlfn.TEXTBEFORE('ПДФ 1'!B1139,": ",1)*1=YEAR($X$4),$X$4,$Y$4)))))</f>
        <v>46387</v>
      </c>
      <c r="U1096" s="125" t="str">
        <f>IF(ISERROR(VLOOKUP(C1096,Источник!$C$2:$K$2343,9,0)),"",VLOOKUP(C1096,Источник!$C$2:$K$2343,9,0))</f>
        <v>РО</v>
      </c>
      <c r="V1096" s="1"/>
      <c r="W1096" s="1"/>
      <c r="X1096" s="77" t="str">
        <f t="shared" si="223"/>
        <v>г. Пермь, ул. Маршала Толбухина, д. 12: 2026</v>
      </c>
      <c r="Y1096" s="117">
        <f t="shared" si="227"/>
        <v>1</v>
      </c>
      <c r="Z1096" s="22" t="s">
        <v>1076</v>
      </c>
      <c r="AA1096" s="22" t="s">
        <v>1076</v>
      </c>
      <c r="AB1096" s="22" t="s">
        <v>1076</v>
      </c>
      <c r="AC1096" s="22" t="s">
        <v>1076</v>
      </c>
      <c r="AD1096" s="22" t="s">
        <v>1076</v>
      </c>
      <c r="AE1096" s="22" t="s">
        <v>1076</v>
      </c>
      <c r="AF1096" s="22" t="s">
        <v>1076</v>
      </c>
      <c r="AG1096" s="89" t="s">
        <v>1076</v>
      </c>
      <c r="AH1096" s="88" t="s">
        <v>1076</v>
      </c>
      <c r="AI1096" s="75">
        <v>1</v>
      </c>
      <c r="AJ1096" s="75" t="s">
        <v>1076</v>
      </c>
      <c r="AK1096" s="75" t="s">
        <v>1076</v>
      </c>
      <c r="AL1096" s="75" t="s">
        <v>1076</v>
      </c>
      <c r="AM1096" s="75" t="s">
        <v>1076</v>
      </c>
      <c r="AN1096" s="75" t="s">
        <v>1076</v>
      </c>
      <c r="AO1096" s="75" t="s">
        <v>1076</v>
      </c>
      <c r="AP1096" s="75" t="s">
        <v>1076</v>
      </c>
      <c r="AQ1096" s="75" t="s">
        <v>1076</v>
      </c>
      <c r="AR1096" s="75" t="s">
        <v>1076</v>
      </c>
      <c r="AS1096" s="75" t="s">
        <v>1076</v>
      </c>
      <c r="AT1096" s="75" t="s">
        <v>1076</v>
      </c>
      <c r="AU1096" t="str">
        <f t="shared" si="228"/>
        <v>РК</v>
      </c>
    </row>
    <row r="1097" spans="1:47" ht="16.5" thickTop="1" thickBot="1" x14ac:dyDescent="0.3">
      <c r="A1097" s="28">
        <f t="shared" si="224"/>
        <v>75</v>
      </c>
      <c r="B1097" s="74" t="s">
        <v>1852</v>
      </c>
      <c r="C1097" s="72" t="s">
        <v>96</v>
      </c>
      <c r="D1097" s="63">
        <v>1960</v>
      </c>
      <c r="E1097" s="72"/>
      <c r="F1097" s="72" t="s">
        <v>2519</v>
      </c>
      <c r="G1097" s="80">
        <v>4</v>
      </c>
      <c r="H1097" s="80">
        <v>3</v>
      </c>
      <c r="I1097" s="163">
        <v>2218.3000000000002</v>
      </c>
      <c r="J1097" s="163">
        <v>2008.6000000000001</v>
      </c>
      <c r="K1097" s="163">
        <v>2008.6</v>
      </c>
      <c r="L1097" s="165">
        <v>113</v>
      </c>
      <c r="M1097" s="163">
        <f t="shared" si="229"/>
        <v>5518331.8099999996</v>
      </c>
      <c r="N1097" s="163"/>
      <c r="O1097" s="163"/>
      <c r="P1097" s="163"/>
      <c r="Q1097" s="30">
        <f>IF('Форма 2'!D1097=0,"",'Форма 2'!D1097-N1097-O1097-P1097)</f>
        <v>5518331.8099999996</v>
      </c>
      <c r="R1097" s="51">
        <f t="shared" si="225"/>
        <v>2747.3522901523447</v>
      </c>
      <c r="S1097" s="51">
        <f t="shared" si="226"/>
        <v>2747.3522901523447</v>
      </c>
      <c r="T1097" s="128">
        <f>IF(B1097=C1097,"",
IF(ISERROR(
IF(_xlfn.TEXTBEFORE('ПДФ 1'!B1140,": ",1)*1=YEAR($V$4),$V$4,
IF(_xlfn.TEXTBEFORE('ПДФ 1'!B1140,": ",1)*1=YEAR($W$4),$W$4,
IF(_xlfn.TEXTBEFORE('ПДФ 1'!B1140,": ",1)*1=YEAR($X$4),$X$4,$Y$4)))),"",
IF(_xlfn.TEXTBEFORE('ПДФ 1'!B1140,": ",1)*1=YEAR($V$4),$V$4,
IF(_xlfn.TEXTBEFORE('ПДФ 1'!B1140,": ",1)*1=YEAR($W$4),$W$4,
IF(_xlfn.TEXTBEFORE('ПДФ 1'!B1140,": ",1)*1=YEAR($X$4),$X$4,$Y$4)))))</f>
        <v>46387</v>
      </c>
      <c r="U1097" s="125" t="str">
        <f>IF(ISERROR(VLOOKUP(C1097,Источник!$C$2:$K$2343,9,0)),"",VLOOKUP(C1097,Источник!$C$2:$K$2343,9,0))</f>
        <v>РО</v>
      </c>
      <c r="V1097" s="1"/>
      <c r="W1097" s="1"/>
      <c r="X1097" s="77" t="str">
        <f t="shared" si="223"/>
        <v>г. Пермь, ул. Маршала Толбухина, д. 2/5: 2026</v>
      </c>
      <c r="Y1097" s="117">
        <f t="shared" si="227"/>
        <v>1</v>
      </c>
      <c r="Z1097" s="22" t="s">
        <v>1076</v>
      </c>
      <c r="AA1097" s="22">
        <v>1</v>
      </c>
      <c r="AB1097" s="22" t="s">
        <v>1076</v>
      </c>
      <c r="AC1097" s="22" t="s">
        <v>1076</v>
      </c>
      <c r="AD1097" s="22" t="s">
        <v>1076</v>
      </c>
      <c r="AE1097" s="22" t="s">
        <v>1076</v>
      </c>
      <c r="AF1097" s="22" t="s">
        <v>1076</v>
      </c>
      <c r="AG1097" s="89" t="s">
        <v>1076</v>
      </c>
      <c r="AH1097" s="88" t="s">
        <v>1076</v>
      </c>
      <c r="AI1097" s="75" t="s">
        <v>1076</v>
      </c>
      <c r="AJ1097" s="75" t="s">
        <v>1076</v>
      </c>
      <c r="AK1097" s="75" t="s">
        <v>1076</v>
      </c>
      <c r="AL1097" s="75" t="s">
        <v>1076</v>
      </c>
      <c r="AM1097" s="75" t="s">
        <v>1076</v>
      </c>
      <c r="AN1097" s="75" t="s">
        <v>1076</v>
      </c>
      <c r="AO1097" s="75" t="s">
        <v>1076</v>
      </c>
      <c r="AP1097" s="75" t="s">
        <v>1076</v>
      </c>
      <c r="AQ1097" s="75" t="s">
        <v>1076</v>
      </c>
      <c r="AR1097" s="75" t="s">
        <v>1076</v>
      </c>
      <c r="AS1097" s="75" t="s">
        <v>1076</v>
      </c>
      <c r="AT1097" s="75" t="s">
        <v>1076</v>
      </c>
      <c r="AU1097" t="str">
        <f t="shared" si="228"/>
        <v>РВИС ( ТЕП )</v>
      </c>
    </row>
    <row r="1098" spans="1:47" ht="16.5" thickTop="1" thickBot="1" x14ac:dyDescent="0.3">
      <c r="A1098" s="28">
        <f t="shared" si="224"/>
        <v>76</v>
      </c>
      <c r="B1098" s="74" t="s">
        <v>1852</v>
      </c>
      <c r="C1098" s="72" t="s">
        <v>653</v>
      </c>
      <c r="D1098" s="63">
        <v>1965</v>
      </c>
      <c r="E1098" s="72"/>
      <c r="F1098" s="72" t="s">
        <v>2521</v>
      </c>
      <c r="G1098" s="80">
        <v>5</v>
      </c>
      <c r="H1098" s="80">
        <v>4</v>
      </c>
      <c r="I1098" s="163">
        <v>2712.9</v>
      </c>
      <c r="J1098" s="163">
        <v>2712.8</v>
      </c>
      <c r="K1098" s="163">
        <v>2628.8</v>
      </c>
      <c r="L1098" s="165">
        <v>146</v>
      </c>
      <c r="M1098" s="163">
        <f t="shared" si="229"/>
        <v>18966317.969999999</v>
      </c>
      <c r="N1098" s="163"/>
      <c r="O1098" s="163"/>
      <c r="P1098" s="163"/>
      <c r="Q1098" s="30">
        <f>IF('Форма 2'!D1098=0,"",'Форма 2'!D1098-N1098-O1098-P1098)</f>
        <v>18966317.969999999</v>
      </c>
      <c r="R1098" s="51">
        <f t="shared" si="225"/>
        <v>6991.4177123267464</v>
      </c>
      <c r="S1098" s="51">
        <f t="shared" si="226"/>
        <v>6991.4177123267464</v>
      </c>
      <c r="T1098" s="128">
        <f>IF(B1098=C1098,"",
IF(ISERROR(
IF(_xlfn.TEXTBEFORE('ПДФ 1'!B1141,": ",1)*1=YEAR($V$4),$V$4,
IF(_xlfn.TEXTBEFORE('ПДФ 1'!B1141,": ",1)*1=YEAR($W$4),$W$4,
IF(_xlfn.TEXTBEFORE('ПДФ 1'!B1141,": ",1)*1=YEAR($X$4),$X$4,$Y$4)))),"",
IF(_xlfn.TEXTBEFORE('ПДФ 1'!B1141,": ",1)*1=YEAR($V$4),$V$4,
IF(_xlfn.TEXTBEFORE('ПДФ 1'!B1141,": ",1)*1=YEAR($W$4),$W$4,
IF(_xlfn.TEXTBEFORE('ПДФ 1'!B1141,": ",1)*1=YEAR($X$4),$X$4,$Y$4)))))</f>
        <v>46387</v>
      </c>
      <c r="U1098" s="125" t="str">
        <f>IF(ISERROR(VLOOKUP(C1098,Источник!$C$2:$K$2343,9,0)),"",VLOOKUP(C1098,Источник!$C$2:$K$2343,9,0))</f>
        <v>СС</v>
      </c>
      <c r="V1098" s="1"/>
      <c r="W1098" s="1"/>
      <c r="X1098" s="77" t="str">
        <f t="shared" si="223"/>
        <v>г. Пермь, ул. Мира, д. 6: 2026</v>
      </c>
      <c r="Y1098" s="117">
        <f t="shared" si="227"/>
        <v>2</v>
      </c>
      <c r="Z1098" s="22" t="s">
        <v>1076</v>
      </c>
      <c r="AA1098" s="22">
        <v>1</v>
      </c>
      <c r="AB1098" s="22" t="s">
        <v>1076</v>
      </c>
      <c r="AC1098" s="22" t="s">
        <v>1076</v>
      </c>
      <c r="AD1098" s="22" t="s">
        <v>1076</v>
      </c>
      <c r="AE1098" s="22" t="s">
        <v>1076</v>
      </c>
      <c r="AF1098" s="22" t="s">
        <v>1076</v>
      </c>
      <c r="AG1098" s="89" t="s">
        <v>1076</v>
      </c>
      <c r="AH1098" s="88" t="s">
        <v>1076</v>
      </c>
      <c r="AI1098" s="75">
        <v>1</v>
      </c>
      <c r="AJ1098" s="75" t="s">
        <v>1076</v>
      </c>
      <c r="AK1098" s="75" t="s">
        <v>1076</v>
      </c>
      <c r="AL1098" s="75" t="s">
        <v>1076</v>
      </c>
      <c r="AM1098" s="75" t="s">
        <v>1076</v>
      </c>
      <c r="AN1098" s="75" t="s">
        <v>1076</v>
      </c>
      <c r="AO1098" s="75" t="s">
        <v>1076</v>
      </c>
      <c r="AP1098" s="75" t="s">
        <v>1076</v>
      </c>
      <c r="AQ1098" s="75" t="s">
        <v>1076</v>
      </c>
      <c r="AR1098" s="75" t="s">
        <v>1076</v>
      </c>
      <c r="AS1098" s="75" t="s">
        <v>1076</v>
      </c>
      <c r="AT1098" s="75" t="s">
        <v>1076</v>
      </c>
      <c r="AU1098" t="str">
        <f t="shared" si="228"/>
        <v>РВИС ( ТЕП ) РК</v>
      </c>
    </row>
    <row r="1099" spans="1:47" ht="16.5" thickTop="1" thickBot="1" x14ac:dyDescent="0.3">
      <c r="A1099" s="28">
        <f t="shared" si="224"/>
        <v>77</v>
      </c>
      <c r="B1099" s="74" t="s">
        <v>1852</v>
      </c>
      <c r="C1099" s="72" t="s">
        <v>612</v>
      </c>
      <c r="D1099" s="63">
        <v>1949</v>
      </c>
      <c r="E1099" s="72"/>
      <c r="F1099" s="72" t="s">
        <v>2522</v>
      </c>
      <c r="G1099" s="80">
        <v>2</v>
      </c>
      <c r="H1099" s="80">
        <v>1</v>
      </c>
      <c r="I1099" s="163">
        <v>562.45000000000005</v>
      </c>
      <c r="J1099" s="163">
        <v>512.75</v>
      </c>
      <c r="K1099" s="163">
        <v>512.75</v>
      </c>
      <c r="L1099" s="165">
        <v>25</v>
      </c>
      <c r="M1099" s="163">
        <f t="shared" si="229"/>
        <v>8162218.1600000001</v>
      </c>
      <c r="N1099" s="163"/>
      <c r="O1099" s="163"/>
      <c r="P1099" s="163"/>
      <c r="Q1099" s="30">
        <f>IF('Форма 2'!D1099=0,"",'Форма 2'!D1099-N1099-O1099-P1099)</f>
        <v>8162218.1600000001</v>
      </c>
      <c r="R1099" s="51">
        <f t="shared" si="225"/>
        <v>15918.51420770356</v>
      </c>
      <c r="S1099" s="51">
        <f t="shared" si="226"/>
        <v>15918.51420770356</v>
      </c>
      <c r="T1099" s="128">
        <f>IF(B1099=C1099,"",
IF(ISERROR(
IF(_xlfn.TEXTBEFORE('ПДФ 1'!B1142,": ",1)*1=YEAR($V$4),$V$4,
IF(_xlfn.TEXTBEFORE('ПДФ 1'!B1142,": ",1)*1=YEAR($W$4),$W$4,
IF(_xlfn.TEXTBEFORE('ПДФ 1'!B1142,": ",1)*1=YEAR($X$4),$X$4,$Y$4)))),"",
IF(_xlfn.TEXTBEFORE('ПДФ 1'!B1142,": ",1)*1=YEAR($V$4),$V$4,
IF(_xlfn.TEXTBEFORE('ПДФ 1'!B1142,": ",1)*1=YEAR($W$4),$W$4,
IF(_xlfn.TEXTBEFORE('ПДФ 1'!B1142,": ",1)*1=YEAR($X$4),$X$4,$Y$4)))))</f>
        <v>46387</v>
      </c>
      <c r="U1099" s="125" t="str">
        <f>IF(ISERROR(VLOOKUP(C1099,Источник!$C$2:$K$2343,9,0)),"",VLOOKUP(C1099,Источник!$C$2:$K$2343,9,0))</f>
        <v>РО</v>
      </c>
      <c r="V1099" s="1"/>
      <c r="W1099" s="1"/>
      <c r="X1099" s="77" t="str">
        <f t="shared" si="223"/>
        <v>г. Пермь, ул. Монастырская, д. 177: 2026</v>
      </c>
      <c r="Y1099" s="117">
        <f t="shared" si="227"/>
        <v>5</v>
      </c>
      <c r="Z1099" s="22">
        <v>1</v>
      </c>
      <c r="AA1099" s="22" t="s">
        <v>1076</v>
      </c>
      <c r="AB1099" s="22" t="s">
        <v>1076</v>
      </c>
      <c r="AC1099" s="22">
        <v>1</v>
      </c>
      <c r="AD1099" s="22">
        <v>1</v>
      </c>
      <c r="AE1099" s="22" t="s">
        <v>1076</v>
      </c>
      <c r="AF1099" s="22" t="s">
        <v>1076</v>
      </c>
      <c r="AG1099" s="89" t="s">
        <v>1076</v>
      </c>
      <c r="AH1099" s="88" t="s">
        <v>1076</v>
      </c>
      <c r="AI1099" s="75">
        <v>1</v>
      </c>
      <c r="AJ1099" s="75" t="s">
        <v>1076</v>
      </c>
      <c r="AK1099" s="75" t="s">
        <v>1076</v>
      </c>
      <c r="AL1099" s="75" t="s">
        <v>1076</v>
      </c>
      <c r="AM1099" s="75" t="s">
        <v>1076</v>
      </c>
      <c r="AN1099" s="75" t="s">
        <v>1076</v>
      </c>
      <c r="AO1099" s="75" t="s">
        <v>1076</v>
      </c>
      <c r="AP1099" s="75" t="s">
        <v>1076</v>
      </c>
      <c r="AQ1099" s="75" t="s">
        <v>1076</v>
      </c>
      <c r="AR1099" s="75">
        <v>1</v>
      </c>
      <c r="AS1099" s="75" t="s">
        <v>1076</v>
      </c>
      <c r="AT1099" s="75" t="s">
        <v>1076</v>
      </c>
      <c r="AU1099" t="str">
        <f t="shared" si="228"/>
        <v>РВИС ( ЭЛ ХВС ГВС ) РК РНК</v>
      </c>
    </row>
    <row r="1100" spans="1:47" ht="16.5" thickTop="1" thickBot="1" x14ac:dyDescent="0.3">
      <c r="A1100" s="28">
        <f t="shared" si="224"/>
        <v>78</v>
      </c>
      <c r="B1100" s="74" t="s">
        <v>1852</v>
      </c>
      <c r="C1100" s="72" t="s">
        <v>164</v>
      </c>
      <c r="D1100" s="63">
        <v>1956</v>
      </c>
      <c r="E1100" s="72"/>
      <c r="F1100" s="72" t="s">
        <v>2522</v>
      </c>
      <c r="G1100" s="80">
        <v>2</v>
      </c>
      <c r="H1100" s="80">
        <v>2</v>
      </c>
      <c r="I1100" s="163">
        <v>793.3</v>
      </c>
      <c r="J1100" s="163">
        <v>717.6</v>
      </c>
      <c r="K1100" s="163">
        <v>628.9</v>
      </c>
      <c r="L1100" s="165">
        <v>52</v>
      </c>
      <c r="M1100" s="163">
        <f t="shared" si="229"/>
        <v>1008847.54</v>
      </c>
      <c r="N1100" s="163"/>
      <c r="O1100" s="163"/>
      <c r="P1100" s="163"/>
      <c r="Q1100" s="30">
        <f>IF('Форма 2'!D1100=0,"",'Форма 2'!D1100-N1100-O1100-P1100)</f>
        <v>1008847.54</v>
      </c>
      <c r="R1100" s="51">
        <f t="shared" si="225"/>
        <v>1405.8633500557414</v>
      </c>
      <c r="S1100" s="51">
        <f t="shared" si="226"/>
        <v>1405.8633500557414</v>
      </c>
      <c r="T1100" s="128">
        <f>IF(B1100=C1100,"",
IF(ISERROR(
IF(_xlfn.TEXTBEFORE('ПДФ 1'!B1143,": ",1)*1=YEAR($V$4),$V$4,
IF(_xlfn.TEXTBEFORE('ПДФ 1'!B1143,": ",1)*1=YEAR($W$4),$W$4,
IF(_xlfn.TEXTBEFORE('ПДФ 1'!B1143,": ",1)*1=YEAR($X$4),$X$4,$Y$4)))),"",
IF(_xlfn.TEXTBEFORE('ПДФ 1'!B1143,": ",1)*1=YEAR($V$4),$V$4,
IF(_xlfn.TEXTBEFORE('ПДФ 1'!B1143,": ",1)*1=YEAR($W$4),$W$4,
IF(_xlfn.TEXTBEFORE('ПДФ 1'!B1143,": ",1)*1=YEAR($X$4),$X$4,$Y$4)))))</f>
        <v>46387</v>
      </c>
      <c r="U1100" s="125" t="str">
        <f>IF(ISERROR(VLOOKUP(C1100,Источник!$C$2:$K$2343,9,0)),"",VLOOKUP(C1100,Источник!$C$2:$K$2343,9,0))</f>
        <v>РО</v>
      </c>
      <c r="V1100" s="1"/>
      <c r="W1100" s="1"/>
      <c r="X1100" s="77" t="str">
        <f t="shared" si="223"/>
        <v>г. Пермь, ул. Нефтяников, д. 2: 2026</v>
      </c>
      <c r="Y1100" s="117">
        <f t="shared" si="227"/>
        <v>1</v>
      </c>
      <c r="Z1100" s="22" t="s">
        <v>1076</v>
      </c>
      <c r="AA1100" s="22" t="s">
        <v>1076</v>
      </c>
      <c r="AB1100" s="22" t="s">
        <v>1076</v>
      </c>
      <c r="AC1100" s="22" t="s">
        <v>1076</v>
      </c>
      <c r="AD1100" s="22" t="s">
        <v>1076</v>
      </c>
      <c r="AE1100" s="22" t="s">
        <v>1076</v>
      </c>
      <c r="AF1100" s="22">
        <v>1</v>
      </c>
      <c r="AG1100" s="89" t="s">
        <v>1076</v>
      </c>
      <c r="AH1100" s="88" t="s">
        <v>1076</v>
      </c>
      <c r="AI1100" s="75" t="s">
        <v>1076</v>
      </c>
      <c r="AJ1100" s="75" t="s">
        <v>1076</v>
      </c>
      <c r="AK1100" s="75" t="s">
        <v>1076</v>
      </c>
      <c r="AL1100" s="75" t="s">
        <v>1076</v>
      </c>
      <c r="AM1100" s="75" t="s">
        <v>1076</v>
      </c>
      <c r="AN1100" s="75" t="s">
        <v>1076</v>
      </c>
      <c r="AO1100" s="75" t="s">
        <v>1076</v>
      </c>
      <c r="AP1100" s="75" t="s">
        <v>1076</v>
      </c>
      <c r="AQ1100" s="75" t="s">
        <v>1076</v>
      </c>
      <c r="AR1100" s="75" t="s">
        <v>1076</v>
      </c>
      <c r="AS1100" s="75" t="s">
        <v>1076</v>
      </c>
      <c r="AT1100" s="75" t="s">
        <v>1076</v>
      </c>
      <c r="AU1100" t="str">
        <f t="shared" si="228"/>
        <v>РП</v>
      </c>
    </row>
    <row r="1101" spans="1:47" ht="16.5" thickTop="1" thickBot="1" x14ac:dyDescent="0.3">
      <c r="A1101" s="28">
        <f t="shared" si="224"/>
        <v>79</v>
      </c>
      <c r="B1101" s="74" t="s">
        <v>1852</v>
      </c>
      <c r="C1101" s="72" t="s">
        <v>613</v>
      </c>
      <c r="D1101" s="63">
        <v>1959</v>
      </c>
      <c r="E1101" s="72"/>
      <c r="F1101" s="72" t="s">
        <v>2519</v>
      </c>
      <c r="G1101" s="80">
        <v>2</v>
      </c>
      <c r="H1101" s="80">
        <v>2</v>
      </c>
      <c r="I1101" s="163">
        <v>662.78</v>
      </c>
      <c r="J1101" s="163">
        <v>622.1</v>
      </c>
      <c r="K1101" s="163">
        <v>594.11</v>
      </c>
      <c r="L1101" s="165">
        <v>34</v>
      </c>
      <c r="M1101" s="163">
        <f t="shared" si="229"/>
        <v>13073302.35</v>
      </c>
      <c r="N1101" s="163"/>
      <c r="O1101" s="163"/>
      <c r="P1101" s="163"/>
      <c r="Q1101" s="30">
        <f>IF('Форма 2'!D1101=0,"",'Форма 2'!D1101-N1101-O1101-P1101)</f>
        <v>13073302.35</v>
      </c>
      <c r="R1101" s="51">
        <f t="shared" ref="R1101" si="230">IF(ISNUMBER(J1101),M1101/J1101,"")</f>
        <v>21014.792396720783</v>
      </c>
      <c r="S1101" s="51">
        <f t="shared" ref="S1101" si="231">R1101</f>
        <v>21014.792396720783</v>
      </c>
      <c r="T1101" s="128">
        <f>IF(B1101=C1101,"",
IF(ISERROR(
IF(_xlfn.TEXTBEFORE('ПДФ 1'!B1144,": ",1)*1=YEAR($V$4),$V$4,
IF(_xlfn.TEXTBEFORE('ПДФ 1'!B1144,": ",1)*1=YEAR($W$4),$W$4,
IF(_xlfn.TEXTBEFORE('ПДФ 1'!B1144,": ",1)*1=YEAR($X$4),$X$4,$Y$4)))),"",
IF(_xlfn.TEXTBEFORE('ПДФ 1'!B1144,": ",1)*1=YEAR($V$4),$V$4,
IF(_xlfn.TEXTBEFORE('ПДФ 1'!B1144,": ",1)*1=YEAR($W$4),$W$4,
IF(_xlfn.TEXTBEFORE('ПДФ 1'!B1144,": ",1)*1=YEAR($X$4),$X$4,$Y$4)))))</f>
        <v>46387</v>
      </c>
      <c r="U1101" s="125" t="str">
        <f>IF(ISERROR(VLOOKUP(C1101,Источник!$C$2:$K$2343,9,0)),"",VLOOKUP(C1101,Источник!$C$2:$K$2343,9,0))</f>
        <v>РО</v>
      </c>
      <c r="V1101" s="1"/>
      <c r="W1101" s="1"/>
      <c r="X1101" s="77" t="str">
        <f t="shared" si="223"/>
        <v>г. Пермь, ул. Николая Быстрых, д. 2: 2026</v>
      </c>
      <c r="Y1101" s="117">
        <f t="shared" ref="Y1101" si="232">SUM(Z1101:AF1101,AI1101:AT1101,)+IF(ISNUMBER(AG1101),1,0)</f>
        <v>8</v>
      </c>
      <c r="Z1101" s="22">
        <v>1</v>
      </c>
      <c r="AA1101" s="22">
        <v>1</v>
      </c>
      <c r="AB1101" s="22" t="s">
        <v>1076</v>
      </c>
      <c r="AC1101" s="22">
        <v>1</v>
      </c>
      <c r="AD1101" s="22">
        <v>1</v>
      </c>
      <c r="AE1101" s="22">
        <v>1</v>
      </c>
      <c r="AF1101" s="22">
        <v>1</v>
      </c>
      <c r="AG1101" s="89" t="s">
        <v>1076</v>
      </c>
      <c r="AH1101" s="88" t="s">
        <v>1076</v>
      </c>
      <c r="AI1101" s="75" t="s">
        <v>1076</v>
      </c>
      <c r="AJ1101" s="75">
        <v>1</v>
      </c>
      <c r="AK1101" s="75" t="s">
        <v>1076</v>
      </c>
      <c r="AL1101" s="75" t="s">
        <v>1076</v>
      </c>
      <c r="AM1101" s="75">
        <v>1</v>
      </c>
      <c r="AN1101" s="75" t="s">
        <v>1076</v>
      </c>
      <c r="AO1101" s="75" t="s">
        <v>1076</v>
      </c>
      <c r="AP1101" s="75" t="s">
        <v>1076</v>
      </c>
      <c r="AQ1101" s="75" t="s">
        <v>1076</v>
      </c>
      <c r="AR1101" s="75" t="s">
        <v>1076</v>
      </c>
      <c r="AS1101" s="75" t="s">
        <v>1076</v>
      </c>
      <c r="AT1101" s="75" t="s">
        <v>1076</v>
      </c>
      <c r="AU1101" t="str">
        <f t="shared" ref="AU1101" si="233">TRIM(IF(COUNTBLANK(Z1101:AE1101)&lt;=5,CONCATENATE($AP$3,IF(ISNUMBER(Z1101),Z$6,"")," ",IF(ISNUMBER(AA1101),AA$6,"")," ",IF(ISNUMBER(AB1101),AB$6,"")," ",IF(ISNUMBER(AC1101),AC$6,"")," ",IF(ISNUMBER(AD1101),AD$6,"")," ",IF(ISNUMBER(AE1101),AE$6,""),$AQ$3," ",IF(ISNUMBER(AF1101),AF$6,"")," ",IF(ISNUMBER(AH1101),AH$6,"")," ",IF(ISNUMBER(AI1101),AI$6,"")," ",IF(ISNUMBER(AJ1101),AJ$6,"")," ",IF(ISNUMBER(AK1101),AK$6,"")," ",IF(ISNUMBER(AL1101),AL$6,"")," ",IF(ISNUMBER(AM1101),AM$6,"")," ",IF(ISNUMBER(AR1101),AR$6,"")," ",IF(ISNUMBER(AS1101),AS$6,"")," ",IF(ISNUMBER(AT1101),AT$6,""))&amp;IF(COUNTBLANK(AN1101:AQ1101)&lt;=3,CONCATENATE($AP$4,IF(ISNUMBER(AN1101),AN$7,"")," ",IF(ISNUMBER(AO1101),AO$7,"")," ",IF(ISNUMBER(AP1101),AP$7,"")," ",IF(ISNUMBER(AQ1101),AQ$7,"")," ",$AQ$4),""),
CONCATENATE(IF(ISNUMBER(AF1101),AF$6,"")," ",IF(ISNUMBER(AH1101),AH$6,"")," ",IF(ISNUMBER(AI1101),AI$6,"")," ",IF(ISNUMBER(AJ1101),AJ$6,"")," ",IF(ISNUMBER(AK1101),AK$6,"")," ",IF(ISNUMBER(AL1101),AL$6,"")," ",IF(ISNUMBER(AM1101),AM$6,"")," ",IF(ISNUMBER(AR1101),AR$6,"")," ",IF(ISNUMBER(AS1101),AS$6,"")," ",IF(ISNUMBER(AT1101),AT$6,""))&amp;IF(COUNTBLANK(AN1101:AQ1101)&lt;=3,CONCATENATE($AP$4,IF(ISNUMBER(AN1101),AN$7,"")," ",IF(ISNUMBER(AO1101),AO$7,"")," ",IF(ISNUMBER(AP1101),AP$7,"")," ",IF(ISNUMBER(AQ1101),AQ$7,"")," ",$AQ$4),"")
))</f>
        <v>РВИС ( ЭЛ ТЕП ХВС ГВС ВОД ) РП Рфа РФ</v>
      </c>
    </row>
    <row r="1102" spans="1:47" ht="16.5" thickTop="1" thickBot="1" x14ac:dyDescent="0.3">
      <c r="A1102" s="28">
        <f t="shared" si="224"/>
        <v>80</v>
      </c>
      <c r="B1102" s="74" t="s">
        <v>1852</v>
      </c>
      <c r="C1102" s="72" t="s">
        <v>45</v>
      </c>
      <c r="D1102" s="63">
        <v>1960</v>
      </c>
      <c r="E1102" s="72"/>
      <c r="F1102" s="72" t="s">
        <v>2519</v>
      </c>
      <c r="G1102" s="80">
        <v>3</v>
      </c>
      <c r="H1102" s="80">
        <v>2</v>
      </c>
      <c r="I1102" s="163">
        <v>1067.7</v>
      </c>
      <c r="J1102" s="163">
        <v>953.2</v>
      </c>
      <c r="K1102" s="163">
        <v>908.4</v>
      </c>
      <c r="L1102" s="165">
        <v>54</v>
      </c>
      <c r="M1102" s="163">
        <f t="shared" si="229"/>
        <v>10850853.59</v>
      </c>
      <c r="N1102" s="163"/>
      <c r="O1102" s="163"/>
      <c r="P1102" s="163"/>
      <c r="Q1102" s="30">
        <f>IF('Форма 2'!D1102=0,"",'Форма 2'!D1102-N1102-O1102-P1102)</f>
        <v>10850853.59</v>
      </c>
      <c r="R1102" s="51">
        <f t="shared" ref="R1102:R1133" si="234">IF(ISNUMBER(J1102),M1102/J1102,"")</f>
        <v>11383.606368023498</v>
      </c>
      <c r="S1102" s="51">
        <f t="shared" ref="S1102:S1133" si="235">R1102</f>
        <v>11383.606368023498</v>
      </c>
      <c r="T1102" s="128">
        <f>IF(B1102=C1102,"",
IF(ISERROR(
IF(_xlfn.TEXTBEFORE('ПДФ 1'!B1145,": ",1)*1=YEAR($V$4),$V$4,
IF(_xlfn.TEXTBEFORE('ПДФ 1'!B1145,": ",1)*1=YEAR($W$4),$W$4,
IF(_xlfn.TEXTBEFORE('ПДФ 1'!B1145,": ",1)*1=YEAR($X$4),$X$4,$Y$4)))),"",
IF(_xlfn.TEXTBEFORE('ПДФ 1'!B1145,": ",1)*1=YEAR($V$4),$V$4,
IF(_xlfn.TEXTBEFORE('ПДФ 1'!B1145,": ",1)*1=YEAR($W$4),$W$4,
IF(_xlfn.TEXTBEFORE('ПДФ 1'!B1145,": ",1)*1=YEAR($X$4),$X$4,$Y$4)))))</f>
        <v>46387</v>
      </c>
      <c r="U1102" s="125" t="str">
        <f>IF(ISERROR(VLOOKUP(C1102,Источник!$C$2:$K$2343,9,0)),"",VLOOKUP(C1102,Источник!$C$2:$K$2343,9,0))</f>
        <v>РО</v>
      </c>
      <c r="V1102" s="1"/>
      <c r="W1102" s="1"/>
      <c r="X1102" s="77" t="str">
        <f t="shared" si="223"/>
        <v>г. Пермь, ул. Новоржевская, д. 36: 2026</v>
      </c>
      <c r="Y1102" s="117">
        <f t="shared" ref="Y1102:Y1133" si="236">SUM(Z1102:AF1102,AI1102:AT1102,)+IF(ISNUMBER(AG1102),1,0)</f>
        <v>4</v>
      </c>
      <c r="Z1102" s="22">
        <v>1</v>
      </c>
      <c r="AA1102" s="22">
        <v>1</v>
      </c>
      <c r="AB1102" s="22" t="s">
        <v>1076</v>
      </c>
      <c r="AC1102" s="22">
        <v>1</v>
      </c>
      <c r="AD1102" s="22" t="s">
        <v>1076</v>
      </c>
      <c r="AE1102" s="22">
        <v>1</v>
      </c>
      <c r="AF1102" s="22" t="s">
        <v>1076</v>
      </c>
      <c r="AG1102" s="89" t="s">
        <v>1076</v>
      </c>
      <c r="AH1102" s="88" t="s">
        <v>1076</v>
      </c>
      <c r="AI1102" s="75" t="s">
        <v>1076</v>
      </c>
      <c r="AJ1102" s="75" t="s">
        <v>1076</v>
      </c>
      <c r="AK1102" s="75" t="s">
        <v>1076</v>
      </c>
      <c r="AL1102" s="75" t="s">
        <v>1076</v>
      </c>
      <c r="AM1102" s="75" t="s">
        <v>1076</v>
      </c>
      <c r="AN1102" s="75" t="s">
        <v>1076</v>
      </c>
      <c r="AO1102" s="75" t="s">
        <v>1076</v>
      </c>
      <c r="AP1102" s="75" t="s">
        <v>1076</v>
      </c>
      <c r="AQ1102" s="75" t="s">
        <v>1076</v>
      </c>
      <c r="AR1102" s="75" t="s">
        <v>1076</v>
      </c>
      <c r="AS1102" s="75" t="s">
        <v>1076</v>
      </c>
      <c r="AT1102" s="75" t="s">
        <v>1076</v>
      </c>
      <c r="AU1102" t="str">
        <f t="shared" ref="AU1102:AU1133" si="237">TRIM(IF(COUNTBLANK(Z1102:AE1102)&lt;=5,CONCATENATE($AP$3,IF(ISNUMBER(Z1102),Z$6,"")," ",IF(ISNUMBER(AA1102),AA$6,"")," ",IF(ISNUMBER(AB1102),AB$6,"")," ",IF(ISNUMBER(AC1102),AC$6,"")," ",IF(ISNUMBER(AD1102),AD$6,"")," ",IF(ISNUMBER(AE1102),AE$6,""),$AQ$3," ",IF(ISNUMBER(AF1102),AF$6,"")," ",IF(ISNUMBER(AH1102),AH$6,"")," ",IF(ISNUMBER(AI1102),AI$6,"")," ",IF(ISNUMBER(AJ1102),AJ$6,"")," ",IF(ISNUMBER(AK1102),AK$6,"")," ",IF(ISNUMBER(AL1102),AL$6,"")," ",IF(ISNUMBER(AM1102),AM$6,"")," ",IF(ISNUMBER(AR1102),AR$6,"")," ",IF(ISNUMBER(AS1102),AS$6,"")," ",IF(ISNUMBER(AT1102),AT$6,""))&amp;IF(COUNTBLANK(AN1102:AQ1102)&lt;=3,CONCATENATE($AP$4,IF(ISNUMBER(AN1102),AN$7,"")," ",IF(ISNUMBER(AO1102),AO$7,"")," ",IF(ISNUMBER(AP1102),AP$7,"")," ",IF(ISNUMBER(AQ1102),AQ$7,"")," ",$AQ$4),""),
CONCATENATE(IF(ISNUMBER(AF1102),AF$6,"")," ",IF(ISNUMBER(AH1102),AH$6,"")," ",IF(ISNUMBER(AI1102),AI$6,"")," ",IF(ISNUMBER(AJ1102),AJ$6,"")," ",IF(ISNUMBER(AK1102),AK$6,"")," ",IF(ISNUMBER(AL1102),AL$6,"")," ",IF(ISNUMBER(AM1102),AM$6,"")," ",IF(ISNUMBER(AR1102),AR$6,"")," ",IF(ISNUMBER(AS1102),AS$6,"")," ",IF(ISNUMBER(AT1102),AT$6,""))&amp;IF(COUNTBLANK(AN1102:AQ1102)&lt;=3,CONCATENATE($AP$4,IF(ISNUMBER(AN1102),AN$7,"")," ",IF(ISNUMBER(AO1102),AO$7,"")," ",IF(ISNUMBER(AP1102),AP$7,"")," ",IF(ISNUMBER(AQ1102),AQ$7,"")," ",$AQ$4),"")
))</f>
        <v>РВИС ( ЭЛ ТЕП ХВС ВОД )</v>
      </c>
    </row>
    <row r="1103" spans="1:47" ht="16.5" thickTop="1" thickBot="1" x14ac:dyDescent="0.3">
      <c r="A1103" s="28">
        <f t="shared" si="224"/>
        <v>81</v>
      </c>
      <c r="B1103" s="74" t="s">
        <v>1852</v>
      </c>
      <c r="C1103" s="72" t="s">
        <v>751</v>
      </c>
      <c r="D1103" s="63">
        <v>1962</v>
      </c>
      <c r="E1103" s="72"/>
      <c r="F1103" s="72" t="s">
        <v>2519</v>
      </c>
      <c r="G1103" s="80">
        <v>3</v>
      </c>
      <c r="H1103" s="80">
        <v>2</v>
      </c>
      <c r="I1103" s="163">
        <v>912.9</v>
      </c>
      <c r="J1103" s="163">
        <v>604.9</v>
      </c>
      <c r="K1103" s="163">
        <v>604.9</v>
      </c>
      <c r="L1103" s="165">
        <v>51</v>
      </c>
      <c r="M1103" s="163">
        <f t="shared" si="229"/>
        <v>8724941.3300000001</v>
      </c>
      <c r="N1103" s="163"/>
      <c r="O1103" s="163"/>
      <c r="P1103" s="163"/>
      <c r="Q1103" s="30">
        <f>IF('Форма 2'!D1103=0,"",'Форма 2'!D1103-N1103-O1103-P1103)</f>
        <v>8724941.3300000001</v>
      </c>
      <c r="R1103" s="51">
        <f t="shared" si="234"/>
        <v>14423.774723094728</v>
      </c>
      <c r="S1103" s="51">
        <f t="shared" si="235"/>
        <v>14423.774723094728</v>
      </c>
      <c r="T1103" s="128">
        <f>IF(B1103=C1103,"",
IF(ISERROR(
IF(_xlfn.TEXTBEFORE('ПДФ 1'!B1146,": ",1)*1=YEAR($V$4),$V$4,
IF(_xlfn.TEXTBEFORE('ПДФ 1'!B1146,": ",1)*1=YEAR($W$4),$W$4,
IF(_xlfn.TEXTBEFORE('ПДФ 1'!B1146,": ",1)*1=YEAR($X$4),$X$4,$Y$4)))),"",
IF(_xlfn.TEXTBEFORE('ПДФ 1'!B1146,": ",1)*1=YEAR($V$4),$V$4,
IF(_xlfn.TEXTBEFORE('ПДФ 1'!B1146,": ",1)*1=YEAR($W$4),$W$4,
IF(_xlfn.TEXTBEFORE('ПДФ 1'!B1146,": ",1)*1=YEAR($X$4),$X$4,$Y$4)))))</f>
        <v>46387</v>
      </c>
      <c r="U1103" s="125" t="str">
        <f>IF(ISERROR(VLOOKUP(C1103,Источник!$C$2:$K$2343,9,0)),"",VLOOKUP(C1103,Источник!$C$2:$K$2343,9,0))</f>
        <v>РО</v>
      </c>
      <c r="V1103" s="1"/>
      <c r="W1103" s="1"/>
      <c r="X1103" s="77" t="str">
        <f t="shared" si="223"/>
        <v>г. Пермь, ул. Новосибирская, д. 18А: 2026</v>
      </c>
      <c r="Y1103" s="117">
        <f t="shared" si="236"/>
        <v>1</v>
      </c>
      <c r="Z1103" s="22" t="s">
        <v>1076</v>
      </c>
      <c r="AA1103" s="22" t="s">
        <v>1076</v>
      </c>
      <c r="AB1103" s="22" t="s">
        <v>1076</v>
      </c>
      <c r="AC1103" s="22" t="s">
        <v>1076</v>
      </c>
      <c r="AD1103" s="22" t="s">
        <v>1076</v>
      </c>
      <c r="AE1103" s="22" t="s">
        <v>1076</v>
      </c>
      <c r="AF1103" s="22" t="s">
        <v>1076</v>
      </c>
      <c r="AG1103" s="89" t="s">
        <v>1076</v>
      </c>
      <c r="AH1103" s="88" t="s">
        <v>1076</v>
      </c>
      <c r="AI1103" s="75">
        <v>1</v>
      </c>
      <c r="AJ1103" s="75" t="s">
        <v>1076</v>
      </c>
      <c r="AK1103" s="75" t="s">
        <v>1076</v>
      </c>
      <c r="AL1103" s="75" t="s">
        <v>1076</v>
      </c>
      <c r="AM1103" s="75" t="s">
        <v>1076</v>
      </c>
      <c r="AN1103" s="75" t="s">
        <v>1076</v>
      </c>
      <c r="AO1103" s="75" t="s">
        <v>1076</v>
      </c>
      <c r="AP1103" s="75" t="s">
        <v>1076</v>
      </c>
      <c r="AQ1103" s="75" t="s">
        <v>1076</v>
      </c>
      <c r="AR1103" s="75" t="s">
        <v>1076</v>
      </c>
      <c r="AS1103" s="75" t="s">
        <v>1076</v>
      </c>
      <c r="AT1103" s="75" t="s">
        <v>1076</v>
      </c>
      <c r="AU1103" t="str">
        <f t="shared" si="237"/>
        <v>РК</v>
      </c>
    </row>
    <row r="1104" spans="1:47" ht="16.5" thickTop="1" thickBot="1" x14ac:dyDescent="0.3">
      <c r="A1104" s="28">
        <f t="shared" si="224"/>
        <v>82</v>
      </c>
      <c r="B1104" s="74" t="s">
        <v>1852</v>
      </c>
      <c r="C1104" s="72" t="s">
        <v>236</v>
      </c>
      <c r="D1104" s="63">
        <v>1961</v>
      </c>
      <c r="E1104" s="72"/>
      <c r="F1104" s="72" t="s">
        <v>2519</v>
      </c>
      <c r="G1104" s="80">
        <v>5</v>
      </c>
      <c r="H1104" s="80">
        <v>4</v>
      </c>
      <c r="I1104" s="163">
        <v>3038</v>
      </c>
      <c r="J1104" s="163">
        <v>2303</v>
      </c>
      <c r="K1104" s="163">
        <v>2162.5</v>
      </c>
      <c r="L1104" s="165">
        <v>133</v>
      </c>
      <c r="M1104" s="163">
        <f t="shared" si="229"/>
        <v>13681693.76</v>
      </c>
      <c r="N1104" s="163"/>
      <c r="O1104" s="163"/>
      <c r="P1104" s="163"/>
      <c r="Q1104" s="30">
        <f>IF('Форма 2'!D1104=0,"",'Форма 2'!D1104-N1104-O1104-P1104)</f>
        <v>13681693.76</v>
      </c>
      <c r="R1104" s="51">
        <f t="shared" si="234"/>
        <v>5940.8136170212765</v>
      </c>
      <c r="S1104" s="51">
        <f t="shared" si="235"/>
        <v>5940.8136170212765</v>
      </c>
      <c r="T1104" s="128">
        <f>IF(B1104=C1104,"",
IF(ISERROR(
IF(_xlfn.TEXTBEFORE('ПДФ 1'!B1147,": ",1)*1=YEAR($V$4),$V$4,
IF(_xlfn.TEXTBEFORE('ПДФ 1'!B1147,": ",1)*1=YEAR($W$4),$W$4,
IF(_xlfn.TEXTBEFORE('ПДФ 1'!B1147,": ",1)*1=YEAR($X$4),$X$4,$Y$4)))),"",
IF(_xlfn.TEXTBEFORE('ПДФ 1'!B1147,": ",1)*1=YEAR($V$4),$V$4,
IF(_xlfn.TEXTBEFORE('ПДФ 1'!B1147,": ",1)*1=YEAR($W$4),$W$4,
IF(_xlfn.TEXTBEFORE('ПДФ 1'!B1147,": ",1)*1=YEAR($X$4),$X$4,$Y$4)))))</f>
        <v>46387</v>
      </c>
      <c r="U1104" s="125" t="str">
        <f>IF(ISERROR(VLOOKUP(C1104,Источник!$C$2:$K$2343,9,0)),"",VLOOKUP(C1104,Источник!$C$2:$K$2343,9,0))</f>
        <v>РО</v>
      </c>
      <c r="V1104" s="1"/>
      <c r="W1104" s="1"/>
      <c r="X1104" s="77" t="str">
        <f t="shared" si="223"/>
        <v>г. Пермь, ул. Одоевского, д. 26: 2026</v>
      </c>
      <c r="Y1104" s="117">
        <f t="shared" si="236"/>
        <v>1</v>
      </c>
      <c r="Z1104" s="22" t="s">
        <v>1076</v>
      </c>
      <c r="AA1104" s="22" t="s">
        <v>1076</v>
      </c>
      <c r="AB1104" s="22" t="s">
        <v>1076</v>
      </c>
      <c r="AC1104" s="22" t="s">
        <v>1076</v>
      </c>
      <c r="AD1104" s="22" t="s">
        <v>1076</v>
      </c>
      <c r="AE1104" s="22" t="s">
        <v>1076</v>
      </c>
      <c r="AF1104" s="22" t="s">
        <v>1076</v>
      </c>
      <c r="AG1104" s="89" t="s">
        <v>1076</v>
      </c>
      <c r="AH1104" s="88" t="s">
        <v>1076</v>
      </c>
      <c r="AI1104" s="75">
        <v>1</v>
      </c>
      <c r="AJ1104" s="75" t="s">
        <v>1076</v>
      </c>
      <c r="AK1104" s="75" t="s">
        <v>1076</v>
      </c>
      <c r="AL1104" s="75" t="s">
        <v>1076</v>
      </c>
      <c r="AM1104" s="75" t="s">
        <v>1076</v>
      </c>
      <c r="AN1104" s="75" t="s">
        <v>1076</v>
      </c>
      <c r="AO1104" s="75" t="s">
        <v>1076</v>
      </c>
      <c r="AP1104" s="75" t="s">
        <v>1076</v>
      </c>
      <c r="AQ1104" s="75" t="s">
        <v>1076</v>
      </c>
      <c r="AR1104" s="75" t="s">
        <v>1076</v>
      </c>
      <c r="AS1104" s="75" t="s">
        <v>1076</v>
      </c>
      <c r="AT1104" s="75" t="s">
        <v>1076</v>
      </c>
      <c r="AU1104" t="str">
        <f t="shared" si="237"/>
        <v>РК</v>
      </c>
    </row>
    <row r="1105" spans="1:47" ht="16.5" thickTop="1" thickBot="1" x14ac:dyDescent="0.3">
      <c r="A1105" s="28">
        <f t="shared" si="224"/>
        <v>83</v>
      </c>
      <c r="B1105" s="74" t="s">
        <v>1852</v>
      </c>
      <c r="C1105" s="72" t="s">
        <v>654</v>
      </c>
      <c r="D1105" s="63">
        <v>1960</v>
      </c>
      <c r="E1105" s="72"/>
      <c r="F1105" s="72">
        <v>0</v>
      </c>
      <c r="G1105" s="80">
        <v>3</v>
      </c>
      <c r="H1105" s="80">
        <v>3</v>
      </c>
      <c r="I1105" s="163">
        <v>1668.1</v>
      </c>
      <c r="J1105" s="163">
        <v>1389.4</v>
      </c>
      <c r="K1105" s="163">
        <v>1389.4</v>
      </c>
      <c r="L1105" s="165">
        <v>63</v>
      </c>
      <c r="M1105" s="163">
        <f t="shared" si="229"/>
        <v>41380806.920000002</v>
      </c>
      <c r="N1105" s="163"/>
      <c r="O1105" s="163"/>
      <c r="P1105" s="163"/>
      <c r="Q1105" s="30">
        <f>IF('Форма 2'!D1105=0,"",'Форма 2'!D1105-N1105-O1105-P1105)</f>
        <v>41380806.920000002</v>
      </c>
      <c r="R1105" s="51">
        <f t="shared" si="234"/>
        <v>29783.220757161365</v>
      </c>
      <c r="S1105" s="51">
        <f t="shared" si="235"/>
        <v>29783.220757161365</v>
      </c>
      <c r="T1105" s="128">
        <f>IF(B1105=C1105,"",
IF(ISERROR(
IF(_xlfn.TEXTBEFORE('ПДФ 1'!B1148,": ",1)*1=YEAR($V$4),$V$4,
IF(_xlfn.TEXTBEFORE('ПДФ 1'!B1148,": ",1)*1=YEAR($W$4),$W$4,
IF(_xlfn.TEXTBEFORE('ПДФ 1'!B1148,": ",1)*1=YEAR($X$4),$X$4,$Y$4)))),"",
IF(_xlfn.TEXTBEFORE('ПДФ 1'!B1148,": ",1)*1=YEAR($V$4),$V$4,
IF(_xlfn.TEXTBEFORE('ПДФ 1'!B1148,": ",1)*1=YEAR($W$4),$W$4,
IF(_xlfn.TEXTBEFORE('ПДФ 1'!B1148,": ",1)*1=YEAR($X$4),$X$4,$Y$4)))))</f>
        <v>46387</v>
      </c>
      <c r="U1105" s="125" t="str">
        <f>IF(ISERROR(VLOOKUP(C1105,Источник!$C$2:$K$2343,9,0)),"",VLOOKUP(C1105,Источник!$C$2:$K$2343,9,0))</f>
        <v>СС</v>
      </c>
      <c r="V1105" s="1"/>
      <c r="W1105" s="1"/>
      <c r="X1105" s="77" t="str">
        <f t="shared" si="223"/>
        <v>г. Пермь, ул. Оршанская, д. 13: 2026</v>
      </c>
      <c r="Y1105" s="117">
        <f t="shared" si="236"/>
        <v>5</v>
      </c>
      <c r="Z1105" s="22" t="s">
        <v>1076</v>
      </c>
      <c r="AA1105" s="22">
        <v>1</v>
      </c>
      <c r="AB1105" s="22" t="s">
        <v>1076</v>
      </c>
      <c r="AC1105" s="22">
        <v>1</v>
      </c>
      <c r="AD1105" s="22" t="s">
        <v>1076</v>
      </c>
      <c r="AE1105" s="22">
        <v>1</v>
      </c>
      <c r="AF1105" s="22" t="s">
        <v>1076</v>
      </c>
      <c r="AG1105" s="89" t="s">
        <v>1076</v>
      </c>
      <c r="AH1105" s="88" t="s">
        <v>1076</v>
      </c>
      <c r="AI1105" s="75">
        <v>1</v>
      </c>
      <c r="AJ1105" s="75">
        <v>1</v>
      </c>
      <c r="AK1105" s="75" t="s">
        <v>1076</v>
      </c>
      <c r="AL1105" s="75" t="s">
        <v>1076</v>
      </c>
      <c r="AM1105" s="75" t="s">
        <v>1076</v>
      </c>
      <c r="AN1105" s="75" t="s">
        <v>1076</v>
      </c>
      <c r="AO1105" s="75" t="s">
        <v>1076</v>
      </c>
      <c r="AP1105" s="75" t="s">
        <v>1076</v>
      </c>
      <c r="AQ1105" s="75" t="s">
        <v>1076</v>
      </c>
      <c r="AR1105" s="75" t="s">
        <v>1076</v>
      </c>
      <c r="AS1105" s="75" t="s">
        <v>1076</v>
      </c>
      <c r="AT1105" s="75" t="s">
        <v>1076</v>
      </c>
      <c r="AU1105" t="str">
        <f t="shared" si="237"/>
        <v>РВИС ( ТЕП ХВС ВОД ) РК Рфа</v>
      </c>
    </row>
    <row r="1106" spans="1:47" ht="16.5" thickTop="1" thickBot="1" x14ac:dyDescent="0.3">
      <c r="A1106" s="28">
        <f t="shared" si="224"/>
        <v>84</v>
      </c>
      <c r="B1106" s="74" t="s">
        <v>1852</v>
      </c>
      <c r="C1106" s="72" t="s">
        <v>292</v>
      </c>
      <c r="D1106" s="63">
        <v>1963</v>
      </c>
      <c r="E1106" s="72"/>
      <c r="F1106" s="72" t="s">
        <v>2519</v>
      </c>
      <c r="G1106" s="80">
        <v>5</v>
      </c>
      <c r="H1106" s="80">
        <v>2</v>
      </c>
      <c r="I1106" s="163">
        <v>1702</v>
      </c>
      <c r="J1106" s="163">
        <v>1568.9</v>
      </c>
      <c r="K1106" s="163">
        <v>1495.9</v>
      </c>
      <c r="L1106" s="165">
        <v>79</v>
      </c>
      <c r="M1106" s="163">
        <f t="shared" si="229"/>
        <v>1389019.22</v>
      </c>
      <c r="N1106" s="163"/>
      <c r="O1106" s="163"/>
      <c r="P1106" s="163"/>
      <c r="Q1106" s="30">
        <f>IF('Форма 2'!D1106=0,"",'Форма 2'!D1106-N1106-O1106-P1106)</f>
        <v>1389019.22</v>
      </c>
      <c r="R1106" s="51">
        <f t="shared" si="234"/>
        <v>885.3459238957231</v>
      </c>
      <c r="S1106" s="51">
        <f t="shared" si="235"/>
        <v>885.3459238957231</v>
      </c>
      <c r="T1106" s="128">
        <f>IF(B1106=C1106,"",
IF(ISERROR(
IF(_xlfn.TEXTBEFORE('ПДФ 1'!B1149,": ",1)*1=YEAR($V$4),$V$4,
IF(_xlfn.TEXTBEFORE('ПДФ 1'!B1149,": ",1)*1=YEAR($W$4),$W$4,
IF(_xlfn.TEXTBEFORE('ПДФ 1'!B1149,": ",1)*1=YEAR($X$4),$X$4,$Y$4)))),"",
IF(_xlfn.TEXTBEFORE('ПДФ 1'!B1149,": ",1)*1=YEAR($V$4),$V$4,
IF(_xlfn.TEXTBEFORE('ПДФ 1'!B1149,": ",1)*1=YEAR($W$4),$W$4,
IF(_xlfn.TEXTBEFORE('ПДФ 1'!B1149,": ",1)*1=YEAR($X$4),$X$4,$Y$4)))))</f>
        <v>46387</v>
      </c>
      <c r="U1106" s="125" t="str">
        <f>IF(ISERROR(VLOOKUP(C1106,Источник!$C$2:$K$2343,9,0)),"",VLOOKUP(C1106,Источник!$C$2:$K$2343,9,0))</f>
        <v>РО</v>
      </c>
      <c r="V1106" s="1"/>
      <c r="W1106" s="1"/>
      <c r="X1106" s="77" t="str">
        <f t="shared" si="223"/>
        <v>г. Пермь, ул. Охотников, д. 26: 2026</v>
      </c>
      <c r="Y1106" s="117">
        <f t="shared" si="236"/>
        <v>1</v>
      </c>
      <c r="Z1106" s="22" t="s">
        <v>1076</v>
      </c>
      <c r="AA1106" s="22" t="s">
        <v>1076</v>
      </c>
      <c r="AB1106" s="22" t="s">
        <v>1076</v>
      </c>
      <c r="AC1106" s="22" t="s">
        <v>1076</v>
      </c>
      <c r="AD1106" s="22" t="s">
        <v>1076</v>
      </c>
      <c r="AE1106" s="22" t="s">
        <v>1076</v>
      </c>
      <c r="AF1106" s="22" t="s">
        <v>1076</v>
      </c>
      <c r="AG1106" s="89" t="s">
        <v>1076</v>
      </c>
      <c r="AH1106" s="88" t="s">
        <v>1076</v>
      </c>
      <c r="AI1106" s="75" t="s">
        <v>1076</v>
      </c>
      <c r="AJ1106" s="75" t="s">
        <v>1076</v>
      </c>
      <c r="AK1106" s="75" t="s">
        <v>1076</v>
      </c>
      <c r="AL1106" s="75" t="s">
        <v>1076</v>
      </c>
      <c r="AM1106" s="75">
        <v>1</v>
      </c>
      <c r="AN1106" s="75" t="s">
        <v>1076</v>
      </c>
      <c r="AO1106" s="75" t="s">
        <v>1076</v>
      </c>
      <c r="AP1106" s="75" t="s">
        <v>1076</v>
      </c>
      <c r="AQ1106" s="75" t="s">
        <v>1076</v>
      </c>
      <c r="AR1106" s="75" t="s">
        <v>1076</v>
      </c>
      <c r="AS1106" s="75" t="s">
        <v>1076</v>
      </c>
      <c r="AT1106" s="75" t="s">
        <v>1076</v>
      </c>
      <c r="AU1106" t="str">
        <f t="shared" si="237"/>
        <v>РФ</v>
      </c>
    </row>
    <row r="1107" spans="1:47" ht="16.5" thickTop="1" thickBot="1" x14ac:dyDescent="0.3">
      <c r="A1107" s="28">
        <f t="shared" si="224"/>
        <v>85</v>
      </c>
      <c r="B1107" s="74" t="s">
        <v>1852</v>
      </c>
      <c r="C1107" s="72" t="s">
        <v>614</v>
      </c>
      <c r="D1107" s="63">
        <v>1964</v>
      </c>
      <c r="E1107" s="72"/>
      <c r="F1107" s="72" t="s">
        <v>2519</v>
      </c>
      <c r="G1107" s="80">
        <v>5</v>
      </c>
      <c r="H1107" s="80">
        <v>2</v>
      </c>
      <c r="I1107" s="163">
        <v>2099.3000000000002</v>
      </c>
      <c r="J1107" s="163">
        <v>1503.1000000000001</v>
      </c>
      <c r="K1107" s="163">
        <v>1503.1</v>
      </c>
      <c r="L1107" s="165">
        <v>76</v>
      </c>
      <c r="M1107" s="163">
        <f t="shared" si="229"/>
        <v>6313119.9199999999</v>
      </c>
      <c r="N1107" s="163"/>
      <c r="O1107" s="163"/>
      <c r="P1107" s="163"/>
      <c r="Q1107" s="30">
        <f>IF('Форма 2'!D1107=0,"",'Форма 2'!D1107-N1107-O1107-P1107)</f>
        <v>6313119.9199999999</v>
      </c>
      <c r="R1107" s="51">
        <f t="shared" si="234"/>
        <v>4200.0664759497031</v>
      </c>
      <c r="S1107" s="51">
        <f t="shared" si="235"/>
        <v>4200.0664759497031</v>
      </c>
      <c r="T1107" s="128">
        <f>IF(B1107=C1107,"",
IF(ISERROR(
IF(_xlfn.TEXTBEFORE('ПДФ 1'!B1150,": ",1)*1=YEAR($V$4),$V$4,
IF(_xlfn.TEXTBEFORE('ПДФ 1'!B1150,": ",1)*1=YEAR($W$4),$W$4,
IF(_xlfn.TEXTBEFORE('ПДФ 1'!B1150,": ",1)*1=YEAR($X$4),$X$4,$Y$4)))),"",
IF(_xlfn.TEXTBEFORE('ПДФ 1'!B1150,": ",1)*1=YEAR($V$4),$V$4,
IF(_xlfn.TEXTBEFORE('ПДФ 1'!B1150,": ",1)*1=YEAR($W$4),$W$4,
IF(_xlfn.TEXTBEFORE('ПДФ 1'!B1150,": ",1)*1=YEAR($X$4),$X$4,$Y$4)))))</f>
        <v>46387</v>
      </c>
      <c r="U1107" s="125" t="str">
        <f>IF(ISERROR(VLOOKUP(C1107,Источник!$C$2:$K$2343,9,0)),"",VLOOKUP(C1107,Источник!$C$2:$K$2343,9,0))</f>
        <v>РО</v>
      </c>
      <c r="V1107" s="1"/>
      <c r="W1107" s="1"/>
      <c r="X1107" s="77" t="str">
        <f t="shared" si="223"/>
        <v>г. Пермь, ул. Петропавловская, д. 78: 2026</v>
      </c>
      <c r="Y1107" s="117">
        <f t="shared" si="236"/>
        <v>2</v>
      </c>
      <c r="Z1107" s="22">
        <v>1</v>
      </c>
      <c r="AA1107" s="22">
        <v>1</v>
      </c>
      <c r="AB1107" s="22" t="s">
        <v>1076</v>
      </c>
      <c r="AC1107" s="22" t="s">
        <v>1076</v>
      </c>
      <c r="AD1107" s="22" t="s">
        <v>1076</v>
      </c>
      <c r="AE1107" s="22" t="s">
        <v>1076</v>
      </c>
      <c r="AF1107" s="22" t="s">
        <v>1076</v>
      </c>
      <c r="AG1107" s="89" t="s">
        <v>1076</v>
      </c>
      <c r="AH1107" s="88" t="s">
        <v>1076</v>
      </c>
      <c r="AI1107" s="75" t="s">
        <v>1076</v>
      </c>
      <c r="AJ1107" s="75" t="s">
        <v>1076</v>
      </c>
      <c r="AK1107" s="75" t="s">
        <v>1076</v>
      </c>
      <c r="AL1107" s="75" t="s">
        <v>1076</v>
      </c>
      <c r="AM1107" s="75" t="s">
        <v>1076</v>
      </c>
      <c r="AN1107" s="75" t="s">
        <v>1076</v>
      </c>
      <c r="AO1107" s="75" t="s">
        <v>1076</v>
      </c>
      <c r="AP1107" s="75" t="s">
        <v>1076</v>
      </c>
      <c r="AQ1107" s="75" t="s">
        <v>1076</v>
      </c>
      <c r="AR1107" s="75" t="s">
        <v>1076</v>
      </c>
      <c r="AS1107" s="75" t="s">
        <v>1076</v>
      </c>
      <c r="AT1107" s="75" t="s">
        <v>1076</v>
      </c>
      <c r="AU1107" t="str">
        <f t="shared" si="237"/>
        <v>РВИС ( ЭЛ ТЕП )</v>
      </c>
    </row>
    <row r="1108" spans="1:47" ht="16.5" thickTop="1" thickBot="1" x14ac:dyDescent="0.3">
      <c r="A1108" s="28">
        <f t="shared" si="224"/>
        <v>86</v>
      </c>
      <c r="B1108" s="74" t="s">
        <v>1852</v>
      </c>
      <c r="C1108" s="72" t="s">
        <v>804</v>
      </c>
      <c r="D1108" s="63">
        <v>1971</v>
      </c>
      <c r="E1108" s="72"/>
      <c r="F1108" s="72" t="s">
        <v>2520</v>
      </c>
      <c r="G1108" s="80">
        <v>9</v>
      </c>
      <c r="H1108" s="80">
        <v>6</v>
      </c>
      <c r="I1108" s="163">
        <v>11245.9</v>
      </c>
      <c r="J1108" s="163">
        <v>11200.3</v>
      </c>
      <c r="K1108" s="163">
        <v>10500.06</v>
      </c>
      <c r="L1108" s="165">
        <v>481</v>
      </c>
      <c r="M1108" s="163">
        <f t="shared" si="229"/>
        <v>5460446.75</v>
      </c>
      <c r="N1108" s="163"/>
      <c r="O1108" s="163"/>
      <c r="P1108" s="163"/>
      <c r="Q1108" s="30">
        <f>IF('Форма 2'!D1108=0,"",'Форма 2'!D1108-N1108-O1108-P1108)</f>
        <v>5460446.75</v>
      </c>
      <c r="R1108" s="51">
        <f t="shared" si="234"/>
        <v>487.52682963849185</v>
      </c>
      <c r="S1108" s="51">
        <f t="shared" si="235"/>
        <v>487.52682963849185</v>
      </c>
      <c r="T1108" s="128">
        <f>IF(B1108=C1108,"",
IF(ISERROR(
IF(_xlfn.TEXTBEFORE('ПДФ 1'!B1151,": ",1)*1=YEAR($V$4),$V$4,
IF(_xlfn.TEXTBEFORE('ПДФ 1'!B1151,": ",1)*1=YEAR($W$4),$W$4,
IF(_xlfn.TEXTBEFORE('ПДФ 1'!B1151,": ",1)*1=YEAR($X$4),$X$4,$Y$4)))),"",
IF(_xlfn.TEXTBEFORE('ПДФ 1'!B1151,": ",1)*1=YEAR($V$4),$V$4,
IF(_xlfn.TEXTBEFORE('ПДФ 1'!B1151,": ",1)*1=YEAR($W$4),$W$4,
IF(_xlfn.TEXTBEFORE('ПДФ 1'!B1151,": ",1)*1=YEAR($X$4),$X$4,$Y$4)))))</f>
        <v>46387</v>
      </c>
      <c r="U1108" s="125" t="str">
        <f>IF(ISERROR(VLOOKUP(C1108,Источник!$C$2:$K$2343,9,0)),"",VLOOKUP(C1108,Источник!$C$2:$K$2343,9,0))</f>
        <v>РО</v>
      </c>
      <c r="V1108" s="1"/>
      <c r="W1108" s="1"/>
      <c r="X1108" s="77" t="str">
        <f t="shared" si="223"/>
        <v>г. Пермь, ул. Петропавловская, д. 79: 2026</v>
      </c>
      <c r="Y1108" s="117">
        <f t="shared" si="236"/>
        <v>1</v>
      </c>
      <c r="Z1108" s="22" t="s">
        <v>1076</v>
      </c>
      <c r="AA1108" s="22" t="s">
        <v>1076</v>
      </c>
      <c r="AB1108" s="22" t="s">
        <v>1076</v>
      </c>
      <c r="AC1108" s="22" t="s">
        <v>1076</v>
      </c>
      <c r="AD1108" s="22" t="s">
        <v>1076</v>
      </c>
      <c r="AE1108" s="22" t="s">
        <v>1076</v>
      </c>
      <c r="AF1108" s="22" t="s">
        <v>1076</v>
      </c>
      <c r="AG1108" s="89" t="s">
        <v>1076</v>
      </c>
      <c r="AH1108" s="88" t="s">
        <v>1076</v>
      </c>
      <c r="AI1108" s="75" t="s">
        <v>1076</v>
      </c>
      <c r="AJ1108" s="75" t="s">
        <v>1076</v>
      </c>
      <c r="AK1108" s="75" t="s">
        <v>1076</v>
      </c>
      <c r="AL1108" s="75" t="s">
        <v>1076</v>
      </c>
      <c r="AM1108" s="75">
        <v>1</v>
      </c>
      <c r="AN1108" s="75" t="s">
        <v>1076</v>
      </c>
      <c r="AO1108" s="75" t="s">
        <v>1076</v>
      </c>
      <c r="AP1108" s="75" t="s">
        <v>1076</v>
      </c>
      <c r="AQ1108" s="75" t="s">
        <v>1076</v>
      </c>
      <c r="AR1108" s="75" t="s">
        <v>1076</v>
      </c>
      <c r="AS1108" s="75" t="s">
        <v>1076</v>
      </c>
      <c r="AT1108" s="75" t="s">
        <v>1076</v>
      </c>
      <c r="AU1108" t="str">
        <f t="shared" si="237"/>
        <v>РФ</v>
      </c>
    </row>
    <row r="1109" spans="1:47" ht="16.5" thickTop="1" thickBot="1" x14ac:dyDescent="0.3">
      <c r="A1109" s="28">
        <f t="shared" si="224"/>
        <v>87</v>
      </c>
      <c r="B1109" s="74" t="s">
        <v>1852</v>
      </c>
      <c r="C1109" s="72" t="s">
        <v>238</v>
      </c>
      <c r="D1109" s="63">
        <v>1962</v>
      </c>
      <c r="E1109" s="72"/>
      <c r="F1109" s="72" t="s">
        <v>2519</v>
      </c>
      <c r="G1109" s="80">
        <v>5</v>
      </c>
      <c r="H1109" s="80">
        <v>3</v>
      </c>
      <c r="I1109" s="163">
        <v>2262.3000000000002</v>
      </c>
      <c r="J1109" s="163">
        <v>1704.1</v>
      </c>
      <c r="K1109" s="163">
        <v>1704.1</v>
      </c>
      <c r="L1109" s="165">
        <v>88</v>
      </c>
      <c r="M1109" s="163">
        <f t="shared" si="229"/>
        <v>10188313.300000001</v>
      </c>
      <c r="N1109" s="163"/>
      <c r="O1109" s="163"/>
      <c r="P1109" s="163"/>
      <c r="Q1109" s="30">
        <f>IF('Форма 2'!D1109=0,"",'Форма 2'!D1109-N1109-O1109-P1109)</f>
        <v>10188313.300000001</v>
      </c>
      <c r="R1109" s="51">
        <f t="shared" si="234"/>
        <v>5978.7062378968376</v>
      </c>
      <c r="S1109" s="51">
        <f t="shared" si="235"/>
        <v>5978.7062378968376</v>
      </c>
      <c r="T1109" s="128">
        <f>IF(B1109=C1109,"",
IF(ISERROR(
IF(_xlfn.TEXTBEFORE('ПДФ 1'!B1152,": ",1)*1=YEAR($V$4),$V$4,
IF(_xlfn.TEXTBEFORE('ПДФ 1'!B1152,": ",1)*1=YEAR($W$4),$W$4,
IF(_xlfn.TEXTBEFORE('ПДФ 1'!B1152,": ",1)*1=YEAR($X$4),$X$4,$Y$4)))),"",
IF(_xlfn.TEXTBEFORE('ПДФ 1'!B1152,": ",1)*1=YEAR($V$4),$V$4,
IF(_xlfn.TEXTBEFORE('ПДФ 1'!B1152,": ",1)*1=YEAR($W$4),$W$4,
IF(_xlfn.TEXTBEFORE('ПДФ 1'!B1152,": ",1)*1=YEAR($X$4),$X$4,$Y$4)))))</f>
        <v>46387</v>
      </c>
      <c r="U1109" s="125" t="str">
        <f>IF(ISERROR(VLOOKUP(C1109,Источник!$C$2:$K$2343,9,0)),"",VLOOKUP(C1109,Источник!$C$2:$K$2343,9,0))</f>
        <v>РО</v>
      </c>
      <c r="V1109" s="1"/>
      <c r="W1109" s="1"/>
      <c r="X1109" s="77" t="str">
        <f t="shared" si="223"/>
        <v>г. Пермь, ул. Плеханова, д. 33: 2026</v>
      </c>
      <c r="Y1109" s="117">
        <f t="shared" si="236"/>
        <v>1</v>
      </c>
      <c r="Z1109" s="22" t="s">
        <v>1076</v>
      </c>
      <c r="AA1109" s="22" t="s">
        <v>1076</v>
      </c>
      <c r="AB1109" s="22" t="s">
        <v>1076</v>
      </c>
      <c r="AC1109" s="22" t="s">
        <v>1076</v>
      </c>
      <c r="AD1109" s="22" t="s">
        <v>1076</v>
      </c>
      <c r="AE1109" s="22" t="s">
        <v>1076</v>
      </c>
      <c r="AF1109" s="22" t="s">
        <v>1076</v>
      </c>
      <c r="AG1109" s="89" t="s">
        <v>1076</v>
      </c>
      <c r="AH1109" s="88" t="s">
        <v>1076</v>
      </c>
      <c r="AI1109" s="75">
        <v>1</v>
      </c>
      <c r="AJ1109" s="75" t="s">
        <v>1076</v>
      </c>
      <c r="AK1109" s="75" t="s">
        <v>1076</v>
      </c>
      <c r="AL1109" s="75" t="s">
        <v>1076</v>
      </c>
      <c r="AM1109" s="75" t="s">
        <v>1076</v>
      </c>
      <c r="AN1109" s="75" t="s">
        <v>1076</v>
      </c>
      <c r="AO1109" s="75" t="s">
        <v>1076</v>
      </c>
      <c r="AP1109" s="75" t="s">
        <v>1076</v>
      </c>
      <c r="AQ1109" s="75" t="s">
        <v>1076</v>
      </c>
      <c r="AR1109" s="75" t="s">
        <v>1076</v>
      </c>
      <c r="AS1109" s="75" t="s">
        <v>1076</v>
      </c>
      <c r="AT1109" s="75" t="s">
        <v>1076</v>
      </c>
      <c r="AU1109" t="str">
        <f t="shared" si="237"/>
        <v>РК</v>
      </c>
    </row>
    <row r="1110" spans="1:47" ht="16.5" thickTop="1" thickBot="1" x14ac:dyDescent="0.3">
      <c r="A1110" s="28">
        <f t="shared" si="224"/>
        <v>88</v>
      </c>
      <c r="B1110" s="74" t="s">
        <v>1852</v>
      </c>
      <c r="C1110" s="72" t="s">
        <v>47</v>
      </c>
      <c r="D1110" s="63">
        <v>1985</v>
      </c>
      <c r="E1110" s="72"/>
      <c r="F1110" s="72" t="s">
        <v>2520</v>
      </c>
      <c r="G1110" s="80">
        <v>10</v>
      </c>
      <c r="H1110" s="80">
        <v>1</v>
      </c>
      <c r="I1110" s="163">
        <v>2674</v>
      </c>
      <c r="J1110" s="163">
        <v>2202.5</v>
      </c>
      <c r="K1110" s="163">
        <v>2202.5</v>
      </c>
      <c r="L1110" s="165">
        <v>97</v>
      </c>
      <c r="M1110" s="163">
        <f t="shared" si="229"/>
        <v>2680845.44</v>
      </c>
      <c r="N1110" s="163"/>
      <c r="O1110" s="163"/>
      <c r="P1110" s="163"/>
      <c r="Q1110" s="30">
        <f>IF('Форма 2'!D1110=0,"",'Форма 2'!D1110-N1110-O1110-P1110)</f>
        <v>2680845.44</v>
      </c>
      <c r="R1110" s="51">
        <f t="shared" si="234"/>
        <v>1217.1829466515323</v>
      </c>
      <c r="S1110" s="51">
        <f t="shared" si="235"/>
        <v>1217.1829466515323</v>
      </c>
      <c r="T1110" s="128">
        <f>IF(B1110=C1110,"",
IF(ISERROR(
IF(_xlfn.TEXTBEFORE('ПДФ 1'!B1153,": ",1)*1=YEAR($V$4),$V$4,
IF(_xlfn.TEXTBEFORE('ПДФ 1'!B1153,": ",1)*1=YEAR($W$4),$W$4,
IF(_xlfn.TEXTBEFORE('ПДФ 1'!B1153,": ",1)*1=YEAR($X$4),$X$4,$Y$4)))),"",
IF(_xlfn.TEXTBEFORE('ПДФ 1'!B1153,": ",1)*1=YEAR($V$4),$V$4,
IF(_xlfn.TEXTBEFORE('ПДФ 1'!B1153,": ",1)*1=YEAR($W$4),$W$4,
IF(_xlfn.TEXTBEFORE('ПДФ 1'!B1153,": ",1)*1=YEAR($X$4),$X$4,$Y$4)))))</f>
        <v>46387</v>
      </c>
      <c r="U1110" s="125" t="str">
        <f>IF(ISERROR(VLOOKUP(C1110,Источник!$C$2:$K$2343,9,0)),"",VLOOKUP(C1110,Источник!$C$2:$K$2343,9,0))</f>
        <v>РО</v>
      </c>
      <c r="V1110" s="1"/>
      <c r="W1110" s="1"/>
      <c r="X1110" s="77" t="str">
        <f t="shared" si="223"/>
        <v>г. Пермь, ул. Пономарева, д. 4: 2026</v>
      </c>
      <c r="Y1110" s="117">
        <f t="shared" si="236"/>
        <v>1</v>
      </c>
      <c r="Z1110" s="22">
        <v>1</v>
      </c>
      <c r="AA1110" s="22" t="s">
        <v>1076</v>
      </c>
      <c r="AB1110" s="22" t="s">
        <v>1076</v>
      </c>
      <c r="AC1110" s="22" t="s">
        <v>1076</v>
      </c>
      <c r="AD1110" s="22" t="s">
        <v>1076</v>
      </c>
      <c r="AE1110" s="22" t="s">
        <v>1076</v>
      </c>
      <c r="AF1110" s="22" t="s">
        <v>1076</v>
      </c>
      <c r="AG1110" s="89" t="s">
        <v>1076</v>
      </c>
      <c r="AH1110" s="88" t="s">
        <v>1076</v>
      </c>
      <c r="AI1110" s="75" t="s">
        <v>1076</v>
      </c>
      <c r="AJ1110" s="75" t="s">
        <v>1076</v>
      </c>
      <c r="AK1110" s="75" t="s">
        <v>1076</v>
      </c>
      <c r="AL1110" s="75" t="s">
        <v>1076</v>
      </c>
      <c r="AM1110" s="75" t="s">
        <v>1076</v>
      </c>
      <c r="AN1110" s="75" t="s">
        <v>1076</v>
      </c>
      <c r="AO1110" s="75" t="s">
        <v>1076</v>
      </c>
      <c r="AP1110" s="75" t="s">
        <v>1076</v>
      </c>
      <c r="AQ1110" s="75" t="s">
        <v>1076</v>
      </c>
      <c r="AR1110" s="75" t="s">
        <v>1076</v>
      </c>
      <c r="AS1110" s="75" t="s">
        <v>1076</v>
      </c>
      <c r="AT1110" s="75" t="s">
        <v>1076</v>
      </c>
      <c r="AU1110" t="str">
        <f t="shared" si="237"/>
        <v>РВИС ( ЭЛ )</v>
      </c>
    </row>
    <row r="1111" spans="1:47" ht="16.5" thickTop="1" thickBot="1" x14ac:dyDescent="0.3">
      <c r="A1111" s="28">
        <f t="shared" si="224"/>
        <v>89</v>
      </c>
      <c r="B1111" s="74" t="s">
        <v>1852</v>
      </c>
      <c r="C1111" s="72" t="s">
        <v>655</v>
      </c>
      <c r="D1111" s="63">
        <v>1959</v>
      </c>
      <c r="E1111" s="72"/>
      <c r="F1111" s="72" t="s">
        <v>2519</v>
      </c>
      <c r="G1111" s="80">
        <v>2</v>
      </c>
      <c r="H1111" s="80">
        <v>3</v>
      </c>
      <c r="I1111" s="163">
        <v>817.05</v>
      </c>
      <c r="J1111" s="163">
        <v>790.55</v>
      </c>
      <c r="K1111" s="163">
        <v>763.91</v>
      </c>
      <c r="L1111" s="165">
        <v>61</v>
      </c>
      <c r="M1111" s="163">
        <f t="shared" si="229"/>
        <v>13411859.41</v>
      </c>
      <c r="N1111" s="163"/>
      <c r="O1111" s="163"/>
      <c r="P1111" s="163"/>
      <c r="Q1111" s="30">
        <f>IF('Форма 2'!D1111=0,"",'Форма 2'!D1111-N1111-O1111-P1111)</f>
        <v>13411859.41</v>
      </c>
      <c r="R1111" s="51">
        <f t="shared" si="234"/>
        <v>16965.225994560751</v>
      </c>
      <c r="S1111" s="51">
        <f t="shared" si="235"/>
        <v>16965.225994560751</v>
      </c>
      <c r="T1111" s="128">
        <f>IF(B1111=C1111,"",
IF(ISERROR(
IF(_xlfn.TEXTBEFORE('ПДФ 1'!B1154,": ",1)*1=YEAR($V$4),$V$4,
IF(_xlfn.TEXTBEFORE('ПДФ 1'!B1154,": ",1)*1=YEAR($W$4),$W$4,
IF(_xlfn.TEXTBEFORE('ПДФ 1'!B1154,": ",1)*1=YEAR($X$4),$X$4,$Y$4)))),"",
IF(_xlfn.TEXTBEFORE('ПДФ 1'!B1154,": ",1)*1=YEAR($V$4),$V$4,
IF(_xlfn.TEXTBEFORE('ПДФ 1'!B1154,": ",1)*1=YEAR($W$4),$W$4,
IF(_xlfn.TEXTBEFORE('ПДФ 1'!B1154,": ",1)*1=YEAR($X$4),$X$4,$Y$4)))))</f>
        <v>46387</v>
      </c>
      <c r="U1111" s="125" t="str">
        <f>IF(ISERROR(VLOOKUP(C1111,Источник!$C$2:$K$2343,9,0)),"",VLOOKUP(C1111,Источник!$C$2:$K$2343,9,0))</f>
        <v>РО</v>
      </c>
      <c r="V1111" s="1"/>
      <c r="W1111" s="1"/>
      <c r="X1111" s="77" t="str">
        <f t="shared" si="223"/>
        <v>г. Пермь, ул. Пушкарская, д. 130: 2026</v>
      </c>
      <c r="Y1111" s="117">
        <f t="shared" si="236"/>
        <v>5</v>
      </c>
      <c r="Z1111" s="22" t="s">
        <v>1076</v>
      </c>
      <c r="AA1111" s="22">
        <v>1</v>
      </c>
      <c r="AB1111" s="22" t="s">
        <v>1076</v>
      </c>
      <c r="AC1111" s="22">
        <v>1</v>
      </c>
      <c r="AD1111" s="22">
        <v>1</v>
      </c>
      <c r="AE1111" s="22">
        <v>1</v>
      </c>
      <c r="AF1111" s="22" t="s">
        <v>1076</v>
      </c>
      <c r="AG1111" s="89" t="s">
        <v>1076</v>
      </c>
      <c r="AH1111" s="88" t="s">
        <v>1076</v>
      </c>
      <c r="AI1111" s="75" t="s">
        <v>1076</v>
      </c>
      <c r="AJ1111" s="75">
        <v>1</v>
      </c>
      <c r="AK1111" s="75" t="s">
        <v>1076</v>
      </c>
      <c r="AL1111" s="75" t="s">
        <v>1076</v>
      </c>
      <c r="AM1111" s="75" t="s">
        <v>1076</v>
      </c>
      <c r="AN1111" s="75" t="s">
        <v>1076</v>
      </c>
      <c r="AO1111" s="75" t="s">
        <v>1076</v>
      </c>
      <c r="AP1111" s="75" t="s">
        <v>1076</v>
      </c>
      <c r="AQ1111" s="75" t="s">
        <v>1076</v>
      </c>
      <c r="AR1111" s="75" t="s">
        <v>1076</v>
      </c>
      <c r="AS1111" s="75" t="s">
        <v>1076</v>
      </c>
      <c r="AT1111" s="75" t="s">
        <v>1076</v>
      </c>
      <c r="AU1111" t="str">
        <f t="shared" si="237"/>
        <v>РВИС ( ТЕП ХВС ГВС ВОД ) Рфа</v>
      </c>
    </row>
    <row r="1112" spans="1:47" ht="16.5" thickTop="1" thickBot="1" x14ac:dyDescent="0.3">
      <c r="A1112" s="28">
        <f t="shared" si="224"/>
        <v>90</v>
      </c>
      <c r="B1112" s="74" t="s">
        <v>1852</v>
      </c>
      <c r="C1112" s="72" t="s">
        <v>98</v>
      </c>
      <c r="D1112" s="63">
        <v>1960</v>
      </c>
      <c r="E1112" s="72"/>
      <c r="F1112" s="72" t="s">
        <v>2519</v>
      </c>
      <c r="G1112" s="80">
        <v>5</v>
      </c>
      <c r="H1112" s="80">
        <v>2</v>
      </c>
      <c r="I1112" s="163">
        <v>2066.6999999999998</v>
      </c>
      <c r="J1112" s="163">
        <v>1863.1999999999998</v>
      </c>
      <c r="K1112" s="163">
        <v>1362.8</v>
      </c>
      <c r="L1112" s="165">
        <v>48</v>
      </c>
      <c r="M1112" s="163">
        <f t="shared" si="229"/>
        <v>5141205.59</v>
      </c>
      <c r="N1112" s="163"/>
      <c r="O1112" s="163"/>
      <c r="P1112" s="163"/>
      <c r="Q1112" s="30">
        <f>IF('Форма 2'!D1112=0,"",'Форма 2'!D1112-N1112-O1112-P1112)</f>
        <v>5141205.59</v>
      </c>
      <c r="R1112" s="51">
        <f t="shared" si="234"/>
        <v>2759.3417722198369</v>
      </c>
      <c r="S1112" s="51">
        <f t="shared" si="235"/>
        <v>2759.3417722198369</v>
      </c>
      <c r="T1112" s="128">
        <f>IF(B1112=C1112,"",
IF(ISERROR(
IF(_xlfn.TEXTBEFORE('ПДФ 1'!B1155,": ",1)*1=YEAR($V$4),$V$4,
IF(_xlfn.TEXTBEFORE('ПДФ 1'!B1155,": ",1)*1=YEAR($W$4),$W$4,
IF(_xlfn.TEXTBEFORE('ПДФ 1'!B1155,": ",1)*1=YEAR($X$4),$X$4,$Y$4)))),"",
IF(_xlfn.TEXTBEFORE('ПДФ 1'!B1155,": ",1)*1=YEAR($V$4),$V$4,
IF(_xlfn.TEXTBEFORE('ПДФ 1'!B1155,": ",1)*1=YEAR($W$4),$W$4,
IF(_xlfn.TEXTBEFORE('ПДФ 1'!B1155,": ",1)*1=YEAR($X$4),$X$4,$Y$4)))))</f>
        <v>46387</v>
      </c>
      <c r="U1112" s="125" t="str">
        <f>IF(ISERROR(VLOOKUP(C1112,Источник!$C$2:$K$2343,9,0)),"",VLOOKUP(C1112,Источник!$C$2:$K$2343,9,0))</f>
        <v>РО</v>
      </c>
      <c r="V1112" s="1"/>
      <c r="W1112" s="1"/>
      <c r="X1112" s="77" t="str">
        <f t="shared" si="223"/>
        <v>г. Пермь, ул. Пушкина, д. 29: 2026</v>
      </c>
      <c r="Y1112" s="117">
        <f t="shared" si="236"/>
        <v>1</v>
      </c>
      <c r="Z1112" s="22" t="s">
        <v>1076</v>
      </c>
      <c r="AA1112" s="22">
        <v>1</v>
      </c>
      <c r="AB1112" s="22" t="s">
        <v>1076</v>
      </c>
      <c r="AC1112" s="22" t="s">
        <v>1076</v>
      </c>
      <c r="AD1112" s="22" t="s">
        <v>1076</v>
      </c>
      <c r="AE1112" s="22" t="s">
        <v>1076</v>
      </c>
      <c r="AF1112" s="22" t="s">
        <v>1076</v>
      </c>
      <c r="AG1112" s="89" t="s">
        <v>1076</v>
      </c>
      <c r="AH1112" s="88" t="s">
        <v>1076</v>
      </c>
      <c r="AI1112" s="75" t="s">
        <v>1076</v>
      </c>
      <c r="AJ1112" s="75" t="s">
        <v>1076</v>
      </c>
      <c r="AK1112" s="75" t="s">
        <v>1076</v>
      </c>
      <c r="AL1112" s="75" t="s">
        <v>1076</v>
      </c>
      <c r="AM1112" s="75" t="s">
        <v>1076</v>
      </c>
      <c r="AN1112" s="75" t="s">
        <v>1076</v>
      </c>
      <c r="AO1112" s="75" t="s">
        <v>1076</v>
      </c>
      <c r="AP1112" s="75" t="s">
        <v>1076</v>
      </c>
      <c r="AQ1112" s="75" t="s">
        <v>1076</v>
      </c>
      <c r="AR1112" s="75" t="s">
        <v>1076</v>
      </c>
      <c r="AS1112" s="75" t="s">
        <v>1076</v>
      </c>
      <c r="AT1112" s="75" t="s">
        <v>1076</v>
      </c>
      <c r="AU1112" t="str">
        <f t="shared" si="237"/>
        <v>РВИС ( ТЕП )</v>
      </c>
    </row>
    <row r="1113" spans="1:47" ht="16.5" thickTop="1" thickBot="1" x14ac:dyDescent="0.3">
      <c r="A1113" s="28">
        <f t="shared" si="224"/>
        <v>91</v>
      </c>
      <c r="B1113" s="74" t="s">
        <v>1852</v>
      </c>
      <c r="C1113" s="72" t="s">
        <v>692</v>
      </c>
      <c r="D1113" s="63">
        <v>1940</v>
      </c>
      <c r="E1113" s="72"/>
      <c r="F1113" s="72" t="s">
        <v>2519</v>
      </c>
      <c r="G1113" s="80">
        <v>5</v>
      </c>
      <c r="H1113" s="80">
        <v>5</v>
      </c>
      <c r="I1113" s="163">
        <v>4360.17</v>
      </c>
      <c r="J1113" s="163">
        <v>3562.66</v>
      </c>
      <c r="K1113" s="163">
        <v>3359.59</v>
      </c>
      <c r="L1113" s="165">
        <v>129</v>
      </c>
      <c r="M1113" s="163">
        <f t="shared" si="229"/>
        <v>26773318.68</v>
      </c>
      <c r="N1113" s="163"/>
      <c r="O1113" s="163"/>
      <c r="P1113" s="163"/>
      <c r="Q1113" s="30">
        <f>IF('Форма 2'!D1113=0,"",'Форма 2'!D1113-N1113-O1113-P1113)</f>
        <v>26773318.68</v>
      </c>
      <c r="R1113" s="51">
        <f t="shared" si="234"/>
        <v>7514.9800093188796</v>
      </c>
      <c r="S1113" s="51">
        <f t="shared" si="235"/>
        <v>7514.9800093188796</v>
      </c>
      <c r="T1113" s="128">
        <f>IF(B1113=C1113,"",
IF(ISERROR(
IF(_xlfn.TEXTBEFORE('ПДФ 1'!B1156,": ",1)*1=YEAR($V$4),$V$4,
IF(_xlfn.TEXTBEFORE('ПДФ 1'!B1156,": ",1)*1=YEAR($W$4),$W$4,
IF(_xlfn.TEXTBEFORE('ПДФ 1'!B1156,": ",1)*1=YEAR($X$4),$X$4,$Y$4)))),"",
IF(_xlfn.TEXTBEFORE('ПДФ 1'!B1156,": ",1)*1=YEAR($V$4),$V$4,
IF(_xlfn.TEXTBEFORE('ПДФ 1'!B1156,": ",1)*1=YEAR($W$4),$W$4,
IF(_xlfn.TEXTBEFORE('ПДФ 1'!B1156,": ",1)*1=YEAR($X$4),$X$4,$Y$4)))))</f>
        <v>46387</v>
      </c>
      <c r="U1113" s="125" t="str">
        <f>IF(ISERROR(VLOOKUP(C1113,Источник!$C$2:$K$2343,9,0)),"",VLOOKUP(C1113,Источник!$C$2:$K$2343,9,0))</f>
        <v>РО</v>
      </c>
      <c r="V1113" s="1"/>
      <c r="W1113" s="1"/>
      <c r="X1113" s="77" t="str">
        <f t="shared" si="223"/>
        <v>г. Пермь, ул. Розалии Землячки, д. 12: 2026</v>
      </c>
      <c r="Y1113" s="117">
        <f t="shared" si="236"/>
        <v>4</v>
      </c>
      <c r="Z1113" s="22" t="s">
        <v>1076</v>
      </c>
      <c r="AA1113" s="22" t="s">
        <v>1076</v>
      </c>
      <c r="AB1113" s="22" t="s">
        <v>1076</v>
      </c>
      <c r="AC1113" s="22">
        <v>1</v>
      </c>
      <c r="AD1113" s="22">
        <v>1</v>
      </c>
      <c r="AE1113" s="22">
        <v>1</v>
      </c>
      <c r="AF1113" s="22" t="s">
        <v>1076</v>
      </c>
      <c r="AG1113" s="89" t="s">
        <v>1076</v>
      </c>
      <c r="AH1113" s="88" t="s">
        <v>1076</v>
      </c>
      <c r="AI1113" s="75">
        <v>1</v>
      </c>
      <c r="AJ1113" s="75" t="s">
        <v>1076</v>
      </c>
      <c r="AK1113" s="75" t="s">
        <v>1076</v>
      </c>
      <c r="AL1113" s="75" t="s">
        <v>1076</v>
      </c>
      <c r="AM1113" s="75" t="s">
        <v>1076</v>
      </c>
      <c r="AN1113" s="75" t="s">
        <v>1076</v>
      </c>
      <c r="AO1113" s="75" t="s">
        <v>1076</v>
      </c>
      <c r="AP1113" s="75" t="s">
        <v>1076</v>
      </c>
      <c r="AQ1113" s="75" t="s">
        <v>1076</v>
      </c>
      <c r="AR1113" s="75" t="s">
        <v>1076</v>
      </c>
      <c r="AS1113" s="75" t="s">
        <v>1076</v>
      </c>
      <c r="AT1113" s="75" t="s">
        <v>1076</v>
      </c>
      <c r="AU1113" t="str">
        <f t="shared" si="237"/>
        <v>РВИС ( ХВС ГВС ВОД ) РК</v>
      </c>
    </row>
    <row r="1114" spans="1:47" ht="16.5" thickTop="1" thickBot="1" x14ac:dyDescent="0.3">
      <c r="A1114" s="28">
        <f t="shared" si="224"/>
        <v>92</v>
      </c>
      <c r="B1114" s="74" t="s">
        <v>1852</v>
      </c>
      <c r="C1114" s="72" t="s">
        <v>99</v>
      </c>
      <c r="D1114" s="63">
        <v>1948</v>
      </c>
      <c r="E1114" s="72"/>
      <c r="F1114" s="72" t="s">
        <v>2519</v>
      </c>
      <c r="G1114" s="80">
        <v>4</v>
      </c>
      <c r="H1114" s="80">
        <v>3</v>
      </c>
      <c r="I1114" s="163">
        <v>3288.7</v>
      </c>
      <c r="J1114" s="163">
        <v>2374.5</v>
      </c>
      <c r="K1114" s="163">
        <v>2152.84</v>
      </c>
      <c r="L1114" s="165">
        <v>115</v>
      </c>
      <c r="M1114" s="163">
        <f t="shared" si="229"/>
        <v>10865042.629999999</v>
      </c>
      <c r="N1114" s="163"/>
      <c r="O1114" s="163"/>
      <c r="P1114" s="163"/>
      <c r="Q1114" s="30">
        <f>IF('Форма 2'!D1114=0,"",'Форма 2'!D1114-N1114-O1114-P1114)</f>
        <v>10865042.629999999</v>
      </c>
      <c r="R1114" s="51">
        <f t="shared" si="234"/>
        <v>4575.718100652769</v>
      </c>
      <c r="S1114" s="51">
        <f t="shared" si="235"/>
        <v>4575.718100652769</v>
      </c>
      <c r="T1114" s="128">
        <f>IF(B1114=C1114,"",
IF(ISERROR(
IF(_xlfn.TEXTBEFORE('ПДФ 1'!B1157,": ",1)*1=YEAR($V$4),$V$4,
IF(_xlfn.TEXTBEFORE('ПДФ 1'!B1157,": ",1)*1=YEAR($W$4),$W$4,
IF(_xlfn.TEXTBEFORE('ПДФ 1'!B1157,": ",1)*1=YEAR($X$4),$X$4,$Y$4)))),"",
IF(_xlfn.TEXTBEFORE('ПДФ 1'!B1157,": ",1)*1=YEAR($V$4),$V$4,
IF(_xlfn.TEXTBEFORE('ПДФ 1'!B1157,": ",1)*1=YEAR($W$4),$W$4,
IF(_xlfn.TEXTBEFORE('ПДФ 1'!B1157,": ",1)*1=YEAR($X$4),$X$4,$Y$4)))))</f>
        <v>46387</v>
      </c>
      <c r="U1114" s="125" t="str">
        <f>IF(ISERROR(VLOOKUP(C1114,Источник!$C$2:$K$2343,9,0)),"",VLOOKUP(C1114,Источник!$C$2:$K$2343,9,0))</f>
        <v>РО</v>
      </c>
      <c r="V1114" s="1"/>
      <c r="W1114" s="1"/>
      <c r="X1114" s="77" t="str">
        <f t="shared" si="223"/>
        <v>г. Пермь, ул. Розалии Землячки, д. 8: 2026</v>
      </c>
      <c r="Y1114" s="117">
        <f t="shared" si="236"/>
        <v>2</v>
      </c>
      <c r="Z1114" s="22" t="s">
        <v>1076</v>
      </c>
      <c r="AA1114" s="22">
        <v>1</v>
      </c>
      <c r="AB1114" s="22" t="s">
        <v>1076</v>
      </c>
      <c r="AC1114" s="22" t="s">
        <v>1076</v>
      </c>
      <c r="AD1114" s="22" t="s">
        <v>1076</v>
      </c>
      <c r="AE1114" s="22" t="s">
        <v>1076</v>
      </c>
      <c r="AF1114" s="22" t="s">
        <v>1076</v>
      </c>
      <c r="AG1114" s="89" t="s">
        <v>1076</v>
      </c>
      <c r="AH1114" s="88" t="s">
        <v>1076</v>
      </c>
      <c r="AI1114" s="75" t="s">
        <v>1076</v>
      </c>
      <c r="AJ1114" s="75" t="s">
        <v>1076</v>
      </c>
      <c r="AK1114" s="75" t="s">
        <v>1076</v>
      </c>
      <c r="AL1114" s="75" t="s">
        <v>1076</v>
      </c>
      <c r="AM1114" s="75">
        <v>1</v>
      </c>
      <c r="AN1114" s="75" t="s">
        <v>1076</v>
      </c>
      <c r="AO1114" s="75" t="s">
        <v>1076</v>
      </c>
      <c r="AP1114" s="75" t="s">
        <v>1076</v>
      </c>
      <c r="AQ1114" s="75" t="s">
        <v>1076</v>
      </c>
      <c r="AR1114" s="75" t="s">
        <v>1076</v>
      </c>
      <c r="AS1114" s="75" t="s">
        <v>1076</v>
      </c>
      <c r="AT1114" s="75" t="s">
        <v>1076</v>
      </c>
      <c r="AU1114" t="str">
        <f t="shared" si="237"/>
        <v>РВИС ( ТЕП ) РФ</v>
      </c>
    </row>
    <row r="1115" spans="1:47" ht="16.5" thickTop="1" thickBot="1" x14ac:dyDescent="0.3">
      <c r="A1115" s="28">
        <f t="shared" si="224"/>
        <v>93</v>
      </c>
      <c r="B1115" s="74" t="s">
        <v>1852</v>
      </c>
      <c r="C1115" s="72" t="s">
        <v>800</v>
      </c>
      <c r="D1115" s="63">
        <v>1978</v>
      </c>
      <c r="E1115" s="72"/>
      <c r="F1115" s="72" t="s">
        <v>2519</v>
      </c>
      <c r="G1115" s="80">
        <v>3</v>
      </c>
      <c r="H1115" s="80">
        <v>3</v>
      </c>
      <c r="I1115" s="163">
        <v>2896</v>
      </c>
      <c r="J1115" s="163">
        <v>1857.7</v>
      </c>
      <c r="K1115" s="163">
        <v>1881</v>
      </c>
      <c r="L1115" s="165">
        <v>83</v>
      </c>
      <c r="M1115" s="163">
        <f t="shared" si="229"/>
        <v>22612199.68</v>
      </c>
      <c r="N1115" s="163"/>
      <c r="O1115" s="163"/>
      <c r="P1115" s="163"/>
      <c r="Q1115" s="30">
        <f>IF('Форма 2'!D1115=0,"",'Форма 2'!D1115-N1115-O1115-P1115)</f>
        <v>22612199.68</v>
      </c>
      <c r="R1115" s="51">
        <f t="shared" si="234"/>
        <v>12172.148183237336</v>
      </c>
      <c r="S1115" s="51">
        <f t="shared" si="235"/>
        <v>12172.148183237336</v>
      </c>
      <c r="T1115" s="128">
        <f>IF(B1115=C1115,"",
IF(ISERROR(
IF(_xlfn.TEXTBEFORE('ПДФ 1'!B1158,": ",1)*1=YEAR($V$4),$V$4,
IF(_xlfn.TEXTBEFORE('ПДФ 1'!B1158,": ",1)*1=YEAR($W$4),$W$4,
IF(_xlfn.TEXTBEFORE('ПДФ 1'!B1158,": ",1)*1=YEAR($X$4),$X$4,$Y$4)))),"",
IF(_xlfn.TEXTBEFORE('ПДФ 1'!B1158,": ",1)*1=YEAR($V$4),$V$4,
IF(_xlfn.TEXTBEFORE('ПДФ 1'!B1158,": ",1)*1=YEAR($W$4),$W$4,
IF(_xlfn.TEXTBEFORE('ПДФ 1'!B1158,": ",1)*1=YEAR($X$4),$X$4,$Y$4)))))</f>
        <v>46387</v>
      </c>
      <c r="U1115" s="125" t="str">
        <f>IF(ISERROR(VLOOKUP(C1115,Источник!$C$2:$K$2343,9,0)),"",VLOOKUP(C1115,Источник!$C$2:$K$2343,9,0))</f>
        <v>РО</v>
      </c>
      <c r="V1115" s="1"/>
      <c r="W1115" s="1"/>
      <c r="X1115" s="77" t="str">
        <f t="shared" si="223"/>
        <v>г. Пермь, ул. Сергея Есенина, д. 11: 2026</v>
      </c>
      <c r="Y1115" s="117">
        <f t="shared" si="236"/>
        <v>2</v>
      </c>
      <c r="Z1115" s="22">
        <v>1</v>
      </c>
      <c r="AA1115" s="22" t="s">
        <v>1076</v>
      </c>
      <c r="AB1115" s="22" t="s">
        <v>1076</v>
      </c>
      <c r="AC1115" s="22" t="s">
        <v>1076</v>
      </c>
      <c r="AD1115" s="22" t="s">
        <v>1076</v>
      </c>
      <c r="AE1115" s="22" t="s">
        <v>1076</v>
      </c>
      <c r="AF1115" s="22" t="s">
        <v>1076</v>
      </c>
      <c r="AG1115" s="89" t="s">
        <v>1076</v>
      </c>
      <c r="AH1115" s="88" t="s">
        <v>1076</v>
      </c>
      <c r="AI1115" s="75" t="s">
        <v>1076</v>
      </c>
      <c r="AJ1115" s="75" t="s">
        <v>1076</v>
      </c>
      <c r="AK1115" s="75">
        <v>1</v>
      </c>
      <c r="AL1115" s="75" t="s">
        <v>1076</v>
      </c>
      <c r="AM1115" s="75" t="s">
        <v>1076</v>
      </c>
      <c r="AN1115" s="75" t="s">
        <v>1076</v>
      </c>
      <c r="AO1115" s="75" t="s">
        <v>1076</v>
      </c>
      <c r="AP1115" s="75" t="s">
        <v>1076</v>
      </c>
      <c r="AQ1115" s="75" t="s">
        <v>1076</v>
      </c>
      <c r="AR1115" s="75" t="s">
        <v>1076</v>
      </c>
      <c r="AS1115" s="75" t="s">
        <v>1076</v>
      </c>
      <c r="AT1115" s="75" t="s">
        <v>1076</v>
      </c>
      <c r="AU1115" t="str">
        <f t="shared" si="237"/>
        <v>РВИС ( ЭЛ ) УФ</v>
      </c>
    </row>
    <row r="1116" spans="1:47" ht="16.5" thickTop="1" thickBot="1" x14ac:dyDescent="0.3">
      <c r="A1116" s="28">
        <f t="shared" si="224"/>
        <v>94</v>
      </c>
      <c r="B1116" s="74" t="s">
        <v>1852</v>
      </c>
      <c r="C1116" s="72" t="s">
        <v>656</v>
      </c>
      <c r="D1116" s="63">
        <v>1948</v>
      </c>
      <c r="E1116" s="72"/>
      <c r="F1116" s="72" t="s">
        <v>2519</v>
      </c>
      <c r="G1116" s="80">
        <v>4</v>
      </c>
      <c r="H1116" s="80">
        <v>2</v>
      </c>
      <c r="I1116" s="163">
        <v>2201.6999999999998</v>
      </c>
      <c r="J1116" s="163">
        <v>1540.8</v>
      </c>
      <c r="K1116" s="163">
        <v>1540.8</v>
      </c>
      <c r="L1116" s="165">
        <v>59</v>
      </c>
      <c r="M1116" s="163">
        <f t="shared" si="229"/>
        <v>10233391.52</v>
      </c>
      <c r="N1116" s="163"/>
      <c r="O1116" s="163"/>
      <c r="P1116" s="163"/>
      <c r="Q1116" s="30">
        <f>IF('Форма 2'!D1116=0,"",'Форма 2'!D1116-N1116-O1116-P1116)</f>
        <v>10233391.52</v>
      </c>
      <c r="R1116" s="51">
        <f t="shared" si="234"/>
        <v>6641.6092419522329</v>
      </c>
      <c r="S1116" s="51">
        <f t="shared" si="235"/>
        <v>6641.6092419522329</v>
      </c>
      <c r="T1116" s="128">
        <f>IF(B1116=C1116,"",
IF(ISERROR(
IF(_xlfn.TEXTBEFORE('ПДФ 1'!B1159,": ",1)*1=YEAR($V$4),$V$4,
IF(_xlfn.TEXTBEFORE('ПДФ 1'!B1159,": ",1)*1=YEAR($W$4),$W$4,
IF(_xlfn.TEXTBEFORE('ПДФ 1'!B1159,": ",1)*1=YEAR($X$4),$X$4,$Y$4)))),"",
IF(_xlfn.TEXTBEFORE('ПДФ 1'!B1159,": ",1)*1=YEAR($V$4),$V$4,
IF(_xlfn.TEXTBEFORE('ПДФ 1'!B1159,": ",1)*1=YEAR($W$4),$W$4,
IF(_xlfn.TEXTBEFORE('ПДФ 1'!B1159,": ",1)*1=YEAR($X$4),$X$4,$Y$4)))))</f>
        <v>46387</v>
      </c>
      <c r="U1116" s="125" t="str">
        <f>IF(ISERROR(VLOOKUP(C1116,Источник!$C$2:$K$2343,9,0)),"",VLOOKUP(C1116,Источник!$C$2:$K$2343,9,0))</f>
        <v>РО</v>
      </c>
      <c r="V1116" s="1"/>
      <c r="W1116" s="1"/>
      <c r="X1116" s="77" t="str">
        <f t="shared" si="223"/>
        <v>г. Пермь, ул. Сибирская, д. 4А: 2026</v>
      </c>
      <c r="Y1116" s="117">
        <f t="shared" si="236"/>
        <v>5</v>
      </c>
      <c r="Z1116" s="22" t="s">
        <v>1076</v>
      </c>
      <c r="AA1116" s="22">
        <v>1</v>
      </c>
      <c r="AB1116" s="22">
        <v>1</v>
      </c>
      <c r="AC1116" s="22">
        <v>1</v>
      </c>
      <c r="AD1116" s="22">
        <v>1</v>
      </c>
      <c r="AE1116" s="22">
        <v>1</v>
      </c>
      <c r="AF1116" s="22" t="s">
        <v>1076</v>
      </c>
      <c r="AG1116" s="89" t="s">
        <v>1076</v>
      </c>
      <c r="AH1116" s="88" t="s">
        <v>1076</v>
      </c>
      <c r="AI1116" s="75" t="s">
        <v>1076</v>
      </c>
      <c r="AJ1116" s="75" t="s">
        <v>1076</v>
      </c>
      <c r="AK1116" s="75" t="s">
        <v>1076</v>
      </c>
      <c r="AL1116" s="75" t="s">
        <v>1076</v>
      </c>
      <c r="AM1116" s="75" t="s">
        <v>1076</v>
      </c>
      <c r="AN1116" s="75" t="s">
        <v>1076</v>
      </c>
      <c r="AO1116" s="75" t="s">
        <v>1076</v>
      </c>
      <c r="AP1116" s="75" t="s">
        <v>1076</v>
      </c>
      <c r="AQ1116" s="75" t="s">
        <v>1076</v>
      </c>
      <c r="AR1116" s="75" t="s">
        <v>1076</v>
      </c>
      <c r="AS1116" s="75" t="s">
        <v>1076</v>
      </c>
      <c r="AT1116" s="75" t="s">
        <v>1076</v>
      </c>
      <c r="AU1116" t="str">
        <f t="shared" si="237"/>
        <v>РВИС ( ТЕП ГАЗ ХВС ГВС ВОД )</v>
      </c>
    </row>
    <row r="1117" spans="1:47" ht="16.5" thickTop="1" thickBot="1" x14ac:dyDescent="0.3">
      <c r="A1117" s="28">
        <f t="shared" si="224"/>
        <v>95</v>
      </c>
      <c r="B1117" s="74" t="s">
        <v>1852</v>
      </c>
      <c r="C1117" s="72" t="s">
        <v>716</v>
      </c>
      <c r="D1117" s="63">
        <v>1996</v>
      </c>
      <c r="E1117" s="72"/>
      <c r="F1117" s="72" t="s">
        <v>2519</v>
      </c>
      <c r="G1117" s="80">
        <v>11</v>
      </c>
      <c r="H1117" s="80">
        <v>3</v>
      </c>
      <c r="I1117" s="163">
        <v>7481.6</v>
      </c>
      <c r="J1117" s="163">
        <v>5395.3</v>
      </c>
      <c r="K1117" s="163">
        <v>5395.3</v>
      </c>
      <c r="L1117" s="165">
        <v>170</v>
      </c>
      <c r="M1117" s="163">
        <f t="shared" si="229"/>
        <v>11790950.399999999</v>
      </c>
      <c r="N1117" s="163"/>
      <c r="O1117" s="163"/>
      <c r="P1117" s="163"/>
      <c r="Q1117" s="30">
        <f>IF('Форма 2'!D1117=0,"",'Форма 2'!D1117-N1117-O1117-P1117)</f>
        <v>11790950.399999999</v>
      </c>
      <c r="R1117" s="51">
        <f t="shared" si="234"/>
        <v>2185.4114507070967</v>
      </c>
      <c r="S1117" s="51">
        <f t="shared" si="235"/>
        <v>2185.4114507070967</v>
      </c>
      <c r="T1117" s="128">
        <f>IF(B1117=C1117,"",
IF(ISERROR(
IF(_xlfn.TEXTBEFORE('ПДФ 1'!B1160,": ",1)*1=YEAR($V$4),$V$4,
IF(_xlfn.TEXTBEFORE('ПДФ 1'!B1160,": ",1)*1=YEAR($W$4),$W$4,
IF(_xlfn.TEXTBEFORE('ПДФ 1'!B1160,": ",1)*1=YEAR($X$4),$X$4,$Y$4)))),"",
IF(_xlfn.TEXTBEFORE('ПДФ 1'!B1160,": ",1)*1=YEAR($V$4),$V$4,
IF(_xlfn.TEXTBEFORE('ПДФ 1'!B1160,": ",1)*1=YEAR($W$4),$W$4,
IF(_xlfn.TEXTBEFORE('ПДФ 1'!B1160,": ",1)*1=YEAR($X$4),$X$4,$Y$4)))))</f>
        <v>46387</v>
      </c>
      <c r="U1117" s="125" t="str">
        <f>IF(ISERROR(VLOOKUP(C1117,Источник!$C$2:$K$2343,9,0)),"",VLOOKUP(C1117,Источник!$C$2:$K$2343,9,0))</f>
        <v>СС</v>
      </c>
      <c r="V1117" s="1"/>
      <c r="W1117" s="1"/>
      <c r="X1117" s="77" t="str">
        <f t="shared" ref="X1117:X1178" si="238">IF(ISERROR(MID(C1117,SEARCH("город Пермь",C1117),)=""),
IF(ISERROR(MID(C1117,SEARCH("края",C1117),)=""),IF(ISERROR(CONCATENATE(C1117,": ",YEAR(T1117))),"",CONCATENATE(C1117,": ",YEAR(T1117))),""),
"")</f>
        <v>г. Пермь, ул. Сибирская, д. 52: 2026</v>
      </c>
      <c r="Y1117" s="117">
        <f t="shared" si="236"/>
        <v>1</v>
      </c>
      <c r="Z1117" s="22" t="s">
        <v>1076</v>
      </c>
      <c r="AA1117" s="22" t="s">
        <v>1076</v>
      </c>
      <c r="AB1117" s="22" t="s">
        <v>1076</v>
      </c>
      <c r="AC1117" s="22" t="s">
        <v>1076</v>
      </c>
      <c r="AD1117" s="22" t="s">
        <v>1076</v>
      </c>
      <c r="AE1117" s="22" t="s">
        <v>1076</v>
      </c>
      <c r="AF1117" s="22" t="s">
        <v>1076</v>
      </c>
      <c r="AG1117" s="89">
        <v>3</v>
      </c>
      <c r="AH1117" s="88">
        <v>11790950.399999999</v>
      </c>
      <c r="AI1117" s="75" t="s">
        <v>1076</v>
      </c>
      <c r="AJ1117" s="75" t="s">
        <v>1076</v>
      </c>
      <c r="AK1117" s="75" t="s">
        <v>1076</v>
      </c>
      <c r="AL1117" s="75" t="s">
        <v>1076</v>
      </c>
      <c r="AM1117" s="75" t="s">
        <v>1076</v>
      </c>
      <c r="AN1117" s="75" t="s">
        <v>1076</v>
      </c>
      <c r="AO1117" s="75" t="s">
        <v>1076</v>
      </c>
      <c r="AP1117" s="75" t="s">
        <v>1076</v>
      </c>
      <c r="AQ1117" s="75" t="s">
        <v>1076</v>
      </c>
      <c r="AR1117" s="75" t="s">
        <v>1076</v>
      </c>
      <c r="AS1117" s="75" t="s">
        <v>1076</v>
      </c>
      <c r="AT1117" s="75" t="s">
        <v>1076</v>
      </c>
      <c r="AU1117" t="str">
        <f t="shared" si="237"/>
        <v>РЛ</v>
      </c>
    </row>
    <row r="1118" spans="1:47" ht="16.5" thickTop="1" thickBot="1" x14ac:dyDescent="0.3">
      <c r="A1118" s="28">
        <f t="shared" ref="A1118:A1178" si="239">IF(NOT(ISERROR("Пермского края"=MID(C1118,FIND("Пермского края",C1118),14)))=$B$1,0,IF(NOT(ISERROR("город Пермь"=MID(C1118,FIND("город Пермь",C1118),11)))=$B$1,0,IF(NOT(ISERROR("Итого"=MID(C1118,FIND("Итого",C1118),5)))=$B$1,0,IF(NOT(ISERROR("Всего"=MID(C1118,FIND("Всего",C1118),5)))=$B$1,0,A1117+1))))</f>
        <v>96</v>
      </c>
      <c r="B1118" s="74" t="s">
        <v>1852</v>
      </c>
      <c r="C1118" s="72" t="s">
        <v>100</v>
      </c>
      <c r="D1118" s="63">
        <v>1961</v>
      </c>
      <c r="E1118" s="72"/>
      <c r="F1118" s="72" t="s">
        <v>2519</v>
      </c>
      <c r="G1118" s="80">
        <v>5</v>
      </c>
      <c r="H1118" s="80">
        <v>4</v>
      </c>
      <c r="I1118" s="163">
        <v>3547.1</v>
      </c>
      <c r="J1118" s="163">
        <v>3178.9</v>
      </c>
      <c r="K1118" s="163">
        <v>3178.9</v>
      </c>
      <c r="L1118" s="165">
        <v>89</v>
      </c>
      <c r="M1118" s="163">
        <f t="shared" si="229"/>
        <v>10438937.939999999</v>
      </c>
      <c r="N1118" s="163"/>
      <c r="O1118" s="163"/>
      <c r="P1118" s="163"/>
      <c r="Q1118" s="30">
        <f>IF('Форма 2'!D1118=0,"",'Форма 2'!D1118-N1118-O1118-P1118)</f>
        <v>10438937.939999999</v>
      </c>
      <c r="R1118" s="51">
        <f t="shared" si="234"/>
        <v>3283.8207996476767</v>
      </c>
      <c r="S1118" s="51">
        <f t="shared" si="235"/>
        <v>3283.8207996476767</v>
      </c>
      <c r="T1118" s="128">
        <f>IF(B1118=C1118,"",
IF(ISERROR(
IF(_xlfn.TEXTBEFORE('ПДФ 1'!B1161,": ",1)*1=YEAR($V$4),$V$4,
IF(_xlfn.TEXTBEFORE('ПДФ 1'!B1161,": ",1)*1=YEAR($W$4),$W$4,
IF(_xlfn.TEXTBEFORE('ПДФ 1'!B1161,": ",1)*1=YEAR($X$4),$X$4,$Y$4)))),"",
IF(_xlfn.TEXTBEFORE('ПДФ 1'!B1161,": ",1)*1=YEAR($V$4),$V$4,
IF(_xlfn.TEXTBEFORE('ПДФ 1'!B1161,": ",1)*1=YEAR($W$4),$W$4,
IF(_xlfn.TEXTBEFORE('ПДФ 1'!B1161,": ",1)*1=YEAR($X$4),$X$4,$Y$4)))))</f>
        <v>46387</v>
      </c>
      <c r="U1118" s="125" t="str">
        <f>IF(ISERROR(VLOOKUP(C1118,Источник!$C$2:$K$2343,9,0)),"",VLOOKUP(C1118,Источник!$C$2:$K$2343,9,0))</f>
        <v>РО</v>
      </c>
      <c r="V1118" s="1"/>
      <c r="W1118" s="1"/>
      <c r="X1118" s="77" t="str">
        <f t="shared" si="238"/>
        <v>г. Пермь, ул. Сибирская, д. 57: 2026</v>
      </c>
      <c r="Y1118" s="117">
        <f t="shared" si="236"/>
        <v>2</v>
      </c>
      <c r="Z1118" s="22" t="s">
        <v>1076</v>
      </c>
      <c r="AA1118" s="22">
        <v>1</v>
      </c>
      <c r="AB1118" s="22" t="s">
        <v>1076</v>
      </c>
      <c r="AC1118" s="22" t="s">
        <v>1076</v>
      </c>
      <c r="AD1118" s="22" t="s">
        <v>1076</v>
      </c>
      <c r="AE1118" s="22">
        <v>1</v>
      </c>
      <c r="AF1118" s="22" t="s">
        <v>1076</v>
      </c>
      <c r="AG1118" s="89" t="s">
        <v>1076</v>
      </c>
      <c r="AH1118" s="88" t="s">
        <v>1076</v>
      </c>
      <c r="AI1118" s="75" t="s">
        <v>1076</v>
      </c>
      <c r="AJ1118" s="75" t="s">
        <v>1076</v>
      </c>
      <c r="AK1118" s="75" t="s">
        <v>1076</v>
      </c>
      <c r="AL1118" s="75" t="s">
        <v>1076</v>
      </c>
      <c r="AM1118" s="75" t="s">
        <v>1076</v>
      </c>
      <c r="AN1118" s="75" t="s">
        <v>1076</v>
      </c>
      <c r="AO1118" s="75" t="s">
        <v>1076</v>
      </c>
      <c r="AP1118" s="75" t="s">
        <v>1076</v>
      </c>
      <c r="AQ1118" s="75" t="s">
        <v>1076</v>
      </c>
      <c r="AR1118" s="75" t="s">
        <v>1076</v>
      </c>
      <c r="AS1118" s="75" t="s">
        <v>1076</v>
      </c>
      <c r="AT1118" s="75" t="s">
        <v>1076</v>
      </c>
      <c r="AU1118" t="str">
        <f t="shared" si="237"/>
        <v>РВИС ( ТЕП ВОД )</v>
      </c>
    </row>
    <row r="1119" spans="1:47" ht="16.5" thickTop="1" thickBot="1" x14ac:dyDescent="0.3">
      <c r="A1119" s="28">
        <f t="shared" si="239"/>
        <v>97</v>
      </c>
      <c r="B1119" s="74" t="s">
        <v>1852</v>
      </c>
      <c r="C1119" s="72" t="s">
        <v>752</v>
      </c>
      <c r="D1119" s="63">
        <v>1960</v>
      </c>
      <c r="E1119" s="72"/>
      <c r="F1119" s="72" t="s">
        <v>2519</v>
      </c>
      <c r="G1119" s="80">
        <v>4</v>
      </c>
      <c r="H1119" s="80">
        <v>1</v>
      </c>
      <c r="I1119" s="163">
        <v>1160.7</v>
      </c>
      <c r="J1119" s="163">
        <v>1059.8</v>
      </c>
      <c r="K1119" s="163">
        <v>791.5</v>
      </c>
      <c r="L1119" s="165">
        <v>30</v>
      </c>
      <c r="M1119" s="163">
        <f t="shared" si="229"/>
        <v>5227235.66</v>
      </c>
      <c r="N1119" s="163"/>
      <c r="O1119" s="163"/>
      <c r="P1119" s="163"/>
      <c r="Q1119" s="30">
        <f>IF('Форма 2'!D1119=0,"",'Форма 2'!D1119-N1119-O1119-P1119)</f>
        <v>5227235.66</v>
      </c>
      <c r="R1119" s="51">
        <f t="shared" si="234"/>
        <v>4932.2850160407625</v>
      </c>
      <c r="S1119" s="51">
        <f t="shared" si="235"/>
        <v>4932.2850160407625</v>
      </c>
      <c r="T1119" s="128">
        <f>IF(B1119=C1119,"",
IF(ISERROR(
IF(_xlfn.TEXTBEFORE('ПДФ 1'!B1162,": ",1)*1=YEAR($V$4),$V$4,
IF(_xlfn.TEXTBEFORE('ПДФ 1'!B1162,": ",1)*1=YEAR($W$4),$W$4,
IF(_xlfn.TEXTBEFORE('ПДФ 1'!B1162,": ",1)*1=YEAR($X$4),$X$4,$Y$4)))),"",
IF(_xlfn.TEXTBEFORE('ПДФ 1'!B1162,": ",1)*1=YEAR($V$4),$V$4,
IF(_xlfn.TEXTBEFORE('ПДФ 1'!B1162,": ",1)*1=YEAR($W$4),$W$4,
IF(_xlfn.TEXTBEFORE('ПДФ 1'!B1162,": ",1)*1=YEAR($X$4),$X$4,$Y$4)))))</f>
        <v>46387</v>
      </c>
      <c r="U1119" s="125" t="str">
        <f>IF(ISERROR(VLOOKUP(C1119,Источник!$C$2:$K$2343,9,0)),"",VLOOKUP(C1119,Источник!$C$2:$K$2343,9,0))</f>
        <v>РО</v>
      </c>
      <c r="V1119" s="1"/>
      <c r="W1119" s="1"/>
      <c r="X1119" s="77" t="str">
        <f t="shared" si="238"/>
        <v>г. Пермь, ул. Сибирская, д. 7А: 2026</v>
      </c>
      <c r="Y1119" s="117">
        <f t="shared" si="236"/>
        <v>1</v>
      </c>
      <c r="Z1119" s="22" t="s">
        <v>1076</v>
      </c>
      <c r="AA1119" s="22" t="s">
        <v>1076</v>
      </c>
      <c r="AB1119" s="22" t="s">
        <v>1076</v>
      </c>
      <c r="AC1119" s="22" t="s">
        <v>1076</v>
      </c>
      <c r="AD1119" s="22" t="s">
        <v>1076</v>
      </c>
      <c r="AE1119" s="22" t="s">
        <v>1076</v>
      </c>
      <c r="AF1119" s="22" t="s">
        <v>1076</v>
      </c>
      <c r="AG1119" s="89" t="s">
        <v>1076</v>
      </c>
      <c r="AH1119" s="88" t="s">
        <v>1076</v>
      </c>
      <c r="AI1119" s="75">
        <v>1</v>
      </c>
      <c r="AJ1119" s="75" t="s">
        <v>1076</v>
      </c>
      <c r="AK1119" s="75" t="s">
        <v>1076</v>
      </c>
      <c r="AL1119" s="75" t="s">
        <v>1076</v>
      </c>
      <c r="AM1119" s="75" t="s">
        <v>1076</v>
      </c>
      <c r="AN1119" s="75" t="s">
        <v>1076</v>
      </c>
      <c r="AO1119" s="75" t="s">
        <v>1076</v>
      </c>
      <c r="AP1119" s="75" t="s">
        <v>1076</v>
      </c>
      <c r="AQ1119" s="75" t="s">
        <v>1076</v>
      </c>
      <c r="AR1119" s="75" t="s">
        <v>1076</v>
      </c>
      <c r="AS1119" s="75" t="s">
        <v>1076</v>
      </c>
      <c r="AT1119" s="75" t="s">
        <v>1076</v>
      </c>
      <c r="AU1119" t="str">
        <f t="shared" si="237"/>
        <v>РК</v>
      </c>
    </row>
    <row r="1120" spans="1:47" ht="16.5" thickTop="1" thickBot="1" x14ac:dyDescent="0.3">
      <c r="A1120" s="28">
        <f t="shared" si="239"/>
        <v>98</v>
      </c>
      <c r="B1120" s="74" t="s">
        <v>1852</v>
      </c>
      <c r="C1120" s="72" t="s">
        <v>293</v>
      </c>
      <c r="D1120" s="63">
        <v>1958</v>
      </c>
      <c r="E1120" s="72"/>
      <c r="F1120" s="72" t="s">
        <v>2519</v>
      </c>
      <c r="G1120" s="80">
        <v>3</v>
      </c>
      <c r="H1120" s="80">
        <v>2</v>
      </c>
      <c r="I1120" s="163">
        <v>1267.7</v>
      </c>
      <c r="J1120" s="163">
        <v>877.87</v>
      </c>
      <c r="K1120" s="163">
        <v>859.26</v>
      </c>
      <c r="L1120" s="165">
        <v>39</v>
      </c>
      <c r="M1120" s="163">
        <f t="shared" si="229"/>
        <v>1645525.31</v>
      </c>
      <c r="N1120" s="163"/>
      <c r="O1120" s="163"/>
      <c r="P1120" s="163"/>
      <c r="Q1120" s="30">
        <f>IF('Форма 2'!D1120=0,"",'Форма 2'!D1120-N1120-O1120-P1120)</f>
        <v>1645525.31</v>
      </c>
      <c r="R1120" s="51">
        <f t="shared" si="234"/>
        <v>1874.452151229681</v>
      </c>
      <c r="S1120" s="51">
        <f t="shared" si="235"/>
        <v>1874.452151229681</v>
      </c>
      <c r="T1120" s="128">
        <f>IF(B1120=C1120,"",
IF(ISERROR(
IF(_xlfn.TEXTBEFORE('ПДФ 1'!B1163,": ",1)*1=YEAR($V$4),$V$4,
IF(_xlfn.TEXTBEFORE('ПДФ 1'!B1163,": ",1)*1=YEAR($W$4),$W$4,
IF(_xlfn.TEXTBEFORE('ПДФ 1'!B1163,": ",1)*1=YEAR($X$4),$X$4,$Y$4)))),"",
IF(_xlfn.TEXTBEFORE('ПДФ 1'!B1163,": ",1)*1=YEAR($V$4),$V$4,
IF(_xlfn.TEXTBEFORE('ПДФ 1'!B1163,": ",1)*1=YEAR($W$4),$W$4,
IF(_xlfn.TEXTBEFORE('ПДФ 1'!B1163,": ",1)*1=YEAR($X$4),$X$4,$Y$4)))))</f>
        <v>46387</v>
      </c>
      <c r="U1120" s="125" t="str">
        <f>IF(ISERROR(VLOOKUP(C1120,Источник!$C$2:$K$2343,9,0)),"",VLOOKUP(C1120,Источник!$C$2:$K$2343,9,0))</f>
        <v>РО</v>
      </c>
      <c r="V1120" s="1"/>
      <c r="W1120" s="1"/>
      <c r="X1120" s="77" t="str">
        <f t="shared" si="238"/>
        <v>г. Пермь, ул. Сивкова, д. 23: 2026</v>
      </c>
      <c r="Y1120" s="117">
        <f t="shared" si="236"/>
        <v>1</v>
      </c>
      <c r="Z1120" s="22" t="s">
        <v>1076</v>
      </c>
      <c r="AA1120" s="22" t="s">
        <v>1076</v>
      </c>
      <c r="AB1120" s="22" t="s">
        <v>1076</v>
      </c>
      <c r="AC1120" s="22" t="s">
        <v>1076</v>
      </c>
      <c r="AD1120" s="22" t="s">
        <v>1076</v>
      </c>
      <c r="AE1120" s="22" t="s">
        <v>1076</v>
      </c>
      <c r="AF1120" s="22" t="s">
        <v>1076</v>
      </c>
      <c r="AG1120" s="89" t="s">
        <v>1076</v>
      </c>
      <c r="AH1120" s="88" t="s">
        <v>1076</v>
      </c>
      <c r="AI1120" s="75" t="s">
        <v>1076</v>
      </c>
      <c r="AJ1120" s="75" t="s">
        <v>1076</v>
      </c>
      <c r="AK1120" s="75" t="s">
        <v>1076</v>
      </c>
      <c r="AL1120" s="75" t="s">
        <v>1076</v>
      </c>
      <c r="AM1120" s="75">
        <v>1</v>
      </c>
      <c r="AN1120" s="75" t="s">
        <v>1076</v>
      </c>
      <c r="AO1120" s="75" t="s">
        <v>1076</v>
      </c>
      <c r="AP1120" s="75" t="s">
        <v>1076</v>
      </c>
      <c r="AQ1120" s="75" t="s">
        <v>1076</v>
      </c>
      <c r="AR1120" s="75" t="s">
        <v>1076</v>
      </c>
      <c r="AS1120" s="75" t="s">
        <v>1076</v>
      </c>
      <c r="AT1120" s="75" t="s">
        <v>1076</v>
      </c>
      <c r="AU1120" t="str">
        <f t="shared" si="237"/>
        <v>РФ</v>
      </c>
    </row>
    <row r="1121" spans="1:47" ht="16.5" thickTop="1" thickBot="1" x14ac:dyDescent="0.3">
      <c r="A1121" s="28">
        <f t="shared" si="239"/>
        <v>99</v>
      </c>
      <c r="B1121" s="74" t="s">
        <v>1852</v>
      </c>
      <c r="C1121" s="72" t="s">
        <v>753</v>
      </c>
      <c r="D1121" s="63">
        <v>1962</v>
      </c>
      <c r="E1121" s="72"/>
      <c r="F1121" s="72" t="s">
        <v>2519</v>
      </c>
      <c r="G1121" s="80">
        <v>5</v>
      </c>
      <c r="H1121" s="80">
        <v>2</v>
      </c>
      <c r="I1121" s="163">
        <v>1627</v>
      </c>
      <c r="J1121" s="163">
        <v>1450.6</v>
      </c>
      <c r="K1121" s="163">
        <v>1450.6</v>
      </c>
      <c r="L1121" s="165">
        <v>71</v>
      </c>
      <c r="M1121" s="163">
        <f t="shared" si="229"/>
        <v>7327227.04</v>
      </c>
      <c r="N1121" s="163"/>
      <c r="O1121" s="163"/>
      <c r="P1121" s="163"/>
      <c r="Q1121" s="30">
        <f>IF('Форма 2'!D1121=0,"",'Форма 2'!D1121-N1121-O1121-P1121)</f>
        <v>7327227.04</v>
      </c>
      <c r="R1121" s="51">
        <f t="shared" si="234"/>
        <v>5051.1698883220743</v>
      </c>
      <c r="S1121" s="51">
        <f t="shared" si="235"/>
        <v>5051.1698883220743</v>
      </c>
      <c r="T1121" s="128">
        <f>IF(B1121=C1121,"",
IF(ISERROR(
IF(_xlfn.TEXTBEFORE('ПДФ 1'!B1164,": ",1)*1=YEAR($V$4),$V$4,
IF(_xlfn.TEXTBEFORE('ПДФ 1'!B1164,": ",1)*1=YEAR($W$4),$W$4,
IF(_xlfn.TEXTBEFORE('ПДФ 1'!B1164,": ",1)*1=YEAR($X$4),$X$4,$Y$4)))),"",
IF(_xlfn.TEXTBEFORE('ПДФ 1'!B1164,": ",1)*1=YEAR($V$4),$V$4,
IF(_xlfn.TEXTBEFORE('ПДФ 1'!B1164,": ",1)*1=YEAR($W$4),$W$4,
IF(_xlfn.TEXTBEFORE('ПДФ 1'!B1164,": ",1)*1=YEAR($X$4),$X$4,$Y$4)))))</f>
        <v>46387</v>
      </c>
      <c r="U1121" s="125" t="str">
        <f>IF(ISERROR(VLOOKUP(C1121,Источник!$C$2:$K$2343,9,0)),"",VLOOKUP(C1121,Источник!$C$2:$K$2343,9,0))</f>
        <v>РО</v>
      </c>
      <c r="V1121" s="1"/>
      <c r="W1121" s="1"/>
      <c r="X1121" s="77" t="str">
        <f t="shared" si="238"/>
        <v>г. Пермь, ул. Советской Армии, д. 5: 2026</v>
      </c>
      <c r="Y1121" s="117">
        <f t="shared" si="236"/>
        <v>1</v>
      </c>
      <c r="Z1121" s="22" t="s">
        <v>1076</v>
      </c>
      <c r="AA1121" s="22" t="s">
        <v>1076</v>
      </c>
      <c r="AB1121" s="22" t="s">
        <v>1076</v>
      </c>
      <c r="AC1121" s="22" t="s">
        <v>1076</v>
      </c>
      <c r="AD1121" s="22" t="s">
        <v>1076</v>
      </c>
      <c r="AE1121" s="22" t="s">
        <v>1076</v>
      </c>
      <c r="AF1121" s="22" t="s">
        <v>1076</v>
      </c>
      <c r="AG1121" s="89" t="s">
        <v>1076</v>
      </c>
      <c r="AH1121" s="88" t="s">
        <v>1076</v>
      </c>
      <c r="AI1121" s="75">
        <v>1</v>
      </c>
      <c r="AJ1121" s="75" t="s">
        <v>1076</v>
      </c>
      <c r="AK1121" s="75" t="s">
        <v>1076</v>
      </c>
      <c r="AL1121" s="75" t="s">
        <v>1076</v>
      </c>
      <c r="AM1121" s="75" t="s">
        <v>1076</v>
      </c>
      <c r="AN1121" s="75" t="s">
        <v>1076</v>
      </c>
      <c r="AO1121" s="75" t="s">
        <v>1076</v>
      </c>
      <c r="AP1121" s="75" t="s">
        <v>1076</v>
      </c>
      <c r="AQ1121" s="75" t="s">
        <v>1076</v>
      </c>
      <c r="AR1121" s="75" t="s">
        <v>1076</v>
      </c>
      <c r="AS1121" s="75" t="s">
        <v>1076</v>
      </c>
      <c r="AT1121" s="75" t="s">
        <v>1076</v>
      </c>
      <c r="AU1121" t="str">
        <f t="shared" si="237"/>
        <v>РК</v>
      </c>
    </row>
    <row r="1122" spans="1:47" ht="16.5" thickTop="1" thickBot="1" x14ac:dyDescent="0.3">
      <c r="A1122" s="28">
        <f t="shared" si="239"/>
        <v>100</v>
      </c>
      <c r="B1122" s="74" t="s">
        <v>1852</v>
      </c>
      <c r="C1122" s="72" t="s">
        <v>1597</v>
      </c>
      <c r="D1122" s="63">
        <v>2004</v>
      </c>
      <c r="E1122" s="72"/>
      <c r="F1122" s="72">
        <v>0</v>
      </c>
      <c r="G1122" s="80">
        <v>16</v>
      </c>
      <c r="H1122" s="80">
        <v>3</v>
      </c>
      <c r="I1122" s="163">
        <v>20383.900000000001</v>
      </c>
      <c r="J1122" s="163">
        <v>15525.4</v>
      </c>
      <c r="K1122" s="163">
        <v>1252</v>
      </c>
      <c r="L1122" s="165">
        <v>489</v>
      </c>
      <c r="M1122" s="163">
        <f t="shared" si="229"/>
        <v>54521365.489999995</v>
      </c>
      <c r="N1122" s="163"/>
      <c r="O1122" s="163"/>
      <c r="P1122" s="163"/>
      <c r="Q1122" s="30">
        <f>IF('Форма 2'!D1122=0,"",'Форма 2'!D1122-N1122-O1122-P1122)</f>
        <v>54521365.489999995</v>
      </c>
      <c r="R1122" s="51">
        <f t="shared" si="234"/>
        <v>3511.7527078207322</v>
      </c>
      <c r="S1122" s="51">
        <f t="shared" si="235"/>
        <v>3511.7527078207322</v>
      </c>
      <c r="T1122" s="128">
        <f>IF(B1122=C1122,"",
IF(ISERROR(
IF(_xlfn.TEXTBEFORE('ПДФ 1'!B1165,": ",1)*1=YEAR($V$4),$V$4,
IF(_xlfn.TEXTBEFORE('ПДФ 1'!B1165,": ",1)*1=YEAR($W$4),$W$4,
IF(_xlfn.TEXTBEFORE('ПДФ 1'!B1165,": ",1)*1=YEAR($X$4),$X$4,$Y$4)))),"",
IF(_xlfn.TEXTBEFORE('ПДФ 1'!B1165,": ",1)*1=YEAR($V$4),$V$4,
IF(_xlfn.TEXTBEFORE('ПДФ 1'!B1165,": ",1)*1=YEAR($W$4),$W$4,
IF(_xlfn.TEXTBEFORE('ПДФ 1'!B1165,": ",1)*1=YEAR($X$4),$X$4,$Y$4)))))</f>
        <v>46387</v>
      </c>
      <c r="U1122" s="125" t="str">
        <f>IF(ISERROR(VLOOKUP(C1122,Источник!$C$2:$K$2343,9,0)),"",VLOOKUP(C1122,Источник!$C$2:$K$2343,9,0))</f>
        <v>СС</v>
      </c>
      <c r="V1122" s="1"/>
      <c r="W1122" s="1"/>
      <c r="X1122" s="77" t="str">
        <f t="shared" si="238"/>
        <v>г. Пермь, ул. Советской Армии, д. 6: 2026</v>
      </c>
      <c r="Y1122" s="117">
        <f t="shared" si="236"/>
        <v>3</v>
      </c>
      <c r="Z1122" s="22" t="s">
        <v>1076</v>
      </c>
      <c r="AA1122" s="22" t="s">
        <v>1076</v>
      </c>
      <c r="AB1122" s="22" t="s">
        <v>1076</v>
      </c>
      <c r="AC1122" s="22">
        <v>1</v>
      </c>
      <c r="AD1122" s="22">
        <v>1</v>
      </c>
      <c r="AE1122" s="22" t="s">
        <v>1076</v>
      </c>
      <c r="AF1122" s="22" t="s">
        <v>1076</v>
      </c>
      <c r="AG1122" s="89">
        <v>6</v>
      </c>
      <c r="AH1122" s="88">
        <v>23997086.759999998</v>
      </c>
      <c r="AI1122" s="75" t="s">
        <v>1076</v>
      </c>
      <c r="AJ1122" s="75" t="s">
        <v>1076</v>
      </c>
      <c r="AK1122" s="75" t="s">
        <v>1076</v>
      </c>
      <c r="AL1122" s="75" t="s">
        <v>1076</v>
      </c>
      <c r="AM1122" s="75" t="s">
        <v>1076</v>
      </c>
      <c r="AN1122" s="75" t="s">
        <v>1076</v>
      </c>
      <c r="AO1122" s="75" t="s">
        <v>1076</v>
      </c>
      <c r="AP1122" s="75" t="s">
        <v>1076</v>
      </c>
      <c r="AQ1122" s="75" t="s">
        <v>1076</v>
      </c>
      <c r="AR1122" s="75" t="s">
        <v>1076</v>
      </c>
      <c r="AS1122" s="75" t="s">
        <v>1076</v>
      </c>
      <c r="AT1122" s="75" t="s">
        <v>1076</v>
      </c>
      <c r="AU1122" t="str">
        <f t="shared" si="237"/>
        <v>РВИС ( ХВС ГВС ) РЛ</v>
      </c>
    </row>
    <row r="1123" spans="1:47" ht="16.5" thickTop="1" thickBot="1" x14ac:dyDescent="0.3">
      <c r="A1123" s="28">
        <f t="shared" si="239"/>
        <v>101</v>
      </c>
      <c r="B1123" s="74" t="s">
        <v>1852</v>
      </c>
      <c r="C1123" s="72" t="s">
        <v>788</v>
      </c>
      <c r="D1123" s="63">
        <v>1976</v>
      </c>
      <c r="E1123" s="72"/>
      <c r="F1123" s="72" t="s">
        <v>2519</v>
      </c>
      <c r="G1123" s="80">
        <v>9</v>
      </c>
      <c r="H1123" s="80">
        <v>2</v>
      </c>
      <c r="I1123" s="163">
        <v>3669.5</v>
      </c>
      <c r="J1123" s="163">
        <v>3669.5</v>
      </c>
      <c r="K1123" s="163">
        <v>3669.5</v>
      </c>
      <c r="L1123" s="165">
        <v>164</v>
      </c>
      <c r="M1123" s="163">
        <f t="shared" si="229"/>
        <v>13085437</v>
      </c>
      <c r="N1123" s="163"/>
      <c r="O1123" s="163"/>
      <c r="P1123" s="163"/>
      <c r="Q1123" s="30">
        <f>IF('Форма 2'!D1123=0,"",'Форма 2'!D1123-N1123-O1123-P1123)</f>
        <v>13085437</v>
      </c>
      <c r="R1123" s="51">
        <f t="shared" si="234"/>
        <v>3566</v>
      </c>
      <c r="S1123" s="51">
        <f t="shared" si="235"/>
        <v>3566</v>
      </c>
      <c r="T1123" s="128">
        <f>IF(B1123=C1123,"",
IF(ISERROR(
IF(_xlfn.TEXTBEFORE('ПДФ 1'!B1166,": ",1)*1=YEAR($V$4),$V$4,
IF(_xlfn.TEXTBEFORE('ПДФ 1'!B1166,": ",1)*1=YEAR($W$4),$W$4,
IF(_xlfn.TEXTBEFORE('ПДФ 1'!B1166,": ",1)*1=YEAR($X$4),$X$4,$Y$4)))),"",
IF(_xlfn.TEXTBEFORE('ПДФ 1'!B1166,": ",1)*1=YEAR($V$4),$V$4,
IF(_xlfn.TEXTBEFORE('ПДФ 1'!B1166,": ",1)*1=YEAR($W$4),$W$4,
IF(_xlfn.TEXTBEFORE('ПДФ 1'!B1166,": ",1)*1=YEAR($X$4),$X$4,$Y$4)))))</f>
        <v>46387</v>
      </c>
      <c r="U1123" s="125" t="str">
        <f>IF(ISERROR(VLOOKUP(C1123,Источник!$C$2:$K$2343,9,0)),"",VLOOKUP(C1123,Источник!$C$2:$K$2343,9,0))</f>
        <v>СС</v>
      </c>
      <c r="V1123" s="1"/>
      <c r="W1123" s="1"/>
      <c r="X1123" s="77" t="str">
        <f t="shared" si="238"/>
        <v>г. Пермь, ул. Солдатова, д. 7: 2026</v>
      </c>
      <c r="Y1123" s="117">
        <f t="shared" si="236"/>
        <v>1</v>
      </c>
      <c r="Z1123" s="22" t="s">
        <v>1076</v>
      </c>
      <c r="AA1123" s="22" t="s">
        <v>1076</v>
      </c>
      <c r="AB1123" s="22" t="s">
        <v>1076</v>
      </c>
      <c r="AC1123" s="22" t="s">
        <v>1076</v>
      </c>
      <c r="AD1123" s="22" t="s">
        <v>1076</v>
      </c>
      <c r="AE1123" s="22" t="s">
        <v>1076</v>
      </c>
      <c r="AF1123" s="22" t="s">
        <v>1076</v>
      </c>
      <c r="AG1123" s="89" t="s">
        <v>1076</v>
      </c>
      <c r="AH1123" s="88" t="s">
        <v>1076</v>
      </c>
      <c r="AI1123" s="75" t="s">
        <v>1076</v>
      </c>
      <c r="AJ1123" s="75">
        <v>1</v>
      </c>
      <c r="AK1123" s="75" t="s">
        <v>1076</v>
      </c>
      <c r="AL1123" s="75" t="s">
        <v>1076</v>
      </c>
      <c r="AM1123" s="75" t="s">
        <v>1076</v>
      </c>
      <c r="AN1123" s="75" t="s">
        <v>1076</v>
      </c>
      <c r="AO1123" s="75" t="s">
        <v>1076</v>
      </c>
      <c r="AP1123" s="75" t="s">
        <v>1076</v>
      </c>
      <c r="AQ1123" s="75" t="s">
        <v>1076</v>
      </c>
      <c r="AR1123" s="75" t="s">
        <v>1076</v>
      </c>
      <c r="AS1123" s="75" t="s">
        <v>1076</v>
      </c>
      <c r="AT1123" s="75" t="s">
        <v>1076</v>
      </c>
      <c r="AU1123" t="str">
        <f t="shared" si="237"/>
        <v>Рфа</v>
      </c>
    </row>
    <row r="1124" spans="1:47" ht="16.5" thickTop="1" thickBot="1" x14ac:dyDescent="0.3">
      <c r="A1124" s="28">
        <f t="shared" si="239"/>
        <v>102</v>
      </c>
      <c r="B1124" s="74" t="s">
        <v>1852</v>
      </c>
      <c r="C1124" s="72" t="s">
        <v>239</v>
      </c>
      <c r="D1124" s="63">
        <v>1950</v>
      </c>
      <c r="E1124" s="72"/>
      <c r="F1124" s="72" t="s">
        <v>2519</v>
      </c>
      <c r="G1124" s="80">
        <v>4</v>
      </c>
      <c r="H1124" s="80">
        <v>2</v>
      </c>
      <c r="I1124" s="163">
        <v>2516.9</v>
      </c>
      <c r="J1124" s="163">
        <v>1995.3</v>
      </c>
      <c r="K1124" s="163">
        <v>1995.3</v>
      </c>
      <c r="L1124" s="165">
        <v>72</v>
      </c>
      <c r="M1124" s="163">
        <f t="shared" si="229"/>
        <v>11334909.49</v>
      </c>
      <c r="N1124" s="163"/>
      <c r="O1124" s="163"/>
      <c r="P1124" s="163"/>
      <c r="Q1124" s="30">
        <f>IF('Форма 2'!D1124=0,"",'Форма 2'!D1124-N1124-O1124-P1124)</f>
        <v>11334909.49</v>
      </c>
      <c r="R1124" s="51">
        <f t="shared" si="234"/>
        <v>5680.804635894352</v>
      </c>
      <c r="S1124" s="51">
        <f t="shared" si="235"/>
        <v>5680.804635894352</v>
      </c>
      <c r="T1124" s="128">
        <f>IF(B1124=C1124,"",
IF(ISERROR(
IF(_xlfn.TEXTBEFORE('ПДФ 1'!B1167,": ",1)*1=YEAR($V$4),$V$4,
IF(_xlfn.TEXTBEFORE('ПДФ 1'!B1167,": ",1)*1=YEAR($W$4),$W$4,
IF(_xlfn.TEXTBEFORE('ПДФ 1'!B1167,": ",1)*1=YEAR($X$4),$X$4,$Y$4)))),"",
IF(_xlfn.TEXTBEFORE('ПДФ 1'!B1167,": ",1)*1=YEAR($V$4),$V$4,
IF(_xlfn.TEXTBEFORE('ПДФ 1'!B1167,": ",1)*1=YEAR($W$4),$W$4,
IF(_xlfn.TEXTBEFORE('ПДФ 1'!B1167,": ",1)*1=YEAR($X$4),$X$4,$Y$4)))))</f>
        <v>46387</v>
      </c>
      <c r="U1124" s="125" t="str">
        <f>IF(ISERROR(VLOOKUP(C1124,Источник!$C$2:$K$2343,9,0)),"",VLOOKUP(C1124,Источник!$C$2:$K$2343,9,0))</f>
        <v>РО</v>
      </c>
      <c r="V1124" s="1"/>
      <c r="W1124" s="1"/>
      <c r="X1124" s="77" t="str">
        <f t="shared" si="238"/>
        <v>г. Пермь, ул. Соловьева, д. 11: 2026</v>
      </c>
      <c r="Y1124" s="117">
        <f t="shared" si="236"/>
        <v>1</v>
      </c>
      <c r="Z1124" s="22" t="s">
        <v>1076</v>
      </c>
      <c r="AA1124" s="22" t="s">
        <v>1076</v>
      </c>
      <c r="AB1124" s="22" t="s">
        <v>1076</v>
      </c>
      <c r="AC1124" s="22" t="s">
        <v>1076</v>
      </c>
      <c r="AD1124" s="22" t="s">
        <v>1076</v>
      </c>
      <c r="AE1124" s="22" t="s">
        <v>1076</v>
      </c>
      <c r="AF1124" s="22" t="s">
        <v>1076</v>
      </c>
      <c r="AG1124" s="89" t="s">
        <v>1076</v>
      </c>
      <c r="AH1124" s="88" t="s">
        <v>1076</v>
      </c>
      <c r="AI1124" s="75">
        <v>1</v>
      </c>
      <c r="AJ1124" s="75" t="s">
        <v>1076</v>
      </c>
      <c r="AK1124" s="75" t="s">
        <v>1076</v>
      </c>
      <c r="AL1124" s="75" t="s">
        <v>1076</v>
      </c>
      <c r="AM1124" s="75" t="s">
        <v>1076</v>
      </c>
      <c r="AN1124" s="75" t="s">
        <v>1076</v>
      </c>
      <c r="AO1124" s="75" t="s">
        <v>1076</v>
      </c>
      <c r="AP1124" s="75" t="s">
        <v>1076</v>
      </c>
      <c r="AQ1124" s="75" t="s">
        <v>1076</v>
      </c>
      <c r="AR1124" s="75" t="s">
        <v>1076</v>
      </c>
      <c r="AS1124" s="75" t="s">
        <v>1076</v>
      </c>
      <c r="AT1124" s="75" t="s">
        <v>1076</v>
      </c>
      <c r="AU1124" t="str">
        <f t="shared" si="237"/>
        <v>РК</v>
      </c>
    </row>
    <row r="1125" spans="1:47" ht="16.5" thickTop="1" thickBot="1" x14ac:dyDescent="0.3">
      <c r="A1125" s="28">
        <f t="shared" si="239"/>
        <v>103</v>
      </c>
      <c r="B1125" s="74" t="s">
        <v>1852</v>
      </c>
      <c r="C1125" s="72" t="s">
        <v>615</v>
      </c>
      <c r="D1125" s="63">
        <v>1954</v>
      </c>
      <c r="E1125" s="72"/>
      <c r="F1125" s="72" t="s">
        <v>2519</v>
      </c>
      <c r="G1125" s="80">
        <v>5</v>
      </c>
      <c r="H1125" s="80">
        <v>4</v>
      </c>
      <c r="I1125" s="163">
        <v>5579.6</v>
      </c>
      <c r="J1125" s="163">
        <v>5046</v>
      </c>
      <c r="K1125" s="163">
        <v>3760.3</v>
      </c>
      <c r="L1125" s="165">
        <v>142</v>
      </c>
      <c r="M1125" s="163">
        <f t="shared" si="229"/>
        <v>25912555.140000001</v>
      </c>
      <c r="N1125" s="163"/>
      <c r="O1125" s="163"/>
      <c r="P1125" s="163"/>
      <c r="Q1125" s="30">
        <f>IF('Форма 2'!D1125=0,"",'Форма 2'!D1125-N1125-O1125-P1125)</f>
        <v>25912555.140000001</v>
      </c>
      <c r="R1125" s="51">
        <f t="shared" si="234"/>
        <v>5135.2665755053513</v>
      </c>
      <c r="S1125" s="51">
        <f t="shared" si="235"/>
        <v>5135.2665755053513</v>
      </c>
      <c r="T1125" s="128">
        <f>IF(B1125=C1125,"",
IF(ISERROR(
IF(_xlfn.TEXTBEFORE('ПДФ 1'!B1168,": ",1)*1=YEAR($V$4),$V$4,
IF(_xlfn.TEXTBEFORE('ПДФ 1'!B1168,": ",1)*1=YEAR($W$4),$W$4,
IF(_xlfn.TEXTBEFORE('ПДФ 1'!B1168,": ",1)*1=YEAR($X$4),$X$4,$Y$4)))),"",
IF(_xlfn.TEXTBEFORE('ПДФ 1'!B1168,": ",1)*1=YEAR($V$4),$V$4,
IF(_xlfn.TEXTBEFORE('ПДФ 1'!B1168,": ",1)*1=YEAR($W$4),$W$4,
IF(_xlfn.TEXTBEFORE('ПДФ 1'!B1168,": ",1)*1=YEAR($X$4),$X$4,$Y$4)))))</f>
        <v>46387</v>
      </c>
      <c r="U1125" s="125" t="str">
        <f>IF(ISERROR(VLOOKUP(C1125,Источник!$C$2:$K$2343,9,0)),"",VLOOKUP(C1125,Источник!$C$2:$K$2343,9,0))</f>
        <v>РО</v>
      </c>
      <c r="V1125" s="1"/>
      <c r="W1125" s="1"/>
      <c r="X1125" s="77" t="str">
        <f t="shared" si="238"/>
        <v>г. Пермь, ул. Соловьева, д. 3: 2026</v>
      </c>
      <c r="Y1125" s="117">
        <f t="shared" si="236"/>
        <v>5</v>
      </c>
      <c r="Z1125" s="22">
        <v>1</v>
      </c>
      <c r="AA1125" s="22">
        <v>1</v>
      </c>
      <c r="AB1125" s="22" t="s">
        <v>1076</v>
      </c>
      <c r="AC1125" s="22">
        <v>1</v>
      </c>
      <c r="AD1125" s="22">
        <v>1</v>
      </c>
      <c r="AE1125" s="22">
        <v>1</v>
      </c>
      <c r="AF1125" s="22" t="s">
        <v>1076</v>
      </c>
      <c r="AG1125" s="89" t="s">
        <v>1076</v>
      </c>
      <c r="AH1125" s="88" t="s">
        <v>1076</v>
      </c>
      <c r="AI1125" s="75" t="s">
        <v>1076</v>
      </c>
      <c r="AJ1125" s="75" t="s">
        <v>1076</v>
      </c>
      <c r="AK1125" s="75" t="s">
        <v>1076</v>
      </c>
      <c r="AL1125" s="75" t="s">
        <v>1076</v>
      </c>
      <c r="AM1125" s="75" t="s">
        <v>1076</v>
      </c>
      <c r="AN1125" s="75" t="s">
        <v>1076</v>
      </c>
      <c r="AO1125" s="75" t="s">
        <v>1076</v>
      </c>
      <c r="AP1125" s="75" t="s">
        <v>1076</v>
      </c>
      <c r="AQ1125" s="75" t="s">
        <v>1076</v>
      </c>
      <c r="AR1125" s="75" t="s">
        <v>1076</v>
      </c>
      <c r="AS1125" s="75" t="s">
        <v>1076</v>
      </c>
      <c r="AT1125" s="75" t="s">
        <v>1076</v>
      </c>
      <c r="AU1125" t="str">
        <f t="shared" si="237"/>
        <v>РВИС ( ЭЛ ТЕП ХВС ГВС ВОД )</v>
      </c>
    </row>
    <row r="1126" spans="1:47" ht="16.5" thickTop="1" thickBot="1" x14ac:dyDescent="0.3">
      <c r="A1126" s="28">
        <f t="shared" si="239"/>
        <v>104</v>
      </c>
      <c r="B1126" s="74" t="s">
        <v>1852</v>
      </c>
      <c r="C1126" s="72" t="s">
        <v>101</v>
      </c>
      <c r="D1126" s="63">
        <v>1939</v>
      </c>
      <c r="E1126" s="72"/>
      <c r="F1126" s="72" t="s">
        <v>2519</v>
      </c>
      <c r="G1126" s="80">
        <v>4</v>
      </c>
      <c r="H1126" s="80">
        <v>3</v>
      </c>
      <c r="I1126" s="163">
        <v>2768.6</v>
      </c>
      <c r="J1126" s="163">
        <v>2380.46</v>
      </c>
      <c r="K1126" s="163">
        <v>2306.67</v>
      </c>
      <c r="L1126" s="165">
        <v>137</v>
      </c>
      <c r="M1126" s="163">
        <f t="shared" si="229"/>
        <v>37404976.5</v>
      </c>
      <c r="N1126" s="163"/>
      <c r="O1126" s="163"/>
      <c r="P1126" s="163"/>
      <c r="Q1126" s="30">
        <f>IF('Форма 2'!D1126=0,"",'Форма 2'!D1126-N1126-O1126-P1126)</f>
        <v>37404976.5</v>
      </c>
      <c r="R1126" s="51">
        <f t="shared" si="234"/>
        <v>15713.339648639338</v>
      </c>
      <c r="S1126" s="51">
        <f t="shared" si="235"/>
        <v>15713.339648639338</v>
      </c>
      <c r="T1126" s="128">
        <f>IF(B1126=C1126,"",
IF(ISERROR(
IF(_xlfn.TEXTBEFORE('ПДФ 1'!B1169,": ",1)*1=YEAR($V$4),$V$4,
IF(_xlfn.TEXTBEFORE('ПДФ 1'!B1169,": ",1)*1=YEAR($W$4),$W$4,
IF(_xlfn.TEXTBEFORE('ПДФ 1'!B1169,": ",1)*1=YEAR($X$4),$X$4,$Y$4)))),"",
IF(_xlfn.TEXTBEFORE('ПДФ 1'!B1169,": ",1)*1=YEAR($V$4),$V$4,
IF(_xlfn.TEXTBEFORE('ПДФ 1'!B1169,": ",1)*1=YEAR($W$4),$W$4,
IF(_xlfn.TEXTBEFORE('ПДФ 1'!B1169,": ",1)*1=YEAR($X$4),$X$4,$Y$4)))))</f>
        <v>46387</v>
      </c>
      <c r="U1126" s="125" t="str">
        <f>IF(ISERROR(VLOOKUP(C1126,Источник!$C$2:$K$2343,9,0)),"",VLOOKUP(C1126,Источник!$C$2:$K$2343,9,0))</f>
        <v>РО</v>
      </c>
      <c r="V1126" s="1"/>
      <c r="W1126" s="1"/>
      <c r="X1126" s="77" t="str">
        <f t="shared" si="238"/>
        <v>г. Пермь, ул. Сусанина, д. 9: 2026</v>
      </c>
      <c r="Y1126" s="117">
        <f t="shared" si="236"/>
        <v>6</v>
      </c>
      <c r="Z1126" s="22" t="s">
        <v>1076</v>
      </c>
      <c r="AA1126" s="22">
        <v>1</v>
      </c>
      <c r="AB1126" s="22" t="s">
        <v>1076</v>
      </c>
      <c r="AC1126" s="22">
        <v>1</v>
      </c>
      <c r="AD1126" s="22">
        <v>1</v>
      </c>
      <c r="AE1126" s="22">
        <v>1</v>
      </c>
      <c r="AF1126" s="22" t="s">
        <v>1076</v>
      </c>
      <c r="AG1126" s="89" t="s">
        <v>1076</v>
      </c>
      <c r="AH1126" s="88" t="s">
        <v>1076</v>
      </c>
      <c r="AI1126" s="75">
        <v>1</v>
      </c>
      <c r="AJ1126" s="75">
        <v>1</v>
      </c>
      <c r="AK1126" s="75" t="s">
        <v>1076</v>
      </c>
      <c r="AL1126" s="75" t="s">
        <v>1076</v>
      </c>
      <c r="AM1126" s="75" t="s">
        <v>1076</v>
      </c>
      <c r="AN1126" s="75" t="s">
        <v>1076</v>
      </c>
      <c r="AO1126" s="75" t="s">
        <v>1076</v>
      </c>
      <c r="AP1126" s="75" t="s">
        <v>1076</v>
      </c>
      <c r="AQ1126" s="75" t="s">
        <v>1076</v>
      </c>
      <c r="AR1126" s="75" t="s">
        <v>1076</v>
      </c>
      <c r="AS1126" s="75" t="s">
        <v>1076</v>
      </c>
      <c r="AT1126" s="75" t="s">
        <v>1076</v>
      </c>
      <c r="AU1126" t="str">
        <f t="shared" si="237"/>
        <v>РВИС ( ТЕП ХВС ГВС ВОД ) РК Рфа</v>
      </c>
    </row>
    <row r="1127" spans="1:47" ht="16.5" thickTop="1" thickBot="1" x14ac:dyDescent="0.3">
      <c r="A1127" s="28">
        <f t="shared" si="239"/>
        <v>105</v>
      </c>
      <c r="B1127" s="74" t="s">
        <v>1852</v>
      </c>
      <c r="C1127" s="72" t="s">
        <v>616</v>
      </c>
      <c r="D1127" s="63">
        <v>1969</v>
      </c>
      <c r="E1127" s="72"/>
      <c r="F1127" s="72" t="s">
        <v>2520</v>
      </c>
      <c r="G1127" s="80">
        <v>5</v>
      </c>
      <c r="H1127" s="80">
        <v>4</v>
      </c>
      <c r="I1127" s="163">
        <v>2714.7</v>
      </c>
      <c r="J1127" s="163">
        <v>2714.7</v>
      </c>
      <c r="K1127" s="163">
        <v>2714.7</v>
      </c>
      <c r="L1127" s="165">
        <v>118</v>
      </c>
      <c r="M1127" s="163">
        <f t="shared" si="229"/>
        <v>1410585.27</v>
      </c>
      <c r="N1127" s="163"/>
      <c r="O1127" s="163"/>
      <c r="P1127" s="163"/>
      <c r="Q1127" s="30">
        <f>IF('Форма 2'!D1127=0,"",'Форма 2'!D1127-N1127-O1127-P1127)</f>
        <v>1410585.27</v>
      </c>
      <c r="R1127" s="51">
        <f t="shared" si="234"/>
        <v>519.61000110509451</v>
      </c>
      <c r="S1127" s="51">
        <f t="shared" si="235"/>
        <v>519.61000110509451</v>
      </c>
      <c r="T1127" s="128">
        <f>IF(B1127=C1127,"",
IF(ISERROR(
IF(_xlfn.TEXTBEFORE('ПДФ 1'!B1170,": ",1)*1=YEAR($V$4),$V$4,
IF(_xlfn.TEXTBEFORE('ПДФ 1'!B1170,": ",1)*1=YEAR($W$4),$W$4,
IF(_xlfn.TEXTBEFORE('ПДФ 1'!B1170,": ",1)*1=YEAR($X$4),$X$4,$Y$4)))),"",
IF(_xlfn.TEXTBEFORE('ПДФ 1'!B1170,": ",1)*1=YEAR($V$4),$V$4,
IF(_xlfn.TEXTBEFORE('ПДФ 1'!B1170,": ",1)*1=YEAR($W$4),$W$4,
IF(_xlfn.TEXTBEFORE('ПДФ 1'!B1170,": ",1)*1=YEAR($X$4),$X$4,$Y$4)))))</f>
        <v>46387</v>
      </c>
      <c r="U1127" s="125" t="str">
        <f>IF(ISERROR(VLOOKUP(C1127,Источник!$C$2:$K$2343,9,0)),"",VLOOKUP(C1127,Источник!$C$2:$K$2343,9,0))</f>
        <v>РО</v>
      </c>
      <c r="V1127" s="1"/>
      <c r="W1127" s="1"/>
      <c r="X1127" s="77" t="str">
        <f t="shared" si="238"/>
        <v>г. Пермь, ул. Тбилисская, д. 11: 2026</v>
      </c>
      <c r="Y1127" s="117">
        <f t="shared" si="236"/>
        <v>1</v>
      </c>
      <c r="Z1127" s="22">
        <v>1</v>
      </c>
      <c r="AA1127" s="22" t="s">
        <v>1076</v>
      </c>
      <c r="AB1127" s="22" t="s">
        <v>1076</v>
      </c>
      <c r="AC1127" s="22" t="s">
        <v>1076</v>
      </c>
      <c r="AD1127" s="22" t="s">
        <v>1076</v>
      </c>
      <c r="AE1127" s="22" t="s">
        <v>1076</v>
      </c>
      <c r="AF1127" s="22" t="s">
        <v>1076</v>
      </c>
      <c r="AG1127" s="89" t="s">
        <v>1076</v>
      </c>
      <c r="AH1127" s="88" t="s">
        <v>1076</v>
      </c>
      <c r="AI1127" s="75" t="s">
        <v>1076</v>
      </c>
      <c r="AJ1127" s="75" t="s">
        <v>1076</v>
      </c>
      <c r="AK1127" s="75" t="s">
        <v>1076</v>
      </c>
      <c r="AL1127" s="75" t="s">
        <v>1076</v>
      </c>
      <c r="AM1127" s="75" t="s">
        <v>1076</v>
      </c>
      <c r="AN1127" s="75" t="s">
        <v>1076</v>
      </c>
      <c r="AO1127" s="75" t="s">
        <v>1076</v>
      </c>
      <c r="AP1127" s="75" t="s">
        <v>1076</v>
      </c>
      <c r="AQ1127" s="75" t="s">
        <v>1076</v>
      </c>
      <c r="AR1127" s="75" t="s">
        <v>1076</v>
      </c>
      <c r="AS1127" s="75" t="s">
        <v>1076</v>
      </c>
      <c r="AT1127" s="75" t="s">
        <v>1076</v>
      </c>
      <c r="AU1127" t="str">
        <f t="shared" si="237"/>
        <v>РВИС ( ЭЛ )</v>
      </c>
    </row>
    <row r="1128" spans="1:47" ht="16.5" thickTop="1" thickBot="1" x14ac:dyDescent="0.3">
      <c r="A1128" s="28">
        <f t="shared" si="239"/>
        <v>106</v>
      </c>
      <c r="B1128" s="74" t="s">
        <v>1852</v>
      </c>
      <c r="C1128" s="72" t="s">
        <v>754</v>
      </c>
      <c r="D1128" s="63">
        <v>1962</v>
      </c>
      <c r="E1128" s="72"/>
      <c r="F1128" s="72" t="s">
        <v>2519</v>
      </c>
      <c r="G1128" s="80">
        <v>5</v>
      </c>
      <c r="H1128" s="80">
        <v>2</v>
      </c>
      <c r="I1128" s="163">
        <v>1591.3</v>
      </c>
      <c r="J1128" s="163">
        <v>1500</v>
      </c>
      <c r="K1128" s="163">
        <v>1500</v>
      </c>
      <c r="L1128" s="165">
        <v>75</v>
      </c>
      <c r="M1128" s="163">
        <f t="shared" si="229"/>
        <v>7166451.3799999999</v>
      </c>
      <c r="N1128" s="163"/>
      <c r="O1128" s="163"/>
      <c r="P1128" s="163"/>
      <c r="Q1128" s="30">
        <f>IF('Форма 2'!D1128=0,"",'Форма 2'!D1128-N1128-O1128-P1128)</f>
        <v>7166451.3799999999</v>
      </c>
      <c r="R1128" s="51">
        <f t="shared" si="234"/>
        <v>4777.6342533333336</v>
      </c>
      <c r="S1128" s="51">
        <f t="shared" si="235"/>
        <v>4777.6342533333336</v>
      </c>
      <c r="T1128" s="128">
        <f>IF(B1128=C1128,"",
IF(ISERROR(
IF(_xlfn.TEXTBEFORE('ПДФ 1'!B1171,": ",1)*1=YEAR($V$4),$V$4,
IF(_xlfn.TEXTBEFORE('ПДФ 1'!B1171,": ",1)*1=YEAR($W$4),$W$4,
IF(_xlfn.TEXTBEFORE('ПДФ 1'!B1171,": ",1)*1=YEAR($X$4),$X$4,$Y$4)))),"",
IF(_xlfn.TEXTBEFORE('ПДФ 1'!B1171,": ",1)*1=YEAR($V$4),$V$4,
IF(_xlfn.TEXTBEFORE('ПДФ 1'!B1171,": ",1)*1=YEAR($W$4),$W$4,
IF(_xlfn.TEXTBEFORE('ПДФ 1'!B1171,": ",1)*1=YEAR($X$4),$X$4,$Y$4)))))</f>
        <v>46387</v>
      </c>
      <c r="U1128" s="125" t="str">
        <f>IF(ISERROR(VLOOKUP(C1128,Источник!$C$2:$K$2343,9,0)),"",VLOOKUP(C1128,Источник!$C$2:$K$2343,9,0))</f>
        <v>РО</v>
      </c>
      <c r="V1128" s="1"/>
      <c r="W1128" s="1"/>
      <c r="X1128" s="77" t="str">
        <f t="shared" si="238"/>
        <v>г. Пермь, ул. Техническая, д. 14: 2026</v>
      </c>
      <c r="Y1128" s="117">
        <f t="shared" si="236"/>
        <v>1</v>
      </c>
      <c r="Z1128" s="22" t="s">
        <v>1076</v>
      </c>
      <c r="AA1128" s="22" t="s">
        <v>1076</v>
      </c>
      <c r="AB1128" s="22" t="s">
        <v>1076</v>
      </c>
      <c r="AC1128" s="22" t="s">
        <v>1076</v>
      </c>
      <c r="AD1128" s="22" t="s">
        <v>1076</v>
      </c>
      <c r="AE1128" s="22" t="s">
        <v>1076</v>
      </c>
      <c r="AF1128" s="22" t="s">
        <v>1076</v>
      </c>
      <c r="AG1128" s="89" t="s">
        <v>1076</v>
      </c>
      <c r="AH1128" s="88" t="s">
        <v>1076</v>
      </c>
      <c r="AI1128" s="75">
        <v>1</v>
      </c>
      <c r="AJ1128" s="75" t="s">
        <v>1076</v>
      </c>
      <c r="AK1128" s="75" t="s">
        <v>1076</v>
      </c>
      <c r="AL1128" s="75" t="s">
        <v>1076</v>
      </c>
      <c r="AM1128" s="75" t="s">
        <v>1076</v>
      </c>
      <c r="AN1128" s="75" t="s">
        <v>1076</v>
      </c>
      <c r="AO1128" s="75" t="s">
        <v>1076</v>
      </c>
      <c r="AP1128" s="75" t="s">
        <v>1076</v>
      </c>
      <c r="AQ1128" s="75" t="s">
        <v>1076</v>
      </c>
      <c r="AR1128" s="75" t="s">
        <v>1076</v>
      </c>
      <c r="AS1128" s="75" t="s">
        <v>1076</v>
      </c>
      <c r="AT1128" s="75" t="s">
        <v>1076</v>
      </c>
      <c r="AU1128" t="str">
        <f t="shared" si="237"/>
        <v>РК</v>
      </c>
    </row>
    <row r="1129" spans="1:47" ht="16.5" thickTop="1" thickBot="1" x14ac:dyDescent="0.3">
      <c r="A1129" s="28">
        <f t="shared" si="239"/>
        <v>107</v>
      </c>
      <c r="B1129" s="74" t="s">
        <v>1852</v>
      </c>
      <c r="C1129" s="72" t="s">
        <v>1601</v>
      </c>
      <c r="D1129" s="63">
        <v>1964</v>
      </c>
      <c r="E1129" s="72"/>
      <c r="F1129" s="72" t="s">
        <v>2519</v>
      </c>
      <c r="G1129" s="80">
        <v>5</v>
      </c>
      <c r="H1129" s="80">
        <v>4</v>
      </c>
      <c r="I1129" s="163">
        <v>3483.7</v>
      </c>
      <c r="J1129" s="163">
        <v>3158.9</v>
      </c>
      <c r="K1129" s="163">
        <v>3158.9</v>
      </c>
      <c r="L1129" s="165">
        <v>147</v>
      </c>
      <c r="M1129" s="163">
        <f t="shared" si="229"/>
        <v>15688912.619999999</v>
      </c>
      <c r="N1129" s="163"/>
      <c r="O1129" s="163"/>
      <c r="P1129" s="163"/>
      <c r="Q1129" s="30">
        <f>IF('Форма 2'!D1129=0,"",'Форма 2'!D1129-N1129-O1129-P1129)</f>
        <v>15688912.619999999</v>
      </c>
      <c r="R1129" s="51">
        <f t="shared" si="234"/>
        <v>4966.5746367406373</v>
      </c>
      <c r="S1129" s="51">
        <f t="shared" si="235"/>
        <v>4966.5746367406373</v>
      </c>
      <c r="T1129" s="128">
        <f>IF(B1129=C1129,"",
IF(ISERROR(
IF(_xlfn.TEXTBEFORE('ПДФ 1'!B1172,": ",1)*1=YEAR($V$4),$V$4,
IF(_xlfn.TEXTBEFORE('ПДФ 1'!B1172,": ",1)*1=YEAR($W$4),$W$4,
IF(_xlfn.TEXTBEFORE('ПДФ 1'!B1172,": ",1)*1=YEAR($X$4),$X$4,$Y$4)))),"",
IF(_xlfn.TEXTBEFORE('ПДФ 1'!B1172,": ",1)*1=YEAR($V$4),$V$4,
IF(_xlfn.TEXTBEFORE('ПДФ 1'!B1172,": ",1)*1=YEAR($W$4),$W$4,
IF(_xlfn.TEXTBEFORE('ПДФ 1'!B1172,": ",1)*1=YEAR($X$4),$X$4,$Y$4)))))</f>
        <v>46387</v>
      </c>
      <c r="U1129" s="125" t="str">
        <f>IF(ISERROR(VLOOKUP(C1129,Источник!$C$2:$K$2343,9,0)),"",VLOOKUP(C1129,Источник!$C$2:$K$2343,9,0))</f>
        <v>СС</v>
      </c>
      <c r="V1129" s="1"/>
      <c r="W1129" s="1"/>
      <c r="X1129" s="77" t="str">
        <f t="shared" si="238"/>
        <v>г. Пермь, ул. Техническая, д. 5/1: 2026</v>
      </c>
      <c r="Y1129" s="117">
        <f t="shared" si="236"/>
        <v>1</v>
      </c>
      <c r="Z1129" s="22" t="s">
        <v>1076</v>
      </c>
      <c r="AA1129" s="22" t="s">
        <v>1076</v>
      </c>
      <c r="AB1129" s="22" t="s">
        <v>1076</v>
      </c>
      <c r="AC1129" s="22" t="s">
        <v>1076</v>
      </c>
      <c r="AD1129" s="22" t="s">
        <v>1076</v>
      </c>
      <c r="AE1129" s="22" t="s">
        <v>1076</v>
      </c>
      <c r="AF1129" s="22" t="s">
        <v>1076</v>
      </c>
      <c r="AG1129" s="89" t="s">
        <v>1076</v>
      </c>
      <c r="AH1129" s="88" t="s">
        <v>1076</v>
      </c>
      <c r="AI1129" s="75">
        <v>1</v>
      </c>
      <c r="AJ1129" s="75" t="s">
        <v>1076</v>
      </c>
      <c r="AK1129" s="75" t="s">
        <v>1076</v>
      </c>
      <c r="AL1129" s="75" t="s">
        <v>1076</v>
      </c>
      <c r="AM1129" s="75" t="s">
        <v>1076</v>
      </c>
      <c r="AN1129" s="75" t="s">
        <v>1076</v>
      </c>
      <c r="AO1129" s="75" t="s">
        <v>1076</v>
      </c>
      <c r="AP1129" s="75" t="s">
        <v>1076</v>
      </c>
      <c r="AQ1129" s="75" t="s">
        <v>1076</v>
      </c>
      <c r="AR1129" s="75" t="s">
        <v>1076</v>
      </c>
      <c r="AS1129" s="75" t="s">
        <v>1076</v>
      </c>
      <c r="AT1129" s="75" t="s">
        <v>1076</v>
      </c>
      <c r="AU1129" t="str">
        <f t="shared" si="237"/>
        <v>РК</v>
      </c>
    </row>
    <row r="1130" spans="1:47" ht="16.5" thickTop="1" thickBot="1" x14ac:dyDescent="0.3">
      <c r="A1130" s="28">
        <f t="shared" si="239"/>
        <v>108</v>
      </c>
      <c r="B1130" s="74" t="s">
        <v>1852</v>
      </c>
      <c r="C1130" s="72" t="s">
        <v>755</v>
      </c>
      <c r="D1130" s="63">
        <v>1965</v>
      </c>
      <c r="E1130" s="72"/>
      <c r="F1130" s="72" t="s">
        <v>2519</v>
      </c>
      <c r="G1130" s="80">
        <v>5</v>
      </c>
      <c r="H1130" s="80">
        <v>4</v>
      </c>
      <c r="I1130" s="163">
        <v>3166.7</v>
      </c>
      <c r="J1130" s="163">
        <v>3100</v>
      </c>
      <c r="K1130" s="163">
        <v>3100</v>
      </c>
      <c r="L1130" s="165">
        <v>142</v>
      </c>
      <c r="M1130" s="163">
        <f t="shared" si="229"/>
        <v>14261296.779999999</v>
      </c>
      <c r="N1130" s="163"/>
      <c r="O1130" s="163"/>
      <c r="P1130" s="163"/>
      <c r="Q1130" s="30">
        <f>IF('Форма 2'!D1130=0,"",'Форма 2'!D1130-N1130-O1130-P1130)</f>
        <v>14261296.779999999</v>
      </c>
      <c r="R1130" s="51">
        <f t="shared" si="234"/>
        <v>4600.4183161290321</v>
      </c>
      <c r="S1130" s="51">
        <f t="shared" si="235"/>
        <v>4600.4183161290321</v>
      </c>
      <c r="T1130" s="128">
        <f>IF(B1130=C1130,"",
IF(ISERROR(
IF(_xlfn.TEXTBEFORE('ПДФ 1'!B1173,": ",1)*1=YEAR($V$4),$V$4,
IF(_xlfn.TEXTBEFORE('ПДФ 1'!B1173,": ",1)*1=YEAR($W$4),$W$4,
IF(_xlfn.TEXTBEFORE('ПДФ 1'!B1173,": ",1)*1=YEAR($X$4),$X$4,$Y$4)))),"",
IF(_xlfn.TEXTBEFORE('ПДФ 1'!B1173,": ",1)*1=YEAR($V$4),$V$4,
IF(_xlfn.TEXTBEFORE('ПДФ 1'!B1173,": ",1)*1=YEAR($W$4),$W$4,
IF(_xlfn.TEXTBEFORE('ПДФ 1'!B1173,": ",1)*1=YEAR($X$4),$X$4,$Y$4)))))</f>
        <v>46387</v>
      </c>
      <c r="U1130" s="125" t="str">
        <f>IF(ISERROR(VLOOKUP(C1130,Источник!$C$2:$K$2343,9,0)),"",VLOOKUP(C1130,Источник!$C$2:$K$2343,9,0))</f>
        <v>СС</v>
      </c>
      <c r="V1130" s="1"/>
      <c r="W1130" s="1"/>
      <c r="X1130" s="77" t="str">
        <f t="shared" si="238"/>
        <v>г. Пермь, ул. Тургенева, д. 20: 2026</v>
      </c>
      <c r="Y1130" s="117">
        <f t="shared" si="236"/>
        <v>1</v>
      </c>
      <c r="Z1130" s="22" t="s">
        <v>1076</v>
      </c>
      <c r="AA1130" s="22" t="s">
        <v>1076</v>
      </c>
      <c r="AB1130" s="22" t="s">
        <v>1076</v>
      </c>
      <c r="AC1130" s="22" t="s">
        <v>1076</v>
      </c>
      <c r="AD1130" s="22" t="s">
        <v>1076</v>
      </c>
      <c r="AE1130" s="22" t="s">
        <v>1076</v>
      </c>
      <c r="AF1130" s="22" t="s">
        <v>1076</v>
      </c>
      <c r="AG1130" s="89" t="s">
        <v>1076</v>
      </c>
      <c r="AH1130" s="88" t="s">
        <v>1076</v>
      </c>
      <c r="AI1130" s="75">
        <v>1</v>
      </c>
      <c r="AJ1130" s="75" t="s">
        <v>1076</v>
      </c>
      <c r="AK1130" s="75" t="s">
        <v>1076</v>
      </c>
      <c r="AL1130" s="75" t="s">
        <v>1076</v>
      </c>
      <c r="AM1130" s="75" t="s">
        <v>1076</v>
      </c>
      <c r="AN1130" s="75" t="s">
        <v>1076</v>
      </c>
      <c r="AO1130" s="75" t="s">
        <v>1076</v>
      </c>
      <c r="AP1130" s="75" t="s">
        <v>1076</v>
      </c>
      <c r="AQ1130" s="75" t="s">
        <v>1076</v>
      </c>
      <c r="AR1130" s="75" t="s">
        <v>1076</v>
      </c>
      <c r="AS1130" s="75" t="s">
        <v>1076</v>
      </c>
      <c r="AT1130" s="75" t="s">
        <v>1076</v>
      </c>
      <c r="AU1130" t="str">
        <f t="shared" si="237"/>
        <v>РК</v>
      </c>
    </row>
    <row r="1131" spans="1:47" ht="16.5" thickTop="1" thickBot="1" x14ac:dyDescent="0.3">
      <c r="A1131" s="28">
        <f t="shared" si="239"/>
        <v>109</v>
      </c>
      <c r="B1131" s="74" t="s">
        <v>1852</v>
      </c>
      <c r="C1131" s="72" t="s">
        <v>756</v>
      </c>
      <c r="D1131" s="63">
        <v>2004</v>
      </c>
      <c r="E1131" s="72"/>
      <c r="F1131" s="72" t="s">
        <v>2519</v>
      </c>
      <c r="G1131" s="80">
        <v>8</v>
      </c>
      <c r="H1131" s="80">
        <v>2</v>
      </c>
      <c r="I1131" s="163">
        <v>4012.6</v>
      </c>
      <c r="J1131" s="163">
        <v>2556.9</v>
      </c>
      <c r="K1131" s="163">
        <v>2556.9</v>
      </c>
      <c r="L1131" s="165">
        <v>77</v>
      </c>
      <c r="M1131" s="163">
        <f t="shared" si="229"/>
        <v>8297695.6699999999</v>
      </c>
      <c r="N1131" s="163"/>
      <c r="O1131" s="163"/>
      <c r="P1131" s="163"/>
      <c r="Q1131" s="30">
        <f>IF('Форма 2'!D1131=0,"",'Форма 2'!D1131-N1131-O1131-P1131)</f>
        <v>8297695.6699999999</v>
      </c>
      <c r="R1131" s="51">
        <f t="shared" si="234"/>
        <v>3245.2171262075167</v>
      </c>
      <c r="S1131" s="51">
        <f t="shared" si="235"/>
        <v>3245.2171262075167</v>
      </c>
      <c r="T1131" s="128">
        <f>IF(B1131=C1131,"",
IF(ISERROR(
IF(_xlfn.TEXTBEFORE('ПДФ 1'!B1174,": ",1)*1=YEAR($V$4),$V$4,
IF(_xlfn.TEXTBEFORE('ПДФ 1'!B1174,": ",1)*1=YEAR($W$4),$W$4,
IF(_xlfn.TEXTBEFORE('ПДФ 1'!B1174,": ",1)*1=YEAR($X$4),$X$4,$Y$4)))),"",
IF(_xlfn.TEXTBEFORE('ПДФ 1'!B1174,": ",1)*1=YEAR($V$4),$V$4,
IF(_xlfn.TEXTBEFORE('ПДФ 1'!B1174,": ",1)*1=YEAR($W$4),$W$4,
IF(_xlfn.TEXTBEFORE('ПДФ 1'!B1174,": ",1)*1=YEAR($X$4),$X$4,$Y$4)))))</f>
        <v>46387</v>
      </c>
      <c r="U1131" s="125" t="str">
        <f>IF(ISERROR(VLOOKUP(C1131,Источник!$C$2:$K$2343,9,0)),"",VLOOKUP(C1131,Источник!$C$2:$K$2343,9,0))</f>
        <v>СС</v>
      </c>
      <c r="V1131" s="1"/>
      <c r="W1131" s="1"/>
      <c r="X1131" s="77" t="str">
        <f t="shared" si="238"/>
        <v>г. Пермь, ул. Тургенева, д. 23: 2026</v>
      </c>
      <c r="Y1131" s="117">
        <f t="shared" si="236"/>
        <v>1</v>
      </c>
      <c r="Z1131" s="22" t="s">
        <v>1076</v>
      </c>
      <c r="AA1131" s="22" t="s">
        <v>1076</v>
      </c>
      <c r="AB1131" s="22" t="s">
        <v>1076</v>
      </c>
      <c r="AC1131" s="22" t="s">
        <v>1076</v>
      </c>
      <c r="AD1131" s="22" t="s">
        <v>1076</v>
      </c>
      <c r="AE1131" s="22" t="s">
        <v>1076</v>
      </c>
      <c r="AF1131" s="22" t="s">
        <v>1076</v>
      </c>
      <c r="AG1131" s="89" t="s">
        <v>1076</v>
      </c>
      <c r="AH1131" s="88" t="s">
        <v>1076</v>
      </c>
      <c r="AI1131" s="75">
        <v>1</v>
      </c>
      <c r="AJ1131" s="75" t="s">
        <v>1076</v>
      </c>
      <c r="AK1131" s="75" t="s">
        <v>1076</v>
      </c>
      <c r="AL1131" s="75" t="s">
        <v>1076</v>
      </c>
      <c r="AM1131" s="75" t="s">
        <v>1076</v>
      </c>
      <c r="AN1131" s="75" t="s">
        <v>1076</v>
      </c>
      <c r="AO1131" s="75" t="s">
        <v>1076</v>
      </c>
      <c r="AP1131" s="75" t="s">
        <v>1076</v>
      </c>
      <c r="AQ1131" s="75" t="s">
        <v>1076</v>
      </c>
      <c r="AR1131" s="75" t="s">
        <v>1076</v>
      </c>
      <c r="AS1131" s="75" t="s">
        <v>1076</v>
      </c>
      <c r="AT1131" s="75" t="s">
        <v>1076</v>
      </c>
      <c r="AU1131" t="str">
        <f t="shared" si="237"/>
        <v>РК</v>
      </c>
    </row>
    <row r="1132" spans="1:47" ht="16.5" thickTop="1" thickBot="1" x14ac:dyDescent="0.3">
      <c r="A1132" s="28">
        <f t="shared" si="239"/>
        <v>110</v>
      </c>
      <c r="B1132" s="74" t="s">
        <v>1852</v>
      </c>
      <c r="C1132" s="72" t="s">
        <v>617</v>
      </c>
      <c r="D1132" s="63">
        <v>1956</v>
      </c>
      <c r="E1132" s="72"/>
      <c r="F1132" s="72" t="s">
        <v>2519</v>
      </c>
      <c r="G1132" s="80">
        <v>3</v>
      </c>
      <c r="H1132" s="80">
        <v>3</v>
      </c>
      <c r="I1132" s="163">
        <v>1631.82</v>
      </c>
      <c r="J1132" s="163">
        <v>1259.81</v>
      </c>
      <c r="K1132" s="163">
        <v>768.48</v>
      </c>
      <c r="L1132" s="165">
        <v>56</v>
      </c>
      <c r="M1132" s="163">
        <f t="shared" si="229"/>
        <v>29669620.690000001</v>
      </c>
      <c r="N1132" s="163"/>
      <c r="O1132" s="163"/>
      <c r="P1132" s="163"/>
      <c r="Q1132" s="30">
        <f>IF('Форма 2'!D1132=0,"",'Форма 2'!D1132-N1132-O1132-P1132)</f>
        <v>29669620.690000001</v>
      </c>
      <c r="R1132" s="51">
        <f t="shared" si="234"/>
        <v>23550.869329502071</v>
      </c>
      <c r="S1132" s="51">
        <f t="shared" si="235"/>
        <v>23550.869329502071</v>
      </c>
      <c r="T1132" s="128">
        <f>IF(B1132=C1132,"",
IF(ISERROR(
IF(_xlfn.TEXTBEFORE('ПДФ 1'!B1175,": ",1)*1=YEAR($V$4),$V$4,
IF(_xlfn.TEXTBEFORE('ПДФ 1'!B1175,": ",1)*1=YEAR($W$4),$W$4,
IF(_xlfn.TEXTBEFORE('ПДФ 1'!B1175,": ",1)*1=YEAR($X$4),$X$4,$Y$4)))),"",
IF(_xlfn.TEXTBEFORE('ПДФ 1'!B1175,": ",1)*1=YEAR($V$4),$V$4,
IF(_xlfn.TEXTBEFORE('ПДФ 1'!B1175,": ",1)*1=YEAR($W$4),$W$4,
IF(_xlfn.TEXTBEFORE('ПДФ 1'!B1175,": ",1)*1=YEAR($X$4),$X$4,$Y$4)))))</f>
        <v>46387</v>
      </c>
      <c r="U1132" s="125" t="str">
        <f>IF(ISERROR(VLOOKUP(C1132,Источник!$C$2:$K$2343,9,0)),"",VLOOKUP(C1132,Источник!$C$2:$K$2343,9,0))</f>
        <v>РО</v>
      </c>
      <c r="V1132" s="1"/>
      <c r="W1132" s="1"/>
      <c r="X1132" s="77" t="str">
        <f t="shared" si="238"/>
        <v>г. Пермь, ул. Тургенева, д. 6: 2026</v>
      </c>
      <c r="Y1132" s="117">
        <f t="shared" si="236"/>
        <v>6</v>
      </c>
      <c r="Z1132" s="22">
        <v>1</v>
      </c>
      <c r="AA1132" s="22">
        <v>1</v>
      </c>
      <c r="AB1132" s="22" t="s">
        <v>1076</v>
      </c>
      <c r="AC1132" s="22" t="s">
        <v>1076</v>
      </c>
      <c r="AD1132" s="22" t="s">
        <v>1076</v>
      </c>
      <c r="AE1132" s="22">
        <v>1</v>
      </c>
      <c r="AF1132" s="22">
        <v>1</v>
      </c>
      <c r="AG1132" s="89" t="s">
        <v>1076</v>
      </c>
      <c r="AH1132" s="88" t="s">
        <v>1076</v>
      </c>
      <c r="AI1132" s="75" t="s">
        <v>1076</v>
      </c>
      <c r="AJ1132" s="75">
        <v>1</v>
      </c>
      <c r="AK1132" s="75" t="s">
        <v>1076</v>
      </c>
      <c r="AL1132" s="75" t="s">
        <v>1076</v>
      </c>
      <c r="AM1132" s="75">
        <v>1</v>
      </c>
      <c r="AN1132" s="75" t="s">
        <v>1076</v>
      </c>
      <c r="AO1132" s="75" t="s">
        <v>1076</v>
      </c>
      <c r="AP1132" s="75" t="s">
        <v>1076</v>
      </c>
      <c r="AQ1132" s="75" t="s">
        <v>1076</v>
      </c>
      <c r="AR1132" s="75" t="s">
        <v>1076</v>
      </c>
      <c r="AS1132" s="75" t="s">
        <v>1076</v>
      </c>
      <c r="AT1132" s="75" t="s">
        <v>1076</v>
      </c>
      <c r="AU1132" t="str">
        <f t="shared" si="237"/>
        <v>РВИС ( ЭЛ ТЕП ВОД ) РП Рфа РФ</v>
      </c>
    </row>
    <row r="1133" spans="1:47" ht="16.5" thickTop="1" thickBot="1" x14ac:dyDescent="0.3">
      <c r="A1133" s="28">
        <f t="shared" si="239"/>
        <v>111</v>
      </c>
      <c r="B1133" s="74" t="s">
        <v>1852</v>
      </c>
      <c r="C1133" s="72" t="s">
        <v>717</v>
      </c>
      <c r="D1133" s="63">
        <v>1999</v>
      </c>
      <c r="E1133" s="72"/>
      <c r="F1133" s="72">
        <v>0</v>
      </c>
      <c r="G1133" s="80">
        <v>11</v>
      </c>
      <c r="H1133" s="80">
        <v>5</v>
      </c>
      <c r="I1133" s="163">
        <v>9828.1</v>
      </c>
      <c r="J1133" s="163">
        <v>9626.1</v>
      </c>
      <c r="K1133" s="163">
        <v>9626.1</v>
      </c>
      <c r="L1133" s="165">
        <v>324</v>
      </c>
      <c r="M1133" s="163">
        <f t="shared" si="229"/>
        <v>19651584</v>
      </c>
      <c r="N1133" s="163"/>
      <c r="O1133" s="163"/>
      <c r="P1133" s="163"/>
      <c r="Q1133" s="30">
        <f>IF('Форма 2'!D1133=0,"",'Форма 2'!D1133-N1133-O1133-P1133)</f>
        <v>19651584</v>
      </c>
      <c r="R1133" s="51">
        <f t="shared" si="234"/>
        <v>2041.4896998784554</v>
      </c>
      <c r="S1133" s="51">
        <f t="shared" si="235"/>
        <v>2041.4896998784554</v>
      </c>
      <c r="T1133" s="128">
        <f>IF(B1133=C1133,"",
IF(ISERROR(
IF(_xlfn.TEXTBEFORE('ПДФ 1'!B1176,": ",1)*1=YEAR($V$4),$V$4,
IF(_xlfn.TEXTBEFORE('ПДФ 1'!B1176,": ",1)*1=YEAR($W$4),$W$4,
IF(_xlfn.TEXTBEFORE('ПДФ 1'!B1176,": ",1)*1=YEAR($X$4),$X$4,$Y$4)))),"",
IF(_xlfn.TEXTBEFORE('ПДФ 1'!B1176,": ",1)*1=YEAR($V$4),$V$4,
IF(_xlfn.TEXTBEFORE('ПДФ 1'!B1176,": ",1)*1=YEAR($W$4),$W$4,
IF(_xlfn.TEXTBEFORE('ПДФ 1'!B1176,": ",1)*1=YEAR($X$4),$X$4,$Y$4)))))</f>
        <v>46387</v>
      </c>
      <c r="U1133" s="125" t="str">
        <f>IF(ISERROR(VLOOKUP(C1133,Источник!$C$2:$K$2343,9,0)),"",VLOOKUP(C1133,Источник!$C$2:$K$2343,9,0))</f>
        <v>СС</v>
      </c>
      <c r="V1133" s="1"/>
      <c r="W1133" s="1"/>
      <c r="X1133" s="77" t="str">
        <f t="shared" si="238"/>
        <v>г. Пермь, ул. Уинская, д. 13: 2026</v>
      </c>
      <c r="Y1133" s="117">
        <f t="shared" si="236"/>
        <v>1</v>
      </c>
      <c r="Z1133" s="22" t="s">
        <v>1076</v>
      </c>
      <c r="AA1133" s="22" t="s">
        <v>1076</v>
      </c>
      <c r="AB1133" s="22" t="s">
        <v>1076</v>
      </c>
      <c r="AC1133" s="22" t="s">
        <v>1076</v>
      </c>
      <c r="AD1133" s="22" t="s">
        <v>1076</v>
      </c>
      <c r="AE1133" s="22" t="s">
        <v>1076</v>
      </c>
      <c r="AF1133" s="22" t="s">
        <v>1076</v>
      </c>
      <c r="AG1133" s="89">
        <v>5</v>
      </c>
      <c r="AH1133" s="88">
        <v>19651584</v>
      </c>
      <c r="AI1133" s="75" t="s">
        <v>1076</v>
      </c>
      <c r="AJ1133" s="75" t="s">
        <v>1076</v>
      </c>
      <c r="AK1133" s="75" t="s">
        <v>1076</v>
      </c>
      <c r="AL1133" s="75" t="s">
        <v>1076</v>
      </c>
      <c r="AM1133" s="75" t="s">
        <v>1076</v>
      </c>
      <c r="AN1133" s="75" t="s">
        <v>1076</v>
      </c>
      <c r="AO1133" s="75" t="s">
        <v>1076</v>
      </c>
      <c r="AP1133" s="75" t="s">
        <v>1076</v>
      </c>
      <c r="AQ1133" s="75" t="s">
        <v>1076</v>
      </c>
      <c r="AR1133" s="75" t="s">
        <v>1076</v>
      </c>
      <c r="AS1133" s="75" t="s">
        <v>1076</v>
      </c>
      <c r="AT1133" s="75" t="s">
        <v>1076</v>
      </c>
      <c r="AU1133" t="str">
        <f t="shared" si="237"/>
        <v>РЛ</v>
      </c>
    </row>
    <row r="1134" spans="1:47" ht="16.5" thickTop="1" thickBot="1" x14ac:dyDescent="0.3">
      <c r="A1134" s="28">
        <f t="shared" si="239"/>
        <v>112</v>
      </c>
      <c r="B1134" s="74" t="s">
        <v>1852</v>
      </c>
      <c r="C1134" s="72" t="s">
        <v>479</v>
      </c>
      <c r="D1134" s="63">
        <v>1993</v>
      </c>
      <c r="E1134" s="72"/>
      <c r="F1134" s="72" t="s">
        <v>2537</v>
      </c>
      <c r="G1134" s="80">
        <v>16</v>
      </c>
      <c r="H1134" s="80">
        <v>5</v>
      </c>
      <c r="I1134" s="163">
        <v>17843.3</v>
      </c>
      <c r="J1134" s="163">
        <v>17843.3</v>
      </c>
      <c r="K1134" s="163">
        <v>14607.6</v>
      </c>
      <c r="L1134" s="165">
        <v>507</v>
      </c>
      <c r="M1134" s="163">
        <f t="shared" si="229"/>
        <v>68607488.5</v>
      </c>
      <c r="N1134" s="163"/>
      <c r="O1134" s="163"/>
      <c r="P1134" s="163"/>
      <c r="Q1134" s="30">
        <f>IF('Форма 2'!D1134=0,"",'Форма 2'!D1134-N1134-O1134-P1134)</f>
        <v>68607488.5</v>
      </c>
      <c r="R1134" s="51">
        <f t="shared" ref="R1134:R1165" si="240">IF(ISNUMBER(J1134),M1134/J1134,"")</f>
        <v>3845</v>
      </c>
      <c r="S1134" s="51">
        <f t="shared" ref="S1134:S1165" si="241">R1134</f>
        <v>3845</v>
      </c>
      <c r="T1134" s="128">
        <f>IF(B1134=C1134,"",
IF(ISERROR(
IF(_xlfn.TEXTBEFORE('ПДФ 1'!B1177,": ",1)*1=YEAR($V$4),$V$4,
IF(_xlfn.TEXTBEFORE('ПДФ 1'!B1177,": ",1)*1=YEAR($W$4),$W$4,
IF(_xlfn.TEXTBEFORE('ПДФ 1'!B1177,": ",1)*1=YEAR($X$4),$X$4,$Y$4)))),"",
IF(_xlfn.TEXTBEFORE('ПДФ 1'!B1177,": ",1)*1=YEAR($V$4),$V$4,
IF(_xlfn.TEXTBEFORE('ПДФ 1'!B1177,": ",1)*1=YEAR($W$4),$W$4,
IF(_xlfn.TEXTBEFORE('ПДФ 1'!B1177,": ",1)*1=YEAR($X$4),$X$4,$Y$4)))))</f>
        <v>46387</v>
      </c>
      <c r="U1134" s="125" t="str">
        <f>IF(ISERROR(VLOOKUP(C1134,Источник!$C$2:$K$2343,9,0)),"",VLOOKUP(C1134,Источник!$C$2:$K$2343,9,0))</f>
        <v>СС</v>
      </c>
      <c r="V1134" s="1"/>
      <c r="W1134" s="1"/>
      <c r="X1134" s="77" t="str">
        <f t="shared" si="238"/>
        <v>г. Пермь, ул. Уинская, д. 6: 2026</v>
      </c>
      <c r="Y1134" s="117">
        <f t="shared" ref="Y1134:Y1165" si="242">SUM(Z1134:AF1134,AI1134:AT1134,)+IF(ISNUMBER(AG1134),1,0)</f>
        <v>2</v>
      </c>
      <c r="Z1134" s="22" t="s">
        <v>1076</v>
      </c>
      <c r="AA1134" s="22" t="s">
        <v>1076</v>
      </c>
      <c r="AB1134" s="22" t="s">
        <v>1076</v>
      </c>
      <c r="AC1134" s="22" t="s">
        <v>1076</v>
      </c>
      <c r="AD1134" s="22" t="s">
        <v>1076</v>
      </c>
      <c r="AE1134" s="22" t="s">
        <v>1076</v>
      </c>
      <c r="AF1134" s="22" t="s">
        <v>1076</v>
      </c>
      <c r="AG1134" s="89" t="s">
        <v>1076</v>
      </c>
      <c r="AH1134" s="88" t="s">
        <v>1076</v>
      </c>
      <c r="AI1134" s="75" t="s">
        <v>1076</v>
      </c>
      <c r="AJ1134" s="75">
        <v>1</v>
      </c>
      <c r="AK1134" s="75" t="s">
        <v>1076</v>
      </c>
      <c r="AL1134" s="75" t="s">
        <v>1076</v>
      </c>
      <c r="AM1134" s="75">
        <v>1</v>
      </c>
      <c r="AN1134" s="75" t="s">
        <v>1076</v>
      </c>
      <c r="AO1134" s="75" t="s">
        <v>1076</v>
      </c>
      <c r="AP1134" s="75" t="s">
        <v>1076</v>
      </c>
      <c r="AQ1134" s="75" t="s">
        <v>1076</v>
      </c>
      <c r="AR1134" s="75" t="s">
        <v>1076</v>
      </c>
      <c r="AS1134" s="75" t="s">
        <v>1076</v>
      </c>
      <c r="AT1134" s="75" t="s">
        <v>1076</v>
      </c>
      <c r="AU1134" t="str">
        <f t="shared" ref="AU1134:AU1165" si="243">TRIM(IF(COUNTBLANK(Z1134:AE1134)&lt;=5,CONCATENATE($AP$3,IF(ISNUMBER(Z1134),Z$6,"")," ",IF(ISNUMBER(AA1134),AA$6,"")," ",IF(ISNUMBER(AB1134),AB$6,"")," ",IF(ISNUMBER(AC1134),AC$6,"")," ",IF(ISNUMBER(AD1134),AD$6,"")," ",IF(ISNUMBER(AE1134),AE$6,""),$AQ$3," ",IF(ISNUMBER(AF1134),AF$6,"")," ",IF(ISNUMBER(AH1134),AH$6,"")," ",IF(ISNUMBER(AI1134),AI$6,"")," ",IF(ISNUMBER(AJ1134),AJ$6,"")," ",IF(ISNUMBER(AK1134),AK$6,"")," ",IF(ISNUMBER(AL1134),AL$6,"")," ",IF(ISNUMBER(AM1134),AM$6,"")," ",IF(ISNUMBER(AR1134),AR$6,"")," ",IF(ISNUMBER(AS1134),AS$6,"")," ",IF(ISNUMBER(AT1134),AT$6,""))&amp;IF(COUNTBLANK(AN1134:AQ1134)&lt;=3,CONCATENATE($AP$4,IF(ISNUMBER(AN1134),AN$7,"")," ",IF(ISNUMBER(AO1134),AO$7,"")," ",IF(ISNUMBER(AP1134),AP$7,"")," ",IF(ISNUMBER(AQ1134),AQ$7,"")," ",$AQ$4),""),
CONCATENATE(IF(ISNUMBER(AF1134),AF$6,"")," ",IF(ISNUMBER(AH1134),AH$6,"")," ",IF(ISNUMBER(AI1134),AI$6,"")," ",IF(ISNUMBER(AJ1134),AJ$6,"")," ",IF(ISNUMBER(AK1134),AK$6,"")," ",IF(ISNUMBER(AL1134),AL$6,"")," ",IF(ISNUMBER(AM1134),AM$6,"")," ",IF(ISNUMBER(AR1134),AR$6,"")," ",IF(ISNUMBER(AS1134),AS$6,"")," ",IF(ISNUMBER(AT1134),AT$6,""))&amp;IF(COUNTBLANK(AN1134:AQ1134)&lt;=3,CONCATENATE($AP$4,IF(ISNUMBER(AN1134),AN$7,"")," ",IF(ISNUMBER(AO1134),AO$7,"")," ",IF(ISNUMBER(AP1134),AP$7,"")," ",IF(ISNUMBER(AQ1134),AQ$7,"")," ",$AQ$4),"")
))</f>
        <v>Рфа РФ</v>
      </c>
    </row>
    <row r="1135" spans="1:47" ht="16.5" thickTop="1" thickBot="1" x14ac:dyDescent="0.3">
      <c r="A1135" s="28">
        <f t="shared" si="239"/>
        <v>113</v>
      </c>
      <c r="B1135" s="74" t="s">
        <v>1852</v>
      </c>
      <c r="C1135" s="72" t="s">
        <v>1610</v>
      </c>
      <c r="D1135" s="63">
        <v>1955</v>
      </c>
      <c r="E1135" s="72"/>
      <c r="F1135" s="72" t="s">
        <v>2521</v>
      </c>
      <c r="G1135" s="80">
        <v>5</v>
      </c>
      <c r="H1135" s="80">
        <v>5</v>
      </c>
      <c r="I1135" s="163">
        <v>5499.4</v>
      </c>
      <c r="J1135" s="163">
        <v>5499.4</v>
      </c>
      <c r="K1135" s="163">
        <v>3604</v>
      </c>
      <c r="L1135" s="165">
        <v>147</v>
      </c>
      <c r="M1135" s="163">
        <f t="shared" si="229"/>
        <v>24766657.890000001</v>
      </c>
      <c r="N1135" s="163"/>
      <c r="O1135" s="163"/>
      <c r="P1135" s="163"/>
      <c r="Q1135" s="30">
        <f>IF('Форма 2'!D1135=0,"",'Форма 2'!D1135-N1135-O1135-P1135)</f>
        <v>24766657.890000001</v>
      </c>
      <c r="R1135" s="51">
        <f t="shared" si="240"/>
        <v>4503.5200003636764</v>
      </c>
      <c r="S1135" s="51">
        <f t="shared" si="241"/>
        <v>4503.5200003636764</v>
      </c>
      <c r="T1135" s="128">
        <f>IF(B1135=C1135,"",
IF(ISERROR(
IF(_xlfn.TEXTBEFORE('ПДФ 1'!B1178,": ",1)*1=YEAR($V$4),$V$4,
IF(_xlfn.TEXTBEFORE('ПДФ 1'!B1178,": ",1)*1=YEAR($W$4),$W$4,
IF(_xlfn.TEXTBEFORE('ПДФ 1'!B1178,": ",1)*1=YEAR($X$4),$X$4,$Y$4)))),"",
IF(_xlfn.TEXTBEFORE('ПДФ 1'!B1178,": ",1)*1=YEAR($V$4),$V$4,
IF(_xlfn.TEXTBEFORE('ПДФ 1'!B1178,": ",1)*1=YEAR($W$4),$W$4,
IF(_xlfn.TEXTBEFORE('ПДФ 1'!B1178,": ",1)*1=YEAR($X$4),$X$4,$Y$4)))))</f>
        <v>46387</v>
      </c>
      <c r="U1135" s="125" t="str">
        <f>IF(ISERROR(VLOOKUP(C1135,Источник!$C$2:$K$2343,9,0)),"",VLOOKUP(C1135,Источник!$C$2:$K$2343,9,0))</f>
        <v>РО</v>
      </c>
      <c r="V1135" s="1"/>
      <c r="W1135" s="1"/>
      <c r="X1135" s="77" t="str">
        <f t="shared" si="238"/>
        <v>г. Пермь, ул. Уральская, д. 111: 2026</v>
      </c>
      <c r="Y1135" s="117">
        <f t="shared" si="242"/>
        <v>1</v>
      </c>
      <c r="Z1135" s="22" t="s">
        <v>1076</v>
      </c>
      <c r="AA1135" s="22" t="s">
        <v>1076</v>
      </c>
      <c r="AB1135" s="22" t="s">
        <v>1076</v>
      </c>
      <c r="AC1135" s="22" t="s">
        <v>1076</v>
      </c>
      <c r="AD1135" s="22" t="s">
        <v>1076</v>
      </c>
      <c r="AE1135" s="22" t="s">
        <v>1076</v>
      </c>
      <c r="AF1135" s="22" t="s">
        <v>1076</v>
      </c>
      <c r="AG1135" s="89" t="s">
        <v>1076</v>
      </c>
      <c r="AH1135" s="88" t="s">
        <v>1076</v>
      </c>
      <c r="AI1135" s="75">
        <v>1</v>
      </c>
      <c r="AJ1135" s="75" t="s">
        <v>1076</v>
      </c>
      <c r="AK1135" s="75" t="s">
        <v>1076</v>
      </c>
      <c r="AL1135" s="75" t="s">
        <v>1076</v>
      </c>
      <c r="AM1135" s="75" t="s">
        <v>1076</v>
      </c>
      <c r="AN1135" s="75" t="s">
        <v>1076</v>
      </c>
      <c r="AO1135" s="75" t="s">
        <v>1076</v>
      </c>
      <c r="AP1135" s="75" t="s">
        <v>1076</v>
      </c>
      <c r="AQ1135" s="75" t="s">
        <v>1076</v>
      </c>
      <c r="AR1135" s="75" t="s">
        <v>1076</v>
      </c>
      <c r="AS1135" s="75" t="s">
        <v>1076</v>
      </c>
      <c r="AT1135" s="75" t="s">
        <v>1076</v>
      </c>
      <c r="AU1135" t="str">
        <f t="shared" si="243"/>
        <v>РК</v>
      </c>
    </row>
    <row r="1136" spans="1:47" ht="16.5" thickTop="1" thickBot="1" x14ac:dyDescent="0.3">
      <c r="A1136" s="28">
        <f t="shared" si="239"/>
        <v>114</v>
      </c>
      <c r="B1136" s="74" t="s">
        <v>1852</v>
      </c>
      <c r="C1136" s="72" t="s">
        <v>810</v>
      </c>
      <c r="D1136" s="63">
        <v>1989</v>
      </c>
      <c r="E1136" s="72"/>
      <c r="F1136" s="72" t="s">
        <v>2520</v>
      </c>
      <c r="G1136" s="80">
        <v>16</v>
      </c>
      <c r="H1136" s="80">
        <v>1</v>
      </c>
      <c r="I1136" s="163">
        <v>5958.2</v>
      </c>
      <c r="J1136" s="163">
        <v>5298.2</v>
      </c>
      <c r="K1136" s="163">
        <v>5298.2</v>
      </c>
      <c r="L1136" s="165">
        <v>244</v>
      </c>
      <c r="M1136" s="163">
        <f t="shared" si="229"/>
        <v>3362212.26</v>
      </c>
      <c r="N1136" s="163"/>
      <c r="O1136" s="163"/>
      <c r="P1136" s="163"/>
      <c r="Q1136" s="30">
        <f>IF('Форма 2'!D1136=0,"",'Форма 2'!D1136-N1136-O1136-P1136)</f>
        <v>3362212.26</v>
      </c>
      <c r="R1136" s="51">
        <f t="shared" si="240"/>
        <v>634.59519459439048</v>
      </c>
      <c r="S1136" s="51">
        <f t="shared" si="241"/>
        <v>634.59519459439048</v>
      </c>
      <c r="T1136" s="128">
        <f>IF(B1136=C1136,"",
IF(ISERROR(
IF(_xlfn.TEXTBEFORE('ПДФ 1'!B1179,": ",1)*1=YEAR($V$4),$V$4,
IF(_xlfn.TEXTBEFORE('ПДФ 1'!B1179,": ",1)*1=YEAR($W$4),$W$4,
IF(_xlfn.TEXTBEFORE('ПДФ 1'!B1179,": ",1)*1=YEAR($X$4),$X$4,$Y$4)))),"",
IF(_xlfn.TEXTBEFORE('ПДФ 1'!B1179,": ",1)*1=YEAR($V$4),$V$4,
IF(_xlfn.TEXTBEFORE('ПДФ 1'!B1179,": ",1)*1=YEAR($W$4),$W$4,
IF(_xlfn.TEXTBEFORE('ПДФ 1'!B1179,": ",1)*1=YEAR($X$4),$X$4,$Y$4)))))</f>
        <v>46387</v>
      </c>
      <c r="U1136" s="125" t="str">
        <f>IF(ISERROR(VLOOKUP(C1136,Источник!$C$2:$K$2343,9,0)),"",VLOOKUP(C1136,Источник!$C$2:$K$2343,9,0))</f>
        <v>СС</v>
      </c>
      <c r="V1136" s="1"/>
      <c r="W1136" s="1"/>
      <c r="X1136" s="77" t="str">
        <f t="shared" si="238"/>
        <v>г. Пермь, ул. Уральская, д. 45: 2026</v>
      </c>
      <c r="Y1136" s="117">
        <f t="shared" si="242"/>
        <v>1</v>
      </c>
      <c r="Z1136" s="22" t="s">
        <v>1076</v>
      </c>
      <c r="AA1136" s="22" t="s">
        <v>1076</v>
      </c>
      <c r="AB1136" s="22" t="s">
        <v>1076</v>
      </c>
      <c r="AC1136" s="22" t="s">
        <v>1076</v>
      </c>
      <c r="AD1136" s="22" t="s">
        <v>1076</v>
      </c>
      <c r="AE1136" s="22" t="s">
        <v>1076</v>
      </c>
      <c r="AF1136" s="22" t="s">
        <v>1076</v>
      </c>
      <c r="AG1136" s="89" t="s">
        <v>1076</v>
      </c>
      <c r="AH1136" s="88" t="s">
        <v>1076</v>
      </c>
      <c r="AI1136" s="75" t="s">
        <v>1076</v>
      </c>
      <c r="AJ1136" s="75" t="s">
        <v>1076</v>
      </c>
      <c r="AK1136" s="75" t="s">
        <v>1076</v>
      </c>
      <c r="AL1136" s="75" t="s">
        <v>1076</v>
      </c>
      <c r="AM1136" s="75" t="s">
        <v>1076</v>
      </c>
      <c r="AN1136" s="75" t="s">
        <v>1076</v>
      </c>
      <c r="AO1136" s="75" t="s">
        <v>1076</v>
      </c>
      <c r="AP1136" s="75" t="s">
        <v>1076</v>
      </c>
      <c r="AQ1136" s="75" t="s">
        <v>1076</v>
      </c>
      <c r="AR1136" s="75">
        <v>1</v>
      </c>
      <c r="AS1136" s="75" t="s">
        <v>1076</v>
      </c>
      <c r="AT1136" s="75" t="s">
        <v>1076</v>
      </c>
      <c r="AU1136" t="str">
        <f t="shared" si="243"/>
        <v>РНК</v>
      </c>
    </row>
    <row r="1137" spans="1:47" ht="16.5" thickTop="1" thickBot="1" x14ac:dyDescent="0.3">
      <c r="A1137" s="28">
        <f t="shared" si="239"/>
        <v>115</v>
      </c>
      <c r="B1137" s="74" t="s">
        <v>1852</v>
      </c>
      <c r="C1137" s="72" t="s">
        <v>801</v>
      </c>
      <c r="D1137" s="63">
        <v>1986</v>
      </c>
      <c r="E1137" s="72"/>
      <c r="F1137" s="72" t="s">
        <v>2519</v>
      </c>
      <c r="G1137" s="80">
        <v>9</v>
      </c>
      <c r="H1137" s="80">
        <v>2</v>
      </c>
      <c r="I1137" s="163">
        <v>4735.8</v>
      </c>
      <c r="J1137" s="163">
        <v>3991.9</v>
      </c>
      <c r="K1137" s="163">
        <v>3991.9</v>
      </c>
      <c r="L1137" s="165">
        <v>212</v>
      </c>
      <c r="M1137" s="163">
        <f t="shared" si="229"/>
        <v>72180222.120000005</v>
      </c>
      <c r="N1137" s="163"/>
      <c r="O1137" s="163"/>
      <c r="P1137" s="163"/>
      <c r="Q1137" s="30">
        <f>IF('Форма 2'!D1137=0,"",'Форма 2'!D1137-N1137-O1137-P1137)</f>
        <v>72180222.120000005</v>
      </c>
      <c r="R1137" s="51">
        <f t="shared" si="240"/>
        <v>18081.670913600039</v>
      </c>
      <c r="S1137" s="51">
        <f t="shared" si="241"/>
        <v>18081.670913600039</v>
      </c>
      <c r="T1137" s="128">
        <f>IF(B1137=C1137,"",
IF(ISERROR(
IF(_xlfn.TEXTBEFORE('ПДФ 1'!B1180,": ",1)*1=YEAR($V$4),$V$4,
IF(_xlfn.TEXTBEFORE('ПДФ 1'!B1180,": ",1)*1=YEAR($W$4),$W$4,
IF(_xlfn.TEXTBEFORE('ПДФ 1'!B1180,": ",1)*1=YEAR($X$4),$X$4,$Y$4)))),"",
IF(_xlfn.TEXTBEFORE('ПДФ 1'!B1180,": ",1)*1=YEAR($V$4),$V$4,
IF(_xlfn.TEXTBEFORE('ПДФ 1'!B1180,": ",1)*1=YEAR($W$4),$W$4,
IF(_xlfn.TEXTBEFORE('ПДФ 1'!B1180,": ",1)*1=YEAR($X$4),$X$4,$Y$4)))))</f>
        <v>46387</v>
      </c>
      <c r="U1137" s="125" t="str">
        <f>IF(ISERROR(VLOOKUP(C1137,Источник!$C$2:$K$2343,9,0)),"",VLOOKUP(C1137,Источник!$C$2:$K$2343,9,0))</f>
        <v>СС</v>
      </c>
      <c r="V1137" s="1"/>
      <c r="W1137" s="1"/>
      <c r="X1137" s="77" t="str">
        <f t="shared" si="238"/>
        <v>г. Пермь, ул. Уральская, д. 53: 2026</v>
      </c>
      <c r="Y1137" s="117">
        <f t="shared" si="242"/>
        <v>1</v>
      </c>
      <c r="Z1137" s="22" t="s">
        <v>1076</v>
      </c>
      <c r="AA1137" s="22" t="s">
        <v>1076</v>
      </c>
      <c r="AB1137" s="22" t="s">
        <v>1076</v>
      </c>
      <c r="AC1137" s="22" t="s">
        <v>1076</v>
      </c>
      <c r="AD1137" s="22" t="s">
        <v>1076</v>
      </c>
      <c r="AE1137" s="22" t="s">
        <v>1076</v>
      </c>
      <c r="AF1137" s="22" t="s">
        <v>1076</v>
      </c>
      <c r="AG1137" s="89" t="s">
        <v>1076</v>
      </c>
      <c r="AH1137" s="88" t="s">
        <v>1076</v>
      </c>
      <c r="AI1137" s="75" t="s">
        <v>1076</v>
      </c>
      <c r="AJ1137" s="75" t="s">
        <v>1076</v>
      </c>
      <c r="AK1137" s="75">
        <v>1</v>
      </c>
      <c r="AL1137" s="75" t="s">
        <v>1076</v>
      </c>
      <c r="AM1137" s="75" t="s">
        <v>1076</v>
      </c>
      <c r="AN1137" s="75" t="s">
        <v>1076</v>
      </c>
      <c r="AO1137" s="75" t="s">
        <v>1076</v>
      </c>
      <c r="AP1137" s="75" t="s">
        <v>1076</v>
      </c>
      <c r="AQ1137" s="75" t="s">
        <v>1076</v>
      </c>
      <c r="AR1137" s="75" t="s">
        <v>1076</v>
      </c>
      <c r="AS1137" s="75" t="s">
        <v>1076</v>
      </c>
      <c r="AT1137" s="75" t="s">
        <v>1076</v>
      </c>
      <c r="AU1137" t="str">
        <f t="shared" si="243"/>
        <v>УФ</v>
      </c>
    </row>
    <row r="1138" spans="1:47" ht="16.5" thickTop="1" thickBot="1" x14ac:dyDescent="0.3">
      <c r="A1138" s="28">
        <f t="shared" si="239"/>
        <v>116</v>
      </c>
      <c r="B1138" s="74" t="s">
        <v>1852</v>
      </c>
      <c r="C1138" s="72" t="s">
        <v>50</v>
      </c>
      <c r="D1138" s="63">
        <v>1932</v>
      </c>
      <c r="E1138" s="72"/>
      <c r="F1138" s="72" t="s">
        <v>2519</v>
      </c>
      <c r="G1138" s="80">
        <v>4</v>
      </c>
      <c r="H1138" s="80">
        <v>3</v>
      </c>
      <c r="I1138" s="163">
        <v>1745.79</v>
      </c>
      <c r="J1138" s="163">
        <v>1495.66</v>
      </c>
      <c r="K1138" s="163">
        <v>1253.3599999999999</v>
      </c>
      <c r="L1138" s="165">
        <v>102</v>
      </c>
      <c r="M1138" s="163">
        <f t="shared" si="229"/>
        <v>13907102.800000001</v>
      </c>
      <c r="N1138" s="163"/>
      <c r="O1138" s="163"/>
      <c r="P1138" s="163"/>
      <c r="Q1138" s="30">
        <f>IF('Форма 2'!D1138=0,"",'Форма 2'!D1138-N1138-O1138-P1138)</f>
        <v>13907102.800000001</v>
      </c>
      <c r="R1138" s="51">
        <f t="shared" si="240"/>
        <v>9298.3049623577554</v>
      </c>
      <c r="S1138" s="51">
        <f t="shared" si="241"/>
        <v>9298.3049623577554</v>
      </c>
      <c r="T1138" s="128">
        <f>IF(B1138=C1138,"",
IF(ISERROR(
IF(_xlfn.TEXTBEFORE('ПДФ 1'!B1181,": ",1)*1=YEAR($V$4),$V$4,
IF(_xlfn.TEXTBEFORE('ПДФ 1'!B1181,": ",1)*1=YEAR($W$4),$W$4,
IF(_xlfn.TEXTBEFORE('ПДФ 1'!B1181,": ",1)*1=YEAR($X$4),$X$4,$Y$4)))),"",
IF(_xlfn.TEXTBEFORE('ПДФ 1'!B1181,": ",1)*1=YEAR($V$4),$V$4,
IF(_xlfn.TEXTBEFORE('ПДФ 1'!B1181,": ",1)*1=YEAR($W$4),$W$4,
IF(_xlfn.TEXTBEFORE('ПДФ 1'!B1181,": ",1)*1=YEAR($X$4),$X$4,$Y$4)))))</f>
        <v>46387</v>
      </c>
      <c r="U1138" s="125" t="str">
        <f>IF(ISERROR(VLOOKUP(C1138,Источник!$C$2:$K$2343,9,0)),"",VLOOKUP(C1138,Источник!$C$2:$K$2343,9,0))</f>
        <v>РО</v>
      </c>
      <c r="V1138" s="1"/>
      <c r="W1138" s="1"/>
      <c r="X1138" s="77" t="str">
        <f t="shared" si="238"/>
        <v>г. Пермь, ул. Уральская, д. 83: 2026</v>
      </c>
      <c r="Y1138" s="117">
        <f t="shared" si="242"/>
        <v>4</v>
      </c>
      <c r="Z1138" s="22">
        <v>1</v>
      </c>
      <c r="AA1138" s="22">
        <v>1</v>
      </c>
      <c r="AB1138" s="22" t="s">
        <v>1076</v>
      </c>
      <c r="AC1138" s="22" t="s">
        <v>1076</v>
      </c>
      <c r="AD1138" s="22" t="s">
        <v>1076</v>
      </c>
      <c r="AE1138" s="22">
        <v>1</v>
      </c>
      <c r="AF1138" s="22" t="s">
        <v>1076</v>
      </c>
      <c r="AG1138" s="89" t="s">
        <v>1076</v>
      </c>
      <c r="AH1138" s="88" t="s">
        <v>1076</v>
      </c>
      <c r="AI1138" s="75">
        <v>1</v>
      </c>
      <c r="AJ1138" s="75" t="s">
        <v>1076</v>
      </c>
      <c r="AK1138" s="75" t="s">
        <v>1076</v>
      </c>
      <c r="AL1138" s="75" t="s">
        <v>1076</v>
      </c>
      <c r="AM1138" s="75" t="s">
        <v>1076</v>
      </c>
      <c r="AN1138" s="75" t="s">
        <v>1076</v>
      </c>
      <c r="AO1138" s="75" t="s">
        <v>1076</v>
      </c>
      <c r="AP1138" s="75" t="s">
        <v>1076</v>
      </c>
      <c r="AQ1138" s="75" t="s">
        <v>1076</v>
      </c>
      <c r="AR1138" s="75" t="s">
        <v>1076</v>
      </c>
      <c r="AS1138" s="75" t="s">
        <v>1076</v>
      </c>
      <c r="AT1138" s="75" t="s">
        <v>1076</v>
      </c>
      <c r="AU1138" t="str">
        <f t="shared" si="243"/>
        <v>РВИС ( ЭЛ ТЕП ВОД ) РК</v>
      </c>
    </row>
    <row r="1139" spans="1:47" ht="16.5" thickTop="1" thickBot="1" x14ac:dyDescent="0.3">
      <c r="A1139" s="28">
        <f t="shared" si="239"/>
        <v>117</v>
      </c>
      <c r="B1139" s="74" t="s">
        <v>1852</v>
      </c>
      <c r="C1139" s="72" t="s">
        <v>805</v>
      </c>
      <c r="D1139" s="63">
        <v>1972</v>
      </c>
      <c r="E1139" s="72"/>
      <c r="F1139" s="72" t="s">
        <v>2537</v>
      </c>
      <c r="G1139" s="80">
        <v>5</v>
      </c>
      <c r="H1139" s="80">
        <v>6</v>
      </c>
      <c r="I1139" s="163">
        <v>4341.8999999999996</v>
      </c>
      <c r="J1139" s="163">
        <v>3121.7999999999997</v>
      </c>
      <c r="K1139" s="163">
        <v>3014.7</v>
      </c>
      <c r="L1139" s="165">
        <v>193</v>
      </c>
      <c r="M1139" s="163">
        <f t="shared" si="229"/>
        <v>3543468.01</v>
      </c>
      <c r="N1139" s="163"/>
      <c r="O1139" s="163"/>
      <c r="P1139" s="163"/>
      <c r="Q1139" s="30">
        <f>IF('Форма 2'!D1139=0,"",'Форма 2'!D1139-N1139-O1139-P1139)</f>
        <v>3543468.01</v>
      </c>
      <c r="R1139" s="51">
        <f t="shared" si="240"/>
        <v>1135.0720770068551</v>
      </c>
      <c r="S1139" s="51">
        <f t="shared" si="241"/>
        <v>1135.0720770068551</v>
      </c>
      <c r="T1139" s="128">
        <f>IF(B1139=C1139,"",
IF(ISERROR(
IF(_xlfn.TEXTBEFORE('ПДФ 1'!B1182,": ",1)*1=YEAR($V$4),$V$4,
IF(_xlfn.TEXTBEFORE('ПДФ 1'!B1182,": ",1)*1=YEAR($W$4),$W$4,
IF(_xlfn.TEXTBEFORE('ПДФ 1'!B1182,": ",1)*1=YEAR($X$4),$X$4,$Y$4)))),"",
IF(_xlfn.TEXTBEFORE('ПДФ 1'!B1182,": ",1)*1=YEAR($V$4),$V$4,
IF(_xlfn.TEXTBEFORE('ПДФ 1'!B1182,": ",1)*1=YEAR($W$4),$W$4,
IF(_xlfn.TEXTBEFORE('ПДФ 1'!B1182,": ",1)*1=YEAR($X$4),$X$4,$Y$4)))))</f>
        <v>46387</v>
      </c>
      <c r="U1139" s="125" t="str">
        <f>IF(ISERROR(VLOOKUP(C1139,Источник!$C$2:$K$2343,9,0)),"",VLOOKUP(C1139,Источник!$C$2:$K$2343,9,0))</f>
        <v>СС</v>
      </c>
      <c r="V1139" s="1"/>
      <c r="W1139" s="1"/>
      <c r="X1139" s="77" t="str">
        <f t="shared" si="238"/>
        <v>г. Пермь, ул. Уфимская, д. 14: 2026</v>
      </c>
      <c r="Y1139" s="117">
        <f t="shared" si="242"/>
        <v>1</v>
      </c>
      <c r="Z1139" s="22" t="s">
        <v>1076</v>
      </c>
      <c r="AA1139" s="22" t="s">
        <v>1076</v>
      </c>
      <c r="AB1139" s="22" t="s">
        <v>1076</v>
      </c>
      <c r="AC1139" s="22" t="s">
        <v>1076</v>
      </c>
      <c r="AD1139" s="22" t="s">
        <v>1076</v>
      </c>
      <c r="AE1139" s="22" t="s">
        <v>1076</v>
      </c>
      <c r="AF1139" s="22" t="s">
        <v>1076</v>
      </c>
      <c r="AG1139" s="89" t="s">
        <v>1076</v>
      </c>
      <c r="AH1139" s="88" t="s">
        <v>1076</v>
      </c>
      <c r="AI1139" s="75" t="s">
        <v>1076</v>
      </c>
      <c r="AJ1139" s="75" t="s">
        <v>1076</v>
      </c>
      <c r="AK1139" s="75" t="s">
        <v>1076</v>
      </c>
      <c r="AL1139" s="75" t="s">
        <v>1076</v>
      </c>
      <c r="AM1139" s="75">
        <v>1</v>
      </c>
      <c r="AN1139" s="75" t="s">
        <v>1076</v>
      </c>
      <c r="AO1139" s="75" t="s">
        <v>1076</v>
      </c>
      <c r="AP1139" s="75" t="s">
        <v>1076</v>
      </c>
      <c r="AQ1139" s="75" t="s">
        <v>1076</v>
      </c>
      <c r="AR1139" s="75" t="s">
        <v>1076</v>
      </c>
      <c r="AS1139" s="75" t="s">
        <v>1076</v>
      </c>
      <c r="AT1139" s="75" t="s">
        <v>1076</v>
      </c>
      <c r="AU1139" t="str">
        <f t="shared" si="243"/>
        <v>РФ</v>
      </c>
    </row>
    <row r="1140" spans="1:47" ht="16.5" thickTop="1" thickBot="1" x14ac:dyDescent="0.3">
      <c r="A1140" s="28">
        <f t="shared" si="239"/>
        <v>118</v>
      </c>
      <c r="B1140" s="74" t="s">
        <v>1852</v>
      </c>
      <c r="C1140" s="72" t="s">
        <v>710</v>
      </c>
      <c r="D1140" s="63">
        <v>1955</v>
      </c>
      <c r="E1140" s="72"/>
      <c r="F1140" s="72" t="s">
        <v>2525</v>
      </c>
      <c r="G1140" s="80">
        <v>3</v>
      </c>
      <c r="H1140" s="80">
        <v>4</v>
      </c>
      <c r="I1140" s="163">
        <v>2331.3000000000002</v>
      </c>
      <c r="J1140" s="163">
        <v>1579.4</v>
      </c>
      <c r="K1140" s="163">
        <v>1497.27</v>
      </c>
      <c r="L1140" s="165">
        <v>84</v>
      </c>
      <c r="M1140" s="163">
        <f t="shared" si="229"/>
        <v>41856836.279999994</v>
      </c>
      <c r="N1140" s="163"/>
      <c r="O1140" s="163"/>
      <c r="P1140" s="163"/>
      <c r="Q1140" s="30">
        <f>IF('Форма 2'!D1140=0,"",'Форма 2'!D1140-N1140-O1140-P1140)</f>
        <v>41856836.279999994</v>
      </c>
      <c r="R1140" s="51">
        <f t="shared" si="240"/>
        <v>26501.732480688865</v>
      </c>
      <c r="S1140" s="51">
        <f t="shared" si="241"/>
        <v>26501.732480688865</v>
      </c>
      <c r="T1140" s="128">
        <f>IF(B1140=C1140,"",
IF(ISERROR(
IF(_xlfn.TEXTBEFORE('ПДФ 1'!B1183,": ",1)*1=YEAR($V$4),$V$4,
IF(_xlfn.TEXTBEFORE('ПДФ 1'!B1183,": ",1)*1=YEAR($W$4),$W$4,
IF(_xlfn.TEXTBEFORE('ПДФ 1'!B1183,": ",1)*1=YEAR($X$4),$X$4,$Y$4)))),"",
IF(_xlfn.TEXTBEFORE('ПДФ 1'!B1183,": ",1)*1=YEAR($V$4),$V$4,
IF(_xlfn.TEXTBEFORE('ПДФ 1'!B1183,": ",1)*1=YEAR($W$4),$W$4,
IF(_xlfn.TEXTBEFORE('ПДФ 1'!B1183,": ",1)*1=YEAR($X$4),$X$4,$Y$4)))))</f>
        <v>46387</v>
      </c>
      <c r="U1140" s="125" t="str">
        <f>IF(ISERROR(VLOOKUP(C1140,Источник!$C$2:$K$2343,9,0)),"",VLOOKUP(C1140,Источник!$C$2:$K$2343,9,0))</f>
        <v>РО</v>
      </c>
      <c r="V1140" s="1"/>
      <c r="W1140" s="1"/>
      <c r="X1140" s="77" t="str">
        <f t="shared" si="238"/>
        <v>г. Пермь, ул. Федосеева, д. 10: 2026</v>
      </c>
      <c r="Y1140" s="117">
        <f t="shared" si="242"/>
        <v>4</v>
      </c>
      <c r="Z1140" s="22" t="s">
        <v>1076</v>
      </c>
      <c r="AA1140" s="22" t="s">
        <v>1076</v>
      </c>
      <c r="AB1140" s="22" t="s">
        <v>1076</v>
      </c>
      <c r="AC1140" s="22" t="s">
        <v>1076</v>
      </c>
      <c r="AD1140" s="22" t="s">
        <v>1076</v>
      </c>
      <c r="AE1140" s="22" t="s">
        <v>1076</v>
      </c>
      <c r="AF1140" s="22">
        <v>1</v>
      </c>
      <c r="AG1140" s="89" t="s">
        <v>1076</v>
      </c>
      <c r="AH1140" s="88" t="s">
        <v>1076</v>
      </c>
      <c r="AI1140" s="75">
        <v>1</v>
      </c>
      <c r="AJ1140" s="75">
        <v>1</v>
      </c>
      <c r="AK1140" s="75" t="s">
        <v>1076</v>
      </c>
      <c r="AL1140" s="75" t="s">
        <v>1076</v>
      </c>
      <c r="AM1140" s="75">
        <v>1</v>
      </c>
      <c r="AN1140" s="75" t="s">
        <v>1076</v>
      </c>
      <c r="AO1140" s="75" t="s">
        <v>1076</v>
      </c>
      <c r="AP1140" s="75" t="s">
        <v>1076</v>
      </c>
      <c r="AQ1140" s="75" t="s">
        <v>1076</v>
      </c>
      <c r="AR1140" s="75" t="s">
        <v>1076</v>
      </c>
      <c r="AS1140" s="75" t="s">
        <v>1076</v>
      </c>
      <c r="AT1140" s="75" t="s">
        <v>1076</v>
      </c>
      <c r="AU1140" t="str">
        <f t="shared" si="243"/>
        <v>РП РК Рфа РФ</v>
      </c>
    </row>
    <row r="1141" spans="1:47" ht="16.5" thickTop="1" thickBot="1" x14ac:dyDescent="0.3">
      <c r="A1141" s="28">
        <f t="shared" si="239"/>
        <v>119</v>
      </c>
      <c r="B1141" s="74" t="s">
        <v>1852</v>
      </c>
      <c r="C1141" s="72" t="s">
        <v>103</v>
      </c>
      <c r="D1141" s="63">
        <v>1957</v>
      </c>
      <c r="E1141" s="72"/>
      <c r="F1141" s="72" t="s">
        <v>2522</v>
      </c>
      <c r="G1141" s="80">
        <v>3</v>
      </c>
      <c r="H1141" s="80">
        <v>2</v>
      </c>
      <c r="I1141" s="163">
        <v>1377.6</v>
      </c>
      <c r="J1141" s="163">
        <v>1140.5999999999999</v>
      </c>
      <c r="K1141" s="163">
        <v>1140.5999999999999</v>
      </c>
      <c r="L1141" s="165">
        <v>68</v>
      </c>
      <c r="M1141" s="163">
        <f t="shared" si="229"/>
        <v>12980587.540000001</v>
      </c>
      <c r="N1141" s="163"/>
      <c r="O1141" s="163"/>
      <c r="P1141" s="163"/>
      <c r="Q1141" s="30">
        <f>IF('Форма 2'!D1141=0,"",'Форма 2'!D1141-N1141-O1141-P1141)</f>
        <v>12980587.540000001</v>
      </c>
      <c r="R1141" s="51">
        <f t="shared" si="240"/>
        <v>11380.49056636858</v>
      </c>
      <c r="S1141" s="51">
        <f t="shared" si="241"/>
        <v>11380.49056636858</v>
      </c>
      <c r="T1141" s="128">
        <f>IF(B1141=C1141,"",
IF(ISERROR(
IF(_xlfn.TEXTBEFORE('ПДФ 1'!B1184,": ",1)*1=YEAR($V$4),$V$4,
IF(_xlfn.TEXTBEFORE('ПДФ 1'!B1184,": ",1)*1=YEAR($W$4),$W$4,
IF(_xlfn.TEXTBEFORE('ПДФ 1'!B1184,": ",1)*1=YEAR($X$4),$X$4,$Y$4)))),"",
IF(_xlfn.TEXTBEFORE('ПДФ 1'!B1184,": ",1)*1=YEAR($V$4),$V$4,
IF(_xlfn.TEXTBEFORE('ПДФ 1'!B1184,": ",1)*1=YEAR($W$4),$W$4,
IF(_xlfn.TEXTBEFORE('ПДФ 1'!B1184,": ",1)*1=YEAR($X$4),$X$4,$Y$4)))))</f>
        <v>46387</v>
      </c>
      <c r="U1141" s="125" t="str">
        <f>IF(ISERROR(VLOOKUP(C1141,Источник!$C$2:$K$2343,9,0)),"",VLOOKUP(C1141,Источник!$C$2:$K$2343,9,0))</f>
        <v>РО</v>
      </c>
      <c r="V1141" s="1"/>
      <c r="W1141" s="1"/>
      <c r="X1141" s="77" t="str">
        <f t="shared" si="238"/>
        <v>г. Пермь, ул. Федосеева, д. 9: 2026</v>
      </c>
      <c r="Y1141" s="117">
        <f t="shared" si="242"/>
        <v>3</v>
      </c>
      <c r="Z1141" s="22" t="s">
        <v>1076</v>
      </c>
      <c r="AA1141" s="22">
        <v>1</v>
      </c>
      <c r="AB1141" s="22" t="s">
        <v>1076</v>
      </c>
      <c r="AC1141" s="22">
        <v>1</v>
      </c>
      <c r="AD1141" s="22" t="s">
        <v>1076</v>
      </c>
      <c r="AE1141" s="22">
        <v>1</v>
      </c>
      <c r="AF1141" s="22" t="s">
        <v>1076</v>
      </c>
      <c r="AG1141" s="89" t="s">
        <v>1076</v>
      </c>
      <c r="AH1141" s="88" t="s">
        <v>1076</v>
      </c>
      <c r="AI1141" s="75" t="s">
        <v>1076</v>
      </c>
      <c r="AJ1141" s="75" t="s">
        <v>1076</v>
      </c>
      <c r="AK1141" s="75" t="s">
        <v>1076</v>
      </c>
      <c r="AL1141" s="75" t="s">
        <v>1076</v>
      </c>
      <c r="AM1141" s="75" t="s">
        <v>1076</v>
      </c>
      <c r="AN1141" s="75" t="s">
        <v>1076</v>
      </c>
      <c r="AO1141" s="75" t="s">
        <v>1076</v>
      </c>
      <c r="AP1141" s="75" t="s">
        <v>1076</v>
      </c>
      <c r="AQ1141" s="75" t="s">
        <v>1076</v>
      </c>
      <c r="AR1141" s="75" t="s">
        <v>1076</v>
      </c>
      <c r="AS1141" s="75" t="s">
        <v>1076</v>
      </c>
      <c r="AT1141" s="75" t="s">
        <v>1076</v>
      </c>
      <c r="AU1141" t="str">
        <f t="shared" si="243"/>
        <v>РВИС ( ТЕП ХВС ВОД )</v>
      </c>
    </row>
    <row r="1142" spans="1:47" ht="16.5" thickTop="1" thickBot="1" x14ac:dyDescent="0.3">
      <c r="A1142" s="28">
        <f t="shared" si="239"/>
        <v>120</v>
      </c>
      <c r="B1142" s="74" t="s">
        <v>1852</v>
      </c>
      <c r="C1142" s="72" t="s">
        <v>757</v>
      </c>
      <c r="D1142" s="63">
        <v>1960</v>
      </c>
      <c r="E1142" s="72"/>
      <c r="F1142" s="72" t="s">
        <v>2519</v>
      </c>
      <c r="G1142" s="80">
        <v>3</v>
      </c>
      <c r="H1142" s="80">
        <v>2</v>
      </c>
      <c r="I1142" s="163">
        <v>1248.5999999999999</v>
      </c>
      <c r="J1142" s="163">
        <v>1140.3</v>
      </c>
      <c r="K1142" s="163">
        <v>1140.3</v>
      </c>
      <c r="L1142" s="165">
        <v>50</v>
      </c>
      <c r="M1142" s="163">
        <f t="shared" si="229"/>
        <v>11933357.15</v>
      </c>
      <c r="N1142" s="163"/>
      <c r="O1142" s="163"/>
      <c r="P1142" s="163"/>
      <c r="Q1142" s="30">
        <f>IF('Форма 2'!D1142=0,"",'Форма 2'!D1142-N1142-O1142-P1142)</f>
        <v>11933357.15</v>
      </c>
      <c r="R1142" s="51">
        <f t="shared" si="240"/>
        <v>10465.103174603175</v>
      </c>
      <c r="S1142" s="51">
        <f t="shared" si="241"/>
        <v>10465.103174603175</v>
      </c>
      <c r="T1142" s="128">
        <f>IF(B1142=C1142,"",
IF(ISERROR(
IF(_xlfn.TEXTBEFORE('ПДФ 1'!B1185,": ",1)*1=YEAR($V$4),$V$4,
IF(_xlfn.TEXTBEFORE('ПДФ 1'!B1185,": ",1)*1=YEAR($W$4),$W$4,
IF(_xlfn.TEXTBEFORE('ПДФ 1'!B1185,": ",1)*1=YEAR($X$4),$X$4,$Y$4)))),"",
IF(_xlfn.TEXTBEFORE('ПДФ 1'!B1185,": ",1)*1=YEAR($V$4),$V$4,
IF(_xlfn.TEXTBEFORE('ПДФ 1'!B1185,": ",1)*1=YEAR($W$4),$W$4,
IF(_xlfn.TEXTBEFORE('ПДФ 1'!B1185,": ",1)*1=YEAR($X$4),$X$4,$Y$4)))))</f>
        <v>46387</v>
      </c>
      <c r="U1142" s="125" t="str">
        <f>IF(ISERROR(VLOOKUP(C1142,Источник!$C$2:$K$2343,9,0)),"",VLOOKUP(C1142,Источник!$C$2:$K$2343,9,0))</f>
        <v>СС</v>
      </c>
      <c r="V1142" s="1"/>
      <c r="W1142" s="1"/>
      <c r="X1142" s="77" t="str">
        <f t="shared" si="238"/>
        <v>г. Пермь, ул. Формовщиков, д. 38: 2026</v>
      </c>
      <c r="Y1142" s="117">
        <f t="shared" si="242"/>
        <v>1</v>
      </c>
      <c r="Z1142" s="22" t="s">
        <v>1076</v>
      </c>
      <c r="AA1142" s="22" t="s">
        <v>1076</v>
      </c>
      <c r="AB1142" s="22" t="s">
        <v>1076</v>
      </c>
      <c r="AC1142" s="22" t="s">
        <v>1076</v>
      </c>
      <c r="AD1142" s="22" t="s">
        <v>1076</v>
      </c>
      <c r="AE1142" s="22" t="s">
        <v>1076</v>
      </c>
      <c r="AF1142" s="22" t="s">
        <v>1076</v>
      </c>
      <c r="AG1142" s="89" t="s">
        <v>1076</v>
      </c>
      <c r="AH1142" s="88" t="s">
        <v>1076</v>
      </c>
      <c r="AI1142" s="75">
        <v>1</v>
      </c>
      <c r="AJ1142" s="75" t="s">
        <v>1076</v>
      </c>
      <c r="AK1142" s="75" t="s">
        <v>1076</v>
      </c>
      <c r="AL1142" s="75" t="s">
        <v>1076</v>
      </c>
      <c r="AM1142" s="75" t="s">
        <v>1076</v>
      </c>
      <c r="AN1142" s="75" t="s">
        <v>1076</v>
      </c>
      <c r="AO1142" s="75" t="s">
        <v>1076</v>
      </c>
      <c r="AP1142" s="75" t="s">
        <v>1076</v>
      </c>
      <c r="AQ1142" s="75" t="s">
        <v>1076</v>
      </c>
      <c r="AR1142" s="75" t="s">
        <v>1076</v>
      </c>
      <c r="AS1142" s="75" t="s">
        <v>1076</v>
      </c>
      <c r="AT1142" s="75" t="s">
        <v>1076</v>
      </c>
      <c r="AU1142" t="str">
        <f t="shared" si="243"/>
        <v>РК</v>
      </c>
    </row>
    <row r="1143" spans="1:47" ht="16.5" thickTop="1" thickBot="1" x14ac:dyDescent="0.3">
      <c r="A1143" s="28">
        <f t="shared" si="239"/>
        <v>121</v>
      </c>
      <c r="B1143" s="74" t="s">
        <v>1852</v>
      </c>
      <c r="C1143" s="72" t="s">
        <v>618</v>
      </c>
      <c r="D1143" s="63">
        <v>1955</v>
      </c>
      <c r="E1143" s="72"/>
      <c r="F1143" s="72" t="s">
        <v>2548</v>
      </c>
      <c r="G1143" s="80">
        <v>3</v>
      </c>
      <c r="H1143" s="80">
        <v>2</v>
      </c>
      <c r="I1143" s="163">
        <v>2277.3000000000002</v>
      </c>
      <c r="J1143" s="163">
        <v>1593.79</v>
      </c>
      <c r="K1143" s="163">
        <v>1593.79</v>
      </c>
      <c r="L1143" s="165">
        <v>0</v>
      </c>
      <c r="M1143" s="163">
        <f t="shared" si="229"/>
        <v>37041491.480000004</v>
      </c>
      <c r="N1143" s="163"/>
      <c r="O1143" s="163"/>
      <c r="P1143" s="163"/>
      <c r="Q1143" s="30">
        <f>IF('Форма 2'!D1143=0,"",'Форма 2'!D1143-N1143-O1143-P1143)</f>
        <v>37041491.480000004</v>
      </c>
      <c r="R1143" s="51">
        <f t="shared" si="240"/>
        <v>23241.136837349968</v>
      </c>
      <c r="S1143" s="51">
        <f t="shared" si="241"/>
        <v>23241.136837349968</v>
      </c>
      <c r="T1143" s="128">
        <f>IF(B1143=C1143,"",
IF(ISERROR(
IF(_xlfn.TEXTBEFORE('ПДФ 1'!B1186,": ",1)*1=YEAR($V$4),$V$4,
IF(_xlfn.TEXTBEFORE('ПДФ 1'!B1186,": ",1)*1=YEAR($W$4),$W$4,
IF(_xlfn.TEXTBEFORE('ПДФ 1'!B1186,": ",1)*1=YEAR($X$4),$X$4,$Y$4)))),"",
IF(_xlfn.TEXTBEFORE('ПДФ 1'!B1186,": ",1)*1=YEAR($V$4),$V$4,
IF(_xlfn.TEXTBEFORE('ПДФ 1'!B1186,": ",1)*1=YEAR($W$4),$W$4,
IF(_xlfn.TEXTBEFORE('ПДФ 1'!B1186,": ",1)*1=YEAR($X$4),$X$4,$Y$4)))))</f>
        <v>46387</v>
      </c>
      <c r="U1143" s="125" t="str">
        <f>IF(ISERROR(VLOOKUP(C1143,Источник!$C$2:$K$2343,9,0)),"",VLOOKUP(C1143,Источник!$C$2:$K$2343,9,0))</f>
        <v>РО</v>
      </c>
      <c r="V1143" s="1"/>
      <c r="W1143" s="1"/>
      <c r="X1143" s="77" t="str">
        <f t="shared" si="238"/>
        <v>г. Пермь, ул. Худанина, д. 8: 2026</v>
      </c>
      <c r="Y1143" s="117">
        <f t="shared" si="242"/>
        <v>4</v>
      </c>
      <c r="Z1143" s="22">
        <v>1</v>
      </c>
      <c r="AA1143" s="22">
        <v>1</v>
      </c>
      <c r="AB1143" s="22" t="s">
        <v>1076</v>
      </c>
      <c r="AC1143" s="22" t="s">
        <v>1076</v>
      </c>
      <c r="AD1143" s="22" t="s">
        <v>1076</v>
      </c>
      <c r="AE1143" s="22" t="s">
        <v>1076</v>
      </c>
      <c r="AF1143" s="22" t="s">
        <v>1076</v>
      </c>
      <c r="AG1143" s="89" t="s">
        <v>1076</v>
      </c>
      <c r="AH1143" s="88" t="s">
        <v>1076</v>
      </c>
      <c r="AI1143" s="75" t="s">
        <v>1076</v>
      </c>
      <c r="AJ1143" s="75">
        <v>1</v>
      </c>
      <c r="AK1143" s="75" t="s">
        <v>1076</v>
      </c>
      <c r="AL1143" s="75" t="s">
        <v>1076</v>
      </c>
      <c r="AM1143" s="75">
        <v>1</v>
      </c>
      <c r="AN1143" s="75" t="s">
        <v>1076</v>
      </c>
      <c r="AO1143" s="75" t="s">
        <v>1076</v>
      </c>
      <c r="AP1143" s="75" t="s">
        <v>1076</v>
      </c>
      <c r="AQ1143" s="75" t="s">
        <v>1076</v>
      </c>
      <c r="AR1143" s="75" t="s">
        <v>1076</v>
      </c>
      <c r="AS1143" s="75" t="s">
        <v>1076</v>
      </c>
      <c r="AT1143" s="75" t="s">
        <v>1076</v>
      </c>
      <c r="AU1143" t="str">
        <f t="shared" si="243"/>
        <v>РВИС ( ЭЛ ТЕП ) Рфа РФ</v>
      </c>
    </row>
    <row r="1144" spans="1:47" ht="16.5" thickTop="1" thickBot="1" x14ac:dyDescent="0.3">
      <c r="A1144" s="28">
        <f t="shared" si="239"/>
        <v>122</v>
      </c>
      <c r="B1144" s="74" t="s">
        <v>1852</v>
      </c>
      <c r="C1144" s="72" t="s">
        <v>51</v>
      </c>
      <c r="D1144" s="63">
        <v>1960</v>
      </c>
      <c r="E1144" s="72"/>
      <c r="F1144" s="72" t="s">
        <v>2519</v>
      </c>
      <c r="G1144" s="80">
        <v>2</v>
      </c>
      <c r="H1144" s="80">
        <v>2</v>
      </c>
      <c r="I1144" s="163">
        <v>711.6</v>
      </c>
      <c r="J1144" s="163">
        <v>626.79999999999995</v>
      </c>
      <c r="K1144" s="163">
        <v>554.09</v>
      </c>
      <c r="L1144" s="165">
        <v>35</v>
      </c>
      <c r="M1144" s="163">
        <f t="shared" si="229"/>
        <v>14032908.549999999</v>
      </c>
      <c r="N1144" s="163"/>
      <c r="O1144" s="163"/>
      <c r="P1144" s="163"/>
      <c r="Q1144" s="30">
        <f>IF('Форма 2'!D1144=0,"",'Форма 2'!D1144-N1144-O1144-P1144)</f>
        <v>14032908.549999999</v>
      </c>
      <c r="R1144" s="51">
        <f t="shared" si="240"/>
        <v>22388.175733886408</v>
      </c>
      <c r="S1144" s="51">
        <f t="shared" si="241"/>
        <v>22388.175733886408</v>
      </c>
      <c r="T1144" s="128">
        <f>IF(B1144=C1144,"",
IF(ISERROR(
IF(_xlfn.TEXTBEFORE('ПДФ 1'!B1187,": ",1)*1=YEAR($V$4),$V$4,
IF(_xlfn.TEXTBEFORE('ПДФ 1'!B1187,": ",1)*1=YEAR($W$4),$W$4,
IF(_xlfn.TEXTBEFORE('ПДФ 1'!B1187,": ",1)*1=YEAR($X$4),$X$4,$Y$4)))),"",
IF(_xlfn.TEXTBEFORE('ПДФ 1'!B1187,": ",1)*1=YEAR($V$4),$V$4,
IF(_xlfn.TEXTBEFORE('ПДФ 1'!B1187,": ",1)*1=YEAR($W$4),$W$4,
IF(_xlfn.TEXTBEFORE('ПДФ 1'!B1187,": ",1)*1=YEAR($X$4),$X$4,$Y$4)))))</f>
        <v>46387</v>
      </c>
      <c r="U1144" s="125" t="str">
        <f>IF(ISERROR(VLOOKUP(C1144,Источник!$C$2:$K$2343,9,0)),"",VLOOKUP(C1144,Источник!$C$2:$K$2343,9,0))</f>
        <v>РО</v>
      </c>
      <c r="V1144" s="1"/>
      <c r="W1144" s="1"/>
      <c r="X1144" s="77" t="str">
        <f t="shared" si="238"/>
        <v>г. Пермь, ул. Чебоксарская, д. 12: 2026</v>
      </c>
      <c r="Y1144" s="117">
        <f t="shared" si="242"/>
        <v>5</v>
      </c>
      <c r="Z1144" s="22">
        <v>1</v>
      </c>
      <c r="AA1144" s="22">
        <v>1</v>
      </c>
      <c r="AB1144" s="22" t="s">
        <v>1076</v>
      </c>
      <c r="AC1144" s="22">
        <v>1</v>
      </c>
      <c r="AD1144" s="22" t="s">
        <v>1076</v>
      </c>
      <c r="AE1144" s="22">
        <v>1</v>
      </c>
      <c r="AF1144" s="22" t="s">
        <v>1076</v>
      </c>
      <c r="AG1144" s="89" t="s">
        <v>1076</v>
      </c>
      <c r="AH1144" s="88" t="s">
        <v>1076</v>
      </c>
      <c r="AI1144" s="75">
        <v>1</v>
      </c>
      <c r="AJ1144" s="75" t="s">
        <v>1076</v>
      </c>
      <c r="AK1144" s="75" t="s">
        <v>1076</v>
      </c>
      <c r="AL1144" s="75" t="s">
        <v>1076</v>
      </c>
      <c r="AM1144" s="75" t="s">
        <v>1076</v>
      </c>
      <c r="AN1144" s="75" t="s">
        <v>1076</v>
      </c>
      <c r="AO1144" s="75" t="s">
        <v>1076</v>
      </c>
      <c r="AP1144" s="75" t="s">
        <v>1076</v>
      </c>
      <c r="AQ1144" s="75" t="s">
        <v>1076</v>
      </c>
      <c r="AR1144" s="75" t="s">
        <v>1076</v>
      </c>
      <c r="AS1144" s="75" t="s">
        <v>1076</v>
      </c>
      <c r="AT1144" s="75" t="s">
        <v>1076</v>
      </c>
      <c r="AU1144" t="str">
        <f t="shared" si="243"/>
        <v>РВИС ( ЭЛ ТЕП ХВС ВОД ) РК</v>
      </c>
    </row>
    <row r="1145" spans="1:47" ht="16.5" thickTop="1" thickBot="1" x14ac:dyDescent="0.3">
      <c r="A1145" s="28">
        <f t="shared" si="239"/>
        <v>123</v>
      </c>
      <c r="B1145" s="74" t="s">
        <v>1852</v>
      </c>
      <c r="C1145" s="72" t="s">
        <v>789</v>
      </c>
      <c r="D1145" s="63">
        <v>1976</v>
      </c>
      <c r="E1145" s="72"/>
      <c r="F1145" s="72" t="s">
        <v>2520</v>
      </c>
      <c r="G1145" s="80">
        <v>5</v>
      </c>
      <c r="H1145" s="80">
        <v>4</v>
      </c>
      <c r="I1145" s="163">
        <v>3046.76</v>
      </c>
      <c r="J1145" s="163">
        <v>3046.76</v>
      </c>
      <c r="K1145" s="163">
        <v>3046.76</v>
      </c>
      <c r="L1145" s="165">
        <v>154</v>
      </c>
      <c r="M1145" s="163">
        <f t="shared" si="229"/>
        <v>14875379.15</v>
      </c>
      <c r="N1145" s="163"/>
      <c r="O1145" s="163"/>
      <c r="P1145" s="163"/>
      <c r="Q1145" s="30">
        <f>IF('Форма 2'!D1145=0,"",'Форма 2'!D1145-N1145-O1145-P1145)</f>
        <v>14875379.15</v>
      </c>
      <c r="R1145" s="51">
        <f t="shared" si="240"/>
        <v>4882.3599988184169</v>
      </c>
      <c r="S1145" s="51">
        <f t="shared" si="241"/>
        <v>4882.3599988184169</v>
      </c>
      <c r="T1145" s="128">
        <f>IF(B1145=C1145,"",
IF(ISERROR(
IF(_xlfn.TEXTBEFORE('ПДФ 1'!B1188,": ",1)*1=YEAR($V$4),$V$4,
IF(_xlfn.TEXTBEFORE('ПДФ 1'!B1188,": ",1)*1=YEAR($W$4),$W$4,
IF(_xlfn.TEXTBEFORE('ПДФ 1'!B1188,": ",1)*1=YEAR($X$4),$X$4,$Y$4)))),"",
IF(_xlfn.TEXTBEFORE('ПДФ 1'!B1188,": ",1)*1=YEAR($V$4),$V$4,
IF(_xlfn.TEXTBEFORE('ПДФ 1'!B1188,": ",1)*1=YEAR($W$4),$W$4,
IF(_xlfn.TEXTBEFORE('ПДФ 1'!B1188,": ",1)*1=YEAR($X$4),$X$4,$Y$4)))))</f>
        <v>46387</v>
      </c>
      <c r="U1145" s="125" t="str">
        <f>IF(ISERROR(VLOOKUP(C1145,Источник!$C$2:$K$2343,9,0)),"",VLOOKUP(C1145,Источник!$C$2:$K$2343,9,0))</f>
        <v>СС</v>
      </c>
      <c r="V1145" s="1"/>
      <c r="W1145" s="1"/>
      <c r="X1145" s="77" t="str">
        <f t="shared" si="238"/>
        <v>г. Пермь, ул. Чехова, д. 8: 2026</v>
      </c>
      <c r="Y1145" s="117">
        <f t="shared" si="242"/>
        <v>1</v>
      </c>
      <c r="Z1145" s="22" t="s">
        <v>1076</v>
      </c>
      <c r="AA1145" s="22" t="s">
        <v>1076</v>
      </c>
      <c r="AB1145" s="22" t="s">
        <v>1076</v>
      </c>
      <c r="AC1145" s="22" t="s">
        <v>1076</v>
      </c>
      <c r="AD1145" s="22" t="s">
        <v>1076</v>
      </c>
      <c r="AE1145" s="22" t="s">
        <v>1076</v>
      </c>
      <c r="AF1145" s="22" t="s">
        <v>1076</v>
      </c>
      <c r="AG1145" s="89" t="s">
        <v>1076</v>
      </c>
      <c r="AH1145" s="88" t="s">
        <v>1076</v>
      </c>
      <c r="AI1145" s="75" t="s">
        <v>1076</v>
      </c>
      <c r="AJ1145" s="75">
        <v>1</v>
      </c>
      <c r="AK1145" s="75" t="s">
        <v>1076</v>
      </c>
      <c r="AL1145" s="75" t="s">
        <v>1076</v>
      </c>
      <c r="AM1145" s="75" t="s">
        <v>1076</v>
      </c>
      <c r="AN1145" s="75" t="s">
        <v>1076</v>
      </c>
      <c r="AO1145" s="75" t="s">
        <v>1076</v>
      </c>
      <c r="AP1145" s="75" t="s">
        <v>1076</v>
      </c>
      <c r="AQ1145" s="75" t="s">
        <v>1076</v>
      </c>
      <c r="AR1145" s="75" t="s">
        <v>1076</v>
      </c>
      <c r="AS1145" s="75" t="s">
        <v>1076</v>
      </c>
      <c r="AT1145" s="75" t="s">
        <v>1076</v>
      </c>
      <c r="AU1145" t="str">
        <f t="shared" si="243"/>
        <v>Рфа</v>
      </c>
    </row>
    <row r="1146" spans="1:47" ht="16.5" thickTop="1" thickBot="1" x14ac:dyDescent="0.3">
      <c r="A1146" s="28">
        <f t="shared" si="239"/>
        <v>124</v>
      </c>
      <c r="B1146" s="74" t="s">
        <v>1852</v>
      </c>
      <c r="C1146" s="72" t="s">
        <v>758</v>
      </c>
      <c r="D1146" s="63">
        <v>1959</v>
      </c>
      <c r="E1146" s="72"/>
      <c r="F1146" s="72" t="s">
        <v>2520</v>
      </c>
      <c r="G1146" s="80">
        <v>4</v>
      </c>
      <c r="H1146" s="80">
        <v>4</v>
      </c>
      <c r="I1146" s="163">
        <v>3089.2</v>
      </c>
      <c r="J1146" s="163">
        <v>2717.9</v>
      </c>
      <c r="K1146" s="163">
        <v>2717.9</v>
      </c>
      <c r="L1146" s="165">
        <v>109</v>
      </c>
      <c r="M1146" s="163">
        <f t="shared" si="229"/>
        <v>13912273.98</v>
      </c>
      <c r="N1146" s="163"/>
      <c r="O1146" s="163"/>
      <c r="P1146" s="163"/>
      <c r="Q1146" s="30">
        <f>IF('Форма 2'!D1146=0,"",'Форма 2'!D1146-N1146-O1146-P1146)</f>
        <v>13912273.98</v>
      </c>
      <c r="R1146" s="51">
        <f t="shared" si="240"/>
        <v>5118.7585930313844</v>
      </c>
      <c r="S1146" s="51">
        <f t="shared" si="241"/>
        <v>5118.7585930313844</v>
      </c>
      <c r="T1146" s="128">
        <f>IF(B1146=C1146,"",
IF(ISERROR(
IF(_xlfn.TEXTBEFORE('ПДФ 1'!B1189,": ",1)*1=YEAR($V$4),$V$4,
IF(_xlfn.TEXTBEFORE('ПДФ 1'!B1189,": ",1)*1=YEAR($W$4),$W$4,
IF(_xlfn.TEXTBEFORE('ПДФ 1'!B1189,": ",1)*1=YEAR($X$4),$X$4,$Y$4)))),"",
IF(_xlfn.TEXTBEFORE('ПДФ 1'!B1189,": ",1)*1=YEAR($V$4),$V$4,
IF(_xlfn.TEXTBEFORE('ПДФ 1'!B1189,": ",1)*1=YEAR($W$4),$W$4,
IF(_xlfn.TEXTBEFORE('ПДФ 1'!B1189,": ",1)*1=YEAR($X$4),$X$4,$Y$4)))))</f>
        <v>46387</v>
      </c>
      <c r="U1146" s="125" t="str">
        <f>IF(ISERROR(VLOOKUP(C1146,Источник!$C$2:$K$2343,9,0)),"",VLOOKUP(C1146,Источник!$C$2:$K$2343,9,0))</f>
        <v>СС</v>
      </c>
      <c r="V1146" s="1"/>
      <c r="W1146" s="1"/>
      <c r="X1146" s="77" t="str">
        <f t="shared" si="238"/>
        <v>г. Пермь, ул. Шишкина, д. 4: 2026</v>
      </c>
      <c r="Y1146" s="117">
        <f t="shared" si="242"/>
        <v>1</v>
      </c>
      <c r="Z1146" s="22" t="s">
        <v>1076</v>
      </c>
      <c r="AA1146" s="22" t="s">
        <v>1076</v>
      </c>
      <c r="AB1146" s="22" t="s">
        <v>1076</v>
      </c>
      <c r="AC1146" s="22" t="s">
        <v>1076</v>
      </c>
      <c r="AD1146" s="22" t="s">
        <v>1076</v>
      </c>
      <c r="AE1146" s="22" t="s">
        <v>1076</v>
      </c>
      <c r="AF1146" s="22" t="s">
        <v>1076</v>
      </c>
      <c r="AG1146" s="89" t="s">
        <v>1076</v>
      </c>
      <c r="AH1146" s="88" t="s">
        <v>1076</v>
      </c>
      <c r="AI1146" s="75">
        <v>1</v>
      </c>
      <c r="AJ1146" s="75" t="s">
        <v>1076</v>
      </c>
      <c r="AK1146" s="75" t="s">
        <v>1076</v>
      </c>
      <c r="AL1146" s="75" t="s">
        <v>1076</v>
      </c>
      <c r="AM1146" s="75" t="s">
        <v>1076</v>
      </c>
      <c r="AN1146" s="75" t="s">
        <v>1076</v>
      </c>
      <c r="AO1146" s="75" t="s">
        <v>1076</v>
      </c>
      <c r="AP1146" s="75" t="s">
        <v>1076</v>
      </c>
      <c r="AQ1146" s="75" t="s">
        <v>1076</v>
      </c>
      <c r="AR1146" s="75" t="s">
        <v>1076</v>
      </c>
      <c r="AS1146" s="75" t="s">
        <v>1076</v>
      </c>
      <c r="AT1146" s="75" t="s">
        <v>1076</v>
      </c>
      <c r="AU1146" t="str">
        <f t="shared" si="243"/>
        <v>РК</v>
      </c>
    </row>
    <row r="1147" spans="1:47" ht="16.5" thickTop="1" thickBot="1" x14ac:dyDescent="0.3">
      <c r="A1147" s="28">
        <f t="shared" si="239"/>
        <v>125</v>
      </c>
      <c r="B1147" s="74" t="s">
        <v>1852</v>
      </c>
      <c r="C1147" s="72" t="s">
        <v>802</v>
      </c>
      <c r="D1147" s="63">
        <v>1985</v>
      </c>
      <c r="E1147" s="72"/>
      <c r="F1147" s="72" t="s">
        <v>2521</v>
      </c>
      <c r="G1147" s="80">
        <v>5</v>
      </c>
      <c r="H1147" s="80">
        <v>4</v>
      </c>
      <c r="I1147" s="163">
        <v>3294.5</v>
      </c>
      <c r="J1147" s="163">
        <v>2988.6</v>
      </c>
      <c r="K1147" s="163">
        <v>320.2</v>
      </c>
      <c r="L1147" s="165">
        <v>0</v>
      </c>
      <c r="M1147" s="163">
        <f t="shared" si="229"/>
        <v>23285064.77</v>
      </c>
      <c r="N1147" s="163"/>
      <c r="O1147" s="163"/>
      <c r="P1147" s="163"/>
      <c r="Q1147" s="30">
        <f>IF('Форма 2'!D1147=0,"",'Форма 2'!D1147-N1147-O1147-P1147)</f>
        <v>23285064.77</v>
      </c>
      <c r="R1147" s="51">
        <f t="shared" si="240"/>
        <v>7791.295178344375</v>
      </c>
      <c r="S1147" s="51">
        <f t="shared" si="241"/>
        <v>7791.295178344375</v>
      </c>
      <c r="T1147" s="128">
        <f>IF(B1147=C1147,"",
IF(ISERROR(
IF(_xlfn.TEXTBEFORE('ПДФ 1'!B1190,": ",1)*1=YEAR($V$4),$V$4,
IF(_xlfn.TEXTBEFORE('ПДФ 1'!B1190,": ",1)*1=YEAR($W$4),$W$4,
IF(_xlfn.TEXTBEFORE('ПДФ 1'!B1190,": ",1)*1=YEAR($X$4),$X$4,$Y$4)))),"",
IF(_xlfn.TEXTBEFORE('ПДФ 1'!B1190,": ",1)*1=YEAR($V$4),$V$4,
IF(_xlfn.TEXTBEFORE('ПДФ 1'!B1190,": ",1)*1=YEAR($W$4),$W$4,
IF(_xlfn.TEXTBEFORE('ПДФ 1'!B1190,": ",1)*1=YEAR($X$4),$X$4,$Y$4)))))</f>
        <v>46387</v>
      </c>
      <c r="U1147" s="125" t="str">
        <f>IF(ISERROR(VLOOKUP(C1147,Источник!$C$2:$K$2343,9,0)),"",VLOOKUP(C1147,Источник!$C$2:$K$2343,9,0))</f>
        <v>СС</v>
      </c>
      <c r="V1147" s="1"/>
      <c r="W1147" s="1"/>
      <c r="X1147" s="77" t="str">
        <f t="shared" si="238"/>
        <v>г. Пермь, ул. Экскаваторная, д. 51: 2026</v>
      </c>
      <c r="Y1147" s="117">
        <f t="shared" si="242"/>
        <v>1</v>
      </c>
      <c r="Z1147" s="22" t="s">
        <v>1076</v>
      </c>
      <c r="AA1147" s="22" t="s">
        <v>1076</v>
      </c>
      <c r="AB1147" s="22" t="s">
        <v>1076</v>
      </c>
      <c r="AC1147" s="22" t="s">
        <v>1076</v>
      </c>
      <c r="AD1147" s="22" t="s">
        <v>1076</v>
      </c>
      <c r="AE1147" s="22" t="s">
        <v>1076</v>
      </c>
      <c r="AF1147" s="22" t="s">
        <v>1076</v>
      </c>
      <c r="AG1147" s="89" t="s">
        <v>1076</v>
      </c>
      <c r="AH1147" s="88" t="s">
        <v>1076</v>
      </c>
      <c r="AI1147" s="75" t="s">
        <v>1076</v>
      </c>
      <c r="AJ1147" s="75" t="s">
        <v>1076</v>
      </c>
      <c r="AK1147" s="75">
        <v>1</v>
      </c>
      <c r="AL1147" s="75" t="s">
        <v>1076</v>
      </c>
      <c r="AM1147" s="75" t="s">
        <v>1076</v>
      </c>
      <c r="AN1147" s="75" t="s">
        <v>1076</v>
      </c>
      <c r="AO1147" s="75" t="s">
        <v>1076</v>
      </c>
      <c r="AP1147" s="75" t="s">
        <v>1076</v>
      </c>
      <c r="AQ1147" s="75" t="s">
        <v>1076</v>
      </c>
      <c r="AR1147" s="75" t="s">
        <v>1076</v>
      </c>
      <c r="AS1147" s="75" t="s">
        <v>1076</v>
      </c>
      <c r="AT1147" s="75" t="s">
        <v>1076</v>
      </c>
      <c r="AU1147" t="str">
        <f t="shared" si="243"/>
        <v>УФ</v>
      </c>
    </row>
    <row r="1148" spans="1:47" ht="16.5" thickTop="1" thickBot="1" x14ac:dyDescent="0.3">
      <c r="A1148" s="28">
        <f t="shared" si="239"/>
        <v>126</v>
      </c>
      <c r="B1148" s="74" t="s">
        <v>1852</v>
      </c>
      <c r="C1148" s="72" t="s">
        <v>693</v>
      </c>
      <c r="D1148" s="63">
        <v>2011</v>
      </c>
      <c r="E1148" s="72"/>
      <c r="F1148" s="72">
        <v>0</v>
      </c>
      <c r="G1148" s="80">
        <v>20</v>
      </c>
      <c r="H1148" s="80">
        <v>1</v>
      </c>
      <c r="I1148" s="163">
        <v>15389.1</v>
      </c>
      <c r="J1148" s="163">
        <v>9297.6</v>
      </c>
      <c r="K1148" s="163">
        <v>9297.6</v>
      </c>
      <c r="L1148" s="165">
        <v>184</v>
      </c>
      <c r="M1148" s="163">
        <f t="shared" si="229"/>
        <v>54867989.359999999</v>
      </c>
      <c r="N1148" s="163"/>
      <c r="O1148" s="163"/>
      <c r="P1148" s="163"/>
      <c r="Q1148" s="30">
        <f>IF('Форма 2'!D1148=0,"",'Форма 2'!D1148-N1148-O1148-P1148)</f>
        <v>54867989.359999999</v>
      </c>
      <c r="R1148" s="51">
        <f t="shared" si="240"/>
        <v>5901.3067200137666</v>
      </c>
      <c r="S1148" s="51">
        <f t="shared" si="241"/>
        <v>5901.3067200137666</v>
      </c>
      <c r="T1148" s="128">
        <f>IF(B1148=C1148,"",
IF(ISERROR(
IF(_xlfn.TEXTBEFORE('ПДФ 1'!B1191,": ",1)*1=YEAR($V$4),$V$4,
IF(_xlfn.TEXTBEFORE('ПДФ 1'!B1191,": ",1)*1=YEAR($W$4),$W$4,
IF(_xlfn.TEXTBEFORE('ПДФ 1'!B1191,": ",1)*1=YEAR($X$4),$X$4,$Y$4)))),"",
IF(_xlfn.TEXTBEFORE('ПДФ 1'!B1191,": ",1)*1=YEAR($V$4),$V$4,
IF(_xlfn.TEXTBEFORE('ПДФ 1'!B1191,": ",1)*1=YEAR($W$4),$W$4,
IF(_xlfn.TEXTBEFORE('ПДФ 1'!B1191,": ",1)*1=YEAR($X$4),$X$4,$Y$4)))))</f>
        <v>46387</v>
      </c>
      <c r="U1148" s="125" t="str">
        <f>IF(ISERROR(VLOOKUP(C1148,Источник!$C$2:$K$2343,9,0)),"",VLOOKUP(C1148,Источник!$C$2:$K$2343,9,0))</f>
        <v>СС</v>
      </c>
      <c r="V1148" s="1"/>
      <c r="W1148" s="1"/>
      <c r="X1148" s="77" t="str">
        <f t="shared" si="238"/>
        <v>г. Пермь, ул. Юрша, д. 82: 2026</v>
      </c>
      <c r="Y1148" s="117">
        <f t="shared" si="242"/>
        <v>3</v>
      </c>
      <c r="Z1148" s="22" t="s">
        <v>1076</v>
      </c>
      <c r="AA1148" s="22" t="s">
        <v>1076</v>
      </c>
      <c r="AB1148" s="22" t="s">
        <v>1076</v>
      </c>
      <c r="AC1148" s="22">
        <v>1</v>
      </c>
      <c r="AD1148" s="22">
        <v>1</v>
      </c>
      <c r="AE1148" s="22" t="s">
        <v>1076</v>
      </c>
      <c r="AF1148" s="22" t="s">
        <v>1076</v>
      </c>
      <c r="AG1148" s="89" t="s">
        <v>1076</v>
      </c>
      <c r="AH1148" s="88" t="s">
        <v>1076</v>
      </c>
      <c r="AI1148" s="75">
        <v>1</v>
      </c>
      <c r="AJ1148" s="75" t="s">
        <v>1076</v>
      </c>
      <c r="AK1148" s="75" t="s">
        <v>1076</v>
      </c>
      <c r="AL1148" s="75" t="s">
        <v>1076</v>
      </c>
      <c r="AM1148" s="75" t="s">
        <v>1076</v>
      </c>
      <c r="AN1148" s="75" t="s">
        <v>1076</v>
      </c>
      <c r="AO1148" s="75" t="s">
        <v>1076</v>
      </c>
      <c r="AP1148" s="75" t="s">
        <v>1076</v>
      </c>
      <c r="AQ1148" s="75" t="s">
        <v>1076</v>
      </c>
      <c r="AR1148" s="75" t="s">
        <v>1076</v>
      </c>
      <c r="AS1148" s="75" t="s">
        <v>1076</v>
      </c>
      <c r="AT1148" s="75" t="s">
        <v>1076</v>
      </c>
      <c r="AU1148" t="str">
        <f t="shared" si="243"/>
        <v>РВИС ( ХВС ГВС ) РК</v>
      </c>
    </row>
    <row r="1149" spans="1:47" ht="16.5" thickTop="1" thickBot="1" x14ac:dyDescent="0.3">
      <c r="A1149" s="28">
        <f t="shared" si="239"/>
        <v>127</v>
      </c>
      <c r="B1149" s="74" t="s">
        <v>1852</v>
      </c>
      <c r="C1149" s="72" t="s">
        <v>718</v>
      </c>
      <c r="D1149" s="63">
        <v>1990</v>
      </c>
      <c r="E1149" s="72"/>
      <c r="F1149" s="72" t="s">
        <v>2537</v>
      </c>
      <c r="G1149" s="80">
        <v>10</v>
      </c>
      <c r="H1149" s="80">
        <v>14</v>
      </c>
      <c r="I1149" s="163">
        <v>30125.599999999999</v>
      </c>
      <c r="J1149" s="163">
        <v>30125.599999999999</v>
      </c>
      <c r="K1149" s="163">
        <v>30125.599999999999</v>
      </c>
      <c r="L1149" s="165">
        <v>840</v>
      </c>
      <c r="M1149" s="163">
        <f t="shared" si="229"/>
        <v>55024435.199999996</v>
      </c>
      <c r="N1149" s="163"/>
      <c r="O1149" s="163"/>
      <c r="P1149" s="163"/>
      <c r="Q1149" s="30">
        <f>IF('Форма 2'!D1149=0,"",'Форма 2'!D1149-N1149-O1149-P1149)</f>
        <v>55024435.199999996</v>
      </c>
      <c r="R1149" s="51">
        <f t="shared" si="240"/>
        <v>1826.5008896088375</v>
      </c>
      <c r="S1149" s="51">
        <f t="shared" si="241"/>
        <v>1826.5008896088375</v>
      </c>
      <c r="T1149" s="128">
        <f>IF(B1149=C1149,"",
IF(ISERROR(
IF(_xlfn.TEXTBEFORE('ПДФ 1'!B1192,": ",1)*1=YEAR($V$4),$V$4,
IF(_xlfn.TEXTBEFORE('ПДФ 1'!B1192,": ",1)*1=YEAR($W$4),$W$4,
IF(_xlfn.TEXTBEFORE('ПДФ 1'!B1192,": ",1)*1=YEAR($X$4),$X$4,$Y$4)))),"",
IF(_xlfn.TEXTBEFORE('ПДФ 1'!B1192,": ",1)*1=YEAR($V$4),$V$4,
IF(_xlfn.TEXTBEFORE('ПДФ 1'!B1192,": ",1)*1=YEAR($W$4),$W$4,
IF(_xlfn.TEXTBEFORE('ПДФ 1'!B1192,": ",1)*1=YEAR($X$4),$X$4,$Y$4)))))</f>
        <v>46387</v>
      </c>
      <c r="U1149" s="125" t="str">
        <f>IF(ISERROR(VLOOKUP(C1149,Источник!$C$2:$K$2343,9,0)),"",VLOOKUP(C1149,Источник!$C$2:$K$2343,9,0))</f>
        <v>СС</v>
      </c>
      <c r="V1149" s="1"/>
      <c r="W1149" s="1"/>
      <c r="X1149" s="77" t="str">
        <f t="shared" si="238"/>
        <v>г. Пермь, ул. Юрша, д. 9: 2026</v>
      </c>
      <c r="Y1149" s="117">
        <f t="shared" si="242"/>
        <v>1</v>
      </c>
      <c r="Z1149" s="22" t="s">
        <v>1076</v>
      </c>
      <c r="AA1149" s="22" t="s">
        <v>1076</v>
      </c>
      <c r="AB1149" s="22" t="s">
        <v>1076</v>
      </c>
      <c r="AC1149" s="22" t="s">
        <v>1076</v>
      </c>
      <c r="AD1149" s="22" t="s">
        <v>1076</v>
      </c>
      <c r="AE1149" s="22" t="s">
        <v>1076</v>
      </c>
      <c r="AF1149" s="22" t="s">
        <v>1076</v>
      </c>
      <c r="AG1149" s="89">
        <v>14</v>
      </c>
      <c r="AH1149" s="88">
        <v>55024435.199999996</v>
      </c>
      <c r="AI1149" s="75" t="s">
        <v>1076</v>
      </c>
      <c r="AJ1149" s="75" t="s">
        <v>1076</v>
      </c>
      <c r="AK1149" s="75" t="s">
        <v>1076</v>
      </c>
      <c r="AL1149" s="75" t="s">
        <v>1076</v>
      </c>
      <c r="AM1149" s="75" t="s">
        <v>1076</v>
      </c>
      <c r="AN1149" s="75" t="s">
        <v>1076</v>
      </c>
      <c r="AO1149" s="75" t="s">
        <v>1076</v>
      </c>
      <c r="AP1149" s="75" t="s">
        <v>1076</v>
      </c>
      <c r="AQ1149" s="75" t="s">
        <v>1076</v>
      </c>
      <c r="AR1149" s="75" t="s">
        <v>1076</v>
      </c>
      <c r="AS1149" s="75" t="s">
        <v>1076</v>
      </c>
      <c r="AT1149" s="75" t="s">
        <v>1076</v>
      </c>
      <c r="AU1149" t="str">
        <f t="shared" si="243"/>
        <v>РЛ</v>
      </c>
    </row>
    <row r="1150" spans="1:47" ht="16.5" thickTop="1" thickBot="1" x14ac:dyDescent="0.3">
      <c r="A1150" s="28">
        <f t="shared" si="239"/>
        <v>128</v>
      </c>
      <c r="B1150" s="74" t="s">
        <v>1852</v>
      </c>
      <c r="C1150" s="72" t="s">
        <v>657</v>
      </c>
      <c r="D1150" s="63">
        <v>1968</v>
      </c>
      <c r="E1150" s="72"/>
      <c r="F1150" s="72" t="s">
        <v>2519</v>
      </c>
      <c r="G1150" s="80">
        <v>5</v>
      </c>
      <c r="H1150" s="80">
        <v>6</v>
      </c>
      <c r="I1150" s="163">
        <v>4541.3999999999996</v>
      </c>
      <c r="J1150" s="163">
        <v>4066.3</v>
      </c>
      <c r="K1150" s="163">
        <v>4066.3</v>
      </c>
      <c r="L1150" s="165">
        <v>297</v>
      </c>
      <c r="M1150" s="163">
        <f t="shared" si="229"/>
        <v>15187077.4</v>
      </c>
      <c r="N1150" s="163"/>
      <c r="O1150" s="163"/>
      <c r="P1150" s="163"/>
      <c r="Q1150" s="30">
        <f>IF('Форма 2'!D1150=0,"",'Форма 2'!D1150-N1150-O1150-P1150)</f>
        <v>15187077.4</v>
      </c>
      <c r="R1150" s="51">
        <f t="shared" si="240"/>
        <v>3734.8639795391387</v>
      </c>
      <c r="S1150" s="51">
        <f t="shared" si="241"/>
        <v>3734.8639795391387</v>
      </c>
      <c r="T1150" s="128">
        <f>IF(B1150=C1150,"",
IF(ISERROR(
IF(_xlfn.TEXTBEFORE('ПДФ 1'!B1193,": ",1)*1=YEAR($V$4),$V$4,
IF(_xlfn.TEXTBEFORE('ПДФ 1'!B1193,": ",1)*1=YEAR($W$4),$W$4,
IF(_xlfn.TEXTBEFORE('ПДФ 1'!B1193,": ",1)*1=YEAR($X$4),$X$4,$Y$4)))),"",
IF(_xlfn.TEXTBEFORE('ПДФ 1'!B1193,": ",1)*1=YEAR($V$4),$V$4,
IF(_xlfn.TEXTBEFORE('ПДФ 1'!B1193,": ",1)*1=YEAR($W$4),$W$4,
IF(_xlfn.TEXTBEFORE('ПДФ 1'!B1193,": ",1)*1=YEAR($X$4),$X$4,$Y$4)))))</f>
        <v>46387</v>
      </c>
      <c r="U1150" s="125" t="str">
        <f>IF(ISERROR(VLOOKUP(C1150,Источник!$C$2:$K$2343,9,0)),"",VLOOKUP(C1150,Источник!$C$2:$K$2343,9,0))</f>
        <v>СС</v>
      </c>
      <c r="V1150" s="1"/>
      <c r="W1150" s="1"/>
      <c r="X1150" s="77" t="str">
        <f t="shared" si="238"/>
        <v>г. Пермь, ул. Ялтинская, д. 10: 2026</v>
      </c>
      <c r="Y1150" s="117">
        <f t="shared" si="242"/>
        <v>2</v>
      </c>
      <c r="Z1150" s="22" t="s">
        <v>1076</v>
      </c>
      <c r="AA1150" s="22">
        <v>1</v>
      </c>
      <c r="AB1150" s="22" t="s">
        <v>1076</v>
      </c>
      <c r="AC1150" s="22" t="s">
        <v>1076</v>
      </c>
      <c r="AD1150" s="22">
        <v>1</v>
      </c>
      <c r="AE1150" s="22" t="s">
        <v>1076</v>
      </c>
      <c r="AF1150" s="22" t="s">
        <v>1076</v>
      </c>
      <c r="AG1150" s="89" t="s">
        <v>1076</v>
      </c>
      <c r="AH1150" s="88" t="s">
        <v>1076</v>
      </c>
      <c r="AI1150" s="75" t="s">
        <v>1076</v>
      </c>
      <c r="AJ1150" s="75" t="s">
        <v>1076</v>
      </c>
      <c r="AK1150" s="75" t="s">
        <v>1076</v>
      </c>
      <c r="AL1150" s="75" t="s">
        <v>1076</v>
      </c>
      <c r="AM1150" s="75" t="s">
        <v>1076</v>
      </c>
      <c r="AN1150" s="75" t="s">
        <v>1076</v>
      </c>
      <c r="AO1150" s="75" t="s">
        <v>1076</v>
      </c>
      <c r="AP1150" s="75" t="s">
        <v>1076</v>
      </c>
      <c r="AQ1150" s="75" t="s">
        <v>1076</v>
      </c>
      <c r="AR1150" s="75" t="s">
        <v>1076</v>
      </c>
      <c r="AS1150" s="75" t="s">
        <v>1076</v>
      </c>
      <c r="AT1150" s="75" t="s">
        <v>1076</v>
      </c>
      <c r="AU1150" t="str">
        <f t="shared" si="243"/>
        <v>РВИС ( ТЕП ГВС )</v>
      </c>
    </row>
    <row r="1151" spans="1:47" ht="16.5" thickTop="1" thickBot="1" x14ac:dyDescent="0.3">
      <c r="A1151" s="28">
        <f t="shared" si="239"/>
        <v>129</v>
      </c>
      <c r="B1151" s="74" t="s">
        <v>1852</v>
      </c>
      <c r="C1151" s="72" t="s">
        <v>790</v>
      </c>
      <c r="D1151" s="63">
        <v>1958</v>
      </c>
      <c r="E1151" s="72"/>
      <c r="F1151" s="72" t="s">
        <v>2519</v>
      </c>
      <c r="G1151" s="80">
        <v>2</v>
      </c>
      <c r="H1151" s="80">
        <v>2</v>
      </c>
      <c r="I1151" s="163">
        <v>443.03</v>
      </c>
      <c r="J1151" s="163">
        <v>378.93</v>
      </c>
      <c r="K1151" s="163">
        <v>304.13</v>
      </c>
      <c r="L1151" s="165">
        <v>31</v>
      </c>
      <c r="M1151" s="163">
        <f t="shared" si="229"/>
        <v>2581602.2599999998</v>
      </c>
      <c r="N1151" s="163"/>
      <c r="O1151" s="163"/>
      <c r="P1151" s="163"/>
      <c r="Q1151" s="30">
        <f>IF('Форма 2'!D1151=0,"",'Форма 2'!D1151-N1151-O1151-P1151)</f>
        <v>2581602.2599999998</v>
      </c>
      <c r="R1151" s="51">
        <f t="shared" si="240"/>
        <v>6812.8737761591847</v>
      </c>
      <c r="S1151" s="51">
        <f t="shared" si="241"/>
        <v>6812.8737761591847</v>
      </c>
      <c r="T1151" s="128">
        <f>IF(B1151=C1151,"",
IF(ISERROR(
IF(_xlfn.TEXTBEFORE('ПДФ 1'!B1194,": ",1)*1=YEAR($V$4),$V$4,
IF(_xlfn.TEXTBEFORE('ПДФ 1'!B1194,": ",1)*1=YEAR($W$4),$W$4,
IF(_xlfn.TEXTBEFORE('ПДФ 1'!B1194,": ",1)*1=YEAR($X$4),$X$4,$Y$4)))),"",
IF(_xlfn.TEXTBEFORE('ПДФ 1'!B1194,": ",1)*1=YEAR($V$4),$V$4,
IF(_xlfn.TEXTBEFORE('ПДФ 1'!B1194,": ",1)*1=YEAR($W$4),$W$4,
IF(_xlfn.TEXTBEFORE('ПДФ 1'!B1194,": ",1)*1=YEAR($X$4),$X$4,$Y$4)))))</f>
        <v>46387</v>
      </c>
      <c r="U1151" s="125" t="str">
        <f>IF(ISERROR(VLOOKUP(C1151,Источник!$C$2:$K$2343,9,0)),"",VLOOKUP(C1151,Источник!$C$2:$K$2343,9,0))</f>
        <v>РО</v>
      </c>
      <c r="V1151" s="1"/>
      <c r="W1151" s="1"/>
      <c r="X1151" s="77" t="str">
        <f t="shared" si="238"/>
        <v>г. Пермь, ул. Янаульская, д. 11: 2026</v>
      </c>
      <c r="Y1151" s="117">
        <f t="shared" si="242"/>
        <v>1</v>
      </c>
      <c r="Z1151" s="22" t="s">
        <v>1076</v>
      </c>
      <c r="AA1151" s="22" t="s">
        <v>1076</v>
      </c>
      <c r="AB1151" s="22" t="s">
        <v>1076</v>
      </c>
      <c r="AC1151" s="22" t="s">
        <v>1076</v>
      </c>
      <c r="AD1151" s="22" t="s">
        <v>1076</v>
      </c>
      <c r="AE1151" s="22" t="s">
        <v>1076</v>
      </c>
      <c r="AF1151" s="22" t="s">
        <v>1076</v>
      </c>
      <c r="AG1151" s="89" t="s">
        <v>1076</v>
      </c>
      <c r="AH1151" s="88" t="s">
        <v>1076</v>
      </c>
      <c r="AI1151" s="75" t="s">
        <v>1076</v>
      </c>
      <c r="AJ1151" s="75">
        <v>1</v>
      </c>
      <c r="AK1151" s="75" t="s">
        <v>1076</v>
      </c>
      <c r="AL1151" s="75" t="s">
        <v>1076</v>
      </c>
      <c r="AM1151" s="75" t="s">
        <v>1076</v>
      </c>
      <c r="AN1151" s="75" t="s">
        <v>1076</v>
      </c>
      <c r="AO1151" s="75" t="s">
        <v>1076</v>
      </c>
      <c r="AP1151" s="75" t="s">
        <v>1076</v>
      </c>
      <c r="AQ1151" s="75" t="s">
        <v>1076</v>
      </c>
      <c r="AR1151" s="75" t="s">
        <v>1076</v>
      </c>
      <c r="AS1151" s="75" t="s">
        <v>1076</v>
      </c>
      <c r="AT1151" s="75" t="s">
        <v>1076</v>
      </c>
      <c r="AU1151" t="str">
        <f t="shared" si="243"/>
        <v>Рфа</v>
      </c>
    </row>
    <row r="1152" spans="1:47" ht="16.5" thickTop="1" thickBot="1" x14ac:dyDescent="0.3">
      <c r="A1152" s="28">
        <f t="shared" si="239"/>
        <v>130</v>
      </c>
      <c r="B1152" s="74" t="s">
        <v>1852</v>
      </c>
      <c r="C1152" s="72" t="s">
        <v>694</v>
      </c>
      <c r="D1152" s="63">
        <v>1989</v>
      </c>
      <c r="E1152" s="72"/>
      <c r="F1152" s="72" t="s">
        <v>2519</v>
      </c>
      <c r="G1152" s="80">
        <v>5</v>
      </c>
      <c r="H1152" s="80">
        <v>4</v>
      </c>
      <c r="I1152" s="163">
        <v>2484.3000000000002</v>
      </c>
      <c r="J1152" s="163">
        <v>2125.6000000000004</v>
      </c>
      <c r="K1152" s="163">
        <v>2125.6</v>
      </c>
      <c r="L1152" s="165">
        <v>141</v>
      </c>
      <c r="M1152" s="163">
        <f t="shared" si="229"/>
        <v>2835108</v>
      </c>
      <c r="N1152" s="163"/>
      <c r="O1152" s="163"/>
      <c r="P1152" s="163"/>
      <c r="Q1152" s="30">
        <f>IF('Форма 2'!D1152=0,"",'Форма 2'!D1152-N1152-O1152-P1152)</f>
        <v>2835108</v>
      </c>
      <c r="R1152" s="51">
        <f t="shared" si="240"/>
        <v>1333.7918705306736</v>
      </c>
      <c r="S1152" s="51">
        <f t="shared" si="241"/>
        <v>1333.7918705306736</v>
      </c>
      <c r="T1152" s="128">
        <f>IF(B1152=C1152,"",
IF(ISERROR(
IF(_xlfn.TEXTBEFORE('ПДФ 1'!B1195,": ",1)*1=YEAR($V$4),$V$4,
IF(_xlfn.TEXTBEFORE('ПДФ 1'!B1195,": ",1)*1=YEAR($W$4),$W$4,
IF(_xlfn.TEXTBEFORE('ПДФ 1'!B1195,": ",1)*1=YEAR($X$4),$X$4,$Y$4)))),"",
IF(_xlfn.TEXTBEFORE('ПДФ 1'!B1195,": ",1)*1=YEAR($V$4),$V$4,
IF(_xlfn.TEXTBEFORE('ПДФ 1'!B1195,": ",1)*1=YEAR($W$4),$W$4,
IF(_xlfn.TEXTBEFORE('ПДФ 1'!B1195,": ",1)*1=YEAR($X$4),$X$4,$Y$4)))))</f>
        <v>46387</v>
      </c>
      <c r="U1152" s="125" t="str">
        <f>IF(ISERROR(VLOOKUP(C1152,Источник!$C$2:$K$2343,9,0)),"",VLOOKUP(C1152,Источник!$C$2:$K$2343,9,0))</f>
        <v>СС</v>
      </c>
      <c r="V1152" s="1"/>
      <c r="W1152" s="1"/>
      <c r="X1152" s="77" t="str">
        <f t="shared" si="238"/>
        <v>г. Пермь, ул. Янаульская, д. 12: 2026</v>
      </c>
      <c r="Y1152" s="117">
        <f t="shared" si="242"/>
        <v>2</v>
      </c>
      <c r="Z1152" s="22" t="s">
        <v>1076</v>
      </c>
      <c r="AA1152" s="22" t="s">
        <v>1076</v>
      </c>
      <c r="AB1152" s="22" t="s">
        <v>1076</v>
      </c>
      <c r="AC1152" s="22">
        <v>1</v>
      </c>
      <c r="AD1152" s="22" t="s">
        <v>1076</v>
      </c>
      <c r="AE1152" s="22" t="s">
        <v>1076</v>
      </c>
      <c r="AF1152" s="22" t="s">
        <v>1076</v>
      </c>
      <c r="AG1152" s="89" t="s">
        <v>1076</v>
      </c>
      <c r="AH1152" s="88" t="s">
        <v>1076</v>
      </c>
      <c r="AI1152" s="75" t="s">
        <v>1076</v>
      </c>
      <c r="AJ1152" s="75" t="s">
        <v>1076</v>
      </c>
      <c r="AK1152" s="75" t="s">
        <v>1076</v>
      </c>
      <c r="AL1152" s="75" t="s">
        <v>1076</v>
      </c>
      <c r="AM1152" s="75">
        <v>1</v>
      </c>
      <c r="AN1152" s="75" t="s">
        <v>1076</v>
      </c>
      <c r="AO1152" s="75" t="s">
        <v>1076</v>
      </c>
      <c r="AP1152" s="75" t="s">
        <v>1076</v>
      </c>
      <c r="AQ1152" s="75" t="s">
        <v>1076</v>
      </c>
      <c r="AR1152" s="75" t="s">
        <v>1076</v>
      </c>
      <c r="AS1152" s="75" t="s">
        <v>1076</v>
      </c>
      <c r="AT1152" s="75" t="s">
        <v>1076</v>
      </c>
      <c r="AU1152" t="str">
        <f t="shared" si="243"/>
        <v>РВИС ( ХВС ) РФ</v>
      </c>
    </row>
    <row r="1153" spans="1:47" ht="16.5" thickTop="1" thickBot="1" x14ac:dyDescent="0.3">
      <c r="A1153" s="28">
        <f t="shared" si="239"/>
        <v>131</v>
      </c>
      <c r="B1153" s="74" t="s">
        <v>1852</v>
      </c>
      <c r="C1153" s="72" t="s">
        <v>1690</v>
      </c>
      <c r="D1153" s="63">
        <v>1958</v>
      </c>
      <c r="E1153" s="72"/>
      <c r="F1153" s="72" t="s">
        <v>2519</v>
      </c>
      <c r="G1153" s="80">
        <v>2</v>
      </c>
      <c r="H1153" s="80">
        <v>2</v>
      </c>
      <c r="I1153" s="163">
        <v>687.9</v>
      </c>
      <c r="J1153" s="163">
        <v>583.6</v>
      </c>
      <c r="K1153" s="163">
        <v>437.7</v>
      </c>
      <c r="L1153" s="165">
        <v>21</v>
      </c>
      <c r="M1153" s="163">
        <f t="shared" si="229"/>
        <v>6574528.5800000001</v>
      </c>
      <c r="N1153" s="163"/>
      <c r="O1153" s="163"/>
      <c r="P1153" s="163"/>
      <c r="Q1153" s="30">
        <f>IF('Форма 2'!D1153=0,"",'Форма 2'!D1153-N1153-O1153-P1153)</f>
        <v>6574528.5800000001</v>
      </c>
      <c r="R1153" s="51">
        <f t="shared" si="240"/>
        <v>11265.47049348869</v>
      </c>
      <c r="S1153" s="51">
        <f t="shared" si="241"/>
        <v>11265.47049348869</v>
      </c>
      <c r="T1153" s="128">
        <f>IF(B1153=C1153,"",
IF(ISERROR(
IF(_xlfn.TEXTBEFORE('ПДФ 1'!B1196,": ",1)*1=YEAR($V$4),$V$4,
IF(_xlfn.TEXTBEFORE('ПДФ 1'!B1196,": ",1)*1=YEAR($W$4),$W$4,
IF(_xlfn.TEXTBEFORE('ПДФ 1'!B1196,": ",1)*1=YEAR($X$4),$X$4,$Y$4)))),"",
IF(_xlfn.TEXTBEFORE('ПДФ 1'!B1196,": ",1)*1=YEAR($V$4),$V$4,
IF(_xlfn.TEXTBEFORE('ПДФ 1'!B1196,": ",1)*1=YEAR($W$4),$W$4,
IF(_xlfn.TEXTBEFORE('ПДФ 1'!B1196,": ",1)*1=YEAR($X$4),$X$4,$Y$4)))))</f>
        <v>46387</v>
      </c>
      <c r="U1153" s="125" t="str">
        <f>IF(ISERROR(VLOOKUP(C1153,Источник!$C$2:$K$2343,9,0)),"",VLOOKUP(C1153,Источник!$C$2:$K$2343,9,0))</f>
        <v>РО</v>
      </c>
      <c r="V1153" s="1"/>
      <c r="W1153" s="1"/>
      <c r="X1153" s="77" t="str">
        <f t="shared" si="238"/>
        <v>г. Пермь, ул. Янаульская, д. 19: 2026</v>
      </c>
      <c r="Y1153" s="117">
        <f t="shared" si="242"/>
        <v>1</v>
      </c>
      <c r="Z1153" s="22" t="s">
        <v>1076</v>
      </c>
      <c r="AA1153" s="22" t="s">
        <v>1076</v>
      </c>
      <c r="AB1153" s="22" t="s">
        <v>1076</v>
      </c>
      <c r="AC1153" s="22" t="s">
        <v>1076</v>
      </c>
      <c r="AD1153" s="22" t="s">
        <v>1076</v>
      </c>
      <c r="AE1153" s="22" t="s">
        <v>1076</v>
      </c>
      <c r="AF1153" s="22" t="s">
        <v>1076</v>
      </c>
      <c r="AG1153" s="89" t="s">
        <v>1076</v>
      </c>
      <c r="AH1153" s="88" t="s">
        <v>1076</v>
      </c>
      <c r="AI1153" s="75">
        <v>1</v>
      </c>
      <c r="AJ1153" s="75" t="s">
        <v>1076</v>
      </c>
      <c r="AK1153" s="75" t="s">
        <v>1076</v>
      </c>
      <c r="AL1153" s="75" t="s">
        <v>1076</v>
      </c>
      <c r="AM1153" s="75" t="s">
        <v>1076</v>
      </c>
      <c r="AN1153" s="75" t="s">
        <v>1076</v>
      </c>
      <c r="AO1153" s="75" t="s">
        <v>1076</v>
      </c>
      <c r="AP1153" s="75" t="s">
        <v>1076</v>
      </c>
      <c r="AQ1153" s="75" t="s">
        <v>1076</v>
      </c>
      <c r="AR1153" s="75" t="s">
        <v>1076</v>
      </c>
      <c r="AS1153" s="75" t="s">
        <v>1076</v>
      </c>
      <c r="AT1153" s="75" t="s">
        <v>1076</v>
      </c>
      <c r="AU1153" t="str">
        <f t="shared" si="243"/>
        <v>РК</v>
      </c>
    </row>
    <row r="1154" spans="1:47" ht="16.5" thickTop="1" thickBot="1" x14ac:dyDescent="0.3">
      <c r="A1154" s="28">
        <f t="shared" si="239"/>
        <v>132</v>
      </c>
      <c r="B1154" s="74" t="s">
        <v>1852</v>
      </c>
      <c r="C1154" s="72" t="s">
        <v>619</v>
      </c>
      <c r="D1154" s="63">
        <v>1976</v>
      </c>
      <c r="E1154" s="72"/>
      <c r="F1154" s="72" t="s">
        <v>2521</v>
      </c>
      <c r="G1154" s="80">
        <v>14</v>
      </c>
      <c r="H1154" s="80">
        <v>1</v>
      </c>
      <c r="I1154" s="163">
        <v>6399</v>
      </c>
      <c r="J1154" s="163">
        <v>6399</v>
      </c>
      <c r="K1154" s="163">
        <v>6267</v>
      </c>
      <c r="L1154" s="165">
        <v>0</v>
      </c>
      <c r="M1154" s="163">
        <f t="shared" si="229"/>
        <v>29234215.440000001</v>
      </c>
      <c r="N1154" s="163"/>
      <c r="O1154" s="163"/>
      <c r="P1154" s="163"/>
      <c r="Q1154" s="30">
        <f>IF('Форма 2'!D1154=0,"",'Форма 2'!D1154-N1154-O1154-P1154)</f>
        <v>29234215.440000001</v>
      </c>
      <c r="R1154" s="51">
        <f t="shared" si="240"/>
        <v>4568.5600000000004</v>
      </c>
      <c r="S1154" s="51">
        <f t="shared" si="241"/>
        <v>4568.5600000000004</v>
      </c>
      <c r="T1154" s="128">
        <f>IF(B1154=C1154,"",
IF(ISERROR(
IF(_xlfn.TEXTBEFORE('ПДФ 1'!B1197,": ",1)*1=YEAR($V$4),$V$4,
IF(_xlfn.TEXTBEFORE('ПДФ 1'!B1197,": ",1)*1=YEAR($W$4),$W$4,
IF(_xlfn.TEXTBEFORE('ПДФ 1'!B1197,": ",1)*1=YEAR($X$4),$X$4,$Y$4)))),"",
IF(_xlfn.TEXTBEFORE('ПДФ 1'!B1197,": ",1)*1=YEAR($V$4),$V$4,
IF(_xlfn.TEXTBEFORE('ПДФ 1'!B1197,": ",1)*1=YEAR($W$4),$W$4,
IF(_xlfn.TEXTBEFORE('ПДФ 1'!B1197,": ",1)*1=YEAR($X$4),$X$4,$Y$4)))))</f>
        <v>46387</v>
      </c>
      <c r="U1154" s="125" t="str">
        <f>IF(ISERROR(VLOOKUP(C1154,Источник!$C$2:$K$2343,9,0)),"",VLOOKUP(C1154,Источник!$C$2:$K$2343,9,0))</f>
        <v>РО</v>
      </c>
      <c r="V1154" s="1"/>
      <c r="W1154" s="1"/>
      <c r="X1154" s="77" t="str">
        <f t="shared" si="238"/>
        <v>г. Пермь, ш. Космонавтов, д. 110: 2026</v>
      </c>
      <c r="Y1154" s="117">
        <f t="shared" si="242"/>
        <v>2</v>
      </c>
      <c r="Z1154" s="22">
        <v>1</v>
      </c>
      <c r="AA1154" s="22" t="s">
        <v>1076</v>
      </c>
      <c r="AB1154" s="22" t="s">
        <v>1076</v>
      </c>
      <c r="AC1154" s="22" t="s">
        <v>1076</v>
      </c>
      <c r="AD1154" s="22" t="s">
        <v>1076</v>
      </c>
      <c r="AE1154" s="22" t="s">
        <v>1076</v>
      </c>
      <c r="AF1154" s="22" t="s">
        <v>1076</v>
      </c>
      <c r="AG1154" s="89" t="s">
        <v>1076</v>
      </c>
      <c r="AH1154" s="88" t="s">
        <v>1076</v>
      </c>
      <c r="AI1154" s="75" t="s">
        <v>1076</v>
      </c>
      <c r="AJ1154" s="75">
        <v>1</v>
      </c>
      <c r="AK1154" s="75" t="s">
        <v>1076</v>
      </c>
      <c r="AL1154" s="75" t="s">
        <v>1076</v>
      </c>
      <c r="AM1154" s="75" t="s">
        <v>1076</v>
      </c>
      <c r="AN1154" s="75" t="s">
        <v>1076</v>
      </c>
      <c r="AO1154" s="75" t="s">
        <v>1076</v>
      </c>
      <c r="AP1154" s="75" t="s">
        <v>1076</v>
      </c>
      <c r="AQ1154" s="75" t="s">
        <v>1076</v>
      </c>
      <c r="AR1154" s="75" t="s">
        <v>1076</v>
      </c>
      <c r="AS1154" s="75" t="s">
        <v>1076</v>
      </c>
      <c r="AT1154" s="75" t="s">
        <v>1076</v>
      </c>
      <c r="AU1154" t="str">
        <f t="shared" si="243"/>
        <v>РВИС ( ЭЛ ) Рфа</v>
      </c>
    </row>
    <row r="1155" spans="1:47" ht="16.5" thickTop="1" thickBot="1" x14ac:dyDescent="0.3">
      <c r="A1155" s="28">
        <f t="shared" si="239"/>
        <v>133</v>
      </c>
      <c r="B1155" s="74" t="s">
        <v>1852</v>
      </c>
      <c r="C1155" s="72" t="s">
        <v>719</v>
      </c>
      <c r="D1155" s="63">
        <v>1971</v>
      </c>
      <c r="E1155" s="72"/>
      <c r="F1155" s="72" t="s">
        <v>2519</v>
      </c>
      <c r="G1155" s="80">
        <v>12</v>
      </c>
      <c r="H1155" s="80">
        <v>1</v>
      </c>
      <c r="I1155" s="163">
        <v>2918.5</v>
      </c>
      <c r="J1155" s="163">
        <v>2721.1</v>
      </c>
      <c r="K1155" s="163">
        <v>2672.12</v>
      </c>
      <c r="L1155" s="165">
        <v>128</v>
      </c>
      <c r="M1155" s="163">
        <f t="shared" si="229"/>
        <v>3930316.7999999998</v>
      </c>
      <c r="N1155" s="163"/>
      <c r="O1155" s="163"/>
      <c r="P1155" s="163"/>
      <c r="Q1155" s="30">
        <f>IF('Форма 2'!D1155=0,"",'Форма 2'!D1155-N1155-O1155-P1155)</f>
        <v>3930316.7999999998</v>
      </c>
      <c r="R1155" s="51">
        <f t="shared" si="240"/>
        <v>1444.3852853625372</v>
      </c>
      <c r="S1155" s="51">
        <f t="shared" si="241"/>
        <v>1444.3852853625372</v>
      </c>
      <c r="T1155" s="128">
        <f>IF(B1155=C1155,"",
IF(ISERROR(
IF(_xlfn.TEXTBEFORE('ПДФ 1'!B1198,": ",1)*1=YEAR($V$4),$V$4,
IF(_xlfn.TEXTBEFORE('ПДФ 1'!B1198,": ",1)*1=YEAR($W$4),$W$4,
IF(_xlfn.TEXTBEFORE('ПДФ 1'!B1198,": ",1)*1=YEAR($X$4),$X$4,$Y$4)))),"",
IF(_xlfn.TEXTBEFORE('ПДФ 1'!B1198,": ",1)*1=YEAR($V$4),$V$4,
IF(_xlfn.TEXTBEFORE('ПДФ 1'!B1198,": ",1)*1=YEAR($W$4),$W$4,
IF(_xlfn.TEXTBEFORE('ПДФ 1'!B1198,": ",1)*1=YEAR($X$4),$X$4,$Y$4)))))</f>
        <v>46387</v>
      </c>
      <c r="U1155" s="125" t="str">
        <f>IF(ISERROR(VLOOKUP(C1155,Источник!$C$2:$K$2343,9,0)),"",VLOOKUP(C1155,Источник!$C$2:$K$2343,9,0))</f>
        <v>СС</v>
      </c>
      <c r="V1155" s="1"/>
      <c r="W1155" s="1"/>
      <c r="X1155" s="77" t="str">
        <f t="shared" si="238"/>
        <v>г. Пермь, ш. Космонавтов, д. 127: 2026</v>
      </c>
      <c r="Y1155" s="117">
        <f t="shared" si="242"/>
        <v>1</v>
      </c>
      <c r="Z1155" s="22" t="s">
        <v>1076</v>
      </c>
      <c r="AA1155" s="22" t="s">
        <v>1076</v>
      </c>
      <c r="AB1155" s="22" t="s">
        <v>1076</v>
      </c>
      <c r="AC1155" s="22" t="s">
        <v>1076</v>
      </c>
      <c r="AD1155" s="22" t="s">
        <v>1076</v>
      </c>
      <c r="AE1155" s="22" t="s">
        <v>1076</v>
      </c>
      <c r="AF1155" s="22" t="s">
        <v>1076</v>
      </c>
      <c r="AG1155" s="89">
        <v>1</v>
      </c>
      <c r="AH1155" s="88">
        <v>3930316.7999999998</v>
      </c>
      <c r="AI1155" s="75" t="s">
        <v>1076</v>
      </c>
      <c r="AJ1155" s="75" t="s">
        <v>1076</v>
      </c>
      <c r="AK1155" s="75" t="s">
        <v>1076</v>
      </c>
      <c r="AL1155" s="75" t="s">
        <v>1076</v>
      </c>
      <c r="AM1155" s="75" t="s">
        <v>1076</v>
      </c>
      <c r="AN1155" s="75" t="s">
        <v>1076</v>
      </c>
      <c r="AO1155" s="75" t="s">
        <v>1076</v>
      </c>
      <c r="AP1155" s="75" t="s">
        <v>1076</v>
      </c>
      <c r="AQ1155" s="75" t="s">
        <v>1076</v>
      </c>
      <c r="AR1155" s="75" t="s">
        <v>1076</v>
      </c>
      <c r="AS1155" s="75" t="s">
        <v>1076</v>
      </c>
      <c r="AT1155" s="75" t="s">
        <v>1076</v>
      </c>
      <c r="AU1155" t="str">
        <f t="shared" si="243"/>
        <v>РЛ</v>
      </c>
    </row>
    <row r="1156" spans="1:47" ht="17.25" thickTop="1" thickBot="1" x14ac:dyDescent="0.3">
      <c r="A1156" s="134">
        <f t="shared" si="239"/>
        <v>0</v>
      </c>
      <c r="B1156" s="135" t="s">
        <v>1076</v>
      </c>
      <c r="C1156" s="141" t="s">
        <v>1098</v>
      </c>
      <c r="D1156" s="140" t="s">
        <v>1076</v>
      </c>
      <c r="E1156" s="141"/>
      <c r="F1156" s="141" t="s">
        <v>1076</v>
      </c>
      <c r="G1156" s="142" t="s">
        <v>1076</v>
      </c>
      <c r="H1156" s="142" t="s">
        <v>1076</v>
      </c>
      <c r="I1156" s="162">
        <f>SUM(I1157:I1169)</f>
        <v>18709.200000000004</v>
      </c>
      <c r="J1156" s="162">
        <f t="shared" ref="J1156:P1156" si="244">SUM(J1157:J1169)</f>
        <v>16996.399999999998</v>
      </c>
      <c r="K1156" s="162">
        <f t="shared" si="244"/>
        <v>16774.8</v>
      </c>
      <c r="L1156" s="154">
        <f t="shared" si="244"/>
        <v>1057</v>
      </c>
      <c r="M1156" s="162">
        <f t="shared" si="229"/>
        <v>133313918.04999998</v>
      </c>
      <c r="N1156" s="162">
        <f t="shared" si="244"/>
        <v>0</v>
      </c>
      <c r="O1156" s="162">
        <f t="shared" si="244"/>
        <v>0</v>
      </c>
      <c r="P1156" s="162">
        <f t="shared" si="244"/>
        <v>0</v>
      </c>
      <c r="Q1156" s="136">
        <f>IF('Форма 2'!D1156=0,"",'Форма 2'!D1156-N1156-O1156-P1156)</f>
        <v>133313918.04999998</v>
      </c>
      <c r="R1156" s="143"/>
      <c r="S1156" s="143"/>
      <c r="T1156" s="138"/>
      <c r="U1156" s="145" t="str">
        <f>IF(ISERROR(VLOOKUP(C1156,Источник!$C$2:$K$2343,9,0)),"",VLOOKUP(C1156,Источник!$C$2:$K$2343,9,0))</f>
        <v/>
      </c>
      <c r="V1156" s="1"/>
      <c r="W1156" s="1"/>
      <c r="X1156" s="77" t="str">
        <f t="shared" si="238"/>
        <v/>
      </c>
      <c r="Y1156" s="117">
        <f t="shared" si="242"/>
        <v>0</v>
      </c>
      <c r="Z1156" s="22" t="s">
        <v>1076</v>
      </c>
      <c r="AA1156" s="22" t="s">
        <v>1076</v>
      </c>
      <c r="AB1156" s="22" t="s">
        <v>1076</v>
      </c>
      <c r="AC1156" s="22" t="s">
        <v>1076</v>
      </c>
      <c r="AD1156" s="22" t="s">
        <v>1076</v>
      </c>
      <c r="AE1156" s="22" t="s">
        <v>1076</v>
      </c>
      <c r="AF1156" s="22" t="s">
        <v>1076</v>
      </c>
      <c r="AG1156" s="89" t="s">
        <v>1076</v>
      </c>
      <c r="AH1156" s="88" t="s">
        <v>1076</v>
      </c>
      <c r="AI1156" s="75" t="s">
        <v>1076</v>
      </c>
      <c r="AJ1156" s="75" t="s">
        <v>1076</v>
      </c>
      <c r="AK1156" s="75" t="s">
        <v>1076</v>
      </c>
      <c r="AL1156" s="75" t="s">
        <v>1076</v>
      </c>
      <c r="AM1156" s="75" t="s">
        <v>1076</v>
      </c>
      <c r="AN1156" s="75" t="s">
        <v>1076</v>
      </c>
      <c r="AO1156" s="75" t="s">
        <v>1076</v>
      </c>
      <c r="AP1156" s="75" t="s">
        <v>1076</v>
      </c>
      <c r="AQ1156" s="75" t="s">
        <v>1076</v>
      </c>
      <c r="AR1156" s="75" t="s">
        <v>1076</v>
      </c>
      <c r="AS1156" s="75" t="s">
        <v>1076</v>
      </c>
      <c r="AT1156" s="75" t="s">
        <v>1076</v>
      </c>
      <c r="AU1156" t="str">
        <f t="shared" si="243"/>
        <v/>
      </c>
    </row>
    <row r="1157" spans="1:47" ht="16.5" thickTop="1" thickBot="1" x14ac:dyDescent="0.3">
      <c r="A1157" s="28">
        <f t="shared" si="239"/>
        <v>1</v>
      </c>
      <c r="B1157" s="74" t="s">
        <v>1098</v>
      </c>
      <c r="C1157" s="72" t="s">
        <v>803</v>
      </c>
      <c r="D1157" s="63">
        <v>1970</v>
      </c>
      <c r="E1157" s="72"/>
      <c r="F1157" s="72" t="s">
        <v>2519</v>
      </c>
      <c r="G1157" s="80">
        <v>3</v>
      </c>
      <c r="H1157" s="80">
        <v>3</v>
      </c>
      <c r="I1157" s="163">
        <v>1626.4</v>
      </c>
      <c r="J1157" s="163">
        <v>1491.8</v>
      </c>
      <c r="K1157" s="163">
        <v>1491.8</v>
      </c>
      <c r="L1157" s="165">
        <v>91</v>
      </c>
      <c r="M1157" s="163">
        <f t="shared" si="229"/>
        <v>2111132.2599999998</v>
      </c>
      <c r="N1157" s="163"/>
      <c r="O1157" s="163"/>
      <c r="P1157" s="163"/>
      <c r="Q1157" s="30">
        <f>IF('Форма 2'!D1157=0,"",'Форма 2'!D1157-N1157-O1157-P1157)</f>
        <v>2111132.2599999998</v>
      </c>
      <c r="R1157" s="51">
        <f t="shared" si="240"/>
        <v>1415.1577021048397</v>
      </c>
      <c r="S1157" s="51">
        <f t="shared" si="241"/>
        <v>1415.1577021048397</v>
      </c>
      <c r="T1157" s="128">
        <f>IF(B1157=C1157,"",
IF(ISERROR(
IF(_xlfn.TEXTBEFORE('ПДФ 1'!B1200,": ",1)*1=YEAR($V$4),$V$4,
IF(_xlfn.TEXTBEFORE('ПДФ 1'!B1200,": ",1)*1=YEAR($W$4),$W$4,
IF(_xlfn.TEXTBEFORE('ПДФ 1'!B1200,": ",1)*1=YEAR($X$4),$X$4,$Y$4)))),"",
IF(_xlfn.TEXTBEFORE('ПДФ 1'!B1200,": ",1)*1=YEAR($V$4),$V$4,
IF(_xlfn.TEXTBEFORE('ПДФ 1'!B1200,": ",1)*1=YEAR($W$4),$W$4,
IF(_xlfn.TEXTBEFORE('ПДФ 1'!B1200,": ",1)*1=YEAR($X$4),$X$4,$Y$4)))))</f>
        <v>46387</v>
      </c>
      <c r="U1157" s="125" t="str">
        <f>IF(ISERROR(VLOOKUP(C1157,Источник!$C$2:$K$2343,9,0)),"",VLOOKUP(C1157,Источник!$C$2:$K$2343,9,0))</f>
        <v>СС</v>
      </c>
      <c r="V1157" s="1"/>
      <c r="W1157" s="1"/>
      <c r="X1157" s="77" t="str">
        <f t="shared" si="238"/>
        <v>д. Кондратово, ул. Камская, д. 13: 2026</v>
      </c>
      <c r="Y1157" s="117">
        <f t="shared" si="242"/>
        <v>1</v>
      </c>
      <c r="Z1157" s="22" t="s">
        <v>1076</v>
      </c>
      <c r="AA1157" s="22" t="s">
        <v>1076</v>
      </c>
      <c r="AB1157" s="22" t="s">
        <v>1076</v>
      </c>
      <c r="AC1157" s="22" t="s">
        <v>1076</v>
      </c>
      <c r="AD1157" s="22" t="s">
        <v>1076</v>
      </c>
      <c r="AE1157" s="22" t="s">
        <v>1076</v>
      </c>
      <c r="AF1157" s="22" t="s">
        <v>1076</v>
      </c>
      <c r="AG1157" s="89" t="s">
        <v>1076</v>
      </c>
      <c r="AH1157" s="88" t="s">
        <v>1076</v>
      </c>
      <c r="AI1157" s="75" t="s">
        <v>1076</v>
      </c>
      <c r="AJ1157" s="75" t="s">
        <v>1076</v>
      </c>
      <c r="AK1157" s="75" t="s">
        <v>1076</v>
      </c>
      <c r="AL1157" s="75" t="s">
        <v>1076</v>
      </c>
      <c r="AM1157" s="75">
        <v>1</v>
      </c>
      <c r="AN1157" s="75" t="s">
        <v>1076</v>
      </c>
      <c r="AO1157" s="75" t="s">
        <v>1076</v>
      </c>
      <c r="AP1157" s="75" t="s">
        <v>1076</v>
      </c>
      <c r="AQ1157" s="75" t="s">
        <v>1076</v>
      </c>
      <c r="AR1157" s="75" t="s">
        <v>1076</v>
      </c>
      <c r="AS1157" s="75" t="s">
        <v>1076</v>
      </c>
      <c r="AT1157" s="75" t="s">
        <v>1076</v>
      </c>
      <c r="AU1157" t="str">
        <f t="shared" si="243"/>
        <v>РФ</v>
      </c>
    </row>
    <row r="1158" spans="1:47" ht="16.5" thickTop="1" thickBot="1" x14ac:dyDescent="0.3">
      <c r="A1158" s="28">
        <f t="shared" si="239"/>
        <v>2</v>
      </c>
      <c r="B1158" s="74" t="s">
        <v>1098</v>
      </c>
      <c r="C1158" s="72" t="s">
        <v>597</v>
      </c>
      <c r="D1158" s="63">
        <v>1967</v>
      </c>
      <c r="E1158" s="72"/>
      <c r="F1158" s="72" t="s">
        <v>2519</v>
      </c>
      <c r="G1158" s="80">
        <v>3</v>
      </c>
      <c r="H1158" s="80">
        <v>3</v>
      </c>
      <c r="I1158" s="163">
        <v>1515.9</v>
      </c>
      <c r="J1158" s="163">
        <v>1515.9</v>
      </c>
      <c r="K1158" s="163">
        <v>1515.9</v>
      </c>
      <c r="L1158" s="165">
        <v>113</v>
      </c>
      <c r="M1158" s="163">
        <f t="shared" si="229"/>
        <v>5744184.71</v>
      </c>
      <c r="N1158" s="163"/>
      <c r="O1158" s="163"/>
      <c r="P1158" s="163"/>
      <c r="Q1158" s="30">
        <f>IF('Форма 2'!D1158=0,"",'Форма 2'!D1158-N1158-O1158-P1158)</f>
        <v>5744184.71</v>
      </c>
      <c r="R1158" s="51">
        <f t="shared" si="240"/>
        <v>3789.2899993403257</v>
      </c>
      <c r="S1158" s="51">
        <f t="shared" si="241"/>
        <v>3789.2899993403257</v>
      </c>
      <c r="T1158" s="128">
        <f>IF(B1158=C1158,"",
IF(ISERROR(
IF(_xlfn.TEXTBEFORE('ПДФ 1'!B1201,": ",1)*1=YEAR($V$4),$V$4,
IF(_xlfn.TEXTBEFORE('ПДФ 1'!B1201,": ",1)*1=YEAR($W$4),$W$4,
IF(_xlfn.TEXTBEFORE('ПДФ 1'!B1201,": ",1)*1=YEAR($X$4),$X$4,$Y$4)))),"",
IF(_xlfn.TEXTBEFORE('ПДФ 1'!B1201,": ",1)*1=YEAR($V$4),$V$4,
IF(_xlfn.TEXTBEFORE('ПДФ 1'!B1201,": ",1)*1=YEAR($W$4),$W$4,
IF(_xlfn.TEXTBEFORE('ПДФ 1'!B1201,": ",1)*1=YEAR($X$4),$X$4,$Y$4)))))</f>
        <v>46387</v>
      </c>
      <c r="U1158" s="125" t="str">
        <f>IF(ISERROR(VLOOKUP(C1158,Источник!$C$2:$K$2343,9,0)),"",VLOOKUP(C1158,Источник!$C$2:$K$2343,9,0))</f>
        <v>СС</v>
      </c>
      <c r="V1158" s="1"/>
      <c r="W1158" s="1"/>
      <c r="X1158" s="77" t="str">
        <f t="shared" si="238"/>
        <v>д. Кондратово, ул. Камская, д. 21: 2026</v>
      </c>
      <c r="Y1158" s="117">
        <f t="shared" si="242"/>
        <v>3</v>
      </c>
      <c r="Z1158" s="22">
        <v>1</v>
      </c>
      <c r="AA1158" s="22" t="s">
        <v>1076</v>
      </c>
      <c r="AB1158" s="22" t="s">
        <v>1076</v>
      </c>
      <c r="AC1158" s="22">
        <v>1</v>
      </c>
      <c r="AD1158" s="22" t="s">
        <v>1076</v>
      </c>
      <c r="AE1158" s="22" t="s">
        <v>1076</v>
      </c>
      <c r="AF1158" s="22" t="s">
        <v>1076</v>
      </c>
      <c r="AG1158" s="89" t="s">
        <v>1076</v>
      </c>
      <c r="AH1158" s="88" t="s">
        <v>1076</v>
      </c>
      <c r="AI1158" s="75" t="s">
        <v>1076</v>
      </c>
      <c r="AJ1158" s="75" t="s">
        <v>1076</v>
      </c>
      <c r="AK1158" s="75" t="s">
        <v>1076</v>
      </c>
      <c r="AL1158" s="75" t="s">
        <v>1076</v>
      </c>
      <c r="AM1158" s="75" t="s">
        <v>1076</v>
      </c>
      <c r="AN1158" s="75" t="s">
        <v>1076</v>
      </c>
      <c r="AO1158" s="75" t="s">
        <v>1076</v>
      </c>
      <c r="AP1158" s="75" t="s">
        <v>1076</v>
      </c>
      <c r="AQ1158" s="75" t="s">
        <v>1076</v>
      </c>
      <c r="AR1158" s="75">
        <v>1</v>
      </c>
      <c r="AS1158" s="75" t="s">
        <v>1076</v>
      </c>
      <c r="AT1158" s="75" t="s">
        <v>1076</v>
      </c>
      <c r="AU1158" t="str">
        <f t="shared" si="243"/>
        <v>РВИС ( ЭЛ ХВС ) РНК</v>
      </c>
    </row>
    <row r="1159" spans="1:47" ht="16.5" thickTop="1" thickBot="1" x14ac:dyDescent="0.3">
      <c r="A1159" s="28">
        <f t="shared" si="239"/>
        <v>3</v>
      </c>
      <c r="B1159" s="74" t="s">
        <v>1098</v>
      </c>
      <c r="C1159" s="72" t="s">
        <v>598</v>
      </c>
      <c r="D1159" s="63">
        <v>1967</v>
      </c>
      <c r="E1159" s="72"/>
      <c r="F1159" s="72" t="s">
        <v>2523</v>
      </c>
      <c r="G1159" s="80">
        <v>2</v>
      </c>
      <c r="H1159" s="80">
        <v>2</v>
      </c>
      <c r="I1159" s="163">
        <v>597.20000000000005</v>
      </c>
      <c r="J1159" s="163">
        <v>515</v>
      </c>
      <c r="K1159" s="163">
        <v>515</v>
      </c>
      <c r="L1159" s="165">
        <v>34</v>
      </c>
      <c r="M1159" s="163">
        <f t="shared" si="229"/>
        <v>9629706.6699999999</v>
      </c>
      <c r="N1159" s="163"/>
      <c r="O1159" s="163"/>
      <c r="P1159" s="163"/>
      <c r="Q1159" s="30">
        <f>IF('Форма 2'!D1159=0,"",'Форма 2'!D1159-N1159-O1159-P1159)</f>
        <v>9629706.6699999999</v>
      </c>
      <c r="R1159" s="51">
        <f t="shared" si="240"/>
        <v>18698.459553398057</v>
      </c>
      <c r="S1159" s="51">
        <f t="shared" si="241"/>
        <v>18698.459553398057</v>
      </c>
      <c r="T1159" s="128">
        <f>IF(B1159=C1159,"",
IF(ISERROR(
IF(_xlfn.TEXTBEFORE('ПДФ 1'!B1202,": ",1)*1=YEAR($V$4),$V$4,
IF(_xlfn.TEXTBEFORE('ПДФ 1'!B1202,": ",1)*1=YEAR($W$4),$W$4,
IF(_xlfn.TEXTBEFORE('ПДФ 1'!B1202,": ",1)*1=YEAR($X$4),$X$4,$Y$4)))),"",
IF(_xlfn.TEXTBEFORE('ПДФ 1'!B1202,": ",1)*1=YEAR($V$4),$V$4,
IF(_xlfn.TEXTBEFORE('ПДФ 1'!B1202,": ",1)*1=YEAR($W$4),$W$4,
IF(_xlfn.TEXTBEFORE('ПДФ 1'!B1202,": ",1)*1=YEAR($X$4),$X$4,$Y$4)))))</f>
        <v>46387</v>
      </c>
      <c r="U1159" s="125" t="str">
        <f>IF(ISERROR(VLOOKUP(C1159,Источник!$C$2:$K$2343,9,0)),"",VLOOKUP(C1159,Источник!$C$2:$K$2343,9,0))</f>
        <v>РО</v>
      </c>
      <c r="V1159" s="1"/>
      <c r="W1159" s="1"/>
      <c r="X1159" s="77" t="str">
        <f t="shared" si="238"/>
        <v>п. Мулянка, ул. Строителей, д. 17/1: 2026</v>
      </c>
      <c r="Y1159" s="117">
        <f t="shared" si="242"/>
        <v>3</v>
      </c>
      <c r="Z1159" s="22">
        <v>1</v>
      </c>
      <c r="AA1159" s="22" t="s">
        <v>1076</v>
      </c>
      <c r="AB1159" s="22" t="s">
        <v>1076</v>
      </c>
      <c r="AC1159" s="22" t="s">
        <v>1076</v>
      </c>
      <c r="AD1159" s="22" t="s">
        <v>1076</v>
      </c>
      <c r="AE1159" s="22" t="s">
        <v>1076</v>
      </c>
      <c r="AF1159" s="22" t="s">
        <v>1076</v>
      </c>
      <c r="AG1159" s="89" t="s">
        <v>1076</v>
      </c>
      <c r="AH1159" s="88" t="s">
        <v>1076</v>
      </c>
      <c r="AI1159" s="75">
        <v>1</v>
      </c>
      <c r="AJ1159" s="75">
        <v>1</v>
      </c>
      <c r="AK1159" s="75" t="s">
        <v>1076</v>
      </c>
      <c r="AL1159" s="75" t="s">
        <v>1076</v>
      </c>
      <c r="AM1159" s="75" t="s">
        <v>1076</v>
      </c>
      <c r="AN1159" s="75" t="s">
        <v>1076</v>
      </c>
      <c r="AO1159" s="75" t="s">
        <v>1076</v>
      </c>
      <c r="AP1159" s="75" t="s">
        <v>1076</v>
      </c>
      <c r="AQ1159" s="75" t="s">
        <v>1076</v>
      </c>
      <c r="AR1159" s="75" t="s">
        <v>1076</v>
      </c>
      <c r="AS1159" s="75" t="s">
        <v>1076</v>
      </c>
      <c r="AT1159" s="75" t="s">
        <v>1076</v>
      </c>
      <c r="AU1159" t="str">
        <f t="shared" si="243"/>
        <v>РВИС ( ЭЛ ) РК Рфа</v>
      </c>
    </row>
    <row r="1160" spans="1:47" ht="16.5" thickTop="1" thickBot="1" x14ac:dyDescent="0.3">
      <c r="A1160" s="28">
        <f t="shared" si="239"/>
        <v>4</v>
      </c>
      <c r="B1160" s="74" t="s">
        <v>1098</v>
      </c>
      <c r="C1160" s="72" t="s">
        <v>705</v>
      </c>
      <c r="D1160" s="63">
        <v>1961</v>
      </c>
      <c r="E1160" s="72"/>
      <c r="F1160" s="72" t="s">
        <v>2522</v>
      </c>
      <c r="G1160" s="80">
        <v>4</v>
      </c>
      <c r="H1160" s="80">
        <v>2</v>
      </c>
      <c r="I1160" s="163">
        <v>1405.3</v>
      </c>
      <c r="J1160" s="163">
        <v>1133.0999999999999</v>
      </c>
      <c r="K1160" s="163">
        <v>1133.0999999999999</v>
      </c>
      <c r="L1160" s="165">
        <v>88</v>
      </c>
      <c r="M1160" s="163">
        <f t="shared" ref="M1160:M1223" si="245">IF(ISNUMBER(I1160),SUM(N1160:Q1160),"")</f>
        <v>11438664.199999999</v>
      </c>
      <c r="N1160" s="163"/>
      <c r="O1160" s="163"/>
      <c r="P1160" s="163"/>
      <c r="Q1160" s="30">
        <f>IF('Форма 2'!D1160=0,"",'Форма 2'!D1160-N1160-O1160-P1160)</f>
        <v>11438664.199999999</v>
      </c>
      <c r="R1160" s="51">
        <f t="shared" si="240"/>
        <v>10095.017385932399</v>
      </c>
      <c r="S1160" s="51">
        <f t="shared" si="241"/>
        <v>10095.017385932399</v>
      </c>
      <c r="T1160" s="128">
        <f>IF(B1160=C1160,"",
IF(ISERROR(
IF(_xlfn.TEXTBEFORE('ПДФ 1'!B1203,": ",1)*1=YEAR($V$4),$V$4,
IF(_xlfn.TEXTBEFORE('ПДФ 1'!B1203,": ",1)*1=YEAR($W$4),$W$4,
IF(_xlfn.TEXTBEFORE('ПДФ 1'!B1203,": ",1)*1=YEAR($X$4),$X$4,$Y$4)))),"",
IF(_xlfn.TEXTBEFORE('ПДФ 1'!B1203,": ",1)*1=YEAR($V$4),$V$4,
IF(_xlfn.TEXTBEFORE('ПДФ 1'!B1203,": ",1)*1=YEAR($W$4),$W$4,
IF(_xlfn.TEXTBEFORE('ПДФ 1'!B1203,": ",1)*1=YEAR($X$4),$X$4,$Y$4)))))</f>
        <v>46387</v>
      </c>
      <c r="U1160" s="125" t="str">
        <f>IF(ISERROR(VLOOKUP(C1160,Источник!$C$2:$K$2343,9,0)),"",VLOOKUP(C1160,Источник!$C$2:$K$2343,9,0))</f>
        <v>СС</v>
      </c>
      <c r="V1160" s="1"/>
      <c r="W1160" s="1"/>
      <c r="X1160" s="77" t="str">
        <f t="shared" si="238"/>
        <v>п. Сокол, -, д. 10: 2026</v>
      </c>
      <c r="Y1160" s="117">
        <f t="shared" si="242"/>
        <v>2</v>
      </c>
      <c r="Z1160" s="22" t="s">
        <v>1076</v>
      </c>
      <c r="AA1160" s="22" t="s">
        <v>1076</v>
      </c>
      <c r="AB1160" s="22" t="s">
        <v>1076</v>
      </c>
      <c r="AC1160" s="22" t="s">
        <v>1076</v>
      </c>
      <c r="AD1160" s="22" t="s">
        <v>1076</v>
      </c>
      <c r="AE1160" s="22" t="s">
        <v>1076</v>
      </c>
      <c r="AF1160" s="22">
        <v>1</v>
      </c>
      <c r="AG1160" s="89" t="s">
        <v>1076</v>
      </c>
      <c r="AH1160" s="88" t="s">
        <v>1076</v>
      </c>
      <c r="AI1160" s="75" t="s">
        <v>1076</v>
      </c>
      <c r="AJ1160" s="75" t="s">
        <v>1076</v>
      </c>
      <c r="AK1160" s="75">
        <v>1</v>
      </c>
      <c r="AL1160" s="75" t="s">
        <v>1076</v>
      </c>
      <c r="AM1160" s="75" t="s">
        <v>1076</v>
      </c>
      <c r="AN1160" s="75" t="s">
        <v>1076</v>
      </c>
      <c r="AO1160" s="75" t="s">
        <v>1076</v>
      </c>
      <c r="AP1160" s="75" t="s">
        <v>1076</v>
      </c>
      <c r="AQ1160" s="75" t="s">
        <v>1076</v>
      </c>
      <c r="AR1160" s="75" t="s">
        <v>1076</v>
      </c>
      <c r="AS1160" s="75" t="s">
        <v>1076</v>
      </c>
      <c r="AT1160" s="75" t="s">
        <v>1076</v>
      </c>
      <c r="AU1160" t="str">
        <f t="shared" si="243"/>
        <v>РП УФ</v>
      </c>
    </row>
    <row r="1161" spans="1:47" ht="16.5" thickTop="1" thickBot="1" x14ac:dyDescent="0.3">
      <c r="A1161" s="28">
        <f t="shared" si="239"/>
        <v>5</v>
      </c>
      <c r="B1161" s="74" t="s">
        <v>1098</v>
      </c>
      <c r="C1161" s="72" t="s">
        <v>809</v>
      </c>
      <c r="D1161" s="63">
        <v>1963</v>
      </c>
      <c r="E1161" s="72"/>
      <c r="F1161" s="72" t="s">
        <v>2522</v>
      </c>
      <c r="G1161" s="80">
        <v>4</v>
      </c>
      <c r="H1161" s="80">
        <v>3</v>
      </c>
      <c r="I1161" s="163">
        <v>2172.5</v>
      </c>
      <c r="J1161" s="163">
        <v>2028.4</v>
      </c>
      <c r="K1161" s="163">
        <v>2028.4</v>
      </c>
      <c r="L1161" s="165">
        <v>132</v>
      </c>
      <c r="M1161" s="163">
        <f t="shared" si="245"/>
        <v>3778368.55</v>
      </c>
      <c r="N1161" s="163"/>
      <c r="O1161" s="163"/>
      <c r="P1161" s="163"/>
      <c r="Q1161" s="30">
        <f>IF('Форма 2'!D1161=0,"",'Форма 2'!D1161-N1161-O1161-P1161)</f>
        <v>3778368.55</v>
      </c>
      <c r="R1161" s="51">
        <f t="shared" si="240"/>
        <v>1862.733459869848</v>
      </c>
      <c r="S1161" s="51">
        <f t="shared" si="241"/>
        <v>1862.733459869848</v>
      </c>
      <c r="T1161" s="128">
        <f>IF(B1161=C1161,"",
IF(ISERROR(
IF(_xlfn.TEXTBEFORE('ПДФ 1'!B1204,": ",1)*1=YEAR($V$4),$V$4,
IF(_xlfn.TEXTBEFORE('ПДФ 1'!B1204,": ",1)*1=YEAR($W$4),$W$4,
IF(_xlfn.TEXTBEFORE('ПДФ 1'!B1204,": ",1)*1=YEAR($X$4),$X$4,$Y$4)))),"",
IF(_xlfn.TEXTBEFORE('ПДФ 1'!B1204,": ",1)*1=YEAR($V$4),$V$4,
IF(_xlfn.TEXTBEFORE('ПДФ 1'!B1204,": ",1)*1=YEAR($W$4),$W$4,
IF(_xlfn.TEXTBEFORE('ПДФ 1'!B1204,": ",1)*1=YEAR($X$4),$X$4,$Y$4)))))</f>
        <v>46387</v>
      </c>
      <c r="U1161" s="125" t="str">
        <f>IF(ISERROR(VLOOKUP(C1161,Источник!$C$2:$K$2343,9,0)),"",VLOOKUP(C1161,Источник!$C$2:$K$2343,9,0))</f>
        <v>СС</v>
      </c>
      <c r="V1161" s="1"/>
      <c r="W1161" s="1"/>
      <c r="X1161" s="77" t="str">
        <f t="shared" si="238"/>
        <v>п. Сокол, -, д. 12: 2026</v>
      </c>
      <c r="Y1161" s="117">
        <f t="shared" si="242"/>
        <v>1</v>
      </c>
      <c r="Z1161" s="22" t="s">
        <v>1076</v>
      </c>
      <c r="AA1161" s="22" t="s">
        <v>1076</v>
      </c>
      <c r="AB1161" s="22" t="s">
        <v>1076</v>
      </c>
      <c r="AC1161" s="22" t="s">
        <v>1076</v>
      </c>
      <c r="AD1161" s="22" t="s">
        <v>1076</v>
      </c>
      <c r="AE1161" s="22" t="s">
        <v>1076</v>
      </c>
      <c r="AF1161" s="22" t="s">
        <v>1076</v>
      </c>
      <c r="AG1161" s="89" t="s">
        <v>1076</v>
      </c>
      <c r="AH1161" s="88" t="s">
        <v>1076</v>
      </c>
      <c r="AI1161" s="75" t="s">
        <v>1076</v>
      </c>
      <c r="AJ1161" s="75" t="s">
        <v>1076</v>
      </c>
      <c r="AK1161" s="75" t="s">
        <v>1076</v>
      </c>
      <c r="AL1161" s="75" t="s">
        <v>1076</v>
      </c>
      <c r="AM1161" s="75" t="s">
        <v>1076</v>
      </c>
      <c r="AN1161" s="75" t="s">
        <v>1076</v>
      </c>
      <c r="AO1161" s="75" t="s">
        <v>1076</v>
      </c>
      <c r="AP1161" s="75" t="s">
        <v>1076</v>
      </c>
      <c r="AQ1161" s="75" t="s">
        <v>1076</v>
      </c>
      <c r="AR1161" s="75">
        <v>1</v>
      </c>
      <c r="AS1161" s="75" t="s">
        <v>1076</v>
      </c>
      <c r="AT1161" s="75" t="s">
        <v>1076</v>
      </c>
      <c r="AU1161" t="str">
        <f t="shared" si="243"/>
        <v>РНК</v>
      </c>
    </row>
    <row r="1162" spans="1:47" ht="16.5" thickTop="1" thickBot="1" x14ac:dyDescent="0.3">
      <c r="A1162" s="28">
        <f t="shared" si="239"/>
        <v>6</v>
      </c>
      <c r="B1162" s="74" t="s">
        <v>1098</v>
      </c>
      <c r="C1162" s="72" t="s">
        <v>735</v>
      </c>
      <c r="D1162" s="63">
        <v>1974</v>
      </c>
      <c r="E1162" s="72"/>
      <c r="F1162" s="72" t="s">
        <v>2522</v>
      </c>
      <c r="G1162" s="80">
        <v>5</v>
      </c>
      <c r="H1162" s="80">
        <v>4</v>
      </c>
      <c r="I1162" s="163">
        <v>3008.2</v>
      </c>
      <c r="J1162" s="163">
        <v>2730.2</v>
      </c>
      <c r="K1162" s="163">
        <v>2730.2</v>
      </c>
      <c r="L1162" s="165">
        <v>168</v>
      </c>
      <c r="M1162" s="163">
        <f t="shared" si="245"/>
        <v>34809025.310000002</v>
      </c>
      <c r="N1162" s="163"/>
      <c r="O1162" s="163"/>
      <c r="P1162" s="163"/>
      <c r="Q1162" s="30">
        <f>IF('Форма 2'!D1162=0,"",'Форма 2'!D1162-N1162-O1162-P1162)</f>
        <v>34809025.310000002</v>
      </c>
      <c r="R1162" s="51">
        <f t="shared" si="240"/>
        <v>12749.624683173395</v>
      </c>
      <c r="S1162" s="51">
        <f t="shared" si="241"/>
        <v>12749.624683173395</v>
      </c>
      <c r="T1162" s="128">
        <f>IF(B1162=C1162,"",
IF(ISERROR(
IF(_xlfn.TEXTBEFORE('ПДФ 1'!B1205,": ",1)*1=YEAR($V$4),$V$4,
IF(_xlfn.TEXTBEFORE('ПДФ 1'!B1205,": ",1)*1=YEAR($W$4),$W$4,
IF(_xlfn.TEXTBEFORE('ПДФ 1'!B1205,": ",1)*1=YEAR($X$4),$X$4,$Y$4)))),"",
IF(_xlfn.TEXTBEFORE('ПДФ 1'!B1205,": ",1)*1=YEAR($V$4),$V$4,
IF(_xlfn.TEXTBEFORE('ПДФ 1'!B1205,": ",1)*1=YEAR($W$4),$W$4,
IF(_xlfn.TEXTBEFORE('ПДФ 1'!B1205,": ",1)*1=YEAR($X$4),$X$4,$Y$4)))))</f>
        <v>46387</v>
      </c>
      <c r="U1162" s="125" t="str">
        <f>IF(ISERROR(VLOOKUP(C1162,Источник!$C$2:$K$2343,9,0)),"",VLOOKUP(C1162,Источник!$C$2:$K$2343,9,0))</f>
        <v>СС</v>
      </c>
      <c r="V1162" s="1"/>
      <c r="W1162" s="1"/>
      <c r="X1162" s="77" t="str">
        <f t="shared" si="238"/>
        <v>п. Сокол, -, д. 14: 2026</v>
      </c>
      <c r="Y1162" s="117">
        <f t="shared" si="242"/>
        <v>2</v>
      </c>
      <c r="Z1162" s="22" t="s">
        <v>1076</v>
      </c>
      <c r="AA1162" s="22" t="s">
        <v>1076</v>
      </c>
      <c r="AB1162" s="22" t="s">
        <v>1076</v>
      </c>
      <c r="AC1162" s="22" t="s">
        <v>1076</v>
      </c>
      <c r="AD1162" s="22" t="s">
        <v>1076</v>
      </c>
      <c r="AE1162" s="22" t="s">
        <v>1076</v>
      </c>
      <c r="AF1162" s="22" t="s">
        <v>1076</v>
      </c>
      <c r="AG1162" s="89" t="s">
        <v>1076</v>
      </c>
      <c r="AH1162" s="88" t="s">
        <v>1076</v>
      </c>
      <c r="AI1162" s="75">
        <v>1</v>
      </c>
      <c r="AJ1162" s="75" t="s">
        <v>1076</v>
      </c>
      <c r="AK1162" s="75">
        <v>1</v>
      </c>
      <c r="AL1162" s="75" t="s">
        <v>1076</v>
      </c>
      <c r="AM1162" s="75" t="s">
        <v>1076</v>
      </c>
      <c r="AN1162" s="75" t="s">
        <v>1076</v>
      </c>
      <c r="AO1162" s="75" t="s">
        <v>1076</v>
      </c>
      <c r="AP1162" s="75" t="s">
        <v>1076</v>
      </c>
      <c r="AQ1162" s="75" t="s">
        <v>1076</v>
      </c>
      <c r="AR1162" s="75" t="s">
        <v>1076</v>
      </c>
      <c r="AS1162" s="75" t="s">
        <v>1076</v>
      </c>
      <c r="AT1162" s="75" t="s">
        <v>1076</v>
      </c>
      <c r="AU1162" t="str">
        <f t="shared" si="243"/>
        <v>РК УФ</v>
      </c>
    </row>
    <row r="1163" spans="1:47" ht="16.5" thickTop="1" thickBot="1" x14ac:dyDescent="0.3">
      <c r="A1163" s="28">
        <f t="shared" si="239"/>
        <v>7</v>
      </c>
      <c r="B1163" s="74" t="s">
        <v>1098</v>
      </c>
      <c r="C1163" s="72" t="s">
        <v>798</v>
      </c>
      <c r="D1163" s="63">
        <v>1976</v>
      </c>
      <c r="E1163" s="72"/>
      <c r="F1163" s="72" t="s">
        <v>2522</v>
      </c>
      <c r="G1163" s="80">
        <v>5</v>
      </c>
      <c r="H1163" s="80">
        <v>4</v>
      </c>
      <c r="I1163" s="163">
        <v>3024</v>
      </c>
      <c r="J1163" s="163">
        <v>2752</v>
      </c>
      <c r="K1163" s="163">
        <v>2752</v>
      </c>
      <c r="L1163" s="165">
        <v>156</v>
      </c>
      <c r="M1163" s="163">
        <f t="shared" si="245"/>
        <v>21373208.640000001</v>
      </c>
      <c r="N1163" s="163"/>
      <c r="O1163" s="163"/>
      <c r="P1163" s="163"/>
      <c r="Q1163" s="30">
        <f>IF('Форма 2'!D1163=0,"",'Форма 2'!D1163-N1163-O1163-P1163)</f>
        <v>21373208.640000001</v>
      </c>
      <c r="R1163" s="51">
        <f t="shared" si="240"/>
        <v>7766.427558139535</v>
      </c>
      <c r="S1163" s="51">
        <f t="shared" si="241"/>
        <v>7766.427558139535</v>
      </c>
      <c r="T1163" s="128">
        <f>IF(B1163=C1163,"",
IF(ISERROR(
IF(_xlfn.TEXTBEFORE('ПДФ 1'!B1206,": ",1)*1=YEAR($V$4),$V$4,
IF(_xlfn.TEXTBEFORE('ПДФ 1'!B1206,": ",1)*1=YEAR($W$4),$W$4,
IF(_xlfn.TEXTBEFORE('ПДФ 1'!B1206,": ",1)*1=YEAR($X$4),$X$4,$Y$4)))),"",
IF(_xlfn.TEXTBEFORE('ПДФ 1'!B1206,": ",1)*1=YEAR($V$4),$V$4,
IF(_xlfn.TEXTBEFORE('ПДФ 1'!B1206,": ",1)*1=YEAR($W$4),$W$4,
IF(_xlfn.TEXTBEFORE('ПДФ 1'!B1206,": ",1)*1=YEAR($X$4),$X$4,$Y$4)))))</f>
        <v>46387</v>
      </c>
      <c r="U1163" s="125" t="str">
        <f>IF(ISERROR(VLOOKUP(C1163,Источник!$C$2:$K$2343,9,0)),"",VLOOKUP(C1163,Источник!$C$2:$K$2343,9,0))</f>
        <v>СС</v>
      </c>
      <c r="V1163" s="1"/>
      <c r="W1163" s="1"/>
      <c r="X1163" s="77" t="str">
        <f t="shared" si="238"/>
        <v>п. Сокол, -, д. 15: 2026</v>
      </c>
      <c r="Y1163" s="117">
        <f t="shared" si="242"/>
        <v>1</v>
      </c>
      <c r="Z1163" s="22" t="s">
        <v>1076</v>
      </c>
      <c r="AA1163" s="22" t="s">
        <v>1076</v>
      </c>
      <c r="AB1163" s="22" t="s">
        <v>1076</v>
      </c>
      <c r="AC1163" s="22" t="s">
        <v>1076</v>
      </c>
      <c r="AD1163" s="22" t="s">
        <v>1076</v>
      </c>
      <c r="AE1163" s="22" t="s">
        <v>1076</v>
      </c>
      <c r="AF1163" s="22" t="s">
        <v>1076</v>
      </c>
      <c r="AG1163" s="89" t="s">
        <v>1076</v>
      </c>
      <c r="AH1163" s="88" t="s">
        <v>1076</v>
      </c>
      <c r="AI1163" s="75" t="s">
        <v>1076</v>
      </c>
      <c r="AJ1163" s="75" t="s">
        <v>1076</v>
      </c>
      <c r="AK1163" s="75">
        <v>1</v>
      </c>
      <c r="AL1163" s="75" t="s">
        <v>1076</v>
      </c>
      <c r="AM1163" s="75" t="s">
        <v>1076</v>
      </c>
      <c r="AN1163" s="75" t="s">
        <v>1076</v>
      </c>
      <c r="AO1163" s="75" t="s">
        <v>1076</v>
      </c>
      <c r="AP1163" s="75" t="s">
        <v>1076</v>
      </c>
      <c r="AQ1163" s="75" t="s">
        <v>1076</v>
      </c>
      <c r="AR1163" s="75" t="s">
        <v>1076</v>
      </c>
      <c r="AS1163" s="75" t="s">
        <v>1076</v>
      </c>
      <c r="AT1163" s="75" t="s">
        <v>1076</v>
      </c>
      <c r="AU1163" t="str">
        <f t="shared" si="243"/>
        <v>УФ</v>
      </c>
    </row>
    <row r="1164" spans="1:47" ht="16.5" thickTop="1" thickBot="1" x14ac:dyDescent="0.3">
      <c r="A1164" s="28">
        <f t="shared" si="239"/>
        <v>8</v>
      </c>
      <c r="B1164" s="74" t="s">
        <v>1098</v>
      </c>
      <c r="C1164" s="72" t="s">
        <v>783</v>
      </c>
      <c r="D1164" s="63">
        <v>1958</v>
      </c>
      <c r="E1164" s="72"/>
      <c r="F1164" s="72" t="s">
        <v>2522</v>
      </c>
      <c r="G1164" s="80">
        <v>3</v>
      </c>
      <c r="H1164" s="80">
        <v>4</v>
      </c>
      <c r="I1164" s="163">
        <v>1780</v>
      </c>
      <c r="J1164" s="163">
        <v>1598.6</v>
      </c>
      <c r="K1164" s="163">
        <v>1598.6</v>
      </c>
      <c r="L1164" s="165">
        <v>80</v>
      </c>
      <c r="M1164" s="163">
        <f t="shared" si="245"/>
        <v>10372327</v>
      </c>
      <c r="N1164" s="163"/>
      <c r="O1164" s="163"/>
      <c r="P1164" s="163"/>
      <c r="Q1164" s="30">
        <f>IF('Форма 2'!D1164=0,"",'Форма 2'!D1164-N1164-O1164-P1164)</f>
        <v>10372327</v>
      </c>
      <c r="R1164" s="51">
        <f t="shared" si="240"/>
        <v>6488.3817089953709</v>
      </c>
      <c r="S1164" s="51">
        <f t="shared" si="241"/>
        <v>6488.3817089953709</v>
      </c>
      <c r="T1164" s="128">
        <f>IF(B1164=C1164,"",
IF(ISERROR(
IF(_xlfn.TEXTBEFORE('ПДФ 1'!B1207,": ",1)*1=YEAR($V$4),$V$4,
IF(_xlfn.TEXTBEFORE('ПДФ 1'!B1207,": ",1)*1=YEAR($W$4),$W$4,
IF(_xlfn.TEXTBEFORE('ПДФ 1'!B1207,": ",1)*1=YEAR($X$4),$X$4,$Y$4)))),"",
IF(_xlfn.TEXTBEFORE('ПДФ 1'!B1207,": ",1)*1=YEAR($V$4),$V$4,
IF(_xlfn.TEXTBEFORE('ПДФ 1'!B1207,": ",1)*1=YEAR($W$4),$W$4,
IF(_xlfn.TEXTBEFORE('ПДФ 1'!B1207,": ",1)*1=YEAR($X$4),$X$4,$Y$4)))))</f>
        <v>46387</v>
      </c>
      <c r="U1164" s="125" t="str">
        <f>IF(ISERROR(VLOOKUP(C1164,Источник!$C$2:$K$2343,9,0)),"",VLOOKUP(C1164,Источник!$C$2:$K$2343,9,0))</f>
        <v>СС</v>
      </c>
      <c r="V1164" s="1"/>
      <c r="W1164" s="1"/>
      <c r="X1164" s="77" t="str">
        <f t="shared" si="238"/>
        <v>п. Сокол, -, д. 7: 2026</v>
      </c>
      <c r="Y1164" s="117">
        <f t="shared" si="242"/>
        <v>1</v>
      </c>
      <c r="Z1164" s="22" t="s">
        <v>1076</v>
      </c>
      <c r="AA1164" s="22" t="s">
        <v>1076</v>
      </c>
      <c r="AB1164" s="22" t="s">
        <v>1076</v>
      </c>
      <c r="AC1164" s="22" t="s">
        <v>1076</v>
      </c>
      <c r="AD1164" s="22" t="s">
        <v>1076</v>
      </c>
      <c r="AE1164" s="22" t="s">
        <v>1076</v>
      </c>
      <c r="AF1164" s="22" t="s">
        <v>1076</v>
      </c>
      <c r="AG1164" s="89" t="s">
        <v>1076</v>
      </c>
      <c r="AH1164" s="88" t="s">
        <v>1076</v>
      </c>
      <c r="AI1164" s="75" t="s">
        <v>1076</v>
      </c>
      <c r="AJ1164" s="75">
        <v>1</v>
      </c>
      <c r="AK1164" s="75" t="s">
        <v>1076</v>
      </c>
      <c r="AL1164" s="75" t="s">
        <v>1076</v>
      </c>
      <c r="AM1164" s="75" t="s">
        <v>1076</v>
      </c>
      <c r="AN1164" s="75" t="s">
        <v>1076</v>
      </c>
      <c r="AO1164" s="75" t="s">
        <v>1076</v>
      </c>
      <c r="AP1164" s="75" t="s">
        <v>1076</v>
      </c>
      <c r="AQ1164" s="75" t="s">
        <v>1076</v>
      </c>
      <c r="AR1164" s="75" t="s">
        <v>1076</v>
      </c>
      <c r="AS1164" s="75" t="s">
        <v>1076</v>
      </c>
      <c r="AT1164" s="75" t="s">
        <v>1076</v>
      </c>
      <c r="AU1164" t="str">
        <f t="shared" si="243"/>
        <v>Рфа</v>
      </c>
    </row>
    <row r="1165" spans="1:47" ht="16.5" thickTop="1" thickBot="1" x14ac:dyDescent="0.3">
      <c r="A1165" s="28">
        <f t="shared" si="239"/>
        <v>9</v>
      </c>
      <c r="B1165" s="74" t="s">
        <v>1098</v>
      </c>
      <c r="C1165" s="72" t="s">
        <v>797</v>
      </c>
      <c r="D1165" s="63">
        <v>1960</v>
      </c>
      <c r="E1165" s="72"/>
      <c r="F1165" s="72" t="s">
        <v>2522</v>
      </c>
      <c r="G1165" s="80">
        <v>4</v>
      </c>
      <c r="H1165" s="80">
        <v>2</v>
      </c>
      <c r="I1165" s="163">
        <v>1402.4</v>
      </c>
      <c r="J1165" s="163">
        <v>1304.0999999999999</v>
      </c>
      <c r="K1165" s="163">
        <v>1304.0999999999999</v>
      </c>
      <c r="L1165" s="165">
        <v>79</v>
      </c>
      <c r="M1165" s="163">
        <f t="shared" si="245"/>
        <v>9911966.8599999994</v>
      </c>
      <c r="N1165" s="163"/>
      <c r="O1165" s="163"/>
      <c r="P1165" s="163"/>
      <c r="Q1165" s="30">
        <f>IF('Форма 2'!D1165=0,"",'Форма 2'!D1165-N1165-O1165-P1165)</f>
        <v>9911966.8599999994</v>
      </c>
      <c r="R1165" s="51">
        <f t="shared" si="240"/>
        <v>7600.618710221609</v>
      </c>
      <c r="S1165" s="51">
        <f t="shared" si="241"/>
        <v>7600.618710221609</v>
      </c>
      <c r="T1165" s="128">
        <f>IF(B1165=C1165,"",
IF(ISERROR(
IF(_xlfn.TEXTBEFORE('ПДФ 1'!B1208,": ",1)*1=YEAR($V$4),$V$4,
IF(_xlfn.TEXTBEFORE('ПДФ 1'!B1208,": ",1)*1=YEAR($W$4),$W$4,
IF(_xlfn.TEXTBEFORE('ПДФ 1'!B1208,": ",1)*1=YEAR($X$4),$X$4,$Y$4)))),"",
IF(_xlfn.TEXTBEFORE('ПДФ 1'!B1208,": ",1)*1=YEAR($V$4),$V$4,
IF(_xlfn.TEXTBEFORE('ПДФ 1'!B1208,": ",1)*1=YEAR($W$4),$W$4,
IF(_xlfn.TEXTBEFORE('ПДФ 1'!B1208,": ",1)*1=YEAR($X$4),$X$4,$Y$4)))))</f>
        <v>46387</v>
      </c>
      <c r="U1165" s="125" t="str">
        <f>IF(ISERROR(VLOOKUP(C1165,Источник!$C$2:$K$2343,9,0)),"",VLOOKUP(C1165,Источник!$C$2:$K$2343,9,0))</f>
        <v>СС</v>
      </c>
      <c r="V1165" s="1"/>
      <c r="W1165" s="1"/>
      <c r="X1165" s="77" t="str">
        <f t="shared" si="238"/>
        <v>п. Сокол, -, д. 8: 2026</v>
      </c>
      <c r="Y1165" s="117">
        <f t="shared" si="242"/>
        <v>1</v>
      </c>
      <c r="Z1165" s="22" t="s">
        <v>1076</v>
      </c>
      <c r="AA1165" s="22" t="s">
        <v>1076</v>
      </c>
      <c r="AB1165" s="22" t="s">
        <v>1076</v>
      </c>
      <c r="AC1165" s="22" t="s">
        <v>1076</v>
      </c>
      <c r="AD1165" s="22" t="s">
        <v>1076</v>
      </c>
      <c r="AE1165" s="22" t="s">
        <v>1076</v>
      </c>
      <c r="AF1165" s="22" t="s">
        <v>1076</v>
      </c>
      <c r="AG1165" s="89" t="s">
        <v>1076</v>
      </c>
      <c r="AH1165" s="88" t="s">
        <v>1076</v>
      </c>
      <c r="AI1165" s="75" t="s">
        <v>1076</v>
      </c>
      <c r="AJ1165" s="75" t="s">
        <v>1076</v>
      </c>
      <c r="AK1165" s="75">
        <v>1</v>
      </c>
      <c r="AL1165" s="75" t="s">
        <v>1076</v>
      </c>
      <c r="AM1165" s="75" t="s">
        <v>1076</v>
      </c>
      <c r="AN1165" s="75" t="s">
        <v>1076</v>
      </c>
      <c r="AO1165" s="75" t="s">
        <v>1076</v>
      </c>
      <c r="AP1165" s="75" t="s">
        <v>1076</v>
      </c>
      <c r="AQ1165" s="75" t="s">
        <v>1076</v>
      </c>
      <c r="AR1165" s="75" t="s">
        <v>1076</v>
      </c>
      <c r="AS1165" s="75" t="s">
        <v>1076</v>
      </c>
      <c r="AT1165" s="75" t="s">
        <v>1076</v>
      </c>
      <c r="AU1165" t="str">
        <f t="shared" si="243"/>
        <v>УФ</v>
      </c>
    </row>
    <row r="1166" spans="1:47" ht="16.5" thickTop="1" thickBot="1" x14ac:dyDescent="0.3">
      <c r="A1166" s="28">
        <f t="shared" si="239"/>
        <v>10</v>
      </c>
      <c r="B1166" s="74" t="s">
        <v>1098</v>
      </c>
      <c r="C1166" s="72" t="s">
        <v>689</v>
      </c>
      <c r="D1166" s="63">
        <v>1963</v>
      </c>
      <c r="E1166" s="72"/>
      <c r="F1166" s="72" t="s">
        <v>2519</v>
      </c>
      <c r="G1166" s="80">
        <v>2</v>
      </c>
      <c r="H1166" s="80">
        <v>2</v>
      </c>
      <c r="I1166" s="163">
        <v>501.7</v>
      </c>
      <c r="J1166" s="163">
        <v>442.8</v>
      </c>
      <c r="K1166" s="163">
        <v>442.8</v>
      </c>
      <c r="L1166" s="165">
        <v>35</v>
      </c>
      <c r="M1166" s="163">
        <f t="shared" si="245"/>
        <v>5307925.8</v>
      </c>
      <c r="N1166" s="163"/>
      <c r="O1166" s="163"/>
      <c r="P1166" s="163"/>
      <c r="Q1166" s="30">
        <f>IF('Форма 2'!D1166=0,"",'Форма 2'!D1166-N1166-O1166-P1166)</f>
        <v>5307925.8</v>
      </c>
      <c r="R1166" s="51">
        <f t="shared" ref="R1166:R1192" si="246">IF(ISNUMBER(J1166),M1166/J1166,"")</f>
        <v>11987.185636856368</v>
      </c>
      <c r="S1166" s="51">
        <f t="shared" ref="S1166:S1192" si="247">R1166</f>
        <v>11987.185636856368</v>
      </c>
      <c r="T1166" s="128">
        <f>IF(B1166=C1166,"",
IF(ISERROR(
IF(_xlfn.TEXTBEFORE('ПДФ 1'!B1209,": ",1)*1=YEAR($V$4),$V$4,
IF(_xlfn.TEXTBEFORE('ПДФ 1'!B1209,": ",1)*1=YEAR($W$4),$W$4,
IF(_xlfn.TEXTBEFORE('ПДФ 1'!B1209,": ",1)*1=YEAR($X$4),$X$4,$Y$4)))),"",
IF(_xlfn.TEXTBEFORE('ПДФ 1'!B1209,": ",1)*1=YEAR($V$4),$V$4,
IF(_xlfn.TEXTBEFORE('ПДФ 1'!B1209,": ",1)*1=YEAR($W$4),$W$4,
IF(_xlfn.TEXTBEFORE('ПДФ 1'!B1209,": ",1)*1=YEAR($X$4),$X$4,$Y$4)))))</f>
        <v>46387</v>
      </c>
      <c r="U1166" s="125" t="str">
        <f>IF(ISERROR(VLOOKUP(C1166,Источник!$C$2:$K$2343,9,0)),"",VLOOKUP(C1166,Источник!$C$2:$K$2343,9,0))</f>
        <v>РО</v>
      </c>
      <c r="V1166" s="1"/>
      <c r="W1166" s="1"/>
      <c r="X1166" s="77" t="str">
        <f t="shared" si="238"/>
        <v>п. Сылва, ул. Большевистская, д. 72: 2026</v>
      </c>
      <c r="Y1166" s="117">
        <f t="shared" ref="Y1166:Y1193" si="248">SUM(Z1166:AF1166,AI1166:AT1166,)+IF(ISNUMBER(AG1166),1,0)</f>
        <v>3</v>
      </c>
      <c r="Z1166" s="22" t="s">
        <v>1076</v>
      </c>
      <c r="AA1166" s="22" t="s">
        <v>1076</v>
      </c>
      <c r="AB1166" s="22" t="s">
        <v>1076</v>
      </c>
      <c r="AC1166" s="22">
        <v>1</v>
      </c>
      <c r="AD1166" s="22" t="s">
        <v>1076</v>
      </c>
      <c r="AE1166" s="22">
        <v>1</v>
      </c>
      <c r="AF1166" s="22" t="s">
        <v>1076</v>
      </c>
      <c r="AG1166" s="89" t="s">
        <v>1076</v>
      </c>
      <c r="AH1166" s="88" t="s">
        <v>1076</v>
      </c>
      <c r="AI1166" s="75">
        <v>1</v>
      </c>
      <c r="AJ1166" s="75" t="s">
        <v>1076</v>
      </c>
      <c r="AK1166" s="75" t="s">
        <v>1076</v>
      </c>
      <c r="AL1166" s="75" t="s">
        <v>1076</v>
      </c>
      <c r="AM1166" s="75" t="s">
        <v>1076</v>
      </c>
      <c r="AN1166" s="75" t="s">
        <v>1076</v>
      </c>
      <c r="AO1166" s="75" t="s">
        <v>1076</v>
      </c>
      <c r="AP1166" s="75" t="s">
        <v>1076</v>
      </c>
      <c r="AQ1166" s="75" t="s">
        <v>1076</v>
      </c>
      <c r="AR1166" s="75" t="s">
        <v>1076</v>
      </c>
      <c r="AS1166" s="75" t="s">
        <v>1076</v>
      </c>
      <c r="AT1166" s="75" t="s">
        <v>1076</v>
      </c>
      <c r="AU1166" t="str">
        <f t="shared" ref="AU1166:AU1193" si="249">TRIM(IF(COUNTBLANK(Z1166:AE1166)&lt;=5,CONCATENATE($AP$3,IF(ISNUMBER(Z1166),Z$6,"")," ",IF(ISNUMBER(AA1166),AA$6,"")," ",IF(ISNUMBER(AB1166),AB$6,"")," ",IF(ISNUMBER(AC1166),AC$6,"")," ",IF(ISNUMBER(AD1166),AD$6,"")," ",IF(ISNUMBER(AE1166),AE$6,""),$AQ$3," ",IF(ISNUMBER(AF1166),AF$6,"")," ",IF(ISNUMBER(AH1166),AH$6,"")," ",IF(ISNUMBER(AI1166),AI$6,"")," ",IF(ISNUMBER(AJ1166),AJ$6,"")," ",IF(ISNUMBER(AK1166),AK$6,"")," ",IF(ISNUMBER(AL1166),AL$6,"")," ",IF(ISNUMBER(AM1166),AM$6,"")," ",IF(ISNUMBER(AR1166),AR$6,"")," ",IF(ISNUMBER(AS1166),AS$6,"")," ",IF(ISNUMBER(AT1166),AT$6,""))&amp;IF(COUNTBLANK(AN1166:AQ1166)&lt;=3,CONCATENATE($AP$4,IF(ISNUMBER(AN1166),AN$7,"")," ",IF(ISNUMBER(AO1166),AO$7,"")," ",IF(ISNUMBER(AP1166),AP$7,"")," ",IF(ISNUMBER(AQ1166),AQ$7,"")," ",$AQ$4),""),
CONCATENATE(IF(ISNUMBER(AF1166),AF$6,"")," ",IF(ISNUMBER(AH1166),AH$6,"")," ",IF(ISNUMBER(AI1166),AI$6,"")," ",IF(ISNUMBER(AJ1166),AJ$6,"")," ",IF(ISNUMBER(AK1166),AK$6,"")," ",IF(ISNUMBER(AL1166),AL$6,"")," ",IF(ISNUMBER(AM1166),AM$6,"")," ",IF(ISNUMBER(AR1166),AR$6,"")," ",IF(ISNUMBER(AS1166),AS$6,"")," ",IF(ISNUMBER(AT1166),AT$6,""))&amp;IF(COUNTBLANK(AN1166:AQ1166)&lt;=3,CONCATENATE($AP$4,IF(ISNUMBER(AN1166),AN$7,"")," ",IF(ISNUMBER(AO1166),AO$7,"")," ",IF(ISNUMBER(AP1166),AP$7,"")," ",IF(ISNUMBER(AQ1166),AQ$7,"")," ",$AQ$4),"")
))</f>
        <v>РВИС ( ХВС ВОД ) РК</v>
      </c>
    </row>
    <row r="1167" spans="1:47" ht="16.5" thickTop="1" thickBot="1" x14ac:dyDescent="0.3">
      <c r="A1167" s="28">
        <f t="shared" si="239"/>
        <v>11</v>
      </c>
      <c r="B1167" s="74" t="s">
        <v>1098</v>
      </c>
      <c r="C1167" s="72" t="s">
        <v>690</v>
      </c>
      <c r="D1167" s="63">
        <v>1965</v>
      </c>
      <c r="E1167" s="72"/>
      <c r="F1167" s="72" t="s">
        <v>2519</v>
      </c>
      <c r="G1167" s="80">
        <v>2</v>
      </c>
      <c r="H1167" s="80">
        <v>2</v>
      </c>
      <c r="I1167" s="163">
        <v>682.7</v>
      </c>
      <c r="J1167" s="163">
        <v>626</v>
      </c>
      <c r="K1167" s="163">
        <v>626</v>
      </c>
      <c r="L1167" s="165">
        <v>27</v>
      </c>
      <c r="M1167" s="163">
        <f t="shared" si="245"/>
        <v>1493549.62</v>
      </c>
      <c r="N1167" s="163"/>
      <c r="O1167" s="163"/>
      <c r="P1167" s="163"/>
      <c r="Q1167" s="30">
        <f>IF('Форма 2'!D1167=0,"",'Форма 2'!D1167-N1167-O1167-P1167)</f>
        <v>1493549.62</v>
      </c>
      <c r="R1167" s="51">
        <f t="shared" si="246"/>
        <v>2385.862012779553</v>
      </c>
      <c r="S1167" s="51">
        <f t="shared" si="247"/>
        <v>2385.862012779553</v>
      </c>
      <c r="T1167" s="128">
        <f>IF(B1167=C1167,"",
IF(ISERROR(
IF(_xlfn.TEXTBEFORE('ПДФ 1'!B1210,": ",1)*1=YEAR($V$4),$V$4,
IF(_xlfn.TEXTBEFORE('ПДФ 1'!B1210,": ",1)*1=YEAR($W$4),$W$4,
IF(_xlfn.TEXTBEFORE('ПДФ 1'!B1210,": ",1)*1=YEAR($X$4),$X$4,$Y$4)))),"",
IF(_xlfn.TEXTBEFORE('ПДФ 1'!B1210,": ",1)*1=YEAR($V$4),$V$4,
IF(_xlfn.TEXTBEFORE('ПДФ 1'!B1210,": ",1)*1=YEAR($W$4),$W$4,
IF(_xlfn.TEXTBEFORE('ПДФ 1'!B1210,": ",1)*1=YEAR($X$4),$X$4,$Y$4)))))</f>
        <v>46387</v>
      </c>
      <c r="U1167" s="125" t="str">
        <f>IF(ISERROR(VLOOKUP(C1167,Источник!$C$2:$K$2343,9,0)),"",VLOOKUP(C1167,Источник!$C$2:$K$2343,9,0))</f>
        <v>РО</v>
      </c>
      <c r="V1167" s="1"/>
      <c r="W1167" s="1"/>
      <c r="X1167" s="77" t="str">
        <f t="shared" si="238"/>
        <v>п. Юго-Камский, ул. Ленина, д. 1: 2026</v>
      </c>
      <c r="Y1167" s="117">
        <f t="shared" si="248"/>
        <v>3</v>
      </c>
      <c r="Z1167" s="22" t="s">
        <v>1076</v>
      </c>
      <c r="AA1167" s="22" t="s">
        <v>1076</v>
      </c>
      <c r="AB1167" s="22" t="s">
        <v>1076</v>
      </c>
      <c r="AC1167" s="22">
        <v>1</v>
      </c>
      <c r="AD1167" s="22">
        <v>1</v>
      </c>
      <c r="AE1167" s="22">
        <v>1</v>
      </c>
      <c r="AF1167" s="22" t="s">
        <v>1076</v>
      </c>
      <c r="AG1167" s="89" t="s">
        <v>1076</v>
      </c>
      <c r="AH1167" s="88" t="s">
        <v>1076</v>
      </c>
      <c r="AI1167" s="75" t="s">
        <v>1076</v>
      </c>
      <c r="AJ1167" s="75" t="s">
        <v>1076</v>
      </c>
      <c r="AK1167" s="75" t="s">
        <v>1076</v>
      </c>
      <c r="AL1167" s="75" t="s">
        <v>1076</v>
      </c>
      <c r="AM1167" s="75" t="s">
        <v>1076</v>
      </c>
      <c r="AN1167" s="75" t="s">
        <v>1076</v>
      </c>
      <c r="AO1167" s="75" t="s">
        <v>1076</v>
      </c>
      <c r="AP1167" s="75" t="s">
        <v>1076</v>
      </c>
      <c r="AQ1167" s="75" t="s">
        <v>1076</v>
      </c>
      <c r="AR1167" s="75" t="s">
        <v>1076</v>
      </c>
      <c r="AS1167" s="75" t="s">
        <v>1076</v>
      </c>
      <c r="AT1167" s="75" t="s">
        <v>1076</v>
      </c>
      <c r="AU1167" t="str">
        <f t="shared" si="249"/>
        <v>РВИС ( ХВС ГВС ВОД )</v>
      </c>
    </row>
    <row r="1168" spans="1:47" ht="16.5" thickTop="1" thickBot="1" x14ac:dyDescent="0.3">
      <c r="A1168" s="28">
        <f t="shared" si="239"/>
        <v>12</v>
      </c>
      <c r="B1168" s="74" t="s">
        <v>1098</v>
      </c>
      <c r="C1168" s="72" t="s">
        <v>698</v>
      </c>
      <c r="D1168" s="63">
        <v>1969</v>
      </c>
      <c r="E1168" s="72"/>
      <c r="F1168" s="72" t="s">
        <v>2521</v>
      </c>
      <c r="G1168" s="80">
        <v>2</v>
      </c>
      <c r="H1168" s="80">
        <v>2</v>
      </c>
      <c r="I1168" s="163">
        <v>605.5</v>
      </c>
      <c r="J1168" s="163">
        <v>545.6</v>
      </c>
      <c r="K1168" s="163">
        <v>324</v>
      </c>
      <c r="L1168" s="165">
        <v>27</v>
      </c>
      <c r="M1168" s="163">
        <f t="shared" si="245"/>
        <v>6492540.3600000003</v>
      </c>
      <c r="N1168" s="163"/>
      <c r="O1168" s="163"/>
      <c r="P1168" s="163"/>
      <c r="Q1168" s="30">
        <f>IF('Форма 2'!D1168=0,"",'Форма 2'!D1168-N1168-O1168-P1168)</f>
        <v>6492540.3600000003</v>
      </c>
      <c r="R1168" s="51">
        <f t="shared" si="246"/>
        <v>11899.817375366569</v>
      </c>
      <c r="S1168" s="51">
        <f t="shared" si="247"/>
        <v>11899.817375366569</v>
      </c>
      <c r="T1168" s="128">
        <f>IF(B1168=C1168,"",
IF(ISERROR(
IF(_xlfn.TEXTBEFORE('ПДФ 1'!B1211,": ",1)*1=YEAR($V$4),$V$4,
IF(_xlfn.TEXTBEFORE('ПДФ 1'!B1211,": ",1)*1=YEAR($W$4),$W$4,
IF(_xlfn.TEXTBEFORE('ПДФ 1'!B1211,": ",1)*1=YEAR($X$4),$X$4,$Y$4)))),"",
IF(_xlfn.TEXTBEFORE('ПДФ 1'!B1211,": ",1)*1=YEAR($V$4),$V$4,
IF(_xlfn.TEXTBEFORE('ПДФ 1'!B1211,": ",1)*1=YEAR($W$4),$W$4,
IF(_xlfn.TEXTBEFORE('ПДФ 1'!B1211,": ",1)*1=YEAR($X$4),$X$4,$Y$4)))))</f>
        <v>46387</v>
      </c>
      <c r="U1168" s="125" t="str">
        <f>IF(ISERROR(VLOOKUP(C1168,Источник!$C$2:$K$2343,9,0)),"",VLOOKUP(C1168,Источник!$C$2:$K$2343,9,0))</f>
        <v>РО</v>
      </c>
      <c r="V1168" s="1"/>
      <c r="W1168" s="1"/>
      <c r="X1168" s="77" t="str">
        <f t="shared" si="238"/>
        <v>с. Платошино, ул. Владимирова, д. 4: 2026</v>
      </c>
      <c r="Y1168" s="117">
        <f t="shared" si="248"/>
        <v>2</v>
      </c>
      <c r="Z1168" s="22" t="s">
        <v>1076</v>
      </c>
      <c r="AA1168" s="22" t="s">
        <v>1076</v>
      </c>
      <c r="AB1168" s="22" t="s">
        <v>1076</v>
      </c>
      <c r="AC1168" s="22" t="s">
        <v>1076</v>
      </c>
      <c r="AD1168" s="22">
        <v>1</v>
      </c>
      <c r="AE1168" s="22" t="s">
        <v>1076</v>
      </c>
      <c r="AF1168" s="22" t="s">
        <v>1076</v>
      </c>
      <c r="AG1168" s="89" t="s">
        <v>1076</v>
      </c>
      <c r="AH1168" s="88" t="s">
        <v>1076</v>
      </c>
      <c r="AI1168" s="75">
        <v>1</v>
      </c>
      <c r="AJ1168" s="75" t="s">
        <v>1076</v>
      </c>
      <c r="AK1168" s="75" t="s">
        <v>1076</v>
      </c>
      <c r="AL1168" s="75" t="s">
        <v>1076</v>
      </c>
      <c r="AM1168" s="75" t="s">
        <v>1076</v>
      </c>
      <c r="AN1168" s="75" t="s">
        <v>1076</v>
      </c>
      <c r="AO1168" s="75" t="s">
        <v>1076</v>
      </c>
      <c r="AP1168" s="75" t="s">
        <v>1076</v>
      </c>
      <c r="AQ1168" s="75" t="s">
        <v>1076</v>
      </c>
      <c r="AR1168" s="75" t="s">
        <v>1076</v>
      </c>
      <c r="AS1168" s="75" t="s">
        <v>1076</v>
      </c>
      <c r="AT1168" s="75" t="s">
        <v>1076</v>
      </c>
      <c r="AU1168" t="str">
        <f t="shared" si="249"/>
        <v>РВИС ( ГВС ) РК</v>
      </c>
    </row>
    <row r="1169" spans="1:47" ht="16.5" thickTop="1" thickBot="1" x14ac:dyDescent="0.3">
      <c r="A1169" s="28">
        <f t="shared" si="239"/>
        <v>13</v>
      </c>
      <c r="B1169" s="74" t="s">
        <v>1098</v>
      </c>
      <c r="C1169" s="72" t="s">
        <v>599</v>
      </c>
      <c r="D1169" s="63">
        <v>1963</v>
      </c>
      <c r="E1169" s="72"/>
      <c r="F1169" s="72" t="s">
        <v>2519</v>
      </c>
      <c r="G1169" s="80">
        <v>1</v>
      </c>
      <c r="H1169" s="80">
        <v>1</v>
      </c>
      <c r="I1169" s="163">
        <v>387.4</v>
      </c>
      <c r="J1169" s="163">
        <v>312.89999999999998</v>
      </c>
      <c r="K1169" s="163">
        <v>312.89999999999998</v>
      </c>
      <c r="L1169" s="165">
        <v>27</v>
      </c>
      <c r="M1169" s="163">
        <f t="shared" si="245"/>
        <v>10851318.07</v>
      </c>
      <c r="N1169" s="163"/>
      <c r="O1169" s="163"/>
      <c r="P1169" s="163"/>
      <c r="Q1169" s="30">
        <f>IF('Форма 2'!D1169=0,"",'Форма 2'!D1169-N1169-O1169-P1169)</f>
        <v>10851318.07</v>
      </c>
      <c r="R1169" s="51">
        <f t="shared" si="246"/>
        <v>34679.827644614896</v>
      </c>
      <c r="S1169" s="51">
        <f t="shared" si="247"/>
        <v>34679.827644614896</v>
      </c>
      <c r="T1169" s="128">
        <f>IF(B1169=C1169,"",
IF(ISERROR(
IF(_xlfn.TEXTBEFORE('ПДФ 1'!B1212,": ",1)*1=YEAR($V$4),$V$4,
IF(_xlfn.TEXTBEFORE('ПДФ 1'!B1212,": ",1)*1=YEAR($W$4),$W$4,
IF(_xlfn.TEXTBEFORE('ПДФ 1'!B1212,": ",1)*1=YEAR($X$4),$X$4,$Y$4)))),"",
IF(_xlfn.TEXTBEFORE('ПДФ 1'!B1212,": ",1)*1=YEAR($V$4),$V$4,
IF(_xlfn.TEXTBEFORE('ПДФ 1'!B1212,": ",1)*1=YEAR($W$4),$W$4,
IF(_xlfn.TEXTBEFORE('ПДФ 1'!B1212,": ",1)*1=YEAR($X$4),$X$4,$Y$4)))))</f>
        <v>46387</v>
      </c>
      <c r="U1169" s="125" t="str">
        <f>IF(ISERROR(VLOOKUP(C1169,Источник!$C$2:$K$2343,9,0)),"",VLOOKUP(C1169,Источник!$C$2:$K$2343,9,0))</f>
        <v>РО</v>
      </c>
      <c r="V1169" s="1"/>
      <c r="W1169" s="1"/>
      <c r="X1169" s="77" t="str">
        <f t="shared" si="238"/>
        <v>с. Усть-Качка, ул. Стройка, д. 1А: 2026</v>
      </c>
      <c r="Y1169" s="117">
        <f t="shared" si="248"/>
        <v>8</v>
      </c>
      <c r="Z1169" s="22">
        <v>1</v>
      </c>
      <c r="AA1169" s="22">
        <v>1</v>
      </c>
      <c r="AB1169" s="22" t="s">
        <v>1076</v>
      </c>
      <c r="AC1169" s="22">
        <v>1</v>
      </c>
      <c r="AD1169" s="22">
        <v>1</v>
      </c>
      <c r="AE1169" s="22">
        <v>1</v>
      </c>
      <c r="AF1169" s="22" t="s">
        <v>1076</v>
      </c>
      <c r="AG1169" s="89" t="s">
        <v>1076</v>
      </c>
      <c r="AH1169" s="88" t="s">
        <v>1076</v>
      </c>
      <c r="AI1169" s="75">
        <v>1</v>
      </c>
      <c r="AJ1169" s="75">
        <v>1</v>
      </c>
      <c r="AK1169" s="75" t="s">
        <v>1076</v>
      </c>
      <c r="AL1169" s="75" t="s">
        <v>1076</v>
      </c>
      <c r="AM1169" s="75">
        <v>1</v>
      </c>
      <c r="AN1169" s="75" t="s">
        <v>1076</v>
      </c>
      <c r="AO1169" s="75" t="s">
        <v>1076</v>
      </c>
      <c r="AP1169" s="75" t="s">
        <v>1076</v>
      </c>
      <c r="AQ1169" s="75" t="s">
        <v>1076</v>
      </c>
      <c r="AR1169" s="75" t="s">
        <v>1076</v>
      </c>
      <c r="AS1169" s="75" t="s">
        <v>1076</v>
      </c>
      <c r="AT1169" s="75" t="s">
        <v>1076</v>
      </c>
      <c r="AU1169" t="str">
        <f t="shared" si="249"/>
        <v>РВИС ( ЭЛ ТЕП ХВС ГВС ВОД ) РК Рфа РФ</v>
      </c>
    </row>
    <row r="1170" spans="1:47" ht="17.25" thickTop="1" thickBot="1" x14ac:dyDescent="0.3">
      <c r="A1170" s="134">
        <f>IF(NOT(ISERROR("Пермского края"=MID(C1170,FIND("Пермского края",C1170),14)))=$B$1,0,IF(NOT(ISERROR("город Пермь"=MID(C1170,FIND("город Пермь",C1170),11)))=$B$1,0,IF(NOT(ISERROR("Итого"=MID(C1170,FIND("Итого",C1170),5)))=$B$1,0,IF(NOT(ISERROR("Всего"=MID(C1170,FIND("Всего",C1170),5)))=$B$1,0,#REF!+1))))</f>
        <v>0</v>
      </c>
      <c r="B1170" s="135" t="s">
        <v>1076</v>
      </c>
      <c r="C1170" s="141" t="s">
        <v>1099</v>
      </c>
      <c r="D1170" s="140" t="s">
        <v>1076</v>
      </c>
      <c r="E1170" s="141"/>
      <c r="F1170" s="141" t="s">
        <v>1076</v>
      </c>
      <c r="G1170" s="142" t="s">
        <v>1076</v>
      </c>
      <c r="H1170" s="142" t="s">
        <v>1076</v>
      </c>
      <c r="I1170" s="162">
        <f>SUM(I1171:I1178)</f>
        <v>20444</v>
      </c>
      <c r="J1170" s="162">
        <f t="shared" ref="J1170:P1170" si="250">SUM(J1171:J1178)</f>
        <v>16422.099999999999</v>
      </c>
      <c r="K1170" s="162">
        <f t="shared" si="250"/>
        <v>16030.1</v>
      </c>
      <c r="L1170" s="154">
        <f t="shared" si="250"/>
        <v>647</v>
      </c>
      <c r="M1170" s="162">
        <f t="shared" si="245"/>
        <v>116575271.63</v>
      </c>
      <c r="N1170" s="162">
        <f t="shared" si="250"/>
        <v>0</v>
      </c>
      <c r="O1170" s="162">
        <f t="shared" si="250"/>
        <v>0</v>
      </c>
      <c r="P1170" s="162">
        <f t="shared" si="250"/>
        <v>0</v>
      </c>
      <c r="Q1170" s="136">
        <f>IF('Форма 2'!D1170=0,"",'Форма 2'!D1170-N1170-O1170-P1170)</f>
        <v>116575271.63</v>
      </c>
      <c r="R1170" s="143"/>
      <c r="S1170" s="143"/>
      <c r="T1170" s="138"/>
      <c r="U1170" s="145" t="str">
        <f>IF(ISERROR(VLOOKUP(C1170,Источник!$C$2:$K$2343,9,0)),"",VLOOKUP(C1170,Источник!$C$2:$K$2343,9,0))</f>
        <v/>
      </c>
      <c r="V1170" s="1"/>
      <c r="W1170" s="1"/>
      <c r="X1170" s="77" t="str">
        <f t="shared" si="238"/>
        <v/>
      </c>
      <c r="Y1170" s="117">
        <f t="shared" si="248"/>
        <v>0</v>
      </c>
      <c r="Z1170" s="22" t="s">
        <v>1076</v>
      </c>
      <c r="AA1170" s="22" t="s">
        <v>1076</v>
      </c>
      <c r="AB1170" s="22" t="s">
        <v>1076</v>
      </c>
      <c r="AC1170" s="22" t="s">
        <v>1076</v>
      </c>
      <c r="AD1170" s="22" t="s">
        <v>1076</v>
      </c>
      <c r="AE1170" s="22" t="s">
        <v>1076</v>
      </c>
      <c r="AF1170" s="22" t="s">
        <v>1076</v>
      </c>
      <c r="AG1170" s="89" t="s">
        <v>1076</v>
      </c>
      <c r="AH1170" s="88" t="s">
        <v>1076</v>
      </c>
      <c r="AI1170" s="75" t="s">
        <v>1076</v>
      </c>
      <c r="AJ1170" s="75" t="s">
        <v>1076</v>
      </c>
      <c r="AK1170" s="75" t="s">
        <v>1076</v>
      </c>
      <c r="AL1170" s="75" t="s">
        <v>1076</v>
      </c>
      <c r="AM1170" s="75" t="s">
        <v>1076</v>
      </c>
      <c r="AN1170" s="75" t="s">
        <v>1076</v>
      </c>
      <c r="AO1170" s="75" t="s">
        <v>1076</v>
      </c>
      <c r="AP1170" s="75" t="s">
        <v>1076</v>
      </c>
      <c r="AQ1170" s="75" t="s">
        <v>1076</v>
      </c>
      <c r="AR1170" s="75" t="s">
        <v>1076</v>
      </c>
      <c r="AS1170" s="75" t="s">
        <v>1076</v>
      </c>
      <c r="AT1170" s="75" t="s">
        <v>1076</v>
      </c>
      <c r="AU1170" t="str">
        <f t="shared" si="249"/>
        <v/>
      </c>
    </row>
    <row r="1171" spans="1:47" ht="16.5" thickTop="1" thickBot="1" x14ac:dyDescent="0.3">
      <c r="A1171" s="28">
        <f t="shared" si="239"/>
        <v>1</v>
      </c>
      <c r="B1171" s="74" t="s">
        <v>1099</v>
      </c>
      <c r="C1171" s="72" t="s">
        <v>759</v>
      </c>
      <c r="D1171" s="63">
        <v>2010</v>
      </c>
      <c r="E1171" s="72"/>
      <c r="F1171" s="72" t="s">
        <v>2519</v>
      </c>
      <c r="G1171" s="80">
        <v>3</v>
      </c>
      <c r="H1171" s="80">
        <v>5</v>
      </c>
      <c r="I1171" s="163">
        <v>3475.9</v>
      </c>
      <c r="J1171" s="163">
        <v>2344.9</v>
      </c>
      <c r="K1171" s="163">
        <v>2246.9</v>
      </c>
      <c r="L1171" s="165">
        <v>102</v>
      </c>
      <c r="M1171" s="163">
        <f t="shared" si="245"/>
        <v>33220531.899999999</v>
      </c>
      <c r="N1171" s="163"/>
      <c r="O1171" s="163"/>
      <c r="P1171" s="163"/>
      <c r="Q1171" s="30">
        <f>IF('Форма 2'!D1171=0,"",'Форма 2'!D1171-N1171-O1171-P1171)</f>
        <v>33220531.899999999</v>
      </c>
      <c r="R1171" s="51">
        <f t="shared" si="246"/>
        <v>14167.14226619472</v>
      </c>
      <c r="S1171" s="51">
        <f t="shared" si="247"/>
        <v>14167.14226619472</v>
      </c>
      <c r="T1171" s="128">
        <f>IF(B1171=C1171,"",
IF(ISERROR(
IF(_xlfn.TEXTBEFORE('ПДФ 1'!B1215,": ",1)*1=YEAR($V$4),$V$4,
IF(_xlfn.TEXTBEFORE('ПДФ 1'!B1215,": ",1)*1=YEAR($W$4),$W$4,
IF(_xlfn.TEXTBEFORE('ПДФ 1'!B1215,": ",1)*1=YEAR($X$4),$X$4,$Y$4)))),"",
IF(_xlfn.TEXTBEFORE('ПДФ 1'!B1215,": ",1)*1=YEAR($V$4),$V$4,
IF(_xlfn.TEXTBEFORE('ПДФ 1'!B1215,": ",1)*1=YEAR($W$4),$W$4,
IF(_xlfn.TEXTBEFORE('ПДФ 1'!B1215,": ",1)*1=YEAR($X$4),$X$4,$Y$4)))))</f>
        <v>46387</v>
      </c>
      <c r="U1171" s="125" t="str">
        <f>IF(ISERROR(VLOOKUP(C1171,Источник!$C$2:$K$2343,9,0)),"",VLOOKUP(C1171,Источник!$C$2:$K$2343,9,0))</f>
        <v>РО</v>
      </c>
      <c r="V1171" s="1"/>
      <c r="W1171" s="1"/>
      <c r="X1171" s="77" t="str">
        <f t="shared" si="238"/>
        <v>г. Соликамск, ул. Большевистская, д. 30: 2026</v>
      </c>
      <c r="Y1171" s="117">
        <f t="shared" si="248"/>
        <v>1</v>
      </c>
      <c r="Z1171" s="22" t="s">
        <v>1076</v>
      </c>
      <c r="AA1171" s="22" t="s">
        <v>1076</v>
      </c>
      <c r="AB1171" s="22" t="s">
        <v>1076</v>
      </c>
      <c r="AC1171" s="22" t="s">
        <v>1076</v>
      </c>
      <c r="AD1171" s="22" t="s">
        <v>1076</v>
      </c>
      <c r="AE1171" s="22" t="s">
        <v>1076</v>
      </c>
      <c r="AF1171" s="22" t="s">
        <v>1076</v>
      </c>
      <c r="AG1171" s="89" t="s">
        <v>1076</v>
      </c>
      <c r="AH1171" s="88" t="s">
        <v>1076</v>
      </c>
      <c r="AI1171" s="75">
        <v>1</v>
      </c>
      <c r="AJ1171" s="75" t="s">
        <v>1076</v>
      </c>
      <c r="AK1171" s="75" t="s">
        <v>1076</v>
      </c>
      <c r="AL1171" s="75" t="s">
        <v>1076</v>
      </c>
      <c r="AM1171" s="75" t="s">
        <v>1076</v>
      </c>
      <c r="AN1171" s="75" t="s">
        <v>1076</v>
      </c>
      <c r="AO1171" s="75" t="s">
        <v>1076</v>
      </c>
      <c r="AP1171" s="75" t="s">
        <v>1076</v>
      </c>
      <c r="AQ1171" s="75" t="s">
        <v>1076</v>
      </c>
      <c r="AR1171" s="75" t="s">
        <v>1076</v>
      </c>
      <c r="AS1171" s="75" t="s">
        <v>1076</v>
      </c>
      <c r="AT1171" s="75" t="s">
        <v>1076</v>
      </c>
      <c r="AU1171" t="str">
        <f t="shared" si="249"/>
        <v>РК</v>
      </c>
    </row>
    <row r="1172" spans="1:47" ht="16.5" thickTop="1" thickBot="1" x14ac:dyDescent="0.3">
      <c r="A1172" s="28">
        <f t="shared" si="239"/>
        <v>2</v>
      </c>
      <c r="B1172" s="74" t="s">
        <v>1099</v>
      </c>
      <c r="C1172" s="72" t="s">
        <v>620</v>
      </c>
      <c r="D1172" s="63">
        <v>1961</v>
      </c>
      <c r="E1172" s="72"/>
      <c r="F1172" s="72">
        <v>0</v>
      </c>
      <c r="G1172" s="80">
        <v>5</v>
      </c>
      <c r="H1172" s="80">
        <v>4</v>
      </c>
      <c r="I1172" s="163">
        <v>2702.2</v>
      </c>
      <c r="J1172" s="163">
        <v>2589.4</v>
      </c>
      <c r="K1172" s="163">
        <v>2551.4</v>
      </c>
      <c r="L1172" s="165">
        <v>112</v>
      </c>
      <c r="M1172" s="163">
        <f t="shared" si="245"/>
        <v>1404090.14</v>
      </c>
      <c r="N1172" s="163"/>
      <c r="O1172" s="163"/>
      <c r="P1172" s="163"/>
      <c r="Q1172" s="30">
        <f>IF('Форма 2'!D1172=0,"",'Форма 2'!D1172-N1172-O1172-P1172)</f>
        <v>1404090.14</v>
      </c>
      <c r="R1172" s="51">
        <f t="shared" si="246"/>
        <v>542.24536185989029</v>
      </c>
      <c r="S1172" s="51">
        <f t="shared" si="247"/>
        <v>542.24536185989029</v>
      </c>
      <c r="T1172" s="128">
        <f>IF(B1172=C1172,"",
IF(ISERROR(
IF(_xlfn.TEXTBEFORE('ПДФ 1'!B1216,": ",1)*1=YEAR($V$4),$V$4,
IF(_xlfn.TEXTBEFORE('ПДФ 1'!B1216,": ",1)*1=YEAR($W$4),$W$4,
IF(_xlfn.TEXTBEFORE('ПДФ 1'!B1216,": ",1)*1=YEAR($X$4),$X$4,$Y$4)))),"",
IF(_xlfn.TEXTBEFORE('ПДФ 1'!B1216,": ",1)*1=YEAR($V$4),$V$4,
IF(_xlfn.TEXTBEFORE('ПДФ 1'!B1216,": ",1)*1=YEAR($W$4),$W$4,
IF(_xlfn.TEXTBEFORE('ПДФ 1'!B1216,": ",1)*1=YEAR($X$4),$X$4,$Y$4)))))</f>
        <v>46387</v>
      </c>
      <c r="U1172" s="125" t="str">
        <f>IF(ISERROR(VLOOKUP(C1172,Источник!$C$2:$K$2343,9,0)),"",VLOOKUP(C1172,Источник!$C$2:$K$2343,9,0))</f>
        <v>РО</v>
      </c>
      <c r="V1172" s="1"/>
      <c r="W1172" s="1"/>
      <c r="X1172" s="77" t="str">
        <f t="shared" si="238"/>
        <v>г. Соликамск, ул. Большевистская, д. 53: 2026</v>
      </c>
      <c r="Y1172" s="117">
        <f t="shared" si="248"/>
        <v>1</v>
      </c>
      <c r="Z1172" s="22">
        <v>1</v>
      </c>
      <c r="AA1172" s="22" t="s">
        <v>1076</v>
      </c>
      <c r="AB1172" s="22" t="s">
        <v>1076</v>
      </c>
      <c r="AC1172" s="22" t="s">
        <v>1076</v>
      </c>
      <c r="AD1172" s="22" t="s">
        <v>1076</v>
      </c>
      <c r="AE1172" s="22" t="s">
        <v>1076</v>
      </c>
      <c r="AF1172" s="22" t="s">
        <v>1076</v>
      </c>
      <c r="AG1172" s="89" t="s">
        <v>1076</v>
      </c>
      <c r="AH1172" s="88" t="s">
        <v>1076</v>
      </c>
      <c r="AI1172" s="75" t="s">
        <v>1076</v>
      </c>
      <c r="AJ1172" s="75" t="s">
        <v>1076</v>
      </c>
      <c r="AK1172" s="75" t="s">
        <v>1076</v>
      </c>
      <c r="AL1172" s="75" t="s">
        <v>1076</v>
      </c>
      <c r="AM1172" s="75" t="s">
        <v>1076</v>
      </c>
      <c r="AN1172" s="75" t="s">
        <v>1076</v>
      </c>
      <c r="AO1172" s="75" t="s">
        <v>1076</v>
      </c>
      <c r="AP1172" s="75" t="s">
        <v>1076</v>
      </c>
      <c r="AQ1172" s="75" t="s">
        <v>1076</v>
      </c>
      <c r="AR1172" s="75" t="s">
        <v>1076</v>
      </c>
      <c r="AS1172" s="75" t="s">
        <v>1076</v>
      </c>
      <c r="AT1172" s="75" t="s">
        <v>1076</v>
      </c>
      <c r="AU1172" t="str">
        <f t="shared" si="249"/>
        <v>РВИС ( ЭЛ )</v>
      </c>
    </row>
    <row r="1173" spans="1:47" ht="16.5" thickTop="1" thickBot="1" x14ac:dyDescent="0.3">
      <c r="A1173" s="28">
        <f t="shared" si="239"/>
        <v>3</v>
      </c>
      <c r="B1173" s="74" t="s">
        <v>1099</v>
      </c>
      <c r="C1173" s="72" t="s">
        <v>760</v>
      </c>
      <c r="D1173" s="63">
        <v>1958</v>
      </c>
      <c r="E1173" s="72"/>
      <c r="F1173" s="72" t="s">
        <v>2519</v>
      </c>
      <c r="G1173" s="80">
        <v>3</v>
      </c>
      <c r="H1173" s="80">
        <v>3</v>
      </c>
      <c r="I1173" s="163">
        <v>1966</v>
      </c>
      <c r="J1173" s="163">
        <v>1337.2</v>
      </c>
      <c r="K1173" s="163">
        <v>1282.2</v>
      </c>
      <c r="L1173" s="165">
        <v>55</v>
      </c>
      <c r="M1173" s="163">
        <f t="shared" si="245"/>
        <v>18789828.739999998</v>
      </c>
      <c r="N1173" s="163"/>
      <c r="O1173" s="163"/>
      <c r="P1173" s="163"/>
      <c r="Q1173" s="30">
        <f>IF('Форма 2'!D1173=0,"",'Форма 2'!D1173-N1173-O1173-P1173)</f>
        <v>18789828.739999998</v>
      </c>
      <c r="R1173" s="51">
        <f t="shared" si="246"/>
        <v>14051.621851630271</v>
      </c>
      <c r="S1173" s="51">
        <f t="shared" si="247"/>
        <v>14051.621851630271</v>
      </c>
      <c r="T1173" s="128">
        <f>IF(B1173=C1173,"",
IF(ISERROR(
IF(_xlfn.TEXTBEFORE('ПДФ 1'!B1217,": ",1)*1=YEAR($V$4),$V$4,
IF(_xlfn.TEXTBEFORE('ПДФ 1'!B1217,": ",1)*1=YEAR($W$4),$W$4,
IF(_xlfn.TEXTBEFORE('ПДФ 1'!B1217,": ",1)*1=YEAR($X$4),$X$4,$Y$4)))),"",
IF(_xlfn.TEXTBEFORE('ПДФ 1'!B1217,": ",1)*1=YEAR($V$4),$V$4,
IF(_xlfn.TEXTBEFORE('ПДФ 1'!B1217,": ",1)*1=YEAR($W$4),$W$4,
IF(_xlfn.TEXTBEFORE('ПДФ 1'!B1217,": ",1)*1=YEAR($X$4),$X$4,$Y$4)))))</f>
        <v>46387</v>
      </c>
      <c r="U1173" s="125" t="str">
        <f>IF(ISERROR(VLOOKUP(C1173,Источник!$C$2:$K$2343,9,0)),"",VLOOKUP(C1173,Источник!$C$2:$K$2343,9,0))</f>
        <v>РО</v>
      </c>
      <c r="V1173" s="1"/>
      <c r="W1173" s="1"/>
      <c r="X1173" s="77" t="str">
        <f t="shared" si="238"/>
        <v>г. Соликамск, ул. Володарского, д. 24: 2026</v>
      </c>
      <c r="Y1173" s="117">
        <f t="shared" si="248"/>
        <v>1</v>
      </c>
      <c r="Z1173" s="22" t="s">
        <v>1076</v>
      </c>
      <c r="AA1173" s="22" t="s">
        <v>1076</v>
      </c>
      <c r="AB1173" s="22" t="s">
        <v>1076</v>
      </c>
      <c r="AC1173" s="22" t="s">
        <v>1076</v>
      </c>
      <c r="AD1173" s="22" t="s">
        <v>1076</v>
      </c>
      <c r="AE1173" s="22" t="s">
        <v>1076</v>
      </c>
      <c r="AF1173" s="22" t="s">
        <v>1076</v>
      </c>
      <c r="AG1173" s="89" t="s">
        <v>1076</v>
      </c>
      <c r="AH1173" s="88" t="s">
        <v>1076</v>
      </c>
      <c r="AI1173" s="75">
        <v>1</v>
      </c>
      <c r="AJ1173" s="75" t="s">
        <v>1076</v>
      </c>
      <c r="AK1173" s="75" t="s">
        <v>1076</v>
      </c>
      <c r="AL1173" s="75" t="s">
        <v>1076</v>
      </c>
      <c r="AM1173" s="75" t="s">
        <v>1076</v>
      </c>
      <c r="AN1173" s="75" t="s">
        <v>1076</v>
      </c>
      <c r="AO1173" s="75" t="s">
        <v>1076</v>
      </c>
      <c r="AP1173" s="75" t="s">
        <v>1076</v>
      </c>
      <c r="AQ1173" s="75" t="s">
        <v>1076</v>
      </c>
      <c r="AR1173" s="75" t="s">
        <v>1076</v>
      </c>
      <c r="AS1173" s="75" t="s">
        <v>1076</v>
      </c>
      <c r="AT1173" s="75" t="s">
        <v>1076</v>
      </c>
      <c r="AU1173" t="str">
        <f t="shared" si="249"/>
        <v>РК</v>
      </c>
    </row>
    <row r="1174" spans="1:47" ht="16.5" thickTop="1" thickBot="1" x14ac:dyDescent="0.3">
      <c r="A1174" s="28">
        <f t="shared" si="239"/>
        <v>4</v>
      </c>
      <c r="B1174" s="74" t="s">
        <v>1099</v>
      </c>
      <c r="C1174" s="72" t="s">
        <v>761</v>
      </c>
      <c r="D1174" s="63">
        <v>1962</v>
      </c>
      <c r="E1174" s="72"/>
      <c r="F1174" s="72" t="s">
        <v>2519</v>
      </c>
      <c r="G1174" s="80">
        <v>3</v>
      </c>
      <c r="H1174" s="80">
        <v>3</v>
      </c>
      <c r="I1174" s="163">
        <v>2067.9</v>
      </c>
      <c r="J1174" s="163">
        <v>1542.1</v>
      </c>
      <c r="K1174" s="163">
        <v>1542.1</v>
      </c>
      <c r="L1174" s="165">
        <v>0</v>
      </c>
      <c r="M1174" s="163">
        <f t="shared" si="245"/>
        <v>19763726.780000001</v>
      </c>
      <c r="N1174" s="163"/>
      <c r="O1174" s="163"/>
      <c r="P1174" s="163"/>
      <c r="Q1174" s="30">
        <f>IF('Форма 2'!D1174=0,"",'Форма 2'!D1174-N1174-O1174-P1174)</f>
        <v>19763726.780000001</v>
      </c>
      <c r="R1174" s="51">
        <f t="shared" si="246"/>
        <v>12816.112301407173</v>
      </c>
      <c r="S1174" s="51">
        <f t="shared" si="247"/>
        <v>12816.112301407173</v>
      </c>
      <c r="T1174" s="128">
        <f>IF(B1174=C1174,"",
IF(ISERROR(
IF(_xlfn.TEXTBEFORE('ПДФ 1'!B1218,": ",1)*1=YEAR($V$4),$V$4,
IF(_xlfn.TEXTBEFORE('ПДФ 1'!B1218,": ",1)*1=YEAR($W$4),$W$4,
IF(_xlfn.TEXTBEFORE('ПДФ 1'!B1218,": ",1)*1=YEAR($X$4),$X$4,$Y$4)))),"",
IF(_xlfn.TEXTBEFORE('ПДФ 1'!B1218,": ",1)*1=YEAR($V$4),$V$4,
IF(_xlfn.TEXTBEFORE('ПДФ 1'!B1218,": ",1)*1=YEAR($W$4),$W$4,
IF(_xlfn.TEXTBEFORE('ПДФ 1'!B1218,": ",1)*1=YEAR($X$4),$X$4,$Y$4)))))</f>
        <v>46387</v>
      </c>
      <c r="U1174" s="125" t="str">
        <f>IF(ISERROR(VLOOKUP(C1174,Источник!$C$2:$K$2343,9,0)),"",VLOOKUP(C1174,Источник!$C$2:$K$2343,9,0))</f>
        <v>РО</v>
      </c>
      <c r="V1174" s="1"/>
      <c r="W1174" s="1"/>
      <c r="X1174" s="77" t="str">
        <f t="shared" si="238"/>
        <v>г. Соликамск, ул. Культуры, д. 19: 2026</v>
      </c>
      <c r="Y1174" s="117">
        <f t="shared" si="248"/>
        <v>1</v>
      </c>
      <c r="Z1174" s="22" t="s">
        <v>1076</v>
      </c>
      <c r="AA1174" s="22" t="s">
        <v>1076</v>
      </c>
      <c r="AB1174" s="22" t="s">
        <v>1076</v>
      </c>
      <c r="AC1174" s="22" t="s">
        <v>1076</v>
      </c>
      <c r="AD1174" s="22" t="s">
        <v>1076</v>
      </c>
      <c r="AE1174" s="22" t="s">
        <v>1076</v>
      </c>
      <c r="AF1174" s="22" t="s">
        <v>1076</v>
      </c>
      <c r="AG1174" s="89" t="s">
        <v>1076</v>
      </c>
      <c r="AH1174" s="88" t="s">
        <v>1076</v>
      </c>
      <c r="AI1174" s="75">
        <v>1</v>
      </c>
      <c r="AJ1174" s="75" t="s">
        <v>1076</v>
      </c>
      <c r="AK1174" s="75" t="s">
        <v>1076</v>
      </c>
      <c r="AL1174" s="75" t="s">
        <v>1076</v>
      </c>
      <c r="AM1174" s="75" t="s">
        <v>1076</v>
      </c>
      <c r="AN1174" s="75" t="s">
        <v>1076</v>
      </c>
      <c r="AO1174" s="75" t="s">
        <v>1076</v>
      </c>
      <c r="AP1174" s="75" t="s">
        <v>1076</v>
      </c>
      <c r="AQ1174" s="75" t="s">
        <v>1076</v>
      </c>
      <c r="AR1174" s="75" t="s">
        <v>1076</v>
      </c>
      <c r="AS1174" s="75" t="s">
        <v>1076</v>
      </c>
      <c r="AT1174" s="75" t="s">
        <v>1076</v>
      </c>
      <c r="AU1174" t="str">
        <f t="shared" si="249"/>
        <v>РК</v>
      </c>
    </row>
    <row r="1175" spans="1:47" ht="16.5" thickTop="1" thickBot="1" x14ac:dyDescent="0.3">
      <c r="A1175" s="28">
        <f t="shared" si="239"/>
        <v>5</v>
      </c>
      <c r="B1175" s="74" t="s">
        <v>1099</v>
      </c>
      <c r="C1175" s="72" t="s">
        <v>658</v>
      </c>
      <c r="D1175" s="63">
        <v>1964</v>
      </c>
      <c r="E1175" s="72"/>
      <c r="F1175" s="72" t="s">
        <v>2519</v>
      </c>
      <c r="G1175" s="80">
        <v>5</v>
      </c>
      <c r="H1175" s="80">
        <v>4</v>
      </c>
      <c r="I1175" s="163">
        <v>3706.6</v>
      </c>
      <c r="J1175" s="163">
        <v>2891.2</v>
      </c>
      <c r="K1175" s="163">
        <v>2690.2</v>
      </c>
      <c r="L1175" s="165">
        <v>128</v>
      </c>
      <c r="M1175" s="163">
        <f t="shared" si="245"/>
        <v>12113354.130000001</v>
      </c>
      <c r="N1175" s="163"/>
      <c r="O1175" s="163"/>
      <c r="P1175" s="163"/>
      <c r="Q1175" s="30">
        <f>IF('Форма 2'!D1175=0,"",'Форма 2'!D1175-N1175-O1175-P1175)</f>
        <v>12113354.130000001</v>
      </c>
      <c r="R1175" s="51">
        <f t="shared" si="246"/>
        <v>4189.7323360542341</v>
      </c>
      <c r="S1175" s="51">
        <f t="shared" si="247"/>
        <v>4189.7323360542341</v>
      </c>
      <c r="T1175" s="128">
        <f>IF(B1175=C1175,"",
IF(ISERROR(
IF(_xlfn.TEXTBEFORE('ПДФ 1'!B1219,": ",1)*1=YEAR($V$4),$V$4,
IF(_xlfn.TEXTBEFORE('ПДФ 1'!B1219,": ",1)*1=YEAR($W$4),$W$4,
IF(_xlfn.TEXTBEFORE('ПДФ 1'!B1219,": ",1)*1=YEAR($X$4),$X$4,$Y$4)))),"",
IF(_xlfn.TEXTBEFORE('ПДФ 1'!B1219,": ",1)*1=YEAR($V$4),$V$4,
IF(_xlfn.TEXTBEFORE('ПДФ 1'!B1219,": ",1)*1=YEAR($W$4),$W$4,
IF(_xlfn.TEXTBEFORE('ПДФ 1'!B1219,": ",1)*1=YEAR($X$4),$X$4,$Y$4)))))</f>
        <v>46387</v>
      </c>
      <c r="U1175" s="125" t="str">
        <f>IF(ISERROR(VLOOKUP(C1175,Источник!$C$2:$K$2343,9,0)),"",VLOOKUP(C1175,Источник!$C$2:$K$2343,9,0))</f>
        <v>РО</v>
      </c>
      <c r="V1175" s="1"/>
      <c r="W1175" s="1"/>
      <c r="X1175" s="77" t="str">
        <f t="shared" si="238"/>
        <v>г. Соликамск, ул. Матросова, д. 36: 2026</v>
      </c>
      <c r="Y1175" s="117">
        <f t="shared" si="248"/>
        <v>3</v>
      </c>
      <c r="Z1175" s="22" t="s">
        <v>1076</v>
      </c>
      <c r="AA1175" s="22">
        <v>1</v>
      </c>
      <c r="AB1175" s="22" t="s">
        <v>1076</v>
      </c>
      <c r="AC1175" s="22">
        <v>1</v>
      </c>
      <c r="AD1175" s="22" t="s">
        <v>1076</v>
      </c>
      <c r="AE1175" s="22">
        <v>1</v>
      </c>
      <c r="AF1175" s="22" t="s">
        <v>1076</v>
      </c>
      <c r="AG1175" s="89" t="s">
        <v>1076</v>
      </c>
      <c r="AH1175" s="88" t="s">
        <v>1076</v>
      </c>
      <c r="AI1175" s="75" t="s">
        <v>1076</v>
      </c>
      <c r="AJ1175" s="75" t="s">
        <v>1076</v>
      </c>
      <c r="AK1175" s="75" t="s">
        <v>1076</v>
      </c>
      <c r="AL1175" s="75" t="s">
        <v>1076</v>
      </c>
      <c r="AM1175" s="75" t="s">
        <v>1076</v>
      </c>
      <c r="AN1175" s="75" t="s">
        <v>1076</v>
      </c>
      <c r="AO1175" s="75" t="s">
        <v>1076</v>
      </c>
      <c r="AP1175" s="75" t="s">
        <v>1076</v>
      </c>
      <c r="AQ1175" s="75" t="s">
        <v>1076</v>
      </c>
      <c r="AR1175" s="75" t="s">
        <v>1076</v>
      </c>
      <c r="AS1175" s="75" t="s">
        <v>1076</v>
      </c>
      <c r="AT1175" s="75" t="s">
        <v>1076</v>
      </c>
      <c r="AU1175" t="str">
        <f t="shared" si="249"/>
        <v>РВИС ( ТЕП ХВС ВОД )</v>
      </c>
    </row>
    <row r="1176" spans="1:47" ht="16.5" thickTop="1" thickBot="1" x14ac:dyDescent="0.3">
      <c r="A1176" s="28">
        <f t="shared" si="239"/>
        <v>6</v>
      </c>
      <c r="B1176" s="74" t="s">
        <v>1099</v>
      </c>
      <c r="C1176" s="72" t="s">
        <v>762</v>
      </c>
      <c r="D1176" s="63">
        <v>1968</v>
      </c>
      <c r="E1176" s="72"/>
      <c r="F1176" s="72" t="s">
        <v>2519</v>
      </c>
      <c r="G1176" s="80">
        <v>5</v>
      </c>
      <c r="H1176" s="80">
        <v>4</v>
      </c>
      <c r="I1176" s="163">
        <v>3716.9</v>
      </c>
      <c r="J1176" s="163">
        <v>3017.1</v>
      </c>
      <c r="K1176" s="163">
        <v>3017.1</v>
      </c>
      <c r="L1176" s="165">
        <v>152</v>
      </c>
      <c r="M1176" s="163">
        <f t="shared" si="245"/>
        <v>16739133.49</v>
      </c>
      <c r="N1176" s="163"/>
      <c r="O1176" s="163"/>
      <c r="P1176" s="163"/>
      <c r="Q1176" s="30">
        <f>IF('Форма 2'!D1176=0,"",'Форма 2'!D1176-N1176-O1176-P1176)</f>
        <v>16739133.49</v>
      </c>
      <c r="R1176" s="51">
        <f t="shared" si="246"/>
        <v>5548.0870670511422</v>
      </c>
      <c r="S1176" s="51">
        <f t="shared" si="247"/>
        <v>5548.0870670511422</v>
      </c>
      <c r="T1176" s="128">
        <f>IF(B1176=C1176,"",
IF(ISERROR(
IF(_xlfn.TEXTBEFORE('ПДФ 1'!B1220,": ",1)*1=YEAR($V$4),$V$4,
IF(_xlfn.TEXTBEFORE('ПДФ 1'!B1220,": ",1)*1=YEAR($W$4),$W$4,
IF(_xlfn.TEXTBEFORE('ПДФ 1'!B1220,": ",1)*1=YEAR($X$4),$X$4,$Y$4)))),"",
IF(_xlfn.TEXTBEFORE('ПДФ 1'!B1220,": ",1)*1=YEAR($V$4),$V$4,
IF(_xlfn.TEXTBEFORE('ПДФ 1'!B1220,": ",1)*1=YEAR($W$4),$W$4,
IF(_xlfn.TEXTBEFORE('ПДФ 1'!B1220,": ",1)*1=YEAR($X$4),$X$4,$Y$4)))))</f>
        <v>46387</v>
      </c>
      <c r="U1176" s="125" t="str">
        <f>IF(ISERROR(VLOOKUP(C1176,Источник!$C$2:$K$2343,9,0)),"",VLOOKUP(C1176,Источник!$C$2:$K$2343,9,0))</f>
        <v>РО</v>
      </c>
      <c r="V1176" s="1"/>
      <c r="W1176" s="1"/>
      <c r="X1176" s="77" t="str">
        <f t="shared" si="238"/>
        <v>г. Соликамск, ул. Молодежная, д. 1А: 2026</v>
      </c>
      <c r="Y1176" s="117">
        <f t="shared" si="248"/>
        <v>1</v>
      </c>
      <c r="Z1176" s="22" t="s">
        <v>1076</v>
      </c>
      <c r="AA1176" s="22" t="s">
        <v>1076</v>
      </c>
      <c r="AB1176" s="22" t="s">
        <v>1076</v>
      </c>
      <c r="AC1176" s="22" t="s">
        <v>1076</v>
      </c>
      <c r="AD1176" s="22" t="s">
        <v>1076</v>
      </c>
      <c r="AE1176" s="22" t="s">
        <v>1076</v>
      </c>
      <c r="AF1176" s="22" t="s">
        <v>1076</v>
      </c>
      <c r="AG1176" s="89" t="s">
        <v>1076</v>
      </c>
      <c r="AH1176" s="88" t="s">
        <v>1076</v>
      </c>
      <c r="AI1176" s="75">
        <v>1</v>
      </c>
      <c r="AJ1176" s="75" t="s">
        <v>1076</v>
      </c>
      <c r="AK1176" s="75" t="s">
        <v>1076</v>
      </c>
      <c r="AL1176" s="75" t="s">
        <v>1076</v>
      </c>
      <c r="AM1176" s="75" t="s">
        <v>1076</v>
      </c>
      <c r="AN1176" s="75" t="s">
        <v>1076</v>
      </c>
      <c r="AO1176" s="75" t="s">
        <v>1076</v>
      </c>
      <c r="AP1176" s="75" t="s">
        <v>1076</v>
      </c>
      <c r="AQ1176" s="75" t="s">
        <v>1076</v>
      </c>
      <c r="AR1176" s="75" t="s">
        <v>1076</v>
      </c>
      <c r="AS1176" s="75" t="s">
        <v>1076</v>
      </c>
      <c r="AT1176" s="75" t="s">
        <v>1076</v>
      </c>
      <c r="AU1176" t="str">
        <f t="shared" si="249"/>
        <v>РК</v>
      </c>
    </row>
    <row r="1177" spans="1:47" ht="16.5" thickTop="1" thickBot="1" x14ac:dyDescent="0.3">
      <c r="A1177" s="28">
        <f t="shared" si="239"/>
        <v>7</v>
      </c>
      <c r="B1177" s="74" t="s">
        <v>1099</v>
      </c>
      <c r="C1177" s="72" t="s">
        <v>763</v>
      </c>
      <c r="D1177" s="63">
        <v>1951</v>
      </c>
      <c r="E1177" s="72"/>
      <c r="F1177" s="72" t="s">
        <v>2523</v>
      </c>
      <c r="G1177" s="80">
        <v>2</v>
      </c>
      <c r="H1177" s="80">
        <v>1</v>
      </c>
      <c r="I1177" s="163">
        <v>305.60000000000002</v>
      </c>
      <c r="J1177" s="163">
        <v>276.2</v>
      </c>
      <c r="K1177" s="163">
        <v>276.2</v>
      </c>
      <c r="L1177" s="165">
        <v>0</v>
      </c>
      <c r="M1177" s="163">
        <f t="shared" si="245"/>
        <v>2920738.38</v>
      </c>
      <c r="N1177" s="163"/>
      <c r="O1177" s="163"/>
      <c r="P1177" s="163"/>
      <c r="Q1177" s="30">
        <f>IF('Форма 2'!D1177=0,"",'Форма 2'!D1177-N1177-O1177-P1177)</f>
        <v>2920738.38</v>
      </c>
      <c r="R1177" s="51">
        <f t="shared" si="246"/>
        <v>10574.722592324402</v>
      </c>
      <c r="S1177" s="51">
        <f t="shared" si="247"/>
        <v>10574.722592324402</v>
      </c>
      <c r="T1177" s="128">
        <f>IF(B1177=C1177,"",
IF(ISERROR(
IF(_xlfn.TEXTBEFORE('ПДФ 1'!B1221,": ",1)*1=YEAR($V$4),$V$4,
IF(_xlfn.TEXTBEFORE('ПДФ 1'!B1221,": ",1)*1=YEAR($W$4),$W$4,
IF(_xlfn.TEXTBEFORE('ПДФ 1'!B1221,": ",1)*1=YEAR($X$4),$X$4,$Y$4)))),"",
IF(_xlfn.TEXTBEFORE('ПДФ 1'!B1221,": ",1)*1=YEAR($V$4),$V$4,
IF(_xlfn.TEXTBEFORE('ПДФ 1'!B1221,": ",1)*1=YEAR($W$4),$W$4,
IF(_xlfn.TEXTBEFORE('ПДФ 1'!B1221,": ",1)*1=YEAR($X$4),$X$4,$Y$4)))))</f>
        <v>46387</v>
      </c>
      <c r="U1177" s="125" t="str">
        <f>IF(ISERROR(VLOOKUP(C1177,Источник!$C$2:$K$2343,9,0)),"",VLOOKUP(C1177,Источник!$C$2:$K$2343,9,0))</f>
        <v>РО</v>
      </c>
      <c r="V1177" s="1"/>
      <c r="W1177" s="1"/>
      <c r="X1177" s="77" t="str">
        <f t="shared" si="238"/>
        <v>г. Соликамск, ул. Розалии Землячки, д. 6: 2026</v>
      </c>
      <c r="Y1177" s="117">
        <f t="shared" si="248"/>
        <v>1</v>
      </c>
      <c r="Z1177" s="22" t="s">
        <v>1076</v>
      </c>
      <c r="AA1177" s="22" t="s">
        <v>1076</v>
      </c>
      <c r="AB1177" s="22" t="s">
        <v>1076</v>
      </c>
      <c r="AC1177" s="22" t="s">
        <v>1076</v>
      </c>
      <c r="AD1177" s="22" t="s">
        <v>1076</v>
      </c>
      <c r="AE1177" s="22" t="s">
        <v>1076</v>
      </c>
      <c r="AF1177" s="22" t="s">
        <v>1076</v>
      </c>
      <c r="AG1177" s="89" t="s">
        <v>1076</v>
      </c>
      <c r="AH1177" s="88" t="s">
        <v>1076</v>
      </c>
      <c r="AI1177" s="75">
        <v>1</v>
      </c>
      <c r="AJ1177" s="75" t="s">
        <v>1076</v>
      </c>
      <c r="AK1177" s="75" t="s">
        <v>1076</v>
      </c>
      <c r="AL1177" s="75" t="s">
        <v>1076</v>
      </c>
      <c r="AM1177" s="75" t="s">
        <v>1076</v>
      </c>
      <c r="AN1177" s="75" t="s">
        <v>1076</v>
      </c>
      <c r="AO1177" s="75" t="s">
        <v>1076</v>
      </c>
      <c r="AP1177" s="75" t="s">
        <v>1076</v>
      </c>
      <c r="AQ1177" s="75" t="s">
        <v>1076</v>
      </c>
      <c r="AR1177" s="75" t="s">
        <v>1076</v>
      </c>
      <c r="AS1177" s="75" t="s">
        <v>1076</v>
      </c>
      <c r="AT1177" s="75" t="s">
        <v>1076</v>
      </c>
      <c r="AU1177" t="str">
        <f t="shared" si="249"/>
        <v>РК</v>
      </c>
    </row>
    <row r="1178" spans="1:47" ht="16.5" thickTop="1" thickBot="1" x14ac:dyDescent="0.3">
      <c r="A1178" s="28">
        <f t="shared" si="239"/>
        <v>8</v>
      </c>
      <c r="B1178" s="74" t="s">
        <v>1099</v>
      </c>
      <c r="C1178" s="72" t="s">
        <v>621</v>
      </c>
      <c r="D1178" s="63">
        <v>1959</v>
      </c>
      <c r="E1178" s="72"/>
      <c r="F1178" s="72" t="s">
        <v>2521</v>
      </c>
      <c r="G1178" s="80">
        <v>4</v>
      </c>
      <c r="H1178" s="80">
        <v>4</v>
      </c>
      <c r="I1178" s="163">
        <v>2502.9</v>
      </c>
      <c r="J1178" s="163">
        <v>2424</v>
      </c>
      <c r="K1178" s="163">
        <v>2424</v>
      </c>
      <c r="L1178" s="165">
        <v>98</v>
      </c>
      <c r="M1178" s="163">
        <f t="shared" si="245"/>
        <v>11623868.07</v>
      </c>
      <c r="N1178" s="163"/>
      <c r="O1178" s="163"/>
      <c r="P1178" s="163"/>
      <c r="Q1178" s="30">
        <f>IF('Форма 2'!D1178=0,"",'Форма 2'!D1178-N1178-O1178-P1178)</f>
        <v>11623868.07</v>
      </c>
      <c r="R1178" s="51">
        <f t="shared" si="246"/>
        <v>4795.3251113861388</v>
      </c>
      <c r="S1178" s="51">
        <f t="shared" si="247"/>
        <v>4795.3251113861388</v>
      </c>
      <c r="T1178" s="128">
        <f>IF(B1178=C1178,"",
IF(ISERROR(
IF(_xlfn.TEXTBEFORE('ПДФ 1'!B1222,": ",1)*1=YEAR($V$4),$V$4,
IF(_xlfn.TEXTBEFORE('ПДФ 1'!B1222,": ",1)*1=YEAR($W$4),$W$4,
IF(_xlfn.TEXTBEFORE('ПДФ 1'!B1222,": ",1)*1=YEAR($X$4),$X$4,$Y$4)))),"",
IF(_xlfn.TEXTBEFORE('ПДФ 1'!B1222,": ",1)*1=YEAR($V$4),$V$4,
IF(_xlfn.TEXTBEFORE('ПДФ 1'!B1222,": ",1)*1=YEAR($W$4),$W$4,
IF(_xlfn.TEXTBEFORE('ПДФ 1'!B1222,": ",1)*1=YEAR($X$4),$X$4,$Y$4)))))</f>
        <v>46387</v>
      </c>
      <c r="U1178" s="125" t="str">
        <f>IF(ISERROR(VLOOKUP(C1178,Источник!$C$2:$K$2343,9,0)),"",VLOOKUP(C1178,Источник!$C$2:$K$2343,9,0))</f>
        <v>РО</v>
      </c>
      <c r="V1178" s="1"/>
      <c r="W1178" s="1"/>
      <c r="X1178" s="77" t="str">
        <f t="shared" si="238"/>
        <v>г. Соликамск, ул. Черняховского /3-й Пятилетки, 34, д. 25: 2026</v>
      </c>
      <c r="Y1178" s="117">
        <f t="shared" si="248"/>
        <v>5</v>
      </c>
      <c r="Z1178" s="22">
        <v>1</v>
      </c>
      <c r="AA1178" s="22">
        <v>1</v>
      </c>
      <c r="AB1178" s="22" t="s">
        <v>1076</v>
      </c>
      <c r="AC1178" s="22">
        <v>1</v>
      </c>
      <c r="AD1178" s="22">
        <v>1</v>
      </c>
      <c r="AE1178" s="22">
        <v>1</v>
      </c>
      <c r="AF1178" s="22" t="s">
        <v>1076</v>
      </c>
      <c r="AG1178" s="89" t="s">
        <v>1076</v>
      </c>
      <c r="AH1178" s="88" t="s">
        <v>1076</v>
      </c>
      <c r="AI1178" s="75" t="s">
        <v>1076</v>
      </c>
      <c r="AJ1178" s="75" t="s">
        <v>1076</v>
      </c>
      <c r="AK1178" s="75" t="s">
        <v>1076</v>
      </c>
      <c r="AL1178" s="75" t="s">
        <v>1076</v>
      </c>
      <c r="AM1178" s="75" t="s">
        <v>1076</v>
      </c>
      <c r="AN1178" s="75" t="s">
        <v>1076</v>
      </c>
      <c r="AO1178" s="75" t="s">
        <v>1076</v>
      </c>
      <c r="AP1178" s="75" t="s">
        <v>1076</v>
      </c>
      <c r="AQ1178" s="75" t="s">
        <v>1076</v>
      </c>
      <c r="AR1178" s="75" t="s">
        <v>1076</v>
      </c>
      <c r="AS1178" s="75" t="s">
        <v>1076</v>
      </c>
      <c r="AT1178" s="75" t="s">
        <v>1076</v>
      </c>
      <c r="AU1178" t="str">
        <f t="shared" si="249"/>
        <v>РВИС ( ЭЛ ТЕП ХВС ГВС ВОД )</v>
      </c>
    </row>
    <row r="1179" spans="1:47" ht="17.25" thickTop="1" thickBot="1" x14ac:dyDescent="0.3">
      <c r="A1179" s="134">
        <f>IF(NOT(ISERROR("Пермского края"=MID(C1179,FIND("Пермского края",C1179),14)))=$B$1,0,IF(NOT(ISERROR("город Пермь"=MID(C1179,FIND("город Пермь",C1179),11)))=$B$1,0,IF(NOT(ISERROR("Итого"=MID(C1179,FIND("Итого",C1179),5)))=$B$1,0,IF(NOT(ISERROR("Всего"=MID(C1179,FIND("Всего",C1179),5)))=$B$1,0,#REF!+1))))</f>
        <v>0</v>
      </c>
      <c r="B1179" s="135" t="s">
        <v>1076</v>
      </c>
      <c r="C1179" s="141" t="s">
        <v>1100</v>
      </c>
      <c r="D1179" s="140" t="s">
        <v>1076</v>
      </c>
      <c r="E1179" s="141"/>
      <c r="F1179" s="141" t="s">
        <v>1076</v>
      </c>
      <c r="G1179" s="142" t="s">
        <v>1076</v>
      </c>
      <c r="H1179" s="142" t="s">
        <v>1076</v>
      </c>
      <c r="I1179" s="162">
        <f>SUM(I1180:I1192)</f>
        <v>23721.800000000003</v>
      </c>
      <c r="J1179" s="162">
        <f t="shared" ref="J1179:P1179" si="251">SUM(J1180:J1192)</f>
        <v>21335.300000000003</v>
      </c>
      <c r="K1179" s="162">
        <f t="shared" si="251"/>
        <v>20882.699999999997</v>
      </c>
      <c r="L1179" s="154">
        <f t="shared" si="251"/>
        <v>926</v>
      </c>
      <c r="M1179" s="162">
        <f t="shared" si="245"/>
        <v>253192447.80000001</v>
      </c>
      <c r="N1179" s="162">
        <f t="shared" si="251"/>
        <v>0</v>
      </c>
      <c r="O1179" s="162">
        <f t="shared" si="251"/>
        <v>0</v>
      </c>
      <c r="P1179" s="162">
        <f t="shared" si="251"/>
        <v>0</v>
      </c>
      <c r="Q1179" s="136">
        <f>IF('Форма 2'!D1179=0,"",'Форма 2'!D1179-N1179-O1179-P1179)</f>
        <v>253192447.80000001</v>
      </c>
      <c r="R1179" s="143"/>
      <c r="S1179" s="143"/>
      <c r="T1179" s="138"/>
      <c r="U1179" s="145" t="str">
        <f>IF(ISERROR(VLOOKUP(C1179,Источник!$C$2:$K$2343,9,0)),"",VLOOKUP(C1179,Источник!$C$2:$K$2343,9,0))</f>
        <v/>
      </c>
      <c r="V1179" s="1"/>
      <c r="W1179" s="1"/>
      <c r="X1179" s="77" t="str">
        <f t="shared" ref="X1179:X1224" si="252">IF(ISERROR(MID(C1179,SEARCH("город Пермь",C1179),)=""),
IF(ISERROR(MID(C1179,SEARCH("края",C1179),)=""),IF(ISERROR(CONCATENATE(C1179,": ",YEAR(T1179))),"",CONCATENATE(C1179,": ",YEAR(T1179))),""),
"")</f>
        <v/>
      </c>
      <c r="Y1179" s="117">
        <f t="shared" si="248"/>
        <v>0</v>
      </c>
      <c r="Z1179" s="22" t="s">
        <v>1076</v>
      </c>
      <c r="AA1179" s="22" t="s">
        <v>1076</v>
      </c>
      <c r="AB1179" s="22" t="s">
        <v>1076</v>
      </c>
      <c r="AC1179" s="22" t="s">
        <v>1076</v>
      </c>
      <c r="AD1179" s="22" t="s">
        <v>1076</v>
      </c>
      <c r="AE1179" s="22" t="s">
        <v>1076</v>
      </c>
      <c r="AF1179" s="22" t="s">
        <v>1076</v>
      </c>
      <c r="AG1179" s="89" t="s">
        <v>1076</v>
      </c>
      <c r="AH1179" s="88" t="s">
        <v>1076</v>
      </c>
      <c r="AI1179" s="75" t="s">
        <v>1076</v>
      </c>
      <c r="AJ1179" s="75" t="s">
        <v>1076</v>
      </c>
      <c r="AK1179" s="75" t="s">
        <v>1076</v>
      </c>
      <c r="AL1179" s="75" t="s">
        <v>1076</v>
      </c>
      <c r="AM1179" s="75" t="s">
        <v>1076</v>
      </c>
      <c r="AN1179" s="75" t="s">
        <v>1076</v>
      </c>
      <c r="AO1179" s="75" t="s">
        <v>1076</v>
      </c>
      <c r="AP1179" s="75" t="s">
        <v>1076</v>
      </c>
      <c r="AQ1179" s="75" t="s">
        <v>1076</v>
      </c>
      <c r="AR1179" s="75" t="s">
        <v>1076</v>
      </c>
      <c r="AS1179" s="75" t="s">
        <v>1076</v>
      </c>
      <c r="AT1179" s="75" t="s">
        <v>1076</v>
      </c>
      <c r="AU1179" t="str">
        <f t="shared" si="249"/>
        <v/>
      </c>
    </row>
    <row r="1180" spans="1:47" ht="16.5" thickTop="1" thickBot="1" x14ac:dyDescent="0.3">
      <c r="A1180" s="28">
        <f t="shared" ref="A1180:A1224" si="253">IF(NOT(ISERROR("Пермского края"=MID(C1180,FIND("Пермского края",C1180),14)))=$B$1,0,IF(NOT(ISERROR("город Пермь"=MID(C1180,FIND("город Пермь",C1180),11)))=$B$1,0,IF(NOT(ISERROR("Итого"=MID(C1180,FIND("Итого",C1180),5)))=$B$1,0,IF(NOT(ISERROR("Всего"=MID(C1180,FIND("Всего",C1180),5)))=$B$1,0,A1179+1))))</f>
        <v>1</v>
      </c>
      <c r="B1180" s="74" t="s">
        <v>1100</v>
      </c>
      <c r="C1180" s="72" t="s">
        <v>695</v>
      </c>
      <c r="D1180" s="63">
        <v>1960</v>
      </c>
      <c r="E1180" s="72"/>
      <c r="F1180" s="72" t="s">
        <v>2519</v>
      </c>
      <c r="G1180" s="80">
        <v>3</v>
      </c>
      <c r="H1180" s="80">
        <v>3</v>
      </c>
      <c r="I1180" s="163">
        <v>1692</v>
      </c>
      <c r="J1180" s="163">
        <v>1583.6</v>
      </c>
      <c r="K1180" s="163">
        <v>1583.6</v>
      </c>
      <c r="L1180" s="165">
        <v>42</v>
      </c>
      <c r="M1180" s="163">
        <f t="shared" si="245"/>
        <v>3701605.32</v>
      </c>
      <c r="N1180" s="163"/>
      <c r="O1180" s="163"/>
      <c r="P1180" s="163"/>
      <c r="Q1180" s="30">
        <f>IF('Форма 2'!D1180=0,"",'Форма 2'!D1180-N1180-O1180-P1180)</f>
        <v>3701605.32</v>
      </c>
      <c r="R1180" s="51">
        <f t="shared" si="246"/>
        <v>2337.462313715585</v>
      </c>
      <c r="S1180" s="51">
        <f t="shared" si="247"/>
        <v>2337.462313715585</v>
      </c>
      <c r="T1180" s="128">
        <f>IF(B1180=C1180,"",
IF(ISERROR(
IF(_xlfn.TEXTBEFORE('ПДФ 1'!B1226,": ",1)*1=YEAR($V$4),$V$4,
IF(_xlfn.TEXTBEFORE('ПДФ 1'!B1226,": ",1)*1=YEAR($W$4),$W$4,
IF(_xlfn.TEXTBEFORE('ПДФ 1'!B1226,": ",1)*1=YEAR($X$4),$X$4,$Y$4)))),"",
IF(_xlfn.TEXTBEFORE('ПДФ 1'!B1226,": ",1)*1=YEAR($V$4),$V$4,
IF(_xlfn.TEXTBEFORE('ПДФ 1'!B1226,": ",1)*1=YEAR($W$4),$W$4,
IF(_xlfn.TEXTBEFORE('ПДФ 1'!B1226,": ",1)*1=YEAR($X$4),$X$4,$Y$4)))))</f>
        <v>46387</v>
      </c>
      <c r="U1180" s="125" t="str">
        <f>IF(ISERROR(VLOOKUP(C1180,Источник!$C$2:$K$2343,9,0)),"",VLOOKUP(C1180,Источник!$C$2:$K$2343,9,0))</f>
        <v>СС</v>
      </c>
      <c r="V1180" s="1"/>
      <c r="W1180" s="1"/>
      <c r="X1180" s="77" t="str">
        <f t="shared" si="252"/>
        <v>г. Чайковский, б-р Приморский, д. 31: 2026</v>
      </c>
      <c r="Y1180" s="117">
        <f t="shared" si="248"/>
        <v>3</v>
      </c>
      <c r="Z1180" s="22" t="s">
        <v>1076</v>
      </c>
      <c r="AA1180" s="22" t="s">
        <v>1076</v>
      </c>
      <c r="AB1180" s="22" t="s">
        <v>1076</v>
      </c>
      <c r="AC1180" s="22">
        <v>1</v>
      </c>
      <c r="AD1180" s="22">
        <v>1</v>
      </c>
      <c r="AE1180" s="22">
        <v>1</v>
      </c>
      <c r="AF1180" s="22" t="s">
        <v>1076</v>
      </c>
      <c r="AG1180" s="89" t="s">
        <v>1076</v>
      </c>
      <c r="AH1180" s="88" t="s">
        <v>1076</v>
      </c>
      <c r="AI1180" s="75" t="s">
        <v>1076</v>
      </c>
      <c r="AJ1180" s="75" t="s">
        <v>1076</v>
      </c>
      <c r="AK1180" s="75" t="s">
        <v>1076</v>
      </c>
      <c r="AL1180" s="75" t="s">
        <v>1076</v>
      </c>
      <c r="AM1180" s="75" t="s">
        <v>1076</v>
      </c>
      <c r="AN1180" s="75" t="s">
        <v>1076</v>
      </c>
      <c r="AO1180" s="75" t="s">
        <v>1076</v>
      </c>
      <c r="AP1180" s="75" t="s">
        <v>1076</v>
      </c>
      <c r="AQ1180" s="75" t="s">
        <v>1076</v>
      </c>
      <c r="AR1180" s="75" t="s">
        <v>1076</v>
      </c>
      <c r="AS1180" s="75" t="s">
        <v>1076</v>
      </c>
      <c r="AT1180" s="75" t="s">
        <v>1076</v>
      </c>
      <c r="AU1180" t="str">
        <f t="shared" si="249"/>
        <v>РВИС ( ХВС ГВС ВОД )</v>
      </c>
    </row>
    <row r="1181" spans="1:47" ht="16.5" thickTop="1" thickBot="1" x14ac:dyDescent="0.3">
      <c r="A1181" s="28">
        <f t="shared" si="253"/>
        <v>2</v>
      </c>
      <c r="B1181" s="74" t="s">
        <v>1100</v>
      </c>
      <c r="C1181" s="72" t="s">
        <v>659</v>
      </c>
      <c r="D1181" s="63">
        <v>1959</v>
      </c>
      <c r="E1181" s="72"/>
      <c r="F1181" s="72" t="s">
        <v>2519</v>
      </c>
      <c r="G1181" s="80">
        <v>3</v>
      </c>
      <c r="H1181" s="80">
        <v>3</v>
      </c>
      <c r="I1181" s="163">
        <v>1637.6</v>
      </c>
      <c r="J1181" s="163">
        <v>1503.7</v>
      </c>
      <c r="K1181" s="163">
        <v>1503.7</v>
      </c>
      <c r="L1181" s="165">
        <v>50</v>
      </c>
      <c r="M1181" s="163">
        <f t="shared" si="245"/>
        <v>26262469.59</v>
      </c>
      <c r="N1181" s="163"/>
      <c r="O1181" s="163"/>
      <c r="P1181" s="163"/>
      <c r="Q1181" s="30">
        <f>IF('Форма 2'!D1181=0,"",'Форма 2'!D1181-N1181-O1181-P1181)</f>
        <v>26262469.59</v>
      </c>
      <c r="R1181" s="51">
        <f t="shared" si="246"/>
        <v>17465.232154020083</v>
      </c>
      <c r="S1181" s="51">
        <f t="shared" si="247"/>
        <v>17465.232154020083</v>
      </c>
      <c r="T1181" s="128">
        <f>IF(B1181=C1181,"",
IF(ISERROR(
IF(_xlfn.TEXTBEFORE('ПДФ 1'!B1227,": ",1)*1=YEAR($V$4),$V$4,
IF(_xlfn.TEXTBEFORE('ПДФ 1'!B1227,": ",1)*1=YEAR($W$4),$W$4,
IF(_xlfn.TEXTBEFORE('ПДФ 1'!B1227,": ",1)*1=YEAR($X$4),$X$4,$Y$4)))),"",
IF(_xlfn.TEXTBEFORE('ПДФ 1'!B1227,": ",1)*1=YEAR($V$4),$V$4,
IF(_xlfn.TEXTBEFORE('ПДФ 1'!B1227,": ",1)*1=YEAR($W$4),$W$4,
IF(_xlfn.TEXTBEFORE('ПДФ 1'!B1227,": ",1)*1=YEAR($X$4),$X$4,$Y$4)))))</f>
        <v>46387</v>
      </c>
      <c r="U1181" s="125" t="str">
        <f>IF(ISERROR(VLOOKUP(C1181,Источник!$C$2:$K$2343,9,0)),"",VLOOKUP(C1181,Источник!$C$2:$K$2343,9,0))</f>
        <v>РО</v>
      </c>
      <c r="V1181" s="1"/>
      <c r="W1181" s="1"/>
      <c r="X1181" s="77" t="str">
        <f t="shared" si="252"/>
        <v>г. Чайковский, б-р Приморский, д. 45: 2026</v>
      </c>
      <c r="Y1181" s="117">
        <f t="shared" si="248"/>
        <v>4</v>
      </c>
      <c r="Z1181" s="22" t="s">
        <v>1076</v>
      </c>
      <c r="AA1181" s="22">
        <v>1</v>
      </c>
      <c r="AB1181" s="22" t="s">
        <v>1076</v>
      </c>
      <c r="AC1181" s="22" t="s">
        <v>1076</v>
      </c>
      <c r="AD1181" s="22">
        <v>1</v>
      </c>
      <c r="AE1181" s="22">
        <v>1</v>
      </c>
      <c r="AF1181" s="22" t="s">
        <v>1076</v>
      </c>
      <c r="AG1181" s="89" t="s">
        <v>1076</v>
      </c>
      <c r="AH1181" s="88" t="s">
        <v>1076</v>
      </c>
      <c r="AI1181" s="75" t="s">
        <v>1076</v>
      </c>
      <c r="AJ1181" s="75">
        <v>1</v>
      </c>
      <c r="AK1181" s="75" t="s">
        <v>1076</v>
      </c>
      <c r="AL1181" s="75" t="s">
        <v>1076</v>
      </c>
      <c r="AM1181" s="75" t="s">
        <v>1076</v>
      </c>
      <c r="AN1181" s="75" t="s">
        <v>1076</v>
      </c>
      <c r="AO1181" s="75" t="s">
        <v>1076</v>
      </c>
      <c r="AP1181" s="75" t="s">
        <v>1076</v>
      </c>
      <c r="AQ1181" s="75" t="s">
        <v>1076</v>
      </c>
      <c r="AR1181" s="75" t="s">
        <v>1076</v>
      </c>
      <c r="AS1181" s="75" t="s">
        <v>1076</v>
      </c>
      <c r="AT1181" s="75" t="s">
        <v>1076</v>
      </c>
      <c r="AU1181" t="str">
        <f t="shared" si="249"/>
        <v>РВИС ( ТЕП ГВС ВОД ) Рфа</v>
      </c>
    </row>
    <row r="1182" spans="1:47" ht="16.5" thickTop="1" thickBot="1" x14ac:dyDescent="0.3">
      <c r="A1182" s="28">
        <f t="shared" si="253"/>
        <v>3</v>
      </c>
      <c r="B1182" s="74" t="s">
        <v>1100</v>
      </c>
      <c r="C1182" s="72" t="s">
        <v>764</v>
      </c>
      <c r="D1182" s="63">
        <v>1962</v>
      </c>
      <c r="E1182" s="72"/>
      <c r="F1182" s="72" t="s">
        <v>2519</v>
      </c>
      <c r="G1182" s="80">
        <v>5</v>
      </c>
      <c r="H1182" s="80">
        <v>4</v>
      </c>
      <c r="I1182" s="163">
        <v>2454.5</v>
      </c>
      <c r="J1182" s="163">
        <v>2454.5</v>
      </c>
      <c r="K1182" s="163">
        <v>2454.5</v>
      </c>
      <c r="L1182" s="165">
        <v>122</v>
      </c>
      <c r="M1182" s="163">
        <f t="shared" si="245"/>
        <v>11053889.84</v>
      </c>
      <c r="N1182" s="163"/>
      <c r="O1182" s="163"/>
      <c r="P1182" s="163"/>
      <c r="Q1182" s="30">
        <f>IF('Форма 2'!D1182=0,"",'Форма 2'!D1182-N1182-O1182-P1182)</f>
        <v>11053889.84</v>
      </c>
      <c r="R1182" s="51">
        <f t="shared" si="246"/>
        <v>4503.5199999999995</v>
      </c>
      <c r="S1182" s="51">
        <f t="shared" si="247"/>
        <v>4503.5199999999995</v>
      </c>
      <c r="T1182" s="128">
        <f>IF(B1182=C1182,"",
IF(ISERROR(
IF(_xlfn.TEXTBEFORE('ПДФ 1'!B1228,": ",1)*1=YEAR($V$4),$V$4,
IF(_xlfn.TEXTBEFORE('ПДФ 1'!B1228,": ",1)*1=YEAR($W$4),$W$4,
IF(_xlfn.TEXTBEFORE('ПДФ 1'!B1228,": ",1)*1=YEAR($X$4),$X$4,$Y$4)))),"",
IF(_xlfn.TEXTBEFORE('ПДФ 1'!B1228,": ",1)*1=YEAR($V$4),$V$4,
IF(_xlfn.TEXTBEFORE('ПДФ 1'!B1228,": ",1)*1=YEAR($W$4),$W$4,
IF(_xlfn.TEXTBEFORE('ПДФ 1'!B1228,": ",1)*1=YEAR($X$4),$X$4,$Y$4)))))</f>
        <v>46387</v>
      </c>
      <c r="U1182" s="125" t="str">
        <f>IF(ISERROR(VLOOKUP(C1182,Источник!$C$2:$K$2343,9,0)),"",VLOOKUP(C1182,Источник!$C$2:$K$2343,9,0))</f>
        <v>СС</v>
      </c>
      <c r="V1182" s="1"/>
      <c r="W1182" s="1"/>
      <c r="X1182" s="77" t="str">
        <f t="shared" si="252"/>
        <v>г. Чайковский, б-р Приморский, д. 61: 2026</v>
      </c>
      <c r="Y1182" s="117">
        <f t="shared" si="248"/>
        <v>1</v>
      </c>
      <c r="Z1182" s="22" t="s">
        <v>1076</v>
      </c>
      <c r="AA1182" s="22" t="s">
        <v>1076</v>
      </c>
      <c r="AB1182" s="22" t="s">
        <v>1076</v>
      </c>
      <c r="AC1182" s="22" t="s">
        <v>1076</v>
      </c>
      <c r="AD1182" s="22" t="s">
        <v>1076</v>
      </c>
      <c r="AE1182" s="22" t="s">
        <v>1076</v>
      </c>
      <c r="AF1182" s="22" t="s">
        <v>1076</v>
      </c>
      <c r="AG1182" s="89" t="s">
        <v>1076</v>
      </c>
      <c r="AH1182" s="88" t="s">
        <v>1076</v>
      </c>
      <c r="AI1182" s="75">
        <v>1</v>
      </c>
      <c r="AJ1182" s="75" t="s">
        <v>1076</v>
      </c>
      <c r="AK1182" s="75" t="s">
        <v>1076</v>
      </c>
      <c r="AL1182" s="75" t="s">
        <v>1076</v>
      </c>
      <c r="AM1182" s="75" t="s">
        <v>1076</v>
      </c>
      <c r="AN1182" s="75" t="s">
        <v>1076</v>
      </c>
      <c r="AO1182" s="75" t="s">
        <v>1076</v>
      </c>
      <c r="AP1182" s="75" t="s">
        <v>1076</v>
      </c>
      <c r="AQ1182" s="75" t="s">
        <v>1076</v>
      </c>
      <c r="AR1182" s="75" t="s">
        <v>1076</v>
      </c>
      <c r="AS1182" s="75" t="s">
        <v>1076</v>
      </c>
      <c r="AT1182" s="75" t="s">
        <v>1076</v>
      </c>
      <c r="AU1182" t="str">
        <f t="shared" si="249"/>
        <v>РК</v>
      </c>
    </row>
    <row r="1183" spans="1:47" ht="16.5" thickTop="1" thickBot="1" x14ac:dyDescent="0.3">
      <c r="A1183" s="28">
        <f t="shared" si="253"/>
        <v>4</v>
      </c>
      <c r="B1183" s="74" t="s">
        <v>1100</v>
      </c>
      <c r="C1183" s="72" t="s">
        <v>622</v>
      </c>
      <c r="D1183" s="63">
        <v>1960</v>
      </c>
      <c r="E1183" s="72"/>
      <c r="F1183" s="72" t="s">
        <v>2526</v>
      </c>
      <c r="G1183" s="80">
        <v>3</v>
      </c>
      <c r="H1183" s="80">
        <v>2</v>
      </c>
      <c r="I1183" s="163">
        <v>1049.5</v>
      </c>
      <c r="J1183" s="163">
        <v>976.9</v>
      </c>
      <c r="K1183" s="163">
        <v>966.5</v>
      </c>
      <c r="L1183" s="165">
        <v>41</v>
      </c>
      <c r="M1183" s="163">
        <f t="shared" si="245"/>
        <v>18004382.41</v>
      </c>
      <c r="N1183" s="163"/>
      <c r="O1183" s="163"/>
      <c r="P1183" s="163"/>
      <c r="Q1183" s="30">
        <f>IF('Форма 2'!D1183=0,"",'Форма 2'!D1183-N1183-O1183-P1183)</f>
        <v>18004382.41</v>
      </c>
      <c r="R1183" s="51">
        <f t="shared" si="246"/>
        <v>18430.11813901116</v>
      </c>
      <c r="S1183" s="51">
        <f t="shared" si="247"/>
        <v>18430.11813901116</v>
      </c>
      <c r="T1183" s="128">
        <f>IF(B1183=C1183,"",
IF(ISERROR(
IF(_xlfn.TEXTBEFORE('ПДФ 1'!B1229,": ",1)*1=YEAR($V$4),$V$4,
IF(_xlfn.TEXTBEFORE('ПДФ 1'!B1229,": ",1)*1=YEAR($W$4),$W$4,
IF(_xlfn.TEXTBEFORE('ПДФ 1'!B1229,": ",1)*1=YEAR($X$4),$X$4,$Y$4)))),"",
IF(_xlfn.TEXTBEFORE('ПДФ 1'!B1229,": ",1)*1=YEAR($V$4),$V$4,
IF(_xlfn.TEXTBEFORE('ПДФ 1'!B1229,": ",1)*1=YEAR($W$4),$W$4,
IF(_xlfn.TEXTBEFORE('ПДФ 1'!B1229,": ",1)*1=YEAR($X$4),$X$4,$Y$4)))))</f>
        <v>46387</v>
      </c>
      <c r="U1183" s="125" t="str">
        <f>IF(ISERROR(VLOOKUP(C1183,Источник!$C$2:$K$2343,9,0)),"",VLOOKUP(C1183,Источник!$C$2:$K$2343,9,0))</f>
        <v>РО</v>
      </c>
      <c r="V1183" s="1"/>
      <c r="W1183" s="1"/>
      <c r="X1183" s="77" t="str">
        <f t="shared" si="252"/>
        <v>г. Чайковский, ул. Горького, д. 10: 2026</v>
      </c>
      <c r="Y1183" s="117">
        <f t="shared" si="248"/>
        <v>6</v>
      </c>
      <c r="Z1183" s="22">
        <v>1</v>
      </c>
      <c r="AA1183" s="22">
        <v>1</v>
      </c>
      <c r="AB1183" s="22" t="s">
        <v>1076</v>
      </c>
      <c r="AC1183" s="22">
        <v>1</v>
      </c>
      <c r="AD1183" s="22">
        <v>1</v>
      </c>
      <c r="AE1183" s="22">
        <v>1</v>
      </c>
      <c r="AF1183" s="22" t="s">
        <v>1076</v>
      </c>
      <c r="AG1183" s="89" t="s">
        <v>1076</v>
      </c>
      <c r="AH1183" s="88" t="s">
        <v>1076</v>
      </c>
      <c r="AI1183" s="75" t="s">
        <v>1076</v>
      </c>
      <c r="AJ1183" s="75">
        <v>1</v>
      </c>
      <c r="AK1183" s="75" t="s">
        <v>1076</v>
      </c>
      <c r="AL1183" s="75" t="s">
        <v>1076</v>
      </c>
      <c r="AM1183" s="75" t="s">
        <v>1076</v>
      </c>
      <c r="AN1183" s="75" t="s">
        <v>1076</v>
      </c>
      <c r="AO1183" s="75" t="s">
        <v>1076</v>
      </c>
      <c r="AP1183" s="75" t="s">
        <v>1076</v>
      </c>
      <c r="AQ1183" s="75" t="s">
        <v>1076</v>
      </c>
      <c r="AR1183" s="75" t="s">
        <v>1076</v>
      </c>
      <c r="AS1183" s="75" t="s">
        <v>1076</v>
      </c>
      <c r="AT1183" s="75" t="s">
        <v>1076</v>
      </c>
      <c r="AU1183" t="str">
        <f t="shared" si="249"/>
        <v>РВИС ( ЭЛ ТЕП ХВС ГВС ВОД ) Рфа</v>
      </c>
    </row>
    <row r="1184" spans="1:47" ht="16.5" thickTop="1" thickBot="1" x14ac:dyDescent="0.3">
      <c r="A1184" s="28">
        <f t="shared" si="253"/>
        <v>5</v>
      </c>
      <c r="B1184" s="74" t="s">
        <v>1100</v>
      </c>
      <c r="C1184" s="72" t="s">
        <v>660</v>
      </c>
      <c r="D1184" s="63">
        <v>1960</v>
      </c>
      <c r="E1184" s="72"/>
      <c r="F1184" s="72" t="s">
        <v>2526</v>
      </c>
      <c r="G1184" s="80">
        <v>3</v>
      </c>
      <c r="H1184" s="80">
        <v>2</v>
      </c>
      <c r="I1184" s="163">
        <v>1054.0999999999999</v>
      </c>
      <c r="J1184" s="163">
        <v>979.9</v>
      </c>
      <c r="K1184" s="163">
        <v>979.9</v>
      </c>
      <c r="L1184" s="165">
        <v>30</v>
      </c>
      <c r="M1184" s="163">
        <f t="shared" si="245"/>
        <v>10762382.08</v>
      </c>
      <c r="N1184" s="163"/>
      <c r="O1184" s="163"/>
      <c r="P1184" s="163"/>
      <c r="Q1184" s="30">
        <f>IF('Форма 2'!D1184=0,"",'Форма 2'!D1184-N1184-O1184-P1184)</f>
        <v>10762382.08</v>
      </c>
      <c r="R1184" s="51">
        <f t="shared" si="246"/>
        <v>10983.143259516277</v>
      </c>
      <c r="S1184" s="51">
        <f t="shared" si="247"/>
        <v>10983.143259516277</v>
      </c>
      <c r="T1184" s="128">
        <f>IF(B1184=C1184,"",
IF(ISERROR(
IF(_xlfn.TEXTBEFORE('ПДФ 1'!B1230,": ",1)*1=YEAR($V$4),$V$4,
IF(_xlfn.TEXTBEFORE('ПДФ 1'!B1230,": ",1)*1=YEAR($W$4),$W$4,
IF(_xlfn.TEXTBEFORE('ПДФ 1'!B1230,": ",1)*1=YEAR($X$4),$X$4,$Y$4)))),"",
IF(_xlfn.TEXTBEFORE('ПДФ 1'!B1230,": ",1)*1=YEAR($V$4),$V$4,
IF(_xlfn.TEXTBEFORE('ПДФ 1'!B1230,": ",1)*1=YEAR($W$4),$W$4,
IF(_xlfn.TEXTBEFORE('ПДФ 1'!B1230,": ",1)*1=YEAR($X$4),$X$4,$Y$4)))))</f>
        <v>46387</v>
      </c>
      <c r="U1184" s="125" t="str">
        <f>IF(ISERROR(VLOOKUP(C1184,Источник!$C$2:$K$2343,9,0)),"",VLOOKUP(C1184,Источник!$C$2:$K$2343,9,0))</f>
        <v>СС</v>
      </c>
      <c r="V1184" s="1"/>
      <c r="W1184" s="1"/>
      <c r="X1184" s="77" t="str">
        <f t="shared" si="252"/>
        <v>г. Чайковский, ул. Горького, д. 4: 2026</v>
      </c>
      <c r="Y1184" s="117">
        <f t="shared" si="248"/>
        <v>3</v>
      </c>
      <c r="Z1184" s="22" t="s">
        <v>1076</v>
      </c>
      <c r="AA1184" s="22">
        <v>1</v>
      </c>
      <c r="AB1184" s="22" t="s">
        <v>1076</v>
      </c>
      <c r="AC1184" s="22" t="s">
        <v>1076</v>
      </c>
      <c r="AD1184" s="22">
        <v>1</v>
      </c>
      <c r="AE1184" s="22">
        <v>1</v>
      </c>
      <c r="AF1184" s="22" t="s">
        <v>1076</v>
      </c>
      <c r="AG1184" s="89" t="s">
        <v>1076</v>
      </c>
      <c r="AH1184" s="88" t="s">
        <v>1076</v>
      </c>
      <c r="AI1184" s="75" t="s">
        <v>1076</v>
      </c>
      <c r="AJ1184" s="75" t="s">
        <v>1076</v>
      </c>
      <c r="AK1184" s="75" t="s">
        <v>1076</v>
      </c>
      <c r="AL1184" s="75" t="s">
        <v>1076</v>
      </c>
      <c r="AM1184" s="75" t="s">
        <v>1076</v>
      </c>
      <c r="AN1184" s="75" t="s">
        <v>1076</v>
      </c>
      <c r="AO1184" s="75" t="s">
        <v>1076</v>
      </c>
      <c r="AP1184" s="75" t="s">
        <v>1076</v>
      </c>
      <c r="AQ1184" s="75" t="s">
        <v>1076</v>
      </c>
      <c r="AR1184" s="75" t="s">
        <v>1076</v>
      </c>
      <c r="AS1184" s="75" t="s">
        <v>1076</v>
      </c>
      <c r="AT1184" s="75" t="s">
        <v>1076</v>
      </c>
      <c r="AU1184" t="str">
        <f t="shared" si="249"/>
        <v>РВИС ( ТЕП ГВС ВОД )</v>
      </c>
    </row>
    <row r="1185" spans="1:47" ht="16.5" thickTop="1" thickBot="1" x14ac:dyDescent="0.3">
      <c r="A1185" s="28">
        <f t="shared" si="253"/>
        <v>6</v>
      </c>
      <c r="B1185" s="74" t="s">
        <v>1100</v>
      </c>
      <c r="C1185" s="72" t="s">
        <v>661</v>
      </c>
      <c r="D1185" s="63">
        <v>1968</v>
      </c>
      <c r="E1185" s="72"/>
      <c r="F1185" s="72" t="s">
        <v>2542</v>
      </c>
      <c r="G1185" s="80">
        <v>5</v>
      </c>
      <c r="H1185" s="80">
        <v>4</v>
      </c>
      <c r="I1185" s="163">
        <v>3010</v>
      </c>
      <c r="J1185" s="163">
        <v>2632</v>
      </c>
      <c r="K1185" s="163">
        <v>2368.8000000000002</v>
      </c>
      <c r="L1185" s="165">
        <v>130</v>
      </c>
      <c r="M1185" s="163">
        <f t="shared" si="245"/>
        <v>25970490.699999999</v>
      </c>
      <c r="N1185" s="163"/>
      <c r="O1185" s="163"/>
      <c r="P1185" s="163"/>
      <c r="Q1185" s="30">
        <f>IF('Форма 2'!D1185=0,"",'Форма 2'!D1185-N1185-O1185-P1185)</f>
        <v>25970490.699999999</v>
      </c>
      <c r="R1185" s="51">
        <f t="shared" si="246"/>
        <v>9867.2077127659577</v>
      </c>
      <c r="S1185" s="51">
        <f t="shared" si="247"/>
        <v>9867.2077127659577</v>
      </c>
      <c r="T1185" s="128">
        <f>IF(B1185=C1185,"",
IF(ISERROR(
IF(_xlfn.TEXTBEFORE('ПДФ 1'!B1231,": ",1)*1=YEAR($V$4),$V$4,
IF(_xlfn.TEXTBEFORE('ПДФ 1'!B1231,": ",1)*1=YEAR($W$4),$W$4,
IF(_xlfn.TEXTBEFORE('ПДФ 1'!B1231,": ",1)*1=YEAR($X$4),$X$4,$Y$4)))),"",
IF(_xlfn.TEXTBEFORE('ПДФ 1'!B1231,": ",1)*1=YEAR($V$4),$V$4,
IF(_xlfn.TEXTBEFORE('ПДФ 1'!B1231,": ",1)*1=YEAR($W$4),$W$4,
IF(_xlfn.TEXTBEFORE('ПДФ 1'!B1231,": ",1)*1=YEAR($X$4),$X$4,$Y$4)))))</f>
        <v>46387</v>
      </c>
      <c r="U1185" s="125" t="str">
        <f>IF(ISERROR(VLOOKUP(C1185,Источник!$C$2:$K$2343,9,0)),"",VLOOKUP(C1185,Источник!$C$2:$K$2343,9,0))</f>
        <v>СС</v>
      </c>
      <c r="V1185" s="1"/>
      <c r="W1185" s="1"/>
      <c r="X1185" s="77" t="str">
        <f t="shared" si="252"/>
        <v>г. Чайковский, ул. Кабалевского, д. 38: 2026</v>
      </c>
      <c r="Y1185" s="117">
        <f t="shared" si="248"/>
        <v>5</v>
      </c>
      <c r="Z1185" s="22" t="s">
        <v>1076</v>
      </c>
      <c r="AA1185" s="22">
        <v>1</v>
      </c>
      <c r="AB1185" s="22" t="s">
        <v>1076</v>
      </c>
      <c r="AC1185" s="22">
        <v>1</v>
      </c>
      <c r="AD1185" s="22">
        <v>1</v>
      </c>
      <c r="AE1185" s="22">
        <v>1</v>
      </c>
      <c r="AF1185" s="22" t="s">
        <v>1076</v>
      </c>
      <c r="AG1185" s="89" t="s">
        <v>1076</v>
      </c>
      <c r="AH1185" s="88" t="s">
        <v>1076</v>
      </c>
      <c r="AI1185" s="75">
        <v>1</v>
      </c>
      <c r="AJ1185" s="75" t="s">
        <v>1076</v>
      </c>
      <c r="AK1185" s="75" t="s">
        <v>1076</v>
      </c>
      <c r="AL1185" s="75" t="s">
        <v>1076</v>
      </c>
      <c r="AM1185" s="75" t="s">
        <v>1076</v>
      </c>
      <c r="AN1185" s="75" t="s">
        <v>1076</v>
      </c>
      <c r="AO1185" s="75" t="s">
        <v>1076</v>
      </c>
      <c r="AP1185" s="75" t="s">
        <v>1076</v>
      </c>
      <c r="AQ1185" s="75" t="s">
        <v>1076</v>
      </c>
      <c r="AR1185" s="75" t="s">
        <v>1076</v>
      </c>
      <c r="AS1185" s="75" t="s">
        <v>1076</v>
      </c>
      <c r="AT1185" s="75" t="s">
        <v>1076</v>
      </c>
      <c r="AU1185" t="str">
        <f t="shared" si="249"/>
        <v>РВИС ( ТЕП ХВС ГВС ВОД ) РК</v>
      </c>
    </row>
    <row r="1186" spans="1:47" ht="16.5" thickTop="1" thickBot="1" x14ac:dyDescent="0.3">
      <c r="A1186" s="28">
        <f t="shared" si="253"/>
        <v>7</v>
      </c>
      <c r="B1186" s="74" t="s">
        <v>1100</v>
      </c>
      <c r="C1186" s="72" t="s">
        <v>662</v>
      </c>
      <c r="D1186" s="63">
        <v>1965</v>
      </c>
      <c r="E1186" s="72"/>
      <c r="F1186" s="72" t="s">
        <v>2544</v>
      </c>
      <c r="G1186" s="80">
        <v>4</v>
      </c>
      <c r="H1186" s="80">
        <v>3</v>
      </c>
      <c r="I1186" s="163">
        <v>2242.8000000000002</v>
      </c>
      <c r="J1186" s="163">
        <v>2053.4</v>
      </c>
      <c r="K1186" s="163">
        <v>2053.4</v>
      </c>
      <c r="L1186" s="165">
        <v>94</v>
      </c>
      <c r="M1186" s="163">
        <f t="shared" si="245"/>
        <v>9250540.7400000002</v>
      </c>
      <c r="N1186" s="163"/>
      <c r="O1186" s="163"/>
      <c r="P1186" s="163"/>
      <c r="Q1186" s="30">
        <f>IF('Форма 2'!D1186=0,"",'Форма 2'!D1186-N1186-O1186-P1186)</f>
        <v>9250540.7400000002</v>
      </c>
      <c r="R1186" s="51">
        <f t="shared" si="246"/>
        <v>4504.9872114541731</v>
      </c>
      <c r="S1186" s="51">
        <f t="shared" si="247"/>
        <v>4504.9872114541731</v>
      </c>
      <c r="T1186" s="128">
        <f>IF(B1186=C1186,"",
IF(ISERROR(
IF(_xlfn.TEXTBEFORE('ПДФ 1'!B1232,": ",1)*1=YEAR($V$4),$V$4,
IF(_xlfn.TEXTBEFORE('ПДФ 1'!B1232,": ",1)*1=YEAR($W$4),$W$4,
IF(_xlfn.TEXTBEFORE('ПДФ 1'!B1232,": ",1)*1=YEAR($X$4),$X$4,$Y$4)))),"",
IF(_xlfn.TEXTBEFORE('ПДФ 1'!B1232,": ",1)*1=YEAR($V$4),$V$4,
IF(_xlfn.TEXTBEFORE('ПДФ 1'!B1232,": ",1)*1=YEAR($W$4),$W$4,
IF(_xlfn.TEXTBEFORE('ПДФ 1'!B1232,": ",1)*1=YEAR($X$4),$X$4,$Y$4)))))</f>
        <v>46387</v>
      </c>
      <c r="U1186" s="125" t="str">
        <f>IF(ISERROR(VLOOKUP(C1186,Источник!$C$2:$K$2343,9,0)),"",VLOOKUP(C1186,Источник!$C$2:$K$2343,9,0))</f>
        <v>СС</v>
      </c>
      <c r="V1186" s="1"/>
      <c r="W1186" s="1"/>
      <c r="X1186" s="77" t="str">
        <f t="shared" si="252"/>
        <v>г. Чайковский, ул. Кабалевского, д. 8: 2026</v>
      </c>
      <c r="Y1186" s="117">
        <f t="shared" si="248"/>
        <v>4</v>
      </c>
      <c r="Z1186" s="22" t="s">
        <v>1076</v>
      </c>
      <c r="AA1186" s="22">
        <v>1</v>
      </c>
      <c r="AB1186" s="22" t="s">
        <v>1076</v>
      </c>
      <c r="AC1186" s="22">
        <v>1</v>
      </c>
      <c r="AD1186" s="22">
        <v>1</v>
      </c>
      <c r="AE1186" s="22">
        <v>1</v>
      </c>
      <c r="AF1186" s="22" t="s">
        <v>1076</v>
      </c>
      <c r="AG1186" s="89" t="s">
        <v>1076</v>
      </c>
      <c r="AH1186" s="88" t="s">
        <v>1076</v>
      </c>
      <c r="AI1186" s="75" t="s">
        <v>1076</v>
      </c>
      <c r="AJ1186" s="75" t="s">
        <v>1076</v>
      </c>
      <c r="AK1186" s="75" t="s">
        <v>1076</v>
      </c>
      <c r="AL1186" s="75" t="s">
        <v>1076</v>
      </c>
      <c r="AM1186" s="75" t="s">
        <v>1076</v>
      </c>
      <c r="AN1186" s="75" t="s">
        <v>1076</v>
      </c>
      <c r="AO1186" s="75" t="s">
        <v>1076</v>
      </c>
      <c r="AP1186" s="75" t="s">
        <v>1076</v>
      </c>
      <c r="AQ1186" s="75" t="s">
        <v>1076</v>
      </c>
      <c r="AR1186" s="75" t="s">
        <v>1076</v>
      </c>
      <c r="AS1186" s="75" t="s">
        <v>1076</v>
      </c>
      <c r="AT1186" s="75" t="s">
        <v>1076</v>
      </c>
      <c r="AU1186" t="str">
        <f t="shared" si="249"/>
        <v>РВИС ( ТЕП ХВС ГВС ВОД )</v>
      </c>
    </row>
    <row r="1187" spans="1:47" ht="16.5" thickTop="1" thickBot="1" x14ac:dyDescent="0.3">
      <c r="A1187" s="28">
        <f t="shared" si="253"/>
        <v>8</v>
      </c>
      <c r="B1187" s="74" t="s">
        <v>1100</v>
      </c>
      <c r="C1187" s="72" t="s">
        <v>663</v>
      </c>
      <c r="D1187" s="63">
        <v>1960</v>
      </c>
      <c r="E1187" s="72"/>
      <c r="F1187" s="72" t="s">
        <v>2526</v>
      </c>
      <c r="G1187" s="80">
        <v>3</v>
      </c>
      <c r="H1187" s="80">
        <v>2</v>
      </c>
      <c r="I1187" s="163">
        <v>1039.8</v>
      </c>
      <c r="J1187" s="163">
        <v>969.6</v>
      </c>
      <c r="K1187" s="163">
        <v>969.6</v>
      </c>
      <c r="L1187" s="165">
        <v>30</v>
      </c>
      <c r="M1187" s="163">
        <f t="shared" si="245"/>
        <v>20554152.919999998</v>
      </c>
      <c r="N1187" s="163"/>
      <c r="O1187" s="163"/>
      <c r="P1187" s="163"/>
      <c r="Q1187" s="30">
        <f>IF('Форма 2'!D1187=0,"",'Форма 2'!D1187-N1187-O1187-P1187)</f>
        <v>20554152.919999998</v>
      </c>
      <c r="R1187" s="51">
        <f t="shared" si="246"/>
        <v>21198.590057755773</v>
      </c>
      <c r="S1187" s="51">
        <f t="shared" si="247"/>
        <v>21198.590057755773</v>
      </c>
      <c r="T1187" s="128">
        <f>IF(B1187=C1187,"",
IF(ISERROR(
IF(_xlfn.TEXTBEFORE('ПДФ 1'!B1233,": ",1)*1=YEAR($V$4),$V$4,
IF(_xlfn.TEXTBEFORE('ПДФ 1'!B1233,": ",1)*1=YEAR($W$4),$W$4,
IF(_xlfn.TEXTBEFORE('ПДФ 1'!B1233,": ",1)*1=YEAR($X$4),$X$4,$Y$4)))),"",
IF(_xlfn.TEXTBEFORE('ПДФ 1'!B1233,": ",1)*1=YEAR($V$4),$V$4,
IF(_xlfn.TEXTBEFORE('ПДФ 1'!B1233,": ",1)*1=YEAR($W$4),$W$4,
IF(_xlfn.TEXTBEFORE('ПДФ 1'!B1233,": ",1)*1=YEAR($X$4),$X$4,$Y$4)))))</f>
        <v>46387</v>
      </c>
      <c r="U1187" s="125" t="str">
        <f>IF(ISERROR(VLOOKUP(C1187,Источник!$C$2:$K$2343,9,0)),"",VLOOKUP(C1187,Источник!$C$2:$K$2343,9,0))</f>
        <v>СС</v>
      </c>
      <c r="V1187" s="1"/>
      <c r="W1187" s="1"/>
      <c r="X1187" s="77" t="str">
        <f t="shared" si="252"/>
        <v>г. Чайковский, ул. Карла Маркса, д. 27: 2026</v>
      </c>
      <c r="Y1187" s="117">
        <f t="shared" si="248"/>
        <v>4</v>
      </c>
      <c r="Z1187" s="22" t="s">
        <v>1076</v>
      </c>
      <c r="AA1187" s="22">
        <v>1</v>
      </c>
      <c r="AB1187" s="22" t="s">
        <v>1076</v>
      </c>
      <c r="AC1187" s="22" t="s">
        <v>1076</v>
      </c>
      <c r="AD1187" s="22">
        <v>1</v>
      </c>
      <c r="AE1187" s="22">
        <v>1</v>
      </c>
      <c r="AF1187" s="22" t="s">
        <v>1076</v>
      </c>
      <c r="AG1187" s="89" t="s">
        <v>1076</v>
      </c>
      <c r="AH1187" s="88" t="s">
        <v>1076</v>
      </c>
      <c r="AI1187" s="75">
        <v>1</v>
      </c>
      <c r="AJ1187" s="75" t="s">
        <v>1076</v>
      </c>
      <c r="AK1187" s="75" t="s">
        <v>1076</v>
      </c>
      <c r="AL1187" s="75" t="s">
        <v>1076</v>
      </c>
      <c r="AM1187" s="75" t="s">
        <v>1076</v>
      </c>
      <c r="AN1187" s="75" t="s">
        <v>1076</v>
      </c>
      <c r="AO1187" s="75" t="s">
        <v>1076</v>
      </c>
      <c r="AP1187" s="75" t="s">
        <v>1076</v>
      </c>
      <c r="AQ1187" s="75" t="s">
        <v>1076</v>
      </c>
      <c r="AR1187" s="75" t="s">
        <v>1076</v>
      </c>
      <c r="AS1187" s="75" t="s">
        <v>1076</v>
      </c>
      <c r="AT1187" s="75" t="s">
        <v>1076</v>
      </c>
      <c r="AU1187" t="str">
        <f t="shared" si="249"/>
        <v>РВИС ( ТЕП ГВС ВОД ) РК</v>
      </c>
    </row>
    <row r="1188" spans="1:47" ht="16.5" thickTop="1" thickBot="1" x14ac:dyDescent="0.3">
      <c r="A1188" s="28">
        <f t="shared" si="253"/>
        <v>9</v>
      </c>
      <c r="B1188" s="74" t="s">
        <v>1100</v>
      </c>
      <c r="C1188" s="72" t="s">
        <v>664</v>
      </c>
      <c r="D1188" s="63">
        <v>1960</v>
      </c>
      <c r="E1188" s="72"/>
      <c r="F1188" s="72" t="s">
        <v>2542</v>
      </c>
      <c r="G1188" s="80">
        <v>3</v>
      </c>
      <c r="H1188" s="80">
        <v>2</v>
      </c>
      <c r="I1188" s="163">
        <v>1066.7</v>
      </c>
      <c r="J1188" s="163">
        <v>938.1</v>
      </c>
      <c r="K1188" s="163">
        <v>938.1</v>
      </c>
      <c r="L1188" s="165">
        <v>43</v>
      </c>
      <c r="M1188" s="163">
        <f t="shared" si="245"/>
        <v>21085896.240000002</v>
      </c>
      <c r="N1188" s="163"/>
      <c r="O1188" s="163"/>
      <c r="P1188" s="163"/>
      <c r="Q1188" s="30">
        <f>IF('Форма 2'!D1188=0,"",'Форма 2'!D1188-N1188-O1188-P1188)</f>
        <v>21085896.240000002</v>
      </c>
      <c r="R1188" s="51">
        <f t="shared" si="246"/>
        <v>22477.23722417653</v>
      </c>
      <c r="S1188" s="51">
        <f t="shared" si="247"/>
        <v>22477.23722417653</v>
      </c>
      <c r="T1188" s="128">
        <f>IF(B1188=C1188,"",
IF(ISERROR(
IF(_xlfn.TEXTBEFORE('ПДФ 1'!B1234,": ",1)*1=YEAR($V$4),$V$4,
IF(_xlfn.TEXTBEFORE('ПДФ 1'!B1234,": ",1)*1=YEAR($W$4),$W$4,
IF(_xlfn.TEXTBEFORE('ПДФ 1'!B1234,": ",1)*1=YEAR($X$4),$X$4,$Y$4)))),"",
IF(_xlfn.TEXTBEFORE('ПДФ 1'!B1234,": ",1)*1=YEAR($V$4),$V$4,
IF(_xlfn.TEXTBEFORE('ПДФ 1'!B1234,": ",1)*1=YEAR($W$4),$W$4,
IF(_xlfn.TEXTBEFORE('ПДФ 1'!B1234,": ",1)*1=YEAR($X$4),$X$4,$Y$4)))))</f>
        <v>46387</v>
      </c>
      <c r="U1188" s="125" t="str">
        <f>IF(ISERROR(VLOOKUP(C1188,Источник!$C$2:$K$2343,9,0)),"",VLOOKUP(C1188,Источник!$C$2:$K$2343,9,0))</f>
        <v>СС</v>
      </c>
      <c r="V1188" s="1"/>
      <c r="W1188" s="1"/>
      <c r="X1188" s="77" t="str">
        <f t="shared" si="252"/>
        <v>г. Чайковский, ул. Карла Маркса, д. 37: 2026</v>
      </c>
      <c r="Y1188" s="117">
        <f t="shared" si="248"/>
        <v>4</v>
      </c>
      <c r="Z1188" s="22" t="s">
        <v>1076</v>
      </c>
      <c r="AA1188" s="22">
        <v>1</v>
      </c>
      <c r="AB1188" s="22" t="s">
        <v>1076</v>
      </c>
      <c r="AC1188" s="22" t="s">
        <v>1076</v>
      </c>
      <c r="AD1188" s="22">
        <v>1</v>
      </c>
      <c r="AE1188" s="22">
        <v>1</v>
      </c>
      <c r="AF1188" s="22" t="s">
        <v>1076</v>
      </c>
      <c r="AG1188" s="89" t="s">
        <v>1076</v>
      </c>
      <c r="AH1188" s="88" t="s">
        <v>1076</v>
      </c>
      <c r="AI1188" s="75">
        <v>1</v>
      </c>
      <c r="AJ1188" s="75" t="s">
        <v>1076</v>
      </c>
      <c r="AK1188" s="75" t="s">
        <v>1076</v>
      </c>
      <c r="AL1188" s="75" t="s">
        <v>1076</v>
      </c>
      <c r="AM1188" s="75" t="s">
        <v>1076</v>
      </c>
      <c r="AN1188" s="75" t="s">
        <v>1076</v>
      </c>
      <c r="AO1188" s="75" t="s">
        <v>1076</v>
      </c>
      <c r="AP1188" s="75" t="s">
        <v>1076</v>
      </c>
      <c r="AQ1188" s="75" t="s">
        <v>1076</v>
      </c>
      <c r="AR1188" s="75" t="s">
        <v>1076</v>
      </c>
      <c r="AS1188" s="75" t="s">
        <v>1076</v>
      </c>
      <c r="AT1188" s="75" t="s">
        <v>1076</v>
      </c>
      <c r="AU1188" t="str">
        <f t="shared" si="249"/>
        <v>РВИС ( ТЕП ГВС ВОД ) РК</v>
      </c>
    </row>
    <row r="1189" spans="1:47" ht="16.5" thickTop="1" thickBot="1" x14ac:dyDescent="0.3">
      <c r="A1189" s="28">
        <f t="shared" si="253"/>
        <v>10</v>
      </c>
      <c r="B1189" s="74" t="s">
        <v>1100</v>
      </c>
      <c r="C1189" s="72" t="s">
        <v>623</v>
      </c>
      <c r="D1189" s="63">
        <v>1961</v>
      </c>
      <c r="E1189" s="72"/>
      <c r="F1189" s="72" t="s">
        <v>2526</v>
      </c>
      <c r="G1189" s="80">
        <v>3</v>
      </c>
      <c r="H1189" s="80">
        <v>2</v>
      </c>
      <c r="I1189" s="163">
        <v>1070.3</v>
      </c>
      <c r="J1189" s="163">
        <v>983.7</v>
      </c>
      <c r="K1189" s="163">
        <v>940.3</v>
      </c>
      <c r="L1189" s="165">
        <v>34</v>
      </c>
      <c r="M1189" s="163">
        <f t="shared" si="245"/>
        <v>18361210.57</v>
      </c>
      <c r="N1189" s="163"/>
      <c r="O1189" s="163"/>
      <c r="P1189" s="163"/>
      <c r="Q1189" s="30">
        <f>IF('Форма 2'!D1189=0,"",'Форма 2'!D1189-N1189-O1189-P1189)</f>
        <v>18361210.57</v>
      </c>
      <c r="R1189" s="51">
        <f t="shared" si="246"/>
        <v>18665.457527701536</v>
      </c>
      <c r="S1189" s="51">
        <f t="shared" si="247"/>
        <v>18665.457527701536</v>
      </c>
      <c r="T1189" s="128">
        <f>IF(B1189=C1189,"",
IF(ISERROR(
IF(_xlfn.TEXTBEFORE('ПДФ 1'!B1235,": ",1)*1=YEAR($V$4),$V$4,
IF(_xlfn.TEXTBEFORE('ПДФ 1'!B1235,": ",1)*1=YEAR($W$4),$W$4,
IF(_xlfn.TEXTBEFORE('ПДФ 1'!B1235,": ",1)*1=YEAR($X$4),$X$4,$Y$4)))),"",
IF(_xlfn.TEXTBEFORE('ПДФ 1'!B1235,": ",1)*1=YEAR($V$4),$V$4,
IF(_xlfn.TEXTBEFORE('ПДФ 1'!B1235,": ",1)*1=YEAR($W$4),$W$4,
IF(_xlfn.TEXTBEFORE('ПДФ 1'!B1235,": ",1)*1=YEAR($X$4),$X$4,$Y$4)))))</f>
        <v>46387</v>
      </c>
      <c r="U1189" s="125" t="str">
        <f>IF(ISERROR(VLOOKUP(C1189,Источник!$C$2:$K$2343,9,0)),"",VLOOKUP(C1189,Источник!$C$2:$K$2343,9,0))</f>
        <v>РО</v>
      </c>
      <c r="V1189" s="1"/>
      <c r="W1189" s="1"/>
      <c r="X1189" s="77" t="str">
        <f t="shared" si="252"/>
        <v>г. Чайковский, ул. Ленина, д. 11: 2026</v>
      </c>
      <c r="Y1189" s="117">
        <f t="shared" si="248"/>
        <v>6</v>
      </c>
      <c r="Z1189" s="22">
        <v>1</v>
      </c>
      <c r="AA1189" s="22">
        <v>1</v>
      </c>
      <c r="AB1189" s="22" t="s">
        <v>1076</v>
      </c>
      <c r="AC1189" s="22">
        <v>1</v>
      </c>
      <c r="AD1189" s="22">
        <v>1</v>
      </c>
      <c r="AE1189" s="22">
        <v>1</v>
      </c>
      <c r="AF1189" s="22" t="s">
        <v>1076</v>
      </c>
      <c r="AG1189" s="89" t="s">
        <v>1076</v>
      </c>
      <c r="AH1189" s="88" t="s">
        <v>1076</v>
      </c>
      <c r="AI1189" s="75" t="s">
        <v>1076</v>
      </c>
      <c r="AJ1189" s="75">
        <v>1</v>
      </c>
      <c r="AK1189" s="75" t="s">
        <v>1076</v>
      </c>
      <c r="AL1189" s="75" t="s">
        <v>1076</v>
      </c>
      <c r="AM1189" s="75" t="s">
        <v>1076</v>
      </c>
      <c r="AN1189" s="75" t="s">
        <v>1076</v>
      </c>
      <c r="AO1189" s="75" t="s">
        <v>1076</v>
      </c>
      <c r="AP1189" s="75" t="s">
        <v>1076</v>
      </c>
      <c r="AQ1189" s="75" t="s">
        <v>1076</v>
      </c>
      <c r="AR1189" s="75" t="s">
        <v>1076</v>
      </c>
      <c r="AS1189" s="75" t="s">
        <v>1076</v>
      </c>
      <c r="AT1189" s="75" t="s">
        <v>1076</v>
      </c>
      <c r="AU1189" t="str">
        <f t="shared" si="249"/>
        <v>РВИС ( ЭЛ ТЕП ХВС ГВС ВОД ) Рфа</v>
      </c>
    </row>
    <row r="1190" spans="1:47" ht="16.5" thickTop="1" thickBot="1" x14ac:dyDescent="0.3">
      <c r="A1190" s="28">
        <f t="shared" si="253"/>
        <v>11</v>
      </c>
      <c r="B1190" s="74" t="s">
        <v>1100</v>
      </c>
      <c r="C1190" s="72" t="s">
        <v>665</v>
      </c>
      <c r="D1190" s="63">
        <v>1961</v>
      </c>
      <c r="E1190" s="72"/>
      <c r="F1190" s="72" t="s">
        <v>2526</v>
      </c>
      <c r="G1190" s="80">
        <v>3</v>
      </c>
      <c r="H1190" s="80">
        <v>2</v>
      </c>
      <c r="I1190" s="163">
        <v>1056.9000000000001</v>
      </c>
      <c r="J1190" s="163">
        <v>982.6</v>
      </c>
      <c r="K1190" s="163">
        <v>982.6</v>
      </c>
      <c r="L1190" s="165">
        <v>60</v>
      </c>
      <c r="M1190" s="163">
        <f t="shared" si="245"/>
        <v>21291483.020000003</v>
      </c>
      <c r="N1190" s="163"/>
      <c r="O1190" s="163"/>
      <c r="P1190" s="163"/>
      <c r="Q1190" s="30">
        <f>IF('Форма 2'!D1190=0,"",'Форма 2'!D1190-N1190-O1190-P1190)</f>
        <v>21291483.020000003</v>
      </c>
      <c r="R1190" s="51">
        <f t="shared" si="246"/>
        <v>21668.515184205175</v>
      </c>
      <c r="S1190" s="51">
        <f t="shared" si="247"/>
        <v>21668.515184205175</v>
      </c>
      <c r="T1190" s="128">
        <f>IF(B1190=C1190,"",
IF(ISERROR(
IF(_xlfn.TEXTBEFORE('ПДФ 1'!B1236,": ",1)*1=YEAR($V$4),$V$4,
IF(_xlfn.TEXTBEFORE('ПДФ 1'!B1236,": ",1)*1=YEAR($W$4),$W$4,
IF(_xlfn.TEXTBEFORE('ПДФ 1'!B1236,": ",1)*1=YEAR($X$4),$X$4,$Y$4)))),"",
IF(_xlfn.TEXTBEFORE('ПДФ 1'!B1236,": ",1)*1=YEAR($V$4),$V$4,
IF(_xlfn.TEXTBEFORE('ПДФ 1'!B1236,": ",1)*1=YEAR($W$4),$W$4,
IF(_xlfn.TEXTBEFORE('ПДФ 1'!B1236,": ",1)*1=YEAR($X$4),$X$4,$Y$4)))))</f>
        <v>46387</v>
      </c>
      <c r="U1190" s="125" t="str">
        <f>IF(ISERROR(VLOOKUP(C1190,Источник!$C$2:$K$2343,9,0)),"",VLOOKUP(C1190,Источник!$C$2:$K$2343,9,0))</f>
        <v>СС</v>
      </c>
      <c r="V1190" s="1"/>
      <c r="W1190" s="1"/>
      <c r="X1190" s="77" t="str">
        <f t="shared" si="252"/>
        <v>г. Чайковский, ул. Ленина, д. 19: 2026</v>
      </c>
      <c r="Y1190" s="117">
        <f t="shared" si="248"/>
        <v>5</v>
      </c>
      <c r="Z1190" s="22" t="s">
        <v>1076</v>
      </c>
      <c r="AA1190" s="22">
        <v>1</v>
      </c>
      <c r="AB1190" s="22" t="s">
        <v>1076</v>
      </c>
      <c r="AC1190" s="22">
        <v>1</v>
      </c>
      <c r="AD1190" s="22">
        <v>1</v>
      </c>
      <c r="AE1190" s="22">
        <v>1</v>
      </c>
      <c r="AF1190" s="22" t="s">
        <v>1076</v>
      </c>
      <c r="AG1190" s="89" t="s">
        <v>1076</v>
      </c>
      <c r="AH1190" s="88" t="s">
        <v>1076</v>
      </c>
      <c r="AI1190" s="75">
        <v>1</v>
      </c>
      <c r="AJ1190" s="75" t="s">
        <v>1076</v>
      </c>
      <c r="AK1190" s="75" t="s">
        <v>1076</v>
      </c>
      <c r="AL1190" s="75" t="s">
        <v>1076</v>
      </c>
      <c r="AM1190" s="75" t="s">
        <v>1076</v>
      </c>
      <c r="AN1190" s="75" t="s">
        <v>1076</v>
      </c>
      <c r="AO1190" s="75" t="s">
        <v>1076</v>
      </c>
      <c r="AP1190" s="75" t="s">
        <v>1076</v>
      </c>
      <c r="AQ1190" s="75" t="s">
        <v>1076</v>
      </c>
      <c r="AR1190" s="75" t="s">
        <v>1076</v>
      </c>
      <c r="AS1190" s="75" t="s">
        <v>1076</v>
      </c>
      <c r="AT1190" s="75" t="s">
        <v>1076</v>
      </c>
      <c r="AU1190" t="str">
        <f t="shared" si="249"/>
        <v>РВИС ( ТЕП ХВС ГВС ВОД ) РК</v>
      </c>
    </row>
    <row r="1191" spans="1:47" ht="16.5" thickTop="1" thickBot="1" x14ac:dyDescent="0.3">
      <c r="A1191" s="28">
        <f t="shared" si="253"/>
        <v>12</v>
      </c>
      <c r="B1191" s="74" t="s">
        <v>1100</v>
      </c>
      <c r="C1191" s="72" t="s">
        <v>666</v>
      </c>
      <c r="D1191" s="63">
        <v>1961</v>
      </c>
      <c r="E1191" s="72"/>
      <c r="F1191" s="72" t="s">
        <v>2526</v>
      </c>
      <c r="G1191" s="80">
        <v>3</v>
      </c>
      <c r="H1191" s="80">
        <v>2</v>
      </c>
      <c r="I1191" s="163">
        <v>1052.9000000000001</v>
      </c>
      <c r="J1191" s="163">
        <v>977.7</v>
      </c>
      <c r="K1191" s="163">
        <v>934.3</v>
      </c>
      <c r="L1191" s="165">
        <v>48</v>
      </c>
      <c r="M1191" s="163">
        <f t="shared" si="245"/>
        <v>21210902.140000001</v>
      </c>
      <c r="N1191" s="163"/>
      <c r="O1191" s="163"/>
      <c r="P1191" s="163"/>
      <c r="Q1191" s="30">
        <f>IF('Форма 2'!D1191=0,"",'Форма 2'!D1191-N1191-O1191-P1191)</f>
        <v>21210902.140000001</v>
      </c>
      <c r="R1191" s="51">
        <f t="shared" si="246"/>
        <v>21694.693812007772</v>
      </c>
      <c r="S1191" s="51">
        <f t="shared" si="247"/>
        <v>21694.693812007772</v>
      </c>
      <c r="T1191" s="128">
        <f>IF(B1191=C1191,"",
IF(ISERROR(
IF(_xlfn.TEXTBEFORE('ПДФ 1'!B1237,": ",1)*1=YEAR($V$4),$V$4,
IF(_xlfn.TEXTBEFORE('ПДФ 1'!B1237,": ",1)*1=YEAR($W$4),$W$4,
IF(_xlfn.TEXTBEFORE('ПДФ 1'!B1237,": ",1)*1=YEAR($X$4),$X$4,$Y$4)))),"",
IF(_xlfn.TEXTBEFORE('ПДФ 1'!B1237,": ",1)*1=YEAR($V$4),$V$4,
IF(_xlfn.TEXTBEFORE('ПДФ 1'!B1237,": ",1)*1=YEAR($W$4),$W$4,
IF(_xlfn.TEXTBEFORE('ПДФ 1'!B1237,": ",1)*1=YEAR($X$4),$X$4,$Y$4)))))</f>
        <v>46387</v>
      </c>
      <c r="U1191" s="125" t="str">
        <f>IF(ISERROR(VLOOKUP(C1191,Источник!$C$2:$K$2343,9,0)),"",VLOOKUP(C1191,Источник!$C$2:$K$2343,9,0))</f>
        <v>СС</v>
      </c>
      <c r="V1191" s="1"/>
      <c r="W1191" s="1"/>
      <c r="X1191" s="77" t="str">
        <f t="shared" si="252"/>
        <v>г. Чайковский, ул. Ленина, д. 25: 2026</v>
      </c>
      <c r="Y1191" s="117">
        <f t="shared" si="248"/>
        <v>5</v>
      </c>
      <c r="Z1191" s="22" t="s">
        <v>1076</v>
      </c>
      <c r="AA1191" s="22">
        <v>1</v>
      </c>
      <c r="AB1191" s="22" t="s">
        <v>1076</v>
      </c>
      <c r="AC1191" s="22">
        <v>1</v>
      </c>
      <c r="AD1191" s="22">
        <v>1</v>
      </c>
      <c r="AE1191" s="22">
        <v>1</v>
      </c>
      <c r="AF1191" s="22" t="s">
        <v>1076</v>
      </c>
      <c r="AG1191" s="89" t="s">
        <v>1076</v>
      </c>
      <c r="AH1191" s="88" t="s">
        <v>1076</v>
      </c>
      <c r="AI1191" s="75">
        <v>1</v>
      </c>
      <c r="AJ1191" s="75" t="s">
        <v>1076</v>
      </c>
      <c r="AK1191" s="75" t="s">
        <v>1076</v>
      </c>
      <c r="AL1191" s="75" t="s">
        <v>1076</v>
      </c>
      <c r="AM1191" s="75" t="s">
        <v>1076</v>
      </c>
      <c r="AN1191" s="75" t="s">
        <v>1076</v>
      </c>
      <c r="AO1191" s="75" t="s">
        <v>1076</v>
      </c>
      <c r="AP1191" s="75" t="s">
        <v>1076</v>
      </c>
      <c r="AQ1191" s="75" t="s">
        <v>1076</v>
      </c>
      <c r="AR1191" s="75" t="s">
        <v>1076</v>
      </c>
      <c r="AS1191" s="75" t="s">
        <v>1076</v>
      </c>
      <c r="AT1191" s="75" t="s">
        <v>1076</v>
      </c>
      <c r="AU1191" t="str">
        <f t="shared" si="249"/>
        <v>РВИС ( ТЕП ХВС ГВС ВОД ) РК</v>
      </c>
    </row>
    <row r="1192" spans="1:47" ht="16.5" thickTop="1" thickBot="1" x14ac:dyDescent="0.3">
      <c r="A1192" s="28">
        <f t="shared" si="253"/>
        <v>13</v>
      </c>
      <c r="B1192" s="74" t="s">
        <v>1100</v>
      </c>
      <c r="C1192" s="72" t="s">
        <v>667</v>
      </c>
      <c r="D1192" s="63">
        <v>1974</v>
      </c>
      <c r="E1192" s="72"/>
      <c r="F1192" s="72" t="s">
        <v>2544</v>
      </c>
      <c r="G1192" s="80">
        <v>5</v>
      </c>
      <c r="H1192" s="80">
        <v>6</v>
      </c>
      <c r="I1192" s="163">
        <v>5294.7</v>
      </c>
      <c r="J1192" s="163">
        <v>4299.6000000000004</v>
      </c>
      <c r="K1192" s="163">
        <v>4207.3999999999996</v>
      </c>
      <c r="L1192" s="165">
        <v>202</v>
      </c>
      <c r="M1192" s="163">
        <f t="shared" si="245"/>
        <v>45683042.230000004</v>
      </c>
      <c r="N1192" s="163"/>
      <c r="O1192" s="163"/>
      <c r="P1192" s="163"/>
      <c r="Q1192" s="30">
        <f>IF('Форма 2'!D1192=0,"",'Форма 2'!D1192-N1192-O1192-P1192)</f>
        <v>45683042.230000004</v>
      </c>
      <c r="R1192" s="51">
        <f t="shared" si="246"/>
        <v>10624.951676900177</v>
      </c>
      <c r="S1192" s="51">
        <f t="shared" si="247"/>
        <v>10624.951676900177</v>
      </c>
      <c r="T1192" s="128">
        <f>IF(B1192=C1192,"",
IF(ISERROR(
IF(_xlfn.TEXTBEFORE('ПДФ 1'!B1238,": ",1)*1=YEAR($V$4),$V$4,
IF(_xlfn.TEXTBEFORE('ПДФ 1'!B1238,": ",1)*1=YEAR($W$4),$W$4,
IF(_xlfn.TEXTBEFORE('ПДФ 1'!B1238,": ",1)*1=YEAR($X$4),$X$4,$Y$4)))),"",
IF(_xlfn.TEXTBEFORE('ПДФ 1'!B1238,": ",1)*1=YEAR($V$4),$V$4,
IF(_xlfn.TEXTBEFORE('ПДФ 1'!B1238,": ",1)*1=YEAR($W$4),$W$4,
IF(_xlfn.TEXTBEFORE('ПДФ 1'!B1238,": ",1)*1=YEAR($X$4),$X$4,$Y$4)))))</f>
        <v>46387</v>
      </c>
      <c r="U1192" s="125" t="str">
        <f>IF(ISERROR(VLOOKUP(C1192,Источник!$C$2:$K$2343,9,0)),"",VLOOKUP(C1192,Источник!$C$2:$K$2343,9,0))</f>
        <v>СС</v>
      </c>
      <c r="V1192" s="1"/>
      <c r="W1192" s="1"/>
      <c r="X1192" s="77" t="str">
        <f t="shared" si="252"/>
        <v>г. Чайковский, ул. Ленина, д. 70: 2026</v>
      </c>
      <c r="Y1192" s="117">
        <f t="shared" si="248"/>
        <v>5</v>
      </c>
      <c r="Z1192" s="22" t="s">
        <v>1076</v>
      </c>
      <c r="AA1192" s="22">
        <v>1</v>
      </c>
      <c r="AB1192" s="22" t="s">
        <v>1076</v>
      </c>
      <c r="AC1192" s="22">
        <v>1</v>
      </c>
      <c r="AD1192" s="22">
        <v>1</v>
      </c>
      <c r="AE1192" s="22">
        <v>1</v>
      </c>
      <c r="AF1192" s="22" t="s">
        <v>1076</v>
      </c>
      <c r="AG1192" s="89" t="s">
        <v>1076</v>
      </c>
      <c r="AH1192" s="88" t="s">
        <v>1076</v>
      </c>
      <c r="AI1192" s="75">
        <v>1</v>
      </c>
      <c r="AJ1192" s="75" t="s">
        <v>1076</v>
      </c>
      <c r="AK1192" s="75" t="s">
        <v>1076</v>
      </c>
      <c r="AL1192" s="75" t="s">
        <v>1076</v>
      </c>
      <c r="AM1192" s="75" t="s">
        <v>1076</v>
      </c>
      <c r="AN1192" s="75" t="s">
        <v>1076</v>
      </c>
      <c r="AO1192" s="75" t="s">
        <v>1076</v>
      </c>
      <c r="AP1192" s="75" t="s">
        <v>1076</v>
      </c>
      <c r="AQ1192" s="75" t="s">
        <v>1076</v>
      </c>
      <c r="AR1192" s="75" t="s">
        <v>1076</v>
      </c>
      <c r="AS1192" s="75" t="s">
        <v>1076</v>
      </c>
      <c r="AT1192" s="75" t="s">
        <v>1076</v>
      </c>
      <c r="AU1192" t="str">
        <f t="shared" si="249"/>
        <v>РВИС ( ТЕП ХВС ГВС ВОД ) РК</v>
      </c>
    </row>
    <row r="1193" spans="1:47" ht="17.25" thickTop="1" thickBot="1" x14ac:dyDescent="0.3">
      <c r="A1193" s="134">
        <f>IF(NOT(ISERROR("Пермского края"=MID(C1193,FIND("Пермского края",C1193),14)))=$B$1,0,IF(NOT(ISERROR("город Пермь"=MID(C1193,FIND("город Пермь",C1193),11)))=$B$1,0,IF(NOT(ISERROR("Итого"=MID(C1193,FIND("Итого",C1193),5)))=$B$1,0,IF(NOT(ISERROR("Всего"=MID(C1193,FIND("Всего",C1193),5)))=$B$1,0,#REF!+1))))</f>
        <v>0</v>
      </c>
      <c r="B1193" s="135" t="s">
        <v>1076</v>
      </c>
      <c r="C1193" s="141" t="s">
        <v>1102</v>
      </c>
      <c r="D1193" s="140" t="s">
        <v>1076</v>
      </c>
      <c r="E1193" s="141"/>
      <c r="F1193" s="141" t="s">
        <v>1076</v>
      </c>
      <c r="G1193" s="142" t="s">
        <v>1076</v>
      </c>
      <c r="H1193" s="142" t="s">
        <v>1076</v>
      </c>
      <c r="I1193" s="162">
        <f>SUM(I1194)</f>
        <v>2162.5</v>
      </c>
      <c r="J1193" s="162">
        <f t="shared" ref="J1193:P1193" si="254">SUM(J1194)</f>
        <v>1547.2</v>
      </c>
      <c r="K1193" s="162">
        <f t="shared" si="254"/>
        <v>667.6</v>
      </c>
      <c r="L1193" s="154">
        <f t="shared" si="254"/>
        <v>81</v>
      </c>
      <c r="M1193" s="162">
        <f t="shared" si="245"/>
        <v>21970156.640000001</v>
      </c>
      <c r="N1193" s="162">
        <f t="shared" si="254"/>
        <v>0</v>
      </c>
      <c r="O1193" s="162">
        <f t="shared" si="254"/>
        <v>0</v>
      </c>
      <c r="P1193" s="162">
        <f t="shared" si="254"/>
        <v>0</v>
      </c>
      <c r="Q1193" s="136">
        <f>IF('Форма 2'!D1193=0,"",'Форма 2'!D1193-N1193-O1193-P1193)</f>
        <v>21970156.640000001</v>
      </c>
      <c r="R1193" s="143"/>
      <c r="S1193" s="143"/>
      <c r="T1193" s="138"/>
      <c r="U1193" s="145" t="str">
        <f>IF(ISERROR(VLOOKUP(C1193,Источник!$C$2:$K$2343,9,0)),"",VLOOKUP(C1193,Источник!$C$2:$K$2343,9,0))</f>
        <v/>
      </c>
      <c r="V1193" s="1"/>
      <c r="W1193" s="1"/>
      <c r="X1193" s="77" t="str">
        <f t="shared" si="252"/>
        <v/>
      </c>
      <c r="Y1193" s="117">
        <f t="shared" si="248"/>
        <v>0</v>
      </c>
      <c r="Z1193" s="22" t="s">
        <v>1076</v>
      </c>
      <c r="AA1193" s="22" t="s">
        <v>1076</v>
      </c>
      <c r="AB1193" s="22" t="s">
        <v>1076</v>
      </c>
      <c r="AC1193" s="22" t="s">
        <v>1076</v>
      </c>
      <c r="AD1193" s="22" t="s">
        <v>1076</v>
      </c>
      <c r="AE1193" s="22" t="s">
        <v>1076</v>
      </c>
      <c r="AF1193" s="22" t="s">
        <v>1076</v>
      </c>
      <c r="AG1193" s="89" t="s">
        <v>1076</v>
      </c>
      <c r="AH1193" s="88" t="s">
        <v>1076</v>
      </c>
      <c r="AI1193" s="75" t="s">
        <v>1076</v>
      </c>
      <c r="AJ1193" s="75" t="s">
        <v>1076</v>
      </c>
      <c r="AK1193" s="75" t="s">
        <v>1076</v>
      </c>
      <c r="AL1193" s="75" t="s">
        <v>1076</v>
      </c>
      <c r="AM1193" s="75" t="s">
        <v>1076</v>
      </c>
      <c r="AN1193" s="75" t="s">
        <v>1076</v>
      </c>
      <c r="AO1193" s="75" t="s">
        <v>1076</v>
      </c>
      <c r="AP1193" s="75" t="s">
        <v>1076</v>
      </c>
      <c r="AQ1193" s="75" t="s">
        <v>1076</v>
      </c>
      <c r="AR1193" s="75" t="s">
        <v>1076</v>
      </c>
      <c r="AS1193" s="75" t="s">
        <v>1076</v>
      </c>
      <c r="AT1193" s="75" t="s">
        <v>1076</v>
      </c>
      <c r="AU1193" t="str">
        <f t="shared" si="249"/>
        <v/>
      </c>
    </row>
    <row r="1194" spans="1:47" ht="16.5" thickTop="1" thickBot="1" x14ac:dyDescent="0.3">
      <c r="A1194" s="28">
        <f t="shared" si="253"/>
        <v>1</v>
      </c>
      <c r="B1194" s="74" t="s">
        <v>1102</v>
      </c>
      <c r="C1194" s="72" t="s">
        <v>56</v>
      </c>
      <c r="D1194" s="63">
        <v>1970</v>
      </c>
      <c r="E1194" s="72"/>
      <c r="F1194" s="72" t="s">
        <v>2519</v>
      </c>
      <c r="G1194" s="80">
        <v>3</v>
      </c>
      <c r="H1194" s="80">
        <v>4</v>
      </c>
      <c r="I1194" s="163">
        <v>2162.5</v>
      </c>
      <c r="J1194" s="163">
        <v>1547.2</v>
      </c>
      <c r="K1194" s="163">
        <v>667.6</v>
      </c>
      <c r="L1194" s="165">
        <v>81</v>
      </c>
      <c r="M1194" s="163">
        <f t="shared" si="245"/>
        <v>21970156.640000001</v>
      </c>
      <c r="N1194" s="163"/>
      <c r="O1194" s="163"/>
      <c r="P1194" s="163"/>
      <c r="Q1194" s="30">
        <f>IF('Форма 2'!D1194=0,"",'Форма 2'!D1194-N1194-O1194-P1194)</f>
        <v>21970156.640000001</v>
      </c>
      <c r="R1194" s="51">
        <f t="shared" ref="R1194:R1224" si="255">IF(ISNUMBER(J1194),M1194/J1194,"")</f>
        <v>14199.946122026888</v>
      </c>
      <c r="S1194" s="51">
        <f t="shared" ref="S1194:S1224" si="256">R1194</f>
        <v>14199.946122026888</v>
      </c>
      <c r="T1194" s="128">
        <f>IF(B1194=C1194,"",
IF(ISERROR(
IF(_xlfn.TEXTBEFORE('ПДФ 1'!B1241,": ",1)*1=YEAR($V$4),$V$4,
IF(_xlfn.TEXTBEFORE('ПДФ 1'!B1241,": ",1)*1=YEAR($W$4),$W$4,
IF(_xlfn.TEXTBEFORE('ПДФ 1'!B1241,": ",1)*1=YEAR($X$4),$X$4,$Y$4)))),"",
IF(_xlfn.TEXTBEFORE('ПДФ 1'!B1241,": ",1)*1=YEAR($V$4),$V$4,
IF(_xlfn.TEXTBEFORE('ПДФ 1'!B1241,": ",1)*1=YEAR($W$4),$W$4,
IF(_xlfn.TEXTBEFORE('ПДФ 1'!B1241,": ",1)*1=YEAR($X$4),$X$4,$Y$4)))))</f>
        <v>46387</v>
      </c>
      <c r="U1194" s="125" t="str">
        <f>IF(ISERROR(VLOOKUP(C1194,Источник!$C$2:$K$2343,9,0)),"",VLOOKUP(C1194,Источник!$C$2:$K$2343,9,0))</f>
        <v>РО</v>
      </c>
      <c r="V1194" s="1"/>
      <c r="W1194" s="1"/>
      <c r="X1194" s="77" t="str">
        <f t="shared" si="252"/>
        <v>пгт Ныроб, ул. Уждавиниса, д. 20: 2026</v>
      </c>
      <c r="Y1194" s="117">
        <f t="shared" ref="Y1194:Y1224" si="257">SUM(Z1194:AF1194,AI1194:AT1194,)+IF(ISNUMBER(AG1194),1,0)</f>
        <v>6</v>
      </c>
      <c r="Z1194" s="22">
        <v>1</v>
      </c>
      <c r="AA1194" s="22" t="s">
        <v>1076</v>
      </c>
      <c r="AB1194" s="22" t="s">
        <v>1076</v>
      </c>
      <c r="AC1194" s="22">
        <v>1</v>
      </c>
      <c r="AD1194" s="22" t="s">
        <v>1076</v>
      </c>
      <c r="AE1194" s="22">
        <v>1</v>
      </c>
      <c r="AF1194" s="22">
        <v>1</v>
      </c>
      <c r="AG1194" s="89" t="s">
        <v>1076</v>
      </c>
      <c r="AH1194" s="88" t="s">
        <v>1076</v>
      </c>
      <c r="AI1194" s="75" t="s">
        <v>1076</v>
      </c>
      <c r="AJ1194" s="75">
        <v>1</v>
      </c>
      <c r="AK1194" s="75" t="s">
        <v>1076</v>
      </c>
      <c r="AL1194" s="75" t="s">
        <v>1076</v>
      </c>
      <c r="AM1194" s="75">
        <v>1</v>
      </c>
      <c r="AN1194" s="75" t="s">
        <v>1076</v>
      </c>
      <c r="AO1194" s="75" t="s">
        <v>1076</v>
      </c>
      <c r="AP1194" s="75" t="s">
        <v>1076</v>
      </c>
      <c r="AQ1194" s="75" t="s">
        <v>1076</v>
      </c>
      <c r="AR1194" s="75" t="s">
        <v>1076</v>
      </c>
      <c r="AS1194" s="75" t="s">
        <v>1076</v>
      </c>
      <c r="AT1194" s="75" t="s">
        <v>1076</v>
      </c>
      <c r="AU1194" t="str">
        <f t="shared" ref="AU1194:AU1224" si="258">TRIM(IF(COUNTBLANK(Z1194:AE1194)&lt;=5,CONCATENATE($AP$3,IF(ISNUMBER(Z1194),Z$6,"")," ",IF(ISNUMBER(AA1194),AA$6,"")," ",IF(ISNUMBER(AB1194),AB$6,"")," ",IF(ISNUMBER(AC1194),AC$6,"")," ",IF(ISNUMBER(AD1194),AD$6,"")," ",IF(ISNUMBER(AE1194),AE$6,""),$AQ$3," ",IF(ISNUMBER(AF1194),AF$6,"")," ",IF(ISNUMBER(AH1194),AH$6,"")," ",IF(ISNUMBER(AI1194),AI$6,"")," ",IF(ISNUMBER(AJ1194),AJ$6,"")," ",IF(ISNUMBER(AK1194),AK$6,"")," ",IF(ISNUMBER(AL1194),AL$6,"")," ",IF(ISNUMBER(AM1194),AM$6,"")," ",IF(ISNUMBER(AR1194),AR$6,"")," ",IF(ISNUMBER(AS1194),AS$6,"")," ",IF(ISNUMBER(AT1194),AT$6,""))&amp;IF(COUNTBLANK(AN1194:AQ1194)&lt;=3,CONCATENATE($AP$4,IF(ISNUMBER(AN1194),AN$7,"")," ",IF(ISNUMBER(AO1194),AO$7,"")," ",IF(ISNUMBER(AP1194),AP$7,"")," ",IF(ISNUMBER(AQ1194),AQ$7,"")," ",$AQ$4),""),
CONCATENATE(IF(ISNUMBER(AF1194),AF$6,"")," ",IF(ISNUMBER(AH1194),AH$6,"")," ",IF(ISNUMBER(AI1194),AI$6,"")," ",IF(ISNUMBER(AJ1194),AJ$6,"")," ",IF(ISNUMBER(AK1194),AK$6,"")," ",IF(ISNUMBER(AL1194),AL$6,"")," ",IF(ISNUMBER(AM1194),AM$6,"")," ",IF(ISNUMBER(AR1194),AR$6,"")," ",IF(ISNUMBER(AS1194),AS$6,"")," ",IF(ISNUMBER(AT1194),AT$6,""))&amp;IF(COUNTBLANK(AN1194:AQ1194)&lt;=3,CONCATENATE($AP$4,IF(ISNUMBER(AN1194),AN$7,"")," ",IF(ISNUMBER(AO1194),AO$7,"")," ",IF(ISNUMBER(AP1194),AP$7,"")," ",IF(ISNUMBER(AQ1194),AQ$7,"")," ",$AQ$4),"")
))</f>
        <v>РВИС ( ЭЛ ХВС ВОД ) РП Рфа РФ</v>
      </c>
    </row>
    <row r="1195" spans="1:47" ht="17.25" thickTop="1" thickBot="1" x14ac:dyDescent="0.3">
      <c r="A1195" s="134">
        <f t="shared" si="253"/>
        <v>0</v>
      </c>
      <c r="B1195" s="135" t="s">
        <v>1076</v>
      </c>
      <c r="C1195" s="141" t="s">
        <v>1103</v>
      </c>
      <c r="D1195" s="140" t="s">
        <v>1076</v>
      </c>
      <c r="E1195" s="141"/>
      <c r="F1195" s="141" t="s">
        <v>1076</v>
      </c>
      <c r="G1195" s="142" t="s">
        <v>1076</v>
      </c>
      <c r="H1195" s="142" t="s">
        <v>1076</v>
      </c>
      <c r="I1195" s="162">
        <f>SUM(I1196:I1198)</f>
        <v>16774.88</v>
      </c>
      <c r="J1195" s="162">
        <f t="shared" ref="J1195:P1195" si="259">SUM(J1196:J1198)</f>
        <v>13192.5</v>
      </c>
      <c r="K1195" s="162">
        <f t="shared" si="259"/>
        <v>13192.5</v>
      </c>
      <c r="L1195" s="154">
        <f t="shared" si="259"/>
        <v>638</v>
      </c>
      <c r="M1195" s="162">
        <f t="shared" si="245"/>
        <v>25506142.700000003</v>
      </c>
      <c r="N1195" s="162">
        <f t="shared" si="259"/>
        <v>0</v>
      </c>
      <c r="O1195" s="162">
        <f t="shared" si="259"/>
        <v>0</v>
      </c>
      <c r="P1195" s="162">
        <f t="shared" si="259"/>
        <v>0</v>
      </c>
      <c r="Q1195" s="136">
        <f>IF('Форма 2'!D1195=0,"",'Форма 2'!D1195-N1195-O1195-P1195)</f>
        <v>25506142.700000003</v>
      </c>
      <c r="R1195" s="143"/>
      <c r="S1195" s="143"/>
      <c r="T1195" s="138"/>
      <c r="U1195" s="145" t="str">
        <f>IF(ISERROR(VLOOKUP(C1195,Источник!$C$2:$K$2343,9,0)),"",VLOOKUP(C1195,Источник!$C$2:$K$2343,9,0))</f>
        <v/>
      </c>
      <c r="V1195" s="1"/>
      <c r="W1195" s="1"/>
      <c r="X1195" s="77" t="str">
        <f t="shared" si="252"/>
        <v/>
      </c>
      <c r="Y1195" s="117">
        <f t="shared" si="257"/>
        <v>0</v>
      </c>
      <c r="Z1195" s="22" t="s">
        <v>1076</v>
      </c>
      <c r="AA1195" s="22" t="s">
        <v>1076</v>
      </c>
      <c r="AB1195" s="22" t="s">
        <v>1076</v>
      </c>
      <c r="AC1195" s="22" t="s">
        <v>1076</v>
      </c>
      <c r="AD1195" s="22" t="s">
        <v>1076</v>
      </c>
      <c r="AE1195" s="22" t="s">
        <v>1076</v>
      </c>
      <c r="AF1195" s="22" t="s">
        <v>1076</v>
      </c>
      <c r="AG1195" s="89" t="s">
        <v>1076</v>
      </c>
      <c r="AH1195" s="88" t="s">
        <v>1076</v>
      </c>
      <c r="AI1195" s="75" t="s">
        <v>1076</v>
      </c>
      <c r="AJ1195" s="75" t="s">
        <v>1076</v>
      </c>
      <c r="AK1195" s="75" t="s">
        <v>1076</v>
      </c>
      <c r="AL1195" s="75" t="s">
        <v>1076</v>
      </c>
      <c r="AM1195" s="75" t="s">
        <v>1076</v>
      </c>
      <c r="AN1195" s="75" t="s">
        <v>1076</v>
      </c>
      <c r="AO1195" s="75" t="s">
        <v>1076</v>
      </c>
      <c r="AP1195" s="75" t="s">
        <v>1076</v>
      </c>
      <c r="AQ1195" s="75" t="s">
        <v>1076</v>
      </c>
      <c r="AR1195" s="75" t="s">
        <v>1076</v>
      </c>
      <c r="AS1195" s="75" t="s">
        <v>1076</v>
      </c>
      <c r="AT1195" s="75" t="s">
        <v>1076</v>
      </c>
      <c r="AU1195" t="str">
        <f t="shared" si="258"/>
        <v/>
      </c>
    </row>
    <row r="1196" spans="1:47" ht="16.5" thickTop="1" thickBot="1" x14ac:dyDescent="0.3">
      <c r="A1196" s="28">
        <f t="shared" si="253"/>
        <v>1</v>
      </c>
      <c r="B1196" s="74" t="s">
        <v>1103</v>
      </c>
      <c r="C1196" s="72" t="s">
        <v>696</v>
      </c>
      <c r="D1196" s="63">
        <v>1994</v>
      </c>
      <c r="E1196" s="72"/>
      <c r="F1196" s="72" t="s">
        <v>2519</v>
      </c>
      <c r="G1196" s="80">
        <v>5</v>
      </c>
      <c r="H1196" s="80">
        <v>4</v>
      </c>
      <c r="I1196" s="163">
        <v>3531</v>
      </c>
      <c r="J1196" s="163">
        <v>2669.2</v>
      </c>
      <c r="K1196" s="163">
        <v>2669.2</v>
      </c>
      <c r="L1196" s="165">
        <v>111</v>
      </c>
      <c r="M1196" s="163">
        <f t="shared" si="245"/>
        <v>4172229.6</v>
      </c>
      <c r="N1196" s="163"/>
      <c r="O1196" s="163"/>
      <c r="P1196" s="163"/>
      <c r="Q1196" s="30">
        <f>IF('Форма 2'!D1196=0,"",'Форма 2'!D1196-N1196-O1196-P1196)</f>
        <v>4172229.6</v>
      </c>
      <c r="R1196" s="51">
        <f t="shared" si="255"/>
        <v>1563.1011539037916</v>
      </c>
      <c r="S1196" s="51">
        <f t="shared" si="256"/>
        <v>1563.1011539037916</v>
      </c>
      <c r="T1196" s="128">
        <f>IF(B1196=C1196,"",
IF(ISERROR(
IF(_xlfn.TEXTBEFORE('ПДФ 1'!B1243,": ",1)*1=YEAR($V$4),$V$4,
IF(_xlfn.TEXTBEFORE('ПДФ 1'!B1243,": ",1)*1=YEAR($W$4),$W$4,
IF(_xlfn.TEXTBEFORE('ПДФ 1'!B1243,": ",1)*1=YEAR($X$4),$X$4,$Y$4)))),"",
IF(_xlfn.TEXTBEFORE('ПДФ 1'!B1243,": ",1)*1=YEAR($V$4),$V$4,
IF(_xlfn.TEXTBEFORE('ПДФ 1'!B1243,": ",1)*1=YEAR($W$4),$W$4,
IF(_xlfn.TEXTBEFORE('ПДФ 1'!B1243,": ",1)*1=YEAR($X$4),$X$4,$Y$4)))))</f>
        <v>46387</v>
      </c>
      <c r="U1196" s="125" t="str">
        <f>IF(ISERROR(VLOOKUP(C1196,Источник!$C$2:$K$2343,9,0)),"",VLOOKUP(C1196,Источник!$C$2:$K$2343,9,0))</f>
        <v>РО</v>
      </c>
      <c r="V1196" s="1"/>
      <c r="W1196" s="1"/>
      <c r="X1196" s="77" t="str">
        <f t="shared" si="252"/>
        <v>г. Чернушка, б-р 48 Стрелковой Бригады, д. 8: 2026</v>
      </c>
      <c r="Y1196" s="117">
        <f t="shared" si="257"/>
        <v>2</v>
      </c>
      <c r="Z1196" s="22" t="s">
        <v>1076</v>
      </c>
      <c r="AA1196" s="22" t="s">
        <v>1076</v>
      </c>
      <c r="AB1196" s="22" t="s">
        <v>1076</v>
      </c>
      <c r="AC1196" s="22">
        <v>1</v>
      </c>
      <c r="AD1196" s="22">
        <v>1</v>
      </c>
      <c r="AE1196" s="22" t="s">
        <v>1076</v>
      </c>
      <c r="AF1196" s="22" t="s">
        <v>1076</v>
      </c>
      <c r="AG1196" s="89" t="s">
        <v>1076</v>
      </c>
      <c r="AH1196" s="88" t="s">
        <v>1076</v>
      </c>
      <c r="AI1196" s="75" t="s">
        <v>1076</v>
      </c>
      <c r="AJ1196" s="75" t="s">
        <v>1076</v>
      </c>
      <c r="AK1196" s="75" t="s">
        <v>1076</v>
      </c>
      <c r="AL1196" s="75" t="s">
        <v>1076</v>
      </c>
      <c r="AM1196" s="75" t="s">
        <v>1076</v>
      </c>
      <c r="AN1196" s="75" t="s">
        <v>1076</v>
      </c>
      <c r="AO1196" s="75" t="s">
        <v>1076</v>
      </c>
      <c r="AP1196" s="75" t="s">
        <v>1076</v>
      </c>
      <c r="AQ1196" s="75" t="s">
        <v>1076</v>
      </c>
      <c r="AR1196" s="75" t="s">
        <v>1076</v>
      </c>
      <c r="AS1196" s="75" t="s">
        <v>1076</v>
      </c>
      <c r="AT1196" s="75" t="s">
        <v>1076</v>
      </c>
      <c r="AU1196" t="str">
        <f t="shared" si="258"/>
        <v>РВИС ( ХВС ГВС )</v>
      </c>
    </row>
    <row r="1197" spans="1:47" ht="16.5" thickTop="1" thickBot="1" x14ac:dyDescent="0.3">
      <c r="A1197" s="28">
        <f t="shared" si="253"/>
        <v>2</v>
      </c>
      <c r="B1197" s="74" t="s">
        <v>1103</v>
      </c>
      <c r="C1197" s="72" t="s">
        <v>668</v>
      </c>
      <c r="D1197" s="63">
        <v>1995</v>
      </c>
      <c r="E1197" s="72"/>
      <c r="F1197" s="72" t="s">
        <v>2519</v>
      </c>
      <c r="G1197" s="80">
        <v>5</v>
      </c>
      <c r="H1197" s="80">
        <v>6</v>
      </c>
      <c r="I1197" s="163">
        <v>5567.58</v>
      </c>
      <c r="J1197" s="163">
        <v>4236.8999999999996</v>
      </c>
      <c r="K1197" s="163">
        <v>4236.8999999999996</v>
      </c>
      <c r="L1197" s="165">
        <v>189</v>
      </c>
      <c r="M1197" s="163">
        <f t="shared" si="245"/>
        <v>13850134.710000001</v>
      </c>
      <c r="N1197" s="163"/>
      <c r="O1197" s="163"/>
      <c r="P1197" s="163"/>
      <c r="Q1197" s="30">
        <f>IF('Форма 2'!D1197=0,"",'Форма 2'!D1197-N1197-O1197-P1197)</f>
        <v>13850134.710000001</v>
      </c>
      <c r="R1197" s="51">
        <f t="shared" si="255"/>
        <v>3268.9312256602711</v>
      </c>
      <c r="S1197" s="51">
        <f t="shared" si="256"/>
        <v>3268.9312256602711</v>
      </c>
      <c r="T1197" s="128">
        <f>IF(B1197=C1197,"",
IF(ISERROR(
IF(_xlfn.TEXTBEFORE('ПДФ 1'!B1244,": ",1)*1=YEAR($V$4),$V$4,
IF(_xlfn.TEXTBEFORE('ПДФ 1'!B1244,": ",1)*1=YEAR($W$4),$W$4,
IF(_xlfn.TEXTBEFORE('ПДФ 1'!B1244,": ",1)*1=YEAR($X$4),$X$4,$Y$4)))),"",
IF(_xlfn.TEXTBEFORE('ПДФ 1'!B1244,": ",1)*1=YEAR($V$4),$V$4,
IF(_xlfn.TEXTBEFORE('ПДФ 1'!B1244,": ",1)*1=YEAR($W$4),$W$4,
IF(_xlfn.TEXTBEFORE('ПДФ 1'!B1244,": ",1)*1=YEAR($X$4),$X$4,$Y$4)))))</f>
        <v>46387</v>
      </c>
      <c r="U1197" s="125" t="str">
        <f>IF(ISERROR(VLOOKUP(C1197,Источник!$C$2:$K$2343,9,0)),"",VLOOKUP(C1197,Источник!$C$2:$K$2343,9,0))</f>
        <v>РО</v>
      </c>
      <c r="V1197" s="1"/>
      <c r="W1197" s="1"/>
      <c r="X1197" s="77" t="str">
        <f t="shared" si="252"/>
        <v>г. Чернушка, б-р Генерала Куприянова, д. 3: 2026</v>
      </c>
      <c r="Y1197" s="117">
        <f t="shared" si="257"/>
        <v>1</v>
      </c>
      <c r="Z1197" s="22" t="s">
        <v>1076</v>
      </c>
      <c r="AA1197" s="22">
        <v>1</v>
      </c>
      <c r="AB1197" s="22" t="s">
        <v>1076</v>
      </c>
      <c r="AC1197" s="22" t="s">
        <v>1076</v>
      </c>
      <c r="AD1197" s="22" t="s">
        <v>1076</v>
      </c>
      <c r="AE1197" s="22" t="s">
        <v>1076</v>
      </c>
      <c r="AF1197" s="22" t="s">
        <v>1076</v>
      </c>
      <c r="AG1197" s="89" t="s">
        <v>1076</v>
      </c>
      <c r="AH1197" s="88" t="s">
        <v>1076</v>
      </c>
      <c r="AI1197" s="75" t="s">
        <v>1076</v>
      </c>
      <c r="AJ1197" s="75" t="s">
        <v>1076</v>
      </c>
      <c r="AK1197" s="75" t="s">
        <v>1076</v>
      </c>
      <c r="AL1197" s="75" t="s">
        <v>1076</v>
      </c>
      <c r="AM1197" s="75" t="s">
        <v>1076</v>
      </c>
      <c r="AN1197" s="75" t="s">
        <v>1076</v>
      </c>
      <c r="AO1197" s="75" t="s">
        <v>1076</v>
      </c>
      <c r="AP1197" s="75" t="s">
        <v>1076</v>
      </c>
      <c r="AQ1197" s="75" t="s">
        <v>1076</v>
      </c>
      <c r="AR1197" s="75" t="s">
        <v>1076</v>
      </c>
      <c r="AS1197" s="75" t="s">
        <v>1076</v>
      </c>
      <c r="AT1197" s="75" t="s">
        <v>1076</v>
      </c>
      <c r="AU1197" t="str">
        <f t="shared" si="258"/>
        <v>РВИС ( ТЕП )</v>
      </c>
    </row>
    <row r="1198" spans="1:47" ht="16.5" thickTop="1" thickBot="1" x14ac:dyDescent="0.3">
      <c r="A1198" s="28">
        <f t="shared" si="253"/>
        <v>3</v>
      </c>
      <c r="B1198" s="74" t="s">
        <v>1103</v>
      </c>
      <c r="C1198" s="72" t="s">
        <v>624</v>
      </c>
      <c r="D1198" s="63">
        <v>1987</v>
      </c>
      <c r="E1198" s="72"/>
      <c r="F1198" s="72" t="s">
        <v>2519</v>
      </c>
      <c r="G1198" s="80">
        <v>5</v>
      </c>
      <c r="H1198" s="80">
        <v>9</v>
      </c>
      <c r="I1198" s="163">
        <v>7676.3</v>
      </c>
      <c r="J1198" s="163">
        <v>6286.4</v>
      </c>
      <c r="K1198" s="163">
        <v>6286.4</v>
      </c>
      <c r="L1198" s="165">
        <v>338</v>
      </c>
      <c r="M1198" s="163">
        <f t="shared" si="245"/>
        <v>7483778.3900000006</v>
      </c>
      <c r="N1198" s="163"/>
      <c r="O1198" s="163"/>
      <c r="P1198" s="163"/>
      <c r="Q1198" s="30">
        <f>IF('Форма 2'!D1198=0,"",'Форма 2'!D1198-N1198-O1198-P1198)</f>
        <v>7483778.3900000006</v>
      </c>
      <c r="R1198" s="51">
        <f t="shared" si="255"/>
        <v>1190.4712379104099</v>
      </c>
      <c r="S1198" s="51">
        <f t="shared" si="256"/>
        <v>1190.4712379104099</v>
      </c>
      <c r="T1198" s="128">
        <f>IF(B1198=C1198,"",
IF(ISERROR(
IF(_xlfn.TEXTBEFORE('ПДФ 1'!B1245,": ",1)*1=YEAR($V$4),$V$4,
IF(_xlfn.TEXTBEFORE('ПДФ 1'!B1245,": ",1)*1=YEAR($W$4),$W$4,
IF(_xlfn.TEXTBEFORE('ПДФ 1'!B1245,": ",1)*1=YEAR($X$4),$X$4,$Y$4)))),"",
IF(_xlfn.TEXTBEFORE('ПДФ 1'!B1245,": ",1)*1=YEAR($V$4),$V$4,
IF(_xlfn.TEXTBEFORE('ПДФ 1'!B1245,": ",1)*1=YEAR($W$4),$W$4,
IF(_xlfn.TEXTBEFORE('ПДФ 1'!B1245,": ",1)*1=YEAR($X$4),$X$4,$Y$4)))))</f>
        <v>46387</v>
      </c>
      <c r="U1198" s="125" t="str">
        <f>IF(ISERROR(VLOOKUP(C1198,Источник!$C$2:$K$2343,9,0)),"",VLOOKUP(C1198,Источник!$C$2:$K$2343,9,0))</f>
        <v>СС</v>
      </c>
      <c r="V1198" s="1"/>
      <c r="W1198" s="1"/>
      <c r="X1198" s="77" t="str">
        <f t="shared" si="252"/>
        <v>г. Чернушка, ул. Мира, д. 38: 2026</v>
      </c>
      <c r="Y1198" s="117">
        <f t="shared" si="257"/>
        <v>2</v>
      </c>
      <c r="Z1198" s="22">
        <v>1</v>
      </c>
      <c r="AA1198" s="22" t="s">
        <v>1076</v>
      </c>
      <c r="AB1198" s="22" t="s">
        <v>1076</v>
      </c>
      <c r="AC1198" s="22" t="s">
        <v>1076</v>
      </c>
      <c r="AD1198" s="22" t="s">
        <v>1076</v>
      </c>
      <c r="AE1198" s="22">
        <v>1</v>
      </c>
      <c r="AF1198" s="22" t="s">
        <v>1076</v>
      </c>
      <c r="AG1198" s="89" t="s">
        <v>1076</v>
      </c>
      <c r="AH1198" s="88" t="s">
        <v>1076</v>
      </c>
      <c r="AI1198" s="75" t="s">
        <v>1076</v>
      </c>
      <c r="AJ1198" s="75" t="s">
        <v>1076</v>
      </c>
      <c r="AK1198" s="75" t="s">
        <v>1076</v>
      </c>
      <c r="AL1198" s="75" t="s">
        <v>1076</v>
      </c>
      <c r="AM1198" s="75" t="s">
        <v>1076</v>
      </c>
      <c r="AN1198" s="75" t="s">
        <v>1076</v>
      </c>
      <c r="AO1198" s="75" t="s">
        <v>1076</v>
      </c>
      <c r="AP1198" s="75" t="s">
        <v>1076</v>
      </c>
      <c r="AQ1198" s="75" t="s">
        <v>1076</v>
      </c>
      <c r="AR1198" s="75" t="s">
        <v>1076</v>
      </c>
      <c r="AS1198" s="75" t="s">
        <v>1076</v>
      </c>
      <c r="AT1198" s="75" t="s">
        <v>1076</v>
      </c>
      <c r="AU1198" t="str">
        <f t="shared" si="258"/>
        <v>РВИС ( ЭЛ ВОД )</v>
      </c>
    </row>
    <row r="1199" spans="1:47" ht="17.25" thickTop="1" thickBot="1" x14ac:dyDescent="0.3">
      <c r="A1199" s="134">
        <f t="shared" si="253"/>
        <v>0</v>
      </c>
      <c r="B1199" s="135" t="s">
        <v>1076</v>
      </c>
      <c r="C1199" s="141" t="s">
        <v>1104</v>
      </c>
      <c r="D1199" s="140" t="s">
        <v>1076</v>
      </c>
      <c r="E1199" s="141"/>
      <c r="F1199" s="141" t="s">
        <v>1076</v>
      </c>
      <c r="G1199" s="142" t="s">
        <v>1076</v>
      </c>
      <c r="H1199" s="142" t="s">
        <v>1076</v>
      </c>
      <c r="I1199" s="162">
        <f>SUM(I1200:I1224)</f>
        <v>62199.549999999996</v>
      </c>
      <c r="J1199" s="162">
        <f t="shared" ref="J1199:P1199" si="260">SUM(J1200:J1224)</f>
        <v>55166.959999999992</v>
      </c>
      <c r="K1199" s="162">
        <f t="shared" si="260"/>
        <v>52259.069999999978</v>
      </c>
      <c r="L1199" s="154">
        <f t="shared" si="260"/>
        <v>1718</v>
      </c>
      <c r="M1199" s="162">
        <f t="shared" si="245"/>
        <v>345711174.63999999</v>
      </c>
      <c r="N1199" s="162">
        <f t="shared" si="260"/>
        <v>0</v>
      </c>
      <c r="O1199" s="162">
        <f t="shared" si="260"/>
        <v>0</v>
      </c>
      <c r="P1199" s="162">
        <f t="shared" si="260"/>
        <v>0</v>
      </c>
      <c r="Q1199" s="136">
        <f>IF('Форма 2'!D1199=0,"",'Форма 2'!D1199-N1199-O1199-P1199)</f>
        <v>345711174.63999999</v>
      </c>
      <c r="R1199" s="143"/>
      <c r="S1199" s="143"/>
      <c r="T1199" s="138"/>
      <c r="U1199" s="145" t="str">
        <f>IF(ISERROR(VLOOKUP(C1199,Источник!$C$2:$K$2343,9,0)),"",VLOOKUP(C1199,Источник!$C$2:$K$2343,9,0))</f>
        <v/>
      </c>
      <c r="V1199" s="1"/>
      <c r="W1199" s="1"/>
      <c r="X1199" s="77" t="str">
        <f t="shared" si="252"/>
        <v/>
      </c>
      <c r="Y1199" s="117">
        <f t="shared" si="257"/>
        <v>0</v>
      </c>
      <c r="Z1199" s="22" t="s">
        <v>1076</v>
      </c>
      <c r="AA1199" s="22" t="s">
        <v>1076</v>
      </c>
      <c r="AB1199" s="22" t="s">
        <v>1076</v>
      </c>
      <c r="AC1199" s="22" t="s">
        <v>1076</v>
      </c>
      <c r="AD1199" s="22" t="s">
        <v>1076</v>
      </c>
      <c r="AE1199" s="22" t="s">
        <v>1076</v>
      </c>
      <c r="AF1199" s="22" t="s">
        <v>1076</v>
      </c>
      <c r="AG1199" s="89" t="s">
        <v>1076</v>
      </c>
      <c r="AH1199" s="88" t="s">
        <v>1076</v>
      </c>
      <c r="AI1199" s="75" t="s">
        <v>1076</v>
      </c>
      <c r="AJ1199" s="75" t="s">
        <v>1076</v>
      </c>
      <c r="AK1199" s="75" t="s">
        <v>1076</v>
      </c>
      <c r="AL1199" s="75" t="s">
        <v>1076</v>
      </c>
      <c r="AM1199" s="75" t="s">
        <v>1076</v>
      </c>
      <c r="AN1199" s="75" t="s">
        <v>1076</v>
      </c>
      <c r="AO1199" s="75" t="s">
        <v>1076</v>
      </c>
      <c r="AP1199" s="75" t="s">
        <v>1076</v>
      </c>
      <c r="AQ1199" s="75" t="s">
        <v>1076</v>
      </c>
      <c r="AR1199" s="75" t="s">
        <v>1076</v>
      </c>
      <c r="AS1199" s="75" t="s">
        <v>1076</v>
      </c>
      <c r="AT1199" s="75" t="s">
        <v>1076</v>
      </c>
      <c r="AU1199" t="str">
        <f t="shared" si="258"/>
        <v/>
      </c>
    </row>
    <row r="1200" spans="1:47" ht="16.5" thickTop="1" thickBot="1" x14ac:dyDescent="0.3">
      <c r="A1200" s="28">
        <f t="shared" si="253"/>
        <v>1</v>
      </c>
      <c r="B1200" s="74" t="s">
        <v>1104</v>
      </c>
      <c r="C1200" s="72" t="s">
        <v>765</v>
      </c>
      <c r="D1200" s="63">
        <v>1977</v>
      </c>
      <c r="E1200" s="72"/>
      <c r="F1200" s="72" t="s">
        <v>2559</v>
      </c>
      <c r="G1200" s="80">
        <v>5</v>
      </c>
      <c r="H1200" s="80">
        <v>4</v>
      </c>
      <c r="I1200" s="163">
        <v>3438.62</v>
      </c>
      <c r="J1200" s="163">
        <v>3438.62</v>
      </c>
      <c r="K1200" s="163">
        <v>3438.62</v>
      </c>
      <c r="L1200" s="165">
        <v>70</v>
      </c>
      <c r="M1200" s="163">
        <f t="shared" si="245"/>
        <v>15485893.939999999</v>
      </c>
      <c r="N1200" s="163"/>
      <c r="O1200" s="163"/>
      <c r="P1200" s="163"/>
      <c r="Q1200" s="30">
        <f>IF('Форма 2'!D1200=0,"",'Форма 2'!D1200-N1200-O1200-P1200)</f>
        <v>15485893.939999999</v>
      </c>
      <c r="R1200" s="51">
        <f t="shared" si="255"/>
        <v>4503.519999302046</v>
      </c>
      <c r="S1200" s="51">
        <f t="shared" si="256"/>
        <v>4503.519999302046</v>
      </c>
      <c r="T1200" s="128">
        <f>IF(B1200=C1200,"",
IF(ISERROR(
IF(_xlfn.TEXTBEFORE('ПДФ 1'!B1247,": ",1)*1=YEAR($V$4),$V$4,
IF(_xlfn.TEXTBEFORE('ПДФ 1'!B1247,": ",1)*1=YEAR($W$4),$W$4,
IF(_xlfn.TEXTBEFORE('ПДФ 1'!B1247,": ",1)*1=YEAR($X$4),$X$4,$Y$4)))),"",
IF(_xlfn.TEXTBEFORE('ПДФ 1'!B1247,": ",1)*1=YEAR($V$4),$V$4,
IF(_xlfn.TEXTBEFORE('ПДФ 1'!B1247,": ",1)*1=YEAR($W$4),$W$4,
IF(_xlfn.TEXTBEFORE('ПДФ 1'!B1247,": ",1)*1=YEAR($X$4),$X$4,$Y$4)))))</f>
        <v>46387</v>
      </c>
      <c r="U1200" s="125" t="str">
        <f>IF(ISERROR(VLOOKUP(C1200,Источник!$C$2:$K$2343,9,0)),"",VLOOKUP(C1200,Источник!$C$2:$K$2343,9,0))</f>
        <v>СС</v>
      </c>
      <c r="V1200" s="1"/>
      <c r="W1200" s="1"/>
      <c r="X1200" s="77" t="str">
        <f t="shared" si="252"/>
        <v>г. Чусовой, ул. 50 лет ВЛКСМ, д. 12: 2026</v>
      </c>
      <c r="Y1200" s="117">
        <f t="shared" si="257"/>
        <v>1</v>
      </c>
      <c r="Z1200" s="22" t="s">
        <v>1076</v>
      </c>
      <c r="AA1200" s="22" t="s">
        <v>1076</v>
      </c>
      <c r="AB1200" s="22" t="s">
        <v>1076</v>
      </c>
      <c r="AC1200" s="22" t="s">
        <v>1076</v>
      </c>
      <c r="AD1200" s="22" t="s">
        <v>1076</v>
      </c>
      <c r="AE1200" s="22" t="s">
        <v>1076</v>
      </c>
      <c r="AF1200" s="22" t="s">
        <v>1076</v>
      </c>
      <c r="AG1200" s="89" t="s">
        <v>1076</v>
      </c>
      <c r="AH1200" s="88" t="s">
        <v>1076</v>
      </c>
      <c r="AI1200" s="75">
        <v>1</v>
      </c>
      <c r="AJ1200" s="75" t="s">
        <v>1076</v>
      </c>
      <c r="AK1200" s="75" t="s">
        <v>1076</v>
      </c>
      <c r="AL1200" s="75" t="s">
        <v>1076</v>
      </c>
      <c r="AM1200" s="75" t="s">
        <v>1076</v>
      </c>
      <c r="AN1200" s="75" t="s">
        <v>1076</v>
      </c>
      <c r="AO1200" s="75" t="s">
        <v>1076</v>
      </c>
      <c r="AP1200" s="75" t="s">
        <v>1076</v>
      </c>
      <c r="AQ1200" s="75" t="s">
        <v>1076</v>
      </c>
      <c r="AR1200" s="75" t="s">
        <v>1076</v>
      </c>
      <c r="AS1200" s="75" t="s">
        <v>1076</v>
      </c>
      <c r="AT1200" s="75" t="s">
        <v>1076</v>
      </c>
      <c r="AU1200" t="str">
        <f t="shared" si="258"/>
        <v>РК</v>
      </c>
    </row>
    <row r="1201" spans="1:47" ht="16.5" thickTop="1" thickBot="1" x14ac:dyDescent="0.3">
      <c r="A1201" s="28">
        <f t="shared" si="253"/>
        <v>2</v>
      </c>
      <c r="B1201" s="74" t="s">
        <v>1104</v>
      </c>
      <c r="C1201" s="72" t="s">
        <v>791</v>
      </c>
      <c r="D1201" s="63">
        <v>1972</v>
      </c>
      <c r="E1201" s="72"/>
      <c r="F1201" s="72" t="s">
        <v>2519</v>
      </c>
      <c r="G1201" s="80">
        <v>5</v>
      </c>
      <c r="H1201" s="80">
        <v>6</v>
      </c>
      <c r="I1201" s="163">
        <v>4946.3</v>
      </c>
      <c r="J1201" s="163">
        <v>4485.55</v>
      </c>
      <c r="K1201" s="163">
        <v>4479.1000000000004</v>
      </c>
      <c r="L1201" s="165">
        <v>155</v>
      </c>
      <c r="M1201" s="163">
        <f t="shared" si="245"/>
        <v>24149617.27</v>
      </c>
      <c r="N1201" s="163"/>
      <c r="O1201" s="163"/>
      <c r="P1201" s="163"/>
      <c r="Q1201" s="30">
        <f>IF('Форма 2'!D1201=0,"",'Форма 2'!D1201-N1201-O1201-P1201)</f>
        <v>24149617.27</v>
      </c>
      <c r="R1201" s="51">
        <f t="shared" si="255"/>
        <v>5383.8698197545446</v>
      </c>
      <c r="S1201" s="51">
        <f t="shared" si="256"/>
        <v>5383.8698197545446</v>
      </c>
      <c r="T1201" s="128">
        <f>IF(B1201=C1201,"",
IF(ISERROR(
IF(_xlfn.TEXTBEFORE('ПДФ 1'!B1248,": ",1)*1=YEAR($V$4),$V$4,
IF(_xlfn.TEXTBEFORE('ПДФ 1'!B1248,": ",1)*1=YEAR($W$4),$W$4,
IF(_xlfn.TEXTBEFORE('ПДФ 1'!B1248,": ",1)*1=YEAR($X$4),$X$4,$Y$4)))),"",
IF(_xlfn.TEXTBEFORE('ПДФ 1'!B1248,": ",1)*1=YEAR($V$4),$V$4,
IF(_xlfn.TEXTBEFORE('ПДФ 1'!B1248,": ",1)*1=YEAR($W$4),$W$4,
IF(_xlfn.TEXTBEFORE('ПДФ 1'!B1248,": ",1)*1=YEAR($X$4),$X$4,$Y$4)))))</f>
        <v>46387</v>
      </c>
      <c r="U1201" s="125" t="str">
        <f>IF(ISERROR(VLOOKUP(C1201,Источник!$C$2:$K$2343,9,0)),"",VLOOKUP(C1201,Источник!$C$2:$K$2343,9,0))</f>
        <v>РО</v>
      </c>
      <c r="V1201" s="1"/>
      <c r="W1201" s="1"/>
      <c r="X1201" s="77" t="str">
        <f t="shared" si="252"/>
        <v>г. Чусовой, ул. 50 лет ВЛКСМ, д. 13: 2026</v>
      </c>
      <c r="Y1201" s="117">
        <f t="shared" si="257"/>
        <v>1</v>
      </c>
      <c r="Z1201" s="22" t="s">
        <v>1076</v>
      </c>
      <c r="AA1201" s="22" t="s">
        <v>1076</v>
      </c>
      <c r="AB1201" s="22" t="s">
        <v>1076</v>
      </c>
      <c r="AC1201" s="22" t="s">
        <v>1076</v>
      </c>
      <c r="AD1201" s="22" t="s">
        <v>1076</v>
      </c>
      <c r="AE1201" s="22" t="s">
        <v>1076</v>
      </c>
      <c r="AF1201" s="22" t="s">
        <v>1076</v>
      </c>
      <c r="AG1201" s="89" t="s">
        <v>1076</v>
      </c>
      <c r="AH1201" s="88" t="s">
        <v>1076</v>
      </c>
      <c r="AI1201" s="75" t="s">
        <v>1076</v>
      </c>
      <c r="AJ1201" s="75">
        <v>1</v>
      </c>
      <c r="AK1201" s="75" t="s">
        <v>1076</v>
      </c>
      <c r="AL1201" s="75" t="s">
        <v>1076</v>
      </c>
      <c r="AM1201" s="75" t="s">
        <v>1076</v>
      </c>
      <c r="AN1201" s="75" t="s">
        <v>1076</v>
      </c>
      <c r="AO1201" s="75" t="s">
        <v>1076</v>
      </c>
      <c r="AP1201" s="75" t="s">
        <v>1076</v>
      </c>
      <c r="AQ1201" s="75" t="s">
        <v>1076</v>
      </c>
      <c r="AR1201" s="75" t="s">
        <v>1076</v>
      </c>
      <c r="AS1201" s="75" t="s">
        <v>1076</v>
      </c>
      <c r="AT1201" s="75" t="s">
        <v>1076</v>
      </c>
      <c r="AU1201" t="str">
        <f t="shared" si="258"/>
        <v>Рфа</v>
      </c>
    </row>
    <row r="1202" spans="1:47" ht="16.5" thickTop="1" thickBot="1" x14ac:dyDescent="0.3">
      <c r="A1202" s="28">
        <f t="shared" si="253"/>
        <v>3</v>
      </c>
      <c r="B1202" s="74" t="s">
        <v>1104</v>
      </c>
      <c r="C1202" s="72" t="s">
        <v>792</v>
      </c>
      <c r="D1202" s="63">
        <v>1969</v>
      </c>
      <c r="E1202" s="72"/>
      <c r="F1202" s="72" t="s">
        <v>2526</v>
      </c>
      <c r="G1202" s="80">
        <v>5</v>
      </c>
      <c r="H1202" s="80">
        <v>4</v>
      </c>
      <c r="I1202" s="163">
        <v>3734.8</v>
      </c>
      <c r="J1202" s="163">
        <v>3403.3</v>
      </c>
      <c r="K1202" s="163">
        <v>3403.3</v>
      </c>
      <c r="L1202" s="165">
        <v>116</v>
      </c>
      <c r="M1202" s="163">
        <f t="shared" si="245"/>
        <v>18234638.129999999</v>
      </c>
      <c r="N1202" s="163"/>
      <c r="O1202" s="163"/>
      <c r="P1202" s="163"/>
      <c r="Q1202" s="30">
        <f>IF('Форма 2'!D1202=0,"",'Форма 2'!D1202-N1202-O1202-P1202)</f>
        <v>18234638.129999999</v>
      </c>
      <c r="R1202" s="51">
        <f t="shared" si="255"/>
        <v>5357.9285193782498</v>
      </c>
      <c r="S1202" s="51">
        <f t="shared" si="256"/>
        <v>5357.9285193782498</v>
      </c>
      <c r="T1202" s="128">
        <f>IF(B1202=C1202,"",
IF(ISERROR(
IF(_xlfn.TEXTBEFORE('ПДФ 1'!B1249,": ",1)*1=YEAR($V$4),$V$4,
IF(_xlfn.TEXTBEFORE('ПДФ 1'!B1249,": ",1)*1=YEAR($W$4),$W$4,
IF(_xlfn.TEXTBEFORE('ПДФ 1'!B1249,": ",1)*1=YEAR($X$4),$X$4,$Y$4)))),"",
IF(_xlfn.TEXTBEFORE('ПДФ 1'!B1249,": ",1)*1=YEAR($V$4),$V$4,
IF(_xlfn.TEXTBEFORE('ПДФ 1'!B1249,": ",1)*1=YEAR($W$4),$W$4,
IF(_xlfn.TEXTBEFORE('ПДФ 1'!B1249,": ",1)*1=YEAR($X$4),$X$4,$Y$4)))))</f>
        <v>46387</v>
      </c>
      <c r="U1202" s="125" t="str">
        <f>IF(ISERROR(VLOOKUP(C1202,Источник!$C$2:$K$2343,9,0)),"",VLOOKUP(C1202,Источник!$C$2:$K$2343,9,0))</f>
        <v>СС</v>
      </c>
      <c r="V1202" s="1"/>
      <c r="W1202" s="1"/>
      <c r="X1202" s="77" t="str">
        <f t="shared" si="252"/>
        <v>г. Чусовой, ул. 50 лет ВЛКСМ, д. 15: 2026</v>
      </c>
      <c r="Y1202" s="117">
        <f t="shared" si="257"/>
        <v>1</v>
      </c>
      <c r="Z1202" s="22" t="s">
        <v>1076</v>
      </c>
      <c r="AA1202" s="22" t="s">
        <v>1076</v>
      </c>
      <c r="AB1202" s="22" t="s">
        <v>1076</v>
      </c>
      <c r="AC1202" s="22" t="s">
        <v>1076</v>
      </c>
      <c r="AD1202" s="22" t="s">
        <v>1076</v>
      </c>
      <c r="AE1202" s="22" t="s">
        <v>1076</v>
      </c>
      <c r="AF1202" s="22" t="s">
        <v>1076</v>
      </c>
      <c r="AG1202" s="89" t="s">
        <v>1076</v>
      </c>
      <c r="AH1202" s="88" t="s">
        <v>1076</v>
      </c>
      <c r="AI1202" s="75" t="s">
        <v>1076</v>
      </c>
      <c r="AJ1202" s="75">
        <v>1</v>
      </c>
      <c r="AK1202" s="75" t="s">
        <v>1076</v>
      </c>
      <c r="AL1202" s="75" t="s">
        <v>1076</v>
      </c>
      <c r="AM1202" s="75" t="s">
        <v>1076</v>
      </c>
      <c r="AN1202" s="75" t="s">
        <v>1076</v>
      </c>
      <c r="AO1202" s="75" t="s">
        <v>1076</v>
      </c>
      <c r="AP1202" s="75" t="s">
        <v>1076</v>
      </c>
      <c r="AQ1202" s="75" t="s">
        <v>1076</v>
      </c>
      <c r="AR1202" s="75" t="s">
        <v>1076</v>
      </c>
      <c r="AS1202" s="75" t="s">
        <v>1076</v>
      </c>
      <c r="AT1202" s="75" t="s">
        <v>1076</v>
      </c>
      <c r="AU1202" t="str">
        <f t="shared" si="258"/>
        <v>Рфа</v>
      </c>
    </row>
    <row r="1203" spans="1:47" ht="16.5" thickTop="1" thickBot="1" x14ac:dyDescent="0.3">
      <c r="A1203" s="28">
        <f t="shared" si="253"/>
        <v>4</v>
      </c>
      <c r="B1203" s="74" t="s">
        <v>1104</v>
      </c>
      <c r="C1203" s="72" t="s">
        <v>711</v>
      </c>
      <c r="D1203" s="63">
        <v>1977</v>
      </c>
      <c r="E1203" s="72"/>
      <c r="F1203" s="72" t="s">
        <v>2560</v>
      </c>
      <c r="G1203" s="80">
        <v>5</v>
      </c>
      <c r="H1203" s="80">
        <v>8</v>
      </c>
      <c r="I1203" s="163">
        <v>7396.7</v>
      </c>
      <c r="J1203" s="163">
        <v>6121</v>
      </c>
      <c r="K1203" s="163">
        <v>5508.9</v>
      </c>
      <c r="L1203" s="165">
        <v>253</v>
      </c>
      <c r="M1203" s="163">
        <f t="shared" si="245"/>
        <v>44041135.270000003</v>
      </c>
      <c r="N1203" s="163"/>
      <c r="O1203" s="163"/>
      <c r="P1203" s="163"/>
      <c r="Q1203" s="30">
        <f>IF('Форма 2'!D1203=0,"",'Форма 2'!D1203-N1203-O1203-P1203)</f>
        <v>44041135.270000003</v>
      </c>
      <c r="R1203" s="51">
        <f t="shared" si="255"/>
        <v>7195.0882649893811</v>
      </c>
      <c r="S1203" s="51">
        <f t="shared" si="256"/>
        <v>7195.0882649893811</v>
      </c>
      <c r="T1203" s="128">
        <f>IF(B1203=C1203,"",
IF(ISERROR(
IF(_xlfn.TEXTBEFORE('ПДФ 1'!B1250,": ",1)*1=YEAR($V$4),$V$4,
IF(_xlfn.TEXTBEFORE('ПДФ 1'!B1250,": ",1)*1=YEAR($W$4),$W$4,
IF(_xlfn.TEXTBEFORE('ПДФ 1'!B1250,": ",1)*1=YEAR($X$4),$X$4,$Y$4)))),"",
IF(_xlfn.TEXTBEFORE('ПДФ 1'!B1250,": ",1)*1=YEAR($V$4),$V$4,
IF(_xlfn.TEXTBEFORE('ПДФ 1'!B1250,": ",1)*1=YEAR($W$4),$W$4,
IF(_xlfn.TEXTBEFORE('ПДФ 1'!B1250,": ",1)*1=YEAR($X$4),$X$4,$Y$4)))))</f>
        <v>46387</v>
      </c>
      <c r="U1203" s="125" t="str">
        <f>IF(ISERROR(VLOOKUP(C1203,Источник!$C$2:$K$2343,9,0)),"",VLOOKUP(C1203,Источник!$C$2:$K$2343,9,0))</f>
        <v>СС</v>
      </c>
      <c r="V1203" s="1"/>
      <c r="W1203" s="1"/>
      <c r="X1203" s="77" t="str">
        <f t="shared" si="252"/>
        <v>г. Чусовой, ул. 50 лет ВЛКСМ, д. 20: 2026</v>
      </c>
      <c r="Y1203" s="117">
        <f t="shared" si="257"/>
        <v>2</v>
      </c>
      <c r="Z1203" s="22" t="s">
        <v>1076</v>
      </c>
      <c r="AA1203" s="22" t="s">
        <v>1076</v>
      </c>
      <c r="AB1203" s="22" t="s">
        <v>1076</v>
      </c>
      <c r="AC1203" s="22" t="s">
        <v>1076</v>
      </c>
      <c r="AD1203" s="22" t="s">
        <v>1076</v>
      </c>
      <c r="AE1203" s="22" t="s">
        <v>1076</v>
      </c>
      <c r="AF1203" s="22">
        <v>1</v>
      </c>
      <c r="AG1203" s="89" t="s">
        <v>1076</v>
      </c>
      <c r="AH1203" s="88" t="s">
        <v>1076</v>
      </c>
      <c r="AI1203" s="75" t="s">
        <v>1076</v>
      </c>
      <c r="AJ1203" s="75">
        <v>1</v>
      </c>
      <c r="AK1203" s="75" t="s">
        <v>1076</v>
      </c>
      <c r="AL1203" s="75" t="s">
        <v>1076</v>
      </c>
      <c r="AM1203" s="75" t="s">
        <v>1076</v>
      </c>
      <c r="AN1203" s="75" t="s">
        <v>1076</v>
      </c>
      <c r="AO1203" s="75" t="s">
        <v>1076</v>
      </c>
      <c r="AP1203" s="75" t="s">
        <v>1076</v>
      </c>
      <c r="AQ1203" s="75" t="s">
        <v>1076</v>
      </c>
      <c r="AR1203" s="75" t="s">
        <v>1076</v>
      </c>
      <c r="AS1203" s="75" t="s">
        <v>1076</v>
      </c>
      <c r="AT1203" s="75" t="s">
        <v>1076</v>
      </c>
      <c r="AU1203" t="str">
        <f t="shared" si="258"/>
        <v>РП Рфа</v>
      </c>
    </row>
    <row r="1204" spans="1:47" ht="16.5" thickTop="1" thickBot="1" x14ac:dyDescent="0.3">
      <c r="A1204" s="28">
        <f t="shared" si="253"/>
        <v>5</v>
      </c>
      <c r="B1204" s="74" t="s">
        <v>1104</v>
      </c>
      <c r="C1204" s="72" t="s">
        <v>793</v>
      </c>
      <c r="D1204" s="63">
        <v>1974</v>
      </c>
      <c r="E1204" s="72"/>
      <c r="F1204" s="72" t="s">
        <v>2548</v>
      </c>
      <c r="G1204" s="80">
        <v>5</v>
      </c>
      <c r="H1204" s="80">
        <v>4</v>
      </c>
      <c r="I1204" s="163">
        <v>2935.8</v>
      </c>
      <c r="J1204" s="163">
        <v>2935.8</v>
      </c>
      <c r="K1204" s="163">
        <v>2935.8</v>
      </c>
      <c r="L1204" s="165">
        <v>0</v>
      </c>
      <c r="M1204" s="163">
        <f t="shared" si="245"/>
        <v>14333632.49</v>
      </c>
      <c r="N1204" s="163"/>
      <c r="O1204" s="163"/>
      <c r="P1204" s="163"/>
      <c r="Q1204" s="30">
        <f>IF('Форма 2'!D1204=0,"",'Форма 2'!D1204-N1204-O1204-P1204)</f>
        <v>14333632.49</v>
      </c>
      <c r="R1204" s="51">
        <f t="shared" si="255"/>
        <v>4882.3600006812449</v>
      </c>
      <c r="S1204" s="51">
        <f t="shared" si="256"/>
        <v>4882.3600006812449</v>
      </c>
      <c r="T1204" s="128">
        <f>IF(B1204=C1204,"",
IF(ISERROR(
IF(_xlfn.TEXTBEFORE('ПДФ 1'!B1251,": ",1)*1=YEAR($V$4),$V$4,
IF(_xlfn.TEXTBEFORE('ПДФ 1'!B1251,": ",1)*1=YEAR($W$4),$W$4,
IF(_xlfn.TEXTBEFORE('ПДФ 1'!B1251,": ",1)*1=YEAR($X$4),$X$4,$Y$4)))),"",
IF(_xlfn.TEXTBEFORE('ПДФ 1'!B1251,": ",1)*1=YEAR($V$4),$V$4,
IF(_xlfn.TEXTBEFORE('ПДФ 1'!B1251,": ",1)*1=YEAR($W$4),$W$4,
IF(_xlfn.TEXTBEFORE('ПДФ 1'!B1251,": ",1)*1=YEAR($X$4),$X$4,$Y$4)))))</f>
        <v>46387</v>
      </c>
      <c r="U1204" s="125" t="str">
        <f>IF(ISERROR(VLOOKUP(C1204,Источник!$C$2:$K$2343,9,0)),"",VLOOKUP(C1204,Источник!$C$2:$K$2343,9,0))</f>
        <v>СС</v>
      </c>
      <c r="V1204" s="1"/>
      <c r="W1204" s="1"/>
      <c r="X1204" s="77" t="str">
        <f t="shared" si="252"/>
        <v>г. Чусовой, ул. 50 лет ВЛКСМ, д. 3Б: 2026</v>
      </c>
      <c r="Y1204" s="117">
        <f t="shared" si="257"/>
        <v>1</v>
      </c>
      <c r="Z1204" s="22" t="s">
        <v>1076</v>
      </c>
      <c r="AA1204" s="22" t="s">
        <v>1076</v>
      </c>
      <c r="AB1204" s="22" t="s">
        <v>1076</v>
      </c>
      <c r="AC1204" s="22" t="s">
        <v>1076</v>
      </c>
      <c r="AD1204" s="22" t="s">
        <v>1076</v>
      </c>
      <c r="AE1204" s="22" t="s">
        <v>1076</v>
      </c>
      <c r="AF1204" s="22" t="s">
        <v>1076</v>
      </c>
      <c r="AG1204" s="89" t="s">
        <v>1076</v>
      </c>
      <c r="AH1204" s="88" t="s">
        <v>1076</v>
      </c>
      <c r="AI1204" s="75" t="s">
        <v>1076</v>
      </c>
      <c r="AJ1204" s="75">
        <v>1</v>
      </c>
      <c r="AK1204" s="75" t="s">
        <v>1076</v>
      </c>
      <c r="AL1204" s="75" t="s">
        <v>1076</v>
      </c>
      <c r="AM1204" s="75" t="s">
        <v>1076</v>
      </c>
      <c r="AN1204" s="75" t="s">
        <v>1076</v>
      </c>
      <c r="AO1204" s="75" t="s">
        <v>1076</v>
      </c>
      <c r="AP1204" s="75" t="s">
        <v>1076</v>
      </c>
      <c r="AQ1204" s="75" t="s">
        <v>1076</v>
      </c>
      <c r="AR1204" s="75" t="s">
        <v>1076</v>
      </c>
      <c r="AS1204" s="75" t="s">
        <v>1076</v>
      </c>
      <c r="AT1204" s="75" t="s">
        <v>1076</v>
      </c>
      <c r="AU1204" t="str">
        <f t="shared" si="258"/>
        <v>Рфа</v>
      </c>
    </row>
    <row r="1205" spans="1:47" ht="16.5" thickTop="1" thickBot="1" x14ac:dyDescent="0.3">
      <c r="A1205" s="28">
        <f t="shared" si="253"/>
        <v>6</v>
      </c>
      <c r="B1205" s="74" t="s">
        <v>1104</v>
      </c>
      <c r="C1205" s="72" t="s">
        <v>766</v>
      </c>
      <c r="D1205" s="63">
        <v>1971</v>
      </c>
      <c r="E1205" s="72"/>
      <c r="F1205" s="72" t="s">
        <v>2526</v>
      </c>
      <c r="G1205" s="80">
        <v>5</v>
      </c>
      <c r="H1205" s="80">
        <v>4</v>
      </c>
      <c r="I1205" s="163">
        <v>3724.11</v>
      </c>
      <c r="J1205" s="163">
        <v>3403.1</v>
      </c>
      <c r="K1205" s="163">
        <v>3403.1</v>
      </c>
      <c r="L1205" s="165">
        <v>155</v>
      </c>
      <c r="M1205" s="163">
        <f t="shared" si="245"/>
        <v>16771603.869999999</v>
      </c>
      <c r="N1205" s="163"/>
      <c r="O1205" s="163"/>
      <c r="P1205" s="163"/>
      <c r="Q1205" s="30">
        <f>IF('Форма 2'!D1205=0,"",'Форма 2'!D1205-N1205-O1205-P1205)</f>
        <v>16771603.869999999</v>
      </c>
      <c r="R1205" s="51">
        <f t="shared" si="255"/>
        <v>4928.3311892098382</v>
      </c>
      <c r="S1205" s="51">
        <f t="shared" si="256"/>
        <v>4928.3311892098382</v>
      </c>
      <c r="T1205" s="128">
        <f>IF(B1205=C1205,"",
IF(ISERROR(
IF(_xlfn.TEXTBEFORE('ПДФ 1'!B1252,": ",1)*1=YEAR($V$4),$V$4,
IF(_xlfn.TEXTBEFORE('ПДФ 1'!B1252,": ",1)*1=YEAR($W$4),$W$4,
IF(_xlfn.TEXTBEFORE('ПДФ 1'!B1252,": ",1)*1=YEAR($X$4),$X$4,$Y$4)))),"",
IF(_xlfn.TEXTBEFORE('ПДФ 1'!B1252,": ",1)*1=YEAR($V$4),$V$4,
IF(_xlfn.TEXTBEFORE('ПДФ 1'!B1252,": ",1)*1=YEAR($W$4),$W$4,
IF(_xlfn.TEXTBEFORE('ПДФ 1'!B1252,": ",1)*1=YEAR($X$4),$X$4,$Y$4)))))</f>
        <v>46387</v>
      </c>
      <c r="U1205" s="125" t="str">
        <f>IF(ISERROR(VLOOKUP(C1205,Источник!$C$2:$K$2343,9,0)),"",VLOOKUP(C1205,Источник!$C$2:$K$2343,9,0))</f>
        <v>СС</v>
      </c>
      <c r="V1205" s="1"/>
      <c r="W1205" s="1"/>
      <c r="X1205" s="77" t="str">
        <f t="shared" si="252"/>
        <v>г. Чусовой, ул. 50 лет ВЛКСМ, д. 7В: 2026</v>
      </c>
      <c r="Y1205" s="117">
        <f t="shared" si="257"/>
        <v>1</v>
      </c>
      <c r="Z1205" s="22" t="s">
        <v>1076</v>
      </c>
      <c r="AA1205" s="22" t="s">
        <v>1076</v>
      </c>
      <c r="AB1205" s="22" t="s">
        <v>1076</v>
      </c>
      <c r="AC1205" s="22" t="s">
        <v>1076</v>
      </c>
      <c r="AD1205" s="22" t="s">
        <v>1076</v>
      </c>
      <c r="AE1205" s="22" t="s">
        <v>1076</v>
      </c>
      <c r="AF1205" s="22" t="s">
        <v>1076</v>
      </c>
      <c r="AG1205" s="89" t="s">
        <v>1076</v>
      </c>
      <c r="AH1205" s="88" t="s">
        <v>1076</v>
      </c>
      <c r="AI1205" s="75">
        <v>1</v>
      </c>
      <c r="AJ1205" s="75" t="s">
        <v>1076</v>
      </c>
      <c r="AK1205" s="75" t="s">
        <v>1076</v>
      </c>
      <c r="AL1205" s="75" t="s">
        <v>1076</v>
      </c>
      <c r="AM1205" s="75" t="s">
        <v>1076</v>
      </c>
      <c r="AN1205" s="75" t="s">
        <v>1076</v>
      </c>
      <c r="AO1205" s="75" t="s">
        <v>1076</v>
      </c>
      <c r="AP1205" s="75" t="s">
        <v>1076</v>
      </c>
      <c r="AQ1205" s="75" t="s">
        <v>1076</v>
      </c>
      <c r="AR1205" s="75" t="s">
        <v>1076</v>
      </c>
      <c r="AS1205" s="75" t="s">
        <v>1076</v>
      </c>
      <c r="AT1205" s="75" t="s">
        <v>1076</v>
      </c>
      <c r="AU1205" t="str">
        <f t="shared" si="258"/>
        <v>РК</v>
      </c>
    </row>
    <row r="1206" spans="1:47" ht="16.5" thickTop="1" thickBot="1" x14ac:dyDescent="0.3">
      <c r="A1206" s="28">
        <f t="shared" si="253"/>
        <v>7</v>
      </c>
      <c r="B1206" s="74" t="s">
        <v>1104</v>
      </c>
      <c r="C1206" s="72" t="s">
        <v>625</v>
      </c>
      <c r="D1206" s="63">
        <v>1954</v>
      </c>
      <c r="E1206" s="72"/>
      <c r="F1206" s="72" t="s">
        <v>2522</v>
      </c>
      <c r="G1206" s="80">
        <v>2</v>
      </c>
      <c r="H1206" s="80">
        <v>1</v>
      </c>
      <c r="I1206" s="163">
        <v>374.6</v>
      </c>
      <c r="J1206" s="163">
        <v>339.6</v>
      </c>
      <c r="K1206" s="163">
        <v>339.6</v>
      </c>
      <c r="L1206" s="165">
        <v>22</v>
      </c>
      <c r="M1206" s="163">
        <f t="shared" si="245"/>
        <v>10056290.58</v>
      </c>
      <c r="N1206" s="163"/>
      <c r="O1206" s="163"/>
      <c r="P1206" s="163"/>
      <c r="Q1206" s="30">
        <f>IF('Форма 2'!D1206=0,"",'Форма 2'!D1206-N1206-O1206-P1206)</f>
        <v>10056290.58</v>
      </c>
      <c r="R1206" s="51">
        <f t="shared" si="255"/>
        <v>29612.163074204946</v>
      </c>
      <c r="S1206" s="51">
        <f t="shared" si="256"/>
        <v>29612.163074204946</v>
      </c>
      <c r="T1206" s="128">
        <f>IF(B1206=C1206,"",
IF(ISERROR(
IF(_xlfn.TEXTBEFORE('ПДФ 1'!B1253,": ",1)*1=YEAR($V$4),$V$4,
IF(_xlfn.TEXTBEFORE('ПДФ 1'!B1253,": ",1)*1=YEAR($W$4),$W$4,
IF(_xlfn.TEXTBEFORE('ПДФ 1'!B1253,": ",1)*1=YEAR($X$4),$X$4,$Y$4)))),"",
IF(_xlfn.TEXTBEFORE('ПДФ 1'!B1253,": ",1)*1=YEAR($V$4),$V$4,
IF(_xlfn.TEXTBEFORE('ПДФ 1'!B1253,": ",1)*1=YEAR($W$4),$W$4,
IF(_xlfn.TEXTBEFORE('ПДФ 1'!B1253,": ",1)*1=YEAR($X$4),$X$4,$Y$4)))))</f>
        <v>46387</v>
      </c>
      <c r="U1206" s="125" t="str">
        <f>IF(ISERROR(VLOOKUP(C1206,Источник!$C$2:$K$2343,9,0)),"",VLOOKUP(C1206,Источник!$C$2:$K$2343,9,0))</f>
        <v>РО</v>
      </c>
      <c r="V1206" s="1"/>
      <c r="W1206" s="1"/>
      <c r="X1206" s="77" t="str">
        <f t="shared" si="252"/>
        <v>г. Чусовой, ул. Железнодорожная, д. 41: 2026</v>
      </c>
      <c r="Y1206" s="117">
        <f t="shared" si="257"/>
        <v>7</v>
      </c>
      <c r="Z1206" s="22">
        <v>1</v>
      </c>
      <c r="AA1206" s="22">
        <v>1</v>
      </c>
      <c r="AB1206" s="22" t="s">
        <v>1076</v>
      </c>
      <c r="AC1206" s="22">
        <v>1</v>
      </c>
      <c r="AD1206" s="22" t="s">
        <v>1076</v>
      </c>
      <c r="AE1206" s="22">
        <v>1</v>
      </c>
      <c r="AF1206" s="22" t="s">
        <v>1076</v>
      </c>
      <c r="AG1206" s="89" t="s">
        <v>1076</v>
      </c>
      <c r="AH1206" s="88" t="s">
        <v>1076</v>
      </c>
      <c r="AI1206" s="75">
        <v>1</v>
      </c>
      <c r="AJ1206" s="75">
        <v>1</v>
      </c>
      <c r="AK1206" s="75" t="s">
        <v>1076</v>
      </c>
      <c r="AL1206" s="75" t="s">
        <v>1076</v>
      </c>
      <c r="AM1206" s="75">
        <v>1</v>
      </c>
      <c r="AN1206" s="75" t="s">
        <v>1076</v>
      </c>
      <c r="AO1206" s="75" t="s">
        <v>1076</v>
      </c>
      <c r="AP1206" s="75" t="s">
        <v>1076</v>
      </c>
      <c r="AQ1206" s="75" t="s">
        <v>1076</v>
      </c>
      <c r="AR1206" s="75" t="s">
        <v>1076</v>
      </c>
      <c r="AS1206" s="75" t="s">
        <v>1076</v>
      </c>
      <c r="AT1206" s="75" t="s">
        <v>1076</v>
      </c>
      <c r="AU1206" t="str">
        <f t="shared" si="258"/>
        <v>РВИС ( ЭЛ ТЕП ХВС ВОД ) РК Рфа РФ</v>
      </c>
    </row>
    <row r="1207" spans="1:47" ht="16.5" thickTop="1" thickBot="1" x14ac:dyDescent="0.3">
      <c r="A1207" s="28">
        <f t="shared" si="253"/>
        <v>8</v>
      </c>
      <c r="B1207" s="74" t="s">
        <v>1104</v>
      </c>
      <c r="C1207" s="72" t="s">
        <v>767</v>
      </c>
      <c r="D1207" s="63">
        <v>1996</v>
      </c>
      <c r="E1207" s="72"/>
      <c r="F1207" s="72" t="s">
        <v>2560</v>
      </c>
      <c r="G1207" s="80">
        <v>5</v>
      </c>
      <c r="H1207" s="80">
        <v>11</v>
      </c>
      <c r="I1207" s="163">
        <v>11216.8</v>
      </c>
      <c r="J1207" s="163">
        <v>9318.2999999999993</v>
      </c>
      <c r="K1207" s="163">
        <v>8386.4699999999993</v>
      </c>
      <c r="L1207" s="165">
        <v>316</v>
      </c>
      <c r="M1207" s="163">
        <f t="shared" si="245"/>
        <v>50515083.140000001</v>
      </c>
      <c r="N1207" s="163"/>
      <c r="O1207" s="163"/>
      <c r="P1207" s="163"/>
      <c r="Q1207" s="30">
        <f>IF('Форма 2'!D1207=0,"",'Форма 2'!D1207-N1207-O1207-P1207)</f>
        <v>50515083.140000001</v>
      </c>
      <c r="R1207" s="51">
        <f t="shared" si="255"/>
        <v>5421.062118626789</v>
      </c>
      <c r="S1207" s="51">
        <f t="shared" si="256"/>
        <v>5421.062118626789</v>
      </c>
      <c r="T1207" s="128">
        <f>IF(B1207=C1207,"",
IF(ISERROR(
IF(_xlfn.TEXTBEFORE('ПДФ 1'!B1254,": ",1)*1=YEAR($V$4),$V$4,
IF(_xlfn.TEXTBEFORE('ПДФ 1'!B1254,": ",1)*1=YEAR($W$4),$W$4,
IF(_xlfn.TEXTBEFORE('ПДФ 1'!B1254,": ",1)*1=YEAR($X$4),$X$4,$Y$4)))),"",
IF(_xlfn.TEXTBEFORE('ПДФ 1'!B1254,": ",1)*1=YEAR($V$4),$V$4,
IF(_xlfn.TEXTBEFORE('ПДФ 1'!B1254,": ",1)*1=YEAR($W$4),$W$4,
IF(_xlfn.TEXTBEFORE('ПДФ 1'!B1254,": ",1)*1=YEAR($X$4),$X$4,$Y$4)))))</f>
        <v>46387</v>
      </c>
      <c r="U1207" s="125" t="str">
        <f>IF(ISERROR(VLOOKUP(C1207,Источник!$C$2:$K$2343,9,0)),"",VLOOKUP(C1207,Источник!$C$2:$K$2343,9,0))</f>
        <v>СС</v>
      </c>
      <c r="V1207" s="1"/>
      <c r="W1207" s="1"/>
      <c r="X1207" s="77" t="str">
        <f t="shared" si="252"/>
        <v>г. Чусовой, ул. Космонавтов, д. 7: 2026</v>
      </c>
      <c r="Y1207" s="117">
        <f t="shared" si="257"/>
        <v>1</v>
      </c>
      <c r="Z1207" s="22" t="s">
        <v>1076</v>
      </c>
      <c r="AA1207" s="22" t="s">
        <v>1076</v>
      </c>
      <c r="AB1207" s="22" t="s">
        <v>1076</v>
      </c>
      <c r="AC1207" s="22" t="s">
        <v>1076</v>
      </c>
      <c r="AD1207" s="22" t="s">
        <v>1076</v>
      </c>
      <c r="AE1207" s="22" t="s">
        <v>1076</v>
      </c>
      <c r="AF1207" s="22" t="s">
        <v>1076</v>
      </c>
      <c r="AG1207" s="89" t="s">
        <v>1076</v>
      </c>
      <c r="AH1207" s="88" t="s">
        <v>1076</v>
      </c>
      <c r="AI1207" s="75">
        <v>1</v>
      </c>
      <c r="AJ1207" s="75" t="s">
        <v>1076</v>
      </c>
      <c r="AK1207" s="75" t="s">
        <v>1076</v>
      </c>
      <c r="AL1207" s="75" t="s">
        <v>1076</v>
      </c>
      <c r="AM1207" s="75" t="s">
        <v>1076</v>
      </c>
      <c r="AN1207" s="75" t="s">
        <v>1076</v>
      </c>
      <c r="AO1207" s="75" t="s">
        <v>1076</v>
      </c>
      <c r="AP1207" s="75" t="s">
        <v>1076</v>
      </c>
      <c r="AQ1207" s="75" t="s">
        <v>1076</v>
      </c>
      <c r="AR1207" s="75" t="s">
        <v>1076</v>
      </c>
      <c r="AS1207" s="75" t="s">
        <v>1076</v>
      </c>
      <c r="AT1207" s="75" t="s">
        <v>1076</v>
      </c>
      <c r="AU1207" t="str">
        <f t="shared" si="258"/>
        <v>РК</v>
      </c>
    </row>
    <row r="1208" spans="1:47" ht="16.5" thickTop="1" thickBot="1" x14ac:dyDescent="0.3">
      <c r="A1208" s="28">
        <f t="shared" si="253"/>
        <v>9</v>
      </c>
      <c r="B1208" s="74" t="s">
        <v>1104</v>
      </c>
      <c r="C1208" s="72" t="s">
        <v>712</v>
      </c>
      <c r="D1208" s="63">
        <v>1955</v>
      </c>
      <c r="E1208" s="72"/>
      <c r="F1208" s="72" t="s">
        <v>2522</v>
      </c>
      <c r="G1208" s="80">
        <v>3</v>
      </c>
      <c r="H1208" s="80">
        <v>4</v>
      </c>
      <c r="I1208" s="163">
        <v>2736.99</v>
      </c>
      <c r="J1208" s="163">
        <v>2597.41</v>
      </c>
      <c r="K1208" s="163">
        <v>2597.41</v>
      </c>
      <c r="L1208" s="165">
        <v>87</v>
      </c>
      <c r="M1208" s="163">
        <f t="shared" si="245"/>
        <v>3480657.55</v>
      </c>
      <c r="N1208" s="163"/>
      <c r="O1208" s="163"/>
      <c r="P1208" s="163"/>
      <c r="Q1208" s="30">
        <f>IF('Форма 2'!D1208=0,"",'Форма 2'!D1208-N1208-O1208-P1208)</f>
        <v>3480657.55</v>
      </c>
      <c r="R1208" s="51">
        <f t="shared" si="255"/>
        <v>1340.0493376093877</v>
      </c>
      <c r="S1208" s="51">
        <f t="shared" si="256"/>
        <v>1340.0493376093877</v>
      </c>
      <c r="T1208" s="128">
        <f>IF(B1208=C1208,"",
IF(ISERROR(
IF(_xlfn.TEXTBEFORE('ПДФ 1'!B1255,": ",1)*1=YEAR($V$4),$V$4,
IF(_xlfn.TEXTBEFORE('ПДФ 1'!B1255,": ",1)*1=YEAR($W$4),$W$4,
IF(_xlfn.TEXTBEFORE('ПДФ 1'!B1255,": ",1)*1=YEAR($X$4),$X$4,$Y$4)))),"",
IF(_xlfn.TEXTBEFORE('ПДФ 1'!B1255,": ",1)*1=YEAR($V$4),$V$4,
IF(_xlfn.TEXTBEFORE('ПДФ 1'!B1255,": ",1)*1=YEAR($W$4),$W$4,
IF(_xlfn.TEXTBEFORE('ПДФ 1'!B1255,": ",1)*1=YEAR($X$4),$X$4,$Y$4)))))</f>
        <v>46387</v>
      </c>
      <c r="U1208" s="125" t="str">
        <f>IF(ISERROR(VLOOKUP(C1208,Источник!$C$2:$K$2343,9,0)),"",VLOOKUP(C1208,Источник!$C$2:$K$2343,9,0))</f>
        <v>РО</v>
      </c>
      <c r="V1208" s="1"/>
      <c r="W1208" s="1"/>
      <c r="X1208" s="77" t="str">
        <f t="shared" si="252"/>
        <v>г. Чусовой, ул. Ленина, д. 13: 2026</v>
      </c>
      <c r="Y1208" s="117">
        <f t="shared" si="257"/>
        <v>1</v>
      </c>
      <c r="Z1208" s="22" t="s">
        <v>1076</v>
      </c>
      <c r="AA1208" s="22" t="s">
        <v>1076</v>
      </c>
      <c r="AB1208" s="22" t="s">
        <v>1076</v>
      </c>
      <c r="AC1208" s="22" t="s">
        <v>1076</v>
      </c>
      <c r="AD1208" s="22" t="s">
        <v>1076</v>
      </c>
      <c r="AE1208" s="22" t="s">
        <v>1076</v>
      </c>
      <c r="AF1208" s="22">
        <v>1</v>
      </c>
      <c r="AG1208" s="89" t="s">
        <v>1076</v>
      </c>
      <c r="AH1208" s="88" t="s">
        <v>1076</v>
      </c>
      <c r="AI1208" s="75" t="s">
        <v>1076</v>
      </c>
      <c r="AJ1208" s="75" t="s">
        <v>1076</v>
      </c>
      <c r="AK1208" s="75" t="s">
        <v>1076</v>
      </c>
      <c r="AL1208" s="75" t="s">
        <v>1076</v>
      </c>
      <c r="AM1208" s="75" t="s">
        <v>1076</v>
      </c>
      <c r="AN1208" s="75" t="s">
        <v>1076</v>
      </c>
      <c r="AO1208" s="75" t="s">
        <v>1076</v>
      </c>
      <c r="AP1208" s="75" t="s">
        <v>1076</v>
      </c>
      <c r="AQ1208" s="75" t="s">
        <v>1076</v>
      </c>
      <c r="AR1208" s="75" t="s">
        <v>1076</v>
      </c>
      <c r="AS1208" s="75" t="s">
        <v>1076</v>
      </c>
      <c r="AT1208" s="75" t="s">
        <v>1076</v>
      </c>
      <c r="AU1208" t="str">
        <f t="shared" si="258"/>
        <v>РП</v>
      </c>
    </row>
    <row r="1209" spans="1:47" ht="16.5" thickTop="1" thickBot="1" x14ac:dyDescent="0.3">
      <c r="A1209" s="28">
        <f t="shared" si="253"/>
        <v>10</v>
      </c>
      <c r="B1209" s="74" t="s">
        <v>1104</v>
      </c>
      <c r="C1209" s="72" t="s">
        <v>626</v>
      </c>
      <c r="D1209" s="63">
        <v>1956</v>
      </c>
      <c r="E1209" s="72"/>
      <c r="F1209" s="72" t="s">
        <v>2522</v>
      </c>
      <c r="G1209" s="80">
        <v>3</v>
      </c>
      <c r="H1209" s="80">
        <v>4</v>
      </c>
      <c r="I1209" s="163">
        <v>2977.89</v>
      </c>
      <c r="J1209" s="163">
        <v>2886.31</v>
      </c>
      <c r="K1209" s="163">
        <v>2886.31</v>
      </c>
      <c r="L1209" s="165">
        <v>121</v>
      </c>
      <c r="M1209" s="163">
        <f t="shared" si="245"/>
        <v>37520699.320000008</v>
      </c>
      <c r="N1209" s="163"/>
      <c r="O1209" s="163"/>
      <c r="P1209" s="163"/>
      <c r="Q1209" s="30">
        <f>IF('Форма 2'!D1209=0,"",'Форма 2'!D1209-N1209-O1209-P1209)</f>
        <v>37520699.320000008</v>
      </c>
      <c r="R1209" s="51">
        <f t="shared" si="255"/>
        <v>12999.538968440676</v>
      </c>
      <c r="S1209" s="51">
        <f t="shared" si="256"/>
        <v>12999.538968440676</v>
      </c>
      <c r="T1209" s="128">
        <f>IF(B1209=C1209,"",
IF(ISERROR(
IF(_xlfn.TEXTBEFORE('ПДФ 1'!B1256,": ",1)*1=YEAR($V$4),$V$4,
IF(_xlfn.TEXTBEFORE('ПДФ 1'!B1256,": ",1)*1=YEAR($W$4),$W$4,
IF(_xlfn.TEXTBEFORE('ПДФ 1'!B1256,": ",1)*1=YEAR($X$4),$X$4,$Y$4)))),"",
IF(_xlfn.TEXTBEFORE('ПДФ 1'!B1256,": ",1)*1=YEAR($V$4),$V$4,
IF(_xlfn.TEXTBEFORE('ПДФ 1'!B1256,": ",1)*1=YEAR($W$4),$W$4,
IF(_xlfn.TEXTBEFORE('ПДФ 1'!B1256,": ",1)*1=YEAR($X$4),$X$4,$Y$4)))))</f>
        <v>46387</v>
      </c>
      <c r="U1209" s="125" t="str">
        <f>IF(ISERROR(VLOOKUP(C1209,Источник!$C$2:$K$2343,9,0)),"",VLOOKUP(C1209,Источник!$C$2:$K$2343,9,0))</f>
        <v>РО</v>
      </c>
      <c r="V1209" s="1"/>
      <c r="W1209" s="1"/>
      <c r="X1209" s="77" t="str">
        <f t="shared" si="252"/>
        <v>г. Чусовой, ул. Ленина, д. 2: 2026</v>
      </c>
      <c r="Y1209" s="117">
        <f t="shared" si="257"/>
        <v>6</v>
      </c>
      <c r="Z1209" s="22">
        <v>1</v>
      </c>
      <c r="AA1209" s="22">
        <v>1</v>
      </c>
      <c r="AB1209" s="22" t="s">
        <v>1076</v>
      </c>
      <c r="AC1209" s="22">
        <v>1</v>
      </c>
      <c r="AD1209" s="22">
        <v>1</v>
      </c>
      <c r="AE1209" s="22">
        <v>1</v>
      </c>
      <c r="AF1209" s="22">
        <v>1</v>
      </c>
      <c r="AG1209" s="89" t="s">
        <v>1076</v>
      </c>
      <c r="AH1209" s="88" t="s">
        <v>1076</v>
      </c>
      <c r="AI1209" s="75" t="s">
        <v>1076</v>
      </c>
      <c r="AJ1209" s="75" t="s">
        <v>1076</v>
      </c>
      <c r="AK1209" s="75" t="s">
        <v>1076</v>
      </c>
      <c r="AL1209" s="75" t="s">
        <v>1076</v>
      </c>
      <c r="AM1209" s="75" t="s">
        <v>1076</v>
      </c>
      <c r="AN1209" s="75" t="s">
        <v>1076</v>
      </c>
      <c r="AO1209" s="75" t="s">
        <v>1076</v>
      </c>
      <c r="AP1209" s="75" t="s">
        <v>1076</v>
      </c>
      <c r="AQ1209" s="75" t="s">
        <v>1076</v>
      </c>
      <c r="AR1209" s="75" t="s">
        <v>1076</v>
      </c>
      <c r="AS1209" s="75" t="s">
        <v>1076</v>
      </c>
      <c r="AT1209" s="75" t="s">
        <v>1076</v>
      </c>
      <c r="AU1209" t="str">
        <f t="shared" si="258"/>
        <v>РВИС ( ЭЛ ТЕП ХВС ГВС ВОД ) РП</v>
      </c>
    </row>
    <row r="1210" spans="1:47" ht="16.5" thickTop="1" thickBot="1" x14ac:dyDescent="0.3">
      <c r="A1210" s="28">
        <f t="shared" si="253"/>
        <v>11</v>
      </c>
      <c r="B1210" s="74" t="s">
        <v>1104</v>
      </c>
      <c r="C1210" s="72" t="s">
        <v>165</v>
      </c>
      <c r="D1210" s="63">
        <v>1950</v>
      </c>
      <c r="E1210" s="72"/>
      <c r="F1210" s="72" t="s">
        <v>2522</v>
      </c>
      <c r="G1210" s="80">
        <v>3</v>
      </c>
      <c r="H1210" s="80">
        <v>4</v>
      </c>
      <c r="I1210" s="163">
        <v>2242.6</v>
      </c>
      <c r="J1210" s="163">
        <v>2239.1</v>
      </c>
      <c r="K1210" s="163">
        <v>1942.7</v>
      </c>
      <c r="L1210" s="165">
        <v>73</v>
      </c>
      <c r="M1210" s="163">
        <f t="shared" si="245"/>
        <v>20498126.48</v>
      </c>
      <c r="N1210" s="163"/>
      <c r="O1210" s="163"/>
      <c r="P1210" s="163"/>
      <c r="Q1210" s="30">
        <f>IF('Форма 2'!D1210=0,"",'Форма 2'!D1210-N1210-O1210-P1210)</f>
        <v>20498126.48</v>
      </c>
      <c r="R1210" s="51">
        <f t="shared" si="255"/>
        <v>9154.62751998571</v>
      </c>
      <c r="S1210" s="51">
        <f t="shared" si="256"/>
        <v>9154.62751998571</v>
      </c>
      <c r="T1210" s="128">
        <f>IF(B1210=C1210,"",
IF(ISERROR(
IF(_xlfn.TEXTBEFORE('ПДФ 1'!B1257,": ",1)*1=YEAR($V$4),$V$4,
IF(_xlfn.TEXTBEFORE('ПДФ 1'!B1257,": ",1)*1=YEAR($W$4),$W$4,
IF(_xlfn.TEXTBEFORE('ПДФ 1'!B1257,": ",1)*1=YEAR($X$4),$X$4,$Y$4)))),"",
IF(_xlfn.TEXTBEFORE('ПДФ 1'!B1257,": ",1)*1=YEAR($V$4),$V$4,
IF(_xlfn.TEXTBEFORE('ПДФ 1'!B1257,": ",1)*1=YEAR($W$4),$W$4,
IF(_xlfn.TEXTBEFORE('ПДФ 1'!B1257,": ",1)*1=YEAR($X$4),$X$4,$Y$4)))))</f>
        <v>46387</v>
      </c>
      <c r="U1210" s="125" t="str">
        <f>IF(ISERROR(VLOOKUP(C1210,Источник!$C$2:$K$2343,9,0)),"",VLOOKUP(C1210,Источник!$C$2:$K$2343,9,0))</f>
        <v>РО</v>
      </c>
      <c r="V1210" s="1"/>
      <c r="W1210" s="1"/>
      <c r="X1210" s="77" t="str">
        <f t="shared" si="252"/>
        <v>г. Чусовой, ул. Ленина, д. 24: 2026</v>
      </c>
      <c r="Y1210" s="117">
        <f t="shared" si="257"/>
        <v>2</v>
      </c>
      <c r="Z1210" s="22">
        <v>1</v>
      </c>
      <c r="AA1210" s="22">
        <v>1</v>
      </c>
      <c r="AB1210" s="22" t="s">
        <v>1076</v>
      </c>
      <c r="AC1210" s="22" t="s">
        <v>1076</v>
      </c>
      <c r="AD1210" s="22" t="s">
        <v>1076</v>
      </c>
      <c r="AE1210" s="22" t="s">
        <v>1076</v>
      </c>
      <c r="AF1210" s="22" t="s">
        <v>1076</v>
      </c>
      <c r="AG1210" s="89" t="s">
        <v>1076</v>
      </c>
      <c r="AH1210" s="88" t="s">
        <v>1076</v>
      </c>
      <c r="AI1210" s="75" t="s">
        <v>1076</v>
      </c>
      <c r="AJ1210" s="75" t="s">
        <v>1076</v>
      </c>
      <c r="AK1210" s="75" t="s">
        <v>1076</v>
      </c>
      <c r="AL1210" s="75" t="s">
        <v>1076</v>
      </c>
      <c r="AM1210" s="75" t="s">
        <v>1076</v>
      </c>
      <c r="AN1210" s="75" t="s">
        <v>1076</v>
      </c>
      <c r="AO1210" s="75" t="s">
        <v>1076</v>
      </c>
      <c r="AP1210" s="75" t="s">
        <v>1076</v>
      </c>
      <c r="AQ1210" s="75" t="s">
        <v>1076</v>
      </c>
      <c r="AR1210" s="75" t="s">
        <v>1076</v>
      </c>
      <c r="AS1210" s="75" t="s">
        <v>1076</v>
      </c>
      <c r="AT1210" s="75" t="s">
        <v>1076</v>
      </c>
      <c r="AU1210" t="str">
        <f t="shared" si="258"/>
        <v>РВИС ( ЭЛ ТЕП )</v>
      </c>
    </row>
    <row r="1211" spans="1:47" ht="16.5" thickTop="1" thickBot="1" x14ac:dyDescent="0.3">
      <c r="A1211" s="28">
        <f t="shared" si="253"/>
        <v>12</v>
      </c>
      <c r="B1211" s="74" t="s">
        <v>1104</v>
      </c>
      <c r="C1211" s="72" t="s">
        <v>627</v>
      </c>
      <c r="D1211" s="63">
        <v>1951</v>
      </c>
      <c r="E1211" s="72"/>
      <c r="F1211" s="72" t="s">
        <v>2522</v>
      </c>
      <c r="G1211" s="80">
        <v>3</v>
      </c>
      <c r="H1211" s="80">
        <v>2</v>
      </c>
      <c r="I1211" s="163">
        <v>1801.54</v>
      </c>
      <c r="J1211" s="163">
        <v>943.9</v>
      </c>
      <c r="K1211" s="163">
        <v>943.9</v>
      </c>
      <c r="L1211" s="165">
        <v>36</v>
      </c>
      <c r="M1211" s="163">
        <f t="shared" si="245"/>
        <v>22816215.859999999</v>
      </c>
      <c r="N1211" s="163"/>
      <c r="O1211" s="163"/>
      <c r="P1211" s="163"/>
      <c r="Q1211" s="30">
        <f>IF('Форма 2'!D1211=0,"",'Форма 2'!D1211-N1211-O1211-P1211)</f>
        <v>22816215.859999999</v>
      </c>
      <c r="R1211" s="51">
        <f t="shared" si="255"/>
        <v>24172.280813645513</v>
      </c>
      <c r="S1211" s="51">
        <f t="shared" si="256"/>
        <v>24172.280813645513</v>
      </c>
      <c r="T1211" s="128">
        <f>IF(B1211=C1211,"",
IF(ISERROR(
IF(_xlfn.TEXTBEFORE('ПДФ 1'!B1258,": ",1)*1=YEAR($V$4),$V$4,
IF(_xlfn.TEXTBEFORE('ПДФ 1'!B1258,": ",1)*1=YEAR($W$4),$W$4,
IF(_xlfn.TEXTBEFORE('ПДФ 1'!B1258,": ",1)*1=YEAR($X$4),$X$4,$Y$4)))),"",
IF(_xlfn.TEXTBEFORE('ПДФ 1'!B1258,": ",1)*1=YEAR($V$4),$V$4,
IF(_xlfn.TEXTBEFORE('ПДФ 1'!B1258,": ",1)*1=YEAR($W$4),$W$4,
IF(_xlfn.TEXTBEFORE('ПДФ 1'!B1258,": ",1)*1=YEAR($X$4),$X$4,$Y$4)))))</f>
        <v>46387</v>
      </c>
      <c r="U1211" s="125" t="str">
        <f>IF(ISERROR(VLOOKUP(C1211,Источник!$C$2:$K$2343,9,0)),"",VLOOKUP(C1211,Источник!$C$2:$K$2343,9,0))</f>
        <v>РО</v>
      </c>
      <c r="V1211" s="1"/>
      <c r="W1211" s="1"/>
      <c r="X1211" s="77" t="str">
        <f t="shared" si="252"/>
        <v>г. Чусовой, ул. Ленина, д. 26: 2026</v>
      </c>
      <c r="Y1211" s="117">
        <f t="shared" si="257"/>
        <v>6</v>
      </c>
      <c r="Z1211" s="22">
        <v>1</v>
      </c>
      <c r="AA1211" s="22">
        <v>1</v>
      </c>
      <c r="AB1211" s="22">
        <v>1</v>
      </c>
      <c r="AC1211" s="22">
        <v>1</v>
      </c>
      <c r="AD1211" s="22">
        <v>1</v>
      </c>
      <c r="AE1211" s="22">
        <v>1</v>
      </c>
      <c r="AF1211" s="22" t="s">
        <v>1076</v>
      </c>
      <c r="AG1211" s="89" t="s">
        <v>1076</v>
      </c>
      <c r="AH1211" s="88" t="s">
        <v>1076</v>
      </c>
      <c r="AI1211" s="75" t="s">
        <v>1076</v>
      </c>
      <c r="AJ1211" s="75" t="s">
        <v>1076</v>
      </c>
      <c r="AK1211" s="75" t="s">
        <v>1076</v>
      </c>
      <c r="AL1211" s="75" t="s">
        <v>1076</v>
      </c>
      <c r="AM1211" s="75" t="s">
        <v>1076</v>
      </c>
      <c r="AN1211" s="75" t="s">
        <v>1076</v>
      </c>
      <c r="AO1211" s="75" t="s">
        <v>1076</v>
      </c>
      <c r="AP1211" s="75" t="s">
        <v>1076</v>
      </c>
      <c r="AQ1211" s="75" t="s">
        <v>1076</v>
      </c>
      <c r="AR1211" s="75" t="s">
        <v>1076</v>
      </c>
      <c r="AS1211" s="75" t="s">
        <v>1076</v>
      </c>
      <c r="AT1211" s="75" t="s">
        <v>1076</v>
      </c>
      <c r="AU1211" t="str">
        <f t="shared" si="258"/>
        <v>РВИС ( ЭЛ ТЕП ГАЗ ХВС ГВС ВОД )</v>
      </c>
    </row>
    <row r="1212" spans="1:47" ht="16.5" thickTop="1" thickBot="1" x14ac:dyDescent="0.3">
      <c r="A1212" s="28">
        <f t="shared" si="253"/>
        <v>13</v>
      </c>
      <c r="B1212" s="74" t="s">
        <v>1104</v>
      </c>
      <c r="C1212" s="72" t="s">
        <v>794</v>
      </c>
      <c r="D1212" s="63">
        <v>1931</v>
      </c>
      <c r="E1212" s="72"/>
      <c r="F1212" s="72" t="s">
        <v>2519</v>
      </c>
      <c r="G1212" s="80">
        <v>3</v>
      </c>
      <c r="H1212" s="80">
        <v>2</v>
      </c>
      <c r="I1212" s="163">
        <v>1186.0999999999999</v>
      </c>
      <c r="J1212" s="163">
        <v>1022.57</v>
      </c>
      <c r="K1212" s="163">
        <v>920.31</v>
      </c>
      <c r="L1212" s="165">
        <v>0</v>
      </c>
      <c r="M1212" s="163">
        <f t="shared" si="245"/>
        <v>8451187.8599999994</v>
      </c>
      <c r="N1212" s="163"/>
      <c r="O1212" s="163"/>
      <c r="P1212" s="163"/>
      <c r="Q1212" s="30">
        <f>IF('Форма 2'!D1212=0,"",'Форма 2'!D1212-N1212-O1212-P1212)</f>
        <v>8451187.8599999994</v>
      </c>
      <c r="R1212" s="51">
        <f t="shared" si="255"/>
        <v>8264.654605552676</v>
      </c>
      <c r="S1212" s="51">
        <f t="shared" si="256"/>
        <v>8264.654605552676</v>
      </c>
      <c r="T1212" s="128">
        <f>IF(B1212=C1212,"",
IF(ISERROR(
IF(_xlfn.TEXTBEFORE('ПДФ 1'!B1259,": ",1)*1=YEAR($V$4),$V$4,
IF(_xlfn.TEXTBEFORE('ПДФ 1'!B1259,": ",1)*1=YEAR($W$4),$W$4,
IF(_xlfn.TEXTBEFORE('ПДФ 1'!B1259,": ",1)*1=YEAR($X$4),$X$4,$Y$4)))),"",
IF(_xlfn.TEXTBEFORE('ПДФ 1'!B1259,": ",1)*1=YEAR($V$4),$V$4,
IF(_xlfn.TEXTBEFORE('ПДФ 1'!B1259,": ",1)*1=YEAR($W$4),$W$4,
IF(_xlfn.TEXTBEFORE('ПДФ 1'!B1259,": ",1)*1=YEAR($X$4),$X$4,$Y$4)))))</f>
        <v>46387</v>
      </c>
      <c r="U1212" s="125" t="str">
        <f>IF(ISERROR(VLOOKUP(C1212,Источник!$C$2:$K$2343,9,0)),"",VLOOKUP(C1212,Источник!$C$2:$K$2343,9,0))</f>
        <v>РО</v>
      </c>
      <c r="V1212" s="1"/>
      <c r="W1212" s="1"/>
      <c r="X1212" s="77" t="str">
        <f t="shared" si="252"/>
        <v>г. Чусовой, ул. Ленина, д. 38: 2026</v>
      </c>
      <c r="Y1212" s="117">
        <f t="shared" si="257"/>
        <v>2</v>
      </c>
      <c r="Z1212" s="22" t="s">
        <v>1076</v>
      </c>
      <c r="AA1212" s="22" t="s">
        <v>1076</v>
      </c>
      <c r="AB1212" s="22" t="s">
        <v>1076</v>
      </c>
      <c r="AC1212" s="22" t="s">
        <v>1076</v>
      </c>
      <c r="AD1212" s="22" t="s">
        <v>1076</v>
      </c>
      <c r="AE1212" s="22" t="s">
        <v>1076</v>
      </c>
      <c r="AF1212" s="22" t="s">
        <v>1076</v>
      </c>
      <c r="AG1212" s="89" t="s">
        <v>1076</v>
      </c>
      <c r="AH1212" s="88" t="s">
        <v>1076</v>
      </c>
      <c r="AI1212" s="75" t="s">
        <v>1076</v>
      </c>
      <c r="AJ1212" s="75">
        <v>1</v>
      </c>
      <c r="AK1212" s="75" t="s">
        <v>1076</v>
      </c>
      <c r="AL1212" s="75" t="s">
        <v>1076</v>
      </c>
      <c r="AM1212" s="75">
        <v>1</v>
      </c>
      <c r="AN1212" s="75" t="s">
        <v>1076</v>
      </c>
      <c r="AO1212" s="75" t="s">
        <v>1076</v>
      </c>
      <c r="AP1212" s="75" t="s">
        <v>1076</v>
      </c>
      <c r="AQ1212" s="75" t="s">
        <v>1076</v>
      </c>
      <c r="AR1212" s="75" t="s">
        <v>1076</v>
      </c>
      <c r="AS1212" s="75" t="s">
        <v>1076</v>
      </c>
      <c r="AT1212" s="75" t="s">
        <v>1076</v>
      </c>
      <c r="AU1212" t="str">
        <f t="shared" si="258"/>
        <v>Рфа РФ</v>
      </c>
    </row>
    <row r="1213" spans="1:47" ht="16.5" thickTop="1" thickBot="1" x14ac:dyDescent="0.3">
      <c r="A1213" s="28">
        <f t="shared" si="253"/>
        <v>14</v>
      </c>
      <c r="B1213" s="74" t="s">
        <v>1104</v>
      </c>
      <c r="C1213" s="72" t="s">
        <v>806</v>
      </c>
      <c r="D1213" s="63">
        <v>1947</v>
      </c>
      <c r="E1213" s="72"/>
      <c r="F1213" s="72" t="s">
        <v>2522</v>
      </c>
      <c r="G1213" s="80">
        <v>2</v>
      </c>
      <c r="H1213" s="80">
        <v>2</v>
      </c>
      <c r="I1213" s="163">
        <v>745.8</v>
      </c>
      <c r="J1213" s="163">
        <v>471.1</v>
      </c>
      <c r="K1213" s="163">
        <v>423.99</v>
      </c>
      <c r="L1213" s="165">
        <v>0</v>
      </c>
      <c r="M1213" s="163">
        <f t="shared" si="245"/>
        <v>968078.23</v>
      </c>
      <c r="N1213" s="163"/>
      <c r="O1213" s="163"/>
      <c r="P1213" s="163"/>
      <c r="Q1213" s="30">
        <f>IF('Форма 2'!D1213=0,"",'Форма 2'!D1213-N1213-O1213-P1213)</f>
        <v>968078.23</v>
      </c>
      <c r="R1213" s="51">
        <f t="shared" si="255"/>
        <v>2054.9315007429418</v>
      </c>
      <c r="S1213" s="51">
        <f t="shared" si="256"/>
        <v>2054.9315007429418</v>
      </c>
      <c r="T1213" s="128">
        <f>IF(B1213=C1213,"",
IF(ISERROR(
IF(_xlfn.TEXTBEFORE('ПДФ 1'!B1260,": ",1)*1=YEAR($V$4),$V$4,
IF(_xlfn.TEXTBEFORE('ПДФ 1'!B1260,": ",1)*1=YEAR($W$4),$W$4,
IF(_xlfn.TEXTBEFORE('ПДФ 1'!B1260,": ",1)*1=YEAR($X$4),$X$4,$Y$4)))),"",
IF(_xlfn.TEXTBEFORE('ПДФ 1'!B1260,": ",1)*1=YEAR($V$4),$V$4,
IF(_xlfn.TEXTBEFORE('ПДФ 1'!B1260,": ",1)*1=YEAR($W$4),$W$4,
IF(_xlfn.TEXTBEFORE('ПДФ 1'!B1260,": ",1)*1=YEAR($X$4),$X$4,$Y$4)))))</f>
        <v>46387</v>
      </c>
      <c r="U1213" s="125" t="str">
        <f>IF(ISERROR(VLOOKUP(C1213,Источник!$C$2:$K$2343,9,0)),"",VLOOKUP(C1213,Источник!$C$2:$K$2343,9,0))</f>
        <v>РО</v>
      </c>
      <c r="V1213" s="1"/>
      <c r="W1213" s="1"/>
      <c r="X1213" s="77" t="str">
        <f t="shared" si="252"/>
        <v>г. Чусовой, ул. Ленина, д. 51: 2026</v>
      </c>
      <c r="Y1213" s="117">
        <f t="shared" si="257"/>
        <v>1</v>
      </c>
      <c r="Z1213" s="22" t="s">
        <v>1076</v>
      </c>
      <c r="AA1213" s="22" t="s">
        <v>1076</v>
      </c>
      <c r="AB1213" s="22" t="s">
        <v>1076</v>
      </c>
      <c r="AC1213" s="22" t="s">
        <v>1076</v>
      </c>
      <c r="AD1213" s="22" t="s">
        <v>1076</v>
      </c>
      <c r="AE1213" s="22" t="s">
        <v>1076</v>
      </c>
      <c r="AF1213" s="22" t="s">
        <v>1076</v>
      </c>
      <c r="AG1213" s="89" t="s">
        <v>1076</v>
      </c>
      <c r="AH1213" s="88" t="s">
        <v>1076</v>
      </c>
      <c r="AI1213" s="75" t="s">
        <v>1076</v>
      </c>
      <c r="AJ1213" s="75" t="s">
        <v>1076</v>
      </c>
      <c r="AK1213" s="75" t="s">
        <v>1076</v>
      </c>
      <c r="AL1213" s="75" t="s">
        <v>1076</v>
      </c>
      <c r="AM1213" s="75">
        <v>1</v>
      </c>
      <c r="AN1213" s="75" t="s">
        <v>1076</v>
      </c>
      <c r="AO1213" s="75" t="s">
        <v>1076</v>
      </c>
      <c r="AP1213" s="75" t="s">
        <v>1076</v>
      </c>
      <c r="AQ1213" s="75" t="s">
        <v>1076</v>
      </c>
      <c r="AR1213" s="75" t="s">
        <v>1076</v>
      </c>
      <c r="AS1213" s="75" t="s">
        <v>1076</v>
      </c>
      <c r="AT1213" s="75" t="s">
        <v>1076</v>
      </c>
      <c r="AU1213" t="str">
        <f t="shared" si="258"/>
        <v>РФ</v>
      </c>
    </row>
    <row r="1214" spans="1:47" ht="16.5" thickTop="1" thickBot="1" x14ac:dyDescent="0.3">
      <c r="A1214" s="28">
        <f t="shared" si="253"/>
        <v>15</v>
      </c>
      <c r="B1214" s="74" t="s">
        <v>1104</v>
      </c>
      <c r="C1214" s="72" t="s">
        <v>807</v>
      </c>
      <c r="D1214" s="63">
        <v>1948</v>
      </c>
      <c r="E1214" s="72"/>
      <c r="F1214" s="72" t="s">
        <v>2526</v>
      </c>
      <c r="G1214" s="80">
        <v>2</v>
      </c>
      <c r="H1214" s="80">
        <v>3</v>
      </c>
      <c r="I1214" s="163">
        <v>858.3</v>
      </c>
      <c r="J1214" s="163">
        <v>471</v>
      </c>
      <c r="K1214" s="163">
        <v>423.9</v>
      </c>
      <c r="L1214" s="165">
        <v>28</v>
      </c>
      <c r="M1214" s="163">
        <f t="shared" si="245"/>
        <v>1114107.73</v>
      </c>
      <c r="N1214" s="163"/>
      <c r="O1214" s="163"/>
      <c r="P1214" s="163"/>
      <c r="Q1214" s="30">
        <f>IF('Форма 2'!D1214=0,"",'Форма 2'!D1214-N1214-O1214-P1214)</f>
        <v>1114107.73</v>
      </c>
      <c r="R1214" s="51">
        <f t="shared" si="255"/>
        <v>2365.4091932059446</v>
      </c>
      <c r="S1214" s="51">
        <f t="shared" si="256"/>
        <v>2365.4091932059446</v>
      </c>
      <c r="T1214" s="128">
        <f>IF(B1214=C1214,"",
IF(ISERROR(
IF(_xlfn.TEXTBEFORE('ПДФ 1'!B1261,": ",1)*1=YEAR($V$4),$V$4,
IF(_xlfn.TEXTBEFORE('ПДФ 1'!B1261,": ",1)*1=YEAR($W$4),$W$4,
IF(_xlfn.TEXTBEFORE('ПДФ 1'!B1261,": ",1)*1=YEAR($X$4),$X$4,$Y$4)))),"",
IF(_xlfn.TEXTBEFORE('ПДФ 1'!B1261,": ",1)*1=YEAR($V$4),$V$4,
IF(_xlfn.TEXTBEFORE('ПДФ 1'!B1261,": ",1)*1=YEAR($W$4),$W$4,
IF(_xlfn.TEXTBEFORE('ПДФ 1'!B1261,": ",1)*1=YEAR($X$4),$X$4,$Y$4)))))</f>
        <v>46387</v>
      </c>
      <c r="U1214" s="125" t="str">
        <f>IF(ISERROR(VLOOKUP(C1214,Источник!$C$2:$K$2343,9,0)),"",VLOOKUP(C1214,Источник!$C$2:$K$2343,9,0))</f>
        <v>РО</v>
      </c>
      <c r="V1214" s="1"/>
      <c r="W1214" s="1"/>
      <c r="X1214" s="77" t="str">
        <f t="shared" si="252"/>
        <v>г. Чусовой, ул. Ленина, д. 59: 2026</v>
      </c>
      <c r="Y1214" s="117">
        <f t="shared" si="257"/>
        <v>1</v>
      </c>
      <c r="Z1214" s="22" t="s">
        <v>1076</v>
      </c>
      <c r="AA1214" s="22" t="s">
        <v>1076</v>
      </c>
      <c r="AB1214" s="22" t="s">
        <v>1076</v>
      </c>
      <c r="AC1214" s="22" t="s">
        <v>1076</v>
      </c>
      <c r="AD1214" s="22" t="s">
        <v>1076</v>
      </c>
      <c r="AE1214" s="22" t="s">
        <v>1076</v>
      </c>
      <c r="AF1214" s="22" t="s">
        <v>1076</v>
      </c>
      <c r="AG1214" s="89" t="s">
        <v>1076</v>
      </c>
      <c r="AH1214" s="88" t="s">
        <v>1076</v>
      </c>
      <c r="AI1214" s="75" t="s">
        <v>1076</v>
      </c>
      <c r="AJ1214" s="75" t="s">
        <v>1076</v>
      </c>
      <c r="AK1214" s="75" t="s">
        <v>1076</v>
      </c>
      <c r="AL1214" s="75" t="s">
        <v>1076</v>
      </c>
      <c r="AM1214" s="75">
        <v>1</v>
      </c>
      <c r="AN1214" s="75" t="s">
        <v>1076</v>
      </c>
      <c r="AO1214" s="75" t="s">
        <v>1076</v>
      </c>
      <c r="AP1214" s="75" t="s">
        <v>1076</v>
      </c>
      <c r="AQ1214" s="75" t="s">
        <v>1076</v>
      </c>
      <c r="AR1214" s="75" t="s">
        <v>1076</v>
      </c>
      <c r="AS1214" s="75" t="s">
        <v>1076</v>
      </c>
      <c r="AT1214" s="75" t="s">
        <v>1076</v>
      </c>
      <c r="AU1214" t="str">
        <f t="shared" si="258"/>
        <v>РФ</v>
      </c>
    </row>
    <row r="1215" spans="1:47" ht="16.5" thickTop="1" thickBot="1" x14ac:dyDescent="0.3">
      <c r="A1215" s="28">
        <f t="shared" si="253"/>
        <v>16</v>
      </c>
      <c r="B1215" s="74" t="s">
        <v>1104</v>
      </c>
      <c r="C1215" s="72" t="s">
        <v>697</v>
      </c>
      <c r="D1215" s="63">
        <v>1967</v>
      </c>
      <c r="E1215" s="72"/>
      <c r="F1215" s="72">
        <v>0</v>
      </c>
      <c r="G1215" s="80">
        <v>5</v>
      </c>
      <c r="H1215" s="80">
        <v>4</v>
      </c>
      <c r="I1215" s="163">
        <v>3189.3</v>
      </c>
      <c r="J1215" s="163">
        <v>3188.2</v>
      </c>
      <c r="K1215" s="163">
        <v>3188.2</v>
      </c>
      <c r="L1215" s="165">
        <v>0</v>
      </c>
      <c r="M1215" s="163">
        <f t="shared" si="245"/>
        <v>1036841.43</v>
      </c>
      <c r="N1215" s="163"/>
      <c r="O1215" s="163"/>
      <c r="P1215" s="163"/>
      <c r="Q1215" s="30">
        <f>IF('Форма 2'!D1215=0,"",'Форма 2'!D1215-N1215-O1215-P1215)</f>
        <v>1036841.43</v>
      </c>
      <c r="R1215" s="51">
        <f t="shared" si="255"/>
        <v>325.21216673985322</v>
      </c>
      <c r="S1215" s="51">
        <f t="shared" si="256"/>
        <v>325.21216673985322</v>
      </c>
      <c r="T1215" s="128">
        <f>IF(B1215=C1215,"",
IF(ISERROR(
IF(_xlfn.TEXTBEFORE('ПДФ 1'!B1262,": ",1)*1=YEAR($V$4),$V$4,
IF(_xlfn.TEXTBEFORE('ПДФ 1'!B1262,": ",1)*1=YEAR($W$4),$W$4,
IF(_xlfn.TEXTBEFORE('ПДФ 1'!B1262,": ",1)*1=YEAR($X$4),$X$4,$Y$4)))),"",
IF(_xlfn.TEXTBEFORE('ПДФ 1'!B1262,": ",1)*1=YEAR($V$4),$V$4,
IF(_xlfn.TEXTBEFORE('ПДФ 1'!B1262,": ",1)*1=YEAR($W$4),$W$4,
IF(_xlfn.TEXTBEFORE('ПДФ 1'!B1262,": ",1)*1=YEAR($X$4),$X$4,$Y$4)))))</f>
        <v>46387</v>
      </c>
      <c r="U1215" s="125" t="str">
        <f>IF(ISERROR(VLOOKUP(C1215,Источник!$C$2:$K$2343,9,0)),"",VLOOKUP(C1215,Источник!$C$2:$K$2343,9,0))</f>
        <v>СС</v>
      </c>
      <c r="V1215" s="1"/>
      <c r="W1215" s="1"/>
      <c r="X1215" s="77" t="str">
        <f t="shared" si="252"/>
        <v>г. Чусовой, ул. Лысьвенская, д. 80: 2026</v>
      </c>
      <c r="Y1215" s="117">
        <f t="shared" si="257"/>
        <v>1</v>
      </c>
      <c r="Z1215" s="22" t="s">
        <v>1076</v>
      </c>
      <c r="AA1215" s="22" t="s">
        <v>1076</v>
      </c>
      <c r="AB1215" s="22" t="s">
        <v>1076</v>
      </c>
      <c r="AC1215" s="22">
        <v>1</v>
      </c>
      <c r="AD1215" s="22" t="s">
        <v>1076</v>
      </c>
      <c r="AE1215" s="22" t="s">
        <v>1076</v>
      </c>
      <c r="AF1215" s="22" t="s">
        <v>1076</v>
      </c>
      <c r="AG1215" s="89" t="s">
        <v>1076</v>
      </c>
      <c r="AH1215" s="88" t="s">
        <v>1076</v>
      </c>
      <c r="AI1215" s="75" t="s">
        <v>1076</v>
      </c>
      <c r="AJ1215" s="75" t="s">
        <v>1076</v>
      </c>
      <c r="AK1215" s="75" t="s">
        <v>1076</v>
      </c>
      <c r="AL1215" s="75" t="s">
        <v>1076</v>
      </c>
      <c r="AM1215" s="75" t="s">
        <v>1076</v>
      </c>
      <c r="AN1215" s="75" t="s">
        <v>1076</v>
      </c>
      <c r="AO1215" s="75" t="s">
        <v>1076</v>
      </c>
      <c r="AP1215" s="75" t="s">
        <v>1076</v>
      </c>
      <c r="AQ1215" s="75" t="s">
        <v>1076</v>
      </c>
      <c r="AR1215" s="75" t="s">
        <v>1076</v>
      </c>
      <c r="AS1215" s="75" t="s">
        <v>1076</v>
      </c>
      <c r="AT1215" s="75" t="s">
        <v>1076</v>
      </c>
      <c r="AU1215" t="str">
        <f t="shared" si="258"/>
        <v>РВИС ( ХВС )</v>
      </c>
    </row>
    <row r="1216" spans="1:47" ht="16.5" thickTop="1" thickBot="1" x14ac:dyDescent="0.3">
      <c r="A1216" s="28">
        <f t="shared" si="253"/>
        <v>17</v>
      </c>
      <c r="B1216" s="74" t="s">
        <v>1104</v>
      </c>
      <c r="C1216" s="72" t="s">
        <v>768</v>
      </c>
      <c r="D1216" s="63">
        <v>1971</v>
      </c>
      <c r="E1216" s="72"/>
      <c r="F1216" s="72" t="s">
        <v>2548</v>
      </c>
      <c r="G1216" s="80">
        <v>5</v>
      </c>
      <c r="H1216" s="80">
        <v>4</v>
      </c>
      <c r="I1216" s="163">
        <v>3225.6</v>
      </c>
      <c r="J1216" s="163">
        <v>2961.6</v>
      </c>
      <c r="K1216" s="163">
        <v>2718.9</v>
      </c>
      <c r="L1216" s="165">
        <v>126</v>
      </c>
      <c r="M1216" s="163">
        <f t="shared" si="245"/>
        <v>14526554.109999999</v>
      </c>
      <c r="N1216" s="163"/>
      <c r="O1216" s="163"/>
      <c r="P1216" s="163"/>
      <c r="Q1216" s="30">
        <f>IF('Форма 2'!D1216=0,"",'Форма 2'!D1216-N1216-O1216-P1216)</f>
        <v>14526554.109999999</v>
      </c>
      <c r="R1216" s="51">
        <f t="shared" si="255"/>
        <v>4904.9682975418691</v>
      </c>
      <c r="S1216" s="51">
        <f t="shared" si="256"/>
        <v>4904.9682975418691</v>
      </c>
      <c r="T1216" s="128">
        <f>IF(B1216=C1216,"",
IF(ISERROR(
IF(_xlfn.TEXTBEFORE('ПДФ 1'!B1263,": ",1)*1=YEAR($V$4),$V$4,
IF(_xlfn.TEXTBEFORE('ПДФ 1'!B1263,": ",1)*1=YEAR($W$4),$W$4,
IF(_xlfn.TEXTBEFORE('ПДФ 1'!B1263,": ",1)*1=YEAR($X$4),$X$4,$Y$4)))),"",
IF(_xlfn.TEXTBEFORE('ПДФ 1'!B1263,": ",1)*1=YEAR($V$4),$V$4,
IF(_xlfn.TEXTBEFORE('ПДФ 1'!B1263,": ",1)*1=YEAR($W$4),$W$4,
IF(_xlfn.TEXTBEFORE('ПДФ 1'!B1263,": ",1)*1=YEAR($X$4),$X$4,$Y$4)))))</f>
        <v>46387</v>
      </c>
      <c r="U1216" s="125" t="str">
        <f>IF(ISERROR(VLOOKUP(C1216,Источник!$C$2:$K$2343,9,0)),"",VLOOKUP(C1216,Источник!$C$2:$K$2343,9,0))</f>
        <v>СС</v>
      </c>
      <c r="V1216" s="1"/>
      <c r="W1216" s="1"/>
      <c r="X1216" s="77" t="str">
        <f t="shared" si="252"/>
        <v>г. Чусовой, ул. Мира, д. 7: 2026</v>
      </c>
      <c r="Y1216" s="117">
        <f t="shared" si="257"/>
        <v>1</v>
      </c>
      <c r="Z1216" s="22" t="s">
        <v>1076</v>
      </c>
      <c r="AA1216" s="22" t="s">
        <v>1076</v>
      </c>
      <c r="AB1216" s="22" t="s">
        <v>1076</v>
      </c>
      <c r="AC1216" s="22" t="s">
        <v>1076</v>
      </c>
      <c r="AD1216" s="22" t="s">
        <v>1076</v>
      </c>
      <c r="AE1216" s="22" t="s">
        <v>1076</v>
      </c>
      <c r="AF1216" s="22" t="s">
        <v>1076</v>
      </c>
      <c r="AG1216" s="89" t="s">
        <v>1076</v>
      </c>
      <c r="AH1216" s="88" t="s">
        <v>1076</v>
      </c>
      <c r="AI1216" s="75">
        <v>1</v>
      </c>
      <c r="AJ1216" s="75" t="s">
        <v>1076</v>
      </c>
      <c r="AK1216" s="75" t="s">
        <v>1076</v>
      </c>
      <c r="AL1216" s="75" t="s">
        <v>1076</v>
      </c>
      <c r="AM1216" s="75" t="s">
        <v>1076</v>
      </c>
      <c r="AN1216" s="75" t="s">
        <v>1076</v>
      </c>
      <c r="AO1216" s="75" t="s">
        <v>1076</v>
      </c>
      <c r="AP1216" s="75" t="s">
        <v>1076</v>
      </c>
      <c r="AQ1216" s="75" t="s">
        <v>1076</v>
      </c>
      <c r="AR1216" s="75" t="s">
        <v>1076</v>
      </c>
      <c r="AS1216" s="75" t="s">
        <v>1076</v>
      </c>
      <c r="AT1216" s="75" t="s">
        <v>1076</v>
      </c>
      <c r="AU1216" t="str">
        <f t="shared" si="258"/>
        <v>РК</v>
      </c>
    </row>
    <row r="1217" spans="1:47" ht="16.5" thickTop="1" thickBot="1" x14ac:dyDescent="0.3">
      <c r="A1217" s="28">
        <f t="shared" si="253"/>
        <v>18</v>
      </c>
      <c r="B1217" s="74" t="s">
        <v>1104</v>
      </c>
      <c r="C1217" s="72" t="s">
        <v>769</v>
      </c>
      <c r="D1217" s="63">
        <v>1946</v>
      </c>
      <c r="E1217" s="72"/>
      <c r="F1217" s="72" t="s">
        <v>2522</v>
      </c>
      <c r="G1217" s="80">
        <v>2</v>
      </c>
      <c r="H1217" s="80">
        <v>1</v>
      </c>
      <c r="I1217" s="163">
        <v>438.6</v>
      </c>
      <c r="J1217" s="163">
        <v>265</v>
      </c>
      <c r="K1217" s="163">
        <v>238.5</v>
      </c>
      <c r="L1217" s="165">
        <v>0</v>
      </c>
      <c r="M1217" s="163">
        <f t="shared" si="245"/>
        <v>4191871.25</v>
      </c>
      <c r="N1217" s="163"/>
      <c r="O1217" s="163"/>
      <c r="P1217" s="163"/>
      <c r="Q1217" s="30">
        <f>IF('Форма 2'!D1217=0,"",'Форма 2'!D1217-N1217-O1217-P1217)</f>
        <v>4191871.25</v>
      </c>
      <c r="R1217" s="51">
        <f t="shared" si="255"/>
        <v>15818.382075471698</v>
      </c>
      <c r="S1217" s="51">
        <f t="shared" si="256"/>
        <v>15818.382075471698</v>
      </c>
      <c r="T1217" s="128">
        <f>IF(B1217=C1217,"",
IF(ISERROR(
IF(_xlfn.TEXTBEFORE('ПДФ 1'!B1264,": ",1)*1=YEAR($V$4),$V$4,
IF(_xlfn.TEXTBEFORE('ПДФ 1'!B1264,": ",1)*1=YEAR($W$4),$W$4,
IF(_xlfn.TEXTBEFORE('ПДФ 1'!B1264,": ",1)*1=YEAR($X$4),$X$4,$Y$4)))),"",
IF(_xlfn.TEXTBEFORE('ПДФ 1'!B1264,": ",1)*1=YEAR($V$4),$V$4,
IF(_xlfn.TEXTBEFORE('ПДФ 1'!B1264,": ",1)*1=YEAR($W$4),$W$4,
IF(_xlfn.TEXTBEFORE('ПДФ 1'!B1264,": ",1)*1=YEAR($X$4),$X$4,$Y$4)))))</f>
        <v>46387</v>
      </c>
      <c r="U1217" s="125" t="str">
        <f>IF(ISERROR(VLOOKUP(C1217,Источник!$C$2:$K$2343,9,0)),"",VLOOKUP(C1217,Источник!$C$2:$K$2343,9,0))</f>
        <v>РО</v>
      </c>
      <c r="V1217" s="1"/>
      <c r="W1217" s="1"/>
      <c r="X1217" s="77" t="str">
        <f t="shared" si="252"/>
        <v>г. Чусовой, ул. Октябрьская, д. 19: 2026</v>
      </c>
      <c r="Y1217" s="117">
        <f t="shared" si="257"/>
        <v>1</v>
      </c>
      <c r="Z1217" s="22" t="s">
        <v>1076</v>
      </c>
      <c r="AA1217" s="22" t="s">
        <v>1076</v>
      </c>
      <c r="AB1217" s="22" t="s">
        <v>1076</v>
      </c>
      <c r="AC1217" s="22" t="s">
        <v>1076</v>
      </c>
      <c r="AD1217" s="22" t="s">
        <v>1076</v>
      </c>
      <c r="AE1217" s="22" t="s">
        <v>1076</v>
      </c>
      <c r="AF1217" s="22" t="s">
        <v>1076</v>
      </c>
      <c r="AG1217" s="89" t="s">
        <v>1076</v>
      </c>
      <c r="AH1217" s="88" t="s">
        <v>1076</v>
      </c>
      <c r="AI1217" s="75">
        <v>1</v>
      </c>
      <c r="AJ1217" s="75" t="s">
        <v>1076</v>
      </c>
      <c r="AK1217" s="75" t="s">
        <v>1076</v>
      </c>
      <c r="AL1217" s="75" t="s">
        <v>1076</v>
      </c>
      <c r="AM1217" s="75" t="s">
        <v>1076</v>
      </c>
      <c r="AN1217" s="75" t="s">
        <v>1076</v>
      </c>
      <c r="AO1217" s="75" t="s">
        <v>1076</v>
      </c>
      <c r="AP1217" s="75" t="s">
        <v>1076</v>
      </c>
      <c r="AQ1217" s="75" t="s">
        <v>1076</v>
      </c>
      <c r="AR1217" s="75" t="s">
        <v>1076</v>
      </c>
      <c r="AS1217" s="75" t="s">
        <v>1076</v>
      </c>
      <c r="AT1217" s="75" t="s">
        <v>1076</v>
      </c>
      <c r="AU1217" t="str">
        <f t="shared" si="258"/>
        <v>РК</v>
      </c>
    </row>
    <row r="1218" spans="1:47" ht="16.5" thickTop="1" thickBot="1" x14ac:dyDescent="0.3">
      <c r="A1218" s="28">
        <f t="shared" si="253"/>
        <v>19</v>
      </c>
      <c r="B1218" s="74" t="s">
        <v>1104</v>
      </c>
      <c r="C1218" s="72" t="s">
        <v>279</v>
      </c>
      <c r="D1218" s="63">
        <v>1951</v>
      </c>
      <c r="E1218" s="72"/>
      <c r="F1218" s="72" t="s">
        <v>2522</v>
      </c>
      <c r="G1218" s="80">
        <v>2</v>
      </c>
      <c r="H1218" s="80">
        <v>2</v>
      </c>
      <c r="I1218" s="163">
        <v>526.5</v>
      </c>
      <c r="J1218" s="163">
        <v>487.1</v>
      </c>
      <c r="K1218" s="163">
        <v>487.1</v>
      </c>
      <c r="L1218" s="165">
        <v>33</v>
      </c>
      <c r="M1218" s="163">
        <f t="shared" si="245"/>
        <v>538340.99</v>
      </c>
      <c r="N1218" s="163"/>
      <c r="O1218" s="163"/>
      <c r="P1218" s="163"/>
      <c r="Q1218" s="30">
        <f>IF('Форма 2'!D1218=0,"",'Форма 2'!D1218-N1218-O1218-P1218)</f>
        <v>538340.99</v>
      </c>
      <c r="R1218" s="51">
        <f t="shared" si="255"/>
        <v>1105.1960377745843</v>
      </c>
      <c r="S1218" s="51">
        <f t="shared" si="256"/>
        <v>1105.1960377745843</v>
      </c>
      <c r="T1218" s="128">
        <f>IF(B1218=C1218,"",
IF(ISERROR(
IF(_xlfn.TEXTBEFORE('ПДФ 1'!B1265,": ",1)*1=YEAR($V$4),$V$4,
IF(_xlfn.TEXTBEFORE('ПДФ 1'!B1265,": ",1)*1=YEAR($W$4),$W$4,
IF(_xlfn.TEXTBEFORE('ПДФ 1'!B1265,": ",1)*1=YEAR($X$4),$X$4,$Y$4)))),"",
IF(_xlfn.TEXTBEFORE('ПДФ 1'!B1265,": ",1)*1=YEAR($V$4),$V$4,
IF(_xlfn.TEXTBEFORE('ПДФ 1'!B1265,": ",1)*1=YEAR($W$4),$W$4,
IF(_xlfn.TEXTBEFORE('ПДФ 1'!B1265,": ",1)*1=YEAR($X$4),$X$4,$Y$4)))))</f>
        <v>46387</v>
      </c>
      <c r="U1218" s="125" t="str">
        <f>IF(ISERROR(VLOOKUP(C1218,Источник!$C$2:$K$2343,9,0)),"",VLOOKUP(C1218,Источник!$C$2:$K$2343,9,0))</f>
        <v>РО</v>
      </c>
      <c r="V1218" s="1"/>
      <c r="W1218" s="1"/>
      <c r="X1218" s="77" t="str">
        <f t="shared" si="252"/>
        <v>г. Чусовой, ул. Орджоникидзе, д. 10: 2026</v>
      </c>
      <c r="Y1218" s="117">
        <f t="shared" si="257"/>
        <v>2</v>
      </c>
      <c r="Z1218" s="22" t="s">
        <v>1076</v>
      </c>
      <c r="AA1218" s="22" t="s">
        <v>1076</v>
      </c>
      <c r="AB1218" s="22" t="s">
        <v>1076</v>
      </c>
      <c r="AC1218" s="22">
        <v>1</v>
      </c>
      <c r="AD1218" s="22" t="s">
        <v>1076</v>
      </c>
      <c r="AE1218" s="22">
        <v>1</v>
      </c>
      <c r="AF1218" s="22" t="s">
        <v>1076</v>
      </c>
      <c r="AG1218" s="89" t="s">
        <v>1076</v>
      </c>
      <c r="AH1218" s="88" t="s">
        <v>1076</v>
      </c>
      <c r="AI1218" s="75" t="s">
        <v>1076</v>
      </c>
      <c r="AJ1218" s="75" t="s">
        <v>1076</v>
      </c>
      <c r="AK1218" s="75" t="s">
        <v>1076</v>
      </c>
      <c r="AL1218" s="75" t="s">
        <v>1076</v>
      </c>
      <c r="AM1218" s="75" t="s">
        <v>1076</v>
      </c>
      <c r="AN1218" s="75" t="s">
        <v>1076</v>
      </c>
      <c r="AO1218" s="75" t="s">
        <v>1076</v>
      </c>
      <c r="AP1218" s="75" t="s">
        <v>1076</v>
      </c>
      <c r="AQ1218" s="75" t="s">
        <v>1076</v>
      </c>
      <c r="AR1218" s="75" t="s">
        <v>1076</v>
      </c>
      <c r="AS1218" s="75" t="s">
        <v>1076</v>
      </c>
      <c r="AT1218" s="75" t="s">
        <v>1076</v>
      </c>
      <c r="AU1218" t="str">
        <f t="shared" si="258"/>
        <v>РВИС ( ХВС ВОД )</v>
      </c>
    </row>
    <row r="1219" spans="1:47" ht="16.5" thickTop="1" thickBot="1" x14ac:dyDescent="0.3">
      <c r="A1219" s="28">
        <f t="shared" si="253"/>
        <v>20</v>
      </c>
      <c r="B1219" s="74" t="s">
        <v>1104</v>
      </c>
      <c r="C1219" s="72" t="s">
        <v>57</v>
      </c>
      <c r="D1219" s="63">
        <v>1952</v>
      </c>
      <c r="E1219" s="72"/>
      <c r="F1219" s="72" t="s">
        <v>2522</v>
      </c>
      <c r="G1219" s="80">
        <v>2</v>
      </c>
      <c r="H1219" s="80">
        <v>3</v>
      </c>
      <c r="I1219" s="163">
        <v>760.1</v>
      </c>
      <c r="J1219" s="163">
        <v>670</v>
      </c>
      <c r="K1219" s="163">
        <v>670</v>
      </c>
      <c r="L1219" s="165">
        <v>29</v>
      </c>
      <c r="M1219" s="163">
        <f t="shared" si="245"/>
        <v>7264572.1399999997</v>
      </c>
      <c r="N1219" s="163"/>
      <c r="O1219" s="163"/>
      <c r="P1219" s="163"/>
      <c r="Q1219" s="30">
        <f>IF('Форма 2'!D1219=0,"",'Форма 2'!D1219-N1219-O1219-P1219)</f>
        <v>7264572.1399999997</v>
      </c>
      <c r="R1219" s="51">
        <f t="shared" si="255"/>
        <v>10842.644985074627</v>
      </c>
      <c r="S1219" s="51">
        <f t="shared" si="256"/>
        <v>10842.644985074627</v>
      </c>
      <c r="T1219" s="128">
        <f>IF(B1219=C1219,"",
IF(ISERROR(
IF(_xlfn.TEXTBEFORE('ПДФ 1'!B1266,": ",1)*1=YEAR($V$4),$V$4,
IF(_xlfn.TEXTBEFORE('ПДФ 1'!B1266,": ",1)*1=YEAR($W$4),$W$4,
IF(_xlfn.TEXTBEFORE('ПДФ 1'!B1266,": ",1)*1=YEAR($X$4),$X$4,$Y$4)))),"",
IF(_xlfn.TEXTBEFORE('ПДФ 1'!B1266,": ",1)*1=YEAR($V$4),$V$4,
IF(_xlfn.TEXTBEFORE('ПДФ 1'!B1266,": ",1)*1=YEAR($W$4),$W$4,
IF(_xlfn.TEXTBEFORE('ПДФ 1'!B1266,": ",1)*1=YEAR($X$4),$X$4,$Y$4)))))</f>
        <v>46387</v>
      </c>
      <c r="U1219" s="125" t="str">
        <f>IF(ISERROR(VLOOKUP(C1219,Источник!$C$2:$K$2343,9,0)),"",VLOOKUP(C1219,Источник!$C$2:$K$2343,9,0))</f>
        <v>РО</v>
      </c>
      <c r="V1219" s="1"/>
      <c r="W1219" s="1"/>
      <c r="X1219" s="77" t="str">
        <f t="shared" si="252"/>
        <v>г. Чусовой, ул. Переездная, д. 22: 2026</v>
      </c>
      <c r="Y1219" s="117">
        <f t="shared" si="257"/>
        <v>1</v>
      </c>
      <c r="Z1219" s="22" t="s">
        <v>1076</v>
      </c>
      <c r="AA1219" s="22" t="s">
        <v>1076</v>
      </c>
      <c r="AB1219" s="22" t="s">
        <v>1076</v>
      </c>
      <c r="AC1219" s="22" t="s">
        <v>1076</v>
      </c>
      <c r="AD1219" s="22" t="s">
        <v>1076</v>
      </c>
      <c r="AE1219" s="22" t="s">
        <v>1076</v>
      </c>
      <c r="AF1219" s="22" t="s">
        <v>1076</v>
      </c>
      <c r="AG1219" s="89" t="s">
        <v>1076</v>
      </c>
      <c r="AH1219" s="88" t="s">
        <v>1076</v>
      </c>
      <c r="AI1219" s="75">
        <v>1</v>
      </c>
      <c r="AJ1219" s="75" t="s">
        <v>1076</v>
      </c>
      <c r="AK1219" s="75" t="s">
        <v>1076</v>
      </c>
      <c r="AL1219" s="75" t="s">
        <v>1076</v>
      </c>
      <c r="AM1219" s="75" t="s">
        <v>1076</v>
      </c>
      <c r="AN1219" s="75" t="s">
        <v>1076</v>
      </c>
      <c r="AO1219" s="75" t="s">
        <v>1076</v>
      </c>
      <c r="AP1219" s="75" t="s">
        <v>1076</v>
      </c>
      <c r="AQ1219" s="75" t="s">
        <v>1076</v>
      </c>
      <c r="AR1219" s="75" t="s">
        <v>1076</v>
      </c>
      <c r="AS1219" s="75" t="s">
        <v>1076</v>
      </c>
      <c r="AT1219" s="75" t="s">
        <v>1076</v>
      </c>
      <c r="AU1219" t="str">
        <f t="shared" si="258"/>
        <v>РК</v>
      </c>
    </row>
    <row r="1220" spans="1:47" ht="16.5" thickTop="1" thickBot="1" x14ac:dyDescent="0.3">
      <c r="A1220" s="28">
        <f t="shared" si="253"/>
        <v>21</v>
      </c>
      <c r="B1220" s="74" t="s">
        <v>1104</v>
      </c>
      <c r="C1220" s="72" t="s">
        <v>795</v>
      </c>
      <c r="D1220" s="63">
        <v>1993</v>
      </c>
      <c r="E1220" s="72"/>
      <c r="F1220" s="72" t="s">
        <v>2549</v>
      </c>
      <c r="G1220" s="80">
        <v>3</v>
      </c>
      <c r="H1220" s="80">
        <v>3</v>
      </c>
      <c r="I1220" s="163">
        <v>1071.5</v>
      </c>
      <c r="J1220" s="163">
        <v>1071.5</v>
      </c>
      <c r="K1220" s="163">
        <v>728.6</v>
      </c>
      <c r="L1220" s="165">
        <v>58</v>
      </c>
      <c r="M1220" s="163">
        <f t="shared" si="245"/>
        <v>6243791.2300000004</v>
      </c>
      <c r="N1220" s="163"/>
      <c r="O1220" s="163"/>
      <c r="P1220" s="163"/>
      <c r="Q1220" s="30">
        <f>IF('Форма 2'!D1220=0,"",'Форма 2'!D1220-N1220-O1220-P1220)</f>
        <v>6243791.2300000004</v>
      </c>
      <c r="R1220" s="51">
        <f t="shared" si="255"/>
        <v>5827.1500046663559</v>
      </c>
      <c r="S1220" s="51">
        <f t="shared" si="256"/>
        <v>5827.1500046663559</v>
      </c>
      <c r="T1220" s="128">
        <f>IF(B1220=C1220,"",
IF(ISERROR(
IF(_xlfn.TEXTBEFORE('ПДФ 1'!B1267,": ",1)*1=YEAR($V$4),$V$4,
IF(_xlfn.TEXTBEFORE('ПДФ 1'!B1267,": ",1)*1=YEAR($W$4),$W$4,
IF(_xlfn.TEXTBEFORE('ПДФ 1'!B1267,": ",1)*1=YEAR($X$4),$X$4,$Y$4)))),"",
IF(_xlfn.TEXTBEFORE('ПДФ 1'!B1267,": ",1)*1=YEAR($V$4),$V$4,
IF(_xlfn.TEXTBEFORE('ПДФ 1'!B1267,": ",1)*1=YEAR($W$4),$W$4,
IF(_xlfn.TEXTBEFORE('ПДФ 1'!B1267,": ",1)*1=YEAR($X$4),$X$4,$Y$4)))))</f>
        <v>46387</v>
      </c>
      <c r="U1220" s="125" t="str">
        <f>IF(ISERROR(VLOOKUP(C1220,Источник!$C$2:$K$2343,9,0)),"",VLOOKUP(C1220,Источник!$C$2:$K$2343,9,0))</f>
        <v>СС</v>
      </c>
      <c r="V1220" s="1"/>
      <c r="W1220" s="1"/>
      <c r="X1220" s="77" t="str">
        <f t="shared" si="252"/>
        <v>г. Чусовой, ул. Толбухина, д. 3А: 2026</v>
      </c>
      <c r="Y1220" s="117">
        <f t="shared" si="257"/>
        <v>1</v>
      </c>
      <c r="Z1220" s="22" t="s">
        <v>1076</v>
      </c>
      <c r="AA1220" s="22" t="s">
        <v>1076</v>
      </c>
      <c r="AB1220" s="22" t="s">
        <v>1076</v>
      </c>
      <c r="AC1220" s="22" t="s">
        <v>1076</v>
      </c>
      <c r="AD1220" s="22" t="s">
        <v>1076</v>
      </c>
      <c r="AE1220" s="22" t="s">
        <v>1076</v>
      </c>
      <c r="AF1220" s="22" t="s">
        <v>1076</v>
      </c>
      <c r="AG1220" s="89" t="s">
        <v>1076</v>
      </c>
      <c r="AH1220" s="88" t="s">
        <v>1076</v>
      </c>
      <c r="AI1220" s="75" t="s">
        <v>1076</v>
      </c>
      <c r="AJ1220" s="75">
        <v>1</v>
      </c>
      <c r="AK1220" s="75" t="s">
        <v>1076</v>
      </c>
      <c r="AL1220" s="75" t="s">
        <v>1076</v>
      </c>
      <c r="AM1220" s="75" t="s">
        <v>1076</v>
      </c>
      <c r="AN1220" s="75" t="s">
        <v>1076</v>
      </c>
      <c r="AO1220" s="75" t="s">
        <v>1076</v>
      </c>
      <c r="AP1220" s="75" t="s">
        <v>1076</v>
      </c>
      <c r="AQ1220" s="75" t="s">
        <v>1076</v>
      </c>
      <c r="AR1220" s="75" t="s">
        <v>1076</v>
      </c>
      <c r="AS1220" s="75" t="s">
        <v>1076</v>
      </c>
      <c r="AT1220" s="75" t="s">
        <v>1076</v>
      </c>
      <c r="AU1220" t="str">
        <f t="shared" si="258"/>
        <v>Рфа</v>
      </c>
    </row>
    <row r="1221" spans="1:47" ht="16.5" thickTop="1" thickBot="1" x14ac:dyDescent="0.3">
      <c r="A1221" s="28">
        <f t="shared" si="253"/>
        <v>22</v>
      </c>
      <c r="B1221" s="74" t="s">
        <v>1104</v>
      </c>
      <c r="C1221" s="72" t="s">
        <v>628</v>
      </c>
      <c r="D1221" s="63">
        <v>1972</v>
      </c>
      <c r="E1221" s="72"/>
      <c r="F1221" s="72" t="s">
        <v>2526</v>
      </c>
      <c r="G1221" s="80">
        <v>2</v>
      </c>
      <c r="H1221" s="80">
        <v>1</v>
      </c>
      <c r="I1221" s="163">
        <v>448.7</v>
      </c>
      <c r="J1221" s="163">
        <v>409.4</v>
      </c>
      <c r="K1221" s="163">
        <v>409.4</v>
      </c>
      <c r="L1221" s="165">
        <v>17</v>
      </c>
      <c r="M1221" s="163">
        <f t="shared" si="245"/>
        <v>4620537.5999999996</v>
      </c>
      <c r="N1221" s="163"/>
      <c r="O1221" s="163"/>
      <c r="P1221" s="163"/>
      <c r="Q1221" s="30">
        <f>IF('Форма 2'!D1221=0,"",'Форма 2'!D1221-N1221-O1221-P1221)</f>
        <v>4620537.5999999996</v>
      </c>
      <c r="R1221" s="51">
        <f t="shared" si="255"/>
        <v>11286.120175867123</v>
      </c>
      <c r="S1221" s="51">
        <f t="shared" si="256"/>
        <v>11286.120175867123</v>
      </c>
      <c r="T1221" s="128">
        <f>IF(B1221=C1221,"",
IF(ISERROR(
IF(_xlfn.TEXTBEFORE('ПДФ 1'!B1268,": ",1)*1=YEAR($V$4),$V$4,
IF(_xlfn.TEXTBEFORE('ПДФ 1'!B1268,": ",1)*1=YEAR($W$4),$W$4,
IF(_xlfn.TEXTBEFORE('ПДФ 1'!B1268,": ",1)*1=YEAR($X$4),$X$4,$Y$4)))),"",
IF(_xlfn.TEXTBEFORE('ПДФ 1'!B1268,": ",1)*1=YEAR($V$4),$V$4,
IF(_xlfn.TEXTBEFORE('ПДФ 1'!B1268,": ",1)*1=YEAR($W$4),$W$4,
IF(_xlfn.TEXTBEFORE('ПДФ 1'!B1268,": ",1)*1=YEAR($X$4),$X$4,$Y$4)))))</f>
        <v>46387</v>
      </c>
      <c r="U1221" s="125" t="str">
        <f>IF(ISERROR(VLOOKUP(C1221,Источник!$C$2:$K$2343,9,0)),"",VLOOKUP(C1221,Источник!$C$2:$K$2343,9,0))</f>
        <v>РО</v>
      </c>
      <c r="V1221" s="1"/>
      <c r="W1221" s="1"/>
      <c r="X1221" s="77" t="str">
        <f t="shared" si="252"/>
        <v>г. Чусовой, ул. Толбухина, д. 7: 2026</v>
      </c>
      <c r="Y1221" s="117">
        <f t="shared" si="257"/>
        <v>2</v>
      </c>
      <c r="Z1221" s="22">
        <v>1</v>
      </c>
      <c r="AA1221" s="22" t="s">
        <v>1076</v>
      </c>
      <c r="AB1221" s="22" t="s">
        <v>1076</v>
      </c>
      <c r="AC1221" s="22" t="s">
        <v>1076</v>
      </c>
      <c r="AD1221" s="22" t="s">
        <v>1076</v>
      </c>
      <c r="AE1221" s="22" t="s">
        <v>1076</v>
      </c>
      <c r="AF1221" s="22" t="s">
        <v>1076</v>
      </c>
      <c r="AG1221" s="89" t="s">
        <v>1076</v>
      </c>
      <c r="AH1221" s="88" t="s">
        <v>1076</v>
      </c>
      <c r="AI1221" s="75">
        <v>1</v>
      </c>
      <c r="AJ1221" s="75" t="s">
        <v>1076</v>
      </c>
      <c r="AK1221" s="75" t="s">
        <v>1076</v>
      </c>
      <c r="AL1221" s="75" t="s">
        <v>1076</v>
      </c>
      <c r="AM1221" s="75" t="s">
        <v>1076</v>
      </c>
      <c r="AN1221" s="75" t="s">
        <v>1076</v>
      </c>
      <c r="AO1221" s="75" t="s">
        <v>1076</v>
      </c>
      <c r="AP1221" s="75" t="s">
        <v>1076</v>
      </c>
      <c r="AQ1221" s="75" t="s">
        <v>1076</v>
      </c>
      <c r="AR1221" s="75" t="s">
        <v>1076</v>
      </c>
      <c r="AS1221" s="75" t="s">
        <v>1076</v>
      </c>
      <c r="AT1221" s="75" t="s">
        <v>1076</v>
      </c>
      <c r="AU1221" t="str">
        <f t="shared" si="258"/>
        <v>РВИС ( ЭЛ ) РК</v>
      </c>
    </row>
    <row r="1222" spans="1:47" ht="16.5" thickTop="1" thickBot="1" x14ac:dyDescent="0.3">
      <c r="A1222" s="28">
        <f t="shared" si="253"/>
        <v>23</v>
      </c>
      <c r="B1222" s="74" t="s">
        <v>1104</v>
      </c>
      <c r="C1222" s="72" t="s">
        <v>770</v>
      </c>
      <c r="D1222" s="63">
        <v>1957</v>
      </c>
      <c r="E1222" s="72"/>
      <c r="F1222" s="72" t="s">
        <v>2526</v>
      </c>
      <c r="G1222" s="80">
        <v>3</v>
      </c>
      <c r="H1222" s="80">
        <v>3</v>
      </c>
      <c r="I1222" s="163">
        <v>1657.3</v>
      </c>
      <c r="J1222" s="163">
        <v>1519.4</v>
      </c>
      <c r="K1222" s="163">
        <v>1367.46</v>
      </c>
      <c r="L1222" s="165">
        <v>0</v>
      </c>
      <c r="M1222" s="163">
        <f t="shared" si="245"/>
        <v>15839462.449999999</v>
      </c>
      <c r="N1222" s="163"/>
      <c r="O1222" s="163"/>
      <c r="P1222" s="163"/>
      <c r="Q1222" s="30">
        <f>IF('Форма 2'!D1222=0,"",'Форма 2'!D1222-N1222-O1222-P1222)</f>
        <v>15839462.449999999</v>
      </c>
      <c r="R1222" s="51">
        <f t="shared" si="255"/>
        <v>10424.814038436223</v>
      </c>
      <c r="S1222" s="51">
        <f t="shared" si="256"/>
        <v>10424.814038436223</v>
      </c>
      <c r="T1222" s="128">
        <f>IF(B1222=C1222,"",
IF(ISERROR(
IF(_xlfn.TEXTBEFORE('ПДФ 1'!B1269,": ",1)*1=YEAR($V$4),$V$4,
IF(_xlfn.TEXTBEFORE('ПДФ 1'!B1269,": ",1)*1=YEAR($W$4),$W$4,
IF(_xlfn.TEXTBEFORE('ПДФ 1'!B1269,": ",1)*1=YEAR($X$4),$X$4,$Y$4)))),"",
IF(_xlfn.TEXTBEFORE('ПДФ 1'!B1269,": ",1)*1=YEAR($V$4),$V$4,
IF(_xlfn.TEXTBEFORE('ПДФ 1'!B1269,": ",1)*1=YEAR($W$4),$W$4,
IF(_xlfn.TEXTBEFORE('ПДФ 1'!B1269,": ",1)*1=YEAR($X$4),$X$4,$Y$4)))))</f>
        <v>46387</v>
      </c>
      <c r="U1222" s="125" t="str">
        <f>IF(ISERROR(VLOOKUP(C1222,Источник!$C$2:$K$2343,9,0)),"",VLOOKUP(C1222,Источник!$C$2:$K$2343,9,0))</f>
        <v>РО</v>
      </c>
      <c r="V1222" s="1"/>
      <c r="W1222" s="1"/>
      <c r="X1222" s="77" t="str">
        <f t="shared" si="252"/>
        <v>г. Чусовой, ул. Школьная, д. 15: 2026</v>
      </c>
      <c r="Y1222" s="117">
        <f t="shared" si="257"/>
        <v>1</v>
      </c>
      <c r="Z1222" s="22" t="s">
        <v>1076</v>
      </c>
      <c r="AA1222" s="22" t="s">
        <v>1076</v>
      </c>
      <c r="AB1222" s="22" t="s">
        <v>1076</v>
      </c>
      <c r="AC1222" s="22" t="s">
        <v>1076</v>
      </c>
      <c r="AD1222" s="22" t="s">
        <v>1076</v>
      </c>
      <c r="AE1222" s="22" t="s">
        <v>1076</v>
      </c>
      <c r="AF1222" s="22" t="s">
        <v>1076</v>
      </c>
      <c r="AG1222" s="89" t="s">
        <v>1076</v>
      </c>
      <c r="AH1222" s="88" t="s">
        <v>1076</v>
      </c>
      <c r="AI1222" s="75">
        <v>1</v>
      </c>
      <c r="AJ1222" s="75" t="s">
        <v>1076</v>
      </c>
      <c r="AK1222" s="75" t="s">
        <v>1076</v>
      </c>
      <c r="AL1222" s="75" t="s">
        <v>1076</v>
      </c>
      <c r="AM1222" s="75" t="s">
        <v>1076</v>
      </c>
      <c r="AN1222" s="75" t="s">
        <v>1076</v>
      </c>
      <c r="AO1222" s="75" t="s">
        <v>1076</v>
      </c>
      <c r="AP1222" s="75" t="s">
        <v>1076</v>
      </c>
      <c r="AQ1222" s="75" t="s">
        <v>1076</v>
      </c>
      <c r="AR1222" s="75" t="s">
        <v>1076</v>
      </c>
      <c r="AS1222" s="75" t="s">
        <v>1076</v>
      </c>
      <c r="AT1222" s="75" t="s">
        <v>1076</v>
      </c>
      <c r="AU1222" t="str">
        <f t="shared" si="258"/>
        <v>РК</v>
      </c>
    </row>
    <row r="1223" spans="1:47" ht="16.5" thickTop="1" thickBot="1" x14ac:dyDescent="0.3">
      <c r="A1223" s="28">
        <f t="shared" si="253"/>
        <v>24</v>
      </c>
      <c r="B1223" s="74" t="s">
        <v>1104</v>
      </c>
      <c r="C1223" s="72" t="s">
        <v>629</v>
      </c>
      <c r="D1223" s="63">
        <v>1950</v>
      </c>
      <c r="E1223" s="72"/>
      <c r="F1223" s="72" t="s">
        <v>2519</v>
      </c>
      <c r="G1223" s="80">
        <v>1</v>
      </c>
      <c r="H1223" s="80">
        <v>2</v>
      </c>
      <c r="I1223" s="163">
        <v>270.8</v>
      </c>
      <c r="J1223" s="163">
        <v>246.3</v>
      </c>
      <c r="K1223" s="163">
        <v>176.2</v>
      </c>
      <c r="L1223" s="165">
        <v>8</v>
      </c>
      <c r="M1223" s="163">
        <f t="shared" si="245"/>
        <v>200451.58</v>
      </c>
      <c r="N1223" s="163"/>
      <c r="O1223" s="163"/>
      <c r="P1223" s="163"/>
      <c r="Q1223" s="30">
        <f>IF('Форма 2'!D1223=0,"",'Форма 2'!D1223-N1223-O1223-P1223)</f>
        <v>200451.58</v>
      </c>
      <c r="R1223" s="51">
        <f t="shared" si="255"/>
        <v>813.85131952902952</v>
      </c>
      <c r="S1223" s="51">
        <f t="shared" si="256"/>
        <v>813.85131952902952</v>
      </c>
      <c r="T1223" s="128">
        <f>IF(B1223=C1223,"",
IF(ISERROR(
IF(_xlfn.TEXTBEFORE('ПДФ 1'!B1270,": ",1)*1=YEAR($V$4),$V$4,
IF(_xlfn.TEXTBEFORE('ПДФ 1'!B1270,": ",1)*1=YEAR($W$4),$W$4,
IF(_xlfn.TEXTBEFORE('ПДФ 1'!B1270,": ",1)*1=YEAR($X$4),$X$4,$Y$4)))),"",
IF(_xlfn.TEXTBEFORE('ПДФ 1'!B1270,": ",1)*1=YEAR($V$4),$V$4,
IF(_xlfn.TEXTBEFORE('ПДФ 1'!B1270,": ",1)*1=YEAR($W$4),$W$4,
IF(_xlfn.TEXTBEFORE('ПДФ 1'!B1270,": ",1)*1=YEAR($X$4),$X$4,$Y$4)))))</f>
        <v>46387</v>
      </c>
      <c r="U1223" s="125" t="str">
        <f>IF(ISERROR(VLOOKUP(C1223,Источник!$C$2:$K$2343,9,0)),"",VLOOKUP(C1223,Источник!$C$2:$K$2343,9,0))</f>
        <v>РО</v>
      </c>
      <c r="V1223" s="1"/>
      <c r="W1223" s="1"/>
      <c r="X1223" s="77" t="str">
        <f t="shared" si="252"/>
        <v>п. Калино, ул. Заводская, д. 1: 2026</v>
      </c>
      <c r="Y1223" s="117">
        <f t="shared" si="257"/>
        <v>1</v>
      </c>
      <c r="Z1223" s="22">
        <v>1</v>
      </c>
      <c r="AA1223" s="22" t="s">
        <v>1076</v>
      </c>
      <c r="AB1223" s="22" t="s">
        <v>1076</v>
      </c>
      <c r="AC1223" s="22" t="s">
        <v>1076</v>
      </c>
      <c r="AD1223" s="22" t="s">
        <v>1076</v>
      </c>
      <c r="AE1223" s="22" t="s">
        <v>1076</v>
      </c>
      <c r="AF1223" s="22" t="s">
        <v>1076</v>
      </c>
      <c r="AG1223" s="89" t="s">
        <v>1076</v>
      </c>
      <c r="AH1223" s="88" t="s">
        <v>1076</v>
      </c>
      <c r="AI1223" s="75" t="s">
        <v>1076</v>
      </c>
      <c r="AJ1223" s="75" t="s">
        <v>1076</v>
      </c>
      <c r="AK1223" s="75" t="s">
        <v>1076</v>
      </c>
      <c r="AL1223" s="75" t="s">
        <v>1076</v>
      </c>
      <c r="AM1223" s="75" t="s">
        <v>1076</v>
      </c>
      <c r="AN1223" s="75" t="s">
        <v>1076</v>
      </c>
      <c r="AO1223" s="75" t="s">
        <v>1076</v>
      </c>
      <c r="AP1223" s="75" t="s">
        <v>1076</v>
      </c>
      <c r="AQ1223" s="75" t="s">
        <v>1076</v>
      </c>
      <c r="AR1223" s="75" t="s">
        <v>1076</v>
      </c>
      <c r="AS1223" s="75" t="s">
        <v>1076</v>
      </c>
      <c r="AT1223" s="75" t="s">
        <v>1076</v>
      </c>
      <c r="AU1223" t="str">
        <f t="shared" si="258"/>
        <v>РВИС ( ЭЛ )</v>
      </c>
    </row>
    <row r="1224" spans="1:47" ht="16.5" thickTop="1" thickBot="1" x14ac:dyDescent="0.3">
      <c r="A1224" s="28">
        <f t="shared" si="253"/>
        <v>25</v>
      </c>
      <c r="B1224" s="74" t="s">
        <v>1104</v>
      </c>
      <c r="C1224" s="72" t="s">
        <v>771</v>
      </c>
      <c r="D1224" s="63">
        <v>1959</v>
      </c>
      <c r="E1224" s="72"/>
      <c r="F1224" s="72" t="s">
        <v>2519</v>
      </c>
      <c r="G1224" s="80">
        <v>2</v>
      </c>
      <c r="H1224" s="80">
        <v>1</v>
      </c>
      <c r="I1224" s="163">
        <v>294.2</v>
      </c>
      <c r="J1224" s="163">
        <v>271.8</v>
      </c>
      <c r="K1224" s="163">
        <v>241.3</v>
      </c>
      <c r="L1224" s="165">
        <v>15</v>
      </c>
      <c r="M1224" s="163">
        <f t="shared" ref="M1224" si="261">IF(ISNUMBER(I1224),SUM(N1224:Q1224),"")</f>
        <v>2811784.14</v>
      </c>
      <c r="N1224" s="163"/>
      <c r="O1224" s="163"/>
      <c r="P1224" s="163"/>
      <c r="Q1224" s="30">
        <f>IF('Форма 2'!D1224=0,"",'Форма 2'!D1224-N1224-O1224-P1224)</f>
        <v>2811784.14</v>
      </c>
      <c r="R1224" s="51">
        <f t="shared" si="255"/>
        <v>10345.048344370862</v>
      </c>
      <c r="S1224" s="51">
        <f t="shared" si="256"/>
        <v>10345.048344370862</v>
      </c>
      <c r="T1224" s="128">
        <f>IF(B1224=C1224,"",
IF(ISERROR(
IF(_xlfn.TEXTBEFORE('ПДФ 1'!B1271,": ",1)*1=YEAR($V$4),$V$4,
IF(_xlfn.TEXTBEFORE('ПДФ 1'!B1271,": ",1)*1=YEAR($W$4),$W$4,
IF(_xlfn.TEXTBEFORE('ПДФ 1'!B1271,": ",1)*1=YEAR($X$4),$X$4,$Y$4)))),"",
IF(_xlfn.TEXTBEFORE('ПДФ 1'!B1271,": ",1)*1=YEAR($V$4),$V$4,
IF(_xlfn.TEXTBEFORE('ПДФ 1'!B1271,": ",1)*1=YEAR($W$4),$W$4,
IF(_xlfn.TEXTBEFORE('ПДФ 1'!B1271,": ",1)*1=YEAR($X$4),$X$4,$Y$4)))))</f>
        <v>46387</v>
      </c>
      <c r="U1224" s="125" t="str">
        <f>IF(ISERROR(VLOOKUP(C1224,Источник!$C$2:$K$2343,9,0)),"",VLOOKUP(C1224,Источник!$C$2:$K$2343,9,0))</f>
        <v>РО</v>
      </c>
      <c r="V1224" s="1"/>
      <c r="W1224" s="1"/>
      <c r="X1224" s="77" t="str">
        <f t="shared" si="252"/>
        <v>п. Калино, ул. Первомайская, д. 8: 2026</v>
      </c>
      <c r="Y1224" s="117">
        <f t="shared" si="257"/>
        <v>1</v>
      </c>
      <c r="Z1224" s="22" t="s">
        <v>1076</v>
      </c>
      <c r="AA1224" s="22" t="s">
        <v>1076</v>
      </c>
      <c r="AB1224" s="22" t="s">
        <v>1076</v>
      </c>
      <c r="AC1224" s="22" t="s">
        <v>1076</v>
      </c>
      <c r="AD1224" s="22" t="s">
        <v>1076</v>
      </c>
      <c r="AE1224" s="22" t="s">
        <v>1076</v>
      </c>
      <c r="AF1224" s="22" t="s">
        <v>1076</v>
      </c>
      <c r="AG1224" s="89" t="s">
        <v>1076</v>
      </c>
      <c r="AH1224" s="88" t="s">
        <v>1076</v>
      </c>
      <c r="AI1224" s="75">
        <v>1</v>
      </c>
      <c r="AJ1224" s="75" t="s">
        <v>1076</v>
      </c>
      <c r="AK1224" s="75" t="s">
        <v>1076</v>
      </c>
      <c r="AL1224" s="75" t="s">
        <v>1076</v>
      </c>
      <c r="AM1224" s="75" t="s">
        <v>1076</v>
      </c>
      <c r="AN1224" s="75" t="s">
        <v>1076</v>
      </c>
      <c r="AO1224" s="75" t="s">
        <v>1076</v>
      </c>
      <c r="AP1224" s="75" t="s">
        <v>1076</v>
      </c>
      <c r="AQ1224" s="75" t="s">
        <v>1076</v>
      </c>
      <c r="AR1224" s="75" t="s">
        <v>1076</v>
      </c>
      <c r="AS1224" s="75" t="s">
        <v>1076</v>
      </c>
      <c r="AT1224" s="75" t="s">
        <v>1076</v>
      </c>
      <c r="AU1224" t="str">
        <f t="shared" si="258"/>
        <v>РК</v>
      </c>
    </row>
    <row r="1225" spans="1:47" ht="15.75" thickTop="1" x14ac:dyDescent="0.25"/>
  </sheetData>
  <mergeCells count="22">
    <mergeCell ref="X5:X6"/>
    <mergeCell ref="S3:S5"/>
    <mergeCell ref="T3:T6"/>
    <mergeCell ref="U3:U6"/>
    <mergeCell ref="D4:D6"/>
    <mergeCell ref="E4:E6"/>
    <mergeCell ref="J4:J5"/>
    <mergeCell ref="K4:K5"/>
    <mergeCell ref="M4:M5"/>
    <mergeCell ref="N4:Q4"/>
    <mergeCell ref="H3:H6"/>
    <mergeCell ref="I3:I5"/>
    <mergeCell ref="J3:K3"/>
    <mergeCell ref="L3:L5"/>
    <mergeCell ref="M3:Q3"/>
    <mergeCell ref="R3:R5"/>
    <mergeCell ref="G3:G6"/>
    <mergeCell ref="A3:A6"/>
    <mergeCell ref="B3:B6"/>
    <mergeCell ref="C3:C6"/>
    <mergeCell ref="D3:E3"/>
    <mergeCell ref="F3:F6"/>
  </mergeCells>
  <phoneticPr fontId="3" type="noConversion"/>
  <pageMargins left="0.31496062992125984" right="0.31496062992125984" top="0.74803149606299213" bottom="0.15748031496062992" header="0.51181102362204722" footer="0.31496062992125984"/>
  <pageSetup paperSize="9" scale="44" fitToHeight="0" orientation="landscape" r:id="rId1"/>
  <headerFooter>
    <oddHeader>&amp;C&amp;"Times New Roman,обычный"&amp;12&amp;P</oddHeader>
  </headerFooter>
  <rowBreaks count="1" manualBreakCount="1">
    <brk id="1150" max="46" man="1"/>
  </rowBreaks>
  <colBreaks count="2" manualBreakCount="2">
    <brk id="8" min="2" max="1223" man="1"/>
    <brk id="21" max="1048575" man="1"/>
  </colBreaks>
  <ignoredErrors>
    <ignoredError sqref="E12 E960 E908 E13 E10 E11 E14 E15 E16 E17 E18 E19 E20 E21 E22 E23 E24 E25 E26 E27 E28 E29 E30 E31 E32 E33 E34 E35 E36 E37 E38 E39 E40 E41 E42 E43 E44 E45 E46 E47 E48 E49 E50 E51 E52 E53 E54 E55 E56 E57 E58 E59 E60 E61 E62 E63 E64 E65 E66 E67 E68 E69 E70 E71 E72 E73 E74 E75 E76 E77 E78 E79 E80 E81 E82 E83 E84 E85 E86 E87 E88 E89 E90 E91 E92 E93 E94 E95 E96 E97 E98 E99 E100 E101 E102 E103 E104 E105 E106 E107 E108 E109 E110 E111 E112 E113 E114 E115 E116 E117 E118 E119 E120 E121 E122 E123 E124 E125 E126 E127 E128 E129 E130 E131 E132 E133 E134 E135 E136 E137 E138 E139 E140 E141 E142 E143 E144 E145 E146 E147 E148 E149 E150 E151 E152 E153 E154 E155 E156 E157 E158 E159 E160 E161 E162 E163 E164 E165 E166 E167 E168 E169 E170 E171 E172 E173 E174 E175 E176 E177 E178 E179 E180 E181 E182 E183 E184 E185 E186 E187 E188 E189 E190 E191 E192 E193 E194 E195 E196 E197 E198 E199 E200 E201 E202 E203 E204 E205 E206 E207 E208 E209 E210 E211 E212 E213 E214 E215 E216 E217 E218 E219 E220 E221 E222 E223 E224 E225 E226 E227 E228 E229 E230 E231 E232 E233 E234 E235 E236 E237 E238 E239 E240 E241 E242 E243 E244 E245 E246 E247 E248 E249 E250 E251 E252 E253 E254 E255 E256 E257 E258 E259 E260 E261 E262 E263 E264 E265 E266 E267 E268 E269 E270 E271 E272 E273 E274 E275 E276 E277 E278 E279 E280 E281 E282 E283 E284 E285 E286 E287 E288 E289 E290 E291 E292 E293 E294 E295 E296 E297 E298 E299 E300 E301 E302 E303 E304 E305 E306 E307 E308 E309 E310 E311 E312 E313 E314 E315 E316 E317 E318 E319 E320 E321 E322 E323 E324 E325 E326 E327 E328 E329 E330 E331 E332 E333 E334 E335 E336 E337 E338 E339 E340 E341 E342 E343 E344 E345 E346 E347 E348 E349 E350 E351 E352 E353 E354 E355 E356 E357 E358 E359 E360 E361 E362 E363 E364 E365 E366 E367 E368 E369 E370 E371 E372 E373 E374 E375 E376 E377 E378 E379 E380 E381 E382 E383 E384 E385 E386 E387 E388 E389 E390 E391 E392 E393 E394 E395 E396 E397 E398 E399 E400 E401 E402 E403 E404 E405 E406 E407 E408 E409 E410 E411 E412 E413 E414 E415 E416 E417 E418 E419 E420 E421 E422 E423 E424 E425 E426 E427 E428 E429 E430 E431 E432 E433 E434 E435 E436 E437 E438 E439 E440 E441 E442 E443 E444 E445 E446 E447 E448 E449 E450 E451 E452 E453 E454 E455 E456 E457 E458 E459 E460 E461 E462 E463 E464 E465 E466 E467 E468 E469 E470 E471 E472 E473 E474 E475 E476 E477 E478 E479 E480 E481 E482 E483 E484 E485 E486 E487 E488 E489 E490 E491 E492 E493 E494 E495 E496 E497 E498 E499 E500 E501 E502 E503 E504 E505 E506 E507 E508 E509 E510 E511 E512 E513 E514 E515 E516 E517 E518 E519 E520 E521 E522 E523 E524 E525 E526 E527 E528 E529 E530 E531 E532 E533 E534 E535 E536 E537 E538 E539 E540 E541 E542 E543 E544 E545 E546 E547 E548 E549 E550 E551 E552 E553 E554 E555 E556 E557 E558 E559 E560 E561 E562 E563 E564 E565 E566 E567 E568 E569 E570 E571 E572 E573 E574 E575 E576 E577 E578 E579 E580 E581 E582 E583 E584 E585 E586 E587 E588 E589 E590 E591 E592 E593 E594 E595 E596 E597 E598 E599 E600 E601 E602 E603 E604 E605 E606 E607 E608 E609 E610 E611 E612 E613 E614 E615 E616 E617 E618 E619 E620 E621 E622 E623 E624 E625 E626 E627 E628 E629 E630 E631 E632 E633 E634 E635 E636 E637 E638 E639 E640 E641 E642 E643 E644 E645 E646 E647 E648 E649 E650 E651 E652 E653 E654 E655 E656 E657 E658 E659 E660 E661 E662 E663 E664 E665 E666 E667 E668 E669 E670 E671 E672 E673 E674 E675 E676 E677 E678 E679 E680 E681 E682 E683 E684 E685 E686 E687 E688 E689 E690 E691 E692 E693 E694 E695 E696 E697 E698 E699 E700 E701 E702 E703 E704 E705 E706 E707 E708 E709 E710 E711 E712 E713 E714 E715 E716 E717 E718 E719 E720 E721 E722 E723 E724 E725 E726 E727 E728 E729 E730 E731 E732 E733 E734 E735 E736 E737 E738 E739 E740 E741 E742 E743 E744 E745 E746 E747 E748 E749 E750 E751 E752 E753 E754 E755 E756 E757 E758 E759 E760 E761 E762 E763 E764 E765 E766 E767 E768 E769 E770 E771 E772 E773 E774 E775 E776 E777 E778 E779 E780 E781 E782 E783 E784 E785 E786 E787 E788 E789 E790 E791 E792 E793 E794 E795 E796 E797 E798 E799 E800 E801 E802 E803 E804 E805 E806 E807 E808 E809 E810 E811 E812 E813 E814 E815 E816 E817 E818 E819 E820 E821 E822 E823 E824 E825 E826 E827 E828 E829 E830 E831 E832 E833 E834 E835 E836 E837 E838 E839 E840 E841 E842 E843 E844 E845 E846 E847 E848 E849 E850 E851 E852 E853 E854 E855 E856 E857 E858 E859 E860 E861 E862 E863 E864 E865 E866 E867 E868 E869 E870 E871 E872 E873 E874 E875 E876 E877 E878 E879 E880 E881 E882 E883 E884 E885 E886 E887 E888 E889 E890 E891 E892 E893 E894 E895 E896 E897 E898 E899 E900 E901 E902 E903 E904 E905 E906 E907 E909 E910 E911 E912 E913 E914 E915 E916 E917 E918 E919 E920 E921 E922 E923 E924 E925 E926 E927 E928 E929 E930 E931 E932 E933 E934 E935 E936 E937 E938 E939 E940 E941 E942 E943 E944 E945 E946 E947 E948 E949 E950 E951 E952 E953 E954 E955 E956 E957 E958 E959" unlockedFormula="1"/>
    <ignoredError sqref="T11:T1224" calculatedColumn="1"/>
    <ignoredError sqref="I881:L881" formulaRange="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89369-0677-46AA-A80C-C2A2CE145DC0}">
  <sheetPr>
    <pageSetUpPr fitToPage="1"/>
  </sheetPr>
  <dimension ref="A1:AC1224"/>
  <sheetViews>
    <sheetView tabSelected="1" topLeftCell="A3" zoomScale="80" zoomScaleNormal="80" workbookViewId="0">
      <selection activeCell="M757" sqref="M757"/>
    </sheetView>
  </sheetViews>
  <sheetFormatPr defaultRowHeight="15" x14ac:dyDescent="0.25"/>
  <cols>
    <col min="1" max="1" width="5" customWidth="1"/>
    <col min="2" max="2" width="10.28515625" customWidth="1"/>
    <col min="3" max="3" width="45.85546875" customWidth="1"/>
    <col min="4" max="4" width="20.42578125" customWidth="1"/>
    <col min="5" max="5" width="17.5703125" customWidth="1"/>
    <col min="6" max="6" width="18.85546875" customWidth="1"/>
    <col min="7" max="7" width="16.42578125" customWidth="1"/>
    <col min="8" max="8" width="16.85546875" customWidth="1"/>
    <col min="9" max="9" width="16.28515625" customWidth="1"/>
    <col min="10" max="10" width="16.42578125" customWidth="1"/>
    <col min="11" max="11" width="16.28515625" customWidth="1"/>
    <col min="12" max="12" width="8.140625" customWidth="1"/>
    <col min="13" max="13" width="20" customWidth="1"/>
    <col min="14" max="14" width="18.7109375" customWidth="1"/>
    <col min="15" max="15" width="19.140625" customWidth="1"/>
    <col min="16" max="16" width="19.42578125" customWidth="1"/>
    <col min="17" max="17" width="16.42578125" customWidth="1"/>
    <col min="18" max="18" width="16.5703125" customWidth="1"/>
    <col min="19" max="19" width="17.140625" customWidth="1"/>
    <col min="20" max="23" width="11.85546875" hidden="1" customWidth="1"/>
    <col min="24" max="24" width="15" customWidth="1"/>
    <col min="25" max="25" width="14.42578125" customWidth="1"/>
    <col min="26" max="26" width="13.7109375" customWidth="1"/>
    <col min="27" max="27" width="8.7109375" customWidth="1"/>
    <col min="28" max="28" width="12.140625" hidden="1" customWidth="1"/>
    <col min="29" max="29" width="9.140625" hidden="1" customWidth="1"/>
  </cols>
  <sheetData>
    <row r="1" spans="1:29" x14ac:dyDescent="0.25">
      <c r="C1" s="73" t="b">
        <v>1</v>
      </c>
    </row>
    <row r="2" spans="1:29" ht="15.75" x14ac:dyDescent="0.25">
      <c r="A2" s="208" t="s">
        <v>813</v>
      </c>
      <c r="B2" s="208" t="s">
        <v>915</v>
      </c>
      <c r="C2" s="208" t="s">
        <v>60</v>
      </c>
      <c r="D2" s="208" t="s">
        <v>882</v>
      </c>
      <c r="E2" s="208" t="s">
        <v>883</v>
      </c>
      <c r="F2" s="208"/>
      <c r="G2" s="208"/>
      <c r="H2" s="208"/>
      <c r="I2" s="208"/>
      <c r="J2" s="208"/>
      <c r="K2" s="208"/>
      <c r="L2" s="208"/>
      <c r="M2" s="208"/>
      <c r="N2" s="208"/>
      <c r="O2" s="208"/>
      <c r="P2" s="208"/>
      <c r="Q2" s="208"/>
      <c r="R2" s="208"/>
      <c r="S2" s="208" t="s">
        <v>884</v>
      </c>
      <c r="T2" s="208"/>
      <c r="U2" s="208"/>
      <c r="V2" s="208"/>
      <c r="W2" s="208"/>
      <c r="X2" s="208"/>
      <c r="Y2" s="208"/>
      <c r="Z2" s="208"/>
      <c r="AA2" s="208"/>
    </row>
    <row r="3" spans="1:29" ht="15.75" x14ac:dyDescent="0.25">
      <c r="A3" s="208"/>
      <c r="B3" s="208"/>
      <c r="C3" s="208"/>
      <c r="D3" s="208"/>
      <c r="E3" s="208" t="s">
        <v>885</v>
      </c>
      <c r="F3" s="208"/>
      <c r="G3" s="208"/>
      <c r="H3" s="208"/>
      <c r="I3" s="208"/>
      <c r="J3" s="208"/>
      <c r="K3" s="208" t="s">
        <v>886</v>
      </c>
      <c r="L3" s="208" t="s">
        <v>887</v>
      </c>
      <c r="M3" s="208"/>
      <c r="N3" s="208" t="s">
        <v>888</v>
      </c>
      <c r="O3" s="208" t="s">
        <v>889</v>
      </c>
      <c r="P3" s="208"/>
      <c r="Q3" s="208"/>
      <c r="R3" s="208" t="s">
        <v>890</v>
      </c>
      <c r="S3" s="209" t="s">
        <v>891</v>
      </c>
      <c r="T3" s="213"/>
      <c r="U3" s="213"/>
      <c r="V3" s="213"/>
      <c r="W3" s="213"/>
      <c r="X3" s="208" t="s">
        <v>892</v>
      </c>
      <c r="Y3" s="208" t="s">
        <v>893</v>
      </c>
      <c r="Z3" s="211" t="s">
        <v>894</v>
      </c>
      <c r="AA3" s="208" t="s">
        <v>895</v>
      </c>
      <c r="AB3" s="210" t="s">
        <v>825</v>
      </c>
      <c r="AC3" s="210" t="s">
        <v>1759</v>
      </c>
    </row>
    <row r="4" spans="1:29" ht="47.25" x14ac:dyDescent="0.25">
      <c r="A4" s="208"/>
      <c r="B4" s="208"/>
      <c r="C4" s="208"/>
      <c r="D4" s="208"/>
      <c r="E4" s="208" t="s">
        <v>63</v>
      </c>
      <c r="F4" s="212" t="s">
        <v>117</v>
      </c>
      <c r="G4" s="212" t="s">
        <v>134</v>
      </c>
      <c r="H4" s="212" t="s">
        <v>144</v>
      </c>
      <c r="I4" s="212" t="s">
        <v>149</v>
      </c>
      <c r="J4" s="212" t="s">
        <v>159</v>
      </c>
      <c r="K4" s="208"/>
      <c r="L4" s="208"/>
      <c r="M4" s="208"/>
      <c r="N4" s="208"/>
      <c r="O4" s="23" t="s">
        <v>896</v>
      </c>
      <c r="P4" s="23" t="s">
        <v>897</v>
      </c>
      <c r="Q4" s="23" t="s">
        <v>898</v>
      </c>
      <c r="R4" s="208"/>
      <c r="S4" s="209"/>
      <c r="T4" s="213"/>
      <c r="U4" s="213"/>
      <c r="V4" s="213"/>
      <c r="W4" s="213"/>
      <c r="X4" s="208"/>
      <c r="Y4" s="208"/>
      <c r="Z4" s="211"/>
      <c r="AA4" s="208"/>
      <c r="AB4" s="210"/>
      <c r="AC4" s="210"/>
    </row>
    <row r="5" spans="1:29" ht="15.75" x14ac:dyDescent="0.25">
      <c r="A5" s="208"/>
      <c r="B5" s="208"/>
      <c r="C5" s="208"/>
      <c r="D5" s="208"/>
      <c r="E5" s="208"/>
      <c r="F5" s="212"/>
      <c r="G5" s="212"/>
      <c r="H5" s="212"/>
      <c r="I5" s="212"/>
      <c r="J5" s="212"/>
      <c r="K5" s="24" t="s">
        <v>166</v>
      </c>
      <c r="L5" s="208" t="s">
        <v>181</v>
      </c>
      <c r="M5" s="208"/>
      <c r="N5" s="24" t="s">
        <v>248</v>
      </c>
      <c r="O5" s="23" t="s">
        <v>280</v>
      </c>
      <c r="P5" s="23" t="s">
        <v>283</v>
      </c>
      <c r="Q5" s="23" t="s">
        <v>840</v>
      </c>
      <c r="R5" s="23" t="s">
        <v>296</v>
      </c>
      <c r="S5" s="131" t="s">
        <v>841</v>
      </c>
      <c r="T5" s="25" t="s">
        <v>300</v>
      </c>
      <c r="U5" s="25" t="s">
        <v>302</v>
      </c>
      <c r="V5" s="25" t="s">
        <v>301</v>
      </c>
      <c r="W5" s="25" t="s">
        <v>568</v>
      </c>
      <c r="X5" s="24" t="s">
        <v>297</v>
      </c>
      <c r="Y5" s="24" t="s">
        <v>842</v>
      </c>
      <c r="Z5" s="26" t="s">
        <v>305</v>
      </c>
      <c r="AA5" s="208"/>
      <c r="AB5" s="210"/>
      <c r="AC5" s="210"/>
    </row>
    <row r="6" spans="1:29" ht="15.75" x14ac:dyDescent="0.25">
      <c r="A6" s="208"/>
      <c r="B6" s="208"/>
      <c r="C6" s="208"/>
      <c r="D6" s="173" t="s">
        <v>839</v>
      </c>
      <c r="E6" s="173" t="s">
        <v>839</v>
      </c>
      <c r="F6" s="173" t="s">
        <v>839</v>
      </c>
      <c r="G6" s="173" t="s">
        <v>839</v>
      </c>
      <c r="H6" s="173" t="s">
        <v>839</v>
      </c>
      <c r="I6" s="173" t="s">
        <v>839</v>
      </c>
      <c r="J6" s="173" t="s">
        <v>839</v>
      </c>
      <c r="K6" s="173" t="s">
        <v>839</v>
      </c>
      <c r="L6" s="24" t="s">
        <v>899</v>
      </c>
      <c r="M6" s="173" t="s">
        <v>839</v>
      </c>
      <c r="N6" s="173" t="s">
        <v>839</v>
      </c>
      <c r="O6" s="173" t="s">
        <v>839</v>
      </c>
      <c r="P6" s="173" t="s">
        <v>839</v>
      </c>
      <c r="Q6" s="173" t="s">
        <v>839</v>
      </c>
      <c r="R6" s="173" t="s">
        <v>839</v>
      </c>
      <c r="S6" s="173" t="s">
        <v>839</v>
      </c>
      <c r="T6" s="173"/>
      <c r="U6" s="173"/>
      <c r="V6" s="173"/>
      <c r="W6" s="173"/>
      <c r="X6" s="173" t="s">
        <v>839</v>
      </c>
      <c r="Y6" s="173" t="s">
        <v>839</v>
      </c>
      <c r="Z6" s="174" t="s">
        <v>839</v>
      </c>
      <c r="AA6" s="173" t="s">
        <v>839</v>
      </c>
      <c r="AB6" s="210"/>
      <c r="AC6" s="210"/>
    </row>
    <row r="7" spans="1:29" x14ac:dyDescent="0.25">
      <c r="A7" s="64" t="s">
        <v>900</v>
      </c>
      <c r="B7" s="64" t="s">
        <v>914</v>
      </c>
      <c r="C7" s="64" t="s">
        <v>866</v>
      </c>
      <c r="D7" s="64" t="s">
        <v>867</v>
      </c>
      <c r="E7" s="64" t="s">
        <v>868</v>
      </c>
      <c r="F7" s="64" t="s">
        <v>869</v>
      </c>
      <c r="G7" s="64" t="s">
        <v>870</v>
      </c>
      <c r="H7" s="64" t="s">
        <v>871</v>
      </c>
      <c r="I7" s="64" t="s">
        <v>872</v>
      </c>
      <c r="J7" s="64" t="s">
        <v>901</v>
      </c>
      <c r="K7" s="64" t="s">
        <v>902</v>
      </c>
      <c r="L7" s="8" t="s">
        <v>874</v>
      </c>
      <c r="M7" s="64" t="s">
        <v>877</v>
      </c>
      <c r="N7" s="64" t="s">
        <v>876</v>
      </c>
      <c r="O7" s="64" t="s">
        <v>875</v>
      </c>
      <c r="P7" s="64" t="s">
        <v>878</v>
      </c>
      <c r="Q7" s="64" t="s">
        <v>879</v>
      </c>
      <c r="R7" s="64" t="s">
        <v>903</v>
      </c>
      <c r="S7" s="64" t="s">
        <v>904</v>
      </c>
      <c r="T7" s="64" t="s">
        <v>2567</v>
      </c>
      <c r="U7" s="64" t="s">
        <v>2568</v>
      </c>
      <c r="V7" s="64" t="s">
        <v>2569</v>
      </c>
      <c r="W7" s="64" t="s">
        <v>2570</v>
      </c>
      <c r="X7" s="64" t="s">
        <v>905</v>
      </c>
      <c r="Y7" s="64" t="s">
        <v>906</v>
      </c>
      <c r="Z7" s="64" t="s">
        <v>908</v>
      </c>
      <c r="AA7" s="64" t="s">
        <v>880</v>
      </c>
      <c r="AB7" s="27" t="s">
        <v>881</v>
      </c>
      <c r="AC7" s="27" t="s">
        <v>1113</v>
      </c>
    </row>
    <row r="8" spans="1:29" ht="15.75" x14ac:dyDescent="0.25">
      <c r="A8" s="147"/>
      <c r="B8" s="175" t="str">
        <f>IF(ISBLANK('Форма 1'!B10),"",'Форма 1'!B10)</f>
        <v/>
      </c>
      <c r="C8" s="133" t="s">
        <v>2565</v>
      </c>
      <c r="D8" s="176">
        <f>IF(ISBLANK(C8),"Введите адрес",IF(C8='Форма 1'!C8,SUM(E8:K8,M8:S8,Форма2[[#This Row],[19]:[22]]),"Ошибка в адресе!"))</f>
        <v>15632895424.910002</v>
      </c>
      <c r="E8" s="176">
        <f>SUM(E9,E468,E873)</f>
        <v>355245509.04999995</v>
      </c>
      <c r="F8" s="176">
        <f t="shared" ref="F8:S8" si="0">SUM(F9,F468,F873)</f>
        <v>2325291937.02</v>
      </c>
      <c r="G8" s="176">
        <f t="shared" si="0"/>
        <v>122226820.06999999</v>
      </c>
      <c r="H8" s="176">
        <f t="shared" si="0"/>
        <v>245450290.38</v>
      </c>
      <c r="I8" s="176">
        <f t="shared" si="0"/>
        <v>610570900.98000002</v>
      </c>
      <c r="J8" s="176">
        <f t="shared" si="0"/>
        <v>232779966.43000004</v>
      </c>
      <c r="K8" s="176">
        <f t="shared" si="0"/>
        <v>145092607.91000003</v>
      </c>
      <c r="L8" s="177">
        <f t="shared" si="0"/>
        <v>356</v>
      </c>
      <c r="M8" s="176">
        <f t="shared" si="0"/>
        <v>1174826848.8799999</v>
      </c>
      <c r="N8" s="176">
        <f t="shared" si="0"/>
        <v>5714551339.2200003</v>
      </c>
      <c r="O8" s="176">
        <f t="shared" si="0"/>
        <v>3067024637.3899999</v>
      </c>
      <c r="P8" s="176">
        <f t="shared" si="0"/>
        <v>1089395944.01</v>
      </c>
      <c r="Q8" s="176">
        <f t="shared" si="0"/>
        <v>205305290.59999999</v>
      </c>
      <c r="R8" s="176">
        <f t="shared" si="0"/>
        <v>289252579.36000001</v>
      </c>
      <c r="S8" s="176">
        <f t="shared" si="0"/>
        <v>3297380.12</v>
      </c>
      <c r="T8" s="64" t="str">
        <f>IF(ISNUMBER('Форма 1'!AN10),INDEX('Предельники 2022'!$C$4:$X$28,MATCH('Форма 1'!$G10,'Предельники 2022'!$B$4:$B$28,0),MATCH(T$5,'Предельники 2022'!$C$3:$X$3,0)),"")</f>
        <v/>
      </c>
      <c r="U8" s="64" t="str">
        <f>IF(ISNUMBER('Форма 1'!AO10),INDEX('Предельники 2022'!$C$4:$X$28,MATCH('Форма 1'!$G10,'Предельники 2022'!$B$4:$B$28,0),MATCH(U$5,'Предельники 2022'!$C$3:$X$3,0)),"")</f>
        <v/>
      </c>
      <c r="V8" s="64" t="str">
        <f>IF(ISNUMBER('Форма 1'!AP10),INDEX('Предельники 2022'!$C$4:$X$28,MATCH('Форма 1'!$G10,'Предельники 2022'!$B$4:$B$28,0),MATCH(V$5,'Предельники 2022'!$C$3:$X$3,0)),"")</f>
        <v/>
      </c>
      <c r="W8" s="64" t="str">
        <f>IF(ISNUMBER('Форма 1'!AQ10),INDEX('Предельники 2022'!$C$4:$X$28,MATCH('Форма 1'!$G10,'Предельники 2022'!$B$4:$B$28,0),MATCH(W$5,'Предельники 2022'!$C$3:$X$3,0)),"")</f>
        <v/>
      </c>
      <c r="X8" s="176">
        <f t="shared" ref="X8:Z8" si="1">SUM(X9,X468,X873)</f>
        <v>50348545.359999999</v>
      </c>
      <c r="Y8" s="176">
        <f t="shared" si="1"/>
        <v>1606293.02</v>
      </c>
      <c r="Z8" s="176">
        <f t="shared" si="1"/>
        <v>628535.11</v>
      </c>
      <c r="AA8" s="175"/>
      <c r="AB8" s="152"/>
      <c r="AC8" s="152" t="str">
        <f>'Форма 1'!U10</f>
        <v/>
      </c>
    </row>
    <row r="9" spans="1:29" ht="15.75" x14ac:dyDescent="0.25">
      <c r="A9" s="147">
        <f t="shared" ref="A9" si="2">IF(NOT(ISERROR("Пермского края"=MID(C9,FIND("Пермского края",C9),14)))=$C$1,0,IF(NOT(ISERROR("город Пермь"=MID(C9,FIND("город Пермь",C9),11)))=$C$1,0,IF(NOT(ISERROR("Итого"=MID(C9,FIND("Итого",C9),5)))=$C$1,0,IF(NOT(ISERROR("Всего"=MID(C9,FIND("Всего",C9),5)))=$C$1,0,1))))</f>
        <v>0</v>
      </c>
      <c r="B9" s="175" t="str">
        <f>IF(ISBLANK('Форма 1'!B10),"",'Форма 1'!B10)</f>
        <v/>
      </c>
      <c r="C9" s="133" t="s">
        <v>2563</v>
      </c>
      <c r="D9" s="176">
        <f>IF(ISBLANK(C9),"Введите адрес",IF(C9='Форма 1'!C9,SUM(E9:K9,M9:S9,Форма2[[#This Row],[19]:[22]]),"Ошибка в адресе!"))</f>
        <v>6582230559.3599997</v>
      </c>
      <c r="E9" s="176">
        <f>SUM(E10,E15,E21,E23,E28,E30,E39,E41,E52,E63,E67,E69,E94,E99,E111,E121,E167,E172,E175,E179,E183,E185,E187,E368,E375,E395,E418,E421,E423,E426)</f>
        <v>121752963.35000001</v>
      </c>
      <c r="F9" s="176">
        <f t="shared" ref="F9:S9" si="3">SUM(F10,F15,F21,F23,F28,F30,F39,F41,F52,F63,F67,F69,F94,F99,F111,F121,F167,F172,F175,F179,F183,F185,F187,F368,F375,F395,F418,F421,F423,F426)</f>
        <v>316797001.88</v>
      </c>
      <c r="G9" s="176">
        <f t="shared" si="3"/>
        <v>23714528.75</v>
      </c>
      <c r="H9" s="176">
        <f t="shared" si="3"/>
        <v>92746350.439999998</v>
      </c>
      <c r="I9" s="176">
        <f t="shared" si="3"/>
        <v>236091539.90000001</v>
      </c>
      <c r="J9" s="176">
        <f t="shared" si="3"/>
        <v>45423507.020000003</v>
      </c>
      <c r="K9" s="176">
        <f t="shared" si="3"/>
        <v>32186506.370000005</v>
      </c>
      <c r="L9" s="177">
        <f t="shared" si="3"/>
        <v>116</v>
      </c>
      <c r="M9" s="176">
        <f t="shared" si="3"/>
        <v>350919191.07999992</v>
      </c>
      <c r="N9" s="176">
        <f t="shared" si="3"/>
        <v>2716596383.7600002</v>
      </c>
      <c r="O9" s="176">
        <f t="shared" si="3"/>
        <v>1607152606.7600002</v>
      </c>
      <c r="P9" s="176">
        <f t="shared" si="3"/>
        <v>671192639.81999993</v>
      </c>
      <c r="Q9" s="176">
        <f t="shared" si="3"/>
        <v>205305290.59999999</v>
      </c>
      <c r="R9" s="176">
        <f t="shared" si="3"/>
        <v>128246826.36000001</v>
      </c>
      <c r="S9" s="176">
        <f t="shared" si="3"/>
        <v>2527162.7000000002</v>
      </c>
      <c r="T9" s="64" t="str">
        <f>IF(ISNUMBER('Форма 1'!AN10),INDEX('Предельники 2022'!$C$4:$X$28,MATCH('Форма 1'!$G10,'Предельники 2022'!$B$4:$B$28,0),MATCH(T$5,'Предельники 2022'!$C$3:$X$3,0)),"")</f>
        <v/>
      </c>
      <c r="U9" s="64" t="str">
        <f>IF(ISNUMBER('Форма 1'!AO10),INDEX('Предельники 2022'!$C$4:$X$28,MATCH('Форма 1'!$G10,'Предельники 2022'!$B$4:$B$28,0),MATCH(U$5,'Предельники 2022'!$C$3:$X$3,0)),"")</f>
        <v/>
      </c>
      <c r="V9" s="64" t="str">
        <f>IF(ISNUMBER('Форма 1'!AP10),INDEX('Предельники 2022'!$C$4:$X$28,MATCH('Форма 1'!$G10,'Предельники 2022'!$B$4:$B$28,0),MATCH(V$5,'Предельники 2022'!$C$3:$X$3,0)),"")</f>
        <v/>
      </c>
      <c r="W9" s="64" t="str">
        <f>IF(ISNUMBER('Форма 1'!AQ10),INDEX('Предельники 2022'!$C$4:$X$28,MATCH('Форма 1'!$G10,'Предельники 2022'!$B$4:$B$28,0),MATCH(W$5,'Предельники 2022'!$C$3:$X$3,0)),"")</f>
        <v/>
      </c>
      <c r="X9" s="176">
        <f t="shared" ref="X9:Z9" si="4">SUM(X10,X15,X21,X23,X28,X30,X39,X41,X52,X63,X67,X69,X94,X99,X111,X121,X167,X172,X175,X179,X183,X185,X187,X368,X375,X395,X418,X421,X423,X426)</f>
        <v>29425481.98</v>
      </c>
      <c r="Y9" s="176">
        <f t="shared" si="4"/>
        <v>1606293.02</v>
      </c>
      <c r="Z9" s="176">
        <f t="shared" si="4"/>
        <v>546285.56999999995</v>
      </c>
      <c r="AA9" s="175"/>
      <c r="AB9" s="152"/>
      <c r="AC9" s="152" t="str">
        <f>'Форма 1'!U10</f>
        <v/>
      </c>
    </row>
    <row r="10" spans="1:29" ht="15.75" x14ac:dyDescent="0.25">
      <c r="A10" s="147">
        <f>IF(NOT(ISERROR("Пермского края"=MID(C10,FIND("Пермского края",C10),14)))=$C$1,0,IF(NOT(ISERROR("город Пермь"=MID(C10,FIND("город Пермь",C10),11)))=$C$1,0,IF(NOT(ISERROR("Итого"=MID(C10,FIND("Итого",C10),5)))=$C$1,0,IF(NOT(ISERROR("Всего"=MID(C10,FIND("Всего",C10),5)))=$C$1,0,1))))</f>
        <v>0</v>
      </c>
      <c r="B10" s="148" t="str">
        <f>IF(ISBLANK('Форма 1'!B10),"",'Форма 1'!B10)</f>
        <v/>
      </c>
      <c r="C10" s="153" t="s">
        <v>1077</v>
      </c>
      <c r="D10" s="146">
        <f>IF(ISBLANK(C10),"Введите адрес",IF(C10='Форма 1'!C10,SUM(E10:K10,M10:S10,Форма2[[#This Row],[19]:[22]]),"Ошибка в адресе!"))</f>
        <v>30925759.210000001</v>
      </c>
      <c r="E10" s="149">
        <f>SUM(E11:E14)</f>
        <v>457877.89</v>
      </c>
      <c r="F10" s="149">
        <f t="shared" ref="F10:S10" si="5">SUM(F11:F14)</f>
        <v>0</v>
      </c>
      <c r="G10" s="149">
        <f t="shared" si="5"/>
        <v>0</v>
      </c>
      <c r="H10" s="149">
        <f t="shared" si="5"/>
        <v>233701.93</v>
      </c>
      <c r="I10" s="149">
        <f t="shared" si="5"/>
        <v>0</v>
      </c>
      <c r="J10" s="149">
        <f t="shared" si="5"/>
        <v>398779.71</v>
      </c>
      <c r="K10" s="149">
        <f t="shared" si="5"/>
        <v>0</v>
      </c>
      <c r="L10" s="155">
        <f t="shared" si="5"/>
        <v>0</v>
      </c>
      <c r="M10" s="149">
        <f t="shared" si="5"/>
        <v>0</v>
      </c>
      <c r="N10" s="149">
        <f t="shared" si="5"/>
        <v>29835399.68</v>
      </c>
      <c r="O10" s="149">
        <f t="shared" si="5"/>
        <v>0</v>
      </c>
      <c r="P10" s="149">
        <f t="shared" si="5"/>
        <v>0</v>
      </c>
      <c r="Q10" s="149">
        <f t="shared" si="5"/>
        <v>0</v>
      </c>
      <c r="R10" s="149">
        <f t="shared" si="5"/>
        <v>0</v>
      </c>
      <c r="S10" s="149">
        <f t="shared" si="5"/>
        <v>0</v>
      </c>
      <c r="T10" s="93" t="str">
        <f>IF(ISNUMBER('Форма 1'!AN10),INDEX('Предельники 2022'!$C$4:$X$28,MATCH('Форма 1'!$G10,'Предельники 2022'!$B$4:$B$28,0),MATCH(T$5,'Предельники 2022'!$C$3:$X$3,0)),"")</f>
        <v/>
      </c>
      <c r="U10" s="93" t="str">
        <f>IF(ISNUMBER('Форма 1'!AO10),INDEX('Предельники 2022'!$C$4:$X$28,MATCH('Форма 1'!$G10,'Предельники 2022'!$B$4:$B$28,0),MATCH(U$5,'Предельники 2022'!$C$3:$X$3,0)),"")</f>
        <v/>
      </c>
      <c r="V10" s="93" t="str">
        <f>IF(ISNUMBER('Форма 1'!AP10),INDEX('Предельники 2022'!$C$4:$X$28,MATCH('Форма 1'!$G10,'Предельники 2022'!$B$4:$B$28,0),MATCH(V$5,'Предельники 2022'!$C$3:$X$3,0)),"")</f>
        <v/>
      </c>
      <c r="W10" s="93" t="str">
        <f>IF(ISNUMBER('Форма 1'!AQ10),INDEX('Предельники 2022'!$C$4:$X$28,MATCH('Форма 1'!$G10,'Предельники 2022'!$B$4:$B$28,0),MATCH(W$5,'Предельники 2022'!$C$3:$X$3,0)),"")</f>
        <v/>
      </c>
      <c r="X10" s="149">
        <f t="shared" ref="X10:Z10" si="6">SUM(X11:X14)</f>
        <v>0</v>
      </c>
      <c r="Y10" s="149">
        <f t="shared" si="6"/>
        <v>0</v>
      </c>
      <c r="Z10" s="149">
        <f t="shared" si="6"/>
        <v>0</v>
      </c>
      <c r="AA10" s="146"/>
      <c r="AB10" s="150"/>
      <c r="AC10" s="151" t="str">
        <f>'Форма 1'!U10</f>
        <v/>
      </c>
    </row>
    <row r="11" spans="1:29" x14ac:dyDescent="0.25">
      <c r="A11" s="28">
        <f t="shared" ref="A11:A68" si="7">IF(NOT(ISERROR("Пермского края"=MID(C11,FIND("Пермского края",C11),14)))=$C$1,0,IF(NOT(ISERROR("город Пермь"=MID(C11,FIND("город Пермь",C11),11)))=$C$1,0,IF(NOT(ISERROR("Итого"=MID(C11,FIND("Итого",C11),5)))=$C$1,0,IF(NOT(ISERROR("Всего"=MID(C11,FIND("Всего",C11),5)))=$C$1,0,A10+1))))</f>
        <v>1</v>
      </c>
      <c r="B11" s="74" t="str">
        <f>IF(ISBLANK('Форма 1'!B11),"",'Форма 1'!B11)</f>
        <v>Александровский муниципальный округ Пермского края</v>
      </c>
      <c r="C11" s="87" t="s">
        <v>0</v>
      </c>
      <c r="D11" s="29">
        <f>IF(ISBLANK(C11),"Введите адрес",IF(C11='Форма 1'!C11,SUM(E11:K11,M11:S11,Форма2[[#This Row],[19]:[22]]),"Ошибка в адресе!"))</f>
        <v>7002274.2600000007</v>
      </c>
      <c r="E11" s="30">
        <f>IF(ISNUMBER('Форма 1'!Z11),ROUND('Форма 1'!$I11*VLOOKUP('Форма 1'!$G11,'Предельники 2022'!$B$4:$X$28,'Форма 1'!Z$7),2),"")</f>
        <v>457877.89</v>
      </c>
      <c r="F11" s="30" t="str">
        <f>IF(ISNUMBER('Форма 1'!AA11),ROUND('Форма 1'!$I11*VLOOKUP('Форма 1'!$G11,'Предельники 2022'!$B$4:$X$28,'Форма 1'!AA$7),2),"")</f>
        <v/>
      </c>
      <c r="G11" s="30" t="str">
        <f>IF(ISNUMBER('Форма 1'!AB11),ROUND('Форма 1'!$I11*VLOOKUP('Форма 1'!$G11,'Предельники 2022'!$B$4:$X$28,'Форма 1'!AB$7),2),"")</f>
        <v/>
      </c>
      <c r="H11" s="30">
        <f>IF(ISNUMBER('Форма 1'!AC11),ROUND('Форма 1'!$I11*VLOOKUP('Форма 1'!$G11,'Предельники 2022'!$B$4:$X$28,'Форма 1'!AC$7),2),"")</f>
        <v>233701.93</v>
      </c>
      <c r="I11" s="30" t="str">
        <f>IF(ISNUMBER('Форма 1'!AD11),ROUND('Форма 1'!$I11*VLOOKUP('Форма 1'!$G11,'Предельники 2022'!$B$4:$X$28,'Форма 1'!AD$7),2),"")</f>
        <v/>
      </c>
      <c r="J11" s="30">
        <f>IF(ISNUMBER('Форма 1'!AE11),ROUND('Форма 1'!$I11*VLOOKUP('Форма 1'!$G11,'Предельники 2022'!$B$4:$X$28,'Форма 1'!AE$7),2),"")</f>
        <v>398779.71</v>
      </c>
      <c r="K11" s="30" t="str">
        <f>IF(ISNUMBER('Форма 1'!AF11),ROUND('Форма 1'!$I11*VLOOKUP('Форма 1'!$G11,'Предельники 2022'!$B$4:$X$28,'Форма 1'!AF$7),2),"")</f>
        <v/>
      </c>
      <c r="L11" s="31" t="str">
        <f>IF(ISBLANK('Форма 1'!AG11),"",'Форма 1'!AG11)</f>
        <v/>
      </c>
      <c r="M11" s="32" t="str">
        <f>IF(ISBLANK('Форма 1'!AH11),"",'Форма 1'!AH11)</f>
        <v/>
      </c>
      <c r="N11" s="30">
        <f>IF(ISNUMBER('Форма 1'!AI11),ROUND('Форма 1'!$I11*VLOOKUP('Форма 1'!$G11,'Предельники 2022'!$B$4:$X$28,'Форма 1'!AI$7),2),"")</f>
        <v>5911914.7300000004</v>
      </c>
      <c r="O11" s="30" t="str">
        <f>IF(ISNUMBER('Форма 1'!AJ11),ROUND('Форма 1'!$I11*VLOOKUP('Форма 1'!$G11,'Предельники 2022'!$B$4:$X$28,'Форма 1'!AJ$7),2),"")</f>
        <v/>
      </c>
      <c r="P11" s="30" t="str">
        <f>IF(ISNUMBER('Форма 1'!AK11),ROUND('Форма 1'!$I11*VLOOKUP('Форма 1'!$G11,'Предельники 2022'!$B$4:$X$28,'Форма 1'!AK$7),2),"")</f>
        <v/>
      </c>
      <c r="Q11" s="30" t="str">
        <f>IF(ISNUMBER('Форма 1'!AL11),ROUND('Форма 1'!$I11*VLOOKUP('Форма 1'!$G11,'Предельники 2022'!$B$4:$X$28,'Форма 1'!AL$7),2),"")</f>
        <v/>
      </c>
      <c r="R11" s="30" t="str">
        <f>IF(ISNUMBER('Форма 1'!AM11),ROUND('Форма 1'!$I11*VLOOKUP('Форма 1'!$G11,'Предельники 2022'!$B$4:$X$28,'Форма 1'!AM$7),2),"")</f>
        <v/>
      </c>
      <c r="S11" s="93" t="str">
        <f t="shared" ref="S11:S68" si="8">IF(SUM(T11:W11)=0,"",SUM(T11:W11))</f>
        <v/>
      </c>
      <c r="T11" s="93" t="str">
        <f>IF(ISNUMBER('Форма 1'!AN11),INDEX('Предельники 2022'!$C$4:$X$28,MATCH('Форма 1'!$G11,'Предельники 2022'!$B$4:$B$28,0),MATCH(T$5,'Предельники 2022'!$C$3:$X$3,0)),"")</f>
        <v/>
      </c>
      <c r="U11" s="93" t="str">
        <f>IF(ISNUMBER('Форма 1'!AO11),INDEX('Предельники 2022'!$C$4:$X$28,MATCH('Форма 1'!$G11,'Предельники 2022'!$B$4:$B$28,0),MATCH(U$5,'Предельники 2022'!$C$3:$X$3,0)),"")</f>
        <v/>
      </c>
      <c r="V11" s="93" t="str">
        <f>IF(ISNUMBER('Форма 1'!AP11),INDEX('Предельники 2022'!$C$4:$X$28,MATCH('Форма 1'!$G11,'Предельники 2022'!$B$4:$B$28,0),MATCH(V$5,'Предельники 2022'!$C$3:$X$3,0)),"")</f>
        <v/>
      </c>
      <c r="W11" s="93" t="str">
        <f>IF(ISNUMBER('Форма 1'!AQ11),INDEX('Предельники 2022'!$C$4:$X$28,MATCH('Форма 1'!$G11,'Предельники 2022'!$B$4:$B$28,0),MATCH(W$5,'Предельники 2022'!$C$3:$X$3,0)),"")</f>
        <v/>
      </c>
      <c r="X11" s="30" t="str">
        <f>IF(ISNUMBER('Форма 1'!AR11),ROUND('Форма 1'!$I11*VLOOKUP('Форма 1'!$G11,'Предельники 2022'!$B$4:$X$28,'Форма 1'!AR$7),2),"")</f>
        <v/>
      </c>
      <c r="Y11" s="30" t="str">
        <f>IF(ISNUMBER('Форма 1'!AS11),ROUND('Форма 1'!$I11*VLOOKUP('Форма 1'!$G11,'Предельники 2022'!$B$4:$X$28,'Форма 1'!AS$7),2),"")</f>
        <v/>
      </c>
      <c r="Z11" s="30" t="str">
        <f>IF(ISNUMBER('Форма 1'!AT11),ROUND('Форма 1'!$I11*VLOOKUP('Форма 1'!$G11,'Предельники 2022'!$B$4:$X$28,'Форма 1'!AT$7),2),"")</f>
        <v/>
      </c>
      <c r="AA11" s="32"/>
      <c r="AB11" s="128">
        <f>'Форма 1'!T11</f>
        <v>45657</v>
      </c>
      <c r="AC11" s="130" t="str">
        <f>'Форма 1'!U11</f>
        <v>РО</v>
      </c>
    </row>
    <row r="12" spans="1:29" x14ac:dyDescent="0.25">
      <c r="A12" s="28">
        <f t="shared" si="7"/>
        <v>2</v>
      </c>
      <c r="B12" s="74" t="str">
        <f>IF(ISBLANK('Форма 1'!B12),"",'Форма 1'!B12)</f>
        <v>Александровский муниципальный округ Пермского края</v>
      </c>
      <c r="C12" s="87" t="s">
        <v>65</v>
      </c>
      <c r="D12" s="29">
        <f>IF(ISBLANK(C12),"Введите адрес",IF(C12='Форма 1'!C12,SUM(E12:K12,M12:S12,Форма2[[#This Row],[19]:[22]]),"Ошибка в адресе!"))</f>
        <v>11832908.73</v>
      </c>
      <c r="E12" s="30" t="str">
        <f>IF(ISNUMBER('Форма 1'!Z12),ROUND('Форма 1'!$I12*VLOOKUP('Форма 1'!$G12,'Предельники 2022'!$B$4:$X$28,'Форма 1'!Z$7),2),"")</f>
        <v/>
      </c>
      <c r="F12" s="30" t="str">
        <f>IF(ISNUMBER('Форма 1'!AA12),ROUND('Форма 1'!$I12*VLOOKUP('Форма 1'!$G12,'Предельники 2022'!$B$4:$X$28,'Форма 1'!AA$7),2),"")</f>
        <v/>
      </c>
      <c r="G12" s="30" t="str">
        <f>IF(ISNUMBER('Форма 1'!AB12),ROUND('Форма 1'!$I12*VLOOKUP('Форма 1'!$G12,'Предельники 2022'!$B$4:$X$28,'Форма 1'!AB$7),2),"")</f>
        <v/>
      </c>
      <c r="H12" s="30" t="str">
        <f>IF(ISNUMBER('Форма 1'!AC12),ROUND('Форма 1'!$I12*VLOOKUP('Форма 1'!$G12,'Предельники 2022'!$B$4:$X$28,'Форма 1'!AC$7),2),"")</f>
        <v/>
      </c>
      <c r="I12" s="30" t="str">
        <f>IF(ISNUMBER('Форма 1'!AD12),ROUND('Форма 1'!$I12*VLOOKUP('Форма 1'!$G12,'Предельники 2022'!$B$4:$X$28,'Форма 1'!AD$7),2),"")</f>
        <v/>
      </c>
      <c r="J12" s="30" t="str">
        <f>IF(ISNUMBER('Форма 1'!AE12),ROUND('Форма 1'!$I12*VLOOKUP('Форма 1'!$G12,'Предельники 2022'!$B$4:$X$28,'Форма 1'!AE$7),2),"")</f>
        <v/>
      </c>
      <c r="K12" s="30" t="str">
        <f>IF(ISNUMBER('Форма 1'!AF12),ROUND('Форма 1'!$I12*VLOOKUP('Форма 1'!$G12,'Предельники 2022'!$B$4:$X$28,'Форма 1'!AF$7),2),"")</f>
        <v/>
      </c>
      <c r="L12" s="31" t="str">
        <f>IF(ISBLANK('Форма 1'!AG12),"",'Форма 1'!AG12)</f>
        <v/>
      </c>
      <c r="M12" s="32" t="str">
        <f>IF(ISBLANK('Форма 1'!AH12),"",'Форма 1'!AH12)</f>
        <v/>
      </c>
      <c r="N12" s="30">
        <f>IF(ISNUMBER('Форма 1'!AI12),ROUND('Форма 1'!$I12*VLOOKUP('Форма 1'!$G12,'Предельники 2022'!$B$4:$X$28,'Форма 1'!AI$7),2),"")</f>
        <v>11832908.73</v>
      </c>
      <c r="O12" s="30" t="str">
        <f>IF(ISNUMBER('Форма 1'!AJ12),ROUND('Форма 1'!$I12*VLOOKUP('Форма 1'!$G12,'Предельники 2022'!$B$4:$X$28,'Форма 1'!AJ$7),2),"")</f>
        <v/>
      </c>
      <c r="P12" s="30" t="str">
        <f>IF(ISNUMBER('Форма 1'!AK12),ROUND('Форма 1'!$I12*VLOOKUP('Форма 1'!$G12,'Предельники 2022'!$B$4:$X$28,'Форма 1'!AK$7),2),"")</f>
        <v/>
      </c>
      <c r="Q12" s="30" t="str">
        <f>IF(ISNUMBER('Форма 1'!AL12),ROUND('Форма 1'!$I12*VLOOKUP('Форма 1'!$G12,'Предельники 2022'!$B$4:$X$28,'Форма 1'!AL$7),2),"")</f>
        <v/>
      </c>
      <c r="R12" s="30" t="str">
        <f>IF(ISNUMBER('Форма 1'!AM12),ROUND('Форма 1'!$I12*VLOOKUP('Форма 1'!$G12,'Предельники 2022'!$B$4:$X$28,'Форма 1'!AM$7),2),"")</f>
        <v/>
      </c>
      <c r="S12" s="93" t="str">
        <f t="shared" si="8"/>
        <v/>
      </c>
      <c r="T12" s="93" t="str">
        <f>IF(ISNUMBER('Форма 1'!AN12),INDEX('Предельники 2022'!$C$4:$X$28,MATCH('Форма 1'!$G12,'Предельники 2022'!$B$4:$B$28,0),MATCH(T$5,'Предельники 2022'!$C$3:$X$3,0)),"")</f>
        <v/>
      </c>
      <c r="U12" s="93" t="str">
        <f>IF(ISNUMBER('Форма 1'!AO12),INDEX('Предельники 2022'!$C$4:$X$28,MATCH('Форма 1'!$G12,'Предельники 2022'!$B$4:$B$28,0),MATCH(U$5,'Предельники 2022'!$C$3:$X$3,0)),"")</f>
        <v/>
      </c>
      <c r="V12" s="93" t="str">
        <f>IF(ISNUMBER('Форма 1'!AP12),INDEX('Предельники 2022'!$C$4:$X$28,MATCH('Форма 1'!$G12,'Предельники 2022'!$B$4:$B$28,0),MATCH(V$5,'Предельники 2022'!$C$3:$X$3,0)),"")</f>
        <v/>
      </c>
      <c r="W12" s="93" t="str">
        <f>IF(ISNUMBER('Форма 1'!AQ12),INDEX('Предельники 2022'!$C$4:$X$28,MATCH('Форма 1'!$G12,'Предельники 2022'!$B$4:$B$28,0),MATCH(W$5,'Предельники 2022'!$C$3:$X$3,0)),"")</f>
        <v/>
      </c>
      <c r="X12" s="30" t="str">
        <f>IF(ISNUMBER('Форма 1'!AR12),ROUND('Форма 1'!$I12*VLOOKUP('Форма 1'!$G12,'Предельники 2022'!$B$4:$X$28,'Форма 1'!AR$7),2),"")</f>
        <v/>
      </c>
      <c r="Y12" s="30" t="str">
        <f>IF(ISNUMBER('Форма 1'!AS12),ROUND('Форма 1'!$I12*VLOOKUP('Форма 1'!$G12,'Предельники 2022'!$B$4:$X$28,'Форма 1'!AS$7),2),"")</f>
        <v/>
      </c>
      <c r="Z12" s="30" t="str">
        <f>IF(ISNUMBER('Форма 1'!AT12),ROUND('Форма 1'!$I12*VLOOKUP('Форма 1'!$G12,'Предельники 2022'!$B$4:$X$28,'Форма 1'!AT$7),2),"")</f>
        <v/>
      </c>
      <c r="AA12" s="32"/>
      <c r="AB12" s="128">
        <f>'Форма 1'!T12</f>
        <v>45657</v>
      </c>
      <c r="AC12" s="130" t="str">
        <f>'Форма 1'!U12</f>
        <v>РО</v>
      </c>
    </row>
    <row r="13" spans="1:29" x14ac:dyDescent="0.25">
      <c r="A13" s="28">
        <f t="shared" si="7"/>
        <v>3</v>
      </c>
      <c r="B13" s="74" t="str">
        <f>IF(ISBLANK('Форма 1'!B13),"",'Форма 1'!B13)</f>
        <v>Александровский муниципальный округ Пермского края</v>
      </c>
      <c r="C13" s="87" t="s">
        <v>182</v>
      </c>
      <c r="D13" s="29">
        <f>IF(ISBLANK(C13),"Введите адрес",IF(C13='Форма 1'!C13,SUM(E13:K13,M13:S13,Форма2[[#This Row],[19]:[22]]),"Ошибка в адресе!"))</f>
        <v>6265824.8799999999</v>
      </c>
      <c r="E13" s="30" t="str">
        <f>IF(ISNUMBER('Форма 1'!Z13),ROUND('Форма 1'!$I13*VLOOKUP('Форма 1'!$G13,'Предельники 2022'!$B$4:$X$28,'Форма 1'!Z$7),2),"")</f>
        <v/>
      </c>
      <c r="F13" s="30" t="str">
        <f>IF(ISNUMBER('Форма 1'!AA13),ROUND('Форма 1'!$I13*VLOOKUP('Форма 1'!$G13,'Предельники 2022'!$B$4:$X$28,'Форма 1'!AA$7),2),"")</f>
        <v/>
      </c>
      <c r="G13" s="30" t="str">
        <f>IF(ISNUMBER('Форма 1'!AB13),ROUND('Форма 1'!$I13*VLOOKUP('Форма 1'!$G13,'Предельники 2022'!$B$4:$X$28,'Форма 1'!AB$7),2),"")</f>
        <v/>
      </c>
      <c r="H13" s="30" t="str">
        <f>IF(ISNUMBER('Форма 1'!AC13),ROUND('Форма 1'!$I13*VLOOKUP('Форма 1'!$G13,'Предельники 2022'!$B$4:$X$28,'Форма 1'!AC$7),2),"")</f>
        <v/>
      </c>
      <c r="I13" s="30" t="str">
        <f>IF(ISNUMBER('Форма 1'!AD13),ROUND('Форма 1'!$I13*VLOOKUP('Форма 1'!$G13,'Предельники 2022'!$B$4:$X$28,'Форма 1'!AD$7),2),"")</f>
        <v/>
      </c>
      <c r="J13" s="30" t="str">
        <f>IF(ISNUMBER('Форма 1'!AE13),ROUND('Форма 1'!$I13*VLOOKUP('Форма 1'!$G13,'Предельники 2022'!$B$4:$X$28,'Форма 1'!AE$7),2),"")</f>
        <v/>
      </c>
      <c r="K13" s="30" t="str">
        <f>IF(ISNUMBER('Форма 1'!AF13),ROUND('Форма 1'!$I13*VLOOKUP('Форма 1'!$G13,'Предельники 2022'!$B$4:$X$28,'Форма 1'!AF$7),2),"")</f>
        <v/>
      </c>
      <c r="L13" s="31" t="str">
        <f>IF(ISBLANK('Форма 1'!AG13),"",'Форма 1'!AG13)</f>
        <v/>
      </c>
      <c r="M13" s="32" t="str">
        <f>IF(ISBLANK('Форма 1'!AH13),"",'Форма 1'!AH13)</f>
        <v/>
      </c>
      <c r="N13" s="30">
        <f>IF(ISNUMBER('Форма 1'!AI13),ROUND('Форма 1'!$I13*VLOOKUP('Форма 1'!$G13,'Предельники 2022'!$B$4:$X$28,'Форма 1'!AI$7),2),"")</f>
        <v>6265824.8799999999</v>
      </c>
      <c r="O13" s="30" t="str">
        <f>IF(ISNUMBER('Форма 1'!AJ13),ROUND('Форма 1'!$I13*VLOOKUP('Форма 1'!$G13,'Предельники 2022'!$B$4:$X$28,'Форма 1'!AJ$7),2),"")</f>
        <v/>
      </c>
      <c r="P13" s="30" t="str">
        <f>IF(ISNUMBER('Форма 1'!AK13),ROUND('Форма 1'!$I13*VLOOKUP('Форма 1'!$G13,'Предельники 2022'!$B$4:$X$28,'Форма 1'!AK$7),2),"")</f>
        <v/>
      </c>
      <c r="Q13" s="30" t="str">
        <f>IF(ISNUMBER('Форма 1'!AL13),ROUND('Форма 1'!$I13*VLOOKUP('Форма 1'!$G13,'Предельники 2022'!$B$4:$X$28,'Форма 1'!AL$7),2),"")</f>
        <v/>
      </c>
      <c r="R13" s="30" t="str">
        <f>IF(ISNUMBER('Форма 1'!AM13),ROUND('Форма 1'!$I13*VLOOKUP('Форма 1'!$G13,'Предельники 2022'!$B$4:$X$28,'Форма 1'!AM$7),2),"")</f>
        <v/>
      </c>
      <c r="S13" s="93" t="str">
        <f>IF(SUM(T13:W13)=0,"",SUM(T13:W13))</f>
        <v/>
      </c>
      <c r="T13" s="93" t="str">
        <f>IF(ISNUMBER('Форма 1'!AN13),INDEX('Предельники 2022'!$C$4:$X$28,MATCH('Форма 1'!$G13,'Предельники 2022'!$B$4:$B$28,0),MATCH(T$5,'Предельники 2022'!$C$3:$X$3,0)),"")</f>
        <v/>
      </c>
      <c r="U13" s="93" t="str">
        <f>IF(ISNUMBER('Форма 1'!AO13),INDEX('Предельники 2022'!$C$4:$X$28,MATCH('Форма 1'!$G13,'Предельники 2022'!$B$4:$B$28,0),MATCH(U$5,'Предельники 2022'!$C$3:$X$3,0)),"")</f>
        <v/>
      </c>
      <c r="V13" s="93" t="str">
        <f>IF(ISNUMBER('Форма 1'!AP13),INDEX('Предельники 2022'!$C$4:$X$28,MATCH('Форма 1'!$G13,'Предельники 2022'!$B$4:$B$28,0),MATCH(V$5,'Предельники 2022'!$C$3:$X$3,0)),"")</f>
        <v/>
      </c>
      <c r="W13" s="93" t="str">
        <f>IF(ISNUMBER('Форма 1'!AQ13),INDEX('Предельники 2022'!$C$4:$X$28,MATCH('Форма 1'!$G13,'Предельники 2022'!$B$4:$B$28,0),MATCH(W$5,'Предельники 2022'!$C$3:$X$3,0)),"")</f>
        <v/>
      </c>
      <c r="X13" s="30" t="str">
        <f>IF(ISNUMBER('Форма 1'!AR13),ROUND('Форма 1'!$I13*VLOOKUP('Форма 1'!$G13,'Предельники 2022'!$B$4:$X$28,'Форма 1'!AR$7),2),"")</f>
        <v/>
      </c>
      <c r="Y13" s="30" t="str">
        <f>IF(ISNUMBER('Форма 1'!AS13),ROUND('Форма 1'!$I13*VLOOKUP('Форма 1'!$G13,'Предельники 2022'!$B$4:$X$28,'Форма 1'!AS$7),2),"")</f>
        <v/>
      </c>
      <c r="Z13" s="30" t="str">
        <f>IF(ISNUMBER('Форма 1'!AT13),ROUND('Форма 1'!$I13*VLOOKUP('Форма 1'!$G13,'Предельники 2022'!$B$4:$X$28,'Форма 1'!AT$7),2),"")</f>
        <v/>
      </c>
      <c r="AA13" s="32"/>
      <c r="AB13" s="128">
        <f>'Форма 1'!T13</f>
        <v>45657</v>
      </c>
      <c r="AC13" s="130" t="str">
        <f>'Форма 1'!U13</f>
        <v>РО</v>
      </c>
    </row>
    <row r="14" spans="1:29" x14ac:dyDescent="0.25">
      <c r="A14" s="28">
        <f t="shared" si="7"/>
        <v>4</v>
      </c>
      <c r="B14" s="74" t="str">
        <f>IF(ISBLANK('Форма 1'!B14),"",'Форма 1'!B14)</f>
        <v>Александровский муниципальный округ Пермского края</v>
      </c>
      <c r="C14" s="87" t="s">
        <v>66</v>
      </c>
      <c r="D14" s="29">
        <f>IF(ISBLANK(C14),"Введите адрес",IF(C14='Форма 1'!C14,SUM(E14:K14,M14:S14,Форма2[[#This Row],[19]:[22]]),"Ошибка в адресе!"))</f>
        <v>5824751.3399999999</v>
      </c>
      <c r="E14" s="30" t="str">
        <f>IF(ISNUMBER('Форма 1'!Z14),ROUND('Форма 1'!$I14*VLOOKUP('Форма 1'!$G14,'Предельники 2022'!$B$4:$X$28,'Форма 1'!Z$7),2),"")</f>
        <v/>
      </c>
      <c r="F14" s="30" t="str">
        <f>IF(ISNUMBER('Форма 1'!AA14),ROUND('Форма 1'!$I14*VLOOKUP('Форма 1'!$G14,'Предельники 2022'!$B$4:$X$28,'Форма 1'!AA$7),2),"")</f>
        <v/>
      </c>
      <c r="G14" s="30" t="str">
        <f>IF(ISNUMBER('Форма 1'!AB14),ROUND('Форма 1'!$I14*VLOOKUP('Форма 1'!$G14,'Предельники 2022'!$B$4:$X$28,'Форма 1'!AB$7),2),"")</f>
        <v/>
      </c>
      <c r="H14" s="30" t="str">
        <f>IF(ISNUMBER('Форма 1'!AC14),ROUND('Форма 1'!$I14*VLOOKUP('Форма 1'!$G14,'Предельники 2022'!$B$4:$X$28,'Форма 1'!AC$7),2),"")</f>
        <v/>
      </c>
      <c r="I14" s="30" t="str">
        <f>IF(ISNUMBER('Форма 1'!AD14),ROUND('Форма 1'!$I14*VLOOKUP('Форма 1'!$G14,'Предельники 2022'!$B$4:$X$28,'Форма 1'!AD$7),2),"")</f>
        <v/>
      </c>
      <c r="J14" s="30" t="str">
        <f>IF(ISNUMBER('Форма 1'!AE14),ROUND('Форма 1'!$I14*VLOOKUP('Форма 1'!$G14,'Предельники 2022'!$B$4:$X$28,'Форма 1'!AE$7),2),"")</f>
        <v/>
      </c>
      <c r="K14" s="30" t="str">
        <f>IF(ISNUMBER('Форма 1'!AF14),ROUND('Форма 1'!$I14*VLOOKUP('Форма 1'!$G14,'Предельники 2022'!$B$4:$X$28,'Форма 1'!AF$7),2),"")</f>
        <v/>
      </c>
      <c r="L14" s="31" t="str">
        <f>IF(ISBLANK('Форма 1'!AG14),"",'Форма 1'!AG14)</f>
        <v/>
      </c>
      <c r="M14" s="32" t="str">
        <f>IF(ISBLANK('Форма 1'!AH14),"",'Форма 1'!AH14)</f>
        <v/>
      </c>
      <c r="N14" s="30">
        <f>IF(ISNUMBER('Форма 1'!AI14),ROUND('Форма 1'!$I14*VLOOKUP('Форма 1'!$G14,'Предельники 2022'!$B$4:$X$28,'Форма 1'!AI$7),2),"")</f>
        <v>5824751.3399999999</v>
      </c>
      <c r="O14" s="30" t="str">
        <f>IF(ISNUMBER('Форма 1'!AJ14),ROUND('Форма 1'!$I14*VLOOKUP('Форма 1'!$G14,'Предельники 2022'!$B$4:$X$28,'Форма 1'!AJ$7),2),"")</f>
        <v/>
      </c>
      <c r="P14" s="30" t="str">
        <f>IF(ISNUMBER('Форма 1'!AK14),ROUND('Форма 1'!$I14*VLOOKUP('Форма 1'!$G14,'Предельники 2022'!$B$4:$X$28,'Форма 1'!AK$7),2),"")</f>
        <v/>
      </c>
      <c r="Q14" s="30" t="str">
        <f>IF(ISNUMBER('Форма 1'!AL14),ROUND('Форма 1'!$I14*VLOOKUP('Форма 1'!$G14,'Предельники 2022'!$B$4:$X$28,'Форма 1'!AL$7),2),"")</f>
        <v/>
      </c>
      <c r="R14" s="30" t="str">
        <f>IF(ISNUMBER('Форма 1'!AM14),ROUND('Форма 1'!$I14*VLOOKUP('Форма 1'!$G14,'Предельники 2022'!$B$4:$X$28,'Форма 1'!AM$7),2),"")</f>
        <v/>
      </c>
      <c r="S14" s="93" t="str">
        <f t="shared" si="8"/>
        <v/>
      </c>
      <c r="T14" s="93" t="str">
        <f>IF(ISNUMBER('Форма 1'!AN14),INDEX('Предельники 2022'!$C$4:$X$28,MATCH('Форма 1'!$G14,'Предельники 2022'!$B$4:$B$28,0),MATCH(T$5,'Предельники 2022'!$C$3:$X$3,0)),"")</f>
        <v/>
      </c>
      <c r="U14" s="93" t="str">
        <f>IF(ISNUMBER('Форма 1'!AO14),INDEX('Предельники 2022'!$C$4:$X$28,MATCH('Форма 1'!$G14,'Предельники 2022'!$B$4:$B$28,0),MATCH(U$5,'Предельники 2022'!$C$3:$X$3,0)),"")</f>
        <v/>
      </c>
      <c r="V14" s="93" t="str">
        <f>IF(ISNUMBER('Форма 1'!AP14),INDEX('Предельники 2022'!$C$4:$X$28,MATCH('Форма 1'!$G14,'Предельники 2022'!$B$4:$B$28,0),MATCH(V$5,'Предельники 2022'!$C$3:$X$3,0)),"")</f>
        <v/>
      </c>
      <c r="W14" s="93" t="str">
        <f>IF(ISNUMBER('Форма 1'!AQ14),INDEX('Предельники 2022'!$C$4:$X$28,MATCH('Форма 1'!$G14,'Предельники 2022'!$B$4:$B$28,0),MATCH(W$5,'Предельники 2022'!$C$3:$X$3,0)),"")</f>
        <v/>
      </c>
      <c r="X14" s="30" t="str">
        <f>IF(ISNUMBER('Форма 1'!AR14),ROUND('Форма 1'!$I14*VLOOKUP('Форма 1'!$G14,'Предельники 2022'!$B$4:$X$28,'Форма 1'!AR$7),2),"")</f>
        <v/>
      </c>
      <c r="Y14" s="30" t="str">
        <f>IF(ISNUMBER('Форма 1'!AS14),ROUND('Форма 1'!$I14*VLOOKUP('Форма 1'!$G14,'Предельники 2022'!$B$4:$X$28,'Форма 1'!AS$7),2),"")</f>
        <v/>
      </c>
      <c r="Z14" s="30" t="str">
        <f>IF(ISNUMBER('Форма 1'!AT14),ROUND('Форма 1'!$I14*VLOOKUP('Форма 1'!$G14,'Предельники 2022'!$B$4:$X$28,'Форма 1'!AT$7),2),"")</f>
        <v/>
      </c>
      <c r="AA14" s="32"/>
      <c r="AB14" s="128">
        <f>'Форма 1'!T14</f>
        <v>45657</v>
      </c>
      <c r="AC14" s="130" t="str">
        <f>'Форма 1'!U14</f>
        <v>РО</v>
      </c>
    </row>
    <row r="15" spans="1:29" ht="15.75" x14ac:dyDescent="0.25">
      <c r="A15" s="147">
        <f t="shared" si="7"/>
        <v>0</v>
      </c>
      <c r="B15" s="148" t="str">
        <f>IF(ISBLANK('Форма 1'!B15),"",'Форма 1'!B15)</f>
        <v/>
      </c>
      <c r="C15" s="153" t="s">
        <v>1581</v>
      </c>
      <c r="D15" s="146">
        <f>IF(ISBLANK(C15),"Введите адрес",IF(C15='Форма 1'!C15,SUM(E15:K15,M15:S15,Форма2[[#This Row],[19]:[22]]),"Ошибка в адресе!"))</f>
        <v>87055333.319999993</v>
      </c>
      <c r="E15" s="149">
        <f>SUM(E16:E20)</f>
        <v>0</v>
      </c>
      <c r="F15" s="149">
        <f t="shared" ref="F15:S15" si="9">SUM(F16:F20)</f>
        <v>0</v>
      </c>
      <c r="G15" s="149">
        <f t="shared" si="9"/>
        <v>0</v>
      </c>
      <c r="H15" s="149">
        <f t="shared" si="9"/>
        <v>0</v>
      </c>
      <c r="I15" s="149">
        <f t="shared" si="9"/>
        <v>0</v>
      </c>
      <c r="J15" s="149">
        <f t="shared" si="9"/>
        <v>0</v>
      </c>
      <c r="K15" s="149">
        <f t="shared" si="9"/>
        <v>0</v>
      </c>
      <c r="L15" s="155">
        <f t="shared" si="9"/>
        <v>0</v>
      </c>
      <c r="M15" s="149">
        <f t="shared" si="9"/>
        <v>0</v>
      </c>
      <c r="N15" s="149">
        <f t="shared" si="9"/>
        <v>34357516.859999999</v>
      </c>
      <c r="O15" s="149">
        <f t="shared" si="9"/>
        <v>52697816.460000001</v>
      </c>
      <c r="P15" s="149">
        <f t="shared" si="9"/>
        <v>0</v>
      </c>
      <c r="Q15" s="149">
        <f t="shared" si="9"/>
        <v>0</v>
      </c>
      <c r="R15" s="149">
        <f t="shared" si="9"/>
        <v>0</v>
      </c>
      <c r="S15" s="149">
        <f t="shared" si="9"/>
        <v>0</v>
      </c>
      <c r="T15" s="93" t="str">
        <f>IF(ISNUMBER('Форма 1'!AN15),INDEX('Предельники 2022'!$C$4:$X$28,MATCH('Форма 1'!$G15,'Предельники 2022'!$B$4:$B$28,0),MATCH(T$5,'Предельники 2022'!$C$3:$X$3,0)),"")</f>
        <v/>
      </c>
      <c r="U15" s="93" t="str">
        <f>IF(ISNUMBER('Форма 1'!AO15),INDEX('Предельники 2022'!$C$4:$X$28,MATCH('Форма 1'!$G15,'Предельники 2022'!$B$4:$B$28,0),MATCH(U$5,'Предельники 2022'!$C$3:$X$3,0)),"")</f>
        <v/>
      </c>
      <c r="V15" s="93" t="str">
        <f>IF(ISNUMBER('Форма 1'!AP15),INDEX('Предельники 2022'!$C$4:$X$28,MATCH('Форма 1'!$G15,'Предельники 2022'!$B$4:$B$28,0),MATCH(V$5,'Предельники 2022'!$C$3:$X$3,0)),"")</f>
        <v/>
      </c>
      <c r="W15" s="93" t="str">
        <f>IF(ISNUMBER('Форма 1'!AQ15),INDEX('Предельники 2022'!$C$4:$X$28,MATCH('Форма 1'!$G15,'Предельники 2022'!$B$4:$B$28,0),MATCH(W$5,'Предельники 2022'!$C$3:$X$3,0)),"")</f>
        <v/>
      </c>
      <c r="X15" s="149">
        <f t="shared" ref="X15:Z15" si="10">SUM(X16:X20)</f>
        <v>0</v>
      </c>
      <c r="Y15" s="149">
        <f t="shared" si="10"/>
        <v>0</v>
      </c>
      <c r="Z15" s="149">
        <f t="shared" si="10"/>
        <v>0</v>
      </c>
      <c r="AA15" s="146"/>
      <c r="AB15" s="150"/>
      <c r="AC15" s="151" t="str">
        <f>'Форма 1'!U15</f>
        <v/>
      </c>
    </row>
    <row r="16" spans="1:29" x14ac:dyDescent="0.25">
      <c r="A16" s="28">
        <f t="shared" si="7"/>
        <v>1</v>
      </c>
      <c r="B16" s="74" t="str">
        <f>IF(ISBLANK('Форма 1'!B16),"",'Форма 1'!B16)</f>
        <v>Бардымский муниципальный округ Пермского края</v>
      </c>
      <c r="C16" s="87" t="s">
        <v>1538</v>
      </c>
      <c r="D16" s="29">
        <f>IF(ISBLANK(C16),"Введите адрес",IF(C16='Форма 1'!C16,SUM(E16:K16,M16:S16,Форма2[[#This Row],[19]:[22]]),"Ошибка в адресе!"))</f>
        <v>34990560.640000001</v>
      </c>
      <c r="E16" s="30" t="str">
        <f>IF(ISNUMBER('Форма 1'!Z16),ROUND('Форма 1'!$I16*VLOOKUP('Форма 1'!$G16,'Предельники 2022'!$B$4:$X$28,'Форма 1'!Z$7),2),"")</f>
        <v/>
      </c>
      <c r="F16" s="30" t="str">
        <f>IF(ISNUMBER('Форма 1'!AA16),ROUND('Форма 1'!$I16*VLOOKUP('Форма 1'!$G16,'Предельники 2022'!$B$4:$X$28,'Форма 1'!AA$7),2),"")</f>
        <v/>
      </c>
      <c r="G16" s="30" t="str">
        <f>IF(ISNUMBER('Форма 1'!AB16),ROUND('Форма 1'!$I16*VLOOKUP('Форма 1'!$G16,'Предельники 2022'!$B$4:$X$28,'Форма 1'!AB$7),2),"")</f>
        <v/>
      </c>
      <c r="H16" s="30" t="str">
        <f>IF(ISNUMBER('Форма 1'!AC16),ROUND('Форма 1'!$I16*VLOOKUP('Форма 1'!$G16,'Предельники 2022'!$B$4:$X$28,'Форма 1'!AC$7),2),"")</f>
        <v/>
      </c>
      <c r="I16" s="30" t="str">
        <f>IF(ISNUMBER('Форма 1'!AD16),ROUND('Форма 1'!$I16*VLOOKUP('Форма 1'!$G16,'Предельники 2022'!$B$4:$X$28,'Форма 1'!AD$7),2),"")</f>
        <v/>
      </c>
      <c r="J16" s="30" t="str">
        <f>IF(ISNUMBER('Форма 1'!AE16),ROUND('Форма 1'!$I16*VLOOKUP('Форма 1'!$G16,'Предельники 2022'!$B$4:$X$28,'Форма 1'!AE$7),2),"")</f>
        <v/>
      </c>
      <c r="K16" s="30" t="str">
        <f>IF(ISNUMBER('Форма 1'!AF16),ROUND('Форма 1'!$I16*VLOOKUP('Форма 1'!$G16,'Предельники 2022'!$B$4:$X$28,'Форма 1'!AF$7),2),"")</f>
        <v/>
      </c>
      <c r="L16" s="31" t="str">
        <f>IF(ISBLANK('Форма 1'!AG16),"",'Форма 1'!AG16)</f>
        <v/>
      </c>
      <c r="M16" s="32" t="str">
        <f>IF(ISBLANK('Форма 1'!AH16),"",'Форма 1'!AH16)</f>
        <v/>
      </c>
      <c r="N16" s="30">
        <f>IF(ISNUMBER('Форма 1'!AI16),ROUND('Форма 1'!$I16*VLOOKUP('Форма 1'!$G16,'Предельники 2022'!$B$4:$X$28,'Форма 1'!AI$7),2),"")</f>
        <v>16789122.559999999</v>
      </c>
      <c r="O16" s="30">
        <f>IF(ISNUMBER('Форма 1'!AJ16),ROUND('Форма 1'!$I16*VLOOKUP('Форма 1'!$G16,'Предельники 2022'!$B$4:$X$28,'Форма 1'!AJ$7),2),"")</f>
        <v>18201438.079999998</v>
      </c>
      <c r="P16" s="30" t="str">
        <f>IF(ISNUMBER('Форма 1'!AK16),ROUND('Форма 1'!$I16*VLOOKUP('Форма 1'!$G16,'Предельники 2022'!$B$4:$X$28,'Форма 1'!AK$7),2),"")</f>
        <v/>
      </c>
      <c r="Q16" s="30" t="str">
        <f>IF(ISNUMBER('Форма 1'!AL16),ROUND('Форма 1'!$I16*VLOOKUP('Форма 1'!$G16,'Предельники 2022'!$B$4:$X$28,'Форма 1'!AL$7),2),"")</f>
        <v/>
      </c>
      <c r="R16" s="30" t="str">
        <f>IF(ISNUMBER('Форма 1'!AM16),ROUND('Форма 1'!$I16*VLOOKUP('Форма 1'!$G16,'Предельники 2022'!$B$4:$X$28,'Форма 1'!AM$7),2),"")</f>
        <v/>
      </c>
      <c r="S16" s="93" t="str">
        <f t="shared" si="8"/>
        <v/>
      </c>
      <c r="T16" s="93" t="str">
        <f>IF(ISNUMBER('Форма 1'!AN16),INDEX('Предельники 2022'!$C$4:$X$28,MATCH('Форма 1'!$G16,'Предельники 2022'!$B$4:$B$28,0),MATCH(T$5,'Предельники 2022'!$C$3:$X$3,0)),"")</f>
        <v/>
      </c>
      <c r="U16" s="93" t="str">
        <f>IF(ISNUMBER('Форма 1'!AO16),INDEX('Предельники 2022'!$C$4:$X$28,MATCH('Форма 1'!$G16,'Предельники 2022'!$B$4:$B$28,0),MATCH(U$5,'Предельники 2022'!$C$3:$X$3,0)),"")</f>
        <v/>
      </c>
      <c r="V16" s="93" t="str">
        <f>IF(ISNUMBER('Форма 1'!AP16),INDEX('Предельники 2022'!$C$4:$X$28,MATCH('Форма 1'!$G16,'Предельники 2022'!$B$4:$B$28,0),MATCH(V$5,'Предельники 2022'!$C$3:$X$3,0)),"")</f>
        <v/>
      </c>
      <c r="W16" s="93" t="str">
        <f>IF(ISNUMBER('Форма 1'!AQ16),INDEX('Предельники 2022'!$C$4:$X$28,MATCH('Форма 1'!$G16,'Предельники 2022'!$B$4:$B$28,0),MATCH(W$5,'Предельники 2022'!$C$3:$X$3,0)),"")</f>
        <v/>
      </c>
      <c r="X16" s="30" t="str">
        <f>IF(ISNUMBER('Форма 1'!AR16),ROUND('Форма 1'!$I16*VLOOKUP('Форма 1'!$G16,'Предельники 2022'!$B$4:$X$28,'Форма 1'!AR$7),2),"")</f>
        <v/>
      </c>
      <c r="Y16" s="30" t="str">
        <f>IF(ISNUMBER('Форма 1'!AS16),ROUND('Форма 1'!$I16*VLOOKUP('Форма 1'!$G16,'Предельники 2022'!$B$4:$X$28,'Форма 1'!AS$7),2),"")</f>
        <v/>
      </c>
      <c r="Z16" s="30" t="str">
        <f>IF(ISNUMBER('Форма 1'!AT16),ROUND('Форма 1'!$I16*VLOOKUP('Форма 1'!$G16,'Предельники 2022'!$B$4:$X$28,'Форма 1'!AT$7),2),"")</f>
        <v/>
      </c>
      <c r="AA16" s="32"/>
      <c r="AB16" s="128">
        <f>'Форма 1'!T16</f>
        <v>45657</v>
      </c>
      <c r="AC16" s="130" t="str">
        <f>'Форма 1'!U16</f>
        <v>РО</v>
      </c>
    </row>
    <row r="17" spans="1:29" x14ac:dyDescent="0.25">
      <c r="A17" s="28">
        <f t="shared" si="7"/>
        <v>2</v>
      </c>
      <c r="B17" s="74" t="str">
        <f>IF(ISBLANK('Форма 1'!B17),"",'Форма 1'!B17)</f>
        <v>Бардымский муниципальный округ Пермского края</v>
      </c>
      <c r="C17" s="87" t="s">
        <v>1539</v>
      </c>
      <c r="D17" s="29">
        <f>IF(ISBLANK(C17),"Введите адрес",IF(C17='Форма 1'!C17,SUM(E17:K17,M17:S17,Форма2[[#This Row],[19]:[22]]),"Ошибка в адресе!"))</f>
        <v>10893274.210000001</v>
      </c>
      <c r="E17" s="30" t="str">
        <f>IF(ISNUMBER('Форма 1'!Z17),ROUND('Форма 1'!$I17*VLOOKUP('Форма 1'!$G17,'Предельники 2022'!$B$4:$X$28,'Форма 1'!Z$7),2),"")</f>
        <v/>
      </c>
      <c r="F17" s="30" t="str">
        <f>IF(ISNUMBER('Форма 1'!AA17),ROUND('Форма 1'!$I17*VLOOKUP('Форма 1'!$G17,'Предельники 2022'!$B$4:$X$28,'Форма 1'!AA$7),2),"")</f>
        <v/>
      </c>
      <c r="G17" s="30" t="str">
        <f>IF(ISNUMBER('Форма 1'!AB17),ROUND('Форма 1'!$I17*VLOOKUP('Форма 1'!$G17,'Предельники 2022'!$B$4:$X$28,'Форма 1'!AB$7),2),"")</f>
        <v/>
      </c>
      <c r="H17" s="30" t="str">
        <f>IF(ISNUMBER('Форма 1'!AC17),ROUND('Форма 1'!$I17*VLOOKUP('Форма 1'!$G17,'Предельники 2022'!$B$4:$X$28,'Форма 1'!AC$7),2),"")</f>
        <v/>
      </c>
      <c r="I17" s="30" t="str">
        <f>IF(ISNUMBER('Форма 1'!AD17),ROUND('Форма 1'!$I17*VLOOKUP('Форма 1'!$G17,'Предельники 2022'!$B$4:$X$28,'Форма 1'!AD$7),2),"")</f>
        <v/>
      </c>
      <c r="J17" s="30" t="str">
        <f>IF(ISNUMBER('Форма 1'!AE17),ROUND('Форма 1'!$I17*VLOOKUP('Форма 1'!$G17,'Предельники 2022'!$B$4:$X$28,'Форма 1'!AE$7),2),"")</f>
        <v/>
      </c>
      <c r="K17" s="30" t="str">
        <f>IF(ISNUMBER('Форма 1'!AF17),ROUND('Форма 1'!$I17*VLOOKUP('Форма 1'!$G17,'Предельники 2022'!$B$4:$X$28,'Форма 1'!AF$7),2),"")</f>
        <v/>
      </c>
      <c r="L17" s="31" t="str">
        <f>IF(ISBLANK('Форма 1'!AG17),"",'Форма 1'!AG17)</f>
        <v/>
      </c>
      <c r="M17" s="32" t="str">
        <f>IF(ISBLANK('Форма 1'!AH17),"",'Форма 1'!AH17)</f>
        <v/>
      </c>
      <c r="N17" s="30" t="str">
        <f>IF(ISNUMBER('Форма 1'!AI17),ROUND('Форма 1'!$I17*VLOOKUP('Форма 1'!$G17,'Предельники 2022'!$B$4:$X$28,'Форма 1'!AI$7),2),"")</f>
        <v/>
      </c>
      <c r="O17" s="30">
        <f>IF(ISNUMBER('Форма 1'!AJ17),ROUND('Форма 1'!$I17*VLOOKUP('Форма 1'!$G17,'Предельники 2022'!$B$4:$X$28,'Форма 1'!AJ$7),2),"")</f>
        <v>10893274.210000001</v>
      </c>
      <c r="P17" s="30" t="str">
        <f>IF(ISNUMBER('Форма 1'!AK17),ROUND('Форма 1'!$I17*VLOOKUP('Форма 1'!$G17,'Предельники 2022'!$B$4:$X$28,'Форма 1'!AK$7),2),"")</f>
        <v/>
      </c>
      <c r="Q17" s="30" t="str">
        <f>IF(ISNUMBER('Форма 1'!AL17),ROUND('Форма 1'!$I17*VLOOKUP('Форма 1'!$G17,'Предельники 2022'!$B$4:$X$28,'Форма 1'!AL$7),2),"")</f>
        <v/>
      </c>
      <c r="R17" s="30" t="str">
        <f>IF(ISNUMBER('Форма 1'!AM17),ROUND('Форма 1'!$I17*VLOOKUP('Форма 1'!$G17,'Предельники 2022'!$B$4:$X$28,'Форма 1'!AM$7),2),"")</f>
        <v/>
      </c>
      <c r="S17" s="93" t="str">
        <f t="shared" si="8"/>
        <v/>
      </c>
      <c r="T17" s="93" t="str">
        <f>IF(ISNUMBER('Форма 1'!AN17),INDEX('Предельники 2022'!$C$4:$X$28,MATCH('Форма 1'!$G17,'Предельники 2022'!$B$4:$B$28,0),MATCH(T$5,'Предельники 2022'!$C$3:$X$3,0)),"")</f>
        <v/>
      </c>
      <c r="U17" s="93" t="str">
        <f>IF(ISNUMBER('Форма 1'!AO17),INDEX('Предельники 2022'!$C$4:$X$28,MATCH('Форма 1'!$G17,'Предельники 2022'!$B$4:$B$28,0),MATCH(U$5,'Предельники 2022'!$C$3:$X$3,0)),"")</f>
        <v/>
      </c>
      <c r="V17" s="93" t="str">
        <f>IF(ISNUMBER('Форма 1'!AP17),INDEX('Предельники 2022'!$C$4:$X$28,MATCH('Форма 1'!$G17,'Предельники 2022'!$B$4:$B$28,0),MATCH(V$5,'Предельники 2022'!$C$3:$X$3,0)),"")</f>
        <v/>
      </c>
      <c r="W17" s="93" t="str">
        <f>IF(ISNUMBER('Форма 1'!AQ17),INDEX('Предельники 2022'!$C$4:$X$28,MATCH('Форма 1'!$G17,'Предельники 2022'!$B$4:$B$28,0),MATCH(W$5,'Предельники 2022'!$C$3:$X$3,0)),"")</f>
        <v/>
      </c>
      <c r="X17" s="30" t="str">
        <f>IF(ISNUMBER('Форма 1'!AR17),ROUND('Форма 1'!$I17*VLOOKUP('Форма 1'!$G17,'Предельники 2022'!$B$4:$X$28,'Форма 1'!AR$7),2),"")</f>
        <v/>
      </c>
      <c r="Y17" s="30" t="str">
        <f>IF(ISNUMBER('Форма 1'!AS17),ROUND('Форма 1'!$I17*VLOOKUP('Форма 1'!$G17,'Предельники 2022'!$B$4:$X$28,'Форма 1'!AS$7),2),"")</f>
        <v/>
      </c>
      <c r="Z17" s="30" t="str">
        <f>IF(ISNUMBER('Форма 1'!AT17),ROUND('Форма 1'!$I17*VLOOKUP('Форма 1'!$G17,'Предельники 2022'!$B$4:$X$28,'Форма 1'!AT$7),2),"")</f>
        <v/>
      </c>
      <c r="AA17" s="32"/>
      <c r="AB17" s="128">
        <f>'Форма 1'!T17</f>
        <v>45657</v>
      </c>
      <c r="AC17" s="130" t="str">
        <f>'Форма 1'!U17</f>
        <v>РО</v>
      </c>
    </row>
    <row r="18" spans="1:29" x14ac:dyDescent="0.25">
      <c r="A18" s="28">
        <f t="shared" si="7"/>
        <v>3</v>
      </c>
      <c r="B18" s="74" t="str">
        <f>IF(ISBLANK('Форма 1'!B18),"",'Форма 1'!B18)</f>
        <v>Бардымский муниципальный округ Пермского края</v>
      </c>
      <c r="C18" s="87" t="s">
        <v>1540</v>
      </c>
      <c r="D18" s="29">
        <f>IF(ISBLANK(C18),"Введите адрес",IF(C18='Форма 1'!C18,SUM(E18:K18,M18:S18,Форма2[[#This Row],[19]:[22]]),"Ошибка в адресе!"))</f>
        <v>10943620.789999999</v>
      </c>
      <c r="E18" s="30" t="str">
        <f>IF(ISNUMBER('Форма 1'!Z18),ROUND('Форма 1'!$I18*VLOOKUP('Форма 1'!$G18,'Предельники 2022'!$B$4:$X$28,'Форма 1'!Z$7),2),"")</f>
        <v/>
      </c>
      <c r="F18" s="30" t="str">
        <f>IF(ISNUMBER('Форма 1'!AA18),ROUND('Форма 1'!$I18*VLOOKUP('Форма 1'!$G18,'Предельники 2022'!$B$4:$X$28,'Форма 1'!AA$7),2),"")</f>
        <v/>
      </c>
      <c r="G18" s="30" t="str">
        <f>IF(ISNUMBER('Форма 1'!AB18),ROUND('Форма 1'!$I18*VLOOKUP('Форма 1'!$G18,'Предельники 2022'!$B$4:$X$28,'Форма 1'!AB$7),2),"")</f>
        <v/>
      </c>
      <c r="H18" s="30" t="str">
        <f>IF(ISNUMBER('Форма 1'!AC18),ROUND('Форма 1'!$I18*VLOOKUP('Форма 1'!$G18,'Предельники 2022'!$B$4:$X$28,'Форма 1'!AC$7),2),"")</f>
        <v/>
      </c>
      <c r="I18" s="30" t="str">
        <f>IF(ISNUMBER('Форма 1'!AD18),ROUND('Форма 1'!$I18*VLOOKUP('Форма 1'!$G18,'Предельники 2022'!$B$4:$X$28,'Форма 1'!AD$7),2),"")</f>
        <v/>
      </c>
      <c r="J18" s="30" t="str">
        <f>IF(ISNUMBER('Форма 1'!AE18),ROUND('Форма 1'!$I18*VLOOKUP('Форма 1'!$G18,'Предельники 2022'!$B$4:$X$28,'Форма 1'!AE$7),2),"")</f>
        <v/>
      </c>
      <c r="K18" s="30" t="str">
        <f>IF(ISNUMBER('Форма 1'!AF18),ROUND('Форма 1'!$I18*VLOOKUP('Форма 1'!$G18,'Предельники 2022'!$B$4:$X$28,'Форма 1'!AF$7),2),"")</f>
        <v/>
      </c>
      <c r="L18" s="31" t="str">
        <f>IF(ISBLANK('Форма 1'!AG18),"",'Форма 1'!AG18)</f>
        <v/>
      </c>
      <c r="M18" s="32" t="str">
        <f>IF(ISBLANK('Форма 1'!AH18),"",'Форма 1'!AH18)</f>
        <v/>
      </c>
      <c r="N18" s="30" t="str">
        <f>IF(ISNUMBER('Форма 1'!AI18),ROUND('Форма 1'!$I18*VLOOKUP('Форма 1'!$G18,'Предельники 2022'!$B$4:$X$28,'Форма 1'!AI$7),2),"")</f>
        <v/>
      </c>
      <c r="O18" s="30">
        <f>IF(ISNUMBER('Форма 1'!AJ18),ROUND('Форма 1'!$I18*VLOOKUP('Форма 1'!$G18,'Предельники 2022'!$B$4:$X$28,'Форма 1'!AJ$7),2),"")</f>
        <v>10943620.789999999</v>
      </c>
      <c r="P18" s="30" t="str">
        <f>IF(ISNUMBER('Форма 1'!AK18),ROUND('Форма 1'!$I18*VLOOKUP('Форма 1'!$G18,'Предельники 2022'!$B$4:$X$28,'Форма 1'!AK$7),2),"")</f>
        <v/>
      </c>
      <c r="Q18" s="30" t="str">
        <f>IF(ISNUMBER('Форма 1'!AL18),ROUND('Форма 1'!$I18*VLOOKUP('Форма 1'!$G18,'Предельники 2022'!$B$4:$X$28,'Форма 1'!AL$7),2),"")</f>
        <v/>
      </c>
      <c r="R18" s="30" t="str">
        <f>IF(ISNUMBER('Форма 1'!AM18),ROUND('Форма 1'!$I18*VLOOKUP('Форма 1'!$G18,'Предельники 2022'!$B$4:$X$28,'Форма 1'!AM$7),2),"")</f>
        <v/>
      </c>
      <c r="S18" s="93" t="str">
        <f t="shared" si="8"/>
        <v/>
      </c>
      <c r="T18" s="93" t="str">
        <f>IF(ISNUMBER('Форма 1'!AN18),INDEX('Предельники 2022'!$C$4:$X$28,MATCH('Форма 1'!$G18,'Предельники 2022'!$B$4:$B$28,0),MATCH(T$5,'Предельники 2022'!$C$3:$X$3,0)),"")</f>
        <v/>
      </c>
      <c r="U18" s="93" t="str">
        <f>IF(ISNUMBER('Форма 1'!AO18),INDEX('Предельники 2022'!$C$4:$X$28,MATCH('Форма 1'!$G18,'Предельники 2022'!$B$4:$B$28,0),MATCH(U$5,'Предельники 2022'!$C$3:$X$3,0)),"")</f>
        <v/>
      </c>
      <c r="V18" s="93" t="str">
        <f>IF(ISNUMBER('Форма 1'!AP18),INDEX('Предельники 2022'!$C$4:$X$28,MATCH('Форма 1'!$G18,'Предельники 2022'!$B$4:$B$28,0),MATCH(V$5,'Предельники 2022'!$C$3:$X$3,0)),"")</f>
        <v/>
      </c>
      <c r="W18" s="93" t="str">
        <f>IF(ISNUMBER('Форма 1'!AQ18),INDEX('Предельники 2022'!$C$4:$X$28,MATCH('Форма 1'!$G18,'Предельники 2022'!$B$4:$B$28,0),MATCH(W$5,'Предельники 2022'!$C$3:$X$3,0)),"")</f>
        <v/>
      </c>
      <c r="X18" s="30" t="str">
        <f>IF(ISNUMBER('Форма 1'!AR18),ROUND('Форма 1'!$I18*VLOOKUP('Форма 1'!$G18,'Предельники 2022'!$B$4:$X$28,'Форма 1'!AR$7),2),"")</f>
        <v/>
      </c>
      <c r="Y18" s="30" t="str">
        <f>IF(ISNUMBER('Форма 1'!AS18),ROUND('Форма 1'!$I18*VLOOKUP('Форма 1'!$G18,'Предельники 2022'!$B$4:$X$28,'Форма 1'!AS$7),2),"")</f>
        <v/>
      </c>
      <c r="Z18" s="30" t="str">
        <f>IF(ISNUMBER('Форма 1'!AT18),ROUND('Форма 1'!$I18*VLOOKUP('Форма 1'!$G18,'Предельники 2022'!$B$4:$X$28,'Форма 1'!AT$7),2),"")</f>
        <v/>
      </c>
      <c r="AA18" s="32"/>
      <c r="AB18" s="128">
        <f>'Форма 1'!T18</f>
        <v>45657</v>
      </c>
      <c r="AC18" s="130" t="str">
        <f>'Форма 1'!U18</f>
        <v>РО</v>
      </c>
    </row>
    <row r="19" spans="1:29" x14ac:dyDescent="0.25">
      <c r="A19" s="28">
        <f t="shared" si="7"/>
        <v>4</v>
      </c>
      <c r="B19" s="74" t="str">
        <f>IF(ISBLANK('Форма 1'!B19),"",'Форма 1'!B19)</f>
        <v>Бардымский муниципальный округ Пермского края</v>
      </c>
      <c r="C19" s="87" t="s">
        <v>1541</v>
      </c>
      <c r="D19" s="29">
        <f>IF(ISBLANK(C19),"Введите адрес",IF(C19='Форма 1'!C19,SUM(E19:K19,M19:S19,Форма2[[#This Row],[19]:[22]]),"Ошибка в адресе!"))</f>
        <v>28279861.43</v>
      </c>
      <c r="E19" s="30" t="str">
        <f>IF(ISNUMBER('Форма 1'!Z19),ROUND('Форма 1'!$I19*VLOOKUP('Форма 1'!$G19,'Предельники 2022'!$B$4:$X$28,'Форма 1'!Z$7),2),"")</f>
        <v/>
      </c>
      <c r="F19" s="30" t="str">
        <f>IF(ISNUMBER('Форма 1'!AA19),ROUND('Форма 1'!$I19*VLOOKUP('Форма 1'!$G19,'Предельники 2022'!$B$4:$X$28,'Форма 1'!AA$7),2),"")</f>
        <v/>
      </c>
      <c r="G19" s="30" t="str">
        <f>IF(ISNUMBER('Форма 1'!AB19),ROUND('Форма 1'!$I19*VLOOKUP('Форма 1'!$G19,'Предельники 2022'!$B$4:$X$28,'Форма 1'!AB$7),2),"")</f>
        <v/>
      </c>
      <c r="H19" s="30" t="str">
        <f>IF(ISNUMBER('Форма 1'!AC19),ROUND('Форма 1'!$I19*VLOOKUP('Форма 1'!$G19,'Предельники 2022'!$B$4:$X$28,'Форма 1'!AC$7),2),"")</f>
        <v/>
      </c>
      <c r="I19" s="30" t="str">
        <f>IF(ISNUMBER('Форма 1'!AD19),ROUND('Форма 1'!$I19*VLOOKUP('Форма 1'!$G19,'Предельники 2022'!$B$4:$X$28,'Форма 1'!AD$7),2),"")</f>
        <v/>
      </c>
      <c r="J19" s="30" t="str">
        <f>IF(ISNUMBER('Форма 1'!AE19),ROUND('Форма 1'!$I19*VLOOKUP('Форма 1'!$G19,'Предельники 2022'!$B$4:$X$28,'Форма 1'!AE$7),2),"")</f>
        <v/>
      </c>
      <c r="K19" s="30" t="str">
        <f>IF(ISNUMBER('Форма 1'!AF19),ROUND('Форма 1'!$I19*VLOOKUP('Форма 1'!$G19,'Предельники 2022'!$B$4:$X$28,'Форма 1'!AF$7),2),"")</f>
        <v/>
      </c>
      <c r="L19" s="31" t="str">
        <f>IF(ISBLANK('Форма 1'!AG19),"",'Форма 1'!AG19)</f>
        <v/>
      </c>
      <c r="M19" s="32" t="str">
        <f>IF(ISBLANK('Форма 1'!AH19),"",'Форма 1'!AH19)</f>
        <v/>
      </c>
      <c r="N19" s="30">
        <f>IF(ISNUMBER('Форма 1'!AI19),ROUND('Форма 1'!$I19*VLOOKUP('Форма 1'!$G19,'Предельники 2022'!$B$4:$X$28,'Форма 1'!AI$7),2),"")</f>
        <v>17568394.300000001</v>
      </c>
      <c r="O19" s="30">
        <f>IF(ISNUMBER('Форма 1'!AJ19),ROUND('Форма 1'!$I19*VLOOKUP('Форма 1'!$G19,'Предельники 2022'!$B$4:$X$28,'Форма 1'!AJ$7),2),"")</f>
        <v>10711467.130000001</v>
      </c>
      <c r="P19" s="30" t="str">
        <f>IF(ISNUMBER('Форма 1'!AK19),ROUND('Форма 1'!$I19*VLOOKUP('Форма 1'!$G19,'Предельники 2022'!$B$4:$X$28,'Форма 1'!AK$7),2),"")</f>
        <v/>
      </c>
      <c r="Q19" s="30" t="str">
        <f>IF(ISNUMBER('Форма 1'!AL19),ROUND('Форма 1'!$I19*VLOOKUP('Форма 1'!$G19,'Предельники 2022'!$B$4:$X$28,'Форма 1'!AL$7),2),"")</f>
        <v/>
      </c>
      <c r="R19" s="30" t="str">
        <f>IF(ISNUMBER('Форма 1'!AM19),ROUND('Форма 1'!$I19*VLOOKUP('Форма 1'!$G19,'Предельники 2022'!$B$4:$X$28,'Форма 1'!AM$7),2),"")</f>
        <v/>
      </c>
      <c r="S19" s="93" t="str">
        <f t="shared" si="8"/>
        <v/>
      </c>
      <c r="T19" s="93" t="str">
        <f>IF(ISNUMBER('Форма 1'!AN19),INDEX('Предельники 2022'!$C$4:$X$28,MATCH('Форма 1'!$G19,'Предельники 2022'!$B$4:$B$28,0),MATCH(T$5,'Предельники 2022'!$C$3:$X$3,0)),"")</f>
        <v/>
      </c>
      <c r="U19" s="93" t="str">
        <f>IF(ISNUMBER('Форма 1'!AO19),INDEX('Предельники 2022'!$C$4:$X$28,MATCH('Форма 1'!$G19,'Предельники 2022'!$B$4:$B$28,0),MATCH(U$5,'Предельники 2022'!$C$3:$X$3,0)),"")</f>
        <v/>
      </c>
      <c r="V19" s="93" t="str">
        <f>IF(ISNUMBER('Форма 1'!AP19),INDEX('Предельники 2022'!$C$4:$X$28,MATCH('Форма 1'!$G19,'Предельники 2022'!$B$4:$B$28,0),MATCH(V$5,'Предельники 2022'!$C$3:$X$3,0)),"")</f>
        <v/>
      </c>
      <c r="W19" s="93" t="str">
        <f>IF(ISNUMBER('Форма 1'!AQ19),INDEX('Предельники 2022'!$C$4:$X$28,MATCH('Форма 1'!$G19,'Предельники 2022'!$B$4:$B$28,0),MATCH(W$5,'Предельники 2022'!$C$3:$X$3,0)),"")</f>
        <v/>
      </c>
      <c r="X19" s="30" t="str">
        <f>IF(ISNUMBER('Форма 1'!AR19),ROUND('Форма 1'!$I19*VLOOKUP('Форма 1'!$G19,'Предельники 2022'!$B$4:$X$28,'Форма 1'!AR$7),2),"")</f>
        <v/>
      </c>
      <c r="Y19" s="30" t="str">
        <f>IF(ISNUMBER('Форма 1'!AS19),ROUND('Форма 1'!$I19*VLOOKUP('Форма 1'!$G19,'Предельники 2022'!$B$4:$X$28,'Форма 1'!AS$7),2),"")</f>
        <v/>
      </c>
      <c r="Z19" s="30" t="str">
        <f>IF(ISNUMBER('Форма 1'!AT19),ROUND('Форма 1'!$I19*VLOOKUP('Форма 1'!$G19,'Предельники 2022'!$B$4:$X$28,'Форма 1'!AT$7),2),"")</f>
        <v/>
      </c>
      <c r="AA19" s="32"/>
      <c r="AB19" s="128">
        <f>'Форма 1'!T19</f>
        <v>45657</v>
      </c>
      <c r="AC19" s="130" t="str">
        <f>'Форма 1'!U19</f>
        <v>РО</v>
      </c>
    </row>
    <row r="20" spans="1:29" x14ac:dyDescent="0.25">
      <c r="A20" s="28">
        <f t="shared" si="7"/>
        <v>5</v>
      </c>
      <c r="B20" s="74" t="str">
        <f>IF(ISBLANK('Форма 1'!B20),"",'Форма 1'!B20)</f>
        <v>Бардымский муниципальный округ Пермского края</v>
      </c>
      <c r="C20" s="87" t="s">
        <v>1613</v>
      </c>
      <c r="D20" s="29">
        <f>IF(ISBLANK(C20),"Введите адрес",IF(C20='Форма 1'!C20,SUM(E20:K20,M20:S20,Форма2[[#This Row],[19]:[22]]),"Ошибка в адресе!"))</f>
        <v>1948016.25</v>
      </c>
      <c r="E20" s="30" t="str">
        <f>IF(ISNUMBER('Форма 1'!Z20),ROUND('Форма 1'!$I20*VLOOKUP('Форма 1'!$G20,'Предельники 2022'!$B$4:$X$28,'Форма 1'!Z$7),2),"")</f>
        <v/>
      </c>
      <c r="F20" s="30" t="str">
        <f>IF(ISNUMBER('Форма 1'!AA20),ROUND('Форма 1'!$I20*VLOOKUP('Форма 1'!$G20,'Предельники 2022'!$B$4:$X$28,'Форма 1'!AA$7),2),"")</f>
        <v/>
      </c>
      <c r="G20" s="30" t="str">
        <f>IF(ISNUMBER('Форма 1'!AB20),ROUND('Форма 1'!$I20*VLOOKUP('Форма 1'!$G20,'Предельники 2022'!$B$4:$X$28,'Форма 1'!AB$7),2),"")</f>
        <v/>
      </c>
      <c r="H20" s="30" t="str">
        <f>IF(ISNUMBER('Форма 1'!AC20),ROUND('Форма 1'!$I20*VLOOKUP('Форма 1'!$G20,'Предельники 2022'!$B$4:$X$28,'Форма 1'!AC$7),2),"")</f>
        <v/>
      </c>
      <c r="I20" s="30" t="str">
        <f>IF(ISNUMBER('Форма 1'!AD20),ROUND('Форма 1'!$I20*VLOOKUP('Форма 1'!$G20,'Предельники 2022'!$B$4:$X$28,'Форма 1'!AD$7),2),"")</f>
        <v/>
      </c>
      <c r="J20" s="30" t="str">
        <f>IF(ISNUMBER('Форма 1'!AE20),ROUND('Форма 1'!$I20*VLOOKUP('Форма 1'!$G20,'Предельники 2022'!$B$4:$X$28,'Форма 1'!AE$7),2),"")</f>
        <v/>
      </c>
      <c r="K20" s="30" t="str">
        <f>IF(ISNUMBER('Форма 1'!AF20),ROUND('Форма 1'!$I20*VLOOKUP('Форма 1'!$G20,'Предельники 2022'!$B$4:$X$28,'Форма 1'!AF$7),2),"")</f>
        <v/>
      </c>
      <c r="L20" s="31" t="str">
        <f>IF(ISBLANK('Форма 1'!AG20),"",'Форма 1'!AG20)</f>
        <v/>
      </c>
      <c r="M20" s="32" t="str">
        <f>IF(ISBLANK('Форма 1'!AH20),"",'Форма 1'!AH20)</f>
        <v/>
      </c>
      <c r="N20" s="30" t="str">
        <f>IF(ISNUMBER('Форма 1'!AI20),ROUND('Форма 1'!$I20*VLOOKUP('Форма 1'!$G20,'Предельники 2022'!$B$4:$X$28,'Форма 1'!AI$7),2),"")</f>
        <v/>
      </c>
      <c r="O20" s="30">
        <f>IF(ISNUMBER('Форма 1'!AJ20),ROUND('Форма 1'!$I20*VLOOKUP('Форма 1'!$G20,'Предельники 2022'!$B$4:$X$28,'Форма 1'!AJ$7),2),"")</f>
        <v>1948016.25</v>
      </c>
      <c r="P20" s="30" t="str">
        <f>IF(ISNUMBER('Форма 1'!AK20),ROUND('Форма 1'!$I20*VLOOKUP('Форма 1'!$G20,'Предельники 2022'!$B$4:$X$28,'Форма 1'!AK$7),2),"")</f>
        <v/>
      </c>
      <c r="Q20" s="30" t="str">
        <f>IF(ISNUMBER('Форма 1'!AL20),ROUND('Форма 1'!$I20*VLOOKUP('Форма 1'!$G20,'Предельники 2022'!$B$4:$X$28,'Форма 1'!AL$7),2),"")</f>
        <v/>
      </c>
      <c r="R20" s="30" t="str">
        <f>IF(ISNUMBER('Форма 1'!AM20),ROUND('Форма 1'!$I20*VLOOKUP('Форма 1'!$G20,'Предельники 2022'!$B$4:$X$28,'Форма 1'!AM$7),2),"")</f>
        <v/>
      </c>
      <c r="S20" s="93" t="str">
        <f t="shared" si="8"/>
        <v/>
      </c>
      <c r="T20" s="93" t="str">
        <f>IF(ISNUMBER('Форма 1'!AN20),INDEX('Предельники 2022'!$C$4:$X$28,MATCH('Форма 1'!$G20,'Предельники 2022'!$B$4:$B$28,0),MATCH(T$5,'Предельники 2022'!$C$3:$X$3,0)),"")</f>
        <v/>
      </c>
      <c r="U20" s="93" t="str">
        <f>IF(ISNUMBER('Форма 1'!AO20),INDEX('Предельники 2022'!$C$4:$X$28,MATCH('Форма 1'!$G20,'Предельники 2022'!$B$4:$B$28,0),MATCH(U$5,'Предельники 2022'!$C$3:$X$3,0)),"")</f>
        <v/>
      </c>
      <c r="V20" s="93" t="str">
        <f>IF(ISNUMBER('Форма 1'!AP20),INDEX('Предельники 2022'!$C$4:$X$28,MATCH('Форма 1'!$G20,'Предельники 2022'!$B$4:$B$28,0),MATCH(V$5,'Предельники 2022'!$C$3:$X$3,0)),"")</f>
        <v/>
      </c>
      <c r="W20" s="93" t="str">
        <f>IF(ISNUMBER('Форма 1'!AQ20),INDEX('Предельники 2022'!$C$4:$X$28,MATCH('Форма 1'!$G20,'Предельники 2022'!$B$4:$B$28,0),MATCH(W$5,'Предельники 2022'!$C$3:$X$3,0)),"")</f>
        <v/>
      </c>
      <c r="X20" s="30" t="str">
        <f>IF(ISNUMBER('Форма 1'!AR20),ROUND('Форма 1'!$I20*VLOOKUP('Форма 1'!$G20,'Предельники 2022'!$B$4:$X$28,'Форма 1'!AR$7),2),"")</f>
        <v/>
      </c>
      <c r="Y20" s="30" t="str">
        <f>IF(ISNUMBER('Форма 1'!AS20),ROUND('Форма 1'!$I20*VLOOKUP('Форма 1'!$G20,'Предельники 2022'!$B$4:$X$28,'Форма 1'!AS$7),2),"")</f>
        <v/>
      </c>
      <c r="Z20" s="30" t="str">
        <f>IF(ISNUMBER('Форма 1'!AT20),ROUND('Форма 1'!$I20*VLOOKUP('Форма 1'!$G20,'Предельники 2022'!$B$4:$X$28,'Форма 1'!AT$7),2),"")</f>
        <v/>
      </c>
      <c r="AA20" s="32"/>
      <c r="AB20" s="128">
        <f>'Форма 1'!T20</f>
        <v>45657</v>
      </c>
      <c r="AC20" s="130" t="str">
        <f>'Форма 1'!U20</f>
        <v>РО</v>
      </c>
    </row>
    <row r="21" spans="1:29" ht="15.75" x14ac:dyDescent="0.25">
      <c r="A21" s="147">
        <f t="shared" si="7"/>
        <v>0</v>
      </c>
      <c r="B21" s="148" t="str">
        <f>IF(ISBLANK('Форма 1'!B21),"",'Форма 1'!B21)</f>
        <v/>
      </c>
      <c r="C21" s="153" t="s">
        <v>1078</v>
      </c>
      <c r="D21" s="146">
        <f>IF(ISBLANK(C21),"Введите адрес",IF(C21='Форма 1'!C21,SUM(E21:K21,M21:S21,Форма2[[#This Row],[19]:[22]]),"Ошибка в адресе!"))</f>
        <v>1819236.23</v>
      </c>
      <c r="E21" s="149">
        <f>SUM(E22)</f>
        <v>0</v>
      </c>
      <c r="F21" s="149">
        <f t="shared" ref="F21:S21" si="11">SUM(F22)</f>
        <v>0</v>
      </c>
      <c r="G21" s="149">
        <f t="shared" si="11"/>
        <v>0</v>
      </c>
      <c r="H21" s="149">
        <f t="shared" si="11"/>
        <v>0</v>
      </c>
      <c r="I21" s="149">
        <f t="shared" si="11"/>
        <v>0</v>
      </c>
      <c r="J21" s="149">
        <f t="shared" si="11"/>
        <v>0</v>
      </c>
      <c r="K21" s="149">
        <f t="shared" si="11"/>
        <v>0</v>
      </c>
      <c r="L21" s="155">
        <f t="shared" si="11"/>
        <v>0</v>
      </c>
      <c r="M21" s="149">
        <f t="shared" si="11"/>
        <v>0</v>
      </c>
      <c r="N21" s="149">
        <f t="shared" si="11"/>
        <v>0</v>
      </c>
      <c r="O21" s="149">
        <f t="shared" si="11"/>
        <v>1819236.23</v>
      </c>
      <c r="P21" s="149">
        <f t="shared" si="11"/>
        <v>0</v>
      </c>
      <c r="Q21" s="149">
        <f t="shared" si="11"/>
        <v>0</v>
      </c>
      <c r="R21" s="149">
        <f t="shared" si="11"/>
        <v>0</v>
      </c>
      <c r="S21" s="149">
        <f t="shared" si="11"/>
        <v>0</v>
      </c>
      <c r="T21" s="93" t="str">
        <f>IF(ISNUMBER('Форма 1'!AN21),INDEX('Предельники 2022'!$C$4:$X$28,MATCH('Форма 1'!$G21,'Предельники 2022'!$B$4:$B$28,0),MATCH(T$5,'Предельники 2022'!$C$3:$X$3,0)),"")</f>
        <v/>
      </c>
      <c r="U21" s="93" t="str">
        <f>IF(ISNUMBER('Форма 1'!AO21),INDEX('Предельники 2022'!$C$4:$X$28,MATCH('Форма 1'!$G21,'Предельники 2022'!$B$4:$B$28,0),MATCH(U$5,'Предельники 2022'!$C$3:$X$3,0)),"")</f>
        <v/>
      </c>
      <c r="V21" s="93" t="str">
        <f>IF(ISNUMBER('Форма 1'!AP21),INDEX('Предельники 2022'!$C$4:$X$28,MATCH('Форма 1'!$G21,'Предельники 2022'!$B$4:$B$28,0),MATCH(V$5,'Предельники 2022'!$C$3:$X$3,0)),"")</f>
        <v/>
      </c>
      <c r="W21" s="93" t="str">
        <f>IF(ISNUMBER('Форма 1'!AQ21),INDEX('Предельники 2022'!$C$4:$X$28,MATCH('Форма 1'!$G21,'Предельники 2022'!$B$4:$B$28,0),MATCH(W$5,'Предельники 2022'!$C$3:$X$3,0)),"")</f>
        <v/>
      </c>
      <c r="X21" s="149">
        <f t="shared" ref="X21:Z21" si="12">SUM(X22)</f>
        <v>0</v>
      </c>
      <c r="Y21" s="149">
        <f t="shared" si="12"/>
        <v>0</v>
      </c>
      <c r="Z21" s="149">
        <f t="shared" si="12"/>
        <v>0</v>
      </c>
      <c r="AA21" s="146"/>
      <c r="AB21" s="150"/>
      <c r="AC21" s="151" t="str">
        <f>'Форма 1'!U21</f>
        <v/>
      </c>
    </row>
    <row r="22" spans="1:29" x14ac:dyDescent="0.25">
      <c r="A22" s="28">
        <f t="shared" si="7"/>
        <v>1</v>
      </c>
      <c r="B22" s="74" t="str">
        <f>IF(ISBLANK('Форма 1'!B22),"",'Форма 1'!B22)</f>
        <v>Березовский муниципальный округ Пермского края</v>
      </c>
      <c r="C22" s="87" t="s">
        <v>249</v>
      </c>
      <c r="D22" s="29">
        <f>IF(ISBLANK(C22),"Введите адрес",IF(C22='Форма 1'!C22,SUM(E22:K22,M22:S22,Форма2[[#This Row],[19]:[22]]),"Ошибка в адресе!"))</f>
        <v>1819236.23</v>
      </c>
      <c r="E22" s="30" t="str">
        <f>IF(ISNUMBER('Форма 1'!Z22),ROUND('Форма 1'!$I22*VLOOKUP('Форма 1'!$G22,'Предельники 2022'!$B$4:$X$28,'Форма 1'!Z$7),2),"")</f>
        <v/>
      </c>
      <c r="F22" s="30" t="str">
        <f>IF(ISNUMBER('Форма 1'!AA22),ROUND('Форма 1'!$I22*VLOOKUP('Форма 1'!$G22,'Предельники 2022'!$B$4:$X$28,'Форма 1'!AA$7),2),"")</f>
        <v/>
      </c>
      <c r="G22" s="30" t="str">
        <f>IF(ISNUMBER('Форма 1'!AB22),ROUND('Форма 1'!$I22*VLOOKUP('Форма 1'!$G22,'Предельники 2022'!$B$4:$X$28,'Форма 1'!AB$7),2),"")</f>
        <v/>
      </c>
      <c r="H22" s="30" t="str">
        <f>IF(ISNUMBER('Форма 1'!AC22),ROUND('Форма 1'!$I22*VLOOKUP('Форма 1'!$G22,'Предельники 2022'!$B$4:$X$28,'Форма 1'!AC$7),2),"")</f>
        <v/>
      </c>
      <c r="I22" s="30" t="str">
        <f>IF(ISNUMBER('Форма 1'!AD22),ROUND('Форма 1'!$I22*VLOOKUP('Форма 1'!$G22,'Предельники 2022'!$B$4:$X$28,'Форма 1'!AD$7),2),"")</f>
        <v/>
      </c>
      <c r="J22" s="30" t="str">
        <f>IF(ISNUMBER('Форма 1'!AE22),ROUND('Форма 1'!$I22*VLOOKUP('Форма 1'!$G22,'Предельники 2022'!$B$4:$X$28,'Форма 1'!AE$7),2),"")</f>
        <v/>
      </c>
      <c r="K22" s="30" t="str">
        <f>IF(ISNUMBER('Форма 1'!AF22),ROUND('Форма 1'!$I22*VLOOKUP('Форма 1'!$G22,'Предельники 2022'!$B$4:$X$28,'Форма 1'!AF$7),2),"")</f>
        <v/>
      </c>
      <c r="L22" s="31" t="str">
        <f>IF(ISBLANK('Форма 1'!AG22),"",'Форма 1'!AG22)</f>
        <v/>
      </c>
      <c r="M22" s="32" t="str">
        <f>IF(ISBLANK('Форма 1'!AH22),"",'Форма 1'!AH22)</f>
        <v/>
      </c>
      <c r="N22" s="30" t="str">
        <f>IF(ISNUMBER('Форма 1'!AI22),ROUND('Форма 1'!$I22*VLOOKUP('Форма 1'!$G22,'Предельники 2022'!$B$4:$X$28,'Форма 1'!AI$7),2),"")</f>
        <v/>
      </c>
      <c r="O22" s="30">
        <f>IF(ISNUMBER('Форма 1'!AJ22),ROUND('Форма 1'!$I22*VLOOKUP('Форма 1'!$G22,'Предельники 2022'!$B$4:$X$28,'Форма 1'!AJ$7),2),"")</f>
        <v>1819236.23</v>
      </c>
      <c r="P22" s="30" t="str">
        <f>IF(ISNUMBER('Форма 1'!AK22),ROUND('Форма 1'!$I22*VLOOKUP('Форма 1'!$G22,'Предельники 2022'!$B$4:$X$28,'Форма 1'!AK$7),2),"")</f>
        <v/>
      </c>
      <c r="Q22" s="30" t="str">
        <f>IF(ISNUMBER('Форма 1'!AL22),ROUND('Форма 1'!$I22*VLOOKUP('Форма 1'!$G22,'Предельники 2022'!$B$4:$X$28,'Форма 1'!AL$7),2),"")</f>
        <v/>
      </c>
      <c r="R22" s="30" t="str">
        <f>IF(ISNUMBER('Форма 1'!AM22),ROUND('Форма 1'!$I22*VLOOKUP('Форма 1'!$G22,'Предельники 2022'!$B$4:$X$28,'Форма 1'!AM$7),2),"")</f>
        <v/>
      </c>
      <c r="S22" s="93" t="str">
        <f t="shared" si="8"/>
        <v/>
      </c>
      <c r="T22" s="93" t="str">
        <f>IF(ISNUMBER('Форма 1'!AN22),INDEX('Предельники 2022'!$C$4:$X$28,MATCH('Форма 1'!$G22,'Предельники 2022'!$B$4:$B$28,0),MATCH(T$5,'Предельники 2022'!$C$3:$X$3,0)),"")</f>
        <v/>
      </c>
      <c r="U22" s="93" t="str">
        <f>IF(ISNUMBER('Форма 1'!AO22),INDEX('Предельники 2022'!$C$4:$X$28,MATCH('Форма 1'!$G22,'Предельники 2022'!$B$4:$B$28,0),MATCH(U$5,'Предельники 2022'!$C$3:$X$3,0)),"")</f>
        <v/>
      </c>
      <c r="V22" s="93" t="str">
        <f>IF(ISNUMBER('Форма 1'!AP22),INDEX('Предельники 2022'!$C$4:$X$28,MATCH('Форма 1'!$G22,'Предельники 2022'!$B$4:$B$28,0),MATCH(V$5,'Предельники 2022'!$C$3:$X$3,0)),"")</f>
        <v/>
      </c>
      <c r="W22" s="93" t="str">
        <f>IF(ISNUMBER('Форма 1'!AQ22),INDEX('Предельники 2022'!$C$4:$X$28,MATCH('Форма 1'!$G22,'Предельники 2022'!$B$4:$B$28,0),MATCH(W$5,'Предельники 2022'!$C$3:$X$3,0)),"")</f>
        <v/>
      </c>
      <c r="X22" s="30" t="str">
        <f>IF(ISNUMBER('Форма 1'!AR22),ROUND('Форма 1'!$I22*VLOOKUP('Форма 1'!$G22,'Предельники 2022'!$B$4:$X$28,'Форма 1'!AR$7),2),"")</f>
        <v/>
      </c>
      <c r="Y22" s="30" t="str">
        <f>IF(ISNUMBER('Форма 1'!AS22),ROUND('Форма 1'!$I22*VLOOKUP('Форма 1'!$G22,'Предельники 2022'!$B$4:$X$28,'Форма 1'!AS$7),2),"")</f>
        <v/>
      </c>
      <c r="Z22" s="30" t="str">
        <f>IF(ISNUMBER('Форма 1'!AT22),ROUND('Форма 1'!$I22*VLOOKUP('Форма 1'!$G22,'Предельники 2022'!$B$4:$X$28,'Форма 1'!AT$7),2),"")</f>
        <v/>
      </c>
      <c r="AA22" s="32"/>
      <c r="AB22" s="128">
        <f>'Форма 1'!T22</f>
        <v>45657</v>
      </c>
      <c r="AC22" s="130" t="str">
        <f>'Форма 1'!U22</f>
        <v>РО</v>
      </c>
    </row>
    <row r="23" spans="1:29" ht="15.75" x14ac:dyDescent="0.25">
      <c r="A23" s="147">
        <f t="shared" si="7"/>
        <v>0</v>
      </c>
      <c r="B23" s="148" t="str">
        <f>IF(ISBLANK('Форма 1'!B23),"",'Форма 1'!B23)</f>
        <v/>
      </c>
      <c r="C23" s="153" t="s">
        <v>1079</v>
      </c>
      <c r="D23" s="146">
        <f>IF(ISBLANK(C23),"Введите адрес",IF(C23='Форма 1'!C23,SUM(E23:K23,M23:S23,Форма2[[#This Row],[19]:[22]]),"Ошибка в адресе!"))</f>
        <v>30075320.399999999</v>
      </c>
      <c r="E23" s="149">
        <f>SUM(E24:E27)</f>
        <v>344720.45</v>
      </c>
      <c r="F23" s="149">
        <f t="shared" ref="F23:S23" si="13">SUM(F24:F27)</f>
        <v>8205237.21</v>
      </c>
      <c r="G23" s="149">
        <f t="shared" si="13"/>
        <v>1724011.56</v>
      </c>
      <c r="H23" s="149">
        <f t="shared" si="13"/>
        <v>520779.69</v>
      </c>
      <c r="I23" s="149">
        <f t="shared" si="13"/>
        <v>0</v>
      </c>
      <c r="J23" s="149">
        <f t="shared" si="13"/>
        <v>300227.48</v>
      </c>
      <c r="K23" s="149">
        <f t="shared" si="13"/>
        <v>592235.35</v>
      </c>
      <c r="L23" s="155">
        <f t="shared" si="13"/>
        <v>0</v>
      </c>
      <c r="M23" s="149">
        <f t="shared" si="13"/>
        <v>0</v>
      </c>
      <c r="N23" s="149">
        <f t="shared" si="13"/>
        <v>9227760.1799999997</v>
      </c>
      <c r="O23" s="149">
        <f t="shared" si="13"/>
        <v>7892423.0099999998</v>
      </c>
      <c r="P23" s="149">
        <f t="shared" si="13"/>
        <v>0</v>
      </c>
      <c r="Q23" s="149">
        <f t="shared" si="13"/>
        <v>0</v>
      </c>
      <c r="R23" s="149">
        <f t="shared" si="13"/>
        <v>1267925.47</v>
      </c>
      <c r="S23" s="149">
        <f t="shared" si="13"/>
        <v>0</v>
      </c>
      <c r="T23" s="93" t="str">
        <f>IF(ISNUMBER('Форма 1'!AN23),INDEX('Предельники 2022'!$C$4:$X$28,MATCH('Форма 1'!$G23,'Предельники 2022'!$B$4:$B$28,0),MATCH(T$5,'Предельники 2022'!$C$3:$X$3,0)),"")</f>
        <v/>
      </c>
      <c r="U23" s="93" t="str">
        <f>IF(ISNUMBER('Форма 1'!AO23),INDEX('Предельники 2022'!$C$4:$X$28,MATCH('Форма 1'!$G23,'Предельники 2022'!$B$4:$B$28,0),MATCH(U$5,'Предельники 2022'!$C$3:$X$3,0)),"")</f>
        <v/>
      </c>
      <c r="V23" s="93" t="str">
        <f>IF(ISNUMBER('Форма 1'!AP23),INDEX('Предельники 2022'!$C$4:$X$28,MATCH('Форма 1'!$G23,'Предельники 2022'!$B$4:$B$28,0),MATCH(V$5,'Предельники 2022'!$C$3:$X$3,0)),"")</f>
        <v/>
      </c>
      <c r="W23" s="93" t="str">
        <f>IF(ISNUMBER('Форма 1'!AQ23),INDEX('Предельники 2022'!$C$4:$X$28,MATCH('Форма 1'!$G23,'Предельники 2022'!$B$4:$B$28,0),MATCH(W$5,'Предельники 2022'!$C$3:$X$3,0)),"")</f>
        <v/>
      </c>
      <c r="X23" s="149">
        <f t="shared" ref="X23:Z23" si="14">SUM(X24:X27)</f>
        <v>0</v>
      </c>
      <c r="Y23" s="149">
        <f t="shared" si="14"/>
        <v>0</v>
      </c>
      <c r="Z23" s="149">
        <f t="shared" si="14"/>
        <v>0</v>
      </c>
      <c r="AA23" s="146"/>
      <c r="AB23" s="150"/>
      <c r="AC23" s="151" t="str">
        <f>'Форма 1'!U23</f>
        <v/>
      </c>
    </row>
    <row r="24" spans="1:29" x14ac:dyDescent="0.25">
      <c r="A24" s="28">
        <f t="shared" si="7"/>
        <v>1</v>
      </c>
      <c r="B24" s="74" t="str">
        <f>IF(ISBLANK('Форма 1'!B24),"",'Форма 1'!B24)</f>
        <v>Верещагинский городской округ Пермского края</v>
      </c>
      <c r="C24" s="87" t="s">
        <v>67</v>
      </c>
      <c r="D24" s="29">
        <f>IF(ISBLANK(C24),"Введите адрес",IF(C24='Форма 1'!C24,SUM(E24:K24,M24:S24,Форма2[[#This Row],[19]:[22]]),"Ошибка в адресе!"))</f>
        <v>4956729.57</v>
      </c>
      <c r="E24" s="30" t="str">
        <f>IF(ISNUMBER('Форма 1'!Z24),ROUND('Форма 1'!$I24*VLOOKUP('Форма 1'!$G24,'Предельники 2022'!$B$4:$X$28,'Форма 1'!Z$7),2),"")</f>
        <v/>
      </c>
      <c r="F24" s="30">
        <f>IF(ISNUMBER('Форма 1'!AA24),ROUND('Форма 1'!$I24*VLOOKUP('Форма 1'!$G24,'Предельники 2022'!$B$4:$X$28,'Форма 1'!AA$7),2),"")</f>
        <v>4293301.33</v>
      </c>
      <c r="G24" s="30" t="str">
        <f>IF(ISNUMBER('Форма 1'!AB24),ROUND('Форма 1'!$I24*VLOOKUP('Форма 1'!$G24,'Предельники 2022'!$B$4:$X$28,'Форма 1'!AB$7),2),"")</f>
        <v/>
      </c>
      <c r="H24" s="30" t="str">
        <f>IF(ISNUMBER('Форма 1'!AC24),ROUND('Форма 1'!$I24*VLOOKUP('Форма 1'!$G24,'Предельники 2022'!$B$4:$X$28,'Форма 1'!AC$7),2),"")</f>
        <v/>
      </c>
      <c r="I24" s="30" t="str">
        <f>IF(ISNUMBER('Форма 1'!AD24),ROUND('Форма 1'!$I24*VLOOKUP('Форма 1'!$G24,'Предельники 2022'!$B$4:$X$28,'Форма 1'!AD$7),2),"")</f>
        <v/>
      </c>
      <c r="J24" s="30" t="str">
        <f>IF(ISNUMBER('Форма 1'!AE24),ROUND('Форма 1'!$I24*VLOOKUP('Форма 1'!$G24,'Предельники 2022'!$B$4:$X$28,'Форма 1'!AE$7),2),"")</f>
        <v/>
      </c>
      <c r="K24" s="30" t="str">
        <f>IF(ISNUMBER('Форма 1'!AF24),ROUND('Форма 1'!$I24*VLOOKUP('Форма 1'!$G24,'Предельники 2022'!$B$4:$X$28,'Форма 1'!AF$7),2),"")</f>
        <v/>
      </c>
      <c r="L24" s="31" t="str">
        <f>IF(ISBLANK('Форма 1'!AG24),"",'Форма 1'!AG24)</f>
        <v/>
      </c>
      <c r="M24" s="32" t="str">
        <f>IF(ISBLANK('Форма 1'!AH24),"",'Форма 1'!AH24)</f>
        <v/>
      </c>
      <c r="N24" s="30" t="str">
        <f>IF(ISNUMBER('Форма 1'!AI24),ROUND('Форма 1'!$I24*VLOOKUP('Форма 1'!$G24,'Предельники 2022'!$B$4:$X$28,'Форма 1'!AI$7),2),"")</f>
        <v/>
      </c>
      <c r="O24" s="30" t="str">
        <f>IF(ISNUMBER('Форма 1'!AJ24),ROUND('Форма 1'!$I24*VLOOKUP('Форма 1'!$G24,'Предельники 2022'!$B$4:$X$28,'Форма 1'!AJ$7),2),"")</f>
        <v/>
      </c>
      <c r="P24" s="30" t="str">
        <f>IF(ISNUMBER('Форма 1'!AK24),ROUND('Форма 1'!$I24*VLOOKUP('Форма 1'!$G24,'Предельники 2022'!$B$4:$X$28,'Форма 1'!AK$7),2),"")</f>
        <v/>
      </c>
      <c r="Q24" s="30" t="str">
        <f>IF(ISNUMBER('Форма 1'!AL24),ROUND('Форма 1'!$I24*VLOOKUP('Форма 1'!$G24,'Предельники 2022'!$B$4:$X$28,'Форма 1'!AL$7),2),"")</f>
        <v/>
      </c>
      <c r="R24" s="30">
        <f>IF(ISNUMBER('Форма 1'!AM24),ROUND('Форма 1'!$I24*VLOOKUP('Форма 1'!$G24,'Предельники 2022'!$B$4:$X$28,'Форма 1'!AM$7),2),"")</f>
        <v>663428.24</v>
      </c>
      <c r="S24" s="93" t="str">
        <f t="shared" si="8"/>
        <v/>
      </c>
      <c r="T24" s="93" t="str">
        <f>IF(ISNUMBER('Форма 1'!AN24),INDEX('Предельники 2022'!$C$4:$X$28,MATCH('Форма 1'!$G24,'Предельники 2022'!$B$4:$B$28,0),MATCH(T$5,'Предельники 2022'!$C$3:$X$3,0)),"")</f>
        <v/>
      </c>
      <c r="U24" s="93" t="str">
        <f>IF(ISNUMBER('Форма 1'!AO24),INDEX('Предельники 2022'!$C$4:$X$28,MATCH('Форма 1'!$G24,'Предельники 2022'!$B$4:$B$28,0),MATCH(U$5,'Предельники 2022'!$C$3:$X$3,0)),"")</f>
        <v/>
      </c>
      <c r="V24" s="93" t="str">
        <f>IF(ISNUMBER('Форма 1'!AP24),INDEX('Предельники 2022'!$C$4:$X$28,MATCH('Форма 1'!$G24,'Предельники 2022'!$B$4:$B$28,0),MATCH(V$5,'Предельники 2022'!$C$3:$X$3,0)),"")</f>
        <v/>
      </c>
      <c r="W24" s="93" t="str">
        <f>IF(ISNUMBER('Форма 1'!AQ24),INDEX('Предельники 2022'!$C$4:$X$28,MATCH('Форма 1'!$G24,'Предельники 2022'!$B$4:$B$28,0),MATCH(W$5,'Предельники 2022'!$C$3:$X$3,0)),"")</f>
        <v/>
      </c>
      <c r="X24" s="30" t="str">
        <f>IF(ISNUMBER('Форма 1'!AR24),ROUND('Форма 1'!$I24*VLOOKUP('Форма 1'!$G24,'Предельники 2022'!$B$4:$X$28,'Форма 1'!AR$7),2),"")</f>
        <v/>
      </c>
      <c r="Y24" s="30" t="str">
        <f>IF(ISNUMBER('Форма 1'!AS24),ROUND('Форма 1'!$I24*VLOOKUP('Форма 1'!$G24,'Предельники 2022'!$B$4:$X$28,'Форма 1'!AS$7),2),"")</f>
        <v/>
      </c>
      <c r="Z24" s="30" t="str">
        <f>IF(ISNUMBER('Форма 1'!AT24),ROUND('Форма 1'!$I24*VLOOKUP('Форма 1'!$G24,'Предельники 2022'!$B$4:$X$28,'Форма 1'!AT$7),2),"")</f>
        <v/>
      </c>
      <c r="AA24" s="32"/>
      <c r="AB24" s="128">
        <f>'Форма 1'!T24</f>
        <v>45657</v>
      </c>
      <c r="AC24" s="130" t="str">
        <f>'Форма 1'!U24</f>
        <v>СС</v>
      </c>
    </row>
    <row r="25" spans="1:29" x14ac:dyDescent="0.25">
      <c r="A25" s="28">
        <f t="shared" si="7"/>
        <v>2</v>
      </c>
      <c r="B25" s="74" t="str">
        <f>IF(ISBLANK('Форма 1'!B25),"",'Форма 1'!B25)</f>
        <v>Верещагинский городской округ Пермского края</v>
      </c>
      <c r="C25" s="87" t="s">
        <v>1</v>
      </c>
      <c r="D25" s="29">
        <f>IF(ISBLANK(C25),"Введите адрес",IF(C25='Форма 1'!C25,SUM(E25:K25,M25:S25,Форма2[[#This Row],[19]:[22]]),"Ошибка в адресе!"))</f>
        <v>13094142.789999999</v>
      </c>
      <c r="E25" s="30">
        <f>IF(ISNUMBER('Форма 1'!Z25),ROUND('Форма 1'!$I25*VLOOKUP('Форма 1'!$G25,'Предельники 2022'!$B$4:$X$28,'Форма 1'!Z$7),2),"")</f>
        <v>344720.45</v>
      </c>
      <c r="F25" s="30">
        <f>IF(ISNUMBER('Форма 1'!AA25),ROUND('Форма 1'!$I25*VLOOKUP('Форма 1'!$G25,'Предельники 2022'!$B$4:$X$28,'Форма 1'!AA$7),2),"")</f>
        <v>3911935.88</v>
      </c>
      <c r="G25" s="30" t="str">
        <f>IF(ISNUMBER('Форма 1'!AB25),ROUND('Форма 1'!$I25*VLOOKUP('Форма 1'!$G25,'Предельники 2022'!$B$4:$X$28,'Форма 1'!AB$7),2),"")</f>
        <v/>
      </c>
      <c r="H25" s="30">
        <f>IF(ISNUMBER('Форма 1'!AC25),ROUND('Форма 1'!$I25*VLOOKUP('Форма 1'!$G25,'Предельники 2022'!$B$4:$X$28,'Форма 1'!AC$7),2),"")</f>
        <v>175946.12</v>
      </c>
      <c r="I25" s="30" t="str">
        <f>IF(ISNUMBER('Форма 1'!AD25),ROUND('Форма 1'!$I25*VLOOKUP('Форма 1'!$G25,'Предельники 2022'!$B$4:$X$28,'Форма 1'!AD$7),2),"")</f>
        <v/>
      </c>
      <c r="J25" s="30">
        <f>IF(ISNUMBER('Форма 1'!AE25),ROUND('Форма 1'!$I25*VLOOKUP('Форма 1'!$G25,'Предельники 2022'!$B$4:$X$28,'Форма 1'!AE$7),2),"")</f>
        <v>300227.48</v>
      </c>
      <c r="K25" s="30">
        <f>IF(ISNUMBER('Форма 1'!AF25),ROUND('Форма 1'!$I25*VLOOKUP('Форма 1'!$G25,'Предельники 2022'!$B$4:$X$28,'Форма 1'!AF$7),2),"")</f>
        <v>592235.35</v>
      </c>
      <c r="L25" s="31" t="str">
        <f>IF(ISBLANK('Форма 1'!AG25),"",'Форма 1'!AG25)</f>
        <v/>
      </c>
      <c r="M25" s="32" t="str">
        <f>IF(ISBLANK('Форма 1'!AH25),"",'Форма 1'!AH25)</f>
        <v/>
      </c>
      <c r="N25" s="30">
        <f>IF(ISNUMBER('Форма 1'!AI25),ROUND('Форма 1'!$I25*VLOOKUP('Форма 1'!$G25,'Предельники 2022'!$B$4:$X$28,'Форма 1'!AI$7),2),"")</f>
        <v>4450876.5199999996</v>
      </c>
      <c r="O25" s="30">
        <f>IF(ISNUMBER('Форма 1'!AJ25),ROUND('Форма 1'!$I25*VLOOKUP('Форма 1'!$G25,'Предельники 2022'!$B$4:$X$28,'Форма 1'!AJ$7),2),"")</f>
        <v>2713703.76</v>
      </c>
      <c r="P25" s="30" t="str">
        <f>IF(ISNUMBER('Форма 1'!AK25),ROUND('Форма 1'!$I25*VLOOKUP('Форма 1'!$G25,'Предельники 2022'!$B$4:$X$28,'Форма 1'!AK$7),2),"")</f>
        <v/>
      </c>
      <c r="Q25" s="30" t="str">
        <f>IF(ISNUMBER('Форма 1'!AL25),ROUND('Форма 1'!$I25*VLOOKUP('Форма 1'!$G25,'Предельники 2022'!$B$4:$X$28,'Форма 1'!AL$7),2),"")</f>
        <v/>
      </c>
      <c r="R25" s="30">
        <f>IF(ISNUMBER('Форма 1'!AM25),ROUND('Форма 1'!$I25*VLOOKUP('Форма 1'!$G25,'Предельники 2022'!$B$4:$X$28,'Форма 1'!AM$7),2),"")</f>
        <v>604497.23</v>
      </c>
      <c r="S25" s="93" t="str">
        <f t="shared" si="8"/>
        <v/>
      </c>
      <c r="T25" s="93" t="str">
        <f>IF(ISNUMBER('Форма 1'!AN25),INDEX('Предельники 2022'!$C$4:$X$28,MATCH('Форма 1'!$G25,'Предельники 2022'!$B$4:$B$28,0),MATCH(T$5,'Предельники 2022'!$C$3:$X$3,0)),"")</f>
        <v/>
      </c>
      <c r="U25" s="93" t="str">
        <f>IF(ISNUMBER('Форма 1'!AO25),INDEX('Предельники 2022'!$C$4:$X$28,MATCH('Форма 1'!$G25,'Предельники 2022'!$B$4:$B$28,0),MATCH(U$5,'Предельники 2022'!$C$3:$X$3,0)),"")</f>
        <v/>
      </c>
      <c r="V25" s="93" t="str">
        <f>IF(ISNUMBER('Форма 1'!AP25),INDEX('Предельники 2022'!$C$4:$X$28,MATCH('Форма 1'!$G25,'Предельники 2022'!$B$4:$B$28,0),MATCH(V$5,'Предельники 2022'!$C$3:$X$3,0)),"")</f>
        <v/>
      </c>
      <c r="W25" s="93" t="str">
        <f>IF(ISNUMBER('Форма 1'!AQ25),INDEX('Предельники 2022'!$C$4:$X$28,MATCH('Форма 1'!$G25,'Предельники 2022'!$B$4:$B$28,0),MATCH(W$5,'Предельники 2022'!$C$3:$X$3,0)),"")</f>
        <v/>
      </c>
      <c r="X25" s="30" t="str">
        <f>IF(ISNUMBER('Форма 1'!AR25),ROUND('Форма 1'!$I25*VLOOKUP('Форма 1'!$G25,'Предельники 2022'!$B$4:$X$28,'Форма 1'!AR$7),2),"")</f>
        <v/>
      </c>
      <c r="Y25" s="30" t="str">
        <f>IF(ISNUMBER('Форма 1'!AS25),ROUND('Форма 1'!$I25*VLOOKUP('Форма 1'!$G25,'Предельники 2022'!$B$4:$X$28,'Форма 1'!AS$7),2),"")</f>
        <v/>
      </c>
      <c r="Z25" s="30" t="str">
        <f>IF(ISNUMBER('Форма 1'!AT25),ROUND('Форма 1'!$I25*VLOOKUP('Форма 1'!$G25,'Предельники 2022'!$B$4:$X$28,'Форма 1'!AT$7),2),"")</f>
        <v/>
      </c>
      <c r="AA25" s="32"/>
      <c r="AB25" s="128">
        <f>'Форма 1'!T25</f>
        <v>45657</v>
      </c>
      <c r="AC25" s="130" t="str">
        <f>'Форма 1'!U25</f>
        <v>СС</v>
      </c>
    </row>
    <row r="26" spans="1:29" x14ac:dyDescent="0.25">
      <c r="A26" s="28">
        <f t="shared" si="7"/>
        <v>3</v>
      </c>
      <c r="B26" s="74" t="str">
        <f>IF(ISBLANK('Форма 1'!B26),"",'Форма 1'!B26)</f>
        <v>Верещагинский городской округ Пермского края</v>
      </c>
      <c r="C26" s="87" t="s">
        <v>118</v>
      </c>
      <c r="D26" s="29">
        <f>IF(ISBLANK(C26),"Введите адрес",IF(C26='Форма 1'!C26,SUM(E26:K26,M26:S26,Форма2[[#This Row],[19]:[22]]),"Ошибка в адресе!"))</f>
        <v>1724011.56</v>
      </c>
      <c r="E26" s="30" t="str">
        <f>IF(ISNUMBER('Форма 1'!Z26),ROUND('Форма 1'!$I26*VLOOKUP('Форма 1'!$G26,'Предельники 2022'!$B$4:$X$28,'Форма 1'!Z$7),2),"")</f>
        <v/>
      </c>
      <c r="F26" s="30" t="str">
        <f>IF(ISNUMBER('Форма 1'!AA26),ROUND('Форма 1'!$I26*VLOOKUP('Форма 1'!$G26,'Предельники 2022'!$B$4:$X$28,'Форма 1'!AA$7),2),"")</f>
        <v/>
      </c>
      <c r="G26" s="30">
        <f>IF(ISNUMBER('Форма 1'!AB26),ROUND('Форма 1'!$I26*VLOOKUP('Форма 1'!$G26,'Предельники 2022'!$B$4:$X$28,'Форма 1'!AB$7),2),"")</f>
        <v>1724011.56</v>
      </c>
      <c r="H26" s="30" t="str">
        <f>IF(ISNUMBER('Форма 1'!AC26),ROUND('Форма 1'!$I26*VLOOKUP('Форма 1'!$G26,'Предельники 2022'!$B$4:$X$28,'Форма 1'!AC$7),2),"")</f>
        <v/>
      </c>
      <c r="I26" s="30" t="str">
        <f>IF(ISNUMBER('Форма 1'!AD26),ROUND('Форма 1'!$I26*VLOOKUP('Форма 1'!$G26,'Предельники 2022'!$B$4:$X$28,'Форма 1'!AD$7),2),"")</f>
        <v/>
      </c>
      <c r="J26" s="30" t="str">
        <f>IF(ISNUMBER('Форма 1'!AE26),ROUND('Форма 1'!$I26*VLOOKUP('Форма 1'!$G26,'Предельники 2022'!$B$4:$X$28,'Форма 1'!AE$7),2),"")</f>
        <v/>
      </c>
      <c r="K26" s="30" t="str">
        <f>IF(ISNUMBER('Форма 1'!AF26),ROUND('Форма 1'!$I26*VLOOKUP('Форма 1'!$G26,'Предельники 2022'!$B$4:$X$28,'Форма 1'!AF$7),2),"")</f>
        <v/>
      </c>
      <c r="L26" s="31" t="str">
        <f>IF(ISBLANK('Форма 1'!AG26),"",'Форма 1'!AG26)</f>
        <v/>
      </c>
      <c r="M26" s="32" t="str">
        <f>IF(ISBLANK('Форма 1'!AH26),"",'Форма 1'!AH26)</f>
        <v/>
      </c>
      <c r="N26" s="30" t="str">
        <f>IF(ISNUMBER('Форма 1'!AI26),ROUND('Форма 1'!$I26*VLOOKUP('Форма 1'!$G26,'Предельники 2022'!$B$4:$X$28,'Форма 1'!AI$7),2),"")</f>
        <v/>
      </c>
      <c r="O26" s="30" t="str">
        <f>IF(ISNUMBER('Форма 1'!AJ26),ROUND('Форма 1'!$I26*VLOOKUP('Форма 1'!$G26,'Предельники 2022'!$B$4:$X$28,'Форма 1'!AJ$7),2),"")</f>
        <v/>
      </c>
      <c r="P26" s="30" t="str">
        <f>IF(ISNUMBER('Форма 1'!AK26),ROUND('Форма 1'!$I26*VLOOKUP('Форма 1'!$G26,'Предельники 2022'!$B$4:$X$28,'Форма 1'!AK$7),2),"")</f>
        <v/>
      </c>
      <c r="Q26" s="30" t="str">
        <f>IF(ISNUMBER('Форма 1'!AL26),ROUND('Форма 1'!$I26*VLOOKUP('Форма 1'!$G26,'Предельники 2022'!$B$4:$X$28,'Форма 1'!AL$7),2),"")</f>
        <v/>
      </c>
      <c r="R26" s="30" t="str">
        <f>IF(ISNUMBER('Форма 1'!AM26),ROUND('Форма 1'!$I26*VLOOKUP('Форма 1'!$G26,'Предельники 2022'!$B$4:$X$28,'Форма 1'!AM$7),2),"")</f>
        <v/>
      </c>
      <c r="S26" s="93" t="str">
        <f t="shared" si="8"/>
        <v/>
      </c>
      <c r="T26" s="93" t="str">
        <f>IF(ISNUMBER('Форма 1'!AN26),INDEX('Предельники 2022'!$C$4:$X$28,MATCH('Форма 1'!$G26,'Предельники 2022'!$B$4:$B$28,0),MATCH(T$5,'Предельники 2022'!$C$3:$X$3,0)),"")</f>
        <v/>
      </c>
      <c r="U26" s="93" t="str">
        <f>IF(ISNUMBER('Форма 1'!AO26),INDEX('Предельники 2022'!$C$4:$X$28,MATCH('Форма 1'!$G26,'Предельники 2022'!$B$4:$B$28,0),MATCH(U$5,'Предельники 2022'!$C$3:$X$3,0)),"")</f>
        <v/>
      </c>
      <c r="V26" s="93" t="str">
        <f>IF(ISNUMBER('Форма 1'!AP26),INDEX('Предельники 2022'!$C$4:$X$28,MATCH('Форма 1'!$G26,'Предельники 2022'!$B$4:$B$28,0),MATCH(V$5,'Предельники 2022'!$C$3:$X$3,0)),"")</f>
        <v/>
      </c>
      <c r="W26" s="93" t="str">
        <f>IF(ISNUMBER('Форма 1'!AQ26),INDEX('Предельники 2022'!$C$4:$X$28,MATCH('Форма 1'!$G26,'Предельники 2022'!$B$4:$B$28,0),MATCH(W$5,'Предельники 2022'!$C$3:$X$3,0)),"")</f>
        <v/>
      </c>
      <c r="X26" s="30" t="str">
        <f>IF(ISNUMBER('Форма 1'!AR26),ROUND('Форма 1'!$I26*VLOOKUP('Форма 1'!$G26,'Предельники 2022'!$B$4:$X$28,'Форма 1'!AR$7),2),"")</f>
        <v/>
      </c>
      <c r="Y26" s="30" t="str">
        <f>IF(ISNUMBER('Форма 1'!AS26),ROUND('Форма 1'!$I26*VLOOKUP('Форма 1'!$G26,'Предельники 2022'!$B$4:$X$28,'Форма 1'!AS$7),2),"")</f>
        <v/>
      </c>
      <c r="Z26" s="30" t="str">
        <f>IF(ISNUMBER('Форма 1'!AT26),ROUND('Форма 1'!$I26*VLOOKUP('Форма 1'!$G26,'Предельники 2022'!$B$4:$X$28,'Форма 1'!AT$7),2),"")</f>
        <v/>
      </c>
      <c r="AA26" s="32"/>
      <c r="AB26" s="128">
        <f>'Форма 1'!T26</f>
        <v>45657</v>
      </c>
      <c r="AC26" s="130" t="str">
        <f>'Форма 1'!U26</f>
        <v>СС</v>
      </c>
    </row>
    <row r="27" spans="1:29" x14ac:dyDescent="0.25">
      <c r="A27" s="28">
        <f t="shared" si="7"/>
        <v>4</v>
      </c>
      <c r="B27" s="74" t="str">
        <f>IF(ISBLANK('Форма 1'!B27),"",'Форма 1'!B27)</f>
        <v>Верещагинский городской округ Пермского края</v>
      </c>
      <c r="C27" s="87" t="s">
        <v>306</v>
      </c>
      <c r="D27" s="29">
        <f>IF(ISBLANK(C27),"Введите адрес",IF(C27='Форма 1'!C27,SUM(E27:K27,M27:S27,Форма2[[#This Row],[19]:[22]]),"Ошибка в адресе!"))</f>
        <v>10300436.48</v>
      </c>
      <c r="E27" s="30" t="str">
        <f>IF(ISNUMBER('Форма 1'!Z27),ROUND('Форма 1'!$I27*VLOOKUP('Форма 1'!$G27,'Предельники 2022'!$B$4:$X$28,'Форма 1'!Z$7),2),"")</f>
        <v/>
      </c>
      <c r="F27" s="30" t="str">
        <f>IF(ISNUMBER('Форма 1'!AA27),ROUND('Форма 1'!$I27*VLOOKUP('Форма 1'!$G27,'Предельники 2022'!$B$4:$X$28,'Форма 1'!AA$7),2),"")</f>
        <v/>
      </c>
      <c r="G27" s="30" t="str">
        <f>IF(ISNUMBER('Форма 1'!AB27),ROUND('Форма 1'!$I27*VLOOKUP('Форма 1'!$G27,'Предельники 2022'!$B$4:$X$28,'Форма 1'!AB$7),2),"")</f>
        <v/>
      </c>
      <c r="H27" s="30">
        <f>IF(ISNUMBER('Форма 1'!AC27),ROUND('Форма 1'!$I27*VLOOKUP('Форма 1'!$G27,'Предельники 2022'!$B$4:$X$28,'Форма 1'!AC$7),2),"")</f>
        <v>344833.57</v>
      </c>
      <c r="I27" s="30" t="str">
        <f>IF(ISNUMBER('Форма 1'!AD27),ROUND('Форма 1'!$I27*VLOOKUP('Форма 1'!$G27,'Предельники 2022'!$B$4:$X$28,'Форма 1'!AD$7),2),"")</f>
        <v/>
      </c>
      <c r="J27" s="30" t="str">
        <f>IF(ISNUMBER('Форма 1'!AE27),ROUND('Форма 1'!$I27*VLOOKUP('Форма 1'!$G27,'Предельники 2022'!$B$4:$X$28,'Форма 1'!AE$7),2),"")</f>
        <v/>
      </c>
      <c r="K27" s="30" t="str">
        <f>IF(ISNUMBER('Форма 1'!AF27),ROUND('Форма 1'!$I27*VLOOKUP('Форма 1'!$G27,'Предельники 2022'!$B$4:$X$28,'Форма 1'!AF$7),2),"")</f>
        <v/>
      </c>
      <c r="L27" s="31" t="str">
        <f>IF(ISBLANK('Форма 1'!AG27),"",'Форма 1'!AG27)</f>
        <v/>
      </c>
      <c r="M27" s="32" t="str">
        <f>IF(ISBLANK('Форма 1'!AH27),"",'Форма 1'!AH27)</f>
        <v/>
      </c>
      <c r="N27" s="30">
        <f>IF(ISNUMBER('Форма 1'!AI27),ROUND('Форма 1'!$I27*VLOOKUP('Форма 1'!$G27,'Предельники 2022'!$B$4:$X$28,'Форма 1'!AI$7),2),"")</f>
        <v>4776883.66</v>
      </c>
      <c r="O27" s="30">
        <f>IF(ISNUMBER('Форма 1'!AJ27),ROUND('Форма 1'!$I27*VLOOKUP('Форма 1'!$G27,'Предельники 2022'!$B$4:$X$28,'Форма 1'!AJ$7),2),"")</f>
        <v>5178719.25</v>
      </c>
      <c r="P27" s="30" t="str">
        <f>IF(ISNUMBER('Форма 1'!AK27),ROUND('Форма 1'!$I27*VLOOKUP('Форма 1'!$G27,'Предельники 2022'!$B$4:$X$28,'Форма 1'!AK$7),2),"")</f>
        <v/>
      </c>
      <c r="Q27" s="30" t="str">
        <f>IF(ISNUMBER('Форма 1'!AL27),ROUND('Форма 1'!$I27*VLOOKUP('Форма 1'!$G27,'Предельники 2022'!$B$4:$X$28,'Форма 1'!AL$7),2),"")</f>
        <v/>
      </c>
      <c r="R27" s="30" t="str">
        <f>IF(ISNUMBER('Форма 1'!AM27),ROUND('Форма 1'!$I27*VLOOKUP('Форма 1'!$G27,'Предельники 2022'!$B$4:$X$28,'Форма 1'!AM$7),2),"")</f>
        <v/>
      </c>
      <c r="S27" s="93" t="str">
        <f t="shared" si="8"/>
        <v/>
      </c>
      <c r="T27" s="93" t="str">
        <f>IF(ISNUMBER('Форма 1'!AN27),INDEX('Предельники 2022'!$C$4:$X$28,MATCH('Форма 1'!$G27,'Предельники 2022'!$B$4:$B$28,0),MATCH(T$5,'Предельники 2022'!$C$3:$X$3,0)),"")</f>
        <v/>
      </c>
      <c r="U27" s="93" t="str">
        <f>IF(ISNUMBER('Форма 1'!AO27),INDEX('Предельники 2022'!$C$4:$X$28,MATCH('Форма 1'!$G27,'Предельники 2022'!$B$4:$B$28,0),MATCH(U$5,'Предельники 2022'!$C$3:$X$3,0)),"")</f>
        <v/>
      </c>
      <c r="V27" s="93" t="str">
        <f>IF(ISNUMBER('Форма 1'!AP27),INDEX('Предельники 2022'!$C$4:$X$28,MATCH('Форма 1'!$G27,'Предельники 2022'!$B$4:$B$28,0),MATCH(V$5,'Предельники 2022'!$C$3:$X$3,0)),"")</f>
        <v/>
      </c>
      <c r="W27" s="93" t="str">
        <f>IF(ISNUMBER('Форма 1'!AQ27),INDEX('Предельники 2022'!$C$4:$X$28,MATCH('Форма 1'!$G27,'Предельники 2022'!$B$4:$B$28,0),MATCH(W$5,'Предельники 2022'!$C$3:$X$3,0)),"")</f>
        <v/>
      </c>
      <c r="X27" s="30" t="str">
        <f>IF(ISNUMBER('Форма 1'!AR27),ROUND('Форма 1'!$I27*VLOOKUP('Форма 1'!$G27,'Предельники 2022'!$B$4:$X$28,'Форма 1'!AR$7),2),"")</f>
        <v/>
      </c>
      <c r="Y27" s="30" t="str">
        <f>IF(ISNUMBER('Форма 1'!AS27),ROUND('Форма 1'!$I27*VLOOKUP('Форма 1'!$G27,'Предельники 2022'!$B$4:$X$28,'Форма 1'!AS$7),2),"")</f>
        <v/>
      </c>
      <c r="Z27" s="30" t="str">
        <f>IF(ISNUMBER('Форма 1'!AT27),ROUND('Форма 1'!$I27*VLOOKUP('Форма 1'!$G27,'Предельники 2022'!$B$4:$X$28,'Форма 1'!AT$7),2),"")</f>
        <v/>
      </c>
      <c r="AA27" s="32"/>
      <c r="AB27" s="128">
        <f>'Форма 1'!T27</f>
        <v>45657</v>
      </c>
      <c r="AC27" s="130" t="str">
        <f>'Форма 1'!U27</f>
        <v>РО</v>
      </c>
    </row>
    <row r="28" spans="1:29" ht="15.75" x14ac:dyDescent="0.25">
      <c r="A28" s="147">
        <f t="shared" si="7"/>
        <v>0</v>
      </c>
      <c r="B28" s="148" t="str">
        <f>IF(ISBLANK('Форма 1'!B28),"",'Форма 1'!B28)</f>
        <v/>
      </c>
      <c r="C28" s="153" t="s">
        <v>1080</v>
      </c>
      <c r="D28" s="146">
        <f>IF(ISBLANK(C28),"Введите адрес",IF(C28='Форма 1'!C28,SUM(E28:K28,M28:S28,Форма2[[#This Row],[19]:[22]]),"Ошибка в адресе!"))</f>
        <v>544657.57999999996</v>
      </c>
      <c r="E28" s="149">
        <f>SUM(E29)</f>
        <v>0</v>
      </c>
      <c r="F28" s="149">
        <f t="shared" ref="F28:S28" si="15">SUM(F29)</f>
        <v>0</v>
      </c>
      <c r="G28" s="149">
        <f t="shared" si="15"/>
        <v>0</v>
      </c>
      <c r="H28" s="149">
        <f t="shared" si="15"/>
        <v>0</v>
      </c>
      <c r="I28" s="149">
        <f t="shared" si="15"/>
        <v>0</v>
      </c>
      <c r="J28" s="149">
        <f t="shared" si="15"/>
        <v>0</v>
      </c>
      <c r="K28" s="149">
        <f t="shared" si="15"/>
        <v>0</v>
      </c>
      <c r="L28" s="155">
        <f t="shared" si="15"/>
        <v>0</v>
      </c>
      <c r="M28" s="149">
        <f t="shared" si="15"/>
        <v>0</v>
      </c>
      <c r="N28" s="149">
        <f t="shared" si="15"/>
        <v>0</v>
      </c>
      <c r="O28" s="149">
        <f t="shared" si="15"/>
        <v>0</v>
      </c>
      <c r="P28" s="149">
        <f t="shared" si="15"/>
        <v>0</v>
      </c>
      <c r="Q28" s="149">
        <f t="shared" si="15"/>
        <v>0</v>
      </c>
      <c r="R28" s="149">
        <f t="shared" si="15"/>
        <v>544657.57999999996</v>
      </c>
      <c r="S28" s="149">
        <f t="shared" si="15"/>
        <v>0</v>
      </c>
      <c r="T28" s="93" t="str">
        <f>IF(ISNUMBER('Форма 1'!AN28),INDEX('Предельники 2022'!$C$4:$X$28,MATCH('Форма 1'!$G28,'Предельники 2022'!$B$4:$B$28,0),MATCH(T$5,'Предельники 2022'!$C$3:$X$3,0)),"")</f>
        <v/>
      </c>
      <c r="U28" s="93" t="str">
        <f>IF(ISNUMBER('Форма 1'!AO28),INDEX('Предельники 2022'!$C$4:$X$28,MATCH('Форма 1'!$G28,'Предельники 2022'!$B$4:$B$28,0),MATCH(U$5,'Предельники 2022'!$C$3:$X$3,0)),"")</f>
        <v/>
      </c>
      <c r="V28" s="93" t="str">
        <f>IF(ISNUMBER('Форма 1'!AP28),INDEX('Предельники 2022'!$C$4:$X$28,MATCH('Форма 1'!$G28,'Предельники 2022'!$B$4:$B$28,0),MATCH(V$5,'Предельники 2022'!$C$3:$X$3,0)),"")</f>
        <v/>
      </c>
      <c r="W28" s="93" t="str">
        <f>IF(ISNUMBER('Форма 1'!AQ28),INDEX('Предельники 2022'!$C$4:$X$28,MATCH('Форма 1'!$G28,'Предельники 2022'!$B$4:$B$28,0),MATCH(W$5,'Предельники 2022'!$C$3:$X$3,0)),"")</f>
        <v/>
      </c>
      <c r="X28" s="149">
        <f t="shared" ref="X28:Z28" si="16">SUM(X29)</f>
        <v>0</v>
      </c>
      <c r="Y28" s="149">
        <f t="shared" si="16"/>
        <v>0</v>
      </c>
      <c r="Z28" s="149">
        <f t="shared" si="16"/>
        <v>0</v>
      </c>
      <c r="AA28" s="146"/>
      <c r="AB28" s="150"/>
      <c r="AC28" s="151" t="str">
        <f>'Форма 1'!U28</f>
        <v/>
      </c>
    </row>
    <row r="29" spans="1:29" x14ac:dyDescent="0.25">
      <c r="A29" s="28">
        <f t="shared" si="7"/>
        <v>1</v>
      </c>
      <c r="B29" s="74" t="str">
        <f>IF(ISBLANK('Форма 1'!B29),"",'Форма 1'!B29)</f>
        <v>Гайнский муниципальный округ Пермского края</v>
      </c>
      <c r="C29" s="87" t="s">
        <v>2</v>
      </c>
      <c r="D29" s="29">
        <f>IF(ISBLANK(C29),"Введите адрес",IF(C29='Форма 1'!C29,SUM(E29:K29,M29:S29,Форма2[[#This Row],[19]:[22]]),"Ошибка в адресе!"))</f>
        <v>544657.57999999996</v>
      </c>
      <c r="E29" s="30" t="str">
        <f>IF(ISNUMBER('Форма 1'!Z29),ROUND('Форма 1'!$I29*VLOOKUP('Форма 1'!$G29,'Предельники 2022'!$B$4:$X$28,'Форма 1'!Z$7),2),"")</f>
        <v/>
      </c>
      <c r="F29" s="30" t="str">
        <f>IF(ISNUMBER('Форма 1'!AA29),ROUND('Форма 1'!$I29*VLOOKUP('Форма 1'!$G29,'Предельники 2022'!$B$4:$X$28,'Форма 1'!AA$7),2),"")</f>
        <v/>
      </c>
      <c r="G29" s="30" t="str">
        <f>IF(ISNUMBER('Форма 1'!AB29),ROUND('Форма 1'!$I29*VLOOKUP('Форма 1'!$G29,'Предельники 2022'!$B$4:$X$28,'Форма 1'!AB$7),2),"")</f>
        <v/>
      </c>
      <c r="H29" s="30" t="str">
        <f>IF(ISNUMBER('Форма 1'!AC29),ROUND('Форма 1'!$I29*VLOOKUP('Форма 1'!$G29,'Предельники 2022'!$B$4:$X$28,'Форма 1'!AC$7),2),"")</f>
        <v/>
      </c>
      <c r="I29" s="30" t="str">
        <f>IF(ISNUMBER('Форма 1'!AD29),ROUND('Форма 1'!$I29*VLOOKUP('Форма 1'!$G29,'Предельники 2022'!$B$4:$X$28,'Форма 1'!AD$7),2),"")</f>
        <v/>
      </c>
      <c r="J29" s="30" t="str">
        <f>IF(ISNUMBER('Форма 1'!AE29),ROUND('Форма 1'!$I29*VLOOKUP('Форма 1'!$G29,'Предельники 2022'!$B$4:$X$28,'Форма 1'!AE$7),2),"")</f>
        <v/>
      </c>
      <c r="K29" s="30" t="str">
        <f>IF(ISNUMBER('Форма 1'!AF29),ROUND('Форма 1'!$I29*VLOOKUP('Форма 1'!$G29,'Предельники 2022'!$B$4:$X$28,'Форма 1'!AF$7),2),"")</f>
        <v/>
      </c>
      <c r="L29" s="31" t="str">
        <f>IF(ISBLANK('Форма 1'!AG29),"",'Форма 1'!AG29)</f>
        <v/>
      </c>
      <c r="M29" s="32" t="str">
        <f>IF(ISBLANK('Форма 1'!AH29),"",'Форма 1'!AH29)</f>
        <v/>
      </c>
      <c r="N29" s="30" t="str">
        <f>IF(ISNUMBER('Форма 1'!AI29),ROUND('Форма 1'!$I29*VLOOKUP('Форма 1'!$G29,'Предельники 2022'!$B$4:$X$28,'Форма 1'!AI$7),2),"")</f>
        <v/>
      </c>
      <c r="O29" s="30" t="str">
        <f>IF(ISNUMBER('Форма 1'!AJ29),ROUND('Форма 1'!$I29*VLOOKUP('Форма 1'!$G29,'Предельники 2022'!$B$4:$X$28,'Форма 1'!AJ$7),2),"")</f>
        <v/>
      </c>
      <c r="P29" s="30" t="str">
        <f>IF(ISNUMBER('Форма 1'!AK29),ROUND('Форма 1'!$I29*VLOOKUP('Форма 1'!$G29,'Предельники 2022'!$B$4:$X$28,'Форма 1'!AK$7),2),"")</f>
        <v/>
      </c>
      <c r="Q29" s="30" t="str">
        <f>IF(ISNUMBER('Форма 1'!AL29),ROUND('Форма 1'!$I29*VLOOKUP('Форма 1'!$G29,'Предельники 2022'!$B$4:$X$28,'Форма 1'!AL$7),2),"")</f>
        <v/>
      </c>
      <c r="R29" s="30">
        <f>IF(ISNUMBER('Форма 1'!AM29),ROUND('Форма 1'!$I29*VLOOKUP('Форма 1'!$G29,'Предельники 2022'!$B$4:$X$28,'Форма 1'!AM$7),2),"")</f>
        <v>544657.57999999996</v>
      </c>
      <c r="S29" s="93" t="str">
        <f t="shared" si="8"/>
        <v/>
      </c>
      <c r="T29" s="93" t="str">
        <f>IF(ISNUMBER('Форма 1'!AN29),INDEX('Предельники 2022'!$C$4:$X$28,MATCH('Форма 1'!$G29,'Предельники 2022'!$B$4:$B$28,0),MATCH(T$5,'Предельники 2022'!$C$3:$X$3,0)),"")</f>
        <v/>
      </c>
      <c r="U29" s="93" t="str">
        <f>IF(ISNUMBER('Форма 1'!AO29),INDEX('Предельники 2022'!$C$4:$X$28,MATCH('Форма 1'!$G29,'Предельники 2022'!$B$4:$B$28,0),MATCH(U$5,'Предельники 2022'!$C$3:$X$3,0)),"")</f>
        <v/>
      </c>
      <c r="V29" s="93" t="str">
        <f>IF(ISNUMBER('Форма 1'!AP29),INDEX('Предельники 2022'!$C$4:$X$28,MATCH('Форма 1'!$G29,'Предельники 2022'!$B$4:$B$28,0),MATCH(V$5,'Предельники 2022'!$C$3:$X$3,0)),"")</f>
        <v/>
      </c>
      <c r="W29" s="93" t="str">
        <f>IF(ISNUMBER('Форма 1'!AQ29),INDEX('Предельники 2022'!$C$4:$X$28,MATCH('Форма 1'!$G29,'Предельники 2022'!$B$4:$B$28,0),MATCH(W$5,'Предельники 2022'!$C$3:$X$3,0)),"")</f>
        <v/>
      </c>
      <c r="X29" s="30" t="str">
        <f>IF(ISNUMBER('Форма 1'!AR29),ROUND('Форма 1'!$I29*VLOOKUP('Форма 1'!$G29,'Предельники 2022'!$B$4:$X$28,'Форма 1'!AR$7),2),"")</f>
        <v/>
      </c>
      <c r="Y29" s="30" t="str">
        <f>IF(ISNUMBER('Форма 1'!AS29),ROUND('Форма 1'!$I29*VLOOKUP('Форма 1'!$G29,'Предельники 2022'!$B$4:$X$28,'Форма 1'!AS$7),2),"")</f>
        <v/>
      </c>
      <c r="Z29" s="30" t="str">
        <f>IF(ISNUMBER('Форма 1'!AT29),ROUND('Форма 1'!$I29*VLOOKUP('Форма 1'!$G29,'Предельники 2022'!$B$4:$X$28,'Форма 1'!AT$7),2),"")</f>
        <v/>
      </c>
      <c r="AA29" s="32"/>
      <c r="AB29" s="128">
        <f>'Форма 1'!T29</f>
        <v>45657</v>
      </c>
      <c r="AC29" s="130" t="str">
        <f>'Форма 1'!U29</f>
        <v>РО</v>
      </c>
    </row>
    <row r="30" spans="1:29" ht="15.75" x14ac:dyDescent="0.25">
      <c r="A30" s="147">
        <f t="shared" si="7"/>
        <v>0</v>
      </c>
      <c r="B30" s="148" t="str">
        <f>IF(ISBLANK('Форма 1'!B30),"",'Форма 1'!B30)</f>
        <v/>
      </c>
      <c r="C30" s="153" t="s">
        <v>1081</v>
      </c>
      <c r="D30" s="146">
        <f>IF(ISBLANK(C30),"Введите адрес",IF(C30='Форма 1'!C30,SUM(E30:K30,M30:S30,Форма2[[#This Row],[19]:[22]]),"Ошибка в адресе!"))</f>
        <v>59421237.060000002</v>
      </c>
      <c r="E30" s="149">
        <f>SUM(E31:E38)</f>
        <v>0</v>
      </c>
      <c r="F30" s="149">
        <f t="shared" ref="F30:S30" si="17">SUM(F31:F38)</f>
        <v>0</v>
      </c>
      <c r="G30" s="149">
        <f t="shared" si="17"/>
        <v>0</v>
      </c>
      <c r="H30" s="149">
        <f t="shared" si="17"/>
        <v>0</v>
      </c>
      <c r="I30" s="149">
        <f t="shared" si="17"/>
        <v>0</v>
      </c>
      <c r="J30" s="149">
        <f t="shared" si="17"/>
        <v>0</v>
      </c>
      <c r="K30" s="149">
        <f t="shared" si="17"/>
        <v>0</v>
      </c>
      <c r="L30" s="155">
        <f t="shared" si="17"/>
        <v>0</v>
      </c>
      <c r="M30" s="149">
        <f t="shared" si="17"/>
        <v>0</v>
      </c>
      <c r="N30" s="149">
        <f t="shared" si="17"/>
        <v>58892155.960000001</v>
      </c>
      <c r="O30" s="149">
        <f t="shared" si="17"/>
        <v>0</v>
      </c>
      <c r="P30" s="149">
        <f t="shared" si="17"/>
        <v>0</v>
      </c>
      <c r="Q30" s="149">
        <f t="shared" si="17"/>
        <v>0</v>
      </c>
      <c r="R30" s="149">
        <f t="shared" si="17"/>
        <v>529081.1</v>
      </c>
      <c r="S30" s="149">
        <f t="shared" si="17"/>
        <v>0</v>
      </c>
      <c r="T30" s="93" t="str">
        <f>IF(ISNUMBER('Форма 1'!AN30),INDEX('Предельники 2022'!$C$4:$X$28,MATCH('Форма 1'!$G30,'Предельники 2022'!$B$4:$B$28,0),MATCH(T$5,'Предельники 2022'!$C$3:$X$3,0)),"")</f>
        <v/>
      </c>
      <c r="U30" s="93" t="str">
        <f>IF(ISNUMBER('Форма 1'!AO30),INDEX('Предельники 2022'!$C$4:$X$28,MATCH('Форма 1'!$G30,'Предельники 2022'!$B$4:$B$28,0),MATCH(U$5,'Предельники 2022'!$C$3:$X$3,0)),"")</f>
        <v/>
      </c>
      <c r="V30" s="93" t="str">
        <f>IF(ISNUMBER('Форма 1'!AP30),INDEX('Предельники 2022'!$C$4:$X$28,MATCH('Форма 1'!$G30,'Предельники 2022'!$B$4:$B$28,0),MATCH(V$5,'Предельники 2022'!$C$3:$X$3,0)),"")</f>
        <v/>
      </c>
      <c r="W30" s="93" t="str">
        <f>IF(ISNUMBER('Форма 1'!AQ30),INDEX('Предельники 2022'!$C$4:$X$28,MATCH('Форма 1'!$G30,'Предельники 2022'!$B$4:$B$28,0),MATCH(W$5,'Предельники 2022'!$C$3:$X$3,0)),"")</f>
        <v/>
      </c>
      <c r="X30" s="149">
        <f t="shared" ref="X30:Z30" si="18">SUM(X31:X38)</f>
        <v>0</v>
      </c>
      <c r="Y30" s="149">
        <f t="shared" si="18"/>
        <v>0</v>
      </c>
      <c r="Z30" s="149">
        <f t="shared" si="18"/>
        <v>0</v>
      </c>
      <c r="AA30" s="146"/>
      <c r="AB30" s="150"/>
      <c r="AC30" s="151" t="str">
        <f>'Форма 1'!U30</f>
        <v/>
      </c>
    </row>
    <row r="31" spans="1:29" x14ac:dyDescent="0.25">
      <c r="A31" s="28">
        <f t="shared" si="7"/>
        <v>1</v>
      </c>
      <c r="B31" s="74" t="str">
        <f>IF(ISBLANK('Форма 1'!B31),"",'Форма 1'!B31)</f>
        <v>Горнозаводской городской округ Пермского края</v>
      </c>
      <c r="C31" s="87" t="s">
        <v>183</v>
      </c>
      <c r="D31" s="29">
        <f>IF(ISBLANK(C31),"Введите адрес",IF(C31='Форма 1'!C31,SUM(E31:K31,M31:S31,Форма2[[#This Row],[19]:[22]]),"Ошибка в адресе!"))</f>
        <v>14980058.58</v>
      </c>
      <c r="E31" s="30" t="str">
        <f>IF(ISNUMBER('Форма 1'!Z31),ROUND('Форма 1'!$I31*VLOOKUP('Форма 1'!$G31,'Предельники 2022'!$B$4:$X$28,'Форма 1'!Z$7),2),"")</f>
        <v/>
      </c>
      <c r="F31" s="30" t="str">
        <f>IF(ISNUMBER('Форма 1'!AA31),ROUND('Форма 1'!$I31*VLOOKUP('Форма 1'!$G31,'Предельники 2022'!$B$4:$X$28,'Форма 1'!AA$7),2),"")</f>
        <v/>
      </c>
      <c r="G31" s="30" t="str">
        <f>IF(ISNUMBER('Форма 1'!AB31),ROUND('Форма 1'!$I31*VLOOKUP('Форма 1'!$G31,'Предельники 2022'!$B$4:$X$28,'Форма 1'!AB$7),2),"")</f>
        <v/>
      </c>
      <c r="H31" s="30" t="str">
        <f>IF(ISNUMBER('Форма 1'!AC31),ROUND('Форма 1'!$I31*VLOOKUP('Форма 1'!$G31,'Предельники 2022'!$B$4:$X$28,'Форма 1'!AC$7),2),"")</f>
        <v/>
      </c>
      <c r="I31" s="30" t="str">
        <f>IF(ISNUMBER('Форма 1'!AD31),ROUND('Форма 1'!$I31*VLOOKUP('Форма 1'!$G31,'Предельники 2022'!$B$4:$X$28,'Форма 1'!AD$7),2),"")</f>
        <v/>
      </c>
      <c r="J31" s="30" t="str">
        <f>IF(ISNUMBER('Форма 1'!AE31),ROUND('Форма 1'!$I31*VLOOKUP('Форма 1'!$G31,'Предельники 2022'!$B$4:$X$28,'Форма 1'!AE$7),2),"")</f>
        <v/>
      </c>
      <c r="K31" s="30" t="str">
        <f>IF(ISNUMBER('Форма 1'!AF31),ROUND('Форма 1'!$I31*VLOOKUP('Форма 1'!$G31,'Предельники 2022'!$B$4:$X$28,'Форма 1'!AF$7),2),"")</f>
        <v/>
      </c>
      <c r="L31" s="31" t="str">
        <f>IF(ISBLANK('Форма 1'!AG31),"",'Форма 1'!AG31)</f>
        <v/>
      </c>
      <c r="M31" s="32" t="str">
        <f>IF(ISBLANK('Форма 1'!AH31),"",'Форма 1'!AH31)</f>
        <v/>
      </c>
      <c r="N31" s="30">
        <f>IF(ISNUMBER('Форма 1'!AI31),ROUND('Форма 1'!$I31*VLOOKUP('Форма 1'!$G31,'Предельники 2022'!$B$4:$X$28,'Форма 1'!AI$7),2),"")</f>
        <v>14980058.58</v>
      </c>
      <c r="O31" s="30" t="str">
        <f>IF(ISNUMBER('Форма 1'!AJ31),ROUND('Форма 1'!$I31*VLOOKUP('Форма 1'!$G31,'Предельники 2022'!$B$4:$X$28,'Форма 1'!AJ$7),2),"")</f>
        <v/>
      </c>
      <c r="P31" s="30" t="str">
        <f>IF(ISNUMBER('Форма 1'!AK31),ROUND('Форма 1'!$I31*VLOOKUP('Форма 1'!$G31,'Предельники 2022'!$B$4:$X$28,'Форма 1'!AK$7),2),"")</f>
        <v/>
      </c>
      <c r="Q31" s="30" t="str">
        <f>IF(ISNUMBER('Форма 1'!AL31),ROUND('Форма 1'!$I31*VLOOKUP('Форма 1'!$G31,'Предельники 2022'!$B$4:$X$28,'Форма 1'!AL$7),2),"")</f>
        <v/>
      </c>
      <c r="R31" s="30" t="str">
        <f>IF(ISNUMBER('Форма 1'!AM31),ROUND('Форма 1'!$I31*VLOOKUP('Форма 1'!$G31,'Предельники 2022'!$B$4:$X$28,'Форма 1'!AM$7),2),"")</f>
        <v/>
      </c>
      <c r="S31" s="93" t="str">
        <f t="shared" si="8"/>
        <v/>
      </c>
      <c r="T31" s="93" t="str">
        <f>IF(ISNUMBER('Форма 1'!AN31),INDEX('Предельники 2022'!$C$4:$X$28,MATCH('Форма 1'!$G31,'Предельники 2022'!$B$4:$B$28,0),MATCH(T$5,'Предельники 2022'!$C$3:$X$3,0)),"")</f>
        <v/>
      </c>
      <c r="U31" s="93" t="str">
        <f>IF(ISNUMBER('Форма 1'!AO31),INDEX('Предельники 2022'!$C$4:$X$28,MATCH('Форма 1'!$G31,'Предельники 2022'!$B$4:$B$28,0),MATCH(U$5,'Предельники 2022'!$C$3:$X$3,0)),"")</f>
        <v/>
      </c>
      <c r="V31" s="93" t="str">
        <f>IF(ISNUMBER('Форма 1'!AP31),INDEX('Предельники 2022'!$C$4:$X$28,MATCH('Форма 1'!$G31,'Предельники 2022'!$B$4:$B$28,0),MATCH(V$5,'Предельники 2022'!$C$3:$X$3,0)),"")</f>
        <v/>
      </c>
      <c r="W31" s="93" t="str">
        <f>IF(ISNUMBER('Форма 1'!AQ31),INDEX('Предельники 2022'!$C$4:$X$28,MATCH('Форма 1'!$G31,'Предельники 2022'!$B$4:$B$28,0),MATCH(W$5,'Предельники 2022'!$C$3:$X$3,0)),"")</f>
        <v/>
      </c>
      <c r="X31" s="30" t="str">
        <f>IF(ISNUMBER('Форма 1'!AR31),ROUND('Форма 1'!$I31*VLOOKUP('Форма 1'!$G31,'Предельники 2022'!$B$4:$X$28,'Форма 1'!AR$7),2),"")</f>
        <v/>
      </c>
      <c r="Y31" s="30" t="str">
        <f>IF(ISNUMBER('Форма 1'!AS31),ROUND('Форма 1'!$I31*VLOOKUP('Форма 1'!$G31,'Предельники 2022'!$B$4:$X$28,'Форма 1'!AS$7),2),"")</f>
        <v/>
      </c>
      <c r="Z31" s="30" t="str">
        <f>IF(ISNUMBER('Форма 1'!AT31),ROUND('Форма 1'!$I31*VLOOKUP('Форма 1'!$G31,'Предельники 2022'!$B$4:$X$28,'Форма 1'!AT$7),2),"")</f>
        <v/>
      </c>
      <c r="AA31" s="32"/>
      <c r="AB31" s="128">
        <f>'Форма 1'!T31</f>
        <v>45657</v>
      </c>
      <c r="AC31" s="130" t="str">
        <f>'Форма 1'!U31</f>
        <v>РО</v>
      </c>
    </row>
    <row r="32" spans="1:29" x14ac:dyDescent="0.25">
      <c r="A32" s="28">
        <f t="shared" si="7"/>
        <v>2</v>
      </c>
      <c r="B32" s="74" t="str">
        <f>IF(ISBLANK('Форма 1'!B32),"",'Форма 1'!B32)</f>
        <v>Горнозаводской городской округ Пермского края</v>
      </c>
      <c r="C32" s="87" t="s">
        <v>938</v>
      </c>
      <c r="D32" s="29">
        <f>IF(ISBLANK(C32),"Введите адрес",IF(C32='Форма 1'!C32,SUM(E32:K32,M32:S32,Форма2[[#This Row],[19]:[22]]),"Ошибка в адресе!"))</f>
        <v>4624534.3</v>
      </c>
      <c r="E32" s="30" t="str">
        <f>IF(ISNUMBER('Форма 1'!Z32),ROUND('Форма 1'!$I32*VLOOKUP('Форма 1'!$G32,'Предельники 2022'!$B$4:$X$28,'Форма 1'!Z$7),2),"")</f>
        <v/>
      </c>
      <c r="F32" s="30" t="str">
        <f>IF(ISNUMBER('Форма 1'!AA32),ROUND('Форма 1'!$I32*VLOOKUP('Форма 1'!$G32,'Предельники 2022'!$B$4:$X$28,'Форма 1'!AA$7),2),"")</f>
        <v/>
      </c>
      <c r="G32" s="30" t="str">
        <f>IF(ISNUMBER('Форма 1'!AB32),ROUND('Форма 1'!$I32*VLOOKUP('Форма 1'!$G32,'Предельники 2022'!$B$4:$X$28,'Форма 1'!AB$7),2),"")</f>
        <v/>
      </c>
      <c r="H32" s="30" t="str">
        <f>IF(ISNUMBER('Форма 1'!AC32),ROUND('Форма 1'!$I32*VLOOKUP('Форма 1'!$G32,'Предельники 2022'!$B$4:$X$28,'Форма 1'!AC$7),2),"")</f>
        <v/>
      </c>
      <c r="I32" s="30" t="str">
        <f>IF(ISNUMBER('Форма 1'!AD32),ROUND('Форма 1'!$I32*VLOOKUP('Форма 1'!$G32,'Предельники 2022'!$B$4:$X$28,'Форма 1'!AD$7),2),"")</f>
        <v/>
      </c>
      <c r="J32" s="30" t="str">
        <f>IF(ISNUMBER('Форма 1'!AE32),ROUND('Форма 1'!$I32*VLOOKUP('Форма 1'!$G32,'Предельники 2022'!$B$4:$X$28,'Форма 1'!AE$7),2),"")</f>
        <v/>
      </c>
      <c r="K32" s="30" t="str">
        <f>IF(ISNUMBER('Форма 1'!AF32),ROUND('Форма 1'!$I32*VLOOKUP('Форма 1'!$G32,'Предельники 2022'!$B$4:$X$28,'Форма 1'!AF$7),2),"")</f>
        <v/>
      </c>
      <c r="L32" s="31" t="str">
        <f>IF(ISBLANK('Форма 1'!AG32),"",'Форма 1'!AG32)</f>
        <v/>
      </c>
      <c r="M32" s="32" t="str">
        <f>IF(ISBLANK('Форма 1'!AH32),"",'Форма 1'!AH32)</f>
        <v/>
      </c>
      <c r="N32" s="30">
        <f>IF(ISNUMBER('Форма 1'!AI32),ROUND('Форма 1'!$I32*VLOOKUP('Форма 1'!$G32,'Предельники 2022'!$B$4:$X$28,'Форма 1'!AI$7),2),"")</f>
        <v>4624534.3</v>
      </c>
      <c r="O32" s="30" t="str">
        <f>IF(ISNUMBER('Форма 1'!AJ32),ROUND('Форма 1'!$I32*VLOOKUP('Форма 1'!$G32,'Предельники 2022'!$B$4:$X$28,'Форма 1'!AJ$7),2),"")</f>
        <v/>
      </c>
      <c r="P32" s="30" t="str">
        <f>IF(ISNUMBER('Форма 1'!AK32),ROUND('Форма 1'!$I32*VLOOKUP('Форма 1'!$G32,'Предельники 2022'!$B$4:$X$28,'Форма 1'!AK$7),2),"")</f>
        <v/>
      </c>
      <c r="Q32" s="30" t="str">
        <f>IF(ISNUMBER('Форма 1'!AL32),ROUND('Форма 1'!$I32*VLOOKUP('Форма 1'!$G32,'Предельники 2022'!$B$4:$X$28,'Форма 1'!AL$7),2),"")</f>
        <v/>
      </c>
      <c r="R32" s="30" t="str">
        <f>IF(ISNUMBER('Форма 1'!AM32),ROUND('Форма 1'!$I32*VLOOKUP('Форма 1'!$G32,'Предельники 2022'!$B$4:$X$28,'Форма 1'!AM$7),2),"")</f>
        <v/>
      </c>
      <c r="S32" s="93" t="str">
        <f t="shared" si="8"/>
        <v/>
      </c>
      <c r="T32" s="93" t="str">
        <f>IF(ISNUMBER('Форма 1'!AN32),INDEX('Предельники 2022'!$C$4:$X$28,MATCH('Форма 1'!$G32,'Предельники 2022'!$B$4:$B$28,0),MATCH(T$5,'Предельники 2022'!$C$3:$X$3,0)),"")</f>
        <v/>
      </c>
      <c r="U32" s="93" t="str">
        <f>IF(ISNUMBER('Форма 1'!AO32),INDEX('Предельники 2022'!$C$4:$X$28,MATCH('Форма 1'!$G32,'Предельники 2022'!$B$4:$B$28,0),MATCH(U$5,'Предельники 2022'!$C$3:$X$3,0)),"")</f>
        <v/>
      </c>
      <c r="V32" s="93" t="str">
        <f>IF(ISNUMBER('Форма 1'!AP32),INDEX('Предельники 2022'!$C$4:$X$28,MATCH('Форма 1'!$G32,'Предельники 2022'!$B$4:$B$28,0),MATCH(V$5,'Предельники 2022'!$C$3:$X$3,0)),"")</f>
        <v/>
      </c>
      <c r="W32" s="93" t="str">
        <f>IF(ISNUMBER('Форма 1'!AQ32),INDEX('Предельники 2022'!$C$4:$X$28,MATCH('Форма 1'!$G32,'Предельники 2022'!$B$4:$B$28,0),MATCH(W$5,'Предельники 2022'!$C$3:$X$3,0)),"")</f>
        <v/>
      </c>
      <c r="X32" s="30" t="str">
        <f>IF(ISNUMBER('Форма 1'!AR32),ROUND('Форма 1'!$I32*VLOOKUP('Форма 1'!$G32,'Предельники 2022'!$B$4:$X$28,'Форма 1'!AR$7),2),"")</f>
        <v/>
      </c>
      <c r="Y32" s="30" t="str">
        <f>IF(ISNUMBER('Форма 1'!AS32),ROUND('Форма 1'!$I32*VLOOKUP('Форма 1'!$G32,'Предельники 2022'!$B$4:$X$28,'Форма 1'!AS$7),2),"")</f>
        <v/>
      </c>
      <c r="Z32" s="30" t="str">
        <f>IF(ISNUMBER('Форма 1'!AT32),ROUND('Форма 1'!$I32*VLOOKUP('Форма 1'!$G32,'Предельники 2022'!$B$4:$X$28,'Форма 1'!AT$7),2),"")</f>
        <v/>
      </c>
      <c r="AA32" s="32"/>
      <c r="AB32" s="128">
        <f>'Форма 1'!T32</f>
        <v>45657</v>
      </c>
      <c r="AC32" s="130" t="str">
        <f>'Форма 1'!U32</f>
        <v>РО</v>
      </c>
    </row>
    <row r="33" spans="1:29" x14ac:dyDescent="0.25">
      <c r="A33" s="28">
        <f t="shared" si="7"/>
        <v>3</v>
      </c>
      <c r="B33" s="74" t="str">
        <f>IF(ISBLANK('Форма 1'!B33),"",'Форма 1'!B33)</f>
        <v>Горнозаводской городской округ Пермского края</v>
      </c>
      <c r="C33" s="87" t="s">
        <v>284</v>
      </c>
      <c r="D33" s="29">
        <f>IF(ISBLANK(C33),"Введите адрес",IF(C33='Форма 1'!C33,SUM(E33:K33,M33:S33,Форма2[[#This Row],[19]:[22]]),"Ошибка в адресе!"))</f>
        <v>529081.1</v>
      </c>
      <c r="E33" s="30" t="str">
        <f>IF(ISNUMBER('Форма 1'!Z33),ROUND('Форма 1'!$I33*VLOOKUP('Форма 1'!$G33,'Предельники 2022'!$B$4:$X$28,'Форма 1'!Z$7),2),"")</f>
        <v/>
      </c>
      <c r="F33" s="30" t="str">
        <f>IF(ISNUMBER('Форма 1'!AA33),ROUND('Форма 1'!$I33*VLOOKUP('Форма 1'!$G33,'Предельники 2022'!$B$4:$X$28,'Форма 1'!AA$7),2),"")</f>
        <v/>
      </c>
      <c r="G33" s="30" t="str">
        <f>IF(ISNUMBER('Форма 1'!AB33),ROUND('Форма 1'!$I33*VLOOKUP('Форма 1'!$G33,'Предельники 2022'!$B$4:$X$28,'Форма 1'!AB$7),2),"")</f>
        <v/>
      </c>
      <c r="H33" s="30" t="str">
        <f>IF(ISNUMBER('Форма 1'!AC33),ROUND('Форма 1'!$I33*VLOOKUP('Форма 1'!$G33,'Предельники 2022'!$B$4:$X$28,'Форма 1'!AC$7),2),"")</f>
        <v/>
      </c>
      <c r="I33" s="30" t="str">
        <f>IF(ISNUMBER('Форма 1'!AD33),ROUND('Форма 1'!$I33*VLOOKUP('Форма 1'!$G33,'Предельники 2022'!$B$4:$X$28,'Форма 1'!AD$7),2),"")</f>
        <v/>
      </c>
      <c r="J33" s="30" t="str">
        <f>IF(ISNUMBER('Форма 1'!AE33),ROUND('Форма 1'!$I33*VLOOKUP('Форма 1'!$G33,'Предельники 2022'!$B$4:$X$28,'Форма 1'!AE$7),2),"")</f>
        <v/>
      </c>
      <c r="K33" s="30" t="str">
        <f>IF(ISNUMBER('Форма 1'!AF33),ROUND('Форма 1'!$I33*VLOOKUP('Форма 1'!$G33,'Предельники 2022'!$B$4:$X$28,'Форма 1'!AF$7),2),"")</f>
        <v/>
      </c>
      <c r="L33" s="31" t="str">
        <f>IF(ISBLANK('Форма 1'!AG33),"",'Форма 1'!AG33)</f>
        <v/>
      </c>
      <c r="M33" s="32" t="str">
        <f>IF(ISBLANK('Форма 1'!AH33),"",'Форма 1'!AH33)</f>
        <v/>
      </c>
      <c r="N33" s="30" t="str">
        <f>IF(ISNUMBER('Форма 1'!AI33),ROUND('Форма 1'!$I33*VLOOKUP('Форма 1'!$G33,'Предельники 2022'!$B$4:$X$28,'Форма 1'!AI$7),2),"")</f>
        <v/>
      </c>
      <c r="O33" s="30" t="str">
        <f>IF(ISNUMBER('Форма 1'!AJ33),ROUND('Форма 1'!$I33*VLOOKUP('Форма 1'!$G33,'Предельники 2022'!$B$4:$X$28,'Форма 1'!AJ$7),2),"")</f>
        <v/>
      </c>
      <c r="P33" s="30" t="str">
        <f>IF(ISNUMBER('Форма 1'!AK33),ROUND('Форма 1'!$I33*VLOOKUP('Форма 1'!$G33,'Предельники 2022'!$B$4:$X$28,'Форма 1'!AK$7),2),"")</f>
        <v/>
      </c>
      <c r="Q33" s="30" t="str">
        <f>IF(ISNUMBER('Форма 1'!AL33),ROUND('Форма 1'!$I33*VLOOKUP('Форма 1'!$G33,'Предельники 2022'!$B$4:$X$28,'Форма 1'!AL$7),2),"")</f>
        <v/>
      </c>
      <c r="R33" s="30">
        <f>IF(ISNUMBER('Форма 1'!AM33),ROUND('Форма 1'!$I33*VLOOKUP('Форма 1'!$G33,'Предельники 2022'!$B$4:$X$28,'Форма 1'!AM$7),2),"")</f>
        <v>529081.1</v>
      </c>
      <c r="S33" s="93" t="str">
        <f t="shared" si="8"/>
        <v/>
      </c>
      <c r="T33" s="93" t="str">
        <f>IF(ISNUMBER('Форма 1'!AN33),INDEX('Предельники 2022'!$C$4:$X$28,MATCH('Форма 1'!$G33,'Предельники 2022'!$B$4:$B$28,0),MATCH(T$5,'Предельники 2022'!$C$3:$X$3,0)),"")</f>
        <v/>
      </c>
      <c r="U33" s="93" t="str">
        <f>IF(ISNUMBER('Форма 1'!AO33),INDEX('Предельники 2022'!$C$4:$X$28,MATCH('Форма 1'!$G33,'Предельники 2022'!$B$4:$B$28,0),MATCH(U$5,'Предельники 2022'!$C$3:$X$3,0)),"")</f>
        <v/>
      </c>
      <c r="V33" s="93" t="str">
        <f>IF(ISNUMBER('Форма 1'!AP33),INDEX('Предельники 2022'!$C$4:$X$28,MATCH('Форма 1'!$G33,'Предельники 2022'!$B$4:$B$28,0),MATCH(V$5,'Предельники 2022'!$C$3:$X$3,0)),"")</f>
        <v/>
      </c>
      <c r="W33" s="93" t="str">
        <f>IF(ISNUMBER('Форма 1'!AQ33),INDEX('Предельники 2022'!$C$4:$X$28,MATCH('Форма 1'!$G33,'Предельники 2022'!$B$4:$B$28,0),MATCH(W$5,'Предельники 2022'!$C$3:$X$3,0)),"")</f>
        <v/>
      </c>
      <c r="X33" s="30" t="str">
        <f>IF(ISNUMBER('Форма 1'!AR33),ROUND('Форма 1'!$I33*VLOOKUP('Форма 1'!$G33,'Предельники 2022'!$B$4:$X$28,'Форма 1'!AR$7),2),"")</f>
        <v/>
      </c>
      <c r="Y33" s="30" t="str">
        <f>IF(ISNUMBER('Форма 1'!AS33),ROUND('Форма 1'!$I33*VLOOKUP('Форма 1'!$G33,'Предельники 2022'!$B$4:$X$28,'Форма 1'!AS$7),2),"")</f>
        <v/>
      </c>
      <c r="Z33" s="30" t="str">
        <f>IF(ISNUMBER('Форма 1'!AT33),ROUND('Форма 1'!$I33*VLOOKUP('Форма 1'!$G33,'Предельники 2022'!$B$4:$X$28,'Форма 1'!AT$7),2),"")</f>
        <v/>
      </c>
      <c r="AA33" s="32"/>
      <c r="AB33" s="128">
        <f>'Форма 1'!T33</f>
        <v>45657</v>
      </c>
      <c r="AC33" s="130" t="str">
        <f>'Форма 1'!U33</f>
        <v>РО</v>
      </c>
    </row>
    <row r="34" spans="1:29" x14ac:dyDescent="0.25">
      <c r="A34" s="28">
        <f t="shared" si="7"/>
        <v>4</v>
      </c>
      <c r="B34" s="74" t="str">
        <f>IF(ISBLANK('Форма 1'!B34),"",'Форма 1'!B34)</f>
        <v>Горнозаводской городской округ Пермского края</v>
      </c>
      <c r="C34" s="87" t="s">
        <v>184</v>
      </c>
      <c r="D34" s="29">
        <f>IF(ISBLANK(C34),"Введите адрес",IF(C34='Форма 1'!C34,SUM(E34:K34,M34:S34,Форма2[[#This Row],[19]:[22]]),"Ошибка в адресе!"))</f>
        <v>14100973.210000001</v>
      </c>
      <c r="E34" s="30" t="str">
        <f>IF(ISNUMBER('Форма 1'!Z34),ROUND('Форма 1'!$I34*VLOOKUP('Форма 1'!$G34,'Предельники 2022'!$B$4:$X$28,'Форма 1'!Z$7),2),"")</f>
        <v/>
      </c>
      <c r="F34" s="30" t="str">
        <f>IF(ISNUMBER('Форма 1'!AA34),ROUND('Форма 1'!$I34*VLOOKUP('Форма 1'!$G34,'Предельники 2022'!$B$4:$X$28,'Форма 1'!AA$7),2),"")</f>
        <v/>
      </c>
      <c r="G34" s="30" t="str">
        <f>IF(ISNUMBER('Форма 1'!AB34),ROUND('Форма 1'!$I34*VLOOKUP('Форма 1'!$G34,'Предельники 2022'!$B$4:$X$28,'Форма 1'!AB$7),2),"")</f>
        <v/>
      </c>
      <c r="H34" s="30" t="str">
        <f>IF(ISNUMBER('Форма 1'!AC34),ROUND('Форма 1'!$I34*VLOOKUP('Форма 1'!$G34,'Предельники 2022'!$B$4:$X$28,'Форма 1'!AC$7),2),"")</f>
        <v/>
      </c>
      <c r="I34" s="30" t="str">
        <f>IF(ISNUMBER('Форма 1'!AD34),ROUND('Форма 1'!$I34*VLOOKUP('Форма 1'!$G34,'Предельники 2022'!$B$4:$X$28,'Форма 1'!AD$7),2),"")</f>
        <v/>
      </c>
      <c r="J34" s="30" t="str">
        <f>IF(ISNUMBER('Форма 1'!AE34),ROUND('Форма 1'!$I34*VLOOKUP('Форма 1'!$G34,'Предельники 2022'!$B$4:$X$28,'Форма 1'!AE$7),2),"")</f>
        <v/>
      </c>
      <c r="K34" s="30" t="str">
        <f>IF(ISNUMBER('Форма 1'!AF34),ROUND('Форма 1'!$I34*VLOOKUP('Форма 1'!$G34,'Предельники 2022'!$B$4:$X$28,'Форма 1'!AF$7),2),"")</f>
        <v/>
      </c>
      <c r="L34" s="31" t="str">
        <f>IF(ISBLANK('Форма 1'!AG34),"",'Форма 1'!AG34)</f>
        <v/>
      </c>
      <c r="M34" s="32" t="str">
        <f>IF(ISBLANK('Форма 1'!AH34),"",'Форма 1'!AH34)</f>
        <v/>
      </c>
      <c r="N34" s="30">
        <f>IF(ISNUMBER('Форма 1'!AI34),ROUND('Форма 1'!$I34*VLOOKUP('Форма 1'!$G34,'Предельники 2022'!$B$4:$X$28,'Форма 1'!AI$7),2),"")</f>
        <v>14100973.210000001</v>
      </c>
      <c r="O34" s="30" t="str">
        <f>IF(ISNUMBER('Форма 1'!AJ34),ROUND('Форма 1'!$I34*VLOOKUP('Форма 1'!$G34,'Предельники 2022'!$B$4:$X$28,'Форма 1'!AJ$7),2),"")</f>
        <v/>
      </c>
      <c r="P34" s="30" t="str">
        <f>IF(ISNUMBER('Форма 1'!AK34),ROUND('Форма 1'!$I34*VLOOKUP('Форма 1'!$G34,'Предельники 2022'!$B$4:$X$28,'Форма 1'!AK$7),2),"")</f>
        <v/>
      </c>
      <c r="Q34" s="30" t="str">
        <f>IF(ISNUMBER('Форма 1'!AL34),ROUND('Форма 1'!$I34*VLOOKUP('Форма 1'!$G34,'Предельники 2022'!$B$4:$X$28,'Форма 1'!AL$7),2),"")</f>
        <v/>
      </c>
      <c r="R34" s="30" t="str">
        <f>IF(ISNUMBER('Форма 1'!AM34),ROUND('Форма 1'!$I34*VLOOKUP('Форма 1'!$G34,'Предельники 2022'!$B$4:$X$28,'Форма 1'!AM$7),2),"")</f>
        <v/>
      </c>
      <c r="S34" s="93" t="str">
        <f t="shared" si="8"/>
        <v/>
      </c>
      <c r="T34" s="93" t="str">
        <f>IF(ISNUMBER('Форма 1'!AN34),INDEX('Предельники 2022'!$C$4:$X$28,MATCH('Форма 1'!$G34,'Предельники 2022'!$B$4:$B$28,0),MATCH(T$5,'Предельники 2022'!$C$3:$X$3,0)),"")</f>
        <v/>
      </c>
      <c r="U34" s="93" t="str">
        <f>IF(ISNUMBER('Форма 1'!AO34),INDEX('Предельники 2022'!$C$4:$X$28,MATCH('Форма 1'!$G34,'Предельники 2022'!$B$4:$B$28,0),MATCH(U$5,'Предельники 2022'!$C$3:$X$3,0)),"")</f>
        <v/>
      </c>
      <c r="V34" s="93" t="str">
        <f>IF(ISNUMBER('Форма 1'!AP34),INDEX('Предельники 2022'!$C$4:$X$28,MATCH('Форма 1'!$G34,'Предельники 2022'!$B$4:$B$28,0),MATCH(V$5,'Предельники 2022'!$C$3:$X$3,0)),"")</f>
        <v/>
      </c>
      <c r="W34" s="93" t="str">
        <f>IF(ISNUMBER('Форма 1'!AQ34),INDEX('Предельники 2022'!$C$4:$X$28,MATCH('Форма 1'!$G34,'Предельники 2022'!$B$4:$B$28,0),MATCH(W$5,'Предельники 2022'!$C$3:$X$3,0)),"")</f>
        <v/>
      </c>
      <c r="X34" s="30" t="str">
        <f>IF(ISNUMBER('Форма 1'!AR34),ROUND('Форма 1'!$I34*VLOOKUP('Форма 1'!$G34,'Предельники 2022'!$B$4:$X$28,'Форма 1'!AR$7),2),"")</f>
        <v/>
      </c>
      <c r="Y34" s="30" t="str">
        <f>IF(ISNUMBER('Форма 1'!AS34),ROUND('Форма 1'!$I34*VLOOKUP('Форма 1'!$G34,'Предельники 2022'!$B$4:$X$28,'Форма 1'!AS$7),2),"")</f>
        <v/>
      </c>
      <c r="Z34" s="30" t="str">
        <f>IF(ISNUMBER('Форма 1'!AT34),ROUND('Форма 1'!$I34*VLOOKUP('Форма 1'!$G34,'Предельники 2022'!$B$4:$X$28,'Форма 1'!AT$7),2),"")</f>
        <v/>
      </c>
      <c r="AA34" s="32"/>
      <c r="AB34" s="128">
        <f>'Форма 1'!T34</f>
        <v>45657</v>
      </c>
      <c r="AC34" s="130" t="str">
        <f>'Форма 1'!U34</f>
        <v>РО</v>
      </c>
    </row>
    <row r="35" spans="1:29" x14ac:dyDescent="0.25">
      <c r="A35" s="28">
        <f t="shared" si="7"/>
        <v>5</v>
      </c>
      <c r="B35" s="74" t="str">
        <f>IF(ISBLANK('Форма 1'!B35),"",'Форма 1'!B35)</f>
        <v>Горнозаводской городской округ Пермского края</v>
      </c>
      <c r="C35" s="87" t="s">
        <v>185</v>
      </c>
      <c r="D35" s="29">
        <f>IF(ISBLANK(C35),"Введите адрес",IF(C35='Форма 1'!C35,SUM(E35:K35,M35:S35,Форма2[[#This Row],[19]:[22]]),"Ошибка в адресе!"))</f>
        <v>10090692.359999999</v>
      </c>
      <c r="E35" s="30" t="str">
        <f>IF(ISNUMBER('Форма 1'!Z35),ROUND('Форма 1'!$I35*VLOOKUP('Форма 1'!$G35,'Предельники 2022'!$B$4:$X$28,'Форма 1'!Z$7),2),"")</f>
        <v/>
      </c>
      <c r="F35" s="30" t="str">
        <f>IF(ISNUMBER('Форма 1'!AA35),ROUND('Форма 1'!$I35*VLOOKUP('Форма 1'!$G35,'Предельники 2022'!$B$4:$X$28,'Форма 1'!AA$7),2),"")</f>
        <v/>
      </c>
      <c r="G35" s="30" t="str">
        <f>IF(ISNUMBER('Форма 1'!AB35),ROUND('Форма 1'!$I35*VLOOKUP('Форма 1'!$G35,'Предельники 2022'!$B$4:$X$28,'Форма 1'!AB$7),2),"")</f>
        <v/>
      </c>
      <c r="H35" s="30" t="str">
        <f>IF(ISNUMBER('Форма 1'!AC35),ROUND('Форма 1'!$I35*VLOOKUP('Форма 1'!$G35,'Предельники 2022'!$B$4:$X$28,'Форма 1'!AC$7),2),"")</f>
        <v/>
      </c>
      <c r="I35" s="30" t="str">
        <f>IF(ISNUMBER('Форма 1'!AD35),ROUND('Форма 1'!$I35*VLOOKUP('Форма 1'!$G35,'Предельники 2022'!$B$4:$X$28,'Форма 1'!AD$7),2),"")</f>
        <v/>
      </c>
      <c r="J35" s="30" t="str">
        <f>IF(ISNUMBER('Форма 1'!AE35),ROUND('Форма 1'!$I35*VLOOKUP('Форма 1'!$G35,'Предельники 2022'!$B$4:$X$28,'Форма 1'!AE$7),2),"")</f>
        <v/>
      </c>
      <c r="K35" s="30" t="str">
        <f>IF(ISNUMBER('Форма 1'!AF35),ROUND('Форма 1'!$I35*VLOOKUP('Форма 1'!$G35,'Предельники 2022'!$B$4:$X$28,'Форма 1'!AF$7),2),"")</f>
        <v/>
      </c>
      <c r="L35" s="31" t="str">
        <f>IF(ISBLANK('Форма 1'!AG35),"",'Форма 1'!AG35)</f>
        <v/>
      </c>
      <c r="M35" s="32" t="str">
        <f>IF(ISBLANK('Форма 1'!AH35),"",'Форма 1'!AH35)</f>
        <v/>
      </c>
      <c r="N35" s="30">
        <f>IF(ISNUMBER('Форма 1'!AI35),ROUND('Форма 1'!$I35*VLOOKUP('Форма 1'!$G35,'Предельники 2022'!$B$4:$X$28,'Форма 1'!AI$7),2),"")</f>
        <v>10090692.359999999</v>
      </c>
      <c r="O35" s="30" t="str">
        <f>IF(ISNUMBER('Форма 1'!AJ35),ROUND('Форма 1'!$I35*VLOOKUP('Форма 1'!$G35,'Предельники 2022'!$B$4:$X$28,'Форма 1'!AJ$7),2),"")</f>
        <v/>
      </c>
      <c r="P35" s="30" t="str">
        <f>IF(ISNUMBER('Форма 1'!AK35),ROUND('Форма 1'!$I35*VLOOKUP('Форма 1'!$G35,'Предельники 2022'!$B$4:$X$28,'Форма 1'!AK$7),2),"")</f>
        <v/>
      </c>
      <c r="Q35" s="30" t="str">
        <f>IF(ISNUMBER('Форма 1'!AL35),ROUND('Форма 1'!$I35*VLOOKUP('Форма 1'!$G35,'Предельники 2022'!$B$4:$X$28,'Форма 1'!AL$7),2),"")</f>
        <v/>
      </c>
      <c r="R35" s="30" t="str">
        <f>IF(ISNUMBER('Форма 1'!AM35),ROUND('Форма 1'!$I35*VLOOKUP('Форма 1'!$G35,'Предельники 2022'!$B$4:$X$28,'Форма 1'!AM$7),2),"")</f>
        <v/>
      </c>
      <c r="S35" s="93" t="str">
        <f t="shared" si="8"/>
        <v/>
      </c>
      <c r="T35" s="93" t="str">
        <f>IF(ISNUMBER('Форма 1'!AN35),INDEX('Предельники 2022'!$C$4:$X$28,MATCH('Форма 1'!$G35,'Предельники 2022'!$B$4:$B$28,0),MATCH(T$5,'Предельники 2022'!$C$3:$X$3,0)),"")</f>
        <v/>
      </c>
      <c r="U35" s="93" t="str">
        <f>IF(ISNUMBER('Форма 1'!AO35),INDEX('Предельники 2022'!$C$4:$X$28,MATCH('Форма 1'!$G35,'Предельники 2022'!$B$4:$B$28,0),MATCH(U$5,'Предельники 2022'!$C$3:$X$3,0)),"")</f>
        <v/>
      </c>
      <c r="V35" s="93" t="str">
        <f>IF(ISNUMBER('Форма 1'!AP35),INDEX('Предельники 2022'!$C$4:$X$28,MATCH('Форма 1'!$G35,'Предельники 2022'!$B$4:$B$28,0),MATCH(V$5,'Предельники 2022'!$C$3:$X$3,0)),"")</f>
        <v/>
      </c>
      <c r="W35" s="93" t="str">
        <f>IF(ISNUMBER('Форма 1'!AQ35),INDEX('Предельники 2022'!$C$4:$X$28,MATCH('Форма 1'!$G35,'Предельники 2022'!$B$4:$B$28,0),MATCH(W$5,'Предельники 2022'!$C$3:$X$3,0)),"")</f>
        <v/>
      </c>
      <c r="X35" s="30" t="str">
        <f>IF(ISNUMBER('Форма 1'!AR35),ROUND('Форма 1'!$I35*VLOOKUP('Форма 1'!$G35,'Предельники 2022'!$B$4:$X$28,'Форма 1'!AR$7),2),"")</f>
        <v/>
      </c>
      <c r="Y35" s="30" t="str">
        <f>IF(ISNUMBER('Форма 1'!AS35),ROUND('Форма 1'!$I35*VLOOKUP('Форма 1'!$G35,'Предельники 2022'!$B$4:$X$28,'Форма 1'!AS$7),2),"")</f>
        <v/>
      </c>
      <c r="Z35" s="30" t="str">
        <f>IF(ISNUMBER('Форма 1'!AT35),ROUND('Форма 1'!$I35*VLOOKUP('Форма 1'!$G35,'Предельники 2022'!$B$4:$X$28,'Форма 1'!AT$7),2),"")</f>
        <v/>
      </c>
      <c r="AA35" s="32"/>
      <c r="AB35" s="128">
        <f>'Форма 1'!T35</f>
        <v>45657</v>
      </c>
      <c r="AC35" s="130" t="str">
        <f>'Форма 1'!U35</f>
        <v>РО</v>
      </c>
    </row>
    <row r="36" spans="1:29" x14ac:dyDescent="0.25">
      <c r="A36" s="28">
        <f t="shared" si="7"/>
        <v>6</v>
      </c>
      <c r="B36" s="74" t="str">
        <f>IF(ISBLANK('Форма 1'!B36),"",'Форма 1'!B36)</f>
        <v>Горнозаводской городской округ Пермского края</v>
      </c>
      <c r="C36" s="87" t="s">
        <v>960</v>
      </c>
      <c r="D36" s="29">
        <f>IF(ISBLANK(C36),"Введите адрес",IF(C36='Форма 1'!C36,SUM(E36:K36,M36:S36,Форма2[[#This Row],[19]:[22]]),"Ошибка в адресе!"))</f>
        <v>4970798.54</v>
      </c>
      <c r="E36" s="30" t="str">
        <f>IF(ISNUMBER('Форма 1'!Z36),ROUND('Форма 1'!$I36*VLOOKUP('Форма 1'!$G36,'Предельники 2022'!$B$4:$X$28,'Форма 1'!Z$7),2),"")</f>
        <v/>
      </c>
      <c r="F36" s="30" t="str">
        <f>IF(ISNUMBER('Форма 1'!AA36),ROUND('Форма 1'!$I36*VLOOKUP('Форма 1'!$G36,'Предельники 2022'!$B$4:$X$28,'Форма 1'!AA$7),2),"")</f>
        <v/>
      </c>
      <c r="G36" s="30" t="str">
        <f>IF(ISNUMBER('Форма 1'!AB36),ROUND('Форма 1'!$I36*VLOOKUP('Форма 1'!$G36,'Предельники 2022'!$B$4:$X$28,'Форма 1'!AB$7),2),"")</f>
        <v/>
      </c>
      <c r="H36" s="30" t="str">
        <f>IF(ISNUMBER('Форма 1'!AC36),ROUND('Форма 1'!$I36*VLOOKUP('Форма 1'!$G36,'Предельники 2022'!$B$4:$X$28,'Форма 1'!AC$7),2),"")</f>
        <v/>
      </c>
      <c r="I36" s="30" t="str">
        <f>IF(ISNUMBER('Форма 1'!AD36),ROUND('Форма 1'!$I36*VLOOKUP('Форма 1'!$G36,'Предельники 2022'!$B$4:$X$28,'Форма 1'!AD$7),2),"")</f>
        <v/>
      </c>
      <c r="J36" s="30" t="str">
        <f>IF(ISNUMBER('Форма 1'!AE36),ROUND('Форма 1'!$I36*VLOOKUP('Форма 1'!$G36,'Предельники 2022'!$B$4:$X$28,'Форма 1'!AE$7),2),"")</f>
        <v/>
      </c>
      <c r="K36" s="30" t="str">
        <f>IF(ISNUMBER('Форма 1'!AF36),ROUND('Форма 1'!$I36*VLOOKUP('Форма 1'!$G36,'Предельники 2022'!$B$4:$X$28,'Форма 1'!AF$7),2),"")</f>
        <v/>
      </c>
      <c r="L36" s="31" t="str">
        <f>IF(ISBLANK('Форма 1'!AG36),"",'Форма 1'!AG36)</f>
        <v/>
      </c>
      <c r="M36" s="32" t="str">
        <f>IF(ISBLANK('Форма 1'!AH36),"",'Форма 1'!AH36)</f>
        <v/>
      </c>
      <c r="N36" s="30">
        <f>IF(ISNUMBER('Форма 1'!AI36),ROUND('Форма 1'!$I36*VLOOKUP('Форма 1'!$G36,'Предельники 2022'!$B$4:$X$28,'Форма 1'!AI$7),2),"")</f>
        <v>4970798.54</v>
      </c>
      <c r="O36" s="30" t="str">
        <f>IF(ISNUMBER('Форма 1'!AJ36),ROUND('Форма 1'!$I36*VLOOKUP('Форма 1'!$G36,'Предельники 2022'!$B$4:$X$28,'Форма 1'!AJ$7),2),"")</f>
        <v/>
      </c>
      <c r="P36" s="30" t="str">
        <f>IF(ISNUMBER('Форма 1'!AK36),ROUND('Форма 1'!$I36*VLOOKUP('Форма 1'!$G36,'Предельники 2022'!$B$4:$X$28,'Форма 1'!AK$7),2),"")</f>
        <v/>
      </c>
      <c r="Q36" s="30" t="str">
        <f>IF(ISNUMBER('Форма 1'!AL36),ROUND('Форма 1'!$I36*VLOOKUP('Форма 1'!$G36,'Предельники 2022'!$B$4:$X$28,'Форма 1'!AL$7),2),"")</f>
        <v/>
      </c>
      <c r="R36" s="30" t="str">
        <f>IF(ISNUMBER('Форма 1'!AM36),ROUND('Форма 1'!$I36*VLOOKUP('Форма 1'!$G36,'Предельники 2022'!$B$4:$X$28,'Форма 1'!AM$7),2),"")</f>
        <v/>
      </c>
      <c r="S36" s="93" t="str">
        <f t="shared" si="8"/>
        <v/>
      </c>
      <c r="T36" s="93" t="str">
        <f>IF(ISNUMBER('Форма 1'!AN36),INDEX('Предельники 2022'!$C$4:$X$28,MATCH('Форма 1'!$G36,'Предельники 2022'!$B$4:$B$28,0),MATCH(T$5,'Предельники 2022'!$C$3:$X$3,0)),"")</f>
        <v/>
      </c>
      <c r="U36" s="93" t="str">
        <f>IF(ISNUMBER('Форма 1'!AO36),INDEX('Предельники 2022'!$C$4:$X$28,MATCH('Форма 1'!$G36,'Предельники 2022'!$B$4:$B$28,0),MATCH(U$5,'Предельники 2022'!$C$3:$X$3,0)),"")</f>
        <v/>
      </c>
      <c r="V36" s="93" t="str">
        <f>IF(ISNUMBER('Форма 1'!AP36),INDEX('Предельники 2022'!$C$4:$X$28,MATCH('Форма 1'!$G36,'Предельники 2022'!$B$4:$B$28,0),MATCH(V$5,'Предельники 2022'!$C$3:$X$3,0)),"")</f>
        <v/>
      </c>
      <c r="W36" s="93" t="str">
        <f>IF(ISNUMBER('Форма 1'!AQ36),INDEX('Предельники 2022'!$C$4:$X$28,MATCH('Форма 1'!$G36,'Предельники 2022'!$B$4:$B$28,0),MATCH(W$5,'Предельники 2022'!$C$3:$X$3,0)),"")</f>
        <v/>
      </c>
      <c r="X36" s="30" t="str">
        <f>IF(ISNUMBER('Форма 1'!AR36),ROUND('Форма 1'!$I36*VLOOKUP('Форма 1'!$G36,'Предельники 2022'!$B$4:$X$28,'Форма 1'!AR$7),2),"")</f>
        <v/>
      </c>
      <c r="Y36" s="30" t="str">
        <f>IF(ISNUMBER('Форма 1'!AS36),ROUND('Форма 1'!$I36*VLOOKUP('Форма 1'!$G36,'Предельники 2022'!$B$4:$X$28,'Форма 1'!AS$7),2),"")</f>
        <v/>
      </c>
      <c r="Z36" s="30" t="str">
        <f>IF(ISNUMBER('Форма 1'!AT36),ROUND('Форма 1'!$I36*VLOOKUP('Форма 1'!$G36,'Предельники 2022'!$B$4:$X$28,'Форма 1'!AT$7),2),"")</f>
        <v/>
      </c>
      <c r="AA36" s="32"/>
      <c r="AB36" s="128">
        <f>'Форма 1'!T36</f>
        <v>45657</v>
      </c>
      <c r="AC36" s="130" t="str">
        <f>'Форма 1'!U36</f>
        <v>РО</v>
      </c>
    </row>
    <row r="37" spans="1:29" x14ac:dyDescent="0.25">
      <c r="A37" s="28">
        <f t="shared" si="7"/>
        <v>7</v>
      </c>
      <c r="B37" s="74" t="str">
        <f>IF(ISBLANK('Форма 1'!B37),"",'Форма 1'!B37)</f>
        <v>Горнозаводской городской округ Пермского края</v>
      </c>
      <c r="C37" s="87" t="s">
        <v>721</v>
      </c>
      <c r="D37" s="29">
        <f>IF(ISBLANK(C37),"Введите адрес",IF(C37='Форма 1'!C37,SUM(E37:K37,M37:S37,Форма2[[#This Row],[19]:[22]]),"Ошибка в адресе!"))</f>
        <v>6308833.1399999997</v>
      </c>
      <c r="E37" s="30" t="str">
        <f>IF(ISNUMBER('Форма 1'!Z37),ROUND('Форма 1'!$I37*VLOOKUP('Форма 1'!$G37,'Предельники 2022'!$B$4:$X$28,'Форма 1'!Z$7),2),"")</f>
        <v/>
      </c>
      <c r="F37" s="30" t="str">
        <f>IF(ISNUMBER('Форма 1'!AA37),ROUND('Форма 1'!$I37*VLOOKUP('Форма 1'!$G37,'Предельники 2022'!$B$4:$X$28,'Форма 1'!AA$7),2),"")</f>
        <v/>
      </c>
      <c r="G37" s="30" t="str">
        <f>IF(ISNUMBER('Форма 1'!AB37),ROUND('Форма 1'!$I37*VLOOKUP('Форма 1'!$G37,'Предельники 2022'!$B$4:$X$28,'Форма 1'!AB$7),2),"")</f>
        <v/>
      </c>
      <c r="H37" s="30" t="str">
        <f>IF(ISNUMBER('Форма 1'!AC37),ROUND('Форма 1'!$I37*VLOOKUP('Форма 1'!$G37,'Предельники 2022'!$B$4:$X$28,'Форма 1'!AC$7),2),"")</f>
        <v/>
      </c>
      <c r="I37" s="30" t="str">
        <f>IF(ISNUMBER('Форма 1'!AD37),ROUND('Форма 1'!$I37*VLOOKUP('Форма 1'!$G37,'Предельники 2022'!$B$4:$X$28,'Форма 1'!AD$7),2),"")</f>
        <v/>
      </c>
      <c r="J37" s="30" t="str">
        <f>IF(ISNUMBER('Форма 1'!AE37),ROUND('Форма 1'!$I37*VLOOKUP('Форма 1'!$G37,'Предельники 2022'!$B$4:$X$28,'Форма 1'!AE$7),2),"")</f>
        <v/>
      </c>
      <c r="K37" s="30" t="str">
        <f>IF(ISNUMBER('Форма 1'!AF37),ROUND('Форма 1'!$I37*VLOOKUP('Форма 1'!$G37,'Предельники 2022'!$B$4:$X$28,'Форма 1'!AF$7),2),"")</f>
        <v/>
      </c>
      <c r="L37" s="31" t="str">
        <f>IF(ISBLANK('Форма 1'!AG37),"",'Форма 1'!AG37)</f>
        <v/>
      </c>
      <c r="M37" s="32" t="str">
        <f>IF(ISBLANK('Форма 1'!AH37),"",'Форма 1'!AH37)</f>
        <v/>
      </c>
      <c r="N37" s="30">
        <f>IF(ISNUMBER('Форма 1'!AI37),ROUND('Форма 1'!$I37*VLOOKUP('Форма 1'!$G37,'Предельники 2022'!$B$4:$X$28,'Форма 1'!AI$7),2),"")</f>
        <v>6308833.1399999997</v>
      </c>
      <c r="O37" s="30" t="str">
        <f>IF(ISNUMBER('Форма 1'!AJ37),ROUND('Форма 1'!$I37*VLOOKUP('Форма 1'!$G37,'Предельники 2022'!$B$4:$X$28,'Форма 1'!AJ$7),2),"")</f>
        <v/>
      </c>
      <c r="P37" s="30" t="str">
        <f>IF(ISNUMBER('Форма 1'!AK37),ROUND('Форма 1'!$I37*VLOOKUP('Форма 1'!$G37,'Предельники 2022'!$B$4:$X$28,'Форма 1'!AK$7),2),"")</f>
        <v/>
      </c>
      <c r="Q37" s="30" t="str">
        <f>IF(ISNUMBER('Форма 1'!AL37),ROUND('Форма 1'!$I37*VLOOKUP('Форма 1'!$G37,'Предельники 2022'!$B$4:$X$28,'Форма 1'!AL$7),2),"")</f>
        <v/>
      </c>
      <c r="R37" s="30" t="str">
        <f>IF(ISNUMBER('Форма 1'!AM37),ROUND('Форма 1'!$I37*VLOOKUP('Форма 1'!$G37,'Предельники 2022'!$B$4:$X$28,'Форма 1'!AM$7),2),"")</f>
        <v/>
      </c>
      <c r="S37" s="93" t="str">
        <f t="shared" si="8"/>
        <v/>
      </c>
      <c r="T37" s="93" t="str">
        <f>IF(ISNUMBER('Форма 1'!AN37),INDEX('Предельники 2022'!$C$4:$X$28,MATCH('Форма 1'!$G37,'Предельники 2022'!$B$4:$B$28,0),MATCH(T$5,'Предельники 2022'!$C$3:$X$3,0)),"")</f>
        <v/>
      </c>
      <c r="U37" s="93" t="str">
        <f>IF(ISNUMBER('Форма 1'!AO37),INDEX('Предельники 2022'!$C$4:$X$28,MATCH('Форма 1'!$G37,'Предельники 2022'!$B$4:$B$28,0),MATCH(U$5,'Предельники 2022'!$C$3:$X$3,0)),"")</f>
        <v/>
      </c>
      <c r="V37" s="93" t="str">
        <f>IF(ISNUMBER('Форма 1'!AP37),INDEX('Предельники 2022'!$C$4:$X$28,MATCH('Форма 1'!$G37,'Предельники 2022'!$B$4:$B$28,0),MATCH(V$5,'Предельники 2022'!$C$3:$X$3,0)),"")</f>
        <v/>
      </c>
      <c r="W37" s="93" t="str">
        <f>IF(ISNUMBER('Форма 1'!AQ37),INDEX('Предельники 2022'!$C$4:$X$28,MATCH('Форма 1'!$G37,'Предельники 2022'!$B$4:$B$28,0),MATCH(W$5,'Предельники 2022'!$C$3:$X$3,0)),"")</f>
        <v/>
      </c>
      <c r="X37" s="30" t="str">
        <f>IF(ISNUMBER('Форма 1'!AR37),ROUND('Форма 1'!$I37*VLOOKUP('Форма 1'!$G37,'Предельники 2022'!$B$4:$X$28,'Форма 1'!AR$7),2),"")</f>
        <v/>
      </c>
      <c r="Y37" s="30" t="str">
        <f>IF(ISNUMBER('Форма 1'!AS37),ROUND('Форма 1'!$I37*VLOOKUP('Форма 1'!$G37,'Предельники 2022'!$B$4:$X$28,'Форма 1'!AS$7),2),"")</f>
        <v/>
      </c>
      <c r="Z37" s="30" t="str">
        <f>IF(ISNUMBER('Форма 1'!AT37),ROUND('Форма 1'!$I37*VLOOKUP('Форма 1'!$G37,'Предельники 2022'!$B$4:$X$28,'Форма 1'!AT$7),2),"")</f>
        <v/>
      </c>
      <c r="AA37" s="32"/>
      <c r="AB37" s="128">
        <f>'Форма 1'!T37</f>
        <v>45657</v>
      </c>
      <c r="AC37" s="130" t="str">
        <f>'Форма 1'!U37</f>
        <v>РО</v>
      </c>
    </row>
    <row r="38" spans="1:29" x14ac:dyDescent="0.25">
      <c r="A38" s="28">
        <f t="shared" si="7"/>
        <v>8</v>
      </c>
      <c r="B38" s="74" t="str">
        <f>IF(ISBLANK('Форма 1'!B38),"",'Форма 1'!B38)</f>
        <v>Горнозаводской городской округ Пермского края</v>
      </c>
      <c r="C38" s="87" t="s">
        <v>961</v>
      </c>
      <c r="D38" s="29">
        <f>IF(ISBLANK(C38),"Введите адрес",IF(C38='Форма 1'!C38,SUM(E38:K38,M38:S38,Форма2[[#This Row],[19]:[22]]),"Ошибка в адресе!"))</f>
        <v>3816265.83</v>
      </c>
      <c r="E38" s="30" t="str">
        <f>IF(ISNUMBER('Форма 1'!Z38),ROUND('Форма 1'!$I38*VLOOKUP('Форма 1'!$G38,'Предельники 2022'!$B$4:$X$28,'Форма 1'!Z$7),2),"")</f>
        <v/>
      </c>
      <c r="F38" s="30" t="str">
        <f>IF(ISNUMBER('Форма 1'!AA38),ROUND('Форма 1'!$I38*VLOOKUP('Форма 1'!$G38,'Предельники 2022'!$B$4:$X$28,'Форма 1'!AA$7),2),"")</f>
        <v/>
      </c>
      <c r="G38" s="30" t="str">
        <f>IF(ISNUMBER('Форма 1'!AB38),ROUND('Форма 1'!$I38*VLOOKUP('Форма 1'!$G38,'Предельники 2022'!$B$4:$X$28,'Форма 1'!AB$7),2),"")</f>
        <v/>
      </c>
      <c r="H38" s="30" t="str">
        <f>IF(ISNUMBER('Форма 1'!AC38),ROUND('Форма 1'!$I38*VLOOKUP('Форма 1'!$G38,'Предельники 2022'!$B$4:$X$28,'Форма 1'!AC$7),2),"")</f>
        <v/>
      </c>
      <c r="I38" s="30" t="str">
        <f>IF(ISNUMBER('Форма 1'!AD38),ROUND('Форма 1'!$I38*VLOOKUP('Форма 1'!$G38,'Предельники 2022'!$B$4:$X$28,'Форма 1'!AD$7),2),"")</f>
        <v/>
      </c>
      <c r="J38" s="30" t="str">
        <f>IF(ISNUMBER('Форма 1'!AE38),ROUND('Форма 1'!$I38*VLOOKUP('Форма 1'!$G38,'Предельники 2022'!$B$4:$X$28,'Форма 1'!AE$7),2),"")</f>
        <v/>
      </c>
      <c r="K38" s="30" t="str">
        <f>IF(ISNUMBER('Форма 1'!AF38),ROUND('Форма 1'!$I38*VLOOKUP('Форма 1'!$G38,'Предельники 2022'!$B$4:$X$28,'Форма 1'!AF$7),2),"")</f>
        <v/>
      </c>
      <c r="L38" s="31" t="str">
        <f>IF(ISBLANK('Форма 1'!AG38),"",'Форма 1'!AG38)</f>
        <v/>
      </c>
      <c r="M38" s="32" t="str">
        <f>IF(ISBLANK('Форма 1'!AH38),"",'Форма 1'!AH38)</f>
        <v/>
      </c>
      <c r="N38" s="30">
        <f>IF(ISNUMBER('Форма 1'!AI38),ROUND('Форма 1'!$I38*VLOOKUP('Форма 1'!$G38,'Предельники 2022'!$B$4:$X$28,'Форма 1'!AI$7),2),"")</f>
        <v>3816265.83</v>
      </c>
      <c r="O38" s="30" t="str">
        <f>IF(ISNUMBER('Форма 1'!AJ38),ROUND('Форма 1'!$I38*VLOOKUP('Форма 1'!$G38,'Предельники 2022'!$B$4:$X$28,'Форма 1'!AJ$7),2),"")</f>
        <v/>
      </c>
      <c r="P38" s="30" t="str">
        <f>IF(ISNUMBER('Форма 1'!AK38),ROUND('Форма 1'!$I38*VLOOKUP('Форма 1'!$G38,'Предельники 2022'!$B$4:$X$28,'Форма 1'!AK$7),2),"")</f>
        <v/>
      </c>
      <c r="Q38" s="30" t="str">
        <f>IF(ISNUMBER('Форма 1'!AL38),ROUND('Форма 1'!$I38*VLOOKUP('Форма 1'!$G38,'Предельники 2022'!$B$4:$X$28,'Форма 1'!AL$7),2),"")</f>
        <v/>
      </c>
      <c r="R38" s="30" t="str">
        <f>IF(ISNUMBER('Форма 1'!AM38),ROUND('Форма 1'!$I38*VLOOKUP('Форма 1'!$G38,'Предельники 2022'!$B$4:$X$28,'Форма 1'!AM$7),2),"")</f>
        <v/>
      </c>
      <c r="S38" s="93" t="str">
        <f t="shared" si="8"/>
        <v/>
      </c>
      <c r="T38" s="93" t="str">
        <f>IF(ISNUMBER('Форма 1'!AN38),INDEX('Предельники 2022'!$C$4:$X$28,MATCH('Форма 1'!$G38,'Предельники 2022'!$B$4:$B$28,0),MATCH(T$5,'Предельники 2022'!$C$3:$X$3,0)),"")</f>
        <v/>
      </c>
      <c r="U38" s="93" t="str">
        <f>IF(ISNUMBER('Форма 1'!AO38),INDEX('Предельники 2022'!$C$4:$X$28,MATCH('Форма 1'!$G38,'Предельники 2022'!$B$4:$B$28,0),MATCH(U$5,'Предельники 2022'!$C$3:$X$3,0)),"")</f>
        <v/>
      </c>
      <c r="V38" s="93" t="str">
        <f>IF(ISNUMBER('Форма 1'!AP38),INDEX('Предельники 2022'!$C$4:$X$28,MATCH('Форма 1'!$G38,'Предельники 2022'!$B$4:$B$28,0),MATCH(V$5,'Предельники 2022'!$C$3:$X$3,0)),"")</f>
        <v/>
      </c>
      <c r="W38" s="93" t="str">
        <f>IF(ISNUMBER('Форма 1'!AQ38),INDEX('Предельники 2022'!$C$4:$X$28,MATCH('Форма 1'!$G38,'Предельники 2022'!$B$4:$B$28,0),MATCH(W$5,'Предельники 2022'!$C$3:$X$3,0)),"")</f>
        <v/>
      </c>
      <c r="X38" s="30" t="str">
        <f>IF(ISNUMBER('Форма 1'!AR38),ROUND('Форма 1'!$I38*VLOOKUP('Форма 1'!$G38,'Предельники 2022'!$B$4:$X$28,'Форма 1'!AR$7),2),"")</f>
        <v/>
      </c>
      <c r="Y38" s="30" t="str">
        <f>IF(ISNUMBER('Форма 1'!AS38),ROUND('Форма 1'!$I38*VLOOKUP('Форма 1'!$G38,'Предельники 2022'!$B$4:$X$28,'Форма 1'!AS$7),2),"")</f>
        <v/>
      </c>
      <c r="Z38" s="30" t="str">
        <f>IF(ISNUMBER('Форма 1'!AT38),ROUND('Форма 1'!$I38*VLOOKUP('Форма 1'!$G38,'Предельники 2022'!$B$4:$X$28,'Форма 1'!AT$7),2),"")</f>
        <v/>
      </c>
      <c r="AA38" s="32"/>
      <c r="AB38" s="128">
        <f>'Форма 1'!T38</f>
        <v>45657</v>
      </c>
      <c r="AC38" s="130" t="str">
        <f>'Форма 1'!U38</f>
        <v>РО</v>
      </c>
    </row>
    <row r="39" spans="1:29" ht="15.75" x14ac:dyDescent="0.25">
      <c r="A39" s="147">
        <f>IF(NOT(ISERROR("Пермского края"=MID(C39,FIND("Пермского края",C39),14)))=$C$1,0,IF(NOT(ISERROR("город Пермь"=MID(C39,FIND("город Пермь",C39),11)))=$C$1,0,IF(NOT(ISERROR("Итого"=MID(C39,FIND("Итого",C39),5)))=$C$1,0,IF(NOT(ISERROR("Всего"=MID(C39,FIND("Всего",C39),5)))=$C$1,0,#REF!+1))))</f>
        <v>0</v>
      </c>
      <c r="B39" s="148" t="str">
        <f>IF(ISBLANK('Форма 1'!B39),"",'Форма 1'!B39)</f>
        <v/>
      </c>
      <c r="C39" s="153" t="s">
        <v>1105</v>
      </c>
      <c r="D39" s="146">
        <f>IF(ISBLANK(C39),"Введите адрес",IF(C39='Форма 1'!C39,SUM(E39:K39,M39:S39,Форма2[[#This Row],[19]:[22]]),"Ошибка в адресе!"))</f>
        <v>13411842.92</v>
      </c>
      <c r="E39" s="149">
        <f>SUM(E40)</f>
        <v>0</v>
      </c>
      <c r="F39" s="149">
        <f t="shared" ref="F39:S39" si="19">SUM(F40)</f>
        <v>0</v>
      </c>
      <c r="G39" s="149">
        <f t="shared" si="19"/>
        <v>0</v>
      </c>
      <c r="H39" s="149">
        <f t="shared" si="19"/>
        <v>0</v>
      </c>
      <c r="I39" s="149">
        <f t="shared" si="19"/>
        <v>0</v>
      </c>
      <c r="J39" s="149">
        <f t="shared" si="19"/>
        <v>0</v>
      </c>
      <c r="K39" s="149">
        <f t="shared" si="19"/>
        <v>0</v>
      </c>
      <c r="L39" s="155">
        <f t="shared" si="19"/>
        <v>0</v>
      </c>
      <c r="M39" s="149">
        <f t="shared" si="19"/>
        <v>0</v>
      </c>
      <c r="N39" s="149">
        <f t="shared" si="19"/>
        <v>0</v>
      </c>
      <c r="O39" s="149">
        <f t="shared" si="19"/>
        <v>13411842.92</v>
      </c>
      <c r="P39" s="149">
        <f t="shared" si="19"/>
        <v>0</v>
      </c>
      <c r="Q39" s="149">
        <f t="shared" si="19"/>
        <v>0</v>
      </c>
      <c r="R39" s="149">
        <f t="shared" si="19"/>
        <v>0</v>
      </c>
      <c r="S39" s="149">
        <f t="shared" si="19"/>
        <v>0</v>
      </c>
      <c r="T39" s="93" t="str">
        <f>IF(ISNUMBER('Форма 1'!AN39),INDEX('Предельники 2022'!$C$4:$X$28,MATCH('Форма 1'!$G39,'Предельники 2022'!$B$4:$B$28,0),MATCH(T$5,'Предельники 2022'!$C$3:$X$3,0)),"")</f>
        <v/>
      </c>
      <c r="U39" s="93" t="str">
        <f>IF(ISNUMBER('Форма 1'!AO39),INDEX('Предельники 2022'!$C$4:$X$28,MATCH('Форма 1'!$G39,'Предельники 2022'!$B$4:$B$28,0),MATCH(U$5,'Предельники 2022'!$C$3:$X$3,0)),"")</f>
        <v/>
      </c>
      <c r="V39" s="93" t="str">
        <f>IF(ISNUMBER('Форма 1'!AP39),INDEX('Предельники 2022'!$C$4:$X$28,MATCH('Форма 1'!$G39,'Предельники 2022'!$B$4:$B$28,0),MATCH(V$5,'Предельники 2022'!$C$3:$X$3,0)),"")</f>
        <v/>
      </c>
      <c r="W39" s="93" t="str">
        <f>IF(ISNUMBER('Форма 1'!AQ39),INDEX('Предельники 2022'!$C$4:$X$28,MATCH('Форма 1'!$G39,'Предельники 2022'!$B$4:$B$28,0),MATCH(W$5,'Предельники 2022'!$C$3:$X$3,0)),"")</f>
        <v/>
      </c>
      <c r="X39" s="149">
        <f t="shared" ref="X39:Z39" si="20">SUM(X40)</f>
        <v>0</v>
      </c>
      <c r="Y39" s="149">
        <f t="shared" si="20"/>
        <v>0</v>
      </c>
      <c r="Z39" s="149">
        <f t="shared" si="20"/>
        <v>0</v>
      </c>
      <c r="AA39" s="146"/>
      <c r="AB39" s="150"/>
      <c r="AC39" s="151" t="str">
        <f>'Форма 1'!U39</f>
        <v/>
      </c>
    </row>
    <row r="40" spans="1:29" x14ac:dyDescent="0.25">
      <c r="A40" s="28">
        <f t="shared" si="7"/>
        <v>1</v>
      </c>
      <c r="B40" s="74" t="str">
        <f>IF(ISBLANK('Форма 1'!B40),"",'Форма 1'!B40)</f>
        <v>Городской округ закрытое административно-территориальное образование Звездный Пермского края</v>
      </c>
      <c r="C40" s="87" t="s">
        <v>776</v>
      </c>
      <c r="D40" s="29">
        <f>IF(ISBLANK(C40),"Введите адрес",IF(C40='Форма 1'!C40,SUM(E40:K40,M40:S40,Форма2[[#This Row],[19]:[22]]),"Ошибка в адресе!"))</f>
        <v>13411842.92</v>
      </c>
      <c r="E40" s="30" t="str">
        <f>IF(ISNUMBER('Форма 1'!Z40),ROUND('Форма 1'!$I40*VLOOKUP('Форма 1'!$G40,'Предельники 2022'!$B$4:$X$28,'Форма 1'!Z$7),2),"")</f>
        <v/>
      </c>
      <c r="F40" s="30" t="str">
        <f>IF(ISNUMBER('Форма 1'!AA40),ROUND('Форма 1'!$I40*VLOOKUP('Форма 1'!$G40,'Предельники 2022'!$B$4:$X$28,'Форма 1'!AA$7),2),"")</f>
        <v/>
      </c>
      <c r="G40" s="30" t="str">
        <f>IF(ISNUMBER('Форма 1'!AB40),ROUND('Форма 1'!$I40*VLOOKUP('Форма 1'!$G40,'Предельники 2022'!$B$4:$X$28,'Форма 1'!AB$7),2),"")</f>
        <v/>
      </c>
      <c r="H40" s="30" t="str">
        <f>IF(ISNUMBER('Форма 1'!AC40),ROUND('Форма 1'!$I40*VLOOKUP('Форма 1'!$G40,'Предельники 2022'!$B$4:$X$28,'Форма 1'!AC$7),2),"")</f>
        <v/>
      </c>
      <c r="I40" s="30" t="str">
        <f>IF(ISNUMBER('Форма 1'!AD40),ROUND('Форма 1'!$I40*VLOOKUP('Форма 1'!$G40,'Предельники 2022'!$B$4:$X$28,'Форма 1'!AD$7),2),"")</f>
        <v/>
      </c>
      <c r="J40" s="30" t="str">
        <f>IF(ISNUMBER('Форма 1'!AE40),ROUND('Форма 1'!$I40*VLOOKUP('Форма 1'!$G40,'Предельники 2022'!$B$4:$X$28,'Форма 1'!AE$7),2),"")</f>
        <v/>
      </c>
      <c r="K40" s="30" t="str">
        <f>IF(ISNUMBER('Форма 1'!AF40),ROUND('Форма 1'!$I40*VLOOKUP('Форма 1'!$G40,'Предельники 2022'!$B$4:$X$28,'Форма 1'!AF$7),2),"")</f>
        <v/>
      </c>
      <c r="L40" s="31" t="str">
        <f>IF(ISBLANK('Форма 1'!AG40),"",'Форма 1'!AG40)</f>
        <v/>
      </c>
      <c r="M40" s="32" t="str">
        <f>IF(ISBLANK('Форма 1'!AH40),"",'Форма 1'!AH40)</f>
        <v/>
      </c>
      <c r="N40" s="30" t="str">
        <f>IF(ISNUMBER('Форма 1'!AI40),ROUND('Форма 1'!$I40*VLOOKUP('Форма 1'!$G40,'Предельники 2022'!$B$4:$X$28,'Форма 1'!AI$7),2),"")</f>
        <v/>
      </c>
      <c r="O40" s="30">
        <f>IF(ISNUMBER('Форма 1'!AJ40),ROUND('Форма 1'!$I40*VLOOKUP('Форма 1'!$G40,'Предельники 2022'!$B$4:$X$28,'Форма 1'!AJ$7),2),"")</f>
        <v>13411842.92</v>
      </c>
      <c r="P40" s="30" t="str">
        <f>IF(ISNUMBER('Форма 1'!AK40),ROUND('Форма 1'!$I40*VLOOKUP('Форма 1'!$G40,'Предельники 2022'!$B$4:$X$28,'Форма 1'!AK$7),2),"")</f>
        <v/>
      </c>
      <c r="Q40" s="30" t="str">
        <f>IF(ISNUMBER('Форма 1'!AL40),ROUND('Форма 1'!$I40*VLOOKUP('Форма 1'!$G40,'Предельники 2022'!$B$4:$X$28,'Форма 1'!AL$7),2),"")</f>
        <v/>
      </c>
      <c r="R40" s="30" t="str">
        <f>IF(ISNUMBER('Форма 1'!AM40),ROUND('Форма 1'!$I40*VLOOKUP('Форма 1'!$G40,'Предельники 2022'!$B$4:$X$28,'Форма 1'!AM$7),2),"")</f>
        <v/>
      </c>
      <c r="S40" s="93" t="str">
        <f t="shared" si="8"/>
        <v/>
      </c>
      <c r="T40" s="93" t="str">
        <f>IF(ISNUMBER('Форма 1'!AN40),INDEX('Предельники 2022'!$C$4:$X$28,MATCH('Форма 1'!$G40,'Предельники 2022'!$B$4:$B$28,0),MATCH(T$5,'Предельники 2022'!$C$3:$X$3,0)),"")</f>
        <v/>
      </c>
      <c r="U40" s="93" t="str">
        <f>IF(ISNUMBER('Форма 1'!AO40),INDEX('Предельники 2022'!$C$4:$X$28,MATCH('Форма 1'!$G40,'Предельники 2022'!$B$4:$B$28,0),MATCH(U$5,'Предельники 2022'!$C$3:$X$3,0)),"")</f>
        <v/>
      </c>
      <c r="V40" s="93" t="str">
        <f>IF(ISNUMBER('Форма 1'!AP40),INDEX('Предельники 2022'!$C$4:$X$28,MATCH('Форма 1'!$G40,'Предельники 2022'!$B$4:$B$28,0),MATCH(V$5,'Предельники 2022'!$C$3:$X$3,0)),"")</f>
        <v/>
      </c>
      <c r="W40" s="93" t="str">
        <f>IF(ISNUMBER('Форма 1'!AQ40),INDEX('Предельники 2022'!$C$4:$X$28,MATCH('Форма 1'!$G40,'Предельники 2022'!$B$4:$B$28,0),MATCH(W$5,'Предельники 2022'!$C$3:$X$3,0)),"")</f>
        <v/>
      </c>
      <c r="X40" s="30" t="str">
        <f>IF(ISNUMBER('Форма 1'!AR40),ROUND('Форма 1'!$I40*VLOOKUP('Форма 1'!$G40,'Предельники 2022'!$B$4:$X$28,'Форма 1'!AR$7),2),"")</f>
        <v/>
      </c>
      <c r="Y40" s="30" t="str">
        <f>IF(ISNUMBER('Форма 1'!AS40),ROUND('Форма 1'!$I40*VLOOKUP('Форма 1'!$G40,'Предельники 2022'!$B$4:$X$28,'Форма 1'!AS$7),2),"")</f>
        <v/>
      </c>
      <c r="Z40" s="30" t="str">
        <f>IF(ISNUMBER('Форма 1'!AT40),ROUND('Форма 1'!$I40*VLOOKUP('Форма 1'!$G40,'Предельники 2022'!$B$4:$X$28,'Форма 1'!AT$7),2),"")</f>
        <v/>
      </c>
      <c r="AA40" s="32"/>
      <c r="AB40" s="128">
        <f>'Форма 1'!T40</f>
        <v>45657</v>
      </c>
      <c r="AC40" s="130" t="str">
        <f>'Форма 1'!U40</f>
        <v>РО</v>
      </c>
    </row>
    <row r="41" spans="1:29" ht="15.75" x14ac:dyDescent="0.25">
      <c r="A41" s="147">
        <f t="shared" si="7"/>
        <v>0</v>
      </c>
      <c r="B41" s="148" t="str">
        <f>IF(ISBLANK('Форма 1'!B41),"",'Форма 1'!B41)</f>
        <v/>
      </c>
      <c r="C41" s="153" t="s">
        <v>1843</v>
      </c>
      <c r="D41" s="146">
        <f>IF(ISBLANK(C41),"Введите адрес",IF(C41='Форма 1'!C41,SUM(E41:K41,M41:S41,Форма2[[#This Row],[19]:[22]]),"Ошибка в адресе!"))</f>
        <v>652119081.76999998</v>
      </c>
      <c r="E41" s="149">
        <f>SUM(E42:E51)</f>
        <v>0</v>
      </c>
      <c r="F41" s="149">
        <f t="shared" ref="F41:S41" si="21">SUM(F42:F51)</f>
        <v>0</v>
      </c>
      <c r="G41" s="149">
        <f t="shared" si="21"/>
        <v>0</v>
      </c>
      <c r="H41" s="149">
        <f t="shared" si="21"/>
        <v>0</v>
      </c>
      <c r="I41" s="149">
        <f t="shared" si="21"/>
        <v>0</v>
      </c>
      <c r="J41" s="149">
        <f t="shared" si="21"/>
        <v>0</v>
      </c>
      <c r="K41" s="149">
        <f t="shared" si="21"/>
        <v>0</v>
      </c>
      <c r="L41" s="155">
        <f t="shared" si="21"/>
        <v>0</v>
      </c>
      <c r="M41" s="149">
        <f t="shared" si="21"/>
        <v>0</v>
      </c>
      <c r="N41" s="149">
        <f t="shared" si="21"/>
        <v>153292579.90000001</v>
      </c>
      <c r="O41" s="149">
        <f t="shared" si="21"/>
        <v>21713319.630000003</v>
      </c>
      <c r="P41" s="149">
        <f t="shared" si="21"/>
        <v>452807258.72999996</v>
      </c>
      <c r="Q41" s="149">
        <f t="shared" si="21"/>
        <v>0</v>
      </c>
      <c r="R41" s="149">
        <f t="shared" si="21"/>
        <v>22440648.719999999</v>
      </c>
      <c r="S41" s="149">
        <f t="shared" si="21"/>
        <v>1865274.79</v>
      </c>
      <c r="T41" s="93" t="str">
        <f>IF(ISNUMBER('Форма 1'!AN41),INDEX('Предельники 2022'!$C$4:$X$28,MATCH('Форма 1'!$G41,'Предельники 2022'!$B$4:$B$28,0),MATCH(T$5,'Предельники 2022'!$C$3:$X$3,0)),"")</f>
        <v/>
      </c>
      <c r="U41" s="93" t="str">
        <f>IF(ISNUMBER('Форма 1'!AO41),INDEX('Предельники 2022'!$C$4:$X$28,MATCH('Форма 1'!$G41,'Предельники 2022'!$B$4:$B$28,0),MATCH(U$5,'Предельники 2022'!$C$3:$X$3,0)),"")</f>
        <v/>
      </c>
      <c r="V41" s="93" t="str">
        <f>IF(ISNUMBER('Форма 1'!AP41),INDEX('Предельники 2022'!$C$4:$X$28,MATCH('Форма 1'!$G41,'Предельники 2022'!$B$4:$B$28,0),MATCH(V$5,'Предельники 2022'!$C$3:$X$3,0)),"")</f>
        <v/>
      </c>
      <c r="W41" s="93" t="str">
        <f>IF(ISNUMBER('Форма 1'!AQ41),INDEX('Предельники 2022'!$C$4:$X$28,MATCH('Форма 1'!$G41,'Предельники 2022'!$B$4:$B$28,0),MATCH(W$5,'Предельники 2022'!$C$3:$X$3,0)),"")</f>
        <v/>
      </c>
      <c r="X41" s="149">
        <f t="shared" ref="X41:Z41" si="22">SUM(X42:X51)</f>
        <v>0</v>
      </c>
      <c r="Y41" s="149">
        <f t="shared" si="22"/>
        <v>0</v>
      </c>
      <c r="Z41" s="149">
        <f t="shared" si="22"/>
        <v>0</v>
      </c>
      <c r="AA41" s="146"/>
      <c r="AB41" s="150"/>
      <c r="AC41" s="151" t="str">
        <f>'Форма 1'!U41</f>
        <v/>
      </c>
    </row>
    <row r="42" spans="1:29" x14ac:dyDescent="0.25">
      <c r="A42" s="28">
        <f t="shared" si="7"/>
        <v>1</v>
      </c>
      <c r="B42" s="74" t="str">
        <f>IF(ISBLANK('Форма 1'!B42),"",'Форма 1'!B42)</f>
        <v>Губахинский муниципальный округ Пермского края</v>
      </c>
      <c r="C42" s="87" t="s">
        <v>939</v>
      </c>
      <c r="D42" s="29">
        <f>IF(ISBLANK(C42),"Введите адрес",IF(C42='Форма 1'!C42,SUM(E42:K42,M42:S42,Форма2[[#This Row],[19]:[22]]),"Ошибка в адресе!"))</f>
        <v>26051533.66</v>
      </c>
      <c r="E42" s="30" t="str">
        <f>IF(ISNUMBER('Форма 1'!Z42),ROUND('Форма 1'!$I42*VLOOKUP('Форма 1'!$G42,'Предельники 2022'!$B$4:$X$28,'Форма 1'!Z$7),2),"")</f>
        <v/>
      </c>
      <c r="F42" s="30" t="str">
        <f>IF(ISNUMBER('Форма 1'!AA42),ROUND('Форма 1'!$I42*VLOOKUP('Форма 1'!$G42,'Предельники 2022'!$B$4:$X$28,'Форма 1'!AA$7),2),"")</f>
        <v/>
      </c>
      <c r="G42" s="30" t="str">
        <f>IF(ISNUMBER('Форма 1'!AB42),ROUND('Форма 1'!$I42*VLOOKUP('Форма 1'!$G42,'Предельники 2022'!$B$4:$X$28,'Форма 1'!AB$7),2),"")</f>
        <v/>
      </c>
      <c r="H42" s="30" t="str">
        <f>IF(ISNUMBER('Форма 1'!AC42),ROUND('Форма 1'!$I42*VLOOKUP('Форма 1'!$G42,'Предельники 2022'!$B$4:$X$28,'Форма 1'!AC$7),2),"")</f>
        <v/>
      </c>
      <c r="I42" s="30" t="str">
        <f>IF(ISNUMBER('Форма 1'!AD42),ROUND('Форма 1'!$I42*VLOOKUP('Форма 1'!$G42,'Предельники 2022'!$B$4:$X$28,'Форма 1'!AD$7),2),"")</f>
        <v/>
      </c>
      <c r="J42" s="30" t="str">
        <f>IF(ISNUMBER('Форма 1'!AE42),ROUND('Форма 1'!$I42*VLOOKUP('Форма 1'!$G42,'Предельники 2022'!$B$4:$X$28,'Форма 1'!AE$7),2),"")</f>
        <v/>
      </c>
      <c r="K42" s="30" t="str">
        <f>IF(ISNUMBER('Форма 1'!AF42),ROUND('Форма 1'!$I42*VLOOKUP('Форма 1'!$G42,'Предельники 2022'!$B$4:$X$28,'Форма 1'!AF$7),2),"")</f>
        <v/>
      </c>
      <c r="L42" s="31" t="str">
        <f>IF(ISBLANK('Форма 1'!AG42),"",'Форма 1'!AG42)</f>
        <v/>
      </c>
      <c r="M42" s="32" t="str">
        <f>IF(ISBLANK('Форма 1'!AH42),"",'Форма 1'!AH42)</f>
        <v/>
      </c>
      <c r="N42" s="30">
        <f>IF(ISNUMBER('Форма 1'!AI42),ROUND('Форма 1'!$I42*VLOOKUP('Форма 1'!$G42,'Предельники 2022'!$B$4:$X$28,'Форма 1'!AI$7),2),"")</f>
        <v>26051533.66</v>
      </c>
      <c r="O42" s="30" t="str">
        <f>IF(ISNUMBER('Форма 1'!AJ42),ROUND('Форма 1'!$I42*VLOOKUP('Форма 1'!$G42,'Предельники 2022'!$B$4:$X$28,'Форма 1'!AJ$7),2),"")</f>
        <v/>
      </c>
      <c r="P42" s="30" t="str">
        <f>IF(ISNUMBER('Форма 1'!AK42),ROUND('Форма 1'!$I42*VLOOKUP('Форма 1'!$G42,'Предельники 2022'!$B$4:$X$28,'Форма 1'!AK$7),2),"")</f>
        <v/>
      </c>
      <c r="Q42" s="30" t="str">
        <f>IF(ISNUMBER('Форма 1'!AL42),ROUND('Форма 1'!$I42*VLOOKUP('Форма 1'!$G42,'Предельники 2022'!$B$4:$X$28,'Форма 1'!AL$7),2),"")</f>
        <v/>
      </c>
      <c r="R42" s="30" t="str">
        <f>IF(ISNUMBER('Форма 1'!AM42),ROUND('Форма 1'!$I42*VLOOKUP('Форма 1'!$G42,'Предельники 2022'!$B$4:$X$28,'Форма 1'!AM$7),2),"")</f>
        <v/>
      </c>
      <c r="S42" s="119" t="str">
        <f t="shared" si="8"/>
        <v/>
      </c>
      <c r="T42" s="120" t="str">
        <f>IF(ISNUMBER('Форма 1'!AN42),INDEX('Предельники 2022'!$C$4:$X$28,MATCH('Форма 1'!$G42,'Предельники 2022'!$B$4:$B$28,0),MATCH(T$5,'Предельники 2022'!$C$3:$X$3,0)),"")</f>
        <v/>
      </c>
      <c r="U42" s="120" t="str">
        <f>IF(ISNUMBER('Форма 1'!AO42),INDEX('Предельники 2022'!$C$4:$X$28,MATCH('Форма 1'!$G42,'Предельники 2022'!$B$4:$B$28,0),MATCH(U$5,'Предельники 2022'!$C$3:$X$3,0)),"")</f>
        <v/>
      </c>
      <c r="V42" s="120" t="str">
        <f>IF(ISNUMBER('Форма 1'!AP42),INDEX('Предельники 2022'!$C$4:$X$28,MATCH('Форма 1'!$G42,'Предельники 2022'!$B$4:$B$28,0),MATCH(V$5,'Предельники 2022'!$C$3:$X$3,0)),"")</f>
        <v/>
      </c>
      <c r="W42" s="120" t="str">
        <f>IF(ISNUMBER('Форма 1'!AQ42),INDEX('Предельники 2022'!$C$4:$X$28,MATCH('Форма 1'!$G42,'Предельники 2022'!$B$4:$B$28,0),MATCH(W$5,'Предельники 2022'!$C$3:$X$3,0)),"")</f>
        <v/>
      </c>
      <c r="X42" s="30" t="str">
        <f>IF(ISNUMBER('Форма 1'!AR42),ROUND('Форма 1'!$I42*VLOOKUP('Форма 1'!$G42,'Предельники 2022'!$B$4:$X$28,'Форма 1'!AR$7),2),"")</f>
        <v/>
      </c>
      <c r="Y42" s="30" t="str">
        <f>IF(ISNUMBER('Форма 1'!AS42),ROUND('Форма 1'!$I42*VLOOKUP('Форма 1'!$G42,'Предельники 2022'!$B$4:$X$28,'Форма 1'!AS$7),2),"")</f>
        <v/>
      </c>
      <c r="Z42" s="30" t="str">
        <f>IF(ISNUMBER('Форма 1'!AT42),ROUND('Форма 1'!$I42*VLOOKUP('Форма 1'!$G42,'Предельники 2022'!$B$4:$X$28,'Форма 1'!AT$7),2),"")</f>
        <v/>
      </c>
      <c r="AA42" s="32"/>
      <c r="AB42" s="128">
        <f>'Форма 1'!T42</f>
        <v>45657</v>
      </c>
      <c r="AC42" s="130" t="str">
        <f>'Форма 1'!U42</f>
        <v>РО</v>
      </c>
    </row>
    <row r="43" spans="1:29" x14ac:dyDescent="0.25">
      <c r="A43" s="28">
        <f t="shared" si="7"/>
        <v>2</v>
      </c>
      <c r="B43" s="74" t="str">
        <f>IF(ISBLANK('Форма 1'!B43),"",'Форма 1'!B43)</f>
        <v>Губахинский муниципальный округ Пермского края</v>
      </c>
      <c r="C43" s="87" t="s">
        <v>73</v>
      </c>
      <c r="D43" s="29">
        <f>IF(ISBLANK(C43),"Введите адрес",IF(C43='Форма 1'!C43,SUM(E43:K43,M43:S43,Форма2[[#This Row],[19]:[22]]),"Ошибка в адресе!"))</f>
        <v>13232534.779999999</v>
      </c>
      <c r="E43" s="30" t="str">
        <f>IF(ISNUMBER('Форма 1'!Z43),ROUND('Форма 1'!$I43*VLOOKUP('Форма 1'!$G43,'Предельники 2022'!$B$4:$X$28,'Форма 1'!Z$7),2),"")</f>
        <v/>
      </c>
      <c r="F43" s="30" t="str">
        <f>IF(ISNUMBER('Форма 1'!AA43),ROUND('Форма 1'!$I43*VLOOKUP('Форма 1'!$G43,'Предельники 2022'!$B$4:$X$28,'Форма 1'!AA$7),2),"")</f>
        <v/>
      </c>
      <c r="G43" s="30" t="str">
        <f>IF(ISNUMBER('Форма 1'!AB43),ROUND('Форма 1'!$I43*VLOOKUP('Форма 1'!$G43,'Предельники 2022'!$B$4:$X$28,'Форма 1'!AB$7),2),"")</f>
        <v/>
      </c>
      <c r="H43" s="30" t="str">
        <f>IF(ISNUMBER('Форма 1'!AC43),ROUND('Форма 1'!$I43*VLOOKUP('Форма 1'!$G43,'Предельники 2022'!$B$4:$X$28,'Форма 1'!AC$7),2),"")</f>
        <v/>
      </c>
      <c r="I43" s="30" t="str">
        <f>IF(ISNUMBER('Форма 1'!AD43),ROUND('Форма 1'!$I43*VLOOKUP('Форма 1'!$G43,'Предельники 2022'!$B$4:$X$28,'Форма 1'!AD$7),2),"")</f>
        <v/>
      </c>
      <c r="J43" s="30" t="str">
        <f>IF(ISNUMBER('Форма 1'!AE43),ROUND('Форма 1'!$I43*VLOOKUP('Форма 1'!$G43,'Предельники 2022'!$B$4:$X$28,'Форма 1'!AE$7),2),"")</f>
        <v/>
      </c>
      <c r="K43" s="30" t="str">
        <f>IF(ISNUMBER('Форма 1'!AF43),ROUND('Форма 1'!$I43*VLOOKUP('Форма 1'!$G43,'Предельники 2022'!$B$4:$X$28,'Форма 1'!AF$7),2),"")</f>
        <v/>
      </c>
      <c r="L43" s="31" t="str">
        <f>IF(ISBLANK('Форма 1'!AG43),"",'Форма 1'!AG43)</f>
        <v/>
      </c>
      <c r="M43" s="32" t="str">
        <f>IF(ISBLANK('Форма 1'!AH43),"",'Форма 1'!AH43)</f>
        <v/>
      </c>
      <c r="N43" s="30">
        <f>IF(ISNUMBER('Форма 1'!AI43),ROUND('Форма 1'!$I43*VLOOKUP('Форма 1'!$G43,'Предельники 2022'!$B$4:$X$28,'Форма 1'!AI$7),2),"")</f>
        <v>10965260.57</v>
      </c>
      <c r="O43" s="30" t="str">
        <f>IF(ISNUMBER('Форма 1'!AJ43),ROUND('Форма 1'!$I43*VLOOKUP('Форма 1'!$G43,'Предельники 2022'!$B$4:$X$28,'Форма 1'!AJ$7),2),"")</f>
        <v/>
      </c>
      <c r="P43" s="30" t="str">
        <f>IF(ISNUMBER('Форма 1'!AK43),ROUND('Форма 1'!$I43*VLOOKUP('Форма 1'!$G43,'Предельники 2022'!$B$4:$X$28,'Форма 1'!AK$7),2),"")</f>
        <v/>
      </c>
      <c r="Q43" s="30" t="str">
        <f>IF(ISNUMBER('Форма 1'!AL43),ROUND('Форма 1'!$I43*VLOOKUP('Форма 1'!$G43,'Предельники 2022'!$B$4:$X$28,'Форма 1'!AL$7),2),"")</f>
        <v/>
      </c>
      <c r="R43" s="30">
        <f>IF(ISNUMBER('Форма 1'!AM43),ROUND('Форма 1'!$I43*VLOOKUP('Форма 1'!$G43,'Предельники 2022'!$B$4:$X$28,'Форма 1'!AM$7),2),"")</f>
        <v>1987080.95</v>
      </c>
      <c r="S43" s="93">
        <f t="shared" si="8"/>
        <v>280193.26</v>
      </c>
      <c r="T43" s="93">
        <f>IF(ISNUMBER('Форма 1'!AN43),INDEX('Предельники 2022'!$C$4:$X$28,MATCH('Форма 1'!$G43,'Предельники 2022'!$B$4:$B$28,0),MATCH(T$5,'Предельники 2022'!$C$3:$X$3,0)),"")</f>
        <v>280193.26</v>
      </c>
      <c r="U43" s="93" t="str">
        <f>IF(ISNUMBER('Форма 1'!AO43),INDEX('Предельники 2022'!$C$4:$X$28,MATCH('Форма 1'!$G43,'Предельники 2022'!$B$4:$B$28,0),MATCH(U$5,'Предельники 2022'!$C$3:$X$3,0)),"")</f>
        <v/>
      </c>
      <c r="V43" s="93" t="str">
        <f>IF(ISNUMBER('Форма 1'!AP43),INDEX('Предельники 2022'!$C$4:$X$28,MATCH('Форма 1'!$G43,'Предельники 2022'!$B$4:$B$28,0),MATCH(V$5,'Предельники 2022'!$C$3:$X$3,0)),"")</f>
        <v/>
      </c>
      <c r="W43" s="93" t="str">
        <f>IF(ISNUMBER('Форма 1'!AQ43),INDEX('Предельники 2022'!$C$4:$X$28,MATCH('Форма 1'!$G43,'Предельники 2022'!$B$4:$B$28,0),MATCH(W$5,'Предельники 2022'!$C$3:$X$3,0)),"")</f>
        <v/>
      </c>
      <c r="X43" s="30" t="str">
        <f>IF(ISNUMBER('Форма 1'!AR43),ROUND('Форма 1'!$I43*VLOOKUP('Форма 1'!$G43,'Предельники 2022'!$B$4:$X$28,'Форма 1'!AR$7),2),"")</f>
        <v/>
      </c>
      <c r="Y43" s="30" t="str">
        <f>IF(ISNUMBER('Форма 1'!AS43),ROUND('Форма 1'!$I43*VLOOKUP('Форма 1'!$G43,'Предельники 2022'!$B$4:$X$28,'Форма 1'!AS$7),2),"")</f>
        <v/>
      </c>
      <c r="Z43" s="30" t="str">
        <f>IF(ISNUMBER('Форма 1'!AT43),ROUND('Форма 1'!$I43*VLOOKUP('Форма 1'!$G43,'Предельники 2022'!$B$4:$X$28,'Форма 1'!AT$7),2),"")</f>
        <v/>
      </c>
      <c r="AA43" s="32"/>
      <c r="AB43" s="128">
        <f>'Форма 1'!T43</f>
        <v>45657</v>
      </c>
      <c r="AC43" s="130" t="str">
        <f>'Форма 1'!U43</f>
        <v>РО</v>
      </c>
    </row>
    <row r="44" spans="1:29" x14ac:dyDescent="0.25">
      <c r="A44" s="28">
        <f t="shared" si="7"/>
        <v>3</v>
      </c>
      <c r="B44" s="74" t="str">
        <f>IF(ISBLANK('Форма 1'!B44),"",'Форма 1'!B44)</f>
        <v>Губахинский муниципальный округ Пермского края</v>
      </c>
      <c r="C44" s="87" t="s">
        <v>74</v>
      </c>
      <c r="D44" s="29">
        <f>IF(ISBLANK(C44),"Введите адрес",IF(C44='Форма 1'!C44,SUM(E44:K44,M44:S44,Форма2[[#This Row],[19]:[22]]),"Ошибка в адресе!"))</f>
        <v>25880303.970000003</v>
      </c>
      <c r="E44" s="30" t="str">
        <f>IF(ISNUMBER('Форма 1'!Z44),ROUND('Форма 1'!$I44*VLOOKUP('Форма 1'!$G44,'Предельники 2022'!$B$4:$X$28,'Форма 1'!Z$7),2),"")</f>
        <v/>
      </c>
      <c r="F44" s="30" t="str">
        <f>IF(ISNUMBER('Форма 1'!AA44),ROUND('Форма 1'!$I44*VLOOKUP('Форма 1'!$G44,'Предельники 2022'!$B$4:$X$28,'Форма 1'!AA$7),2),"")</f>
        <v/>
      </c>
      <c r="G44" s="30" t="str">
        <f>IF(ISNUMBER('Форма 1'!AB44),ROUND('Форма 1'!$I44*VLOOKUP('Форма 1'!$G44,'Предельники 2022'!$B$4:$X$28,'Форма 1'!AB$7),2),"")</f>
        <v/>
      </c>
      <c r="H44" s="30" t="str">
        <f>IF(ISNUMBER('Форма 1'!AC44),ROUND('Форма 1'!$I44*VLOOKUP('Форма 1'!$G44,'Предельники 2022'!$B$4:$X$28,'Форма 1'!AC$7),2),"")</f>
        <v/>
      </c>
      <c r="I44" s="30" t="str">
        <f>IF(ISNUMBER('Форма 1'!AD44),ROUND('Форма 1'!$I44*VLOOKUP('Форма 1'!$G44,'Предельники 2022'!$B$4:$X$28,'Форма 1'!AD$7),2),"")</f>
        <v/>
      </c>
      <c r="J44" s="30" t="str">
        <f>IF(ISNUMBER('Форма 1'!AE44),ROUND('Форма 1'!$I44*VLOOKUP('Форма 1'!$G44,'Предельники 2022'!$B$4:$X$28,'Форма 1'!AE$7),2),"")</f>
        <v/>
      </c>
      <c r="K44" s="30" t="str">
        <f>IF(ISNUMBER('Форма 1'!AF44),ROUND('Форма 1'!$I44*VLOOKUP('Форма 1'!$G44,'Предельники 2022'!$B$4:$X$28,'Форма 1'!AF$7),2),"")</f>
        <v/>
      </c>
      <c r="L44" s="31" t="str">
        <f>IF(ISBLANK('Форма 1'!AG44),"",'Форма 1'!AG44)</f>
        <v/>
      </c>
      <c r="M44" s="32" t="str">
        <f>IF(ISBLANK('Форма 1'!AH44),"",'Форма 1'!AH44)</f>
        <v/>
      </c>
      <c r="N44" s="30">
        <f>IF(ISNUMBER('Форма 1'!AI44),ROUND('Форма 1'!$I44*VLOOKUP('Форма 1'!$G44,'Предельники 2022'!$B$4:$X$28,'Форма 1'!AI$7),2),"")</f>
        <v>9307019.4700000007</v>
      </c>
      <c r="O44" s="30" t="str">
        <f>IF(ISNUMBER('Форма 1'!AJ44),ROUND('Форма 1'!$I44*VLOOKUP('Форма 1'!$G44,'Предельники 2022'!$B$4:$X$28,'Форма 1'!AJ$7),2),"")</f>
        <v/>
      </c>
      <c r="P44" s="30">
        <f>IF(ISNUMBER('Форма 1'!AK44),ROUND('Форма 1'!$I44*VLOOKUP('Форма 1'!$G44,'Предельники 2022'!$B$4:$X$28,'Форма 1'!AK$7),2),"")</f>
        <v>14606510.15</v>
      </c>
      <c r="Q44" s="30" t="str">
        <f>IF(ISNUMBER('Форма 1'!AL44),ROUND('Форма 1'!$I44*VLOOKUP('Форма 1'!$G44,'Предельники 2022'!$B$4:$X$28,'Форма 1'!AL$7),2),"")</f>
        <v/>
      </c>
      <c r="R44" s="30">
        <f>IF(ISNUMBER('Форма 1'!AM44),ROUND('Форма 1'!$I44*VLOOKUP('Форма 1'!$G44,'Предельники 2022'!$B$4:$X$28,'Форма 1'!AM$7),2),"")</f>
        <v>1686581.09</v>
      </c>
      <c r="S44" s="93">
        <f t="shared" si="8"/>
        <v>280193.26</v>
      </c>
      <c r="T44" s="93">
        <f>IF(ISNUMBER('Форма 1'!AN44),INDEX('Предельники 2022'!$C$4:$X$28,MATCH('Форма 1'!$G44,'Предельники 2022'!$B$4:$B$28,0),MATCH(T$5,'Предельники 2022'!$C$3:$X$3,0)),"")</f>
        <v>280193.26</v>
      </c>
      <c r="U44" s="93" t="str">
        <f>IF(ISNUMBER('Форма 1'!AO44),INDEX('Предельники 2022'!$C$4:$X$28,MATCH('Форма 1'!$G44,'Предельники 2022'!$B$4:$B$28,0),MATCH(U$5,'Предельники 2022'!$C$3:$X$3,0)),"")</f>
        <v/>
      </c>
      <c r="V44" s="93" t="str">
        <f>IF(ISNUMBER('Форма 1'!AP44),INDEX('Предельники 2022'!$C$4:$X$28,MATCH('Форма 1'!$G44,'Предельники 2022'!$B$4:$B$28,0),MATCH(V$5,'Предельники 2022'!$C$3:$X$3,0)),"")</f>
        <v/>
      </c>
      <c r="W44" s="93" t="str">
        <f>IF(ISNUMBER('Форма 1'!AQ44),INDEX('Предельники 2022'!$C$4:$X$28,MATCH('Форма 1'!$G44,'Предельники 2022'!$B$4:$B$28,0),MATCH(W$5,'Предельники 2022'!$C$3:$X$3,0)),"")</f>
        <v/>
      </c>
      <c r="X44" s="30" t="str">
        <f>IF(ISNUMBER('Форма 1'!AR44),ROUND('Форма 1'!$I44*VLOOKUP('Форма 1'!$G44,'Предельники 2022'!$B$4:$X$28,'Форма 1'!AR$7),2),"")</f>
        <v/>
      </c>
      <c r="Y44" s="30" t="str">
        <f>IF(ISNUMBER('Форма 1'!AS44),ROUND('Форма 1'!$I44*VLOOKUP('Форма 1'!$G44,'Предельники 2022'!$B$4:$X$28,'Форма 1'!AS$7),2),"")</f>
        <v/>
      </c>
      <c r="Z44" s="30" t="str">
        <f>IF(ISNUMBER('Форма 1'!AT44),ROUND('Форма 1'!$I44*VLOOKUP('Форма 1'!$G44,'Предельники 2022'!$B$4:$X$28,'Форма 1'!AT$7),2),"")</f>
        <v/>
      </c>
      <c r="AA44" s="32"/>
      <c r="AB44" s="128">
        <f>'Форма 1'!T44</f>
        <v>45657</v>
      </c>
      <c r="AC44" s="130" t="str">
        <f>'Форма 1'!U44</f>
        <v>РО</v>
      </c>
    </row>
    <row r="45" spans="1:29" x14ac:dyDescent="0.25">
      <c r="A45" s="28">
        <f t="shared" si="7"/>
        <v>4</v>
      </c>
      <c r="B45" s="74" t="str">
        <f>IF(ISBLANK('Форма 1'!B45),"",'Форма 1'!B45)</f>
        <v>Губахинский муниципальный округ Пермского края</v>
      </c>
      <c r="C45" s="87" t="s">
        <v>75</v>
      </c>
      <c r="D45" s="29">
        <f>IF(ISBLANK(C45),"Введите адрес",IF(C45='Форма 1'!C45,SUM(E45:K45,M45:S45,Форма2[[#This Row],[19]:[22]]),"Ошибка в адресе!"))</f>
        <v>55549253.68</v>
      </c>
      <c r="E45" s="30" t="str">
        <f>IF(ISNUMBER('Форма 1'!Z45),ROUND('Форма 1'!$I45*VLOOKUP('Форма 1'!$G45,'Предельники 2022'!$B$4:$X$28,'Форма 1'!Z$7),2),"")</f>
        <v/>
      </c>
      <c r="F45" s="30" t="str">
        <f>IF(ISNUMBER('Форма 1'!AA45),ROUND('Форма 1'!$I45*VLOOKUP('Форма 1'!$G45,'Предельники 2022'!$B$4:$X$28,'Форма 1'!AA$7),2),"")</f>
        <v/>
      </c>
      <c r="G45" s="30" t="str">
        <f>IF(ISNUMBER('Форма 1'!AB45),ROUND('Форма 1'!$I45*VLOOKUP('Форма 1'!$G45,'Предельники 2022'!$B$4:$X$28,'Форма 1'!AB$7),2),"")</f>
        <v/>
      </c>
      <c r="H45" s="30" t="str">
        <f>IF(ISNUMBER('Форма 1'!AC45),ROUND('Форма 1'!$I45*VLOOKUP('Форма 1'!$G45,'Предельники 2022'!$B$4:$X$28,'Форма 1'!AC$7),2),"")</f>
        <v/>
      </c>
      <c r="I45" s="30" t="str">
        <f>IF(ISNUMBER('Форма 1'!AD45),ROUND('Форма 1'!$I45*VLOOKUP('Форма 1'!$G45,'Предельники 2022'!$B$4:$X$28,'Форма 1'!AD$7),2),"")</f>
        <v/>
      </c>
      <c r="J45" s="30" t="str">
        <f>IF(ISNUMBER('Форма 1'!AE45),ROUND('Форма 1'!$I45*VLOOKUP('Форма 1'!$G45,'Предельники 2022'!$B$4:$X$28,'Форма 1'!AE$7),2),"")</f>
        <v/>
      </c>
      <c r="K45" s="30" t="str">
        <f>IF(ISNUMBER('Форма 1'!AF45),ROUND('Форма 1'!$I45*VLOOKUP('Форма 1'!$G45,'Предельники 2022'!$B$4:$X$28,'Форма 1'!AF$7),2),"")</f>
        <v/>
      </c>
      <c r="L45" s="31" t="str">
        <f>IF(ISBLANK('Форма 1'!AG45),"",'Форма 1'!AG45)</f>
        <v/>
      </c>
      <c r="M45" s="32" t="str">
        <f>IF(ISBLANK('Форма 1'!AH45),"",'Форма 1'!AH45)</f>
        <v/>
      </c>
      <c r="N45" s="30">
        <f>IF(ISNUMBER('Форма 1'!AI45),ROUND('Форма 1'!$I45*VLOOKUP('Форма 1'!$G45,'Предельники 2022'!$B$4:$X$28,'Форма 1'!AI$7),2),"")</f>
        <v>6426443.9100000001</v>
      </c>
      <c r="O45" s="30" t="str">
        <f>IF(ISNUMBER('Форма 1'!AJ45),ROUND('Форма 1'!$I45*VLOOKUP('Форма 1'!$G45,'Предельники 2022'!$B$4:$X$28,'Форма 1'!AJ$7),2),"")</f>
        <v/>
      </c>
      <c r="P45" s="30">
        <f>IF(ISNUMBER('Форма 1'!AK45),ROUND('Форма 1'!$I45*VLOOKUP('Форма 1'!$G45,'Предельники 2022'!$B$4:$X$28,'Форма 1'!AK$7),2),"")</f>
        <v>47365698.780000001</v>
      </c>
      <c r="Q45" s="30" t="str">
        <f>IF(ISNUMBER('Форма 1'!AL45),ROUND('Форма 1'!$I45*VLOOKUP('Форма 1'!$G45,'Предельники 2022'!$B$4:$X$28,'Форма 1'!AL$7),2),"")</f>
        <v/>
      </c>
      <c r="R45" s="30">
        <f>IF(ISNUMBER('Форма 1'!AM45),ROUND('Форма 1'!$I45*VLOOKUP('Форма 1'!$G45,'Предельники 2022'!$B$4:$X$28,'Форма 1'!AM$7),2),"")</f>
        <v>1508943.74</v>
      </c>
      <c r="S45" s="93">
        <f t="shared" si="8"/>
        <v>248167.25</v>
      </c>
      <c r="T45" s="93">
        <f>IF(ISNUMBER('Форма 1'!AN45),INDEX('Предельники 2022'!$C$4:$X$28,MATCH('Форма 1'!$G45,'Предельники 2022'!$B$4:$B$28,0),MATCH(T$5,'Предельники 2022'!$C$3:$X$3,0)),"")</f>
        <v>248167.25</v>
      </c>
      <c r="U45" s="93" t="str">
        <f>IF(ISNUMBER('Форма 1'!AO45),INDEX('Предельники 2022'!$C$4:$X$28,MATCH('Форма 1'!$G45,'Предельники 2022'!$B$4:$B$28,0),MATCH(U$5,'Предельники 2022'!$C$3:$X$3,0)),"")</f>
        <v/>
      </c>
      <c r="V45" s="93" t="str">
        <f>IF(ISNUMBER('Форма 1'!AP45),INDEX('Предельники 2022'!$C$4:$X$28,MATCH('Форма 1'!$G45,'Предельники 2022'!$B$4:$B$28,0),MATCH(V$5,'Предельники 2022'!$C$3:$X$3,0)),"")</f>
        <v/>
      </c>
      <c r="W45" s="93" t="str">
        <f>IF(ISNUMBER('Форма 1'!AQ45),INDEX('Предельники 2022'!$C$4:$X$28,MATCH('Форма 1'!$G45,'Предельники 2022'!$B$4:$B$28,0),MATCH(W$5,'Предельники 2022'!$C$3:$X$3,0)),"")</f>
        <v/>
      </c>
      <c r="X45" s="30" t="str">
        <f>IF(ISNUMBER('Форма 1'!AR45),ROUND('Форма 1'!$I45*VLOOKUP('Форма 1'!$G45,'Предельники 2022'!$B$4:$X$28,'Форма 1'!AR$7),2),"")</f>
        <v/>
      </c>
      <c r="Y45" s="30" t="str">
        <f>IF(ISNUMBER('Форма 1'!AS45),ROUND('Форма 1'!$I45*VLOOKUP('Форма 1'!$G45,'Предельники 2022'!$B$4:$X$28,'Форма 1'!AS$7),2),"")</f>
        <v/>
      </c>
      <c r="Z45" s="30" t="str">
        <f>IF(ISNUMBER('Форма 1'!AT45),ROUND('Форма 1'!$I45*VLOOKUP('Форма 1'!$G45,'Предельники 2022'!$B$4:$X$28,'Форма 1'!AT$7),2),"")</f>
        <v/>
      </c>
      <c r="AA45" s="32"/>
      <c r="AB45" s="128">
        <f>'Форма 1'!T45</f>
        <v>45657</v>
      </c>
      <c r="AC45" s="130" t="str">
        <f>'Форма 1'!U45</f>
        <v>РО</v>
      </c>
    </row>
    <row r="46" spans="1:29" x14ac:dyDescent="0.25">
      <c r="A46" s="28">
        <f t="shared" si="7"/>
        <v>5</v>
      </c>
      <c r="B46" s="74" t="str">
        <f>IF(ISBLANK('Форма 1'!B46),"",'Форма 1'!B46)</f>
        <v>Губахинский муниципальный округ Пермского края</v>
      </c>
      <c r="C46" s="87" t="s">
        <v>76</v>
      </c>
      <c r="D46" s="29">
        <f>IF(ISBLANK(C46),"Введите адрес",IF(C46='Форма 1'!C46,SUM(E46:K46,M46:S46,Форма2[[#This Row],[19]:[22]]),"Ошибка в адресе!"))</f>
        <v>121482768.94999999</v>
      </c>
      <c r="E46" s="30" t="str">
        <f>IF(ISNUMBER('Форма 1'!Z46),ROUND('Форма 1'!$I46*VLOOKUP('Форма 1'!$G46,'Предельники 2022'!$B$4:$X$28,'Форма 1'!Z$7),2),"")</f>
        <v/>
      </c>
      <c r="F46" s="30" t="str">
        <f>IF(ISNUMBER('Форма 1'!AA46),ROUND('Форма 1'!$I46*VLOOKUP('Форма 1'!$G46,'Предельники 2022'!$B$4:$X$28,'Форма 1'!AA$7),2),"")</f>
        <v/>
      </c>
      <c r="G46" s="30" t="str">
        <f>IF(ISNUMBER('Форма 1'!AB46),ROUND('Форма 1'!$I46*VLOOKUP('Форма 1'!$G46,'Предельники 2022'!$B$4:$X$28,'Форма 1'!AB$7),2),"")</f>
        <v/>
      </c>
      <c r="H46" s="30" t="str">
        <f>IF(ISNUMBER('Форма 1'!AC46),ROUND('Форма 1'!$I46*VLOOKUP('Форма 1'!$G46,'Предельники 2022'!$B$4:$X$28,'Форма 1'!AC$7),2),"")</f>
        <v/>
      </c>
      <c r="I46" s="30" t="str">
        <f>IF(ISNUMBER('Форма 1'!AD46),ROUND('Форма 1'!$I46*VLOOKUP('Форма 1'!$G46,'Предельники 2022'!$B$4:$X$28,'Форма 1'!AD$7),2),"")</f>
        <v/>
      </c>
      <c r="J46" s="30" t="str">
        <f>IF(ISNUMBER('Форма 1'!AE46),ROUND('Форма 1'!$I46*VLOOKUP('Форма 1'!$G46,'Предельники 2022'!$B$4:$X$28,'Форма 1'!AE$7),2),"")</f>
        <v/>
      </c>
      <c r="K46" s="30" t="str">
        <f>IF(ISNUMBER('Форма 1'!AF46),ROUND('Форма 1'!$I46*VLOOKUP('Форма 1'!$G46,'Предельники 2022'!$B$4:$X$28,'Форма 1'!AF$7),2),"")</f>
        <v/>
      </c>
      <c r="L46" s="31" t="str">
        <f>IF(ISBLANK('Форма 1'!AG46),"",'Форма 1'!AG46)</f>
        <v/>
      </c>
      <c r="M46" s="32" t="str">
        <f>IF(ISBLANK('Форма 1'!AH46),"",'Форма 1'!AH46)</f>
        <v/>
      </c>
      <c r="N46" s="30">
        <f>IF(ISNUMBER('Форма 1'!AI46),ROUND('Форма 1'!$I46*VLOOKUP('Форма 1'!$G46,'Предельники 2022'!$B$4:$X$28,'Форма 1'!AI$7),2),"")</f>
        <v>14088464.039999999</v>
      </c>
      <c r="O46" s="30" t="str">
        <f>IF(ISNUMBER('Форма 1'!AJ46),ROUND('Форма 1'!$I46*VLOOKUP('Форма 1'!$G46,'Предельники 2022'!$B$4:$X$28,'Форма 1'!AJ$7),2),"")</f>
        <v/>
      </c>
      <c r="P46" s="30">
        <f>IF(ISNUMBER('Форма 1'!AK46),ROUND('Форма 1'!$I46*VLOOKUP('Форма 1'!$G46,'Предельники 2022'!$B$4:$X$28,'Форма 1'!AK$7),2),"")</f>
        <v>103838134.06</v>
      </c>
      <c r="Q46" s="30" t="str">
        <f>IF(ISNUMBER('Форма 1'!AL46),ROUND('Форма 1'!$I46*VLOOKUP('Форма 1'!$G46,'Предельники 2022'!$B$4:$X$28,'Форма 1'!AL$7),2),"")</f>
        <v/>
      </c>
      <c r="R46" s="30">
        <f>IF(ISNUMBER('Форма 1'!AM46),ROUND('Форма 1'!$I46*VLOOKUP('Форма 1'!$G46,'Предельники 2022'!$B$4:$X$28,'Форма 1'!AM$7),2),"")</f>
        <v>3308003.6</v>
      </c>
      <c r="S46" s="93">
        <f t="shared" si="8"/>
        <v>248167.25</v>
      </c>
      <c r="T46" s="93">
        <f>IF(ISNUMBER('Форма 1'!AN46),INDEX('Предельники 2022'!$C$4:$X$28,MATCH('Форма 1'!$G46,'Предельники 2022'!$B$4:$B$28,0),MATCH(T$5,'Предельники 2022'!$C$3:$X$3,0)),"")</f>
        <v>248167.25</v>
      </c>
      <c r="U46" s="93" t="str">
        <f>IF(ISNUMBER('Форма 1'!AO46),INDEX('Предельники 2022'!$C$4:$X$28,MATCH('Форма 1'!$G46,'Предельники 2022'!$B$4:$B$28,0),MATCH(U$5,'Предельники 2022'!$C$3:$X$3,0)),"")</f>
        <v/>
      </c>
      <c r="V46" s="93" t="str">
        <f>IF(ISNUMBER('Форма 1'!AP46),INDEX('Предельники 2022'!$C$4:$X$28,MATCH('Форма 1'!$G46,'Предельники 2022'!$B$4:$B$28,0),MATCH(V$5,'Предельники 2022'!$C$3:$X$3,0)),"")</f>
        <v/>
      </c>
      <c r="W46" s="93" t="str">
        <f>IF(ISNUMBER('Форма 1'!AQ46),INDEX('Предельники 2022'!$C$4:$X$28,MATCH('Форма 1'!$G46,'Предельники 2022'!$B$4:$B$28,0),MATCH(W$5,'Предельники 2022'!$C$3:$X$3,0)),"")</f>
        <v/>
      </c>
      <c r="X46" s="30" t="str">
        <f>IF(ISNUMBER('Форма 1'!AR46),ROUND('Форма 1'!$I46*VLOOKUP('Форма 1'!$G46,'Предельники 2022'!$B$4:$X$28,'Форма 1'!AR$7),2),"")</f>
        <v/>
      </c>
      <c r="Y46" s="30" t="str">
        <f>IF(ISNUMBER('Форма 1'!AS46),ROUND('Форма 1'!$I46*VLOOKUP('Форма 1'!$G46,'Предельники 2022'!$B$4:$X$28,'Форма 1'!AS$7),2),"")</f>
        <v/>
      </c>
      <c r="Z46" s="30" t="str">
        <f>IF(ISNUMBER('Форма 1'!AT46),ROUND('Форма 1'!$I46*VLOOKUP('Форма 1'!$G46,'Предельники 2022'!$B$4:$X$28,'Форма 1'!AT$7),2),"")</f>
        <v/>
      </c>
      <c r="AA46" s="32"/>
      <c r="AB46" s="128">
        <f>'Форма 1'!T46</f>
        <v>45657</v>
      </c>
      <c r="AC46" s="130" t="str">
        <f>'Форма 1'!U46</f>
        <v>РО</v>
      </c>
    </row>
    <row r="47" spans="1:29" x14ac:dyDescent="0.25">
      <c r="A47" s="28">
        <f t="shared" si="7"/>
        <v>6</v>
      </c>
      <c r="B47" s="74" t="str">
        <f>IF(ISBLANK('Форма 1'!B47),"",'Форма 1'!B47)</f>
        <v>Губахинский муниципальный округ Пермского края</v>
      </c>
      <c r="C47" s="87" t="s">
        <v>940</v>
      </c>
      <c r="D47" s="29">
        <f>IF(ISBLANK(C47),"Введите адрес",IF(C47='Форма 1'!C47,SUM(E47:K47,M47:S47,Форма2[[#This Row],[19]:[22]]),"Ошибка в адресе!"))</f>
        <v>20423012.850000001</v>
      </c>
      <c r="E47" s="30" t="str">
        <f>IF(ISNUMBER('Форма 1'!Z47),ROUND('Форма 1'!$I47*VLOOKUP('Форма 1'!$G47,'Предельники 2022'!$B$4:$X$28,'Форма 1'!Z$7),2),"")</f>
        <v/>
      </c>
      <c r="F47" s="30" t="str">
        <f>IF(ISNUMBER('Форма 1'!AA47),ROUND('Форма 1'!$I47*VLOOKUP('Форма 1'!$G47,'Предельники 2022'!$B$4:$X$28,'Форма 1'!AA$7),2),"")</f>
        <v/>
      </c>
      <c r="G47" s="30" t="str">
        <f>IF(ISNUMBER('Форма 1'!AB47),ROUND('Форма 1'!$I47*VLOOKUP('Форма 1'!$G47,'Предельники 2022'!$B$4:$X$28,'Форма 1'!AB$7),2),"")</f>
        <v/>
      </c>
      <c r="H47" s="30" t="str">
        <f>IF(ISNUMBER('Форма 1'!AC47),ROUND('Форма 1'!$I47*VLOOKUP('Форма 1'!$G47,'Предельники 2022'!$B$4:$X$28,'Форма 1'!AC$7),2),"")</f>
        <v/>
      </c>
      <c r="I47" s="30" t="str">
        <f>IF(ISNUMBER('Форма 1'!AD47),ROUND('Форма 1'!$I47*VLOOKUP('Форма 1'!$G47,'Предельники 2022'!$B$4:$X$28,'Форма 1'!AD$7),2),"")</f>
        <v/>
      </c>
      <c r="J47" s="30" t="str">
        <f>IF(ISNUMBER('Форма 1'!AE47),ROUND('Форма 1'!$I47*VLOOKUP('Форма 1'!$G47,'Предельники 2022'!$B$4:$X$28,'Форма 1'!AE$7),2),"")</f>
        <v/>
      </c>
      <c r="K47" s="30" t="str">
        <f>IF(ISNUMBER('Форма 1'!AF47),ROUND('Форма 1'!$I47*VLOOKUP('Форма 1'!$G47,'Предельники 2022'!$B$4:$X$28,'Форма 1'!AF$7),2),"")</f>
        <v/>
      </c>
      <c r="L47" s="31" t="str">
        <f>IF(ISBLANK('Форма 1'!AG47),"",'Форма 1'!AG47)</f>
        <v/>
      </c>
      <c r="M47" s="32" t="str">
        <f>IF(ISBLANK('Форма 1'!AH47),"",'Форма 1'!AH47)</f>
        <v/>
      </c>
      <c r="N47" s="30">
        <f>IF(ISNUMBER('Форма 1'!AI47),ROUND('Форма 1'!$I47*VLOOKUP('Форма 1'!$G47,'Предельники 2022'!$B$4:$X$28,'Форма 1'!AI$7),2),"")</f>
        <v>20423012.850000001</v>
      </c>
      <c r="O47" s="30" t="str">
        <f>IF(ISNUMBER('Форма 1'!AJ47),ROUND('Форма 1'!$I47*VLOOKUP('Форма 1'!$G47,'Предельники 2022'!$B$4:$X$28,'Форма 1'!AJ$7),2),"")</f>
        <v/>
      </c>
      <c r="P47" s="30" t="str">
        <f>IF(ISNUMBER('Форма 1'!AK47),ROUND('Форма 1'!$I47*VLOOKUP('Форма 1'!$G47,'Предельники 2022'!$B$4:$X$28,'Форма 1'!AK$7),2),"")</f>
        <v/>
      </c>
      <c r="Q47" s="30" t="str">
        <f>IF(ISNUMBER('Форма 1'!AL47),ROUND('Форма 1'!$I47*VLOOKUP('Форма 1'!$G47,'Предельники 2022'!$B$4:$X$28,'Форма 1'!AL$7),2),"")</f>
        <v/>
      </c>
      <c r="R47" s="30" t="str">
        <f>IF(ISNUMBER('Форма 1'!AM47),ROUND('Форма 1'!$I47*VLOOKUP('Форма 1'!$G47,'Предельники 2022'!$B$4:$X$28,'Форма 1'!AM$7),2),"")</f>
        <v/>
      </c>
      <c r="S47" s="93" t="str">
        <f t="shared" si="8"/>
        <v/>
      </c>
      <c r="T47" s="93" t="str">
        <f>IF(ISNUMBER('Форма 1'!AN47),INDEX('Предельники 2022'!$C$4:$X$28,MATCH('Форма 1'!$G47,'Предельники 2022'!$B$4:$B$28,0),MATCH(T$5,'Предельники 2022'!$C$3:$X$3,0)),"")</f>
        <v/>
      </c>
      <c r="U47" s="93" t="str">
        <f>IF(ISNUMBER('Форма 1'!AO47),INDEX('Предельники 2022'!$C$4:$X$28,MATCH('Форма 1'!$G47,'Предельники 2022'!$B$4:$B$28,0),MATCH(U$5,'Предельники 2022'!$C$3:$X$3,0)),"")</f>
        <v/>
      </c>
      <c r="V47" s="93" t="str">
        <f>IF(ISNUMBER('Форма 1'!AP47),INDEX('Предельники 2022'!$C$4:$X$28,MATCH('Форма 1'!$G47,'Предельники 2022'!$B$4:$B$28,0),MATCH(V$5,'Предельники 2022'!$C$3:$X$3,0)),"")</f>
        <v/>
      </c>
      <c r="W47" s="93" t="str">
        <f>IF(ISNUMBER('Форма 1'!AQ47),INDEX('Предельники 2022'!$C$4:$X$28,MATCH('Форма 1'!$G47,'Предельники 2022'!$B$4:$B$28,0),MATCH(W$5,'Предельники 2022'!$C$3:$X$3,0)),"")</f>
        <v/>
      </c>
      <c r="X47" s="30" t="str">
        <f>IF(ISNUMBER('Форма 1'!AR47),ROUND('Форма 1'!$I47*VLOOKUP('Форма 1'!$G47,'Предельники 2022'!$B$4:$X$28,'Форма 1'!AR$7),2),"")</f>
        <v/>
      </c>
      <c r="Y47" s="30" t="str">
        <f>IF(ISNUMBER('Форма 1'!AS47),ROUND('Форма 1'!$I47*VLOOKUP('Форма 1'!$G47,'Предельники 2022'!$B$4:$X$28,'Форма 1'!AS$7),2),"")</f>
        <v/>
      </c>
      <c r="Z47" s="30" t="str">
        <f>IF(ISNUMBER('Форма 1'!AT47),ROUND('Форма 1'!$I47*VLOOKUP('Форма 1'!$G47,'Предельники 2022'!$B$4:$X$28,'Форма 1'!AT$7),2),"")</f>
        <v/>
      </c>
      <c r="AA47" s="32"/>
      <c r="AB47" s="128">
        <f>'Форма 1'!T47</f>
        <v>45657</v>
      </c>
      <c r="AC47" s="130" t="str">
        <f>'Форма 1'!U47</f>
        <v>РО</v>
      </c>
    </row>
    <row r="48" spans="1:29" x14ac:dyDescent="0.25">
      <c r="A48" s="28">
        <f t="shared" si="7"/>
        <v>7</v>
      </c>
      <c r="B48" s="74" t="str">
        <f>IF(ISBLANK('Форма 1'!B48),"",'Форма 1'!B48)</f>
        <v>Губахинский муниципальный округ Пермского края</v>
      </c>
      <c r="C48" s="87" t="s">
        <v>78</v>
      </c>
      <c r="D48" s="29">
        <f>IF(ISBLANK(C48),"Введите адрес",IF(C48='Форма 1'!C48,SUM(E48:K48,M48:S48,Форма2[[#This Row],[19]:[22]]),"Ошибка в адресе!"))</f>
        <v>318882930.40999997</v>
      </c>
      <c r="E48" s="30" t="str">
        <f>IF(ISNUMBER('Форма 1'!Z48),ROUND('Форма 1'!$I48*VLOOKUP('Форма 1'!$G48,'Предельники 2022'!$B$4:$X$28,'Форма 1'!Z$7),2),"")</f>
        <v/>
      </c>
      <c r="F48" s="30" t="str">
        <f>IF(ISNUMBER('Форма 1'!AA48),ROUND('Форма 1'!$I48*VLOOKUP('Форма 1'!$G48,'Предельники 2022'!$B$4:$X$28,'Форма 1'!AA$7),2),"")</f>
        <v/>
      </c>
      <c r="G48" s="30" t="str">
        <f>IF(ISNUMBER('Форма 1'!AB48),ROUND('Форма 1'!$I48*VLOOKUP('Форма 1'!$G48,'Предельники 2022'!$B$4:$X$28,'Форма 1'!AB$7),2),"")</f>
        <v/>
      </c>
      <c r="H48" s="30" t="str">
        <f>IF(ISNUMBER('Форма 1'!AC48),ROUND('Форма 1'!$I48*VLOOKUP('Форма 1'!$G48,'Предельники 2022'!$B$4:$X$28,'Форма 1'!AC$7),2),"")</f>
        <v/>
      </c>
      <c r="I48" s="30" t="str">
        <f>IF(ISNUMBER('Форма 1'!AD48),ROUND('Форма 1'!$I48*VLOOKUP('Форма 1'!$G48,'Предельники 2022'!$B$4:$X$28,'Форма 1'!AD$7),2),"")</f>
        <v/>
      </c>
      <c r="J48" s="30" t="str">
        <f>IF(ISNUMBER('Форма 1'!AE48),ROUND('Форма 1'!$I48*VLOOKUP('Форма 1'!$G48,'Предельники 2022'!$B$4:$X$28,'Форма 1'!AE$7),2),"")</f>
        <v/>
      </c>
      <c r="K48" s="30" t="str">
        <f>IF(ISNUMBER('Форма 1'!AF48),ROUND('Форма 1'!$I48*VLOOKUP('Форма 1'!$G48,'Предельники 2022'!$B$4:$X$28,'Форма 1'!AF$7),2),"")</f>
        <v/>
      </c>
      <c r="L48" s="31" t="str">
        <f>IF(ISBLANK('Форма 1'!AG48),"",'Форма 1'!AG48)</f>
        <v/>
      </c>
      <c r="M48" s="32" t="str">
        <f>IF(ISBLANK('Форма 1'!AH48),"",'Форма 1'!AH48)</f>
        <v/>
      </c>
      <c r="N48" s="30">
        <f>IF(ISNUMBER('Форма 1'!AI48),ROUND('Форма 1'!$I48*VLOOKUP('Форма 1'!$G48,'Предельники 2022'!$B$4:$X$28,'Форма 1'!AI$7),2),"")</f>
        <v>37027996.460000001</v>
      </c>
      <c r="O48" s="30" t="str">
        <f>IF(ISNUMBER('Форма 1'!AJ48),ROUND('Форма 1'!$I48*VLOOKUP('Форма 1'!$G48,'Предельники 2022'!$B$4:$X$28,'Форма 1'!AJ$7),2),"")</f>
        <v/>
      </c>
      <c r="P48" s="30">
        <f>IF(ISNUMBER('Форма 1'!AK48),ROUND('Форма 1'!$I48*VLOOKUP('Форма 1'!$G48,'Предельники 2022'!$B$4:$X$28,'Форма 1'!AK$7),2),"")</f>
        <v>272912508.39999998</v>
      </c>
      <c r="Q48" s="30" t="str">
        <f>IF(ISNUMBER('Форма 1'!AL48),ROUND('Форма 1'!$I48*VLOOKUP('Форма 1'!$G48,'Предельники 2022'!$B$4:$X$28,'Форма 1'!AL$7),2),"")</f>
        <v/>
      </c>
      <c r="R48" s="30">
        <f>IF(ISNUMBER('Форма 1'!AM48),ROUND('Форма 1'!$I48*VLOOKUP('Форма 1'!$G48,'Предельники 2022'!$B$4:$X$28,'Форма 1'!AM$7),2),"")</f>
        <v>8694258.3000000007</v>
      </c>
      <c r="S48" s="93">
        <f t="shared" si="8"/>
        <v>248167.25</v>
      </c>
      <c r="T48" s="93">
        <f>IF(ISNUMBER('Форма 1'!AN48),INDEX('Предельники 2022'!$C$4:$X$28,MATCH('Форма 1'!$G48,'Предельники 2022'!$B$4:$B$28,0),MATCH(T$5,'Предельники 2022'!$C$3:$X$3,0)),"")</f>
        <v>248167.25</v>
      </c>
      <c r="U48" s="93" t="str">
        <f>IF(ISNUMBER('Форма 1'!AO48),INDEX('Предельники 2022'!$C$4:$X$28,MATCH('Форма 1'!$G48,'Предельники 2022'!$B$4:$B$28,0),MATCH(U$5,'Предельники 2022'!$C$3:$X$3,0)),"")</f>
        <v/>
      </c>
      <c r="V48" s="93" t="str">
        <f>IF(ISNUMBER('Форма 1'!AP48),INDEX('Предельники 2022'!$C$4:$X$28,MATCH('Форма 1'!$G48,'Предельники 2022'!$B$4:$B$28,0),MATCH(V$5,'Предельники 2022'!$C$3:$X$3,0)),"")</f>
        <v/>
      </c>
      <c r="W48" s="93" t="str">
        <f>IF(ISNUMBER('Форма 1'!AQ48),INDEX('Предельники 2022'!$C$4:$X$28,MATCH('Форма 1'!$G48,'Предельники 2022'!$B$4:$B$28,0),MATCH(W$5,'Предельники 2022'!$C$3:$X$3,0)),"")</f>
        <v/>
      </c>
      <c r="X48" s="30" t="str">
        <f>IF(ISNUMBER('Форма 1'!AR48),ROUND('Форма 1'!$I48*VLOOKUP('Форма 1'!$G48,'Предельники 2022'!$B$4:$X$28,'Форма 1'!AR$7),2),"")</f>
        <v/>
      </c>
      <c r="Y48" s="30" t="str">
        <f>IF(ISNUMBER('Форма 1'!AS48),ROUND('Форма 1'!$I48*VLOOKUP('Форма 1'!$G48,'Предельники 2022'!$B$4:$X$28,'Форма 1'!AS$7),2),"")</f>
        <v/>
      </c>
      <c r="Z48" s="30" t="str">
        <f>IF(ISNUMBER('Форма 1'!AT48),ROUND('Форма 1'!$I48*VLOOKUP('Форма 1'!$G48,'Предельники 2022'!$B$4:$X$28,'Форма 1'!AT$7),2),"")</f>
        <v/>
      </c>
      <c r="AA48" s="32"/>
      <c r="AB48" s="128">
        <f>'Форма 1'!T48</f>
        <v>45657</v>
      </c>
      <c r="AC48" s="130" t="str">
        <f>'Форма 1'!U48</f>
        <v>РО</v>
      </c>
    </row>
    <row r="49" spans="1:29" x14ac:dyDescent="0.25">
      <c r="A49" s="28">
        <f t="shared" si="7"/>
        <v>8</v>
      </c>
      <c r="B49" s="74" t="str">
        <f>IF(ISBLANK('Форма 1'!B49),"",'Форма 1'!B49)</f>
        <v>Губахинский муниципальный округ Пермского края</v>
      </c>
      <c r="C49" s="87" t="s">
        <v>79</v>
      </c>
      <c r="D49" s="29">
        <f>IF(ISBLANK(C49),"Введите адрес",IF(C49='Форма 1'!C49,SUM(E49:K49,M49:S49,Форма2[[#This Row],[19]:[22]]),"Ошибка в адресе!"))</f>
        <v>21486355.740000002</v>
      </c>
      <c r="E49" s="30" t="str">
        <f>IF(ISNUMBER('Форма 1'!Z49),ROUND('Форма 1'!$I49*VLOOKUP('Форма 1'!$G49,'Предельники 2022'!$B$4:$X$28,'Форма 1'!Z$7),2),"")</f>
        <v/>
      </c>
      <c r="F49" s="30" t="str">
        <f>IF(ISNUMBER('Форма 1'!AA49),ROUND('Форма 1'!$I49*VLOOKUP('Форма 1'!$G49,'Предельники 2022'!$B$4:$X$28,'Форма 1'!AA$7),2),"")</f>
        <v/>
      </c>
      <c r="G49" s="30" t="str">
        <f>IF(ISNUMBER('Форма 1'!AB49),ROUND('Форма 1'!$I49*VLOOKUP('Форма 1'!$G49,'Предельники 2022'!$B$4:$X$28,'Форма 1'!AB$7),2),"")</f>
        <v/>
      </c>
      <c r="H49" s="30" t="str">
        <f>IF(ISNUMBER('Форма 1'!AC49),ROUND('Форма 1'!$I49*VLOOKUP('Форма 1'!$G49,'Предельники 2022'!$B$4:$X$28,'Форма 1'!AC$7),2),"")</f>
        <v/>
      </c>
      <c r="I49" s="30" t="str">
        <f>IF(ISNUMBER('Форма 1'!AD49),ROUND('Форма 1'!$I49*VLOOKUP('Форма 1'!$G49,'Предельники 2022'!$B$4:$X$28,'Форма 1'!AD$7),2),"")</f>
        <v/>
      </c>
      <c r="J49" s="30" t="str">
        <f>IF(ISNUMBER('Форма 1'!AE49),ROUND('Форма 1'!$I49*VLOOKUP('Форма 1'!$G49,'Предельники 2022'!$B$4:$X$28,'Форма 1'!AE$7),2),"")</f>
        <v/>
      </c>
      <c r="K49" s="30" t="str">
        <f>IF(ISNUMBER('Форма 1'!AF49),ROUND('Форма 1'!$I49*VLOOKUP('Форма 1'!$G49,'Предельники 2022'!$B$4:$X$28,'Форма 1'!AF$7),2),"")</f>
        <v/>
      </c>
      <c r="L49" s="31" t="str">
        <f>IF(ISBLANK('Форма 1'!AG49),"",'Форма 1'!AG49)</f>
        <v/>
      </c>
      <c r="M49" s="32" t="str">
        <f>IF(ISBLANK('Форма 1'!AH49),"",'Форма 1'!AH49)</f>
        <v/>
      </c>
      <c r="N49" s="30">
        <f>IF(ISNUMBER('Форма 1'!AI49),ROUND('Форма 1'!$I49*VLOOKUP('Форма 1'!$G49,'Предельники 2022'!$B$4:$X$28,'Форма 1'!AI$7),2),"")</f>
        <v>9361151.7799999993</v>
      </c>
      <c r="O49" s="30">
        <f>IF(ISNUMBER('Форма 1'!AJ49),ROUND('Форма 1'!$I49*VLOOKUP('Форма 1'!$G49,'Предельники 2022'!$B$4:$X$28,'Форма 1'!AJ$7),2),"")</f>
        <v>10148619.970000001</v>
      </c>
      <c r="P49" s="30" t="str">
        <f>IF(ISNUMBER('Форма 1'!AK49),ROUND('Форма 1'!$I49*VLOOKUP('Форма 1'!$G49,'Предельники 2022'!$B$4:$X$28,'Форма 1'!AK$7),2),"")</f>
        <v/>
      </c>
      <c r="Q49" s="30" t="str">
        <f>IF(ISNUMBER('Форма 1'!AL49),ROUND('Форма 1'!$I49*VLOOKUP('Форма 1'!$G49,'Предельники 2022'!$B$4:$X$28,'Форма 1'!AL$7),2),"")</f>
        <v/>
      </c>
      <c r="R49" s="30">
        <f>IF(ISNUMBER('Форма 1'!AM49),ROUND('Форма 1'!$I49*VLOOKUP('Форма 1'!$G49,'Предельники 2022'!$B$4:$X$28,'Форма 1'!AM$7),2),"")</f>
        <v>1696390.73</v>
      </c>
      <c r="S49" s="93">
        <f t="shared" si="8"/>
        <v>280193.26</v>
      </c>
      <c r="T49" s="93">
        <f>IF(ISNUMBER('Форма 1'!AN49),INDEX('Предельники 2022'!$C$4:$X$28,MATCH('Форма 1'!$G49,'Предельники 2022'!$B$4:$B$28,0),MATCH(T$5,'Предельники 2022'!$C$3:$X$3,0)),"")</f>
        <v>280193.26</v>
      </c>
      <c r="U49" s="93" t="str">
        <f>IF(ISNUMBER('Форма 1'!AO49),INDEX('Предельники 2022'!$C$4:$X$28,MATCH('Форма 1'!$G49,'Предельники 2022'!$B$4:$B$28,0),MATCH(U$5,'Предельники 2022'!$C$3:$X$3,0)),"")</f>
        <v/>
      </c>
      <c r="V49" s="93" t="str">
        <f>IF(ISNUMBER('Форма 1'!AP49),INDEX('Предельники 2022'!$C$4:$X$28,MATCH('Форма 1'!$G49,'Предельники 2022'!$B$4:$B$28,0),MATCH(V$5,'Предельники 2022'!$C$3:$X$3,0)),"")</f>
        <v/>
      </c>
      <c r="W49" s="93" t="str">
        <f>IF(ISNUMBER('Форма 1'!AQ49),INDEX('Предельники 2022'!$C$4:$X$28,MATCH('Форма 1'!$G49,'Предельники 2022'!$B$4:$B$28,0),MATCH(W$5,'Предельники 2022'!$C$3:$X$3,0)),"")</f>
        <v/>
      </c>
      <c r="X49" s="30" t="str">
        <f>IF(ISNUMBER('Форма 1'!AR49),ROUND('Форма 1'!$I49*VLOOKUP('Форма 1'!$G49,'Предельники 2022'!$B$4:$X$28,'Форма 1'!AR$7),2),"")</f>
        <v/>
      </c>
      <c r="Y49" s="30" t="str">
        <f>IF(ISNUMBER('Форма 1'!AS49),ROUND('Форма 1'!$I49*VLOOKUP('Форма 1'!$G49,'Предельники 2022'!$B$4:$X$28,'Форма 1'!AS$7),2),"")</f>
        <v/>
      </c>
      <c r="Z49" s="30" t="str">
        <f>IF(ISNUMBER('Форма 1'!AT49),ROUND('Форма 1'!$I49*VLOOKUP('Форма 1'!$G49,'Предельники 2022'!$B$4:$X$28,'Форма 1'!AT$7),2),"")</f>
        <v/>
      </c>
      <c r="AA49" s="32"/>
      <c r="AB49" s="128">
        <f>'Форма 1'!T49</f>
        <v>45657</v>
      </c>
      <c r="AC49" s="130" t="str">
        <f>'Форма 1'!U49</f>
        <v>РО</v>
      </c>
    </row>
    <row r="50" spans="1:29" x14ac:dyDescent="0.25">
      <c r="A50" s="28">
        <f t="shared" si="7"/>
        <v>9</v>
      </c>
      <c r="B50" s="74" t="str">
        <f>IF(ISBLANK('Форма 1'!B50),"",'Форма 1'!B50)</f>
        <v>Губахинский муниципальный округ Пермского края</v>
      </c>
      <c r="C50" s="87" t="s">
        <v>1766</v>
      </c>
      <c r="D50" s="29">
        <f>IF(ISBLANK(C50),"Введите адрес",IF(C50='Форма 1'!C50,SUM(E50:K50,M50:S50,Форма2[[#This Row],[19]:[22]]),"Ошибка в адресе!"))</f>
        <v>24165147.650000002</v>
      </c>
      <c r="E50" s="30" t="str">
        <f>IF(ISNUMBER('Форма 1'!Z50),ROUND('Форма 1'!$I50*VLOOKUP('Форма 1'!$G50,'Предельники 2022'!$B$4:$X$28,'Форма 1'!Z$7),2),"")</f>
        <v/>
      </c>
      <c r="F50" s="30" t="str">
        <f>IF(ISNUMBER('Форма 1'!AA50),ROUND('Форма 1'!$I50*VLOOKUP('Форма 1'!$G50,'Предельники 2022'!$B$4:$X$28,'Форма 1'!AA$7),2),"")</f>
        <v/>
      </c>
      <c r="G50" s="30" t="str">
        <f>IF(ISNUMBER('Форма 1'!AB50),ROUND('Форма 1'!$I50*VLOOKUP('Форма 1'!$G50,'Предельники 2022'!$B$4:$X$28,'Форма 1'!AB$7),2),"")</f>
        <v/>
      </c>
      <c r="H50" s="30" t="str">
        <f>IF(ISNUMBER('Форма 1'!AC50),ROUND('Форма 1'!$I50*VLOOKUP('Форма 1'!$G50,'Предельники 2022'!$B$4:$X$28,'Форма 1'!AC$7),2),"")</f>
        <v/>
      </c>
      <c r="I50" s="30" t="str">
        <f>IF(ISNUMBER('Форма 1'!AD50),ROUND('Форма 1'!$I50*VLOOKUP('Форма 1'!$G50,'Предельники 2022'!$B$4:$X$28,'Форма 1'!AD$7),2),"")</f>
        <v/>
      </c>
      <c r="J50" s="30" t="str">
        <f>IF(ISNUMBER('Форма 1'!AE50),ROUND('Форма 1'!$I50*VLOOKUP('Форма 1'!$G50,'Предельники 2022'!$B$4:$X$28,'Форма 1'!AE$7),2),"")</f>
        <v/>
      </c>
      <c r="K50" s="30" t="str">
        <f>IF(ISNUMBER('Форма 1'!AF50),ROUND('Форма 1'!$I50*VLOOKUP('Форма 1'!$G50,'Предельники 2022'!$B$4:$X$28,'Форма 1'!AF$7),2),"")</f>
        <v/>
      </c>
      <c r="L50" s="31" t="str">
        <f>IF(ISBLANK('Форма 1'!AG50),"",'Форма 1'!AG50)</f>
        <v/>
      </c>
      <c r="M50" s="32" t="str">
        <f>IF(ISBLANK('Форма 1'!AH50),"",'Форма 1'!AH50)</f>
        <v/>
      </c>
      <c r="N50" s="30">
        <f>IF(ISNUMBER('Форма 1'!AI50),ROUND('Форма 1'!$I50*VLOOKUP('Форма 1'!$G50,'Предельники 2022'!$B$4:$X$28,'Форма 1'!AI$7),2),"")</f>
        <v>10667352.720000001</v>
      </c>
      <c r="O50" s="30">
        <f>IF(ISNUMBER('Форма 1'!AJ50),ROUND('Форма 1'!$I50*VLOOKUP('Форма 1'!$G50,'Предельники 2022'!$B$4:$X$28,'Форма 1'!AJ$7),2),"")</f>
        <v>11564699.66</v>
      </c>
      <c r="P50" s="30" t="str">
        <f>IF(ISNUMBER('Форма 1'!AK50),ROUND('Форма 1'!$I50*VLOOKUP('Форма 1'!$G50,'Предельники 2022'!$B$4:$X$28,'Форма 1'!AK$7),2),"")</f>
        <v/>
      </c>
      <c r="Q50" s="30" t="str">
        <f>IF(ISNUMBER('Форма 1'!AL50),ROUND('Форма 1'!$I50*VLOOKUP('Форма 1'!$G50,'Предельники 2022'!$B$4:$X$28,'Форма 1'!AL$7),2),"")</f>
        <v/>
      </c>
      <c r="R50" s="30">
        <f>IF(ISNUMBER('Форма 1'!AM50),ROUND('Форма 1'!$I50*VLOOKUP('Форма 1'!$G50,'Предельники 2022'!$B$4:$X$28,'Форма 1'!AM$7),2),"")</f>
        <v>1933095.27</v>
      </c>
      <c r="S50" s="93" t="str">
        <f t="shared" si="8"/>
        <v/>
      </c>
      <c r="T50" s="93" t="str">
        <f>IF(ISNUMBER('Форма 1'!AN50),INDEX('Предельники 2022'!$C$4:$X$28,MATCH('Форма 1'!$G50,'Предельники 2022'!$B$4:$B$28,0),MATCH(T$5,'Предельники 2022'!$C$3:$X$3,0)),"")</f>
        <v/>
      </c>
      <c r="U50" s="93" t="str">
        <f>IF(ISNUMBER('Форма 1'!AO50),INDEX('Предельники 2022'!$C$4:$X$28,MATCH('Форма 1'!$G50,'Предельники 2022'!$B$4:$B$28,0),MATCH(U$5,'Предельники 2022'!$C$3:$X$3,0)),"")</f>
        <v/>
      </c>
      <c r="V50" s="93" t="str">
        <f>IF(ISNUMBER('Форма 1'!AP50),INDEX('Предельники 2022'!$C$4:$X$28,MATCH('Форма 1'!$G50,'Предельники 2022'!$B$4:$B$28,0),MATCH(V$5,'Предельники 2022'!$C$3:$X$3,0)),"")</f>
        <v/>
      </c>
      <c r="W50" s="93" t="str">
        <f>IF(ISNUMBER('Форма 1'!AQ50),INDEX('Предельники 2022'!$C$4:$X$28,MATCH('Форма 1'!$G50,'Предельники 2022'!$B$4:$B$28,0),MATCH(W$5,'Предельники 2022'!$C$3:$X$3,0)),"")</f>
        <v/>
      </c>
      <c r="X50" s="30" t="str">
        <f>IF(ISNUMBER('Форма 1'!AR50),ROUND('Форма 1'!$I50*VLOOKUP('Форма 1'!$G50,'Предельники 2022'!$B$4:$X$28,'Форма 1'!AR$7),2),"")</f>
        <v/>
      </c>
      <c r="Y50" s="30" t="str">
        <f>IF(ISNUMBER('Форма 1'!AS50),ROUND('Форма 1'!$I50*VLOOKUP('Форма 1'!$G50,'Предельники 2022'!$B$4:$X$28,'Форма 1'!AS$7),2),"")</f>
        <v/>
      </c>
      <c r="Z50" s="30" t="str">
        <f>IF(ISNUMBER('Форма 1'!AT50),ROUND('Форма 1'!$I50*VLOOKUP('Форма 1'!$G50,'Предельники 2022'!$B$4:$X$28,'Форма 1'!AT$7),2),"")</f>
        <v/>
      </c>
      <c r="AA50" s="32"/>
      <c r="AB50" s="128">
        <f>'Форма 1'!T50</f>
        <v>45657</v>
      </c>
      <c r="AC50" s="130" t="str">
        <f>'Форма 1'!U50</f>
        <v>РО</v>
      </c>
    </row>
    <row r="51" spans="1:29" x14ac:dyDescent="0.25">
      <c r="A51" s="28">
        <f t="shared" si="7"/>
        <v>10</v>
      </c>
      <c r="B51" s="74" t="str">
        <f>IF(ISBLANK('Форма 1'!B51),"",'Форма 1'!B51)</f>
        <v>Губахинский муниципальный округ Пермского края</v>
      </c>
      <c r="C51" s="87" t="s">
        <v>80</v>
      </c>
      <c r="D51" s="29">
        <f>IF(ISBLANK(C51),"Введите адрес",IF(C51='Форма 1'!C51,SUM(E51:K51,M51:S51,Форма2[[#This Row],[19]:[22]]),"Ошибка в адресе!"))</f>
        <v>24965240.080000002</v>
      </c>
      <c r="E51" s="30" t="str">
        <f>IF(ISNUMBER('Форма 1'!Z51),ROUND('Форма 1'!$I51*VLOOKUP('Форма 1'!$G51,'Предельники 2022'!$B$4:$X$28,'Форма 1'!Z$7),2),"")</f>
        <v/>
      </c>
      <c r="F51" s="30" t="str">
        <f>IF(ISNUMBER('Форма 1'!AA51),ROUND('Форма 1'!$I51*VLOOKUP('Форма 1'!$G51,'Предельники 2022'!$B$4:$X$28,'Форма 1'!AA$7),2),"")</f>
        <v/>
      </c>
      <c r="G51" s="30" t="str">
        <f>IF(ISNUMBER('Форма 1'!AB51),ROUND('Форма 1'!$I51*VLOOKUP('Форма 1'!$G51,'Предельники 2022'!$B$4:$X$28,'Форма 1'!AB$7),2),"")</f>
        <v/>
      </c>
      <c r="H51" s="30" t="str">
        <f>IF(ISNUMBER('Форма 1'!AC51),ROUND('Форма 1'!$I51*VLOOKUP('Форма 1'!$G51,'Предельники 2022'!$B$4:$X$28,'Форма 1'!AC$7),2),"")</f>
        <v/>
      </c>
      <c r="I51" s="30" t="str">
        <f>IF(ISNUMBER('Форма 1'!AD51),ROUND('Форма 1'!$I51*VLOOKUP('Форма 1'!$G51,'Предельники 2022'!$B$4:$X$28,'Форма 1'!AD$7),2),"")</f>
        <v/>
      </c>
      <c r="J51" s="30" t="str">
        <f>IF(ISNUMBER('Форма 1'!AE51),ROUND('Форма 1'!$I51*VLOOKUP('Форма 1'!$G51,'Предельники 2022'!$B$4:$X$28,'Форма 1'!AE$7),2),"")</f>
        <v/>
      </c>
      <c r="K51" s="30" t="str">
        <f>IF(ISNUMBER('Форма 1'!AF51),ROUND('Форма 1'!$I51*VLOOKUP('Форма 1'!$G51,'Предельники 2022'!$B$4:$X$28,'Форма 1'!AF$7),2),"")</f>
        <v/>
      </c>
      <c r="L51" s="31" t="str">
        <f>IF(ISBLANK('Форма 1'!AG51),"",'Форма 1'!AG51)</f>
        <v/>
      </c>
      <c r="M51" s="32" t="str">
        <f>IF(ISBLANK('Форма 1'!AH51),"",'Форма 1'!AH51)</f>
        <v/>
      </c>
      <c r="N51" s="30">
        <f>IF(ISNUMBER('Форма 1'!AI51),ROUND('Форма 1'!$I51*VLOOKUP('Форма 1'!$G51,'Предельники 2022'!$B$4:$X$28,'Форма 1'!AI$7),2),"")</f>
        <v>8974344.4399999995</v>
      </c>
      <c r="O51" s="30" t="str">
        <f>IF(ISNUMBER('Форма 1'!AJ51),ROUND('Форма 1'!$I51*VLOOKUP('Форма 1'!$G51,'Предельники 2022'!$B$4:$X$28,'Форма 1'!AJ$7),2),"")</f>
        <v/>
      </c>
      <c r="P51" s="30">
        <f>IF(ISNUMBER('Форма 1'!AK51),ROUND('Форма 1'!$I51*VLOOKUP('Форма 1'!$G51,'Предельники 2022'!$B$4:$X$28,'Форма 1'!AK$7),2),"")</f>
        <v>14084407.34</v>
      </c>
      <c r="Q51" s="30" t="str">
        <f>IF(ISNUMBER('Форма 1'!AL51),ROUND('Форма 1'!$I51*VLOOKUP('Форма 1'!$G51,'Предельники 2022'!$B$4:$X$28,'Форма 1'!AL$7),2),"")</f>
        <v/>
      </c>
      <c r="R51" s="30">
        <f>IF(ISNUMBER('Форма 1'!AM51),ROUND('Форма 1'!$I51*VLOOKUP('Форма 1'!$G51,'Предельники 2022'!$B$4:$X$28,'Форма 1'!AM$7),2),"")</f>
        <v>1626295.04</v>
      </c>
      <c r="S51" s="93">
        <f t="shared" si="8"/>
        <v>280193.26</v>
      </c>
      <c r="T51" s="93">
        <f>IF(ISNUMBER('Форма 1'!AN51),INDEX('Предельники 2022'!$C$4:$X$28,MATCH('Форма 1'!$G51,'Предельники 2022'!$B$4:$B$28,0),MATCH(T$5,'Предельники 2022'!$C$3:$X$3,0)),"")</f>
        <v>280193.26</v>
      </c>
      <c r="U51" s="93" t="str">
        <f>IF(ISNUMBER('Форма 1'!AO51),INDEX('Предельники 2022'!$C$4:$X$28,MATCH('Форма 1'!$G51,'Предельники 2022'!$B$4:$B$28,0),MATCH(U$5,'Предельники 2022'!$C$3:$X$3,0)),"")</f>
        <v/>
      </c>
      <c r="V51" s="93" t="str">
        <f>IF(ISNUMBER('Форма 1'!AP51),INDEX('Предельники 2022'!$C$4:$X$28,MATCH('Форма 1'!$G51,'Предельники 2022'!$B$4:$B$28,0),MATCH(V$5,'Предельники 2022'!$C$3:$X$3,0)),"")</f>
        <v/>
      </c>
      <c r="W51" s="93" t="str">
        <f>IF(ISNUMBER('Форма 1'!AQ51),INDEX('Предельники 2022'!$C$4:$X$28,MATCH('Форма 1'!$G51,'Предельники 2022'!$B$4:$B$28,0),MATCH(W$5,'Предельники 2022'!$C$3:$X$3,0)),"")</f>
        <v/>
      </c>
      <c r="X51" s="30" t="str">
        <f>IF(ISNUMBER('Форма 1'!AR51),ROUND('Форма 1'!$I51*VLOOKUP('Форма 1'!$G51,'Предельники 2022'!$B$4:$X$28,'Форма 1'!AR$7),2),"")</f>
        <v/>
      </c>
      <c r="Y51" s="30" t="str">
        <f>IF(ISNUMBER('Форма 1'!AS51),ROUND('Форма 1'!$I51*VLOOKUP('Форма 1'!$G51,'Предельники 2022'!$B$4:$X$28,'Форма 1'!AS$7),2),"")</f>
        <v/>
      </c>
      <c r="Z51" s="30" t="str">
        <f>IF(ISNUMBER('Форма 1'!AT51),ROUND('Форма 1'!$I51*VLOOKUP('Форма 1'!$G51,'Предельники 2022'!$B$4:$X$28,'Форма 1'!AT$7),2),"")</f>
        <v/>
      </c>
      <c r="AA51" s="32"/>
      <c r="AB51" s="128">
        <f>'Форма 1'!T51</f>
        <v>45657</v>
      </c>
      <c r="AC51" s="130" t="str">
        <f>'Форма 1'!U51</f>
        <v>РО</v>
      </c>
    </row>
    <row r="52" spans="1:29" ht="15.75" x14ac:dyDescent="0.25">
      <c r="A52" s="147">
        <f t="shared" si="7"/>
        <v>0</v>
      </c>
      <c r="B52" s="148" t="str">
        <f>IF(ISBLANK('Форма 1'!B52),"",'Форма 1'!B52)</f>
        <v/>
      </c>
      <c r="C52" s="153" t="s">
        <v>1082</v>
      </c>
      <c r="D52" s="146">
        <f>IF(ISBLANK(C52),"Введите адрес",IF(C52='Форма 1'!C52,SUM(E52:K52,M52:S52,Форма2[[#This Row],[19]:[22]]),"Ошибка в адресе!"))</f>
        <v>143080971.19</v>
      </c>
      <c r="E52" s="149">
        <f>SUM(E53:E62)</f>
        <v>0</v>
      </c>
      <c r="F52" s="149">
        <f t="shared" ref="F52:S52" si="23">SUM(F53:F62)</f>
        <v>15707705.25</v>
      </c>
      <c r="G52" s="149">
        <f t="shared" si="23"/>
        <v>2282521.23</v>
      </c>
      <c r="H52" s="149">
        <f t="shared" si="23"/>
        <v>2052778.93</v>
      </c>
      <c r="I52" s="149">
        <f t="shared" si="23"/>
        <v>5408197.9500000002</v>
      </c>
      <c r="J52" s="149">
        <f t="shared" si="23"/>
        <v>0</v>
      </c>
      <c r="K52" s="149">
        <f t="shared" si="23"/>
        <v>0</v>
      </c>
      <c r="L52" s="155">
        <f t="shared" si="23"/>
        <v>6</v>
      </c>
      <c r="M52" s="149">
        <f t="shared" si="23"/>
        <v>16671053.52</v>
      </c>
      <c r="N52" s="149">
        <f t="shared" si="23"/>
        <v>76350651.489999995</v>
      </c>
      <c r="O52" s="149">
        <f t="shared" si="23"/>
        <v>23001769.800000001</v>
      </c>
      <c r="P52" s="149">
        <f t="shared" si="23"/>
        <v>0</v>
      </c>
      <c r="Q52" s="149">
        <f t="shared" si="23"/>
        <v>0</v>
      </c>
      <c r="R52" s="149">
        <f t="shared" si="23"/>
        <v>0</v>
      </c>
      <c r="S52" s="149">
        <f t="shared" si="23"/>
        <v>0</v>
      </c>
      <c r="T52" s="93" t="str">
        <f>IF(ISNUMBER('Форма 1'!AN52),INDEX('Предельники 2022'!$C$4:$X$28,MATCH('Форма 1'!$G52,'Предельники 2022'!$B$4:$B$28,0),MATCH(T$5,'Предельники 2022'!$C$3:$X$3,0)),"")</f>
        <v/>
      </c>
      <c r="U52" s="93" t="str">
        <f>IF(ISNUMBER('Форма 1'!AO52),INDEX('Предельники 2022'!$C$4:$X$28,MATCH('Форма 1'!$G52,'Предельники 2022'!$B$4:$B$28,0),MATCH(U$5,'Предельники 2022'!$C$3:$X$3,0)),"")</f>
        <v/>
      </c>
      <c r="V52" s="93" t="str">
        <f>IF(ISNUMBER('Форма 1'!AP52),INDEX('Предельники 2022'!$C$4:$X$28,MATCH('Форма 1'!$G52,'Предельники 2022'!$B$4:$B$28,0),MATCH(V$5,'Предельники 2022'!$C$3:$X$3,0)),"")</f>
        <v/>
      </c>
      <c r="W52" s="93" t="str">
        <f>IF(ISNUMBER('Форма 1'!AQ52),INDEX('Предельники 2022'!$C$4:$X$28,MATCH('Форма 1'!$G52,'Предельники 2022'!$B$4:$B$28,0),MATCH(W$5,'Предельники 2022'!$C$3:$X$3,0)),"")</f>
        <v/>
      </c>
      <c r="X52" s="149">
        <f t="shared" ref="X52:Z52" si="24">SUM(X53:X62)</f>
        <v>0</v>
      </c>
      <c r="Y52" s="149">
        <f t="shared" si="24"/>
        <v>1606293.02</v>
      </c>
      <c r="Z52" s="149">
        <f t="shared" si="24"/>
        <v>0</v>
      </c>
      <c r="AA52" s="146"/>
      <c r="AB52" s="150"/>
      <c r="AC52" s="151" t="str">
        <f>'Форма 1'!U52</f>
        <v/>
      </c>
    </row>
    <row r="53" spans="1:29" x14ac:dyDescent="0.25">
      <c r="A53" s="28">
        <f t="shared" si="7"/>
        <v>1</v>
      </c>
      <c r="B53" s="74" t="str">
        <f>IF(ISBLANK('Форма 1'!B53),"",'Форма 1'!B53)</f>
        <v>Добрянский городской округ Пермского края</v>
      </c>
      <c r="C53" s="87" t="s">
        <v>942</v>
      </c>
      <c r="D53" s="29">
        <f>IF(ISBLANK(C53),"Введите адрес",IF(C53='Форма 1'!C53,SUM(E53:K53,M53:S53,Форма2[[#This Row],[19]:[22]]),"Ошибка в адресе!"))</f>
        <v>9634830.6899999995</v>
      </c>
      <c r="E53" s="30" t="str">
        <f>IF(ISNUMBER('Форма 1'!Z53),ROUND('Форма 1'!$I53*VLOOKUP('Форма 1'!$G53,'Предельники 2022'!$B$4:$X$28,'Форма 1'!Z$7),2),"")</f>
        <v/>
      </c>
      <c r="F53" s="30" t="str">
        <f>IF(ISNUMBER('Форма 1'!AA53),ROUND('Форма 1'!$I53*VLOOKUP('Форма 1'!$G53,'Предельники 2022'!$B$4:$X$28,'Форма 1'!AA$7),2),"")</f>
        <v/>
      </c>
      <c r="G53" s="30" t="str">
        <f>IF(ISNUMBER('Форма 1'!AB53),ROUND('Форма 1'!$I53*VLOOKUP('Форма 1'!$G53,'Предельники 2022'!$B$4:$X$28,'Форма 1'!AB$7),2),"")</f>
        <v/>
      </c>
      <c r="H53" s="30" t="str">
        <f>IF(ISNUMBER('Форма 1'!AC53),ROUND('Форма 1'!$I53*VLOOKUP('Форма 1'!$G53,'Предельники 2022'!$B$4:$X$28,'Форма 1'!AC$7),2),"")</f>
        <v/>
      </c>
      <c r="I53" s="30" t="str">
        <f>IF(ISNUMBER('Форма 1'!AD53),ROUND('Форма 1'!$I53*VLOOKUP('Форма 1'!$G53,'Предельники 2022'!$B$4:$X$28,'Форма 1'!AD$7),2),"")</f>
        <v/>
      </c>
      <c r="J53" s="30" t="str">
        <f>IF(ISNUMBER('Форма 1'!AE53),ROUND('Форма 1'!$I53*VLOOKUP('Форма 1'!$G53,'Предельники 2022'!$B$4:$X$28,'Форма 1'!AE$7),2),"")</f>
        <v/>
      </c>
      <c r="K53" s="30" t="str">
        <f>IF(ISNUMBER('Форма 1'!AF53),ROUND('Форма 1'!$I53*VLOOKUP('Форма 1'!$G53,'Предельники 2022'!$B$4:$X$28,'Форма 1'!AF$7),2),"")</f>
        <v/>
      </c>
      <c r="L53" s="31" t="str">
        <f>IF(ISBLANK('Форма 1'!AG53),"",'Форма 1'!AG53)</f>
        <v/>
      </c>
      <c r="M53" s="32" t="str">
        <f>IF(ISBLANK('Форма 1'!AH53),"",'Форма 1'!AH53)</f>
        <v/>
      </c>
      <c r="N53" s="30">
        <f>IF(ISNUMBER('Форма 1'!AI53),ROUND('Форма 1'!$I53*VLOOKUP('Форма 1'!$G53,'Предельники 2022'!$B$4:$X$28,'Форма 1'!AI$7),2),"")</f>
        <v>9634830.6899999995</v>
      </c>
      <c r="O53" s="30" t="str">
        <f>IF(ISNUMBER('Форма 1'!AJ53),ROUND('Форма 1'!$I53*VLOOKUP('Форма 1'!$G53,'Предельники 2022'!$B$4:$X$28,'Форма 1'!AJ$7),2),"")</f>
        <v/>
      </c>
      <c r="P53" s="30" t="str">
        <f>IF(ISNUMBER('Форма 1'!AK53),ROUND('Форма 1'!$I53*VLOOKUP('Форма 1'!$G53,'Предельники 2022'!$B$4:$X$28,'Форма 1'!AK$7),2),"")</f>
        <v/>
      </c>
      <c r="Q53" s="30" t="str">
        <f>IF(ISNUMBER('Форма 1'!AL53),ROUND('Форма 1'!$I53*VLOOKUP('Форма 1'!$G53,'Предельники 2022'!$B$4:$X$28,'Форма 1'!AL$7),2),"")</f>
        <v/>
      </c>
      <c r="R53" s="30" t="str">
        <f>IF(ISNUMBER('Форма 1'!AM53),ROUND('Форма 1'!$I53*VLOOKUP('Форма 1'!$G53,'Предельники 2022'!$B$4:$X$28,'Форма 1'!AM$7),2),"")</f>
        <v/>
      </c>
      <c r="S53" s="93" t="str">
        <f t="shared" si="8"/>
        <v/>
      </c>
      <c r="T53" s="93" t="str">
        <f>IF(ISNUMBER('Форма 1'!AN53),INDEX('Предельники 2022'!$C$4:$X$28,MATCH('Форма 1'!$G53,'Предельники 2022'!$B$4:$B$28,0),MATCH(T$5,'Предельники 2022'!$C$3:$X$3,0)),"")</f>
        <v/>
      </c>
      <c r="U53" s="93" t="str">
        <f>IF(ISNUMBER('Форма 1'!AO53),INDEX('Предельники 2022'!$C$4:$X$28,MATCH('Форма 1'!$G53,'Предельники 2022'!$B$4:$B$28,0),MATCH(U$5,'Предельники 2022'!$C$3:$X$3,0)),"")</f>
        <v/>
      </c>
      <c r="V53" s="93" t="str">
        <f>IF(ISNUMBER('Форма 1'!AP53),INDEX('Предельники 2022'!$C$4:$X$28,MATCH('Форма 1'!$G53,'Предельники 2022'!$B$4:$B$28,0),MATCH(V$5,'Предельники 2022'!$C$3:$X$3,0)),"")</f>
        <v/>
      </c>
      <c r="W53" s="93" t="str">
        <f>IF(ISNUMBER('Форма 1'!AQ53),INDEX('Предельники 2022'!$C$4:$X$28,MATCH('Форма 1'!$G53,'Предельники 2022'!$B$4:$B$28,0),MATCH(W$5,'Предельники 2022'!$C$3:$X$3,0)),"")</f>
        <v/>
      </c>
      <c r="X53" s="30" t="str">
        <f>IF(ISNUMBER('Форма 1'!AR53),ROUND('Форма 1'!$I53*VLOOKUP('Форма 1'!$G53,'Предельники 2022'!$B$4:$X$28,'Форма 1'!AR$7),2),"")</f>
        <v/>
      </c>
      <c r="Y53" s="30" t="str">
        <f>IF(ISNUMBER('Форма 1'!AS53),ROUND('Форма 1'!$I53*VLOOKUP('Форма 1'!$G53,'Предельники 2022'!$B$4:$X$28,'Форма 1'!AS$7),2),"")</f>
        <v/>
      </c>
      <c r="Z53" s="30" t="str">
        <f>IF(ISNUMBER('Форма 1'!AT53),ROUND('Форма 1'!$I53*VLOOKUP('Форма 1'!$G53,'Предельники 2022'!$B$4:$X$28,'Форма 1'!AT$7),2),"")</f>
        <v/>
      </c>
      <c r="AA53" s="32"/>
      <c r="AB53" s="128">
        <f>'Форма 1'!T53</f>
        <v>45657</v>
      </c>
      <c r="AC53" s="130" t="str">
        <f>'Форма 1'!U53</f>
        <v>РО</v>
      </c>
    </row>
    <row r="54" spans="1:29" x14ac:dyDescent="0.25">
      <c r="A54" s="28">
        <f t="shared" si="7"/>
        <v>2</v>
      </c>
      <c r="B54" s="74" t="str">
        <f>IF(ISBLANK('Форма 1'!B54),"",'Форма 1'!B54)</f>
        <v>Добрянский городской округ Пермского края</v>
      </c>
      <c r="C54" s="87" t="s">
        <v>943</v>
      </c>
      <c r="D54" s="29">
        <f>IF(ISBLANK(C54),"Введите адрес",IF(C54='Форма 1'!C54,SUM(E54:K54,M54:S54,Форма2[[#This Row],[19]:[22]]),"Ошибка в адресе!"))</f>
        <v>9554668.0299999993</v>
      </c>
      <c r="E54" s="30" t="str">
        <f>IF(ISNUMBER('Форма 1'!Z54),ROUND('Форма 1'!$I54*VLOOKUP('Форма 1'!$G54,'Предельники 2022'!$B$4:$X$28,'Форма 1'!Z$7),2),"")</f>
        <v/>
      </c>
      <c r="F54" s="30" t="str">
        <f>IF(ISNUMBER('Форма 1'!AA54),ROUND('Форма 1'!$I54*VLOOKUP('Форма 1'!$G54,'Предельники 2022'!$B$4:$X$28,'Форма 1'!AA$7),2),"")</f>
        <v/>
      </c>
      <c r="G54" s="30" t="str">
        <f>IF(ISNUMBER('Форма 1'!AB54),ROUND('Форма 1'!$I54*VLOOKUP('Форма 1'!$G54,'Предельники 2022'!$B$4:$X$28,'Форма 1'!AB$7),2),"")</f>
        <v/>
      </c>
      <c r="H54" s="30" t="str">
        <f>IF(ISNUMBER('Форма 1'!AC54),ROUND('Форма 1'!$I54*VLOOKUP('Форма 1'!$G54,'Предельники 2022'!$B$4:$X$28,'Форма 1'!AC$7),2),"")</f>
        <v/>
      </c>
      <c r="I54" s="30" t="str">
        <f>IF(ISNUMBER('Форма 1'!AD54),ROUND('Форма 1'!$I54*VLOOKUP('Форма 1'!$G54,'Предельники 2022'!$B$4:$X$28,'Форма 1'!AD$7),2),"")</f>
        <v/>
      </c>
      <c r="J54" s="30" t="str">
        <f>IF(ISNUMBER('Форма 1'!AE54),ROUND('Форма 1'!$I54*VLOOKUP('Форма 1'!$G54,'Предельники 2022'!$B$4:$X$28,'Форма 1'!AE$7),2),"")</f>
        <v/>
      </c>
      <c r="K54" s="30" t="str">
        <f>IF(ISNUMBER('Форма 1'!AF54),ROUND('Форма 1'!$I54*VLOOKUP('Форма 1'!$G54,'Предельники 2022'!$B$4:$X$28,'Форма 1'!AF$7),2),"")</f>
        <v/>
      </c>
      <c r="L54" s="31" t="str">
        <f>IF(ISBLANK('Форма 1'!AG54),"",'Форма 1'!AG54)</f>
        <v/>
      </c>
      <c r="M54" s="32" t="str">
        <f>IF(ISBLANK('Форма 1'!AH54),"",'Форма 1'!AH54)</f>
        <v/>
      </c>
      <c r="N54" s="30">
        <f>IF(ISNUMBER('Форма 1'!AI54),ROUND('Форма 1'!$I54*VLOOKUP('Форма 1'!$G54,'Предельники 2022'!$B$4:$X$28,'Форма 1'!AI$7),2),"")</f>
        <v>9554668.0299999993</v>
      </c>
      <c r="O54" s="30" t="str">
        <f>IF(ISNUMBER('Форма 1'!AJ54),ROUND('Форма 1'!$I54*VLOOKUP('Форма 1'!$G54,'Предельники 2022'!$B$4:$X$28,'Форма 1'!AJ$7),2),"")</f>
        <v/>
      </c>
      <c r="P54" s="30" t="str">
        <f>IF(ISNUMBER('Форма 1'!AK54),ROUND('Форма 1'!$I54*VLOOKUP('Форма 1'!$G54,'Предельники 2022'!$B$4:$X$28,'Форма 1'!AK$7),2),"")</f>
        <v/>
      </c>
      <c r="Q54" s="30" t="str">
        <f>IF(ISNUMBER('Форма 1'!AL54),ROUND('Форма 1'!$I54*VLOOKUP('Форма 1'!$G54,'Предельники 2022'!$B$4:$X$28,'Форма 1'!AL$7),2),"")</f>
        <v/>
      </c>
      <c r="R54" s="30" t="str">
        <f>IF(ISNUMBER('Форма 1'!AM54),ROUND('Форма 1'!$I54*VLOOKUP('Форма 1'!$G54,'Предельники 2022'!$B$4:$X$28,'Форма 1'!AM$7),2),"")</f>
        <v/>
      </c>
      <c r="S54" s="93" t="str">
        <f t="shared" si="8"/>
        <v/>
      </c>
      <c r="T54" s="93" t="str">
        <f>IF(ISNUMBER('Форма 1'!AN54),INDEX('Предельники 2022'!$C$4:$X$28,MATCH('Форма 1'!$G54,'Предельники 2022'!$B$4:$B$28,0),MATCH(T$5,'Предельники 2022'!$C$3:$X$3,0)),"")</f>
        <v/>
      </c>
      <c r="U54" s="93" t="str">
        <f>IF(ISNUMBER('Форма 1'!AO54),INDEX('Предельники 2022'!$C$4:$X$28,MATCH('Форма 1'!$G54,'Предельники 2022'!$B$4:$B$28,0),MATCH(U$5,'Предельники 2022'!$C$3:$X$3,0)),"")</f>
        <v/>
      </c>
      <c r="V54" s="93" t="str">
        <f>IF(ISNUMBER('Форма 1'!AP54),INDEX('Предельники 2022'!$C$4:$X$28,MATCH('Форма 1'!$G54,'Предельники 2022'!$B$4:$B$28,0),MATCH(V$5,'Предельники 2022'!$C$3:$X$3,0)),"")</f>
        <v/>
      </c>
      <c r="W54" s="93" t="str">
        <f>IF(ISNUMBER('Форма 1'!AQ54),INDEX('Предельники 2022'!$C$4:$X$28,MATCH('Форма 1'!$G54,'Предельники 2022'!$B$4:$B$28,0),MATCH(W$5,'Предельники 2022'!$C$3:$X$3,0)),"")</f>
        <v/>
      </c>
      <c r="X54" s="30" t="str">
        <f>IF(ISNUMBER('Форма 1'!AR54),ROUND('Форма 1'!$I54*VLOOKUP('Форма 1'!$G54,'Предельники 2022'!$B$4:$X$28,'Форма 1'!AR$7),2),"")</f>
        <v/>
      </c>
      <c r="Y54" s="30" t="str">
        <f>IF(ISNUMBER('Форма 1'!AS54),ROUND('Форма 1'!$I54*VLOOKUP('Форма 1'!$G54,'Предельники 2022'!$B$4:$X$28,'Форма 1'!AS$7),2),"")</f>
        <v/>
      </c>
      <c r="Z54" s="30" t="str">
        <f>IF(ISNUMBER('Форма 1'!AT54),ROUND('Форма 1'!$I54*VLOOKUP('Форма 1'!$G54,'Предельники 2022'!$B$4:$X$28,'Форма 1'!AT$7),2),"")</f>
        <v/>
      </c>
      <c r="AA54" s="32"/>
      <c r="AB54" s="128">
        <f>'Форма 1'!T54</f>
        <v>45657</v>
      </c>
      <c r="AC54" s="130" t="str">
        <f>'Форма 1'!U54</f>
        <v>РО</v>
      </c>
    </row>
    <row r="55" spans="1:29" x14ac:dyDescent="0.25">
      <c r="A55" s="28">
        <f t="shared" si="7"/>
        <v>3</v>
      </c>
      <c r="B55" s="74" t="str">
        <f>IF(ISBLANK('Форма 1'!B55),"",'Форма 1'!B55)</f>
        <v>Добрянский городской округ Пермского края</v>
      </c>
      <c r="C55" s="87" t="s">
        <v>941</v>
      </c>
      <c r="D55" s="29">
        <f>IF(ISBLANK(C55),"Введите адрес",IF(C55='Форма 1'!C55,SUM(E55:K55,M55:S55,Форма2[[#This Row],[19]:[22]]),"Ошибка в адресе!"))</f>
        <v>11114035.68</v>
      </c>
      <c r="E55" s="30" t="str">
        <f>IF(ISNUMBER('Форма 1'!Z55),ROUND('Форма 1'!$I55*VLOOKUP('Форма 1'!$G55,'Предельники 2022'!$B$4:$X$28,'Форма 1'!Z$7),2),"")</f>
        <v/>
      </c>
      <c r="F55" s="30" t="str">
        <f>IF(ISNUMBER('Форма 1'!AA55),ROUND('Форма 1'!$I55*VLOOKUP('Форма 1'!$G55,'Предельники 2022'!$B$4:$X$28,'Форма 1'!AA$7),2),"")</f>
        <v/>
      </c>
      <c r="G55" s="30" t="str">
        <f>IF(ISNUMBER('Форма 1'!AB55),ROUND('Форма 1'!$I55*VLOOKUP('Форма 1'!$G55,'Предельники 2022'!$B$4:$X$28,'Форма 1'!AB$7),2),"")</f>
        <v/>
      </c>
      <c r="H55" s="30" t="str">
        <f>IF(ISNUMBER('Форма 1'!AC55),ROUND('Форма 1'!$I55*VLOOKUP('Форма 1'!$G55,'Предельники 2022'!$B$4:$X$28,'Форма 1'!AC$7),2),"")</f>
        <v/>
      </c>
      <c r="I55" s="30" t="str">
        <f>IF(ISNUMBER('Форма 1'!AD55),ROUND('Форма 1'!$I55*VLOOKUP('Форма 1'!$G55,'Предельники 2022'!$B$4:$X$28,'Форма 1'!AD$7),2),"")</f>
        <v/>
      </c>
      <c r="J55" s="30" t="str">
        <f>IF(ISNUMBER('Форма 1'!AE55),ROUND('Форма 1'!$I55*VLOOKUP('Форма 1'!$G55,'Предельники 2022'!$B$4:$X$28,'Форма 1'!AE$7),2),"")</f>
        <v/>
      </c>
      <c r="K55" s="30" t="str">
        <f>IF(ISNUMBER('Форма 1'!AF55),ROUND('Форма 1'!$I55*VLOOKUP('Форма 1'!$G55,'Предельники 2022'!$B$4:$X$28,'Форма 1'!AF$7),2),"")</f>
        <v/>
      </c>
      <c r="L55" s="31">
        <f>IF(ISBLANK('Форма 1'!AG55),"",'Форма 1'!AG55)</f>
        <v>4</v>
      </c>
      <c r="M55" s="32">
        <f>IF(ISBLANK('Форма 1'!AH55),"",'Форма 1'!AH55)</f>
        <v>11114035.68</v>
      </c>
      <c r="N55" s="30" t="str">
        <f>IF(ISNUMBER('Форма 1'!AI55),ROUND('Форма 1'!$I55*VLOOKUP('Форма 1'!$G55,'Предельники 2022'!$B$4:$X$28,'Форма 1'!AI$7),2),"")</f>
        <v/>
      </c>
      <c r="O55" s="30" t="str">
        <f>IF(ISNUMBER('Форма 1'!AJ55),ROUND('Форма 1'!$I55*VLOOKUP('Форма 1'!$G55,'Предельники 2022'!$B$4:$X$28,'Форма 1'!AJ$7),2),"")</f>
        <v/>
      </c>
      <c r="P55" s="30" t="str">
        <f>IF(ISNUMBER('Форма 1'!AK55),ROUND('Форма 1'!$I55*VLOOKUP('Форма 1'!$G55,'Предельники 2022'!$B$4:$X$28,'Форма 1'!AK$7),2),"")</f>
        <v/>
      </c>
      <c r="Q55" s="30" t="str">
        <f>IF(ISNUMBER('Форма 1'!AL55),ROUND('Форма 1'!$I55*VLOOKUP('Форма 1'!$G55,'Предельники 2022'!$B$4:$X$28,'Форма 1'!AL$7),2),"")</f>
        <v/>
      </c>
      <c r="R55" s="30" t="str">
        <f>IF(ISNUMBER('Форма 1'!AM55),ROUND('Форма 1'!$I55*VLOOKUP('Форма 1'!$G55,'Предельники 2022'!$B$4:$X$28,'Форма 1'!AM$7),2),"")</f>
        <v/>
      </c>
      <c r="S55" s="93" t="str">
        <f t="shared" si="8"/>
        <v/>
      </c>
      <c r="T55" s="93" t="str">
        <f>IF(ISNUMBER('Форма 1'!AN55),INDEX('Предельники 2022'!$C$4:$X$28,MATCH('Форма 1'!$G55,'Предельники 2022'!$B$4:$B$28,0),MATCH(T$5,'Предельники 2022'!$C$3:$X$3,0)),"")</f>
        <v/>
      </c>
      <c r="U55" s="93" t="str">
        <f>IF(ISNUMBER('Форма 1'!AO55),INDEX('Предельники 2022'!$C$4:$X$28,MATCH('Форма 1'!$G55,'Предельники 2022'!$B$4:$B$28,0),MATCH(U$5,'Предельники 2022'!$C$3:$X$3,0)),"")</f>
        <v/>
      </c>
      <c r="V55" s="93" t="str">
        <f>IF(ISNUMBER('Форма 1'!AP55),INDEX('Предельники 2022'!$C$4:$X$28,MATCH('Форма 1'!$G55,'Предельники 2022'!$B$4:$B$28,0),MATCH(V$5,'Предельники 2022'!$C$3:$X$3,0)),"")</f>
        <v/>
      </c>
      <c r="W55" s="93" t="str">
        <f>IF(ISNUMBER('Форма 1'!AQ55),INDEX('Предельники 2022'!$C$4:$X$28,MATCH('Форма 1'!$G55,'Предельники 2022'!$B$4:$B$28,0),MATCH(W$5,'Предельники 2022'!$C$3:$X$3,0)),"")</f>
        <v/>
      </c>
      <c r="X55" s="30" t="str">
        <f>IF(ISNUMBER('Форма 1'!AR55),ROUND('Форма 1'!$I55*VLOOKUP('Форма 1'!$G55,'Предельники 2022'!$B$4:$X$28,'Форма 1'!AR$7),2),"")</f>
        <v/>
      </c>
      <c r="Y55" s="30" t="str">
        <f>IF(ISNUMBER('Форма 1'!AS55),ROUND('Форма 1'!$I55*VLOOKUP('Форма 1'!$G55,'Предельники 2022'!$B$4:$X$28,'Форма 1'!AS$7),2),"")</f>
        <v/>
      </c>
      <c r="Z55" s="30" t="str">
        <f>IF(ISNUMBER('Форма 1'!AT55),ROUND('Форма 1'!$I55*VLOOKUP('Форма 1'!$G55,'Предельники 2022'!$B$4:$X$28,'Форма 1'!AT$7),2),"")</f>
        <v/>
      </c>
      <c r="AA55" s="32"/>
      <c r="AB55" s="128">
        <f>'Форма 1'!T55</f>
        <v>45657</v>
      </c>
      <c r="AC55" s="130" t="str">
        <f>'Форма 1'!U55</f>
        <v>РО</v>
      </c>
    </row>
    <row r="56" spans="1:29" x14ac:dyDescent="0.25">
      <c r="A56" s="28">
        <f t="shared" si="7"/>
        <v>4</v>
      </c>
      <c r="B56" s="74" t="str">
        <f>IF(ISBLANK('Форма 1'!B56),"",'Форма 1'!B56)</f>
        <v>Добрянский городской округ Пермского края</v>
      </c>
      <c r="C56" s="87" t="s">
        <v>190</v>
      </c>
      <c r="D56" s="29">
        <f>IF(ISBLANK(C56),"Введите адрес",IF(C56='Форма 1'!C56,SUM(E56:K56,M56:S56,Форма2[[#This Row],[19]:[22]]),"Ошибка в адресе!"))</f>
        <v>30213440.149999999</v>
      </c>
      <c r="E56" s="30" t="str">
        <f>IF(ISNUMBER('Форма 1'!Z56),ROUND('Форма 1'!$I56*VLOOKUP('Форма 1'!$G56,'Предельники 2022'!$B$4:$X$28,'Форма 1'!Z$7),2),"")</f>
        <v/>
      </c>
      <c r="F56" s="30" t="str">
        <f>IF(ISNUMBER('Форма 1'!AA56),ROUND('Форма 1'!$I56*VLOOKUP('Форма 1'!$G56,'Предельники 2022'!$B$4:$X$28,'Форма 1'!AA$7),2),"")</f>
        <v/>
      </c>
      <c r="G56" s="30" t="str">
        <f>IF(ISNUMBER('Форма 1'!AB56),ROUND('Форма 1'!$I56*VLOOKUP('Форма 1'!$G56,'Предельники 2022'!$B$4:$X$28,'Форма 1'!AB$7),2),"")</f>
        <v/>
      </c>
      <c r="H56" s="30" t="str">
        <f>IF(ISNUMBER('Форма 1'!AC56),ROUND('Форма 1'!$I56*VLOOKUP('Форма 1'!$G56,'Предельники 2022'!$B$4:$X$28,'Форма 1'!AC$7),2),"")</f>
        <v/>
      </c>
      <c r="I56" s="30" t="str">
        <f>IF(ISNUMBER('Форма 1'!AD56),ROUND('Форма 1'!$I56*VLOOKUP('Форма 1'!$G56,'Предельники 2022'!$B$4:$X$28,'Форма 1'!AD$7),2),"")</f>
        <v/>
      </c>
      <c r="J56" s="30" t="str">
        <f>IF(ISNUMBER('Форма 1'!AE56),ROUND('Форма 1'!$I56*VLOOKUP('Форма 1'!$G56,'Предельники 2022'!$B$4:$X$28,'Форма 1'!AE$7),2),"")</f>
        <v/>
      </c>
      <c r="K56" s="30" t="str">
        <f>IF(ISNUMBER('Форма 1'!AF56),ROUND('Форма 1'!$I56*VLOOKUP('Форма 1'!$G56,'Предельники 2022'!$B$4:$X$28,'Форма 1'!AF$7),2),"")</f>
        <v/>
      </c>
      <c r="L56" s="31" t="str">
        <f>IF(ISBLANK('Форма 1'!AG56),"",'Форма 1'!AG56)</f>
        <v/>
      </c>
      <c r="M56" s="32" t="str">
        <f>IF(ISBLANK('Форма 1'!AH56),"",'Форма 1'!AH56)</f>
        <v/>
      </c>
      <c r="N56" s="30">
        <f>IF(ISNUMBER('Форма 1'!AI56),ROUND('Форма 1'!$I56*VLOOKUP('Форма 1'!$G56,'Предельники 2022'!$B$4:$X$28,'Форма 1'!AI$7),2),"")</f>
        <v>30213440.149999999</v>
      </c>
      <c r="O56" s="30" t="str">
        <f>IF(ISNUMBER('Форма 1'!AJ56),ROUND('Форма 1'!$I56*VLOOKUP('Форма 1'!$G56,'Предельники 2022'!$B$4:$X$28,'Форма 1'!AJ$7),2),"")</f>
        <v/>
      </c>
      <c r="P56" s="30" t="str">
        <f>IF(ISNUMBER('Форма 1'!AK56),ROUND('Форма 1'!$I56*VLOOKUP('Форма 1'!$G56,'Предельники 2022'!$B$4:$X$28,'Форма 1'!AK$7),2),"")</f>
        <v/>
      </c>
      <c r="Q56" s="30" t="str">
        <f>IF(ISNUMBER('Форма 1'!AL56),ROUND('Форма 1'!$I56*VLOOKUP('Форма 1'!$G56,'Предельники 2022'!$B$4:$X$28,'Форма 1'!AL$7),2),"")</f>
        <v/>
      </c>
      <c r="R56" s="30" t="str">
        <f>IF(ISNUMBER('Форма 1'!AM56),ROUND('Форма 1'!$I56*VLOOKUP('Форма 1'!$G56,'Предельники 2022'!$B$4:$X$28,'Форма 1'!AM$7),2),"")</f>
        <v/>
      </c>
      <c r="S56" s="93" t="str">
        <f t="shared" si="8"/>
        <v/>
      </c>
      <c r="T56" s="93" t="str">
        <f>IF(ISNUMBER('Форма 1'!AN56),INDEX('Предельники 2022'!$C$4:$X$28,MATCH('Форма 1'!$G56,'Предельники 2022'!$B$4:$B$28,0),MATCH(T$5,'Предельники 2022'!$C$3:$X$3,0)),"")</f>
        <v/>
      </c>
      <c r="U56" s="93" t="str">
        <f>IF(ISNUMBER('Форма 1'!AO56),INDEX('Предельники 2022'!$C$4:$X$28,MATCH('Форма 1'!$G56,'Предельники 2022'!$B$4:$B$28,0),MATCH(U$5,'Предельники 2022'!$C$3:$X$3,0)),"")</f>
        <v/>
      </c>
      <c r="V56" s="93" t="str">
        <f>IF(ISNUMBER('Форма 1'!AP56),INDEX('Предельники 2022'!$C$4:$X$28,MATCH('Форма 1'!$G56,'Предельники 2022'!$B$4:$B$28,0),MATCH(V$5,'Предельники 2022'!$C$3:$X$3,0)),"")</f>
        <v/>
      </c>
      <c r="W56" s="93" t="str">
        <f>IF(ISNUMBER('Форма 1'!AQ56),INDEX('Предельники 2022'!$C$4:$X$28,MATCH('Форма 1'!$G56,'Предельники 2022'!$B$4:$B$28,0),MATCH(W$5,'Предельники 2022'!$C$3:$X$3,0)),"")</f>
        <v/>
      </c>
      <c r="X56" s="30" t="str">
        <f>IF(ISNUMBER('Форма 1'!AR56),ROUND('Форма 1'!$I56*VLOOKUP('Форма 1'!$G56,'Предельники 2022'!$B$4:$X$28,'Форма 1'!AR$7),2),"")</f>
        <v/>
      </c>
      <c r="Y56" s="30" t="str">
        <f>IF(ISNUMBER('Форма 1'!AS56),ROUND('Форма 1'!$I56*VLOOKUP('Форма 1'!$G56,'Предельники 2022'!$B$4:$X$28,'Форма 1'!AS$7),2),"")</f>
        <v/>
      </c>
      <c r="Z56" s="30" t="str">
        <f>IF(ISNUMBER('Форма 1'!AT56),ROUND('Форма 1'!$I56*VLOOKUP('Форма 1'!$G56,'Предельники 2022'!$B$4:$X$28,'Форма 1'!AT$7),2),"")</f>
        <v/>
      </c>
      <c r="AA56" s="32"/>
      <c r="AB56" s="128">
        <f>'Форма 1'!T56</f>
        <v>45657</v>
      </c>
      <c r="AC56" s="130" t="str">
        <f>'Форма 1'!U56</f>
        <v>РО</v>
      </c>
    </row>
    <row r="57" spans="1:29" x14ac:dyDescent="0.25">
      <c r="A57" s="28">
        <f t="shared" si="7"/>
        <v>5</v>
      </c>
      <c r="B57" s="74" t="str">
        <f>IF(ISBLANK('Форма 1'!B57),"",'Форма 1'!B57)</f>
        <v>Добрянский городской округ Пермского края</v>
      </c>
      <c r="C57" s="87" t="s">
        <v>944</v>
      </c>
      <c r="D57" s="29">
        <f>IF(ISBLANK(C57),"Введите адрес",IF(C57='Форма 1'!C57,SUM(E57:K57,M57:S57,Форма2[[#This Row],[19]:[22]]),"Ошибка в адресе!"))</f>
        <v>28558787.640000001</v>
      </c>
      <c r="E57" s="30" t="str">
        <f>IF(ISNUMBER('Форма 1'!Z57),ROUND('Форма 1'!$I57*VLOOKUP('Форма 1'!$G57,'Предельники 2022'!$B$4:$X$28,'Форма 1'!Z$7),2),"")</f>
        <v/>
      </c>
      <c r="F57" s="30" t="str">
        <f>IF(ISNUMBER('Форма 1'!AA57),ROUND('Форма 1'!$I57*VLOOKUP('Форма 1'!$G57,'Предельники 2022'!$B$4:$X$28,'Форма 1'!AA$7),2),"")</f>
        <v/>
      </c>
      <c r="G57" s="30" t="str">
        <f>IF(ISNUMBER('Форма 1'!AB57),ROUND('Форма 1'!$I57*VLOOKUP('Форма 1'!$G57,'Предельники 2022'!$B$4:$X$28,'Форма 1'!AB$7),2),"")</f>
        <v/>
      </c>
      <c r="H57" s="30" t="str">
        <f>IF(ISNUMBER('Форма 1'!AC57),ROUND('Форма 1'!$I57*VLOOKUP('Форма 1'!$G57,'Предельники 2022'!$B$4:$X$28,'Форма 1'!AC$7),2),"")</f>
        <v/>
      </c>
      <c r="I57" s="30" t="str">
        <f>IF(ISNUMBER('Форма 1'!AD57),ROUND('Форма 1'!$I57*VLOOKUP('Форма 1'!$G57,'Предельники 2022'!$B$4:$X$28,'Форма 1'!AD$7),2),"")</f>
        <v/>
      </c>
      <c r="J57" s="30" t="str">
        <f>IF(ISNUMBER('Форма 1'!AE57),ROUND('Форма 1'!$I57*VLOOKUP('Форма 1'!$G57,'Предельники 2022'!$B$4:$X$28,'Форма 1'!AE$7),2),"")</f>
        <v/>
      </c>
      <c r="K57" s="30" t="str">
        <f>IF(ISNUMBER('Форма 1'!AF57),ROUND('Форма 1'!$I57*VLOOKUP('Форма 1'!$G57,'Предельники 2022'!$B$4:$X$28,'Форма 1'!AF$7),2),"")</f>
        <v/>
      </c>
      <c r="L57" s="31">
        <f>IF(ISBLANK('Форма 1'!AG57),"",'Форма 1'!AG57)</f>
        <v>2</v>
      </c>
      <c r="M57" s="32">
        <f>IF(ISBLANK('Форма 1'!AH57),"",'Форма 1'!AH57)</f>
        <v>5557017.8399999999</v>
      </c>
      <c r="N57" s="30" t="str">
        <f>IF(ISNUMBER('Форма 1'!AI57),ROUND('Форма 1'!$I57*VLOOKUP('Форма 1'!$G57,'Предельники 2022'!$B$4:$X$28,'Форма 1'!AI$7),2),"")</f>
        <v/>
      </c>
      <c r="O57" s="30">
        <f>IF(ISNUMBER('Форма 1'!AJ57),ROUND('Форма 1'!$I57*VLOOKUP('Форма 1'!$G57,'Предельники 2022'!$B$4:$X$28,'Форма 1'!AJ$7),2),"")</f>
        <v>23001769.800000001</v>
      </c>
      <c r="P57" s="30" t="str">
        <f>IF(ISNUMBER('Форма 1'!AK57),ROUND('Форма 1'!$I57*VLOOKUP('Форма 1'!$G57,'Предельники 2022'!$B$4:$X$28,'Форма 1'!AK$7),2),"")</f>
        <v/>
      </c>
      <c r="Q57" s="30" t="str">
        <f>IF(ISNUMBER('Форма 1'!AL57),ROUND('Форма 1'!$I57*VLOOKUP('Форма 1'!$G57,'Предельники 2022'!$B$4:$X$28,'Форма 1'!AL$7),2),"")</f>
        <v/>
      </c>
      <c r="R57" s="30" t="str">
        <f>IF(ISNUMBER('Форма 1'!AM57),ROUND('Форма 1'!$I57*VLOOKUP('Форма 1'!$G57,'Предельники 2022'!$B$4:$X$28,'Форма 1'!AM$7),2),"")</f>
        <v/>
      </c>
      <c r="S57" s="93" t="str">
        <f t="shared" si="8"/>
        <v/>
      </c>
      <c r="T57" s="93" t="str">
        <f>IF(ISNUMBER('Форма 1'!AN57),INDEX('Предельники 2022'!$C$4:$X$28,MATCH('Форма 1'!$G57,'Предельники 2022'!$B$4:$B$28,0),MATCH(T$5,'Предельники 2022'!$C$3:$X$3,0)),"")</f>
        <v/>
      </c>
      <c r="U57" s="93" t="str">
        <f>IF(ISNUMBER('Форма 1'!AO57),INDEX('Предельники 2022'!$C$4:$X$28,MATCH('Форма 1'!$G57,'Предельники 2022'!$B$4:$B$28,0),MATCH(U$5,'Предельники 2022'!$C$3:$X$3,0)),"")</f>
        <v/>
      </c>
      <c r="V57" s="93" t="str">
        <f>IF(ISNUMBER('Форма 1'!AP57),INDEX('Предельники 2022'!$C$4:$X$28,MATCH('Форма 1'!$G57,'Предельники 2022'!$B$4:$B$28,0),MATCH(V$5,'Предельники 2022'!$C$3:$X$3,0)),"")</f>
        <v/>
      </c>
      <c r="W57" s="93" t="str">
        <f>IF(ISNUMBER('Форма 1'!AQ57),INDEX('Предельники 2022'!$C$4:$X$28,MATCH('Форма 1'!$G57,'Предельники 2022'!$B$4:$B$28,0),MATCH(W$5,'Предельники 2022'!$C$3:$X$3,0)),"")</f>
        <v/>
      </c>
      <c r="X57" s="30" t="str">
        <f>IF(ISNUMBER('Форма 1'!AR57),ROUND('Форма 1'!$I57*VLOOKUP('Форма 1'!$G57,'Предельники 2022'!$B$4:$X$28,'Форма 1'!AR$7),2),"")</f>
        <v/>
      </c>
      <c r="Y57" s="30" t="str">
        <f>IF(ISNUMBER('Форма 1'!AS57),ROUND('Форма 1'!$I57*VLOOKUP('Форма 1'!$G57,'Предельники 2022'!$B$4:$X$28,'Форма 1'!AS$7),2),"")</f>
        <v/>
      </c>
      <c r="Z57" s="30" t="str">
        <f>IF(ISNUMBER('Форма 1'!AT57),ROUND('Форма 1'!$I57*VLOOKUP('Форма 1'!$G57,'Предельники 2022'!$B$4:$X$28,'Форма 1'!AT$7),2),"")</f>
        <v/>
      </c>
      <c r="AA57" s="32"/>
      <c r="AB57" s="128">
        <f>'Форма 1'!T57</f>
        <v>45657</v>
      </c>
      <c r="AC57" s="130" t="str">
        <f>'Форма 1'!U57</f>
        <v>РО</v>
      </c>
    </row>
    <row r="58" spans="1:29" x14ac:dyDescent="0.25">
      <c r="A58" s="28">
        <f t="shared" si="7"/>
        <v>6</v>
      </c>
      <c r="B58" s="74" t="str">
        <f>IF(ISBLANK('Форма 1'!B58),"",'Форма 1'!B58)</f>
        <v>Добрянский городской округ Пермского края</v>
      </c>
      <c r="C58" s="87" t="s">
        <v>1596</v>
      </c>
      <c r="D58" s="29">
        <f>IF(ISBLANK(C58),"Введите адрес",IF(C58='Форма 1'!C58,SUM(E58:K58,M58:S58,Форма2[[#This Row],[19]:[22]]),"Ошибка в адресе!"))</f>
        <v>12821425.329999998</v>
      </c>
      <c r="E58" s="30" t="str">
        <f>IF(ISNUMBER('Форма 1'!Z58),ROUND('Форма 1'!$I58*VLOOKUP('Форма 1'!$G58,'Предельники 2022'!$B$4:$X$28,'Форма 1'!Z$7),2),"")</f>
        <v/>
      </c>
      <c r="F58" s="30">
        <f>IF(ISNUMBER('Форма 1'!AA58),ROUND('Форма 1'!$I58*VLOOKUP('Форма 1'!$G58,'Предельники 2022'!$B$4:$X$28,'Форма 1'!AA$7),2),"")</f>
        <v>8692560.4499999993</v>
      </c>
      <c r="G58" s="30" t="str">
        <f>IF(ISNUMBER('Форма 1'!AB58),ROUND('Форма 1'!$I58*VLOOKUP('Форма 1'!$G58,'Предельники 2022'!$B$4:$X$28,'Форма 1'!AB$7),2),"")</f>
        <v/>
      </c>
      <c r="H58" s="30">
        <f>IF(ISNUMBER('Форма 1'!AC58),ROUND('Форма 1'!$I58*VLOOKUP('Форма 1'!$G58,'Предельники 2022'!$B$4:$X$28,'Форма 1'!AC$7),2),"")</f>
        <v>1135996.93</v>
      </c>
      <c r="I58" s="30">
        <f>IF(ISNUMBER('Форма 1'!AD58),ROUND('Форма 1'!$I58*VLOOKUP('Форма 1'!$G58,'Предельники 2022'!$B$4:$X$28,'Форма 1'!AD$7),2),"")</f>
        <v>2992867.95</v>
      </c>
      <c r="J58" s="30" t="str">
        <f>IF(ISNUMBER('Форма 1'!AE58),ROUND('Форма 1'!$I58*VLOOKUP('Форма 1'!$G58,'Предельники 2022'!$B$4:$X$28,'Форма 1'!AE$7),2),"")</f>
        <v/>
      </c>
      <c r="K58" s="30" t="str">
        <f>IF(ISNUMBER('Форма 1'!AF58),ROUND('Форма 1'!$I58*VLOOKUP('Форма 1'!$G58,'Предельники 2022'!$B$4:$X$28,'Форма 1'!AF$7),2),"")</f>
        <v/>
      </c>
      <c r="L58" s="31" t="str">
        <f>IF(ISBLANK('Форма 1'!AG58),"",'Форма 1'!AG58)</f>
        <v/>
      </c>
      <c r="M58" s="32" t="str">
        <f>IF(ISBLANK('Форма 1'!AH58),"",'Форма 1'!AH58)</f>
        <v/>
      </c>
      <c r="N58" s="30" t="str">
        <f>IF(ISNUMBER('Форма 1'!AI58),ROUND('Форма 1'!$I58*VLOOKUP('Форма 1'!$G58,'Предельники 2022'!$B$4:$X$28,'Форма 1'!AI$7),2),"")</f>
        <v/>
      </c>
      <c r="O58" s="30" t="str">
        <f>IF(ISNUMBER('Форма 1'!AJ58),ROUND('Форма 1'!$I58*VLOOKUP('Форма 1'!$G58,'Предельники 2022'!$B$4:$X$28,'Форма 1'!AJ$7),2),"")</f>
        <v/>
      </c>
      <c r="P58" s="30" t="str">
        <f>IF(ISNUMBER('Форма 1'!AK58),ROUND('Форма 1'!$I58*VLOOKUP('Форма 1'!$G58,'Предельники 2022'!$B$4:$X$28,'Форма 1'!AK$7),2),"")</f>
        <v/>
      </c>
      <c r="Q58" s="30" t="str">
        <f>IF(ISNUMBER('Форма 1'!AL58),ROUND('Форма 1'!$I58*VLOOKUP('Форма 1'!$G58,'Предельники 2022'!$B$4:$X$28,'Форма 1'!AL$7),2),"")</f>
        <v/>
      </c>
      <c r="R58" s="30" t="str">
        <f>IF(ISNUMBER('Форма 1'!AM58),ROUND('Форма 1'!$I58*VLOOKUP('Форма 1'!$G58,'Предельники 2022'!$B$4:$X$28,'Форма 1'!AM$7),2),"")</f>
        <v/>
      </c>
      <c r="S58" s="93" t="str">
        <f t="shared" si="8"/>
        <v/>
      </c>
      <c r="T58" s="93" t="str">
        <f>IF(ISNUMBER('Форма 1'!AN58),INDEX('Предельники 2022'!$C$4:$X$28,MATCH('Форма 1'!$G58,'Предельники 2022'!$B$4:$B$28,0),MATCH(T$5,'Предельники 2022'!$C$3:$X$3,0)),"")</f>
        <v/>
      </c>
      <c r="U58" s="93" t="str">
        <f>IF(ISNUMBER('Форма 1'!AO58),INDEX('Предельники 2022'!$C$4:$X$28,MATCH('Форма 1'!$G58,'Предельники 2022'!$B$4:$B$28,0),MATCH(U$5,'Предельники 2022'!$C$3:$X$3,0)),"")</f>
        <v/>
      </c>
      <c r="V58" s="93" t="str">
        <f>IF(ISNUMBER('Форма 1'!AP58),INDEX('Предельники 2022'!$C$4:$X$28,MATCH('Форма 1'!$G58,'Предельники 2022'!$B$4:$B$28,0),MATCH(V$5,'Предельники 2022'!$C$3:$X$3,0)),"")</f>
        <v/>
      </c>
      <c r="W58" s="93" t="str">
        <f>IF(ISNUMBER('Форма 1'!AQ58),INDEX('Предельники 2022'!$C$4:$X$28,MATCH('Форма 1'!$G58,'Предельники 2022'!$B$4:$B$28,0),MATCH(W$5,'Предельники 2022'!$C$3:$X$3,0)),"")</f>
        <v/>
      </c>
      <c r="X58" s="30" t="str">
        <f>IF(ISNUMBER('Форма 1'!AR58),ROUND('Форма 1'!$I58*VLOOKUP('Форма 1'!$G58,'Предельники 2022'!$B$4:$X$28,'Форма 1'!AR$7),2),"")</f>
        <v/>
      </c>
      <c r="Y58" s="30" t="str">
        <f>IF(ISNUMBER('Форма 1'!AS58),ROUND('Форма 1'!$I58*VLOOKUP('Форма 1'!$G58,'Предельники 2022'!$B$4:$X$28,'Форма 1'!AS$7),2),"")</f>
        <v/>
      </c>
      <c r="Z58" s="30" t="str">
        <f>IF(ISNUMBER('Форма 1'!AT58),ROUND('Форма 1'!$I58*VLOOKUP('Форма 1'!$G58,'Предельники 2022'!$B$4:$X$28,'Форма 1'!AT$7),2),"")</f>
        <v/>
      </c>
      <c r="AA58" s="32"/>
      <c r="AB58" s="128">
        <f>'Форма 1'!T58</f>
        <v>45657</v>
      </c>
      <c r="AC58" s="130" t="str">
        <f>'Форма 1'!U58</f>
        <v>СС</v>
      </c>
    </row>
    <row r="59" spans="1:29" x14ac:dyDescent="0.25">
      <c r="A59" s="28">
        <f t="shared" si="7"/>
        <v>7</v>
      </c>
      <c r="B59" s="74" t="str">
        <f>IF(ISBLANK('Форма 1'!B59),"",'Форма 1'!B59)</f>
        <v>Добрянский городской округ Пермского края</v>
      </c>
      <c r="C59" s="87" t="s">
        <v>1628</v>
      </c>
      <c r="D59" s="29">
        <f>IF(ISBLANK(C59),"Введите адрес",IF(C59='Форма 1'!C59,SUM(E59:K59,M59:S59,Форма2[[#This Row],[19]:[22]]),"Ошибка в адресе!"))</f>
        <v>10347256.800000001</v>
      </c>
      <c r="E59" s="30" t="str">
        <f>IF(ISNUMBER('Форма 1'!Z59),ROUND('Форма 1'!$I59*VLOOKUP('Форма 1'!$G59,'Предельники 2022'!$B$4:$X$28,'Форма 1'!Z$7),2),"")</f>
        <v/>
      </c>
      <c r="F59" s="30">
        <f>IF(ISNUMBER('Форма 1'!AA59),ROUND('Форма 1'!$I59*VLOOKUP('Форма 1'!$G59,'Предельники 2022'!$B$4:$X$28,'Форма 1'!AA$7),2),"")</f>
        <v>7015144.7999999998</v>
      </c>
      <c r="G59" s="30" t="str">
        <f>IF(ISNUMBER('Форма 1'!AB59),ROUND('Форма 1'!$I59*VLOOKUP('Форма 1'!$G59,'Предельники 2022'!$B$4:$X$28,'Форма 1'!AB$7),2),"")</f>
        <v/>
      </c>
      <c r="H59" s="30">
        <f>IF(ISNUMBER('Форма 1'!AC59),ROUND('Форма 1'!$I59*VLOOKUP('Форма 1'!$G59,'Предельники 2022'!$B$4:$X$28,'Форма 1'!AC$7),2),"")</f>
        <v>916782</v>
      </c>
      <c r="I59" s="30">
        <f>IF(ISNUMBER('Форма 1'!AD59),ROUND('Форма 1'!$I59*VLOOKUP('Форма 1'!$G59,'Предельники 2022'!$B$4:$X$28,'Форма 1'!AD$7),2),"")</f>
        <v>2415330</v>
      </c>
      <c r="J59" s="30" t="str">
        <f>IF(ISNUMBER('Форма 1'!AE59),ROUND('Форма 1'!$I59*VLOOKUP('Форма 1'!$G59,'Предельники 2022'!$B$4:$X$28,'Форма 1'!AE$7),2),"")</f>
        <v/>
      </c>
      <c r="K59" s="30" t="str">
        <f>IF(ISNUMBER('Форма 1'!AF59),ROUND('Форма 1'!$I59*VLOOKUP('Форма 1'!$G59,'Предельники 2022'!$B$4:$X$28,'Форма 1'!AF$7),2),"")</f>
        <v/>
      </c>
      <c r="L59" s="31" t="str">
        <f>IF(ISBLANK('Форма 1'!AG59),"",'Форма 1'!AG59)</f>
        <v/>
      </c>
      <c r="M59" s="32" t="str">
        <f>IF(ISBLANK('Форма 1'!AH59),"",'Форма 1'!AH59)</f>
        <v/>
      </c>
      <c r="N59" s="30" t="str">
        <f>IF(ISNUMBER('Форма 1'!AI59),ROUND('Форма 1'!$I59*VLOOKUP('Форма 1'!$G59,'Предельники 2022'!$B$4:$X$28,'Форма 1'!AI$7),2),"")</f>
        <v/>
      </c>
      <c r="O59" s="30" t="str">
        <f>IF(ISNUMBER('Форма 1'!AJ59),ROUND('Форма 1'!$I59*VLOOKUP('Форма 1'!$G59,'Предельники 2022'!$B$4:$X$28,'Форма 1'!AJ$7),2),"")</f>
        <v/>
      </c>
      <c r="P59" s="30" t="str">
        <f>IF(ISNUMBER('Форма 1'!AK59),ROUND('Форма 1'!$I59*VLOOKUP('Форма 1'!$G59,'Предельники 2022'!$B$4:$X$28,'Форма 1'!AK$7),2),"")</f>
        <v/>
      </c>
      <c r="Q59" s="30" t="str">
        <f>IF(ISNUMBER('Форма 1'!AL59),ROUND('Форма 1'!$I59*VLOOKUP('Форма 1'!$G59,'Предельники 2022'!$B$4:$X$28,'Форма 1'!AL$7),2),"")</f>
        <v/>
      </c>
      <c r="R59" s="30" t="str">
        <f>IF(ISNUMBER('Форма 1'!AM59),ROUND('Форма 1'!$I59*VLOOKUP('Форма 1'!$G59,'Предельники 2022'!$B$4:$X$28,'Форма 1'!AM$7),2),"")</f>
        <v/>
      </c>
      <c r="S59" s="93" t="str">
        <f t="shared" si="8"/>
        <v/>
      </c>
      <c r="T59" s="93" t="str">
        <f>IF(ISNUMBER('Форма 1'!AN59),INDEX('Предельники 2022'!$C$4:$X$28,MATCH('Форма 1'!$G59,'Предельники 2022'!$B$4:$B$28,0),MATCH(T$5,'Предельники 2022'!$C$3:$X$3,0)),"")</f>
        <v/>
      </c>
      <c r="U59" s="93" t="str">
        <f>IF(ISNUMBER('Форма 1'!AO59),INDEX('Предельники 2022'!$C$4:$X$28,MATCH('Форма 1'!$G59,'Предельники 2022'!$B$4:$B$28,0),MATCH(U$5,'Предельники 2022'!$C$3:$X$3,0)),"")</f>
        <v/>
      </c>
      <c r="V59" s="93" t="str">
        <f>IF(ISNUMBER('Форма 1'!AP59),INDEX('Предельники 2022'!$C$4:$X$28,MATCH('Форма 1'!$G59,'Предельники 2022'!$B$4:$B$28,0),MATCH(V$5,'Предельники 2022'!$C$3:$X$3,0)),"")</f>
        <v/>
      </c>
      <c r="W59" s="93" t="str">
        <f>IF(ISNUMBER('Форма 1'!AQ59),INDEX('Предельники 2022'!$C$4:$X$28,MATCH('Форма 1'!$G59,'Предельники 2022'!$B$4:$B$28,0),MATCH(W$5,'Предельники 2022'!$C$3:$X$3,0)),"")</f>
        <v/>
      </c>
      <c r="X59" s="30" t="str">
        <f>IF(ISNUMBER('Форма 1'!AR59),ROUND('Форма 1'!$I59*VLOOKUP('Форма 1'!$G59,'Предельники 2022'!$B$4:$X$28,'Форма 1'!AR$7),2),"")</f>
        <v/>
      </c>
      <c r="Y59" s="30" t="str">
        <f>IF(ISNUMBER('Форма 1'!AS59),ROUND('Форма 1'!$I59*VLOOKUP('Форма 1'!$G59,'Предельники 2022'!$B$4:$X$28,'Форма 1'!AS$7),2),"")</f>
        <v/>
      </c>
      <c r="Z59" s="30" t="str">
        <f>IF(ISNUMBER('Форма 1'!AT59),ROUND('Форма 1'!$I59*VLOOKUP('Форма 1'!$G59,'Предельники 2022'!$B$4:$X$28,'Форма 1'!AT$7),2),"")</f>
        <v/>
      </c>
      <c r="AA59" s="32"/>
      <c r="AB59" s="128">
        <f>'Форма 1'!T59</f>
        <v>45657</v>
      </c>
      <c r="AC59" s="130" t="str">
        <f>'Форма 1'!U59</f>
        <v>СС</v>
      </c>
    </row>
    <row r="60" spans="1:29" x14ac:dyDescent="0.25">
      <c r="A60" s="28">
        <f t="shared" si="7"/>
        <v>8</v>
      </c>
      <c r="B60" s="74" t="str">
        <f>IF(ISBLANK('Форма 1'!B60),"",'Форма 1'!B60)</f>
        <v>Добрянский городской округ Пермского края</v>
      </c>
      <c r="C60" s="87" t="s">
        <v>119</v>
      </c>
      <c r="D60" s="29">
        <f>IF(ISBLANK(C60),"Введите адрес",IF(C60='Форма 1'!C60,SUM(E60:K60,M60:S60,Форма2[[#This Row],[19]:[22]]),"Ошибка в адресе!"))</f>
        <v>2282521.23</v>
      </c>
      <c r="E60" s="30" t="str">
        <f>IF(ISNUMBER('Форма 1'!Z60),ROUND('Форма 1'!$I60*VLOOKUP('Форма 1'!$G60,'Предельники 2022'!$B$4:$X$28,'Форма 1'!Z$7),2),"")</f>
        <v/>
      </c>
      <c r="F60" s="30" t="str">
        <f>IF(ISNUMBER('Форма 1'!AA60),ROUND('Форма 1'!$I60*VLOOKUP('Форма 1'!$G60,'Предельники 2022'!$B$4:$X$28,'Форма 1'!AA$7),2),"")</f>
        <v/>
      </c>
      <c r="G60" s="30">
        <f>IF(ISNUMBER('Форма 1'!AB60),ROUND('Форма 1'!$I60*VLOOKUP('Форма 1'!$G60,'Предельники 2022'!$B$4:$X$28,'Форма 1'!AB$7),2),"")</f>
        <v>2282521.23</v>
      </c>
      <c r="H60" s="30" t="str">
        <f>IF(ISNUMBER('Форма 1'!AC60),ROUND('Форма 1'!$I60*VLOOKUP('Форма 1'!$G60,'Предельники 2022'!$B$4:$X$28,'Форма 1'!AC$7),2),"")</f>
        <v/>
      </c>
      <c r="I60" s="30" t="str">
        <f>IF(ISNUMBER('Форма 1'!AD60),ROUND('Форма 1'!$I60*VLOOKUP('Форма 1'!$G60,'Предельники 2022'!$B$4:$X$28,'Форма 1'!AD$7),2),"")</f>
        <v/>
      </c>
      <c r="J60" s="30" t="str">
        <f>IF(ISNUMBER('Форма 1'!AE60),ROUND('Форма 1'!$I60*VLOOKUP('Форма 1'!$G60,'Предельники 2022'!$B$4:$X$28,'Форма 1'!AE$7),2),"")</f>
        <v/>
      </c>
      <c r="K60" s="30" t="str">
        <f>IF(ISNUMBER('Форма 1'!AF60),ROUND('Форма 1'!$I60*VLOOKUP('Форма 1'!$G60,'Предельники 2022'!$B$4:$X$28,'Форма 1'!AF$7),2),"")</f>
        <v/>
      </c>
      <c r="L60" s="31" t="str">
        <f>IF(ISBLANK('Форма 1'!AG60),"",'Форма 1'!AG60)</f>
        <v/>
      </c>
      <c r="M60" s="32" t="str">
        <f>IF(ISBLANK('Форма 1'!AH60),"",'Форма 1'!AH60)</f>
        <v/>
      </c>
      <c r="N60" s="30" t="str">
        <f>IF(ISNUMBER('Форма 1'!AI60),ROUND('Форма 1'!$I60*VLOOKUP('Форма 1'!$G60,'Предельники 2022'!$B$4:$X$28,'Форма 1'!AI$7),2),"")</f>
        <v/>
      </c>
      <c r="O60" s="30" t="str">
        <f>IF(ISNUMBER('Форма 1'!AJ60),ROUND('Форма 1'!$I60*VLOOKUP('Форма 1'!$G60,'Предельники 2022'!$B$4:$X$28,'Форма 1'!AJ$7),2),"")</f>
        <v/>
      </c>
      <c r="P60" s="30" t="str">
        <f>IF(ISNUMBER('Форма 1'!AK60),ROUND('Форма 1'!$I60*VLOOKUP('Форма 1'!$G60,'Предельники 2022'!$B$4:$X$28,'Форма 1'!AK$7),2),"")</f>
        <v/>
      </c>
      <c r="Q60" s="30" t="str">
        <f>IF(ISNUMBER('Форма 1'!AL60),ROUND('Форма 1'!$I60*VLOOKUP('Форма 1'!$G60,'Предельники 2022'!$B$4:$X$28,'Форма 1'!AL$7),2),"")</f>
        <v/>
      </c>
      <c r="R60" s="30" t="str">
        <f>IF(ISNUMBER('Форма 1'!AM60),ROUND('Форма 1'!$I60*VLOOKUP('Форма 1'!$G60,'Предельники 2022'!$B$4:$X$28,'Форма 1'!AM$7),2),"")</f>
        <v/>
      </c>
      <c r="S60" s="93" t="str">
        <f t="shared" si="8"/>
        <v/>
      </c>
      <c r="T60" s="93" t="str">
        <f>IF(ISNUMBER('Форма 1'!AN60),INDEX('Предельники 2022'!$C$4:$X$28,MATCH('Форма 1'!$G60,'Предельники 2022'!$B$4:$B$28,0),MATCH(T$5,'Предельники 2022'!$C$3:$X$3,0)),"")</f>
        <v/>
      </c>
      <c r="U60" s="93" t="str">
        <f>IF(ISNUMBER('Форма 1'!AO60),INDEX('Предельники 2022'!$C$4:$X$28,MATCH('Форма 1'!$G60,'Предельники 2022'!$B$4:$B$28,0),MATCH(U$5,'Предельники 2022'!$C$3:$X$3,0)),"")</f>
        <v/>
      </c>
      <c r="V60" s="93" t="str">
        <f>IF(ISNUMBER('Форма 1'!AP60),INDEX('Предельники 2022'!$C$4:$X$28,MATCH('Форма 1'!$G60,'Предельники 2022'!$B$4:$B$28,0),MATCH(V$5,'Предельники 2022'!$C$3:$X$3,0)),"")</f>
        <v/>
      </c>
      <c r="W60" s="93" t="str">
        <f>IF(ISNUMBER('Форма 1'!AQ60),INDEX('Предельники 2022'!$C$4:$X$28,MATCH('Форма 1'!$G60,'Предельники 2022'!$B$4:$B$28,0),MATCH(W$5,'Предельники 2022'!$C$3:$X$3,0)),"")</f>
        <v/>
      </c>
      <c r="X60" s="30" t="str">
        <f>IF(ISNUMBER('Форма 1'!AR60),ROUND('Форма 1'!$I60*VLOOKUP('Форма 1'!$G60,'Предельники 2022'!$B$4:$X$28,'Форма 1'!AR$7),2),"")</f>
        <v/>
      </c>
      <c r="Y60" s="30" t="str">
        <f>IF(ISNUMBER('Форма 1'!AS60),ROUND('Форма 1'!$I60*VLOOKUP('Форма 1'!$G60,'Предельники 2022'!$B$4:$X$28,'Форма 1'!AS$7),2),"")</f>
        <v/>
      </c>
      <c r="Z60" s="30" t="str">
        <f>IF(ISNUMBER('Форма 1'!AT60),ROUND('Форма 1'!$I60*VLOOKUP('Форма 1'!$G60,'Предельники 2022'!$B$4:$X$28,'Форма 1'!AT$7),2),"")</f>
        <v/>
      </c>
      <c r="AA60" s="32"/>
      <c r="AB60" s="128">
        <f>'Форма 1'!T60</f>
        <v>45657</v>
      </c>
      <c r="AC60" s="130" t="str">
        <f>'Форма 1'!U60</f>
        <v>СС</v>
      </c>
    </row>
    <row r="61" spans="1:29" x14ac:dyDescent="0.25">
      <c r="A61" s="28">
        <f t="shared" si="7"/>
        <v>9</v>
      </c>
      <c r="B61" s="74" t="str">
        <f>IF(ISBLANK('Форма 1'!B61),"",'Форма 1'!B61)</f>
        <v>Добрянский городской округ Пермского края</v>
      </c>
      <c r="C61" s="87" t="s">
        <v>191</v>
      </c>
      <c r="D61" s="29">
        <f>IF(ISBLANK(C61),"Введите адрес",IF(C61='Форма 1'!C61,SUM(E61:K61,M61:S61,Форма2[[#This Row],[19]:[22]]),"Ошибка в адресе!"))</f>
        <v>26947712.620000001</v>
      </c>
      <c r="E61" s="30" t="str">
        <f>IF(ISNUMBER('Форма 1'!Z61),ROUND('Форма 1'!$I61*VLOOKUP('Форма 1'!$G61,'Предельники 2022'!$B$4:$X$28,'Форма 1'!Z$7),2),"")</f>
        <v/>
      </c>
      <c r="F61" s="30" t="str">
        <f>IF(ISNUMBER('Форма 1'!AA61),ROUND('Форма 1'!$I61*VLOOKUP('Форма 1'!$G61,'Предельники 2022'!$B$4:$X$28,'Форма 1'!AA$7),2),"")</f>
        <v/>
      </c>
      <c r="G61" s="30" t="str">
        <f>IF(ISNUMBER('Форма 1'!AB61),ROUND('Форма 1'!$I61*VLOOKUP('Форма 1'!$G61,'Предельники 2022'!$B$4:$X$28,'Форма 1'!AB$7),2),"")</f>
        <v/>
      </c>
      <c r="H61" s="30" t="str">
        <f>IF(ISNUMBER('Форма 1'!AC61),ROUND('Форма 1'!$I61*VLOOKUP('Форма 1'!$G61,'Предельники 2022'!$B$4:$X$28,'Форма 1'!AC$7),2),"")</f>
        <v/>
      </c>
      <c r="I61" s="30" t="str">
        <f>IF(ISNUMBER('Форма 1'!AD61),ROUND('Форма 1'!$I61*VLOOKUP('Форма 1'!$G61,'Предельники 2022'!$B$4:$X$28,'Форма 1'!AD$7),2),"")</f>
        <v/>
      </c>
      <c r="J61" s="30" t="str">
        <f>IF(ISNUMBER('Форма 1'!AE61),ROUND('Форма 1'!$I61*VLOOKUP('Форма 1'!$G61,'Предельники 2022'!$B$4:$X$28,'Форма 1'!AE$7),2),"")</f>
        <v/>
      </c>
      <c r="K61" s="30" t="str">
        <f>IF(ISNUMBER('Форма 1'!AF61),ROUND('Форма 1'!$I61*VLOOKUP('Форма 1'!$G61,'Предельники 2022'!$B$4:$X$28,'Форма 1'!AF$7),2),"")</f>
        <v/>
      </c>
      <c r="L61" s="31" t="str">
        <f>IF(ISBLANK('Форма 1'!AG61),"",'Форма 1'!AG61)</f>
        <v/>
      </c>
      <c r="M61" s="32" t="str">
        <f>IF(ISBLANK('Форма 1'!AH61),"",'Форма 1'!AH61)</f>
        <v/>
      </c>
      <c r="N61" s="30">
        <f>IF(ISNUMBER('Форма 1'!AI61),ROUND('Форма 1'!$I61*VLOOKUP('Форма 1'!$G61,'Предельники 2022'!$B$4:$X$28,'Форма 1'!AI$7),2),"")</f>
        <v>26947712.620000001</v>
      </c>
      <c r="O61" s="30" t="str">
        <f>IF(ISNUMBER('Форма 1'!AJ61),ROUND('Форма 1'!$I61*VLOOKUP('Форма 1'!$G61,'Предельники 2022'!$B$4:$X$28,'Форма 1'!AJ$7),2),"")</f>
        <v/>
      </c>
      <c r="P61" s="30" t="str">
        <f>IF(ISNUMBER('Форма 1'!AK61),ROUND('Форма 1'!$I61*VLOOKUP('Форма 1'!$G61,'Предельники 2022'!$B$4:$X$28,'Форма 1'!AK$7),2),"")</f>
        <v/>
      </c>
      <c r="Q61" s="30" t="str">
        <f>IF(ISNUMBER('Форма 1'!AL61),ROUND('Форма 1'!$I61*VLOOKUP('Форма 1'!$G61,'Предельники 2022'!$B$4:$X$28,'Форма 1'!AL$7),2),"")</f>
        <v/>
      </c>
      <c r="R61" s="30" t="str">
        <f>IF(ISNUMBER('Форма 1'!AM61),ROUND('Форма 1'!$I61*VLOOKUP('Форма 1'!$G61,'Предельники 2022'!$B$4:$X$28,'Форма 1'!AM$7),2),"")</f>
        <v/>
      </c>
      <c r="S61" s="93" t="str">
        <f t="shared" si="8"/>
        <v/>
      </c>
      <c r="T61" s="93" t="str">
        <f>IF(ISNUMBER('Форма 1'!AN61),INDEX('Предельники 2022'!$C$4:$X$28,MATCH('Форма 1'!$G61,'Предельники 2022'!$B$4:$B$28,0),MATCH(T$5,'Предельники 2022'!$C$3:$X$3,0)),"")</f>
        <v/>
      </c>
      <c r="U61" s="93" t="str">
        <f>IF(ISNUMBER('Форма 1'!AO61),INDEX('Предельники 2022'!$C$4:$X$28,MATCH('Форма 1'!$G61,'Предельники 2022'!$B$4:$B$28,0),MATCH(U$5,'Предельники 2022'!$C$3:$X$3,0)),"")</f>
        <v/>
      </c>
      <c r="V61" s="93" t="str">
        <f>IF(ISNUMBER('Форма 1'!AP61),INDEX('Предельники 2022'!$C$4:$X$28,MATCH('Форма 1'!$G61,'Предельники 2022'!$B$4:$B$28,0),MATCH(V$5,'Предельники 2022'!$C$3:$X$3,0)),"")</f>
        <v/>
      </c>
      <c r="W61" s="93" t="str">
        <f>IF(ISNUMBER('Форма 1'!AQ61),INDEX('Предельники 2022'!$C$4:$X$28,MATCH('Форма 1'!$G61,'Предельники 2022'!$B$4:$B$28,0),MATCH(W$5,'Предельники 2022'!$C$3:$X$3,0)),"")</f>
        <v/>
      </c>
      <c r="X61" s="30" t="str">
        <f>IF(ISNUMBER('Форма 1'!AR61),ROUND('Форма 1'!$I61*VLOOKUP('Форма 1'!$G61,'Предельники 2022'!$B$4:$X$28,'Форма 1'!AR$7),2),"")</f>
        <v/>
      </c>
      <c r="Y61" s="30" t="str">
        <f>IF(ISNUMBER('Форма 1'!AS61),ROUND('Форма 1'!$I61*VLOOKUP('Форма 1'!$G61,'Предельники 2022'!$B$4:$X$28,'Форма 1'!AS$7),2),"")</f>
        <v/>
      </c>
      <c r="Z61" s="30" t="str">
        <f>IF(ISNUMBER('Форма 1'!AT61),ROUND('Форма 1'!$I61*VLOOKUP('Форма 1'!$G61,'Предельники 2022'!$B$4:$X$28,'Форма 1'!AT$7),2),"")</f>
        <v/>
      </c>
      <c r="AA61" s="32"/>
      <c r="AB61" s="128">
        <f>'Форма 1'!T61</f>
        <v>45657</v>
      </c>
      <c r="AC61" s="130" t="str">
        <f>'Форма 1'!U61</f>
        <v>РО</v>
      </c>
    </row>
    <row r="62" spans="1:29" x14ac:dyDescent="0.25">
      <c r="A62" s="28">
        <f t="shared" si="7"/>
        <v>10</v>
      </c>
      <c r="B62" s="74" t="str">
        <f>IF(ISBLANK('Форма 1'!B62),"",'Форма 1'!B62)</f>
        <v>Добрянский городской округ Пермского края</v>
      </c>
      <c r="C62" s="87" t="s">
        <v>1543</v>
      </c>
      <c r="D62" s="29">
        <f>IF(ISBLANK(C62),"Введите адрес",IF(C62='Форма 1'!C62,SUM(E62:K62,M62:S62,Форма2[[#This Row],[19]:[22]]),"Ошибка в адресе!"))</f>
        <v>1606293.02</v>
      </c>
      <c r="E62" s="30" t="str">
        <f>IF(ISNUMBER('Форма 1'!Z62),ROUND('Форма 1'!$I62*VLOOKUP('Форма 1'!$G62,'Предельники 2022'!$B$4:$X$28,'Форма 1'!Z$7),2),"")</f>
        <v/>
      </c>
      <c r="F62" s="30" t="str">
        <f>IF(ISNUMBER('Форма 1'!AA62),ROUND('Форма 1'!$I62*VLOOKUP('Форма 1'!$G62,'Предельники 2022'!$B$4:$X$28,'Форма 1'!AA$7),2),"")</f>
        <v/>
      </c>
      <c r="G62" s="30" t="str">
        <f>IF(ISNUMBER('Форма 1'!AB62),ROUND('Форма 1'!$I62*VLOOKUP('Форма 1'!$G62,'Предельники 2022'!$B$4:$X$28,'Форма 1'!AB$7),2),"")</f>
        <v/>
      </c>
      <c r="H62" s="30" t="str">
        <f>IF(ISNUMBER('Форма 1'!AC62),ROUND('Форма 1'!$I62*VLOOKUP('Форма 1'!$G62,'Предельники 2022'!$B$4:$X$28,'Форма 1'!AC$7),2),"")</f>
        <v/>
      </c>
      <c r="I62" s="30" t="str">
        <f>IF(ISNUMBER('Форма 1'!AD62),ROUND('Форма 1'!$I62*VLOOKUP('Форма 1'!$G62,'Предельники 2022'!$B$4:$X$28,'Форма 1'!AD$7),2),"")</f>
        <v/>
      </c>
      <c r="J62" s="30" t="str">
        <f>IF(ISNUMBER('Форма 1'!AE62),ROUND('Форма 1'!$I62*VLOOKUP('Форма 1'!$G62,'Предельники 2022'!$B$4:$X$28,'Форма 1'!AE$7),2),"")</f>
        <v/>
      </c>
      <c r="K62" s="30" t="str">
        <f>IF(ISNUMBER('Форма 1'!AF62),ROUND('Форма 1'!$I62*VLOOKUP('Форма 1'!$G62,'Предельники 2022'!$B$4:$X$28,'Форма 1'!AF$7),2),"")</f>
        <v/>
      </c>
      <c r="L62" s="31" t="str">
        <f>IF(ISBLANK('Форма 1'!AG62),"",'Форма 1'!AG62)</f>
        <v/>
      </c>
      <c r="M62" s="32" t="str">
        <f>IF(ISBLANK('Форма 1'!AH62),"",'Форма 1'!AH62)</f>
        <v/>
      </c>
      <c r="N62" s="30" t="str">
        <f>IF(ISNUMBER('Форма 1'!AI62),ROUND('Форма 1'!$I62*VLOOKUP('Форма 1'!$G62,'Предельники 2022'!$B$4:$X$28,'Форма 1'!AI$7),2),"")</f>
        <v/>
      </c>
      <c r="O62" s="30" t="str">
        <f>IF(ISNUMBER('Форма 1'!AJ62),ROUND('Форма 1'!$I62*VLOOKUP('Форма 1'!$G62,'Предельники 2022'!$B$4:$X$28,'Форма 1'!AJ$7),2),"")</f>
        <v/>
      </c>
      <c r="P62" s="30" t="str">
        <f>IF(ISNUMBER('Форма 1'!AK62),ROUND('Форма 1'!$I62*VLOOKUP('Форма 1'!$G62,'Предельники 2022'!$B$4:$X$28,'Форма 1'!AK$7),2),"")</f>
        <v/>
      </c>
      <c r="Q62" s="30" t="str">
        <f>IF(ISNUMBER('Форма 1'!AL62),ROUND('Форма 1'!$I62*VLOOKUP('Форма 1'!$G62,'Предельники 2022'!$B$4:$X$28,'Форма 1'!AL$7),2),"")</f>
        <v/>
      </c>
      <c r="R62" s="30" t="str">
        <f>IF(ISNUMBER('Форма 1'!AM62),ROUND('Форма 1'!$I62*VLOOKUP('Форма 1'!$G62,'Предельники 2022'!$B$4:$X$28,'Форма 1'!AM$7),2),"")</f>
        <v/>
      </c>
      <c r="S62" s="93" t="str">
        <f t="shared" si="8"/>
        <v/>
      </c>
      <c r="T62" s="93" t="str">
        <f>IF(ISNUMBER('Форма 1'!AN62),INDEX('Предельники 2022'!$C$4:$X$28,MATCH('Форма 1'!$G62,'Предельники 2022'!$B$4:$B$28,0),MATCH(T$5,'Предельники 2022'!$C$3:$X$3,0)),"")</f>
        <v/>
      </c>
      <c r="U62" s="93" t="str">
        <f>IF(ISNUMBER('Форма 1'!AO62),INDEX('Предельники 2022'!$C$4:$X$28,MATCH('Форма 1'!$G62,'Предельники 2022'!$B$4:$B$28,0),MATCH(U$5,'Предельники 2022'!$C$3:$X$3,0)),"")</f>
        <v/>
      </c>
      <c r="V62" s="93" t="str">
        <f>IF(ISNUMBER('Форма 1'!AP62),INDEX('Предельники 2022'!$C$4:$X$28,MATCH('Форма 1'!$G62,'Предельники 2022'!$B$4:$B$28,0),MATCH(V$5,'Предельники 2022'!$C$3:$X$3,0)),"")</f>
        <v/>
      </c>
      <c r="W62" s="93" t="str">
        <f>IF(ISNUMBER('Форма 1'!AQ62),INDEX('Предельники 2022'!$C$4:$X$28,MATCH('Форма 1'!$G62,'Предельники 2022'!$B$4:$B$28,0),MATCH(W$5,'Предельники 2022'!$C$3:$X$3,0)),"")</f>
        <v/>
      </c>
      <c r="X62" s="30" t="str">
        <f>IF(ISNUMBER('Форма 1'!AR62),ROUND('Форма 1'!$I62*VLOOKUP('Форма 1'!$G62,'Предельники 2022'!$B$4:$X$28,'Форма 1'!AR$7),2),"")</f>
        <v/>
      </c>
      <c r="Y62" s="30">
        <f>IF(ISNUMBER('Форма 1'!AS62),ROUND('Форма 1'!$I62*VLOOKUP('Форма 1'!$G62,'Предельники 2022'!$B$4:$X$28,'Форма 1'!AS$7),2),"")</f>
        <v>1606293.02</v>
      </c>
      <c r="Z62" s="30" t="str">
        <f>IF(ISNUMBER('Форма 1'!AT62),ROUND('Форма 1'!$I62*VLOOKUP('Форма 1'!$G62,'Предельники 2022'!$B$4:$X$28,'Форма 1'!AT$7),2),"")</f>
        <v/>
      </c>
      <c r="AA62" s="32"/>
      <c r="AB62" s="128">
        <f>'Форма 1'!T62</f>
        <v>45657</v>
      </c>
      <c r="AC62" s="130" t="str">
        <f>'Форма 1'!U62</f>
        <v>СС</v>
      </c>
    </row>
    <row r="63" spans="1:29" ht="15.75" x14ac:dyDescent="0.25">
      <c r="A63" s="147">
        <f>IF(NOT(ISERROR("Пермского края"=MID(C63,FIND("Пермского края",C63),14)))=$C$1,0,IF(NOT(ISERROR("город Пермь"=MID(C63,FIND("город Пермь",C63),11)))=$C$1,0,IF(NOT(ISERROR("Итого"=MID(C63,FIND("Итого",C63),5)))=$C$1,0,IF(NOT(ISERROR("Всего"=MID(C63,FIND("Всего",C63),5)))=$C$1,0,#REF!+1))))</f>
        <v>0</v>
      </c>
      <c r="B63" s="148" t="str">
        <f>IF(ISBLANK('Форма 1'!B63),"",'Форма 1'!B63)</f>
        <v/>
      </c>
      <c r="C63" s="153" t="s">
        <v>1083</v>
      </c>
      <c r="D63" s="146">
        <f>IF(ISBLANK(C63),"Введите адрес",IF(C63='Форма 1'!C63,SUM(E63:K63,M63:S63,Форма2[[#This Row],[19]:[22]]),"Ошибка в адресе!"))</f>
        <v>26139208.469999999</v>
      </c>
      <c r="E63" s="149">
        <f>SUM(E64:E66)</f>
        <v>408971.55</v>
      </c>
      <c r="F63" s="149">
        <f t="shared" ref="F63:S63" si="25">SUM(F64:F66)</f>
        <v>0</v>
      </c>
      <c r="G63" s="149">
        <f t="shared" si="25"/>
        <v>0</v>
      </c>
      <c r="H63" s="149">
        <f t="shared" si="25"/>
        <v>0</v>
      </c>
      <c r="I63" s="149">
        <f t="shared" si="25"/>
        <v>0</v>
      </c>
      <c r="J63" s="149">
        <f t="shared" si="25"/>
        <v>0</v>
      </c>
      <c r="K63" s="149">
        <f t="shared" si="25"/>
        <v>0</v>
      </c>
      <c r="L63" s="155">
        <f t="shared" si="25"/>
        <v>0</v>
      </c>
      <c r="M63" s="149">
        <f t="shared" si="25"/>
        <v>0</v>
      </c>
      <c r="N63" s="149">
        <f t="shared" si="25"/>
        <v>23358261.16</v>
      </c>
      <c r="O63" s="149">
        <f t="shared" si="25"/>
        <v>1939858.24</v>
      </c>
      <c r="P63" s="149">
        <f t="shared" si="25"/>
        <v>0</v>
      </c>
      <c r="Q63" s="149">
        <f t="shared" si="25"/>
        <v>0</v>
      </c>
      <c r="R63" s="149">
        <f t="shared" si="25"/>
        <v>432117.52</v>
      </c>
      <c r="S63" s="149">
        <f t="shared" si="25"/>
        <v>0</v>
      </c>
      <c r="T63" s="93" t="str">
        <f>IF(ISNUMBER('Форма 1'!AN63),INDEX('Предельники 2022'!$C$4:$X$28,MATCH('Форма 1'!$G63,'Предельники 2022'!$B$4:$B$28,0),MATCH(T$5,'Предельники 2022'!$C$3:$X$3,0)),"")</f>
        <v/>
      </c>
      <c r="U63" s="93" t="str">
        <f>IF(ISNUMBER('Форма 1'!AO63),INDEX('Предельники 2022'!$C$4:$X$28,MATCH('Форма 1'!$G63,'Предельники 2022'!$B$4:$B$28,0),MATCH(U$5,'Предельники 2022'!$C$3:$X$3,0)),"")</f>
        <v/>
      </c>
      <c r="V63" s="93" t="str">
        <f>IF(ISNUMBER('Форма 1'!AP63),INDEX('Предельники 2022'!$C$4:$X$28,MATCH('Форма 1'!$G63,'Предельники 2022'!$B$4:$B$28,0),MATCH(V$5,'Предельники 2022'!$C$3:$X$3,0)),"")</f>
        <v/>
      </c>
      <c r="W63" s="93" t="str">
        <f>IF(ISNUMBER('Форма 1'!AQ63),INDEX('Предельники 2022'!$C$4:$X$28,MATCH('Форма 1'!$G63,'Предельники 2022'!$B$4:$B$28,0),MATCH(W$5,'Предельники 2022'!$C$3:$X$3,0)),"")</f>
        <v/>
      </c>
      <c r="X63" s="149">
        <f t="shared" ref="X63:Z63" si="26">SUM(X64:X66)</f>
        <v>0</v>
      </c>
      <c r="Y63" s="149">
        <f t="shared" si="26"/>
        <v>0</v>
      </c>
      <c r="Z63" s="149">
        <f t="shared" si="26"/>
        <v>0</v>
      </c>
      <c r="AA63" s="146"/>
      <c r="AB63" s="150"/>
      <c r="AC63" s="151" t="str">
        <f>'Форма 1'!U63</f>
        <v/>
      </c>
    </row>
    <row r="64" spans="1:29" x14ac:dyDescent="0.25">
      <c r="A64" s="28">
        <f t="shared" si="7"/>
        <v>1</v>
      </c>
      <c r="B64" s="74" t="str">
        <f>IF(ISBLANK('Форма 1'!B64),"",'Форма 1'!B64)</f>
        <v>Ильинский городской округ Пермского края</v>
      </c>
      <c r="C64" s="87" t="s">
        <v>12</v>
      </c>
      <c r="D64" s="29">
        <f>IF(ISBLANK(C64),"Введите адрес",IF(C64='Форма 1'!C64,SUM(E64:K64,M64:S64,Форма2[[#This Row],[19]:[22]]),"Ошибка в адресе!"))</f>
        <v>408971.55</v>
      </c>
      <c r="E64" s="30">
        <f>IF(ISNUMBER('Форма 1'!Z64),ROUND('Форма 1'!$I64*VLOOKUP('Форма 1'!$G64,'Предельники 2022'!$B$4:$X$28,'Форма 1'!Z$7),2),"")</f>
        <v>408971.55</v>
      </c>
      <c r="F64" s="30" t="str">
        <f>IF(ISNUMBER('Форма 1'!AA64),ROUND('Форма 1'!$I64*VLOOKUP('Форма 1'!$G64,'Предельники 2022'!$B$4:$X$28,'Форма 1'!AA$7),2),"")</f>
        <v/>
      </c>
      <c r="G64" s="30" t="str">
        <f>IF(ISNUMBER('Форма 1'!AB64),ROUND('Форма 1'!$I64*VLOOKUP('Форма 1'!$G64,'Предельники 2022'!$B$4:$X$28,'Форма 1'!AB$7),2),"")</f>
        <v/>
      </c>
      <c r="H64" s="30" t="str">
        <f>IF(ISNUMBER('Форма 1'!AC64),ROUND('Форма 1'!$I64*VLOOKUP('Форма 1'!$G64,'Предельники 2022'!$B$4:$X$28,'Форма 1'!AC$7),2),"")</f>
        <v/>
      </c>
      <c r="I64" s="30" t="str">
        <f>IF(ISNUMBER('Форма 1'!AD64),ROUND('Форма 1'!$I64*VLOOKUP('Форма 1'!$G64,'Предельники 2022'!$B$4:$X$28,'Форма 1'!AD$7),2),"")</f>
        <v/>
      </c>
      <c r="J64" s="30" t="str">
        <f>IF(ISNUMBER('Форма 1'!AE64),ROUND('Форма 1'!$I64*VLOOKUP('Форма 1'!$G64,'Предельники 2022'!$B$4:$X$28,'Форма 1'!AE$7),2),"")</f>
        <v/>
      </c>
      <c r="K64" s="30" t="str">
        <f>IF(ISNUMBER('Форма 1'!AF64),ROUND('Форма 1'!$I64*VLOOKUP('Форма 1'!$G64,'Предельники 2022'!$B$4:$X$28,'Форма 1'!AF$7),2),"")</f>
        <v/>
      </c>
      <c r="L64" s="31" t="str">
        <f>IF(ISBLANK('Форма 1'!AG64),"",'Форма 1'!AG64)</f>
        <v/>
      </c>
      <c r="M64" s="32" t="str">
        <f>IF(ISBLANK('Форма 1'!AH64),"",'Форма 1'!AH64)</f>
        <v/>
      </c>
      <c r="N64" s="30" t="str">
        <f>IF(ISNUMBER('Форма 1'!AI64),ROUND('Форма 1'!$I64*VLOOKUP('Форма 1'!$G64,'Предельники 2022'!$B$4:$X$28,'Форма 1'!AI$7),2),"")</f>
        <v/>
      </c>
      <c r="O64" s="30" t="str">
        <f>IF(ISNUMBER('Форма 1'!AJ64),ROUND('Форма 1'!$I64*VLOOKUP('Форма 1'!$G64,'Предельники 2022'!$B$4:$X$28,'Форма 1'!AJ$7),2),"")</f>
        <v/>
      </c>
      <c r="P64" s="30" t="str">
        <f>IF(ISNUMBER('Форма 1'!AK64),ROUND('Форма 1'!$I64*VLOOKUP('Форма 1'!$G64,'Предельники 2022'!$B$4:$X$28,'Форма 1'!AK$7),2),"")</f>
        <v/>
      </c>
      <c r="Q64" s="30" t="str">
        <f>IF(ISNUMBER('Форма 1'!AL64),ROUND('Форма 1'!$I64*VLOOKUP('Форма 1'!$G64,'Предельники 2022'!$B$4:$X$28,'Форма 1'!AL$7),2),"")</f>
        <v/>
      </c>
      <c r="R64" s="30" t="str">
        <f>IF(ISNUMBER('Форма 1'!AM64),ROUND('Форма 1'!$I64*VLOOKUP('Форма 1'!$G64,'Предельники 2022'!$B$4:$X$28,'Форма 1'!AM$7),2),"")</f>
        <v/>
      </c>
      <c r="S64" s="93" t="str">
        <f t="shared" si="8"/>
        <v/>
      </c>
      <c r="T64" s="93" t="str">
        <f>IF(ISNUMBER('Форма 1'!AN64),INDEX('Предельники 2022'!$C$4:$X$28,MATCH('Форма 1'!$G64,'Предельники 2022'!$B$4:$B$28,0),MATCH(T$5,'Предельники 2022'!$C$3:$X$3,0)),"")</f>
        <v/>
      </c>
      <c r="U64" s="93" t="str">
        <f>IF(ISNUMBER('Форма 1'!AO64),INDEX('Предельники 2022'!$C$4:$X$28,MATCH('Форма 1'!$G64,'Предельники 2022'!$B$4:$B$28,0),MATCH(U$5,'Предельники 2022'!$C$3:$X$3,0)),"")</f>
        <v/>
      </c>
      <c r="V64" s="93" t="str">
        <f>IF(ISNUMBER('Форма 1'!AP64),INDEX('Предельники 2022'!$C$4:$X$28,MATCH('Форма 1'!$G64,'Предельники 2022'!$B$4:$B$28,0),MATCH(V$5,'Предельники 2022'!$C$3:$X$3,0)),"")</f>
        <v/>
      </c>
      <c r="W64" s="93" t="str">
        <f>IF(ISNUMBER('Форма 1'!AQ64),INDEX('Предельники 2022'!$C$4:$X$28,MATCH('Форма 1'!$G64,'Предельники 2022'!$B$4:$B$28,0),MATCH(W$5,'Предельники 2022'!$C$3:$X$3,0)),"")</f>
        <v/>
      </c>
      <c r="X64" s="30" t="str">
        <f>IF(ISNUMBER('Форма 1'!AR64),ROUND('Форма 1'!$I64*VLOOKUP('Форма 1'!$G64,'Предельники 2022'!$B$4:$X$28,'Форма 1'!AR$7),2),"")</f>
        <v/>
      </c>
      <c r="Y64" s="30" t="str">
        <f>IF(ISNUMBER('Форма 1'!AS64),ROUND('Форма 1'!$I64*VLOOKUP('Форма 1'!$G64,'Предельники 2022'!$B$4:$X$28,'Форма 1'!AS$7),2),"")</f>
        <v/>
      </c>
      <c r="Z64" s="30" t="str">
        <f>IF(ISNUMBER('Форма 1'!AT64),ROUND('Форма 1'!$I64*VLOOKUP('Форма 1'!$G64,'Предельники 2022'!$B$4:$X$28,'Форма 1'!AT$7),2),"")</f>
        <v/>
      </c>
      <c r="AA64" s="32"/>
      <c r="AB64" s="128">
        <f>'Форма 1'!T64</f>
        <v>45657</v>
      </c>
      <c r="AC64" s="130" t="str">
        <f>'Форма 1'!U64</f>
        <v>РО</v>
      </c>
    </row>
    <row r="65" spans="1:29" x14ac:dyDescent="0.25">
      <c r="A65" s="28">
        <f t="shared" si="7"/>
        <v>2</v>
      </c>
      <c r="B65" s="74" t="str">
        <f>IF(ISBLANK('Форма 1'!B65),"",'Форма 1'!B65)</f>
        <v>Карагайский муниципальный округ Пермского края</v>
      </c>
      <c r="C65" s="87" t="s">
        <v>255</v>
      </c>
      <c r="D65" s="29">
        <f>IF(ISBLANK(C65),"Введите адрес",IF(C65='Форма 1'!C65,SUM(E65:K65,M65:S65,Форма2[[#This Row],[19]:[22]]),"Ошибка в адресе!"))</f>
        <v>2371975.7599999998</v>
      </c>
      <c r="E65" s="30" t="str">
        <f>IF(ISNUMBER('Форма 1'!Z65),ROUND('Форма 1'!$I65*VLOOKUP('Форма 1'!$G65,'Предельники 2022'!$B$4:$X$28,'Форма 1'!Z$7),2),"")</f>
        <v/>
      </c>
      <c r="F65" s="30" t="str">
        <f>IF(ISNUMBER('Форма 1'!AA65),ROUND('Форма 1'!$I65*VLOOKUP('Форма 1'!$G65,'Предельники 2022'!$B$4:$X$28,'Форма 1'!AA$7),2),"")</f>
        <v/>
      </c>
      <c r="G65" s="30" t="str">
        <f>IF(ISNUMBER('Форма 1'!AB65),ROUND('Форма 1'!$I65*VLOOKUP('Форма 1'!$G65,'Предельники 2022'!$B$4:$X$28,'Форма 1'!AB$7),2),"")</f>
        <v/>
      </c>
      <c r="H65" s="30" t="str">
        <f>IF(ISNUMBER('Форма 1'!AC65),ROUND('Форма 1'!$I65*VLOOKUP('Форма 1'!$G65,'Предельники 2022'!$B$4:$X$28,'Форма 1'!AC$7),2),"")</f>
        <v/>
      </c>
      <c r="I65" s="30" t="str">
        <f>IF(ISNUMBER('Форма 1'!AD65),ROUND('Форма 1'!$I65*VLOOKUP('Форма 1'!$G65,'Предельники 2022'!$B$4:$X$28,'Форма 1'!AD$7),2),"")</f>
        <v/>
      </c>
      <c r="J65" s="30" t="str">
        <f>IF(ISNUMBER('Форма 1'!AE65),ROUND('Форма 1'!$I65*VLOOKUP('Форма 1'!$G65,'Предельники 2022'!$B$4:$X$28,'Форма 1'!AE$7),2),"")</f>
        <v/>
      </c>
      <c r="K65" s="30" t="str">
        <f>IF(ISNUMBER('Форма 1'!AF65),ROUND('Форма 1'!$I65*VLOOKUP('Форма 1'!$G65,'Предельники 2022'!$B$4:$X$28,'Форма 1'!AF$7),2),"")</f>
        <v/>
      </c>
      <c r="L65" s="31" t="str">
        <f>IF(ISBLANK('Форма 1'!AG65),"",'Форма 1'!AG65)</f>
        <v/>
      </c>
      <c r="M65" s="32" t="str">
        <f>IF(ISBLANK('Форма 1'!AH65),"",'Форма 1'!AH65)</f>
        <v/>
      </c>
      <c r="N65" s="30" t="str">
        <f>IF(ISNUMBER('Форма 1'!AI65),ROUND('Форма 1'!$I65*VLOOKUP('Форма 1'!$G65,'Предельники 2022'!$B$4:$X$28,'Форма 1'!AI$7),2),"")</f>
        <v/>
      </c>
      <c r="O65" s="30">
        <f>IF(ISNUMBER('Форма 1'!AJ65),ROUND('Форма 1'!$I65*VLOOKUP('Форма 1'!$G65,'Предельники 2022'!$B$4:$X$28,'Форма 1'!AJ$7),2),"")</f>
        <v>1939858.24</v>
      </c>
      <c r="P65" s="30" t="str">
        <f>IF(ISNUMBER('Форма 1'!AK65),ROUND('Форма 1'!$I65*VLOOKUP('Форма 1'!$G65,'Предельники 2022'!$B$4:$X$28,'Форма 1'!AK$7),2),"")</f>
        <v/>
      </c>
      <c r="Q65" s="30" t="str">
        <f>IF(ISNUMBER('Форма 1'!AL65),ROUND('Форма 1'!$I65*VLOOKUP('Форма 1'!$G65,'Предельники 2022'!$B$4:$X$28,'Форма 1'!AL$7),2),"")</f>
        <v/>
      </c>
      <c r="R65" s="30">
        <f>IF(ISNUMBER('Форма 1'!AM65),ROUND('Форма 1'!$I65*VLOOKUP('Форма 1'!$G65,'Предельники 2022'!$B$4:$X$28,'Форма 1'!AM$7),2),"")</f>
        <v>432117.52</v>
      </c>
      <c r="S65" s="93" t="str">
        <f t="shared" si="8"/>
        <v/>
      </c>
      <c r="T65" s="93" t="str">
        <f>IF(ISNUMBER('Форма 1'!AN65),INDEX('Предельники 2022'!$C$4:$X$28,MATCH('Форма 1'!$G65,'Предельники 2022'!$B$4:$B$28,0),MATCH(T$5,'Предельники 2022'!$C$3:$X$3,0)),"")</f>
        <v/>
      </c>
      <c r="U65" s="93" t="str">
        <f>IF(ISNUMBER('Форма 1'!AO65),INDEX('Предельники 2022'!$C$4:$X$28,MATCH('Форма 1'!$G65,'Предельники 2022'!$B$4:$B$28,0),MATCH(U$5,'Предельники 2022'!$C$3:$X$3,0)),"")</f>
        <v/>
      </c>
      <c r="V65" s="93" t="str">
        <f>IF(ISNUMBER('Форма 1'!AP65),INDEX('Предельники 2022'!$C$4:$X$28,MATCH('Форма 1'!$G65,'Предельники 2022'!$B$4:$B$28,0),MATCH(V$5,'Предельники 2022'!$C$3:$X$3,0)),"")</f>
        <v/>
      </c>
      <c r="W65" s="93" t="str">
        <f>IF(ISNUMBER('Форма 1'!AQ65),INDEX('Предельники 2022'!$C$4:$X$28,MATCH('Форма 1'!$G65,'Предельники 2022'!$B$4:$B$28,0),MATCH(W$5,'Предельники 2022'!$C$3:$X$3,0)),"")</f>
        <v/>
      </c>
      <c r="X65" s="30" t="str">
        <f>IF(ISNUMBER('Форма 1'!AR65),ROUND('Форма 1'!$I65*VLOOKUP('Форма 1'!$G65,'Предельники 2022'!$B$4:$X$28,'Форма 1'!AR$7),2),"")</f>
        <v/>
      </c>
      <c r="Y65" s="30" t="str">
        <f>IF(ISNUMBER('Форма 1'!AS65),ROUND('Форма 1'!$I65*VLOOKUP('Форма 1'!$G65,'Предельники 2022'!$B$4:$X$28,'Форма 1'!AS$7),2),"")</f>
        <v/>
      </c>
      <c r="Z65" s="30" t="str">
        <f>IF(ISNUMBER('Форма 1'!AT65),ROUND('Форма 1'!$I65*VLOOKUP('Форма 1'!$G65,'Предельники 2022'!$B$4:$X$28,'Форма 1'!AT$7),2),"")</f>
        <v/>
      </c>
      <c r="AA65" s="32"/>
      <c r="AB65" s="128">
        <f>'Форма 1'!T65</f>
        <v>45657</v>
      </c>
      <c r="AC65" s="130" t="str">
        <f>'Форма 1'!U65</f>
        <v>РО</v>
      </c>
    </row>
    <row r="66" spans="1:29" x14ac:dyDescent="0.25">
      <c r="A66" s="28">
        <f t="shared" si="7"/>
        <v>3</v>
      </c>
      <c r="B66" s="74" t="str">
        <f>IF(ISBLANK('Форма 1'!B66),"",'Форма 1'!B66)</f>
        <v>Кизеловский городской округ Пермского края</v>
      </c>
      <c r="C66" s="87" t="s">
        <v>1767</v>
      </c>
      <c r="D66" s="29">
        <f>IF(ISBLANK(C66),"Введите адрес",IF(C66='Форма 1'!C66,SUM(E66:K66,M66:S66,Форма2[[#This Row],[19]:[22]]),"Ошибка в адресе!"))</f>
        <v>23358261.16</v>
      </c>
      <c r="E66" s="30" t="str">
        <f>IF(ISNUMBER('Форма 1'!Z66),ROUND('Форма 1'!$I66*VLOOKUP('Форма 1'!$G66,'Предельники 2022'!$B$4:$X$28,'Форма 1'!Z$7),2),"")</f>
        <v/>
      </c>
      <c r="F66" s="30" t="str">
        <f>IF(ISNUMBER('Форма 1'!AA66),ROUND('Форма 1'!$I66*VLOOKUP('Форма 1'!$G66,'Предельники 2022'!$B$4:$X$28,'Форма 1'!AA$7),2),"")</f>
        <v/>
      </c>
      <c r="G66" s="30" t="str">
        <f>IF(ISNUMBER('Форма 1'!AB66),ROUND('Форма 1'!$I66*VLOOKUP('Форма 1'!$G66,'Предельники 2022'!$B$4:$X$28,'Форма 1'!AB$7),2),"")</f>
        <v/>
      </c>
      <c r="H66" s="30" t="str">
        <f>IF(ISNUMBER('Форма 1'!AC66),ROUND('Форма 1'!$I66*VLOOKUP('Форма 1'!$G66,'Предельники 2022'!$B$4:$X$28,'Форма 1'!AC$7),2),"")</f>
        <v/>
      </c>
      <c r="I66" s="30" t="str">
        <f>IF(ISNUMBER('Форма 1'!AD66),ROUND('Форма 1'!$I66*VLOOKUP('Форма 1'!$G66,'Предельники 2022'!$B$4:$X$28,'Форма 1'!AD$7),2),"")</f>
        <v/>
      </c>
      <c r="J66" s="30" t="str">
        <f>IF(ISNUMBER('Форма 1'!AE66),ROUND('Форма 1'!$I66*VLOOKUP('Форма 1'!$G66,'Предельники 2022'!$B$4:$X$28,'Форма 1'!AE$7),2),"")</f>
        <v/>
      </c>
      <c r="K66" s="30" t="str">
        <f>IF(ISNUMBER('Форма 1'!AF66),ROUND('Форма 1'!$I66*VLOOKUP('Форма 1'!$G66,'Предельники 2022'!$B$4:$X$28,'Форма 1'!AF$7),2),"")</f>
        <v/>
      </c>
      <c r="L66" s="31" t="str">
        <f>IF(ISBLANK('Форма 1'!AG66),"",'Форма 1'!AG66)</f>
        <v/>
      </c>
      <c r="M66" s="32" t="str">
        <f>IF(ISBLANK('Форма 1'!AH66),"",'Форма 1'!AH66)</f>
        <v/>
      </c>
      <c r="N66" s="30">
        <f>IF(ISNUMBER('Форма 1'!AI66),ROUND('Форма 1'!$I66*VLOOKUP('Форма 1'!$G66,'Предельники 2022'!$B$4:$X$28,'Форма 1'!AI$7),2),"")</f>
        <v>23358261.16</v>
      </c>
      <c r="O66" s="30" t="str">
        <f>IF(ISNUMBER('Форма 1'!AJ66),ROUND('Форма 1'!$I66*VLOOKUP('Форма 1'!$G66,'Предельники 2022'!$B$4:$X$28,'Форма 1'!AJ$7),2),"")</f>
        <v/>
      </c>
      <c r="P66" s="30" t="str">
        <f>IF(ISNUMBER('Форма 1'!AK66),ROUND('Форма 1'!$I66*VLOOKUP('Форма 1'!$G66,'Предельники 2022'!$B$4:$X$28,'Форма 1'!AK$7),2),"")</f>
        <v/>
      </c>
      <c r="Q66" s="30" t="str">
        <f>IF(ISNUMBER('Форма 1'!AL66),ROUND('Форма 1'!$I66*VLOOKUP('Форма 1'!$G66,'Предельники 2022'!$B$4:$X$28,'Форма 1'!AL$7),2),"")</f>
        <v/>
      </c>
      <c r="R66" s="30" t="str">
        <f>IF(ISNUMBER('Форма 1'!AM66),ROUND('Форма 1'!$I66*VLOOKUP('Форма 1'!$G66,'Предельники 2022'!$B$4:$X$28,'Форма 1'!AM$7),2),"")</f>
        <v/>
      </c>
      <c r="S66" s="93" t="str">
        <f t="shared" si="8"/>
        <v/>
      </c>
      <c r="T66" s="93" t="str">
        <f>IF(ISNUMBER('Форма 1'!AN66),INDEX('Предельники 2022'!$C$4:$X$28,MATCH('Форма 1'!$G66,'Предельники 2022'!$B$4:$B$28,0),MATCH(T$5,'Предельники 2022'!$C$3:$X$3,0)),"")</f>
        <v/>
      </c>
      <c r="U66" s="93" t="str">
        <f>IF(ISNUMBER('Форма 1'!AO66),INDEX('Предельники 2022'!$C$4:$X$28,MATCH('Форма 1'!$G66,'Предельники 2022'!$B$4:$B$28,0),MATCH(U$5,'Предельники 2022'!$C$3:$X$3,0)),"")</f>
        <v/>
      </c>
      <c r="V66" s="93" t="str">
        <f>IF(ISNUMBER('Форма 1'!AP66),INDEX('Предельники 2022'!$C$4:$X$28,MATCH('Форма 1'!$G66,'Предельники 2022'!$B$4:$B$28,0),MATCH(V$5,'Предельники 2022'!$C$3:$X$3,0)),"")</f>
        <v/>
      </c>
      <c r="W66" s="93" t="str">
        <f>IF(ISNUMBER('Форма 1'!AQ66),INDEX('Предельники 2022'!$C$4:$X$28,MATCH('Форма 1'!$G66,'Предельники 2022'!$B$4:$B$28,0),MATCH(W$5,'Предельники 2022'!$C$3:$X$3,0)),"")</f>
        <v/>
      </c>
      <c r="X66" s="30" t="str">
        <f>IF(ISNUMBER('Форма 1'!AR66),ROUND('Форма 1'!$I66*VLOOKUP('Форма 1'!$G66,'Предельники 2022'!$B$4:$X$28,'Форма 1'!AR$7),2),"")</f>
        <v/>
      </c>
      <c r="Y66" s="30" t="str">
        <f>IF(ISNUMBER('Форма 1'!AS66),ROUND('Форма 1'!$I66*VLOOKUP('Форма 1'!$G66,'Предельники 2022'!$B$4:$X$28,'Форма 1'!AS$7),2),"")</f>
        <v/>
      </c>
      <c r="Z66" s="30" t="str">
        <f>IF(ISNUMBER('Форма 1'!AT66),ROUND('Форма 1'!$I66*VLOOKUP('Форма 1'!$G66,'Предельники 2022'!$B$4:$X$28,'Форма 1'!AT$7),2),"")</f>
        <v/>
      </c>
      <c r="AA66" s="32"/>
      <c r="AB66" s="128">
        <f>'Форма 1'!T66</f>
        <v>45657</v>
      </c>
      <c r="AC66" s="130" t="str">
        <f>'Форма 1'!U66</f>
        <v>РО</v>
      </c>
    </row>
    <row r="67" spans="1:29" ht="15.75" x14ac:dyDescent="0.25">
      <c r="A67" s="147">
        <f>IF(NOT(ISERROR("Пермского края"=MID(C67,FIND("Пермского края",C67),14)))=$C$1,0,IF(NOT(ISERROR("город Пермь"=MID(C67,FIND("город Пермь",C67),11)))=$C$1,0,IF(NOT(ISERROR("Итого"=MID(C67,FIND("Итого",C67),5)))=$C$1,0,IF(NOT(ISERROR("Всего"=MID(C67,FIND("Всего",C67),5)))=$C$1,0,#REF!+1))))</f>
        <v>0</v>
      </c>
      <c r="B67" s="148" t="str">
        <f>IF(ISBLANK('Форма 1'!B67),"",'Форма 1'!B67)</f>
        <v/>
      </c>
      <c r="C67" s="153" t="s">
        <v>1086</v>
      </c>
      <c r="D67" s="146">
        <f>IF(ISBLANK(C67),"Введите адрес",IF(C67='Форма 1'!C67,SUM(E67:K67,M67:S67,Форма2[[#This Row],[19]:[22]]),"Ошибка в адресе!"))</f>
        <v>11423020.960000001</v>
      </c>
      <c r="E67" s="149">
        <f>SUM(E68)</f>
        <v>0</v>
      </c>
      <c r="F67" s="149">
        <f t="shared" ref="F67:S67" si="27">SUM(F68)</f>
        <v>0</v>
      </c>
      <c r="G67" s="149">
        <f t="shared" si="27"/>
        <v>0</v>
      </c>
      <c r="H67" s="149">
        <f t="shared" si="27"/>
        <v>0</v>
      </c>
      <c r="I67" s="149">
        <f t="shared" si="27"/>
        <v>0</v>
      </c>
      <c r="J67" s="149">
        <f t="shared" si="27"/>
        <v>0</v>
      </c>
      <c r="K67" s="149">
        <f t="shared" si="27"/>
        <v>0</v>
      </c>
      <c r="L67" s="155">
        <f t="shared" si="27"/>
        <v>0</v>
      </c>
      <c r="M67" s="149">
        <f t="shared" si="27"/>
        <v>0</v>
      </c>
      <c r="N67" s="149">
        <f t="shared" si="27"/>
        <v>7096362.0800000001</v>
      </c>
      <c r="O67" s="149">
        <f t="shared" si="27"/>
        <v>4326658.88</v>
      </c>
      <c r="P67" s="149">
        <f t="shared" si="27"/>
        <v>0</v>
      </c>
      <c r="Q67" s="149">
        <f t="shared" si="27"/>
        <v>0</v>
      </c>
      <c r="R67" s="149">
        <f t="shared" si="27"/>
        <v>0</v>
      </c>
      <c r="S67" s="149">
        <f t="shared" si="27"/>
        <v>0</v>
      </c>
      <c r="T67" s="93" t="str">
        <f>IF(ISNUMBER('Форма 1'!AN67),INDEX('Предельники 2022'!$C$4:$X$28,MATCH('Форма 1'!$G67,'Предельники 2022'!$B$4:$B$28,0),MATCH(T$5,'Предельники 2022'!$C$3:$X$3,0)),"")</f>
        <v/>
      </c>
      <c r="U67" s="93" t="str">
        <f>IF(ISNUMBER('Форма 1'!AO67),INDEX('Предельники 2022'!$C$4:$X$28,MATCH('Форма 1'!$G67,'Предельники 2022'!$B$4:$B$28,0),MATCH(U$5,'Предельники 2022'!$C$3:$X$3,0)),"")</f>
        <v/>
      </c>
      <c r="V67" s="93" t="str">
        <f>IF(ISNUMBER('Форма 1'!AP67),INDEX('Предельники 2022'!$C$4:$X$28,MATCH('Форма 1'!$G67,'Предельники 2022'!$B$4:$B$28,0),MATCH(V$5,'Предельники 2022'!$C$3:$X$3,0)),"")</f>
        <v/>
      </c>
      <c r="W67" s="93" t="str">
        <f>IF(ISNUMBER('Форма 1'!AQ67),INDEX('Предельники 2022'!$C$4:$X$28,MATCH('Форма 1'!$G67,'Предельники 2022'!$B$4:$B$28,0),MATCH(W$5,'Предельники 2022'!$C$3:$X$3,0)),"")</f>
        <v/>
      </c>
      <c r="X67" s="149">
        <f t="shared" ref="X67:Z67" si="28">SUM(X68)</f>
        <v>0</v>
      </c>
      <c r="Y67" s="149">
        <f t="shared" si="28"/>
        <v>0</v>
      </c>
      <c r="Z67" s="149">
        <f t="shared" si="28"/>
        <v>0</v>
      </c>
      <c r="AA67" s="146"/>
      <c r="AB67" s="150"/>
      <c r="AC67" s="151" t="str">
        <f>'Форма 1'!U67</f>
        <v/>
      </c>
    </row>
    <row r="68" spans="1:29" x14ac:dyDescent="0.25">
      <c r="A68" s="28">
        <f t="shared" si="7"/>
        <v>1</v>
      </c>
      <c r="B68" s="74" t="str">
        <f>IF(ISBLANK('Форма 1'!B68),"",'Форма 1'!B68)</f>
        <v>Красновишерский городской округ Пермского края</v>
      </c>
      <c r="C68" s="87" t="s">
        <v>13</v>
      </c>
      <c r="D68" s="29">
        <f>IF(ISBLANK(C68),"Введите адрес",IF(C68='Форма 1'!C68,SUM(E68:K68,M68:S68,Форма2[[#This Row],[19]:[22]]),"Ошибка в адресе!"))</f>
        <v>11423020.960000001</v>
      </c>
      <c r="E68" s="30" t="str">
        <f>IF(ISNUMBER('Форма 1'!Z68),ROUND('Форма 1'!$I68*VLOOKUP('Форма 1'!$G68,'Предельники 2022'!$B$4:$X$28,'Форма 1'!Z$7),2),"")</f>
        <v/>
      </c>
      <c r="F68" s="30" t="str">
        <f>IF(ISNUMBER('Форма 1'!AA68),ROUND('Форма 1'!$I68*VLOOKUP('Форма 1'!$G68,'Предельники 2022'!$B$4:$X$28,'Форма 1'!AA$7),2),"")</f>
        <v/>
      </c>
      <c r="G68" s="30" t="str">
        <f>IF(ISNUMBER('Форма 1'!AB68),ROUND('Форма 1'!$I68*VLOOKUP('Форма 1'!$G68,'Предельники 2022'!$B$4:$X$28,'Форма 1'!AB$7),2),"")</f>
        <v/>
      </c>
      <c r="H68" s="30" t="str">
        <f>IF(ISNUMBER('Форма 1'!AC68),ROUND('Форма 1'!$I68*VLOOKUP('Форма 1'!$G68,'Предельники 2022'!$B$4:$X$28,'Форма 1'!AC$7),2),"")</f>
        <v/>
      </c>
      <c r="I68" s="30" t="str">
        <f>IF(ISNUMBER('Форма 1'!AD68),ROUND('Форма 1'!$I68*VLOOKUP('Форма 1'!$G68,'Предельники 2022'!$B$4:$X$28,'Форма 1'!AD$7),2),"")</f>
        <v/>
      </c>
      <c r="J68" s="30" t="str">
        <f>IF(ISNUMBER('Форма 1'!AE68),ROUND('Форма 1'!$I68*VLOOKUP('Форма 1'!$G68,'Предельники 2022'!$B$4:$X$28,'Форма 1'!AE$7),2),"")</f>
        <v/>
      </c>
      <c r="K68" s="30" t="str">
        <f>IF(ISNUMBER('Форма 1'!AF68),ROUND('Форма 1'!$I68*VLOOKUP('Форма 1'!$G68,'Предельники 2022'!$B$4:$X$28,'Форма 1'!AF$7),2),"")</f>
        <v/>
      </c>
      <c r="L68" s="31" t="str">
        <f>IF(ISBLANK('Форма 1'!AG68),"",'Форма 1'!AG68)</f>
        <v/>
      </c>
      <c r="M68" s="32" t="str">
        <f>IF(ISBLANK('Форма 1'!AH68),"",'Форма 1'!AH68)</f>
        <v/>
      </c>
      <c r="N68" s="30">
        <f>IF(ISNUMBER('Форма 1'!AI68),ROUND('Форма 1'!$I68*VLOOKUP('Форма 1'!$G68,'Предельники 2022'!$B$4:$X$28,'Форма 1'!AI$7),2),"")</f>
        <v>7096362.0800000001</v>
      </c>
      <c r="O68" s="30">
        <f>IF(ISNUMBER('Форма 1'!AJ68),ROUND('Форма 1'!$I68*VLOOKUP('Форма 1'!$G68,'Предельники 2022'!$B$4:$X$28,'Форма 1'!AJ$7),2),"")</f>
        <v>4326658.88</v>
      </c>
      <c r="P68" s="30" t="str">
        <f>IF(ISNUMBER('Форма 1'!AK68),ROUND('Форма 1'!$I68*VLOOKUP('Форма 1'!$G68,'Предельники 2022'!$B$4:$X$28,'Форма 1'!AK$7),2),"")</f>
        <v/>
      </c>
      <c r="Q68" s="30" t="str">
        <f>IF(ISNUMBER('Форма 1'!AL68),ROUND('Форма 1'!$I68*VLOOKUP('Форма 1'!$G68,'Предельники 2022'!$B$4:$X$28,'Форма 1'!AL$7),2),"")</f>
        <v/>
      </c>
      <c r="R68" s="30" t="str">
        <f>IF(ISNUMBER('Форма 1'!AM68),ROUND('Форма 1'!$I68*VLOOKUP('Форма 1'!$G68,'Предельники 2022'!$B$4:$X$28,'Форма 1'!AM$7),2),"")</f>
        <v/>
      </c>
      <c r="S68" s="93" t="str">
        <f t="shared" si="8"/>
        <v/>
      </c>
      <c r="T68" s="93" t="str">
        <f>IF(ISNUMBER('Форма 1'!AN68),INDEX('Предельники 2022'!$C$4:$X$28,MATCH('Форма 1'!$G68,'Предельники 2022'!$B$4:$B$28,0),MATCH(T$5,'Предельники 2022'!$C$3:$X$3,0)),"")</f>
        <v/>
      </c>
      <c r="U68" s="93" t="str">
        <f>IF(ISNUMBER('Форма 1'!AO68),INDEX('Предельники 2022'!$C$4:$X$28,MATCH('Форма 1'!$G68,'Предельники 2022'!$B$4:$B$28,0),MATCH(U$5,'Предельники 2022'!$C$3:$X$3,0)),"")</f>
        <v/>
      </c>
      <c r="V68" s="93" t="str">
        <f>IF(ISNUMBER('Форма 1'!AP68),INDEX('Предельники 2022'!$C$4:$X$28,MATCH('Форма 1'!$G68,'Предельники 2022'!$B$4:$B$28,0),MATCH(V$5,'Предельники 2022'!$C$3:$X$3,0)),"")</f>
        <v/>
      </c>
      <c r="W68" s="93" t="str">
        <f>IF(ISNUMBER('Форма 1'!AQ68),INDEX('Предельники 2022'!$C$4:$X$28,MATCH('Форма 1'!$G68,'Предельники 2022'!$B$4:$B$28,0),MATCH(W$5,'Предельники 2022'!$C$3:$X$3,0)),"")</f>
        <v/>
      </c>
      <c r="X68" s="30" t="str">
        <f>IF(ISNUMBER('Форма 1'!AR68),ROUND('Форма 1'!$I68*VLOOKUP('Форма 1'!$G68,'Предельники 2022'!$B$4:$X$28,'Форма 1'!AR$7),2),"")</f>
        <v/>
      </c>
      <c r="Y68" s="30" t="str">
        <f>IF(ISNUMBER('Форма 1'!AS68),ROUND('Форма 1'!$I68*VLOOKUP('Форма 1'!$G68,'Предельники 2022'!$B$4:$X$28,'Форма 1'!AS$7),2),"")</f>
        <v/>
      </c>
      <c r="Z68" s="30" t="str">
        <f>IF(ISNUMBER('Форма 1'!AT68),ROUND('Форма 1'!$I68*VLOOKUP('Форма 1'!$G68,'Предельники 2022'!$B$4:$X$28,'Форма 1'!AT$7),2),"")</f>
        <v/>
      </c>
      <c r="AA68" s="32"/>
      <c r="AB68" s="128">
        <f>'Форма 1'!T68</f>
        <v>45657</v>
      </c>
      <c r="AC68" s="130" t="str">
        <f>'Форма 1'!U68</f>
        <v>РО</v>
      </c>
    </row>
    <row r="69" spans="1:29" ht="15.75" x14ac:dyDescent="0.25">
      <c r="A69" s="147">
        <f t="shared" ref="A69:A131" si="29">IF(NOT(ISERROR("Пермского края"=MID(C69,FIND("Пермского края",C69),14)))=$C$1,0,IF(NOT(ISERROR("город Пермь"=MID(C69,FIND("город Пермь",C69),11)))=$C$1,0,IF(NOT(ISERROR("Итого"=MID(C69,FIND("Итого",C69),5)))=$C$1,0,IF(NOT(ISERROR("Всего"=MID(C69,FIND("Всего",C69),5)))=$C$1,0,A68+1))))</f>
        <v>0</v>
      </c>
      <c r="B69" s="148" t="str">
        <f>IF(ISBLANK('Форма 1'!B69),"",'Форма 1'!B69)</f>
        <v/>
      </c>
      <c r="C69" s="153" t="s">
        <v>1087</v>
      </c>
      <c r="D69" s="146">
        <f>IF(ISBLANK(C69),"Введите адрес",IF(C69='Форма 1'!C69,SUM(E69:K69,M69:S69,Форма2[[#This Row],[19]:[22]]),"Ошибка в адресе!"))</f>
        <v>492655344.59000003</v>
      </c>
      <c r="E69" s="149">
        <f>SUM(E70:E93)</f>
        <v>6282927.5000000009</v>
      </c>
      <c r="F69" s="149">
        <f t="shared" ref="F69:S69" si="30">SUM(F70:F93)</f>
        <v>16157564.740000002</v>
      </c>
      <c r="G69" s="149">
        <f t="shared" si="30"/>
        <v>0</v>
      </c>
      <c r="H69" s="149">
        <f t="shared" si="30"/>
        <v>2292072.12</v>
      </c>
      <c r="I69" s="149">
        <f t="shared" si="30"/>
        <v>2391936.0100000002</v>
      </c>
      <c r="J69" s="149">
        <f t="shared" si="30"/>
        <v>1991223.12</v>
      </c>
      <c r="K69" s="149">
        <f t="shared" si="30"/>
        <v>0</v>
      </c>
      <c r="L69" s="155">
        <f t="shared" si="30"/>
        <v>1</v>
      </c>
      <c r="M69" s="149">
        <f t="shared" si="30"/>
        <v>2778508.92</v>
      </c>
      <c r="N69" s="149">
        <f t="shared" si="30"/>
        <v>245744533.78000003</v>
      </c>
      <c r="O69" s="149">
        <f t="shared" si="30"/>
        <v>9711287.8000000007</v>
      </c>
      <c r="P69" s="149">
        <f t="shared" si="30"/>
        <v>0</v>
      </c>
      <c r="Q69" s="149">
        <f t="shared" si="30"/>
        <v>205305290.59999999</v>
      </c>
      <c r="R69" s="149">
        <f t="shared" si="30"/>
        <v>0</v>
      </c>
      <c r="S69" s="149">
        <f t="shared" si="30"/>
        <v>0</v>
      </c>
      <c r="T69" s="93" t="str">
        <f>IF(ISNUMBER('Форма 1'!AN69),INDEX('Предельники 2022'!$C$4:$X$28,MATCH('Форма 1'!$G69,'Предельники 2022'!$B$4:$B$28,0),MATCH(T$5,'Предельники 2022'!$C$3:$X$3,0)),"")</f>
        <v/>
      </c>
      <c r="U69" s="93" t="str">
        <f>IF(ISNUMBER('Форма 1'!AO69),INDEX('Предельники 2022'!$C$4:$X$28,MATCH('Форма 1'!$G69,'Предельники 2022'!$B$4:$B$28,0),MATCH(U$5,'Предельники 2022'!$C$3:$X$3,0)),"")</f>
        <v/>
      </c>
      <c r="V69" s="93" t="str">
        <f>IF(ISNUMBER('Форма 1'!AP69),INDEX('Предельники 2022'!$C$4:$X$28,MATCH('Форма 1'!$G69,'Предельники 2022'!$B$4:$B$28,0),MATCH(V$5,'Предельники 2022'!$C$3:$X$3,0)),"")</f>
        <v/>
      </c>
      <c r="W69" s="93" t="str">
        <f>IF(ISNUMBER('Форма 1'!AQ69),INDEX('Предельники 2022'!$C$4:$X$28,MATCH('Форма 1'!$G69,'Предельники 2022'!$B$4:$B$28,0),MATCH(W$5,'Предельники 2022'!$C$3:$X$3,0)),"")</f>
        <v/>
      </c>
      <c r="X69" s="149">
        <f t="shared" ref="X69:Z69" si="31">SUM(X70:X93)</f>
        <v>0</v>
      </c>
      <c r="Y69" s="149">
        <f t="shared" si="31"/>
        <v>0</v>
      </c>
      <c r="Z69" s="149">
        <f t="shared" si="31"/>
        <v>0</v>
      </c>
      <c r="AA69" s="146"/>
      <c r="AB69" s="150"/>
      <c r="AC69" s="151" t="str">
        <f>'Форма 1'!U69</f>
        <v/>
      </c>
    </row>
    <row r="70" spans="1:29" x14ac:dyDescent="0.25">
      <c r="A70" s="28">
        <f t="shared" si="29"/>
        <v>1</v>
      </c>
      <c r="B70" s="74" t="str">
        <f>IF(ISBLANK('Форма 1'!B70),"",'Форма 1'!B70)</f>
        <v>Краснокамский городской округ Пермского края</v>
      </c>
      <c r="C70" s="87" t="s">
        <v>192</v>
      </c>
      <c r="D70" s="29">
        <f>IF(ISBLANK(C70),"Введите адрес",IF(C70='Форма 1'!C70,SUM(E70:K70,M70:S70,Форма2[[#This Row],[19]:[22]]),"Ошибка в адресе!"))</f>
        <v>13970819.74</v>
      </c>
      <c r="E70" s="30" t="str">
        <f>IF(ISNUMBER('Форма 1'!Z70),ROUND('Форма 1'!$I70*VLOOKUP('Форма 1'!$G70,'Предельники 2022'!$B$4:$X$28,'Форма 1'!Z$7),2),"")</f>
        <v/>
      </c>
      <c r="F70" s="30" t="str">
        <f>IF(ISNUMBER('Форма 1'!AA70),ROUND('Форма 1'!$I70*VLOOKUP('Форма 1'!$G70,'Предельники 2022'!$B$4:$X$28,'Форма 1'!AA$7),2),"")</f>
        <v/>
      </c>
      <c r="G70" s="30" t="str">
        <f>IF(ISNUMBER('Форма 1'!AB70),ROUND('Форма 1'!$I70*VLOOKUP('Форма 1'!$G70,'Предельники 2022'!$B$4:$X$28,'Форма 1'!AB$7),2),"")</f>
        <v/>
      </c>
      <c r="H70" s="30" t="str">
        <f>IF(ISNUMBER('Форма 1'!AC70),ROUND('Форма 1'!$I70*VLOOKUP('Форма 1'!$G70,'Предельники 2022'!$B$4:$X$28,'Форма 1'!AC$7),2),"")</f>
        <v/>
      </c>
      <c r="I70" s="30" t="str">
        <f>IF(ISNUMBER('Форма 1'!AD70),ROUND('Форма 1'!$I70*VLOOKUP('Форма 1'!$G70,'Предельники 2022'!$B$4:$X$28,'Форма 1'!AD$7),2),"")</f>
        <v/>
      </c>
      <c r="J70" s="30" t="str">
        <f>IF(ISNUMBER('Форма 1'!AE70),ROUND('Форма 1'!$I70*VLOOKUP('Форма 1'!$G70,'Предельники 2022'!$B$4:$X$28,'Форма 1'!AE$7),2),"")</f>
        <v/>
      </c>
      <c r="K70" s="30" t="str">
        <f>IF(ISNUMBER('Форма 1'!AF70),ROUND('Форма 1'!$I70*VLOOKUP('Форма 1'!$G70,'Предельники 2022'!$B$4:$X$28,'Форма 1'!AF$7),2),"")</f>
        <v/>
      </c>
      <c r="L70" s="31" t="str">
        <f>IF(ISBLANK('Форма 1'!AG70),"",'Форма 1'!AG70)</f>
        <v/>
      </c>
      <c r="M70" s="32" t="str">
        <f>IF(ISBLANK('Форма 1'!AH70),"",'Форма 1'!AH70)</f>
        <v/>
      </c>
      <c r="N70" s="30">
        <f>IF(ISNUMBER('Форма 1'!AI70),ROUND('Форма 1'!$I70*VLOOKUP('Форма 1'!$G70,'Предельники 2022'!$B$4:$X$28,'Форма 1'!AI$7),2),"")</f>
        <v>13970819.74</v>
      </c>
      <c r="O70" s="30" t="str">
        <f>IF(ISNUMBER('Форма 1'!AJ70),ROUND('Форма 1'!$I70*VLOOKUP('Форма 1'!$G70,'Предельники 2022'!$B$4:$X$28,'Форма 1'!AJ$7),2),"")</f>
        <v/>
      </c>
      <c r="P70" s="30" t="str">
        <f>IF(ISNUMBER('Форма 1'!AK70),ROUND('Форма 1'!$I70*VLOOKUP('Форма 1'!$G70,'Предельники 2022'!$B$4:$X$28,'Форма 1'!AK$7),2),"")</f>
        <v/>
      </c>
      <c r="Q70" s="30" t="str">
        <f>IF(ISNUMBER('Форма 1'!AL70),ROUND('Форма 1'!$I70*VLOOKUP('Форма 1'!$G70,'Предельники 2022'!$B$4:$X$28,'Форма 1'!AL$7),2),"")</f>
        <v/>
      </c>
      <c r="R70" s="30" t="str">
        <f>IF(ISNUMBER('Форма 1'!AM70),ROUND('Форма 1'!$I70*VLOOKUP('Форма 1'!$G70,'Предельники 2022'!$B$4:$X$28,'Форма 1'!AM$7),2),"")</f>
        <v/>
      </c>
      <c r="S70" s="93" t="str">
        <f t="shared" ref="S70:S131" si="32">IF(SUM(T70:W70)=0,"",SUM(T70:W70))</f>
        <v/>
      </c>
      <c r="T70" s="93" t="str">
        <f>IF(ISNUMBER('Форма 1'!AN70),INDEX('Предельники 2022'!$C$4:$X$28,MATCH('Форма 1'!$G70,'Предельники 2022'!$B$4:$B$28,0),MATCH(T$5,'Предельники 2022'!$C$3:$X$3,0)),"")</f>
        <v/>
      </c>
      <c r="U70" s="93" t="str">
        <f>IF(ISNUMBER('Форма 1'!AO70),INDEX('Предельники 2022'!$C$4:$X$28,MATCH('Форма 1'!$G70,'Предельники 2022'!$B$4:$B$28,0),MATCH(U$5,'Предельники 2022'!$C$3:$X$3,0)),"")</f>
        <v/>
      </c>
      <c r="V70" s="93" t="str">
        <f>IF(ISNUMBER('Форма 1'!AP70),INDEX('Предельники 2022'!$C$4:$X$28,MATCH('Форма 1'!$G70,'Предельники 2022'!$B$4:$B$28,0),MATCH(V$5,'Предельники 2022'!$C$3:$X$3,0)),"")</f>
        <v/>
      </c>
      <c r="W70" s="93" t="str">
        <f>IF(ISNUMBER('Форма 1'!AQ70),INDEX('Предельники 2022'!$C$4:$X$28,MATCH('Форма 1'!$G70,'Предельники 2022'!$B$4:$B$28,0),MATCH(W$5,'Предельники 2022'!$C$3:$X$3,0)),"")</f>
        <v/>
      </c>
      <c r="X70" s="30" t="str">
        <f>IF(ISNUMBER('Форма 1'!AR70),ROUND('Форма 1'!$I70*VLOOKUP('Форма 1'!$G70,'Предельники 2022'!$B$4:$X$28,'Форма 1'!AR$7),2),"")</f>
        <v/>
      </c>
      <c r="Y70" s="30" t="str">
        <f>IF(ISNUMBER('Форма 1'!AS70),ROUND('Форма 1'!$I70*VLOOKUP('Форма 1'!$G70,'Предельники 2022'!$B$4:$X$28,'Форма 1'!AS$7),2),"")</f>
        <v/>
      </c>
      <c r="Z70" s="30" t="str">
        <f>IF(ISNUMBER('Форма 1'!AT70),ROUND('Форма 1'!$I70*VLOOKUP('Форма 1'!$G70,'Предельники 2022'!$B$4:$X$28,'Форма 1'!AT$7),2),"")</f>
        <v/>
      </c>
      <c r="AA70" s="32"/>
      <c r="AB70" s="128">
        <f>'Форма 1'!T70</f>
        <v>45657</v>
      </c>
      <c r="AC70" s="130" t="str">
        <f>'Форма 1'!U70</f>
        <v>РО</v>
      </c>
    </row>
    <row r="71" spans="1:29" x14ac:dyDescent="0.25">
      <c r="A71" s="28">
        <f t="shared" si="29"/>
        <v>2</v>
      </c>
      <c r="B71" s="74" t="str">
        <f>IF(ISBLANK('Форма 1'!B71),"",'Форма 1'!B71)</f>
        <v>Краснокамский городской округ Пермского края</v>
      </c>
      <c r="C71" s="87" t="s">
        <v>193</v>
      </c>
      <c r="D71" s="29">
        <f>IF(ISBLANK(C71),"Введите адрес",IF(C71='Форма 1'!C71,SUM(E71:K71,M71:S71,Форма2[[#This Row],[19]:[22]]),"Ошибка в адресе!"))</f>
        <v>12553562</v>
      </c>
      <c r="E71" s="30" t="str">
        <f>IF(ISNUMBER('Форма 1'!Z71),ROUND('Форма 1'!$I71*VLOOKUP('Форма 1'!$G71,'Предельники 2022'!$B$4:$X$28,'Форма 1'!Z$7),2),"")</f>
        <v/>
      </c>
      <c r="F71" s="30" t="str">
        <f>IF(ISNUMBER('Форма 1'!AA71),ROUND('Форма 1'!$I71*VLOOKUP('Форма 1'!$G71,'Предельники 2022'!$B$4:$X$28,'Форма 1'!AA$7),2),"")</f>
        <v/>
      </c>
      <c r="G71" s="30" t="str">
        <f>IF(ISNUMBER('Форма 1'!AB71),ROUND('Форма 1'!$I71*VLOOKUP('Форма 1'!$G71,'Предельники 2022'!$B$4:$X$28,'Форма 1'!AB$7),2),"")</f>
        <v/>
      </c>
      <c r="H71" s="30" t="str">
        <f>IF(ISNUMBER('Форма 1'!AC71),ROUND('Форма 1'!$I71*VLOOKUP('Форма 1'!$G71,'Предельники 2022'!$B$4:$X$28,'Форма 1'!AC$7),2),"")</f>
        <v/>
      </c>
      <c r="I71" s="30" t="str">
        <f>IF(ISNUMBER('Форма 1'!AD71),ROUND('Форма 1'!$I71*VLOOKUP('Форма 1'!$G71,'Предельники 2022'!$B$4:$X$28,'Форма 1'!AD$7),2),"")</f>
        <v/>
      </c>
      <c r="J71" s="30" t="str">
        <f>IF(ISNUMBER('Форма 1'!AE71),ROUND('Форма 1'!$I71*VLOOKUP('Форма 1'!$G71,'Предельники 2022'!$B$4:$X$28,'Форма 1'!AE$7),2),"")</f>
        <v/>
      </c>
      <c r="K71" s="30" t="str">
        <f>IF(ISNUMBER('Форма 1'!AF71),ROUND('Форма 1'!$I71*VLOOKUP('Форма 1'!$G71,'Предельники 2022'!$B$4:$X$28,'Форма 1'!AF$7),2),"")</f>
        <v/>
      </c>
      <c r="L71" s="31" t="str">
        <f>IF(ISBLANK('Форма 1'!AG71),"",'Форма 1'!AG71)</f>
        <v/>
      </c>
      <c r="M71" s="32" t="str">
        <f>IF(ISBLANK('Форма 1'!AH71),"",'Форма 1'!AH71)</f>
        <v/>
      </c>
      <c r="N71" s="30">
        <f>IF(ISNUMBER('Форма 1'!AI71),ROUND('Форма 1'!$I71*VLOOKUP('Форма 1'!$G71,'Предельники 2022'!$B$4:$X$28,'Форма 1'!AI$7),2),"")</f>
        <v>12553562</v>
      </c>
      <c r="O71" s="30" t="str">
        <f>IF(ISNUMBER('Форма 1'!AJ71),ROUND('Форма 1'!$I71*VLOOKUP('Форма 1'!$G71,'Предельники 2022'!$B$4:$X$28,'Форма 1'!AJ$7),2),"")</f>
        <v/>
      </c>
      <c r="P71" s="30" t="str">
        <f>IF(ISNUMBER('Форма 1'!AK71),ROUND('Форма 1'!$I71*VLOOKUP('Форма 1'!$G71,'Предельники 2022'!$B$4:$X$28,'Форма 1'!AK$7),2),"")</f>
        <v/>
      </c>
      <c r="Q71" s="30" t="str">
        <f>IF(ISNUMBER('Форма 1'!AL71),ROUND('Форма 1'!$I71*VLOOKUP('Форма 1'!$G71,'Предельники 2022'!$B$4:$X$28,'Форма 1'!AL$7),2),"")</f>
        <v/>
      </c>
      <c r="R71" s="30" t="str">
        <f>IF(ISNUMBER('Форма 1'!AM71),ROUND('Форма 1'!$I71*VLOOKUP('Форма 1'!$G71,'Предельники 2022'!$B$4:$X$28,'Форма 1'!AM$7),2),"")</f>
        <v/>
      </c>
      <c r="S71" s="93" t="str">
        <f t="shared" si="32"/>
        <v/>
      </c>
      <c r="T71" s="93" t="str">
        <f>IF(ISNUMBER('Форма 1'!AN71),INDEX('Предельники 2022'!$C$4:$X$28,MATCH('Форма 1'!$G71,'Предельники 2022'!$B$4:$B$28,0),MATCH(T$5,'Предельники 2022'!$C$3:$X$3,0)),"")</f>
        <v/>
      </c>
      <c r="U71" s="93" t="str">
        <f>IF(ISNUMBER('Форма 1'!AO71),INDEX('Предельники 2022'!$C$4:$X$28,MATCH('Форма 1'!$G71,'Предельники 2022'!$B$4:$B$28,0),MATCH(U$5,'Предельники 2022'!$C$3:$X$3,0)),"")</f>
        <v/>
      </c>
      <c r="V71" s="93" t="str">
        <f>IF(ISNUMBER('Форма 1'!AP71),INDEX('Предельники 2022'!$C$4:$X$28,MATCH('Форма 1'!$G71,'Предельники 2022'!$B$4:$B$28,0),MATCH(V$5,'Предельники 2022'!$C$3:$X$3,0)),"")</f>
        <v/>
      </c>
      <c r="W71" s="93" t="str">
        <f>IF(ISNUMBER('Форма 1'!AQ71),INDEX('Предельники 2022'!$C$4:$X$28,MATCH('Форма 1'!$G71,'Предельники 2022'!$B$4:$B$28,0),MATCH(W$5,'Предельники 2022'!$C$3:$X$3,0)),"")</f>
        <v/>
      </c>
      <c r="X71" s="30" t="str">
        <f>IF(ISNUMBER('Форма 1'!AR71),ROUND('Форма 1'!$I71*VLOOKUP('Форма 1'!$G71,'Предельники 2022'!$B$4:$X$28,'Форма 1'!AR$7),2),"")</f>
        <v/>
      </c>
      <c r="Y71" s="30" t="str">
        <f>IF(ISNUMBER('Форма 1'!AS71),ROUND('Форма 1'!$I71*VLOOKUP('Форма 1'!$G71,'Предельники 2022'!$B$4:$X$28,'Форма 1'!AS$7),2),"")</f>
        <v/>
      </c>
      <c r="Z71" s="30" t="str">
        <f>IF(ISNUMBER('Форма 1'!AT71),ROUND('Форма 1'!$I71*VLOOKUP('Форма 1'!$G71,'Предельники 2022'!$B$4:$X$28,'Форма 1'!AT$7),2),"")</f>
        <v/>
      </c>
      <c r="AA71" s="32"/>
      <c r="AB71" s="128">
        <f>'Форма 1'!T71</f>
        <v>45657</v>
      </c>
      <c r="AC71" s="130" t="str">
        <f>'Форма 1'!U71</f>
        <v>РО</v>
      </c>
    </row>
    <row r="72" spans="1:29" x14ac:dyDescent="0.25">
      <c r="A72" s="28">
        <f t="shared" si="29"/>
        <v>3</v>
      </c>
      <c r="B72" s="74" t="str">
        <f>IF(ISBLANK('Форма 1'!B72),"",'Форма 1'!B72)</f>
        <v>Краснокамский городской округ Пермского края</v>
      </c>
      <c r="C72" s="87" t="s">
        <v>1769</v>
      </c>
      <c r="D72" s="29">
        <f>IF(ISBLANK(C72),"Введите адрес",IF(C72='Форма 1'!C72,SUM(E72:K72,M72:S72,Форма2[[#This Row],[19]:[22]]),"Ошибка в адресе!"))</f>
        <v>293356312.23000002</v>
      </c>
      <c r="E72" s="30" t="str">
        <f>IF(ISNUMBER('Форма 1'!Z72),ROUND('Форма 1'!$I72*VLOOKUP('Форма 1'!$G72,'Предельники 2022'!$B$4:$X$28,'Форма 1'!Z$7),2),"")</f>
        <v/>
      </c>
      <c r="F72" s="30" t="str">
        <f>IF(ISNUMBER('Форма 1'!AA72),ROUND('Форма 1'!$I72*VLOOKUP('Форма 1'!$G72,'Предельники 2022'!$B$4:$X$28,'Форма 1'!AA$7),2),"")</f>
        <v/>
      </c>
      <c r="G72" s="30" t="str">
        <f>IF(ISNUMBER('Форма 1'!AB72),ROUND('Форма 1'!$I72*VLOOKUP('Форма 1'!$G72,'Предельники 2022'!$B$4:$X$28,'Форма 1'!AB$7),2),"")</f>
        <v/>
      </c>
      <c r="H72" s="30" t="str">
        <f>IF(ISNUMBER('Форма 1'!AC72),ROUND('Форма 1'!$I72*VLOOKUP('Форма 1'!$G72,'Предельники 2022'!$B$4:$X$28,'Форма 1'!AC$7),2),"")</f>
        <v/>
      </c>
      <c r="I72" s="30" t="str">
        <f>IF(ISNUMBER('Форма 1'!AD72),ROUND('Форма 1'!$I72*VLOOKUP('Форма 1'!$G72,'Предельники 2022'!$B$4:$X$28,'Форма 1'!AD$7),2),"")</f>
        <v/>
      </c>
      <c r="J72" s="30" t="str">
        <f>IF(ISNUMBER('Форма 1'!AE72),ROUND('Форма 1'!$I72*VLOOKUP('Форма 1'!$G72,'Предельники 2022'!$B$4:$X$28,'Форма 1'!AE$7),2),"")</f>
        <v/>
      </c>
      <c r="K72" s="30" t="str">
        <f>IF(ISNUMBER('Форма 1'!AF72),ROUND('Форма 1'!$I72*VLOOKUP('Форма 1'!$G72,'Предельники 2022'!$B$4:$X$28,'Форма 1'!AF$7),2),"")</f>
        <v/>
      </c>
      <c r="L72" s="31" t="str">
        <f>IF(ISBLANK('Форма 1'!AG72),"",'Форма 1'!AG72)</f>
        <v/>
      </c>
      <c r="M72" s="32" t="str">
        <f>IF(ISBLANK('Форма 1'!AH72),"",'Форма 1'!AH72)</f>
        <v/>
      </c>
      <c r="N72" s="30">
        <f>IF(ISNUMBER('Форма 1'!AI72),ROUND('Форма 1'!$I72*VLOOKUP('Форма 1'!$G72,'Предельники 2022'!$B$4:$X$28,'Форма 1'!AI$7),2),"")</f>
        <v>88051021.629999995</v>
      </c>
      <c r="O72" s="30" t="str">
        <f>IF(ISNUMBER('Форма 1'!AJ72),ROUND('Форма 1'!$I72*VLOOKUP('Форма 1'!$G72,'Предельники 2022'!$B$4:$X$28,'Форма 1'!AJ$7),2),"")</f>
        <v/>
      </c>
      <c r="P72" s="30" t="str">
        <f>IF(ISNUMBER('Форма 1'!AK72),ROUND('Форма 1'!$I72*VLOOKUP('Форма 1'!$G72,'Предельники 2022'!$B$4:$X$28,'Форма 1'!AK$7),2),"")</f>
        <v/>
      </c>
      <c r="Q72" s="30">
        <f>IF(ISNUMBER('Форма 1'!AL72),ROUND('Форма 1'!$I72*VLOOKUP('Форма 1'!$G72,'Предельники 2022'!$B$4:$X$28,'Форма 1'!AL$7),2),"")</f>
        <v>205305290.59999999</v>
      </c>
      <c r="R72" s="30" t="str">
        <f>IF(ISNUMBER('Форма 1'!AM72),ROUND('Форма 1'!$I72*VLOOKUP('Форма 1'!$G72,'Предельники 2022'!$B$4:$X$28,'Форма 1'!AM$7),2),"")</f>
        <v/>
      </c>
      <c r="S72" s="93" t="str">
        <f t="shared" si="32"/>
        <v/>
      </c>
      <c r="T72" s="93" t="str">
        <f>IF(ISNUMBER('Форма 1'!AN72),INDEX('Предельники 2022'!$C$4:$X$28,MATCH('Форма 1'!$G72,'Предельники 2022'!$B$4:$B$28,0),MATCH(T$5,'Предельники 2022'!$C$3:$X$3,0)),"")</f>
        <v/>
      </c>
      <c r="U72" s="93" t="str">
        <f>IF(ISNUMBER('Форма 1'!AO72),INDEX('Предельники 2022'!$C$4:$X$28,MATCH('Форма 1'!$G72,'Предельники 2022'!$B$4:$B$28,0),MATCH(U$5,'Предельники 2022'!$C$3:$X$3,0)),"")</f>
        <v/>
      </c>
      <c r="V72" s="93" t="str">
        <f>IF(ISNUMBER('Форма 1'!AP72),INDEX('Предельники 2022'!$C$4:$X$28,MATCH('Форма 1'!$G72,'Предельники 2022'!$B$4:$B$28,0),MATCH(V$5,'Предельники 2022'!$C$3:$X$3,0)),"")</f>
        <v/>
      </c>
      <c r="W72" s="93" t="str">
        <f>IF(ISNUMBER('Форма 1'!AQ72),INDEX('Предельники 2022'!$C$4:$X$28,MATCH('Форма 1'!$G72,'Предельники 2022'!$B$4:$B$28,0),MATCH(W$5,'Предельники 2022'!$C$3:$X$3,0)),"")</f>
        <v/>
      </c>
      <c r="X72" s="30" t="str">
        <f>IF(ISNUMBER('Форма 1'!AR72),ROUND('Форма 1'!$I72*VLOOKUP('Форма 1'!$G72,'Предельники 2022'!$B$4:$X$28,'Форма 1'!AR$7),2),"")</f>
        <v/>
      </c>
      <c r="Y72" s="30" t="str">
        <f>IF(ISNUMBER('Форма 1'!AS72),ROUND('Форма 1'!$I72*VLOOKUP('Форма 1'!$G72,'Предельники 2022'!$B$4:$X$28,'Форма 1'!AS$7),2),"")</f>
        <v/>
      </c>
      <c r="Z72" s="30" t="str">
        <f>IF(ISNUMBER('Форма 1'!AT72),ROUND('Форма 1'!$I72*VLOOKUP('Форма 1'!$G72,'Предельники 2022'!$B$4:$X$28,'Форма 1'!AT$7),2),"")</f>
        <v/>
      </c>
      <c r="AA72" s="32"/>
      <c r="AB72" s="128">
        <f>'Форма 1'!T72</f>
        <v>45657</v>
      </c>
      <c r="AC72" s="130" t="str">
        <f>'Форма 1'!U72</f>
        <v>РО</v>
      </c>
    </row>
    <row r="73" spans="1:29" x14ac:dyDescent="0.25">
      <c r="A73" s="28">
        <f t="shared" si="29"/>
        <v>4</v>
      </c>
      <c r="B73" s="74" t="str">
        <f>IF(ISBLANK('Форма 1'!B73),"",'Форма 1'!B73)</f>
        <v>Краснокамский городской округ Пермского края</v>
      </c>
      <c r="C73" s="87" t="s">
        <v>1533</v>
      </c>
      <c r="D73" s="29">
        <f>IF(ISBLANK(C73),"Введите адрес",IF(C73='Форма 1'!C73,SUM(E73:K73,M73:S73,Форма2[[#This Row],[19]:[22]]),"Ошибка в адресе!"))</f>
        <v>12489796.720000001</v>
      </c>
      <c r="E73" s="30" t="str">
        <f>IF(ISNUMBER('Форма 1'!Z73),ROUND('Форма 1'!$I73*VLOOKUP('Форма 1'!$G73,'Предельники 2022'!$B$4:$X$28,'Форма 1'!Z$7),2),"")</f>
        <v/>
      </c>
      <c r="F73" s="30" t="str">
        <f>IF(ISNUMBER('Форма 1'!AA73),ROUND('Форма 1'!$I73*VLOOKUP('Форма 1'!$G73,'Предельники 2022'!$B$4:$X$28,'Форма 1'!AA$7),2),"")</f>
        <v/>
      </c>
      <c r="G73" s="30" t="str">
        <f>IF(ISNUMBER('Форма 1'!AB73),ROUND('Форма 1'!$I73*VLOOKUP('Форма 1'!$G73,'Предельники 2022'!$B$4:$X$28,'Форма 1'!AB$7),2),"")</f>
        <v/>
      </c>
      <c r="H73" s="30" t="str">
        <f>IF(ISNUMBER('Форма 1'!AC73),ROUND('Форма 1'!$I73*VLOOKUP('Форма 1'!$G73,'Предельники 2022'!$B$4:$X$28,'Форма 1'!AC$7),2),"")</f>
        <v/>
      </c>
      <c r="I73" s="30" t="str">
        <f>IF(ISNUMBER('Форма 1'!AD73),ROUND('Форма 1'!$I73*VLOOKUP('Форма 1'!$G73,'Предельники 2022'!$B$4:$X$28,'Форма 1'!AD$7),2),"")</f>
        <v/>
      </c>
      <c r="J73" s="30" t="str">
        <f>IF(ISNUMBER('Форма 1'!AE73),ROUND('Форма 1'!$I73*VLOOKUP('Форма 1'!$G73,'Предельники 2022'!$B$4:$X$28,'Форма 1'!AE$7),2),"")</f>
        <v/>
      </c>
      <c r="K73" s="30" t="str">
        <f>IF(ISNUMBER('Форма 1'!AF73),ROUND('Форма 1'!$I73*VLOOKUP('Форма 1'!$G73,'Предельники 2022'!$B$4:$X$28,'Форма 1'!AF$7),2),"")</f>
        <v/>
      </c>
      <c r="L73" s="31">
        <f>IF(ISBLANK('Форма 1'!AG73),"",'Форма 1'!AG73)</f>
        <v>1</v>
      </c>
      <c r="M73" s="32">
        <f>IF(ISBLANK('Форма 1'!AH73),"",'Форма 1'!AH73)</f>
        <v>2778508.92</v>
      </c>
      <c r="N73" s="30" t="str">
        <f>IF(ISNUMBER('Форма 1'!AI73),ROUND('Форма 1'!$I73*VLOOKUP('Форма 1'!$G73,'Предельники 2022'!$B$4:$X$28,'Форма 1'!AI$7),2),"")</f>
        <v/>
      </c>
      <c r="O73" s="30">
        <f>IF(ISNUMBER('Форма 1'!AJ73),ROUND('Форма 1'!$I73*VLOOKUP('Форма 1'!$G73,'Предельники 2022'!$B$4:$X$28,'Форма 1'!AJ$7),2),"")</f>
        <v>9711287.8000000007</v>
      </c>
      <c r="P73" s="30" t="str">
        <f>IF(ISNUMBER('Форма 1'!AK73),ROUND('Форма 1'!$I73*VLOOKUP('Форма 1'!$G73,'Предельники 2022'!$B$4:$X$28,'Форма 1'!AK$7),2),"")</f>
        <v/>
      </c>
      <c r="Q73" s="30" t="str">
        <f>IF(ISNUMBER('Форма 1'!AL73),ROUND('Форма 1'!$I73*VLOOKUP('Форма 1'!$G73,'Предельники 2022'!$B$4:$X$28,'Форма 1'!AL$7),2),"")</f>
        <v/>
      </c>
      <c r="R73" s="30" t="str">
        <f>IF(ISNUMBER('Форма 1'!AM73),ROUND('Форма 1'!$I73*VLOOKUP('Форма 1'!$G73,'Предельники 2022'!$B$4:$X$28,'Форма 1'!AM$7),2),"")</f>
        <v/>
      </c>
      <c r="S73" s="93" t="str">
        <f t="shared" si="32"/>
        <v/>
      </c>
      <c r="T73" s="93" t="str">
        <f>IF(ISNUMBER('Форма 1'!AN73),INDEX('Предельники 2022'!$C$4:$X$28,MATCH('Форма 1'!$G73,'Предельники 2022'!$B$4:$B$28,0),MATCH(T$5,'Предельники 2022'!$C$3:$X$3,0)),"")</f>
        <v/>
      </c>
      <c r="U73" s="93" t="str">
        <f>IF(ISNUMBER('Форма 1'!AO73),INDEX('Предельники 2022'!$C$4:$X$28,MATCH('Форма 1'!$G73,'Предельники 2022'!$B$4:$B$28,0),MATCH(U$5,'Предельники 2022'!$C$3:$X$3,0)),"")</f>
        <v/>
      </c>
      <c r="V73" s="93" t="str">
        <f>IF(ISNUMBER('Форма 1'!AP73),INDEX('Предельники 2022'!$C$4:$X$28,MATCH('Форма 1'!$G73,'Предельники 2022'!$B$4:$B$28,0),MATCH(V$5,'Предельники 2022'!$C$3:$X$3,0)),"")</f>
        <v/>
      </c>
      <c r="W73" s="93" t="str">
        <f>IF(ISNUMBER('Форма 1'!AQ73),INDEX('Предельники 2022'!$C$4:$X$28,MATCH('Форма 1'!$G73,'Предельники 2022'!$B$4:$B$28,0),MATCH(W$5,'Предельники 2022'!$C$3:$X$3,0)),"")</f>
        <v/>
      </c>
      <c r="X73" s="30" t="str">
        <f>IF(ISNUMBER('Форма 1'!AR73),ROUND('Форма 1'!$I73*VLOOKUP('Форма 1'!$G73,'Предельники 2022'!$B$4:$X$28,'Форма 1'!AR$7),2),"")</f>
        <v/>
      </c>
      <c r="Y73" s="30" t="str">
        <f>IF(ISNUMBER('Форма 1'!AS73),ROUND('Форма 1'!$I73*VLOOKUP('Форма 1'!$G73,'Предельники 2022'!$B$4:$X$28,'Форма 1'!AS$7),2),"")</f>
        <v/>
      </c>
      <c r="Z73" s="30" t="str">
        <f>IF(ISNUMBER('Форма 1'!AT73),ROUND('Форма 1'!$I73*VLOOKUP('Форма 1'!$G73,'Предельники 2022'!$B$4:$X$28,'Форма 1'!AT$7),2),"")</f>
        <v/>
      </c>
      <c r="AA73" s="32"/>
      <c r="AB73" s="128">
        <f>'Форма 1'!T73</f>
        <v>45657</v>
      </c>
      <c r="AC73" s="130" t="str">
        <f>'Форма 1'!U73</f>
        <v>РО</v>
      </c>
    </row>
    <row r="74" spans="1:29" x14ac:dyDescent="0.25">
      <c r="A74" s="28">
        <f t="shared" si="29"/>
        <v>5</v>
      </c>
      <c r="B74" s="74" t="str">
        <f>IF(ISBLANK('Форма 1'!B74),"",'Форма 1'!B74)</f>
        <v>Краснокамский городской округ Пермского края</v>
      </c>
      <c r="C74" s="87" t="s">
        <v>945</v>
      </c>
      <c r="D74" s="29">
        <f>IF(ISBLANK(C74),"Введите адрес",IF(C74='Форма 1'!C74,SUM(E74:K74,M74:S74,Форма2[[#This Row],[19]:[22]]),"Ошибка в адресе!"))</f>
        <v>6149224.7300000004</v>
      </c>
      <c r="E74" s="30" t="str">
        <f>IF(ISNUMBER('Форма 1'!Z74),ROUND('Форма 1'!$I74*VLOOKUP('Форма 1'!$G74,'Предельники 2022'!$B$4:$X$28,'Форма 1'!Z$7),2),"")</f>
        <v/>
      </c>
      <c r="F74" s="30" t="str">
        <f>IF(ISNUMBER('Форма 1'!AA74),ROUND('Форма 1'!$I74*VLOOKUP('Форма 1'!$G74,'Предельники 2022'!$B$4:$X$28,'Форма 1'!AA$7),2),"")</f>
        <v/>
      </c>
      <c r="G74" s="30" t="str">
        <f>IF(ISNUMBER('Форма 1'!AB74),ROUND('Форма 1'!$I74*VLOOKUP('Форма 1'!$G74,'Предельники 2022'!$B$4:$X$28,'Форма 1'!AB$7),2),"")</f>
        <v/>
      </c>
      <c r="H74" s="30" t="str">
        <f>IF(ISNUMBER('Форма 1'!AC74),ROUND('Форма 1'!$I74*VLOOKUP('Форма 1'!$G74,'Предельники 2022'!$B$4:$X$28,'Форма 1'!AC$7),2),"")</f>
        <v/>
      </c>
      <c r="I74" s="30" t="str">
        <f>IF(ISNUMBER('Форма 1'!AD74),ROUND('Форма 1'!$I74*VLOOKUP('Форма 1'!$G74,'Предельники 2022'!$B$4:$X$28,'Форма 1'!AD$7),2),"")</f>
        <v/>
      </c>
      <c r="J74" s="30" t="str">
        <f>IF(ISNUMBER('Форма 1'!AE74),ROUND('Форма 1'!$I74*VLOOKUP('Форма 1'!$G74,'Предельники 2022'!$B$4:$X$28,'Форма 1'!AE$7),2),"")</f>
        <v/>
      </c>
      <c r="K74" s="30" t="str">
        <f>IF(ISNUMBER('Форма 1'!AF74),ROUND('Форма 1'!$I74*VLOOKUP('Форма 1'!$G74,'Предельники 2022'!$B$4:$X$28,'Форма 1'!AF$7),2),"")</f>
        <v/>
      </c>
      <c r="L74" s="31" t="str">
        <f>IF(ISBLANK('Форма 1'!AG74),"",'Форма 1'!AG74)</f>
        <v/>
      </c>
      <c r="M74" s="32" t="str">
        <f>IF(ISBLANK('Форма 1'!AH74),"",'Форма 1'!AH74)</f>
        <v/>
      </c>
      <c r="N74" s="30">
        <f>IF(ISNUMBER('Форма 1'!AI74),ROUND('Форма 1'!$I74*VLOOKUP('Форма 1'!$G74,'Предельники 2022'!$B$4:$X$28,'Форма 1'!AI$7),2),"")</f>
        <v>6149224.7300000004</v>
      </c>
      <c r="O74" s="30" t="str">
        <f>IF(ISNUMBER('Форма 1'!AJ74),ROUND('Форма 1'!$I74*VLOOKUP('Форма 1'!$G74,'Предельники 2022'!$B$4:$X$28,'Форма 1'!AJ$7),2),"")</f>
        <v/>
      </c>
      <c r="P74" s="30" t="str">
        <f>IF(ISNUMBER('Форма 1'!AK74),ROUND('Форма 1'!$I74*VLOOKUP('Форма 1'!$G74,'Предельники 2022'!$B$4:$X$28,'Форма 1'!AK$7),2),"")</f>
        <v/>
      </c>
      <c r="Q74" s="30" t="str">
        <f>IF(ISNUMBER('Форма 1'!AL74),ROUND('Форма 1'!$I74*VLOOKUP('Форма 1'!$G74,'Предельники 2022'!$B$4:$X$28,'Форма 1'!AL$7),2),"")</f>
        <v/>
      </c>
      <c r="R74" s="30" t="str">
        <f>IF(ISNUMBER('Форма 1'!AM74),ROUND('Форма 1'!$I74*VLOOKUP('Форма 1'!$G74,'Предельники 2022'!$B$4:$X$28,'Форма 1'!AM$7),2),"")</f>
        <v/>
      </c>
      <c r="S74" s="93" t="str">
        <f t="shared" si="32"/>
        <v/>
      </c>
      <c r="T74" s="93" t="str">
        <f>IF(ISNUMBER('Форма 1'!AN74),INDEX('Предельники 2022'!$C$4:$X$28,MATCH('Форма 1'!$G74,'Предельники 2022'!$B$4:$B$28,0),MATCH(T$5,'Предельники 2022'!$C$3:$X$3,0)),"")</f>
        <v/>
      </c>
      <c r="U74" s="93" t="str">
        <f>IF(ISNUMBER('Форма 1'!AO74),INDEX('Предельники 2022'!$C$4:$X$28,MATCH('Форма 1'!$G74,'Предельники 2022'!$B$4:$B$28,0),MATCH(U$5,'Предельники 2022'!$C$3:$X$3,0)),"")</f>
        <v/>
      </c>
      <c r="V74" s="93" t="str">
        <f>IF(ISNUMBER('Форма 1'!AP74),INDEX('Предельники 2022'!$C$4:$X$28,MATCH('Форма 1'!$G74,'Предельники 2022'!$B$4:$B$28,0),MATCH(V$5,'Предельники 2022'!$C$3:$X$3,0)),"")</f>
        <v/>
      </c>
      <c r="W74" s="93" t="str">
        <f>IF(ISNUMBER('Форма 1'!AQ74),INDEX('Предельники 2022'!$C$4:$X$28,MATCH('Форма 1'!$G74,'Предельники 2022'!$B$4:$B$28,0),MATCH(W$5,'Предельники 2022'!$C$3:$X$3,0)),"")</f>
        <v/>
      </c>
      <c r="X74" s="30" t="str">
        <f>IF(ISNUMBER('Форма 1'!AR74),ROUND('Форма 1'!$I74*VLOOKUP('Форма 1'!$G74,'Предельники 2022'!$B$4:$X$28,'Форма 1'!AR$7),2),"")</f>
        <v/>
      </c>
      <c r="Y74" s="30" t="str">
        <f>IF(ISNUMBER('Форма 1'!AS74),ROUND('Форма 1'!$I74*VLOOKUP('Форма 1'!$G74,'Предельники 2022'!$B$4:$X$28,'Форма 1'!AS$7),2),"")</f>
        <v/>
      </c>
      <c r="Z74" s="30" t="str">
        <f>IF(ISNUMBER('Форма 1'!AT74),ROUND('Форма 1'!$I74*VLOOKUP('Форма 1'!$G74,'Предельники 2022'!$B$4:$X$28,'Форма 1'!AT$7),2),"")</f>
        <v/>
      </c>
      <c r="AA74" s="32"/>
      <c r="AB74" s="128">
        <f>'Форма 1'!T74</f>
        <v>45657</v>
      </c>
      <c r="AC74" s="130" t="str">
        <f>'Форма 1'!U74</f>
        <v>РО</v>
      </c>
    </row>
    <row r="75" spans="1:29" x14ac:dyDescent="0.25">
      <c r="A75" s="28">
        <f t="shared" si="29"/>
        <v>6</v>
      </c>
      <c r="B75" s="74" t="str">
        <f>IF(ISBLANK('Форма 1'!B75),"",'Форма 1'!B75)</f>
        <v>Краснокамский городской округ Пермского края</v>
      </c>
      <c r="C75" s="87" t="s">
        <v>1677</v>
      </c>
      <c r="D75" s="29">
        <f>IF(ISBLANK(C75),"Введите адрес",IF(C75='Форма 1'!C75,SUM(E75:K75,M75:S75,Форма2[[#This Row],[19]:[22]]),"Ошибка в адресе!"))</f>
        <v>8598783.7799999993</v>
      </c>
      <c r="E75" s="30" t="str">
        <f>IF(ISNUMBER('Форма 1'!Z75),ROUND('Форма 1'!$I75*VLOOKUP('Форма 1'!$G75,'Предельники 2022'!$B$4:$X$28,'Форма 1'!Z$7),2),"")</f>
        <v/>
      </c>
      <c r="F75" s="30" t="str">
        <f>IF(ISNUMBER('Форма 1'!AA75),ROUND('Форма 1'!$I75*VLOOKUP('Форма 1'!$G75,'Предельники 2022'!$B$4:$X$28,'Форма 1'!AA$7),2),"")</f>
        <v/>
      </c>
      <c r="G75" s="30" t="str">
        <f>IF(ISNUMBER('Форма 1'!AB75),ROUND('Форма 1'!$I75*VLOOKUP('Форма 1'!$G75,'Предельники 2022'!$B$4:$X$28,'Форма 1'!AB$7),2),"")</f>
        <v/>
      </c>
      <c r="H75" s="30" t="str">
        <f>IF(ISNUMBER('Форма 1'!AC75),ROUND('Форма 1'!$I75*VLOOKUP('Форма 1'!$G75,'Предельники 2022'!$B$4:$X$28,'Форма 1'!AC$7),2),"")</f>
        <v/>
      </c>
      <c r="I75" s="30" t="str">
        <f>IF(ISNUMBER('Форма 1'!AD75),ROUND('Форма 1'!$I75*VLOOKUP('Форма 1'!$G75,'Предельники 2022'!$B$4:$X$28,'Форма 1'!AD$7),2),"")</f>
        <v/>
      </c>
      <c r="J75" s="30" t="str">
        <f>IF(ISNUMBER('Форма 1'!AE75),ROUND('Форма 1'!$I75*VLOOKUP('Форма 1'!$G75,'Предельники 2022'!$B$4:$X$28,'Форма 1'!AE$7),2),"")</f>
        <v/>
      </c>
      <c r="K75" s="30" t="str">
        <f>IF(ISNUMBER('Форма 1'!AF75),ROUND('Форма 1'!$I75*VLOOKUP('Форма 1'!$G75,'Предельники 2022'!$B$4:$X$28,'Форма 1'!AF$7),2),"")</f>
        <v/>
      </c>
      <c r="L75" s="31" t="str">
        <f>IF(ISBLANK('Форма 1'!AG75),"",'Форма 1'!AG75)</f>
        <v/>
      </c>
      <c r="M75" s="32" t="str">
        <f>IF(ISBLANK('Форма 1'!AH75),"",'Форма 1'!AH75)</f>
        <v/>
      </c>
      <c r="N75" s="30">
        <f>IF(ISNUMBER('Форма 1'!AI75),ROUND('Форма 1'!$I75*VLOOKUP('Форма 1'!$G75,'Предельники 2022'!$B$4:$X$28,'Форма 1'!AI$7),2),"")</f>
        <v>8598783.7799999993</v>
      </c>
      <c r="O75" s="30" t="str">
        <f>IF(ISNUMBER('Форма 1'!AJ75),ROUND('Форма 1'!$I75*VLOOKUP('Форма 1'!$G75,'Предельники 2022'!$B$4:$X$28,'Форма 1'!AJ$7),2),"")</f>
        <v/>
      </c>
      <c r="P75" s="30" t="str">
        <f>IF(ISNUMBER('Форма 1'!AK75),ROUND('Форма 1'!$I75*VLOOKUP('Форма 1'!$G75,'Предельники 2022'!$B$4:$X$28,'Форма 1'!AK$7),2),"")</f>
        <v/>
      </c>
      <c r="Q75" s="30" t="str">
        <f>IF(ISNUMBER('Форма 1'!AL75),ROUND('Форма 1'!$I75*VLOOKUP('Форма 1'!$G75,'Предельники 2022'!$B$4:$X$28,'Форма 1'!AL$7),2),"")</f>
        <v/>
      </c>
      <c r="R75" s="30" t="str">
        <f>IF(ISNUMBER('Форма 1'!AM75),ROUND('Форма 1'!$I75*VLOOKUP('Форма 1'!$G75,'Предельники 2022'!$B$4:$X$28,'Форма 1'!AM$7),2),"")</f>
        <v/>
      </c>
      <c r="S75" s="93" t="str">
        <f t="shared" si="32"/>
        <v/>
      </c>
      <c r="T75" s="93" t="str">
        <f>IF(ISNUMBER('Форма 1'!AN75),INDEX('Предельники 2022'!$C$4:$X$28,MATCH('Форма 1'!$G75,'Предельники 2022'!$B$4:$B$28,0),MATCH(T$5,'Предельники 2022'!$C$3:$X$3,0)),"")</f>
        <v/>
      </c>
      <c r="U75" s="93" t="str">
        <f>IF(ISNUMBER('Форма 1'!AO75),INDEX('Предельники 2022'!$C$4:$X$28,MATCH('Форма 1'!$G75,'Предельники 2022'!$B$4:$B$28,0),MATCH(U$5,'Предельники 2022'!$C$3:$X$3,0)),"")</f>
        <v/>
      </c>
      <c r="V75" s="93" t="str">
        <f>IF(ISNUMBER('Форма 1'!AP75),INDEX('Предельники 2022'!$C$4:$X$28,MATCH('Форма 1'!$G75,'Предельники 2022'!$B$4:$B$28,0),MATCH(V$5,'Предельники 2022'!$C$3:$X$3,0)),"")</f>
        <v/>
      </c>
      <c r="W75" s="93" t="str">
        <f>IF(ISNUMBER('Форма 1'!AQ75),INDEX('Предельники 2022'!$C$4:$X$28,MATCH('Форма 1'!$G75,'Предельники 2022'!$B$4:$B$28,0),MATCH(W$5,'Предельники 2022'!$C$3:$X$3,0)),"")</f>
        <v/>
      </c>
      <c r="X75" s="30" t="str">
        <f>IF(ISNUMBER('Форма 1'!AR75),ROUND('Форма 1'!$I75*VLOOKUP('Форма 1'!$G75,'Предельники 2022'!$B$4:$X$28,'Форма 1'!AR$7),2),"")</f>
        <v/>
      </c>
      <c r="Y75" s="30" t="str">
        <f>IF(ISNUMBER('Форма 1'!AS75),ROUND('Форма 1'!$I75*VLOOKUP('Форма 1'!$G75,'Предельники 2022'!$B$4:$X$28,'Форма 1'!AS$7),2),"")</f>
        <v/>
      </c>
      <c r="Z75" s="30" t="str">
        <f>IF(ISNUMBER('Форма 1'!AT75),ROUND('Форма 1'!$I75*VLOOKUP('Форма 1'!$G75,'Предельники 2022'!$B$4:$X$28,'Форма 1'!AT$7),2),"")</f>
        <v/>
      </c>
      <c r="AA75" s="32"/>
      <c r="AB75" s="128">
        <f>'Форма 1'!T75</f>
        <v>45657</v>
      </c>
      <c r="AC75" s="130" t="str">
        <f>'Форма 1'!U75</f>
        <v>РО</v>
      </c>
    </row>
    <row r="76" spans="1:29" x14ac:dyDescent="0.25">
      <c r="A76" s="28">
        <f t="shared" si="29"/>
        <v>7</v>
      </c>
      <c r="B76" s="74" t="str">
        <f>IF(ISBLANK('Форма 1'!B76),"",'Форма 1'!B76)</f>
        <v>Краснокамский городской округ Пермского края</v>
      </c>
      <c r="C76" s="87" t="s">
        <v>946</v>
      </c>
      <c r="D76" s="29">
        <f>IF(ISBLANK(C76),"Введите адрес",IF(C76='Форма 1'!C76,SUM(E76:K76,M76:S76,Форма2[[#This Row],[19]:[22]]),"Ошибка в адресе!"))</f>
        <v>6174073.9400000004</v>
      </c>
      <c r="E76" s="30" t="str">
        <f>IF(ISNUMBER('Форма 1'!Z76),ROUND('Форма 1'!$I76*VLOOKUP('Форма 1'!$G76,'Предельники 2022'!$B$4:$X$28,'Форма 1'!Z$7),2),"")</f>
        <v/>
      </c>
      <c r="F76" s="30" t="str">
        <f>IF(ISNUMBER('Форма 1'!AA76),ROUND('Форма 1'!$I76*VLOOKUP('Форма 1'!$G76,'Предельники 2022'!$B$4:$X$28,'Форма 1'!AA$7),2),"")</f>
        <v/>
      </c>
      <c r="G76" s="30" t="str">
        <f>IF(ISNUMBER('Форма 1'!AB76),ROUND('Форма 1'!$I76*VLOOKUP('Форма 1'!$G76,'Предельники 2022'!$B$4:$X$28,'Форма 1'!AB$7),2),"")</f>
        <v/>
      </c>
      <c r="H76" s="30" t="str">
        <f>IF(ISNUMBER('Форма 1'!AC76),ROUND('Форма 1'!$I76*VLOOKUP('Форма 1'!$G76,'Предельники 2022'!$B$4:$X$28,'Форма 1'!AC$7),2),"")</f>
        <v/>
      </c>
      <c r="I76" s="30" t="str">
        <f>IF(ISNUMBER('Форма 1'!AD76),ROUND('Форма 1'!$I76*VLOOKUP('Форма 1'!$G76,'Предельники 2022'!$B$4:$X$28,'Форма 1'!AD$7),2),"")</f>
        <v/>
      </c>
      <c r="J76" s="30" t="str">
        <f>IF(ISNUMBER('Форма 1'!AE76),ROUND('Форма 1'!$I76*VLOOKUP('Форма 1'!$G76,'Предельники 2022'!$B$4:$X$28,'Форма 1'!AE$7),2),"")</f>
        <v/>
      </c>
      <c r="K76" s="30" t="str">
        <f>IF(ISNUMBER('Форма 1'!AF76),ROUND('Форма 1'!$I76*VLOOKUP('Форма 1'!$G76,'Предельники 2022'!$B$4:$X$28,'Форма 1'!AF$7),2),"")</f>
        <v/>
      </c>
      <c r="L76" s="31" t="str">
        <f>IF(ISBLANK('Форма 1'!AG76),"",'Форма 1'!AG76)</f>
        <v/>
      </c>
      <c r="M76" s="32" t="str">
        <f>IF(ISBLANK('Форма 1'!AH76),"",'Форма 1'!AH76)</f>
        <v/>
      </c>
      <c r="N76" s="30">
        <f>IF(ISNUMBER('Форма 1'!AI76),ROUND('Форма 1'!$I76*VLOOKUP('Форма 1'!$G76,'Предельники 2022'!$B$4:$X$28,'Форма 1'!AI$7),2),"")</f>
        <v>6174073.9400000004</v>
      </c>
      <c r="O76" s="30" t="str">
        <f>IF(ISNUMBER('Форма 1'!AJ76),ROUND('Форма 1'!$I76*VLOOKUP('Форма 1'!$G76,'Предельники 2022'!$B$4:$X$28,'Форма 1'!AJ$7),2),"")</f>
        <v/>
      </c>
      <c r="P76" s="30" t="str">
        <f>IF(ISNUMBER('Форма 1'!AK76),ROUND('Форма 1'!$I76*VLOOKUP('Форма 1'!$G76,'Предельники 2022'!$B$4:$X$28,'Форма 1'!AK$7),2),"")</f>
        <v/>
      </c>
      <c r="Q76" s="30" t="str">
        <f>IF(ISNUMBER('Форма 1'!AL76),ROUND('Форма 1'!$I76*VLOOKUP('Форма 1'!$G76,'Предельники 2022'!$B$4:$X$28,'Форма 1'!AL$7),2),"")</f>
        <v/>
      </c>
      <c r="R76" s="30" t="str">
        <f>IF(ISNUMBER('Форма 1'!AM76),ROUND('Форма 1'!$I76*VLOOKUP('Форма 1'!$G76,'Предельники 2022'!$B$4:$X$28,'Форма 1'!AM$7),2),"")</f>
        <v/>
      </c>
      <c r="S76" s="93" t="str">
        <f t="shared" si="32"/>
        <v/>
      </c>
      <c r="T76" s="93" t="str">
        <f>IF(ISNUMBER('Форма 1'!AN76),INDEX('Предельники 2022'!$C$4:$X$28,MATCH('Форма 1'!$G76,'Предельники 2022'!$B$4:$B$28,0),MATCH(T$5,'Предельники 2022'!$C$3:$X$3,0)),"")</f>
        <v/>
      </c>
      <c r="U76" s="93" t="str">
        <f>IF(ISNUMBER('Форма 1'!AO76),INDEX('Предельники 2022'!$C$4:$X$28,MATCH('Форма 1'!$G76,'Предельники 2022'!$B$4:$B$28,0),MATCH(U$5,'Предельники 2022'!$C$3:$X$3,0)),"")</f>
        <v/>
      </c>
      <c r="V76" s="93" t="str">
        <f>IF(ISNUMBER('Форма 1'!AP76),INDEX('Предельники 2022'!$C$4:$X$28,MATCH('Форма 1'!$G76,'Предельники 2022'!$B$4:$B$28,0),MATCH(V$5,'Предельники 2022'!$C$3:$X$3,0)),"")</f>
        <v/>
      </c>
      <c r="W76" s="93" t="str">
        <f>IF(ISNUMBER('Форма 1'!AQ76),INDEX('Предельники 2022'!$C$4:$X$28,MATCH('Форма 1'!$G76,'Предельники 2022'!$B$4:$B$28,0),MATCH(W$5,'Предельники 2022'!$C$3:$X$3,0)),"")</f>
        <v/>
      </c>
      <c r="X76" s="30" t="str">
        <f>IF(ISNUMBER('Форма 1'!AR76),ROUND('Форма 1'!$I76*VLOOKUP('Форма 1'!$G76,'Предельники 2022'!$B$4:$X$28,'Форма 1'!AR$7),2),"")</f>
        <v/>
      </c>
      <c r="Y76" s="30" t="str">
        <f>IF(ISNUMBER('Форма 1'!AS76),ROUND('Форма 1'!$I76*VLOOKUP('Форма 1'!$G76,'Предельники 2022'!$B$4:$X$28,'Форма 1'!AS$7),2),"")</f>
        <v/>
      </c>
      <c r="Z76" s="30" t="str">
        <f>IF(ISNUMBER('Форма 1'!AT76),ROUND('Форма 1'!$I76*VLOOKUP('Форма 1'!$G76,'Предельники 2022'!$B$4:$X$28,'Форма 1'!AT$7),2),"")</f>
        <v/>
      </c>
      <c r="AA76" s="32"/>
      <c r="AB76" s="128">
        <f>'Форма 1'!T76</f>
        <v>45657</v>
      </c>
      <c r="AC76" s="130" t="str">
        <f>'Форма 1'!U76</f>
        <v>РО</v>
      </c>
    </row>
    <row r="77" spans="1:29" x14ac:dyDescent="0.25">
      <c r="A77" s="28">
        <f t="shared" si="29"/>
        <v>8</v>
      </c>
      <c r="B77" s="74" t="str">
        <f>IF(ISBLANK('Форма 1'!B77),"",'Форма 1'!B77)</f>
        <v>Краснокамский городской округ Пермского края</v>
      </c>
      <c r="C77" s="87" t="s">
        <v>15</v>
      </c>
      <c r="D77" s="29">
        <f>IF(ISBLANK(C77),"Введите адрес",IF(C77='Форма 1'!C77,SUM(E77:K77,M77:S77,Форма2[[#This Row],[19]:[22]]),"Ошибка в адресе!"))</f>
        <v>629409.06999999995</v>
      </c>
      <c r="E77" s="30">
        <f>IF(ISNUMBER('Форма 1'!Z77),ROUND('Форма 1'!$I77*VLOOKUP('Форма 1'!$G77,'Предельники 2022'!$B$4:$X$28,'Форма 1'!Z$7),2),"")</f>
        <v>629409.06999999995</v>
      </c>
      <c r="F77" s="30" t="str">
        <f>IF(ISNUMBER('Форма 1'!AA77),ROUND('Форма 1'!$I77*VLOOKUP('Форма 1'!$G77,'Предельники 2022'!$B$4:$X$28,'Форма 1'!AA$7),2),"")</f>
        <v/>
      </c>
      <c r="G77" s="30" t="str">
        <f>IF(ISNUMBER('Форма 1'!AB77),ROUND('Форма 1'!$I77*VLOOKUP('Форма 1'!$G77,'Предельники 2022'!$B$4:$X$28,'Форма 1'!AB$7),2),"")</f>
        <v/>
      </c>
      <c r="H77" s="30" t="str">
        <f>IF(ISNUMBER('Форма 1'!AC77),ROUND('Форма 1'!$I77*VLOOKUP('Форма 1'!$G77,'Предельники 2022'!$B$4:$X$28,'Форма 1'!AC$7),2),"")</f>
        <v/>
      </c>
      <c r="I77" s="30" t="str">
        <f>IF(ISNUMBER('Форма 1'!AD77),ROUND('Форма 1'!$I77*VLOOKUP('Форма 1'!$G77,'Предельники 2022'!$B$4:$X$28,'Форма 1'!AD$7),2),"")</f>
        <v/>
      </c>
      <c r="J77" s="30" t="str">
        <f>IF(ISNUMBER('Форма 1'!AE77),ROUND('Форма 1'!$I77*VLOOKUP('Форма 1'!$G77,'Предельники 2022'!$B$4:$X$28,'Форма 1'!AE$7),2),"")</f>
        <v/>
      </c>
      <c r="K77" s="30" t="str">
        <f>IF(ISNUMBER('Форма 1'!AF77),ROUND('Форма 1'!$I77*VLOOKUP('Форма 1'!$G77,'Предельники 2022'!$B$4:$X$28,'Форма 1'!AF$7),2),"")</f>
        <v/>
      </c>
      <c r="L77" s="31" t="str">
        <f>IF(ISBLANK('Форма 1'!AG77),"",'Форма 1'!AG77)</f>
        <v/>
      </c>
      <c r="M77" s="32" t="str">
        <f>IF(ISBLANK('Форма 1'!AH77),"",'Форма 1'!AH77)</f>
        <v/>
      </c>
      <c r="N77" s="30" t="str">
        <f>IF(ISNUMBER('Форма 1'!AI77),ROUND('Форма 1'!$I77*VLOOKUP('Форма 1'!$G77,'Предельники 2022'!$B$4:$X$28,'Форма 1'!AI$7),2),"")</f>
        <v/>
      </c>
      <c r="O77" s="30" t="str">
        <f>IF(ISNUMBER('Форма 1'!AJ77),ROUND('Форма 1'!$I77*VLOOKUP('Форма 1'!$G77,'Предельники 2022'!$B$4:$X$28,'Форма 1'!AJ$7),2),"")</f>
        <v/>
      </c>
      <c r="P77" s="30" t="str">
        <f>IF(ISNUMBER('Форма 1'!AK77),ROUND('Форма 1'!$I77*VLOOKUP('Форма 1'!$G77,'Предельники 2022'!$B$4:$X$28,'Форма 1'!AK$7),2),"")</f>
        <v/>
      </c>
      <c r="Q77" s="30" t="str">
        <f>IF(ISNUMBER('Форма 1'!AL77),ROUND('Форма 1'!$I77*VLOOKUP('Форма 1'!$G77,'Предельники 2022'!$B$4:$X$28,'Форма 1'!AL$7),2),"")</f>
        <v/>
      </c>
      <c r="R77" s="30" t="str">
        <f>IF(ISNUMBER('Форма 1'!AM77),ROUND('Форма 1'!$I77*VLOOKUP('Форма 1'!$G77,'Предельники 2022'!$B$4:$X$28,'Форма 1'!AM$7),2),"")</f>
        <v/>
      </c>
      <c r="S77" s="93" t="str">
        <f t="shared" si="32"/>
        <v/>
      </c>
      <c r="T77" s="94" t="str">
        <f>IF(ISNUMBER('Форма 1'!AN77),INDEX('Предельники 2022'!$C$4:$X$28,MATCH('Форма 1'!$G77,'Предельники 2022'!$B$4:$B$28,0),MATCH(T$5,'Предельники 2022'!$C$3:$X$3,0)),"")</f>
        <v/>
      </c>
      <c r="U77" s="94" t="str">
        <f>IF(ISNUMBER('Форма 1'!AO77),INDEX('Предельники 2022'!$C$4:$X$28,MATCH('Форма 1'!$G77,'Предельники 2022'!$B$4:$B$28,0),MATCH(U$5,'Предельники 2022'!$C$3:$X$3,0)),"")</f>
        <v/>
      </c>
      <c r="V77" s="94" t="str">
        <f>IF(ISNUMBER('Форма 1'!AP77),INDEX('Предельники 2022'!$C$4:$X$28,MATCH('Форма 1'!$G77,'Предельники 2022'!$B$4:$B$28,0),MATCH(V$5,'Предельники 2022'!$C$3:$X$3,0)),"")</f>
        <v/>
      </c>
      <c r="W77" s="94" t="str">
        <f>IF(ISNUMBER('Форма 1'!AQ77),INDEX('Предельники 2022'!$C$4:$X$28,MATCH('Форма 1'!$G77,'Предельники 2022'!$B$4:$B$28,0),MATCH(W$5,'Предельники 2022'!$C$3:$X$3,0)),"")</f>
        <v/>
      </c>
      <c r="X77" s="30" t="str">
        <f>IF(ISNUMBER('Форма 1'!AR77),ROUND('Форма 1'!$I77*VLOOKUP('Форма 1'!$G77,'Предельники 2022'!$B$4:$X$28,'Форма 1'!AR$7),2),"")</f>
        <v/>
      </c>
      <c r="Y77" s="30" t="str">
        <f>IF(ISNUMBER('Форма 1'!AS77),ROUND('Форма 1'!$I77*VLOOKUP('Форма 1'!$G77,'Предельники 2022'!$B$4:$X$28,'Форма 1'!AS$7),2),"")</f>
        <v/>
      </c>
      <c r="Z77" s="30" t="str">
        <f>IF(ISNUMBER('Форма 1'!AT77),ROUND('Форма 1'!$I77*VLOOKUP('Форма 1'!$G77,'Предельники 2022'!$B$4:$X$28,'Форма 1'!AT$7),2),"")</f>
        <v/>
      </c>
      <c r="AA77" s="32"/>
      <c r="AB77" s="128">
        <f>'Форма 1'!T77</f>
        <v>45657</v>
      </c>
      <c r="AC77" s="130" t="str">
        <f>'Форма 1'!U77</f>
        <v>РО</v>
      </c>
    </row>
    <row r="78" spans="1:29" x14ac:dyDescent="0.25">
      <c r="A78" s="28">
        <f t="shared" si="29"/>
        <v>9</v>
      </c>
      <c r="B78" s="74" t="str">
        <f>IF(ISBLANK('Форма 1'!B78),"",'Форма 1'!B78)</f>
        <v>Краснокамский городской округ Пермского края</v>
      </c>
      <c r="C78" s="87" t="s">
        <v>947</v>
      </c>
      <c r="D78" s="29">
        <f>IF(ISBLANK(C78),"Введите адрес",IF(C78='Форма 1'!C78,SUM(E78:K78,M78:S78,Форма2[[#This Row],[19]:[22]]),"Ошибка в адресе!"))</f>
        <v>8734498.7200000007</v>
      </c>
      <c r="E78" s="30" t="str">
        <f>IF(ISNUMBER('Форма 1'!Z78),ROUND('Форма 1'!$I78*VLOOKUP('Форма 1'!$G78,'Предельники 2022'!$B$4:$X$28,'Форма 1'!Z$7),2),"")</f>
        <v/>
      </c>
      <c r="F78" s="30" t="str">
        <f>IF(ISNUMBER('Форма 1'!AA78),ROUND('Форма 1'!$I78*VLOOKUP('Форма 1'!$G78,'Предельники 2022'!$B$4:$X$28,'Форма 1'!AA$7),2),"")</f>
        <v/>
      </c>
      <c r="G78" s="30" t="str">
        <f>IF(ISNUMBER('Форма 1'!AB78),ROUND('Форма 1'!$I78*VLOOKUP('Форма 1'!$G78,'Предельники 2022'!$B$4:$X$28,'Форма 1'!AB$7),2),"")</f>
        <v/>
      </c>
      <c r="H78" s="30" t="str">
        <f>IF(ISNUMBER('Форма 1'!AC78),ROUND('Форма 1'!$I78*VLOOKUP('Форма 1'!$G78,'Предельники 2022'!$B$4:$X$28,'Форма 1'!AC$7),2),"")</f>
        <v/>
      </c>
      <c r="I78" s="30" t="str">
        <f>IF(ISNUMBER('Форма 1'!AD78),ROUND('Форма 1'!$I78*VLOOKUP('Форма 1'!$G78,'Предельники 2022'!$B$4:$X$28,'Форма 1'!AD$7),2),"")</f>
        <v/>
      </c>
      <c r="J78" s="30" t="str">
        <f>IF(ISNUMBER('Форма 1'!AE78),ROUND('Форма 1'!$I78*VLOOKUP('Форма 1'!$G78,'Предельники 2022'!$B$4:$X$28,'Форма 1'!AE$7),2),"")</f>
        <v/>
      </c>
      <c r="K78" s="30" t="str">
        <f>IF(ISNUMBER('Форма 1'!AF78),ROUND('Форма 1'!$I78*VLOOKUP('Форма 1'!$G78,'Предельники 2022'!$B$4:$X$28,'Форма 1'!AF$7),2),"")</f>
        <v/>
      </c>
      <c r="L78" s="31" t="str">
        <f>IF(ISBLANK('Форма 1'!AG78),"",'Форма 1'!AG78)</f>
        <v/>
      </c>
      <c r="M78" s="32" t="str">
        <f>IF(ISBLANK('Форма 1'!AH78),"",'Форма 1'!AH78)</f>
        <v/>
      </c>
      <c r="N78" s="30">
        <f>IF(ISNUMBER('Форма 1'!AI78),ROUND('Форма 1'!$I78*VLOOKUP('Форма 1'!$G78,'Предельники 2022'!$B$4:$X$28,'Форма 1'!AI$7),2),"")</f>
        <v>8734498.7200000007</v>
      </c>
      <c r="O78" s="30" t="str">
        <f>IF(ISNUMBER('Форма 1'!AJ78),ROUND('Форма 1'!$I78*VLOOKUP('Форма 1'!$G78,'Предельники 2022'!$B$4:$X$28,'Форма 1'!AJ$7),2),"")</f>
        <v/>
      </c>
      <c r="P78" s="30" t="str">
        <f>IF(ISNUMBER('Форма 1'!AK78),ROUND('Форма 1'!$I78*VLOOKUP('Форма 1'!$G78,'Предельники 2022'!$B$4:$X$28,'Форма 1'!AK$7),2),"")</f>
        <v/>
      </c>
      <c r="Q78" s="30" t="str">
        <f>IF(ISNUMBER('Форма 1'!AL78),ROUND('Форма 1'!$I78*VLOOKUP('Форма 1'!$G78,'Предельники 2022'!$B$4:$X$28,'Форма 1'!AL$7),2),"")</f>
        <v/>
      </c>
      <c r="R78" s="30" t="str">
        <f>IF(ISNUMBER('Форма 1'!AM78),ROUND('Форма 1'!$I78*VLOOKUP('Форма 1'!$G78,'Предельники 2022'!$B$4:$X$28,'Форма 1'!AM$7),2),"")</f>
        <v/>
      </c>
      <c r="S78" s="93" t="str">
        <f t="shared" si="32"/>
        <v/>
      </c>
      <c r="T78" s="93" t="str">
        <f>IF(ISNUMBER('Форма 1'!AN78),INDEX('Предельники 2022'!$C$4:$X$28,MATCH('Форма 1'!$G78,'Предельники 2022'!$B$4:$B$28,0),MATCH(T$5,'Предельники 2022'!$C$3:$X$3,0)),"")</f>
        <v/>
      </c>
      <c r="U78" s="93" t="str">
        <f>IF(ISNUMBER('Форма 1'!AO78),INDEX('Предельники 2022'!$C$4:$X$28,MATCH('Форма 1'!$G78,'Предельники 2022'!$B$4:$B$28,0),MATCH(U$5,'Предельники 2022'!$C$3:$X$3,0)),"")</f>
        <v/>
      </c>
      <c r="V78" s="93" t="str">
        <f>IF(ISNUMBER('Форма 1'!AP78),INDEX('Предельники 2022'!$C$4:$X$28,MATCH('Форма 1'!$G78,'Предельники 2022'!$B$4:$B$28,0),MATCH(V$5,'Предельники 2022'!$C$3:$X$3,0)),"")</f>
        <v/>
      </c>
      <c r="W78" s="93" t="str">
        <f>IF(ISNUMBER('Форма 1'!AQ78),INDEX('Предельники 2022'!$C$4:$X$28,MATCH('Форма 1'!$G78,'Предельники 2022'!$B$4:$B$28,0),MATCH(W$5,'Предельники 2022'!$C$3:$X$3,0)),"")</f>
        <v/>
      </c>
      <c r="X78" s="30" t="str">
        <f>IF(ISNUMBER('Форма 1'!AR78),ROUND('Форма 1'!$I78*VLOOKUP('Форма 1'!$G78,'Предельники 2022'!$B$4:$X$28,'Форма 1'!AR$7),2),"")</f>
        <v/>
      </c>
      <c r="Y78" s="30" t="str">
        <f>IF(ISNUMBER('Форма 1'!AS78),ROUND('Форма 1'!$I78*VLOOKUP('Форма 1'!$G78,'Предельники 2022'!$B$4:$X$28,'Форма 1'!AS$7),2),"")</f>
        <v/>
      </c>
      <c r="Z78" s="30" t="str">
        <f>IF(ISNUMBER('Форма 1'!AT78),ROUND('Форма 1'!$I78*VLOOKUP('Форма 1'!$G78,'Предельники 2022'!$B$4:$X$28,'Форма 1'!AT$7),2),"")</f>
        <v/>
      </c>
      <c r="AA78" s="32"/>
      <c r="AB78" s="128">
        <f>'Форма 1'!T78</f>
        <v>45657</v>
      </c>
      <c r="AC78" s="130" t="str">
        <f>'Форма 1'!U78</f>
        <v>РО</v>
      </c>
    </row>
    <row r="79" spans="1:29" x14ac:dyDescent="0.25">
      <c r="A79" s="28">
        <f t="shared" si="29"/>
        <v>10</v>
      </c>
      <c r="B79" s="74" t="str">
        <f>IF(ISBLANK('Форма 1'!B79),"",'Форма 1'!B79)</f>
        <v>Краснокамский городской округ Пермского края</v>
      </c>
      <c r="C79" s="87" t="s">
        <v>16</v>
      </c>
      <c r="D79" s="29">
        <f>IF(ISBLANK(C79),"Введите адрес",IF(C79='Форма 1'!C79,SUM(E79:K79,M79:S79,Форма2[[#This Row],[19]:[22]]),"Ошибка в адресе!"))</f>
        <v>12483033.379999999</v>
      </c>
      <c r="E79" s="30">
        <f>IF(ISNUMBER('Форма 1'!Z79),ROUND('Форма 1'!$I79*VLOOKUP('Форма 1'!$G79,'Предельники 2022'!$B$4:$X$28,'Форма 1'!Z$7),2),"")</f>
        <v>484399.97</v>
      </c>
      <c r="F79" s="30">
        <f>IF(ISNUMBER('Форма 1'!AA79),ROUND('Форма 1'!$I79*VLOOKUP('Форма 1'!$G79,'Предельники 2022'!$B$4:$X$28,'Форма 1'!AA$7),2),"")</f>
        <v>5497038.5300000003</v>
      </c>
      <c r="G79" s="30" t="str">
        <f>IF(ISNUMBER('Форма 1'!AB79),ROUND('Форма 1'!$I79*VLOOKUP('Форма 1'!$G79,'Предельники 2022'!$B$4:$X$28,'Форма 1'!AB$7),2),"")</f>
        <v/>
      </c>
      <c r="H79" s="30">
        <f>IF(ISNUMBER('Форма 1'!AC79),ROUND('Форма 1'!$I79*VLOOKUP('Форма 1'!$G79,'Предельники 2022'!$B$4:$X$28,'Форма 1'!AC$7),2),"")</f>
        <v>247238.86</v>
      </c>
      <c r="I79" s="30" t="str">
        <f>IF(ISNUMBER('Форма 1'!AD79),ROUND('Форма 1'!$I79*VLOOKUP('Форма 1'!$G79,'Предельники 2022'!$B$4:$X$28,'Форма 1'!AD$7),2),"")</f>
        <v/>
      </c>
      <c r="J79" s="30" t="str">
        <f>IF(ISNUMBER('Форма 1'!AE79),ROUND('Форма 1'!$I79*VLOOKUP('Форма 1'!$G79,'Предельники 2022'!$B$4:$X$28,'Форма 1'!AE$7),2),"")</f>
        <v/>
      </c>
      <c r="K79" s="30" t="str">
        <f>IF(ISNUMBER('Форма 1'!AF79),ROUND('Форма 1'!$I79*VLOOKUP('Форма 1'!$G79,'Предельники 2022'!$B$4:$X$28,'Форма 1'!AF$7),2),"")</f>
        <v/>
      </c>
      <c r="L79" s="31" t="str">
        <f>IF(ISBLANK('Форма 1'!AG79),"",'Форма 1'!AG79)</f>
        <v/>
      </c>
      <c r="M79" s="32" t="str">
        <f>IF(ISBLANK('Форма 1'!AH79),"",'Форма 1'!AH79)</f>
        <v/>
      </c>
      <c r="N79" s="30">
        <f>IF(ISNUMBER('Форма 1'!AI79),ROUND('Форма 1'!$I79*VLOOKUP('Форма 1'!$G79,'Предельники 2022'!$B$4:$X$28,'Форма 1'!AI$7),2),"")</f>
        <v>6254356.0199999996</v>
      </c>
      <c r="O79" s="30" t="str">
        <f>IF(ISNUMBER('Форма 1'!AJ79),ROUND('Форма 1'!$I79*VLOOKUP('Форма 1'!$G79,'Предельники 2022'!$B$4:$X$28,'Форма 1'!AJ$7),2),"")</f>
        <v/>
      </c>
      <c r="P79" s="30" t="str">
        <f>IF(ISNUMBER('Форма 1'!AK79),ROUND('Форма 1'!$I79*VLOOKUP('Форма 1'!$G79,'Предельники 2022'!$B$4:$X$28,'Форма 1'!AK$7),2),"")</f>
        <v/>
      </c>
      <c r="Q79" s="30" t="str">
        <f>IF(ISNUMBER('Форма 1'!AL79),ROUND('Форма 1'!$I79*VLOOKUP('Форма 1'!$G79,'Предельники 2022'!$B$4:$X$28,'Форма 1'!AL$7),2),"")</f>
        <v/>
      </c>
      <c r="R79" s="30" t="str">
        <f>IF(ISNUMBER('Форма 1'!AM79),ROUND('Форма 1'!$I79*VLOOKUP('Форма 1'!$G79,'Предельники 2022'!$B$4:$X$28,'Форма 1'!AM$7),2),"")</f>
        <v/>
      </c>
      <c r="S79" s="93" t="str">
        <f t="shared" si="32"/>
        <v/>
      </c>
      <c r="T79" s="93" t="str">
        <f>IF(ISNUMBER('Форма 1'!AN79),INDEX('Предельники 2022'!$C$4:$X$28,MATCH('Форма 1'!$G79,'Предельники 2022'!$B$4:$B$28,0),MATCH(T$5,'Предельники 2022'!$C$3:$X$3,0)),"")</f>
        <v/>
      </c>
      <c r="U79" s="93" t="str">
        <f>IF(ISNUMBER('Форма 1'!AO79),INDEX('Предельники 2022'!$C$4:$X$28,MATCH('Форма 1'!$G79,'Предельники 2022'!$B$4:$B$28,0),MATCH(U$5,'Предельники 2022'!$C$3:$X$3,0)),"")</f>
        <v/>
      </c>
      <c r="V79" s="93" t="str">
        <f>IF(ISNUMBER('Форма 1'!AP79),INDEX('Предельники 2022'!$C$4:$X$28,MATCH('Форма 1'!$G79,'Предельники 2022'!$B$4:$B$28,0),MATCH(V$5,'Предельники 2022'!$C$3:$X$3,0)),"")</f>
        <v/>
      </c>
      <c r="W79" s="93" t="str">
        <f>IF(ISNUMBER('Форма 1'!AQ79),INDEX('Предельники 2022'!$C$4:$X$28,MATCH('Форма 1'!$G79,'Предельники 2022'!$B$4:$B$28,0),MATCH(W$5,'Предельники 2022'!$C$3:$X$3,0)),"")</f>
        <v/>
      </c>
      <c r="X79" s="30" t="str">
        <f>IF(ISNUMBER('Форма 1'!AR79),ROUND('Форма 1'!$I79*VLOOKUP('Форма 1'!$G79,'Предельники 2022'!$B$4:$X$28,'Форма 1'!AR$7),2),"")</f>
        <v/>
      </c>
      <c r="Y79" s="30" t="str">
        <f>IF(ISNUMBER('Форма 1'!AS79),ROUND('Форма 1'!$I79*VLOOKUP('Форма 1'!$G79,'Предельники 2022'!$B$4:$X$28,'Форма 1'!AS$7),2),"")</f>
        <v/>
      </c>
      <c r="Z79" s="30" t="str">
        <f>IF(ISNUMBER('Форма 1'!AT79),ROUND('Форма 1'!$I79*VLOOKUP('Форма 1'!$G79,'Предельники 2022'!$B$4:$X$28,'Форма 1'!AT$7),2),"")</f>
        <v/>
      </c>
      <c r="AA79" s="32"/>
      <c r="AB79" s="128">
        <f>'Форма 1'!T79</f>
        <v>45657</v>
      </c>
      <c r="AC79" s="130" t="str">
        <f>'Форма 1'!U79</f>
        <v>РО</v>
      </c>
    </row>
    <row r="80" spans="1:29" x14ac:dyDescent="0.25">
      <c r="A80" s="28">
        <f t="shared" si="29"/>
        <v>11</v>
      </c>
      <c r="B80" s="74" t="str">
        <f>IF(ISBLANK('Форма 1'!B80),"",'Форма 1'!B80)</f>
        <v>Краснокамский городской округ Пермского края</v>
      </c>
      <c r="C80" s="87" t="s">
        <v>82</v>
      </c>
      <c r="D80" s="29">
        <f>IF(ISBLANK(C80),"Введите адрес",IF(C80='Форма 1'!C80,SUM(E80:K80,M80:S80,Форма2[[#This Row],[19]:[22]]),"Ошибка в адресе!"))</f>
        <v>3906614.11</v>
      </c>
      <c r="E80" s="30" t="str">
        <f>IF(ISNUMBER('Форма 1'!Z80),ROUND('Форма 1'!$I80*VLOOKUP('Форма 1'!$G80,'Предельники 2022'!$B$4:$X$28,'Форма 1'!Z$7),2),"")</f>
        <v/>
      </c>
      <c r="F80" s="30">
        <f>IF(ISNUMBER('Форма 1'!AA80),ROUND('Форма 1'!$I80*VLOOKUP('Форма 1'!$G80,'Предельники 2022'!$B$4:$X$28,'Форма 1'!AA$7),2),"")</f>
        <v>3482689.75</v>
      </c>
      <c r="G80" s="30" t="str">
        <f>IF(ISNUMBER('Форма 1'!AB80),ROUND('Форма 1'!$I80*VLOOKUP('Форма 1'!$G80,'Предельники 2022'!$B$4:$X$28,'Форма 1'!AB$7),2),"")</f>
        <v/>
      </c>
      <c r="H80" s="30">
        <f>IF(ISNUMBER('Форма 1'!AC80),ROUND('Форма 1'!$I80*VLOOKUP('Форма 1'!$G80,'Предельники 2022'!$B$4:$X$28,'Форма 1'!AC$7),2),"")</f>
        <v>156640.03</v>
      </c>
      <c r="I80" s="30" t="str">
        <f>IF(ISNUMBER('Форма 1'!AD80),ROUND('Форма 1'!$I80*VLOOKUP('Форма 1'!$G80,'Предельники 2022'!$B$4:$X$28,'Форма 1'!AD$7),2),"")</f>
        <v/>
      </c>
      <c r="J80" s="30">
        <f>IF(ISNUMBER('Форма 1'!AE80),ROUND('Форма 1'!$I80*VLOOKUP('Форма 1'!$G80,'Предельники 2022'!$B$4:$X$28,'Форма 1'!AE$7),2),"")</f>
        <v>267284.33</v>
      </c>
      <c r="K80" s="30" t="str">
        <f>IF(ISNUMBER('Форма 1'!AF80),ROUND('Форма 1'!$I80*VLOOKUP('Форма 1'!$G80,'Предельники 2022'!$B$4:$X$28,'Форма 1'!AF$7),2),"")</f>
        <v/>
      </c>
      <c r="L80" s="31" t="str">
        <f>IF(ISBLANK('Форма 1'!AG80),"",'Форма 1'!AG80)</f>
        <v/>
      </c>
      <c r="M80" s="32" t="str">
        <f>IF(ISBLANK('Форма 1'!AH80),"",'Форма 1'!AH80)</f>
        <v/>
      </c>
      <c r="N80" s="30" t="str">
        <f>IF(ISNUMBER('Форма 1'!AI80),ROUND('Форма 1'!$I80*VLOOKUP('Форма 1'!$G80,'Предельники 2022'!$B$4:$X$28,'Форма 1'!AI$7),2),"")</f>
        <v/>
      </c>
      <c r="O80" s="30" t="str">
        <f>IF(ISNUMBER('Форма 1'!AJ80),ROUND('Форма 1'!$I80*VLOOKUP('Форма 1'!$G80,'Предельники 2022'!$B$4:$X$28,'Форма 1'!AJ$7),2),"")</f>
        <v/>
      </c>
      <c r="P80" s="30" t="str">
        <f>IF(ISNUMBER('Форма 1'!AK80),ROUND('Форма 1'!$I80*VLOOKUP('Форма 1'!$G80,'Предельники 2022'!$B$4:$X$28,'Форма 1'!AK$7),2),"")</f>
        <v/>
      </c>
      <c r="Q80" s="30" t="str">
        <f>IF(ISNUMBER('Форма 1'!AL80),ROUND('Форма 1'!$I80*VLOOKUP('Форма 1'!$G80,'Предельники 2022'!$B$4:$X$28,'Форма 1'!AL$7),2),"")</f>
        <v/>
      </c>
      <c r="R80" s="30" t="str">
        <f>IF(ISNUMBER('Форма 1'!AM80),ROUND('Форма 1'!$I80*VLOOKUP('Форма 1'!$G80,'Предельники 2022'!$B$4:$X$28,'Форма 1'!AM$7),2),"")</f>
        <v/>
      </c>
      <c r="S80" s="93" t="str">
        <f t="shared" si="32"/>
        <v/>
      </c>
      <c r="T80" s="93" t="str">
        <f>IF(ISNUMBER('Форма 1'!AN80),INDEX('Предельники 2022'!$C$4:$X$28,MATCH('Форма 1'!$G80,'Предельники 2022'!$B$4:$B$28,0),MATCH(T$5,'Предельники 2022'!$C$3:$X$3,0)),"")</f>
        <v/>
      </c>
      <c r="U80" s="93" t="str">
        <f>IF(ISNUMBER('Форма 1'!AO80),INDEX('Предельники 2022'!$C$4:$X$28,MATCH('Форма 1'!$G80,'Предельники 2022'!$B$4:$B$28,0),MATCH(U$5,'Предельники 2022'!$C$3:$X$3,0)),"")</f>
        <v/>
      </c>
      <c r="V80" s="93" t="str">
        <f>IF(ISNUMBER('Форма 1'!AP80),INDEX('Предельники 2022'!$C$4:$X$28,MATCH('Форма 1'!$G80,'Предельники 2022'!$B$4:$B$28,0),MATCH(V$5,'Предельники 2022'!$C$3:$X$3,0)),"")</f>
        <v/>
      </c>
      <c r="W80" s="93" t="str">
        <f>IF(ISNUMBER('Форма 1'!AQ80),INDEX('Предельники 2022'!$C$4:$X$28,MATCH('Форма 1'!$G80,'Предельники 2022'!$B$4:$B$28,0),MATCH(W$5,'Предельники 2022'!$C$3:$X$3,0)),"")</f>
        <v/>
      </c>
      <c r="X80" s="30" t="str">
        <f>IF(ISNUMBER('Форма 1'!AR80),ROUND('Форма 1'!$I80*VLOOKUP('Форма 1'!$G80,'Предельники 2022'!$B$4:$X$28,'Форма 1'!AR$7),2),"")</f>
        <v/>
      </c>
      <c r="Y80" s="30" t="str">
        <f>IF(ISNUMBER('Форма 1'!AS80),ROUND('Форма 1'!$I80*VLOOKUP('Форма 1'!$G80,'Предельники 2022'!$B$4:$X$28,'Форма 1'!AS$7),2),"")</f>
        <v/>
      </c>
      <c r="Z80" s="30" t="str">
        <f>IF(ISNUMBER('Форма 1'!AT80),ROUND('Форма 1'!$I80*VLOOKUP('Форма 1'!$G80,'Предельники 2022'!$B$4:$X$28,'Форма 1'!AT$7),2),"")</f>
        <v/>
      </c>
      <c r="AA80" s="32"/>
      <c r="AB80" s="128">
        <f>'Форма 1'!T80</f>
        <v>45657</v>
      </c>
      <c r="AC80" s="130" t="str">
        <f>'Форма 1'!U80</f>
        <v>СС</v>
      </c>
    </row>
    <row r="81" spans="1:29" x14ac:dyDescent="0.25">
      <c r="A81" s="28">
        <f t="shared" si="29"/>
        <v>12</v>
      </c>
      <c r="B81" s="74" t="str">
        <f>IF(ISBLANK('Форма 1'!B81),"",'Форма 1'!B81)</f>
        <v>Краснокамский городской округ Пермского края</v>
      </c>
      <c r="C81" s="87" t="s">
        <v>17</v>
      </c>
      <c r="D81" s="29">
        <f>IF(ISBLANK(C81),"Введите адрес",IF(C81='Форма 1'!C81,SUM(E81:K81,M81:S81,Форма2[[#This Row],[19]:[22]]),"Ошибка в адресе!"))</f>
        <v>13837928.32</v>
      </c>
      <c r="E81" s="30">
        <f>IF(ISNUMBER('Форма 1'!Z81),ROUND('Форма 1'!$I81*VLOOKUP('Форма 1'!$G81,'Предельники 2022'!$B$4:$X$28,'Форма 1'!Z$7),2),"")</f>
        <v>994707.64</v>
      </c>
      <c r="F81" s="30" t="str">
        <f>IF(ISNUMBER('Форма 1'!AA81),ROUND('Форма 1'!$I81*VLOOKUP('Форма 1'!$G81,'Предельники 2022'!$B$4:$X$28,'Форма 1'!AA$7),2),"")</f>
        <v/>
      </c>
      <c r="G81" s="30" t="str">
        <f>IF(ISNUMBER('Форма 1'!AB81),ROUND('Форма 1'!$I81*VLOOKUP('Форма 1'!$G81,'Предельники 2022'!$B$4:$X$28,'Форма 1'!AB$7),2),"")</f>
        <v/>
      </c>
      <c r="H81" s="30" t="str">
        <f>IF(ISNUMBER('Форма 1'!AC81),ROUND('Форма 1'!$I81*VLOOKUP('Форма 1'!$G81,'Предельники 2022'!$B$4:$X$28,'Форма 1'!AC$7),2),"")</f>
        <v/>
      </c>
      <c r="I81" s="30" t="str">
        <f>IF(ISNUMBER('Форма 1'!AD81),ROUND('Форма 1'!$I81*VLOOKUP('Форма 1'!$G81,'Предельники 2022'!$B$4:$X$28,'Форма 1'!AD$7),2),"")</f>
        <v/>
      </c>
      <c r="J81" s="30" t="str">
        <f>IF(ISNUMBER('Форма 1'!AE81),ROUND('Форма 1'!$I81*VLOOKUP('Форма 1'!$G81,'Предельники 2022'!$B$4:$X$28,'Форма 1'!AE$7),2),"")</f>
        <v/>
      </c>
      <c r="K81" s="30" t="str">
        <f>IF(ISNUMBER('Форма 1'!AF81),ROUND('Форма 1'!$I81*VLOOKUP('Форма 1'!$G81,'Предельники 2022'!$B$4:$X$28,'Форма 1'!AF$7),2),"")</f>
        <v/>
      </c>
      <c r="L81" s="31" t="str">
        <f>IF(ISBLANK('Форма 1'!AG81),"",'Форма 1'!AG81)</f>
        <v/>
      </c>
      <c r="M81" s="32" t="str">
        <f>IF(ISBLANK('Форма 1'!AH81),"",'Форма 1'!AH81)</f>
        <v/>
      </c>
      <c r="N81" s="30">
        <f>IF(ISNUMBER('Форма 1'!AI81),ROUND('Форма 1'!$I81*VLOOKUP('Форма 1'!$G81,'Предельники 2022'!$B$4:$X$28,'Форма 1'!AI$7),2),"")</f>
        <v>12843220.68</v>
      </c>
      <c r="O81" s="30" t="str">
        <f>IF(ISNUMBER('Форма 1'!AJ81),ROUND('Форма 1'!$I81*VLOOKUP('Форма 1'!$G81,'Предельники 2022'!$B$4:$X$28,'Форма 1'!AJ$7),2),"")</f>
        <v/>
      </c>
      <c r="P81" s="30" t="str">
        <f>IF(ISNUMBER('Форма 1'!AK81),ROUND('Форма 1'!$I81*VLOOKUP('Форма 1'!$G81,'Предельники 2022'!$B$4:$X$28,'Форма 1'!AK$7),2),"")</f>
        <v/>
      </c>
      <c r="Q81" s="30" t="str">
        <f>IF(ISNUMBER('Форма 1'!AL81),ROUND('Форма 1'!$I81*VLOOKUP('Форма 1'!$G81,'Предельники 2022'!$B$4:$X$28,'Форма 1'!AL$7),2),"")</f>
        <v/>
      </c>
      <c r="R81" s="30" t="str">
        <f>IF(ISNUMBER('Форма 1'!AM81),ROUND('Форма 1'!$I81*VLOOKUP('Форма 1'!$G81,'Предельники 2022'!$B$4:$X$28,'Форма 1'!AM$7),2),"")</f>
        <v/>
      </c>
      <c r="S81" s="93" t="str">
        <f t="shared" si="32"/>
        <v/>
      </c>
      <c r="T81" s="93" t="str">
        <f>IF(ISNUMBER('Форма 1'!AN81),INDEX('Предельники 2022'!$C$4:$X$28,MATCH('Форма 1'!$G81,'Предельники 2022'!$B$4:$B$28,0),MATCH(T$5,'Предельники 2022'!$C$3:$X$3,0)),"")</f>
        <v/>
      </c>
      <c r="U81" s="93" t="str">
        <f>IF(ISNUMBER('Форма 1'!AO81),INDEX('Предельники 2022'!$C$4:$X$28,MATCH('Форма 1'!$G81,'Предельники 2022'!$B$4:$B$28,0),MATCH(U$5,'Предельники 2022'!$C$3:$X$3,0)),"")</f>
        <v/>
      </c>
      <c r="V81" s="93" t="str">
        <f>IF(ISNUMBER('Форма 1'!AP81),INDEX('Предельники 2022'!$C$4:$X$28,MATCH('Форма 1'!$G81,'Предельники 2022'!$B$4:$B$28,0),MATCH(V$5,'Предельники 2022'!$C$3:$X$3,0)),"")</f>
        <v/>
      </c>
      <c r="W81" s="93" t="str">
        <f>IF(ISNUMBER('Форма 1'!AQ81),INDEX('Предельники 2022'!$C$4:$X$28,MATCH('Форма 1'!$G81,'Предельники 2022'!$B$4:$B$28,0),MATCH(W$5,'Предельники 2022'!$C$3:$X$3,0)),"")</f>
        <v/>
      </c>
      <c r="X81" s="30" t="str">
        <f>IF(ISNUMBER('Форма 1'!AR81),ROUND('Форма 1'!$I81*VLOOKUP('Форма 1'!$G81,'Предельники 2022'!$B$4:$X$28,'Форма 1'!AR$7),2),"")</f>
        <v/>
      </c>
      <c r="Y81" s="30" t="str">
        <f>IF(ISNUMBER('Форма 1'!AS81),ROUND('Форма 1'!$I81*VLOOKUP('Форма 1'!$G81,'Предельники 2022'!$B$4:$X$28,'Форма 1'!AS$7),2),"")</f>
        <v/>
      </c>
      <c r="Z81" s="30" t="str">
        <f>IF(ISNUMBER('Форма 1'!AT81),ROUND('Форма 1'!$I81*VLOOKUP('Форма 1'!$G81,'Предельники 2022'!$B$4:$X$28,'Форма 1'!AT$7),2),"")</f>
        <v/>
      </c>
      <c r="AA81" s="32"/>
      <c r="AB81" s="128">
        <f>'Форма 1'!T81</f>
        <v>45657</v>
      </c>
      <c r="AC81" s="130" t="str">
        <f>'Форма 1'!U81</f>
        <v>РО</v>
      </c>
    </row>
    <row r="82" spans="1:29" x14ac:dyDescent="0.25">
      <c r="A82" s="28">
        <f t="shared" si="29"/>
        <v>13</v>
      </c>
      <c r="B82" s="74" t="str">
        <f>IF(ISBLANK('Форма 1'!B82),"",'Форма 1'!B82)</f>
        <v>Краснокамский городской округ Пермского края</v>
      </c>
      <c r="C82" s="87" t="s">
        <v>948</v>
      </c>
      <c r="D82" s="29">
        <f>IF(ISBLANK(C82),"Введите адрес",IF(C82='Форма 1'!C82,SUM(E82:K82,M82:S82,Форма2[[#This Row],[19]:[22]]),"Ошибка в адресе!"))</f>
        <v>16414880.050000001</v>
      </c>
      <c r="E82" s="30" t="str">
        <f>IF(ISNUMBER('Форма 1'!Z82),ROUND('Форма 1'!$I82*VLOOKUP('Форма 1'!$G82,'Предельники 2022'!$B$4:$X$28,'Форма 1'!Z$7),2),"")</f>
        <v/>
      </c>
      <c r="F82" s="30" t="str">
        <f>IF(ISNUMBER('Форма 1'!AA82),ROUND('Форма 1'!$I82*VLOOKUP('Форма 1'!$G82,'Предельники 2022'!$B$4:$X$28,'Форма 1'!AA$7),2),"")</f>
        <v/>
      </c>
      <c r="G82" s="30" t="str">
        <f>IF(ISNUMBER('Форма 1'!AB82),ROUND('Форма 1'!$I82*VLOOKUP('Форма 1'!$G82,'Предельники 2022'!$B$4:$X$28,'Форма 1'!AB$7),2),"")</f>
        <v/>
      </c>
      <c r="H82" s="30" t="str">
        <f>IF(ISNUMBER('Форма 1'!AC82),ROUND('Форма 1'!$I82*VLOOKUP('Форма 1'!$G82,'Предельники 2022'!$B$4:$X$28,'Форма 1'!AC$7),2),"")</f>
        <v/>
      </c>
      <c r="I82" s="30" t="str">
        <f>IF(ISNUMBER('Форма 1'!AD82),ROUND('Форма 1'!$I82*VLOOKUP('Форма 1'!$G82,'Предельники 2022'!$B$4:$X$28,'Форма 1'!AD$7),2),"")</f>
        <v/>
      </c>
      <c r="J82" s="30" t="str">
        <f>IF(ISNUMBER('Форма 1'!AE82),ROUND('Форма 1'!$I82*VLOOKUP('Форма 1'!$G82,'Предельники 2022'!$B$4:$X$28,'Форма 1'!AE$7),2),"")</f>
        <v/>
      </c>
      <c r="K82" s="30" t="str">
        <f>IF(ISNUMBER('Форма 1'!AF82),ROUND('Форма 1'!$I82*VLOOKUP('Форма 1'!$G82,'Предельники 2022'!$B$4:$X$28,'Форма 1'!AF$7),2),"")</f>
        <v/>
      </c>
      <c r="L82" s="31" t="str">
        <f>IF(ISBLANK('Форма 1'!AG82),"",'Форма 1'!AG82)</f>
        <v/>
      </c>
      <c r="M82" s="32" t="str">
        <f>IF(ISBLANK('Форма 1'!AH82),"",'Форма 1'!AH82)</f>
        <v/>
      </c>
      <c r="N82" s="30">
        <f>IF(ISNUMBER('Форма 1'!AI82),ROUND('Форма 1'!$I82*VLOOKUP('Форма 1'!$G82,'Предельники 2022'!$B$4:$X$28,'Форма 1'!AI$7),2),"")</f>
        <v>16414880.050000001</v>
      </c>
      <c r="O82" s="30" t="str">
        <f>IF(ISNUMBER('Форма 1'!AJ82),ROUND('Форма 1'!$I82*VLOOKUP('Форма 1'!$G82,'Предельники 2022'!$B$4:$X$28,'Форма 1'!AJ$7),2),"")</f>
        <v/>
      </c>
      <c r="P82" s="30" t="str">
        <f>IF(ISNUMBER('Форма 1'!AK82),ROUND('Форма 1'!$I82*VLOOKUP('Форма 1'!$G82,'Предельники 2022'!$B$4:$X$28,'Форма 1'!AK$7),2),"")</f>
        <v/>
      </c>
      <c r="Q82" s="30" t="str">
        <f>IF(ISNUMBER('Форма 1'!AL82),ROUND('Форма 1'!$I82*VLOOKUP('Форма 1'!$G82,'Предельники 2022'!$B$4:$X$28,'Форма 1'!AL$7),2),"")</f>
        <v/>
      </c>
      <c r="R82" s="30" t="str">
        <f>IF(ISNUMBER('Форма 1'!AM82),ROUND('Форма 1'!$I82*VLOOKUP('Форма 1'!$G82,'Предельники 2022'!$B$4:$X$28,'Форма 1'!AM$7),2),"")</f>
        <v/>
      </c>
      <c r="S82" s="93" t="str">
        <f t="shared" si="32"/>
        <v/>
      </c>
      <c r="T82" s="93" t="str">
        <f>IF(ISNUMBER('Форма 1'!AN82),INDEX('Предельники 2022'!$C$4:$X$28,MATCH('Форма 1'!$G82,'Предельники 2022'!$B$4:$B$28,0),MATCH(T$5,'Предельники 2022'!$C$3:$X$3,0)),"")</f>
        <v/>
      </c>
      <c r="U82" s="93" t="str">
        <f>IF(ISNUMBER('Форма 1'!AO82),INDEX('Предельники 2022'!$C$4:$X$28,MATCH('Форма 1'!$G82,'Предельники 2022'!$B$4:$B$28,0),MATCH(U$5,'Предельники 2022'!$C$3:$X$3,0)),"")</f>
        <v/>
      </c>
      <c r="V82" s="93" t="str">
        <f>IF(ISNUMBER('Форма 1'!AP82),INDEX('Предельники 2022'!$C$4:$X$28,MATCH('Форма 1'!$G82,'Предельники 2022'!$B$4:$B$28,0),MATCH(V$5,'Предельники 2022'!$C$3:$X$3,0)),"")</f>
        <v/>
      </c>
      <c r="W82" s="93" t="str">
        <f>IF(ISNUMBER('Форма 1'!AQ82),INDEX('Предельники 2022'!$C$4:$X$28,MATCH('Форма 1'!$G82,'Предельники 2022'!$B$4:$B$28,0),MATCH(W$5,'Предельники 2022'!$C$3:$X$3,0)),"")</f>
        <v/>
      </c>
      <c r="X82" s="30" t="str">
        <f>IF(ISNUMBER('Форма 1'!AR82),ROUND('Форма 1'!$I82*VLOOKUP('Форма 1'!$G82,'Предельники 2022'!$B$4:$X$28,'Форма 1'!AR$7),2),"")</f>
        <v/>
      </c>
      <c r="Y82" s="30" t="str">
        <f>IF(ISNUMBER('Форма 1'!AS82),ROUND('Форма 1'!$I82*VLOOKUP('Форма 1'!$G82,'Предельники 2022'!$B$4:$X$28,'Форма 1'!AS$7),2),"")</f>
        <v/>
      </c>
      <c r="Z82" s="30" t="str">
        <f>IF(ISNUMBER('Форма 1'!AT82),ROUND('Форма 1'!$I82*VLOOKUP('Форма 1'!$G82,'Предельники 2022'!$B$4:$X$28,'Форма 1'!AT$7),2),"")</f>
        <v/>
      </c>
      <c r="AA82" s="32"/>
      <c r="AB82" s="128">
        <f>'Форма 1'!T82</f>
        <v>45657</v>
      </c>
      <c r="AC82" s="130" t="str">
        <f>'Форма 1'!U82</f>
        <v>РО</v>
      </c>
    </row>
    <row r="83" spans="1:29" x14ac:dyDescent="0.25">
      <c r="A83" s="28">
        <f t="shared" si="29"/>
        <v>14</v>
      </c>
      <c r="B83" s="74" t="str">
        <f>IF(ISBLANK('Форма 1'!B83),"",'Форма 1'!B83)</f>
        <v>Краснокамский городской округ Пермского края</v>
      </c>
      <c r="C83" s="87" t="s">
        <v>194</v>
      </c>
      <c r="D83" s="29">
        <f>IF(ISBLANK(C83),"Введите адрес",IF(C83='Форма 1'!C83,SUM(E83:K83,M83:S83,Форма2[[#This Row],[19]:[22]]),"Ошибка в адресе!"))</f>
        <v>6561148.2400000002</v>
      </c>
      <c r="E83" s="30" t="str">
        <f>IF(ISNUMBER('Форма 1'!Z83),ROUND('Форма 1'!$I83*VLOOKUP('Форма 1'!$G83,'Предельники 2022'!$B$4:$X$28,'Форма 1'!Z$7),2),"")</f>
        <v/>
      </c>
      <c r="F83" s="30" t="str">
        <f>IF(ISNUMBER('Форма 1'!AA83),ROUND('Форма 1'!$I83*VLOOKUP('Форма 1'!$G83,'Предельники 2022'!$B$4:$X$28,'Форма 1'!AA$7),2),"")</f>
        <v/>
      </c>
      <c r="G83" s="30" t="str">
        <f>IF(ISNUMBER('Форма 1'!AB83),ROUND('Форма 1'!$I83*VLOOKUP('Форма 1'!$G83,'Предельники 2022'!$B$4:$X$28,'Форма 1'!AB$7),2),"")</f>
        <v/>
      </c>
      <c r="H83" s="30" t="str">
        <f>IF(ISNUMBER('Форма 1'!AC83),ROUND('Форма 1'!$I83*VLOOKUP('Форма 1'!$G83,'Предельники 2022'!$B$4:$X$28,'Форма 1'!AC$7),2),"")</f>
        <v/>
      </c>
      <c r="I83" s="30" t="str">
        <f>IF(ISNUMBER('Форма 1'!AD83),ROUND('Форма 1'!$I83*VLOOKUP('Форма 1'!$G83,'Предельники 2022'!$B$4:$X$28,'Форма 1'!AD$7),2),"")</f>
        <v/>
      </c>
      <c r="J83" s="30" t="str">
        <f>IF(ISNUMBER('Форма 1'!AE83),ROUND('Форма 1'!$I83*VLOOKUP('Форма 1'!$G83,'Предельники 2022'!$B$4:$X$28,'Форма 1'!AE$7),2),"")</f>
        <v/>
      </c>
      <c r="K83" s="30" t="str">
        <f>IF(ISNUMBER('Форма 1'!AF83),ROUND('Форма 1'!$I83*VLOOKUP('Форма 1'!$G83,'Предельники 2022'!$B$4:$X$28,'Форма 1'!AF$7),2),"")</f>
        <v/>
      </c>
      <c r="L83" s="31" t="str">
        <f>IF(ISBLANK('Форма 1'!AG83),"",'Форма 1'!AG83)</f>
        <v/>
      </c>
      <c r="M83" s="32" t="str">
        <f>IF(ISBLANK('Форма 1'!AH83),"",'Форма 1'!AH83)</f>
        <v/>
      </c>
      <c r="N83" s="30">
        <f>IF(ISNUMBER('Форма 1'!AI83),ROUND('Форма 1'!$I83*VLOOKUP('Форма 1'!$G83,'Предельники 2022'!$B$4:$X$28,'Форма 1'!AI$7),2),"")</f>
        <v>6561148.2400000002</v>
      </c>
      <c r="O83" s="30" t="str">
        <f>IF(ISNUMBER('Форма 1'!AJ83),ROUND('Форма 1'!$I83*VLOOKUP('Форма 1'!$G83,'Предельники 2022'!$B$4:$X$28,'Форма 1'!AJ$7),2),"")</f>
        <v/>
      </c>
      <c r="P83" s="30" t="str">
        <f>IF(ISNUMBER('Форма 1'!AK83),ROUND('Форма 1'!$I83*VLOOKUP('Форма 1'!$G83,'Предельники 2022'!$B$4:$X$28,'Форма 1'!AK$7),2),"")</f>
        <v/>
      </c>
      <c r="Q83" s="30" t="str">
        <f>IF(ISNUMBER('Форма 1'!AL83),ROUND('Форма 1'!$I83*VLOOKUP('Форма 1'!$G83,'Предельники 2022'!$B$4:$X$28,'Форма 1'!AL$7),2),"")</f>
        <v/>
      </c>
      <c r="R83" s="30" t="str">
        <f>IF(ISNUMBER('Форма 1'!AM83),ROUND('Форма 1'!$I83*VLOOKUP('Форма 1'!$G83,'Предельники 2022'!$B$4:$X$28,'Форма 1'!AM$7),2),"")</f>
        <v/>
      </c>
      <c r="S83" s="93" t="str">
        <f t="shared" si="32"/>
        <v/>
      </c>
      <c r="T83" s="93" t="str">
        <f>IF(ISNUMBER('Форма 1'!AN83),INDEX('Предельники 2022'!$C$4:$X$28,MATCH('Форма 1'!$G83,'Предельники 2022'!$B$4:$B$28,0),MATCH(T$5,'Предельники 2022'!$C$3:$X$3,0)),"")</f>
        <v/>
      </c>
      <c r="U83" s="93" t="str">
        <f>IF(ISNUMBER('Форма 1'!AO83),INDEX('Предельники 2022'!$C$4:$X$28,MATCH('Форма 1'!$G83,'Предельники 2022'!$B$4:$B$28,0),MATCH(U$5,'Предельники 2022'!$C$3:$X$3,0)),"")</f>
        <v/>
      </c>
      <c r="V83" s="93" t="str">
        <f>IF(ISNUMBER('Форма 1'!AP83),INDEX('Предельники 2022'!$C$4:$X$28,MATCH('Форма 1'!$G83,'Предельники 2022'!$B$4:$B$28,0),MATCH(V$5,'Предельники 2022'!$C$3:$X$3,0)),"")</f>
        <v/>
      </c>
      <c r="W83" s="93" t="str">
        <f>IF(ISNUMBER('Форма 1'!AQ83),INDEX('Предельники 2022'!$C$4:$X$28,MATCH('Форма 1'!$G83,'Предельники 2022'!$B$4:$B$28,0),MATCH(W$5,'Предельники 2022'!$C$3:$X$3,0)),"")</f>
        <v/>
      </c>
      <c r="X83" s="30" t="str">
        <f>IF(ISNUMBER('Форма 1'!AR83),ROUND('Форма 1'!$I83*VLOOKUP('Форма 1'!$G83,'Предельники 2022'!$B$4:$X$28,'Форма 1'!AR$7),2),"")</f>
        <v/>
      </c>
      <c r="Y83" s="30" t="str">
        <f>IF(ISNUMBER('Форма 1'!AS83),ROUND('Форма 1'!$I83*VLOOKUP('Форма 1'!$G83,'Предельники 2022'!$B$4:$X$28,'Форма 1'!AS$7),2),"")</f>
        <v/>
      </c>
      <c r="Z83" s="30" t="str">
        <f>IF(ISNUMBER('Форма 1'!AT83),ROUND('Форма 1'!$I83*VLOOKUP('Форма 1'!$G83,'Предельники 2022'!$B$4:$X$28,'Форма 1'!AT$7),2),"")</f>
        <v/>
      </c>
      <c r="AA83" s="32"/>
      <c r="AB83" s="128">
        <f>'Форма 1'!T83</f>
        <v>45657</v>
      </c>
      <c r="AC83" s="130" t="str">
        <f>'Форма 1'!U83</f>
        <v>РО</v>
      </c>
    </row>
    <row r="84" spans="1:29" x14ac:dyDescent="0.25">
      <c r="A84" s="28">
        <f t="shared" si="29"/>
        <v>15</v>
      </c>
      <c r="B84" s="74" t="str">
        <f>IF(ISBLANK('Форма 1'!B84),"",'Форма 1'!B84)</f>
        <v>Краснокамский городской округ Пермского края</v>
      </c>
      <c r="C84" s="87" t="s">
        <v>1768</v>
      </c>
      <c r="D84" s="29">
        <f>IF(ISBLANK(C84),"Введите адрес",IF(C84='Форма 1'!C84,SUM(E84:K84,M84:S84,Форма2[[#This Row],[19]:[22]]),"Ошибка в адресе!"))</f>
        <v>7177836.46</v>
      </c>
      <c r="E84" s="30" t="str">
        <f>IF(ISNUMBER('Форма 1'!Z84),ROUND('Форма 1'!$I84*VLOOKUP('Форма 1'!$G84,'Предельники 2022'!$B$4:$X$28,'Форма 1'!Z$7),2),"")</f>
        <v/>
      </c>
      <c r="F84" s="30">
        <f>IF(ISNUMBER('Форма 1'!AA84),ROUND('Форма 1'!$I84*VLOOKUP('Форма 1'!$G84,'Предельники 2022'!$B$4:$X$28,'Форма 1'!AA$7),2),"")</f>
        <v>7177836.46</v>
      </c>
      <c r="G84" s="30" t="str">
        <f>IF(ISNUMBER('Форма 1'!AB84),ROUND('Форма 1'!$I84*VLOOKUP('Форма 1'!$G84,'Предельники 2022'!$B$4:$X$28,'Форма 1'!AB$7),2),"")</f>
        <v/>
      </c>
      <c r="H84" s="30" t="str">
        <f>IF(ISNUMBER('Форма 1'!AC84),ROUND('Форма 1'!$I84*VLOOKUP('Форма 1'!$G84,'Предельники 2022'!$B$4:$X$28,'Форма 1'!AC$7),2),"")</f>
        <v/>
      </c>
      <c r="I84" s="30" t="str">
        <f>IF(ISNUMBER('Форма 1'!AD84),ROUND('Форма 1'!$I84*VLOOKUP('Форма 1'!$G84,'Предельники 2022'!$B$4:$X$28,'Форма 1'!AD$7),2),"")</f>
        <v/>
      </c>
      <c r="J84" s="30" t="str">
        <f>IF(ISNUMBER('Форма 1'!AE84),ROUND('Форма 1'!$I84*VLOOKUP('Форма 1'!$G84,'Предельники 2022'!$B$4:$X$28,'Форма 1'!AE$7),2),"")</f>
        <v/>
      </c>
      <c r="K84" s="30" t="str">
        <f>IF(ISNUMBER('Форма 1'!AF84),ROUND('Форма 1'!$I84*VLOOKUP('Форма 1'!$G84,'Предельники 2022'!$B$4:$X$28,'Форма 1'!AF$7),2),"")</f>
        <v/>
      </c>
      <c r="L84" s="31" t="str">
        <f>IF(ISBLANK('Форма 1'!AG84),"",'Форма 1'!AG84)</f>
        <v/>
      </c>
      <c r="M84" s="32" t="str">
        <f>IF(ISBLANK('Форма 1'!AH84),"",'Форма 1'!AH84)</f>
        <v/>
      </c>
      <c r="N84" s="30" t="str">
        <f>IF(ISNUMBER('Форма 1'!AI84),ROUND('Форма 1'!$I84*VLOOKUP('Форма 1'!$G84,'Предельники 2022'!$B$4:$X$28,'Форма 1'!AI$7),2),"")</f>
        <v/>
      </c>
      <c r="O84" s="30" t="str">
        <f>IF(ISNUMBER('Форма 1'!AJ84),ROUND('Форма 1'!$I84*VLOOKUP('Форма 1'!$G84,'Предельники 2022'!$B$4:$X$28,'Форма 1'!AJ$7),2),"")</f>
        <v/>
      </c>
      <c r="P84" s="30" t="str">
        <f>IF(ISNUMBER('Форма 1'!AK84),ROUND('Форма 1'!$I84*VLOOKUP('Форма 1'!$G84,'Предельники 2022'!$B$4:$X$28,'Форма 1'!AK$7),2),"")</f>
        <v/>
      </c>
      <c r="Q84" s="30" t="str">
        <f>IF(ISNUMBER('Форма 1'!AL84),ROUND('Форма 1'!$I84*VLOOKUP('Форма 1'!$G84,'Предельники 2022'!$B$4:$X$28,'Форма 1'!AL$7),2),"")</f>
        <v/>
      </c>
      <c r="R84" s="30" t="str">
        <f>IF(ISNUMBER('Форма 1'!AM84),ROUND('Форма 1'!$I84*VLOOKUP('Форма 1'!$G84,'Предельники 2022'!$B$4:$X$28,'Форма 1'!AM$7),2),"")</f>
        <v/>
      </c>
      <c r="S84" s="93" t="str">
        <f t="shared" si="32"/>
        <v/>
      </c>
      <c r="T84" s="93" t="str">
        <f>IF(ISNUMBER('Форма 1'!AN84),INDEX('Предельники 2022'!$C$4:$X$28,MATCH('Форма 1'!$G84,'Предельники 2022'!$B$4:$B$28,0),MATCH(T$5,'Предельники 2022'!$C$3:$X$3,0)),"")</f>
        <v/>
      </c>
      <c r="U84" s="93" t="str">
        <f>IF(ISNUMBER('Форма 1'!AO84),INDEX('Предельники 2022'!$C$4:$X$28,MATCH('Форма 1'!$G84,'Предельники 2022'!$B$4:$B$28,0),MATCH(U$5,'Предельники 2022'!$C$3:$X$3,0)),"")</f>
        <v/>
      </c>
      <c r="V84" s="93" t="str">
        <f>IF(ISNUMBER('Форма 1'!AP84),INDEX('Предельники 2022'!$C$4:$X$28,MATCH('Форма 1'!$G84,'Предельники 2022'!$B$4:$B$28,0),MATCH(V$5,'Предельники 2022'!$C$3:$X$3,0)),"")</f>
        <v/>
      </c>
      <c r="W84" s="93" t="str">
        <f>IF(ISNUMBER('Форма 1'!AQ84),INDEX('Предельники 2022'!$C$4:$X$28,MATCH('Форма 1'!$G84,'Предельники 2022'!$B$4:$B$28,0),MATCH(W$5,'Предельники 2022'!$C$3:$X$3,0)),"")</f>
        <v/>
      </c>
      <c r="X84" s="30" t="str">
        <f>IF(ISNUMBER('Форма 1'!AR84),ROUND('Форма 1'!$I84*VLOOKUP('Форма 1'!$G84,'Предельники 2022'!$B$4:$X$28,'Форма 1'!AR$7),2),"")</f>
        <v/>
      </c>
      <c r="Y84" s="30" t="str">
        <f>IF(ISNUMBER('Форма 1'!AS84),ROUND('Форма 1'!$I84*VLOOKUP('Форма 1'!$G84,'Предельники 2022'!$B$4:$X$28,'Форма 1'!AS$7),2),"")</f>
        <v/>
      </c>
      <c r="Z84" s="30" t="str">
        <f>IF(ISNUMBER('Форма 1'!AT84),ROUND('Форма 1'!$I84*VLOOKUP('Форма 1'!$G84,'Предельники 2022'!$B$4:$X$28,'Форма 1'!AT$7),2),"")</f>
        <v/>
      </c>
      <c r="AA84" s="32"/>
      <c r="AB84" s="128">
        <f>'Форма 1'!T84</f>
        <v>45657</v>
      </c>
      <c r="AC84" s="130" t="str">
        <f>'Форма 1'!U84</f>
        <v>РО</v>
      </c>
    </row>
    <row r="85" spans="1:29" x14ac:dyDescent="0.25">
      <c r="A85" s="28">
        <f t="shared" si="29"/>
        <v>16</v>
      </c>
      <c r="B85" s="74" t="str">
        <f>IF(ISBLANK('Форма 1'!B85),"",'Форма 1'!B85)</f>
        <v>Краснокамский городской округ Пермского края</v>
      </c>
      <c r="C85" s="87" t="s">
        <v>18</v>
      </c>
      <c r="D85" s="29">
        <f>IF(ISBLANK(C85),"Введите адрес",IF(C85='Форма 1'!C85,SUM(E85:K85,M85:S85,Форма2[[#This Row],[19]:[22]]),"Ошибка в адресе!"))</f>
        <v>21219208.059999999</v>
      </c>
      <c r="E85" s="30">
        <f>IF(ISNUMBER('Форма 1'!Z85),ROUND('Форма 1'!$I85*VLOOKUP('Форма 1'!$G85,'Предельники 2022'!$B$4:$X$28,'Форма 1'!Z$7),2),"")</f>
        <v>2194988.52</v>
      </c>
      <c r="F85" s="30" t="str">
        <f>IF(ISNUMBER('Форма 1'!AA85),ROUND('Форма 1'!$I85*VLOOKUP('Форма 1'!$G85,'Предельники 2022'!$B$4:$X$28,'Форма 1'!AA$7),2),"")</f>
        <v/>
      </c>
      <c r="G85" s="30" t="str">
        <f>IF(ISNUMBER('Форма 1'!AB85),ROUND('Форма 1'!$I85*VLOOKUP('Форма 1'!$G85,'Предельники 2022'!$B$4:$X$28,'Форма 1'!AB$7),2),"")</f>
        <v/>
      </c>
      <c r="H85" s="30" t="str">
        <f>IF(ISNUMBER('Форма 1'!AC85),ROUND('Форма 1'!$I85*VLOOKUP('Форма 1'!$G85,'Предельники 2022'!$B$4:$X$28,'Форма 1'!AC$7),2),"")</f>
        <v/>
      </c>
      <c r="I85" s="30" t="str">
        <f>IF(ISNUMBER('Форма 1'!AD85),ROUND('Форма 1'!$I85*VLOOKUP('Форма 1'!$G85,'Предельники 2022'!$B$4:$X$28,'Форма 1'!AD$7),2),"")</f>
        <v/>
      </c>
      <c r="J85" s="30" t="str">
        <f>IF(ISNUMBER('Форма 1'!AE85),ROUND('Форма 1'!$I85*VLOOKUP('Форма 1'!$G85,'Предельники 2022'!$B$4:$X$28,'Форма 1'!AE$7),2),"")</f>
        <v/>
      </c>
      <c r="K85" s="30" t="str">
        <f>IF(ISNUMBER('Форма 1'!AF85),ROUND('Форма 1'!$I85*VLOOKUP('Форма 1'!$G85,'Предельники 2022'!$B$4:$X$28,'Форма 1'!AF$7),2),"")</f>
        <v/>
      </c>
      <c r="L85" s="31" t="str">
        <f>IF(ISBLANK('Форма 1'!AG85),"",'Форма 1'!AG85)</f>
        <v/>
      </c>
      <c r="M85" s="32" t="str">
        <f>IF(ISBLANK('Форма 1'!AH85),"",'Форма 1'!AH85)</f>
        <v/>
      </c>
      <c r="N85" s="30">
        <f>IF(ISNUMBER('Форма 1'!AI85),ROUND('Форма 1'!$I85*VLOOKUP('Форма 1'!$G85,'Предельники 2022'!$B$4:$X$28,'Форма 1'!AI$7),2),"")</f>
        <v>19024219.539999999</v>
      </c>
      <c r="O85" s="30" t="str">
        <f>IF(ISNUMBER('Форма 1'!AJ85),ROUND('Форма 1'!$I85*VLOOKUP('Форма 1'!$G85,'Предельники 2022'!$B$4:$X$28,'Форма 1'!AJ$7),2),"")</f>
        <v/>
      </c>
      <c r="P85" s="30" t="str">
        <f>IF(ISNUMBER('Форма 1'!AK85),ROUND('Форма 1'!$I85*VLOOKUP('Форма 1'!$G85,'Предельники 2022'!$B$4:$X$28,'Форма 1'!AK$7),2),"")</f>
        <v/>
      </c>
      <c r="Q85" s="30" t="str">
        <f>IF(ISNUMBER('Форма 1'!AL85),ROUND('Форма 1'!$I85*VLOOKUP('Форма 1'!$G85,'Предельники 2022'!$B$4:$X$28,'Форма 1'!AL$7),2),"")</f>
        <v/>
      </c>
      <c r="R85" s="30" t="str">
        <f>IF(ISNUMBER('Форма 1'!AM85),ROUND('Форма 1'!$I85*VLOOKUP('Форма 1'!$G85,'Предельники 2022'!$B$4:$X$28,'Форма 1'!AM$7),2),"")</f>
        <v/>
      </c>
      <c r="S85" s="93" t="str">
        <f t="shared" si="32"/>
        <v/>
      </c>
      <c r="T85" s="93" t="str">
        <f>IF(ISNUMBER('Форма 1'!AN85),INDEX('Предельники 2022'!$C$4:$X$28,MATCH('Форма 1'!$G85,'Предельники 2022'!$B$4:$B$28,0),MATCH(T$5,'Предельники 2022'!$C$3:$X$3,0)),"")</f>
        <v/>
      </c>
      <c r="U85" s="93" t="str">
        <f>IF(ISNUMBER('Форма 1'!AO85),INDEX('Предельники 2022'!$C$4:$X$28,MATCH('Форма 1'!$G85,'Предельники 2022'!$B$4:$B$28,0),MATCH(U$5,'Предельники 2022'!$C$3:$X$3,0)),"")</f>
        <v/>
      </c>
      <c r="V85" s="93" t="str">
        <f>IF(ISNUMBER('Форма 1'!AP85),INDEX('Предельники 2022'!$C$4:$X$28,MATCH('Форма 1'!$G85,'Предельники 2022'!$B$4:$B$28,0),MATCH(V$5,'Предельники 2022'!$C$3:$X$3,0)),"")</f>
        <v/>
      </c>
      <c r="W85" s="93" t="str">
        <f>IF(ISNUMBER('Форма 1'!AQ85),INDEX('Предельники 2022'!$C$4:$X$28,MATCH('Форма 1'!$G85,'Предельники 2022'!$B$4:$B$28,0),MATCH(W$5,'Предельники 2022'!$C$3:$X$3,0)),"")</f>
        <v/>
      </c>
      <c r="X85" s="30" t="str">
        <f>IF(ISNUMBER('Форма 1'!AR85),ROUND('Форма 1'!$I85*VLOOKUP('Форма 1'!$G85,'Предельники 2022'!$B$4:$X$28,'Форма 1'!AR$7),2),"")</f>
        <v/>
      </c>
      <c r="Y85" s="30" t="str">
        <f>IF(ISNUMBER('Форма 1'!AS85),ROUND('Форма 1'!$I85*VLOOKUP('Форма 1'!$G85,'Предельники 2022'!$B$4:$X$28,'Форма 1'!AS$7),2),"")</f>
        <v/>
      </c>
      <c r="Z85" s="30" t="str">
        <f>IF(ISNUMBER('Форма 1'!AT85),ROUND('Форма 1'!$I85*VLOOKUP('Форма 1'!$G85,'Предельники 2022'!$B$4:$X$28,'Форма 1'!AT$7),2),"")</f>
        <v/>
      </c>
      <c r="AA85" s="32"/>
      <c r="AB85" s="128">
        <f>'Форма 1'!T85</f>
        <v>45657</v>
      </c>
      <c r="AC85" s="130" t="str">
        <f>'Форма 1'!U85</f>
        <v>РО</v>
      </c>
    </row>
    <row r="86" spans="1:29" x14ac:dyDescent="0.25">
      <c r="A86" s="28">
        <f t="shared" si="29"/>
        <v>17</v>
      </c>
      <c r="B86" s="74" t="str">
        <f>IF(ISBLANK('Форма 1'!B86),"",'Форма 1'!B86)</f>
        <v>Краснокамский городской округ Пермского края</v>
      </c>
      <c r="C86" s="87" t="s">
        <v>19</v>
      </c>
      <c r="D86" s="29">
        <f>IF(ISBLANK(C86),"Введите адрес",IF(C86='Форма 1'!C86,SUM(E86:K86,M86:S86,Форма2[[#This Row],[19]:[22]]),"Ошибка в адресе!"))</f>
        <v>693978.92999999993</v>
      </c>
      <c r="E86" s="30">
        <f>IF(ISNUMBER('Форма 1'!Z86),ROUND('Форма 1'!$I86*VLOOKUP('Форма 1'!$G86,'Предельники 2022'!$B$4:$X$28,'Форма 1'!Z$7),2),"")</f>
        <v>291424.61</v>
      </c>
      <c r="F86" s="30" t="str">
        <f>IF(ISNUMBER('Форма 1'!AA86),ROUND('Форма 1'!$I86*VLOOKUP('Форма 1'!$G86,'Предельники 2022'!$B$4:$X$28,'Форма 1'!AA$7),2),"")</f>
        <v/>
      </c>
      <c r="G86" s="30" t="str">
        <f>IF(ISNUMBER('Форма 1'!AB86),ROUND('Форма 1'!$I86*VLOOKUP('Форма 1'!$G86,'Предельники 2022'!$B$4:$X$28,'Форма 1'!AB$7),2),"")</f>
        <v/>
      </c>
      <c r="H86" s="30">
        <f>IF(ISNUMBER('Форма 1'!AC86),ROUND('Форма 1'!$I86*VLOOKUP('Форма 1'!$G86,'Предельники 2022'!$B$4:$X$28,'Форма 1'!AC$7),2),"")</f>
        <v>148743.79999999999</v>
      </c>
      <c r="I86" s="30" t="str">
        <f>IF(ISNUMBER('Форма 1'!AD86),ROUND('Форма 1'!$I86*VLOOKUP('Форма 1'!$G86,'Предельники 2022'!$B$4:$X$28,'Форма 1'!AD$7),2),"")</f>
        <v/>
      </c>
      <c r="J86" s="30">
        <f>IF(ISNUMBER('Форма 1'!AE86),ROUND('Форма 1'!$I86*VLOOKUP('Форма 1'!$G86,'Предельники 2022'!$B$4:$X$28,'Форма 1'!AE$7),2),"")</f>
        <v>253810.52</v>
      </c>
      <c r="K86" s="30" t="str">
        <f>IF(ISNUMBER('Форма 1'!AF86),ROUND('Форма 1'!$I86*VLOOKUP('Форма 1'!$G86,'Предельники 2022'!$B$4:$X$28,'Форма 1'!AF$7),2),"")</f>
        <v/>
      </c>
      <c r="L86" s="31" t="str">
        <f>IF(ISBLANK('Форма 1'!AG86),"",'Форма 1'!AG86)</f>
        <v/>
      </c>
      <c r="M86" s="32" t="str">
        <f>IF(ISBLANK('Форма 1'!AH86),"",'Форма 1'!AH86)</f>
        <v/>
      </c>
      <c r="N86" s="30" t="str">
        <f>IF(ISNUMBER('Форма 1'!AI86),ROUND('Форма 1'!$I86*VLOOKUP('Форма 1'!$G86,'Предельники 2022'!$B$4:$X$28,'Форма 1'!AI$7),2),"")</f>
        <v/>
      </c>
      <c r="O86" s="30" t="str">
        <f>IF(ISNUMBER('Форма 1'!AJ86),ROUND('Форма 1'!$I86*VLOOKUP('Форма 1'!$G86,'Предельники 2022'!$B$4:$X$28,'Форма 1'!AJ$7),2),"")</f>
        <v/>
      </c>
      <c r="P86" s="30" t="str">
        <f>IF(ISNUMBER('Форма 1'!AK86),ROUND('Форма 1'!$I86*VLOOKUP('Форма 1'!$G86,'Предельники 2022'!$B$4:$X$28,'Форма 1'!AK$7),2),"")</f>
        <v/>
      </c>
      <c r="Q86" s="30" t="str">
        <f>IF(ISNUMBER('Форма 1'!AL86),ROUND('Форма 1'!$I86*VLOOKUP('Форма 1'!$G86,'Предельники 2022'!$B$4:$X$28,'Форма 1'!AL$7),2),"")</f>
        <v/>
      </c>
      <c r="R86" s="30" t="str">
        <f>IF(ISNUMBER('Форма 1'!AM86),ROUND('Форма 1'!$I86*VLOOKUP('Форма 1'!$G86,'Предельники 2022'!$B$4:$X$28,'Форма 1'!AM$7),2),"")</f>
        <v/>
      </c>
      <c r="S86" s="93" t="str">
        <f t="shared" si="32"/>
        <v/>
      </c>
      <c r="T86" s="93" t="str">
        <f>IF(ISNUMBER('Форма 1'!AN86),INDEX('Предельники 2022'!$C$4:$X$28,MATCH('Форма 1'!$G86,'Предельники 2022'!$B$4:$B$28,0),MATCH(T$5,'Предельники 2022'!$C$3:$X$3,0)),"")</f>
        <v/>
      </c>
      <c r="U86" s="93" t="str">
        <f>IF(ISNUMBER('Форма 1'!AO86),INDEX('Предельники 2022'!$C$4:$X$28,MATCH('Форма 1'!$G86,'Предельники 2022'!$B$4:$B$28,0),MATCH(U$5,'Предельники 2022'!$C$3:$X$3,0)),"")</f>
        <v/>
      </c>
      <c r="V86" s="93" t="str">
        <f>IF(ISNUMBER('Форма 1'!AP86),INDEX('Предельники 2022'!$C$4:$X$28,MATCH('Форма 1'!$G86,'Предельники 2022'!$B$4:$B$28,0),MATCH(V$5,'Предельники 2022'!$C$3:$X$3,0)),"")</f>
        <v/>
      </c>
      <c r="W86" s="93" t="str">
        <f>IF(ISNUMBER('Форма 1'!AQ86),INDEX('Предельники 2022'!$C$4:$X$28,MATCH('Форма 1'!$G86,'Предельники 2022'!$B$4:$B$28,0),MATCH(W$5,'Предельники 2022'!$C$3:$X$3,0)),"")</f>
        <v/>
      </c>
      <c r="X86" s="30" t="str">
        <f>IF(ISNUMBER('Форма 1'!AR86),ROUND('Форма 1'!$I86*VLOOKUP('Форма 1'!$G86,'Предельники 2022'!$B$4:$X$28,'Форма 1'!AR$7),2),"")</f>
        <v/>
      </c>
      <c r="Y86" s="30" t="str">
        <f>IF(ISNUMBER('Форма 1'!AS86),ROUND('Форма 1'!$I86*VLOOKUP('Форма 1'!$G86,'Предельники 2022'!$B$4:$X$28,'Форма 1'!AS$7),2),"")</f>
        <v/>
      </c>
      <c r="Z86" s="30" t="str">
        <f>IF(ISNUMBER('Форма 1'!AT86),ROUND('Форма 1'!$I86*VLOOKUP('Форма 1'!$G86,'Предельники 2022'!$B$4:$X$28,'Форма 1'!AT$7),2),"")</f>
        <v/>
      </c>
      <c r="AA86" s="32"/>
      <c r="AB86" s="128">
        <f>'Форма 1'!T86</f>
        <v>45657</v>
      </c>
      <c r="AC86" s="130" t="str">
        <f>'Форма 1'!U86</f>
        <v>РО</v>
      </c>
    </row>
    <row r="87" spans="1:29" x14ac:dyDescent="0.25">
      <c r="A87" s="28">
        <f t="shared" si="29"/>
        <v>18</v>
      </c>
      <c r="B87" s="74" t="str">
        <f>IF(ISBLANK('Форма 1'!B87),"",'Форма 1'!B87)</f>
        <v>Краснокамский городской округ Пермского края</v>
      </c>
      <c r="C87" s="87" t="s">
        <v>195</v>
      </c>
      <c r="D87" s="29">
        <f>IF(ISBLANK(C87),"Введите адрес",IF(C87='Форма 1'!C87,SUM(E87:K87,M87:S87,Форма2[[#This Row],[19]:[22]]),"Ошибка в адресе!"))</f>
        <v>16583983.130000001</v>
      </c>
      <c r="E87" s="30" t="str">
        <f>IF(ISNUMBER('Форма 1'!Z87),ROUND('Форма 1'!$I87*VLOOKUP('Форма 1'!$G87,'Предельники 2022'!$B$4:$X$28,'Форма 1'!Z$7),2),"")</f>
        <v/>
      </c>
      <c r="F87" s="30" t="str">
        <f>IF(ISNUMBER('Форма 1'!AA87),ROUND('Форма 1'!$I87*VLOOKUP('Форма 1'!$G87,'Предельники 2022'!$B$4:$X$28,'Форма 1'!AA$7),2),"")</f>
        <v/>
      </c>
      <c r="G87" s="30" t="str">
        <f>IF(ISNUMBER('Форма 1'!AB87),ROUND('Форма 1'!$I87*VLOOKUP('Форма 1'!$G87,'Предельники 2022'!$B$4:$X$28,'Форма 1'!AB$7),2),"")</f>
        <v/>
      </c>
      <c r="H87" s="30" t="str">
        <f>IF(ISNUMBER('Форма 1'!AC87),ROUND('Форма 1'!$I87*VLOOKUP('Форма 1'!$G87,'Предельники 2022'!$B$4:$X$28,'Форма 1'!AC$7),2),"")</f>
        <v/>
      </c>
      <c r="I87" s="30" t="str">
        <f>IF(ISNUMBER('Форма 1'!AD87),ROUND('Форма 1'!$I87*VLOOKUP('Форма 1'!$G87,'Предельники 2022'!$B$4:$X$28,'Форма 1'!AD$7),2),"")</f>
        <v/>
      </c>
      <c r="J87" s="30" t="str">
        <f>IF(ISNUMBER('Форма 1'!AE87),ROUND('Форма 1'!$I87*VLOOKUP('Форма 1'!$G87,'Предельники 2022'!$B$4:$X$28,'Форма 1'!AE$7),2),"")</f>
        <v/>
      </c>
      <c r="K87" s="30" t="str">
        <f>IF(ISNUMBER('Форма 1'!AF87),ROUND('Форма 1'!$I87*VLOOKUP('Форма 1'!$G87,'Предельники 2022'!$B$4:$X$28,'Форма 1'!AF$7),2),"")</f>
        <v/>
      </c>
      <c r="L87" s="31" t="str">
        <f>IF(ISBLANK('Форма 1'!AG87),"",'Форма 1'!AG87)</f>
        <v/>
      </c>
      <c r="M87" s="32" t="str">
        <f>IF(ISBLANK('Форма 1'!AH87),"",'Форма 1'!AH87)</f>
        <v/>
      </c>
      <c r="N87" s="30">
        <f>IF(ISNUMBER('Форма 1'!AI87),ROUND('Форма 1'!$I87*VLOOKUP('Форма 1'!$G87,'Предельники 2022'!$B$4:$X$28,'Форма 1'!AI$7),2),"")</f>
        <v>16583983.130000001</v>
      </c>
      <c r="O87" s="30" t="str">
        <f>IF(ISNUMBER('Форма 1'!AJ87),ROUND('Форма 1'!$I87*VLOOKUP('Форма 1'!$G87,'Предельники 2022'!$B$4:$X$28,'Форма 1'!AJ$7),2),"")</f>
        <v/>
      </c>
      <c r="P87" s="30" t="str">
        <f>IF(ISNUMBER('Форма 1'!AK87),ROUND('Форма 1'!$I87*VLOOKUP('Форма 1'!$G87,'Предельники 2022'!$B$4:$X$28,'Форма 1'!AK$7),2),"")</f>
        <v/>
      </c>
      <c r="Q87" s="30" t="str">
        <f>IF(ISNUMBER('Форма 1'!AL87),ROUND('Форма 1'!$I87*VLOOKUP('Форма 1'!$G87,'Предельники 2022'!$B$4:$X$28,'Форма 1'!AL$7),2),"")</f>
        <v/>
      </c>
      <c r="R87" s="30" t="str">
        <f>IF(ISNUMBER('Форма 1'!AM87),ROUND('Форма 1'!$I87*VLOOKUP('Форма 1'!$G87,'Предельники 2022'!$B$4:$X$28,'Форма 1'!AM$7),2),"")</f>
        <v/>
      </c>
      <c r="S87" s="93" t="str">
        <f t="shared" si="32"/>
        <v/>
      </c>
      <c r="T87" s="93" t="str">
        <f>IF(ISNUMBER('Форма 1'!AN87),INDEX('Предельники 2022'!$C$4:$X$28,MATCH('Форма 1'!$G87,'Предельники 2022'!$B$4:$B$28,0),MATCH(T$5,'Предельники 2022'!$C$3:$X$3,0)),"")</f>
        <v/>
      </c>
      <c r="U87" s="93" t="str">
        <f>IF(ISNUMBER('Форма 1'!AO87),INDEX('Предельники 2022'!$C$4:$X$28,MATCH('Форма 1'!$G87,'Предельники 2022'!$B$4:$B$28,0),MATCH(U$5,'Предельники 2022'!$C$3:$X$3,0)),"")</f>
        <v/>
      </c>
      <c r="V87" s="93" t="str">
        <f>IF(ISNUMBER('Форма 1'!AP87),INDEX('Предельники 2022'!$C$4:$X$28,MATCH('Форма 1'!$G87,'Предельники 2022'!$B$4:$B$28,0),MATCH(V$5,'Предельники 2022'!$C$3:$X$3,0)),"")</f>
        <v/>
      </c>
      <c r="W87" s="93" t="str">
        <f>IF(ISNUMBER('Форма 1'!AQ87),INDEX('Предельники 2022'!$C$4:$X$28,MATCH('Форма 1'!$G87,'Предельники 2022'!$B$4:$B$28,0),MATCH(W$5,'Предельники 2022'!$C$3:$X$3,0)),"")</f>
        <v/>
      </c>
      <c r="X87" s="30" t="str">
        <f>IF(ISNUMBER('Форма 1'!AR87),ROUND('Форма 1'!$I87*VLOOKUP('Форма 1'!$G87,'Предельники 2022'!$B$4:$X$28,'Форма 1'!AR$7),2),"")</f>
        <v/>
      </c>
      <c r="Y87" s="30" t="str">
        <f>IF(ISNUMBER('Форма 1'!AS87),ROUND('Форма 1'!$I87*VLOOKUP('Форма 1'!$G87,'Предельники 2022'!$B$4:$X$28,'Форма 1'!AS$7),2),"")</f>
        <v/>
      </c>
      <c r="Z87" s="30" t="str">
        <f>IF(ISNUMBER('Форма 1'!AT87),ROUND('Форма 1'!$I87*VLOOKUP('Форма 1'!$G87,'Предельники 2022'!$B$4:$X$28,'Форма 1'!AT$7),2),"")</f>
        <v/>
      </c>
      <c r="AA87" s="32"/>
      <c r="AB87" s="128">
        <f>'Форма 1'!T87</f>
        <v>45657</v>
      </c>
      <c r="AC87" s="130" t="str">
        <f>'Форма 1'!U87</f>
        <v>РО</v>
      </c>
    </row>
    <row r="88" spans="1:29" x14ac:dyDescent="0.25">
      <c r="A88" s="28">
        <f t="shared" si="29"/>
        <v>19</v>
      </c>
      <c r="B88" s="74" t="str">
        <f>IF(ISBLANK('Форма 1'!B88),"",'Форма 1'!B88)</f>
        <v>Краснокамский городской округ Пермского края</v>
      </c>
      <c r="C88" s="87" t="s">
        <v>684</v>
      </c>
      <c r="D88" s="29">
        <f>IF(ISBLANK(C88),"Введите адрес",IF(C88='Форма 1'!C88,SUM(E88:K88,M88:S88,Форма2[[#This Row],[19]:[22]]),"Ошибка в адресе!"))</f>
        <v>6606067.9699999997</v>
      </c>
      <c r="E88" s="30" t="str">
        <f>IF(ISNUMBER('Форма 1'!Z88),ROUND('Форма 1'!$I88*VLOOKUP('Форма 1'!$G88,'Предельники 2022'!$B$4:$X$28,'Форма 1'!Z$7),2),"")</f>
        <v/>
      </c>
      <c r="F88" s="30" t="str">
        <f>IF(ISNUMBER('Форма 1'!AA88),ROUND('Форма 1'!$I88*VLOOKUP('Форма 1'!$G88,'Предельники 2022'!$B$4:$X$28,'Форма 1'!AA$7),2),"")</f>
        <v/>
      </c>
      <c r="G88" s="30" t="str">
        <f>IF(ISNUMBER('Форма 1'!AB88),ROUND('Форма 1'!$I88*VLOOKUP('Форма 1'!$G88,'Предельники 2022'!$B$4:$X$28,'Форма 1'!AB$7),2),"")</f>
        <v/>
      </c>
      <c r="H88" s="30" t="str">
        <f>IF(ISNUMBER('Форма 1'!AC88),ROUND('Форма 1'!$I88*VLOOKUP('Форма 1'!$G88,'Предельники 2022'!$B$4:$X$28,'Форма 1'!AC$7),2),"")</f>
        <v/>
      </c>
      <c r="I88" s="30" t="str">
        <f>IF(ISNUMBER('Форма 1'!AD88),ROUND('Форма 1'!$I88*VLOOKUP('Форма 1'!$G88,'Предельники 2022'!$B$4:$X$28,'Форма 1'!AD$7),2),"")</f>
        <v/>
      </c>
      <c r="J88" s="30" t="str">
        <f>IF(ISNUMBER('Форма 1'!AE88),ROUND('Форма 1'!$I88*VLOOKUP('Форма 1'!$G88,'Предельники 2022'!$B$4:$X$28,'Форма 1'!AE$7),2),"")</f>
        <v/>
      </c>
      <c r="K88" s="30" t="str">
        <f>IF(ISNUMBER('Форма 1'!AF88),ROUND('Форма 1'!$I88*VLOOKUP('Форма 1'!$G88,'Предельники 2022'!$B$4:$X$28,'Форма 1'!AF$7),2),"")</f>
        <v/>
      </c>
      <c r="L88" s="31" t="str">
        <f>IF(ISBLANK('Форма 1'!AG88),"",'Форма 1'!AG88)</f>
        <v/>
      </c>
      <c r="M88" s="32" t="str">
        <f>IF(ISBLANK('Форма 1'!AH88),"",'Форма 1'!AH88)</f>
        <v/>
      </c>
      <c r="N88" s="30">
        <f>IF(ISNUMBER('Форма 1'!AI88),ROUND('Форма 1'!$I88*VLOOKUP('Форма 1'!$G88,'Предельники 2022'!$B$4:$X$28,'Форма 1'!AI$7),2),"")</f>
        <v>6606067.9699999997</v>
      </c>
      <c r="O88" s="30" t="str">
        <f>IF(ISNUMBER('Форма 1'!AJ88),ROUND('Форма 1'!$I88*VLOOKUP('Форма 1'!$G88,'Предельники 2022'!$B$4:$X$28,'Форма 1'!AJ$7),2),"")</f>
        <v/>
      </c>
      <c r="P88" s="30" t="str">
        <f>IF(ISNUMBER('Форма 1'!AK88),ROUND('Форма 1'!$I88*VLOOKUP('Форма 1'!$G88,'Предельники 2022'!$B$4:$X$28,'Форма 1'!AK$7),2),"")</f>
        <v/>
      </c>
      <c r="Q88" s="30" t="str">
        <f>IF(ISNUMBER('Форма 1'!AL88),ROUND('Форма 1'!$I88*VLOOKUP('Форма 1'!$G88,'Предельники 2022'!$B$4:$X$28,'Форма 1'!AL$7),2),"")</f>
        <v/>
      </c>
      <c r="R88" s="30" t="str">
        <f>IF(ISNUMBER('Форма 1'!AM88),ROUND('Форма 1'!$I88*VLOOKUP('Форма 1'!$G88,'Предельники 2022'!$B$4:$X$28,'Форма 1'!AM$7),2),"")</f>
        <v/>
      </c>
      <c r="S88" s="93" t="str">
        <f t="shared" si="32"/>
        <v/>
      </c>
      <c r="T88" s="93" t="str">
        <f>IF(ISNUMBER('Форма 1'!AN88),INDEX('Предельники 2022'!$C$4:$X$28,MATCH('Форма 1'!$G88,'Предельники 2022'!$B$4:$B$28,0),MATCH(T$5,'Предельники 2022'!$C$3:$X$3,0)),"")</f>
        <v/>
      </c>
      <c r="U88" s="93" t="str">
        <f>IF(ISNUMBER('Форма 1'!AO88),INDEX('Предельники 2022'!$C$4:$X$28,MATCH('Форма 1'!$G88,'Предельники 2022'!$B$4:$B$28,0),MATCH(U$5,'Предельники 2022'!$C$3:$X$3,0)),"")</f>
        <v/>
      </c>
      <c r="V88" s="93" t="str">
        <f>IF(ISNUMBER('Форма 1'!AP88),INDEX('Предельники 2022'!$C$4:$X$28,MATCH('Форма 1'!$G88,'Предельники 2022'!$B$4:$B$28,0),MATCH(V$5,'Предельники 2022'!$C$3:$X$3,0)),"")</f>
        <v/>
      </c>
      <c r="W88" s="93" t="str">
        <f>IF(ISNUMBER('Форма 1'!AQ88),INDEX('Предельники 2022'!$C$4:$X$28,MATCH('Форма 1'!$G88,'Предельники 2022'!$B$4:$B$28,0),MATCH(W$5,'Предельники 2022'!$C$3:$X$3,0)),"")</f>
        <v/>
      </c>
      <c r="X88" s="30" t="str">
        <f>IF(ISNUMBER('Форма 1'!AR88),ROUND('Форма 1'!$I88*VLOOKUP('Форма 1'!$G88,'Предельники 2022'!$B$4:$X$28,'Форма 1'!AR$7),2),"")</f>
        <v/>
      </c>
      <c r="Y88" s="30" t="str">
        <f>IF(ISNUMBER('Форма 1'!AS88),ROUND('Форма 1'!$I88*VLOOKUP('Форма 1'!$G88,'Предельники 2022'!$B$4:$X$28,'Форма 1'!AS$7),2),"")</f>
        <v/>
      </c>
      <c r="Z88" s="30" t="str">
        <f>IF(ISNUMBER('Форма 1'!AT88),ROUND('Форма 1'!$I88*VLOOKUP('Форма 1'!$G88,'Предельники 2022'!$B$4:$X$28,'Форма 1'!AT$7),2),"")</f>
        <v/>
      </c>
      <c r="AA88" s="32"/>
      <c r="AB88" s="128">
        <f>'Форма 1'!T88</f>
        <v>45657</v>
      </c>
      <c r="AC88" s="130" t="str">
        <f>'Форма 1'!U88</f>
        <v>РО</v>
      </c>
    </row>
    <row r="89" spans="1:29" x14ac:dyDescent="0.25">
      <c r="A89" s="28">
        <f t="shared" si="29"/>
        <v>20</v>
      </c>
      <c r="B89" s="74" t="str">
        <f>IF(ISBLANK('Форма 1'!B89),"",'Форма 1'!B89)</f>
        <v>Краснокамский городской округ Пермского края</v>
      </c>
      <c r="C89" s="87" t="s">
        <v>958</v>
      </c>
      <c r="D89" s="29">
        <f>IF(ISBLANK(C89),"Введите адрес",IF(C89='Форма 1'!C89,SUM(E89:K89,M89:S89,Форма2[[#This Row],[19]:[22]]),"Ошибка в адресе!"))</f>
        <v>2551547.04</v>
      </c>
      <c r="E89" s="30" t="str">
        <f>IF(ISNUMBER('Форма 1'!Z89),ROUND('Форма 1'!$I89*VLOOKUP('Форма 1'!$G89,'Предельники 2022'!$B$4:$X$28,'Форма 1'!Z$7),2),"")</f>
        <v/>
      </c>
      <c r="F89" s="30" t="str">
        <f>IF(ISNUMBER('Форма 1'!AA89),ROUND('Форма 1'!$I89*VLOOKUP('Форма 1'!$G89,'Предельники 2022'!$B$4:$X$28,'Форма 1'!AA$7),2),"")</f>
        <v/>
      </c>
      <c r="G89" s="30" t="str">
        <f>IF(ISNUMBER('Форма 1'!AB89),ROUND('Форма 1'!$I89*VLOOKUP('Форма 1'!$G89,'Предельники 2022'!$B$4:$X$28,'Форма 1'!AB$7),2),"")</f>
        <v/>
      </c>
      <c r="H89" s="30">
        <f>IF(ISNUMBER('Форма 1'!AC89),ROUND('Форма 1'!$I89*VLOOKUP('Форма 1'!$G89,'Предельники 2022'!$B$4:$X$28,'Форма 1'!AC$7),2),"")</f>
        <v>702020.94</v>
      </c>
      <c r="I89" s="30">
        <f>IF(ISNUMBER('Форма 1'!AD89),ROUND('Форма 1'!$I89*VLOOKUP('Форма 1'!$G89,'Предельники 2022'!$B$4:$X$28,'Форма 1'!AD$7),2),"")</f>
        <v>1849526.1</v>
      </c>
      <c r="J89" s="30" t="str">
        <f>IF(ISNUMBER('Форма 1'!AE89),ROUND('Форма 1'!$I89*VLOOKUP('Форма 1'!$G89,'Предельники 2022'!$B$4:$X$28,'Форма 1'!AE$7),2),"")</f>
        <v/>
      </c>
      <c r="K89" s="30" t="str">
        <f>IF(ISNUMBER('Форма 1'!AF89),ROUND('Форма 1'!$I89*VLOOKUP('Форма 1'!$G89,'Предельники 2022'!$B$4:$X$28,'Форма 1'!AF$7),2),"")</f>
        <v/>
      </c>
      <c r="L89" s="31" t="str">
        <f>IF(ISBLANK('Форма 1'!AG89),"",'Форма 1'!AG89)</f>
        <v/>
      </c>
      <c r="M89" s="32" t="str">
        <f>IF(ISBLANK('Форма 1'!AH89),"",'Форма 1'!AH89)</f>
        <v/>
      </c>
      <c r="N89" s="30" t="str">
        <f>IF(ISNUMBER('Форма 1'!AI89),ROUND('Форма 1'!$I89*VLOOKUP('Форма 1'!$G89,'Предельники 2022'!$B$4:$X$28,'Форма 1'!AI$7),2),"")</f>
        <v/>
      </c>
      <c r="O89" s="30" t="str">
        <f>IF(ISNUMBER('Форма 1'!AJ89),ROUND('Форма 1'!$I89*VLOOKUP('Форма 1'!$G89,'Предельники 2022'!$B$4:$X$28,'Форма 1'!AJ$7),2),"")</f>
        <v/>
      </c>
      <c r="P89" s="30" t="str">
        <f>IF(ISNUMBER('Форма 1'!AK89),ROUND('Форма 1'!$I89*VLOOKUP('Форма 1'!$G89,'Предельники 2022'!$B$4:$X$28,'Форма 1'!AK$7),2),"")</f>
        <v/>
      </c>
      <c r="Q89" s="30" t="str">
        <f>IF(ISNUMBER('Форма 1'!AL89),ROUND('Форма 1'!$I89*VLOOKUP('Форма 1'!$G89,'Предельники 2022'!$B$4:$X$28,'Форма 1'!AL$7),2),"")</f>
        <v/>
      </c>
      <c r="R89" s="30" t="str">
        <f>IF(ISNUMBER('Форма 1'!AM89),ROUND('Форма 1'!$I89*VLOOKUP('Форма 1'!$G89,'Предельники 2022'!$B$4:$X$28,'Форма 1'!AM$7),2),"")</f>
        <v/>
      </c>
      <c r="S89" s="93" t="str">
        <f t="shared" si="32"/>
        <v/>
      </c>
      <c r="T89" s="93" t="str">
        <f>IF(ISNUMBER('Форма 1'!AN89),INDEX('Предельники 2022'!$C$4:$X$28,MATCH('Форма 1'!$G89,'Предельники 2022'!$B$4:$B$28,0),MATCH(T$5,'Предельники 2022'!$C$3:$X$3,0)),"")</f>
        <v/>
      </c>
      <c r="U89" s="93" t="str">
        <f>IF(ISNUMBER('Форма 1'!AO89),INDEX('Предельники 2022'!$C$4:$X$28,MATCH('Форма 1'!$G89,'Предельники 2022'!$B$4:$B$28,0),MATCH(U$5,'Предельники 2022'!$C$3:$X$3,0)),"")</f>
        <v/>
      </c>
      <c r="V89" s="93" t="str">
        <f>IF(ISNUMBER('Форма 1'!AP89),INDEX('Предельники 2022'!$C$4:$X$28,MATCH('Форма 1'!$G89,'Предельники 2022'!$B$4:$B$28,0),MATCH(V$5,'Предельники 2022'!$C$3:$X$3,0)),"")</f>
        <v/>
      </c>
      <c r="W89" s="93" t="str">
        <f>IF(ISNUMBER('Форма 1'!AQ89),INDEX('Предельники 2022'!$C$4:$X$28,MATCH('Форма 1'!$G89,'Предельники 2022'!$B$4:$B$28,0),MATCH(W$5,'Предельники 2022'!$C$3:$X$3,0)),"")</f>
        <v/>
      </c>
      <c r="X89" s="30" t="str">
        <f>IF(ISNUMBER('Форма 1'!AR89),ROUND('Форма 1'!$I89*VLOOKUP('Форма 1'!$G89,'Предельники 2022'!$B$4:$X$28,'Форма 1'!AR$7),2),"")</f>
        <v/>
      </c>
      <c r="Y89" s="30" t="str">
        <f>IF(ISNUMBER('Форма 1'!AS89),ROUND('Форма 1'!$I89*VLOOKUP('Форма 1'!$G89,'Предельники 2022'!$B$4:$X$28,'Форма 1'!AS$7),2),"")</f>
        <v/>
      </c>
      <c r="Z89" s="30" t="str">
        <f>IF(ISNUMBER('Форма 1'!AT89),ROUND('Форма 1'!$I89*VLOOKUP('Форма 1'!$G89,'Предельники 2022'!$B$4:$X$28,'Форма 1'!AT$7),2),"")</f>
        <v/>
      </c>
      <c r="AA89" s="32"/>
      <c r="AB89" s="128">
        <f>'Форма 1'!T89</f>
        <v>45657</v>
      </c>
      <c r="AC89" s="130" t="str">
        <f>'Форма 1'!U89</f>
        <v>РО</v>
      </c>
    </row>
    <row r="90" spans="1:29" x14ac:dyDescent="0.25">
      <c r="A90" s="28">
        <f t="shared" si="29"/>
        <v>21</v>
      </c>
      <c r="B90" s="74" t="str">
        <f>IF(ISBLANK('Форма 1'!B90),"",'Форма 1'!B90)</f>
        <v>Краснокамский городской округ Пермского края</v>
      </c>
      <c r="C90" s="87" t="s">
        <v>956</v>
      </c>
      <c r="D90" s="29">
        <f>IF(ISBLANK(C90),"Введите адрес",IF(C90='Форма 1'!C90,SUM(E90:K90,M90:S90,Форма2[[#This Row],[19]:[22]]),"Ошибка в адресе!"))</f>
        <v>13125509.039999999</v>
      </c>
      <c r="E90" s="30" t="str">
        <f>IF(ISNUMBER('Форма 1'!Z90),ROUND('Форма 1'!$I90*VLOOKUP('Форма 1'!$G90,'Предельники 2022'!$B$4:$X$28,'Форма 1'!Z$7),2),"")</f>
        <v/>
      </c>
      <c r="F90" s="30" t="str">
        <f>IF(ISNUMBER('Форма 1'!AA90),ROUND('Форма 1'!$I90*VLOOKUP('Форма 1'!$G90,'Предельники 2022'!$B$4:$X$28,'Форма 1'!AA$7),2),"")</f>
        <v/>
      </c>
      <c r="G90" s="30" t="str">
        <f>IF(ISNUMBER('Форма 1'!AB90),ROUND('Форма 1'!$I90*VLOOKUP('Форма 1'!$G90,'Предельники 2022'!$B$4:$X$28,'Форма 1'!AB$7),2),"")</f>
        <v/>
      </c>
      <c r="H90" s="30" t="str">
        <f>IF(ISNUMBER('Форма 1'!AC90),ROUND('Форма 1'!$I90*VLOOKUP('Форма 1'!$G90,'Предельники 2022'!$B$4:$X$28,'Форма 1'!AC$7),2),"")</f>
        <v/>
      </c>
      <c r="I90" s="30" t="str">
        <f>IF(ISNUMBER('Форма 1'!AD90),ROUND('Форма 1'!$I90*VLOOKUP('Форма 1'!$G90,'Предельники 2022'!$B$4:$X$28,'Форма 1'!AD$7),2),"")</f>
        <v/>
      </c>
      <c r="J90" s="30" t="str">
        <f>IF(ISNUMBER('Форма 1'!AE90),ROUND('Форма 1'!$I90*VLOOKUP('Форма 1'!$G90,'Предельники 2022'!$B$4:$X$28,'Форма 1'!AE$7),2),"")</f>
        <v/>
      </c>
      <c r="K90" s="30" t="str">
        <f>IF(ISNUMBER('Форма 1'!AF90),ROUND('Форма 1'!$I90*VLOOKUP('Форма 1'!$G90,'Предельники 2022'!$B$4:$X$28,'Форма 1'!AF$7),2),"")</f>
        <v/>
      </c>
      <c r="L90" s="31" t="str">
        <f>IF(ISBLANK('Форма 1'!AG90),"",'Форма 1'!AG90)</f>
        <v/>
      </c>
      <c r="M90" s="32" t="str">
        <f>IF(ISBLANK('Форма 1'!AH90),"",'Форма 1'!AH90)</f>
        <v/>
      </c>
      <c r="N90" s="30">
        <f>IF(ISNUMBER('Форма 1'!AI90),ROUND('Форма 1'!$I90*VLOOKUP('Форма 1'!$G90,'Предельники 2022'!$B$4:$X$28,'Форма 1'!AI$7),2),"")</f>
        <v>13125509.039999999</v>
      </c>
      <c r="O90" s="30" t="str">
        <f>IF(ISNUMBER('Форма 1'!AJ90),ROUND('Форма 1'!$I90*VLOOKUP('Форма 1'!$G90,'Предельники 2022'!$B$4:$X$28,'Форма 1'!AJ$7),2),"")</f>
        <v/>
      </c>
      <c r="P90" s="30" t="str">
        <f>IF(ISNUMBER('Форма 1'!AK90),ROUND('Форма 1'!$I90*VLOOKUP('Форма 1'!$G90,'Предельники 2022'!$B$4:$X$28,'Форма 1'!AK$7),2),"")</f>
        <v/>
      </c>
      <c r="Q90" s="30" t="str">
        <f>IF(ISNUMBER('Форма 1'!AL90),ROUND('Форма 1'!$I90*VLOOKUP('Форма 1'!$G90,'Предельники 2022'!$B$4:$X$28,'Форма 1'!AL$7),2),"")</f>
        <v/>
      </c>
      <c r="R90" s="30" t="str">
        <f>IF(ISNUMBER('Форма 1'!AM90),ROUND('Форма 1'!$I90*VLOOKUP('Форма 1'!$G90,'Предельники 2022'!$B$4:$X$28,'Форма 1'!AM$7),2),"")</f>
        <v/>
      </c>
      <c r="S90" s="93" t="str">
        <f t="shared" si="32"/>
        <v/>
      </c>
      <c r="T90" s="93" t="str">
        <f>IF(ISNUMBER('Форма 1'!AN90),INDEX('Предельники 2022'!$C$4:$X$28,MATCH('Форма 1'!$G90,'Предельники 2022'!$B$4:$B$28,0),MATCH(T$5,'Предельники 2022'!$C$3:$X$3,0)),"")</f>
        <v/>
      </c>
      <c r="U90" s="93" t="str">
        <f>IF(ISNUMBER('Форма 1'!AO90),INDEX('Предельники 2022'!$C$4:$X$28,MATCH('Форма 1'!$G90,'Предельники 2022'!$B$4:$B$28,0),MATCH(U$5,'Предельники 2022'!$C$3:$X$3,0)),"")</f>
        <v/>
      </c>
      <c r="V90" s="93" t="str">
        <f>IF(ISNUMBER('Форма 1'!AP90),INDEX('Предельники 2022'!$C$4:$X$28,MATCH('Форма 1'!$G90,'Предельники 2022'!$B$4:$B$28,0),MATCH(V$5,'Предельники 2022'!$C$3:$X$3,0)),"")</f>
        <v/>
      </c>
      <c r="W90" s="93" t="str">
        <f>IF(ISNUMBER('Форма 1'!AQ90),INDEX('Предельники 2022'!$C$4:$X$28,MATCH('Форма 1'!$G90,'Предельники 2022'!$B$4:$B$28,0),MATCH(W$5,'Предельники 2022'!$C$3:$X$3,0)),"")</f>
        <v/>
      </c>
      <c r="X90" s="30" t="str">
        <f>IF(ISNUMBER('Форма 1'!AR90),ROUND('Форма 1'!$I90*VLOOKUP('Форма 1'!$G90,'Предельники 2022'!$B$4:$X$28,'Форма 1'!AR$7),2),"")</f>
        <v/>
      </c>
      <c r="Y90" s="30" t="str">
        <f>IF(ISNUMBER('Форма 1'!AS90),ROUND('Форма 1'!$I90*VLOOKUP('Форма 1'!$G90,'Предельники 2022'!$B$4:$X$28,'Форма 1'!AS$7),2),"")</f>
        <v/>
      </c>
      <c r="Z90" s="30" t="str">
        <f>IF(ISNUMBER('Форма 1'!AT90),ROUND('Форма 1'!$I90*VLOOKUP('Форма 1'!$G90,'Предельники 2022'!$B$4:$X$28,'Форма 1'!AT$7),2),"")</f>
        <v/>
      </c>
      <c r="AA90" s="32"/>
      <c r="AB90" s="128">
        <f>'Форма 1'!T90</f>
        <v>45657</v>
      </c>
      <c r="AC90" s="130" t="str">
        <f>'Форма 1'!U90</f>
        <v>РО</v>
      </c>
    </row>
    <row r="91" spans="1:29" x14ac:dyDescent="0.25">
      <c r="A91" s="28">
        <f t="shared" si="29"/>
        <v>22</v>
      </c>
      <c r="B91" s="74" t="str">
        <f>IF(ISBLANK('Форма 1'!B91),"",'Форма 1'!B91)</f>
        <v>Краснокамский городской округ Пермского края</v>
      </c>
      <c r="C91" s="87" t="s">
        <v>957</v>
      </c>
      <c r="D91" s="29">
        <f>IF(ISBLANK(C91),"Введите адрес",IF(C91='Форма 1'!C91,SUM(E91:K91,M91:S91,Форма2[[#This Row],[19]:[22]]),"Ошибка в адресе!"))</f>
        <v>718280.47</v>
      </c>
      <c r="E91" s="30" t="str">
        <f>IF(ISNUMBER('Форма 1'!Z91),ROUND('Форма 1'!$I91*VLOOKUP('Форма 1'!$G91,'Предельники 2022'!$B$4:$X$28,'Форма 1'!Z$7),2),"")</f>
        <v/>
      </c>
      <c r="F91" s="30" t="str">
        <f>IF(ISNUMBER('Форма 1'!AA91),ROUND('Форма 1'!$I91*VLOOKUP('Форма 1'!$G91,'Предельники 2022'!$B$4:$X$28,'Форма 1'!AA$7),2),"")</f>
        <v/>
      </c>
      <c r="G91" s="30" t="str">
        <f>IF(ISNUMBER('Форма 1'!AB91),ROUND('Форма 1'!$I91*VLOOKUP('Форма 1'!$G91,'Предельники 2022'!$B$4:$X$28,'Форма 1'!AB$7),2),"")</f>
        <v/>
      </c>
      <c r="H91" s="30">
        <f>IF(ISNUMBER('Форма 1'!AC91),ROUND('Форма 1'!$I91*VLOOKUP('Форма 1'!$G91,'Предельники 2022'!$B$4:$X$28,'Форма 1'!AC$7),2),"")</f>
        <v>175870.56</v>
      </c>
      <c r="I91" s="30">
        <f>IF(ISNUMBER('Форма 1'!AD91),ROUND('Форма 1'!$I91*VLOOKUP('Форма 1'!$G91,'Предельники 2022'!$B$4:$X$28,'Форма 1'!AD$7),2),"")</f>
        <v>542409.91</v>
      </c>
      <c r="J91" s="30" t="str">
        <f>IF(ISNUMBER('Форма 1'!AE91),ROUND('Форма 1'!$I91*VLOOKUP('Форма 1'!$G91,'Предельники 2022'!$B$4:$X$28,'Форма 1'!AE$7),2),"")</f>
        <v/>
      </c>
      <c r="K91" s="30" t="str">
        <f>IF(ISNUMBER('Форма 1'!AF91),ROUND('Форма 1'!$I91*VLOOKUP('Форма 1'!$G91,'Предельники 2022'!$B$4:$X$28,'Форма 1'!AF$7),2),"")</f>
        <v/>
      </c>
      <c r="L91" s="31" t="str">
        <f>IF(ISBLANK('Форма 1'!AG91),"",'Форма 1'!AG91)</f>
        <v/>
      </c>
      <c r="M91" s="32" t="str">
        <f>IF(ISBLANK('Форма 1'!AH91),"",'Форма 1'!AH91)</f>
        <v/>
      </c>
      <c r="N91" s="30" t="str">
        <f>IF(ISNUMBER('Форма 1'!AI91),ROUND('Форма 1'!$I91*VLOOKUP('Форма 1'!$G91,'Предельники 2022'!$B$4:$X$28,'Форма 1'!AI$7),2),"")</f>
        <v/>
      </c>
      <c r="O91" s="30" t="str">
        <f>IF(ISNUMBER('Форма 1'!AJ91),ROUND('Форма 1'!$I91*VLOOKUP('Форма 1'!$G91,'Предельники 2022'!$B$4:$X$28,'Форма 1'!AJ$7),2),"")</f>
        <v/>
      </c>
      <c r="P91" s="30" t="str">
        <f>IF(ISNUMBER('Форма 1'!AK91),ROUND('Форма 1'!$I91*VLOOKUP('Форма 1'!$G91,'Предельники 2022'!$B$4:$X$28,'Форма 1'!AK$7),2),"")</f>
        <v/>
      </c>
      <c r="Q91" s="30" t="str">
        <f>IF(ISNUMBER('Форма 1'!AL91),ROUND('Форма 1'!$I91*VLOOKUP('Форма 1'!$G91,'Предельники 2022'!$B$4:$X$28,'Форма 1'!AL$7),2),"")</f>
        <v/>
      </c>
      <c r="R91" s="30" t="str">
        <f>IF(ISNUMBER('Форма 1'!AM91),ROUND('Форма 1'!$I91*VLOOKUP('Форма 1'!$G91,'Предельники 2022'!$B$4:$X$28,'Форма 1'!AM$7),2),"")</f>
        <v/>
      </c>
      <c r="S91" s="93" t="str">
        <f t="shared" si="32"/>
        <v/>
      </c>
      <c r="T91" s="93" t="str">
        <f>IF(ISNUMBER('Форма 1'!AN91),INDEX('Предельники 2022'!$C$4:$X$28,MATCH('Форма 1'!$G91,'Предельники 2022'!$B$4:$B$28,0),MATCH(T$5,'Предельники 2022'!$C$3:$X$3,0)),"")</f>
        <v/>
      </c>
      <c r="U91" s="93" t="str">
        <f>IF(ISNUMBER('Форма 1'!AO91),INDEX('Предельники 2022'!$C$4:$X$28,MATCH('Форма 1'!$G91,'Предельники 2022'!$B$4:$B$28,0),MATCH(U$5,'Предельники 2022'!$C$3:$X$3,0)),"")</f>
        <v/>
      </c>
      <c r="V91" s="93" t="str">
        <f>IF(ISNUMBER('Форма 1'!AP91),INDEX('Предельники 2022'!$C$4:$X$28,MATCH('Форма 1'!$G91,'Предельники 2022'!$B$4:$B$28,0),MATCH(V$5,'Предельники 2022'!$C$3:$X$3,0)),"")</f>
        <v/>
      </c>
      <c r="W91" s="93" t="str">
        <f>IF(ISNUMBER('Форма 1'!AQ91),INDEX('Предельники 2022'!$C$4:$X$28,MATCH('Форма 1'!$G91,'Предельники 2022'!$B$4:$B$28,0),MATCH(W$5,'Предельники 2022'!$C$3:$X$3,0)),"")</f>
        <v/>
      </c>
      <c r="X91" s="30" t="str">
        <f>IF(ISNUMBER('Форма 1'!AR91),ROUND('Форма 1'!$I91*VLOOKUP('Форма 1'!$G91,'Предельники 2022'!$B$4:$X$28,'Форма 1'!AR$7),2),"")</f>
        <v/>
      </c>
      <c r="Y91" s="30" t="str">
        <f>IF(ISNUMBER('Форма 1'!AS91),ROUND('Форма 1'!$I91*VLOOKUP('Форма 1'!$G91,'Предельники 2022'!$B$4:$X$28,'Форма 1'!AS$7),2),"")</f>
        <v/>
      </c>
      <c r="Z91" s="30" t="str">
        <f>IF(ISNUMBER('Форма 1'!AT91),ROUND('Форма 1'!$I91*VLOOKUP('Форма 1'!$G91,'Предельники 2022'!$B$4:$X$28,'Форма 1'!AT$7),2),"")</f>
        <v/>
      </c>
      <c r="AA91" s="32"/>
      <c r="AB91" s="128">
        <f>'Форма 1'!T91</f>
        <v>45657</v>
      </c>
      <c r="AC91" s="130" t="str">
        <f>'Форма 1'!U91</f>
        <v>РО</v>
      </c>
    </row>
    <row r="92" spans="1:29" x14ac:dyDescent="0.25">
      <c r="A92" s="28">
        <f t="shared" si="29"/>
        <v>23</v>
      </c>
      <c r="B92" s="74" t="str">
        <f>IF(ISBLANK('Форма 1'!B92),"",'Форма 1'!B92)</f>
        <v>Краснокамский городской округ Пермского края</v>
      </c>
      <c r="C92" s="87" t="s">
        <v>20</v>
      </c>
      <c r="D92" s="29">
        <f>IF(ISBLANK(C92),"Введите адрес",IF(C92='Форма 1'!C92,SUM(E92:K92,M92:S92,Форма2[[#This Row],[19]:[22]]),"Ошибка в адресе!"))</f>
        <v>4855190.8899999997</v>
      </c>
      <c r="E92" s="30">
        <f>IF(ISNUMBER('Форма 1'!Z92),ROUND('Форма 1'!$I92*VLOOKUP('Форма 1'!$G92,'Предельники 2022'!$B$4:$X$28,'Форма 1'!Z$7),2),"")</f>
        <v>317480.36</v>
      </c>
      <c r="F92" s="30" t="str">
        <f>IF(ISNUMBER('Форма 1'!AA92),ROUND('Форма 1'!$I92*VLOOKUP('Форма 1'!$G92,'Предельники 2022'!$B$4:$X$28,'Форма 1'!AA$7),2),"")</f>
        <v/>
      </c>
      <c r="G92" s="30" t="str">
        <f>IF(ISNUMBER('Форма 1'!AB92),ROUND('Форма 1'!$I92*VLOOKUP('Форма 1'!$G92,'Предельники 2022'!$B$4:$X$28,'Форма 1'!AB$7),2),"")</f>
        <v/>
      </c>
      <c r="H92" s="30">
        <f>IF(ISNUMBER('Форма 1'!AC92),ROUND('Форма 1'!$I92*VLOOKUP('Форма 1'!$G92,'Предельники 2022'!$B$4:$X$28,'Форма 1'!AC$7),2),"")</f>
        <v>162042.71</v>
      </c>
      <c r="I92" s="30" t="str">
        <f>IF(ISNUMBER('Форма 1'!AD92),ROUND('Форма 1'!$I92*VLOOKUP('Форма 1'!$G92,'Предельники 2022'!$B$4:$X$28,'Форма 1'!AD$7),2),"")</f>
        <v/>
      </c>
      <c r="J92" s="30">
        <f>IF(ISNUMBER('Форма 1'!AE92),ROUND('Форма 1'!$I92*VLOOKUP('Форма 1'!$G92,'Предельники 2022'!$B$4:$X$28,'Форма 1'!AE$7),2),"")</f>
        <v>276503.25</v>
      </c>
      <c r="K92" s="30" t="str">
        <f>IF(ISNUMBER('Форма 1'!AF92),ROUND('Форма 1'!$I92*VLOOKUP('Форма 1'!$G92,'Предельники 2022'!$B$4:$X$28,'Форма 1'!AF$7),2),"")</f>
        <v/>
      </c>
      <c r="L92" s="31" t="str">
        <f>IF(ISBLANK('Форма 1'!AG92),"",'Форма 1'!AG92)</f>
        <v/>
      </c>
      <c r="M92" s="32" t="str">
        <f>IF(ISBLANK('Форма 1'!AH92),"",'Форма 1'!AH92)</f>
        <v/>
      </c>
      <c r="N92" s="30">
        <f>IF(ISNUMBER('Форма 1'!AI92),ROUND('Форма 1'!$I92*VLOOKUP('Форма 1'!$G92,'Предельники 2022'!$B$4:$X$28,'Форма 1'!AI$7),2),"")</f>
        <v>4099164.57</v>
      </c>
      <c r="O92" s="30" t="str">
        <f>IF(ISNUMBER('Форма 1'!AJ92),ROUND('Форма 1'!$I92*VLOOKUP('Форма 1'!$G92,'Предельники 2022'!$B$4:$X$28,'Форма 1'!AJ$7),2),"")</f>
        <v/>
      </c>
      <c r="P92" s="30" t="str">
        <f>IF(ISNUMBER('Форма 1'!AK92),ROUND('Форма 1'!$I92*VLOOKUP('Форма 1'!$G92,'Предельники 2022'!$B$4:$X$28,'Форма 1'!AK$7),2),"")</f>
        <v/>
      </c>
      <c r="Q92" s="30" t="str">
        <f>IF(ISNUMBER('Форма 1'!AL92),ROUND('Форма 1'!$I92*VLOOKUP('Форма 1'!$G92,'Предельники 2022'!$B$4:$X$28,'Форма 1'!AL$7),2),"")</f>
        <v/>
      </c>
      <c r="R92" s="30" t="str">
        <f>IF(ISNUMBER('Форма 1'!AM92),ROUND('Форма 1'!$I92*VLOOKUP('Форма 1'!$G92,'Предельники 2022'!$B$4:$X$28,'Форма 1'!AM$7),2),"")</f>
        <v/>
      </c>
      <c r="S92" s="93" t="str">
        <f t="shared" si="32"/>
        <v/>
      </c>
      <c r="T92" s="93" t="str">
        <f>IF(ISNUMBER('Форма 1'!AN92),INDEX('Предельники 2022'!$C$4:$X$28,MATCH('Форма 1'!$G92,'Предельники 2022'!$B$4:$B$28,0),MATCH(T$5,'Предельники 2022'!$C$3:$X$3,0)),"")</f>
        <v/>
      </c>
      <c r="U92" s="93" t="str">
        <f>IF(ISNUMBER('Форма 1'!AO92),INDEX('Предельники 2022'!$C$4:$X$28,MATCH('Форма 1'!$G92,'Предельники 2022'!$B$4:$B$28,0),MATCH(U$5,'Предельники 2022'!$C$3:$X$3,0)),"")</f>
        <v/>
      </c>
      <c r="V92" s="93" t="str">
        <f>IF(ISNUMBER('Форма 1'!AP92),INDEX('Предельники 2022'!$C$4:$X$28,MATCH('Форма 1'!$G92,'Предельники 2022'!$B$4:$B$28,0),MATCH(V$5,'Предельники 2022'!$C$3:$X$3,0)),"")</f>
        <v/>
      </c>
      <c r="W92" s="93" t="str">
        <f>IF(ISNUMBER('Форма 1'!AQ92),INDEX('Предельники 2022'!$C$4:$X$28,MATCH('Форма 1'!$G92,'Предельники 2022'!$B$4:$B$28,0),MATCH(W$5,'Предельники 2022'!$C$3:$X$3,0)),"")</f>
        <v/>
      </c>
      <c r="X92" s="30" t="str">
        <f>IF(ISNUMBER('Форма 1'!AR92),ROUND('Форма 1'!$I92*VLOOKUP('Форма 1'!$G92,'Предельники 2022'!$B$4:$X$28,'Форма 1'!AR$7),2),"")</f>
        <v/>
      </c>
      <c r="Y92" s="30" t="str">
        <f>IF(ISNUMBER('Форма 1'!AS92),ROUND('Форма 1'!$I92*VLOOKUP('Форма 1'!$G92,'Предельники 2022'!$B$4:$X$28,'Форма 1'!AS$7),2),"")</f>
        <v/>
      </c>
      <c r="Z92" s="30" t="str">
        <f>IF(ISNUMBER('Форма 1'!AT92),ROUND('Форма 1'!$I92*VLOOKUP('Форма 1'!$G92,'Предельники 2022'!$B$4:$X$28,'Форма 1'!AT$7),2),"")</f>
        <v/>
      </c>
      <c r="AA92" s="32"/>
      <c r="AB92" s="128">
        <f>'Форма 1'!T92</f>
        <v>45657</v>
      </c>
      <c r="AC92" s="130" t="str">
        <f>'Форма 1'!U92</f>
        <v>РО</v>
      </c>
    </row>
    <row r="93" spans="1:29" x14ac:dyDescent="0.25">
      <c r="A93" s="28">
        <f t="shared" si="29"/>
        <v>24</v>
      </c>
      <c r="B93" s="74" t="str">
        <f>IF(ISBLANK('Форма 1'!B93),"",'Форма 1'!B93)</f>
        <v>Краснокамский городской округ Пермского края</v>
      </c>
      <c r="C93" s="87" t="s">
        <v>1035</v>
      </c>
      <c r="D93" s="29">
        <f>IF(ISBLANK(C93),"Введите адрес",IF(C93='Форма 1'!C93,SUM(E93:K93,M93:S93,Форма2[[#This Row],[19]:[22]]),"Ошибка в адресе!"))</f>
        <v>3263657.5700000003</v>
      </c>
      <c r="E93" s="30">
        <f>IF(ISNUMBER('Форма 1'!Z93),ROUND('Форма 1'!$I93*VLOOKUP('Форма 1'!$G93,'Предельники 2022'!$B$4:$X$28,'Форма 1'!Z$7),2),"")</f>
        <v>1370517.33</v>
      </c>
      <c r="F93" s="30" t="str">
        <f>IF(ISNUMBER('Форма 1'!AA93),ROUND('Форма 1'!$I93*VLOOKUP('Форма 1'!$G93,'Предельники 2022'!$B$4:$X$28,'Форма 1'!AA$7),2),"")</f>
        <v/>
      </c>
      <c r="G93" s="30" t="str">
        <f>IF(ISNUMBER('Форма 1'!AB93),ROUND('Форма 1'!$I93*VLOOKUP('Форма 1'!$G93,'Предельники 2022'!$B$4:$X$28,'Форма 1'!AB$7),2),"")</f>
        <v/>
      </c>
      <c r="H93" s="30">
        <f>IF(ISNUMBER('Форма 1'!AC93),ROUND('Форма 1'!$I93*VLOOKUP('Форма 1'!$G93,'Предельники 2022'!$B$4:$X$28,'Форма 1'!AC$7),2),"")</f>
        <v>699515.22</v>
      </c>
      <c r="I93" s="30" t="str">
        <f>IF(ISNUMBER('Форма 1'!AD93),ROUND('Форма 1'!$I93*VLOOKUP('Форма 1'!$G93,'Предельники 2022'!$B$4:$X$28,'Форма 1'!AD$7),2),"")</f>
        <v/>
      </c>
      <c r="J93" s="30">
        <f>IF(ISNUMBER('Форма 1'!AE93),ROUND('Форма 1'!$I93*VLOOKUP('Форма 1'!$G93,'Предельники 2022'!$B$4:$X$28,'Форма 1'!AE$7),2),"")</f>
        <v>1193625.02</v>
      </c>
      <c r="K93" s="30" t="str">
        <f>IF(ISNUMBER('Форма 1'!AF93),ROUND('Форма 1'!$I93*VLOOKUP('Форма 1'!$G93,'Предельники 2022'!$B$4:$X$28,'Форма 1'!AF$7),2),"")</f>
        <v/>
      </c>
      <c r="L93" s="31" t="str">
        <f>IF(ISBLANK('Форма 1'!AG93),"",'Форма 1'!AG93)</f>
        <v/>
      </c>
      <c r="M93" s="32" t="str">
        <f>IF(ISBLANK('Форма 1'!AH93),"",'Форма 1'!AH93)</f>
        <v/>
      </c>
      <c r="N93" s="30" t="str">
        <f>IF(ISNUMBER('Форма 1'!AI93),ROUND('Форма 1'!$I93*VLOOKUP('Форма 1'!$G93,'Предельники 2022'!$B$4:$X$28,'Форма 1'!AI$7),2),"")</f>
        <v/>
      </c>
      <c r="O93" s="30" t="str">
        <f>IF(ISNUMBER('Форма 1'!AJ93),ROUND('Форма 1'!$I93*VLOOKUP('Форма 1'!$G93,'Предельники 2022'!$B$4:$X$28,'Форма 1'!AJ$7),2),"")</f>
        <v/>
      </c>
      <c r="P93" s="30" t="str">
        <f>IF(ISNUMBER('Форма 1'!AK93),ROUND('Форма 1'!$I93*VLOOKUP('Форма 1'!$G93,'Предельники 2022'!$B$4:$X$28,'Форма 1'!AK$7),2),"")</f>
        <v/>
      </c>
      <c r="Q93" s="30" t="str">
        <f>IF(ISNUMBER('Форма 1'!AL93),ROUND('Форма 1'!$I93*VLOOKUP('Форма 1'!$G93,'Предельники 2022'!$B$4:$X$28,'Форма 1'!AL$7),2),"")</f>
        <v/>
      </c>
      <c r="R93" s="30" t="str">
        <f>IF(ISNUMBER('Форма 1'!AM93),ROUND('Форма 1'!$I93*VLOOKUP('Форма 1'!$G93,'Предельники 2022'!$B$4:$X$28,'Форма 1'!AM$7),2),"")</f>
        <v/>
      </c>
      <c r="S93" s="93" t="str">
        <f t="shared" si="32"/>
        <v/>
      </c>
      <c r="T93" s="93" t="str">
        <f>IF(ISNUMBER('Форма 1'!AN93),INDEX('Предельники 2022'!$C$4:$X$28,MATCH('Форма 1'!$G93,'Предельники 2022'!$B$4:$B$28,0),MATCH(T$5,'Предельники 2022'!$C$3:$X$3,0)),"")</f>
        <v/>
      </c>
      <c r="U93" s="93" t="str">
        <f>IF(ISNUMBER('Форма 1'!AO93),INDEX('Предельники 2022'!$C$4:$X$28,MATCH('Форма 1'!$G93,'Предельники 2022'!$B$4:$B$28,0),MATCH(U$5,'Предельники 2022'!$C$3:$X$3,0)),"")</f>
        <v/>
      </c>
      <c r="V93" s="93" t="str">
        <f>IF(ISNUMBER('Форма 1'!AP93),INDEX('Предельники 2022'!$C$4:$X$28,MATCH('Форма 1'!$G93,'Предельники 2022'!$B$4:$B$28,0),MATCH(V$5,'Предельники 2022'!$C$3:$X$3,0)),"")</f>
        <v/>
      </c>
      <c r="W93" s="93" t="str">
        <f>IF(ISNUMBER('Форма 1'!AQ93),INDEX('Предельники 2022'!$C$4:$X$28,MATCH('Форма 1'!$G93,'Предельники 2022'!$B$4:$B$28,0),MATCH(W$5,'Предельники 2022'!$C$3:$X$3,0)),"")</f>
        <v/>
      </c>
      <c r="X93" s="30" t="str">
        <f>IF(ISNUMBER('Форма 1'!AR93),ROUND('Форма 1'!$I93*VLOOKUP('Форма 1'!$G93,'Предельники 2022'!$B$4:$X$28,'Форма 1'!AR$7),2),"")</f>
        <v/>
      </c>
      <c r="Y93" s="30" t="str">
        <f>IF(ISNUMBER('Форма 1'!AS93),ROUND('Форма 1'!$I93*VLOOKUP('Форма 1'!$G93,'Предельники 2022'!$B$4:$X$28,'Форма 1'!AS$7),2),"")</f>
        <v/>
      </c>
      <c r="Z93" s="30" t="str">
        <f>IF(ISNUMBER('Форма 1'!AT93),ROUND('Форма 1'!$I93*VLOOKUP('Форма 1'!$G93,'Предельники 2022'!$B$4:$X$28,'Форма 1'!AT$7),2),"")</f>
        <v/>
      </c>
      <c r="AA93" s="32"/>
      <c r="AB93" s="128">
        <f>'Форма 1'!T93</f>
        <v>45657</v>
      </c>
      <c r="AC93" s="130" t="str">
        <f>'Форма 1'!U93</f>
        <v>РО</v>
      </c>
    </row>
    <row r="94" spans="1:29" ht="15.75" x14ac:dyDescent="0.25">
      <c r="A94" s="147">
        <f t="shared" si="29"/>
        <v>0</v>
      </c>
      <c r="B94" s="148" t="str">
        <f>IF(ISBLANK('Форма 1'!B94),"",'Форма 1'!B94)</f>
        <v/>
      </c>
      <c r="C94" s="153" t="s">
        <v>1088</v>
      </c>
      <c r="D94" s="146">
        <f>IF(ISBLANK(C94),"Введите адрес",IF(C94='Форма 1'!C94,SUM(E94:K94,M94:S94,Форма2[[#This Row],[19]:[22]]),"Ошибка в адресе!"))</f>
        <v>15990831.32</v>
      </c>
      <c r="E94" s="149">
        <f>SUM(E95:E98)</f>
        <v>0</v>
      </c>
      <c r="F94" s="149">
        <f t="shared" ref="F94:S94" si="33">SUM(F95:F98)</f>
        <v>0</v>
      </c>
      <c r="G94" s="149">
        <f t="shared" si="33"/>
        <v>0</v>
      </c>
      <c r="H94" s="149">
        <f t="shared" si="33"/>
        <v>799370.4</v>
      </c>
      <c r="I94" s="149">
        <f t="shared" si="33"/>
        <v>0</v>
      </c>
      <c r="J94" s="149">
        <f t="shared" si="33"/>
        <v>0</v>
      </c>
      <c r="K94" s="149">
        <f t="shared" si="33"/>
        <v>0</v>
      </c>
      <c r="L94" s="155">
        <f t="shared" si="33"/>
        <v>0</v>
      </c>
      <c r="M94" s="149">
        <f t="shared" si="33"/>
        <v>0</v>
      </c>
      <c r="N94" s="149">
        <f t="shared" si="33"/>
        <v>11725961.789999999</v>
      </c>
      <c r="O94" s="149">
        <f t="shared" si="33"/>
        <v>3465499.13</v>
      </c>
      <c r="P94" s="149">
        <f t="shared" si="33"/>
        <v>0</v>
      </c>
      <c r="Q94" s="149">
        <f t="shared" si="33"/>
        <v>0</v>
      </c>
      <c r="R94" s="149">
        <f t="shared" si="33"/>
        <v>0</v>
      </c>
      <c r="S94" s="149">
        <f t="shared" si="33"/>
        <v>0</v>
      </c>
      <c r="T94" s="93" t="str">
        <f>IF(ISNUMBER('Форма 1'!AN94),INDEX('Предельники 2022'!$C$4:$X$28,MATCH('Форма 1'!$G94,'Предельники 2022'!$B$4:$B$28,0),MATCH(T$5,'Предельники 2022'!$C$3:$X$3,0)),"")</f>
        <v/>
      </c>
      <c r="U94" s="93" t="str">
        <f>IF(ISNUMBER('Форма 1'!AO94),INDEX('Предельники 2022'!$C$4:$X$28,MATCH('Форма 1'!$G94,'Предельники 2022'!$B$4:$B$28,0),MATCH(U$5,'Предельники 2022'!$C$3:$X$3,0)),"")</f>
        <v/>
      </c>
      <c r="V94" s="93" t="str">
        <f>IF(ISNUMBER('Форма 1'!AP94),INDEX('Предельники 2022'!$C$4:$X$28,MATCH('Форма 1'!$G94,'Предельники 2022'!$B$4:$B$28,0),MATCH(V$5,'Предельники 2022'!$C$3:$X$3,0)),"")</f>
        <v/>
      </c>
      <c r="W94" s="93" t="str">
        <f>IF(ISNUMBER('Форма 1'!AQ94),INDEX('Предельники 2022'!$C$4:$X$28,MATCH('Форма 1'!$G94,'Предельники 2022'!$B$4:$B$28,0),MATCH(W$5,'Предельники 2022'!$C$3:$X$3,0)),"")</f>
        <v/>
      </c>
      <c r="X94" s="149">
        <f t="shared" ref="X94:Z94" si="34">SUM(X95:X98)</f>
        <v>0</v>
      </c>
      <c r="Y94" s="149">
        <f t="shared" si="34"/>
        <v>0</v>
      </c>
      <c r="Z94" s="149">
        <f t="shared" si="34"/>
        <v>0</v>
      </c>
      <c r="AA94" s="146"/>
      <c r="AB94" s="150"/>
      <c r="AC94" s="151" t="str">
        <f>'Форма 1'!U94</f>
        <v/>
      </c>
    </row>
    <row r="95" spans="1:29" x14ac:dyDescent="0.25">
      <c r="A95" s="28">
        <f t="shared" si="29"/>
        <v>1</v>
      </c>
      <c r="B95" s="74" t="str">
        <f>IF(ISBLANK('Форма 1'!B95),"",'Форма 1'!B95)</f>
        <v>Кудымкарский муниципальный округ Пермского края</v>
      </c>
      <c r="C95" s="87" t="s">
        <v>83</v>
      </c>
      <c r="D95" s="29">
        <f>IF(ISBLANK(C95),"Введите адрес",IF(C95='Форма 1'!C95,SUM(E95:K95,M95:S95,Форма2[[#This Row],[19]:[22]]),"Ошибка в адресе!"))</f>
        <v>799370.4</v>
      </c>
      <c r="E95" s="30" t="str">
        <f>IF(ISNUMBER('Форма 1'!Z95),ROUND('Форма 1'!$I95*VLOOKUP('Форма 1'!$G95,'Предельники 2022'!$B$4:$X$28,'Форма 1'!Z$7),2),"")</f>
        <v/>
      </c>
      <c r="F95" s="30" t="str">
        <f>IF(ISNUMBER('Форма 1'!AA95),ROUND('Форма 1'!$I95*VLOOKUP('Форма 1'!$G95,'Предельники 2022'!$B$4:$X$28,'Форма 1'!AA$7),2),"")</f>
        <v/>
      </c>
      <c r="G95" s="30" t="str">
        <f>IF(ISNUMBER('Форма 1'!AB95),ROUND('Форма 1'!$I95*VLOOKUP('Форма 1'!$G95,'Предельники 2022'!$B$4:$X$28,'Форма 1'!AB$7),2),"")</f>
        <v/>
      </c>
      <c r="H95" s="30">
        <f>IF(ISNUMBER('Форма 1'!AC95),ROUND('Форма 1'!$I95*VLOOKUP('Форма 1'!$G95,'Предельники 2022'!$B$4:$X$28,'Форма 1'!AC$7),2),"")</f>
        <v>799370.4</v>
      </c>
      <c r="I95" s="30" t="str">
        <f>IF(ISNUMBER('Форма 1'!AD95),ROUND('Форма 1'!$I95*VLOOKUP('Форма 1'!$G95,'Предельники 2022'!$B$4:$X$28,'Форма 1'!AD$7),2),"")</f>
        <v/>
      </c>
      <c r="J95" s="30" t="str">
        <f>IF(ISNUMBER('Форма 1'!AE95),ROUND('Форма 1'!$I95*VLOOKUP('Форма 1'!$G95,'Предельники 2022'!$B$4:$X$28,'Форма 1'!AE$7),2),"")</f>
        <v/>
      </c>
      <c r="K95" s="30" t="str">
        <f>IF(ISNUMBER('Форма 1'!AF95),ROUND('Форма 1'!$I95*VLOOKUP('Форма 1'!$G95,'Предельники 2022'!$B$4:$X$28,'Форма 1'!AF$7),2),"")</f>
        <v/>
      </c>
      <c r="L95" s="31" t="str">
        <f>IF(ISBLANK('Форма 1'!AG95),"",'Форма 1'!AG95)</f>
        <v/>
      </c>
      <c r="M95" s="32" t="str">
        <f>IF(ISBLANK('Форма 1'!AH95),"",'Форма 1'!AH95)</f>
        <v/>
      </c>
      <c r="N95" s="30" t="str">
        <f>IF(ISNUMBER('Форма 1'!AI95),ROUND('Форма 1'!$I95*VLOOKUP('Форма 1'!$G95,'Предельники 2022'!$B$4:$X$28,'Форма 1'!AI$7),2),"")</f>
        <v/>
      </c>
      <c r="O95" s="30" t="str">
        <f>IF(ISNUMBER('Форма 1'!AJ95),ROUND('Форма 1'!$I95*VLOOKUP('Форма 1'!$G95,'Предельники 2022'!$B$4:$X$28,'Форма 1'!AJ$7),2),"")</f>
        <v/>
      </c>
      <c r="P95" s="30" t="str">
        <f>IF(ISNUMBER('Форма 1'!AK95),ROUND('Форма 1'!$I95*VLOOKUP('Форма 1'!$G95,'Предельники 2022'!$B$4:$X$28,'Форма 1'!AK$7),2),"")</f>
        <v/>
      </c>
      <c r="Q95" s="30" t="str">
        <f>IF(ISNUMBER('Форма 1'!AL95),ROUND('Форма 1'!$I95*VLOOKUP('Форма 1'!$G95,'Предельники 2022'!$B$4:$X$28,'Форма 1'!AL$7),2),"")</f>
        <v/>
      </c>
      <c r="R95" s="30" t="str">
        <f>IF(ISNUMBER('Форма 1'!AM95),ROUND('Форма 1'!$I95*VLOOKUP('Форма 1'!$G95,'Предельники 2022'!$B$4:$X$28,'Форма 1'!AM$7),2),"")</f>
        <v/>
      </c>
      <c r="S95" s="93" t="str">
        <f t="shared" si="32"/>
        <v/>
      </c>
      <c r="T95" s="93" t="str">
        <f>IF(ISNUMBER('Форма 1'!AN95),INDEX('Предельники 2022'!$C$4:$X$28,MATCH('Форма 1'!$G95,'Предельники 2022'!$B$4:$B$28,0),MATCH(T$5,'Предельники 2022'!$C$3:$X$3,0)),"")</f>
        <v/>
      </c>
      <c r="U95" s="93" t="str">
        <f>IF(ISNUMBER('Форма 1'!AO95),INDEX('Предельники 2022'!$C$4:$X$28,MATCH('Форма 1'!$G95,'Предельники 2022'!$B$4:$B$28,0),MATCH(U$5,'Предельники 2022'!$C$3:$X$3,0)),"")</f>
        <v/>
      </c>
      <c r="V95" s="93" t="str">
        <f>IF(ISNUMBER('Форма 1'!AP95),INDEX('Предельники 2022'!$C$4:$X$28,MATCH('Форма 1'!$G95,'Предельники 2022'!$B$4:$B$28,0),MATCH(V$5,'Предельники 2022'!$C$3:$X$3,0)),"")</f>
        <v/>
      </c>
      <c r="W95" s="93" t="str">
        <f>IF(ISNUMBER('Форма 1'!AQ95),INDEX('Предельники 2022'!$C$4:$X$28,MATCH('Форма 1'!$G95,'Предельники 2022'!$B$4:$B$28,0),MATCH(W$5,'Предельники 2022'!$C$3:$X$3,0)),"")</f>
        <v/>
      </c>
      <c r="X95" s="30" t="str">
        <f>IF(ISNUMBER('Форма 1'!AR95),ROUND('Форма 1'!$I95*VLOOKUP('Форма 1'!$G95,'Предельники 2022'!$B$4:$X$28,'Форма 1'!AR$7),2),"")</f>
        <v/>
      </c>
      <c r="Y95" s="30" t="str">
        <f>IF(ISNUMBER('Форма 1'!AS95),ROUND('Форма 1'!$I95*VLOOKUP('Форма 1'!$G95,'Предельники 2022'!$B$4:$X$28,'Форма 1'!AS$7),2),"")</f>
        <v/>
      </c>
      <c r="Z95" s="30" t="str">
        <f>IF(ISNUMBER('Форма 1'!AT95),ROUND('Форма 1'!$I95*VLOOKUP('Форма 1'!$G95,'Предельники 2022'!$B$4:$X$28,'Форма 1'!AT$7),2),"")</f>
        <v/>
      </c>
      <c r="AA95" s="32"/>
      <c r="AB95" s="128">
        <f>'Форма 1'!T95</f>
        <v>45657</v>
      </c>
      <c r="AC95" s="130" t="str">
        <f>'Форма 1'!U95</f>
        <v>РО</v>
      </c>
    </row>
    <row r="96" spans="1:29" x14ac:dyDescent="0.25">
      <c r="A96" s="28">
        <f t="shared" si="29"/>
        <v>2</v>
      </c>
      <c r="B96" s="74" t="str">
        <f>IF(ISBLANK('Форма 1'!B96),"",'Форма 1'!B96)</f>
        <v>Кудымкарский муниципальный округ Пермского края</v>
      </c>
      <c r="C96" s="87" t="s">
        <v>326</v>
      </c>
      <c r="D96" s="29">
        <f>IF(ISBLANK(C96),"Введите адрес",IF(C96='Форма 1'!C96,SUM(E96:K96,M96:S96,Форма2[[#This Row],[19]:[22]]),"Ошибка в адресе!"))</f>
        <v>6804861.6799999997</v>
      </c>
      <c r="E96" s="30" t="str">
        <f>IF(ISNUMBER('Форма 1'!Z96),ROUND('Форма 1'!$I96*VLOOKUP('Форма 1'!$G96,'Предельники 2022'!$B$4:$X$28,'Форма 1'!Z$7),2),"")</f>
        <v/>
      </c>
      <c r="F96" s="30" t="str">
        <f>IF(ISNUMBER('Форма 1'!AA96),ROUND('Форма 1'!$I96*VLOOKUP('Форма 1'!$G96,'Предельники 2022'!$B$4:$X$28,'Форма 1'!AA$7),2),"")</f>
        <v/>
      </c>
      <c r="G96" s="30" t="str">
        <f>IF(ISNUMBER('Форма 1'!AB96),ROUND('Форма 1'!$I96*VLOOKUP('Форма 1'!$G96,'Предельники 2022'!$B$4:$X$28,'Форма 1'!AB$7),2),"")</f>
        <v/>
      </c>
      <c r="H96" s="30" t="str">
        <f>IF(ISNUMBER('Форма 1'!AC96),ROUND('Форма 1'!$I96*VLOOKUP('Форма 1'!$G96,'Предельники 2022'!$B$4:$X$28,'Форма 1'!AC$7),2),"")</f>
        <v/>
      </c>
      <c r="I96" s="30" t="str">
        <f>IF(ISNUMBER('Форма 1'!AD96),ROUND('Форма 1'!$I96*VLOOKUP('Форма 1'!$G96,'Предельники 2022'!$B$4:$X$28,'Форма 1'!AD$7),2),"")</f>
        <v/>
      </c>
      <c r="J96" s="30" t="str">
        <f>IF(ISNUMBER('Форма 1'!AE96),ROUND('Форма 1'!$I96*VLOOKUP('Форма 1'!$G96,'Предельники 2022'!$B$4:$X$28,'Форма 1'!AE$7),2),"")</f>
        <v/>
      </c>
      <c r="K96" s="30" t="str">
        <f>IF(ISNUMBER('Форма 1'!AF96),ROUND('Форма 1'!$I96*VLOOKUP('Форма 1'!$G96,'Предельники 2022'!$B$4:$X$28,'Форма 1'!AF$7),2),"")</f>
        <v/>
      </c>
      <c r="L96" s="31" t="str">
        <f>IF(ISBLANK('Форма 1'!AG96),"",'Форма 1'!AG96)</f>
        <v/>
      </c>
      <c r="M96" s="32" t="str">
        <f>IF(ISBLANK('Форма 1'!AH96),"",'Форма 1'!AH96)</f>
        <v/>
      </c>
      <c r="N96" s="30">
        <f>IF(ISNUMBER('Форма 1'!AI96),ROUND('Форма 1'!$I96*VLOOKUP('Форма 1'!$G96,'Предельники 2022'!$B$4:$X$28,'Форма 1'!AI$7),2),"")</f>
        <v>6804861.6799999997</v>
      </c>
      <c r="O96" s="30" t="str">
        <f>IF(ISNUMBER('Форма 1'!AJ96),ROUND('Форма 1'!$I96*VLOOKUP('Форма 1'!$G96,'Предельники 2022'!$B$4:$X$28,'Форма 1'!AJ$7),2),"")</f>
        <v/>
      </c>
      <c r="P96" s="30" t="str">
        <f>IF(ISNUMBER('Форма 1'!AK96),ROUND('Форма 1'!$I96*VLOOKUP('Форма 1'!$G96,'Предельники 2022'!$B$4:$X$28,'Форма 1'!AK$7),2),"")</f>
        <v/>
      </c>
      <c r="Q96" s="30" t="str">
        <f>IF(ISNUMBER('Форма 1'!AL96),ROUND('Форма 1'!$I96*VLOOKUP('Форма 1'!$G96,'Предельники 2022'!$B$4:$X$28,'Форма 1'!AL$7),2),"")</f>
        <v/>
      </c>
      <c r="R96" s="30" t="str">
        <f>IF(ISNUMBER('Форма 1'!AM96),ROUND('Форма 1'!$I96*VLOOKUP('Форма 1'!$G96,'Предельники 2022'!$B$4:$X$28,'Форма 1'!AM$7),2),"")</f>
        <v/>
      </c>
      <c r="S96" s="93" t="str">
        <f t="shared" si="32"/>
        <v/>
      </c>
      <c r="T96" s="93" t="str">
        <f>IF(ISNUMBER('Форма 1'!AN96),INDEX('Предельники 2022'!$C$4:$X$28,MATCH('Форма 1'!$G96,'Предельники 2022'!$B$4:$B$28,0),MATCH(T$5,'Предельники 2022'!$C$3:$X$3,0)),"")</f>
        <v/>
      </c>
      <c r="U96" s="93" t="str">
        <f>IF(ISNUMBER('Форма 1'!AO96),INDEX('Предельники 2022'!$C$4:$X$28,MATCH('Форма 1'!$G96,'Предельники 2022'!$B$4:$B$28,0),MATCH(U$5,'Предельники 2022'!$C$3:$X$3,0)),"")</f>
        <v/>
      </c>
      <c r="V96" s="93" t="str">
        <f>IF(ISNUMBER('Форма 1'!AP96),INDEX('Предельники 2022'!$C$4:$X$28,MATCH('Форма 1'!$G96,'Предельники 2022'!$B$4:$B$28,0),MATCH(V$5,'Предельники 2022'!$C$3:$X$3,0)),"")</f>
        <v/>
      </c>
      <c r="W96" s="93" t="str">
        <f>IF(ISNUMBER('Форма 1'!AQ96),INDEX('Предельники 2022'!$C$4:$X$28,MATCH('Форма 1'!$G96,'Предельники 2022'!$B$4:$B$28,0),MATCH(W$5,'Предельники 2022'!$C$3:$X$3,0)),"")</f>
        <v/>
      </c>
      <c r="X96" s="30" t="str">
        <f>IF(ISNUMBER('Форма 1'!AR96),ROUND('Форма 1'!$I96*VLOOKUP('Форма 1'!$G96,'Предельники 2022'!$B$4:$X$28,'Форма 1'!AR$7),2),"")</f>
        <v/>
      </c>
      <c r="Y96" s="30" t="str">
        <f>IF(ISNUMBER('Форма 1'!AS96),ROUND('Форма 1'!$I96*VLOOKUP('Форма 1'!$G96,'Предельники 2022'!$B$4:$X$28,'Форма 1'!AS$7),2),"")</f>
        <v/>
      </c>
      <c r="Z96" s="30" t="str">
        <f>IF(ISNUMBER('Форма 1'!AT96),ROUND('Форма 1'!$I96*VLOOKUP('Форма 1'!$G96,'Предельники 2022'!$B$4:$X$28,'Форма 1'!AT$7),2),"")</f>
        <v/>
      </c>
      <c r="AA96" s="32"/>
      <c r="AB96" s="128">
        <f>'Форма 1'!T96</f>
        <v>45657</v>
      </c>
      <c r="AC96" s="130" t="str">
        <f>'Форма 1'!U96</f>
        <v>РО</v>
      </c>
    </row>
    <row r="97" spans="1:29" x14ac:dyDescent="0.25">
      <c r="A97" s="28">
        <f t="shared" si="29"/>
        <v>3</v>
      </c>
      <c r="B97" s="74" t="str">
        <f>IF(ISBLANK('Форма 1'!B97),"",'Форма 1'!B97)</f>
        <v>Кудымкарский муниципальный округ Пермского края</v>
      </c>
      <c r="C97" s="87" t="s">
        <v>196</v>
      </c>
      <c r="D97" s="29">
        <f>IF(ISBLANK(C97),"Введите адрес",IF(C97='Форма 1'!C97,SUM(E97:K97,M97:S97,Форма2[[#This Row],[19]:[22]]),"Ошибка в адресе!"))</f>
        <v>4921100.1100000003</v>
      </c>
      <c r="E97" s="30" t="str">
        <f>IF(ISNUMBER('Форма 1'!Z97),ROUND('Форма 1'!$I97*VLOOKUP('Форма 1'!$G97,'Предельники 2022'!$B$4:$X$28,'Форма 1'!Z$7),2),"")</f>
        <v/>
      </c>
      <c r="F97" s="30" t="str">
        <f>IF(ISNUMBER('Форма 1'!AA97),ROUND('Форма 1'!$I97*VLOOKUP('Форма 1'!$G97,'Предельники 2022'!$B$4:$X$28,'Форма 1'!AA$7),2),"")</f>
        <v/>
      </c>
      <c r="G97" s="30" t="str">
        <f>IF(ISNUMBER('Форма 1'!AB97),ROUND('Форма 1'!$I97*VLOOKUP('Форма 1'!$G97,'Предельники 2022'!$B$4:$X$28,'Форма 1'!AB$7),2),"")</f>
        <v/>
      </c>
      <c r="H97" s="30" t="str">
        <f>IF(ISNUMBER('Форма 1'!AC97),ROUND('Форма 1'!$I97*VLOOKUP('Форма 1'!$G97,'Предельники 2022'!$B$4:$X$28,'Форма 1'!AC$7),2),"")</f>
        <v/>
      </c>
      <c r="I97" s="30" t="str">
        <f>IF(ISNUMBER('Форма 1'!AD97),ROUND('Форма 1'!$I97*VLOOKUP('Форма 1'!$G97,'Предельники 2022'!$B$4:$X$28,'Форма 1'!AD$7),2),"")</f>
        <v/>
      </c>
      <c r="J97" s="30" t="str">
        <f>IF(ISNUMBER('Форма 1'!AE97),ROUND('Форма 1'!$I97*VLOOKUP('Форма 1'!$G97,'Предельники 2022'!$B$4:$X$28,'Форма 1'!AE$7),2),"")</f>
        <v/>
      </c>
      <c r="K97" s="30" t="str">
        <f>IF(ISNUMBER('Форма 1'!AF97),ROUND('Форма 1'!$I97*VLOOKUP('Форма 1'!$G97,'Предельники 2022'!$B$4:$X$28,'Форма 1'!AF$7),2),"")</f>
        <v/>
      </c>
      <c r="L97" s="31" t="str">
        <f>IF(ISBLANK('Форма 1'!AG97),"",'Форма 1'!AG97)</f>
        <v/>
      </c>
      <c r="M97" s="32" t="str">
        <f>IF(ISBLANK('Форма 1'!AH97),"",'Форма 1'!AH97)</f>
        <v/>
      </c>
      <c r="N97" s="30">
        <f>IF(ISNUMBER('Форма 1'!AI97),ROUND('Форма 1'!$I97*VLOOKUP('Форма 1'!$G97,'Предельники 2022'!$B$4:$X$28,'Форма 1'!AI$7),2),"")</f>
        <v>4921100.1100000003</v>
      </c>
      <c r="O97" s="30" t="str">
        <f>IF(ISNUMBER('Форма 1'!AJ97),ROUND('Форма 1'!$I97*VLOOKUP('Форма 1'!$G97,'Предельники 2022'!$B$4:$X$28,'Форма 1'!AJ$7),2),"")</f>
        <v/>
      </c>
      <c r="P97" s="30" t="str">
        <f>IF(ISNUMBER('Форма 1'!AK97),ROUND('Форма 1'!$I97*VLOOKUP('Форма 1'!$G97,'Предельники 2022'!$B$4:$X$28,'Форма 1'!AK$7),2),"")</f>
        <v/>
      </c>
      <c r="Q97" s="30" t="str">
        <f>IF(ISNUMBER('Форма 1'!AL97),ROUND('Форма 1'!$I97*VLOOKUP('Форма 1'!$G97,'Предельники 2022'!$B$4:$X$28,'Форма 1'!AL$7),2),"")</f>
        <v/>
      </c>
      <c r="R97" s="30" t="str">
        <f>IF(ISNUMBER('Форма 1'!AM97),ROUND('Форма 1'!$I97*VLOOKUP('Форма 1'!$G97,'Предельники 2022'!$B$4:$X$28,'Форма 1'!AM$7),2),"")</f>
        <v/>
      </c>
      <c r="S97" s="93" t="str">
        <f t="shared" si="32"/>
        <v/>
      </c>
      <c r="T97" s="93" t="str">
        <f>IF(ISNUMBER('Форма 1'!AN97),INDEX('Предельники 2022'!$C$4:$X$28,MATCH('Форма 1'!$G97,'Предельники 2022'!$B$4:$B$28,0),MATCH(T$5,'Предельники 2022'!$C$3:$X$3,0)),"")</f>
        <v/>
      </c>
      <c r="U97" s="93" t="str">
        <f>IF(ISNUMBER('Форма 1'!AO97),INDEX('Предельники 2022'!$C$4:$X$28,MATCH('Форма 1'!$G97,'Предельники 2022'!$B$4:$B$28,0),MATCH(U$5,'Предельники 2022'!$C$3:$X$3,0)),"")</f>
        <v/>
      </c>
      <c r="V97" s="93" t="str">
        <f>IF(ISNUMBER('Форма 1'!AP97),INDEX('Предельники 2022'!$C$4:$X$28,MATCH('Форма 1'!$G97,'Предельники 2022'!$B$4:$B$28,0),MATCH(V$5,'Предельники 2022'!$C$3:$X$3,0)),"")</f>
        <v/>
      </c>
      <c r="W97" s="93" t="str">
        <f>IF(ISNUMBER('Форма 1'!AQ97),INDEX('Предельники 2022'!$C$4:$X$28,MATCH('Форма 1'!$G97,'Предельники 2022'!$B$4:$B$28,0),MATCH(W$5,'Предельники 2022'!$C$3:$X$3,0)),"")</f>
        <v/>
      </c>
      <c r="X97" s="30" t="str">
        <f>IF(ISNUMBER('Форма 1'!AR97),ROUND('Форма 1'!$I97*VLOOKUP('Форма 1'!$G97,'Предельники 2022'!$B$4:$X$28,'Форма 1'!AR$7),2),"")</f>
        <v/>
      </c>
      <c r="Y97" s="30" t="str">
        <f>IF(ISNUMBER('Форма 1'!AS97),ROUND('Форма 1'!$I97*VLOOKUP('Форма 1'!$G97,'Предельники 2022'!$B$4:$X$28,'Форма 1'!AS$7),2),"")</f>
        <v/>
      </c>
      <c r="Z97" s="30" t="str">
        <f>IF(ISNUMBER('Форма 1'!AT97),ROUND('Форма 1'!$I97*VLOOKUP('Форма 1'!$G97,'Предельники 2022'!$B$4:$X$28,'Форма 1'!AT$7),2),"")</f>
        <v/>
      </c>
      <c r="AA97" s="32"/>
      <c r="AB97" s="128">
        <f>'Форма 1'!T97</f>
        <v>45657</v>
      </c>
      <c r="AC97" s="130" t="str">
        <f>'Форма 1'!U97</f>
        <v>РО</v>
      </c>
    </row>
    <row r="98" spans="1:29" x14ac:dyDescent="0.25">
      <c r="A98" s="28">
        <f t="shared" si="29"/>
        <v>4</v>
      </c>
      <c r="B98" s="74" t="str">
        <f>IF(ISBLANK('Форма 1'!B98),"",'Форма 1'!B98)</f>
        <v>Кудымкарский муниципальный округ Пермского края</v>
      </c>
      <c r="C98" s="87" t="s">
        <v>949</v>
      </c>
      <c r="D98" s="29">
        <f>IF(ISBLANK(C98),"Введите адрес",IF(C98='Форма 1'!C98,SUM(E98:K98,M98:S98,Форма2[[#This Row],[19]:[22]]),"Ошибка в адресе!"))</f>
        <v>3465499.13</v>
      </c>
      <c r="E98" s="30" t="str">
        <f>IF(ISNUMBER('Форма 1'!Z98),ROUND('Форма 1'!$I98*VLOOKUP('Форма 1'!$G98,'Предельники 2022'!$B$4:$X$28,'Форма 1'!Z$7),2),"")</f>
        <v/>
      </c>
      <c r="F98" s="30" t="str">
        <f>IF(ISNUMBER('Форма 1'!AA98),ROUND('Форма 1'!$I98*VLOOKUP('Форма 1'!$G98,'Предельники 2022'!$B$4:$X$28,'Форма 1'!AA$7),2),"")</f>
        <v/>
      </c>
      <c r="G98" s="30" t="str">
        <f>IF(ISNUMBER('Форма 1'!AB98),ROUND('Форма 1'!$I98*VLOOKUP('Форма 1'!$G98,'Предельники 2022'!$B$4:$X$28,'Форма 1'!AB$7),2),"")</f>
        <v/>
      </c>
      <c r="H98" s="30" t="str">
        <f>IF(ISNUMBER('Форма 1'!AC98),ROUND('Форма 1'!$I98*VLOOKUP('Форма 1'!$G98,'Предельники 2022'!$B$4:$X$28,'Форма 1'!AC$7),2),"")</f>
        <v/>
      </c>
      <c r="I98" s="30" t="str">
        <f>IF(ISNUMBER('Форма 1'!AD98),ROUND('Форма 1'!$I98*VLOOKUP('Форма 1'!$G98,'Предельники 2022'!$B$4:$X$28,'Форма 1'!AD$7),2),"")</f>
        <v/>
      </c>
      <c r="J98" s="30" t="str">
        <f>IF(ISNUMBER('Форма 1'!AE98),ROUND('Форма 1'!$I98*VLOOKUP('Форма 1'!$G98,'Предельники 2022'!$B$4:$X$28,'Форма 1'!AE$7),2),"")</f>
        <v/>
      </c>
      <c r="K98" s="30" t="str">
        <f>IF(ISNUMBER('Форма 1'!AF98),ROUND('Форма 1'!$I98*VLOOKUP('Форма 1'!$G98,'Предельники 2022'!$B$4:$X$28,'Форма 1'!AF$7),2),"")</f>
        <v/>
      </c>
      <c r="L98" s="31" t="str">
        <f>IF(ISBLANK('Форма 1'!AG98),"",'Форма 1'!AG98)</f>
        <v/>
      </c>
      <c r="M98" s="32" t="str">
        <f>IF(ISBLANK('Форма 1'!AH98),"",'Форма 1'!AH98)</f>
        <v/>
      </c>
      <c r="N98" s="30" t="str">
        <f>IF(ISNUMBER('Форма 1'!AI98),ROUND('Форма 1'!$I98*VLOOKUP('Форма 1'!$G98,'Предельники 2022'!$B$4:$X$28,'Форма 1'!AI$7),2),"")</f>
        <v/>
      </c>
      <c r="O98" s="30">
        <f>IF(ISNUMBER('Форма 1'!AJ98),ROUND('Форма 1'!$I98*VLOOKUP('Форма 1'!$G98,'Предельники 2022'!$B$4:$X$28,'Форма 1'!AJ$7),2),"")</f>
        <v>3465499.13</v>
      </c>
      <c r="P98" s="30" t="str">
        <f>IF(ISNUMBER('Форма 1'!AK98),ROUND('Форма 1'!$I98*VLOOKUP('Форма 1'!$G98,'Предельники 2022'!$B$4:$X$28,'Форма 1'!AK$7),2),"")</f>
        <v/>
      </c>
      <c r="Q98" s="30" t="str">
        <f>IF(ISNUMBER('Форма 1'!AL98),ROUND('Форма 1'!$I98*VLOOKUP('Форма 1'!$G98,'Предельники 2022'!$B$4:$X$28,'Форма 1'!AL$7),2),"")</f>
        <v/>
      </c>
      <c r="R98" s="30" t="str">
        <f>IF(ISNUMBER('Форма 1'!AM98),ROUND('Форма 1'!$I98*VLOOKUP('Форма 1'!$G98,'Предельники 2022'!$B$4:$X$28,'Форма 1'!AM$7),2),"")</f>
        <v/>
      </c>
      <c r="S98" s="93" t="str">
        <f t="shared" si="32"/>
        <v/>
      </c>
      <c r="T98" s="93" t="str">
        <f>IF(ISNUMBER('Форма 1'!AN98),INDEX('Предельники 2022'!$C$4:$X$28,MATCH('Форма 1'!$G98,'Предельники 2022'!$B$4:$B$28,0),MATCH(T$5,'Предельники 2022'!$C$3:$X$3,0)),"")</f>
        <v/>
      </c>
      <c r="U98" s="93" t="str">
        <f>IF(ISNUMBER('Форма 1'!AO98),INDEX('Предельники 2022'!$C$4:$X$28,MATCH('Форма 1'!$G98,'Предельники 2022'!$B$4:$B$28,0),MATCH(U$5,'Предельники 2022'!$C$3:$X$3,0)),"")</f>
        <v/>
      </c>
      <c r="V98" s="93" t="str">
        <f>IF(ISNUMBER('Форма 1'!AP98),INDEX('Предельники 2022'!$C$4:$X$28,MATCH('Форма 1'!$G98,'Предельники 2022'!$B$4:$B$28,0),MATCH(V$5,'Предельники 2022'!$C$3:$X$3,0)),"")</f>
        <v/>
      </c>
      <c r="W98" s="93" t="str">
        <f>IF(ISNUMBER('Форма 1'!AQ98),INDEX('Предельники 2022'!$C$4:$X$28,MATCH('Форма 1'!$G98,'Предельники 2022'!$B$4:$B$28,0),MATCH(W$5,'Предельники 2022'!$C$3:$X$3,0)),"")</f>
        <v/>
      </c>
      <c r="X98" s="30" t="str">
        <f>IF(ISNUMBER('Форма 1'!AR98),ROUND('Форма 1'!$I98*VLOOKUP('Форма 1'!$G98,'Предельники 2022'!$B$4:$X$28,'Форма 1'!AR$7),2),"")</f>
        <v/>
      </c>
      <c r="Y98" s="30" t="str">
        <f>IF(ISNUMBER('Форма 1'!AS98),ROUND('Форма 1'!$I98*VLOOKUP('Форма 1'!$G98,'Предельники 2022'!$B$4:$X$28,'Форма 1'!AS$7),2),"")</f>
        <v/>
      </c>
      <c r="Z98" s="30" t="str">
        <f>IF(ISNUMBER('Форма 1'!AT98),ROUND('Форма 1'!$I98*VLOOKUP('Форма 1'!$G98,'Предельники 2022'!$B$4:$X$28,'Форма 1'!AT$7),2),"")</f>
        <v/>
      </c>
      <c r="AA98" s="32"/>
      <c r="AB98" s="128">
        <f>'Форма 1'!T98</f>
        <v>45657</v>
      </c>
      <c r="AC98" s="130" t="str">
        <f>'Форма 1'!U98</f>
        <v>РО</v>
      </c>
    </row>
    <row r="99" spans="1:29" ht="15.75" x14ac:dyDescent="0.25">
      <c r="A99" s="147">
        <f>IF(NOT(ISERROR("Пермского края"=MID(C99,FIND("Пермского края",C99),14)))=$C$1,0,IF(NOT(ISERROR("город Пермь"=MID(C99,FIND("город Пермь",C99),11)))=$C$1,0,IF(NOT(ISERROR("Итого"=MID(C99,FIND("Итого",C99),5)))=$C$1,0,IF(NOT(ISERROR("Всего"=MID(C99,FIND("Всего",C99),5)))=$C$1,0,#REF!+1))))</f>
        <v>0</v>
      </c>
      <c r="B99" s="148" t="str">
        <f>IF(ISBLANK('Форма 1'!B99),"",'Форма 1'!B99)</f>
        <v/>
      </c>
      <c r="C99" s="153" t="s">
        <v>1089</v>
      </c>
      <c r="D99" s="146">
        <f>IF(ISBLANK(C99),"Введите адрес",IF(C99='Форма 1'!C99,SUM(E99:K99,M99:S99,Форма2[[#This Row],[19]:[22]]),"Ошибка в адресе!"))</f>
        <v>92731105.51000002</v>
      </c>
      <c r="E99" s="149">
        <f>SUM(E100:E110)</f>
        <v>0</v>
      </c>
      <c r="F99" s="149">
        <f t="shared" ref="F99:S99" si="35">SUM(F100:F110)</f>
        <v>7834075.8899999997</v>
      </c>
      <c r="G99" s="149">
        <f t="shared" si="35"/>
        <v>3839505.38</v>
      </c>
      <c r="H99" s="149">
        <f t="shared" si="35"/>
        <v>0</v>
      </c>
      <c r="I99" s="149">
        <f t="shared" si="35"/>
        <v>0</v>
      </c>
      <c r="J99" s="149">
        <f t="shared" si="35"/>
        <v>0</v>
      </c>
      <c r="K99" s="149">
        <f t="shared" si="35"/>
        <v>0</v>
      </c>
      <c r="L99" s="155">
        <f t="shared" si="35"/>
        <v>0</v>
      </c>
      <c r="M99" s="149">
        <f t="shared" si="35"/>
        <v>0</v>
      </c>
      <c r="N99" s="149">
        <f t="shared" si="35"/>
        <v>31690393.100000001</v>
      </c>
      <c r="O99" s="149">
        <f t="shared" si="35"/>
        <v>47098828.460000001</v>
      </c>
      <c r="P99" s="149">
        <f t="shared" si="35"/>
        <v>0</v>
      </c>
      <c r="Q99" s="149">
        <f t="shared" si="35"/>
        <v>0</v>
      </c>
      <c r="R99" s="149">
        <f t="shared" si="35"/>
        <v>2111603.0099999998</v>
      </c>
      <c r="S99" s="149">
        <f t="shared" si="35"/>
        <v>156699.67000000001</v>
      </c>
      <c r="T99" s="93" t="str">
        <f>IF(ISNUMBER('Форма 1'!AN99),INDEX('Предельники 2022'!$C$4:$X$28,MATCH('Форма 1'!$G99,'Предельники 2022'!$B$4:$B$28,0),MATCH(T$5,'Предельники 2022'!$C$3:$X$3,0)),"")</f>
        <v/>
      </c>
      <c r="U99" s="93" t="str">
        <f>IF(ISNUMBER('Форма 1'!AO99),INDEX('Предельники 2022'!$C$4:$X$28,MATCH('Форма 1'!$G99,'Предельники 2022'!$B$4:$B$28,0),MATCH(U$5,'Предельники 2022'!$C$3:$X$3,0)),"")</f>
        <v/>
      </c>
      <c r="V99" s="93" t="str">
        <f>IF(ISNUMBER('Форма 1'!AP99),INDEX('Предельники 2022'!$C$4:$X$28,MATCH('Форма 1'!$G99,'Предельники 2022'!$B$4:$B$28,0),MATCH(V$5,'Предельники 2022'!$C$3:$X$3,0)),"")</f>
        <v/>
      </c>
      <c r="W99" s="93" t="str">
        <f>IF(ISNUMBER('Форма 1'!AQ99),INDEX('Предельники 2022'!$C$4:$X$28,MATCH('Форма 1'!$G99,'Предельники 2022'!$B$4:$B$28,0),MATCH(W$5,'Предельники 2022'!$C$3:$X$3,0)),"")</f>
        <v/>
      </c>
      <c r="X99" s="149">
        <f t="shared" ref="X99:Z99" si="36">SUM(X100:X110)</f>
        <v>0</v>
      </c>
      <c r="Y99" s="149">
        <f t="shared" si="36"/>
        <v>0</v>
      </c>
      <c r="Z99" s="149">
        <f t="shared" si="36"/>
        <v>0</v>
      </c>
      <c r="AA99" s="146"/>
      <c r="AB99" s="150"/>
      <c r="AC99" s="151" t="str">
        <f>'Форма 1'!U99</f>
        <v/>
      </c>
    </row>
    <row r="100" spans="1:29" x14ac:dyDescent="0.25">
      <c r="A100" s="28">
        <f t="shared" si="29"/>
        <v>1</v>
      </c>
      <c r="B100" s="74" t="str">
        <f>IF(ISBLANK('Форма 1'!B100),"",'Форма 1'!B100)</f>
        <v>Кунгурский муниципальный округ Пермского края</v>
      </c>
      <c r="C100" s="87" t="s">
        <v>257</v>
      </c>
      <c r="D100" s="29">
        <f>IF(ISBLANK(C100),"Введите адрес",IF(C100='Форма 1'!C100,SUM(E100:K100,M100:S100,Форма2[[#This Row],[19]:[22]]),"Ошибка в адресе!"))</f>
        <v>3080231.49</v>
      </c>
      <c r="E100" s="30" t="str">
        <f>IF(ISNUMBER('Форма 1'!Z100),ROUND('Форма 1'!$I100*VLOOKUP('Форма 1'!$G100,'Предельники 2022'!$B$4:$X$28,'Форма 1'!Z$7),2),"")</f>
        <v/>
      </c>
      <c r="F100" s="30" t="str">
        <f>IF(ISNUMBER('Форма 1'!AA100),ROUND('Форма 1'!$I100*VLOOKUP('Форма 1'!$G100,'Предельники 2022'!$B$4:$X$28,'Форма 1'!AA$7),2),"")</f>
        <v/>
      </c>
      <c r="G100" s="30" t="str">
        <f>IF(ISNUMBER('Форма 1'!AB100),ROUND('Форма 1'!$I100*VLOOKUP('Форма 1'!$G100,'Предельники 2022'!$B$4:$X$28,'Форма 1'!AB$7),2),"")</f>
        <v/>
      </c>
      <c r="H100" s="30" t="str">
        <f>IF(ISNUMBER('Форма 1'!AC100),ROUND('Форма 1'!$I100*VLOOKUP('Форма 1'!$G100,'Предельники 2022'!$B$4:$X$28,'Форма 1'!AC$7),2),"")</f>
        <v/>
      </c>
      <c r="I100" s="30" t="str">
        <f>IF(ISNUMBER('Форма 1'!AD100),ROUND('Форма 1'!$I100*VLOOKUP('Форма 1'!$G100,'Предельники 2022'!$B$4:$X$28,'Форма 1'!AD$7),2),"")</f>
        <v/>
      </c>
      <c r="J100" s="30" t="str">
        <f>IF(ISNUMBER('Форма 1'!AE100),ROUND('Форма 1'!$I100*VLOOKUP('Форма 1'!$G100,'Предельники 2022'!$B$4:$X$28,'Форма 1'!AE$7),2),"")</f>
        <v/>
      </c>
      <c r="K100" s="30" t="str">
        <f>IF(ISNUMBER('Форма 1'!AF100),ROUND('Форма 1'!$I100*VLOOKUP('Форма 1'!$G100,'Предельники 2022'!$B$4:$X$28,'Форма 1'!AF$7),2),"")</f>
        <v/>
      </c>
      <c r="L100" s="31" t="str">
        <f>IF(ISBLANK('Форма 1'!AG100),"",'Форма 1'!AG100)</f>
        <v/>
      </c>
      <c r="M100" s="32" t="str">
        <f>IF(ISBLANK('Форма 1'!AH100),"",'Форма 1'!AH100)</f>
        <v/>
      </c>
      <c r="N100" s="30" t="str">
        <f>IF(ISNUMBER('Форма 1'!AI100),ROUND('Форма 1'!$I100*VLOOKUP('Форма 1'!$G100,'Предельники 2022'!$B$4:$X$28,'Форма 1'!AI$7),2),"")</f>
        <v/>
      </c>
      <c r="O100" s="30">
        <f>IF(ISNUMBER('Форма 1'!AJ100),ROUND('Форма 1'!$I100*VLOOKUP('Форма 1'!$G100,'Предельники 2022'!$B$4:$X$28,'Форма 1'!AJ$7),2),"")</f>
        <v>3080231.49</v>
      </c>
      <c r="P100" s="30" t="str">
        <f>IF(ISNUMBER('Форма 1'!AK100),ROUND('Форма 1'!$I100*VLOOKUP('Форма 1'!$G100,'Предельники 2022'!$B$4:$X$28,'Форма 1'!AK$7),2),"")</f>
        <v/>
      </c>
      <c r="Q100" s="30" t="str">
        <f>IF(ISNUMBER('Форма 1'!AL100),ROUND('Форма 1'!$I100*VLOOKUP('Форма 1'!$G100,'Предельники 2022'!$B$4:$X$28,'Форма 1'!AL$7),2),"")</f>
        <v/>
      </c>
      <c r="R100" s="30" t="str">
        <f>IF(ISNUMBER('Форма 1'!AM100),ROUND('Форма 1'!$I100*VLOOKUP('Форма 1'!$G100,'Предельники 2022'!$B$4:$X$28,'Форма 1'!AM$7),2),"")</f>
        <v/>
      </c>
      <c r="S100" s="93" t="str">
        <f t="shared" si="32"/>
        <v/>
      </c>
      <c r="T100" s="93" t="str">
        <f>IF(ISNUMBER('Форма 1'!AN100),INDEX('Предельники 2022'!$C$4:$X$28,MATCH('Форма 1'!$G100,'Предельники 2022'!$B$4:$B$28,0),MATCH(T$5,'Предельники 2022'!$C$3:$X$3,0)),"")</f>
        <v/>
      </c>
      <c r="U100" s="93" t="str">
        <f>IF(ISNUMBER('Форма 1'!AO100),INDEX('Предельники 2022'!$C$4:$X$28,MATCH('Форма 1'!$G100,'Предельники 2022'!$B$4:$B$28,0),MATCH(U$5,'Предельники 2022'!$C$3:$X$3,0)),"")</f>
        <v/>
      </c>
      <c r="V100" s="93" t="str">
        <f>IF(ISNUMBER('Форма 1'!AP100),INDEX('Предельники 2022'!$C$4:$X$28,MATCH('Форма 1'!$G100,'Предельники 2022'!$B$4:$B$28,0),MATCH(V$5,'Предельники 2022'!$C$3:$X$3,0)),"")</f>
        <v/>
      </c>
      <c r="W100" s="93" t="str">
        <f>IF(ISNUMBER('Форма 1'!AQ100),INDEX('Предельники 2022'!$C$4:$X$28,MATCH('Форма 1'!$G100,'Предельники 2022'!$B$4:$B$28,0),MATCH(W$5,'Предельники 2022'!$C$3:$X$3,0)),"")</f>
        <v/>
      </c>
      <c r="X100" s="30" t="str">
        <f>IF(ISNUMBER('Форма 1'!AR100),ROUND('Форма 1'!$I100*VLOOKUP('Форма 1'!$G100,'Предельники 2022'!$B$4:$X$28,'Форма 1'!AR$7),2),"")</f>
        <v/>
      </c>
      <c r="Y100" s="30" t="str">
        <f>IF(ISNUMBER('Форма 1'!AS100),ROUND('Форма 1'!$I100*VLOOKUP('Форма 1'!$G100,'Предельники 2022'!$B$4:$X$28,'Форма 1'!AS$7),2),"")</f>
        <v/>
      </c>
      <c r="Z100" s="30" t="str">
        <f>IF(ISNUMBER('Форма 1'!AT100),ROUND('Форма 1'!$I100*VLOOKUP('Форма 1'!$G100,'Предельники 2022'!$B$4:$X$28,'Форма 1'!AT$7),2),"")</f>
        <v/>
      </c>
      <c r="AA100" s="32"/>
      <c r="AB100" s="128">
        <f>'Форма 1'!T100</f>
        <v>45657</v>
      </c>
      <c r="AC100" s="130" t="str">
        <f>'Форма 1'!U100</f>
        <v>РО</v>
      </c>
    </row>
    <row r="101" spans="1:29" x14ac:dyDescent="0.25">
      <c r="A101" s="28">
        <f t="shared" si="29"/>
        <v>2</v>
      </c>
      <c r="B101" s="74" t="str">
        <f>IF(ISBLANK('Форма 1'!B101),"",'Форма 1'!B101)</f>
        <v>Кунгурский муниципальный округ Пермского края</v>
      </c>
      <c r="C101" s="87" t="s">
        <v>1522</v>
      </c>
      <c r="D101" s="29">
        <f>IF(ISBLANK(C101),"Введите адрес",IF(C101='Форма 1'!C101,SUM(E101:K101,M101:S101,Форма2[[#This Row],[19]:[22]]),"Ошибка в адресе!"))</f>
        <v>25211530.57</v>
      </c>
      <c r="E101" s="30" t="str">
        <f>IF(ISNUMBER('Форма 1'!Z101),ROUND('Форма 1'!$I101*VLOOKUP('Форма 1'!$G101,'Предельники 2022'!$B$4:$X$28,'Форма 1'!Z$7),2),"")</f>
        <v/>
      </c>
      <c r="F101" s="30" t="str">
        <f>IF(ISNUMBER('Форма 1'!AA101),ROUND('Форма 1'!$I101*VLOOKUP('Форма 1'!$G101,'Предельники 2022'!$B$4:$X$28,'Форма 1'!AA$7),2),"")</f>
        <v/>
      </c>
      <c r="G101" s="30" t="str">
        <f>IF(ISNUMBER('Форма 1'!AB101),ROUND('Форма 1'!$I101*VLOOKUP('Форма 1'!$G101,'Предельники 2022'!$B$4:$X$28,'Форма 1'!AB$7),2),"")</f>
        <v/>
      </c>
      <c r="H101" s="30" t="str">
        <f>IF(ISNUMBER('Форма 1'!AC101),ROUND('Форма 1'!$I101*VLOOKUP('Форма 1'!$G101,'Предельники 2022'!$B$4:$X$28,'Форма 1'!AC$7),2),"")</f>
        <v/>
      </c>
      <c r="I101" s="30" t="str">
        <f>IF(ISNUMBER('Форма 1'!AD101),ROUND('Форма 1'!$I101*VLOOKUP('Форма 1'!$G101,'Предельники 2022'!$B$4:$X$28,'Форма 1'!AD$7),2),"")</f>
        <v/>
      </c>
      <c r="J101" s="30" t="str">
        <f>IF(ISNUMBER('Форма 1'!AE101),ROUND('Форма 1'!$I101*VLOOKUP('Форма 1'!$G101,'Предельники 2022'!$B$4:$X$28,'Форма 1'!AE$7),2),"")</f>
        <v/>
      </c>
      <c r="K101" s="30" t="str">
        <f>IF(ISNUMBER('Форма 1'!AF101),ROUND('Форма 1'!$I101*VLOOKUP('Форма 1'!$G101,'Предельники 2022'!$B$4:$X$28,'Форма 1'!AF$7),2),"")</f>
        <v/>
      </c>
      <c r="L101" s="31" t="str">
        <f>IF(ISBLANK('Форма 1'!AG101),"",'Форма 1'!AG101)</f>
        <v/>
      </c>
      <c r="M101" s="32" t="str">
        <f>IF(ISBLANK('Форма 1'!AH101),"",'Форма 1'!AH101)</f>
        <v/>
      </c>
      <c r="N101" s="30" t="str">
        <f>IF(ISNUMBER('Форма 1'!AI101),ROUND('Форма 1'!$I101*VLOOKUP('Форма 1'!$G101,'Предельники 2022'!$B$4:$X$28,'Форма 1'!AI$7),2),"")</f>
        <v/>
      </c>
      <c r="O101" s="30">
        <f>IF(ISNUMBER('Форма 1'!AJ101),ROUND('Форма 1'!$I101*VLOOKUP('Форма 1'!$G101,'Предельники 2022'!$B$4:$X$28,'Форма 1'!AJ$7),2),"")</f>
        <v>25211530.57</v>
      </c>
      <c r="P101" s="30" t="str">
        <f>IF(ISNUMBER('Форма 1'!AK101),ROUND('Форма 1'!$I101*VLOOKUP('Форма 1'!$G101,'Предельники 2022'!$B$4:$X$28,'Форма 1'!AK$7),2),"")</f>
        <v/>
      </c>
      <c r="Q101" s="30" t="str">
        <f>IF(ISNUMBER('Форма 1'!AL101),ROUND('Форма 1'!$I101*VLOOKUP('Форма 1'!$G101,'Предельники 2022'!$B$4:$X$28,'Форма 1'!AL$7),2),"")</f>
        <v/>
      </c>
      <c r="R101" s="30" t="str">
        <f>IF(ISNUMBER('Форма 1'!AM101),ROUND('Форма 1'!$I101*VLOOKUP('Форма 1'!$G101,'Предельники 2022'!$B$4:$X$28,'Форма 1'!AM$7),2),"")</f>
        <v/>
      </c>
      <c r="S101" s="93" t="str">
        <f t="shared" si="32"/>
        <v/>
      </c>
      <c r="T101" s="93" t="str">
        <f>IF(ISNUMBER('Форма 1'!AN101),INDEX('Предельники 2022'!$C$4:$X$28,MATCH('Форма 1'!$G101,'Предельники 2022'!$B$4:$B$28,0),MATCH(T$5,'Предельники 2022'!$C$3:$X$3,0)),"")</f>
        <v/>
      </c>
      <c r="U101" s="93" t="str">
        <f>IF(ISNUMBER('Форма 1'!AO101),INDEX('Предельники 2022'!$C$4:$X$28,MATCH('Форма 1'!$G101,'Предельники 2022'!$B$4:$B$28,0),MATCH(U$5,'Предельники 2022'!$C$3:$X$3,0)),"")</f>
        <v/>
      </c>
      <c r="V101" s="93" t="str">
        <f>IF(ISNUMBER('Форма 1'!AP101),INDEX('Предельники 2022'!$C$4:$X$28,MATCH('Форма 1'!$G101,'Предельники 2022'!$B$4:$B$28,0),MATCH(V$5,'Предельники 2022'!$C$3:$X$3,0)),"")</f>
        <v/>
      </c>
      <c r="W101" s="93" t="str">
        <f>IF(ISNUMBER('Форма 1'!AQ101),INDEX('Предельники 2022'!$C$4:$X$28,MATCH('Форма 1'!$G101,'Предельники 2022'!$B$4:$B$28,0),MATCH(W$5,'Предельники 2022'!$C$3:$X$3,0)),"")</f>
        <v/>
      </c>
      <c r="X101" s="30" t="str">
        <f>IF(ISNUMBER('Форма 1'!AR101),ROUND('Форма 1'!$I101*VLOOKUP('Форма 1'!$G101,'Предельники 2022'!$B$4:$X$28,'Форма 1'!AR$7),2),"")</f>
        <v/>
      </c>
      <c r="Y101" s="30" t="str">
        <f>IF(ISNUMBER('Форма 1'!AS101),ROUND('Форма 1'!$I101*VLOOKUP('Форма 1'!$G101,'Предельники 2022'!$B$4:$X$28,'Форма 1'!AS$7),2),"")</f>
        <v/>
      </c>
      <c r="Z101" s="30" t="str">
        <f>IF(ISNUMBER('Форма 1'!AT101),ROUND('Форма 1'!$I101*VLOOKUP('Форма 1'!$G101,'Предельники 2022'!$B$4:$X$28,'Форма 1'!AT$7),2),"")</f>
        <v/>
      </c>
      <c r="AA101" s="32"/>
      <c r="AB101" s="128">
        <f>'Форма 1'!T101</f>
        <v>45657</v>
      </c>
      <c r="AC101" s="130" t="str">
        <f>'Форма 1'!U101</f>
        <v>СС</v>
      </c>
    </row>
    <row r="102" spans="1:29" x14ac:dyDescent="0.25">
      <c r="A102" s="28">
        <f t="shared" si="29"/>
        <v>3</v>
      </c>
      <c r="B102" s="74" t="str">
        <f>IF(ISBLANK('Форма 1'!B102),"",'Форма 1'!B102)</f>
        <v>Кунгурский муниципальный округ Пермского края</v>
      </c>
      <c r="C102" s="87" t="s">
        <v>1537</v>
      </c>
      <c r="D102" s="29">
        <f>IF(ISBLANK(C102),"Введите адрес",IF(C102='Форма 1'!C102,SUM(E102:K102,M102:S102,Форма2[[#This Row],[19]:[22]]),"Ошибка в адресе!"))</f>
        <v>7834075.8899999997</v>
      </c>
      <c r="E102" s="30" t="str">
        <f>IF(ISNUMBER('Форма 1'!Z102),ROUND('Форма 1'!$I102*VLOOKUP('Форма 1'!$G102,'Предельники 2022'!$B$4:$X$28,'Форма 1'!Z$7),2),"")</f>
        <v/>
      </c>
      <c r="F102" s="30">
        <f>IF(ISNUMBER('Форма 1'!AA102),ROUND('Форма 1'!$I102*VLOOKUP('Форма 1'!$G102,'Предельники 2022'!$B$4:$X$28,'Форма 1'!AA$7),2),"")</f>
        <v>7834075.8899999997</v>
      </c>
      <c r="G102" s="30" t="str">
        <f>IF(ISNUMBER('Форма 1'!AB102),ROUND('Форма 1'!$I102*VLOOKUP('Форма 1'!$G102,'Предельники 2022'!$B$4:$X$28,'Форма 1'!AB$7),2),"")</f>
        <v/>
      </c>
      <c r="H102" s="30" t="str">
        <f>IF(ISNUMBER('Форма 1'!AC102),ROUND('Форма 1'!$I102*VLOOKUP('Форма 1'!$G102,'Предельники 2022'!$B$4:$X$28,'Форма 1'!AC$7),2),"")</f>
        <v/>
      </c>
      <c r="I102" s="30" t="str">
        <f>IF(ISNUMBER('Форма 1'!AD102),ROUND('Форма 1'!$I102*VLOOKUP('Форма 1'!$G102,'Предельники 2022'!$B$4:$X$28,'Форма 1'!AD$7),2),"")</f>
        <v/>
      </c>
      <c r="J102" s="30" t="str">
        <f>IF(ISNUMBER('Форма 1'!AE102),ROUND('Форма 1'!$I102*VLOOKUP('Форма 1'!$G102,'Предельники 2022'!$B$4:$X$28,'Форма 1'!AE$7),2),"")</f>
        <v/>
      </c>
      <c r="K102" s="30" t="str">
        <f>IF(ISNUMBER('Форма 1'!AF102),ROUND('Форма 1'!$I102*VLOOKUP('Форма 1'!$G102,'Предельники 2022'!$B$4:$X$28,'Форма 1'!AF$7),2),"")</f>
        <v/>
      </c>
      <c r="L102" s="31" t="str">
        <f>IF(ISBLANK('Форма 1'!AG102),"",'Форма 1'!AG102)</f>
        <v/>
      </c>
      <c r="M102" s="32" t="str">
        <f>IF(ISBLANK('Форма 1'!AH102),"",'Форма 1'!AH102)</f>
        <v/>
      </c>
      <c r="N102" s="30" t="str">
        <f>IF(ISNUMBER('Форма 1'!AI102),ROUND('Форма 1'!$I102*VLOOKUP('Форма 1'!$G102,'Предельники 2022'!$B$4:$X$28,'Форма 1'!AI$7),2),"")</f>
        <v/>
      </c>
      <c r="O102" s="30" t="str">
        <f>IF(ISNUMBER('Форма 1'!AJ102),ROUND('Форма 1'!$I102*VLOOKUP('Форма 1'!$G102,'Предельники 2022'!$B$4:$X$28,'Форма 1'!AJ$7),2),"")</f>
        <v/>
      </c>
      <c r="P102" s="30" t="str">
        <f>IF(ISNUMBER('Форма 1'!AK102),ROUND('Форма 1'!$I102*VLOOKUP('Форма 1'!$G102,'Предельники 2022'!$B$4:$X$28,'Форма 1'!AK$7),2),"")</f>
        <v/>
      </c>
      <c r="Q102" s="30" t="str">
        <f>IF(ISNUMBER('Форма 1'!AL102),ROUND('Форма 1'!$I102*VLOOKUP('Форма 1'!$G102,'Предельники 2022'!$B$4:$X$28,'Форма 1'!AL$7),2),"")</f>
        <v/>
      </c>
      <c r="R102" s="30" t="str">
        <f>IF(ISNUMBER('Форма 1'!AM102),ROUND('Форма 1'!$I102*VLOOKUP('Форма 1'!$G102,'Предельники 2022'!$B$4:$X$28,'Форма 1'!AM$7),2),"")</f>
        <v/>
      </c>
      <c r="S102" s="93" t="str">
        <f t="shared" si="32"/>
        <v/>
      </c>
      <c r="T102" s="93" t="str">
        <f>IF(ISNUMBER('Форма 1'!AN102),INDEX('Предельники 2022'!$C$4:$X$28,MATCH('Форма 1'!$G102,'Предельники 2022'!$B$4:$B$28,0),MATCH(T$5,'Предельники 2022'!$C$3:$X$3,0)),"")</f>
        <v/>
      </c>
      <c r="U102" s="93" t="str">
        <f>IF(ISNUMBER('Форма 1'!AO102),INDEX('Предельники 2022'!$C$4:$X$28,MATCH('Форма 1'!$G102,'Предельники 2022'!$B$4:$B$28,0),MATCH(U$5,'Предельники 2022'!$C$3:$X$3,0)),"")</f>
        <v/>
      </c>
      <c r="V102" s="93" t="str">
        <f>IF(ISNUMBER('Форма 1'!AP102),INDEX('Предельники 2022'!$C$4:$X$28,MATCH('Форма 1'!$G102,'Предельники 2022'!$B$4:$B$28,0),MATCH(V$5,'Предельники 2022'!$C$3:$X$3,0)),"")</f>
        <v/>
      </c>
      <c r="W102" s="93" t="str">
        <f>IF(ISNUMBER('Форма 1'!AQ102),INDEX('Предельники 2022'!$C$4:$X$28,MATCH('Форма 1'!$G102,'Предельники 2022'!$B$4:$B$28,0),MATCH(W$5,'Предельники 2022'!$C$3:$X$3,0)),"")</f>
        <v/>
      </c>
      <c r="X102" s="30" t="str">
        <f>IF(ISNUMBER('Форма 1'!AR102),ROUND('Форма 1'!$I102*VLOOKUP('Форма 1'!$G102,'Предельники 2022'!$B$4:$X$28,'Форма 1'!AR$7),2),"")</f>
        <v/>
      </c>
      <c r="Y102" s="30" t="str">
        <f>IF(ISNUMBER('Форма 1'!AS102),ROUND('Форма 1'!$I102*VLOOKUP('Форма 1'!$G102,'Предельники 2022'!$B$4:$X$28,'Форма 1'!AS$7),2),"")</f>
        <v/>
      </c>
      <c r="Z102" s="30" t="str">
        <f>IF(ISNUMBER('Форма 1'!AT102),ROUND('Форма 1'!$I102*VLOOKUP('Форма 1'!$G102,'Предельники 2022'!$B$4:$X$28,'Форма 1'!AT$7),2),"")</f>
        <v/>
      </c>
      <c r="AA102" s="32"/>
      <c r="AB102" s="128">
        <f>'Форма 1'!T102</f>
        <v>45657</v>
      </c>
      <c r="AC102" s="130" t="str">
        <f>'Форма 1'!U102</f>
        <v>СС</v>
      </c>
    </row>
    <row r="103" spans="1:29" x14ac:dyDescent="0.25">
      <c r="A103" s="28">
        <f t="shared" si="29"/>
        <v>4</v>
      </c>
      <c r="B103" s="74" t="str">
        <f>IF(ISBLANK('Форма 1'!B103),"",'Форма 1'!B103)</f>
        <v>Кунгурский муниципальный округ Пермского края</v>
      </c>
      <c r="C103" s="87" t="s">
        <v>950</v>
      </c>
      <c r="D103" s="29">
        <f>IF(ISBLANK(C103),"Введите адрес",IF(C103='Форма 1'!C103,SUM(E103:K103,M103:S103,Форма2[[#This Row],[19]:[22]]),"Ошибка в адресе!"))</f>
        <v>14744221.27</v>
      </c>
      <c r="E103" s="30" t="str">
        <f>IF(ISNUMBER('Форма 1'!Z103),ROUND('Форма 1'!$I103*VLOOKUP('Форма 1'!$G103,'Предельники 2022'!$B$4:$X$28,'Форма 1'!Z$7),2),"")</f>
        <v/>
      </c>
      <c r="F103" s="30" t="str">
        <f>IF(ISNUMBER('Форма 1'!AA103),ROUND('Форма 1'!$I103*VLOOKUP('Форма 1'!$G103,'Предельники 2022'!$B$4:$X$28,'Форма 1'!AA$7),2),"")</f>
        <v/>
      </c>
      <c r="G103" s="30" t="str">
        <f>IF(ISNUMBER('Форма 1'!AB103),ROUND('Форма 1'!$I103*VLOOKUP('Форма 1'!$G103,'Предельники 2022'!$B$4:$X$28,'Форма 1'!AB$7),2),"")</f>
        <v/>
      </c>
      <c r="H103" s="30" t="str">
        <f>IF(ISNUMBER('Форма 1'!AC103),ROUND('Форма 1'!$I103*VLOOKUP('Форма 1'!$G103,'Предельники 2022'!$B$4:$X$28,'Форма 1'!AC$7),2),"")</f>
        <v/>
      </c>
      <c r="I103" s="30" t="str">
        <f>IF(ISNUMBER('Форма 1'!AD103),ROUND('Форма 1'!$I103*VLOOKUP('Форма 1'!$G103,'Предельники 2022'!$B$4:$X$28,'Форма 1'!AD$7),2),"")</f>
        <v/>
      </c>
      <c r="J103" s="30" t="str">
        <f>IF(ISNUMBER('Форма 1'!AE103),ROUND('Форма 1'!$I103*VLOOKUP('Форма 1'!$G103,'Предельники 2022'!$B$4:$X$28,'Форма 1'!AE$7),2),"")</f>
        <v/>
      </c>
      <c r="K103" s="30" t="str">
        <f>IF(ISNUMBER('Форма 1'!AF103),ROUND('Форма 1'!$I103*VLOOKUP('Форма 1'!$G103,'Предельники 2022'!$B$4:$X$28,'Форма 1'!AF$7),2),"")</f>
        <v/>
      </c>
      <c r="L103" s="31" t="str">
        <f>IF(ISBLANK('Форма 1'!AG103),"",'Форма 1'!AG103)</f>
        <v/>
      </c>
      <c r="M103" s="32" t="str">
        <f>IF(ISBLANK('Форма 1'!AH103),"",'Форма 1'!AH103)</f>
        <v/>
      </c>
      <c r="N103" s="30" t="str">
        <f>IF(ISNUMBER('Форма 1'!AI103),ROUND('Форма 1'!$I103*VLOOKUP('Форма 1'!$G103,'Предельники 2022'!$B$4:$X$28,'Форма 1'!AI$7),2),"")</f>
        <v/>
      </c>
      <c r="O103" s="30">
        <f>IF(ISNUMBER('Форма 1'!AJ103),ROUND('Форма 1'!$I103*VLOOKUP('Форма 1'!$G103,'Предельники 2022'!$B$4:$X$28,'Форма 1'!AJ$7),2),"")</f>
        <v>12632618.26</v>
      </c>
      <c r="P103" s="30" t="str">
        <f>IF(ISNUMBER('Форма 1'!AK103),ROUND('Форма 1'!$I103*VLOOKUP('Форма 1'!$G103,'Предельники 2022'!$B$4:$X$28,'Форма 1'!AK$7),2),"")</f>
        <v/>
      </c>
      <c r="Q103" s="30" t="str">
        <f>IF(ISNUMBER('Форма 1'!AL103),ROUND('Форма 1'!$I103*VLOOKUP('Форма 1'!$G103,'Предельники 2022'!$B$4:$X$28,'Форма 1'!AL$7),2),"")</f>
        <v/>
      </c>
      <c r="R103" s="30">
        <f>IF(ISNUMBER('Форма 1'!AM103),ROUND('Форма 1'!$I103*VLOOKUP('Форма 1'!$G103,'Предельники 2022'!$B$4:$X$28,'Форма 1'!AM$7),2),"")</f>
        <v>2111603.0099999998</v>
      </c>
      <c r="S103" s="93" t="str">
        <f t="shared" si="32"/>
        <v/>
      </c>
      <c r="T103" s="93" t="str">
        <f>IF(ISNUMBER('Форма 1'!AN103),INDEX('Предельники 2022'!$C$4:$X$28,MATCH('Форма 1'!$G103,'Предельники 2022'!$B$4:$B$28,0),MATCH(T$5,'Предельники 2022'!$C$3:$X$3,0)),"")</f>
        <v/>
      </c>
      <c r="U103" s="93" t="str">
        <f>IF(ISNUMBER('Форма 1'!AO103),INDEX('Предельники 2022'!$C$4:$X$28,MATCH('Форма 1'!$G103,'Предельники 2022'!$B$4:$B$28,0),MATCH(U$5,'Предельники 2022'!$C$3:$X$3,0)),"")</f>
        <v/>
      </c>
      <c r="V103" s="93" t="str">
        <f>IF(ISNUMBER('Форма 1'!AP103),INDEX('Предельники 2022'!$C$4:$X$28,MATCH('Форма 1'!$G103,'Предельники 2022'!$B$4:$B$28,0),MATCH(V$5,'Предельники 2022'!$C$3:$X$3,0)),"")</f>
        <v/>
      </c>
      <c r="W103" s="93" t="str">
        <f>IF(ISNUMBER('Форма 1'!AQ103),INDEX('Предельники 2022'!$C$4:$X$28,MATCH('Форма 1'!$G103,'Предельники 2022'!$B$4:$B$28,0),MATCH(W$5,'Предельники 2022'!$C$3:$X$3,0)),"")</f>
        <v/>
      </c>
      <c r="X103" s="30" t="str">
        <f>IF(ISNUMBER('Форма 1'!AR103),ROUND('Форма 1'!$I103*VLOOKUP('Форма 1'!$G103,'Предельники 2022'!$B$4:$X$28,'Форма 1'!AR$7),2),"")</f>
        <v/>
      </c>
      <c r="Y103" s="30" t="str">
        <f>IF(ISNUMBER('Форма 1'!AS103),ROUND('Форма 1'!$I103*VLOOKUP('Форма 1'!$G103,'Предельники 2022'!$B$4:$X$28,'Форма 1'!AS$7),2),"")</f>
        <v/>
      </c>
      <c r="Z103" s="30" t="str">
        <f>IF(ISNUMBER('Форма 1'!AT103),ROUND('Форма 1'!$I103*VLOOKUP('Форма 1'!$G103,'Предельники 2022'!$B$4:$X$28,'Форма 1'!AT$7),2),"")</f>
        <v/>
      </c>
      <c r="AA103" s="32"/>
      <c r="AB103" s="128">
        <f>'Форма 1'!T103</f>
        <v>45657</v>
      </c>
      <c r="AC103" s="130" t="str">
        <f>'Форма 1'!U103</f>
        <v>РО</v>
      </c>
    </row>
    <row r="104" spans="1:29" x14ac:dyDescent="0.25">
      <c r="A104" s="28">
        <f t="shared" si="29"/>
        <v>5</v>
      </c>
      <c r="B104" s="74" t="str">
        <f>IF(ISBLANK('Форма 1'!B104),"",'Форма 1'!B104)</f>
        <v>Кунгурский муниципальный округ Пермского края</v>
      </c>
      <c r="C104" s="87" t="s">
        <v>951</v>
      </c>
      <c r="D104" s="29">
        <f>IF(ISBLANK(C104),"Введите адрес",IF(C104='Форма 1'!C104,SUM(E104:K104,M104:S104,Форма2[[#This Row],[19]:[22]]),"Ошибка в адресе!"))</f>
        <v>18058688.41</v>
      </c>
      <c r="E104" s="30" t="str">
        <f>IF(ISNUMBER('Форма 1'!Z104),ROUND('Форма 1'!$I104*VLOOKUP('Форма 1'!$G104,'Предельники 2022'!$B$4:$X$28,'Форма 1'!Z$7),2),"")</f>
        <v/>
      </c>
      <c r="F104" s="30" t="str">
        <f>IF(ISNUMBER('Форма 1'!AA104),ROUND('Форма 1'!$I104*VLOOKUP('Форма 1'!$G104,'Предельники 2022'!$B$4:$X$28,'Форма 1'!AA$7),2),"")</f>
        <v/>
      </c>
      <c r="G104" s="30" t="str">
        <f>IF(ISNUMBER('Форма 1'!AB104),ROUND('Форма 1'!$I104*VLOOKUP('Форма 1'!$G104,'Предельники 2022'!$B$4:$X$28,'Форма 1'!AB$7),2),"")</f>
        <v/>
      </c>
      <c r="H104" s="30" t="str">
        <f>IF(ISNUMBER('Форма 1'!AC104),ROUND('Форма 1'!$I104*VLOOKUP('Форма 1'!$G104,'Предельники 2022'!$B$4:$X$28,'Форма 1'!AC$7),2),"")</f>
        <v/>
      </c>
      <c r="I104" s="30" t="str">
        <f>IF(ISNUMBER('Форма 1'!AD104),ROUND('Форма 1'!$I104*VLOOKUP('Форма 1'!$G104,'Предельники 2022'!$B$4:$X$28,'Форма 1'!AD$7),2),"")</f>
        <v/>
      </c>
      <c r="J104" s="30" t="str">
        <f>IF(ISNUMBER('Форма 1'!AE104),ROUND('Форма 1'!$I104*VLOOKUP('Форма 1'!$G104,'Предельники 2022'!$B$4:$X$28,'Форма 1'!AE$7),2),"")</f>
        <v/>
      </c>
      <c r="K104" s="30" t="str">
        <f>IF(ISNUMBER('Форма 1'!AF104),ROUND('Форма 1'!$I104*VLOOKUP('Форма 1'!$G104,'Предельники 2022'!$B$4:$X$28,'Форма 1'!AF$7),2),"")</f>
        <v/>
      </c>
      <c r="L104" s="31" t="str">
        <f>IF(ISBLANK('Форма 1'!AG104),"",'Форма 1'!AG104)</f>
        <v/>
      </c>
      <c r="M104" s="32" t="str">
        <f>IF(ISBLANK('Форма 1'!AH104),"",'Форма 1'!AH104)</f>
        <v/>
      </c>
      <c r="N104" s="30">
        <f>IF(ISNUMBER('Форма 1'!AI104),ROUND('Форма 1'!$I104*VLOOKUP('Форма 1'!$G104,'Предельники 2022'!$B$4:$X$28,'Форма 1'!AI$7),2),"")</f>
        <v>18058688.41</v>
      </c>
      <c r="O104" s="30" t="str">
        <f>IF(ISNUMBER('Форма 1'!AJ104),ROUND('Форма 1'!$I104*VLOOKUP('Форма 1'!$G104,'Предельники 2022'!$B$4:$X$28,'Форма 1'!AJ$7),2),"")</f>
        <v/>
      </c>
      <c r="P104" s="30" t="str">
        <f>IF(ISNUMBER('Форма 1'!AK104),ROUND('Форма 1'!$I104*VLOOKUP('Форма 1'!$G104,'Предельники 2022'!$B$4:$X$28,'Форма 1'!AK$7),2),"")</f>
        <v/>
      </c>
      <c r="Q104" s="30" t="str">
        <f>IF(ISNUMBER('Форма 1'!AL104),ROUND('Форма 1'!$I104*VLOOKUP('Форма 1'!$G104,'Предельники 2022'!$B$4:$X$28,'Форма 1'!AL$7),2),"")</f>
        <v/>
      </c>
      <c r="R104" s="30" t="str">
        <f>IF(ISNUMBER('Форма 1'!AM104),ROUND('Форма 1'!$I104*VLOOKUP('Форма 1'!$G104,'Предельники 2022'!$B$4:$X$28,'Форма 1'!AM$7),2),"")</f>
        <v/>
      </c>
      <c r="S104" s="93" t="str">
        <f t="shared" si="32"/>
        <v/>
      </c>
      <c r="T104" s="93" t="str">
        <f>IF(ISNUMBER('Форма 1'!AN104),INDEX('Предельники 2022'!$C$4:$X$28,MATCH('Форма 1'!$G104,'Предельники 2022'!$B$4:$B$28,0),MATCH(T$5,'Предельники 2022'!$C$3:$X$3,0)),"")</f>
        <v/>
      </c>
      <c r="U104" s="93" t="str">
        <f>IF(ISNUMBER('Форма 1'!AO104),INDEX('Предельники 2022'!$C$4:$X$28,MATCH('Форма 1'!$G104,'Предельники 2022'!$B$4:$B$28,0),MATCH(U$5,'Предельники 2022'!$C$3:$X$3,0)),"")</f>
        <v/>
      </c>
      <c r="V104" s="93" t="str">
        <f>IF(ISNUMBER('Форма 1'!AP104),INDEX('Предельники 2022'!$C$4:$X$28,MATCH('Форма 1'!$G104,'Предельники 2022'!$B$4:$B$28,0),MATCH(V$5,'Предельники 2022'!$C$3:$X$3,0)),"")</f>
        <v/>
      </c>
      <c r="W104" s="93" t="str">
        <f>IF(ISNUMBER('Форма 1'!AQ104),INDEX('Предельники 2022'!$C$4:$X$28,MATCH('Форма 1'!$G104,'Предельники 2022'!$B$4:$B$28,0),MATCH(W$5,'Предельники 2022'!$C$3:$X$3,0)),"")</f>
        <v/>
      </c>
      <c r="X104" s="30" t="str">
        <f>IF(ISNUMBER('Форма 1'!AR104),ROUND('Форма 1'!$I104*VLOOKUP('Форма 1'!$G104,'Предельники 2022'!$B$4:$X$28,'Форма 1'!AR$7),2),"")</f>
        <v/>
      </c>
      <c r="Y104" s="30" t="str">
        <f>IF(ISNUMBER('Форма 1'!AS104),ROUND('Форма 1'!$I104*VLOOKUP('Форма 1'!$G104,'Предельники 2022'!$B$4:$X$28,'Форма 1'!AS$7),2),"")</f>
        <v/>
      </c>
      <c r="Z104" s="30" t="str">
        <f>IF(ISNUMBER('Форма 1'!AT104),ROUND('Форма 1'!$I104*VLOOKUP('Форма 1'!$G104,'Предельники 2022'!$B$4:$X$28,'Форма 1'!AT$7),2),"")</f>
        <v/>
      </c>
      <c r="AA104" s="32"/>
      <c r="AB104" s="128">
        <f>'Форма 1'!T104</f>
        <v>45657</v>
      </c>
      <c r="AC104" s="130" t="str">
        <f>'Форма 1'!U104</f>
        <v>РО</v>
      </c>
    </row>
    <row r="105" spans="1:29" x14ac:dyDescent="0.25">
      <c r="A105" s="28">
        <f t="shared" si="29"/>
        <v>6</v>
      </c>
      <c r="B105" s="74" t="str">
        <f>IF(ISBLANK('Форма 1'!B105),"",'Форма 1'!B105)</f>
        <v>Кунгурский муниципальный округ Пермского края</v>
      </c>
      <c r="C105" s="87" t="s">
        <v>298</v>
      </c>
      <c r="D105" s="29">
        <f>IF(ISBLANK(C105),"Введите адрес",IF(C105='Форма 1'!C105,SUM(E105:K105,M105:S105,Форма2[[#This Row],[19]:[22]]),"Ошибка в адресе!"))</f>
        <v>156699.67000000001</v>
      </c>
      <c r="E105" s="30" t="str">
        <f>IF(ISNUMBER('Форма 1'!Z105),ROUND('Форма 1'!$I105*VLOOKUP('Форма 1'!$G105,'Предельники 2022'!$B$4:$X$28,'Форма 1'!Z$7),2),"")</f>
        <v/>
      </c>
      <c r="F105" s="30" t="str">
        <f>IF(ISNUMBER('Форма 1'!AA105),ROUND('Форма 1'!$I105*VLOOKUP('Форма 1'!$G105,'Предельники 2022'!$B$4:$X$28,'Форма 1'!AA$7),2),"")</f>
        <v/>
      </c>
      <c r="G105" s="30" t="str">
        <f>IF(ISNUMBER('Форма 1'!AB105),ROUND('Форма 1'!$I105*VLOOKUP('Форма 1'!$G105,'Предельники 2022'!$B$4:$X$28,'Форма 1'!AB$7),2),"")</f>
        <v/>
      </c>
      <c r="H105" s="30" t="str">
        <f>IF(ISNUMBER('Форма 1'!AC105),ROUND('Форма 1'!$I105*VLOOKUP('Форма 1'!$G105,'Предельники 2022'!$B$4:$X$28,'Форма 1'!AC$7),2),"")</f>
        <v/>
      </c>
      <c r="I105" s="30" t="str">
        <f>IF(ISNUMBER('Форма 1'!AD105),ROUND('Форма 1'!$I105*VLOOKUP('Форма 1'!$G105,'Предельники 2022'!$B$4:$X$28,'Форма 1'!AD$7),2),"")</f>
        <v/>
      </c>
      <c r="J105" s="30" t="str">
        <f>IF(ISNUMBER('Форма 1'!AE105),ROUND('Форма 1'!$I105*VLOOKUP('Форма 1'!$G105,'Предельники 2022'!$B$4:$X$28,'Форма 1'!AE$7),2),"")</f>
        <v/>
      </c>
      <c r="K105" s="30" t="str">
        <f>IF(ISNUMBER('Форма 1'!AF105),ROUND('Форма 1'!$I105*VLOOKUP('Форма 1'!$G105,'Предельники 2022'!$B$4:$X$28,'Форма 1'!AF$7),2),"")</f>
        <v/>
      </c>
      <c r="L105" s="31" t="str">
        <f>IF(ISBLANK('Форма 1'!AG105),"",'Форма 1'!AG105)</f>
        <v/>
      </c>
      <c r="M105" s="32" t="str">
        <f>IF(ISBLANK('Форма 1'!AH105),"",'Форма 1'!AH105)</f>
        <v/>
      </c>
      <c r="N105" s="30" t="str">
        <f>IF(ISNUMBER('Форма 1'!AI105),ROUND('Форма 1'!$I105*VLOOKUP('Форма 1'!$G105,'Предельники 2022'!$B$4:$X$28,'Форма 1'!AI$7),2),"")</f>
        <v/>
      </c>
      <c r="O105" s="30" t="str">
        <f>IF(ISNUMBER('Форма 1'!AJ105),ROUND('Форма 1'!$I105*VLOOKUP('Форма 1'!$G105,'Предельники 2022'!$B$4:$X$28,'Форма 1'!AJ$7),2),"")</f>
        <v/>
      </c>
      <c r="P105" s="30" t="str">
        <f>IF(ISNUMBER('Форма 1'!AK105),ROUND('Форма 1'!$I105*VLOOKUP('Форма 1'!$G105,'Предельники 2022'!$B$4:$X$28,'Форма 1'!AK$7),2),"")</f>
        <v/>
      </c>
      <c r="Q105" s="30" t="str">
        <f>IF(ISNUMBER('Форма 1'!AL105),ROUND('Форма 1'!$I105*VLOOKUP('Форма 1'!$G105,'Предельники 2022'!$B$4:$X$28,'Форма 1'!AL$7),2),"")</f>
        <v/>
      </c>
      <c r="R105" s="30" t="str">
        <f>IF(ISNUMBER('Форма 1'!AM105),ROUND('Форма 1'!$I105*VLOOKUP('Форма 1'!$G105,'Предельники 2022'!$B$4:$X$28,'Форма 1'!AM$7),2),"")</f>
        <v/>
      </c>
      <c r="S105" s="93">
        <f t="shared" si="32"/>
        <v>156699.67000000001</v>
      </c>
      <c r="T105" s="93" t="str">
        <f>IF(ISNUMBER('Форма 1'!AN105),INDEX('Предельники 2022'!$C$4:$X$28,MATCH('Форма 1'!$G105,'Предельники 2022'!$B$4:$B$28,0),MATCH(T$5,'Предельники 2022'!$C$3:$X$3,0)),"")</f>
        <v/>
      </c>
      <c r="U105" s="93" t="str">
        <f>IF(ISNUMBER('Форма 1'!AO105),INDEX('Предельники 2022'!$C$4:$X$28,MATCH('Форма 1'!$G105,'Предельники 2022'!$B$4:$B$28,0),MATCH(U$5,'Предельники 2022'!$C$3:$X$3,0)),"")</f>
        <v/>
      </c>
      <c r="V105" s="93">
        <f>IF(ISNUMBER('Форма 1'!AP105),INDEX('Предельники 2022'!$C$4:$X$28,MATCH('Форма 1'!$G105,'Предельники 2022'!$B$4:$B$28,0),MATCH(V$5,'Предельники 2022'!$C$3:$X$3,0)),"")</f>
        <v>156699.67000000001</v>
      </c>
      <c r="W105" s="93" t="str">
        <f>IF(ISNUMBER('Форма 1'!AQ105),INDEX('Предельники 2022'!$C$4:$X$28,MATCH('Форма 1'!$G105,'Предельники 2022'!$B$4:$B$28,0),MATCH(W$5,'Предельники 2022'!$C$3:$X$3,0)),"")</f>
        <v/>
      </c>
      <c r="X105" s="30" t="str">
        <f>IF(ISNUMBER('Форма 1'!AR105),ROUND('Форма 1'!$I105*VLOOKUP('Форма 1'!$G105,'Предельники 2022'!$B$4:$X$28,'Форма 1'!AR$7),2),"")</f>
        <v/>
      </c>
      <c r="Y105" s="30" t="str">
        <f>IF(ISNUMBER('Форма 1'!AS105),ROUND('Форма 1'!$I105*VLOOKUP('Форма 1'!$G105,'Предельники 2022'!$B$4:$X$28,'Форма 1'!AS$7),2),"")</f>
        <v/>
      </c>
      <c r="Z105" s="30" t="str">
        <f>IF(ISNUMBER('Форма 1'!AT105),ROUND('Форма 1'!$I105*VLOOKUP('Форма 1'!$G105,'Предельники 2022'!$B$4:$X$28,'Форма 1'!AT$7),2),"")</f>
        <v/>
      </c>
      <c r="AA105" s="32"/>
      <c r="AB105" s="128">
        <f>'Форма 1'!T105</f>
        <v>45657</v>
      </c>
      <c r="AC105" s="130" t="str">
        <f>'Форма 1'!U105</f>
        <v>СС</v>
      </c>
    </row>
    <row r="106" spans="1:29" x14ac:dyDescent="0.25">
      <c r="A106" s="28">
        <f t="shared" si="29"/>
        <v>7</v>
      </c>
      <c r="B106" s="74" t="str">
        <f>IF(ISBLANK('Форма 1'!B106),"",'Форма 1'!B106)</f>
        <v>Кунгурский муниципальный округ Пермского края</v>
      </c>
      <c r="C106" s="87" t="s">
        <v>125</v>
      </c>
      <c r="D106" s="29">
        <f>IF(ISBLANK(C106),"Введите адрес",IF(C106='Форма 1'!C106,SUM(E106:K106,M106:S106,Форма2[[#This Row],[19]:[22]]),"Ошибка в адресе!"))</f>
        <v>1669017.92</v>
      </c>
      <c r="E106" s="30" t="str">
        <f>IF(ISNUMBER('Форма 1'!Z106),ROUND('Форма 1'!$I106*VLOOKUP('Форма 1'!$G106,'Предельники 2022'!$B$4:$X$28,'Форма 1'!Z$7),2),"")</f>
        <v/>
      </c>
      <c r="F106" s="30" t="str">
        <f>IF(ISNUMBER('Форма 1'!AA106),ROUND('Форма 1'!$I106*VLOOKUP('Форма 1'!$G106,'Предельники 2022'!$B$4:$X$28,'Форма 1'!AA$7),2),"")</f>
        <v/>
      </c>
      <c r="G106" s="30">
        <f>IF(ISNUMBER('Форма 1'!AB106),ROUND('Форма 1'!$I106*VLOOKUP('Форма 1'!$G106,'Предельники 2022'!$B$4:$X$28,'Форма 1'!AB$7),2),"")</f>
        <v>1669017.92</v>
      </c>
      <c r="H106" s="30" t="str">
        <f>IF(ISNUMBER('Форма 1'!AC106),ROUND('Форма 1'!$I106*VLOOKUP('Форма 1'!$G106,'Предельники 2022'!$B$4:$X$28,'Форма 1'!AC$7),2),"")</f>
        <v/>
      </c>
      <c r="I106" s="30" t="str">
        <f>IF(ISNUMBER('Форма 1'!AD106),ROUND('Форма 1'!$I106*VLOOKUP('Форма 1'!$G106,'Предельники 2022'!$B$4:$X$28,'Форма 1'!AD$7),2),"")</f>
        <v/>
      </c>
      <c r="J106" s="30" t="str">
        <f>IF(ISNUMBER('Форма 1'!AE106),ROUND('Форма 1'!$I106*VLOOKUP('Форма 1'!$G106,'Предельники 2022'!$B$4:$X$28,'Форма 1'!AE$7),2),"")</f>
        <v/>
      </c>
      <c r="K106" s="30" t="str">
        <f>IF(ISNUMBER('Форма 1'!AF106),ROUND('Форма 1'!$I106*VLOOKUP('Форма 1'!$G106,'Предельники 2022'!$B$4:$X$28,'Форма 1'!AF$7),2),"")</f>
        <v/>
      </c>
      <c r="L106" s="31" t="str">
        <f>IF(ISBLANK('Форма 1'!AG106),"",'Форма 1'!AG106)</f>
        <v/>
      </c>
      <c r="M106" s="32" t="str">
        <f>IF(ISBLANK('Форма 1'!AH106),"",'Форма 1'!AH106)</f>
        <v/>
      </c>
      <c r="N106" s="30" t="str">
        <f>IF(ISNUMBER('Форма 1'!AI106),ROUND('Форма 1'!$I106*VLOOKUP('Форма 1'!$G106,'Предельники 2022'!$B$4:$X$28,'Форма 1'!AI$7),2),"")</f>
        <v/>
      </c>
      <c r="O106" s="30" t="str">
        <f>IF(ISNUMBER('Форма 1'!AJ106),ROUND('Форма 1'!$I106*VLOOKUP('Форма 1'!$G106,'Предельники 2022'!$B$4:$X$28,'Форма 1'!AJ$7),2),"")</f>
        <v/>
      </c>
      <c r="P106" s="30" t="str">
        <f>IF(ISNUMBER('Форма 1'!AK106),ROUND('Форма 1'!$I106*VLOOKUP('Форма 1'!$G106,'Предельники 2022'!$B$4:$X$28,'Форма 1'!AK$7),2),"")</f>
        <v/>
      </c>
      <c r="Q106" s="30" t="str">
        <f>IF(ISNUMBER('Форма 1'!AL106),ROUND('Форма 1'!$I106*VLOOKUP('Форма 1'!$G106,'Предельники 2022'!$B$4:$X$28,'Форма 1'!AL$7),2),"")</f>
        <v/>
      </c>
      <c r="R106" s="30" t="str">
        <f>IF(ISNUMBER('Форма 1'!AM106),ROUND('Форма 1'!$I106*VLOOKUP('Форма 1'!$G106,'Предельники 2022'!$B$4:$X$28,'Форма 1'!AM$7),2),"")</f>
        <v/>
      </c>
      <c r="S106" s="93" t="str">
        <f t="shared" si="32"/>
        <v/>
      </c>
      <c r="T106" s="93" t="str">
        <f>IF(ISNUMBER('Форма 1'!AN106),INDEX('Предельники 2022'!$C$4:$X$28,MATCH('Форма 1'!$G106,'Предельники 2022'!$B$4:$B$28,0),MATCH(T$5,'Предельники 2022'!$C$3:$X$3,0)),"")</f>
        <v/>
      </c>
      <c r="U106" s="93" t="str">
        <f>IF(ISNUMBER('Форма 1'!AO106),INDEX('Предельники 2022'!$C$4:$X$28,MATCH('Форма 1'!$G106,'Предельники 2022'!$B$4:$B$28,0),MATCH(U$5,'Предельники 2022'!$C$3:$X$3,0)),"")</f>
        <v/>
      </c>
      <c r="V106" s="93" t="str">
        <f>IF(ISNUMBER('Форма 1'!AP106),INDEX('Предельники 2022'!$C$4:$X$28,MATCH('Форма 1'!$G106,'Предельники 2022'!$B$4:$B$28,0),MATCH(V$5,'Предельники 2022'!$C$3:$X$3,0)),"")</f>
        <v/>
      </c>
      <c r="W106" s="93" t="str">
        <f>IF(ISNUMBER('Форма 1'!AQ106),INDEX('Предельники 2022'!$C$4:$X$28,MATCH('Форма 1'!$G106,'Предельники 2022'!$B$4:$B$28,0),MATCH(W$5,'Предельники 2022'!$C$3:$X$3,0)),"")</f>
        <v/>
      </c>
      <c r="X106" s="30" t="str">
        <f>IF(ISNUMBER('Форма 1'!AR106),ROUND('Форма 1'!$I106*VLOOKUP('Форма 1'!$G106,'Предельники 2022'!$B$4:$X$28,'Форма 1'!AR$7),2),"")</f>
        <v/>
      </c>
      <c r="Y106" s="30" t="str">
        <f>IF(ISNUMBER('Форма 1'!AS106),ROUND('Форма 1'!$I106*VLOOKUP('Форма 1'!$G106,'Предельники 2022'!$B$4:$X$28,'Форма 1'!AS$7),2),"")</f>
        <v/>
      </c>
      <c r="Z106" s="30" t="str">
        <f>IF(ISNUMBER('Форма 1'!AT106),ROUND('Форма 1'!$I106*VLOOKUP('Форма 1'!$G106,'Предельники 2022'!$B$4:$X$28,'Форма 1'!AT$7),2),"")</f>
        <v/>
      </c>
      <c r="AA106" s="32"/>
      <c r="AB106" s="128">
        <f>'Форма 1'!T106</f>
        <v>45657</v>
      </c>
      <c r="AC106" s="130" t="str">
        <f>'Форма 1'!U106</f>
        <v>СС</v>
      </c>
    </row>
    <row r="107" spans="1:29" x14ac:dyDescent="0.25">
      <c r="A107" s="28">
        <f t="shared" si="29"/>
        <v>8</v>
      </c>
      <c r="B107" s="74" t="str">
        <f>IF(ISBLANK('Форма 1'!B107),"",'Форма 1'!B107)</f>
        <v>Кунгурский муниципальный округ Пермского края</v>
      </c>
      <c r="C107" s="87" t="s">
        <v>258</v>
      </c>
      <c r="D107" s="29">
        <f>IF(ISBLANK(C107),"Введите адрес",IF(C107='Форма 1'!C107,SUM(E107:K107,M107:S107,Форма2[[#This Row],[19]:[22]]),"Ошибка в адресе!"))</f>
        <v>6174448.1399999997</v>
      </c>
      <c r="E107" s="30" t="str">
        <f>IF(ISNUMBER('Форма 1'!Z107),ROUND('Форма 1'!$I107*VLOOKUP('Форма 1'!$G107,'Предельники 2022'!$B$4:$X$28,'Форма 1'!Z$7),2),"")</f>
        <v/>
      </c>
      <c r="F107" s="30" t="str">
        <f>IF(ISNUMBER('Форма 1'!AA107),ROUND('Форма 1'!$I107*VLOOKUP('Форма 1'!$G107,'Предельники 2022'!$B$4:$X$28,'Форма 1'!AA$7),2),"")</f>
        <v/>
      </c>
      <c r="G107" s="30" t="str">
        <f>IF(ISNUMBER('Форма 1'!AB107),ROUND('Форма 1'!$I107*VLOOKUP('Форма 1'!$G107,'Предельники 2022'!$B$4:$X$28,'Форма 1'!AB$7),2),"")</f>
        <v/>
      </c>
      <c r="H107" s="30" t="str">
        <f>IF(ISNUMBER('Форма 1'!AC107),ROUND('Форма 1'!$I107*VLOOKUP('Форма 1'!$G107,'Предельники 2022'!$B$4:$X$28,'Форма 1'!AC$7),2),"")</f>
        <v/>
      </c>
      <c r="I107" s="30" t="str">
        <f>IF(ISNUMBER('Форма 1'!AD107),ROUND('Форма 1'!$I107*VLOOKUP('Форма 1'!$G107,'Предельники 2022'!$B$4:$X$28,'Форма 1'!AD$7),2),"")</f>
        <v/>
      </c>
      <c r="J107" s="30" t="str">
        <f>IF(ISNUMBER('Форма 1'!AE107),ROUND('Форма 1'!$I107*VLOOKUP('Форма 1'!$G107,'Предельники 2022'!$B$4:$X$28,'Форма 1'!AE$7),2),"")</f>
        <v/>
      </c>
      <c r="K107" s="30" t="str">
        <f>IF(ISNUMBER('Форма 1'!AF107),ROUND('Форма 1'!$I107*VLOOKUP('Форма 1'!$G107,'Предельники 2022'!$B$4:$X$28,'Форма 1'!AF$7),2),"")</f>
        <v/>
      </c>
      <c r="L107" s="31" t="str">
        <f>IF(ISBLANK('Форма 1'!AG107),"",'Форма 1'!AG107)</f>
        <v/>
      </c>
      <c r="M107" s="32" t="str">
        <f>IF(ISBLANK('Форма 1'!AH107),"",'Форма 1'!AH107)</f>
        <v/>
      </c>
      <c r="N107" s="30" t="str">
        <f>IF(ISNUMBER('Форма 1'!AI107),ROUND('Форма 1'!$I107*VLOOKUP('Форма 1'!$G107,'Предельники 2022'!$B$4:$X$28,'Форма 1'!AI$7),2),"")</f>
        <v/>
      </c>
      <c r="O107" s="30">
        <f>IF(ISNUMBER('Форма 1'!AJ107),ROUND('Форма 1'!$I107*VLOOKUP('Форма 1'!$G107,'Предельники 2022'!$B$4:$X$28,'Форма 1'!AJ$7),2),"")</f>
        <v>6174448.1399999997</v>
      </c>
      <c r="P107" s="30" t="str">
        <f>IF(ISNUMBER('Форма 1'!AK107),ROUND('Форма 1'!$I107*VLOOKUP('Форма 1'!$G107,'Предельники 2022'!$B$4:$X$28,'Форма 1'!AK$7),2),"")</f>
        <v/>
      </c>
      <c r="Q107" s="30" t="str">
        <f>IF(ISNUMBER('Форма 1'!AL107),ROUND('Форма 1'!$I107*VLOOKUP('Форма 1'!$G107,'Предельники 2022'!$B$4:$X$28,'Форма 1'!AL$7),2),"")</f>
        <v/>
      </c>
      <c r="R107" s="30" t="str">
        <f>IF(ISNUMBER('Форма 1'!AM107),ROUND('Форма 1'!$I107*VLOOKUP('Форма 1'!$G107,'Предельники 2022'!$B$4:$X$28,'Форма 1'!AM$7),2),"")</f>
        <v/>
      </c>
      <c r="S107" s="93" t="str">
        <f t="shared" si="32"/>
        <v/>
      </c>
      <c r="T107" s="93" t="str">
        <f>IF(ISNUMBER('Форма 1'!AN107),INDEX('Предельники 2022'!$C$4:$X$28,MATCH('Форма 1'!$G107,'Предельники 2022'!$B$4:$B$28,0),MATCH(T$5,'Предельники 2022'!$C$3:$X$3,0)),"")</f>
        <v/>
      </c>
      <c r="U107" s="93" t="str">
        <f>IF(ISNUMBER('Форма 1'!AO107),INDEX('Предельники 2022'!$C$4:$X$28,MATCH('Форма 1'!$G107,'Предельники 2022'!$B$4:$B$28,0),MATCH(U$5,'Предельники 2022'!$C$3:$X$3,0)),"")</f>
        <v/>
      </c>
      <c r="V107" s="93" t="str">
        <f>IF(ISNUMBER('Форма 1'!AP107),INDEX('Предельники 2022'!$C$4:$X$28,MATCH('Форма 1'!$G107,'Предельники 2022'!$B$4:$B$28,0),MATCH(V$5,'Предельники 2022'!$C$3:$X$3,0)),"")</f>
        <v/>
      </c>
      <c r="W107" s="93" t="str">
        <f>IF(ISNUMBER('Форма 1'!AQ107),INDEX('Предельники 2022'!$C$4:$X$28,MATCH('Форма 1'!$G107,'Предельники 2022'!$B$4:$B$28,0),MATCH(W$5,'Предельники 2022'!$C$3:$X$3,0)),"")</f>
        <v/>
      </c>
      <c r="X107" s="30" t="str">
        <f>IF(ISNUMBER('Форма 1'!AR107),ROUND('Форма 1'!$I107*VLOOKUP('Форма 1'!$G107,'Предельники 2022'!$B$4:$X$28,'Форма 1'!AR$7),2),"")</f>
        <v/>
      </c>
      <c r="Y107" s="30" t="str">
        <f>IF(ISNUMBER('Форма 1'!AS107),ROUND('Форма 1'!$I107*VLOOKUP('Форма 1'!$G107,'Предельники 2022'!$B$4:$X$28,'Форма 1'!AS$7),2),"")</f>
        <v/>
      </c>
      <c r="Z107" s="30" t="str">
        <f>IF(ISNUMBER('Форма 1'!AT107),ROUND('Форма 1'!$I107*VLOOKUP('Форма 1'!$G107,'Предельники 2022'!$B$4:$X$28,'Форма 1'!AT$7),2),"")</f>
        <v/>
      </c>
      <c r="AA107" s="32"/>
      <c r="AB107" s="128">
        <f>'Форма 1'!T107</f>
        <v>45657</v>
      </c>
      <c r="AC107" s="130" t="str">
        <f>'Форма 1'!U107</f>
        <v>РО</v>
      </c>
    </row>
    <row r="108" spans="1:29" x14ac:dyDescent="0.25">
      <c r="A108" s="28">
        <f t="shared" si="29"/>
        <v>9</v>
      </c>
      <c r="B108" s="74" t="str">
        <f>IF(ISBLANK('Форма 1'!B108),"",'Форма 1'!B108)</f>
        <v>Кунгурский муниципальный округ Пермского края</v>
      </c>
      <c r="C108" s="87" t="s">
        <v>126</v>
      </c>
      <c r="D108" s="29">
        <f>IF(ISBLANK(C108),"Введите адрес",IF(C108='Форма 1'!C108,SUM(E108:K108,M108:S108,Форма2[[#This Row],[19]:[22]]),"Ошибка в адресе!"))</f>
        <v>430862.88</v>
      </c>
      <c r="E108" s="30" t="str">
        <f>IF(ISNUMBER('Форма 1'!Z108),ROUND('Форма 1'!$I108*VLOOKUP('Форма 1'!$G108,'Предельники 2022'!$B$4:$X$28,'Форма 1'!Z$7),2),"")</f>
        <v/>
      </c>
      <c r="F108" s="30" t="str">
        <f>IF(ISNUMBER('Форма 1'!AA108),ROUND('Форма 1'!$I108*VLOOKUP('Форма 1'!$G108,'Предельники 2022'!$B$4:$X$28,'Форма 1'!AA$7),2),"")</f>
        <v/>
      </c>
      <c r="G108" s="30">
        <f>IF(ISNUMBER('Форма 1'!AB108),ROUND('Форма 1'!$I108*VLOOKUP('Форма 1'!$G108,'Предельники 2022'!$B$4:$X$28,'Форма 1'!AB$7),2),"")</f>
        <v>430862.88</v>
      </c>
      <c r="H108" s="30" t="str">
        <f>IF(ISNUMBER('Форма 1'!AC108),ROUND('Форма 1'!$I108*VLOOKUP('Форма 1'!$G108,'Предельники 2022'!$B$4:$X$28,'Форма 1'!AC$7),2),"")</f>
        <v/>
      </c>
      <c r="I108" s="30" t="str">
        <f>IF(ISNUMBER('Форма 1'!AD108),ROUND('Форма 1'!$I108*VLOOKUP('Форма 1'!$G108,'Предельники 2022'!$B$4:$X$28,'Форма 1'!AD$7),2),"")</f>
        <v/>
      </c>
      <c r="J108" s="30" t="str">
        <f>IF(ISNUMBER('Форма 1'!AE108),ROUND('Форма 1'!$I108*VLOOKUP('Форма 1'!$G108,'Предельники 2022'!$B$4:$X$28,'Форма 1'!AE$7),2),"")</f>
        <v/>
      </c>
      <c r="K108" s="30" t="str">
        <f>IF(ISNUMBER('Форма 1'!AF108),ROUND('Форма 1'!$I108*VLOOKUP('Форма 1'!$G108,'Предельники 2022'!$B$4:$X$28,'Форма 1'!AF$7),2),"")</f>
        <v/>
      </c>
      <c r="L108" s="31" t="str">
        <f>IF(ISBLANK('Форма 1'!AG108),"",'Форма 1'!AG108)</f>
        <v/>
      </c>
      <c r="M108" s="32" t="str">
        <f>IF(ISBLANK('Форма 1'!AH108),"",'Форма 1'!AH108)</f>
        <v/>
      </c>
      <c r="N108" s="30" t="str">
        <f>IF(ISNUMBER('Форма 1'!AI108),ROUND('Форма 1'!$I108*VLOOKUP('Форма 1'!$G108,'Предельники 2022'!$B$4:$X$28,'Форма 1'!AI$7),2),"")</f>
        <v/>
      </c>
      <c r="O108" s="30" t="str">
        <f>IF(ISNUMBER('Форма 1'!AJ108),ROUND('Форма 1'!$I108*VLOOKUP('Форма 1'!$G108,'Предельники 2022'!$B$4:$X$28,'Форма 1'!AJ$7),2),"")</f>
        <v/>
      </c>
      <c r="P108" s="30" t="str">
        <f>IF(ISNUMBER('Форма 1'!AK108),ROUND('Форма 1'!$I108*VLOOKUP('Форма 1'!$G108,'Предельники 2022'!$B$4:$X$28,'Форма 1'!AK$7),2),"")</f>
        <v/>
      </c>
      <c r="Q108" s="30" t="str">
        <f>IF(ISNUMBER('Форма 1'!AL108),ROUND('Форма 1'!$I108*VLOOKUP('Форма 1'!$G108,'Предельники 2022'!$B$4:$X$28,'Форма 1'!AL$7),2),"")</f>
        <v/>
      </c>
      <c r="R108" s="30" t="str">
        <f>IF(ISNUMBER('Форма 1'!AM108),ROUND('Форма 1'!$I108*VLOOKUP('Форма 1'!$G108,'Предельники 2022'!$B$4:$X$28,'Форма 1'!AM$7),2),"")</f>
        <v/>
      </c>
      <c r="S108" s="93" t="str">
        <f t="shared" si="32"/>
        <v/>
      </c>
      <c r="T108" s="93" t="str">
        <f>IF(ISNUMBER('Форма 1'!AN108),INDEX('Предельники 2022'!$C$4:$X$28,MATCH('Форма 1'!$G108,'Предельники 2022'!$B$4:$B$28,0),MATCH(T$5,'Предельники 2022'!$C$3:$X$3,0)),"")</f>
        <v/>
      </c>
      <c r="U108" s="93" t="str">
        <f>IF(ISNUMBER('Форма 1'!AO108),INDEX('Предельники 2022'!$C$4:$X$28,MATCH('Форма 1'!$G108,'Предельники 2022'!$B$4:$B$28,0),MATCH(U$5,'Предельники 2022'!$C$3:$X$3,0)),"")</f>
        <v/>
      </c>
      <c r="V108" s="93" t="str">
        <f>IF(ISNUMBER('Форма 1'!AP108),INDEX('Предельники 2022'!$C$4:$X$28,MATCH('Форма 1'!$G108,'Предельники 2022'!$B$4:$B$28,0),MATCH(V$5,'Предельники 2022'!$C$3:$X$3,0)),"")</f>
        <v/>
      </c>
      <c r="W108" s="93" t="str">
        <f>IF(ISNUMBER('Форма 1'!AQ108),INDEX('Предельники 2022'!$C$4:$X$28,MATCH('Форма 1'!$G108,'Предельники 2022'!$B$4:$B$28,0),MATCH(W$5,'Предельники 2022'!$C$3:$X$3,0)),"")</f>
        <v/>
      </c>
      <c r="X108" s="30" t="str">
        <f>IF(ISNUMBER('Форма 1'!AR108),ROUND('Форма 1'!$I108*VLOOKUP('Форма 1'!$G108,'Предельники 2022'!$B$4:$X$28,'Форма 1'!AR$7),2),"")</f>
        <v/>
      </c>
      <c r="Y108" s="30" t="str">
        <f>IF(ISNUMBER('Форма 1'!AS108),ROUND('Форма 1'!$I108*VLOOKUP('Форма 1'!$G108,'Предельники 2022'!$B$4:$X$28,'Форма 1'!AS$7),2),"")</f>
        <v/>
      </c>
      <c r="Z108" s="30" t="str">
        <f>IF(ISNUMBER('Форма 1'!AT108),ROUND('Форма 1'!$I108*VLOOKUP('Форма 1'!$G108,'Предельники 2022'!$B$4:$X$28,'Форма 1'!AT$7),2),"")</f>
        <v/>
      </c>
      <c r="AA108" s="32"/>
      <c r="AB108" s="128">
        <f>'Форма 1'!T108</f>
        <v>45657</v>
      </c>
      <c r="AC108" s="130" t="str">
        <f>'Форма 1'!U108</f>
        <v>СС</v>
      </c>
    </row>
    <row r="109" spans="1:29" x14ac:dyDescent="0.25">
      <c r="A109" s="28">
        <f t="shared" si="29"/>
        <v>10</v>
      </c>
      <c r="B109" s="74" t="str">
        <f>IF(ISBLANK('Форма 1'!B109),"",'Форма 1'!B109)</f>
        <v>Кунгурский муниципальный округ Пермского края</v>
      </c>
      <c r="C109" s="87" t="s">
        <v>127</v>
      </c>
      <c r="D109" s="29">
        <f>IF(ISBLANK(C109),"Введите адрес",IF(C109='Форма 1'!C109,SUM(E109:K109,M109:S109,Форма2[[#This Row],[19]:[22]]),"Ошибка в адресе!"))</f>
        <v>1739624.58</v>
      </c>
      <c r="E109" s="30" t="str">
        <f>IF(ISNUMBER('Форма 1'!Z109),ROUND('Форма 1'!$I109*VLOOKUP('Форма 1'!$G109,'Предельники 2022'!$B$4:$X$28,'Форма 1'!Z$7),2),"")</f>
        <v/>
      </c>
      <c r="F109" s="30" t="str">
        <f>IF(ISNUMBER('Форма 1'!AA109),ROUND('Форма 1'!$I109*VLOOKUP('Форма 1'!$G109,'Предельники 2022'!$B$4:$X$28,'Форма 1'!AA$7),2),"")</f>
        <v/>
      </c>
      <c r="G109" s="30">
        <f>IF(ISNUMBER('Форма 1'!AB109),ROUND('Форма 1'!$I109*VLOOKUP('Форма 1'!$G109,'Предельники 2022'!$B$4:$X$28,'Форма 1'!AB$7),2),"")</f>
        <v>1739624.58</v>
      </c>
      <c r="H109" s="30" t="str">
        <f>IF(ISNUMBER('Форма 1'!AC109),ROUND('Форма 1'!$I109*VLOOKUP('Форма 1'!$G109,'Предельники 2022'!$B$4:$X$28,'Форма 1'!AC$7),2),"")</f>
        <v/>
      </c>
      <c r="I109" s="30" t="str">
        <f>IF(ISNUMBER('Форма 1'!AD109),ROUND('Форма 1'!$I109*VLOOKUP('Форма 1'!$G109,'Предельники 2022'!$B$4:$X$28,'Форма 1'!AD$7),2),"")</f>
        <v/>
      </c>
      <c r="J109" s="30" t="str">
        <f>IF(ISNUMBER('Форма 1'!AE109),ROUND('Форма 1'!$I109*VLOOKUP('Форма 1'!$G109,'Предельники 2022'!$B$4:$X$28,'Форма 1'!AE$7),2),"")</f>
        <v/>
      </c>
      <c r="K109" s="30" t="str">
        <f>IF(ISNUMBER('Форма 1'!AF109),ROUND('Форма 1'!$I109*VLOOKUP('Форма 1'!$G109,'Предельники 2022'!$B$4:$X$28,'Форма 1'!AF$7),2),"")</f>
        <v/>
      </c>
      <c r="L109" s="31" t="str">
        <f>IF(ISBLANK('Форма 1'!AG109),"",'Форма 1'!AG109)</f>
        <v/>
      </c>
      <c r="M109" s="32" t="str">
        <f>IF(ISBLANK('Форма 1'!AH109),"",'Форма 1'!AH109)</f>
        <v/>
      </c>
      <c r="N109" s="30" t="str">
        <f>IF(ISNUMBER('Форма 1'!AI109),ROUND('Форма 1'!$I109*VLOOKUP('Форма 1'!$G109,'Предельники 2022'!$B$4:$X$28,'Форма 1'!AI$7),2),"")</f>
        <v/>
      </c>
      <c r="O109" s="30" t="str">
        <f>IF(ISNUMBER('Форма 1'!AJ109),ROUND('Форма 1'!$I109*VLOOKUP('Форма 1'!$G109,'Предельники 2022'!$B$4:$X$28,'Форма 1'!AJ$7),2),"")</f>
        <v/>
      </c>
      <c r="P109" s="30" t="str">
        <f>IF(ISNUMBER('Форма 1'!AK109),ROUND('Форма 1'!$I109*VLOOKUP('Форма 1'!$G109,'Предельники 2022'!$B$4:$X$28,'Форма 1'!AK$7),2),"")</f>
        <v/>
      </c>
      <c r="Q109" s="30" t="str">
        <f>IF(ISNUMBER('Форма 1'!AL109),ROUND('Форма 1'!$I109*VLOOKUP('Форма 1'!$G109,'Предельники 2022'!$B$4:$X$28,'Форма 1'!AL$7),2),"")</f>
        <v/>
      </c>
      <c r="R109" s="30" t="str">
        <f>IF(ISNUMBER('Форма 1'!AM109),ROUND('Форма 1'!$I109*VLOOKUP('Форма 1'!$G109,'Предельники 2022'!$B$4:$X$28,'Форма 1'!AM$7),2),"")</f>
        <v/>
      </c>
      <c r="S109" s="93" t="str">
        <f t="shared" si="32"/>
        <v/>
      </c>
      <c r="T109" s="93" t="str">
        <f>IF(ISNUMBER('Форма 1'!AN109),INDEX('Предельники 2022'!$C$4:$X$28,MATCH('Форма 1'!$G109,'Предельники 2022'!$B$4:$B$28,0),MATCH(T$5,'Предельники 2022'!$C$3:$X$3,0)),"")</f>
        <v/>
      </c>
      <c r="U109" s="93" t="str">
        <f>IF(ISNUMBER('Форма 1'!AO109),INDEX('Предельники 2022'!$C$4:$X$28,MATCH('Форма 1'!$G109,'Предельники 2022'!$B$4:$B$28,0),MATCH(U$5,'Предельники 2022'!$C$3:$X$3,0)),"")</f>
        <v/>
      </c>
      <c r="V109" s="93" t="str">
        <f>IF(ISNUMBER('Форма 1'!AP109),INDEX('Предельники 2022'!$C$4:$X$28,MATCH('Форма 1'!$G109,'Предельники 2022'!$B$4:$B$28,0),MATCH(V$5,'Предельники 2022'!$C$3:$X$3,0)),"")</f>
        <v/>
      </c>
      <c r="W109" s="93" t="str">
        <f>IF(ISNUMBER('Форма 1'!AQ109),INDEX('Предельники 2022'!$C$4:$X$28,MATCH('Форма 1'!$G109,'Предельники 2022'!$B$4:$B$28,0),MATCH(W$5,'Предельники 2022'!$C$3:$X$3,0)),"")</f>
        <v/>
      </c>
      <c r="X109" s="30" t="str">
        <f>IF(ISNUMBER('Форма 1'!AR109),ROUND('Форма 1'!$I109*VLOOKUP('Форма 1'!$G109,'Предельники 2022'!$B$4:$X$28,'Форма 1'!AR$7),2),"")</f>
        <v/>
      </c>
      <c r="Y109" s="30" t="str">
        <f>IF(ISNUMBER('Форма 1'!AS109),ROUND('Форма 1'!$I109*VLOOKUP('Форма 1'!$G109,'Предельники 2022'!$B$4:$X$28,'Форма 1'!AS$7),2),"")</f>
        <v/>
      </c>
      <c r="Z109" s="30" t="str">
        <f>IF(ISNUMBER('Форма 1'!AT109),ROUND('Форма 1'!$I109*VLOOKUP('Форма 1'!$G109,'Предельники 2022'!$B$4:$X$28,'Форма 1'!AT$7),2),"")</f>
        <v/>
      </c>
      <c r="AA109" s="32"/>
      <c r="AB109" s="128">
        <f>'Форма 1'!T109</f>
        <v>45657</v>
      </c>
      <c r="AC109" s="130" t="str">
        <f>'Форма 1'!U109</f>
        <v>СС</v>
      </c>
    </row>
    <row r="110" spans="1:29" x14ac:dyDescent="0.25">
      <c r="A110" s="28">
        <f t="shared" si="29"/>
        <v>11</v>
      </c>
      <c r="B110" s="74" t="str">
        <f>IF(ISBLANK('Форма 1'!B110),"",'Форма 1'!B110)</f>
        <v>Кунгурский муниципальный округ Пермского края</v>
      </c>
      <c r="C110" s="87" t="s">
        <v>199</v>
      </c>
      <c r="D110" s="29">
        <f>IF(ISBLANK(C110),"Введите адрес",IF(C110='Форма 1'!C110,SUM(E110:K110,M110:S110,Форма2[[#This Row],[19]:[22]]),"Ошибка в адресе!"))</f>
        <v>13631704.689999999</v>
      </c>
      <c r="E110" s="30" t="str">
        <f>IF(ISNUMBER('Форма 1'!Z110),ROUND('Форма 1'!$I110*VLOOKUP('Форма 1'!$G110,'Предельники 2022'!$B$4:$X$28,'Форма 1'!Z$7),2),"")</f>
        <v/>
      </c>
      <c r="F110" s="30" t="str">
        <f>IF(ISNUMBER('Форма 1'!AA110),ROUND('Форма 1'!$I110*VLOOKUP('Форма 1'!$G110,'Предельники 2022'!$B$4:$X$28,'Форма 1'!AA$7),2),"")</f>
        <v/>
      </c>
      <c r="G110" s="30" t="str">
        <f>IF(ISNUMBER('Форма 1'!AB110),ROUND('Форма 1'!$I110*VLOOKUP('Форма 1'!$G110,'Предельники 2022'!$B$4:$X$28,'Форма 1'!AB$7),2),"")</f>
        <v/>
      </c>
      <c r="H110" s="30" t="str">
        <f>IF(ISNUMBER('Форма 1'!AC110),ROUND('Форма 1'!$I110*VLOOKUP('Форма 1'!$G110,'Предельники 2022'!$B$4:$X$28,'Форма 1'!AC$7),2),"")</f>
        <v/>
      </c>
      <c r="I110" s="30" t="str">
        <f>IF(ISNUMBER('Форма 1'!AD110),ROUND('Форма 1'!$I110*VLOOKUP('Форма 1'!$G110,'Предельники 2022'!$B$4:$X$28,'Форма 1'!AD$7),2),"")</f>
        <v/>
      </c>
      <c r="J110" s="30" t="str">
        <f>IF(ISNUMBER('Форма 1'!AE110),ROUND('Форма 1'!$I110*VLOOKUP('Форма 1'!$G110,'Предельники 2022'!$B$4:$X$28,'Форма 1'!AE$7),2),"")</f>
        <v/>
      </c>
      <c r="K110" s="30" t="str">
        <f>IF(ISNUMBER('Форма 1'!AF110),ROUND('Форма 1'!$I110*VLOOKUP('Форма 1'!$G110,'Предельники 2022'!$B$4:$X$28,'Форма 1'!AF$7),2),"")</f>
        <v/>
      </c>
      <c r="L110" s="31" t="str">
        <f>IF(ISBLANK('Форма 1'!AG110),"",'Форма 1'!AG110)</f>
        <v/>
      </c>
      <c r="M110" s="32" t="str">
        <f>IF(ISBLANK('Форма 1'!AH110),"",'Форма 1'!AH110)</f>
        <v/>
      </c>
      <c r="N110" s="30">
        <f>IF(ISNUMBER('Форма 1'!AI110),ROUND('Форма 1'!$I110*VLOOKUP('Форма 1'!$G110,'Предельники 2022'!$B$4:$X$28,'Форма 1'!AI$7),2),"")</f>
        <v>13631704.689999999</v>
      </c>
      <c r="O110" s="30" t="str">
        <f>IF(ISNUMBER('Форма 1'!AJ110),ROUND('Форма 1'!$I110*VLOOKUP('Форма 1'!$G110,'Предельники 2022'!$B$4:$X$28,'Форма 1'!AJ$7),2),"")</f>
        <v/>
      </c>
      <c r="P110" s="30" t="str">
        <f>IF(ISNUMBER('Форма 1'!AK110),ROUND('Форма 1'!$I110*VLOOKUP('Форма 1'!$G110,'Предельники 2022'!$B$4:$X$28,'Форма 1'!AK$7),2),"")</f>
        <v/>
      </c>
      <c r="Q110" s="30" t="str">
        <f>IF(ISNUMBER('Форма 1'!AL110),ROUND('Форма 1'!$I110*VLOOKUP('Форма 1'!$G110,'Предельники 2022'!$B$4:$X$28,'Форма 1'!AL$7),2),"")</f>
        <v/>
      </c>
      <c r="R110" s="30" t="str">
        <f>IF(ISNUMBER('Форма 1'!AM110),ROUND('Форма 1'!$I110*VLOOKUP('Форма 1'!$G110,'Предельники 2022'!$B$4:$X$28,'Форма 1'!AM$7),2),"")</f>
        <v/>
      </c>
      <c r="S110" s="93" t="str">
        <f t="shared" si="32"/>
        <v/>
      </c>
      <c r="T110" s="93" t="str">
        <f>IF(ISNUMBER('Форма 1'!AN110),INDEX('Предельники 2022'!$C$4:$X$28,MATCH('Форма 1'!$G110,'Предельники 2022'!$B$4:$B$28,0),MATCH(T$5,'Предельники 2022'!$C$3:$X$3,0)),"")</f>
        <v/>
      </c>
      <c r="U110" s="93" t="str">
        <f>IF(ISNUMBER('Форма 1'!AO110),INDEX('Предельники 2022'!$C$4:$X$28,MATCH('Форма 1'!$G110,'Предельники 2022'!$B$4:$B$28,0),MATCH(U$5,'Предельники 2022'!$C$3:$X$3,0)),"")</f>
        <v/>
      </c>
      <c r="V110" s="93" t="str">
        <f>IF(ISNUMBER('Форма 1'!AP110),INDEX('Предельники 2022'!$C$4:$X$28,MATCH('Форма 1'!$G110,'Предельники 2022'!$B$4:$B$28,0),MATCH(V$5,'Предельники 2022'!$C$3:$X$3,0)),"")</f>
        <v/>
      </c>
      <c r="W110" s="93" t="str">
        <f>IF(ISNUMBER('Форма 1'!AQ110),INDEX('Предельники 2022'!$C$4:$X$28,MATCH('Форма 1'!$G110,'Предельники 2022'!$B$4:$B$28,0),MATCH(W$5,'Предельники 2022'!$C$3:$X$3,0)),"")</f>
        <v/>
      </c>
      <c r="X110" s="30" t="str">
        <f>IF(ISNUMBER('Форма 1'!AR110),ROUND('Форма 1'!$I110*VLOOKUP('Форма 1'!$G110,'Предельники 2022'!$B$4:$X$28,'Форма 1'!AR$7),2),"")</f>
        <v/>
      </c>
      <c r="Y110" s="30" t="str">
        <f>IF(ISNUMBER('Форма 1'!AS110),ROUND('Форма 1'!$I110*VLOOKUP('Форма 1'!$G110,'Предельники 2022'!$B$4:$X$28,'Форма 1'!AS$7),2),"")</f>
        <v/>
      </c>
      <c r="Z110" s="30" t="str">
        <f>IF(ISNUMBER('Форма 1'!AT110),ROUND('Форма 1'!$I110*VLOOKUP('Форма 1'!$G110,'Предельники 2022'!$B$4:$X$28,'Форма 1'!AT$7),2),"")</f>
        <v/>
      </c>
      <c r="AA110" s="32"/>
      <c r="AB110" s="128">
        <f>'Форма 1'!T110</f>
        <v>45657</v>
      </c>
      <c r="AC110" s="130" t="str">
        <f>'Форма 1'!U110</f>
        <v>СС</v>
      </c>
    </row>
    <row r="111" spans="1:29" ht="15.75" x14ac:dyDescent="0.25">
      <c r="A111" s="147">
        <f t="shared" si="29"/>
        <v>0</v>
      </c>
      <c r="B111" s="148" t="str">
        <f>IF(ISBLANK('Форма 1'!B111),"",'Форма 1'!B111)</f>
        <v/>
      </c>
      <c r="C111" s="153" t="s">
        <v>1090</v>
      </c>
      <c r="D111" s="146">
        <f>IF(ISBLANK(C111),"Введите адрес",IF(C111='Форма 1'!C111,SUM(E111:K111,M111:S111,Форма2[[#This Row],[19]:[22]]),"Ошибка в адресе!"))</f>
        <v>86304886.24000001</v>
      </c>
      <c r="E111" s="149">
        <f>SUM(E112:E120)</f>
        <v>3471819.89</v>
      </c>
      <c r="F111" s="149">
        <f t="shared" ref="F111:S111" si="37">SUM(F112:F120)</f>
        <v>7061166.1399999997</v>
      </c>
      <c r="G111" s="149">
        <f t="shared" si="37"/>
        <v>0</v>
      </c>
      <c r="H111" s="149">
        <f t="shared" si="37"/>
        <v>0</v>
      </c>
      <c r="I111" s="149">
        <f t="shared" si="37"/>
        <v>2431175.25</v>
      </c>
      <c r="J111" s="149">
        <f t="shared" si="37"/>
        <v>474613.42</v>
      </c>
      <c r="K111" s="149">
        <f t="shared" si="37"/>
        <v>0</v>
      </c>
      <c r="L111" s="155">
        <f t="shared" si="37"/>
        <v>0</v>
      </c>
      <c r="M111" s="149">
        <f t="shared" si="37"/>
        <v>0</v>
      </c>
      <c r="N111" s="149">
        <f t="shared" si="37"/>
        <v>68867629.120000005</v>
      </c>
      <c r="O111" s="149">
        <f t="shared" si="37"/>
        <v>0</v>
      </c>
      <c r="P111" s="149">
        <f t="shared" si="37"/>
        <v>0</v>
      </c>
      <c r="Q111" s="149">
        <f t="shared" si="37"/>
        <v>0</v>
      </c>
      <c r="R111" s="149">
        <f t="shared" si="37"/>
        <v>3998482.42</v>
      </c>
      <c r="S111" s="149">
        <f t="shared" si="37"/>
        <v>0</v>
      </c>
      <c r="T111" s="93" t="str">
        <f>IF(ISNUMBER('Форма 1'!AN111),INDEX('Предельники 2022'!$C$4:$X$28,MATCH('Форма 1'!$G111,'Предельники 2022'!$B$4:$B$28,0),MATCH(T$5,'Предельники 2022'!$C$3:$X$3,0)),"")</f>
        <v/>
      </c>
      <c r="U111" s="93" t="str">
        <f>IF(ISNUMBER('Форма 1'!AO111),INDEX('Предельники 2022'!$C$4:$X$28,MATCH('Форма 1'!$G111,'Предельники 2022'!$B$4:$B$28,0),MATCH(U$5,'Предельники 2022'!$C$3:$X$3,0)),"")</f>
        <v/>
      </c>
      <c r="V111" s="93" t="str">
        <f>IF(ISNUMBER('Форма 1'!AP111),INDEX('Предельники 2022'!$C$4:$X$28,MATCH('Форма 1'!$G111,'Предельники 2022'!$B$4:$B$28,0),MATCH(V$5,'Предельники 2022'!$C$3:$X$3,0)),"")</f>
        <v/>
      </c>
      <c r="W111" s="93" t="str">
        <f>IF(ISNUMBER('Форма 1'!AQ111),INDEX('Предельники 2022'!$C$4:$X$28,MATCH('Форма 1'!$G111,'Предельники 2022'!$B$4:$B$28,0),MATCH(W$5,'Предельники 2022'!$C$3:$X$3,0)),"")</f>
        <v/>
      </c>
      <c r="X111" s="149">
        <f t="shared" ref="X111:Z111" si="38">SUM(X112:X120)</f>
        <v>0</v>
      </c>
      <c r="Y111" s="149">
        <f t="shared" si="38"/>
        <v>0</v>
      </c>
      <c r="Z111" s="149">
        <f t="shared" si="38"/>
        <v>0</v>
      </c>
      <c r="AA111" s="146"/>
      <c r="AB111" s="150"/>
      <c r="AC111" s="151" t="str">
        <f>'Форма 1'!U111</f>
        <v/>
      </c>
    </row>
    <row r="112" spans="1:29" x14ac:dyDescent="0.25">
      <c r="A112" s="28">
        <f t="shared" si="29"/>
        <v>1</v>
      </c>
      <c r="B112" s="74" t="str">
        <f>IF(ISBLANK('Форма 1'!B112),"",'Форма 1'!B112)</f>
        <v>Лысьвенский городской округ Пермского края</v>
      </c>
      <c r="C112" s="87" t="s">
        <v>21</v>
      </c>
      <c r="D112" s="29">
        <f>IF(ISBLANK(C112),"Введите адрес",IF(C112='Форма 1'!C112,SUM(E112:K112,M112:S112,Форма2[[#This Row],[19]:[22]]),"Ошибка в адресе!"))</f>
        <v>698967.54</v>
      </c>
      <c r="E112" s="30">
        <f>IF(ISNUMBER('Форма 1'!Z112),ROUND('Форма 1'!$I112*VLOOKUP('Форма 1'!$G112,'Предельники 2022'!$B$4:$X$28,'Форма 1'!Z$7),2),"")</f>
        <v>698967.54</v>
      </c>
      <c r="F112" s="30" t="str">
        <f>IF(ISNUMBER('Форма 1'!AA112),ROUND('Форма 1'!$I112*VLOOKUP('Форма 1'!$G112,'Предельники 2022'!$B$4:$X$28,'Форма 1'!AA$7),2),"")</f>
        <v/>
      </c>
      <c r="G112" s="30" t="str">
        <f>IF(ISNUMBER('Форма 1'!AB112),ROUND('Форма 1'!$I112*VLOOKUP('Форма 1'!$G112,'Предельники 2022'!$B$4:$X$28,'Форма 1'!AB$7),2),"")</f>
        <v/>
      </c>
      <c r="H112" s="30" t="str">
        <f>IF(ISNUMBER('Форма 1'!AC112),ROUND('Форма 1'!$I112*VLOOKUP('Форма 1'!$G112,'Предельники 2022'!$B$4:$X$28,'Форма 1'!AC$7),2),"")</f>
        <v/>
      </c>
      <c r="I112" s="30" t="str">
        <f>IF(ISNUMBER('Форма 1'!AD112),ROUND('Форма 1'!$I112*VLOOKUP('Форма 1'!$G112,'Предельники 2022'!$B$4:$X$28,'Форма 1'!AD$7),2),"")</f>
        <v/>
      </c>
      <c r="J112" s="30" t="str">
        <f>IF(ISNUMBER('Форма 1'!AE112),ROUND('Форма 1'!$I112*VLOOKUP('Форма 1'!$G112,'Предельники 2022'!$B$4:$X$28,'Форма 1'!AE$7),2),"")</f>
        <v/>
      </c>
      <c r="K112" s="30" t="str">
        <f>IF(ISNUMBER('Форма 1'!AF112),ROUND('Форма 1'!$I112*VLOOKUP('Форма 1'!$G112,'Предельники 2022'!$B$4:$X$28,'Форма 1'!AF$7),2),"")</f>
        <v/>
      </c>
      <c r="L112" s="31" t="str">
        <f>IF(ISBLANK('Форма 1'!AG112),"",'Форма 1'!AG112)</f>
        <v/>
      </c>
      <c r="M112" s="32" t="str">
        <f>IF(ISBLANK('Форма 1'!AH112),"",'Форма 1'!AH112)</f>
        <v/>
      </c>
      <c r="N112" s="30" t="str">
        <f>IF(ISNUMBER('Форма 1'!AI112),ROUND('Форма 1'!$I112*VLOOKUP('Форма 1'!$G112,'Предельники 2022'!$B$4:$X$28,'Форма 1'!AI$7),2),"")</f>
        <v/>
      </c>
      <c r="O112" s="30" t="str">
        <f>IF(ISNUMBER('Форма 1'!AJ112),ROUND('Форма 1'!$I112*VLOOKUP('Форма 1'!$G112,'Предельники 2022'!$B$4:$X$28,'Форма 1'!AJ$7),2),"")</f>
        <v/>
      </c>
      <c r="P112" s="30" t="str">
        <f>IF(ISNUMBER('Форма 1'!AK112),ROUND('Форма 1'!$I112*VLOOKUP('Форма 1'!$G112,'Предельники 2022'!$B$4:$X$28,'Форма 1'!AK$7),2),"")</f>
        <v/>
      </c>
      <c r="Q112" s="30" t="str">
        <f>IF(ISNUMBER('Форма 1'!AL112),ROUND('Форма 1'!$I112*VLOOKUP('Форма 1'!$G112,'Предельники 2022'!$B$4:$X$28,'Форма 1'!AL$7),2),"")</f>
        <v/>
      </c>
      <c r="R112" s="30" t="str">
        <f>IF(ISNUMBER('Форма 1'!AM112),ROUND('Форма 1'!$I112*VLOOKUP('Форма 1'!$G112,'Предельники 2022'!$B$4:$X$28,'Форма 1'!AM$7),2),"")</f>
        <v/>
      </c>
      <c r="S112" s="93" t="str">
        <f t="shared" si="32"/>
        <v/>
      </c>
      <c r="T112" s="93" t="str">
        <f>IF(ISNUMBER('Форма 1'!AN112),INDEX('Предельники 2022'!$C$4:$X$28,MATCH('Форма 1'!$G112,'Предельники 2022'!$B$4:$B$28,0),MATCH(T$5,'Предельники 2022'!$C$3:$X$3,0)),"")</f>
        <v/>
      </c>
      <c r="U112" s="93" t="str">
        <f>IF(ISNUMBER('Форма 1'!AO112),INDEX('Предельники 2022'!$C$4:$X$28,MATCH('Форма 1'!$G112,'Предельники 2022'!$B$4:$B$28,0),MATCH(U$5,'Предельники 2022'!$C$3:$X$3,0)),"")</f>
        <v/>
      </c>
      <c r="V112" s="93" t="str">
        <f>IF(ISNUMBER('Форма 1'!AP112),INDEX('Предельники 2022'!$C$4:$X$28,MATCH('Форма 1'!$G112,'Предельники 2022'!$B$4:$B$28,0),MATCH(V$5,'Предельники 2022'!$C$3:$X$3,0)),"")</f>
        <v/>
      </c>
      <c r="W112" s="93" t="str">
        <f>IF(ISNUMBER('Форма 1'!AQ112),INDEX('Предельники 2022'!$C$4:$X$28,MATCH('Форма 1'!$G112,'Предельники 2022'!$B$4:$B$28,0),MATCH(W$5,'Предельники 2022'!$C$3:$X$3,0)),"")</f>
        <v/>
      </c>
      <c r="X112" s="30" t="str">
        <f>IF(ISNUMBER('Форма 1'!AR112),ROUND('Форма 1'!$I112*VLOOKUP('Форма 1'!$G112,'Предельники 2022'!$B$4:$X$28,'Форма 1'!AR$7),2),"")</f>
        <v/>
      </c>
      <c r="Y112" s="30" t="str">
        <f>IF(ISNUMBER('Форма 1'!AS112),ROUND('Форма 1'!$I112*VLOOKUP('Форма 1'!$G112,'Предельники 2022'!$B$4:$X$28,'Форма 1'!AS$7),2),"")</f>
        <v/>
      </c>
      <c r="Z112" s="30" t="str">
        <f>IF(ISNUMBER('Форма 1'!AT112),ROUND('Форма 1'!$I112*VLOOKUP('Форма 1'!$G112,'Предельники 2022'!$B$4:$X$28,'Форма 1'!AT$7),2),"")</f>
        <v/>
      </c>
      <c r="AA112" s="32"/>
      <c r="AB112" s="128">
        <f>'Форма 1'!T112</f>
        <v>45657</v>
      </c>
      <c r="AC112" s="130" t="str">
        <f>'Форма 1'!U112</f>
        <v>РО</v>
      </c>
    </row>
    <row r="113" spans="1:29" x14ac:dyDescent="0.25">
      <c r="A113" s="28">
        <f t="shared" si="29"/>
        <v>2</v>
      </c>
      <c r="B113" s="74" t="str">
        <f>IF(ISBLANK('Форма 1'!B113),"",'Форма 1'!B113)</f>
        <v>Лысьвенский городской округ Пермского края</v>
      </c>
      <c r="C113" s="87" t="s">
        <v>200</v>
      </c>
      <c r="D113" s="29">
        <f>IF(ISBLANK(C113),"Введите адрес",IF(C113='Форма 1'!C113,SUM(E113:K113,M113:S113,Форма2[[#This Row],[19]:[22]]),"Ошибка в адресе!"))</f>
        <v>13528036.869999999</v>
      </c>
      <c r="E113" s="30" t="str">
        <f>IF(ISNUMBER('Форма 1'!Z113),ROUND('Форма 1'!$I113*VLOOKUP('Форма 1'!$G113,'Предельники 2022'!$B$4:$X$28,'Форма 1'!Z$7),2),"")</f>
        <v/>
      </c>
      <c r="F113" s="30" t="str">
        <f>IF(ISNUMBER('Форма 1'!AA113),ROUND('Форма 1'!$I113*VLOOKUP('Форма 1'!$G113,'Предельники 2022'!$B$4:$X$28,'Форма 1'!AA$7),2),"")</f>
        <v/>
      </c>
      <c r="G113" s="30" t="str">
        <f>IF(ISNUMBER('Форма 1'!AB113),ROUND('Форма 1'!$I113*VLOOKUP('Форма 1'!$G113,'Предельники 2022'!$B$4:$X$28,'Форма 1'!AB$7),2),"")</f>
        <v/>
      </c>
      <c r="H113" s="30" t="str">
        <f>IF(ISNUMBER('Форма 1'!AC113),ROUND('Форма 1'!$I113*VLOOKUP('Форма 1'!$G113,'Предельники 2022'!$B$4:$X$28,'Форма 1'!AC$7),2),"")</f>
        <v/>
      </c>
      <c r="I113" s="30" t="str">
        <f>IF(ISNUMBER('Форма 1'!AD113),ROUND('Форма 1'!$I113*VLOOKUP('Форма 1'!$G113,'Предельники 2022'!$B$4:$X$28,'Форма 1'!AD$7),2),"")</f>
        <v/>
      </c>
      <c r="J113" s="30" t="str">
        <f>IF(ISNUMBER('Форма 1'!AE113),ROUND('Форма 1'!$I113*VLOOKUP('Форма 1'!$G113,'Предельники 2022'!$B$4:$X$28,'Форма 1'!AE$7),2),"")</f>
        <v/>
      </c>
      <c r="K113" s="30" t="str">
        <f>IF(ISNUMBER('Форма 1'!AF113),ROUND('Форма 1'!$I113*VLOOKUP('Форма 1'!$G113,'Предельники 2022'!$B$4:$X$28,'Форма 1'!AF$7),2),"")</f>
        <v/>
      </c>
      <c r="L113" s="31" t="str">
        <f>IF(ISBLANK('Форма 1'!AG113),"",'Форма 1'!AG113)</f>
        <v/>
      </c>
      <c r="M113" s="32" t="str">
        <f>IF(ISBLANK('Форма 1'!AH113),"",'Форма 1'!AH113)</f>
        <v/>
      </c>
      <c r="N113" s="30">
        <f>IF(ISNUMBER('Форма 1'!AI113),ROUND('Форма 1'!$I113*VLOOKUP('Форма 1'!$G113,'Предельники 2022'!$B$4:$X$28,'Форма 1'!AI$7),2),"")</f>
        <v>11910419.42</v>
      </c>
      <c r="O113" s="30" t="str">
        <f>IF(ISNUMBER('Форма 1'!AJ113),ROUND('Форма 1'!$I113*VLOOKUP('Форма 1'!$G113,'Предельники 2022'!$B$4:$X$28,'Форма 1'!AJ$7),2),"")</f>
        <v/>
      </c>
      <c r="P113" s="30" t="str">
        <f>IF(ISNUMBER('Форма 1'!AK113),ROUND('Форма 1'!$I113*VLOOKUP('Форма 1'!$G113,'Предельники 2022'!$B$4:$X$28,'Форма 1'!AK$7),2),"")</f>
        <v/>
      </c>
      <c r="Q113" s="30" t="str">
        <f>IF(ISNUMBER('Форма 1'!AL113),ROUND('Форма 1'!$I113*VLOOKUP('Форма 1'!$G113,'Предельники 2022'!$B$4:$X$28,'Форма 1'!AL$7),2),"")</f>
        <v/>
      </c>
      <c r="R113" s="30">
        <f>IF(ISNUMBER('Форма 1'!AM113),ROUND('Форма 1'!$I113*VLOOKUP('Форма 1'!$G113,'Предельники 2022'!$B$4:$X$28,'Форма 1'!AM$7),2),"")</f>
        <v>1617617.45</v>
      </c>
      <c r="S113" s="93" t="str">
        <f t="shared" si="32"/>
        <v/>
      </c>
      <c r="T113" s="93" t="str">
        <f>IF(ISNUMBER('Форма 1'!AN113),INDEX('Предельники 2022'!$C$4:$X$28,MATCH('Форма 1'!$G113,'Предельники 2022'!$B$4:$B$28,0),MATCH(T$5,'Предельники 2022'!$C$3:$X$3,0)),"")</f>
        <v/>
      </c>
      <c r="U113" s="93" t="str">
        <f>IF(ISNUMBER('Форма 1'!AO113),INDEX('Предельники 2022'!$C$4:$X$28,MATCH('Форма 1'!$G113,'Предельники 2022'!$B$4:$B$28,0),MATCH(U$5,'Предельники 2022'!$C$3:$X$3,0)),"")</f>
        <v/>
      </c>
      <c r="V113" s="93" t="str">
        <f>IF(ISNUMBER('Форма 1'!AP113),INDEX('Предельники 2022'!$C$4:$X$28,MATCH('Форма 1'!$G113,'Предельники 2022'!$B$4:$B$28,0),MATCH(V$5,'Предельники 2022'!$C$3:$X$3,0)),"")</f>
        <v/>
      </c>
      <c r="W113" s="93" t="str">
        <f>IF(ISNUMBER('Форма 1'!AQ113),INDEX('Предельники 2022'!$C$4:$X$28,MATCH('Форма 1'!$G113,'Предельники 2022'!$B$4:$B$28,0),MATCH(W$5,'Предельники 2022'!$C$3:$X$3,0)),"")</f>
        <v/>
      </c>
      <c r="X113" s="30" t="str">
        <f>IF(ISNUMBER('Форма 1'!AR113),ROUND('Форма 1'!$I113*VLOOKUP('Форма 1'!$G113,'Предельники 2022'!$B$4:$X$28,'Форма 1'!AR$7),2),"")</f>
        <v/>
      </c>
      <c r="Y113" s="30" t="str">
        <f>IF(ISNUMBER('Форма 1'!AS113),ROUND('Форма 1'!$I113*VLOOKUP('Форма 1'!$G113,'Предельники 2022'!$B$4:$X$28,'Форма 1'!AS$7),2),"")</f>
        <v/>
      </c>
      <c r="Z113" s="30" t="str">
        <f>IF(ISNUMBER('Форма 1'!AT113),ROUND('Форма 1'!$I113*VLOOKUP('Форма 1'!$G113,'Предельники 2022'!$B$4:$X$28,'Форма 1'!AT$7),2),"")</f>
        <v/>
      </c>
      <c r="AA113" s="32"/>
      <c r="AB113" s="128">
        <f>'Форма 1'!T113</f>
        <v>45657</v>
      </c>
      <c r="AC113" s="130" t="str">
        <f>'Форма 1'!U113</f>
        <v>СС</v>
      </c>
    </row>
    <row r="114" spans="1:29" x14ac:dyDescent="0.25">
      <c r="A114" s="28">
        <f t="shared" si="29"/>
        <v>3</v>
      </c>
      <c r="B114" s="74" t="str">
        <f>IF(ISBLANK('Форма 1'!B114),"",'Форма 1'!B114)</f>
        <v>Лысьвенский городской округ Пермского края</v>
      </c>
      <c r="C114" s="87" t="s">
        <v>22</v>
      </c>
      <c r="D114" s="29">
        <f>IF(ISBLANK(C114),"Введите адрес",IF(C114='Форма 1'!C114,SUM(E114:K114,M114:S114,Форма2[[#This Row],[19]:[22]]),"Ошибка в адресе!"))</f>
        <v>20111615.780000001</v>
      </c>
      <c r="E114" s="30" t="str">
        <f>IF(ISNUMBER('Форма 1'!Z114),ROUND('Форма 1'!$I114*VLOOKUP('Форма 1'!$G114,'Предельники 2022'!$B$4:$X$28,'Форма 1'!Z$7),2),"")</f>
        <v/>
      </c>
      <c r="F114" s="30" t="str">
        <f>IF(ISNUMBER('Форма 1'!AA114),ROUND('Форма 1'!$I114*VLOOKUP('Форма 1'!$G114,'Предельники 2022'!$B$4:$X$28,'Форма 1'!AA$7),2),"")</f>
        <v/>
      </c>
      <c r="G114" s="30" t="str">
        <f>IF(ISNUMBER('Форма 1'!AB114),ROUND('Форма 1'!$I114*VLOOKUP('Форма 1'!$G114,'Предельники 2022'!$B$4:$X$28,'Форма 1'!AB$7),2),"")</f>
        <v/>
      </c>
      <c r="H114" s="30" t="str">
        <f>IF(ISNUMBER('Форма 1'!AC114),ROUND('Форма 1'!$I114*VLOOKUP('Форма 1'!$G114,'Предельники 2022'!$B$4:$X$28,'Форма 1'!AC$7),2),"")</f>
        <v/>
      </c>
      <c r="I114" s="30" t="str">
        <f>IF(ISNUMBER('Форма 1'!AD114),ROUND('Форма 1'!$I114*VLOOKUP('Форма 1'!$G114,'Предельники 2022'!$B$4:$X$28,'Форма 1'!AD$7),2),"")</f>
        <v/>
      </c>
      <c r="J114" s="30" t="str">
        <f>IF(ISNUMBER('Форма 1'!AE114),ROUND('Форма 1'!$I114*VLOOKUP('Форма 1'!$G114,'Предельники 2022'!$B$4:$X$28,'Форма 1'!AE$7),2),"")</f>
        <v/>
      </c>
      <c r="K114" s="30" t="str">
        <f>IF(ISNUMBER('Форма 1'!AF114),ROUND('Форма 1'!$I114*VLOOKUP('Форма 1'!$G114,'Предельники 2022'!$B$4:$X$28,'Форма 1'!AF$7),2),"")</f>
        <v/>
      </c>
      <c r="L114" s="31" t="str">
        <f>IF(ISBLANK('Форма 1'!AG114),"",'Форма 1'!AG114)</f>
        <v/>
      </c>
      <c r="M114" s="32" t="str">
        <f>IF(ISBLANK('Форма 1'!AH114),"",'Форма 1'!AH114)</f>
        <v/>
      </c>
      <c r="N114" s="30">
        <f>IF(ISNUMBER('Форма 1'!AI114),ROUND('Форма 1'!$I114*VLOOKUP('Форма 1'!$G114,'Предельники 2022'!$B$4:$X$28,'Форма 1'!AI$7),2),"")</f>
        <v>20111615.780000001</v>
      </c>
      <c r="O114" s="30" t="str">
        <f>IF(ISNUMBER('Форма 1'!AJ114),ROUND('Форма 1'!$I114*VLOOKUP('Форма 1'!$G114,'Предельники 2022'!$B$4:$X$28,'Форма 1'!AJ$7),2),"")</f>
        <v/>
      </c>
      <c r="P114" s="30" t="str">
        <f>IF(ISNUMBER('Форма 1'!AK114),ROUND('Форма 1'!$I114*VLOOKUP('Форма 1'!$G114,'Предельники 2022'!$B$4:$X$28,'Форма 1'!AK$7),2),"")</f>
        <v/>
      </c>
      <c r="Q114" s="30" t="str">
        <f>IF(ISNUMBER('Форма 1'!AL114),ROUND('Форма 1'!$I114*VLOOKUP('Форма 1'!$G114,'Предельники 2022'!$B$4:$X$28,'Форма 1'!AL$7),2),"")</f>
        <v/>
      </c>
      <c r="R114" s="30" t="str">
        <f>IF(ISNUMBER('Форма 1'!AM114),ROUND('Форма 1'!$I114*VLOOKUP('Форма 1'!$G114,'Предельники 2022'!$B$4:$X$28,'Форма 1'!AM$7),2),"")</f>
        <v/>
      </c>
      <c r="S114" s="93" t="str">
        <f t="shared" si="32"/>
        <v/>
      </c>
      <c r="T114" s="93" t="str">
        <f>IF(ISNUMBER('Форма 1'!AN114),INDEX('Предельники 2022'!$C$4:$X$28,MATCH('Форма 1'!$G114,'Предельники 2022'!$B$4:$B$28,0),MATCH(T$5,'Предельники 2022'!$C$3:$X$3,0)),"")</f>
        <v/>
      </c>
      <c r="U114" s="93" t="str">
        <f>IF(ISNUMBER('Форма 1'!AO114),INDEX('Предельники 2022'!$C$4:$X$28,MATCH('Форма 1'!$G114,'Предельники 2022'!$B$4:$B$28,0),MATCH(U$5,'Предельники 2022'!$C$3:$X$3,0)),"")</f>
        <v/>
      </c>
      <c r="V114" s="93" t="str">
        <f>IF(ISNUMBER('Форма 1'!AP114),INDEX('Предельники 2022'!$C$4:$X$28,MATCH('Форма 1'!$G114,'Предельники 2022'!$B$4:$B$28,0),MATCH(V$5,'Предельники 2022'!$C$3:$X$3,0)),"")</f>
        <v/>
      </c>
      <c r="W114" s="93" t="str">
        <f>IF(ISNUMBER('Форма 1'!AQ114),INDEX('Предельники 2022'!$C$4:$X$28,MATCH('Форма 1'!$G114,'Предельники 2022'!$B$4:$B$28,0),MATCH(W$5,'Предельники 2022'!$C$3:$X$3,0)),"")</f>
        <v/>
      </c>
      <c r="X114" s="30" t="str">
        <f>IF(ISNUMBER('Форма 1'!AR114),ROUND('Форма 1'!$I114*VLOOKUP('Форма 1'!$G114,'Предельники 2022'!$B$4:$X$28,'Форма 1'!AR$7),2),"")</f>
        <v/>
      </c>
      <c r="Y114" s="30" t="str">
        <f>IF(ISNUMBER('Форма 1'!AS114),ROUND('Форма 1'!$I114*VLOOKUP('Форма 1'!$G114,'Предельники 2022'!$B$4:$X$28,'Форма 1'!AS$7),2),"")</f>
        <v/>
      </c>
      <c r="Z114" s="30" t="str">
        <f>IF(ISNUMBER('Форма 1'!AT114),ROUND('Форма 1'!$I114*VLOOKUP('Форма 1'!$G114,'Предельники 2022'!$B$4:$X$28,'Форма 1'!AT$7),2),"")</f>
        <v/>
      </c>
      <c r="AA114" s="32"/>
      <c r="AB114" s="128">
        <f>'Форма 1'!T114</f>
        <v>45657</v>
      </c>
      <c r="AC114" s="130" t="str">
        <f>'Форма 1'!U114</f>
        <v>РО</v>
      </c>
    </row>
    <row r="115" spans="1:29" x14ac:dyDescent="0.25">
      <c r="A115" s="28">
        <f t="shared" si="29"/>
        <v>4</v>
      </c>
      <c r="B115" s="74" t="str">
        <f>IF(ISBLANK('Форма 1'!B115),"",'Форма 1'!B115)</f>
        <v>Лысьвенский городской округ Пермского края</v>
      </c>
      <c r="C115" s="87" t="s">
        <v>1552</v>
      </c>
      <c r="D115" s="29">
        <f>IF(ISBLANK(C115),"Введите адрес",IF(C115='Форма 1'!C115,SUM(E115:K115,M115:S115,Форма2[[#This Row],[19]:[22]]),"Ошибка в адресе!"))</f>
        <v>12952168.560000001</v>
      </c>
      <c r="E115" s="30" t="str">
        <f>IF(ISNUMBER('Форма 1'!Z115),ROUND('Форма 1'!$I115*VLOOKUP('Форма 1'!$G115,'Предельники 2022'!$B$4:$X$28,'Форма 1'!Z$7),2),"")</f>
        <v/>
      </c>
      <c r="F115" s="30" t="str">
        <f>IF(ISNUMBER('Форма 1'!AA115),ROUND('Форма 1'!$I115*VLOOKUP('Форма 1'!$G115,'Предельники 2022'!$B$4:$X$28,'Форма 1'!AA$7),2),"")</f>
        <v/>
      </c>
      <c r="G115" s="30" t="str">
        <f>IF(ISNUMBER('Форма 1'!AB115),ROUND('Форма 1'!$I115*VLOOKUP('Форма 1'!$G115,'Предельники 2022'!$B$4:$X$28,'Форма 1'!AB$7),2),"")</f>
        <v/>
      </c>
      <c r="H115" s="30" t="str">
        <f>IF(ISNUMBER('Форма 1'!AC115),ROUND('Форма 1'!$I115*VLOOKUP('Форма 1'!$G115,'Предельники 2022'!$B$4:$X$28,'Форма 1'!AC$7),2),"")</f>
        <v/>
      </c>
      <c r="I115" s="30" t="str">
        <f>IF(ISNUMBER('Форма 1'!AD115),ROUND('Форма 1'!$I115*VLOOKUP('Форма 1'!$G115,'Предельники 2022'!$B$4:$X$28,'Форма 1'!AD$7),2),"")</f>
        <v/>
      </c>
      <c r="J115" s="30" t="str">
        <f>IF(ISNUMBER('Форма 1'!AE115),ROUND('Форма 1'!$I115*VLOOKUP('Форма 1'!$G115,'Предельники 2022'!$B$4:$X$28,'Форма 1'!AE$7),2),"")</f>
        <v/>
      </c>
      <c r="K115" s="30" t="str">
        <f>IF(ISNUMBER('Форма 1'!AF115),ROUND('Форма 1'!$I115*VLOOKUP('Форма 1'!$G115,'Предельники 2022'!$B$4:$X$28,'Форма 1'!AF$7),2),"")</f>
        <v/>
      </c>
      <c r="L115" s="31" t="str">
        <f>IF(ISBLANK('Форма 1'!AG115),"",'Форма 1'!AG115)</f>
        <v/>
      </c>
      <c r="M115" s="32" t="str">
        <f>IF(ISBLANK('Форма 1'!AH115),"",'Форма 1'!AH115)</f>
        <v/>
      </c>
      <c r="N115" s="30">
        <f>IF(ISNUMBER('Форма 1'!AI115),ROUND('Форма 1'!$I115*VLOOKUP('Форма 1'!$G115,'Предельники 2022'!$B$4:$X$28,'Форма 1'!AI$7),2),"")</f>
        <v>12952168.560000001</v>
      </c>
      <c r="O115" s="30" t="str">
        <f>IF(ISNUMBER('Форма 1'!AJ115),ROUND('Форма 1'!$I115*VLOOKUP('Форма 1'!$G115,'Предельники 2022'!$B$4:$X$28,'Форма 1'!AJ$7),2),"")</f>
        <v/>
      </c>
      <c r="P115" s="30" t="str">
        <f>IF(ISNUMBER('Форма 1'!AK115),ROUND('Форма 1'!$I115*VLOOKUP('Форма 1'!$G115,'Предельники 2022'!$B$4:$X$28,'Форма 1'!AK$7),2),"")</f>
        <v/>
      </c>
      <c r="Q115" s="30" t="str">
        <f>IF(ISNUMBER('Форма 1'!AL115),ROUND('Форма 1'!$I115*VLOOKUP('Форма 1'!$G115,'Предельники 2022'!$B$4:$X$28,'Форма 1'!AL$7),2),"")</f>
        <v/>
      </c>
      <c r="R115" s="30" t="str">
        <f>IF(ISNUMBER('Форма 1'!AM115),ROUND('Форма 1'!$I115*VLOOKUP('Форма 1'!$G115,'Предельники 2022'!$B$4:$X$28,'Форма 1'!AM$7),2),"")</f>
        <v/>
      </c>
      <c r="S115" s="93" t="str">
        <f t="shared" si="32"/>
        <v/>
      </c>
      <c r="T115" s="93" t="str">
        <f>IF(ISNUMBER('Форма 1'!AN115),INDEX('Предельники 2022'!$C$4:$X$28,MATCH('Форма 1'!$G115,'Предельники 2022'!$B$4:$B$28,0),MATCH(T$5,'Предельники 2022'!$C$3:$X$3,0)),"")</f>
        <v/>
      </c>
      <c r="U115" s="93" t="str">
        <f>IF(ISNUMBER('Форма 1'!AO115),INDEX('Предельники 2022'!$C$4:$X$28,MATCH('Форма 1'!$G115,'Предельники 2022'!$B$4:$B$28,0),MATCH(U$5,'Предельники 2022'!$C$3:$X$3,0)),"")</f>
        <v/>
      </c>
      <c r="V115" s="93" t="str">
        <f>IF(ISNUMBER('Форма 1'!AP115),INDEX('Предельники 2022'!$C$4:$X$28,MATCH('Форма 1'!$G115,'Предельники 2022'!$B$4:$B$28,0),MATCH(V$5,'Предельники 2022'!$C$3:$X$3,0)),"")</f>
        <v/>
      </c>
      <c r="W115" s="93" t="str">
        <f>IF(ISNUMBER('Форма 1'!AQ115),INDEX('Предельники 2022'!$C$4:$X$28,MATCH('Форма 1'!$G115,'Предельники 2022'!$B$4:$B$28,0),MATCH(W$5,'Предельники 2022'!$C$3:$X$3,0)),"")</f>
        <v/>
      </c>
      <c r="X115" s="30" t="str">
        <f>IF(ISNUMBER('Форма 1'!AR115),ROUND('Форма 1'!$I115*VLOOKUP('Форма 1'!$G115,'Предельники 2022'!$B$4:$X$28,'Форма 1'!AR$7),2),"")</f>
        <v/>
      </c>
      <c r="Y115" s="30" t="str">
        <f>IF(ISNUMBER('Форма 1'!AS115),ROUND('Форма 1'!$I115*VLOOKUP('Форма 1'!$G115,'Предельники 2022'!$B$4:$X$28,'Форма 1'!AS$7),2),"")</f>
        <v/>
      </c>
      <c r="Z115" s="30" t="str">
        <f>IF(ISNUMBER('Форма 1'!AT115),ROUND('Форма 1'!$I115*VLOOKUP('Форма 1'!$G115,'Предельники 2022'!$B$4:$X$28,'Форма 1'!AT$7),2),"")</f>
        <v/>
      </c>
      <c r="AA115" s="32"/>
      <c r="AB115" s="128">
        <f>'Форма 1'!T115</f>
        <v>45657</v>
      </c>
      <c r="AC115" s="130" t="str">
        <f>'Форма 1'!U115</f>
        <v>СС</v>
      </c>
    </row>
    <row r="116" spans="1:29" x14ac:dyDescent="0.25">
      <c r="A116" s="28">
        <f t="shared" si="29"/>
        <v>5</v>
      </c>
      <c r="B116" s="74" t="str">
        <f>IF(ISBLANK('Форма 1'!B116),"",'Форма 1'!B116)</f>
        <v>Лысьвенский городской округ Пермского края</v>
      </c>
      <c r="C116" s="87" t="s">
        <v>23</v>
      </c>
      <c r="D116" s="29">
        <f>IF(ISBLANK(C116),"Введите адрес",IF(C116='Форма 1'!C116,SUM(E116:K116,M116:S116,Форма2[[#This Row],[19]:[22]]),"Ошибка в адресе!"))</f>
        <v>3738576.49</v>
      </c>
      <c r="E116" s="30">
        <f>IF(ISNUMBER('Форма 1'!Z116),ROUND('Форма 1'!$I116*VLOOKUP('Форма 1'!$G116,'Предельники 2022'!$B$4:$X$28,'Форма 1'!Z$7),2),"")</f>
        <v>1357711.52</v>
      </c>
      <c r="F116" s="30" t="str">
        <f>IF(ISNUMBER('Форма 1'!AA116),ROUND('Форма 1'!$I116*VLOOKUP('Форма 1'!$G116,'Предельники 2022'!$B$4:$X$28,'Форма 1'!AA$7),2),"")</f>
        <v/>
      </c>
      <c r="G116" s="30" t="str">
        <f>IF(ISNUMBER('Форма 1'!AB116),ROUND('Форма 1'!$I116*VLOOKUP('Форма 1'!$G116,'Предельники 2022'!$B$4:$X$28,'Форма 1'!AB$7),2),"")</f>
        <v/>
      </c>
      <c r="H116" s="30" t="str">
        <f>IF(ISNUMBER('Форма 1'!AC116),ROUND('Форма 1'!$I116*VLOOKUP('Форма 1'!$G116,'Предельники 2022'!$B$4:$X$28,'Форма 1'!AC$7),2),"")</f>
        <v/>
      </c>
      <c r="I116" s="30" t="str">
        <f>IF(ISNUMBER('Форма 1'!AD116),ROUND('Форма 1'!$I116*VLOOKUP('Форма 1'!$G116,'Предельники 2022'!$B$4:$X$28,'Форма 1'!AD$7),2),"")</f>
        <v/>
      </c>
      <c r="J116" s="30" t="str">
        <f>IF(ISNUMBER('Форма 1'!AE116),ROUND('Форма 1'!$I116*VLOOKUP('Форма 1'!$G116,'Предельники 2022'!$B$4:$X$28,'Форма 1'!AE$7),2),"")</f>
        <v/>
      </c>
      <c r="K116" s="30" t="str">
        <f>IF(ISNUMBER('Форма 1'!AF116),ROUND('Форма 1'!$I116*VLOOKUP('Форма 1'!$G116,'Предельники 2022'!$B$4:$X$28,'Форма 1'!AF$7),2),"")</f>
        <v/>
      </c>
      <c r="L116" s="31" t="str">
        <f>IF(ISBLANK('Форма 1'!AG116),"",'Форма 1'!AG116)</f>
        <v/>
      </c>
      <c r="M116" s="32" t="str">
        <f>IF(ISBLANK('Форма 1'!AH116),"",'Форма 1'!AH116)</f>
        <v/>
      </c>
      <c r="N116" s="30" t="str">
        <f>IF(ISNUMBER('Форма 1'!AI116),ROUND('Форма 1'!$I116*VLOOKUP('Форма 1'!$G116,'Предельники 2022'!$B$4:$X$28,'Форма 1'!AI$7),2),"")</f>
        <v/>
      </c>
      <c r="O116" s="30" t="str">
        <f>IF(ISNUMBER('Форма 1'!AJ116),ROUND('Форма 1'!$I116*VLOOKUP('Форма 1'!$G116,'Предельники 2022'!$B$4:$X$28,'Форма 1'!AJ$7),2),"")</f>
        <v/>
      </c>
      <c r="P116" s="30" t="str">
        <f>IF(ISNUMBER('Форма 1'!AK116),ROUND('Форма 1'!$I116*VLOOKUP('Форма 1'!$G116,'Предельники 2022'!$B$4:$X$28,'Форма 1'!AK$7),2),"")</f>
        <v/>
      </c>
      <c r="Q116" s="30" t="str">
        <f>IF(ISNUMBER('Форма 1'!AL116),ROUND('Форма 1'!$I116*VLOOKUP('Форма 1'!$G116,'Предельники 2022'!$B$4:$X$28,'Форма 1'!AL$7),2),"")</f>
        <v/>
      </c>
      <c r="R116" s="30">
        <f>IF(ISNUMBER('Форма 1'!AM116),ROUND('Форма 1'!$I116*VLOOKUP('Форма 1'!$G116,'Предельники 2022'!$B$4:$X$28,'Форма 1'!AM$7),2),"")</f>
        <v>2380864.9700000002</v>
      </c>
      <c r="S116" s="93" t="str">
        <f t="shared" si="32"/>
        <v/>
      </c>
      <c r="T116" s="93" t="str">
        <f>IF(ISNUMBER('Форма 1'!AN116),INDEX('Предельники 2022'!$C$4:$X$28,MATCH('Форма 1'!$G116,'Предельники 2022'!$B$4:$B$28,0),MATCH(T$5,'Предельники 2022'!$C$3:$X$3,0)),"")</f>
        <v/>
      </c>
      <c r="U116" s="93" t="str">
        <f>IF(ISNUMBER('Форма 1'!AO116),INDEX('Предельники 2022'!$C$4:$X$28,MATCH('Форма 1'!$G116,'Предельники 2022'!$B$4:$B$28,0),MATCH(U$5,'Предельники 2022'!$C$3:$X$3,0)),"")</f>
        <v/>
      </c>
      <c r="V116" s="93" t="str">
        <f>IF(ISNUMBER('Форма 1'!AP116),INDEX('Предельники 2022'!$C$4:$X$28,MATCH('Форма 1'!$G116,'Предельники 2022'!$B$4:$B$28,0),MATCH(V$5,'Предельники 2022'!$C$3:$X$3,0)),"")</f>
        <v/>
      </c>
      <c r="W116" s="93" t="str">
        <f>IF(ISNUMBER('Форма 1'!AQ116),INDEX('Предельники 2022'!$C$4:$X$28,MATCH('Форма 1'!$G116,'Предельники 2022'!$B$4:$B$28,0),MATCH(W$5,'Предельники 2022'!$C$3:$X$3,0)),"")</f>
        <v/>
      </c>
      <c r="X116" s="30" t="str">
        <f>IF(ISNUMBER('Форма 1'!AR116),ROUND('Форма 1'!$I116*VLOOKUP('Форма 1'!$G116,'Предельники 2022'!$B$4:$X$28,'Форма 1'!AR$7),2),"")</f>
        <v/>
      </c>
      <c r="Y116" s="30" t="str">
        <f>IF(ISNUMBER('Форма 1'!AS116),ROUND('Форма 1'!$I116*VLOOKUP('Форма 1'!$G116,'Предельники 2022'!$B$4:$X$28,'Форма 1'!AS$7),2),"")</f>
        <v/>
      </c>
      <c r="Z116" s="30" t="str">
        <f>IF(ISNUMBER('Форма 1'!AT116),ROUND('Форма 1'!$I116*VLOOKUP('Форма 1'!$G116,'Предельники 2022'!$B$4:$X$28,'Форма 1'!AT$7),2),"")</f>
        <v/>
      </c>
      <c r="AA116" s="32"/>
      <c r="AB116" s="128">
        <f>'Форма 1'!T116</f>
        <v>45657</v>
      </c>
      <c r="AC116" s="130" t="str">
        <f>'Форма 1'!U116</f>
        <v>РО</v>
      </c>
    </row>
    <row r="117" spans="1:29" x14ac:dyDescent="0.25">
      <c r="A117" s="28">
        <f t="shared" si="29"/>
        <v>6</v>
      </c>
      <c r="B117" s="74" t="str">
        <f>IF(ISBLANK('Форма 1'!B117),"",'Форма 1'!B117)</f>
        <v>Лысьвенский городской округ Пермского края</v>
      </c>
      <c r="C117" s="87" t="s">
        <v>85</v>
      </c>
      <c r="D117" s="29">
        <f>IF(ISBLANK(C117),"Введите адрес",IF(C117='Форма 1'!C117,SUM(E117:K117,M117:S117,Форма2[[#This Row],[19]:[22]]),"Ошибка в адресе!"))</f>
        <v>9492341.3900000006</v>
      </c>
      <c r="E117" s="30" t="str">
        <f>IF(ISNUMBER('Форма 1'!Z117),ROUND('Форма 1'!$I117*VLOOKUP('Форма 1'!$G117,'Предельники 2022'!$B$4:$X$28,'Форма 1'!Z$7),2),"")</f>
        <v/>
      </c>
      <c r="F117" s="30">
        <f>IF(ISNUMBER('Форма 1'!AA117),ROUND('Форма 1'!$I117*VLOOKUP('Форма 1'!$G117,'Предельники 2022'!$B$4:$X$28,'Форма 1'!AA$7),2),"")</f>
        <v>7061166.1399999997</v>
      </c>
      <c r="G117" s="30" t="str">
        <f>IF(ISNUMBER('Форма 1'!AB117),ROUND('Форма 1'!$I117*VLOOKUP('Форма 1'!$G117,'Предельники 2022'!$B$4:$X$28,'Форма 1'!AB$7),2),"")</f>
        <v/>
      </c>
      <c r="H117" s="30" t="str">
        <f>IF(ISNUMBER('Форма 1'!AC117),ROUND('Форма 1'!$I117*VLOOKUP('Форма 1'!$G117,'Предельники 2022'!$B$4:$X$28,'Форма 1'!AC$7),2),"")</f>
        <v/>
      </c>
      <c r="I117" s="30">
        <f>IF(ISNUMBER('Форма 1'!AD117),ROUND('Форма 1'!$I117*VLOOKUP('Форма 1'!$G117,'Предельники 2022'!$B$4:$X$28,'Форма 1'!AD$7),2),"")</f>
        <v>2431175.25</v>
      </c>
      <c r="J117" s="30" t="str">
        <f>IF(ISNUMBER('Форма 1'!AE117),ROUND('Форма 1'!$I117*VLOOKUP('Форма 1'!$G117,'Предельники 2022'!$B$4:$X$28,'Форма 1'!AE$7),2),"")</f>
        <v/>
      </c>
      <c r="K117" s="30" t="str">
        <f>IF(ISNUMBER('Форма 1'!AF117),ROUND('Форма 1'!$I117*VLOOKUP('Форма 1'!$G117,'Предельники 2022'!$B$4:$X$28,'Форма 1'!AF$7),2),"")</f>
        <v/>
      </c>
      <c r="L117" s="31" t="str">
        <f>IF(ISBLANK('Форма 1'!AG117),"",'Форма 1'!AG117)</f>
        <v/>
      </c>
      <c r="M117" s="32" t="str">
        <f>IF(ISBLANK('Форма 1'!AH117),"",'Форма 1'!AH117)</f>
        <v/>
      </c>
      <c r="N117" s="30" t="str">
        <f>IF(ISNUMBER('Форма 1'!AI117),ROUND('Форма 1'!$I117*VLOOKUP('Форма 1'!$G117,'Предельники 2022'!$B$4:$X$28,'Форма 1'!AI$7),2),"")</f>
        <v/>
      </c>
      <c r="O117" s="30" t="str">
        <f>IF(ISNUMBER('Форма 1'!AJ117),ROUND('Форма 1'!$I117*VLOOKUP('Форма 1'!$G117,'Предельники 2022'!$B$4:$X$28,'Форма 1'!AJ$7),2),"")</f>
        <v/>
      </c>
      <c r="P117" s="30" t="str">
        <f>IF(ISNUMBER('Форма 1'!AK117),ROUND('Форма 1'!$I117*VLOOKUP('Форма 1'!$G117,'Предельники 2022'!$B$4:$X$28,'Форма 1'!AK$7),2),"")</f>
        <v/>
      </c>
      <c r="Q117" s="30" t="str">
        <f>IF(ISNUMBER('Форма 1'!AL117),ROUND('Форма 1'!$I117*VLOOKUP('Форма 1'!$G117,'Предельники 2022'!$B$4:$X$28,'Форма 1'!AL$7),2),"")</f>
        <v/>
      </c>
      <c r="R117" s="30" t="str">
        <f>IF(ISNUMBER('Форма 1'!AM117),ROUND('Форма 1'!$I117*VLOOKUP('Форма 1'!$G117,'Предельники 2022'!$B$4:$X$28,'Форма 1'!AM$7),2),"")</f>
        <v/>
      </c>
      <c r="S117" s="93" t="str">
        <f t="shared" si="32"/>
        <v/>
      </c>
      <c r="T117" s="93" t="str">
        <f>IF(ISNUMBER('Форма 1'!AN117),INDEX('Предельники 2022'!$C$4:$X$28,MATCH('Форма 1'!$G117,'Предельники 2022'!$B$4:$B$28,0),MATCH(T$5,'Предельники 2022'!$C$3:$X$3,0)),"")</f>
        <v/>
      </c>
      <c r="U117" s="93" t="str">
        <f>IF(ISNUMBER('Форма 1'!AO117),INDEX('Предельники 2022'!$C$4:$X$28,MATCH('Форма 1'!$G117,'Предельники 2022'!$B$4:$B$28,0),MATCH(U$5,'Предельники 2022'!$C$3:$X$3,0)),"")</f>
        <v/>
      </c>
      <c r="V117" s="93" t="str">
        <f>IF(ISNUMBER('Форма 1'!AP117),INDEX('Предельники 2022'!$C$4:$X$28,MATCH('Форма 1'!$G117,'Предельники 2022'!$B$4:$B$28,0),MATCH(V$5,'Предельники 2022'!$C$3:$X$3,0)),"")</f>
        <v/>
      </c>
      <c r="W117" s="93" t="str">
        <f>IF(ISNUMBER('Форма 1'!AQ117),INDEX('Предельники 2022'!$C$4:$X$28,MATCH('Форма 1'!$G117,'Предельники 2022'!$B$4:$B$28,0),MATCH(W$5,'Предельники 2022'!$C$3:$X$3,0)),"")</f>
        <v/>
      </c>
      <c r="X117" s="30" t="str">
        <f>IF(ISNUMBER('Форма 1'!AR117),ROUND('Форма 1'!$I117*VLOOKUP('Форма 1'!$G117,'Предельники 2022'!$B$4:$X$28,'Форма 1'!AR$7),2),"")</f>
        <v/>
      </c>
      <c r="Y117" s="30" t="str">
        <f>IF(ISNUMBER('Форма 1'!AS117),ROUND('Форма 1'!$I117*VLOOKUP('Форма 1'!$G117,'Предельники 2022'!$B$4:$X$28,'Форма 1'!AS$7),2),"")</f>
        <v/>
      </c>
      <c r="Z117" s="30" t="str">
        <f>IF(ISNUMBER('Форма 1'!AT117),ROUND('Форма 1'!$I117*VLOOKUP('Форма 1'!$G117,'Предельники 2022'!$B$4:$X$28,'Форма 1'!AT$7),2),"")</f>
        <v/>
      </c>
      <c r="AA117" s="32"/>
      <c r="AB117" s="128">
        <f>'Форма 1'!T117</f>
        <v>45657</v>
      </c>
      <c r="AC117" s="130" t="str">
        <f>'Форма 1'!U117</f>
        <v>РО</v>
      </c>
    </row>
    <row r="118" spans="1:29" x14ac:dyDescent="0.25">
      <c r="A118" s="28">
        <f t="shared" si="29"/>
        <v>7</v>
      </c>
      <c r="B118" s="74" t="str">
        <f>IF(ISBLANK('Форма 1'!B118),"",'Форма 1'!B118)</f>
        <v>Лысьвенский городской округ Пермского края</v>
      </c>
      <c r="C118" s="87" t="s">
        <v>24</v>
      </c>
      <c r="D118" s="29">
        <f>IF(ISBLANK(C118),"Введите адрес",IF(C118='Форма 1'!C118,SUM(E118:K118,M118:S118,Форма2[[#This Row],[19]:[22]]),"Ошибка в адресе!"))</f>
        <v>8412235.8100000005</v>
      </c>
      <c r="E118" s="30">
        <f>IF(ISNUMBER('Форма 1'!Z118),ROUND('Форма 1'!$I118*VLOOKUP('Форма 1'!$G118,'Предельники 2022'!$B$4:$X$28,'Форма 1'!Z$7),2),"")</f>
        <v>870190.87</v>
      </c>
      <c r="F118" s="30" t="str">
        <f>IF(ISNUMBER('Форма 1'!AA118),ROUND('Форма 1'!$I118*VLOOKUP('Форма 1'!$G118,'Предельники 2022'!$B$4:$X$28,'Форма 1'!AA$7),2),"")</f>
        <v/>
      </c>
      <c r="G118" s="30" t="str">
        <f>IF(ISNUMBER('Форма 1'!AB118),ROUND('Форма 1'!$I118*VLOOKUP('Форма 1'!$G118,'Предельники 2022'!$B$4:$X$28,'Форма 1'!AB$7),2),"")</f>
        <v/>
      </c>
      <c r="H118" s="30" t="str">
        <f>IF(ISNUMBER('Форма 1'!AC118),ROUND('Форма 1'!$I118*VLOOKUP('Форма 1'!$G118,'Предельники 2022'!$B$4:$X$28,'Форма 1'!AC$7),2),"")</f>
        <v/>
      </c>
      <c r="I118" s="30" t="str">
        <f>IF(ISNUMBER('Форма 1'!AD118),ROUND('Форма 1'!$I118*VLOOKUP('Форма 1'!$G118,'Предельники 2022'!$B$4:$X$28,'Форма 1'!AD$7),2),"")</f>
        <v/>
      </c>
      <c r="J118" s="30" t="str">
        <f>IF(ISNUMBER('Форма 1'!AE118),ROUND('Форма 1'!$I118*VLOOKUP('Форма 1'!$G118,'Предельники 2022'!$B$4:$X$28,'Форма 1'!AE$7),2),"")</f>
        <v/>
      </c>
      <c r="K118" s="30" t="str">
        <f>IF(ISNUMBER('Форма 1'!AF118),ROUND('Форма 1'!$I118*VLOOKUP('Форма 1'!$G118,'Предельники 2022'!$B$4:$X$28,'Форма 1'!AF$7),2),"")</f>
        <v/>
      </c>
      <c r="L118" s="31" t="str">
        <f>IF(ISBLANK('Форма 1'!AG118),"",'Форма 1'!AG118)</f>
        <v/>
      </c>
      <c r="M118" s="32" t="str">
        <f>IF(ISBLANK('Форма 1'!AH118),"",'Форма 1'!AH118)</f>
        <v/>
      </c>
      <c r="N118" s="30">
        <f>IF(ISNUMBER('Форма 1'!AI118),ROUND('Форма 1'!$I118*VLOOKUP('Форма 1'!$G118,'Предельники 2022'!$B$4:$X$28,'Форма 1'!AI$7),2),"")</f>
        <v>7542044.9400000004</v>
      </c>
      <c r="O118" s="30" t="str">
        <f>IF(ISNUMBER('Форма 1'!AJ118),ROUND('Форма 1'!$I118*VLOOKUP('Форма 1'!$G118,'Предельники 2022'!$B$4:$X$28,'Форма 1'!AJ$7),2),"")</f>
        <v/>
      </c>
      <c r="P118" s="30" t="str">
        <f>IF(ISNUMBER('Форма 1'!AK118),ROUND('Форма 1'!$I118*VLOOKUP('Форма 1'!$G118,'Предельники 2022'!$B$4:$X$28,'Форма 1'!AK$7),2),"")</f>
        <v/>
      </c>
      <c r="Q118" s="30" t="str">
        <f>IF(ISNUMBER('Форма 1'!AL118),ROUND('Форма 1'!$I118*VLOOKUP('Форма 1'!$G118,'Предельники 2022'!$B$4:$X$28,'Форма 1'!AL$7),2),"")</f>
        <v/>
      </c>
      <c r="R118" s="30" t="str">
        <f>IF(ISNUMBER('Форма 1'!AM118),ROUND('Форма 1'!$I118*VLOOKUP('Форма 1'!$G118,'Предельники 2022'!$B$4:$X$28,'Форма 1'!AM$7),2),"")</f>
        <v/>
      </c>
      <c r="S118" s="93" t="str">
        <f t="shared" si="32"/>
        <v/>
      </c>
      <c r="T118" s="93" t="str">
        <f>IF(ISNUMBER('Форма 1'!AN118),INDEX('Предельники 2022'!$C$4:$X$28,MATCH('Форма 1'!$G118,'Предельники 2022'!$B$4:$B$28,0),MATCH(T$5,'Предельники 2022'!$C$3:$X$3,0)),"")</f>
        <v/>
      </c>
      <c r="U118" s="93" t="str">
        <f>IF(ISNUMBER('Форма 1'!AO118),INDEX('Предельники 2022'!$C$4:$X$28,MATCH('Форма 1'!$G118,'Предельники 2022'!$B$4:$B$28,0),MATCH(U$5,'Предельники 2022'!$C$3:$X$3,0)),"")</f>
        <v/>
      </c>
      <c r="V118" s="93" t="str">
        <f>IF(ISNUMBER('Форма 1'!AP118),INDEX('Предельники 2022'!$C$4:$X$28,MATCH('Форма 1'!$G118,'Предельники 2022'!$B$4:$B$28,0),MATCH(V$5,'Предельники 2022'!$C$3:$X$3,0)),"")</f>
        <v/>
      </c>
      <c r="W118" s="93" t="str">
        <f>IF(ISNUMBER('Форма 1'!AQ118),INDEX('Предельники 2022'!$C$4:$X$28,MATCH('Форма 1'!$G118,'Предельники 2022'!$B$4:$B$28,0),MATCH(W$5,'Предельники 2022'!$C$3:$X$3,0)),"")</f>
        <v/>
      </c>
      <c r="X118" s="30" t="str">
        <f>IF(ISNUMBER('Форма 1'!AR118),ROUND('Форма 1'!$I118*VLOOKUP('Форма 1'!$G118,'Предельники 2022'!$B$4:$X$28,'Форма 1'!AR$7),2),"")</f>
        <v/>
      </c>
      <c r="Y118" s="30" t="str">
        <f>IF(ISNUMBER('Форма 1'!AS118),ROUND('Форма 1'!$I118*VLOOKUP('Форма 1'!$G118,'Предельники 2022'!$B$4:$X$28,'Форма 1'!AS$7),2),"")</f>
        <v/>
      </c>
      <c r="Z118" s="30" t="str">
        <f>IF(ISNUMBER('Форма 1'!AT118),ROUND('Форма 1'!$I118*VLOOKUP('Форма 1'!$G118,'Предельники 2022'!$B$4:$X$28,'Форма 1'!AT$7),2),"")</f>
        <v/>
      </c>
      <c r="AA118" s="32"/>
      <c r="AB118" s="128">
        <f>'Форма 1'!T118</f>
        <v>45657</v>
      </c>
      <c r="AC118" s="130" t="str">
        <f>'Форма 1'!U118</f>
        <v>РО</v>
      </c>
    </row>
    <row r="119" spans="1:29" x14ac:dyDescent="0.25">
      <c r="A119" s="28">
        <f t="shared" si="29"/>
        <v>8</v>
      </c>
      <c r="B119" s="74" t="str">
        <f>IF(ISBLANK('Форма 1'!B119),"",'Форма 1'!B119)</f>
        <v>Лысьвенский городской округ Пермского края</v>
      </c>
      <c r="C119" s="87" t="s">
        <v>953</v>
      </c>
      <c r="D119" s="29">
        <f>IF(ISBLANK(C119),"Введите адрес",IF(C119='Форма 1'!C119,SUM(E119:K119,M119:S119,Форма2[[#This Row],[19]:[22]]),"Ошибка в адресе!"))</f>
        <v>16351380.42</v>
      </c>
      <c r="E119" s="30" t="str">
        <f>IF(ISNUMBER('Форма 1'!Z119),ROUND('Форма 1'!$I119*VLOOKUP('Форма 1'!$G119,'Предельники 2022'!$B$4:$X$28,'Форма 1'!Z$7),2),"")</f>
        <v/>
      </c>
      <c r="F119" s="30" t="str">
        <f>IF(ISNUMBER('Форма 1'!AA119),ROUND('Форма 1'!$I119*VLOOKUP('Форма 1'!$G119,'Предельники 2022'!$B$4:$X$28,'Форма 1'!AA$7),2),"")</f>
        <v/>
      </c>
      <c r="G119" s="30" t="str">
        <f>IF(ISNUMBER('Форма 1'!AB119),ROUND('Форма 1'!$I119*VLOOKUP('Форма 1'!$G119,'Предельники 2022'!$B$4:$X$28,'Форма 1'!AB$7),2),"")</f>
        <v/>
      </c>
      <c r="H119" s="30" t="str">
        <f>IF(ISNUMBER('Форма 1'!AC119),ROUND('Форма 1'!$I119*VLOOKUP('Форма 1'!$G119,'Предельники 2022'!$B$4:$X$28,'Форма 1'!AC$7),2),"")</f>
        <v/>
      </c>
      <c r="I119" s="30" t="str">
        <f>IF(ISNUMBER('Форма 1'!AD119),ROUND('Форма 1'!$I119*VLOOKUP('Форма 1'!$G119,'Предельники 2022'!$B$4:$X$28,'Форма 1'!AD$7),2),"")</f>
        <v/>
      </c>
      <c r="J119" s="30" t="str">
        <f>IF(ISNUMBER('Форма 1'!AE119),ROUND('Форма 1'!$I119*VLOOKUP('Форма 1'!$G119,'Предельники 2022'!$B$4:$X$28,'Форма 1'!AE$7),2),"")</f>
        <v/>
      </c>
      <c r="K119" s="30" t="str">
        <f>IF(ISNUMBER('Форма 1'!AF119),ROUND('Форма 1'!$I119*VLOOKUP('Форма 1'!$G119,'Предельники 2022'!$B$4:$X$28,'Форма 1'!AF$7),2),"")</f>
        <v/>
      </c>
      <c r="L119" s="31" t="str">
        <f>IF(ISBLANK('Форма 1'!AG119),"",'Форма 1'!AG119)</f>
        <v/>
      </c>
      <c r="M119" s="32" t="str">
        <f>IF(ISBLANK('Форма 1'!AH119),"",'Форма 1'!AH119)</f>
        <v/>
      </c>
      <c r="N119" s="30">
        <f>IF(ISNUMBER('Форма 1'!AI119),ROUND('Форма 1'!$I119*VLOOKUP('Форма 1'!$G119,'Предельники 2022'!$B$4:$X$28,'Форма 1'!AI$7),2),"")</f>
        <v>16351380.42</v>
      </c>
      <c r="O119" s="30" t="str">
        <f>IF(ISNUMBER('Форма 1'!AJ119),ROUND('Форма 1'!$I119*VLOOKUP('Форма 1'!$G119,'Предельники 2022'!$B$4:$X$28,'Форма 1'!AJ$7),2),"")</f>
        <v/>
      </c>
      <c r="P119" s="30" t="str">
        <f>IF(ISNUMBER('Форма 1'!AK119),ROUND('Форма 1'!$I119*VLOOKUP('Форма 1'!$G119,'Предельники 2022'!$B$4:$X$28,'Форма 1'!AK$7),2),"")</f>
        <v/>
      </c>
      <c r="Q119" s="30" t="str">
        <f>IF(ISNUMBER('Форма 1'!AL119),ROUND('Форма 1'!$I119*VLOOKUP('Форма 1'!$G119,'Предельники 2022'!$B$4:$X$28,'Форма 1'!AL$7),2),"")</f>
        <v/>
      </c>
      <c r="R119" s="30" t="str">
        <f>IF(ISNUMBER('Форма 1'!AM119),ROUND('Форма 1'!$I119*VLOOKUP('Форма 1'!$G119,'Предельники 2022'!$B$4:$X$28,'Форма 1'!AM$7),2),"")</f>
        <v/>
      </c>
      <c r="S119" s="93" t="str">
        <f t="shared" si="32"/>
        <v/>
      </c>
      <c r="T119" s="93" t="str">
        <f>IF(ISNUMBER('Форма 1'!AN119),INDEX('Предельники 2022'!$C$4:$X$28,MATCH('Форма 1'!$G119,'Предельники 2022'!$B$4:$B$28,0),MATCH(T$5,'Предельники 2022'!$C$3:$X$3,0)),"")</f>
        <v/>
      </c>
      <c r="U119" s="93" t="str">
        <f>IF(ISNUMBER('Форма 1'!AO119),INDEX('Предельники 2022'!$C$4:$X$28,MATCH('Форма 1'!$G119,'Предельники 2022'!$B$4:$B$28,0),MATCH(U$5,'Предельники 2022'!$C$3:$X$3,0)),"")</f>
        <v/>
      </c>
      <c r="V119" s="93" t="str">
        <f>IF(ISNUMBER('Форма 1'!AP119),INDEX('Предельники 2022'!$C$4:$X$28,MATCH('Форма 1'!$G119,'Предельники 2022'!$B$4:$B$28,0),MATCH(V$5,'Предельники 2022'!$C$3:$X$3,0)),"")</f>
        <v/>
      </c>
      <c r="W119" s="93" t="str">
        <f>IF(ISNUMBER('Форма 1'!AQ119),INDEX('Предельники 2022'!$C$4:$X$28,MATCH('Форма 1'!$G119,'Предельники 2022'!$B$4:$B$28,0),MATCH(W$5,'Предельники 2022'!$C$3:$X$3,0)),"")</f>
        <v/>
      </c>
      <c r="X119" s="30" t="str">
        <f>IF(ISNUMBER('Форма 1'!AR119),ROUND('Форма 1'!$I119*VLOOKUP('Форма 1'!$G119,'Предельники 2022'!$B$4:$X$28,'Форма 1'!AR$7),2),"")</f>
        <v/>
      </c>
      <c r="Y119" s="30" t="str">
        <f>IF(ISNUMBER('Форма 1'!AS119),ROUND('Форма 1'!$I119*VLOOKUP('Форма 1'!$G119,'Предельники 2022'!$B$4:$X$28,'Форма 1'!AS$7),2),"")</f>
        <v/>
      </c>
      <c r="Z119" s="30" t="str">
        <f>IF(ISNUMBER('Форма 1'!AT119),ROUND('Форма 1'!$I119*VLOOKUP('Форма 1'!$G119,'Предельники 2022'!$B$4:$X$28,'Форма 1'!AT$7),2),"")</f>
        <v/>
      </c>
      <c r="AA119" s="32"/>
      <c r="AB119" s="128">
        <f>'Форма 1'!T119</f>
        <v>45657</v>
      </c>
      <c r="AC119" s="130" t="str">
        <f>'Форма 1'!U119</f>
        <v>РО</v>
      </c>
    </row>
    <row r="120" spans="1:29" x14ac:dyDescent="0.25">
      <c r="A120" s="28">
        <f t="shared" si="29"/>
        <v>9</v>
      </c>
      <c r="B120" s="74" t="str">
        <f>IF(ISBLANK('Форма 1'!B120),"",'Форма 1'!B120)</f>
        <v>Лысьвенский городской округ Пермского края</v>
      </c>
      <c r="C120" s="87" t="s">
        <v>25</v>
      </c>
      <c r="D120" s="29">
        <f>IF(ISBLANK(C120),"Введите адрес",IF(C120='Форма 1'!C120,SUM(E120:K120,M120:S120,Форма2[[#This Row],[19]:[22]]),"Ошибка в адресе!"))</f>
        <v>1019563.3799999999</v>
      </c>
      <c r="E120" s="30">
        <f>IF(ISNUMBER('Форма 1'!Z120),ROUND('Форма 1'!$I120*VLOOKUP('Форма 1'!$G120,'Предельники 2022'!$B$4:$X$28,'Форма 1'!Z$7),2),"")</f>
        <v>544949.96</v>
      </c>
      <c r="F120" s="30" t="str">
        <f>IF(ISNUMBER('Форма 1'!AA120),ROUND('Форма 1'!$I120*VLOOKUP('Форма 1'!$G120,'Предельники 2022'!$B$4:$X$28,'Форма 1'!AA$7),2),"")</f>
        <v/>
      </c>
      <c r="G120" s="30" t="str">
        <f>IF(ISNUMBER('Форма 1'!AB120),ROUND('Форма 1'!$I120*VLOOKUP('Форма 1'!$G120,'Предельники 2022'!$B$4:$X$28,'Форма 1'!AB$7),2),"")</f>
        <v/>
      </c>
      <c r="H120" s="30" t="str">
        <f>IF(ISNUMBER('Форма 1'!AC120),ROUND('Форма 1'!$I120*VLOOKUP('Форма 1'!$G120,'Предельники 2022'!$B$4:$X$28,'Форма 1'!AC$7),2),"")</f>
        <v/>
      </c>
      <c r="I120" s="30" t="str">
        <f>IF(ISNUMBER('Форма 1'!AD120),ROUND('Форма 1'!$I120*VLOOKUP('Форма 1'!$G120,'Предельники 2022'!$B$4:$X$28,'Форма 1'!AD$7),2),"")</f>
        <v/>
      </c>
      <c r="J120" s="30">
        <f>IF(ISNUMBER('Форма 1'!AE120),ROUND('Форма 1'!$I120*VLOOKUP('Форма 1'!$G120,'Предельники 2022'!$B$4:$X$28,'Форма 1'!AE$7),2),"")</f>
        <v>474613.42</v>
      </c>
      <c r="K120" s="30" t="str">
        <f>IF(ISNUMBER('Форма 1'!AF120),ROUND('Форма 1'!$I120*VLOOKUP('Форма 1'!$G120,'Предельники 2022'!$B$4:$X$28,'Форма 1'!AF$7),2),"")</f>
        <v/>
      </c>
      <c r="L120" s="31" t="str">
        <f>IF(ISBLANK('Форма 1'!AG120),"",'Форма 1'!AG120)</f>
        <v/>
      </c>
      <c r="M120" s="32" t="str">
        <f>IF(ISBLANK('Форма 1'!AH120),"",'Форма 1'!AH120)</f>
        <v/>
      </c>
      <c r="N120" s="30" t="str">
        <f>IF(ISNUMBER('Форма 1'!AI120),ROUND('Форма 1'!$I120*VLOOKUP('Форма 1'!$G120,'Предельники 2022'!$B$4:$X$28,'Форма 1'!AI$7),2),"")</f>
        <v/>
      </c>
      <c r="O120" s="30" t="str">
        <f>IF(ISNUMBER('Форма 1'!AJ120),ROUND('Форма 1'!$I120*VLOOKUP('Форма 1'!$G120,'Предельники 2022'!$B$4:$X$28,'Форма 1'!AJ$7),2),"")</f>
        <v/>
      </c>
      <c r="P120" s="30" t="str">
        <f>IF(ISNUMBER('Форма 1'!AK120),ROUND('Форма 1'!$I120*VLOOKUP('Форма 1'!$G120,'Предельники 2022'!$B$4:$X$28,'Форма 1'!AK$7),2),"")</f>
        <v/>
      </c>
      <c r="Q120" s="30" t="str">
        <f>IF(ISNUMBER('Форма 1'!AL120),ROUND('Форма 1'!$I120*VLOOKUP('Форма 1'!$G120,'Предельники 2022'!$B$4:$X$28,'Форма 1'!AL$7),2),"")</f>
        <v/>
      </c>
      <c r="R120" s="30" t="str">
        <f>IF(ISNUMBER('Форма 1'!AM120),ROUND('Форма 1'!$I120*VLOOKUP('Форма 1'!$G120,'Предельники 2022'!$B$4:$X$28,'Форма 1'!AM$7),2),"")</f>
        <v/>
      </c>
      <c r="S120" s="93" t="str">
        <f t="shared" si="32"/>
        <v/>
      </c>
      <c r="T120" s="93" t="str">
        <f>IF(ISNUMBER('Форма 1'!AN120),INDEX('Предельники 2022'!$C$4:$X$28,MATCH('Форма 1'!$G120,'Предельники 2022'!$B$4:$B$28,0),MATCH(T$5,'Предельники 2022'!$C$3:$X$3,0)),"")</f>
        <v/>
      </c>
      <c r="U120" s="93" t="str">
        <f>IF(ISNUMBER('Форма 1'!AO120),INDEX('Предельники 2022'!$C$4:$X$28,MATCH('Форма 1'!$G120,'Предельники 2022'!$B$4:$B$28,0),MATCH(U$5,'Предельники 2022'!$C$3:$X$3,0)),"")</f>
        <v/>
      </c>
      <c r="V120" s="93" t="str">
        <f>IF(ISNUMBER('Форма 1'!AP120),INDEX('Предельники 2022'!$C$4:$X$28,MATCH('Форма 1'!$G120,'Предельники 2022'!$B$4:$B$28,0),MATCH(V$5,'Предельники 2022'!$C$3:$X$3,0)),"")</f>
        <v/>
      </c>
      <c r="W120" s="93" t="str">
        <f>IF(ISNUMBER('Форма 1'!AQ120),INDEX('Предельники 2022'!$C$4:$X$28,MATCH('Форма 1'!$G120,'Предельники 2022'!$B$4:$B$28,0),MATCH(W$5,'Предельники 2022'!$C$3:$X$3,0)),"")</f>
        <v/>
      </c>
      <c r="X120" s="30" t="str">
        <f>IF(ISNUMBER('Форма 1'!AR120),ROUND('Форма 1'!$I120*VLOOKUP('Форма 1'!$G120,'Предельники 2022'!$B$4:$X$28,'Форма 1'!AR$7),2),"")</f>
        <v/>
      </c>
      <c r="Y120" s="30" t="str">
        <f>IF(ISNUMBER('Форма 1'!AS120),ROUND('Форма 1'!$I120*VLOOKUP('Форма 1'!$G120,'Предельники 2022'!$B$4:$X$28,'Форма 1'!AS$7),2),"")</f>
        <v/>
      </c>
      <c r="Z120" s="30" t="str">
        <f>IF(ISNUMBER('Форма 1'!AT120),ROUND('Форма 1'!$I120*VLOOKUP('Форма 1'!$G120,'Предельники 2022'!$B$4:$X$28,'Форма 1'!AT$7),2),"")</f>
        <v/>
      </c>
      <c r="AA120" s="32"/>
      <c r="AB120" s="128">
        <f>'Форма 1'!T120</f>
        <v>45657</v>
      </c>
      <c r="AC120" s="130" t="str">
        <f>'Форма 1'!U120</f>
        <v>РО</v>
      </c>
    </row>
    <row r="121" spans="1:29" ht="15.75" x14ac:dyDescent="0.25">
      <c r="A121" s="147">
        <f t="shared" si="29"/>
        <v>0</v>
      </c>
      <c r="B121" s="148" t="str">
        <f>IF(ISBLANK('Форма 1'!B121),"",'Форма 1'!B121)</f>
        <v/>
      </c>
      <c r="C121" s="153" t="s">
        <v>1091</v>
      </c>
      <c r="D121" s="146">
        <f>IF(ISBLANK(C121),"Введите адрес",IF(C121='Форма 1'!C121,SUM(E121:K121,M121:S121,Форма2[[#This Row],[19]:[22]]),"Ошибка в адресе!"))</f>
        <v>872797839.98000002</v>
      </c>
      <c r="E121" s="149">
        <f>SUM(E122:E166)</f>
        <v>25661155.460000005</v>
      </c>
      <c r="F121" s="149">
        <f t="shared" ref="F121:S121" si="39">SUM(F122:F166)</f>
        <v>58604784.399999999</v>
      </c>
      <c r="G121" s="149">
        <f t="shared" si="39"/>
        <v>0</v>
      </c>
      <c r="H121" s="149">
        <f t="shared" si="39"/>
        <v>8378344.0199999996</v>
      </c>
      <c r="I121" s="149">
        <f t="shared" si="39"/>
        <v>30281098.789999999</v>
      </c>
      <c r="J121" s="149">
        <f t="shared" si="39"/>
        <v>11883769.019999998</v>
      </c>
      <c r="K121" s="149">
        <f t="shared" si="39"/>
        <v>0</v>
      </c>
      <c r="L121" s="155">
        <f t="shared" si="39"/>
        <v>0</v>
      </c>
      <c r="M121" s="149">
        <f t="shared" si="39"/>
        <v>0</v>
      </c>
      <c r="N121" s="149">
        <f t="shared" si="39"/>
        <v>456318165.50999999</v>
      </c>
      <c r="O121" s="149">
        <f t="shared" si="39"/>
        <v>265503224.24999997</v>
      </c>
      <c r="P121" s="149">
        <f t="shared" si="39"/>
        <v>0</v>
      </c>
      <c r="Q121" s="149">
        <f t="shared" si="39"/>
        <v>0</v>
      </c>
      <c r="R121" s="149">
        <f t="shared" si="39"/>
        <v>16167298.529999999</v>
      </c>
      <c r="S121" s="149">
        <f t="shared" si="39"/>
        <v>0</v>
      </c>
      <c r="T121" s="93" t="str">
        <f>IF(ISNUMBER('Форма 1'!AN121),INDEX('Предельники 2022'!$C$4:$X$28,MATCH('Форма 1'!$G121,'Предельники 2022'!$B$4:$B$28,0),MATCH(T$5,'Предельники 2022'!$C$3:$X$3,0)),"")</f>
        <v/>
      </c>
      <c r="U121" s="93" t="str">
        <f>IF(ISNUMBER('Форма 1'!AO121),INDEX('Предельники 2022'!$C$4:$X$28,MATCH('Форма 1'!$G121,'Предельники 2022'!$B$4:$B$28,0),MATCH(U$5,'Предельники 2022'!$C$3:$X$3,0)),"")</f>
        <v/>
      </c>
      <c r="V121" s="93" t="str">
        <f>IF(ISNUMBER('Форма 1'!AP121),INDEX('Предельники 2022'!$C$4:$X$28,MATCH('Форма 1'!$G121,'Предельники 2022'!$B$4:$B$28,0),MATCH(V$5,'Предельники 2022'!$C$3:$X$3,0)),"")</f>
        <v/>
      </c>
      <c r="W121" s="93" t="str">
        <f>IF(ISNUMBER('Форма 1'!AQ121),INDEX('Предельники 2022'!$C$4:$X$28,MATCH('Форма 1'!$G121,'Предельники 2022'!$B$4:$B$28,0),MATCH(W$5,'Предельники 2022'!$C$3:$X$3,0)),"")</f>
        <v/>
      </c>
      <c r="X121" s="149">
        <f t="shared" ref="X121:Z121" si="40">SUM(X122:X166)</f>
        <v>0</v>
      </c>
      <c r="Y121" s="149">
        <f t="shared" si="40"/>
        <v>0</v>
      </c>
      <c r="Z121" s="149">
        <f t="shared" si="40"/>
        <v>0</v>
      </c>
      <c r="AA121" s="146"/>
      <c r="AB121" s="150"/>
      <c r="AC121" s="151" t="str">
        <f>'Форма 1'!U121</f>
        <v/>
      </c>
    </row>
    <row r="122" spans="1:29" x14ac:dyDescent="0.25">
      <c r="A122" s="28">
        <f t="shared" si="29"/>
        <v>1</v>
      </c>
      <c r="B122" s="74" t="str">
        <f>IF(ISBLANK('Форма 1'!B122),"",'Форма 1'!B122)</f>
        <v>Муниципальное образование "Город Березники" Пермского края</v>
      </c>
      <c r="C122" s="87" t="s">
        <v>921</v>
      </c>
      <c r="D122" s="29">
        <f>IF(ISBLANK(C122),"Введите адрес",IF(C122='Форма 1'!C122,SUM(E122:K122,M122:S122,Форма2[[#This Row],[19]:[22]]),"Ошибка в адресе!"))</f>
        <v>32826176.710000001</v>
      </c>
      <c r="E122" s="30" t="str">
        <f>IF(ISNUMBER('Форма 1'!Z122),ROUND('Форма 1'!$I122*VLOOKUP('Форма 1'!$G122,'Предельники 2022'!$B$4:$X$28,'Форма 1'!Z$7),2),"")</f>
        <v/>
      </c>
      <c r="F122" s="30" t="str">
        <f>IF(ISNUMBER('Форма 1'!AA122),ROUND('Форма 1'!$I122*VLOOKUP('Форма 1'!$G122,'Предельники 2022'!$B$4:$X$28,'Форма 1'!AA$7),2),"")</f>
        <v/>
      </c>
      <c r="G122" s="30" t="str">
        <f>IF(ISNUMBER('Форма 1'!AB122),ROUND('Форма 1'!$I122*VLOOKUP('Форма 1'!$G122,'Предельники 2022'!$B$4:$X$28,'Форма 1'!AB$7),2),"")</f>
        <v/>
      </c>
      <c r="H122" s="30" t="str">
        <f>IF(ISNUMBER('Форма 1'!AC122),ROUND('Форма 1'!$I122*VLOOKUP('Форма 1'!$G122,'Предельники 2022'!$B$4:$X$28,'Форма 1'!AC$7),2),"")</f>
        <v/>
      </c>
      <c r="I122" s="30" t="str">
        <f>IF(ISNUMBER('Форма 1'!AD122),ROUND('Форма 1'!$I122*VLOOKUP('Форма 1'!$G122,'Предельники 2022'!$B$4:$X$28,'Форма 1'!AD$7),2),"")</f>
        <v/>
      </c>
      <c r="J122" s="30" t="str">
        <f>IF(ISNUMBER('Форма 1'!AE122),ROUND('Форма 1'!$I122*VLOOKUP('Форма 1'!$G122,'Предельники 2022'!$B$4:$X$28,'Форма 1'!AE$7),2),"")</f>
        <v/>
      </c>
      <c r="K122" s="30" t="str">
        <f>IF(ISNUMBER('Форма 1'!AF122),ROUND('Форма 1'!$I122*VLOOKUP('Форма 1'!$G122,'Предельники 2022'!$B$4:$X$28,'Форма 1'!AF$7),2),"")</f>
        <v/>
      </c>
      <c r="L122" s="31" t="str">
        <f>IF(ISBLANK('Форма 1'!AG122),"",'Форма 1'!AG122)</f>
        <v/>
      </c>
      <c r="M122" s="32" t="str">
        <f>IF(ISBLANK('Форма 1'!AH122),"",'Форма 1'!AH122)</f>
        <v/>
      </c>
      <c r="N122" s="30">
        <f>IF(ISNUMBER('Форма 1'!AI122),ROUND('Форма 1'!$I122*VLOOKUP('Форма 1'!$G122,'Предельники 2022'!$B$4:$X$28,'Форма 1'!AI$7),2),"")</f>
        <v>15750610.85</v>
      </c>
      <c r="O122" s="30">
        <f>IF(ISNUMBER('Форма 1'!AJ122),ROUND('Форма 1'!$I122*VLOOKUP('Форма 1'!$G122,'Предельники 2022'!$B$4:$X$28,'Форма 1'!AJ$7),2),"")</f>
        <v>17075565.859999999</v>
      </c>
      <c r="P122" s="30" t="str">
        <f>IF(ISNUMBER('Форма 1'!AK122),ROUND('Форма 1'!$I122*VLOOKUP('Форма 1'!$G122,'Предельники 2022'!$B$4:$X$28,'Форма 1'!AK$7),2),"")</f>
        <v/>
      </c>
      <c r="Q122" s="30" t="str">
        <f>IF(ISNUMBER('Форма 1'!AL122),ROUND('Форма 1'!$I122*VLOOKUP('Форма 1'!$G122,'Предельники 2022'!$B$4:$X$28,'Форма 1'!AL$7),2),"")</f>
        <v/>
      </c>
      <c r="R122" s="30" t="str">
        <f>IF(ISNUMBER('Форма 1'!AM122),ROUND('Форма 1'!$I122*VLOOKUP('Форма 1'!$G122,'Предельники 2022'!$B$4:$X$28,'Форма 1'!AM$7),2),"")</f>
        <v/>
      </c>
      <c r="S122" s="93" t="str">
        <f t="shared" si="32"/>
        <v/>
      </c>
      <c r="T122" s="93" t="str">
        <f>IF(ISNUMBER('Форма 1'!AN122),INDEX('Предельники 2022'!$C$4:$X$28,MATCH('Форма 1'!$G122,'Предельники 2022'!$B$4:$B$28,0),MATCH(T$5,'Предельники 2022'!$C$3:$X$3,0)),"")</f>
        <v/>
      </c>
      <c r="U122" s="93" t="str">
        <f>IF(ISNUMBER('Форма 1'!AO122),INDEX('Предельники 2022'!$C$4:$X$28,MATCH('Форма 1'!$G122,'Предельники 2022'!$B$4:$B$28,0),MATCH(U$5,'Предельники 2022'!$C$3:$X$3,0)),"")</f>
        <v/>
      </c>
      <c r="V122" s="93" t="str">
        <f>IF(ISNUMBER('Форма 1'!AP122),INDEX('Предельники 2022'!$C$4:$X$28,MATCH('Форма 1'!$G122,'Предельники 2022'!$B$4:$B$28,0),MATCH(V$5,'Предельники 2022'!$C$3:$X$3,0)),"")</f>
        <v/>
      </c>
      <c r="W122" s="93" t="str">
        <f>IF(ISNUMBER('Форма 1'!AQ122),INDEX('Предельники 2022'!$C$4:$X$28,MATCH('Форма 1'!$G122,'Предельники 2022'!$B$4:$B$28,0),MATCH(W$5,'Предельники 2022'!$C$3:$X$3,0)),"")</f>
        <v/>
      </c>
      <c r="X122" s="30" t="str">
        <f>IF(ISNUMBER('Форма 1'!AR122),ROUND('Форма 1'!$I122*VLOOKUP('Форма 1'!$G122,'Предельники 2022'!$B$4:$X$28,'Форма 1'!AR$7),2),"")</f>
        <v/>
      </c>
      <c r="Y122" s="30" t="str">
        <f>IF(ISNUMBER('Форма 1'!AS122),ROUND('Форма 1'!$I122*VLOOKUP('Форма 1'!$G122,'Предельники 2022'!$B$4:$X$28,'Форма 1'!AS$7),2),"")</f>
        <v/>
      </c>
      <c r="Z122" s="30" t="str">
        <f>IF(ISNUMBER('Форма 1'!AT122),ROUND('Форма 1'!$I122*VLOOKUP('Форма 1'!$G122,'Предельники 2022'!$B$4:$X$28,'Форма 1'!AT$7),2),"")</f>
        <v/>
      </c>
      <c r="AA122" s="32"/>
      <c r="AB122" s="128">
        <f>'Форма 1'!T122</f>
        <v>45657</v>
      </c>
      <c r="AC122" s="130" t="str">
        <f>'Форма 1'!U122</f>
        <v>РО</v>
      </c>
    </row>
    <row r="123" spans="1:29" x14ac:dyDescent="0.25">
      <c r="A123" s="28">
        <f t="shared" si="29"/>
        <v>2</v>
      </c>
      <c r="B123" s="74" t="str">
        <f>IF(ISBLANK('Форма 1'!B123),"",'Форма 1'!B123)</f>
        <v>Муниципальное образование "Город Березники" Пермского края</v>
      </c>
      <c r="C123" s="87" t="s">
        <v>1760</v>
      </c>
      <c r="D123" s="29">
        <f>IF(ISBLANK(C123),"Введите адрес",IF(C123='Форма 1'!C123,SUM(E123:K123,M123:S123,Форма2[[#This Row],[19]:[22]]),"Ошибка в адресе!"))</f>
        <v>123608285.25</v>
      </c>
      <c r="E123" s="30" t="str">
        <f>IF(ISNUMBER('Форма 1'!Z123),ROUND('Форма 1'!$I123*VLOOKUP('Форма 1'!$G123,'Предельники 2022'!$B$4:$X$28,'Форма 1'!Z$7),2),"")</f>
        <v/>
      </c>
      <c r="F123" s="30" t="str">
        <f>IF(ISNUMBER('Форма 1'!AA123),ROUND('Форма 1'!$I123*VLOOKUP('Форма 1'!$G123,'Предельники 2022'!$B$4:$X$28,'Форма 1'!AA$7),2),"")</f>
        <v/>
      </c>
      <c r="G123" s="30" t="str">
        <f>IF(ISNUMBER('Форма 1'!AB123),ROUND('Форма 1'!$I123*VLOOKUP('Форма 1'!$G123,'Предельники 2022'!$B$4:$X$28,'Форма 1'!AB$7),2),"")</f>
        <v/>
      </c>
      <c r="H123" s="30" t="str">
        <f>IF(ISNUMBER('Форма 1'!AC123),ROUND('Форма 1'!$I123*VLOOKUP('Форма 1'!$G123,'Предельники 2022'!$B$4:$X$28,'Форма 1'!AC$7),2),"")</f>
        <v/>
      </c>
      <c r="I123" s="30" t="str">
        <f>IF(ISNUMBER('Форма 1'!AD123),ROUND('Форма 1'!$I123*VLOOKUP('Форма 1'!$G123,'Предельники 2022'!$B$4:$X$28,'Форма 1'!AD$7),2),"")</f>
        <v/>
      </c>
      <c r="J123" s="30" t="str">
        <f>IF(ISNUMBER('Форма 1'!AE123),ROUND('Форма 1'!$I123*VLOOKUP('Форма 1'!$G123,'Предельники 2022'!$B$4:$X$28,'Форма 1'!AE$7),2),"")</f>
        <v/>
      </c>
      <c r="K123" s="30" t="str">
        <f>IF(ISNUMBER('Форма 1'!AF123),ROUND('Форма 1'!$I123*VLOOKUP('Форма 1'!$G123,'Предельники 2022'!$B$4:$X$28,'Форма 1'!AF$7),2),"")</f>
        <v/>
      </c>
      <c r="L123" s="31" t="str">
        <f>IF(ISBLANK('Форма 1'!AG123),"",'Форма 1'!AG123)</f>
        <v/>
      </c>
      <c r="M123" s="32" t="str">
        <f>IF(ISBLANK('Форма 1'!AH123),"",'Форма 1'!AH123)</f>
        <v/>
      </c>
      <c r="N123" s="30">
        <f>IF(ISNUMBER('Форма 1'!AI123),ROUND('Форма 1'!$I123*VLOOKUP('Форма 1'!$G123,'Предельники 2022'!$B$4:$X$28,'Форма 1'!AI$7),2),"")</f>
        <v>59309556.990000002</v>
      </c>
      <c r="O123" s="30">
        <f>IF(ISNUMBER('Форма 1'!AJ123),ROUND('Форма 1'!$I123*VLOOKUP('Форма 1'!$G123,'Предельники 2022'!$B$4:$X$28,'Форма 1'!AJ$7),2),"")</f>
        <v>64298728.259999998</v>
      </c>
      <c r="P123" s="30" t="str">
        <f>IF(ISNUMBER('Форма 1'!AK123),ROUND('Форма 1'!$I123*VLOOKUP('Форма 1'!$G123,'Предельники 2022'!$B$4:$X$28,'Форма 1'!AK$7),2),"")</f>
        <v/>
      </c>
      <c r="Q123" s="30" t="str">
        <f>IF(ISNUMBER('Форма 1'!AL123),ROUND('Форма 1'!$I123*VLOOKUP('Форма 1'!$G123,'Предельники 2022'!$B$4:$X$28,'Форма 1'!AL$7),2),"")</f>
        <v/>
      </c>
      <c r="R123" s="30" t="str">
        <f>IF(ISNUMBER('Форма 1'!AM123),ROUND('Форма 1'!$I123*VLOOKUP('Форма 1'!$G123,'Предельники 2022'!$B$4:$X$28,'Форма 1'!AM$7),2),"")</f>
        <v/>
      </c>
      <c r="S123" s="93" t="str">
        <f t="shared" si="32"/>
        <v/>
      </c>
      <c r="T123" s="93" t="str">
        <f>IF(ISNUMBER('Форма 1'!AN123),INDEX('Предельники 2022'!$C$4:$X$28,MATCH('Форма 1'!$G123,'Предельники 2022'!$B$4:$B$28,0),MATCH(T$5,'Предельники 2022'!$C$3:$X$3,0)),"")</f>
        <v/>
      </c>
      <c r="U123" s="93" t="str">
        <f>IF(ISNUMBER('Форма 1'!AO123),INDEX('Предельники 2022'!$C$4:$X$28,MATCH('Форма 1'!$G123,'Предельники 2022'!$B$4:$B$28,0),MATCH(U$5,'Предельники 2022'!$C$3:$X$3,0)),"")</f>
        <v/>
      </c>
      <c r="V123" s="93" t="str">
        <f>IF(ISNUMBER('Форма 1'!AP123),INDEX('Предельники 2022'!$C$4:$X$28,MATCH('Форма 1'!$G123,'Предельники 2022'!$B$4:$B$28,0),MATCH(V$5,'Предельники 2022'!$C$3:$X$3,0)),"")</f>
        <v/>
      </c>
      <c r="W123" s="93" t="str">
        <f>IF(ISNUMBER('Форма 1'!AQ123),INDEX('Предельники 2022'!$C$4:$X$28,MATCH('Форма 1'!$G123,'Предельники 2022'!$B$4:$B$28,0),MATCH(W$5,'Предельники 2022'!$C$3:$X$3,0)),"")</f>
        <v/>
      </c>
      <c r="X123" s="30" t="str">
        <f>IF(ISNUMBER('Форма 1'!AR123),ROUND('Форма 1'!$I123*VLOOKUP('Форма 1'!$G123,'Предельники 2022'!$B$4:$X$28,'Форма 1'!AR$7),2),"")</f>
        <v/>
      </c>
      <c r="Y123" s="30" t="str">
        <f>IF(ISNUMBER('Форма 1'!AS123),ROUND('Форма 1'!$I123*VLOOKUP('Форма 1'!$G123,'Предельники 2022'!$B$4:$X$28,'Форма 1'!AS$7),2),"")</f>
        <v/>
      </c>
      <c r="Z123" s="30" t="str">
        <f>IF(ISNUMBER('Форма 1'!AT123),ROUND('Форма 1'!$I123*VLOOKUP('Форма 1'!$G123,'Предельники 2022'!$B$4:$X$28,'Форма 1'!AT$7),2),"")</f>
        <v/>
      </c>
      <c r="AA123" s="32"/>
      <c r="AB123" s="128">
        <f>'Форма 1'!T123</f>
        <v>45657</v>
      </c>
      <c r="AC123" s="130" t="str">
        <f>'Форма 1'!U123</f>
        <v>РО</v>
      </c>
    </row>
    <row r="124" spans="1:29" x14ac:dyDescent="0.25">
      <c r="A124" s="28">
        <f t="shared" si="29"/>
        <v>3</v>
      </c>
      <c r="B124" s="74" t="str">
        <f>IF(ISBLANK('Форма 1'!B124),"",'Форма 1'!B124)</f>
        <v>Муниципальное образование "Город Березники" Пермского края</v>
      </c>
      <c r="C124" s="87" t="s">
        <v>922</v>
      </c>
      <c r="D124" s="29">
        <f>IF(ISBLANK(C124),"Введите адрес",IF(C124='Форма 1'!C124,SUM(E124:K124,M124:S124,Форма2[[#This Row],[19]:[22]]),"Ошибка в адресе!"))</f>
        <v>87819924.810000002</v>
      </c>
      <c r="E124" s="30" t="str">
        <f>IF(ISNUMBER('Форма 1'!Z124),ROUND('Форма 1'!$I124*VLOOKUP('Форма 1'!$G124,'Предельники 2022'!$B$4:$X$28,'Форма 1'!Z$7),2),"")</f>
        <v/>
      </c>
      <c r="F124" s="30" t="str">
        <f>IF(ISNUMBER('Форма 1'!AA124),ROUND('Форма 1'!$I124*VLOOKUP('Форма 1'!$G124,'Предельники 2022'!$B$4:$X$28,'Форма 1'!AA$7),2),"")</f>
        <v/>
      </c>
      <c r="G124" s="30" t="str">
        <f>IF(ISNUMBER('Форма 1'!AB124),ROUND('Форма 1'!$I124*VLOOKUP('Форма 1'!$G124,'Предельники 2022'!$B$4:$X$28,'Форма 1'!AB$7),2),"")</f>
        <v/>
      </c>
      <c r="H124" s="30" t="str">
        <f>IF(ISNUMBER('Форма 1'!AC124),ROUND('Форма 1'!$I124*VLOOKUP('Форма 1'!$G124,'Предельники 2022'!$B$4:$X$28,'Форма 1'!AC$7),2),"")</f>
        <v/>
      </c>
      <c r="I124" s="30" t="str">
        <f>IF(ISNUMBER('Форма 1'!AD124),ROUND('Форма 1'!$I124*VLOOKUP('Форма 1'!$G124,'Предельники 2022'!$B$4:$X$28,'Форма 1'!AD$7),2),"")</f>
        <v/>
      </c>
      <c r="J124" s="30" t="str">
        <f>IF(ISNUMBER('Форма 1'!AE124),ROUND('Форма 1'!$I124*VLOOKUP('Форма 1'!$G124,'Предельники 2022'!$B$4:$X$28,'Форма 1'!AE$7),2),"")</f>
        <v/>
      </c>
      <c r="K124" s="30" t="str">
        <f>IF(ISNUMBER('Форма 1'!AF124),ROUND('Форма 1'!$I124*VLOOKUP('Форма 1'!$G124,'Предельники 2022'!$B$4:$X$28,'Форма 1'!AF$7),2),"")</f>
        <v/>
      </c>
      <c r="L124" s="31" t="str">
        <f>IF(ISBLANK('Форма 1'!AG124),"",'Форма 1'!AG124)</f>
        <v/>
      </c>
      <c r="M124" s="32" t="str">
        <f>IF(ISBLANK('Форма 1'!AH124),"",'Форма 1'!AH124)</f>
        <v/>
      </c>
      <c r="N124" s="30">
        <f>IF(ISNUMBER('Форма 1'!AI124),ROUND('Форма 1'!$I124*VLOOKUP('Форма 1'!$G124,'Предельники 2022'!$B$4:$X$28,'Форма 1'!AI$7),2),"")</f>
        <v>42137635.229999997</v>
      </c>
      <c r="O124" s="30">
        <f>IF(ISNUMBER('Форма 1'!AJ124),ROUND('Форма 1'!$I124*VLOOKUP('Форма 1'!$G124,'Предельники 2022'!$B$4:$X$28,'Форма 1'!AJ$7),2),"")</f>
        <v>45682289.579999998</v>
      </c>
      <c r="P124" s="30" t="str">
        <f>IF(ISNUMBER('Форма 1'!AK124),ROUND('Форма 1'!$I124*VLOOKUP('Форма 1'!$G124,'Предельники 2022'!$B$4:$X$28,'Форма 1'!AK$7),2),"")</f>
        <v/>
      </c>
      <c r="Q124" s="30" t="str">
        <f>IF(ISNUMBER('Форма 1'!AL124),ROUND('Форма 1'!$I124*VLOOKUP('Форма 1'!$G124,'Предельники 2022'!$B$4:$X$28,'Форма 1'!AL$7),2),"")</f>
        <v/>
      </c>
      <c r="R124" s="30" t="str">
        <f>IF(ISNUMBER('Форма 1'!AM124),ROUND('Форма 1'!$I124*VLOOKUP('Форма 1'!$G124,'Предельники 2022'!$B$4:$X$28,'Форма 1'!AM$7),2),"")</f>
        <v/>
      </c>
      <c r="S124" s="93" t="str">
        <f t="shared" si="32"/>
        <v/>
      </c>
      <c r="T124" s="93" t="str">
        <f>IF(ISNUMBER('Форма 1'!AN124),INDEX('Предельники 2022'!$C$4:$X$28,MATCH('Форма 1'!$G124,'Предельники 2022'!$B$4:$B$28,0),MATCH(T$5,'Предельники 2022'!$C$3:$X$3,0)),"")</f>
        <v/>
      </c>
      <c r="U124" s="93" t="str">
        <f>IF(ISNUMBER('Форма 1'!AO124),INDEX('Предельники 2022'!$C$4:$X$28,MATCH('Форма 1'!$G124,'Предельники 2022'!$B$4:$B$28,0),MATCH(U$5,'Предельники 2022'!$C$3:$X$3,0)),"")</f>
        <v/>
      </c>
      <c r="V124" s="93" t="str">
        <f>IF(ISNUMBER('Форма 1'!AP124),INDEX('Предельники 2022'!$C$4:$X$28,MATCH('Форма 1'!$G124,'Предельники 2022'!$B$4:$B$28,0),MATCH(V$5,'Предельники 2022'!$C$3:$X$3,0)),"")</f>
        <v/>
      </c>
      <c r="W124" s="93" t="str">
        <f>IF(ISNUMBER('Форма 1'!AQ124),INDEX('Предельники 2022'!$C$4:$X$28,MATCH('Форма 1'!$G124,'Предельники 2022'!$B$4:$B$28,0),MATCH(W$5,'Предельники 2022'!$C$3:$X$3,0)),"")</f>
        <v/>
      </c>
      <c r="X124" s="30" t="str">
        <f>IF(ISNUMBER('Форма 1'!AR124),ROUND('Форма 1'!$I124*VLOOKUP('Форма 1'!$G124,'Предельники 2022'!$B$4:$X$28,'Форма 1'!AR$7),2),"")</f>
        <v/>
      </c>
      <c r="Y124" s="30" t="str">
        <f>IF(ISNUMBER('Форма 1'!AS124),ROUND('Форма 1'!$I124*VLOOKUP('Форма 1'!$G124,'Предельники 2022'!$B$4:$X$28,'Форма 1'!AS$7),2),"")</f>
        <v/>
      </c>
      <c r="Z124" s="30" t="str">
        <f>IF(ISNUMBER('Форма 1'!AT124),ROUND('Форма 1'!$I124*VLOOKUP('Форма 1'!$G124,'Предельники 2022'!$B$4:$X$28,'Форма 1'!AT$7),2),"")</f>
        <v/>
      </c>
      <c r="AA124" s="32"/>
      <c r="AB124" s="128">
        <f>'Форма 1'!T124</f>
        <v>45657</v>
      </c>
      <c r="AC124" s="130" t="str">
        <f>'Форма 1'!U124</f>
        <v>РО</v>
      </c>
    </row>
    <row r="125" spans="1:29" x14ac:dyDescent="0.25">
      <c r="A125" s="28">
        <f t="shared" si="29"/>
        <v>4</v>
      </c>
      <c r="B125" s="74" t="str">
        <f>IF(ISBLANK('Форма 1'!B125),"",'Форма 1'!B125)</f>
        <v>Муниципальное образование "Город Березники" Пермского края</v>
      </c>
      <c r="C125" s="87" t="s">
        <v>3</v>
      </c>
      <c r="D125" s="29">
        <f>IF(ISBLANK(C125),"Введите адрес",IF(C125='Форма 1'!C125,SUM(E125:K125,M125:S125,Форма2[[#This Row],[19]:[22]]),"Ошибка в адресе!"))</f>
        <v>13356248.440000001</v>
      </c>
      <c r="E125" s="30">
        <f>IF(ISNUMBER('Форма 1'!Z125),ROUND('Форма 1'!$I125*VLOOKUP('Форма 1'!$G125,'Предельники 2022'!$B$4:$X$28,'Форма 1'!Z$7),2),"")</f>
        <v>5043230.74</v>
      </c>
      <c r="F125" s="30" t="str">
        <f>IF(ISNUMBER('Форма 1'!AA125),ROUND('Форма 1'!$I125*VLOOKUP('Форма 1'!$G125,'Предельники 2022'!$B$4:$X$28,'Форма 1'!AA$7),2),"")</f>
        <v/>
      </c>
      <c r="G125" s="30" t="str">
        <f>IF(ISNUMBER('Форма 1'!AB125),ROUND('Форма 1'!$I125*VLOOKUP('Форма 1'!$G125,'Предельники 2022'!$B$4:$X$28,'Форма 1'!AB$7),2),"")</f>
        <v/>
      </c>
      <c r="H125" s="30" t="str">
        <f>IF(ISNUMBER('Форма 1'!AC125),ROUND('Форма 1'!$I125*VLOOKUP('Форма 1'!$G125,'Предельники 2022'!$B$4:$X$28,'Форма 1'!AC$7),2),"")</f>
        <v/>
      </c>
      <c r="I125" s="30">
        <f>IF(ISNUMBER('Форма 1'!AD125),ROUND('Форма 1'!$I125*VLOOKUP('Форма 1'!$G125,'Предельники 2022'!$B$4:$X$28,'Форма 1'!AD$7),2),"")</f>
        <v>8313017.7000000002</v>
      </c>
      <c r="J125" s="30" t="str">
        <f>IF(ISNUMBER('Форма 1'!AE125),ROUND('Форма 1'!$I125*VLOOKUP('Форма 1'!$G125,'Предельники 2022'!$B$4:$X$28,'Форма 1'!AE$7),2),"")</f>
        <v/>
      </c>
      <c r="K125" s="30" t="str">
        <f>IF(ISNUMBER('Форма 1'!AF125),ROUND('Форма 1'!$I125*VLOOKUP('Форма 1'!$G125,'Предельники 2022'!$B$4:$X$28,'Форма 1'!AF$7),2),"")</f>
        <v/>
      </c>
      <c r="L125" s="31" t="str">
        <f>IF(ISBLANK('Форма 1'!AG125),"",'Форма 1'!AG125)</f>
        <v/>
      </c>
      <c r="M125" s="32" t="str">
        <f>IF(ISBLANK('Форма 1'!AH125),"",'Форма 1'!AH125)</f>
        <v/>
      </c>
      <c r="N125" s="30" t="str">
        <f>IF(ISNUMBER('Форма 1'!AI125),ROUND('Форма 1'!$I125*VLOOKUP('Форма 1'!$G125,'Предельники 2022'!$B$4:$X$28,'Форма 1'!AI$7),2),"")</f>
        <v/>
      </c>
      <c r="O125" s="30" t="str">
        <f>IF(ISNUMBER('Форма 1'!AJ125),ROUND('Форма 1'!$I125*VLOOKUP('Форма 1'!$G125,'Предельники 2022'!$B$4:$X$28,'Форма 1'!AJ$7),2),"")</f>
        <v/>
      </c>
      <c r="P125" s="30" t="str">
        <f>IF(ISNUMBER('Форма 1'!AK125),ROUND('Форма 1'!$I125*VLOOKUP('Форма 1'!$G125,'Предельники 2022'!$B$4:$X$28,'Форма 1'!AK$7),2),"")</f>
        <v/>
      </c>
      <c r="Q125" s="30" t="str">
        <f>IF(ISNUMBER('Форма 1'!AL125),ROUND('Форма 1'!$I125*VLOOKUP('Форма 1'!$G125,'Предельники 2022'!$B$4:$X$28,'Форма 1'!AL$7),2),"")</f>
        <v/>
      </c>
      <c r="R125" s="30" t="str">
        <f>IF(ISNUMBER('Форма 1'!AM125),ROUND('Форма 1'!$I125*VLOOKUP('Форма 1'!$G125,'Предельники 2022'!$B$4:$X$28,'Форма 1'!AM$7),2),"")</f>
        <v/>
      </c>
      <c r="S125" s="93" t="str">
        <f t="shared" si="32"/>
        <v/>
      </c>
      <c r="T125" s="93" t="str">
        <f>IF(ISNUMBER('Форма 1'!AN125),INDEX('Предельники 2022'!$C$4:$X$28,MATCH('Форма 1'!$G125,'Предельники 2022'!$B$4:$B$28,0),MATCH(T$5,'Предельники 2022'!$C$3:$X$3,0)),"")</f>
        <v/>
      </c>
      <c r="U125" s="93" t="str">
        <f>IF(ISNUMBER('Форма 1'!AO125),INDEX('Предельники 2022'!$C$4:$X$28,MATCH('Форма 1'!$G125,'Предельники 2022'!$B$4:$B$28,0),MATCH(U$5,'Предельники 2022'!$C$3:$X$3,0)),"")</f>
        <v/>
      </c>
      <c r="V125" s="93" t="str">
        <f>IF(ISNUMBER('Форма 1'!AP125),INDEX('Предельники 2022'!$C$4:$X$28,MATCH('Форма 1'!$G125,'Предельники 2022'!$B$4:$B$28,0),MATCH(V$5,'Предельники 2022'!$C$3:$X$3,0)),"")</f>
        <v/>
      </c>
      <c r="W125" s="93" t="str">
        <f>IF(ISNUMBER('Форма 1'!AQ125),INDEX('Предельники 2022'!$C$4:$X$28,MATCH('Форма 1'!$G125,'Предельники 2022'!$B$4:$B$28,0),MATCH(W$5,'Предельники 2022'!$C$3:$X$3,0)),"")</f>
        <v/>
      </c>
      <c r="X125" s="30" t="str">
        <f>IF(ISNUMBER('Форма 1'!AR125),ROUND('Форма 1'!$I125*VLOOKUP('Форма 1'!$G125,'Предельники 2022'!$B$4:$X$28,'Форма 1'!AR$7),2),"")</f>
        <v/>
      </c>
      <c r="Y125" s="30" t="str">
        <f>IF(ISNUMBER('Форма 1'!AS125),ROUND('Форма 1'!$I125*VLOOKUP('Форма 1'!$G125,'Предельники 2022'!$B$4:$X$28,'Форма 1'!AS$7),2),"")</f>
        <v/>
      </c>
      <c r="Z125" s="30" t="str">
        <f>IF(ISNUMBER('Форма 1'!AT125),ROUND('Форма 1'!$I125*VLOOKUP('Форма 1'!$G125,'Предельники 2022'!$B$4:$X$28,'Форма 1'!AT$7),2),"")</f>
        <v/>
      </c>
      <c r="AA125" s="32"/>
      <c r="AB125" s="128">
        <f>'Форма 1'!T125</f>
        <v>45657</v>
      </c>
      <c r="AC125" s="130" t="str">
        <f>'Форма 1'!U125</f>
        <v>РО</v>
      </c>
    </row>
    <row r="126" spans="1:29" x14ac:dyDescent="0.25">
      <c r="A126" s="28">
        <f t="shared" si="29"/>
        <v>5</v>
      </c>
      <c r="B126" s="74" t="str">
        <f>IF(ISBLANK('Форма 1'!B126),"",'Форма 1'!B126)</f>
        <v>Муниципальное образование "Город Березники" Пермского края</v>
      </c>
      <c r="C126" s="87" t="s">
        <v>931</v>
      </c>
      <c r="D126" s="29">
        <f>IF(ISBLANK(C126),"Введите адрес",IF(C126='Форма 1'!C126,SUM(E126:K126,M126:S126,Форма2[[#This Row],[19]:[22]]),"Ошибка в адресе!"))</f>
        <v>2715689.7</v>
      </c>
      <c r="E126" s="30">
        <f>IF(ISNUMBER('Форма 1'!Z126),ROUND('Форма 1'!$I126*VLOOKUP('Форма 1'!$G126,'Предельники 2022'!$B$4:$X$28,'Форма 1'!Z$7),2),"")</f>
        <v>2715689.7</v>
      </c>
      <c r="F126" s="30" t="str">
        <f>IF(ISNUMBER('Форма 1'!AA126),ROUND('Форма 1'!$I126*VLOOKUP('Форма 1'!$G126,'Предельники 2022'!$B$4:$X$28,'Форма 1'!AA$7),2),"")</f>
        <v/>
      </c>
      <c r="G126" s="30" t="str">
        <f>IF(ISNUMBER('Форма 1'!AB126),ROUND('Форма 1'!$I126*VLOOKUP('Форма 1'!$G126,'Предельники 2022'!$B$4:$X$28,'Форма 1'!AB$7),2),"")</f>
        <v/>
      </c>
      <c r="H126" s="30" t="str">
        <f>IF(ISNUMBER('Форма 1'!AC126),ROUND('Форма 1'!$I126*VLOOKUP('Форма 1'!$G126,'Предельники 2022'!$B$4:$X$28,'Форма 1'!AC$7),2),"")</f>
        <v/>
      </c>
      <c r="I126" s="30" t="str">
        <f>IF(ISNUMBER('Форма 1'!AD126),ROUND('Форма 1'!$I126*VLOOKUP('Форма 1'!$G126,'Предельники 2022'!$B$4:$X$28,'Форма 1'!AD$7),2),"")</f>
        <v/>
      </c>
      <c r="J126" s="30" t="str">
        <f>IF(ISNUMBER('Форма 1'!AE126),ROUND('Форма 1'!$I126*VLOOKUP('Форма 1'!$G126,'Предельники 2022'!$B$4:$X$28,'Форма 1'!AE$7),2),"")</f>
        <v/>
      </c>
      <c r="K126" s="30" t="str">
        <f>IF(ISNUMBER('Форма 1'!AF126),ROUND('Форма 1'!$I126*VLOOKUP('Форма 1'!$G126,'Предельники 2022'!$B$4:$X$28,'Форма 1'!AF$7),2),"")</f>
        <v/>
      </c>
      <c r="L126" s="31" t="str">
        <f>IF(ISBLANK('Форма 1'!AG126),"",'Форма 1'!AG126)</f>
        <v/>
      </c>
      <c r="M126" s="32" t="str">
        <f>IF(ISBLANK('Форма 1'!AH126),"",'Форма 1'!AH126)</f>
        <v/>
      </c>
      <c r="N126" s="30" t="str">
        <f>IF(ISNUMBER('Форма 1'!AI126),ROUND('Форма 1'!$I126*VLOOKUP('Форма 1'!$G126,'Предельники 2022'!$B$4:$X$28,'Форма 1'!AI$7),2),"")</f>
        <v/>
      </c>
      <c r="O126" s="30" t="str">
        <f>IF(ISNUMBER('Форма 1'!AJ126),ROUND('Форма 1'!$I126*VLOOKUP('Форма 1'!$G126,'Предельники 2022'!$B$4:$X$28,'Форма 1'!AJ$7),2),"")</f>
        <v/>
      </c>
      <c r="P126" s="30" t="str">
        <f>IF(ISNUMBER('Форма 1'!AK126),ROUND('Форма 1'!$I126*VLOOKUP('Форма 1'!$G126,'Предельники 2022'!$B$4:$X$28,'Форма 1'!AK$7),2),"")</f>
        <v/>
      </c>
      <c r="Q126" s="30" t="str">
        <f>IF(ISNUMBER('Форма 1'!AL126),ROUND('Форма 1'!$I126*VLOOKUP('Форма 1'!$G126,'Предельники 2022'!$B$4:$X$28,'Форма 1'!AL$7),2),"")</f>
        <v/>
      </c>
      <c r="R126" s="30" t="str">
        <f>IF(ISNUMBER('Форма 1'!AM126),ROUND('Форма 1'!$I126*VLOOKUP('Форма 1'!$G126,'Предельники 2022'!$B$4:$X$28,'Форма 1'!AM$7),2),"")</f>
        <v/>
      </c>
      <c r="S126" s="93" t="str">
        <f t="shared" si="32"/>
        <v/>
      </c>
      <c r="T126" s="93" t="str">
        <f>IF(ISNUMBER('Форма 1'!AN126),INDEX('Предельники 2022'!$C$4:$X$28,MATCH('Форма 1'!$G126,'Предельники 2022'!$B$4:$B$28,0),MATCH(T$5,'Предельники 2022'!$C$3:$X$3,0)),"")</f>
        <v/>
      </c>
      <c r="U126" s="93" t="str">
        <f>IF(ISNUMBER('Форма 1'!AO126),INDEX('Предельники 2022'!$C$4:$X$28,MATCH('Форма 1'!$G126,'Предельники 2022'!$B$4:$B$28,0),MATCH(U$5,'Предельники 2022'!$C$3:$X$3,0)),"")</f>
        <v/>
      </c>
      <c r="V126" s="93" t="str">
        <f>IF(ISNUMBER('Форма 1'!AP126),INDEX('Предельники 2022'!$C$4:$X$28,MATCH('Форма 1'!$G126,'Предельники 2022'!$B$4:$B$28,0),MATCH(V$5,'Предельники 2022'!$C$3:$X$3,0)),"")</f>
        <v/>
      </c>
      <c r="W126" s="93" t="str">
        <f>IF(ISNUMBER('Форма 1'!AQ126),INDEX('Предельники 2022'!$C$4:$X$28,MATCH('Форма 1'!$G126,'Предельники 2022'!$B$4:$B$28,0),MATCH(W$5,'Предельники 2022'!$C$3:$X$3,0)),"")</f>
        <v/>
      </c>
      <c r="X126" s="30" t="str">
        <f>IF(ISNUMBER('Форма 1'!AR126),ROUND('Форма 1'!$I126*VLOOKUP('Форма 1'!$G126,'Предельники 2022'!$B$4:$X$28,'Форма 1'!AR$7),2),"")</f>
        <v/>
      </c>
      <c r="Y126" s="30" t="str">
        <f>IF(ISNUMBER('Форма 1'!AS126),ROUND('Форма 1'!$I126*VLOOKUP('Форма 1'!$G126,'Предельники 2022'!$B$4:$X$28,'Форма 1'!AS$7),2),"")</f>
        <v/>
      </c>
      <c r="Z126" s="30" t="str">
        <f>IF(ISNUMBER('Форма 1'!AT126),ROUND('Форма 1'!$I126*VLOOKUP('Форма 1'!$G126,'Предельники 2022'!$B$4:$X$28,'Форма 1'!AT$7),2),"")</f>
        <v/>
      </c>
      <c r="AA126" s="32"/>
      <c r="AB126" s="128">
        <f>'Форма 1'!T126</f>
        <v>45657</v>
      </c>
      <c r="AC126" s="130" t="str">
        <f>'Форма 1'!U126</f>
        <v>РО</v>
      </c>
    </row>
    <row r="127" spans="1:29" x14ac:dyDescent="0.25">
      <c r="A127" s="28">
        <f t="shared" si="29"/>
        <v>6</v>
      </c>
      <c r="B127" s="74" t="str">
        <f>IF(ISBLANK('Форма 1'!B127),"",'Форма 1'!B127)</f>
        <v>Муниципальное образование "Город Березники" Пермского края</v>
      </c>
      <c r="C127" s="87" t="s">
        <v>250</v>
      </c>
      <c r="D127" s="29">
        <f>IF(ISBLANK(C127),"Введите адрес",IF(C127='Форма 1'!C127,SUM(E127:K127,M127:S127,Форма2[[#This Row],[19]:[22]]),"Ошибка в адресе!"))</f>
        <v>13020183.960000001</v>
      </c>
      <c r="E127" s="30" t="str">
        <f>IF(ISNUMBER('Форма 1'!Z127),ROUND('Форма 1'!$I127*VLOOKUP('Форма 1'!$G127,'Предельники 2022'!$B$4:$X$28,'Форма 1'!Z$7),2),"")</f>
        <v/>
      </c>
      <c r="F127" s="30" t="str">
        <f>IF(ISNUMBER('Форма 1'!AA127),ROUND('Форма 1'!$I127*VLOOKUP('Форма 1'!$G127,'Предельники 2022'!$B$4:$X$28,'Форма 1'!AA$7),2),"")</f>
        <v/>
      </c>
      <c r="G127" s="30" t="str">
        <f>IF(ISNUMBER('Форма 1'!AB127),ROUND('Форма 1'!$I127*VLOOKUP('Форма 1'!$G127,'Предельники 2022'!$B$4:$X$28,'Форма 1'!AB$7),2),"")</f>
        <v/>
      </c>
      <c r="H127" s="30" t="str">
        <f>IF(ISNUMBER('Форма 1'!AC127),ROUND('Форма 1'!$I127*VLOOKUP('Форма 1'!$G127,'Предельники 2022'!$B$4:$X$28,'Форма 1'!AC$7),2),"")</f>
        <v/>
      </c>
      <c r="I127" s="30" t="str">
        <f>IF(ISNUMBER('Форма 1'!AD127),ROUND('Форма 1'!$I127*VLOOKUP('Форма 1'!$G127,'Предельники 2022'!$B$4:$X$28,'Форма 1'!AD$7),2),"")</f>
        <v/>
      </c>
      <c r="J127" s="30" t="str">
        <f>IF(ISNUMBER('Форма 1'!AE127),ROUND('Форма 1'!$I127*VLOOKUP('Форма 1'!$G127,'Предельники 2022'!$B$4:$X$28,'Форма 1'!AE$7),2),"")</f>
        <v/>
      </c>
      <c r="K127" s="30" t="str">
        <f>IF(ISNUMBER('Форма 1'!AF127),ROUND('Форма 1'!$I127*VLOOKUP('Форма 1'!$G127,'Предельники 2022'!$B$4:$X$28,'Форма 1'!AF$7),2),"")</f>
        <v/>
      </c>
      <c r="L127" s="31" t="str">
        <f>IF(ISBLANK('Форма 1'!AG127),"",'Форма 1'!AG127)</f>
        <v/>
      </c>
      <c r="M127" s="32" t="str">
        <f>IF(ISBLANK('Форма 1'!AH127),"",'Форма 1'!AH127)</f>
        <v/>
      </c>
      <c r="N127" s="30" t="str">
        <f>IF(ISNUMBER('Форма 1'!AI127),ROUND('Форма 1'!$I127*VLOOKUP('Форма 1'!$G127,'Предельники 2022'!$B$4:$X$28,'Форма 1'!AI$7),2),"")</f>
        <v/>
      </c>
      <c r="O127" s="30">
        <f>IF(ISNUMBER('Форма 1'!AJ127),ROUND('Форма 1'!$I127*VLOOKUP('Форма 1'!$G127,'Предельники 2022'!$B$4:$X$28,'Форма 1'!AJ$7),2),"")</f>
        <v>13020183.960000001</v>
      </c>
      <c r="P127" s="30" t="str">
        <f>IF(ISNUMBER('Форма 1'!AK127),ROUND('Форма 1'!$I127*VLOOKUP('Форма 1'!$G127,'Предельники 2022'!$B$4:$X$28,'Форма 1'!AK$7),2),"")</f>
        <v/>
      </c>
      <c r="Q127" s="30" t="str">
        <f>IF(ISNUMBER('Форма 1'!AL127),ROUND('Форма 1'!$I127*VLOOKUP('Форма 1'!$G127,'Предельники 2022'!$B$4:$X$28,'Форма 1'!AL$7),2),"")</f>
        <v/>
      </c>
      <c r="R127" s="30" t="str">
        <f>IF(ISNUMBER('Форма 1'!AM127),ROUND('Форма 1'!$I127*VLOOKUP('Форма 1'!$G127,'Предельники 2022'!$B$4:$X$28,'Форма 1'!AM$7),2),"")</f>
        <v/>
      </c>
      <c r="S127" s="93" t="str">
        <f t="shared" si="32"/>
        <v/>
      </c>
      <c r="T127" s="93" t="str">
        <f>IF(ISNUMBER('Форма 1'!AN127),INDEX('Предельники 2022'!$C$4:$X$28,MATCH('Форма 1'!$G127,'Предельники 2022'!$B$4:$B$28,0),MATCH(T$5,'Предельники 2022'!$C$3:$X$3,0)),"")</f>
        <v/>
      </c>
      <c r="U127" s="93" t="str">
        <f>IF(ISNUMBER('Форма 1'!AO127),INDEX('Предельники 2022'!$C$4:$X$28,MATCH('Форма 1'!$G127,'Предельники 2022'!$B$4:$B$28,0),MATCH(U$5,'Предельники 2022'!$C$3:$X$3,0)),"")</f>
        <v/>
      </c>
      <c r="V127" s="93" t="str">
        <f>IF(ISNUMBER('Форма 1'!AP127),INDEX('Предельники 2022'!$C$4:$X$28,MATCH('Форма 1'!$G127,'Предельники 2022'!$B$4:$B$28,0),MATCH(V$5,'Предельники 2022'!$C$3:$X$3,0)),"")</f>
        <v/>
      </c>
      <c r="W127" s="93" t="str">
        <f>IF(ISNUMBER('Форма 1'!AQ127),INDEX('Предельники 2022'!$C$4:$X$28,MATCH('Форма 1'!$G127,'Предельники 2022'!$B$4:$B$28,0),MATCH(W$5,'Предельники 2022'!$C$3:$X$3,0)),"")</f>
        <v/>
      </c>
      <c r="X127" s="30" t="str">
        <f>IF(ISNUMBER('Форма 1'!AR127),ROUND('Форма 1'!$I127*VLOOKUP('Форма 1'!$G127,'Предельники 2022'!$B$4:$X$28,'Форма 1'!AR$7),2),"")</f>
        <v/>
      </c>
      <c r="Y127" s="30" t="str">
        <f>IF(ISNUMBER('Форма 1'!AS127),ROUND('Форма 1'!$I127*VLOOKUP('Форма 1'!$G127,'Предельники 2022'!$B$4:$X$28,'Форма 1'!AS$7),2),"")</f>
        <v/>
      </c>
      <c r="Z127" s="30" t="str">
        <f>IF(ISNUMBER('Форма 1'!AT127),ROUND('Форма 1'!$I127*VLOOKUP('Форма 1'!$G127,'Предельники 2022'!$B$4:$X$28,'Форма 1'!AT$7),2),"")</f>
        <v/>
      </c>
      <c r="AA127" s="32"/>
      <c r="AB127" s="128">
        <f>'Форма 1'!T127</f>
        <v>45657</v>
      </c>
      <c r="AC127" s="130" t="str">
        <f>'Форма 1'!U127</f>
        <v>РО</v>
      </c>
    </row>
    <row r="128" spans="1:29" x14ac:dyDescent="0.25">
      <c r="A128" s="28">
        <f t="shared" si="29"/>
        <v>7</v>
      </c>
      <c r="B128" s="74" t="str">
        <f>IF(ISBLANK('Форма 1'!B128),"",'Форма 1'!B128)</f>
        <v>Муниципальное образование "Город Березники" Пермского края</v>
      </c>
      <c r="C128" s="87" t="s">
        <v>4</v>
      </c>
      <c r="D128" s="29">
        <f>IF(ISBLANK(C128),"Введите адрес",IF(C128='Форма 1'!C128,SUM(E128:K128,M128:S128,Форма2[[#This Row],[19]:[22]]),"Ошибка в адресе!"))</f>
        <v>14448344.059999999</v>
      </c>
      <c r="E128" s="30">
        <f>IF(ISNUMBER('Форма 1'!Z128),ROUND('Форма 1'!$I128*VLOOKUP('Форма 1'!$G128,'Предельники 2022'!$B$4:$X$28,'Форма 1'!Z$7),2),"")</f>
        <v>1063844.18</v>
      </c>
      <c r="F128" s="30" t="str">
        <f>IF(ISNUMBER('Форма 1'!AA128),ROUND('Форма 1'!$I128*VLOOKUP('Форма 1'!$G128,'Предельники 2022'!$B$4:$X$28,'Форма 1'!AA$7),2),"")</f>
        <v/>
      </c>
      <c r="G128" s="30" t="str">
        <f>IF(ISNUMBER('Форма 1'!AB128),ROUND('Форма 1'!$I128*VLOOKUP('Форма 1'!$G128,'Предельники 2022'!$B$4:$X$28,'Форма 1'!AB$7),2),"")</f>
        <v/>
      </c>
      <c r="H128" s="30">
        <f>IF(ISNUMBER('Форма 1'!AC128),ROUND('Форма 1'!$I128*VLOOKUP('Форма 1'!$G128,'Предельники 2022'!$B$4:$X$28,'Форма 1'!AC$7),2),"")</f>
        <v>542988.53</v>
      </c>
      <c r="I128" s="30">
        <f>IF(ISNUMBER('Форма 1'!AD128),ROUND('Форма 1'!$I128*VLOOKUP('Форма 1'!$G128,'Предельники 2022'!$B$4:$X$28,'Форма 1'!AD$7),2),"")</f>
        <v>1674654.18</v>
      </c>
      <c r="J128" s="30">
        <f>IF(ISNUMBER('Форма 1'!AE128),ROUND('Форма 1'!$I128*VLOOKUP('Форма 1'!$G128,'Предельники 2022'!$B$4:$X$28,'Форма 1'!AE$7),2),"")</f>
        <v>926534.1</v>
      </c>
      <c r="K128" s="30" t="str">
        <f>IF(ISNUMBER('Форма 1'!AF128),ROUND('Форма 1'!$I128*VLOOKUP('Форма 1'!$G128,'Предельники 2022'!$B$4:$X$28,'Форма 1'!AF$7),2),"")</f>
        <v/>
      </c>
      <c r="L128" s="31" t="str">
        <f>IF(ISBLANK('Форма 1'!AG128),"",'Форма 1'!AG128)</f>
        <v/>
      </c>
      <c r="M128" s="32" t="str">
        <f>IF(ISBLANK('Форма 1'!AH128),"",'Форма 1'!AH128)</f>
        <v/>
      </c>
      <c r="N128" s="30" t="str">
        <f>IF(ISNUMBER('Форма 1'!AI128),ROUND('Форма 1'!$I128*VLOOKUP('Форма 1'!$G128,'Предельники 2022'!$B$4:$X$28,'Форма 1'!AI$7),2),"")</f>
        <v/>
      </c>
      <c r="O128" s="30">
        <f>IF(ISNUMBER('Форма 1'!AJ128),ROUND('Форма 1'!$I128*VLOOKUP('Форма 1'!$G128,'Предельники 2022'!$B$4:$X$28,'Форма 1'!AJ$7),2),"")</f>
        <v>8374779.9800000004</v>
      </c>
      <c r="P128" s="30" t="str">
        <f>IF(ISNUMBER('Форма 1'!AK128),ROUND('Форма 1'!$I128*VLOOKUP('Форма 1'!$G128,'Предельники 2022'!$B$4:$X$28,'Форма 1'!AK$7),2),"")</f>
        <v/>
      </c>
      <c r="Q128" s="30" t="str">
        <f>IF(ISNUMBER('Форма 1'!AL128),ROUND('Форма 1'!$I128*VLOOKUP('Форма 1'!$G128,'Предельники 2022'!$B$4:$X$28,'Форма 1'!AL$7),2),"")</f>
        <v/>
      </c>
      <c r="R128" s="30">
        <f>IF(ISNUMBER('Форма 1'!AM128),ROUND('Форма 1'!$I128*VLOOKUP('Форма 1'!$G128,'Предельники 2022'!$B$4:$X$28,'Форма 1'!AM$7),2),"")</f>
        <v>1865543.09</v>
      </c>
      <c r="S128" s="93" t="str">
        <f t="shared" si="32"/>
        <v/>
      </c>
      <c r="T128" s="93" t="str">
        <f>IF(ISNUMBER('Форма 1'!AN128),INDEX('Предельники 2022'!$C$4:$X$28,MATCH('Форма 1'!$G128,'Предельники 2022'!$B$4:$B$28,0),MATCH(T$5,'Предельники 2022'!$C$3:$X$3,0)),"")</f>
        <v/>
      </c>
      <c r="U128" s="93" t="str">
        <f>IF(ISNUMBER('Форма 1'!AO128),INDEX('Предельники 2022'!$C$4:$X$28,MATCH('Форма 1'!$G128,'Предельники 2022'!$B$4:$B$28,0),MATCH(U$5,'Предельники 2022'!$C$3:$X$3,0)),"")</f>
        <v/>
      </c>
      <c r="V128" s="93" t="str">
        <f>IF(ISNUMBER('Форма 1'!AP128),INDEX('Предельники 2022'!$C$4:$X$28,MATCH('Форма 1'!$G128,'Предельники 2022'!$B$4:$B$28,0),MATCH(V$5,'Предельники 2022'!$C$3:$X$3,0)),"")</f>
        <v/>
      </c>
      <c r="W128" s="93" t="str">
        <f>IF(ISNUMBER('Форма 1'!AQ128),INDEX('Предельники 2022'!$C$4:$X$28,MATCH('Форма 1'!$G128,'Предельники 2022'!$B$4:$B$28,0),MATCH(W$5,'Предельники 2022'!$C$3:$X$3,0)),"")</f>
        <v/>
      </c>
      <c r="X128" s="30" t="str">
        <f>IF(ISNUMBER('Форма 1'!AR128),ROUND('Форма 1'!$I128*VLOOKUP('Форма 1'!$G128,'Предельники 2022'!$B$4:$X$28,'Форма 1'!AR$7),2),"")</f>
        <v/>
      </c>
      <c r="Y128" s="30" t="str">
        <f>IF(ISNUMBER('Форма 1'!AS128),ROUND('Форма 1'!$I128*VLOOKUP('Форма 1'!$G128,'Предельники 2022'!$B$4:$X$28,'Форма 1'!AS$7),2),"")</f>
        <v/>
      </c>
      <c r="Z128" s="30" t="str">
        <f>IF(ISNUMBER('Форма 1'!AT128),ROUND('Форма 1'!$I128*VLOOKUP('Форма 1'!$G128,'Предельники 2022'!$B$4:$X$28,'Форма 1'!AT$7),2),"")</f>
        <v/>
      </c>
      <c r="AA128" s="32"/>
      <c r="AB128" s="128">
        <f>'Форма 1'!T128</f>
        <v>45657</v>
      </c>
      <c r="AC128" s="130" t="str">
        <f>'Форма 1'!U128</f>
        <v>РО</v>
      </c>
    </row>
    <row r="129" spans="1:29" x14ac:dyDescent="0.25">
      <c r="A129" s="28">
        <f t="shared" si="29"/>
        <v>8</v>
      </c>
      <c r="B129" s="74" t="str">
        <f>IF(ISBLANK('Форма 1'!B129),"",'Форма 1'!B129)</f>
        <v>Муниципальное образование "Город Березники" Пермского края</v>
      </c>
      <c r="C129" s="87" t="s">
        <v>68</v>
      </c>
      <c r="D129" s="29">
        <f>IF(ISBLANK(C129),"Введите адрес",IF(C129='Форма 1'!C129,SUM(E129:K129,M129:S129,Форма2[[#This Row],[19]:[22]]),"Ошибка в адресе!"))</f>
        <v>15725514.390000001</v>
      </c>
      <c r="E129" s="30" t="str">
        <f>IF(ISNUMBER('Форма 1'!Z129),ROUND('Форма 1'!$I129*VLOOKUP('Форма 1'!$G129,'Предельники 2022'!$B$4:$X$28,'Форма 1'!Z$7),2),"")</f>
        <v/>
      </c>
      <c r="F129" s="30" t="str">
        <f>IF(ISNUMBER('Форма 1'!AA129),ROUND('Форма 1'!$I129*VLOOKUP('Форма 1'!$G129,'Предельники 2022'!$B$4:$X$28,'Форма 1'!AA$7),2),"")</f>
        <v/>
      </c>
      <c r="G129" s="30" t="str">
        <f>IF(ISNUMBER('Форма 1'!AB129),ROUND('Форма 1'!$I129*VLOOKUP('Форма 1'!$G129,'Предельники 2022'!$B$4:$X$28,'Форма 1'!AB$7),2),"")</f>
        <v/>
      </c>
      <c r="H129" s="30">
        <f>IF(ISNUMBER('Форма 1'!AC129),ROUND('Форма 1'!$I129*VLOOKUP('Форма 1'!$G129,'Предельники 2022'!$B$4:$X$28,'Форма 1'!AC$7),2),"")</f>
        <v>505849.81</v>
      </c>
      <c r="I129" s="30">
        <f>IF(ISNUMBER('Форма 1'!AD129),ROUND('Форма 1'!$I129*VLOOKUP('Форма 1'!$G129,'Предельники 2022'!$B$4:$X$28,'Форма 1'!AD$7),2),"")</f>
        <v>1560113.06</v>
      </c>
      <c r="J129" s="30">
        <f>IF(ISNUMBER('Форма 1'!AE129),ROUND('Форма 1'!$I129*VLOOKUP('Форма 1'!$G129,'Предельники 2022'!$B$4:$X$28,'Форма 1'!AE$7),2),"")</f>
        <v>863162.05</v>
      </c>
      <c r="K129" s="30" t="str">
        <f>IF(ISNUMBER('Форма 1'!AF129),ROUND('Форма 1'!$I129*VLOOKUP('Форма 1'!$G129,'Предельники 2022'!$B$4:$X$28,'Форма 1'!AF$7),2),"")</f>
        <v/>
      </c>
      <c r="L129" s="31" t="str">
        <f>IF(ISBLANK('Форма 1'!AG129),"",'Форма 1'!AG129)</f>
        <v/>
      </c>
      <c r="M129" s="32" t="str">
        <f>IF(ISBLANK('Форма 1'!AH129),"",'Форма 1'!AH129)</f>
        <v/>
      </c>
      <c r="N129" s="30">
        <f>IF(ISNUMBER('Форма 1'!AI129),ROUND('Форма 1'!$I129*VLOOKUP('Форма 1'!$G129,'Предельники 2022'!$B$4:$X$28,'Форма 1'!AI$7),2),"")</f>
        <v>12796389.470000001</v>
      </c>
      <c r="O129" s="30" t="str">
        <f>IF(ISNUMBER('Форма 1'!AJ129),ROUND('Форма 1'!$I129*VLOOKUP('Форма 1'!$G129,'Предельники 2022'!$B$4:$X$28,'Форма 1'!AJ$7),2),"")</f>
        <v/>
      </c>
      <c r="P129" s="30" t="str">
        <f>IF(ISNUMBER('Форма 1'!AK129),ROUND('Форма 1'!$I129*VLOOKUP('Форма 1'!$G129,'Предельники 2022'!$B$4:$X$28,'Форма 1'!AK$7),2),"")</f>
        <v/>
      </c>
      <c r="Q129" s="30" t="str">
        <f>IF(ISNUMBER('Форма 1'!AL129),ROUND('Форма 1'!$I129*VLOOKUP('Форма 1'!$G129,'Предельники 2022'!$B$4:$X$28,'Форма 1'!AL$7),2),"")</f>
        <v/>
      </c>
      <c r="R129" s="30" t="str">
        <f>IF(ISNUMBER('Форма 1'!AM129),ROUND('Форма 1'!$I129*VLOOKUP('Форма 1'!$G129,'Предельники 2022'!$B$4:$X$28,'Форма 1'!AM$7),2),"")</f>
        <v/>
      </c>
      <c r="S129" s="93" t="str">
        <f t="shared" si="32"/>
        <v/>
      </c>
      <c r="T129" s="93" t="str">
        <f>IF(ISNUMBER('Форма 1'!AN129),INDEX('Предельники 2022'!$C$4:$X$28,MATCH('Форма 1'!$G129,'Предельники 2022'!$B$4:$B$28,0),MATCH(T$5,'Предельники 2022'!$C$3:$X$3,0)),"")</f>
        <v/>
      </c>
      <c r="U129" s="93" t="str">
        <f>IF(ISNUMBER('Форма 1'!AO129),INDEX('Предельники 2022'!$C$4:$X$28,MATCH('Форма 1'!$G129,'Предельники 2022'!$B$4:$B$28,0),MATCH(U$5,'Предельники 2022'!$C$3:$X$3,0)),"")</f>
        <v/>
      </c>
      <c r="V129" s="93" t="str">
        <f>IF(ISNUMBER('Форма 1'!AP129),INDEX('Предельники 2022'!$C$4:$X$28,MATCH('Форма 1'!$G129,'Предельники 2022'!$B$4:$B$28,0),MATCH(V$5,'Предельники 2022'!$C$3:$X$3,0)),"")</f>
        <v/>
      </c>
      <c r="W129" s="93" t="str">
        <f>IF(ISNUMBER('Форма 1'!AQ129),INDEX('Предельники 2022'!$C$4:$X$28,MATCH('Форма 1'!$G129,'Предельники 2022'!$B$4:$B$28,0),MATCH(W$5,'Предельники 2022'!$C$3:$X$3,0)),"")</f>
        <v/>
      </c>
      <c r="X129" s="30" t="str">
        <f>IF(ISNUMBER('Форма 1'!AR129),ROUND('Форма 1'!$I129*VLOOKUP('Форма 1'!$G129,'Предельники 2022'!$B$4:$X$28,'Форма 1'!AR$7),2),"")</f>
        <v/>
      </c>
      <c r="Y129" s="30" t="str">
        <f>IF(ISNUMBER('Форма 1'!AS129),ROUND('Форма 1'!$I129*VLOOKUP('Форма 1'!$G129,'Предельники 2022'!$B$4:$X$28,'Форма 1'!AS$7),2),"")</f>
        <v/>
      </c>
      <c r="Z129" s="30" t="str">
        <f>IF(ISNUMBER('Форма 1'!AT129),ROUND('Форма 1'!$I129*VLOOKUP('Форма 1'!$G129,'Предельники 2022'!$B$4:$X$28,'Форма 1'!AT$7),2),"")</f>
        <v/>
      </c>
      <c r="AA129" s="32"/>
      <c r="AB129" s="128">
        <f>'Форма 1'!T129</f>
        <v>45657</v>
      </c>
      <c r="AC129" s="130" t="str">
        <f>'Форма 1'!U129</f>
        <v>РО</v>
      </c>
    </row>
    <row r="130" spans="1:29" x14ac:dyDescent="0.25">
      <c r="A130" s="28">
        <f t="shared" si="29"/>
        <v>9</v>
      </c>
      <c r="B130" s="74" t="str">
        <f>IF(ISBLANK('Форма 1'!B130),"",'Форма 1'!B130)</f>
        <v>Муниципальное образование "Город Березники" Пермского края</v>
      </c>
      <c r="C130" s="87" t="s">
        <v>69</v>
      </c>
      <c r="D130" s="29">
        <f>IF(ISBLANK(C130),"Введите адрес",IF(C130='Форма 1'!C130,SUM(E130:K130,M130:S130,Форма2[[#This Row],[19]:[22]]),"Ошибка в адресе!"))</f>
        <v>27226777.349999998</v>
      </c>
      <c r="E130" s="30" t="str">
        <f>IF(ISNUMBER('Форма 1'!Z130),ROUND('Форма 1'!$I130*VLOOKUP('Форма 1'!$G130,'Предельники 2022'!$B$4:$X$28,'Форма 1'!Z$7),2),"")</f>
        <v/>
      </c>
      <c r="F130" s="30">
        <f>IF(ISNUMBER('Форма 1'!AA130),ROUND('Форма 1'!$I130*VLOOKUP('Форма 1'!$G130,'Предельники 2022'!$B$4:$X$28,'Форма 1'!AA$7),2),"")</f>
        <v>8386679.8099999996</v>
      </c>
      <c r="G130" s="30" t="str">
        <f>IF(ISNUMBER('Форма 1'!AB130),ROUND('Форма 1'!$I130*VLOOKUP('Форма 1'!$G130,'Предельники 2022'!$B$4:$X$28,'Форма 1'!AB$7),2),"")</f>
        <v/>
      </c>
      <c r="H130" s="30">
        <f>IF(ISNUMBER('Форма 1'!AC130),ROUND('Форма 1'!$I130*VLOOKUP('Форма 1'!$G130,'Предельники 2022'!$B$4:$X$28,'Форма 1'!AC$7),2),"")</f>
        <v>377205.5</v>
      </c>
      <c r="I130" s="30">
        <f>IF(ISNUMBER('Форма 1'!AD130),ROUND('Форма 1'!$I130*VLOOKUP('Форма 1'!$G130,'Предельники 2022'!$B$4:$X$28,'Форма 1'!AD$7),2),"")</f>
        <v>1163355.6499999999</v>
      </c>
      <c r="J130" s="30">
        <f>IF(ISNUMBER('Форма 1'!AE130),ROUND('Форма 1'!$I130*VLOOKUP('Форма 1'!$G130,'Предельники 2022'!$B$4:$X$28,'Форма 1'!AE$7),2),"")</f>
        <v>643648.51</v>
      </c>
      <c r="K130" s="30" t="str">
        <f>IF(ISNUMBER('Форма 1'!AF130),ROUND('Форма 1'!$I130*VLOOKUP('Форма 1'!$G130,'Предельники 2022'!$B$4:$X$28,'Форма 1'!AF$7),2),"")</f>
        <v/>
      </c>
      <c r="L130" s="31" t="str">
        <f>IF(ISBLANK('Форма 1'!AG130),"",'Форма 1'!AG130)</f>
        <v/>
      </c>
      <c r="M130" s="32" t="str">
        <f>IF(ISBLANK('Форма 1'!AH130),"",'Форма 1'!AH130)</f>
        <v/>
      </c>
      <c r="N130" s="30">
        <f>IF(ISNUMBER('Форма 1'!AI130),ROUND('Форма 1'!$I130*VLOOKUP('Форма 1'!$G130,'Предельники 2022'!$B$4:$X$28,'Форма 1'!AI$7),2),"")</f>
        <v>9542098.1799999997</v>
      </c>
      <c r="O130" s="30">
        <f>IF(ISNUMBER('Форма 1'!AJ130),ROUND('Форма 1'!$I130*VLOOKUP('Форма 1'!$G130,'Предельники 2022'!$B$4:$X$28,'Форма 1'!AJ$7),2),"")</f>
        <v>5817826.5599999996</v>
      </c>
      <c r="P130" s="30" t="str">
        <f>IF(ISNUMBER('Форма 1'!AK130),ROUND('Форма 1'!$I130*VLOOKUP('Форма 1'!$G130,'Предельники 2022'!$B$4:$X$28,'Форма 1'!AK$7),2),"")</f>
        <v/>
      </c>
      <c r="Q130" s="30" t="str">
        <f>IF(ISNUMBER('Форма 1'!AL130),ROUND('Форма 1'!$I130*VLOOKUP('Форма 1'!$G130,'Предельники 2022'!$B$4:$X$28,'Форма 1'!AL$7),2),"")</f>
        <v/>
      </c>
      <c r="R130" s="30">
        <f>IF(ISNUMBER('Форма 1'!AM130),ROUND('Форма 1'!$I130*VLOOKUP('Форма 1'!$G130,'Предельники 2022'!$B$4:$X$28,'Форма 1'!AM$7),2),"")</f>
        <v>1295963.1399999999</v>
      </c>
      <c r="S130" s="93" t="str">
        <f t="shared" si="32"/>
        <v/>
      </c>
      <c r="T130" s="93" t="str">
        <f>IF(ISNUMBER('Форма 1'!AN130),INDEX('Предельники 2022'!$C$4:$X$28,MATCH('Форма 1'!$G130,'Предельники 2022'!$B$4:$B$28,0),MATCH(T$5,'Предельники 2022'!$C$3:$X$3,0)),"")</f>
        <v/>
      </c>
      <c r="U130" s="93" t="str">
        <f>IF(ISNUMBER('Форма 1'!AO130),INDEX('Предельники 2022'!$C$4:$X$28,MATCH('Форма 1'!$G130,'Предельники 2022'!$B$4:$B$28,0),MATCH(U$5,'Предельники 2022'!$C$3:$X$3,0)),"")</f>
        <v/>
      </c>
      <c r="V130" s="93" t="str">
        <f>IF(ISNUMBER('Форма 1'!AP130),INDEX('Предельники 2022'!$C$4:$X$28,MATCH('Форма 1'!$G130,'Предельники 2022'!$B$4:$B$28,0),MATCH(V$5,'Предельники 2022'!$C$3:$X$3,0)),"")</f>
        <v/>
      </c>
      <c r="W130" s="93" t="str">
        <f>IF(ISNUMBER('Форма 1'!AQ130),INDEX('Предельники 2022'!$C$4:$X$28,MATCH('Форма 1'!$G130,'Предельники 2022'!$B$4:$B$28,0),MATCH(W$5,'Предельники 2022'!$C$3:$X$3,0)),"")</f>
        <v/>
      </c>
      <c r="X130" s="30" t="str">
        <f>IF(ISNUMBER('Форма 1'!AR130),ROUND('Форма 1'!$I130*VLOOKUP('Форма 1'!$G130,'Предельники 2022'!$B$4:$X$28,'Форма 1'!AR$7),2),"")</f>
        <v/>
      </c>
      <c r="Y130" s="30" t="str">
        <f>IF(ISNUMBER('Форма 1'!AS130),ROUND('Форма 1'!$I130*VLOOKUP('Форма 1'!$G130,'Предельники 2022'!$B$4:$X$28,'Форма 1'!AS$7),2),"")</f>
        <v/>
      </c>
      <c r="Z130" s="30" t="str">
        <f>IF(ISNUMBER('Форма 1'!AT130),ROUND('Форма 1'!$I130*VLOOKUP('Форма 1'!$G130,'Предельники 2022'!$B$4:$X$28,'Форма 1'!AT$7),2),"")</f>
        <v/>
      </c>
      <c r="AA130" s="32"/>
      <c r="AB130" s="128">
        <f>'Форма 1'!T130</f>
        <v>45657</v>
      </c>
      <c r="AC130" s="130" t="str">
        <f>'Форма 1'!U130</f>
        <v>РО</v>
      </c>
    </row>
    <row r="131" spans="1:29" x14ac:dyDescent="0.25">
      <c r="A131" s="28">
        <f t="shared" si="29"/>
        <v>10</v>
      </c>
      <c r="B131" s="74" t="str">
        <f>IF(ISBLANK('Форма 1'!B131),"",'Форма 1'!B131)</f>
        <v>Муниципальное образование "Город Березники" Пермского края</v>
      </c>
      <c r="C131" s="87" t="s">
        <v>933</v>
      </c>
      <c r="D131" s="29">
        <f>IF(ISBLANK(C131),"Введите адрес",IF(C131='Форма 1'!C131,SUM(E131:K131,M131:S131,Форма2[[#This Row],[19]:[22]]),"Ошибка в адресе!"))</f>
        <v>26766220.77</v>
      </c>
      <c r="E131" s="30" t="str">
        <f>IF(ISNUMBER('Форма 1'!Z131),ROUND('Форма 1'!$I131*VLOOKUP('Форма 1'!$G131,'Предельники 2022'!$B$4:$X$28,'Форма 1'!Z$7),2),"")</f>
        <v/>
      </c>
      <c r="F131" s="30" t="str">
        <f>IF(ISNUMBER('Форма 1'!AA131),ROUND('Форма 1'!$I131*VLOOKUP('Форма 1'!$G131,'Предельники 2022'!$B$4:$X$28,'Форма 1'!AA$7),2),"")</f>
        <v/>
      </c>
      <c r="G131" s="30" t="str">
        <f>IF(ISNUMBER('Форма 1'!AB131),ROUND('Форма 1'!$I131*VLOOKUP('Форма 1'!$G131,'Предельники 2022'!$B$4:$X$28,'Форма 1'!AB$7),2),"")</f>
        <v/>
      </c>
      <c r="H131" s="30" t="str">
        <f>IF(ISNUMBER('Форма 1'!AC131),ROUND('Форма 1'!$I131*VLOOKUP('Форма 1'!$G131,'Предельники 2022'!$B$4:$X$28,'Форма 1'!AC$7),2),"")</f>
        <v/>
      </c>
      <c r="I131" s="30" t="str">
        <f>IF(ISNUMBER('Форма 1'!AD131),ROUND('Форма 1'!$I131*VLOOKUP('Форма 1'!$G131,'Предельники 2022'!$B$4:$X$28,'Форма 1'!AD$7),2),"")</f>
        <v/>
      </c>
      <c r="J131" s="30" t="str">
        <f>IF(ISNUMBER('Форма 1'!AE131),ROUND('Форма 1'!$I131*VLOOKUP('Форма 1'!$G131,'Предельники 2022'!$B$4:$X$28,'Форма 1'!AE$7),2),"")</f>
        <v/>
      </c>
      <c r="K131" s="30" t="str">
        <f>IF(ISNUMBER('Форма 1'!AF131),ROUND('Форма 1'!$I131*VLOOKUP('Форма 1'!$G131,'Предельники 2022'!$B$4:$X$28,'Форма 1'!AF$7),2),"")</f>
        <v/>
      </c>
      <c r="L131" s="31" t="str">
        <f>IF(ISBLANK('Форма 1'!AG131),"",'Форма 1'!AG131)</f>
        <v/>
      </c>
      <c r="M131" s="32" t="str">
        <f>IF(ISBLANK('Форма 1'!AH131),"",'Форма 1'!AH131)</f>
        <v/>
      </c>
      <c r="N131" s="30">
        <f>IF(ISNUMBER('Форма 1'!AI131),ROUND('Форма 1'!$I131*VLOOKUP('Форма 1'!$G131,'Предельники 2022'!$B$4:$X$28,'Форма 1'!AI$7),2),"")</f>
        <v>26766220.77</v>
      </c>
      <c r="O131" s="30" t="str">
        <f>IF(ISNUMBER('Форма 1'!AJ131),ROUND('Форма 1'!$I131*VLOOKUP('Форма 1'!$G131,'Предельники 2022'!$B$4:$X$28,'Форма 1'!AJ$7),2),"")</f>
        <v/>
      </c>
      <c r="P131" s="30" t="str">
        <f>IF(ISNUMBER('Форма 1'!AK131),ROUND('Форма 1'!$I131*VLOOKUP('Форма 1'!$G131,'Предельники 2022'!$B$4:$X$28,'Форма 1'!AK$7),2),"")</f>
        <v/>
      </c>
      <c r="Q131" s="30" t="str">
        <f>IF(ISNUMBER('Форма 1'!AL131),ROUND('Форма 1'!$I131*VLOOKUP('Форма 1'!$G131,'Предельники 2022'!$B$4:$X$28,'Форма 1'!AL$7),2),"")</f>
        <v/>
      </c>
      <c r="R131" s="30" t="str">
        <f>IF(ISNUMBER('Форма 1'!AM131),ROUND('Форма 1'!$I131*VLOOKUP('Форма 1'!$G131,'Предельники 2022'!$B$4:$X$28,'Форма 1'!AM$7),2),"")</f>
        <v/>
      </c>
      <c r="S131" s="93" t="str">
        <f t="shared" si="32"/>
        <v/>
      </c>
      <c r="T131" s="93" t="str">
        <f>IF(ISNUMBER('Форма 1'!AN131),INDEX('Предельники 2022'!$C$4:$X$28,MATCH('Форма 1'!$G131,'Предельники 2022'!$B$4:$B$28,0),MATCH(T$5,'Предельники 2022'!$C$3:$X$3,0)),"")</f>
        <v/>
      </c>
      <c r="U131" s="93" t="str">
        <f>IF(ISNUMBER('Форма 1'!AO131),INDEX('Предельники 2022'!$C$4:$X$28,MATCH('Форма 1'!$G131,'Предельники 2022'!$B$4:$B$28,0),MATCH(U$5,'Предельники 2022'!$C$3:$X$3,0)),"")</f>
        <v/>
      </c>
      <c r="V131" s="93" t="str">
        <f>IF(ISNUMBER('Форма 1'!AP131),INDEX('Предельники 2022'!$C$4:$X$28,MATCH('Форма 1'!$G131,'Предельники 2022'!$B$4:$B$28,0),MATCH(V$5,'Предельники 2022'!$C$3:$X$3,0)),"")</f>
        <v/>
      </c>
      <c r="W131" s="93" t="str">
        <f>IF(ISNUMBER('Форма 1'!AQ131),INDEX('Предельники 2022'!$C$4:$X$28,MATCH('Форма 1'!$G131,'Предельники 2022'!$B$4:$B$28,0),MATCH(W$5,'Предельники 2022'!$C$3:$X$3,0)),"")</f>
        <v/>
      </c>
      <c r="X131" s="30" t="str">
        <f>IF(ISNUMBER('Форма 1'!AR131),ROUND('Форма 1'!$I131*VLOOKUP('Форма 1'!$G131,'Предельники 2022'!$B$4:$X$28,'Форма 1'!AR$7),2),"")</f>
        <v/>
      </c>
      <c r="Y131" s="30" t="str">
        <f>IF(ISNUMBER('Форма 1'!AS131),ROUND('Форма 1'!$I131*VLOOKUP('Форма 1'!$G131,'Предельники 2022'!$B$4:$X$28,'Форма 1'!AS$7),2),"")</f>
        <v/>
      </c>
      <c r="Z131" s="30" t="str">
        <f>IF(ISNUMBER('Форма 1'!AT131),ROUND('Форма 1'!$I131*VLOOKUP('Форма 1'!$G131,'Предельники 2022'!$B$4:$X$28,'Форма 1'!AT$7),2),"")</f>
        <v/>
      </c>
      <c r="AA131" s="32"/>
      <c r="AB131" s="128">
        <f>'Форма 1'!T131</f>
        <v>45657</v>
      </c>
      <c r="AC131" s="130" t="str">
        <f>'Форма 1'!U131</f>
        <v>РО</v>
      </c>
    </row>
    <row r="132" spans="1:29" x14ac:dyDescent="0.25">
      <c r="A132" s="28">
        <f t="shared" ref="A132:A193" si="41">IF(NOT(ISERROR("Пермского края"=MID(C132,FIND("Пермского края",C132),14)))=$C$1,0,IF(NOT(ISERROR("город Пермь"=MID(C132,FIND("город Пермь",C132),11)))=$C$1,0,IF(NOT(ISERROR("Итого"=MID(C132,FIND("Итого",C132),5)))=$C$1,0,IF(NOT(ISERROR("Всего"=MID(C132,FIND("Всего",C132),5)))=$C$1,0,A131+1))))</f>
        <v>11</v>
      </c>
      <c r="B132" s="74" t="str">
        <f>IF(ISBLANK('Форма 1'!B132),"",'Форма 1'!B132)</f>
        <v>Муниципальное образование "Город Березники" Пермского края</v>
      </c>
      <c r="C132" s="87" t="s">
        <v>5</v>
      </c>
      <c r="D132" s="29">
        <f>IF(ISBLANK(C132),"Введите адрес",IF(C132='Форма 1'!C132,SUM(E132:K132,M132:S132,Форма2[[#This Row],[19]:[22]]),"Ошибка в адресе!"))</f>
        <v>13232605.08</v>
      </c>
      <c r="E132" s="30">
        <f>IF(ISNUMBER('Форма 1'!Z132),ROUND('Форма 1'!$I132*VLOOKUP('Форма 1'!$G132,'Предельники 2022'!$B$4:$X$28,'Форма 1'!Z$7),2),"")</f>
        <v>1480524.77</v>
      </c>
      <c r="F132" s="30">
        <f>IF(ISNUMBER('Форма 1'!AA132),ROUND('Форма 1'!$I132*VLOOKUP('Форма 1'!$G132,'Предельники 2022'!$B$4:$X$28,'Форма 1'!AA$7),2),"")</f>
        <v>7088032.6500000004</v>
      </c>
      <c r="G132" s="30" t="str">
        <f>IF(ISNUMBER('Форма 1'!AB132),ROUND('Форма 1'!$I132*VLOOKUP('Форма 1'!$G132,'Предельники 2022'!$B$4:$X$28,'Форма 1'!AB$7),2),"")</f>
        <v/>
      </c>
      <c r="H132" s="30">
        <f>IF(ISNUMBER('Форма 1'!AC132),ROUND('Форма 1'!$I132*VLOOKUP('Форма 1'!$G132,'Предельники 2022'!$B$4:$X$28,'Форма 1'!AC$7),2),"")</f>
        <v>926307.43</v>
      </c>
      <c r="I132" s="30">
        <f>IF(ISNUMBER('Форма 1'!AD132),ROUND('Форма 1'!$I132*VLOOKUP('Форма 1'!$G132,'Предельники 2022'!$B$4:$X$28,'Форма 1'!AD$7),2),"")</f>
        <v>2440425.4500000002</v>
      </c>
      <c r="J132" s="30">
        <f>IF(ISNUMBER('Форма 1'!AE132),ROUND('Форма 1'!$I132*VLOOKUP('Форма 1'!$G132,'Предельники 2022'!$B$4:$X$28,'Форма 1'!AE$7),2),"")</f>
        <v>1297314.78</v>
      </c>
      <c r="K132" s="30" t="str">
        <f>IF(ISNUMBER('Форма 1'!AF132),ROUND('Форма 1'!$I132*VLOOKUP('Форма 1'!$G132,'Предельники 2022'!$B$4:$X$28,'Форма 1'!AF$7),2),"")</f>
        <v/>
      </c>
      <c r="L132" s="31" t="str">
        <f>IF(ISBLANK('Форма 1'!AG132),"",'Форма 1'!AG132)</f>
        <v/>
      </c>
      <c r="M132" s="32" t="str">
        <f>IF(ISBLANK('Форма 1'!AH132),"",'Форма 1'!AH132)</f>
        <v/>
      </c>
      <c r="N132" s="30" t="str">
        <f>IF(ISNUMBER('Форма 1'!AI132),ROUND('Форма 1'!$I132*VLOOKUP('Форма 1'!$G132,'Предельники 2022'!$B$4:$X$28,'Форма 1'!AI$7),2),"")</f>
        <v/>
      </c>
      <c r="O132" s="30" t="str">
        <f>IF(ISNUMBER('Форма 1'!AJ132),ROUND('Форма 1'!$I132*VLOOKUP('Форма 1'!$G132,'Предельники 2022'!$B$4:$X$28,'Форма 1'!AJ$7),2),"")</f>
        <v/>
      </c>
      <c r="P132" s="30" t="str">
        <f>IF(ISNUMBER('Форма 1'!AK132),ROUND('Форма 1'!$I132*VLOOKUP('Форма 1'!$G132,'Предельники 2022'!$B$4:$X$28,'Форма 1'!AK$7),2),"")</f>
        <v/>
      </c>
      <c r="Q132" s="30" t="str">
        <f>IF(ISNUMBER('Форма 1'!AL132),ROUND('Форма 1'!$I132*VLOOKUP('Форма 1'!$G132,'Предельники 2022'!$B$4:$X$28,'Форма 1'!AL$7),2),"")</f>
        <v/>
      </c>
      <c r="R132" s="30" t="str">
        <f>IF(ISNUMBER('Форма 1'!AM132),ROUND('Форма 1'!$I132*VLOOKUP('Форма 1'!$G132,'Предельники 2022'!$B$4:$X$28,'Форма 1'!AM$7),2),"")</f>
        <v/>
      </c>
      <c r="S132" s="93" t="str">
        <f t="shared" ref="S132:S193" si="42">IF(SUM(T132:W132)=0,"",SUM(T132:W132))</f>
        <v/>
      </c>
      <c r="T132" s="93" t="str">
        <f>IF(ISNUMBER('Форма 1'!AN132),INDEX('Предельники 2022'!$C$4:$X$28,MATCH('Форма 1'!$G132,'Предельники 2022'!$B$4:$B$28,0),MATCH(T$5,'Предельники 2022'!$C$3:$X$3,0)),"")</f>
        <v/>
      </c>
      <c r="U132" s="93" t="str">
        <f>IF(ISNUMBER('Форма 1'!AO132),INDEX('Предельники 2022'!$C$4:$X$28,MATCH('Форма 1'!$G132,'Предельники 2022'!$B$4:$B$28,0),MATCH(U$5,'Предельники 2022'!$C$3:$X$3,0)),"")</f>
        <v/>
      </c>
      <c r="V132" s="93" t="str">
        <f>IF(ISNUMBER('Форма 1'!AP132),INDEX('Предельники 2022'!$C$4:$X$28,MATCH('Форма 1'!$G132,'Предельники 2022'!$B$4:$B$28,0),MATCH(V$5,'Предельники 2022'!$C$3:$X$3,0)),"")</f>
        <v/>
      </c>
      <c r="W132" s="93" t="str">
        <f>IF(ISNUMBER('Форма 1'!AQ132),INDEX('Предельники 2022'!$C$4:$X$28,MATCH('Форма 1'!$G132,'Предельники 2022'!$B$4:$B$28,0),MATCH(W$5,'Предельники 2022'!$C$3:$X$3,0)),"")</f>
        <v/>
      </c>
      <c r="X132" s="30" t="str">
        <f>IF(ISNUMBER('Форма 1'!AR132),ROUND('Форма 1'!$I132*VLOOKUP('Форма 1'!$G132,'Предельники 2022'!$B$4:$X$28,'Форма 1'!AR$7),2),"")</f>
        <v/>
      </c>
      <c r="Y132" s="30" t="str">
        <f>IF(ISNUMBER('Форма 1'!AS132),ROUND('Форма 1'!$I132*VLOOKUP('Форма 1'!$G132,'Предельники 2022'!$B$4:$X$28,'Форма 1'!AS$7),2),"")</f>
        <v/>
      </c>
      <c r="Z132" s="30" t="str">
        <f>IF(ISNUMBER('Форма 1'!AT132),ROUND('Форма 1'!$I132*VLOOKUP('Форма 1'!$G132,'Предельники 2022'!$B$4:$X$28,'Форма 1'!AT$7),2),"")</f>
        <v/>
      </c>
      <c r="AA132" s="32"/>
      <c r="AB132" s="128">
        <f>'Форма 1'!T132</f>
        <v>45657</v>
      </c>
      <c r="AC132" s="130" t="str">
        <f>'Форма 1'!U132</f>
        <v>РО</v>
      </c>
    </row>
    <row r="133" spans="1:29" x14ac:dyDescent="0.25">
      <c r="A133" s="28">
        <f t="shared" si="41"/>
        <v>12</v>
      </c>
      <c r="B133" s="74" t="str">
        <f>IF(ISBLANK('Форма 1'!B133),"",'Форма 1'!B133)</f>
        <v>Муниципальное образование "Город Березники" Пермского края</v>
      </c>
      <c r="C133" s="87" t="s">
        <v>920</v>
      </c>
      <c r="D133" s="29">
        <f>IF(ISBLANK(C133),"Введите адрес",IF(C133='Форма 1'!C133,SUM(E133:K133,M133:S133,Форма2[[#This Row],[19]:[22]]),"Ошибка в адресе!"))</f>
        <v>1495541.5</v>
      </c>
      <c r="E133" s="30">
        <f>IF(ISNUMBER('Форма 1'!Z133),ROUND('Форма 1'!$I133*VLOOKUP('Форма 1'!$G133,'Предельники 2022'!$B$4:$X$28,'Форма 1'!Z$7),2),"")</f>
        <v>1495541.5</v>
      </c>
      <c r="F133" s="30" t="str">
        <f>IF(ISNUMBER('Форма 1'!AA133),ROUND('Форма 1'!$I133*VLOOKUP('Форма 1'!$G133,'Предельники 2022'!$B$4:$X$28,'Форма 1'!AA$7),2),"")</f>
        <v/>
      </c>
      <c r="G133" s="30" t="str">
        <f>IF(ISNUMBER('Форма 1'!AB133),ROUND('Форма 1'!$I133*VLOOKUP('Форма 1'!$G133,'Предельники 2022'!$B$4:$X$28,'Форма 1'!AB$7),2),"")</f>
        <v/>
      </c>
      <c r="H133" s="30" t="str">
        <f>IF(ISNUMBER('Форма 1'!AC133),ROUND('Форма 1'!$I133*VLOOKUP('Форма 1'!$G133,'Предельники 2022'!$B$4:$X$28,'Форма 1'!AC$7),2),"")</f>
        <v/>
      </c>
      <c r="I133" s="30" t="str">
        <f>IF(ISNUMBER('Форма 1'!AD133),ROUND('Форма 1'!$I133*VLOOKUP('Форма 1'!$G133,'Предельники 2022'!$B$4:$X$28,'Форма 1'!AD$7),2),"")</f>
        <v/>
      </c>
      <c r="J133" s="30" t="str">
        <f>IF(ISNUMBER('Форма 1'!AE133),ROUND('Форма 1'!$I133*VLOOKUP('Форма 1'!$G133,'Предельники 2022'!$B$4:$X$28,'Форма 1'!AE$7),2),"")</f>
        <v/>
      </c>
      <c r="K133" s="30" t="str">
        <f>IF(ISNUMBER('Форма 1'!AF133),ROUND('Форма 1'!$I133*VLOOKUP('Форма 1'!$G133,'Предельники 2022'!$B$4:$X$28,'Форма 1'!AF$7),2),"")</f>
        <v/>
      </c>
      <c r="L133" s="31" t="str">
        <f>IF(ISBLANK('Форма 1'!AG133),"",'Форма 1'!AG133)</f>
        <v/>
      </c>
      <c r="M133" s="32" t="str">
        <f>IF(ISBLANK('Форма 1'!AH133),"",'Форма 1'!AH133)</f>
        <v/>
      </c>
      <c r="N133" s="30" t="str">
        <f>IF(ISNUMBER('Форма 1'!AI133),ROUND('Форма 1'!$I133*VLOOKUP('Форма 1'!$G133,'Предельники 2022'!$B$4:$X$28,'Форма 1'!AI$7),2),"")</f>
        <v/>
      </c>
      <c r="O133" s="30" t="str">
        <f>IF(ISNUMBER('Форма 1'!AJ133),ROUND('Форма 1'!$I133*VLOOKUP('Форма 1'!$G133,'Предельники 2022'!$B$4:$X$28,'Форма 1'!AJ$7),2),"")</f>
        <v/>
      </c>
      <c r="P133" s="30" t="str">
        <f>IF(ISNUMBER('Форма 1'!AK133),ROUND('Форма 1'!$I133*VLOOKUP('Форма 1'!$G133,'Предельники 2022'!$B$4:$X$28,'Форма 1'!AK$7),2),"")</f>
        <v/>
      </c>
      <c r="Q133" s="30" t="str">
        <f>IF(ISNUMBER('Форма 1'!AL133),ROUND('Форма 1'!$I133*VLOOKUP('Форма 1'!$G133,'Предельники 2022'!$B$4:$X$28,'Форма 1'!AL$7),2),"")</f>
        <v/>
      </c>
      <c r="R133" s="30" t="str">
        <f>IF(ISNUMBER('Форма 1'!AM133),ROUND('Форма 1'!$I133*VLOOKUP('Форма 1'!$G133,'Предельники 2022'!$B$4:$X$28,'Форма 1'!AM$7),2),"")</f>
        <v/>
      </c>
      <c r="S133" s="93" t="str">
        <f t="shared" si="42"/>
        <v/>
      </c>
      <c r="T133" s="93" t="str">
        <f>IF(ISNUMBER('Форма 1'!AN133),INDEX('Предельники 2022'!$C$4:$X$28,MATCH('Форма 1'!$G133,'Предельники 2022'!$B$4:$B$28,0),MATCH(T$5,'Предельники 2022'!$C$3:$X$3,0)),"")</f>
        <v/>
      </c>
      <c r="U133" s="93" t="str">
        <f>IF(ISNUMBER('Форма 1'!AO133),INDEX('Предельники 2022'!$C$4:$X$28,MATCH('Форма 1'!$G133,'Предельники 2022'!$B$4:$B$28,0),MATCH(U$5,'Предельники 2022'!$C$3:$X$3,0)),"")</f>
        <v/>
      </c>
      <c r="V133" s="93" t="str">
        <f>IF(ISNUMBER('Форма 1'!AP133),INDEX('Предельники 2022'!$C$4:$X$28,MATCH('Форма 1'!$G133,'Предельники 2022'!$B$4:$B$28,0),MATCH(V$5,'Предельники 2022'!$C$3:$X$3,0)),"")</f>
        <v/>
      </c>
      <c r="W133" s="93" t="str">
        <f>IF(ISNUMBER('Форма 1'!AQ133),INDEX('Предельники 2022'!$C$4:$X$28,MATCH('Форма 1'!$G133,'Предельники 2022'!$B$4:$B$28,0),MATCH(W$5,'Предельники 2022'!$C$3:$X$3,0)),"")</f>
        <v/>
      </c>
      <c r="X133" s="30" t="str">
        <f>IF(ISNUMBER('Форма 1'!AR133),ROUND('Форма 1'!$I133*VLOOKUP('Форма 1'!$G133,'Предельники 2022'!$B$4:$X$28,'Форма 1'!AR$7),2),"")</f>
        <v/>
      </c>
      <c r="Y133" s="30" t="str">
        <f>IF(ISNUMBER('Форма 1'!AS133),ROUND('Форма 1'!$I133*VLOOKUP('Форма 1'!$G133,'Предельники 2022'!$B$4:$X$28,'Форма 1'!AS$7),2),"")</f>
        <v/>
      </c>
      <c r="Z133" s="30" t="str">
        <f>IF(ISNUMBER('Форма 1'!AT133),ROUND('Форма 1'!$I133*VLOOKUP('Форма 1'!$G133,'Предельники 2022'!$B$4:$X$28,'Форма 1'!AT$7),2),"")</f>
        <v/>
      </c>
      <c r="AA133" s="32"/>
      <c r="AB133" s="128">
        <f>'Форма 1'!T133</f>
        <v>45657</v>
      </c>
      <c r="AC133" s="130" t="str">
        <f>'Форма 1'!U133</f>
        <v>РО</v>
      </c>
    </row>
    <row r="134" spans="1:29" x14ac:dyDescent="0.25">
      <c r="A134" s="28">
        <f t="shared" si="41"/>
        <v>13</v>
      </c>
      <c r="B134" s="74" t="str">
        <f>IF(ISBLANK('Форма 1'!B134),"",'Форма 1'!B134)</f>
        <v>Муниципальное образование "Город Березники" Пермского края</v>
      </c>
      <c r="C134" s="87" t="s">
        <v>6</v>
      </c>
      <c r="D134" s="29">
        <f>IF(ISBLANK(C134),"Введите адрес",IF(C134='Форма 1'!C134,SUM(E134:K134,M134:S134,Форма2[[#This Row],[19]:[22]]),"Ошибка в адресе!"))</f>
        <v>19246120.789999999</v>
      </c>
      <c r="E134" s="30">
        <f>IF(ISNUMBER('Форма 1'!Z134),ROUND('Форма 1'!$I134*VLOOKUP('Форма 1'!$G134,'Предельники 2022'!$B$4:$X$28,'Форма 1'!Z$7),2),"")</f>
        <v>1141049.1299999999</v>
      </c>
      <c r="F134" s="30" t="str">
        <f>IF(ISNUMBER('Форма 1'!AA134),ROUND('Форма 1'!$I134*VLOOKUP('Форма 1'!$G134,'Предельники 2022'!$B$4:$X$28,'Форма 1'!AA$7),2),"")</f>
        <v/>
      </c>
      <c r="G134" s="30" t="str">
        <f>IF(ISNUMBER('Форма 1'!AB134),ROUND('Форма 1'!$I134*VLOOKUP('Форма 1'!$G134,'Предельники 2022'!$B$4:$X$28,'Форма 1'!AB$7),2),"")</f>
        <v/>
      </c>
      <c r="H134" s="30">
        <f>IF(ISNUMBER('Форма 1'!AC134),ROUND('Форма 1'!$I134*VLOOKUP('Форма 1'!$G134,'Предельники 2022'!$B$4:$X$28,'Форма 1'!AC$7),2),"")</f>
        <v>582394.12</v>
      </c>
      <c r="I134" s="30">
        <f>IF(ISNUMBER('Форма 1'!AD134),ROUND('Форма 1'!$I134*VLOOKUP('Форма 1'!$G134,'Предельники 2022'!$B$4:$X$28,'Форма 1'!AD$7),2),"")</f>
        <v>1796186.63</v>
      </c>
      <c r="J134" s="30">
        <f>IF(ISNUMBER('Форма 1'!AE134),ROUND('Форма 1'!$I134*VLOOKUP('Форма 1'!$G134,'Предельники 2022'!$B$4:$X$28,'Форма 1'!AE$7),2),"")</f>
        <v>993774.22</v>
      </c>
      <c r="K134" s="30" t="str">
        <f>IF(ISNUMBER('Форма 1'!AF134),ROUND('Форма 1'!$I134*VLOOKUP('Форма 1'!$G134,'Предельники 2022'!$B$4:$X$28,'Форма 1'!AF$7),2),"")</f>
        <v/>
      </c>
      <c r="L134" s="31" t="str">
        <f>IF(ISBLANK('Форма 1'!AG134),"",'Форма 1'!AG134)</f>
        <v/>
      </c>
      <c r="M134" s="32" t="str">
        <f>IF(ISBLANK('Форма 1'!AH134),"",'Форма 1'!AH134)</f>
        <v/>
      </c>
      <c r="N134" s="30">
        <f>IF(ISNUMBER('Форма 1'!AI134),ROUND('Форма 1'!$I134*VLOOKUP('Форма 1'!$G134,'Предельники 2022'!$B$4:$X$28,'Форма 1'!AI$7),2),"")</f>
        <v>14732716.689999999</v>
      </c>
      <c r="O134" s="30" t="str">
        <f>IF(ISNUMBER('Форма 1'!AJ134),ROUND('Форма 1'!$I134*VLOOKUP('Форма 1'!$G134,'Предельники 2022'!$B$4:$X$28,'Форма 1'!AJ$7),2),"")</f>
        <v/>
      </c>
      <c r="P134" s="30" t="str">
        <f>IF(ISNUMBER('Форма 1'!AK134),ROUND('Форма 1'!$I134*VLOOKUP('Форма 1'!$G134,'Предельники 2022'!$B$4:$X$28,'Форма 1'!AK$7),2),"")</f>
        <v/>
      </c>
      <c r="Q134" s="30" t="str">
        <f>IF(ISNUMBER('Форма 1'!AL134),ROUND('Форма 1'!$I134*VLOOKUP('Форма 1'!$G134,'Предельники 2022'!$B$4:$X$28,'Форма 1'!AL$7),2),"")</f>
        <v/>
      </c>
      <c r="R134" s="30" t="str">
        <f>IF(ISNUMBER('Форма 1'!AM134),ROUND('Форма 1'!$I134*VLOOKUP('Форма 1'!$G134,'Предельники 2022'!$B$4:$X$28,'Форма 1'!AM$7),2),"")</f>
        <v/>
      </c>
      <c r="S134" s="93" t="str">
        <f t="shared" si="42"/>
        <v/>
      </c>
      <c r="T134" s="93" t="str">
        <f>IF(ISNUMBER('Форма 1'!AN134),INDEX('Предельники 2022'!$C$4:$X$28,MATCH('Форма 1'!$G134,'Предельники 2022'!$B$4:$B$28,0),MATCH(T$5,'Предельники 2022'!$C$3:$X$3,0)),"")</f>
        <v/>
      </c>
      <c r="U134" s="93" t="str">
        <f>IF(ISNUMBER('Форма 1'!AO134),INDEX('Предельники 2022'!$C$4:$X$28,MATCH('Форма 1'!$G134,'Предельники 2022'!$B$4:$B$28,0),MATCH(U$5,'Предельники 2022'!$C$3:$X$3,0)),"")</f>
        <v/>
      </c>
      <c r="V134" s="93" t="str">
        <f>IF(ISNUMBER('Форма 1'!AP134),INDEX('Предельники 2022'!$C$4:$X$28,MATCH('Форма 1'!$G134,'Предельники 2022'!$B$4:$B$28,0),MATCH(V$5,'Предельники 2022'!$C$3:$X$3,0)),"")</f>
        <v/>
      </c>
      <c r="W134" s="93" t="str">
        <f>IF(ISNUMBER('Форма 1'!AQ134),INDEX('Предельники 2022'!$C$4:$X$28,MATCH('Форма 1'!$G134,'Предельники 2022'!$B$4:$B$28,0),MATCH(W$5,'Предельники 2022'!$C$3:$X$3,0)),"")</f>
        <v/>
      </c>
      <c r="X134" s="30" t="str">
        <f>IF(ISNUMBER('Форма 1'!AR134),ROUND('Форма 1'!$I134*VLOOKUP('Форма 1'!$G134,'Предельники 2022'!$B$4:$X$28,'Форма 1'!AR$7),2),"")</f>
        <v/>
      </c>
      <c r="Y134" s="30" t="str">
        <f>IF(ISNUMBER('Форма 1'!AS134),ROUND('Форма 1'!$I134*VLOOKUP('Форма 1'!$G134,'Предельники 2022'!$B$4:$X$28,'Форма 1'!AS$7),2),"")</f>
        <v/>
      </c>
      <c r="Z134" s="30" t="str">
        <f>IF(ISNUMBER('Форма 1'!AT134),ROUND('Форма 1'!$I134*VLOOKUP('Форма 1'!$G134,'Предельники 2022'!$B$4:$X$28,'Форма 1'!AT$7),2),"")</f>
        <v/>
      </c>
      <c r="AA134" s="32"/>
      <c r="AB134" s="128">
        <f>'Форма 1'!T134</f>
        <v>45657</v>
      </c>
      <c r="AC134" s="130" t="str">
        <f>'Форма 1'!U134</f>
        <v>РО</v>
      </c>
    </row>
    <row r="135" spans="1:29" x14ac:dyDescent="0.25">
      <c r="A135" s="28">
        <f t="shared" si="41"/>
        <v>14</v>
      </c>
      <c r="B135" s="74" t="str">
        <f>IF(ISBLANK('Форма 1'!B135),"",'Форма 1'!B135)</f>
        <v>Муниципальное образование "Город Березники" Пермского края</v>
      </c>
      <c r="C135" s="87" t="s">
        <v>923</v>
      </c>
      <c r="D135" s="29">
        <f>IF(ISBLANK(C135),"Введите адрес",IF(C135='Форма 1'!C135,SUM(E135:K135,M135:S135,Форма2[[#This Row],[19]:[22]]),"Ошибка в адресе!"))</f>
        <v>15918592.140000001</v>
      </c>
      <c r="E135" s="30" t="str">
        <f>IF(ISNUMBER('Форма 1'!Z135),ROUND('Форма 1'!$I135*VLOOKUP('Форма 1'!$G135,'Предельники 2022'!$B$4:$X$28,'Форма 1'!Z$7),2),"")</f>
        <v/>
      </c>
      <c r="F135" s="30" t="str">
        <f>IF(ISNUMBER('Форма 1'!AA135),ROUND('Форма 1'!$I135*VLOOKUP('Форма 1'!$G135,'Предельники 2022'!$B$4:$X$28,'Форма 1'!AA$7),2),"")</f>
        <v/>
      </c>
      <c r="G135" s="30" t="str">
        <f>IF(ISNUMBER('Форма 1'!AB135),ROUND('Форма 1'!$I135*VLOOKUP('Форма 1'!$G135,'Предельники 2022'!$B$4:$X$28,'Форма 1'!AB$7),2),"")</f>
        <v/>
      </c>
      <c r="H135" s="30" t="str">
        <f>IF(ISNUMBER('Форма 1'!AC135),ROUND('Форма 1'!$I135*VLOOKUP('Форма 1'!$G135,'Предельники 2022'!$B$4:$X$28,'Форма 1'!AC$7),2),"")</f>
        <v/>
      </c>
      <c r="I135" s="30" t="str">
        <f>IF(ISNUMBER('Форма 1'!AD135),ROUND('Форма 1'!$I135*VLOOKUP('Форма 1'!$G135,'Предельники 2022'!$B$4:$X$28,'Форма 1'!AD$7),2),"")</f>
        <v/>
      </c>
      <c r="J135" s="30" t="str">
        <f>IF(ISNUMBER('Форма 1'!AE135),ROUND('Форма 1'!$I135*VLOOKUP('Форма 1'!$G135,'Предельники 2022'!$B$4:$X$28,'Форма 1'!AE$7),2),"")</f>
        <v/>
      </c>
      <c r="K135" s="30" t="str">
        <f>IF(ISNUMBER('Форма 1'!AF135),ROUND('Форма 1'!$I135*VLOOKUP('Форма 1'!$G135,'Предельники 2022'!$B$4:$X$28,'Форма 1'!AF$7),2),"")</f>
        <v/>
      </c>
      <c r="L135" s="31" t="str">
        <f>IF(ISBLANK('Форма 1'!AG135),"",'Форма 1'!AG135)</f>
        <v/>
      </c>
      <c r="M135" s="32" t="str">
        <f>IF(ISBLANK('Форма 1'!AH135),"",'Форма 1'!AH135)</f>
        <v/>
      </c>
      <c r="N135" s="30">
        <f>IF(ISNUMBER('Форма 1'!AI135),ROUND('Форма 1'!$I135*VLOOKUP('Форма 1'!$G135,'Предельники 2022'!$B$4:$X$28,'Форма 1'!AI$7),2),"")</f>
        <v>15918592.140000001</v>
      </c>
      <c r="O135" s="30" t="str">
        <f>IF(ISNUMBER('Форма 1'!AJ135),ROUND('Форма 1'!$I135*VLOOKUP('Форма 1'!$G135,'Предельники 2022'!$B$4:$X$28,'Форма 1'!AJ$7),2),"")</f>
        <v/>
      </c>
      <c r="P135" s="30" t="str">
        <f>IF(ISNUMBER('Форма 1'!AK135),ROUND('Форма 1'!$I135*VLOOKUP('Форма 1'!$G135,'Предельники 2022'!$B$4:$X$28,'Форма 1'!AK$7),2),"")</f>
        <v/>
      </c>
      <c r="Q135" s="30" t="str">
        <f>IF(ISNUMBER('Форма 1'!AL135),ROUND('Форма 1'!$I135*VLOOKUP('Форма 1'!$G135,'Предельники 2022'!$B$4:$X$28,'Форма 1'!AL$7),2),"")</f>
        <v/>
      </c>
      <c r="R135" s="30" t="str">
        <f>IF(ISNUMBER('Форма 1'!AM135),ROUND('Форма 1'!$I135*VLOOKUP('Форма 1'!$G135,'Предельники 2022'!$B$4:$X$28,'Форма 1'!AM$7),2),"")</f>
        <v/>
      </c>
      <c r="S135" s="93" t="str">
        <f t="shared" si="42"/>
        <v/>
      </c>
      <c r="T135" s="93" t="str">
        <f>IF(ISNUMBER('Форма 1'!AN135),INDEX('Предельники 2022'!$C$4:$X$28,MATCH('Форма 1'!$G135,'Предельники 2022'!$B$4:$B$28,0),MATCH(T$5,'Предельники 2022'!$C$3:$X$3,0)),"")</f>
        <v/>
      </c>
      <c r="U135" s="93" t="str">
        <f>IF(ISNUMBER('Форма 1'!AO135),INDEX('Предельники 2022'!$C$4:$X$28,MATCH('Форма 1'!$G135,'Предельники 2022'!$B$4:$B$28,0),MATCH(U$5,'Предельники 2022'!$C$3:$X$3,0)),"")</f>
        <v/>
      </c>
      <c r="V135" s="93" t="str">
        <f>IF(ISNUMBER('Форма 1'!AP135),INDEX('Предельники 2022'!$C$4:$X$28,MATCH('Форма 1'!$G135,'Предельники 2022'!$B$4:$B$28,0),MATCH(V$5,'Предельники 2022'!$C$3:$X$3,0)),"")</f>
        <v/>
      </c>
      <c r="W135" s="93" t="str">
        <f>IF(ISNUMBER('Форма 1'!AQ135),INDEX('Предельники 2022'!$C$4:$X$28,MATCH('Форма 1'!$G135,'Предельники 2022'!$B$4:$B$28,0),MATCH(W$5,'Предельники 2022'!$C$3:$X$3,0)),"")</f>
        <v/>
      </c>
      <c r="X135" s="30" t="str">
        <f>IF(ISNUMBER('Форма 1'!AR135),ROUND('Форма 1'!$I135*VLOOKUP('Форма 1'!$G135,'Предельники 2022'!$B$4:$X$28,'Форма 1'!AR$7),2),"")</f>
        <v/>
      </c>
      <c r="Y135" s="30" t="str">
        <f>IF(ISNUMBER('Форма 1'!AS135),ROUND('Форма 1'!$I135*VLOOKUP('Форма 1'!$G135,'Предельники 2022'!$B$4:$X$28,'Форма 1'!AS$7),2),"")</f>
        <v/>
      </c>
      <c r="Z135" s="30" t="str">
        <f>IF(ISNUMBER('Форма 1'!AT135),ROUND('Форма 1'!$I135*VLOOKUP('Форма 1'!$G135,'Предельники 2022'!$B$4:$X$28,'Форма 1'!AT$7),2),"")</f>
        <v/>
      </c>
      <c r="AA135" s="32"/>
      <c r="AB135" s="128">
        <f>'Форма 1'!T135</f>
        <v>45657</v>
      </c>
      <c r="AC135" s="130" t="str">
        <f>'Форма 1'!U135</f>
        <v>РО</v>
      </c>
    </row>
    <row r="136" spans="1:29" x14ac:dyDescent="0.25">
      <c r="A136" s="28">
        <f t="shared" si="41"/>
        <v>15</v>
      </c>
      <c r="B136" s="74" t="str">
        <f>IF(ISBLANK('Форма 1'!B136),"",'Форма 1'!B136)</f>
        <v>Муниципальное образование "Город Березники" Пермского края</v>
      </c>
      <c r="C136" s="87" t="s">
        <v>924</v>
      </c>
      <c r="D136" s="29">
        <f>IF(ISBLANK(C136),"Введите адрес",IF(C136='Форма 1'!C136,SUM(E136:K136,M136:S136,Форма2[[#This Row],[19]:[22]]),"Ошибка в адресе!"))</f>
        <v>27265661.140000001</v>
      </c>
      <c r="E136" s="30" t="str">
        <f>IF(ISNUMBER('Форма 1'!Z136),ROUND('Форма 1'!$I136*VLOOKUP('Форма 1'!$G136,'Предельники 2022'!$B$4:$X$28,'Форма 1'!Z$7),2),"")</f>
        <v/>
      </c>
      <c r="F136" s="30" t="str">
        <f>IF(ISNUMBER('Форма 1'!AA136),ROUND('Форма 1'!$I136*VLOOKUP('Форма 1'!$G136,'Предельники 2022'!$B$4:$X$28,'Форма 1'!AA$7),2),"")</f>
        <v/>
      </c>
      <c r="G136" s="30" t="str">
        <f>IF(ISNUMBER('Форма 1'!AB136),ROUND('Форма 1'!$I136*VLOOKUP('Форма 1'!$G136,'Предельники 2022'!$B$4:$X$28,'Форма 1'!AB$7),2),"")</f>
        <v/>
      </c>
      <c r="H136" s="30" t="str">
        <f>IF(ISNUMBER('Форма 1'!AC136),ROUND('Форма 1'!$I136*VLOOKUP('Форма 1'!$G136,'Предельники 2022'!$B$4:$X$28,'Форма 1'!AC$7),2),"")</f>
        <v/>
      </c>
      <c r="I136" s="30" t="str">
        <f>IF(ISNUMBER('Форма 1'!AD136),ROUND('Форма 1'!$I136*VLOOKUP('Форма 1'!$G136,'Предельники 2022'!$B$4:$X$28,'Форма 1'!AD$7),2),"")</f>
        <v/>
      </c>
      <c r="J136" s="30" t="str">
        <f>IF(ISNUMBER('Форма 1'!AE136),ROUND('Форма 1'!$I136*VLOOKUP('Форма 1'!$G136,'Предельники 2022'!$B$4:$X$28,'Форма 1'!AE$7),2),"")</f>
        <v/>
      </c>
      <c r="K136" s="30" t="str">
        <f>IF(ISNUMBER('Форма 1'!AF136),ROUND('Форма 1'!$I136*VLOOKUP('Форма 1'!$G136,'Предельники 2022'!$B$4:$X$28,'Форма 1'!AF$7),2),"")</f>
        <v/>
      </c>
      <c r="L136" s="31" t="str">
        <f>IF(ISBLANK('Форма 1'!AG136),"",'Форма 1'!AG136)</f>
        <v/>
      </c>
      <c r="M136" s="32" t="str">
        <f>IF(ISBLANK('Форма 1'!AH136),"",'Форма 1'!AH136)</f>
        <v/>
      </c>
      <c r="N136" s="30">
        <f>IF(ISNUMBER('Форма 1'!AI136),ROUND('Форма 1'!$I136*VLOOKUP('Форма 1'!$G136,'Предельники 2022'!$B$4:$X$28,'Форма 1'!AI$7),2),"")</f>
        <v>27265661.140000001</v>
      </c>
      <c r="O136" s="30" t="str">
        <f>IF(ISNUMBER('Форма 1'!AJ136),ROUND('Форма 1'!$I136*VLOOKUP('Форма 1'!$G136,'Предельники 2022'!$B$4:$X$28,'Форма 1'!AJ$7),2),"")</f>
        <v/>
      </c>
      <c r="P136" s="30" t="str">
        <f>IF(ISNUMBER('Форма 1'!AK136),ROUND('Форма 1'!$I136*VLOOKUP('Форма 1'!$G136,'Предельники 2022'!$B$4:$X$28,'Форма 1'!AK$7),2),"")</f>
        <v/>
      </c>
      <c r="Q136" s="30" t="str">
        <f>IF(ISNUMBER('Форма 1'!AL136),ROUND('Форма 1'!$I136*VLOOKUP('Форма 1'!$G136,'Предельники 2022'!$B$4:$X$28,'Форма 1'!AL$7),2),"")</f>
        <v/>
      </c>
      <c r="R136" s="30" t="str">
        <f>IF(ISNUMBER('Форма 1'!AM136),ROUND('Форма 1'!$I136*VLOOKUP('Форма 1'!$G136,'Предельники 2022'!$B$4:$X$28,'Форма 1'!AM$7),2),"")</f>
        <v/>
      </c>
      <c r="S136" s="93" t="str">
        <f t="shared" si="42"/>
        <v/>
      </c>
      <c r="T136" s="93" t="str">
        <f>IF(ISNUMBER('Форма 1'!AN136),INDEX('Предельники 2022'!$C$4:$X$28,MATCH('Форма 1'!$G136,'Предельники 2022'!$B$4:$B$28,0),MATCH(T$5,'Предельники 2022'!$C$3:$X$3,0)),"")</f>
        <v/>
      </c>
      <c r="U136" s="93" t="str">
        <f>IF(ISNUMBER('Форма 1'!AO136),INDEX('Предельники 2022'!$C$4:$X$28,MATCH('Форма 1'!$G136,'Предельники 2022'!$B$4:$B$28,0),MATCH(U$5,'Предельники 2022'!$C$3:$X$3,0)),"")</f>
        <v/>
      </c>
      <c r="V136" s="93" t="str">
        <f>IF(ISNUMBER('Форма 1'!AP136),INDEX('Предельники 2022'!$C$4:$X$28,MATCH('Форма 1'!$G136,'Предельники 2022'!$B$4:$B$28,0),MATCH(V$5,'Предельники 2022'!$C$3:$X$3,0)),"")</f>
        <v/>
      </c>
      <c r="W136" s="93" t="str">
        <f>IF(ISNUMBER('Форма 1'!AQ136),INDEX('Предельники 2022'!$C$4:$X$28,MATCH('Форма 1'!$G136,'Предельники 2022'!$B$4:$B$28,0),MATCH(W$5,'Предельники 2022'!$C$3:$X$3,0)),"")</f>
        <v/>
      </c>
      <c r="X136" s="30" t="str">
        <f>IF(ISNUMBER('Форма 1'!AR136),ROUND('Форма 1'!$I136*VLOOKUP('Форма 1'!$G136,'Предельники 2022'!$B$4:$X$28,'Форма 1'!AR$7),2),"")</f>
        <v/>
      </c>
      <c r="Y136" s="30" t="str">
        <f>IF(ISNUMBER('Форма 1'!AS136),ROUND('Форма 1'!$I136*VLOOKUP('Форма 1'!$G136,'Предельники 2022'!$B$4:$X$28,'Форма 1'!AS$7),2),"")</f>
        <v/>
      </c>
      <c r="Z136" s="30" t="str">
        <f>IF(ISNUMBER('Форма 1'!AT136),ROUND('Форма 1'!$I136*VLOOKUP('Форма 1'!$G136,'Предельники 2022'!$B$4:$X$28,'Форма 1'!AT$7),2),"")</f>
        <v/>
      </c>
      <c r="AA136" s="32"/>
      <c r="AB136" s="128">
        <f>'Форма 1'!T136</f>
        <v>45657</v>
      </c>
      <c r="AC136" s="130" t="str">
        <f>'Форма 1'!U136</f>
        <v>РО</v>
      </c>
    </row>
    <row r="137" spans="1:29" x14ac:dyDescent="0.25">
      <c r="A137" s="28">
        <f t="shared" si="41"/>
        <v>16</v>
      </c>
      <c r="B137" s="74" t="str">
        <f>IF(ISBLANK('Форма 1'!B137),"",'Форма 1'!B137)</f>
        <v>Муниципальное образование "Город Березники" Пермского края</v>
      </c>
      <c r="C137" s="87" t="s">
        <v>7</v>
      </c>
      <c r="D137" s="29">
        <f>IF(ISBLANK(C137),"Введите адрес",IF(C137='Форма 1'!C137,SUM(E137:K137,M137:S137,Форма2[[#This Row],[19]:[22]]),"Ошибка в адресе!"))</f>
        <v>10566574.33</v>
      </c>
      <c r="E137" s="30">
        <f>IF(ISNUMBER('Форма 1'!Z137),ROUND('Форма 1'!$I137*VLOOKUP('Форма 1'!$G137,'Предельники 2022'!$B$4:$X$28,'Форма 1'!Z$7),2),"")</f>
        <v>1825753.66</v>
      </c>
      <c r="F137" s="30">
        <f>IF(ISNUMBER('Форма 1'!AA137),ROUND('Форма 1'!$I137*VLOOKUP('Форма 1'!$G137,'Предельники 2022'!$B$4:$X$28,'Форма 1'!AA$7),2),"")</f>
        <v>8740820.6699999999</v>
      </c>
      <c r="G137" s="30" t="str">
        <f>IF(ISNUMBER('Форма 1'!AB137),ROUND('Форма 1'!$I137*VLOOKUP('Форма 1'!$G137,'Предельники 2022'!$B$4:$X$28,'Форма 1'!AB$7),2),"")</f>
        <v/>
      </c>
      <c r="H137" s="30" t="str">
        <f>IF(ISNUMBER('Форма 1'!AC137),ROUND('Форма 1'!$I137*VLOOKUP('Форма 1'!$G137,'Предельники 2022'!$B$4:$X$28,'Форма 1'!AC$7),2),"")</f>
        <v/>
      </c>
      <c r="I137" s="30" t="str">
        <f>IF(ISNUMBER('Форма 1'!AD137),ROUND('Форма 1'!$I137*VLOOKUP('Форма 1'!$G137,'Предельники 2022'!$B$4:$X$28,'Форма 1'!AD$7),2),"")</f>
        <v/>
      </c>
      <c r="J137" s="30" t="str">
        <f>IF(ISNUMBER('Форма 1'!AE137),ROUND('Форма 1'!$I137*VLOOKUP('Форма 1'!$G137,'Предельники 2022'!$B$4:$X$28,'Форма 1'!AE$7),2),"")</f>
        <v/>
      </c>
      <c r="K137" s="30" t="str">
        <f>IF(ISNUMBER('Форма 1'!AF137),ROUND('Форма 1'!$I137*VLOOKUP('Форма 1'!$G137,'Предельники 2022'!$B$4:$X$28,'Форма 1'!AF$7),2),"")</f>
        <v/>
      </c>
      <c r="L137" s="31" t="str">
        <f>IF(ISBLANK('Форма 1'!AG137),"",'Форма 1'!AG137)</f>
        <v/>
      </c>
      <c r="M137" s="32" t="str">
        <f>IF(ISBLANK('Форма 1'!AH137),"",'Форма 1'!AH137)</f>
        <v/>
      </c>
      <c r="N137" s="30" t="str">
        <f>IF(ISNUMBER('Форма 1'!AI137),ROUND('Форма 1'!$I137*VLOOKUP('Форма 1'!$G137,'Предельники 2022'!$B$4:$X$28,'Форма 1'!AI$7),2),"")</f>
        <v/>
      </c>
      <c r="O137" s="30" t="str">
        <f>IF(ISNUMBER('Форма 1'!AJ137),ROUND('Форма 1'!$I137*VLOOKUP('Форма 1'!$G137,'Предельники 2022'!$B$4:$X$28,'Форма 1'!AJ$7),2),"")</f>
        <v/>
      </c>
      <c r="P137" s="30" t="str">
        <f>IF(ISNUMBER('Форма 1'!AK137),ROUND('Форма 1'!$I137*VLOOKUP('Форма 1'!$G137,'Предельники 2022'!$B$4:$X$28,'Форма 1'!AK$7),2),"")</f>
        <v/>
      </c>
      <c r="Q137" s="30" t="str">
        <f>IF(ISNUMBER('Форма 1'!AL137),ROUND('Форма 1'!$I137*VLOOKUP('Форма 1'!$G137,'Предельники 2022'!$B$4:$X$28,'Форма 1'!AL$7),2),"")</f>
        <v/>
      </c>
      <c r="R137" s="30" t="str">
        <f>IF(ISNUMBER('Форма 1'!AM137),ROUND('Форма 1'!$I137*VLOOKUP('Форма 1'!$G137,'Предельники 2022'!$B$4:$X$28,'Форма 1'!AM$7),2),"")</f>
        <v/>
      </c>
      <c r="S137" s="93" t="str">
        <f t="shared" si="42"/>
        <v/>
      </c>
      <c r="T137" s="93" t="str">
        <f>IF(ISNUMBER('Форма 1'!AN137),INDEX('Предельники 2022'!$C$4:$X$28,MATCH('Форма 1'!$G137,'Предельники 2022'!$B$4:$B$28,0),MATCH(T$5,'Предельники 2022'!$C$3:$X$3,0)),"")</f>
        <v/>
      </c>
      <c r="U137" s="93" t="str">
        <f>IF(ISNUMBER('Форма 1'!AO137),INDEX('Предельники 2022'!$C$4:$X$28,MATCH('Форма 1'!$G137,'Предельники 2022'!$B$4:$B$28,0),MATCH(U$5,'Предельники 2022'!$C$3:$X$3,0)),"")</f>
        <v/>
      </c>
      <c r="V137" s="93" t="str">
        <f>IF(ISNUMBER('Форма 1'!AP137),INDEX('Предельники 2022'!$C$4:$X$28,MATCH('Форма 1'!$G137,'Предельники 2022'!$B$4:$B$28,0),MATCH(V$5,'Предельники 2022'!$C$3:$X$3,0)),"")</f>
        <v/>
      </c>
      <c r="W137" s="93" t="str">
        <f>IF(ISNUMBER('Форма 1'!AQ137),INDEX('Предельники 2022'!$C$4:$X$28,MATCH('Форма 1'!$G137,'Предельники 2022'!$B$4:$B$28,0),MATCH(W$5,'Предельники 2022'!$C$3:$X$3,0)),"")</f>
        <v/>
      </c>
      <c r="X137" s="30" t="str">
        <f>IF(ISNUMBER('Форма 1'!AR137),ROUND('Форма 1'!$I137*VLOOKUP('Форма 1'!$G137,'Предельники 2022'!$B$4:$X$28,'Форма 1'!AR$7),2),"")</f>
        <v/>
      </c>
      <c r="Y137" s="30" t="str">
        <f>IF(ISNUMBER('Форма 1'!AS137),ROUND('Форма 1'!$I137*VLOOKUP('Форма 1'!$G137,'Предельники 2022'!$B$4:$X$28,'Форма 1'!AS$7),2),"")</f>
        <v/>
      </c>
      <c r="Z137" s="30" t="str">
        <f>IF(ISNUMBER('Форма 1'!AT137),ROUND('Форма 1'!$I137*VLOOKUP('Форма 1'!$G137,'Предельники 2022'!$B$4:$X$28,'Форма 1'!AT$7),2),"")</f>
        <v/>
      </c>
      <c r="AA137" s="32"/>
      <c r="AB137" s="128">
        <f>'Форма 1'!T137</f>
        <v>45657</v>
      </c>
      <c r="AC137" s="130" t="str">
        <f>'Форма 1'!U137</f>
        <v>РО</v>
      </c>
    </row>
    <row r="138" spans="1:29" x14ac:dyDescent="0.25">
      <c r="A138" s="28">
        <f t="shared" si="41"/>
        <v>17</v>
      </c>
      <c r="B138" s="74" t="str">
        <f>IF(ISBLANK('Форма 1'!B138),"",'Форма 1'!B138)</f>
        <v>Муниципальное образование "Город Березники" Пермского края</v>
      </c>
      <c r="C138" s="87" t="s">
        <v>70</v>
      </c>
      <c r="D138" s="29">
        <f>IF(ISBLANK(C138),"Введите адрес",IF(C138='Форма 1'!C138,SUM(E138:K138,M138:S138,Форма2[[#This Row],[19]:[22]]),"Ошибка в адресе!"))</f>
        <v>12064709.84</v>
      </c>
      <c r="E138" s="30" t="str">
        <f>IF(ISNUMBER('Форма 1'!Z138),ROUND('Форма 1'!$I138*VLOOKUP('Форма 1'!$G138,'Предельники 2022'!$B$4:$X$28,'Форма 1'!Z$7),2),"")</f>
        <v/>
      </c>
      <c r="F138" s="30">
        <f>IF(ISNUMBER('Форма 1'!AA138),ROUND('Форма 1'!$I138*VLOOKUP('Форма 1'!$G138,'Предельники 2022'!$B$4:$X$28,'Форма 1'!AA$7),2),"")</f>
        <v>10755513.65</v>
      </c>
      <c r="G138" s="30" t="str">
        <f>IF(ISNUMBER('Форма 1'!AB138),ROUND('Форма 1'!$I138*VLOOKUP('Форма 1'!$G138,'Предельники 2022'!$B$4:$X$28,'Форма 1'!AB$7),2),"")</f>
        <v/>
      </c>
      <c r="H138" s="30">
        <f>IF(ISNUMBER('Форма 1'!AC138),ROUND('Форма 1'!$I138*VLOOKUP('Форма 1'!$G138,'Предельники 2022'!$B$4:$X$28,'Форма 1'!AC$7),2),"")</f>
        <v>483747.92</v>
      </c>
      <c r="I138" s="30" t="str">
        <f>IF(ISNUMBER('Форма 1'!AD138),ROUND('Форма 1'!$I138*VLOOKUP('Форма 1'!$G138,'Предельники 2022'!$B$4:$X$28,'Форма 1'!AD$7),2),"")</f>
        <v/>
      </c>
      <c r="J138" s="30">
        <f>IF(ISNUMBER('Форма 1'!AE138),ROUND('Форма 1'!$I138*VLOOKUP('Форма 1'!$G138,'Предельники 2022'!$B$4:$X$28,'Форма 1'!AE$7),2),"")</f>
        <v>825448.27</v>
      </c>
      <c r="K138" s="30" t="str">
        <f>IF(ISNUMBER('Форма 1'!AF138),ROUND('Форма 1'!$I138*VLOOKUP('Форма 1'!$G138,'Предельники 2022'!$B$4:$X$28,'Форма 1'!AF$7),2),"")</f>
        <v/>
      </c>
      <c r="L138" s="31" t="str">
        <f>IF(ISBLANK('Форма 1'!AG138),"",'Форма 1'!AG138)</f>
        <v/>
      </c>
      <c r="M138" s="32" t="str">
        <f>IF(ISBLANK('Форма 1'!AH138),"",'Форма 1'!AH138)</f>
        <v/>
      </c>
      <c r="N138" s="30" t="str">
        <f>IF(ISNUMBER('Форма 1'!AI138),ROUND('Форма 1'!$I138*VLOOKUP('Форма 1'!$G138,'Предельники 2022'!$B$4:$X$28,'Форма 1'!AI$7),2),"")</f>
        <v/>
      </c>
      <c r="O138" s="30" t="str">
        <f>IF(ISNUMBER('Форма 1'!AJ138),ROUND('Форма 1'!$I138*VLOOKUP('Форма 1'!$G138,'Предельники 2022'!$B$4:$X$28,'Форма 1'!AJ$7),2),"")</f>
        <v/>
      </c>
      <c r="P138" s="30" t="str">
        <f>IF(ISNUMBER('Форма 1'!AK138),ROUND('Форма 1'!$I138*VLOOKUP('Форма 1'!$G138,'Предельники 2022'!$B$4:$X$28,'Форма 1'!AK$7),2),"")</f>
        <v/>
      </c>
      <c r="Q138" s="30" t="str">
        <f>IF(ISNUMBER('Форма 1'!AL138),ROUND('Форма 1'!$I138*VLOOKUP('Форма 1'!$G138,'Предельники 2022'!$B$4:$X$28,'Форма 1'!AL$7),2),"")</f>
        <v/>
      </c>
      <c r="R138" s="30" t="str">
        <f>IF(ISNUMBER('Форма 1'!AM138),ROUND('Форма 1'!$I138*VLOOKUP('Форма 1'!$G138,'Предельники 2022'!$B$4:$X$28,'Форма 1'!AM$7),2),"")</f>
        <v/>
      </c>
      <c r="S138" s="93" t="str">
        <f t="shared" si="42"/>
        <v/>
      </c>
      <c r="T138" s="93" t="str">
        <f>IF(ISNUMBER('Форма 1'!AN138),INDEX('Предельники 2022'!$C$4:$X$28,MATCH('Форма 1'!$G138,'Предельники 2022'!$B$4:$B$28,0),MATCH(T$5,'Предельники 2022'!$C$3:$X$3,0)),"")</f>
        <v/>
      </c>
      <c r="U138" s="93" t="str">
        <f>IF(ISNUMBER('Форма 1'!AO138),INDEX('Предельники 2022'!$C$4:$X$28,MATCH('Форма 1'!$G138,'Предельники 2022'!$B$4:$B$28,0),MATCH(U$5,'Предельники 2022'!$C$3:$X$3,0)),"")</f>
        <v/>
      </c>
      <c r="V138" s="93" t="str">
        <f>IF(ISNUMBER('Форма 1'!AP138),INDEX('Предельники 2022'!$C$4:$X$28,MATCH('Форма 1'!$G138,'Предельники 2022'!$B$4:$B$28,0),MATCH(V$5,'Предельники 2022'!$C$3:$X$3,0)),"")</f>
        <v/>
      </c>
      <c r="W138" s="93" t="str">
        <f>IF(ISNUMBER('Форма 1'!AQ138),INDEX('Предельники 2022'!$C$4:$X$28,MATCH('Форма 1'!$G138,'Предельники 2022'!$B$4:$B$28,0),MATCH(W$5,'Предельники 2022'!$C$3:$X$3,0)),"")</f>
        <v/>
      </c>
      <c r="X138" s="30" t="str">
        <f>IF(ISNUMBER('Форма 1'!AR138),ROUND('Форма 1'!$I138*VLOOKUP('Форма 1'!$G138,'Предельники 2022'!$B$4:$X$28,'Форма 1'!AR$7),2),"")</f>
        <v/>
      </c>
      <c r="Y138" s="30" t="str">
        <f>IF(ISNUMBER('Форма 1'!AS138),ROUND('Форма 1'!$I138*VLOOKUP('Форма 1'!$G138,'Предельники 2022'!$B$4:$X$28,'Форма 1'!AS$7),2),"")</f>
        <v/>
      </c>
      <c r="Z138" s="30" t="str">
        <f>IF(ISNUMBER('Форма 1'!AT138),ROUND('Форма 1'!$I138*VLOOKUP('Форма 1'!$G138,'Предельники 2022'!$B$4:$X$28,'Форма 1'!AT$7),2),"")</f>
        <v/>
      </c>
      <c r="AA138" s="32"/>
      <c r="AB138" s="128">
        <f>'Форма 1'!T138</f>
        <v>45657</v>
      </c>
      <c r="AC138" s="130" t="str">
        <f>'Форма 1'!U138</f>
        <v>РО</v>
      </c>
    </row>
    <row r="139" spans="1:29" x14ac:dyDescent="0.25">
      <c r="A139" s="28">
        <f t="shared" si="41"/>
        <v>18</v>
      </c>
      <c r="B139" s="74" t="str">
        <f>IF(ISBLANK('Форма 1'!B139),"",'Форма 1'!B139)</f>
        <v>Муниципальное образование "Город Березники" Пермского края</v>
      </c>
      <c r="C139" s="87" t="s">
        <v>186</v>
      </c>
      <c r="D139" s="29">
        <f>IF(ISBLANK(C139),"Введите адрес",IF(C139='Форма 1'!C139,SUM(E139:K139,M139:S139,Форма2[[#This Row],[19]:[22]]),"Ошибка в адресе!"))</f>
        <v>6761853.4299999997</v>
      </c>
      <c r="E139" s="30" t="str">
        <f>IF(ISNUMBER('Форма 1'!Z139),ROUND('Форма 1'!$I139*VLOOKUP('Форма 1'!$G139,'Предельники 2022'!$B$4:$X$28,'Форма 1'!Z$7),2),"")</f>
        <v/>
      </c>
      <c r="F139" s="30" t="str">
        <f>IF(ISNUMBER('Форма 1'!AA139),ROUND('Форма 1'!$I139*VLOOKUP('Форма 1'!$G139,'Предельники 2022'!$B$4:$X$28,'Форма 1'!AA$7),2),"")</f>
        <v/>
      </c>
      <c r="G139" s="30" t="str">
        <f>IF(ISNUMBER('Форма 1'!AB139),ROUND('Форма 1'!$I139*VLOOKUP('Форма 1'!$G139,'Предельники 2022'!$B$4:$X$28,'Форма 1'!AB$7),2),"")</f>
        <v/>
      </c>
      <c r="H139" s="30" t="str">
        <f>IF(ISNUMBER('Форма 1'!AC139),ROUND('Форма 1'!$I139*VLOOKUP('Форма 1'!$G139,'Предельники 2022'!$B$4:$X$28,'Форма 1'!AC$7),2),"")</f>
        <v/>
      </c>
      <c r="I139" s="30" t="str">
        <f>IF(ISNUMBER('Форма 1'!AD139),ROUND('Форма 1'!$I139*VLOOKUP('Форма 1'!$G139,'Предельники 2022'!$B$4:$X$28,'Форма 1'!AD$7),2),"")</f>
        <v/>
      </c>
      <c r="J139" s="30" t="str">
        <f>IF(ISNUMBER('Форма 1'!AE139),ROUND('Форма 1'!$I139*VLOOKUP('Форма 1'!$G139,'Предельники 2022'!$B$4:$X$28,'Форма 1'!AE$7),2),"")</f>
        <v/>
      </c>
      <c r="K139" s="30" t="str">
        <f>IF(ISNUMBER('Форма 1'!AF139),ROUND('Форма 1'!$I139*VLOOKUP('Форма 1'!$G139,'Предельники 2022'!$B$4:$X$28,'Форма 1'!AF$7),2),"")</f>
        <v/>
      </c>
      <c r="L139" s="31" t="str">
        <f>IF(ISBLANK('Форма 1'!AG139),"",'Форма 1'!AG139)</f>
        <v/>
      </c>
      <c r="M139" s="32" t="str">
        <f>IF(ISBLANK('Форма 1'!AH139),"",'Форма 1'!AH139)</f>
        <v/>
      </c>
      <c r="N139" s="30">
        <f>IF(ISNUMBER('Форма 1'!AI139),ROUND('Форма 1'!$I139*VLOOKUP('Форма 1'!$G139,'Предельники 2022'!$B$4:$X$28,'Форма 1'!AI$7),2),"")</f>
        <v>6761853.4299999997</v>
      </c>
      <c r="O139" s="30" t="str">
        <f>IF(ISNUMBER('Форма 1'!AJ139),ROUND('Форма 1'!$I139*VLOOKUP('Форма 1'!$G139,'Предельники 2022'!$B$4:$X$28,'Форма 1'!AJ$7),2),"")</f>
        <v/>
      </c>
      <c r="P139" s="30" t="str">
        <f>IF(ISNUMBER('Форма 1'!AK139),ROUND('Форма 1'!$I139*VLOOKUP('Форма 1'!$G139,'Предельники 2022'!$B$4:$X$28,'Форма 1'!AK$7),2),"")</f>
        <v/>
      </c>
      <c r="Q139" s="30" t="str">
        <f>IF(ISNUMBER('Форма 1'!AL139),ROUND('Форма 1'!$I139*VLOOKUP('Форма 1'!$G139,'Предельники 2022'!$B$4:$X$28,'Форма 1'!AL$7),2),"")</f>
        <v/>
      </c>
      <c r="R139" s="30" t="str">
        <f>IF(ISNUMBER('Форма 1'!AM139),ROUND('Форма 1'!$I139*VLOOKUP('Форма 1'!$G139,'Предельники 2022'!$B$4:$X$28,'Форма 1'!AM$7),2),"")</f>
        <v/>
      </c>
      <c r="S139" s="93" t="str">
        <f t="shared" si="42"/>
        <v/>
      </c>
      <c r="T139" s="93" t="str">
        <f>IF(ISNUMBER('Форма 1'!AN139),INDEX('Предельники 2022'!$C$4:$X$28,MATCH('Форма 1'!$G139,'Предельники 2022'!$B$4:$B$28,0),MATCH(T$5,'Предельники 2022'!$C$3:$X$3,0)),"")</f>
        <v/>
      </c>
      <c r="U139" s="93" t="str">
        <f>IF(ISNUMBER('Форма 1'!AO139),INDEX('Предельники 2022'!$C$4:$X$28,MATCH('Форма 1'!$G139,'Предельники 2022'!$B$4:$B$28,0),MATCH(U$5,'Предельники 2022'!$C$3:$X$3,0)),"")</f>
        <v/>
      </c>
      <c r="V139" s="93" t="str">
        <f>IF(ISNUMBER('Форма 1'!AP139),INDEX('Предельники 2022'!$C$4:$X$28,MATCH('Форма 1'!$G139,'Предельники 2022'!$B$4:$B$28,0),MATCH(V$5,'Предельники 2022'!$C$3:$X$3,0)),"")</f>
        <v/>
      </c>
      <c r="W139" s="93" t="str">
        <f>IF(ISNUMBER('Форма 1'!AQ139),INDEX('Предельники 2022'!$C$4:$X$28,MATCH('Форма 1'!$G139,'Предельники 2022'!$B$4:$B$28,0),MATCH(W$5,'Предельники 2022'!$C$3:$X$3,0)),"")</f>
        <v/>
      </c>
      <c r="X139" s="30" t="str">
        <f>IF(ISNUMBER('Форма 1'!AR139),ROUND('Форма 1'!$I139*VLOOKUP('Форма 1'!$G139,'Предельники 2022'!$B$4:$X$28,'Форма 1'!AR$7),2),"")</f>
        <v/>
      </c>
      <c r="Y139" s="30" t="str">
        <f>IF(ISNUMBER('Форма 1'!AS139),ROUND('Форма 1'!$I139*VLOOKUP('Форма 1'!$G139,'Предельники 2022'!$B$4:$X$28,'Форма 1'!AS$7),2),"")</f>
        <v/>
      </c>
      <c r="Z139" s="30" t="str">
        <f>IF(ISNUMBER('Форма 1'!AT139),ROUND('Форма 1'!$I139*VLOOKUP('Форма 1'!$G139,'Предельники 2022'!$B$4:$X$28,'Форма 1'!AT$7),2),"")</f>
        <v/>
      </c>
      <c r="AA139" s="32"/>
      <c r="AB139" s="128">
        <f>'Форма 1'!T139</f>
        <v>45657</v>
      </c>
      <c r="AC139" s="130" t="str">
        <f>'Форма 1'!U139</f>
        <v>РО</v>
      </c>
    </row>
    <row r="140" spans="1:29" x14ac:dyDescent="0.25">
      <c r="A140" s="28">
        <f t="shared" si="41"/>
        <v>19</v>
      </c>
      <c r="B140" s="74" t="str">
        <f>IF(ISBLANK('Форма 1'!B140),"",'Форма 1'!B140)</f>
        <v>Муниципальное образование "Город Березники" Пермского края</v>
      </c>
      <c r="C140" s="87" t="s">
        <v>1762</v>
      </c>
      <c r="D140" s="29">
        <f>IF(ISBLANK(C140),"Введите адрес",IF(C140='Форма 1'!C140,SUM(E140:K140,M140:S140,Форма2[[#This Row],[19]:[22]]),"Ошибка в адресе!"))</f>
        <v>26463584.219999999</v>
      </c>
      <c r="E140" s="30" t="str">
        <f>IF(ISNUMBER('Форма 1'!Z140),ROUND('Форма 1'!$I140*VLOOKUP('Форма 1'!$G140,'Предельники 2022'!$B$4:$X$28,'Форма 1'!Z$7),2),"")</f>
        <v/>
      </c>
      <c r="F140" s="30" t="str">
        <f>IF(ISNUMBER('Форма 1'!AA140),ROUND('Форма 1'!$I140*VLOOKUP('Форма 1'!$G140,'Предельники 2022'!$B$4:$X$28,'Форма 1'!AA$7),2),"")</f>
        <v/>
      </c>
      <c r="G140" s="30" t="str">
        <f>IF(ISNUMBER('Форма 1'!AB140),ROUND('Форма 1'!$I140*VLOOKUP('Форма 1'!$G140,'Предельники 2022'!$B$4:$X$28,'Форма 1'!AB$7),2),"")</f>
        <v/>
      </c>
      <c r="H140" s="30" t="str">
        <f>IF(ISNUMBER('Форма 1'!AC140),ROUND('Форма 1'!$I140*VLOOKUP('Форма 1'!$G140,'Предельники 2022'!$B$4:$X$28,'Форма 1'!AC$7),2),"")</f>
        <v/>
      </c>
      <c r="I140" s="30" t="str">
        <f>IF(ISNUMBER('Форма 1'!AD140),ROUND('Форма 1'!$I140*VLOOKUP('Форма 1'!$G140,'Предельники 2022'!$B$4:$X$28,'Форма 1'!AD$7),2),"")</f>
        <v/>
      </c>
      <c r="J140" s="30" t="str">
        <f>IF(ISNUMBER('Форма 1'!AE140),ROUND('Форма 1'!$I140*VLOOKUP('Форма 1'!$G140,'Предельники 2022'!$B$4:$X$28,'Форма 1'!AE$7),2),"")</f>
        <v/>
      </c>
      <c r="K140" s="30" t="str">
        <f>IF(ISNUMBER('Форма 1'!AF140),ROUND('Форма 1'!$I140*VLOOKUP('Форма 1'!$G140,'Предельники 2022'!$B$4:$X$28,'Форма 1'!AF$7),2),"")</f>
        <v/>
      </c>
      <c r="L140" s="31" t="str">
        <f>IF(ISBLANK('Форма 1'!AG140),"",'Форма 1'!AG140)</f>
        <v/>
      </c>
      <c r="M140" s="32" t="str">
        <f>IF(ISBLANK('Форма 1'!AH140),"",'Форма 1'!AH140)</f>
        <v/>
      </c>
      <c r="N140" s="30">
        <f>IF(ISNUMBER('Форма 1'!AI140),ROUND('Форма 1'!$I140*VLOOKUP('Форма 1'!$G140,'Предельники 2022'!$B$4:$X$28,'Форма 1'!AI$7),2),"")</f>
        <v>26463584.219999999</v>
      </c>
      <c r="O140" s="30" t="str">
        <f>IF(ISNUMBER('Форма 1'!AJ140),ROUND('Форма 1'!$I140*VLOOKUP('Форма 1'!$G140,'Предельники 2022'!$B$4:$X$28,'Форма 1'!AJ$7),2),"")</f>
        <v/>
      </c>
      <c r="P140" s="30" t="str">
        <f>IF(ISNUMBER('Форма 1'!AK140),ROUND('Форма 1'!$I140*VLOOKUP('Форма 1'!$G140,'Предельники 2022'!$B$4:$X$28,'Форма 1'!AK$7),2),"")</f>
        <v/>
      </c>
      <c r="Q140" s="30" t="str">
        <f>IF(ISNUMBER('Форма 1'!AL140),ROUND('Форма 1'!$I140*VLOOKUP('Форма 1'!$G140,'Предельники 2022'!$B$4:$X$28,'Форма 1'!AL$7),2),"")</f>
        <v/>
      </c>
      <c r="R140" s="30" t="str">
        <f>IF(ISNUMBER('Форма 1'!AM140),ROUND('Форма 1'!$I140*VLOOKUP('Форма 1'!$G140,'Предельники 2022'!$B$4:$X$28,'Форма 1'!AM$7),2),"")</f>
        <v/>
      </c>
      <c r="S140" s="93" t="str">
        <f t="shared" si="42"/>
        <v/>
      </c>
      <c r="T140" s="93" t="str">
        <f>IF(ISNUMBER('Форма 1'!AN140),INDEX('Предельники 2022'!$C$4:$X$28,MATCH('Форма 1'!$G140,'Предельники 2022'!$B$4:$B$28,0),MATCH(T$5,'Предельники 2022'!$C$3:$X$3,0)),"")</f>
        <v/>
      </c>
      <c r="U140" s="93" t="str">
        <f>IF(ISNUMBER('Форма 1'!AO140),INDEX('Предельники 2022'!$C$4:$X$28,MATCH('Форма 1'!$G140,'Предельники 2022'!$B$4:$B$28,0),MATCH(U$5,'Предельники 2022'!$C$3:$X$3,0)),"")</f>
        <v/>
      </c>
      <c r="V140" s="93" t="str">
        <f>IF(ISNUMBER('Форма 1'!AP140),INDEX('Предельники 2022'!$C$4:$X$28,MATCH('Форма 1'!$G140,'Предельники 2022'!$B$4:$B$28,0),MATCH(V$5,'Предельники 2022'!$C$3:$X$3,0)),"")</f>
        <v/>
      </c>
      <c r="W140" s="93" t="str">
        <f>IF(ISNUMBER('Форма 1'!AQ140),INDEX('Предельники 2022'!$C$4:$X$28,MATCH('Форма 1'!$G140,'Предельники 2022'!$B$4:$B$28,0),MATCH(W$5,'Предельники 2022'!$C$3:$X$3,0)),"")</f>
        <v/>
      </c>
      <c r="X140" s="30" t="str">
        <f>IF(ISNUMBER('Форма 1'!AR140),ROUND('Форма 1'!$I140*VLOOKUP('Форма 1'!$G140,'Предельники 2022'!$B$4:$X$28,'Форма 1'!AR$7),2),"")</f>
        <v/>
      </c>
      <c r="Y140" s="30" t="str">
        <f>IF(ISNUMBER('Форма 1'!AS140),ROUND('Форма 1'!$I140*VLOOKUP('Форма 1'!$G140,'Предельники 2022'!$B$4:$X$28,'Форма 1'!AS$7),2),"")</f>
        <v/>
      </c>
      <c r="Z140" s="30" t="str">
        <f>IF(ISNUMBER('Форма 1'!AT140),ROUND('Форма 1'!$I140*VLOOKUP('Форма 1'!$G140,'Предельники 2022'!$B$4:$X$28,'Форма 1'!AT$7),2),"")</f>
        <v/>
      </c>
      <c r="AA140" s="32"/>
      <c r="AB140" s="128">
        <f>'Форма 1'!T140</f>
        <v>45657</v>
      </c>
      <c r="AC140" s="130" t="str">
        <f>'Форма 1'!U140</f>
        <v>РО</v>
      </c>
    </row>
    <row r="141" spans="1:29" x14ac:dyDescent="0.25">
      <c r="A141" s="28">
        <f t="shared" si="41"/>
        <v>20</v>
      </c>
      <c r="B141" s="74" t="str">
        <f>IF(ISBLANK('Форма 1'!B141),"",'Форма 1'!B141)</f>
        <v>Муниципальное образование "Город Березники" Пермского края</v>
      </c>
      <c r="C141" s="87" t="s">
        <v>1761</v>
      </c>
      <c r="D141" s="29">
        <f>IF(ISBLANK(C141),"Введите адрес",IF(C141='Форма 1'!C141,SUM(E141:K141,M141:S141,Форма2[[#This Row],[19]:[22]]),"Ошибка в адресе!"))</f>
        <v>21097938.43</v>
      </c>
      <c r="E141" s="30" t="str">
        <f>IF(ISNUMBER('Форма 1'!Z141),ROUND('Форма 1'!$I141*VLOOKUP('Форма 1'!$G141,'Предельники 2022'!$B$4:$X$28,'Форма 1'!Z$7),2),"")</f>
        <v/>
      </c>
      <c r="F141" s="30" t="str">
        <f>IF(ISNUMBER('Форма 1'!AA141),ROUND('Форма 1'!$I141*VLOOKUP('Форма 1'!$G141,'Предельники 2022'!$B$4:$X$28,'Форма 1'!AA$7),2),"")</f>
        <v/>
      </c>
      <c r="G141" s="30" t="str">
        <f>IF(ISNUMBER('Форма 1'!AB141),ROUND('Форма 1'!$I141*VLOOKUP('Форма 1'!$G141,'Предельники 2022'!$B$4:$X$28,'Форма 1'!AB$7),2),"")</f>
        <v/>
      </c>
      <c r="H141" s="30" t="str">
        <f>IF(ISNUMBER('Форма 1'!AC141),ROUND('Форма 1'!$I141*VLOOKUP('Форма 1'!$G141,'Предельники 2022'!$B$4:$X$28,'Форма 1'!AC$7),2),"")</f>
        <v/>
      </c>
      <c r="I141" s="30" t="str">
        <f>IF(ISNUMBER('Форма 1'!AD141),ROUND('Форма 1'!$I141*VLOOKUP('Форма 1'!$G141,'Предельники 2022'!$B$4:$X$28,'Форма 1'!AD$7),2),"")</f>
        <v/>
      </c>
      <c r="J141" s="30" t="str">
        <f>IF(ISNUMBER('Форма 1'!AE141),ROUND('Форма 1'!$I141*VLOOKUP('Форма 1'!$G141,'Предельники 2022'!$B$4:$X$28,'Форма 1'!AE$7),2),"")</f>
        <v/>
      </c>
      <c r="K141" s="30" t="str">
        <f>IF(ISNUMBER('Форма 1'!AF141),ROUND('Форма 1'!$I141*VLOOKUP('Форма 1'!$G141,'Предельники 2022'!$B$4:$X$28,'Форма 1'!AF$7),2),"")</f>
        <v/>
      </c>
      <c r="L141" s="31" t="str">
        <f>IF(ISBLANK('Форма 1'!AG141),"",'Форма 1'!AG141)</f>
        <v/>
      </c>
      <c r="M141" s="32" t="str">
        <f>IF(ISBLANK('Форма 1'!AH141),"",'Форма 1'!AH141)</f>
        <v/>
      </c>
      <c r="N141" s="30">
        <f>IF(ISNUMBER('Форма 1'!AI141),ROUND('Форма 1'!$I141*VLOOKUP('Форма 1'!$G141,'Предельники 2022'!$B$4:$X$28,'Форма 1'!AI$7),2),"")</f>
        <v>21097938.43</v>
      </c>
      <c r="O141" s="30" t="str">
        <f>IF(ISNUMBER('Форма 1'!AJ141),ROUND('Форма 1'!$I141*VLOOKUP('Форма 1'!$G141,'Предельники 2022'!$B$4:$X$28,'Форма 1'!AJ$7),2),"")</f>
        <v/>
      </c>
      <c r="P141" s="30" t="str">
        <f>IF(ISNUMBER('Форма 1'!AK141),ROUND('Форма 1'!$I141*VLOOKUP('Форма 1'!$G141,'Предельники 2022'!$B$4:$X$28,'Форма 1'!AK$7),2),"")</f>
        <v/>
      </c>
      <c r="Q141" s="30" t="str">
        <f>IF(ISNUMBER('Форма 1'!AL141),ROUND('Форма 1'!$I141*VLOOKUP('Форма 1'!$G141,'Предельники 2022'!$B$4:$X$28,'Форма 1'!AL$7),2),"")</f>
        <v/>
      </c>
      <c r="R141" s="30" t="str">
        <f>IF(ISNUMBER('Форма 1'!AM141),ROUND('Форма 1'!$I141*VLOOKUP('Форма 1'!$G141,'Предельники 2022'!$B$4:$X$28,'Форма 1'!AM$7),2),"")</f>
        <v/>
      </c>
      <c r="S141" s="93" t="str">
        <f t="shared" si="42"/>
        <v/>
      </c>
      <c r="T141" s="93" t="str">
        <f>IF(ISNUMBER('Форма 1'!AN141),INDEX('Предельники 2022'!$C$4:$X$28,MATCH('Форма 1'!$G141,'Предельники 2022'!$B$4:$B$28,0),MATCH(T$5,'Предельники 2022'!$C$3:$X$3,0)),"")</f>
        <v/>
      </c>
      <c r="U141" s="93" t="str">
        <f>IF(ISNUMBER('Форма 1'!AO141),INDEX('Предельники 2022'!$C$4:$X$28,MATCH('Форма 1'!$G141,'Предельники 2022'!$B$4:$B$28,0),MATCH(U$5,'Предельники 2022'!$C$3:$X$3,0)),"")</f>
        <v/>
      </c>
      <c r="V141" s="93" t="str">
        <f>IF(ISNUMBER('Форма 1'!AP141),INDEX('Предельники 2022'!$C$4:$X$28,MATCH('Форма 1'!$G141,'Предельники 2022'!$B$4:$B$28,0),MATCH(V$5,'Предельники 2022'!$C$3:$X$3,0)),"")</f>
        <v/>
      </c>
      <c r="W141" s="93" t="str">
        <f>IF(ISNUMBER('Форма 1'!AQ141),INDEX('Предельники 2022'!$C$4:$X$28,MATCH('Форма 1'!$G141,'Предельники 2022'!$B$4:$B$28,0),MATCH(W$5,'Предельники 2022'!$C$3:$X$3,0)),"")</f>
        <v/>
      </c>
      <c r="X141" s="30" t="str">
        <f>IF(ISNUMBER('Форма 1'!AR141),ROUND('Форма 1'!$I141*VLOOKUP('Форма 1'!$G141,'Предельники 2022'!$B$4:$X$28,'Форма 1'!AR$7),2),"")</f>
        <v/>
      </c>
      <c r="Y141" s="30" t="str">
        <f>IF(ISNUMBER('Форма 1'!AS141),ROUND('Форма 1'!$I141*VLOOKUP('Форма 1'!$G141,'Предельники 2022'!$B$4:$X$28,'Форма 1'!AS$7),2),"")</f>
        <v/>
      </c>
      <c r="Z141" s="30" t="str">
        <f>IF(ISNUMBER('Форма 1'!AT141),ROUND('Форма 1'!$I141*VLOOKUP('Форма 1'!$G141,'Предельники 2022'!$B$4:$X$28,'Форма 1'!AT$7),2),"")</f>
        <v/>
      </c>
      <c r="AA141" s="32"/>
      <c r="AB141" s="128">
        <f>'Форма 1'!T141</f>
        <v>45657</v>
      </c>
      <c r="AC141" s="130" t="str">
        <f>'Форма 1'!U141</f>
        <v>РО</v>
      </c>
    </row>
    <row r="142" spans="1:29" x14ac:dyDescent="0.25">
      <c r="A142" s="28">
        <f t="shared" si="41"/>
        <v>21</v>
      </c>
      <c r="B142" s="74" t="str">
        <f>IF(ISBLANK('Форма 1'!B142),"",'Форма 1'!B142)</f>
        <v>Муниципальное образование "Город Березники" Пермского края</v>
      </c>
      <c r="C142" s="87" t="s">
        <v>1763</v>
      </c>
      <c r="D142" s="29">
        <f>IF(ISBLANK(C142),"Введите адрес",IF(C142='Форма 1'!C142,SUM(E142:K142,M142:S142,Форма2[[#This Row],[19]:[22]]),"Ошибка в адресе!"))</f>
        <v>4574328.08</v>
      </c>
      <c r="E142" s="30" t="str">
        <f>IF(ISNUMBER('Форма 1'!Z142),ROUND('Форма 1'!$I142*VLOOKUP('Форма 1'!$G142,'Предельники 2022'!$B$4:$X$28,'Форма 1'!Z$7),2),"")</f>
        <v/>
      </c>
      <c r="F142" s="30" t="str">
        <f>IF(ISNUMBER('Форма 1'!AA142),ROUND('Форма 1'!$I142*VLOOKUP('Форма 1'!$G142,'Предельники 2022'!$B$4:$X$28,'Форма 1'!AA$7),2),"")</f>
        <v/>
      </c>
      <c r="G142" s="30" t="str">
        <f>IF(ISNUMBER('Форма 1'!AB142),ROUND('Форма 1'!$I142*VLOOKUP('Форма 1'!$G142,'Предельники 2022'!$B$4:$X$28,'Форма 1'!AB$7),2),"")</f>
        <v/>
      </c>
      <c r="H142" s="30">
        <f>IF(ISNUMBER('Форма 1'!AC142),ROUND('Форма 1'!$I142*VLOOKUP('Форма 1'!$G142,'Предельники 2022'!$B$4:$X$28,'Форма 1'!AC$7),2),"")</f>
        <v>1258559.6299999999</v>
      </c>
      <c r="I142" s="30">
        <f>IF(ISNUMBER('Форма 1'!AD142),ROUND('Форма 1'!$I142*VLOOKUP('Форма 1'!$G142,'Предельники 2022'!$B$4:$X$28,'Форма 1'!AD$7),2),"")</f>
        <v>3315768.45</v>
      </c>
      <c r="J142" s="30" t="str">
        <f>IF(ISNUMBER('Форма 1'!AE142),ROUND('Форма 1'!$I142*VLOOKUP('Форма 1'!$G142,'Предельники 2022'!$B$4:$X$28,'Форма 1'!AE$7),2),"")</f>
        <v/>
      </c>
      <c r="K142" s="30" t="str">
        <f>IF(ISNUMBER('Форма 1'!AF142),ROUND('Форма 1'!$I142*VLOOKUP('Форма 1'!$G142,'Предельники 2022'!$B$4:$X$28,'Форма 1'!AF$7),2),"")</f>
        <v/>
      </c>
      <c r="L142" s="31" t="str">
        <f>IF(ISBLANK('Форма 1'!AG142),"",'Форма 1'!AG142)</f>
        <v/>
      </c>
      <c r="M142" s="32" t="str">
        <f>IF(ISBLANK('Форма 1'!AH142),"",'Форма 1'!AH142)</f>
        <v/>
      </c>
      <c r="N142" s="30" t="str">
        <f>IF(ISNUMBER('Форма 1'!AI142),ROUND('Форма 1'!$I142*VLOOKUP('Форма 1'!$G142,'Предельники 2022'!$B$4:$X$28,'Форма 1'!AI$7),2),"")</f>
        <v/>
      </c>
      <c r="O142" s="30" t="str">
        <f>IF(ISNUMBER('Форма 1'!AJ142),ROUND('Форма 1'!$I142*VLOOKUP('Форма 1'!$G142,'Предельники 2022'!$B$4:$X$28,'Форма 1'!AJ$7),2),"")</f>
        <v/>
      </c>
      <c r="P142" s="30" t="str">
        <f>IF(ISNUMBER('Форма 1'!AK142),ROUND('Форма 1'!$I142*VLOOKUP('Форма 1'!$G142,'Предельники 2022'!$B$4:$X$28,'Форма 1'!AK$7),2),"")</f>
        <v/>
      </c>
      <c r="Q142" s="30" t="str">
        <f>IF(ISNUMBER('Форма 1'!AL142),ROUND('Форма 1'!$I142*VLOOKUP('Форма 1'!$G142,'Предельники 2022'!$B$4:$X$28,'Форма 1'!AL$7),2),"")</f>
        <v/>
      </c>
      <c r="R142" s="30" t="str">
        <f>IF(ISNUMBER('Форма 1'!AM142),ROUND('Форма 1'!$I142*VLOOKUP('Форма 1'!$G142,'Предельники 2022'!$B$4:$X$28,'Форма 1'!AM$7),2),"")</f>
        <v/>
      </c>
      <c r="S142" s="93" t="str">
        <f t="shared" si="42"/>
        <v/>
      </c>
      <c r="T142" s="93" t="str">
        <f>IF(ISNUMBER('Форма 1'!AN142),INDEX('Предельники 2022'!$C$4:$X$28,MATCH('Форма 1'!$G142,'Предельники 2022'!$B$4:$B$28,0),MATCH(T$5,'Предельники 2022'!$C$3:$X$3,0)),"")</f>
        <v/>
      </c>
      <c r="U142" s="93" t="str">
        <f>IF(ISNUMBER('Форма 1'!AO142),INDEX('Предельники 2022'!$C$4:$X$28,MATCH('Форма 1'!$G142,'Предельники 2022'!$B$4:$B$28,0),MATCH(U$5,'Предельники 2022'!$C$3:$X$3,0)),"")</f>
        <v/>
      </c>
      <c r="V142" s="93" t="str">
        <f>IF(ISNUMBER('Форма 1'!AP142),INDEX('Предельники 2022'!$C$4:$X$28,MATCH('Форма 1'!$G142,'Предельники 2022'!$B$4:$B$28,0),MATCH(V$5,'Предельники 2022'!$C$3:$X$3,0)),"")</f>
        <v/>
      </c>
      <c r="W142" s="93" t="str">
        <f>IF(ISNUMBER('Форма 1'!AQ142),INDEX('Предельники 2022'!$C$4:$X$28,MATCH('Форма 1'!$G142,'Предельники 2022'!$B$4:$B$28,0),MATCH(W$5,'Предельники 2022'!$C$3:$X$3,0)),"")</f>
        <v/>
      </c>
      <c r="X142" s="30" t="str">
        <f>IF(ISNUMBER('Форма 1'!AR142),ROUND('Форма 1'!$I142*VLOOKUP('Форма 1'!$G142,'Предельники 2022'!$B$4:$X$28,'Форма 1'!AR$7),2),"")</f>
        <v/>
      </c>
      <c r="Y142" s="30" t="str">
        <f>IF(ISNUMBER('Форма 1'!AS142),ROUND('Форма 1'!$I142*VLOOKUP('Форма 1'!$G142,'Предельники 2022'!$B$4:$X$28,'Форма 1'!AS$7),2),"")</f>
        <v/>
      </c>
      <c r="Z142" s="30" t="str">
        <f>IF(ISNUMBER('Форма 1'!AT142),ROUND('Форма 1'!$I142*VLOOKUP('Форма 1'!$G142,'Предельники 2022'!$B$4:$X$28,'Форма 1'!AT$7),2),"")</f>
        <v/>
      </c>
      <c r="AA142" s="32"/>
      <c r="AB142" s="128">
        <f>'Форма 1'!T142</f>
        <v>45657</v>
      </c>
      <c r="AC142" s="130" t="str">
        <f>'Форма 1'!U142</f>
        <v>РО</v>
      </c>
    </row>
    <row r="143" spans="1:29" x14ac:dyDescent="0.25">
      <c r="A143" s="28">
        <f t="shared" si="41"/>
        <v>22</v>
      </c>
      <c r="B143" s="74" t="str">
        <f>IF(ISBLANK('Форма 1'!B143),"",'Форма 1'!B143)</f>
        <v>Муниципальное образование "Город Березники" Пермского края</v>
      </c>
      <c r="C143" s="87" t="s">
        <v>1764</v>
      </c>
      <c r="D143" s="29">
        <f>IF(ISBLANK(C143),"Введите адрес",IF(C143='Форма 1'!C143,SUM(E143:K143,M143:S143,Форма2[[#This Row],[19]:[22]]),"Ошибка в адресе!"))</f>
        <v>4711511.84</v>
      </c>
      <c r="E143" s="30" t="str">
        <f>IF(ISNUMBER('Форма 1'!Z143),ROUND('Форма 1'!$I143*VLOOKUP('Форма 1'!$G143,'Предельники 2022'!$B$4:$X$28,'Форма 1'!Z$7),2),"")</f>
        <v/>
      </c>
      <c r="F143" s="30" t="str">
        <f>IF(ISNUMBER('Форма 1'!AA143),ROUND('Форма 1'!$I143*VLOOKUP('Форма 1'!$G143,'Предельники 2022'!$B$4:$X$28,'Форма 1'!AA$7),2),"")</f>
        <v/>
      </c>
      <c r="G143" s="30" t="str">
        <f>IF(ISNUMBER('Форма 1'!AB143),ROUND('Форма 1'!$I143*VLOOKUP('Форма 1'!$G143,'Предельники 2022'!$B$4:$X$28,'Форма 1'!AB$7),2),"")</f>
        <v/>
      </c>
      <c r="H143" s="30">
        <f>IF(ISNUMBER('Форма 1'!AC143),ROUND('Форма 1'!$I143*VLOOKUP('Форма 1'!$G143,'Предельники 2022'!$B$4:$X$28,'Форма 1'!AC$7),2),"")</f>
        <v>1296303.74</v>
      </c>
      <c r="I143" s="30">
        <f>IF(ISNUMBER('Форма 1'!AD143),ROUND('Форма 1'!$I143*VLOOKUP('Форма 1'!$G143,'Предельники 2022'!$B$4:$X$28,'Форма 1'!AD$7),2),"")</f>
        <v>3415208.1</v>
      </c>
      <c r="J143" s="30" t="str">
        <f>IF(ISNUMBER('Форма 1'!AE143),ROUND('Форма 1'!$I143*VLOOKUP('Форма 1'!$G143,'Предельники 2022'!$B$4:$X$28,'Форма 1'!AE$7),2),"")</f>
        <v/>
      </c>
      <c r="K143" s="30" t="str">
        <f>IF(ISNUMBER('Форма 1'!AF143),ROUND('Форма 1'!$I143*VLOOKUP('Форма 1'!$G143,'Предельники 2022'!$B$4:$X$28,'Форма 1'!AF$7),2),"")</f>
        <v/>
      </c>
      <c r="L143" s="31" t="str">
        <f>IF(ISBLANK('Форма 1'!AG143),"",'Форма 1'!AG143)</f>
        <v/>
      </c>
      <c r="M143" s="32" t="str">
        <f>IF(ISBLANK('Форма 1'!AH143),"",'Форма 1'!AH143)</f>
        <v/>
      </c>
      <c r="N143" s="30" t="str">
        <f>IF(ISNUMBER('Форма 1'!AI143),ROUND('Форма 1'!$I143*VLOOKUP('Форма 1'!$G143,'Предельники 2022'!$B$4:$X$28,'Форма 1'!AI$7),2),"")</f>
        <v/>
      </c>
      <c r="O143" s="30" t="str">
        <f>IF(ISNUMBER('Форма 1'!AJ143),ROUND('Форма 1'!$I143*VLOOKUP('Форма 1'!$G143,'Предельники 2022'!$B$4:$X$28,'Форма 1'!AJ$7),2),"")</f>
        <v/>
      </c>
      <c r="P143" s="30" t="str">
        <f>IF(ISNUMBER('Форма 1'!AK143),ROUND('Форма 1'!$I143*VLOOKUP('Форма 1'!$G143,'Предельники 2022'!$B$4:$X$28,'Форма 1'!AK$7),2),"")</f>
        <v/>
      </c>
      <c r="Q143" s="30" t="str">
        <f>IF(ISNUMBER('Форма 1'!AL143),ROUND('Форма 1'!$I143*VLOOKUP('Форма 1'!$G143,'Предельники 2022'!$B$4:$X$28,'Форма 1'!AL$7),2),"")</f>
        <v/>
      </c>
      <c r="R143" s="30" t="str">
        <f>IF(ISNUMBER('Форма 1'!AM143),ROUND('Форма 1'!$I143*VLOOKUP('Форма 1'!$G143,'Предельники 2022'!$B$4:$X$28,'Форма 1'!AM$7),2),"")</f>
        <v/>
      </c>
      <c r="S143" s="93" t="str">
        <f t="shared" si="42"/>
        <v/>
      </c>
      <c r="T143" s="93" t="str">
        <f>IF(ISNUMBER('Форма 1'!AN143),INDEX('Предельники 2022'!$C$4:$X$28,MATCH('Форма 1'!$G143,'Предельники 2022'!$B$4:$B$28,0),MATCH(T$5,'Предельники 2022'!$C$3:$X$3,0)),"")</f>
        <v/>
      </c>
      <c r="U143" s="93" t="str">
        <f>IF(ISNUMBER('Форма 1'!AO143),INDEX('Предельники 2022'!$C$4:$X$28,MATCH('Форма 1'!$G143,'Предельники 2022'!$B$4:$B$28,0),MATCH(U$5,'Предельники 2022'!$C$3:$X$3,0)),"")</f>
        <v/>
      </c>
      <c r="V143" s="93" t="str">
        <f>IF(ISNUMBER('Форма 1'!AP143),INDEX('Предельники 2022'!$C$4:$X$28,MATCH('Форма 1'!$G143,'Предельники 2022'!$B$4:$B$28,0),MATCH(V$5,'Предельники 2022'!$C$3:$X$3,0)),"")</f>
        <v/>
      </c>
      <c r="W143" s="93" t="str">
        <f>IF(ISNUMBER('Форма 1'!AQ143),INDEX('Предельники 2022'!$C$4:$X$28,MATCH('Форма 1'!$G143,'Предельники 2022'!$B$4:$B$28,0),MATCH(W$5,'Предельники 2022'!$C$3:$X$3,0)),"")</f>
        <v/>
      </c>
      <c r="X143" s="30" t="str">
        <f>IF(ISNUMBER('Форма 1'!AR143),ROUND('Форма 1'!$I143*VLOOKUP('Форма 1'!$G143,'Предельники 2022'!$B$4:$X$28,'Форма 1'!AR$7),2),"")</f>
        <v/>
      </c>
      <c r="Y143" s="30" t="str">
        <f>IF(ISNUMBER('Форма 1'!AS143),ROUND('Форма 1'!$I143*VLOOKUP('Форма 1'!$G143,'Предельники 2022'!$B$4:$X$28,'Форма 1'!AS$7),2),"")</f>
        <v/>
      </c>
      <c r="Z143" s="30" t="str">
        <f>IF(ISNUMBER('Форма 1'!AT143),ROUND('Форма 1'!$I143*VLOOKUP('Форма 1'!$G143,'Предельники 2022'!$B$4:$X$28,'Форма 1'!AT$7),2),"")</f>
        <v/>
      </c>
      <c r="AA143" s="32"/>
      <c r="AB143" s="128">
        <f>'Форма 1'!T143</f>
        <v>45657</v>
      </c>
      <c r="AC143" s="130" t="str">
        <f>'Форма 1'!U143</f>
        <v>РО</v>
      </c>
    </row>
    <row r="144" spans="1:29" x14ac:dyDescent="0.25">
      <c r="A144" s="28">
        <f t="shared" si="41"/>
        <v>23</v>
      </c>
      <c r="B144" s="74" t="str">
        <f>IF(ISBLANK('Форма 1'!B144),"",'Форма 1'!B144)</f>
        <v>Муниципальное образование "Город Березники" Пермского края</v>
      </c>
      <c r="C144" s="87" t="s">
        <v>8</v>
      </c>
      <c r="D144" s="29">
        <f>IF(ISBLANK(C144),"Введите адрес",IF(C144='Форма 1'!C144,SUM(E144:K144,M144:S144,Форма2[[#This Row],[19]:[22]]),"Ошибка в адресе!"))</f>
        <v>21266966.520000003</v>
      </c>
      <c r="E144" s="30">
        <f>IF(ISNUMBER('Форма 1'!Z144),ROUND('Форма 1'!$I144*VLOOKUP('Форма 1'!$G144,'Предельники 2022'!$B$4:$X$28,'Форма 1'!Z$7),2),"")</f>
        <v>777749.15</v>
      </c>
      <c r="F144" s="30">
        <f>IF(ISNUMBER('Форма 1'!AA144),ROUND('Форма 1'!$I144*VLOOKUP('Форма 1'!$G144,'Предельники 2022'!$B$4:$X$28,'Форма 1'!AA$7),2),"")</f>
        <v>8826006.0800000001</v>
      </c>
      <c r="G144" s="30" t="str">
        <f>IF(ISNUMBER('Форма 1'!AB144),ROUND('Форма 1'!$I144*VLOOKUP('Форма 1'!$G144,'Предельники 2022'!$B$4:$X$28,'Форма 1'!AB$7),2),"")</f>
        <v/>
      </c>
      <c r="H144" s="30">
        <f>IF(ISNUMBER('Форма 1'!AC144),ROUND('Форма 1'!$I144*VLOOKUP('Форма 1'!$G144,'Предельники 2022'!$B$4:$X$28,'Форма 1'!AC$7),2),"")</f>
        <v>396964.97</v>
      </c>
      <c r="I144" s="30">
        <f>IF(ISNUMBER('Форма 1'!AD144),ROUND('Форма 1'!$I144*VLOOKUP('Форма 1'!$G144,'Предельники 2022'!$B$4:$X$28,'Форма 1'!AD$7),2),"")</f>
        <v>1224296.6499999999</v>
      </c>
      <c r="J144" s="30" t="str">
        <f>IF(ISNUMBER('Форма 1'!AE144),ROUND('Форма 1'!$I144*VLOOKUP('Форма 1'!$G144,'Предельники 2022'!$B$4:$X$28,'Форма 1'!AE$7),2),"")</f>
        <v/>
      </c>
      <c r="K144" s="30" t="str">
        <f>IF(ISNUMBER('Форма 1'!AF144),ROUND('Форма 1'!$I144*VLOOKUP('Форма 1'!$G144,'Предельники 2022'!$B$4:$X$28,'Форма 1'!AF$7),2),"")</f>
        <v/>
      </c>
      <c r="L144" s="31" t="str">
        <f>IF(ISBLANK('Форма 1'!AG144),"",'Форма 1'!AG144)</f>
        <v/>
      </c>
      <c r="M144" s="32" t="str">
        <f>IF(ISBLANK('Форма 1'!AH144),"",'Форма 1'!AH144)</f>
        <v/>
      </c>
      <c r="N144" s="30">
        <f>IF(ISNUMBER('Форма 1'!AI144),ROUND('Форма 1'!$I144*VLOOKUP('Форма 1'!$G144,'Предельники 2022'!$B$4:$X$28,'Форма 1'!AI$7),2),"")</f>
        <v>10041949.67</v>
      </c>
      <c r="O144" s="30" t="str">
        <f>IF(ISNUMBER('Форма 1'!AJ144),ROUND('Форма 1'!$I144*VLOOKUP('Форма 1'!$G144,'Предельники 2022'!$B$4:$X$28,'Форма 1'!AJ$7),2),"")</f>
        <v/>
      </c>
      <c r="P144" s="30" t="str">
        <f>IF(ISNUMBER('Форма 1'!AK144),ROUND('Форма 1'!$I144*VLOOKUP('Форма 1'!$G144,'Предельники 2022'!$B$4:$X$28,'Форма 1'!AK$7),2),"")</f>
        <v/>
      </c>
      <c r="Q144" s="30" t="str">
        <f>IF(ISNUMBER('Форма 1'!AL144),ROUND('Форма 1'!$I144*VLOOKUP('Форма 1'!$G144,'Предельники 2022'!$B$4:$X$28,'Форма 1'!AL$7),2),"")</f>
        <v/>
      </c>
      <c r="R144" s="30" t="str">
        <f>IF(ISNUMBER('Форма 1'!AM144),ROUND('Форма 1'!$I144*VLOOKUP('Форма 1'!$G144,'Предельники 2022'!$B$4:$X$28,'Форма 1'!AM$7),2),"")</f>
        <v/>
      </c>
      <c r="S144" s="93" t="str">
        <f t="shared" si="42"/>
        <v/>
      </c>
      <c r="T144" s="93" t="str">
        <f>IF(ISNUMBER('Форма 1'!AN144),INDEX('Предельники 2022'!$C$4:$X$28,MATCH('Форма 1'!$G144,'Предельники 2022'!$B$4:$B$28,0),MATCH(T$5,'Предельники 2022'!$C$3:$X$3,0)),"")</f>
        <v/>
      </c>
      <c r="U144" s="93" t="str">
        <f>IF(ISNUMBER('Форма 1'!AO144),INDEX('Предельники 2022'!$C$4:$X$28,MATCH('Форма 1'!$G144,'Предельники 2022'!$B$4:$B$28,0),MATCH(U$5,'Предельники 2022'!$C$3:$X$3,0)),"")</f>
        <v/>
      </c>
      <c r="V144" s="93" t="str">
        <f>IF(ISNUMBER('Форма 1'!AP144),INDEX('Предельники 2022'!$C$4:$X$28,MATCH('Форма 1'!$G144,'Предельники 2022'!$B$4:$B$28,0),MATCH(V$5,'Предельники 2022'!$C$3:$X$3,0)),"")</f>
        <v/>
      </c>
      <c r="W144" s="93" t="str">
        <f>IF(ISNUMBER('Форма 1'!AQ144),INDEX('Предельники 2022'!$C$4:$X$28,MATCH('Форма 1'!$G144,'Предельники 2022'!$B$4:$B$28,0),MATCH(W$5,'Предельники 2022'!$C$3:$X$3,0)),"")</f>
        <v/>
      </c>
      <c r="X144" s="30" t="str">
        <f>IF(ISNUMBER('Форма 1'!AR144),ROUND('Форма 1'!$I144*VLOOKUP('Форма 1'!$G144,'Предельники 2022'!$B$4:$X$28,'Форма 1'!AR$7),2),"")</f>
        <v/>
      </c>
      <c r="Y144" s="30" t="str">
        <f>IF(ISNUMBER('Форма 1'!AS144),ROUND('Форма 1'!$I144*VLOOKUP('Форма 1'!$G144,'Предельники 2022'!$B$4:$X$28,'Форма 1'!AS$7),2),"")</f>
        <v/>
      </c>
      <c r="Z144" s="30" t="str">
        <f>IF(ISNUMBER('Форма 1'!AT144),ROUND('Форма 1'!$I144*VLOOKUP('Форма 1'!$G144,'Предельники 2022'!$B$4:$X$28,'Форма 1'!AT$7),2),"")</f>
        <v/>
      </c>
      <c r="AA144" s="32"/>
      <c r="AB144" s="128">
        <f>'Форма 1'!T144</f>
        <v>45657</v>
      </c>
      <c r="AC144" s="130" t="str">
        <f>'Форма 1'!U144</f>
        <v>РО</v>
      </c>
    </row>
    <row r="145" spans="1:29" x14ac:dyDescent="0.25">
      <c r="A145" s="28">
        <f t="shared" si="41"/>
        <v>24</v>
      </c>
      <c r="B145" s="74" t="str">
        <f>IF(ISBLANK('Форма 1'!B145),"",'Форма 1'!B145)</f>
        <v>Муниципальное образование "Город Березники" Пермского края</v>
      </c>
      <c r="C145" s="87" t="s">
        <v>573</v>
      </c>
      <c r="D145" s="29">
        <f>IF(ISBLANK(C145),"Введите адрес",IF(C145='Форма 1'!C145,SUM(E145:K145,M145:S145,Форма2[[#This Row],[19]:[22]]),"Ошибка в адресе!"))</f>
        <v>16816040.640000001</v>
      </c>
      <c r="E145" s="30" t="str">
        <f>IF(ISNUMBER('Форма 1'!Z145),ROUND('Форма 1'!$I145*VLOOKUP('Форма 1'!$G145,'Предельники 2022'!$B$4:$X$28,'Форма 1'!Z$7),2),"")</f>
        <v/>
      </c>
      <c r="F145" s="30" t="str">
        <f>IF(ISNUMBER('Форма 1'!AA145),ROUND('Форма 1'!$I145*VLOOKUP('Форма 1'!$G145,'Предельники 2022'!$B$4:$X$28,'Форма 1'!AA$7),2),"")</f>
        <v/>
      </c>
      <c r="G145" s="30" t="str">
        <f>IF(ISNUMBER('Форма 1'!AB145),ROUND('Форма 1'!$I145*VLOOKUP('Форма 1'!$G145,'Предельники 2022'!$B$4:$X$28,'Форма 1'!AB$7),2),"")</f>
        <v/>
      </c>
      <c r="H145" s="30" t="str">
        <f>IF(ISNUMBER('Форма 1'!AC145),ROUND('Форма 1'!$I145*VLOOKUP('Форма 1'!$G145,'Предельники 2022'!$B$4:$X$28,'Форма 1'!AC$7),2),"")</f>
        <v/>
      </c>
      <c r="I145" s="30" t="str">
        <f>IF(ISNUMBER('Форма 1'!AD145),ROUND('Форма 1'!$I145*VLOOKUP('Форма 1'!$G145,'Предельники 2022'!$B$4:$X$28,'Форма 1'!AD$7),2),"")</f>
        <v/>
      </c>
      <c r="J145" s="30" t="str">
        <f>IF(ISNUMBER('Форма 1'!AE145),ROUND('Форма 1'!$I145*VLOOKUP('Форма 1'!$G145,'Предельники 2022'!$B$4:$X$28,'Форма 1'!AE$7),2),"")</f>
        <v/>
      </c>
      <c r="K145" s="30" t="str">
        <f>IF(ISNUMBER('Форма 1'!AF145),ROUND('Форма 1'!$I145*VLOOKUP('Форма 1'!$G145,'Предельники 2022'!$B$4:$X$28,'Форма 1'!AF$7),2),"")</f>
        <v/>
      </c>
      <c r="L145" s="31" t="str">
        <f>IF(ISBLANK('Форма 1'!AG145),"",'Форма 1'!AG145)</f>
        <v/>
      </c>
      <c r="M145" s="32" t="str">
        <f>IF(ISBLANK('Форма 1'!AH145),"",'Форма 1'!AH145)</f>
        <v/>
      </c>
      <c r="N145" s="30">
        <f>IF(ISNUMBER('Форма 1'!AI145),ROUND('Форма 1'!$I145*VLOOKUP('Форма 1'!$G145,'Предельники 2022'!$B$4:$X$28,'Форма 1'!AI$7),2),"")</f>
        <v>9633849.1199999992</v>
      </c>
      <c r="O145" s="30">
        <f>IF(ISNUMBER('Форма 1'!AJ145),ROUND('Форма 1'!$I145*VLOOKUP('Форма 1'!$G145,'Предельники 2022'!$B$4:$X$28,'Форма 1'!AJ$7),2),"")</f>
        <v>5873767.2000000002</v>
      </c>
      <c r="P145" s="30" t="str">
        <f>IF(ISNUMBER('Форма 1'!AK145),ROUND('Форма 1'!$I145*VLOOKUP('Форма 1'!$G145,'Предельники 2022'!$B$4:$X$28,'Форма 1'!AK$7),2),"")</f>
        <v/>
      </c>
      <c r="Q145" s="30" t="str">
        <f>IF(ISNUMBER('Форма 1'!AL145),ROUND('Форма 1'!$I145*VLOOKUP('Форма 1'!$G145,'Предельники 2022'!$B$4:$X$28,'Форма 1'!AL$7),2),"")</f>
        <v/>
      </c>
      <c r="R145" s="30">
        <f>IF(ISNUMBER('Форма 1'!AM145),ROUND('Форма 1'!$I145*VLOOKUP('Форма 1'!$G145,'Предельники 2022'!$B$4:$X$28,'Форма 1'!AM$7),2),"")</f>
        <v>1308424.32</v>
      </c>
      <c r="S145" s="93" t="str">
        <f t="shared" si="42"/>
        <v/>
      </c>
      <c r="T145" s="93" t="str">
        <f>IF(ISNUMBER('Форма 1'!AN145),INDEX('Предельники 2022'!$C$4:$X$28,MATCH('Форма 1'!$G145,'Предельники 2022'!$B$4:$B$28,0),MATCH(T$5,'Предельники 2022'!$C$3:$X$3,0)),"")</f>
        <v/>
      </c>
      <c r="U145" s="93" t="str">
        <f>IF(ISNUMBER('Форма 1'!AO145),INDEX('Предельники 2022'!$C$4:$X$28,MATCH('Форма 1'!$G145,'Предельники 2022'!$B$4:$B$28,0),MATCH(U$5,'Предельники 2022'!$C$3:$X$3,0)),"")</f>
        <v/>
      </c>
      <c r="V145" s="93" t="str">
        <f>IF(ISNUMBER('Форма 1'!AP145),INDEX('Предельники 2022'!$C$4:$X$28,MATCH('Форма 1'!$G145,'Предельники 2022'!$B$4:$B$28,0),MATCH(V$5,'Предельники 2022'!$C$3:$X$3,0)),"")</f>
        <v/>
      </c>
      <c r="W145" s="93" t="str">
        <f>IF(ISNUMBER('Форма 1'!AQ145),INDEX('Предельники 2022'!$C$4:$X$28,MATCH('Форма 1'!$G145,'Предельники 2022'!$B$4:$B$28,0),MATCH(W$5,'Предельники 2022'!$C$3:$X$3,0)),"")</f>
        <v/>
      </c>
      <c r="X145" s="30" t="str">
        <f>IF(ISNUMBER('Форма 1'!AR145),ROUND('Форма 1'!$I145*VLOOKUP('Форма 1'!$G145,'Предельники 2022'!$B$4:$X$28,'Форма 1'!AR$7),2),"")</f>
        <v/>
      </c>
      <c r="Y145" s="30" t="str">
        <f>IF(ISNUMBER('Форма 1'!AS145),ROUND('Форма 1'!$I145*VLOOKUP('Форма 1'!$G145,'Предельники 2022'!$B$4:$X$28,'Форма 1'!AS$7),2),"")</f>
        <v/>
      </c>
      <c r="Z145" s="30" t="str">
        <f>IF(ISNUMBER('Форма 1'!AT145),ROUND('Форма 1'!$I145*VLOOKUP('Форма 1'!$G145,'Предельники 2022'!$B$4:$X$28,'Форма 1'!AT$7),2),"")</f>
        <v/>
      </c>
      <c r="AA145" s="32"/>
      <c r="AB145" s="128">
        <f>'Форма 1'!T145</f>
        <v>45657</v>
      </c>
      <c r="AC145" s="130" t="str">
        <f>'Форма 1'!U145</f>
        <v>РО</v>
      </c>
    </row>
    <row r="146" spans="1:29" x14ac:dyDescent="0.25">
      <c r="A146" s="28">
        <f t="shared" si="41"/>
        <v>25</v>
      </c>
      <c r="B146" s="74" t="str">
        <f>IF(ISBLANK('Форма 1'!B146),"",'Форма 1'!B146)</f>
        <v>Муниципальное образование "Город Березники" Пермского края</v>
      </c>
      <c r="C146" s="87" t="s">
        <v>9</v>
      </c>
      <c r="D146" s="29">
        <f>IF(ISBLANK(C146),"Введите адрес",IF(C146='Форма 1'!C146,SUM(E146:K146,M146:S146,Форма2[[#This Row],[19]:[22]]),"Ошибка в адресе!"))</f>
        <v>28080656.59</v>
      </c>
      <c r="E146" s="30">
        <f>IF(ISNUMBER('Форма 1'!Z146),ROUND('Форма 1'!$I146*VLOOKUP('Форма 1'!$G146,'Предельники 2022'!$B$4:$X$28,'Форма 1'!Z$7),2),"")</f>
        <v>742070.55</v>
      </c>
      <c r="F146" s="30">
        <f>IF(ISNUMBER('Форма 1'!AA146),ROUND('Форма 1'!$I146*VLOOKUP('Форма 1'!$G146,'Предельники 2022'!$B$4:$X$28,'Форма 1'!AA$7),2),"")</f>
        <v>8421120.3000000007</v>
      </c>
      <c r="G146" s="30" t="str">
        <f>IF(ISNUMBER('Форма 1'!AB146),ROUND('Форма 1'!$I146*VLOOKUP('Форма 1'!$G146,'Предельники 2022'!$B$4:$X$28,'Форма 1'!AB$7),2),"")</f>
        <v/>
      </c>
      <c r="H146" s="30">
        <f>IF(ISNUMBER('Форма 1'!AC146),ROUND('Форма 1'!$I146*VLOOKUP('Форма 1'!$G146,'Предельники 2022'!$B$4:$X$28,'Форма 1'!AC$7),2),"")</f>
        <v>378754.53</v>
      </c>
      <c r="I146" s="30">
        <f>IF(ISNUMBER('Форма 1'!AD146),ROUND('Форма 1'!$I146*VLOOKUP('Форма 1'!$G146,'Предельники 2022'!$B$4:$X$28,'Форма 1'!AD$7),2),"")</f>
        <v>1168133.05</v>
      </c>
      <c r="J146" s="30">
        <f>IF(ISNUMBER('Форма 1'!AE146),ROUND('Форма 1'!$I146*VLOOKUP('Форма 1'!$G146,'Предельники 2022'!$B$4:$X$28,'Форма 1'!AE$7),2),"")</f>
        <v>646291.69999999995</v>
      </c>
      <c r="K146" s="30" t="str">
        <f>IF(ISNUMBER('Форма 1'!AF146),ROUND('Форма 1'!$I146*VLOOKUP('Форма 1'!$G146,'Предельники 2022'!$B$4:$X$28,'Форма 1'!AF$7),2),"")</f>
        <v/>
      </c>
      <c r="L146" s="31" t="str">
        <f>IF(ISBLANK('Форма 1'!AG146),"",'Форма 1'!AG146)</f>
        <v/>
      </c>
      <c r="M146" s="32" t="str">
        <f>IF(ISBLANK('Форма 1'!AH146),"",'Форма 1'!AH146)</f>
        <v/>
      </c>
      <c r="N146" s="30">
        <f>IF(ISNUMBER('Форма 1'!AI146),ROUND('Форма 1'!$I146*VLOOKUP('Форма 1'!$G146,'Предельники 2022'!$B$4:$X$28,'Форма 1'!AI$7),2),"")</f>
        <v>9581283.4800000004</v>
      </c>
      <c r="O146" s="30">
        <f>IF(ISNUMBER('Форма 1'!AJ146),ROUND('Форма 1'!$I146*VLOOKUP('Форма 1'!$G146,'Предельники 2022'!$B$4:$X$28,'Форма 1'!AJ$7),2),"")</f>
        <v>5841717.8799999999</v>
      </c>
      <c r="P146" s="30" t="str">
        <f>IF(ISNUMBER('Форма 1'!AK146),ROUND('Форма 1'!$I146*VLOOKUP('Форма 1'!$G146,'Предельники 2022'!$B$4:$X$28,'Форма 1'!AK$7),2),"")</f>
        <v/>
      </c>
      <c r="Q146" s="30" t="str">
        <f>IF(ISNUMBER('Форма 1'!AL146),ROUND('Форма 1'!$I146*VLOOKUP('Форма 1'!$G146,'Предельники 2022'!$B$4:$X$28,'Форма 1'!AL$7),2),"")</f>
        <v/>
      </c>
      <c r="R146" s="30">
        <f>IF(ISNUMBER('Форма 1'!AM146),ROUND('Форма 1'!$I146*VLOOKUP('Форма 1'!$G146,'Предельники 2022'!$B$4:$X$28,'Форма 1'!AM$7),2),"")</f>
        <v>1301285.1000000001</v>
      </c>
      <c r="S146" s="93" t="str">
        <f t="shared" si="42"/>
        <v/>
      </c>
      <c r="T146" s="93" t="str">
        <f>IF(ISNUMBER('Форма 1'!AN146),INDEX('Предельники 2022'!$C$4:$X$28,MATCH('Форма 1'!$G146,'Предельники 2022'!$B$4:$B$28,0),MATCH(T$5,'Предельники 2022'!$C$3:$X$3,0)),"")</f>
        <v/>
      </c>
      <c r="U146" s="93" t="str">
        <f>IF(ISNUMBER('Форма 1'!AO146),INDEX('Предельники 2022'!$C$4:$X$28,MATCH('Форма 1'!$G146,'Предельники 2022'!$B$4:$B$28,0),MATCH(U$5,'Предельники 2022'!$C$3:$X$3,0)),"")</f>
        <v/>
      </c>
      <c r="V146" s="93" t="str">
        <f>IF(ISNUMBER('Форма 1'!AP146),INDEX('Предельники 2022'!$C$4:$X$28,MATCH('Форма 1'!$G146,'Предельники 2022'!$B$4:$B$28,0),MATCH(V$5,'Предельники 2022'!$C$3:$X$3,0)),"")</f>
        <v/>
      </c>
      <c r="W146" s="93" t="str">
        <f>IF(ISNUMBER('Форма 1'!AQ146),INDEX('Предельники 2022'!$C$4:$X$28,MATCH('Форма 1'!$G146,'Предельники 2022'!$B$4:$B$28,0),MATCH(W$5,'Предельники 2022'!$C$3:$X$3,0)),"")</f>
        <v/>
      </c>
      <c r="X146" s="30" t="str">
        <f>IF(ISNUMBER('Форма 1'!AR146),ROUND('Форма 1'!$I146*VLOOKUP('Форма 1'!$G146,'Предельники 2022'!$B$4:$X$28,'Форма 1'!AR$7),2),"")</f>
        <v/>
      </c>
      <c r="Y146" s="30" t="str">
        <f>IF(ISNUMBER('Форма 1'!AS146),ROUND('Форма 1'!$I146*VLOOKUP('Форма 1'!$G146,'Предельники 2022'!$B$4:$X$28,'Форма 1'!AS$7),2),"")</f>
        <v/>
      </c>
      <c r="Z146" s="30" t="str">
        <f>IF(ISNUMBER('Форма 1'!AT146),ROUND('Форма 1'!$I146*VLOOKUP('Форма 1'!$G146,'Предельники 2022'!$B$4:$X$28,'Форма 1'!AT$7),2),"")</f>
        <v/>
      </c>
      <c r="AA146" s="32"/>
      <c r="AB146" s="128">
        <f>'Форма 1'!T146</f>
        <v>45657</v>
      </c>
      <c r="AC146" s="130" t="str">
        <f>'Форма 1'!U146</f>
        <v>РО</v>
      </c>
    </row>
    <row r="147" spans="1:29" x14ac:dyDescent="0.25">
      <c r="A147" s="28">
        <f t="shared" si="41"/>
        <v>26</v>
      </c>
      <c r="B147" s="74" t="str">
        <f>IF(ISBLANK('Форма 1'!B147),"",'Форма 1'!B147)</f>
        <v>Муниципальное образование "Город Березники" Пермского края</v>
      </c>
      <c r="C147" s="87" t="s">
        <v>1837</v>
      </c>
      <c r="D147" s="29">
        <f>IF(ISBLANK(C147),"Введите адрес",IF(C147='Форма 1'!C147,SUM(E147:K147,M147:S147,Форма2[[#This Row],[19]:[22]]),"Ошибка в адресе!"))</f>
        <v>9782944.4000000004</v>
      </c>
      <c r="E147" s="30" t="str">
        <f>IF(ISNUMBER('Форма 1'!Z147),ROUND('Форма 1'!$I147*VLOOKUP('Форма 1'!$G147,'Предельники 2022'!$B$4:$X$28,'Форма 1'!Z$7),2),"")</f>
        <v/>
      </c>
      <c r="F147" s="30" t="str">
        <f>IF(ISNUMBER('Форма 1'!AA147),ROUND('Форма 1'!$I147*VLOOKUP('Форма 1'!$G147,'Предельники 2022'!$B$4:$X$28,'Форма 1'!AA$7),2),"")</f>
        <v/>
      </c>
      <c r="G147" s="30" t="str">
        <f>IF(ISNUMBER('Форма 1'!AB147),ROUND('Форма 1'!$I147*VLOOKUP('Форма 1'!$G147,'Предельники 2022'!$B$4:$X$28,'Форма 1'!AB$7),2),"")</f>
        <v/>
      </c>
      <c r="H147" s="30" t="str">
        <f>IF(ISNUMBER('Форма 1'!AC147),ROUND('Форма 1'!$I147*VLOOKUP('Форма 1'!$G147,'Предельники 2022'!$B$4:$X$28,'Форма 1'!AC$7),2),"")</f>
        <v/>
      </c>
      <c r="I147" s="30" t="str">
        <f>IF(ISNUMBER('Форма 1'!AD147),ROUND('Форма 1'!$I147*VLOOKUP('Форма 1'!$G147,'Предельники 2022'!$B$4:$X$28,'Форма 1'!AD$7),2),"")</f>
        <v/>
      </c>
      <c r="J147" s="30" t="str">
        <f>IF(ISNUMBER('Форма 1'!AE147),ROUND('Форма 1'!$I147*VLOOKUP('Форма 1'!$G147,'Предельники 2022'!$B$4:$X$28,'Форма 1'!AE$7),2),"")</f>
        <v/>
      </c>
      <c r="K147" s="30" t="str">
        <f>IF(ISNUMBER('Форма 1'!AF147),ROUND('Форма 1'!$I147*VLOOKUP('Форма 1'!$G147,'Предельники 2022'!$B$4:$X$28,'Форма 1'!AF$7),2),"")</f>
        <v/>
      </c>
      <c r="L147" s="31" t="str">
        <f>IF(ISBLANK('Форма 1'!AG147),"",'Форма 1'!AG147)</f>
        <v/>
      </c>
      <c r="M147" s="32" t="str">
        <f>IF(ISBLANK('Форма 1'!AH147),"",'Форма 1'!AH147)</f>
        <v/>
      </c>
      <c r="N147" s="30">
        <f>IF(ISNUMBER('Форма 1'!AI147),ROUND('Форма 1'!$I147*VLOOKUP('Форма 1'!$G147,'Предельники 2022'!$B$4:$X$28,'Форма 1'!AI$7),2),"")</f>
        <v>9782944.4000000004</v>
      </c>
      <c r="O147" s="30" t="str">
        <f>IF(ISNUMBER('Форма 1'!AJ147),ROUND('Форма 1'!$I147*VLOOKUP('Форма 1'!$G147,'Предельники 2022'!$B$4:$X$28,'Форма 1'!AJ$7),2),"")</f>
        <v/>
      </c>
      <c r="P147" s="30" t="str">
        <f>IF(ISNUMBER('Форма 1'!AK147),ROUND('Форма 1'!$I147*VLOOKUP('Форма 1'!$G147,'Предельники 2022'!$B$4:$X$28,'Форма 1'!AK$7),2),"")</f>
        <v/>
      </c>
      <c r="Q147" s="30" t="str">
        <f>IF(ISNUMBER('Форма 1'!AL147),ROUND('Форма 1'!$I147*VLOOKUP('Форма 1'!$G147,'Предельники 2022'!$B$4:$X$28,'Форма 1'!AL$7),2),"")</f>
        <v/>
      </c>
      <c r="R147" s="30" t="str">
        <f>IF(ISNUMBER('Форма 1'!AM147),ROUND('Форма 1'!$I147*VLOOKUP('Форма 1'!$G147,'Предельники 2022'!$B$4:$X$28,'Форма 1'!AM$7),2),"")</f>
        <v/>
      </c>
      <c r="S147" s="93" t="str">
        <f t="shared" si="42"/>
        <v/>
      </c>
      <c r="T147" s="93" t="str">
        <f>IF(ISNUMBER('Форма 1'!AN147),INDEX('Предельники 2022'!$C$4:$X$28,MATCH('Форма 1'!$G147,'Предельники 2022'!$B$4:$B$28,0),MATCH(T$5,'Предельники 2022'!$C$3:$X$3,0)),"")</f>
        <v/>
      </c>
      <c r="U147" s="93" t="str">
        <f>IF(ISNUMBER('Форма 1'!AO147),INDEX('Предельники 2022'!$C$4:$X$28,MATCH('Форма 1'!$G147,'Предельники 2022'!$B$4:$B$28,0),MATCH(U$5,'Предельники 2022'!$C$3:$X$3,0)),"")</f>
        <v/>
      </c>
      <c r="V147" s="93" t="str">
        <f>IF(ISNUMBER('Форма 1'!AP147),INDEX('Предельники 2022'!$C$4:$X$28,MATCH('Форма 1'!$G147,'Предельники 2022'!$B$4:$B$28,0),MATCH(V$5,'Предельники 2022'!$C$3:$X$3,0)),"")</f>
        <v/>
      </c>
      <c r="W147" s="93" t="str">
        <f>IF(ISNUMBER('Форма 1'!AQ147),INDEX('Предельники 2022'!$C$4:$X$28,MATCH('Форма 1'!$G147,'Предельники 2022'!$B$4:$B$28,0),MATCH(W$5,'Предельники 2022'!$C$3:$X$3,0)),"")</f>
        <v/>
      </c>
      <c r="X147" s="30" t="str">
        <f>IF(ISNUMBER('Форма 1'!AR147),ROUND('Форма 1'!$I147*VLOOKUP('Форма 1'!$G147,'Предельники 2022'!$B$4:$X$28,'Форма 1'!AR$7),2),"")</f>
        <v/>
      </c>
      <c r="Y147" s="30" t="str">
        <f>IF(ISNUMBER('Форма 1'!AS147),ROUND('Форма 1'!$I147*VLOOKUP('Форма 1'!$G147,'Предельники 2022'!$B$4:$X$28,'Форма 1'!AS$7),2),"")</f>
        <v/>
      </c>
      <c r="Z147" s="30" t="str">
        <f>IF(ISNUMBER('Форма 1'!AT147),ROUND('Форма 1'!$I147*VLOOKUP('Форма 1'!$G147,'Предельники 2022'!$B$4:$X$28,'Форма 1'!AT$7),2),"")</f>
        <v/>
      </c>
      <c r="AA147" s="32"/>
      <c r="AB147" s="128">
        <f>'Форма 1'!T147</f>
        <v>45657</v>
      </c>
      <c r="AC147" s="130" t="str">
        <f>'Форма 1'!U147</f>
        <v>РО</v>
      </c>
    </row>
    <row r="148" spans="1:29" x14ac:dyDescent="0.25">
      <c r="A148" s="28">
        <f t="shared" si="41"/>
        <v>27</v>
      </c>
      <c r="B148" s="74" t="str">
        <f>IF(ISBLANK('Форма 1'!B148),"",'Форма 1'!B148)</f>
        <v>Муниципальное образование "Город Березники" Пермского края</v>
      </c>
      <c r="C148" s="87" t="s">
        <v>925</v>
      </c>
      <c r="D148" s="29">
        <f>IF(ISBLANK(C148),"Введите адрес",IF(C148='Форма 1'!C148,SUM(E148:K148,M148:S148,Форма2[[#This Row],[19]:[22]]),"Ошибка в адресе!"))</f>
        <v>3025221.38</v>
      </c>
      <c r="E148" s="30">
        <f>IF(ISNUMBER('Форма 1'!Z148),ROUND('Форма 1'!$I148*VLOOKUP('Форма 1'!$G148,'Предельники 2022'!$B$4:$X$28,'Форма 1'!Z$7),2),"")</f>
        <v>3025221.38</v>
      </c>
      <c r="F148" s="30" t="str">
        <f>IF(ISNUMBER('Форма 1'!AA148),ROUND('Форма 1'!$I148*VLOOKUP('Форма 1'!$G148,'Предельники 2022'!$B$4:$X$28,'Форма 1'!AA$7),2),"")</f>
        <v/>
      </c>
      <c r="G148" s="30" t="str">
        <f>IF(ISNUMBER('Форма 1'!AB148),ROUND('Форма 1'!$I148*VLOOKUP('Форма 1'!$G148,'Предельники 2022'!$B$4:$X$28,'Форма 1'!AB$7),2),"")</f>
        <v/>
      </c>
      <c r="H148" s="30" t="str">
        <f>IF(ISNUMBER('Форма 1'!AC148),ROUND('Форма 1'!$I148*VLOOKUP('Форма 1'!$G148,'Предельники 2022'!$B$4:$X$28,'Форма 1'!AC$7),2),"")</f>
        <v/>
      </c>
      <c r="I148" s="30" t="str">
        <f>IF(ISNUMBER('Форма 1'!AD148),ROUND('Форма 1'!$I148*VLOOKUP('Форма 1'!$G148,'Предельники 2022'!$B$4:$X$28,'Форма 1'!AD$7),2),"")</f>
        <v/>
      </c>
      <c r="J148" s="30" t="str">
        <f>IF(ISNUMBER('Форма 1'!AE148),ROUND('Форма 1'!$I148*VLOOKUP('Форма 1'!$G148,'Предельники 2022'!$B$4:$X$28,'Форма 1'!AE$7),2),"")</f>
        <v/>
      </c>
      <c r="K148" s="30" t="str">
        <f>IF(ISNUMBER('Форма 1'!AF148),ROUND('Форма 1'!$I148*VLOOKUP('Форма 1'!$G148,'Предельники 2022'!$B$4:$X$28,'Форма 1'!AF$7),2),"")</f>
        <v/>
      </c>
      <c r="L148" s="31" t="str">
        <f>IF(ISBLANK('Форма 1'!AG148),"",'Форма 1'!AG148)</f>
        <v/>
      </c>
      <c r="M148" s="32" t="str">
        <f>IF(ISBLANK('Форма 1'!AH148),"",'Форма 1'!AH148)</f>
        <v/>
      </c>
      <c r="N148" s="30" t="str">
        <f>IF(ISNUMBER('Форма 1'!AI148),ROUND('Форма 1'!$I148*VLOOKUP('Форма 1'!$G148,'Предельники 2022'!$B$4:$X$28,'Форма 1'!AI$7),2),"")</f>
        <v/>
      </c>
      <c r="O148" s="30" t="str">
        <f>IF(ISNUMBER('Форма 1'!AJ148),ROUND('Форма 1'!$I148*VLOOKUP('Форма 1'!$G148,'Предельники 2022'!$B$4:$X$28,'Форма 1'!AJ$7),2),"")</f>
        <v/>
      </c>
      <c r="P148" s="30" t="str">
        <f>IF(ISNUMBER('Форма 1'!AK148),ROUND('Форма 1'!$I148*VLOOKUP('Форма 1'!$G148,'Предельники 2022'!$B$4:$X$28,'Форма 1'!AK$7),2),"")</f>
        <v/>
      </c>
      <c r="Q148" s="30" t="str">
        <f>IF(ISNUMBER('Форма 1'!AL148),ROUND('Форма 1'!$I148*VLOOKUP('Форма 1'!$G148,'Предельники 2022'!$B$4:$X$28,'Форма 1'!AL$7),2),"")</f>
        <v/>
      </c>
      <c r="R148" s="30" t="str">
        <f>IF(ISNUMBER('Форма 1'!AM148),ROUND('Форма 1'!$I148*VLOOKUP('Форма 1'!$G148,'Предельники 2022'!$B$4:$X$28,'Форма 1'!AM$7),2),"")</f>
        <v/>
      </c>
      <c r="S148" s="93" t="str">
        <f t="shared" si="42"/>
        <v/>
      </c>
      <c r="T148" s="93" t="str">
        <f>IF(ISNUMBER('Форма 1'!AN148),INDEX('Предельники 2022'!$C$4:$X$28,MATCH('Форма 1'!$G148,'Предельники 2022'!$B$4:$B$28,0),MATCH(T$5,'Предельники 2022'!$C$3:$X$3,0)),"")</f>
        <v/>
      </c>
      <c r="U148" s="93" t="str">
        <f>IF(ISNUMBER('Форма 1'!AO148),INDEX('Предельники 2022'!$C$4:$X$28,MATCH('Форма 1'!$G148,'Предельники 2022'!$B$4:$B$28,0),MATCH(U$5,'Предельники 2022'!$C$3:$X$3,0)),"")</f>
        <v/>
      </c>
      <c r="V148" s="93" t="str">
        <f>IF(ISNUMBER('Форма 1'!AP148),INDEX('Предельники 2022'!$C$4:$X$28,MATCH('Форма 1'!$G148,'Предельники 2022'!$B$4:$B$28,0),MATCH(V$5,'Предельники 2022'!$C$3:$X$3,0)),"")</f>
        <v/>
      </c>
      <c r="W148" s="93" t="str">
        <f>IF(ISNUMBER('Форма 1'!AQ148),INDEX('Предельники 2022'!$C$4:$X$28,MATCH('Форма 1'!$G148,'Предельники 2022'!$B$4:$B$28,0),MATCH(W$5,'Предельники 2022'!$C$3:$X$3,0)),"")</f>
        <v/>
      </c>
      <c r="X148" s="30" t="str">
        <f>IF(ISNUMBER('Форма 1'!AR148),ROUND('Форма 1'!$I148*VLOOKUP('Форма 1'!$G148,'Предельники 2022'!$B$4:$X$28,'Форма 1'!AR$7),2),"")</f>
        <v/>
      </c>
      <c r="Y148" s="30" t="str">
        <f>IF(ISNUMBER('Форма 1'!AS148),ROUND('Форма 1'!$I148*VLOOKUP('Форма 1'!$G148,'Предельники 2022'!$B$4:$X$28,'Форма 1'!AS$7),2),"")</f>
        <v/>
      </c>
      <c r="Z148" s="30" t="str">
        <f>IF(ISNUMBER('Форма 1'!AT148),ROUND('Форма 1'!$I148*VLOOKUP('Форма 1'!$G148,'Предельники 2022'!$B$4:$X$28,'Форма 1'!AT$7),2),"")</f>
        <v/>
      </c>
      <c r="AA148" s="32"/>
      <c r="AB148" s="128">
        <f>'Форма 1'!T148</f>
        <v>45657</v>
      </c>
      <c r="AC148" s="130" t="str">
        <f>'Форма 1'!U148</f>
        <v>РО</v>
      </c>
    </row>
    <row r="149" spans="1:29" x14ac:dyDescent="0.25">
      <c r="A149" s="28">
        <f t="shared" si="41"/>
        <v>28</v>
      </c>
      <c r="B149" s="74" t="str">
        <f>IF(ISBLANK('Форма 1'!B149),"",'Форма 1'!B149)</f>
        <v>Муниципальное образование "Город Березники" Пермского края</v>
      </c>
      <c r="C149" s="87" t="s">
        <v>374</v>
      </c>
      <c r="D149" s="29">
        <f>IF(ISBLANK(C149),"Введите адрес",IF(C149='Форма 1'!C149,SUM(E149:K149,M149:S149,Форма2[[#This Row],[19]:[22]]),"Ошибка в адресе!"))</f>
        <v>33233367.620000001</v>
      </c>
      <c r="E149" s="30" t="str">
        <f>IF(ISNUMBER('Форма 1'!Z149),ROUND('Форма 1'!$I149*VLOOKUP('Форма 1'!$G149,'Предельники 2022'!$B$4:$X$28,'Форма 1'!Z$7),2),"")</f>
        <v/>
      </c>
      <c r="F149" s="30" t="str">
        <f>IF(ISNUMBER('Форма 1'!AA149),ROUND('Форма 1'!$I149*VLOOKUP('Форма 1'!$G149,'Предельники 2022'!$B$4:$X$28,'Форма 1'!AA$7),2),"")</f>
        <v/>
      </c>
      <c r="G149" s="30" t="str">
        <f>IF(ISNUMBER('Форма 1'!AB149),ROUND('Форма 1'!$I149*VLOOKUP('Форма 1'!$G149,'Предельники 2022'!$B$4:$X$28,'Форма 1'!AB$7),2),"")</f>
        <v/>
      </c>
      <c r="H149" s="30" t="str">
        <f>IF(ISNUMBER('Форма 1'!AC149),ROUND('Форма 1'!$I149*VLOOKUP('Форма 1'!$G149,'Предельники 2022'!$B$4:$X$28,'Форма 1'!AC$7),2),"")</f>
        <v/>
      </c>
      <c r="I149" s="30" t="str">
        <f>IF(ISNUMBER('Форма 1'!AD149),ROUND('Форма 1'!$I149*VLOOKUP('Форма 1'!$G149,'Предельники 2022'!$B$4:$X$28,'Форма 1'!AD$7),2),"")</f>
        <v/>
      </c>
      <c r="J149" s="30" t="str">
        <f>IF(ISNUMBER('Форма 1'!AE149),ROUND('Форма 1'!$I149*VLOOKUP('Форма 1'!$G149,'Предельники 2022'!$B$4:$X$28,'Форма 1'!AE$7),2),"")</f>
        <v/>
      </c>
      <c r="K149" s="30" t="str">
        <f>IF(ISNUMBER('Форма 1'!AF149),ROUND('Форма 1'!$I149*VLOOKUP('Форма 1'!$G149,'Предельники 2022'!$B$4:$X$28,'Форма 1'!AF$7),2),"")</f>
        <v/>
      </c>
      <c r="L149" s="31" t="str">
        <f>IF(ISBLANK('Форма 1'!AG149),"",'Форма 1'!AG149)</f>
        <v/>
      </c>
      <c r="M149" s="32" t="str">
        <f>IF(ISBLANK('Форма 1'!AH149),"",'Форма 1'!AH149)</f>
        <v/>
      </c>
      <c r="N149" s="30">
        <f>IF(ISNUMBER('Форма 1'!AI149),ROUND('Форма 1'!$I149*VLOOKUP('Форма 1'!$G149,'Предельники 2022'!$B$4:$X$28,'Форма 1'!AI$7),2),"")</f>
        <v>19039276.620000001</v>
      </c>
      <c r="O149" s="30">
        <f>IF(ISNUMBER('Форма 1'!AJ149),ROUND('Форма 1'!$I149*VLOOKUP('Форма 1'!$G149,'Предельники 2022'!$B$4:$X$28,'Форма 1'!AJ$7),2),"")</f>
        <v>11608265.52</v>
      </c>
      <c r="P149" s="30" t="str">
        <f>IF(ISNUMBER('Форма 1'!AK149),ROUND('Форма 1'!$I149*VLOOKUP('Форма 1'!$G149,'Предельники 2022'!$B$4:$X$28,'Форма 1'!AK$7),2),"")</f>
        <v/>
      </c>
      <c r="Q149" s="30" t="str">
        <f>IF(ISNUMBER('Форма 1'!AL149),ROUND('Форма 1'!$I149*VLOOKUP('Форма 1'!$G149,'Предельники 2022'!$B$4:$X$28,'Форма 1'!AL$7),2),"")</f>
        <v/>
      </c>
      <c r="R149" s="30">
        <f>IF(ISNUMBER('Форма 1'!AM149),ROUND('Форма 1'!$I149*VLOOKUP('Форма 1'!$G149,'Предельники 2022'!$B$4:$X$28,'Форма 1'!AM$7),2),"")</f>
        <v>2585825.48</v>
      </c>
      <c r="S149" s="93" t="str">
        <f t="shared" si="42"/>
        <v/>
      </c>
      <c r="T149" s="93" t="str">
        <f>IF(ISNUMBER('Форма 1'!AN149),INDEX('Предельники 2022'!$C$4:$X$28,MATCH('Форма 1'!$G149,'Предельники 2022'!$B$4:$B$28,0),MATCH(T$5,'Предельники 2022'!$C$3:$X$3,0)),"")</f>
        <v/>
      </c>
      <c r="U149" s="93" t="str">
        <f>IF(ISNUMBER('Форма 1'!AO149),INDEX('Предельники 2022'!$C$4:$X$28,MATCH('Форма 1'!$G149,'Предельники 2022'!$B$4:$B$28,0),MATCH(U$5,'Предельники 2022'!$C$3:$X$3,0)),"")</f>
        <v/>
      </c>
      <c r="V149" s="93" t="str">
        <f>IF(ISNUMBER('Форма 1'!AP149),INDEX('Предельники 2022'!$C$4:$X$28,MATCH('Форма 1'!$G149,'Предельники 2022'!$B$4:$B$28,0),MATCH(V$5,'Предельники 2022'!$C$3:$X$3,0)),"")</f>
        <v/>
      </c>
      <c r="W149" s="93" t="str">
        <f>IF(ISNUMBER('Форма 1'!AQ149),INDEX('Предельники 2022'!$C$4:$X$28,MATCH('Форма 1'!$G149,'Предельники 2022'!$B$4:$B$28,0),MATCH(W$5,'Предельники 2022'!$C$3:$X$3,0)),"")</f>
        <v/>
      </c>
      <c r="X149" s="30" t="str">
        <f>IF(ISNUMBER('Форма 1'!AR149),ROUND('Форма 1'!$I149*VLOOKUP('Форма 1'!$G149,'Предельники 2022'!$B$4:$X$28,'Форма 1'!AR$7),2),"")</f>
        <v/>
      </c>
      <c r="Y149" s="30" t="str">
        <f>IF(ISNUMBER('Форма 1'!AS149),ROUND('Форма 1'!$I149*VLOOKUP('Форма 1'!$G149,'Предельники 2022'!$B$4:$X$28,'Форма 1'!AS$7),2),"")</f>
        <v/>
      </c>
      <c r="Z149" s="30" t="str">
        <f>IF(ISNUMBER('Форма 1'!AT149),ROUND('Форма 1'!$I149*VLOOKUP('Форма 1'!$G149,'Предельники 2022'!$B$4:$X$28,'Форма 1'!AT$7),2),"")</f>
        <v/>
      </c>
      <c r="AA149" s="32"/>
      <c r="AB149" s="128">
        <f>'Форма 1'!T149</f>
        <v>45657</v>
      </c>
      <c r="AC149" s="130" t="str">
        <f>'Форма 1'!U149</f>
        <v>РО</v>
      </c>
    </row>
    <row r="150" spans="1:29" x14ac:dyDescent="0.25">
      <c r="A150" s="28">
        <f t="shared" si="41"/>
        <v>29</v>
      </c>
      <c r="B150" s="74" t="str">
        <f>IF(ISBLANK('Форма 1'!B150),"",'Форма 1'!B150)</f>
        <v>Муниципальное образование "Город Березники" Пермского края</v>
      </c>
      <c r="C150" s="87" t="s">
        <v>926</v>
      </c>
      <c r="D150" s="29">
        <f>IF(ISBLANK(C150),"Введите адрес",IF(C150='Форма 1'!C150,SUM(E150:K150,M150:S150,Форма2[[#This Row],[19]:[22]]),"Ошибка в адресе!"))</f>
        <v>28756782.170000002</v>
      </c>
      <c r="E150" s="30" t="str">
        <f>IF(ISNUMBER('Форма 1'!Z150),ROUND('Форма 1'!$I150*VLOOKUP('Форма 1'!$G150,'Предельники 2022'!$B$4:$X$28,'Форма 1'!Z$7),2),"")</f>
        <v/>
      </c>
      <c r="F150" s="30" t="str">
        <f>IF(ISNUMBER('Форма 1'!AA150),ROUND('Форма 1'!$I150*VLOOKUP('Форма 1'!$G150,'Предельники 2022'!$B$4:$X$28,'Форма 1'!AA$7),2),"")</f>
        <v/>
      </c>
      <c r="G150" s="30" t="str">
        <f>IF(ISNUMBER('Форма 1'!AB150),ROUND('Форма 1'!$I150*VLOOKUP('Форма 1'!$G150,'Предельники 2022'!$B$4:$X$28,'Форма 1'!AB$7),2),"")</f>
        <v/>
      </c>
      <c r="H150" s="30" t="str">
        <f>IF(ISNUMBER('Форма 1'!AC150),ROUND('Форма 1'!$I150*VLOOKUP('Форма 1'!$G150,'Предельники 2022'!$B$4:$X$28,'Форма 1'!AC$7),2),"")</f>
        <v/>
      </c>
      <c r="I150" s="30" t="str">
        <f>IF(ISNUMBER('Форма 1'!AD150),ROUND('Форма 1'!$I150*VLOOKUP('Форма 1'!$G150,'Предельники 2022'!$B$4:$X$28,'Форма 1'!AD$7),2),"")</f>
        <v/>
      </c>
      <c r="J150" s="30" t="str">
        <f>IF(ISNUMBER('Форма 1'!AE150),ROUND('Форма 1'!$I150*VLOOKUP('Форма 1'!$G150,'Предельники 2022'!$B$4:$X$28,'Форма 1'!AE$7),2),"")</f>
        <v/>
      </c>
      <c r="K150" s="30" t="str">
        <f>IF(ISNUMBER('Форма 1'!AF150),ROUND('Форма 1'!$I150*VLOOKUP('Форма 1'!$G150,'Предельники 2022'!$B$4:$X$28,'Форма 1'!AF$7),2),"")</f>
        <v/>
      </c>
      <c r="L150" s="31" t="str">
        <f>IF(ISBLANK('Форма 1'!AG150),"",'Форма 1'!AG150)</f>
        <v/>
      </c>
      <c r="M150" s="32" t="str">
        <f>IF(ISBLANK('Форма 1'!AH150),"",'Форма 1'!AH150)</f>
        <v/>
      </c>
      <c r="N150" s="30">
        <f>IF(ISNUMBER('Форма 1'!AI150),ROUND('Форма 1'!$I150*VLOOKUP('Форма 1'!$G150,'Предельники 2022'!$B$4:$X$28,'Форма 1'!AI$7),2),"")</f>
        <v>17864673.390000001</v>
      </c>
      <c r="O150" s="30">
        <f>IF(ISNUMBER('Форма 1'!AJ150),ROUND('Форма 1'!$I150*VLOOKUP('Форма 1'!$G150,'Предельники 2022'!$B$4:$X$28,'Форма 1'!AJ$7),2),"")</f>
        <v>10892108.779999999</v>
      </c>
      <c r="P150" s="30" t="str">
        <f>IF(ISNUMBER('Форма 1'!AK150),ROUND('Форма 1'!$I150*VLOOKUP('Форма 1'!$G150,'Предельники 2022'!$B$4:$X$28,'Форма 1'!AK$7),2),"")</f>
        <v/>
      </c>
      <c r="Q150" s="30" t="str">
        <f>IF(ISNUMBER('Форма 1'!AL150),ROUND('Форма 1'!$I150*VLOOKUP('Форма 1'!$G150,'Предельники 2022'!$B$4:$X$28,'Форма 1'!AL$7),2),"")</f>
        <v/>
      </c>
      <c r="R150" s="30" t="str">
        <f>IF(ISNUMBER('Форма 1'!AM150),ROUND('Форма 1'!$I150*VLOOKUP('Форма 1'!$G150,'Предельники 2022'!$B$4:$X$28,'Форма 1'!AM$7),2),"")</f>
        <v/>
      </c>
      <c r="S150" s="93" t="str">
        <f t="shared" si="42"/>
        <v/>
      </c>
      <c r="T150" s="93" t="str">
        <f>IF(ISNUMBER('Форма 1'!AN150),INDEX('Предельники 2022'!$C$4:$X$28,MATCH('Форма 1'!$G150,'Предельники 2022'!$B$4:$B$28,0),MATCH(T$5,'Предельники 2022'!$C$3:$X$3,0)),"")</f>
        <v/>
      </c>
      <c r="U150" s="93" t="str">
        <f>IF(ISNUMBER('Форма 1'!AO150),INDEX('Предельники 2022'!$C$4:$X$28,MATCH('Форма 1'!$G150,'Предельники 2022'!$B$4:$B$28,0),MATCH(U$5,'Предельники 2022'!$C$3:$X$3,0)),"")</f>
        <v/>
      </c>
      <c r="V150" s="93" t="str">
        <f>IF(ISNUMBER('Форма 1'!AP150),INDEX('Предельники 2022'!$C$4:$X$28,MATCH('Форма 1'!$G150,'Предельники 2022'!$B$4:$B$28,0),MATCH(V$5,'Предельники 2022'!$C$3:$X$3,0)),"")</f>
        <v/>
      </c>
      <c r="W150" s="93" t="str">
        <f>IF(ISNUMBER('Форма 1'!AQ150),INDEX('Предельники 2022'!$C$4:$X$28,MATCH('Форма 1'!$G150,'Предельники 2022'!$B$4:$B$28,0),MATCH(W$5,'Предельники 2022'!$C$3:$X$3,0)),"")</f>
        <v/>
      </c>
      <c r="X150" s="30" t="str">
        <f>IF(ISNUMBER('Форма 1'!AR150),ROUND('Форма 1'!$I150*VLOOKUP('Форма 1'!$G150,'Предельники 2022'!$B$4:$X$28,'Форма 1'!AR$7),2),"")</f>
        <v/>
      </c>
      <c r="Y150" s="30" t="str">
        <f>IF(ISNUMBER('Форма 1'!AS150),ROUND('Форма 1'!$I150*VLOOKUP('Форма 1'!$G150,'Предельники 2022'!$B$4:$X$28,'Форма 1'!AS$7),2),"")</f>
        <v/>
      </c>
      <c r="Z150" s="30" t="str">
        <f>IF(ISNUMBER('Форма 1'!AT150),ROUND('Форма 1'!$I150*VLOOKUP('Форма 1'!$G150,'Предельники 2022'!$B$4:$X$28,'Форма 1'!AT$7),2),"")</f>
        <v/>
      </c>
      <c r="AA150" s="32"/>
      <c r="AB150" s="128">
        <f>'Форма 1'!T150</f>
        <v>45657</v>
      </c>
      <c r="AC150" s="130" t="str">
        <f>'Форма 1'!U150</f>
        <v>РО</v>
      </c>
    </row>
    <row r="151" spans="1:29" x14ac:dyDescent="0.25">
      <c r="A151" s="28">
        <f t="shared" si="41"/>
        <v>30</v>
      </c>
      <c r="B151" s="74" t="str">
        <f>IF(ISBLANK('Форма 1'!B151),"",'Форма 1'!B151)</f>
        <v>Муниципальное образование "Город Березники" Пермского края</v>
      </c>
      <c r="C151" s="87" t="s">
        <v>1765</v>
      </c>
      <c r="D151" s="29">
        <f>IF(ISBLANK(C151),"Введите адрес",IF(C151='Форма 1'!C151,SUM(E151:K151,M151:S151,Форма2[[#This Row],[19]:[22]]),"Ошибка в адресе!"))</f>
        <v>15178769</v>
      </c>
      <c r="E151" s="30" t="str">
        <f>IF(ISNUMBER('Форма 1'!Z151),ROUND('Форма 1'!$I151*VLOOKUP('Форма 1'!$G151,'Предельники 2022'!$B$4:$X$28,'Форма 1'!Z$7),2),"")</f>
        <v/>
      </c>
      <c r="F151" s="30" t="str">
        <f>IF(ISNUMBER('Форма 1'!AA151),ROUND('Форма 1'!$I151*VLOOKUP('Форма 1'!$G151,'Предельники 2022'!$B$4:$X$28,'Форма 1'!AA$7),2),"")</f>
        <v/>
      </c>
      <c r="G151" s="30" t="str">
        <f>IF(ISNUMBER('Форма 1'!AB151),ROUND('Форма 1'!$I151*VLOOKUP('Форма 1'!$G151,'Предельники 2022'!$B$4:$X$28,'Форма 1'!AB$7),2),"")</f>
        <v/>
      </c>
      <c r="H151" s="30" t="str">
        <f>IF(ISNUMBER('Форма 1'!AC151),ROUND('Форма 1'!$I151*VLOOKUP('Форма 1'!$G151,'Предельники 2022'!$B$4:$X$28,'Форма 1'!AC$7),2),"")</f>
        <v/>
      </c>
      <c r="I151" s="30" t="str">
        <f>IF(ISNUMBER('Форма 1'!AD151),ROUND('Форма 1'!$I151*VLOOKUP('Форма 1'!$G151,'Предельники 2022'!$B$4:$X$28,'Форма 1'!AD$7),2),"")</f>
        <v/>
      </c>
      <c r="J151" s="30" t="str">
        <f>IF(ISNUMBER('Форма 1'!AE151),ROUND('Форма 1'!$I151*VLOOKUP('Форма 1'!$G151,'Предельники 2022'!$B$4:$X$28,'Форма 1'!AE$7),2),"")</f>
        <v/>
      </c>
      <c r="K151" s="30" t="str">
        <f>IF(ISNUMBER('Форма 1'!AF151),ROUND('Форма 1'!$I151*VLOOKUP('Форма 1'!$G151,'Предельники 2022'!$B$4:$X$28,'Форма 1'!AF$7),2),"")</f>
        <v/>
      </c>
      <c r="L151" s="31" t="str">
        <f>IF(ISBLANK('Форма 1'!AG151),"",'Форма 1'!AG151)</f>
        <v/>
      </c>
      <c r="M151" s="32" t="str">
        <f>IF(ISBLANK('Форма 1'!AH151),"",'Форма 1'!AH151)</f>
        <v/>
      </c>
      <c r="N151" s="30" t="str">
        <f>IF(ISNUMBER('Форма 1'!AI151),ROUND('Форма 1'!$I151*VLOOKUP('Форма 1'!$G151,'Предельники 2022'!$B$4:$X$28,'Форма 1'!AI$7),2),"")</f>
        <v/>
      </c>
      <c r="O151" s="30">
        <f>IF(ISNUMBER('Форма 1'!AJ151),ROUND('Форма 1'!$I151*VLOOKUP('Форма 1'!$G151,'Предельники 2022'!$B$4:$X$28,'Форма 1'!AJ$7),2),"")</f>
        <v>15178769</v>
      </c>
      <c r="P151" s="30" t="str">
        <f>IF(ISNUMBER('Форма 1'!AK151),ROUND('Форма 1'!$I151*VLOOKUP('Форма 1'!$G151,'Предельники 2022'!$B$4:$X$28,'Форма 1'!AK$7),2),"")</f>
        <v/>
      </c>
      <c r="Q151" s="30" t="str">
        <f>IF(ISNUMBER('Форма 1'!AL151),ROUND('Форма 1'!$I151*VLOOKUP('Форма 1'!$G151,'Предельники 2022'!$B$4:$X$28,'Форма 1'!AL$7),2),"")</f>
        <v/>
      </c>
      <c r="R151" s="30" t="str">
        <f>IF(ISNUMBER('Форма 1'!AM151),ROUND('Форма 1'!$I151*VLOOKUP('Форма 1'!$G151,'Предельники 2022'!$B$4:$X$28,'Форма 1'!AM$7),2),"")</f>
        <v/>
      </c>
      <c r="S151" s="93" t="str">
        <f t="shared" si="42"/>
        <v/>
      </c>
      <c r="T151" s="93" t="str">
        <f>IF(ISNUMBER('Форма 1'!AN151),INDEX('Предельники 2022'!$C$4:$X$28,MATCH('Форма 1'!$G151,'Предельники 2022'!$B$4:$B$28,0),MATCH(T$5,'Предельники 2022'!$C$3:$X$3,0)),"")</f>
        <v/>
      </c>
      <c r="U151" s="93" t="str">
        <f>IF(ISNUMBER('Форма 1'!AO151),INDEX('Предельники 2022'!$C$4:$X$28,MATCH('Форма 1'!$G151,'Предельники 2022'!$B$4:$B$28,0),MATCH(U$5,'Предельники 2022'!$C$3:$X$3,0)),"")</f>
        <v/>
      </c>
      <c r="V151" s="93" t="str">
        <f>IF(ISNUMBER('Форма 1'!AP151),INDEX('Предельники 2022'!$C$4:$X$28,MATCH('Форма 1'!$G151,'Предельники 2022'!$B$4:$B$28,0),MATCH(V$5,'Предельники 2022'!$C$3:$X$3,0)),"")</f>
        <v/>
      </c>
      <c r="W151" s="93" t="str">
        <f>IF(ISNUMBER('Форма 1'!AQ151),INDEX('Предельники 2022'!$C$4:$X$28,MATCH('Форма 1'!$G151,'Предельники 2022'!$B$4:$B$28,0),MATCH(W$5,'Предельники 2022'!$C$3:$X$3,0)),"")</f>
        <v/>
      </c>
      <c r="X151" s="30" t="str">
        <f>IF(ISNUMBER('Форма 1'!AR151),ROUND('Форма 1'!$I151*VLOOKUP('Форма 1'!$G151,'Предельники 2022'!$B$4:$X$28,'Форма 1'!AR$7),2),"")</f>
        <v/>
      </c>
      <c r="Y151" s="30" t="str">
        <f>IF(ISNUMBER('Форма 1'!AS151),ROUND('Форма 1'!$I151*VLOOKUP('Форма 1'!$G151,'Предельники 2022'!$B$4:$X$28,'Форма 1'!AS$7),2),"")</f>
        <v/>
      </c>
      <c r="Z151" s="30" t="str">
        <f>IF(ISNUMBER('Форма 1'!AT151),ROUND('Форма 1'!$I151*VLOOKUP('Форма 1'!$G151,'Предельники 2022'!$B$4:$X$28,'Форма 1'!AT$7),2),"")</f>
        <v/>
      </c>
      <c r="AA151" s="32"/>
      <c r="AB151" s="128">
        <f>'Форма 1'!T151</f>
        <v>45657</v>
      </c>
      <c r="AC151" s="130" t="str">
        <f>'Форма 1'!U151</f>
        <v>РО</v>
      </c>
    </row>
    <row r="152" spans="1:29" x14ac:dyDescent="0.25">
      <c r="A152" s="28">
        <f t="shared" si="41"/>
        <v>31</v>
      </c>
      <c r="B152" s="74" t="str">
        <f>IF(ISBLANK('Форма 1'!B152),"",'Форма 1'!B152)</f>
        <v>Муниципальное образование "Город Березники" Пермского края</v>
      </c>
      <c r="C152" s="87" t="s">
        <v>10</v>
      </c>
      <c r="D152" s="29">
        <f>IF(ISBLANK(C152),"Введите адрес",IF(C152='Форма 1'!C152,SUM(E152:K152,M152:S152,Форма2[[#This Row],[19]:[22]]),"Ошибка в адресе!"))</f>
        <v>41080096.349999994</v>
      </c>
      <c r="E152" s="30">
        <f>IF(ISNUMBER('Форма 1'!Z152),ROUND('Форма 1'!$I152*VLOOKUP('Форма 1'!$G152,'Предельники 2022'!$B$4:$X$28,'Форма 1'!Z$7),2),"")</f>
        <v>1550612.86</v>
      </c>
      <c r="F152" s="30" t="str">
        <f>IF(ISNUMBER('Форма 1'!AA152),ROUND('Форма 1'!$I152*VLOOKUP('Форма 1'!$G152,'Предельники 2022'!$B$4:$X$28,'Форма 1'!AA$7),2),"")</f>
        <v/>
      </c>
      <c r="G152" s="30" t="str">
        <f>IF(ISNUMBER('Форма 1'!AB152),ROUND('Форма 1'!$I152*VLOOKUP('Форма 1'!$G152,'Предельники 2022'!$B$4:$X$28,'Форма 1'!AB$7),2),"")</f>
        <v/>
      </c>
      <c r="H152" s="30">
        <f>IF(ISNUMBER('Форма 1'!AC152),ROUND('Форма 1'!$I152*VLOOKUP('Форма 1'!$G152,'Предельники 2022'!$B$4:$X$28,'Форма 1'!AC$7),2),"")</f>
        <v>791436.39</v>
      </c>
      <c r="I152" s="30">
        <f>IF(ISNUMBER('Форма 1'!AD152),ROUND('Форма 1'!$I152*VLOOKUP('Форма 1'!$G152,'Предельники 2022'!$B$4:$X$28,'Форма 1'!AD$7),2),"")</f>
        <v>2440902.86</v>
      </c>
      <c r="J152" s="30">
        <f>IF(ISNUMBER('Форма 1'!AE152),ROUND('Форма 1'!$I152*VLOOKUP('Форма 1'!$G152,'Предельники 2022'!$B$4:$X$28,'Форма 1'!AE$7),2),"")</f>
        <v>1350475.66</v>
      </c>
      <c r="K152" s="30" t="str">
        <f>IF(ISNUMBER('Форма 1'!AF152),ROUND('Форма 1'!$I152*VLOOKUP('Форма 1'!$G152,'Предельники 2022'!$B$4:$X$28,'Форма 1'!AF$7),2),"")</f>
        <v/>
      </c>
      <c r="L152" s="31" t="str">
        <f>IF(ISBLANK('Форма 1'!AG152),"",'Форма 1'!AG152)</f>
        <v/>
      </c>
      <c r="M152" s="32" t="str">
        <f>IF(ISBLANK('Форма 1'!AH152),"",'Форма 1'!AH152)</f>
        <v/>
      </c>
      <c r="N152" s="30">
        <f>IF(ISNUMBER('Форма 1'!AI152),ROUND('Форма 1'!$I152*VLOOKUP('Форма 1'!$G152,'Предельники 2022'!$B$4:$X$28,'Форма 1'!AI$7),2),"")</f>
        <v>20020820.57</v>
      </c>
      <c r="O152" s="30">
        <f>IF(ISNUMBER('Форма 1'!AJ152),ROUND('Форма 1'!$I152*VLOOKUP('Форма 1'!$G152,'Предельники 2022'!$B$4:$X$28,'Форма 1'!AJ$7),2),"")</f>
        <v>12206713.82</v>
      </c>
      <c r="P152" s="30" t="str">
        <f>IF(ISNUMBER('Форма 1'!AK152),ROUND('Форма 1'!$I152*VLOOKUP('Форма 1'!$G152,'Предельники 2022'!$B$4:$X$28,'Форма 1'!AK$7),2),"")</f>
        <v/>
      </c>
      <c r="Q152" s="30" t="str">
        <f>IF(ISNUMBER('Форма 1'!AL152),ROUND('Форма 1'!$I152*VLOOKUP('Форма 1'!$G152,'Предельники 2022'!$B$4:$X$28,'Форма 1'!AL$7),2),"")</f>
        <v/>
      </c>
      <c r="R152" s="30">
        <f>IF(ISNUMBER('Форма 1'!AM152),ROUND('Форма 1'!$I152*VLOOKUP('Форма 1'!$G152,'Предельники 2022'!$B$4:$X$28,'Форма 1'!AM$7),2),"")</f>
        <v>2719134.19</v>
      </c>
      <c r="S152" s="93" t="str">
        <f t="shared" si="42"/>
        <v/>
      </c>
      <c r="T152" s="93" t="str">
        <f>IF(ISNUMBER('Форма 1'!AN152),INDEX('Предельники 2022'!$C$4:$X$28,MATCH('Форма 1'!$G152,'Предельники 2022'!$B$4:$B$28,0),MATCH(T$5,'Предельники 2022'!$C$3:$X$3,0)),"")</f>
        <v/>
      </c>
      <c r="U152" s="93" t="str">
        <f>IF(ISNUMBER('Форма 1'!AO152),INDEX('Предельники 2022'!$C$4:$X$28,MATCH('Форма 1'!$G152,'Предельники 2022'!$B$4:$B$28,0),MATCH(U$5,'Предельники 2022'!$C$3:$X$3,0)),"")</f>
        <v/>
      </c>
      <c r="V152" s="93" t="str">
        <f>IF(ISNUMBER('Форма 1'!AP152),INDEX('Предельники 2022'!$C$4:$X$28,MATCH('Форма 1'!$G152,'Предельники 2022'!$B$4:$B$28,0),MATCH(V$5,'Предельники 2022'!$C$3:$X$3,0)),"")</f>
        <v/>
      </c>
      <c r="W152" s="93" t="str">
        <f>IF(ISNUMBER('Форма 1'!AQ152),INDEX('Предельники 2022'!$C$4:$X$28,MATCH('Форма 1'!$G152,'Предельники 2022'!$B$4:$B$28,0),MATCH(W$5,'Предельники 2022'!$C$3:$X$3,0)),"")</f>
        <v/>
      </c>
      <c r="X152" s="30" t="str">
        <f>IF(ISNUMBER('Форма 1'!AR152),ROUND('Форма 1'!$I152*VLOOKUP('Форма 1'!$G152,'Предельники 2022'!$B$4:$X$28,'Форма 1'!AR$7),2),"")</f>
        <v/>
      </c>
      <c r="Y152" s="30" t="str">
        <f>IF(ISNUMBER('Форма 1'!AS152),ROUND('Форма 1'!$I152*VLOOKUP('Форма 1'!$G152,'Предельники 2022'!$B$4:$X$28,'Форма 1'!AS$7),2),"")</f>
        <v/>
      </c>
      <c r="Z152" s="30" t="str">
        <f>IF(ISNUMBER('Форма 1'!AT152),ROUND('Форма 1'!$I152*VLOOKUP('Форма 1'!$G152,'Предельники 2022'!$B$4:$X$28,'Форма 1'!AT$7),2),"")</f>
        <v/>
      </c>
      <c r="AA152" s="32"/>
      <c r="AB152" s="128">
        <f>'Форма 1'!T152</f>
        <v>45657</v>
      </c>
      <c r="AC152" s="130" t="str">
        <f>'Форма 1'!U152</f>
        <v>РО</v>
      </c>
    </row>
    <row r="153" spans="1:29" x14ac:dyDescent="0.25">
      <c r="A153" s="28">
        <f t="shared" si="41"/>
        <v>32</v>
      </c>
      <c r="B153" s="74" t="str">
        <f>IF(ISBLANK('Форма 1'!B153),"",'Форма 1'!B153)</f>
        <v>Муниципальное образование "Город Березники" Пермского края</v>
      </c>
      <c r="C153" s="87" t="s">
        <v>927</v>
      </c>
      <c r="D153" s="29">
        <f>IF(ISBLANK(C153),"Введите адрес",IF(C153='Форма 1'!C153,SUM(E153:K153,M153:S153,Форма2[[#This Row],[19]:[22]]),"Ошибка в адресе!"))</f>
        <v>19947594.559999999</v>
      </c>
      <c r="E153" s="30" t="str">
        <f>IF(ISNUMBER('Форма 1'!Z153),ROUND('Форма 1'!$I153*VLOOKUP('Форма 1'!$G153,'Предельники 2022'!$B$4:$X$28,'Форма 1'!Z$7),2),"")</f>
        <v/>
      </c>
      <c r="F153" s="30" t="str">
        <f>IF(ISNUMBER('Форма 1'!AA153),ROUND('Форма 1'!$I153*VLOOKUP('Форма 1'!$G153,'Предельники 2022'!$B$4:$X$28,'Форма 1'!AA$7),2),"")</f>
        <v/>
      </c>
      <c r="G153" s="30" t="str">
        <f>IF(ISNUMBER('Форма 1'!AB153),ROUND('Форма 1'!$I153*VLOOKUP('Форма 1'!$G153,'Предельники 2022'!$B$4:$X$28,'Форма 1'!AB$7),2),"")</f>
        <v/>
      </c>
      <c r="H153" s="30" t="str">
        <f>IF(ISNUMBER('Форма 1'!AC153),ROUND('Форма 1'!$I153*VLOOKUP('Форма 1'!$G153,'Предельники 2022'!$B$4:$X$28,'Форма 1'!AC$7),2),"")</f>
        <v/>
      </c>
      <c r="I153" s="30" t="str">
        <f>IF(ISNUMBER('Форма 1'!AD153),ROUND('Форма 1'!$I153*VLOOKUP('Форма 1'!$G153,'Предельники 2022'!$B$4:$X$28,'Форма 1'!AD$7),2),"")</f>
        <v/>
      </c>
      <c r="J153" s="30" t="str">
        <f>IF(ISNUMBER('Форма 1'!AE153),ROUND('Форма 1'!$I153*VLOOKUP('Форма 1'!$G153,'Предельники 2022'!$B$4:$X$28,'Форма 1'!AE$7),2),"")</f>
        <v/>
      </c>
      <c r="K153" s="30" t="str">
        <f>IF(ISNUMBER('Форма 1'!AF153),ROUND('Форма 1'!$I153*VLOOKUP('Форма 1'!$G153,'Предельники 2022'!$B$4:$X$28,'Форма 1'!AF$7),2),"")</f>
        <v/>
      </c>
      <c r="L153" s="31" t="str">
        <f>IF(ISBLANK('Форма 1'!AG153),"",'Форма 1'!AG153)</f>
        <v/>
      </c>
      <c r="M153" s="32" t="str">
        <f>IF(ISBLANK('Форма 1'!AH153),"",'Форма 1'!AH153)</f>
        <v/>
      </c>
      <c r="N153" s="30">
        <f>IF(ISNUMBER('Форма 1'!AI153),ROUND('Форма 1'!$I153*VLOOKUP('Форма 1'!$G153,'Предельники 2022'!$B$4:$X$28,'Форма 1'!AI$7),2),"")</f>
        <v>12392111.869999999</v>
      </c>
      <c r="O153" s="30">
        <f>IF(ISNUMBER('Форма 1'!AJ153),ROUND('Форма 1'!$I153*VLOOKUP('Форма 1'!$G153,'Предельники 2022'!$B$4:$X$28,'Форма 1'!AJ$7),2),"")</f>
        <v>7555482.6900000004</v>
      </c>
      <c r="P153" s="30" t="str">
        <f>IF(ISNUMBER('Форма 1'!AK153),ROUND('Форма 1'!$I153*VLOOKUP('Форма 1'!$G153,'Предельники 2022'!$B$4:$X$28,'Форма 1'!AK$7),2),"")</f>
        <v/>
      </c>
      <c r="Q153" s="30" t="str">
        <f>IF(ISNUMBER('Форма 1'!AL153),ROUND('Форма 1'!$I153*VLOOKUP('Форма 1'!$G153,'Предельники 2022'!$B$4:$X$28,'Форма 1'!AL$7),2),"")</f>
        <v/>
      </c>
      <c r="R153" s="30" t="str">
        <f>IF(ISNUMBER('Форма 1'!AM153),ROUND('Форма 1'!$I153*VLOOKUP('Форма 1'!$G153,'Предельники 2022'!$B$4:$X$28,'Форма 1'!AM$7),2),"")</f>
        <v/>
      </c>
      <c r="S153" s="93" t="str">
        <f t="shared" si="42"/>
        <v/>
      </c>
      <c r="T153" s="93" t="str">
        <f>IF(ISNUMBER('Форма 1'!AN153),INDEX('Предельники 2022'!$C$4:$X$28,MATCH('Форма 1'!$G153,'Предельники 2022'!$B$4:$B$28,0),MATCH(T$5,'Предельники 2022'!$C$3:$X$3,0)),"")</f>
        <v/>
      </c>
      <c r="U153" s="93" t="str">
        <f>IF(ISNUMBER('Форма 1'!AO153),INDEX('Предельники 2022'!$C$4:$X$28,MATCH('Форма 1'!$G153,'Предельники 2022'!$B$4:$B$28,0),MATCH(U$5,'Предельники 2022'!$C$3:$X$3,0)),"")</f>
        <v/>
      </c>
      <c r="V153" s="93" t="str">
        <f>IF(ISNUMBER('Форма 1'!AP153),INDEX('Предельники 2022'!$C$4:$X$28,MATCH('Форма 1'!$G153,'Предельники 2022'!$B$4:$B$28,0),MATCH(V$5,'Предельники 2022'!$C$3:$X$3,0)),"")</f>
        <v/>
      </c>
      <c r="W153" s="93" t="str">
        <f>IF(ISNUMBER('Форма 1'!AQ153),INDEX('Предельники 2022'!$C$4:$X$28,MATCH('Форма 1'!$G153,'Предельники 2022'!$B$4:$B$28,0),MATCH(W$5,'Предельники 2022'!$C$3:$X$3,0)),"")</f>
        <v/>
      </c>
      <c r="X153" s="30" t="str">
        <f>IF(ISNUMBER('Форма 1'!AR153),ROUND('Форма 1'!$I153*VLOOKUP('Форма 1'!$G153,'Предельники 2022'!$B$4:$X$28,'Форма 1'!AR$7),2),"")</f>
        <v/>
      </c>
      <c r="Y153" s="30" t="str">
        <f>IF(ISNUMBER('Форма 1'!AS153),ROUND('Форма 1'!$I153*VLOOKUP('Форма 1'!$G153,'Предельники 2022'!$B$4:$X$28,'Форма 1'!AS$7),2),"")</f>
        <v/>
      </c>
      <c r="Z153" s="30" t="str">
        <f>IF(ISNUMBER('Форма 1'!AT153),ROUND('Форма 1'!$I153*VLOOKUP('Форма 1'!$G153,'Предельники 2022'!$B$4:$X$28,'Форма 1'!AT$7),2),"")</f>
        <v/>
      </c>
      <c r="AA153" s="32"/>
      <c r="AB153" s="128">
        <f>'Форма 1'!T153</f>
        <v>45657</v>
      </c>
      <c r="AC153" s="130" t="str">
        <f>'Форма 1'!U153</f>
        <v>РО</v>
      </c>
    </row>
    <row r="154" spans="1:29" x14ac:dyDescent="0.25">
      <c r="A154" s="28">
        <f t="shared" si="41"/>
        <v>33</v>
      </c>
      <c r="B154" s="74" t="str">
        <f>IF(ISBLANK('Форма 1'!B154),"",'Форма 1'!B154)</f>
        <v>Муниципальное образование "Город Березники" Пермского края</v>
      </c>
      <c r="C154" s="87" t="s">
        <v>928</v>
      </c>
      <c r="D154" s="29">
        <f>IF(ISBLANK(C154),"Введите адрес",IF(C154='Форма 1'!C154,SUM(E154:K154,M154:S154,Форма2[[#This Row],[19]:[22]]),"Ошибка в адресе!"))</f>
        <v>27450093.879999999</v>
      </c>
      <c r="E154" s="30">
        <f>IF(ISNUMBER('Форма 1'!Z154),ROUND('Форма 1'!$I154*VLOOKUP('Форма 1'!$G154,'Предельники 2022'!$B$4:$X$28,'Форма 1'!Z$7),2),"")</f>
        <v>1439943.23</v>
      </c>
      <c r="F154" s="30" t="str">
        <f>IF(ISNUMBER('Форма 1'!AA154),ROUND('Форма 1'!$I154*VLOOKUP('Форма 1'!$G154,'Предельники 2022'!$B$4:$X$28,'Форма 1'!AA$7),2),"")</f>
        <v/>
      </c>
      <c r="G154" s="30" t="str">
        <f>IF(ISNUMBER('Форма 1'!AB154),ROUND('Форма 1'!$I154*VLOOKUP('Форма 1'!$G154,'Предельники 2022'!$B$4:$X$28,'Форма 1'!AB$7),2),"")</f>
        <v/>
      </c>
      <c r="H154" s="30" t="str">
        <f>IF(ISNUMBER('Форма 1'!AC154),ROUND('Форма 1'!$I154*VLOOKUP('Форма 1'!$G154,'Предельники 2022'!$B$4:$X$28,'Форма 1'!AC$7),2),"")</f>
        <v/>
      </c>
      <c r="I154" s="30" t="str">
        <f>IF(ISNUMBER('Форма 1'!AD154),ROUND('Форма 1'!$I154*VLOOKUP('Форма 1'!$G154,'Предельники 2022'!$B$4:$X$28,'Форма 1'!AD$7),2),"")</f>
        <v/>
      </c>
      <c r="J154" s="30" t="str">
        <f>IF(ISNUMBER('Форма 1'!AE154),ROUND('Форма 1'!$I154*VLOOKUP('Форма 1'!$G154,'Предельники 2022'!$B$4:$X$28,'Форма 1'!AE$7),2),"")</f>
        <v/>
      </c>
      <c r="K154" s="30" t="str">
        <f>IF(ISNUMBER('Форма 1'!AF154),ROUND('Форма 1'!$I154*VLOOKUP('Форма 1'!$G154,'Предельники 2022'!$B$4:$X$28,'Форма 1'!AF$7),2),"")</f>
        <v/>
      </c>
      <c r="L154" s="31" t="str">
        <f>IF(ISBLANK('Форма 1'!AG154),"",'Форма 1'!AG154)</f>
        <v/>
      </c>
      <c r="M154" s="32" t="str">
        <f>IF(ISBLANK('Форма 1'!AH154),"",'Форма 1'!AH154)</f>
        <v/>
      </c>
      <c r="N154" s="30">
        <f>IF(ISNUMBER('Форма 1'!AI154),ROUND('Форма 1'!$I154*VLOOKUP('Форма 1'!$G154,'Предельники 2022'!$B$4:$X$28,'Форма 1'!AI$7),2),"")</f>
        <v>12480154.619999999</v>
      </c>
      <c r="O154" s="30">
        <f>IF(ISNUMBER('Форма 1'!AJ154),ROUND('Форма 1'!$I154*VLOOKUP('Форма 1'!$G154,'Предельники 2022'!$B$4:$X$28,'Форма 1'!AJ$7),2),"")</f>
        <v>13529996.029999999</v>
      </c>
      <c r="P154" s="30" t="str">
        <f>IF(ISNUMBER('Форма 1'!AK154),ROUND('Форма 1'!$I154*VLOOKUP('Форма 1'!$G154,'Предельники 2022'!$B$4:$X$28,'Форма 1'!AK$7),2),"")</f>
        <v/>
      </c>
      <c r="Q154" s="30" t="str">
        <f>IF(ISNUMBER('Форма 1'!AL154),ROUND('Форма 1'!$I154*VLOOKUP('Форма 1'!$G154,'Предельники 2022'!$B$4:$X$28,'Форма 1'!AL$7),2),"")</f>
        <v/>
      </c>
      <c r="R154" s="30" t="str">
        <f>IF(ISNUMBER('Форма 1'!AM154),ROUND('Форма 1'!$I154*VLOOKUP('Форма 1'!$G154,'Предельники 2022'!$B$4:$X$28,'Форма 1'!AM$7),2),"")</f>
        <v/>
      </c>
      <c r="S154" s="93" t="str">
        <f t="shared" si="42"/>
        <v/>
      </c>
      <c r="T154" s="93" t="str">
        <f>IF(ISNUMBER('Форма 1'!AN154),INDEX('Предельники 2022'!$C$4:$X$28,MATCH('Форма 1'!$G154,'Предельники 2022'!$B$4:$B$28,0),MATCH(T$5,'Предельники 2022'!$C$3:$X$3,0)),"")</f>
        <v/>
      </c>
      <c r="U154" s="93" t="str">
        <f>IF(ISNUMBER('Форма 1'!AO154),INDEX('Предельники 2022'!$C$4:$X$28,MATCH('Форма 1'!$G154,'Предельники 2022'!$B$4:$B$28,0),MATCH(U$5,'Предельники 2022'!$C$3:$X$3,0)),"")</f>
        <v/>
      </c>
      <c r="V154" s="93" t="str">
        <f>IF(ISNUMBER('Форма 1'!AP154),INDEX('Предельники 2022'!$C$4:$X$28,MATCH('Форма 1'!$G154,'Предельники 2022'!$B$4:$B$28,0),MATCH(V$5,'Предельники 2022'!$C$3:$X$3,0)),"")</f>
        <v/>
      </c>
      <c r="W154" s="93" t="str">
        <f>IF(ISNUMBER('Форма 1'!AQ154),INDEX('Предельники 2022'!$C$4:$X$28,MATCH('Форма 1'!$G154,'Предельники 2022'!$B$4:$B$28,0),MATCH(W$5,'Предельники 2022'!$C$3:$X$3,0)),"")</f>
        <v/>
      </c>
      <c r="X154" s="30" t="str">
        <f>IF(ISNUMBER('Форма 1'!AR154),ROUND('Форма 1'!$I154*VLOOKUP('Форма 1'!$G154,'Предельники 2022'!$B$4:$X$28,'Форма 1'!AR$7),2),"")</f>
        <v/>
      </c>
      <c r="Y154" s="30" t="str">
        <f>IF(ISNUMBER('Форма 1'!AS154),ROUND('Форма 1'!$I154*VLOOKUP('Форма 1'!$G154,'Предельники 2022'!$B$4:$X$28,'Форма 1'!AS$7),2),"")</f>
        <v/>
      </c>
      <c r="Z154" s="30" t="str">
        <f>IF(ISNUMBER('Форма 1'!AT154),ROUND('Форма 1'!$I154*VLOOKUP('Форма 1'!$G154,'Предельники 2022'!$B$4:$X$28,'Форма 1'!AT$7),2),"")</f>
        <v/>
      </c>
      <c r="AA154" s="32"/>
      <c r="AB154" s="128">
        <f>'Форма 1'!T154</f>
        <v>45657</v>
      </c>
      <c r="AC154" s="130" t="str">
        <f>'Форма 1'!U154</f>
        <v>РО</v>
      </c>
    </row>
    <row r="155" spans="1:29" x14ac:dyDescent="0.25">
      <c r="A155" s="28">
        <f t="shared" si="41"/>
        <v>34</v>
      </c>
      <c r="B155" s="74" t="str">
        <f>IF(ISBLANK('Форма 1'!B155),"",'Форма 1'!B155)</f>
        <v>Муниципальное образование "Город Березники" Пермского края</v>
      </c>
      <c r="C155" s="87" t="s">
        <v>285</v>
      </c>
      <c r="D155" s="29">
        <f>IF(ISBLANK(C155),"Введите адрес",IF(C155='Форма 1'!C155,SUM(E155:K155,M155:S155,Форма2[[#This Row],[19]:[22]]),"Ошибка в адресе!"))</f>
        <v>31940058.879999999</v>
      </c>
      <c r="E155" s="30">
        <f>IF(ISNUMBER('Форма 1'!Z155),ROUND('Форма 1'!$I155*VLOOKUP('Форма 1'!$G155,'Предельники 2022'!$B$4:$X$28,'Форма 1'!Z$7),2),"")</f>
        <v>2842214.74</v>
      </c>
      <c r="F155" s="30" t="str">
        <f>IF(ISNUMBER('Форма 1'!AA155),ROUND('Форма 1'!$I155*VLOOKUP('Форма 1'!$G155,'Предельники 2022'!$B$4:$X$28,'Форма 1'!AA$7),2),"")</f>
        <v/>
      </c>
      <c r="G155" s="30" t="str">
        <f>IF(ISNUMBER('Форма 1'!AB155),ROUND('Форма 1'!$I155*VLOOKUP('Форма 1'!$G155,'Предельники 2022'!$B$4:$X$28,'Форма 1'!AB$7),2),"")</f>
        <v/>
      </c>
      <c r="H155" s="30" t="str">
        <f>IF(ISNUMBER('Форма 1'!AC155),ROUND('Форма 1'!$I155*VLOOKUP('Форма 1'!$G155,'Предельники 2022'!$B$4:$X$28,'Форма 1'!AC$7),2),"")</f>
        <v/>
      </c>
      <c r="I155" s="30" t="str">
        <f>IF(ISNUMBER('Форма 1'!AD155),ROUND('Форма 1'!$I155*VLOOKUP('Форма 1'!$G155,'Предельники 2022'!$B$4:$X$28,'Форма 1'!AD$7),2),"")</f>
        <v/>
      </c>
      <c r="J155" s="30" t="str">
        <f>IF(ISNUMBER('Форма 1'!AE155),ROUND('Форма 1'!$I155*VLOOKUP('Форма 1'!$G155,'Предельники 2022'!$B$4:$X$28,'Форма 1'!AE$7),2),"")</f>
        <v/>
      </c>
      <c r="K155" s="30" t="str">
        <f>IF(ISNUMBER('Форма 1'!AF155),ROUND('Форма 1'!$I155*VLOOKUP('Форма 1'!$G155,'Предельники 2022'!$B$4:$X$28,'Форма 1'!AF$7),2),"")</f>
        <v/>
      </c>
      <c r="L155" s="31" t="str">
        <f>IF(ISBLANK('Форма 1'!AG155),"",'Форма 1'!AG155)</f>
        <v/>
      </c>
      <c r="M155" s="32" t="str">
        <f>IF(ISBLANK('Форма 1'!AH155),"",'Форма 1'!AH155)</f>
        <v/>
      </c>
      <c r="N155" s="30">
        <f>IF(ISNUMBER('Форма 1'!AI155),ROUND('Форма 1'!$I155*VLOOKUP('Форма 1'!$G155,'Предельники 2022'!$B$4:$X$28,'Форма 1'!AI$7),2),"")</f>
        <v>24633804.050000001</v>
      </c>
      <c r="O155" s="30" t="str">
        <f>IF(ISNUMBER('Форма 1'!AJ155),ROUND('Форма 1'!$I155*VLOOKUP('Форма 1'!$G155,'Предельники 2022'!$B$4:$X$28,'Форма 1'!AJ$7),2),"")</f>
        <v/>
      </c>
      <c r="P155" s="30" t="str">
        <f>IF(ISNUMBER('Форма 1'!AK155),ROUND('Форма 1'!$I155*VLOOKUP('Форма 1'!$G155,'Предельники 2022'!$B$4:$X$28,'Форма 1'!AK$7),2),"")</f>
        <v/>
      </c>
      <c r="Q155" s="30" t="str">
        <f>IF(ISNUMBER('Форма 1'!AL155),ROUND('Форма 1'!$I155*VLOOKUP('Форма 1'!$G155,'Предельники 2022'!$B$4:$X$28,'Форма 1'!AL$7),2),"")</f>
        <v/>
      </c>
      <c r="R155" s="30">
        <f>IF(ISNUMBER('Форма 1'!AM155),ROUND('Форма 1'!$I155*VLOOKUP('Форма 1'!$G155,'Предельники 2022'!$B$4:$X$28,'Форма 1'!AM$7),2),"")</f>
        <v>4464040.09</v>
      </c>
      <c r="S155" s="93" t="str">
        <f t="shared" si="42"/>
        <v/>
      </c>
      <c r="T155" s="93" t="str">
        <f>IF(ISNUMBER('Форма 1'!AN155),INDEX('Предельники 2022'!$C$4:$X$28,MATCH('Форма 1'!$G155,'Предельники 2022'!$B$4:$B$28,0),MATCH(T$5,'Предельники 2022'!$C$3:$X$3,0)),"")</f>
        <v/>
      </c>
      <c r="U155" s="93" t="str">
        <f>IF(ISNUMBER('Форма 1'!AO155),INDEX('Предельники 2022'!$C$4:$X$28,MATCH('Форма 1'!$G155,'Предельники 2022'!$B$4:$B$28,0),MATCH(U$5,'Предельники 2022'!$C$3:$X$3,0)),"")</f>
        <v/>
      </c>
      <c r="V155" s="93" t="str">
        <f>IF(ISNUMBER('Форма 1'!AP155),INDEX('Предельники 2022'!$C$4:$X$28,MATCH('Форма 1'!$G155,'Предельники 2022'!$B$4:$B$28,0),MATCH(V$5,'Предельники 2022'!$C$3:$X$3,0)),"")</f>
        <v/>
      </c>
      <c r="W155" s="93" t="str">
        <f>IF(ISNUMBER('Форма 1'!AQ155),INDEX('Предельники 2022'!$C$4:$X$28,MATCH('Форма 1'!$G155,'Предельники 2022'!$B$4:$B$28,0),MATCH(W$5,'Предельники 2022'!$C$3:$X$3,0)),"")</f>
        <v/>
      </c>
      <c r="X155" s="30" t="str">
        <f>IF(ISNUMBER('Форма 1'!AR155),ROUND('Форма 1'!$I155*VLOOKUP('Форма 1'!$G155,'Предельники 2022'!$B$4:$X$28,'Форма 1'!AR$7),2),"")</f>
        <v/>
      </c>
      <c r="Y155" s="30" t="str">
        <f>IF(ISNUMBER('Форма 1'!AS155),ROUND('Форма 1'!$I155*VLOOKUP('Форма 1'!$G155,'Предельники 2022'!$B$4:$X$28,'Форма 1'!AS$7),2),"")</f>
        <v/>
      </c>
      <c r="Z155" s="30" t="str">
        <f>IF(ISNUMBER('Форма 1'!AT155),ROUND('Форма 1'!$I155*VLOOKUP('Форма 1'!$G155,'Предельники 2022'!$B$4:$X$28,'Форма 1'!AT$7),2),"")</f>
        <v/>
      </c>
      <c r="AA155" s="32"/>
      <c r="AB155" s="128">
        <f>'Форма 1'!T155</f>
        <v>45657</v>
      </c>
      <c r="AC155" s="130" t="str">
        <f>'Форма 1'!U155</f>
        <v>РО</v>
      </c>
    </row>
    <row r="156" spans="1:29" x14ac:dyDescent="0.25">
      <c r="A156" s="28">
        <f t="shared" si="41"/>
        <v>35</v>
      </c>
      <c r="B156" s="74" t="str">
        <f>IF(ISBLANK('Форма 1'!B156),"",'Форма 1'!B156)</f>
        <v>Муниципальное образование "Город Березники" Пермского края</v>
      </c>
      <c r="C156" s="87" t="s">
        <v>187</v>
      </c>
      <c r="D156" s="29">
        <f>IF(ISBLANK(C156),"Введите адрес",IF(C156='Форма 1'!C156,SUM(E156:K156,M156:S156,Форма2[[#This Row],[19]:[22]]),"Ошибка в адресе!"))</f>
        <v>13115150.939999999</v>
      </c>
      <c r="E156" s="30" t="str">
        <f>IF(ISNUMBER('Форма 1'!Z156),ROUND('Форма 1'!$I156*VLOOKUP('Форма 1'!$G156,'Предельники 2022'!$B$4:$X$28,'Форма 1'!Z$7),2),"")</f>
        <v/>
      </c>
      <c r="F156" s="30" t="str">
        <f>IF(ISNUMBER('Форма 1'!AA156),ROUND('Форма 1'!$I156*VLOOKUP('Форма 1'!$G156,'Предельники 2022'!$B$4:$X$28,'Форма 1'!AA$7),2),"")</f>
        <v/>
      </c>
      <c r="G156" s="30" t="str">
        <f>IF(ISNUMBER('Форма 1'!AB156),ROUND('Форма 1'!$I156*VLOOKUP('Форма 1'!$G156,'Предельники 2022'!$B$4:$X$28,'Форма 1'!AB$7),2),"")</f>
        <v/>
      </c>
      <c r="H156" s="30" t="str">
        <f>IF(ISNUMBER('Форма 1'!AC156),ROUND('Форма 1'!$I156*VLOOKUP('Форма 1'!$G156,'Предельники 2022'!$B$4:$X$28,'Форма 1'!AC$7),2),"")</f>
        <v/>
      </c>
      <c r="I156" s="30" t="str">
        <f>IF(ISNUMBER('Форма 1'!AD156),ROUND('Форма 1'!$I156*VLOOKUP('Форма 1'!$G156,'Предельники 2022'!$B$4:$X$28,'Форма 1'!AD$7),2),"")</f>
        <v/>
      </c>
      <c r="J156" s="30" t="str">
        <f>IF(ISNUMBER('Форма 1'!AE156),ROUND('Форма 1'!$I156*VLOOKUP('Форма 1'!$G156,'Предельники 2022'!$B$4:$X$28,'Форма 1'!AE$7),2),"")</f>
        <v/>
      </c>
      <c r="K156" s="30" t="str">
        <f>IF(ISNUMBER('Форма 1'!AF156),ROUND('Форма 1'!$I156*VLOOKUP('Форма 1'!$G156,'Предельники 2022'!$B$4:$X$28,'Форма 1'!AF$7),2),"")</f>
        <v/>
      </c>
      <c r="L156" s="31" t="str">
        <f>IF(ISBLANK('Форма 1'!AG156),"",'Форма 1'!AG156)</f>
        <v/>
      </c>
      <c r="M156" s="32" t="str">
        <f>IF(ISBLANK('Форма 1'!AH156),"",'Форма 1'!AH156)</f>
        <v/>
      </c>
      <c r="N156" s="30">
        <f>IF(ISNUMBER('Форма 1'!AI156),ROUND('Форма 1'!$I156*VLOOKUP('Форма 1'!$G156,'Предельники 2022'!$B$4:$X$28,'Форма 1'!AI$7),2),"")</f>
        <v>13115150.939999999</v>
      </c>
      <c r="O156" s="30" t="str">
        <f>IF(ISNUMBER('Форма 1'!AJ156),ROUND('Форма 1'!$I156*VLOOKUP('Форма 1'!$G156,'Предельники 2022'!$B$4:$X$28,'Форма 1'!AJ$7),2),"")</f>
        <v/>
      </c>
      <c r="P156" s="30" t="str">
        <f>IF(ISNUMBER('Форма 1'!AK156),ROUND('Форма 1'!$I156*VLOOKUP('Форма 1'!$G156,'Предельники 2022'!$B$4:$X$28,'Форма 1'!AK$7),2),"")</f>
        <v/>
      </c>
      <c r="Q156" s="30" t="str">
        <f>IF(ISNUMBER('Форма 1'!AL156),ROUND('Форма 1'!$I156*VLOOKUP('Форма 1'!$G156,'Предельники 2022'!$B$4:$X$28,'Форма 1'!AL$7),2),"")</f>
        <v/>
      </c>
      <c r="R156" s="30" t="str">
        <f>IF(ISNUMBER('Форма 1'!AM156),ROUND('Форма 1'!$I156*VLOOKUP('Форма 1'!$G156,'Предельники 2022'!$B$4:$X$28,'Форма 1'!AM$7),2),"")</f>
        <v/>
      </c>
      <c r="S156" s="93" t="str">
        <f t="shared" si="42"/>
        <v/>
      </c>
      <c r="T156" s="93" t="str">
        <f>IF(ISNUMBER('Форма 1'!AN156),INDEX('Предельники 2022'!$C$4:$X$28,MATCH('Форма 1'!$G156,'Предельники 2022'!$B$4:$B$28,0),MATCH(T$5,'Предельники 2022'!$C$3:$X$3,0)),"")</f>
        <v/>
      </c>
      <c r="U156" s="93" t="str">
        <f>IF(ISNUMBER('Форма 1'!AO156),INDEX('Предельники 2022'!$C$4:$X$28,MATCH('Форма 1'!$G156,'Предельники 2022'!$B$4:$B$28,0),MATCH(U$5,'Предельники 2022'!$C$3:$X$3,0)),"")</f>
        <v/>
      </c>
      <c r="V156" s="93" t="str">
        <f>IF(ISNUMBER('Форма 1'!AP156),INDEX('Предельники 2022'!$C$4:$X$28,MATCH('Форма 1'!$G156,'Предельники 2022'!$B$4:$B$28,0),MATCH(V$5,'Предельники 2022'!$C$3:$X$3,0)),"")</f>
        <v/>
      </c>
      <c r="W156" s="93" t="str">
        <f>IF(ISNUMBER('Форма 1'!AQ156),INDEX('Предельники 2022'!$C$4:$X$28,MATCH('Форма 1'!$G156,'Предельники 2022'!$B$4:$B$28,0),MATCH(W$5,'Предельники 2022'!$C$3:$X$3,0)),"")</f>
        <v/>
      </c>
      <c r="X156" s="30" t="str">
        <f>IF(ISNUMBER('Форма 1'!AR156),ROUND('Форма 1'!$I156*VLOOKUP('Форма 1'!$G156,'Предельники 2022'!$B$4:$X$28,'Форма 1'!AR$7),2),"")</f>
        <v/>
      </c>
      <c r="Y156" s="30" t="str">
        <f>IF(ISNUMBER('Форма 1'!AS156),ROUND('Форма 1'!$I156*VLOOKUP('Форма 1'!$G156,'Предельники 2022'!$B$4:$X$28,'Форма 1'!AS$7),2),"")</f>
        <v/>
      </c>
      <c r="Z156" s="30" t="str">
        <f>IF(ISNUMBER('Форма 1'!AT156),ROUND('Форма 1'!$I156*VLOOKUP('Форма 1'!$G156,'Предельники 2022'!$B$4:$X$28,'Форма 1'!AT$7),2),"")</f>
        <v/>
      </c>
      <c r="AA156" s="32"/>
      <c r="AB156" s="128">
        <f>'Форма 1'!T156</f>
        <v>45657</v>
      </c>
      <c r="AC156" s="130" t="str">
        <f>'Форма 1'!U156</f>
        <v>РО</v>
      </c>
    </row>
    <row r="157" spans="1:29" x14ac:dyDescent="0.25">
      <c r="A157" s="28">
        <f t="shared" si="41"/>
        <v>36</v>
      </c>
      <c r="B157" s="74" t="str">
        <f>IF(ISBLANK('Форма 1'!B157),"",'Форма 1'!B157)</f>
        <v>Муниципальное образование "Город Березники" Пермского края</v>
      </c>
      <c r="C157" s="87" t="s">
        <v>11</v>
      </c>
      <c r="D157" s="29">
        <f>IF(ISBLANK(C157),"Введите адрес",IF(C157='Форма 1'!C157,SUM(E157:K157,M157:S157,Форма2[[#This Row],[19]:[22]]),"Ошибка в адресе!"))</f>
        <v>781950.17999999993</v>
      </c>
      <c r="E157" s="30">
        <f>IF(ISNUMBER('Форма 1'!Z157),ROUND('Форма 1'!$I157*VLOOKUP('Форма 1'!$G157,'Предельники 2022'!$B$4:$X$28,'Форма 1'!Z$7),2),"")</f>
        <v>517709.87</v>
      </c>
      <c r="F157" s="30" t="str">
        <f>IF(ISNUMBER('Форма 1'!AA157),ROUND('Форма 1'!$I157*VLOOKUP('Форма 1'!$G157,'Предельники 2022'!$B$4:$X$28,'Форма 1'!AA$7),2),"")</f>
        <v/>
      </c>
      <c r="G157" s="30" t="str">
        <f>IF(ISNUMBER('Форма 1'!AB157),ROUND('Форма 1'!$I157*VLOOKUP('Форма 1'!$G157,'Предельники 2022'!$B$4:$X$28,'Форма 1'!AB$7),2),"")</f>
        <v/>
      </c>
      <c r="H157" s="30">
        <f>IF(ISNUMBER('Форма 1'!AC157),ROUND('Форма 1'!$I157*VLOOKUP('Форма 1'!$G157,'Предельники 2022'!$B$4:$X$28,'Форма 1'!AC$7),2),"")</f>
        <v>264240.31</v>
      </c>
      <c r="I157" s="30" t="str">
        <f>IF(ISNUMBER('Форма 1'!AD157),ROUND('Форма 1'!$I157*VLOOKUP('Форма 1'!$G157,'Предельники 2022'!$B$4:$X$28,'Форма 1'!AD$7),2),"")</f>
        <v/>
      </c>
      <c r="J157" s="30" t="str">
        <f>IF(ISNUMBER('Форма 1'!AE157),ROUND('Форма 1'!$I157*VLOOKUP('Форма 1'!$G157,'Предельники 2022'!$B$4:$X$28,'Форма 1'!AE$7),2),"")</f>
        <v/>
      </c>
      <c r="K157" s="30" t="str">
        <f>IF(ISNUMBER('Форма 1'!AF157),ROUND('Форма 1'!$I157*VLOOKUP('Форма 1'!$G157,'Предельники 2022'!$B$4:$X$28,'Форма 1'!AF$7),2),"")</f>
        <v/>
      </c>
      <c r="L157" s="31" t="str">
        <f>IF(ISBLANK('Форма 1'!AG157),"",'Форма 1'!AG157)</f>
        <v/>
      </c>
      <c r="M157" s="32" t="str">
        <f>IF(ISBLANK('Форма 1'!AH157),"",'Форма 1'!AH157)</f>
        <v/>
      </c>
      <c r="N157" s="30" t="str">
        <f>IF(ISNUMBER('Форма 1'!AI157),ROUND('Форма 1'!$I157*VLOOKUP('Форма 1'!$G157,'Предельники 2022'!$B$4:$X$28,'Форма 1'!AI$7),2),"")</f>
        <v/>
      </c>
      <c r="O157" s="30" t="str">
        <f>IF(ISNUMBER('Форма 1'!AJ157),ROUND('Форма 1'!$I157*VLOOKUP('Форма 1'!$G157,'Предельники 2022'!$B$4:$X$28,'Форма 1'!AJ$7),2),"")</f>
        <v/>
      </c>
      <c r="P157" s="30" t="str">
        <f>IF(ISNUMBER('Форма 1'!AK157),ROUND('Форма 1'!$I157*VLOOKUP('Форма 1'!$G157,'Предельники 2022'!$B$4:$X$28,'Форма 1'!AK$7),2),"")</f>
        <v/>
      </c>
      <c r="Q157" s="30" t="str">
        <f>IF(ISNUMBER('Форма 1'!AL157),ROUND('Форма 1'!$I157*VLOOKUP('Форма 1'!$G157,'Предельники 2022'!$B$4:$X$28,'Форма 1'!AL$7),2),"")</f>
        <v/>
      </c>
      <c r="R157" s="30" t="str">
        <f>IF(ISNUMBER('Форма 1'!AM157),ROUND('Форма 1'!$I157*VLOOKUP('Форма 1'!$G157,'Предельники 2022'!$B$4:$X$28,'Форма 1'!AM$7),2),"")</f>
        <v/>
      </c>
      <c r="S157" s="93" t="str">
        <f t="shared" si="42"/>
        <v/>
      </c>
      <c r="T157" s="93" t="str">
        <f>IF(ISNUMBER('Форма 1'!AN157),INDEX('Предельники 2022'!$C$4:$X$28,MATCH('Форма 1'!$G157,'Предельники 2022'!$B$4:$B$28,0),MATCH(T$5,'Предельники 2022'!$C$3:$X$3,0)),"")</f>
        <v/>
      </c>
      <c r="U157" s="93" t="str">
        <f>IF(ISNUMBER('Форма 1'!AO157),INDEX('Предельники 2022'!$C$4:$X$28,MATCH('Форма 1'!$G157,'Предельники 2022'!$B$4:$B$28,0),MATCH(U$5,'Предельники 2022'!$C$3:$X$3,0)),"")</f>
        <v/>
      </c>
      <c r="V157" s="93" t="str">
        <f>IF(ISNUMBER('Форма 1'!AP157),INDEX('Предельники 2022'!$C$4:$X$28,MATCH('Форма 1'!$G157,'Предельники 2022'!$B$4:$B$28,0),MATCH(V$5,'Предельники 2022'!$C$3:$X$3,0)),"")</f>
        <v/>
      </c>
      <c r="W157" s="93" t="str">
        <f>IF(ISNUMBER('Форма 1'!AQ157),INDEX('Предельники 2022'!$C$4:$X$28,MATCH('Форма 1'!$G157,'Предельники 2022'!$B$4:$B$28,0),MATCH(W$5,'Предельники 2022'!$C$3:$X$3,0)),"")</f>
        <v/>
      </c>
      <c r="X157" s="30" t="str">
        <f>IF(ISNUMBER('Форма 1'!AR157),ROUND('Форма 1'!$I157*VLOOKUP('Форма 1'!$G157,'Предельники 2022'!$B$4:$X$28,'Форма 1'!AR$7),2),"")</f>
        <v/>
      </c>
      <c r="Y157" s="30" t="str">
        <f>IF(ISNUMBER('Форма 1'!AS157),ROUND('Форма 1'!$I157*VLOOKUP('Форма 1'!$G157,'Предельники 2022'!$B$4:$X$28,'Форма 1'!AS$7),2),"")</f>
        <v/>
      </c>
      <c r="Z157" s="30" t="str">
        <f>IF(ISNUMBER('Форма 1'!AT157),ROUND('Форма 1'!$I157*VLOOKUP('Форма 1'!$G157,'Предельники 2022'!$B$4:$X$28,'Форма 1'!AT$7),2),"")</f>
        <v/>
      </c>
      <c r="AA157" s="32"/>
      <c r="AB157" s="128">
        <f>'Форма 1'!T157</f>
        <v>45657</v>
      </c>
      <c r="AC157" s="130" t="str">
        <f>'Форма 1'!U157</f>
        <v>РО</v>
      </c>
    </row>
    <row r="158" spans="1:29" x14ac:dyDescent="0.25">
      <c r="A158" s="28">
        <f t="shared" si="41"/>
        <v>37</v>
      </c>
      <c r="B158" s="74" t="str">
        <f>IF(ISBLANK('Форма 1'!B158),"",'Форма 1'!B158)</f>
        <v>Муниципальное образование "Город Березники" Пермского края</v>
      </c>
      <c r="C158" s="87" t="s">
        <v>935</v>
      </c>
      <c r="D158" s="29">
        <f>IF(ISBLANK(C158),"Введите адрес",IF(C158='Форма 1'!C158,SUM(E158:K158,M158:S158,Форма2[[#This Row],[19]:[22]]),"Ошибка в адресе!"))</f>
        <v>4656360.41</v>
      </c>
      <c r="E158" s="30" t="str">
        <f>IF(ISNUMBER('Форма 1'!Z158),ROUND('Форма 1'!$I158*VLOOKUP('Форма 1'!$G158,'Предельники 2022'!$B$4:$X$28,'Форма 1'!Z$7),2),"")</f>
        <v/>
      </c>
      <c r="F158" s="30" t="str">
        <f>IF(ISNUMBER('Форма 1'!AA158),ROUND('Форма 1'!$I158*VLOOKUP('Форма 1'!$G158,'Предельники 2022'!$B$4:$X$28,'Форма 1'!AA$7),2),"")</f>
        <v/>
      </c>
      <c r="G158" s="30" t="str">
        <f>IF(ISNUMBER('Форма 1'!AB158),ROUND('Форма 1'!$I158*VLOOKUP('Форма 1'!$G158,'Предельники 2022'!$B$4:$X$28,'Форма 1'!AB$7),2),"")</f>
        <v/>
      </c>
      <c r="H158" s="30" t="str">
        <f>IF(ISNUMBER('Форма 1'!AC158),ROUND('Форма 1'!$I158*VLOOKUP('Форма 1'!$G158,'Предельники 2022'!$B$4:$X$28,'Форма 1'!AC$7),2),"")</f>
        <v/>
      </c>
      <c r="I158" s="30" t="str">
        <f>IF(ISNUMBER('Форма 1'!AD158),ROUND('Форма 1'!$I158*VLOOKUP('Форма 1'!$G158,'Предельники 2022'!$B$4:$X$28,'Форма 1'!AD$7),2),"")</f>
        <v/>
      </c>
      <c r="J158" s="30" t="str">
        <f>IF(ISNUMBER('Форма 1'!AE158),ROUND('Форма 1'!$I158*VLOOKUP('Форма 1'!$G158,'Предельники 2022'!$B$4:$X$28,'Форма 1'!AE$7),2),"")</f>
        <v/>
      </c>
      <c r="K158" s="30" t="str">
        <f>IF(ISNUMBER('Форма 1'!AF158),ROUND('Форма 1'!$I158*VLOOKUP('Форма 1'!$G158,'Предельники 2022'!$B$4:$X$28,'Форма 1'!AF$7),2),"")</f>
        <v/>
      </c>
      <c r="L158" s="31" t="str">
        <f>IF(ISBLANK('Форма 1'!AG158),"",'Форма 1'!AG158)</f>
        <v/>
      </c>
      <c r="M158" s="32" t="str">
        <f>IF(ISBLANK('Форма 1'!AH158),"",'Форма 1'!AH158)</f>
        <v/>
      </c>
      <c r="N158" s="30">
        <f>IF(ISNUMBER('Форма 1'!AI158),ROUND('Форма 1'!$I158*VLOOKUP('Форма 1'!$G158,'Предельники 2022'!$B$4:$X$28,'Форма 1'!AI$7),2),"")</f>
        <v>4656360.41</v>
      </c>
      <c r="O158" s="30" t="str">
        <f>IF(ISNUMBER('Форма 1'!AJ158),ROUND('Форма 1'!$I158*VLOOKUP('Форма 1'!$G158,'Предельники 2022'!$B$4:$X$28,'Форма 1'!AJ$7),2),"")</f>
        <v/>
      </c>
      <c r="P158" s="30" t="str">
        <f>IF(ISNUMBER('Форма 1'!AK158),ROUND('Форма 1'!$I158*VLOOKUP('Форма 1'!$G158,'Предельники 2022'!$B$4:$X$28,'Форма 1'!AK$7),2),"")</f>
        <v/>
      </c>
      <c r="Q158" s="30" t="str">
        <f>IF(ISNUMBER('Форма 1'!AL158),ROUND('Форма 1'!$I158*VLOOKUP('Форма 1'!$G158,'Предельники 2022'!$B$4:$X$28,'Форма 1'!AL$7),2),"")</f>
        <v/>
      </c>
      <c r="R158" s="30" t="str">
        <f>IF(ISNUMBER('Форма 1'!AM158),ROUND('Форма 1'!$I158*VLOOKUP('Форма 1'!$G158,'Предельники 2022'!$B$4:$X$28,'Форма 1'!AM$7),2),"")</f>
        <v/>
      </c>
      <c r="S158" s="93" t="str">
        <f t="shared" si="42"/>
        <v/>
      </c>
      <c r="T158" s="93" t="str">
        <f>IF(ISNUMBER('Форма 1'!AN158),INDEX('Предельники 2022'!$C$4:$X$28,MATCH('Форма 1'!$G158,'Предельники 2022'!$B$4:$B$28,0),MATCH(T$5,'Предельники 2022'!$C$3:$X$3,0)),"")</f>
        <v/>
      </c>
      <c r="U158" s="93" t="str">
        <f>IF(ISNUMBER('Форма 1'!AO158),INDEX('Предельники 2022'!$C$4:$X$28,MATCH('Форма 1'!$G158,'Предельники 2022'!$B$4:$B$28,0),MATCH(U$5,'Предельники 2022'!$C$3:$X$3,0)),"")</f>
        <v/>
      </c>
      <c r="V158" s="93" t="str">
        <f>IF(ISNUMBER('Форма 1'!AP158),INDEX('Предельники 2022'!$C$4:$X$28,MATCH('Форма 1'!$G158,'Предельники 2022'!$B$4:$B$28,0),MATCH(V$5,'Предельники 2022'!$C$3:$X$3,0)),"")</f>
        <v/>
      </c>
      <c r="W158" s="93" t="str">
        <f>IF(ISNUMBER('Форма 1'!AQ158),INDEX('Предельники 2022'!$C$4:$X$28,MATCH('Форма 1'!$G158,'Предельники 2022'!$B$4:$B$28,0),MATCH(W$5,'Предельники 2022'!$C$3:$X$3,0)),"")</f>
        <v/>
      </c>
      <c r="X158" s="30" t="str">
        <f>IF(ISNUMBER('Форма 1'!AR158),ROUND('Форма 1'!$I158*VLOOKUP('Форма 1'!$G158,'Предельники 2022'!$B$4:$X$28,'Форма 1'!AR$7),2),"")</f>
        <v/>
      </c>
      <c r="Y158" s="30" t="str">
        <f>IF(ISNUMBER('Форма 1'!AS158),ROUND('Форма 1'!$I158*VLOOKUP('Форма 1'!$G158,'Предельники 2022'!$B$4:$X$28,'Форма 1'!AS$7),2),"")</f>
        <v/>
      </c>
      <c r="Z158" s="30" t="str">
        <f>IF(ISNUMBER('Форма 1'!AT158),ROUND('Форма 1'!$I158*VLOOKUP('Форма 1'!$G158,'Предельники 2022'!$B$4:$X$28,'Форма 1'!AT$7),2),"")</f>
        <v/>
      </c>
      <c r="AA158" s="32"/>
      <c r="AB158" s="128">
        <f>'Форма 1'!T158</f>
        <v>45657</v>
      </c>
      <c r="AC158" s="130" t="str">
        <f>'Форма 1'!U158</f>
        <v>РО</v>
      </c>
    </row>
    <row r="159" spans="1:29" x14ac:dyDescent="0.25">
      <c r="A159" s="28">
        <f t="shared" si="41"/>
        <v>38</v>
      </c>
      <c r="B159" s="74" t="str">
        <f>IF(ISBLANK('Форма 1'!B159),"",'Форма 1'!B159)</f>
        <v>Муниципальное образование "Город Березники" Пермского края</v>
      </c>
      <c r="C159" s="87" t="s">
        <v>71</v>
      </c>
      <c r="D159" s="29">
        <f>IF(ISBLANK(C159),"Введите адрес",IF(C159='Форма 1'!C159,SUM(E159:K159,M159:S159,Форма2[[#This Row],[19]:[22]]),"Ошибка в адресе!"))</f>
        <v>6074462.4000000004</v>
      </c>
      <c r="E159" s="30" t="str">
        <f>IF(ISNUMBER('Форма 1'!Z159),ROUND('Форма 1'!$I159*VLOOKUP('Форма 1'!$G159,'Предельники 2022'!$B$4:$X$28,'Форма 1'!Z$7),2),"")</f>
        <v/>
      </c>
      <c r="F159" s="30" t="str">
        <f>IF(ISNUMBER('Форма 1'!AA159),ROUND('Форма 1'!$I159*VLOOKUP('Форма 1'!$G159,'Предельники 2022'!$B$4:$X$28,'Форма 1'!AA$7),2),"")</f>
        <v/>
      </c>
      <c r="G159" s="30" t="str">
        <f>IF(ISNUMBER('Форма 1'!AB159),ROUND('Форма 1'!$I159*VLOOKUP('Форма 1'!$G159,'Предельники 2022'!$B$4:$X$28,'Форма 1'!AB$7),2),"")</f>
        <v/>
      </c>
      <c r="H159" s="30">
        <f>IF(ISNUMBER('Форма 1'!AC159),ROUND('Форма 1'!$I159*VLOOKUP('Форма 1'!$G159,'Предельники 2022'!$B$4:$X$28,'Форма 1'!AC$7),2),"")</f>
        <v>286342.2</v>
      </c>
      <c r="I159" s="30">
        <f>IF(ISNUMBER('Форма 1'!AD159),ROUND('Форма 1'!$I159*VLOOKUP('Форма 1'!$G159,'Предельники 2022'!$B$4:$X$28,'Форма 1'!AD$7),2),"")</f>
        <v>883120.24</v>
      </c>
      <c r="J159" s="30">
        <f>IF(ISNUMBER('Форма 1'!AE159),ROUND('Форма 1'!$I159*VLOOKUP('Форма 1'!$G159,'Предельники 2022'!$B$4:$X$28,'Форма 1'!AE$7),2),"")</f>
        <v>488602.97</v>
      </c>
      <c r="K159" s="30" t="str">
        <f>IF(ISNUMBER('Форма 1'!AF159),ROUND('Форма 1'!$I159*VLOOKUP('Форма 1'!$G159,'Предельники 2022'!$B$4:$X$28,'Форма 1'!AF$7),2),"")</f>
        <v/>
      </c>
      <c r="L159" s="31" t="str">
        <f>IF(ISBLANK('Форма 1'!AG159),"",'Форма 1'!AG159)</f>
        <v/>
      </c>
      <c r="M159" s="32" t="str">
        <f>IF(ISBLANK('Форма 1'!AH159),"",'Форма 1'!AH159)</f>
        <v/>
      </c>
      <c r="N159" s="30" t="str">
        <f>IF(ISNUMBER('Форма 1'!AI159),ROUND('Форма 1'!$I159*VLOOKUP('Форма 1'!$G159,'Предельники 2022'!$B$4:$X$28,'Форма 1'!AI$7),2),"")</f>
        <v/>
      </c>
      <c r="O159" s="30">
        <f>IF(ISNUMBER('Форма 1'!AJ159),ROUND('Форма 1'!$I159*VLOOKUP('Форма 1'!$G159,'Предельники 2022'!$B$4:$X$28,'Форма 1'!AJ$7),2),"")</f>
        <v>4416396.99</v>
      </c>
      <c r="P159" s="30" t="str">
        <f>IF(ISNUMBER('Форма 1'!AK159),ROUND('Форма 1'!$I159*VLOOKUP('Форма 1'!$G159,'Предельники 2022'!$B$4:$X$28,'Форма 1'!AK$7),2),"")</f>
        <v/>
      </c>
      <c r="Q159" s="30" t="str">
        <f>IF(ISNUMBER('Форма 1'!AL159),ROUND('Форма 1'!$I159*VLOOKUP('Форма 1'!$G159,'Предельники 2022'!$B$4:$X$28,'Форма 1'!AL$7),2),"")</f>
        <v/>
      </c>
      <c r="R159" s="30" t="str">
        <f>IF(ISNUMBER('Форма 1'!AM159),ROUND('Форма 1'!$I159*VLOOKUP('Форма 1'!$G159,'Предельники 2022'!$B$4:$X$28,'Форма 1'!AM$7),2),"")</f>
        <v/>
      </c>
      <c r="S159" s="93" t="str">
        <f t="shared" si="42"/>
        <v/>
      </c>
      <c r="T159" s="93" t="str">
        <f>IF(ISNUMBER('Форма 1'!AN159),INDEX('Предельники 2022'!$C$4:$X$28,MATCH('Форма 1'!$G159,'Предельники 2022'!$B$4:$B$28,0),MATCH(T$5,'Предельники 2022'!$C$3:$X$3,0)),"")</f>
        <v/>
      </c>
      <c r="U159" s="93" t="str">
        <f>IF(ISNUMBER('Форма 1'!AO159),INDEX('Предельники 2022'!$C$4:$X$28,MATCH('Форма 1'!$G159,'Предельники 2022'!$B$4:$B$28,0),MATCH(U$5,'Предельники 2022'!$C$3:$X$3,0)),"")</f>
        <v/>
      </c>
      <c r="V159" s="93" t="str">
        <f>IF(ISNUMBER('Форма 1'!AP159),INDEX('Предельники 2022'!$C$4:$X$28,MATCH('Форма 1'!$G159,'Предельники 2022'!$B$4:$B$28,0),MATCH(V$5,'Предельники 2022'!$C$3:$X$3,0)),"")</f>
        <v/>
      </c>
      <c r="W159" s="93" t="str">
        <f>IF(ISNUMBER('Форма 1'!AQ159),INDEX('Предельники 2022'!$C$4:$X$28,MATCH('Форма 1'!$G159,'Предельники 2022'!$B$4:$B$28,0),MATCH(W$5,'Предельники 2022'!$C$3:$X$3,0)),"")</f>
        <v/>
      </c>
      <c r="X159" s="30" t="str">
        <f>IF(ISNUMBER('Форма 1'!AR159),ROUND('Форма 1'!$I159*VLOOKUP('Форма 1'!$G159,'Предельники 2022'!$B$4:$X$28,'Форма 1'!AR$7),2),"")</f>
        <v/>
      </c>
      <c r="Y159" s="30" t="str">
        <f>IF(ISNUMBER('Форма 1'!AS159),ROUND('Форма 1'!$I159*VLOOKUP('Форма 1'!$G159,'Предельники 2022'!$B$4:$X$28,'Форма 1'!AS$7),2),"")</f>
        <v/>
      </c>
      <c r="Z159" s="30" t="str">
        <f>IF(ISNUMBER('Форма 1'!AT159),ROUND('Форма 1'!$I159*VLOOKUP('Форма 1'!$G159,'Предельники 2022'!$B$4:$X$28,'Форма 1'!AT$7),2),"")</f>
        <v/>
      </c>
      <c r="AA159" s="32"/>
      <c r="AB159" s="128">
        <f>'Форма 1'!T159</f>
        <v>45657</v>
      </c>
      <c r="AC159" s="130" t="str">
        <f>'Форма 1'!U159</f>
        <v>РО</v>
      </c>
    </row>
    <row r="160" spans="1:29" x14ac:dyDescent="0.25">
      <c r="A160" s="28">
        <f t="shared" si="41"/>
        <v>39</v>
      </c>
      <c r="B160" s="74" t="str">
        <f>IF(ISBLANK('Форма 1'!B160),"",'Форма 1'!B160)</f>
        <v>Муниципальное образование "Город Березники" Пермского края</v>
      </c>
      <c r="C160" s="87" t="s">
        <v>72</v>
      </c>
      <c r="D160" s="29">
        <f>IF(ISBLANK(C160),"Введите адрес",IF(C160='Форма 1'!C160,SUM(E160:K160,M160:S160,Форма2[[#This Row],[19]:[22]]),"Ошибка в адресе!"))</f>
        <v>12480309.300000001</v>
      </c>
      <c r="E160" s="30" t="str">
        <f>IF(ISNUMBER('Форма 1'!Z160),ROUND('Форма 1'!$I160*VLOOKUP('Форма 1'!$G160,'Предельники 2022'!$B$4:$X$28,'Форма 1'!Z$7),2),"")</f>
        <v/>
      </c>
      <c r="F160" s="30">
        <f>IF(ISNUMBER('Форма 1'!AA160),ROUND('Форма 1'!$I160*VLOOKUP('Форма 1'!$G160,'Предельники 2022'!$B$4:$X$28,'Форма 1'!AA$7),2),"")</f>
        <v>6386611.2400000002</v>
      </c>
      <c r="G160" s="30" t="str">
        <f>IF(ISNUMBER('Форма 1'!AB160),ROUND('Форма 1'!$I160*VLOOKUP('Форма 1'!$G160,'Предельники 2022'!$B$4:$X$28,'Форма 1'!AB$7),2),"")</f>
        <v/>
      </c>
      <c r="H160" s="30">
        <f>IF(ISNUMBER('Форма 1'!AC160),ROUND('Форма 1'!$I160*VLOOKUP('Форма 1'!$G160,'Предельники 2022'!$B$4:$X$28,'Форма 1'!AC$7),2),"")</f>
        <v>287248.94</v>
      </c>
      <c r="I160" s="30">
        <f>IF(ISNUMBER('Форма 1'!AD160),ROUND('Форма 1'!$I160*VLOOKUP('Форма 1'!$G160,'Предельники 2022'!$B$4:$X$28,'Форма 1'!AD$7),2),"")</f>
        <v>885916.77</v>
      </c>
      <c r="J160" s="30">
        <f>IF(ISNUMBER('Форма 1'!AE160),ROUND('Форма 1'!$I160*VLOOKUP('Форма 1'!$G160,'Предельники 2022'!$B$4:$X$28,'Форма 1'!AE$7),2),"")</f>
        <v>490150.2</v>
      </c>
      <c r="K160" s="30" t="str">
        <f>IF(ISNUMBER('Форма 1'!AF160),ROUND('Форма 1'!$I160*VLOOKUP('Форма 1'!$G160,'Предельники 2022'!$B$4:$X$28,'Форма 1'!AF$7),2),"")</f>
        <v/>
      </c>
      <c r="L160" s="31" t="str">
        <f>IF(ISBLANK('Форма 1'!AG160),"",'Форма 1'!AG160)</f>
        <v/>
      </c>
      <c r="M160" s="32" t="str">
        <f>IF(ISBLANK('Форма 1'!AH160),"",'Форма 1'!AH160)</f>
        <v/>
      </c>
      <c r="N160" s="30" t="str">
        <f>IF(ISNUMBER('Форма 1'!AI160),ROUND('Форма 1'!$I160*VLOOKUP('Форма 1'!$G160,'Предельники 2022'!$B$4:$X$28,'Форма 1'!AI$7),2),"")</f>
        <v/>
      </c>
      <c r="O160" s="30">
        <f>IF(ISNUMBER('Форма 1'!AJ160),ROUND('Форма 1'!$I160*VLOOKUP('Форма 1'!$G160,'Предельники 2022'!$B$4:$X$28,'Форма 1'!AJ$7),2),"")</f>
        <v>4430382.1500000004</v>
      </c>
      <c r="P160" s="30" t="str">
        <f>IF(ISNUMBER('Форма 1'!AK160),ROUND('Форма 1'!$I160*VLOOKUP('Форма 1'!$G160,'Предельники 2022'!$B$4:$X$28,'Форма 1'!AK$7),2),"")</f>
        <v/>
      </c>
      <c r="Q160" s="30" t="str">
        <f>IF(ISNUMBER('Форма 1'!AL160),ROUND('Форма 1'!$I160*VLOOKUP('Форма 1'!$G160,'Предельники 2022'!$B$4:$X$28,'Форма 1'!AL$7),2),"")</f>
        <v/>
      </c>
      <c r="R160" s="30" t="str">
        <f>IF(ISNUMBER('Форма 1'!AM160),ROUND('Форма 1'!$I160*VLOOKUP('Форма 1'!$G160,'Предельники 2022'!$B$4:$X$28,'Форма 1'!AM$7),2),"")</f>
        <v/>
      </c>
      <c r="S160" s="93" t="str">
        <f t="shared" si="42"/>
        <v/>
      </c>
      <c r="T160" s="93" t="str">
        <f>IF(ISNUMBER('Форма 1'!AN160),INDEX('Предельники 2022'!$C$4:$X$28,MATCH('Форма 1'!$G160,'Предельники 2022'!$B$4:$B$28,0),MATCH(T$5,'Предельники 2022'!$C$3:$X$3,0)),"")</f>
        <v/>
      </c>
      <c r="U160" s="93" t="str">
        <f>IF(ISNUMBER('Форма 1'!AO160),INDEX('Предельники 2022'!$C$4:$X$28,MATCH('Форма 1'!$G160,'Предельники 2022'!$B$4:$B$28,0),MATCH(U$5,'Предельники 2022'!$C$3:$X$3,0)),"")</f>
        <v/>
      </c>
      <c r="V160" s="93" t="str">
        <f>IF(ISNUMBER('Форма 1'!AP160),INDEX('Предельники 2022'!$C$4:$X$28,MATCH('Форма 1'!$G160,'Предельники 2022'!$B$4:$B$28,0),MATCH(V$5,'Предельники 2022'!$C$3:$X$3,0)),"")</f>
        <v/>
      </c>
      <c r="W160" s="93" t="str">
        <f>IF(ISNUMBER('Форма 1'!AQ160),INDEX('Предельники 2022'!$C$4:$X$28,MATCH('Форма 1'!$G160,'Предельники 2022'!$B$4:$B$28,0),MATCH(W$5,'Предельники 2022'!$C$3:$X$3,0)),"")</f>
        <v/>
      </c>
      <c r="X160" s="30" t="str">
        <f>IF(ISNUMBER('Форма 1'!AR160),ROUND('Форма 1'!$I160*VLOOKUP('Форма 1'!$G160,'Предельники 2022'!$B$4:$X$28,'Форма 1'!AR$7),2),"")</f>
        <v/>
      </c>
      <c r="Y160" s="30" t="str">
        <f>IF(ISNUMBER('Форма 1'!AS160),ROUND('Форма 1'!$I160*VLOOKUP('Форма 1'!$G160,'Предельники 2022'!$B$4:$X$28,'Форма 1'!AS$7),2),"")</f>
        <v/>
      </c>
      <c r="Z160" s="30" t="str">
        <f>IF(ISNUMBER('Форма 1'!AT160),ROUND('Форма 1'!$I160*VLOOKUP('Форма 1'!$G160,'Предельники 2022'!$B$4:$X$28,'Форма 1'!AT$7),2),"")</f>
        <v/>
      </c>
      <c r="AA160" s="32"/>
      <c r="AB160" s="128">
        <f>'Форма 1'!T160</f>
        <v>45657</v>
      </c>
      <c r="AC160" s="130" t="str">
        <f>'Форма 1'!U160</f>
        <v>РО</v>
      </c>
    </row>
    <row r="161" spans="1:29" x14ac:dyDescent="0.25">
      <c r="A161" s="28">
        <f t="shared" si="41"/>
        <v>40</v>
      </c>
      <c r="B161" s="74" t="str">
        <f>IF(ISBLANK('Форма 1'!B161),"",'Форма 1'!B161)</f>
        <v>Муниципальное образование "Город Березники" Пермского края</v>
      </c>
      <c r="C161" s="87" t="s">
        <v>936</v>
      </c>
      <c r="D161" s="29">
        <f>IF(ISBLANK(C161),"Введите адрес",IF(C161='Форма 1'!C161,SUM(E161:K161,M161:S161,Форма2[[#This Row],[19]:[22]]),"Ошибка в адресе!"))</f>
        <v>4327586.1900000004</v>
      </c>
      <c r="E161" s="30" t="str">
        <f>IF(ISNUMBER('Форма 1'!Z161),ROUND('Форма 1'!$I161*VLOOKUP('Форма 1'!$G161,'Предельники 2022'!$B$4:$X$28,'Форма 1'!Z$7),2),"")</f>
        <v/>
      </c>
      <c r="F161" s="30" t="str">
        <f>IF(ISNUMBER('Форма 1'!AA161),ROUND('Форма 1'!$I161*VLOOKUP('Форма 1'!$G161,'Предельники 2022'!$B$4:$X$28,'Форма 1'!AA$7),2),"")</f>
        <v/>
      </c>
      <c r="G161" s="30" t="str">
        <f>IF(ISNUMBER('Форма 1'!AB161),ROUND('Форма 1'!$I161*VLOOKUP('Форма 1'!$G161,'Предельники 2022'!$B$4:$X$28,'Форма 1'!AB$7),2),"")</f>
        <v/>
      </c>
      <c r="H161" s="30" t="str">
        <f>IF(ISNUMBER('Форма 1'!AC161),ROUND('Форма 1'!$I161*VLOOKUP('Форма 1'!$G161,'Предельники 2022'!$B$4:$X$28,'Форма 1'!AC$7),2),"")</f>
        <v/>
      </c>
      <c r="I161" s="30" t="str">
        <f>IF(ISNUMBER('Форма 1'!AD161),ROUND('Форма 1'!$I161*VLOOKUP('Форма 1'!$G161,'Предельники 2022'!$B$4:$X$28,'Форма 1'!AD$7),2),"")</f>
        <v/>
      </c>
      <c r="J161" s="30" t="str">
        <f>IF(ISNUMBER('Форма 1'!AE161),ROUND('Форма 1'!$I161*VLOOKUP('Форма 1'!$G161,'Предельники 2022'!$B$4:$X$28,'Форма 1'!AE$7),2),"")</f>
        <v/>
      </c>
      <c r="K161" s="30" t="str">
        <f>IF(ISNUMBER('Форма 1'!AF161),ROUND('Форма 1'!$I161*VLOOKUP('Форма 1'!$G161,'Предельники 2022'!$B$4:$X$28,'Форма 1'!AF$7),2),"")</f>
        <v/>
      </c>
      <c r="L161" s="31" t="str">
        <f>IF(ISBLANK('Форма 1'!AG161),"",'Форма 1'!AG161)</f>
        <v/>
      </c>
      <c r="M161" s="32" t="str">
        <f>IF(ISBLANK('Форма 1'!AH161),"",'Форма 1'!AH161)</f>
        <v/>
      </c>
      <c r="N161" s="30">
        <f>IF(ISNUMBER('Форма 1'!AI161),ROUND('Форма 1'!$I161*VLOOKUP('Форма 1'!$G161,'Предельники 2022'!$B$4:$X$28,'Форма 1'!AI$7),2),"")</f>
        <v>4327586.1900000004</v>
      </c>
      <c r="O161" s="30" t="str">
        <f>IF(ISNUMBER('Форма 1'!AJ161),ROUND('Форма 1'!$I161*VLOOKUP('Форма 1'!$G161,'Предельники 2022'!$B$4:$X$28,'Форма 1'!AJ$7),2),"")</f>
        <v/>
      </c>
      <c r="P161" s="30" t="str">
        <f>IF(ISNUMBER('Форма 1'!AK161),ROUND('Форма 1'!$I161*VLOOKUP('Форма 1'!$G161,'Предельники 2022'!$B$4:$X$28,'Форма 1'!AK$7),2),"")</f>
        <v/>
      </c>
      <c r="Q161" s="30" t="str">
        <f>IF(ISNUMBER('Форма 1'!AL161),ROUND('Форма 1'!$I161*VLOOKUP('Форма 1'!$G161,'Предельники 2022'!$B$4:$X$28,'Форма 1'!AL$7),2),"")</f>
        <v/>
      </c>
      <c r="R161" s="30" t="str">
        <f>IF(ISNUMBER('Форма 1'!AM161),ROUND('Форма 1'!$I161*VLOOKUP('Форма 1'!$G161,'Предельники 2022'!$B$4:$X$28,'Форма 1'!AM$7),2),"")</f>
        <v/>
      </c>
      <c r="S161" s="93" t="str">
        <f t="shared" si="42"/>
        <v/>
      </c>
      <c r="T161" s="93" t="str">
        <f>IF(ISNUMBER('Форма 1'!AN161),INDEX('Предельники 2022'!$C$4:$X$28,MATCH('Форма 1'!$G161,'Предельники 2022'!$B$4:$B$28,0),MATCH(T$5,'Предельники 2022'!$C$3:$X$3,0)),"")</f>
        <v/>
      </c>
      <c r="U161" s="93" t="str">
        <f>IF(ISNUMBER('Форма 1'!AO161),INDEX('Предельники 2022'!$C$4:$X$28,MATCH('Форма 1'!$G161,'Предельники 2022'!$B$4:$B$28,0),MATCH(U$5,'Предельники 2022'!$C$3:$X$3,0)),"")</f>
        <v/>
      </c>
      <c r="V161" s="93" t="str">
        <f>IF(ISNUMBER('Форма 1'!AP161),INDEX('Предельники 2022'!$C$4:$X$28,MATCH('Форма 1'!$G161,'Предельники 2022'!$B$4:$B$28,0),MATCH(V$5,'Предельники 2022'!$C$3:$X$3,0)),"")</f>
        <v/>
      </c>
      <c r="W161" s="93" t="str">
        <f>IF(ISNUMBER('Форма 1'!AQ161),INDEX('Предельники 2022'!$C$4:$X$28,MATCH('Форма 1'!$G161,'Предельники 2022'!$B$4:$B$28,0),MATCH(W$5,'Предельники 2022'!$C$3:$X$3,0)),"")</f>
        <v/>
      </c>
      <c r="X161" s="30" t="str">
        <f>IF(ISNUMBER('Форма 1'!AR161),ROUND('Форма 1'!$I161*VLOOKUP('Форма 1'!$G161,'Предельники 2022'!$B$4:$X$28,'Форма 1'!AR$7),2),"")</f>
        <v/>
      </c>
      <c r="Y161" s="30" t="str">
        <f>IF(ISNUMBER('Форма 1'!AS161),ROUND('Форма 1'!$I161*VLOOKUP('Форма 1'!$G161,'Предельники 2022'!$B$4:$X$28,'Форма 1'!AS$7),2),"")</f>
        <v/>
      </c>
      <c r="Z161" s="30" t="str">
        <f>IF(ISNUMBER('Форма 1'!AT161),ROUND('Форма 1'!$I161*VLOOKUP('Форма 1'!$G161,'Предельники 2022'!$B$4:$X$28,'Форма 1'!AT$7),2),"")</f>
        <v/>
      </c>
      <c r="AA161" s="32"/>
      <c r="AB161" s="128">
        <f>'Форма 1'!T161</f>
        <v>45657</v>
      </c>
      <c r="AC161" s="130" t="str">
        <f>'Форма 1'!U161</f>
        <v>РО</v>
      </c>
    </row>
    <row r="162" spans="1:29" x14ac:dyDescent="0.25">
      <c r="A162" s="28">
        <f t="shared" si="41"/>
        <v>41</v>
      </c>
      <c r="B162" s="74" t="str">
        <f>IF(ISBLANK('Форма 1'!B162),"",'Форма 1'!B162)</f>
        <v>Муниципальное образование "Город Березники" Пермского края</v>
      </c>
      <c r="C162" s="87" t="s">
        <v>188</v>
      </c>
      <c r="D162" s="29">
        <f>IF(ISBLANK(C162),"Введите адрес",IF(C162='Форма 1'!C162,SUM(E162:K162,M162:S162,Форма2[[#This Row],[19]:[22]]),"Ошибка в адресе!"))</f>
        <v>10205342.640000001</v>
      </c>
      <c r="E162" s="30" t="str">
        <f>IF(ISNUMBER('Форма 1'!Z162),ROUND('Форма 1'!$I162*VLOOKUP('Форма 1'!$G162,'Предельники 2022'!$B$4:$X$28,'Форма 1'!Z$7),2),"")</f>
        <v/>
      </c>
      <c r="F162" s="30" t="str">
        <f>IF(ISNUMBER('Форма 1'!AA162),ROUND('Форма 1'!$I162*VLOOKUP('Форма 1'!$G162,'Предельники 2022'!$B$4:$X$28,'Форма 1'!AA$7),2),"")</f>
        <v/>
      </c>
      <c r="G162" s="30" t="str">
        <f>IF(ISNUMBER('Форма 1'!AB162),ROUND('Форма 1'!$I162*VLOOKUP('Форма 1'!$G162,'Предельники 2022'!$B$4:$X$28,'Форма 1'!AB$7),2),"")</f>
        <v/>
      </c>
      <c r="H162" s="30" t="str">
        <f>IF(ISNUMBER('Форма 1'!AC162),ROUND('Форма 1'!$I162*VLOOKUP('Форма 1'!$G162,'Предельники 2022'!$B$4:$X$28,'Форма 1'!AC$7),2),"")</f>
        <v/>
      </c>
      <c r="I162" s="30" t="str">
        <f>IF(ISNUMBER('Форма 1'!AD162),ROUND('Форма 1'!$I162*VLOOKUP('Форма 1'!$G162,'Предельники 2022'!$B$4:$X$28,'Форма 1'!AD$7),2),"")</f>
        <v/>
      </c>
      <c r="J162" s="30" t="str">
        <f>IF(ISNUMBER('Форма 1'!AE162),ROUND('Форма 1'!$I162*VLOOKUP('Форма 1'!$G162,'Предельники 2022'!$B$4:$X$28,'Форма 1'!AE$7),2),"")</f>
        <v/>
      </c>
      <c r="K162" s="30" t="str">
        <f>IF(ISNUMBER('Форма 1'!AF162),ROUND('Форма 1'!$I162*VLOOKUP('Форма 1'!$G162,'Предельники 2022'!$B$4:$X$28,'Форма 1'!AF$7),2),"")</f>
        <v/>
      </c>
      <c r="L162" s="31" t="str">
        <f>IF(ISBLANK('Форма 1'!AG162),"",'Форма 1'!AG162)</f>
        <v/>
      </c>
      <c r="M162" s="32" t="str">
        <f>IF(ISBLANK('Форма 1'!AH162),"",'Форма 1'!AH162)</f>
        <v/>
      </c>
      <c r="N162" s="30">
        <f>IF(ISNUMBER('Форма 1'!AI162),ROUND('Форма 1'!$I162*VLOOKUP('Форма 1'!$G162,'Предельники 2022'!$B$4:$X$28,'Форма 1'!AI$7),2),"")</f>
        <v>10205342.640000001</v>
      </c>
      <c r="O162" s="30" t="str">
        <f>IF(ISNUMBER('Форма 1'!AJ162),ROUND('Форма 1'!$I162*VLOOKUP('Форма 1'!$G162,'Предельники 2022'!$B$4:$X$28,'Форма 1'!AJ$7),2),"")</f>
        <v/>
      </c>
      <c r="P162" s="30" t="str">
        <f>IF(ISNUMBER('Форма 1'!AK162),ROUND('Форма 1'!$I162*VLOOKUP('Форма 1'!$G162,'Предельники 2022'!$B$4:$X$28,'Форма 1'!AK$7),2),"")</f>
        <v/>
      </c>
      <c r="Q162" s="30" t="str">
        <f>IF(ISNUMBER('Форма 1'!AL162),ROUND('Форма 1'!$I162*VLOOKUP('Форма 1'!$G162,'Предельники 2022'!$B$4:$X$28,'Форма 1'!AL$7),2),"")</f>
        <v/>
      </c>
      <c r="R162" s="30" t="str">
        <f>IF(ISNUMBER('Форма 1'!AM162),ROUND('Форма 1'!$I162*VLOOKUP('Форма 1'!$G162,'Предельники 2022'!$B$4:$X$28,'Форма 1'!AM$7),2),"")</f>
        <v/>
      </c>
      <c r="S162" s="93" t="str">
        <f t="shared" si="42"/>
        <v/>
      </c>
      <c r="T162" s="93" t="str">
        <f>IF(ISNUMBER('Форма 1'!AN162),INDEX('Предельники 2022'!$C$4:$X$28,MATCH('Форма 1'!$G162,'Предельники 2022'!$B$4:$B$28,0),MATCH(T$5,'Предельники 2022'!$C$3:$X$3,0)),"")</f>
        <v/>
      </c>
      <c r="U162" s="93" t="str">
        <f>IF(ISNUMBER('Форма 1'!AO162),INDEX('Предельники 2022'!$C$4:$X$28,MATCH('Форма 1'!$G162,'Предельники 2022'!$B$4:$B$28,0),MATCH(U$5,'Предельники 2022'!$C$3:$X$3,0)),"")</f>
        <v/>
      </c>
      <c r="V162" s="93" t="str">
        <f>IF(ISNUMBER('Форма 1'!AP162),INDEX('Предельники 2022'!$C$4:$X$28,MATCH('Форма 1'!$G162,'Предельники 2022'!$B$4:$B$28,0),MATCH(V$5,'Предельники 2022'!$C$3:$X$3,0)),"")</f>
        <v/>
      </c>
      <c r="W162" s="93" t="str">
        <f>IF(ISNUMBER('Форма 1'!AQ162),INDEX('Предельники 2022'!$C$4:$X$28,MATCH('Форма 1'!$G162,'Предельники 2022'!$B$4:$B$28,0),MATCH(W$5,'Предельники 2022'!$C$3:$X$3,0)),"")</f>
        <v/>
      </c>
      <c r="X162" s="30" t="str">
        <f>IF(ISNUMBER('Форма 1'!AR162),ROUND('Форма 1'!$I162*VLOOKUP('Форма 1'!$G162,'Предельники 2022'!$B$4:$X$28,'Форма 1'!AR$7),2),"")</f>
        <v/>
      </c>
      <c r="Y162" s="30" t="str">
        <f>IF(ISNUMBER('Форма 1'!AS162),ROUND('Форма 1'!$I162*VLOOKUP('Форма 1'!$G162,'Предельники 2022'!$B$4:$X$28,'Форма 1'!AS$7),2),"")</f>
        <v/>
      </c>
      <c r="Z162" s="30" t="str">
        <f>IF(ISNUMBER('Форма 1'!AT162),ROUND('Форма 1'!$I162*VLOOKUP('Форма 1'!$G162,'Предельники 2022'!$B$4:$X$28,'Форма 1'!AT$7),2),"")</f>
        <v/>
      </c>
      <c r="AA162" s="32"/>
      <c r="AB162" s="128">
        <f>'Форма 1'!T162</f>
        <v>45657</v>
      </c>
      <c r="AC162" s="130" t="str">
        <f>'Форма 1'!U162</f>
        <v>РО</v>
      </c>
    </row>
    <row r="163" spans="1:29" x14ac:dyDescent="0.25">
      <c r="A163" s="28">
        <f t="shared" si="41"/>
        <v>42</v>
      </c>
      <c r="B163" s="74" t="str">
        <f>IF(ISBLANK('Форма 1'!B163),"",'Форма 1'!B163)</f>
        <v>Муниципальное образование "Город Березники" Пермского края</v>
      </c>
      <c r="C163" s="87" t="s">
        <v>252</v>
      </c>
      <c r="D163" s="29">
        <f>IF(ISBLANK(C163),"Введите адрес",IF(C163='Форма 1'!C163,SUM(E163:K163,M163:S163,Форма2[[#This Row],[19]:[22]]),"Ошибка в адресе!"))</f>
        <v>16885153.82</v>
      </c>
      <c r="E163" s="30" t="str">
        <f>IF(ISNUMBER('Форма 1'!Z163),ROUND('Форма 1'!$I163*VLOOKUP('Форма 1'!$G163,'Предельники 2022'!$B$4:$X$28,'Форма 1'!Z$7),2),"")</f>
        <v/>
      </c>
      <c r="F163" s="30" t="str">
        <f>IF(ISNUMBER('Форма 1'!AA163),ROUND('Форма 1'!$I163*VLOOKUP('Форма 1'!$G163,'Предельники 2022'!$B$4:$X$28,'Форма 1'!AA$7),2),"")</f>
        <v/>
      </c>
      <c r="G163" s="30" t="str">
        <f>IF(ISNUMBER('Форма 1'!AB163),ROUND('Форма 1'!$I163*VLOOKUP('Форма 1'!$G163,'Предельники 2022'!$B$4:$X$28,'Форма 1'!AB$7),2),"")</f>
        <v/>
      </c>
      <c r="H163" s="30" t="str">
        <f>IF(ISNUMBER('Форма 1'!AC163),ROUND('Форма 1'!$I163*VLOOKUP('Форма 1'!$G163,'Предельники 2022'!$B$4:$X$28,'Форма 1'!AC$7),2),"")</f>
        <v/>
      </c>
      <c r="I163" s="30" t="str">
        <f>IF(ISNUMBER('Форма 1'!AD163),ROUND('Форма 1'!$I163*VLOOKUP('Форма 1'!$G163,'Предельники 2022'!$B$4:$X$28,'Форма 1'!AD$7),2),"")</f>
        <v/>
      </c>
      <c r="J163" s="30" t="str">
        <f>IF(ISNUMBER('Форма 1'!AE163),ROUND('Форма 1'!$I163*VLOOKUP('Форма 1'!$G163,'Предельники 2022'!$B$4:$X$28,'Форма 1'!AE$7),2),"")</f>
        <v/>
      </c>
      <c r="K163" s="30" t="str">
        <f>IF(ISNUMBER('Форма 1'!AF163),ROUND('Форма 1'!$I163*VLOOKUP('Форма 1'!$G163,'Предельники 2022'!$B$4:$X$28,'Форма 1'!AF$7),2),"")</f>
        <v/>
      </c>
      <c r="L163" s="31" t="str">
        <f>IF(ISBLANK('Форма 1'!AG163),"",'Форма 1'!AG163)</f>
        <v/>
      </c>
      <c r="M163" s="32" t="str">
        <f>IF(ISBLANK('Форма 1'!AH163),"",'Форма 1'!AH163)</f>
        <v/>
      </c>
      <c r="N163" s="30" t="str">
        <f>IF(ISNUMBER('Форма 1'!AI163),ROUND('Форма 1'!$I163*VLOOKUP('Форма 1'!$G163,'Предельники 2022'!$B$4:$X$28,'Форма 1'!AI$7),2),"")</f>
        <v/>
      </c>
      <c r="O163" s="30">
        <f>IF(ISNUMBER('Форма 1'!AJ163),ROUND('Форма 1'!$I163*VLOOKUP('Форма 1'!$G163,'Предельники 2022'!$B$4:$X$28,'Форма 1'!AJ$7),2),"")</f>
        <v>16885153.82</v>
      </c>
      <c r="P163" s="30" t="str">
        <f>IF(ISNUMBER('Форма 1'!AK163),ROUND('Форма 1'!$I163*VLOOKUP('Форма 1'!$G163,'Предельники 2022'!$B$4:$X$28,'Форма 1'!AK$7),2),"")</f>
        <v/>
      </c>
      <c r="Q163" s="30" t="str">
        <f>IF(ISNUMBER('Форма 1'!AL163),ROUND('Форма 1'!$I163*VLOOKUP('Форма 1'!$G163,'Предельники 2022'!$B$4:$X$28,'Форма 1'!AL$7),2),"")</f>
        <v/>
      </c>
      <c r="R163" s="30" t="str">
        <f>IF(ISNUMBER('Форма 1'!AM163),ROUND('Форма 1'!$I163*VLOOKUP('Форма 1'!$G163,'Предельники 2022'!$B$4:$X$28,'Форма 1'!AM$7),2),"")</f>
        <v/>
      </c>
      <c r="S163" s="93" t="str">
        <f t="shared" si="42"/>
        <v/>
      </c>
      <c r="T163" s="93" t="str">
        <f>IF(ISNUMBER('Форма 1'!AN163),INDEX('Предельники 2022'!$C$4:$X$28,MATCH('Форма 1'!$G163,'Предельники 2022'!$B$4:$B$28,0),MATCH(T$5,'Предельники 2022'!$C$3:$X$3,0)),"")</f>
        <v/>
      </c>
      <c r="U163" s="93" t="str">
        <f>IF(ISNUMBER('Форма 1'!AO163),INDEX('Предельники 2022'!$C$4:$X$28,MATCH('Форма 1'!$G163,'Предельники 2022'!$B$4:$B$28,0),MATCH(U$5,'Предельники 2022'!$C$3:$X$3,0)),"")</f>
        <v/>
      </c>
      <c r="V163" s="93" t="str">
        <f>IF(ISNUMBER('Форма 1'!AP163),INDEX('Предельники 2022'!$C$4:$X$28,MATCH('Форма 1'!$G163,'Предельники 2022'!$B$4:$B$28,0),MATCH(V$5,'Предельники 2022'!$C$3:$X$3,0)),"")</f>
        <v/>
      </c>
      <c r="W163" s="93" t="str">
        <f>IF(ISNUMBER('Форма 1'!AQ163),INDEX('Предельники 2022'!$C$4:$X$28,MATCH('Форма 1'!$G163,'Предельники 2022'!$B$4:$B$28,0),MATCH(W$5,'Предельники 2022'!$C$3:$X$3,0)),"")</f>
        <v/>
      </c>
      <c r="X163" s="30" t="str">
        <f>IF(ISNUMBER('Форма 1'!AR163),ROUND('Форма 1'!$I163*VLOOKUP('Форма 1'!$G163,'Предельники 2022'!$B$4:$X$28,'Форма 1'!AR$7),2),"")</f>
        <v/>
      </c>
      <c r="Y163" s="30" t="str">
        <f>IF(ISNUMBER('Форма 1'!AS163),ROUND('Форма 1'!$I163*VLOOKUP('Форма 1'!$G163,'Предельники 2022'!$B$4:$X$28,'Форма 1'!AS$7),2),"")</f>
        <v/>
      </c>
      <c r="Z163" s="30" t="str">
        <f>IF(ISNUMBER('Форма 1'!AT163),ROUND('Форма 1'!$I163*VLOOKUP('Форма 1'!$G163,'Предельники 2022'!$B$4:$X$28,'Форма 1'!AT$7),2),"")</f>
        <v/>
      </c>
      <c r="AA163" s="32"/>
      <c r="AB163" s="128">
        <f>'Форма 1'!T163</f>
        <v>45657</v>
      </c>
      <c r="AC163" s="130" t="str">
        <f>'Форма 1'!U163</f>
        <v>СС</v>
      </c>
    </row>
    <row r="164" spans="1:29" x14ac:dyDescent="0.25">
      <c r="A164" s="28">
        <f t="shared" si="41"/>
        <v>43</v>
      </c>
      <c r="B164" s="74" t="str">
        <f>IF(ISBLANK('Форма 1'!B164),"",'Форма 1'!B164)</f>
        <v>Муниципальное образование "Город Березники" Пермского края</v>
      </c>
      <c r="C164" s="87" t="s">
        <v>150</v>
      </c>
      <c r="D164" s="29">
        <f>IF(ISBLANK(C164),"Введите адрес",IF(C164='Форма 1'!C164,SUM(E164:K164,M164:S164,Форма2[[#This Row],[19]:[22]]),"Ошибка в адресе!"))</f>
        <v>1850653.03</v>
      </c>
      <c r="E164" s="30" t="str">
        <f>IF(ISNUMBER('Форма 1'!Z164),ROUND('Форма 1'!$I164*VLOOKUP('Форма 1'!$G164,'Предельники 2022'!$B$4:$X$28,'Форма 1'!Z$7),2),"")</f>
        <v/>
      </c>
      <c r="F164" s="30" t="str">
        <f>IF(ISNUMBER('Форма 1'!AA164),ROUND('Форма 1'!$I164*VLOOKUP('Форма 1'!$G164,'Предельники 2022'!$B$4:$X$28,'Форма 1'!AA$7),2),"")</f>
        <v/>
      </c>
      <c r="G164" s="30" t="str">
        <f>IF(ISNUMBER('Форма 1'!AB164),ROUND('Форма 1'!$I164*VLOOKUP('Форма 1'!$G164,'Предельники 2022'!$B$4:$X$28,'Форма 1'!AB$7),2),"")</f>
        <v/>
      </c>
      <c r="H164" s="30" t="str">
        <f>IF(ISNUMBER('Форма 1'!AC164),ROUND('Форма 1'!$I164*VLOOKUP('Форма 1'!$G164,'Предельники 2022'!$B$4:$X$28,'Форма 1'!AC$7),2),"")</f>
        <v/>
      </c>
      <c r="I164" s="30" t="str">
        <f>IF(ISNUMBER('Форма 1'!AD164),ROUND('Форма 1'!$I164*VLOOKUP('Форма 1'!$G164,'Предельники 2022'!$B$4:$X$28,'Форма 1'!AD$7),2),"")</f>
        <v/>
      </c>
      <c r="J164" s="30">
        <f>IF(ISNUMBER('Форма 1'!AE164),ROUND('Форма 1'!$I164*VLOOKUP('Форма 1'!$G164,'Предельники 2022'!$B$4:$X$28,'Форма 1'!AE$7),2),"")</f>
        <v>1850653.03</v>
      </c>
      <c r="K164" s="30" t="str">
        <f>IF(ISNUMBER('Форма 1'!AF164),ROUND('Форма 1'!$I164*VLOOKUP('Форма 1'!$G164,'Предельники 2022'!$B$4:$X$28,'Форма 1'!AF$7),2),"")</f>
        <v/>
      </c>
      <c r="L164" s="31" t="str">
        <f>IF(ISBLANK('Форма 1'!AG164),"",'Форма 1'!AG164)</f>
        <v/>
      </c>
      <c r="M164" s="32" t="str">
        <f>IF(ISBLANK('Форма 1'!AH164),"",'Форма 1'!AH164)</f>
        <v/>
      </c>
      <c r="N164" s="30" t="str">
        <f>IF(ISNUMBER('Форма 1'!AI164),ROUND('Форма 1'!$I164*VLOOKUP('Форма 1'!$G164,'Предельники 2022'!$B$4:$X$28,'Форма 1'!AI$7),2),"")</f>
        <v/>
      </c>
      <c r="O164" s="30" t="str">
        <f>IF(ISNUMBER('Форма 1'!AJ164),ROUND('Форма 1'!$I164*VLOOKUP('Форма 1'!$G164,'Предельники 2022'!$B$4:$X$28,'Форма 1'!AJ$7),2),"")</f>
        <v/>
      </c>
      <c r="P164" s="30" t="str">
        <f>IF(ISNUMBER('Форма 1'!AK164),ROUND('Форма 1'!$I164*VLOOKUP('Форма 1'!$G164,'Предельники 2022'!$B$4:$X$28,'Форма 1'!AK$7),2),"")</f>
        <v/>
      </c>
      <c r="Q164" s="30" t="str">
        <f>IF(ISNUMBER('Форма 1'!AL164),ROUND('Форма 1'!$I164*VLOOKUP('Форма 1'!$G164,'Предельники 2022'!$B$4:$X$28,'Форма 1'!AL$7),2),"")</f>
        <v/>
      </c>
      <c r="R164" s="30" t="str">
        <f>IF(ISNUMBER('Форма 1'!AM164),ROUND('Форма 1'!$I164*VLOOKUP('Форма 1'!$G164,'Предельники 2022'!$B$4:$X$28,'Форма 1'!AM$7),2),"")</f>
        <v/>
      </c>
      <c r="S164" s="93" t="str">
        <f t="shared" si="42"/>
        <v/>
      </c>
      <c r="T164" s="93" t="str">
        <f>IF(ISNUMBER('Форма 1'!AN164),INDEX('Предельники 2022'!$C$4:$X$28,MATCH('Форма 1'!$G164,'Предельники 2022'!$B$4:$B$28,0),MATCH(T$5,'Предельники 2022'!$C$3:$X$3,0)),"")</f>
        <v/>
      </c>
      <c r="U164" s="93" t="str">
        <f>IF(ISNUMBER('Форма 1'!AO164),INDEX('Предельники 2022'!$C$4:$X$28,MATCH('Форма 1'!$G164,'Предельники 2022'!$B$4:$B$28,0),MATCH(U$5,'Предельники 2022'!$C$3:$X$3,0)),"")</f>
        <v/>
      </c>
      <c r="V164" s="93" t="str">
        <f>IF(ISNUMBER('Форма 1'!AP164),INDEX('Предельники 2022'!$C$4:$X$28,MATCH('Форма 1'!$G164,'Предельники 2022'!$B$4:$B$28,0),MATCH(V$5,'Предельники 2022'!$C$3:$X$3,0)),"")</f>
        <v/>
      </c>
      <c r="W164" s="93" t="str">
        <f>IF(ISNUMBER('Форма 1'!AQ164),INDEX('Предельники 2022'!$C$4:$X$28,MATCH('Форма 1'!$G164,'Предельники 2022'!$B$4:$B$28,0),MATCH(W$5,'Предельники 2022'!$C$3:$X$3,0)),"")</f>
        <v/>
      </c>
      <c r="X164" s="30" t="str">
        <f>IF(ISNUMBER('Форма 1'!AR164),ROUND('Форма 1'!$I164*VLOOKUP('Форма 1'!$G164,'Предельники 2022'!$B$4:$X$28,'Форма 1'!AR$7),2),"")</f>
        <v/>
      </c>
      <c r="Y164" s="30" t="str">
        <f>IF(ISNUMBER('Форма 1'!AS164),ROUND('Форма 1'!$I164*VLOOKUP('Форма 1'!$G164,'Предельники 2022'!$B$4:$X$28,'Форма 1'!AS$7),2),"")</f>
        <v/>
      </c>
      <c r="Z164" s="30" t="str">
        <f>IF(ISNUMBER('Форма 1'!AT164),ROUND('Форма 1'!$I164*VLOOKUP('Форма 1'!$G164,'Предельники 2022'!$B$4:$X$28,'Форма 1'!AT$7),2),"")</f>
        <v/>
      </c>
      <c r="AA164" s="32"/>
      <c r="AB164" s="128">
        <f>'Форма 1'!T164</f>
        <v>45657</v>
      </c>
      <c r="AC164" s="130" t="str">
        <f>'Форма 1'!U164</f>
        <v>СС</v>
      </c>
    </row>
    <row r="165" spans="1:29" x14ac:dyDescent="0.25">
      <c r="A165" s="28">
        <f t="shared" si="41"/>
        <v>44</v>
      </c>
      <c r="B165" s="74" t="str">
        <f>IF(ISBLANK('Форма 1'!B165),"",'Форма 1'!B165)</f>
        <v>Муниципальное образование "Город Березники" Пермского края</v>
      </c>
      <c r="C165" s="87" t="s">
        <v>151</v>
      </c>
      <c r="D165" s="29">
        <f>IF(ISBLANK(C165),"Введите адрес",IF(C165='Форма 1'!C165,SUM(E165:K165,M165:S165,Форма2[[#This Row],[19]:[22]]),"Ошибка в адресе!"))</f>
        <v>1507713.53</v>
      </c>
      <c r="E165" s="30" t="str">
        <f>IF(ISNUMBER('Форма 1'!Z165),ROUND('Форма 1'!$I165*VLOOKUP('Форма 1'!$G165,'Предельники 2022'!$B$4:$X$28,'Форма 1'!Z$7),2),"")</f>
        <v/>
      </c>
      <c r="F165" s="30" t="str">
        <f>IF(ISNUMBER('Форма 1'!AA165),ROUND('Форма 1'!$I165*VLOOKUP('Форма 1'!$G165,'Предельники 2022'!$B$4:$X$28,'Форма 1'!AA$7),2),"")</f>
        <v/>
      </c>
      <c r="G165" s="30" t="str">
        <f>IF(ISNUMBER('Форма 1'!AB165),ROUND('Форма 1'!$I165*VLOOKUP('Форма 1'!$G165,'Предельники 2022'!$B$4:$X$28,'Форма 1'!AB$7),2),"")</f>
        <v/>
      </c>
      <c r="H165" s="30" t="str">
        <f>IF(ISNUMBER('Форма 1'!AC165),ROUND('Форма 1'!$I165*VLOOKUP('Форма 1'!$G165,'Предельники 2022'!$B$4:$X$28,'Форма 1'!AC$7),2),"")</f>
        <v/>
      </c>
      <c r="I165" s="30" t="str">
        <f>IF(ISNUMBER('Форма 1'!AD165),ROUND('Форма 1'!$I165*VLOOKUP('Форма 1'!$G165,'Предельники 2022'!$B$4:$X$28,'Форма 1'!AD$7),2),"")</f>
        <v/>
      </c>
      <c r="J165" s="30">
        <f>IF(ISNUMBER('Форма 1'!AE165),ROUND('Форма 1'!$I165*VLOOKUP('Форма 1'!$G165,'Предельники 2022'!$B$4:$X$28,'Форма 1'!AE$7),2),"")</f>
        <v>1507713.53</v>
      </c>
      <c r="K165" s="30" t="str">
        <f>IF(ISNUMBER('Форма 1'!AF165),ROUND('Форма 1'!$I165*VLOOKUP('Форма 1'!$G165,'Предельники 2022'!$B$4:$X$28,'Форма 1'!AF$7),2),"")</f>
        <v/>
      </c>
      <c r="L165" s="31" t="str">
        <f>IF(ISBLANK('Форма 1'!AG165),"",'Форма 1'!AG165)</f>
        <v/>
      </c>
      <c r="M165" s="32" t="str">
        <f>IF(ISBLANK('Форма 1'!AH165),"",'Форма 1'!AH165)</f>
        <v/>
      </c>
      <c r="N165" s="30" t="str">
        <f>IF(ISNUMBER('Форма 1'!AI165),ROUND('Форма 1'!$I165*VLOOKUP('Форма 1'!$G165,'Предельники 2022'!$B$4:$X$28,'Форма 1'!AI$7),2),"")</f>
        <v/>
      </c>
      <c r="O165" s="30" t="str">
        <f>IF(ISNUMBER('Форма 1'!AJ165),ROUND('Форма 1'!$I165*VLOOKUP('Форма 1'!$G165,'Предельники 2022'!$B$4:$X$28,'Форма 1'!AJ$7),2),"")</f>
        <v/>
      </c>
      <c r="P165" s="30" t="str">
        <f>IF(ISNUMBER('Форма 1'!AK165),ROUND('Форма 1'!$I165*VLOOKUP('Форма 1'!$G165,'Предельники 2022'!$B$4:$X$28,'Форма 1'!AK$7),2),"")</f>
        <v/>
      </c>
      <c r="Q165" s="30" t="str">
        <f>IF(ISNUMBER('Форма 1'!AL165),ROUND('Форма 1'!$I165*VLOOKUP('Форма 1'!$G165,'Предельники 2022'!$B$4:$X$28,'Форма 1'!AL$7),2),"")</f>
        <v/>
      </c>
      <c r="R165" s="30" t="str">
        <f>IF(ISNUMBER('Форма 1'!AM165),ROUND('Форма 1'!$I165*VLOOKUP('Форма 1'!$G165,'Предельники 2022'!$B$4:$X$28,'Форма 1'!AM$7),2),"")</f>
        <v/>
      </c>
      <c r="S165" s="93" t="str">
        <f t="shared" si="42"/>
        <v/>
      </c>
      <c r="T165" s="93" t="str">
        <f>IF(ISNUMBER('Форма 1'!AN165),INDEX('Предельники 2022'!$C$4:$X$28,MATCH('Форма 1'!$G165,'Предельники 2022'!$B$4:$B$28,0),MATCH(T$5,'Предельники 2022'!$C$3:$X$3,0)),"")</f>
        <v/>
      </c>
      <c r="U165" s="93" t="str">
        <f>IF(ISNUMBER('Форма 1'!AO165),INDEX('Предельники 2022'!$C$4:$X$28,MATCH('Форма 1'!$G165,'Предельники 2022'!$B$4:$B$28,0),MATCH(U$5,'Предельники 2022'!$C$3:$X$3,0)),"")</f>
        <v/>
      </c>
      <c r="V165" s="93" t="str">
        <f>IF(ISNUMBER('Форма 1'!AP165),INDEX('Предельники 2022'!$C$4:$X$28,MATCH('Форма 1'!$G165,'Предельники 2022'!$B$4:$B$28,0),MATCH(V$5,'Предельники 2022'!$C$3:$X$3,0)),"")</f>
        <v/>
      </c>
      <c r="W165" s="93" t="str">
        <f>IF(ISNUMBER('Форма 1'!AQ165),INDEX('Предельники 2022'!$C$4:$X$28,MATCH('Форма 1'!$G165,'Предельники 2022'!$B$4:$B$28,0),MATCH(W$5,'Предельники 2022'!$C$3:$X$3,0)),"")</f>
        <v/>
      </c>
      <c r="X165" s="30" t="str">
        <f>IF(ISNUMBER('Форма 1'!AR165),ROUND('Форма 1'!$I165*VLOOKUP('Форма 1'!$G165,'Предельники 2022'!$B$4:$X$28,'Форма 1'!AR$7),2),"")</f>
        <v/>
      </c>
      <c r="Y165" s="30" t="str">
        <f>IF(ISNUMBER('Форма 1'!AS165),ROUND('Форма 1'!$I165*VLOOKUP('Форма 1'!$G165,'Предельники 2022'!$B$4:$X$28,'Форма 1'!AS$7),2),"")</f>
        <v/>
      </c>
      <c r="Z165" s="30" t="str">
        <f>IF(ISNUMBER('Форма 1'!AT165),ROUND('Форма 1'!$I165*VLOOKUP('Форма 1'!$G165,'Предельники 2022'!$B$4:$X$28,'Форма 1'!AT$7),2),"")</f>
        <v/>
      </c>
      <c r="AA165" s="32"/>
      <c r="AB165" s="128">
        <f>'Форма 1'!T165</f>
        <v>45657</v>
      </c>
      <c r="AC165" s="130" t="str">
        <f>'Форма 1'!U165</f>
        <v>СС</v>
      </c>
    </row>
    <row r="166" spans="1:29" x14ac:dyDescent="0.25">
      <c r="A166" s="28">
        <f t="shared" si="41"/>
        <v>45</v>
      </c>
      <c r="B166" s="74" t="str">
        <f>IF(ISBLANK('Форма 1'!B166),"",'Форма 1'!B166)</f>
        <v>Муниципальное образование "Город Березники" Пермского края</v>
      </c>
      <c r="C166" s="87" t="s">
        <v>251</v>
      </c>
      <c r="D166" s="29">
        <f>IF(ISBLANK(C166),"Введите адрес",IF(C166='Форма 1'!C166,SUM(E166:K166,M166:S166,Форма2[[#This Row],[19]:[22]]),"Ошибка в адресе!"))</f>
        <v>3442179.29</v>
      </c>
      <c r="E166" s="30" t="str">
        <f>IF(ISNUMBER('Форма 1'!Z166),ROUND('Форма 1'!$I166*VLOOKUP('Форма 1'!$G166,'Предельники 2022'!$B$4:$X$28,'Форма 1'!Z$7),2),"")</f>
        <v/>
      </c>
      <c r="F166" s="30" t="str">
        <f>IF(ISNUMBER('Форма 1'!AA166),ROUND('Форма 1'!$I166*VLOOKUP('Форма 1'!$G166,'Предельники 2022'!$B$4:$X$28,'Форма 1'!AA$7),2),"")</f>
        <v/>
      </c>
      <c r="G166" s="30" t="str">
        <f>IF(ISNUMBER('Форма 1'!AB166),ROUND('Форма 1'!$I166*VLOOKUP('Форма 1'!$G166,'Предельники 2022'!$B$4:$X$28,'Форма 1'!AB$7),2),"")</f>
        <v/>
      </c>
      <c r="H166" s="30" t="str">
        <f>IF(ISNUMBER('Форма 1'!AC166),ROUND('Форма 1'!$I166*VLOOKUP('Форма 1'!$G166,'Предельники 2022'!$B$4:$X$28,'Форма 1'!AC$7),2),"")</f>
        <v/>
      </c>
      <c r="I166" s="30" t="str">
        <f>IF(ISNUMBER('Форма 1'!AD166),ROUND('Форма 1'!$I166*VLOOKUP('Форма 1'!$G166,'Предельники 2022'!$B$4:$X$28,'Форма 1'!AD$7),2),"")</f>
        <v/>
      </c>
      <c r="J166" s="30" t="str">
        <f>IF(ISNUMBER('Форма 1'!AE166),ROUND('Форма 1'!$I166*VLOOKUP('Форма 1'!$G166,'Предельники 2022'!$B$4:$X$28,'Форма 1'!AE$7),2),"")</f>
        <v/>
      </c>
      <c r="K166" s="30" t="str">
        <f>IF(ISNUMBER('Форма 1'!AF166),ROUND('Форма 1'!$I166*VLOOKUP('Форма 1'!$G166,'Предельники 2022'!$B$4:$X$28,'Форма 1'!AF$7),2),"")</f>
        <v/>
      </c>
      <c r="L166" s="31" t="str">
        <f>IF(ISBLANK('Форма 1'!AG166),"",'Форма 1'!AG166)</f>
        <v/>
      </c>
      <c r="M166" s="32" t="str">
        <f>IF(ISBLANK('Форма 1'!AH166),"",'Форма 1'!AH166)</f>
        <v/>
      </c>
      <c r="N166" s="30" t="str">
        <f>IF(ISNUMBER('Форма 1'!AI166),ROUND('Форма 1'!$I166*VLOOKUP('Форма 1'!$G166,'Предельники 2022'!$B$4:$X$28,'Форма 1'!AI$7),2),"")</f>
        <v/>
      </c>
      <c r="O166" s="30">
        <f>IF(ISNUMBER('Форма 1'!AJ166),ROUND('Форма 1'!$I166*VLOOKUP('Форма 1'!$G166,'Предельники 2022'!$B$4:$X$28,'Форма 1'!AJ$7),2),"")</f>
        <v>2815096.17</v>
      </c>
      <c r="P166" s="30" t="str">
        <f>IF(ISNUMBER('Форма 1'!AK166),ROUND('Форма 1'!$I166*VLOOKUP('Форма 1'!$G166,'Предельники 2022'!$B$4:$X$28,'Форма 1'!AK$7),2),"")</f>
        <v/>
      </c>
      <c r="Q166" s="30" t="str">
        <f>IF(ISNUMBER('Форма 1'!AL166),ROUND('Форма 1'!$I166*VLOOKUP('Форма 1'!$G166,'Предельники 2022'!$B$4:$X$28,'Форма 1'!AL$7),2),"")</f>
        <v/>
      </c>
      <c r="R166" s="30">
        <f>IF(ISNUMBER('Форма 1'!AM166),ROUND('Форма 1'!$I166*VLOOKUP('Форма 1'!$G166,'Предельники 2022'!$B$4:$X$28,'Форма 1'!AM$7),2),"")</f>
        <v>627083.12</v>
      </c>
      <c r="S166" s="93" t="str">
        <f t="shared" si="42"/>
        <v/>
      </c>
      <c r="T166" s="93" t="str">
        <f>IF(ISNUMBER('Форма 1'!AN166),INDEX('Предельники 2022'!$C$4:$X$28,MATCH('Форма 1'!$G166,'Предельники 2022'!$B$4:$B$28,0),MATCH(T$5,'Предельники 2022'!$C$3:$X$3,0)),"")</f>
        <v/>
      </c>
      <c r="U166" s="93" t="str">
        <f>IF(ISNUMBER('Форма 1'!AO166),INDEX('Предельники 2022'!$C$4:$X$28,MATCH('Форма 1'!$G166,'Предельники 2022'!$B$4:$B$28,0),MATCH(U$5,'Предельники 2022'!$C$3:$X$3,0)),"")</f>
        <v/>
      </c>
      <c r="V166" s="93" t="str">
        <f>IF(ISNUMBER('Форма 1'!AP166),INDEX('Предельники 2022'!$C$4:$X$28,MATCH('Форма 1'!$G166,'Предельники 2022'!$B$4:$B$28,0),MATCH(V$5,'Предельники 2022'!$C$3:$X$3,0)),"")</f>
        <v/>
      </c>
      <c r="W166" s="93" t="str">
        <f>IF(ISNUMBER('Форма 1'!AQ166),INDEX('Предельники 2022'!$C$4:$X$28,MATCH('Форма 1'!$G166,'Предельники 2022'!$B$4:$B$28,0),MATCH(W$5,'Предельники 2022'!$C$3:$X$3,0)),"")</f>
        <v/>
      </c>
      <c r="X166" s="30" t="str">
        <f>IF(ISNUMBER('Форма 1'!AR166),ROUND('Форма 1'!$I166*VLOOKUP('Форма 1'!$G166,'Предельники 2022'!$B$4:$X$28,'Форма 1'!AR$7),2),"")</f>
        <v/>
      </c>
      <c r="Y166" s="30" t="str">
        <f>IF(ISNUMBER('Форма 1'!AS166),ROUND('Форма 1'!$I166*VLOOKUP('Форма 1'!$G166,'Предельники 2022'!$B$4:$X$28,'Форма 1'!AS$7),2),"")</f>
        <v/>
      </c>
      <c r="Z166" s="30" t="str">
        <f>IF(ISNUMBER('Форма 1'!AT166),ROUND('Форма 1'!$I166*VLOOKUP('Форма 1'!$G166,'Предельники 2022'!$B$4:$X$28,'Форма 1'!AT$7),2),"")</f>
        <v/>
      </c>
      <c r="AA166" s="32"/>
      <c r="AB166" s="128">
        <f>'Форма 1'!T166</f>
        <v>45657</v>
      </c>
      <c r="AC166" s="130" t="str">
        <f>'Форма 1'!U166</f>
        <v>РО</v>
      </c>
    </row>
    <row r="167" spans="1:29" ht="15.75" x14ac:dyDescent="0.25">
      <c r="A167" s="147">
        <f>IF(NOT(ISERROR("Пермского края"=MID(C167,FIND("Пермского края",C167),14)))=$C$1,0,IF(NOT(ISERROR("город Пермь"=MID(C167,FIND("город Пермь",C167),11)))=$C$1,0,IF(NOT(ISERROR("Итого"=MID(C167,FIND("Итого",C167),5)))=$C$1,0,IF(NOT(ISERROR("Всего"=MID(C167,FIND("Всего",C167),5)))=$C$1,0,#REF!+1))))</f>
        <v>0</v>
      </c>
      <c r="B167" s="148" t="str">
        <f>IF(ISBLANK('Форма 1'!B167),"",'Форма 1'!B167)</f>
        <v/>
      </c>
      <c r="C167" s="153" t="s">
        <v>1092</v>
      </c>
      <c r="D167" s="146">
        <f>IF(ISBLANK(C167),"Введите адрес",IF(C167='Форма 1'!C167,SUM(E167:K167,M167:S167,Форма2[[#This Row],[19]:[22]]),"Ошибка в адресе!"))</f>
        <v>52884261.989999995</v>
      </c>
      <c r="E167" s="149">
        <f>SUM(E168:E171)</f>
        <v>0</v>
      </c>
      <c r="F167" s="149">
        <f t="shared" ref="F167:S167" si="43">SUM(F168:F171)</f>
        <v>0</v>
      </c>
      <c r="G167" s="149">
        <f t="shared" si="43"/>
        <v>0</v>
      </c>
      <c r="H167" s="149">
        <f t="shared" si="43"/>
        <v>0</v>
      </c>
      <c r="I167" s="149">
        <f t="shared" si="43"/>
        <v>0</v>
      </c>
      <c r="J167" s="149">
        <f t="shared" si="43"/>
        <v>0</v>
      </c>
      <c r="K167" s="149">
        <f t="shared" si="43"/>
        <v>0</v>
      </c>
      <c r="L167" s="155">
        <f t="shared" si="43"/>
        <v>0</v>
      </c>
      <c r="M167" s="149">
        <f t="shared" si="43"/>
        <v>0</v>
      </c>
      <c r="N167" s="149">
        <f t="shared" si="43"/>
        <v>28885551.809999999</v>
      </c>
      <c r="O167" s="149">
        <f t="shared" si="43"/>
        <v>23998710.18</v>
      </c>
      <c r="P167" s="149">
        <f t="shared" si="43"/>
        <v>0</v>
      </c>
      <c r="Q167" s="149">
        <f t="shared" si="43"/>
        <v>0</v>
      </c>
      <c r="R167" s="149">
        <f t="shared" si="43"/>
        <v>0</v>
      </c>
      <c r="S167" s="149">
        <f t="shared" si="43"/>
        <v>0</v>
      </c>
      <c r="T167" s="95" t="str">
        <f>IF(ISNUMBER('Форма 1'!AN167),INDEX('Предельники 2022'!$C$4:$X$28,MATCH('Форма 1'!$G167,'Предельники 2022'!$B$4:$B$28,0),MATCH(T$5,'Предельники 2022'!$C$3:$X$3,0)),"")</f>
        <v/>
      </c>
      <c r="U167" s="95" t="str">
        <f>IF(ISNUMBER('Форма 1'!AO167),INDEX('Предельники 2022'!$C$4:$X$28,MATCH('Форма 1'!$G167,'Предельники 2022'!$B$4:$B$28,0),MATCH(U$5,'Предельники 2022'!$C$3:$X$3,0)),"")</f>
        <v/>
      </c>
      <c r="V167" s="95" t="str">
        <f>IF(ISNUMBER('Форма 1'!AP167),INDEX('Предельники 2022'!$C$4:$X$28,MATCH('Форма 1'!$G167,'Предельники 2022'!$B$4:$B$28,0),MATCH(V$5,'Предельники 2022'!$C$3:$X$3,0)),"")</f>
        <v/>
      </c>
      <c r="W167" s="95" t="str">
        <f>IF(ISNUMBER('Форма 1'!AQ167),INDEX('Предельники 2022'!$C$4:$X$28,MATCH('Форма 1'!$G167,'Предельники 2022'!$B$4:$B$28,0),MATCH(W$5,'Предельники 2022'!$C$3:$X$3,0)),"")</f>
        <v/>
      </c>
      <c r="X167" s="149">
        <f t="shared" ref="X167:Z167" si="44">SUM(X168:X171)</f>
        <v>0</v>
      </c>
      <c r="Y167" s="149">
        <f t="shared" si="44"/>
        <v>0</v>
      </c>
      <c r="Z167" s="149">
        <f t="shared" si="44"/>
        <v>0</v>
      </c>
      <c r="AA167" s="146"/>
      <c r="AB167" s="150"/>
      <c r="AC167" s="151" t="str">
        <f>'Форма 1'!U167</f>
        <v/>
      </c>
    </row>
    <row r="168" spans="1:29" x14ac:dyDescent="0.25">
      <c r="A168" s="28">
        <f t="shared" si="41"/>
        <v>1</v>
      </c>
      <c r="B168" s="74" t="str">
        <f>IF(ISBLANK('Форма 1'!B168),"",'Форма 1'!B168)</f>
        <v>Нытвенский городской округ Пермского края</v>
      </c>
      <c r="C168" s="87" t="s">
        <v>954</v>
      </c>
      <c r="D168" s="29">
        <f>IF(ISBLANK(C168),"Введите адрес",IF(C168='Форма 1'!C168,SUM(E168:K168,M168:S168,Форма2[[#This Row],[19]:[22]]),"Ошибка в адресе!"))</f>
        <v>15776731.26</v>
      </c>
      <c r="E168" s="30" t="str">
        <f>IF(ISNUMBER('Форма 1'!Z168),ROUND('Форма 1'!$I168*VLOOKUP('Форма 1'!$G168,'Предельники 2022'!$B$4:$X$28,'Форма 1'!Z$7),2),"")</f>
        <v/>
      </c>
      <c r="F168" s="30" t="str">
        <f>IF(ISNUMBER('Форма 1'!AA168),ROUND('Форма 1'!$I168*VLOOKUP('Форма 1'!$G168,'Предельники 2022'!$B$4:$X$28,'Форма 1'!AA$7),2),"")</f>
        <v/>
      </c>
      <c r="G168" s="30" t="str">
        <f>IF(ISNUMBER('Форма 1'!AB168),ROUND('Форма 1'!$I168*VLOOKUP('Форма 1'!$G168,'Предельники 2022'!$B$4:$X$28,'Форма 1'!AB$7),2),"")</f>
        <v/>
      </c>
      <c r="H168" s="30" t="str">
        <f>IF(ISNUMBER('Форма 1'!AC168),ROUND('Форма 1'!$I168*VLOOKUP('Форма 1'!$G168,'Предельники 2022'!$B$4:$X$28,'Форма 1'!AC$7),2),"")</f>
        <v/>
      </c>
      <c r="I168" s="30" t="str">
        <f>IF(ISNUMBER('Форма 1'!AD168),ROUND('Форма 1'!$I168*VLOOKUP('Форма 1'!$G168,'Предельники 2022'!$B$4:$X$28,'Форма 1'!AD$7),2),"")</f>
        <v/>
      </c>
      <c r="J168" s="30" t="str">
        <f>IF(ISNUMBER('Форма 1'!AE168),ROUND('Форма 1'!$I168*VLOOKUP('Форма 1'!$G168,'Предельники 2022'!$B$4:$X$28,'Форма 1'!AE$7),2),"")</f>
        <v/>
      </c>
      <c r="K168" s="30" t="str">
        <f>IF(ISNUMBER('Форма 1'!AF168),ROUND('Форма 1'!$I168*VLOOKUP('Форма 1'!$G168,'Предельники 2022'!$B$4:$X$28,'Форма 1'!AF$7),2),"")</f>
        <v/>
      </c>
      <c r="L168" s="31" t="str">
        <f>IF(ISBLANK('Форма 1'!AG168),"",'Форма 1'!AG168)</f>
        <v/>
      </c>
      <c r="M168" s="32" t="str">
        <f>IF(ISBLANK('Форма 1'!AH168),"",'Форма 1'!AH168)</f>
        <v/>
      </c>
      <c r="N168" s="30">
        <f>IF(ISNUMBER('Форма 1'!AI168),ROUND('Форма 1'!$I168*VLOOKUP('Форма 1'!$G168,'Предельники 2022'!$B$4:$X$28,'Форма 1'!AI$7),2),"")</f>
        <v>15776731.26</v>
      </c>
      <c r="O168" s="30" t="str">
        <f>IF(ISNUMBER('Форма 1'!AJ168),ROUND('Форма 1'!$I168*VLOOKUP('Форма 1'!$G168,'Предельники 2022'!$B$4:$X$28,'Форма 1'!AJ$7),2),"")</f>
        <v/>
      </c>
      <c r="P168" s="30" t="str">
        <f>IF(ISNUMBER('Форма 1'!AK168),ROUND('Форма 1'!$I168*VLOOKUP('Форма 1'!$G168,'Предельники 2022'!$B$4:$X$28,'Форма 1'!AK$7),2),"")</f>
        <v/>
      </c>
      <c r="Q168" s="30" t="str">
        <f>IF(ISNUMBER('Форма 1'!AL168),ROUND('Форма 1'!$I168*VLOOKUP('Форма 1'!$G168,'Предельники 2022'!$B$4:$X$28,'Форма 1'!AL$7),2),"")</f>
        <v/>
      </c>
      <c r="R168" s="30" t="str">
        <f>IF(ISNUMBER('Форма 1'!AM168),ROUND('Форма 1'!$I168*VLOOKUP('Форма 1'!$G168,'Предельники 2022'!$B$4:$X$28,'Форма 1'!AM$7),2),"")</f>
        <v/>
      </c>
      <c r="S168" s="93" t="str">
        <f t="shared" si="42"/>
        <v/>
      </c>
      <c r="T168" s="93" t="str">
        <f>IF(ISNUMBER('Форма 1'!AN168),INDEX('Предельники 2022'!$C$4:$X$28,MATCH('Форма 1'!$G168,'Предельники 2022'!$B$4:$B$28,0),MATCH(T$5,'Предельники 2022'!$C$3:$X$3,0)),"")</f>
        <v/>
      </c>
      <c r="U168" s="93" t="str">
        <f>IF(ISNUMBER('Форма 1'!AO168),INDEX('Предельники 2022'!$C$4:$X$28,MATCH('Форма 1'!$G168,'Предельники 2022'!$B$4:$B$28,0),MATCH(U$5,'Предельники 2022'!$C$3:$X$3,0)),"")</f>
        <v/>
      </c>
      <c r="V168" s="93" t="str">
        <f>IF(ISNUMBER('Форма 1'!AP168),INDEX('Предельники 2022'!$C$4:$X$28,MATCH('Форма 1'!$G168,'Предельники 2022'!$B$4:$B$28,0),MATCH(V$5,'Предельники 2022'!$C$3:$X$3,0)),"")</f>
        <v/>
      </c>
      <c r="W168" s="93" t="str">
        <f>IF(ISNUMBER('Форма 1'!AQ168),INDEX('Предельники 2022'!$C$4:$X$28,MATCH('Форма 1'!$G168,'Предельники 2022'!$B$4:$B$28,0),MATCH(W$5,'Предельники 2022'!$C$3:$X$3,0)),"")</f>
        <v/>
      </c>
      <c r="X168" s="30" t="str">
        <f>IF(ISNUMBER('Форма 1'!AR168),ROUND('Форма 1'!$I168*VLOOKUP('Форма 1'!$G168,'Предельники 2022'!$B$4:$X$28,'Форма 1'!AR$7),2),"")</f>
        <v/>
      </c>
      <c r="Y168" s="30" t="str">
        <f>IF(ISNUMBER('Форма 1'!AS168),ROUND('Форма 1'!$I168*VLOOKUP('Форма 1'!$G168,'Предельники 2022'!$B$4:$X$28,'Форма 1'!AS$7),2),"")</f>
        <v/>
      </c>
      <c r="Z168" s="30" t="str">
        <f>IF(ISNUMBER('Форма 1'!AT168),ROUND('Форма 1'!$I168*VLOOKUP('Форма 1'!$G168,'Предельники 2022'!$B$4:$X$28,'Форма 1'!AT$7),2),"")</f>
        <v/>
      </c>
      <c r="AA168" s="32"/>
      <c r="AB168" s="128">
        <f>'Форма 1'!T168</f>
        <v>45657</v>
      </c>
      <c r="AC168" s="130" t="str">
        <f>'Форма 1'!U168</f>
        <v>РО</v>
      </c>
    </row>
    <row r="169" spans="1:29" x14ac:dyDescent="0.25">
      <c r="A169" s="28">
        <f t="shared" si="41"/>
        <v>2</v>
      </c>
      <c r="B169" s="74" t="str">
        <f>IF(ISBLANK('Форма 1'!B169),"",'Форма 1'!B169)</f>
        <v>Нытвенский городской округ Пермского края</v>
      </c>
      <c r="C169" s="87" t="s">
        <v>259</v>
      </c>
      <c r="D169" s="29">
        <f>IF(ISBLANK(C169),"Введите адрес",IF(C169='Форма 1'!C169,SUM(E169:K169,M169:S169,Форма2[[#This Row],[19]:[22]]),"Ошибка в адресе!"))</f>
        <v>19644663.699999999</v>
      </c>
      <c r="E169" s="30" t="str">
        <f>IF(ISNUMBER('Форма 1'!Z169),ROUND('Форма 1'!$I169*VLOOKUP('Форма 1'!$G169,'Предельники 2022'!$B$4:$X$28,'Форма 1'!Z$7),2),"")</f>
        <v/>
      </c>
      <c r="F169" s="30" t="str">
        <f>IF(ISNUMBER('Форма 1'!AA169),ROUND('Форма 1'!$I169*VLOOKUP('Форма 1'!$G169,'Предельники 2022'!$B$4:$X$28,'Форма 1'!AA$7),2),"")</f>
        <v/>
      </c>
      <c r="G169" s="30" t="str">
        <f>IF(ISNUMBER('Форма 1'!AB169),ROUND('Форма 1'!$I169*VLOOKUP('Форма 1'!$G169,'Предельники 2022'!$B$4:$X$28,'Форма 1'!AB$7),2),"")</f>
        <v/>
      </c>
      <c r="H169" s="30" t="str">
        <f>IF(ISNUMBER('Форма 1'!AC169),ROUND('Форма 1'!$I169*VLOOKUP('Форма 1'!$G169,'Предельники 2022'!$B$4:$X$28,'Форма 1'!AC$7),2),"")</f>
        <v/>
      </c>
      <c r="I169" s="30" t="str">
        <f>IF(ISNUMBER('Форма 1'!AD169),ROUND('Форма 1'!$I169*VLOOKUP('Форма 1'!$G169,'Предельники 2022'!$B$4:$X$28,'Форма 1'!AD$7),2),"")</f>
        <v/>
      </c>
      <c r="J169" s="30" t="str">
        <f>IF(ISNUMBER('Форма 1'!AE169),ROUND('Форма 1'!$I169*VLOOKUP('Форма 1'!$G169,'Предельники 2022'!$B$4:$X$28,'Форма 1'!AE$7),2),"")</f>
        <v/>
      </c>
      <c r="K169" s="30" t="str">
        <f>IF(ISNUMBER('Форма 1'!AF169),ROUND('Форма 1'!$I169*VLOOKUP('Форма 1'!$G169,'Предельники 2022'!$B$4:$X$28,'Форма 1'!AF$7),2),"")</f>
        <v/>
      </c>
      <c r="L169" s="31" t="str">
        <f>IF(ISBLANK('Форма 1'!AG169),"",'Форма 1'!AG169)</f>
        <v/>
      </c>
      <c r="M169" s="32" t="str">
        <f>IF(ISBLANK('Форма 1'!AH169),"",'Форма 1'!AH169)</f>
        <v/>
      </c>
      <c r="N169" s="30" t="str">
        <f>IF(ISNUMBER('Форма 1'!AI169),ROUND('Форма 1'!$I169*VLOOKUP('Форма 1'!$G169,'Предельники 2022'!$B$4:$X$28,'Форма 1'!AI$7),2),"")</f>
        <v/>
      </c>
      <c r="O169" s="30">
        <f>IF(ISNUMBER('Форма 1'!AJ169),ROUND('Форма 1'!$I169*VLOOKUP('Форма 1'!$G169,'Предельники 2022'!$B$4:$X$28,'Форма 1'!AJ$7),2),"")</f>
        <v>19644663.699999999</v>
      </c>
      <c r="P169" s="30" t="str">
        <f>IF(ISNUMBER('Форма 1'!AK169),ROUND('Форма 1'!$I169*VLOOKUP('Форма 1'!$G169,'Предельники 2022'!$B$4:$X$28,'Форма 1'!AK$7),2),"")</f>
        <v/>
      </c>
      <c r="Q169" s="30" t="str">
        <f>IF(ISNUMBER('Форма 1'!AL169),ROUND('Форма 1'!$I169*VLOOKUP('Форма 1'!$G169,'Предельники 2022'!$B$4:$X$28,'Форма 1'!AL$7),2),"")</f>
        <v/>
      </c>
      <c r="R169" s="30" t="str">
        <f>IF(ISNUMBER('Форма 1'!AM169),ROUND('Форма 1'!$I169*VLOOKUP('Форма 1'!$G169,'Предельники 2022'!$B$4:$X$28,'Форма 1'!AM$7),2),"")</f>
        <v/>
      </c>
      <c r="S169" s="93" t="str">
        <f t="shared" si="42"/>
        <v/>
      </c>
      <c r="T169" s="93" t="str">
        <f>IF(ISNUMBER('Форма 1'!AN169),INDEX('Предельники 2022'!$C$4:$X$28,MATCH('Форма 1'!$G169,'Предельники 2022'!$B$4:$B$28,0),MATCH(T$5,'Предельники 2022'!$C$3:$X$3,0)),"")</f>
        <v/>
      </c>
      <c r="U169" s="93" t="str">
        <f>IF(ISNUMBER('Форма 1'!AO169),INDEX('Предельники 2022'!$C$4:$X$28,MATCH('Форма 1'!$G169,'Предельники 2022'!$B$4:$B$28,0),MATCH(U$5,'Предельники 2022'!$C$3:$X$3,0)),"")</f>
        <v/>
      </c>
      <c r="V169" s="93" t="str">
        <f>IF(ISNUMBER('Форма 1'!AP169),INDEX('Предельники 2022'!$C$4:$X$28,MATCH('Форма 1'!$G169,'Предельники 2022'!$B$4:$B$28,0),MATCH(V$5,'Предельники 2022'!$C$3:$X$3,0)),"")</f>
        <v/>
      </c>
      <c r="W169" s="93" t="str">
        <f>IF(ISNUMBER('Форма 1'!AQ169),INDEX('Предельники 2022'!$C$4:$X$28,MATCH('Форма 1'!$G169,'Предельники 2022'!$B$4:$B$28,0),MATCH(W$5,'Предельники 2022'!$C$3:$X$3,0)),"")</f>
        <v/>
      </c>
      <c r="X169" s="30" t="str">
        <f>IF(ISNUMBER('Форма 1'!AR169),ROUND('Форма 1'!$I169*VLOOKUP('Форма 1'!$G169,'Предельники 2022'!$B$4:$X$28,'Форма 1'!AR$7),2),"")</f>
        <v/>
      </c>
      <c r="Y169" s="30" t="str">
        <f>IF(ISNUMBER('Форма 1'!AS169),ROUND('Форма 1'!$I169*VLOOKUP('Форма 1'!$G169,'Предельники 2022'!$B$4:$X$28,'Форма 1'!AS$7),2),"")</f>
        <v/>
      </c>
      <c r="Z169" s="30" t="str">
        <f>IF(ISNUMBER('Форма 1'!AT169),ROUND('Форма 1'!$I169*VLOOKUP('Форма 1'!$G169,'Предельники 2022'!$B$4:$X$28,'Форма 1'!AT$7),2),"")</f>
        <v/>
      </c>
      <c r="AA169" s="32"/>
      <c r="AB169" s="128">
        <f>'Форма 1'!T169</f>
        <v>45657</v>
      </c>
      <c r="AC169" s="130" t="str">
        <f>'Форма 1'!U169</f>
        <v>РО</v>
      </c>
    </row>
    <row r="170" spans="1:29" x14ac:dyDescent="0.25">
      <c r="A170" s="28">
        <f t="shared" si="41"/>
        <v>3</v>
      </c>
      <c r="B170" s="74" t="str">
        <f>IF(ISBLANK('Форма 1'!B170),"",'Форма 1'!B170)</f>
        <v>Нытвенский городской округ Пермского края</v>
      </c>
      <c r="C170" s="87" t="s">
        <v>687</v>
      </c>
      <c r="D170" s="29">
        <f>IF(ISBLANK(C170),"Введите адрес",IF(C170='Форма 1'!C170,SUM(E170:K170,M170:S170,Форма2[[#This Row],[19]:[22]]),"Ошибка в адресе!"))</f>
        <v>5967538.7400000002</v>
      </c>
      <c r="E170" s="30" t="str">
        <f>IF(ISNUMBER('Форма 1'!Z170),ROUND('Форма 1'!$I170*VLOOKUP('Форма 1'!$G170,'Предельники 2022'!$B$4:$X$28,'Форма 1'!Z$7),2),"")</f>
        <v/>
      </c>
      <c r="F170" s="30" t="str">
        <f>IF(ISNUMBER('Форма 1'!AA170),ROUND('Форма 1'!$I170*VLOOKUP('Форма 1'!$G170,'Предельники 2022'!$B$4:$X$28,'Форма 1'!AA$7),2),"")</f>
        <v/>
      </c>
      <c r="G170" s="30" t="str">
        <f>IF(ISNUMBER('Форма 1'!AB170),ROUND('Форма 1'!$I170*VLOOKUP('Форма 1'!$G170,'Предельники 2022'!$B$4:$X$28,'Форма 1'!AB$7),2),"")</f>
        <v/>
      </c>
      <c r="H170" s="30" t="str">
        <f>IF(ISNUMBER('Форма 1'!AC170),ROUND('Форма 1'!$I170*VLOOKUP('Форма 1'!$G170,'Предельники 2022'!$B$4:$X$28,'Форма 1'!AC$7),2),"")</f>
        <v/>
      </c>
      <c r="I170" s="30" t="str">
        <f>IF(ISNUMBER('Форма 1'!AD170),ROUND('Форма 1'!$I170*VLOOKUP('Форма 1'!$G170,'Предельники 2022'!$B$4:$X$28,'Форма 1'!AD$7),2),"")</f>
        <v/>
      </c>
      <c r="J170" s="30" t="str">
        <f>IF(ISNUMBER('Форма 1'!AE170),ROUND('Форма 1'!$I170*VLOOKUP('Форма 1'!$G170,'Предельники 2022'!$B$4:$X$28,'Форма 1'!AE$7),2),"")</f>
        <v/>
      </c>
      <c r="K170" s="30" t="str">
        <f>IF(ISNUMBER('Форма 1'!AF170),ROUND('Форма 1'!$I170*VLOOKUP('Форма 1'!$G170,'Предельники 2022'!$B$4:$X$28,'Форма 1'!AF$7),2),"")</f>
        <v/>
      </c>
      <c r="L170" s="31" t="str">
        <f>IF(ISBLANK('Форма 1'!AG170),"",'Форма 1'!AG170)</f>
        <v/>
      </c>
      <c r="M170" s="32" t="str">
        <f>IF(ISBLANK('Форма 1'!AH170),"",'Форма 1'!AH170)</f>
        <v/>
      </c>
      <c r="N170" s="30">
        <f>IF(ISNUMBER('Форма 1'!AI170),ROUND('Форма 1'!$I170*VLOOKUP('Форма 1'!$G170,'Предельники 2022'!$B$4:$X$28,'Форма 1'!AI$7),2),"")</f>
        <v>5967538.7400000002</v>
      </c>
      <c r="O170" s="30" t="str">
        <f>IF(ISNUMBER('Форма 1'!AJ170),ROUND('Форма 1'!$I170*VLOOKUP('Форма 1'!$G170,'Предельники 2022'!$B$4:$X$28,'Форма 1'!AJ$7),2),"")</f>
        <v/>
      </c>
      <c r="P170" s="30" t="str">
        <f>IF(ISNUMBER('Форма 1'!AK170),ROUND('Форма 1'!$I170*VLOOKUP('Форма 1'!$G170,'Предельники 2022'!$B$4:$X$28,'Форма 1'!AK$7),2),"")</f>
        <v/>
      </c>
      <c r="Q170" s="30" t="str">
        <f>IF(ISNUMBER('Форма 1'!AL170),ROUND('Форма 1'!$I170*VLOOKUP('Форма 1'!$G170,'Предельники 2022'!$B$4:$X$28,'Форма 1'!AL$7),2),"")</f>
        <v/>
      </c>
      <c r="R170" s="30" t="str">
        <f>IF(ISNUMBER('Форма 1'!AM170),ROUND('Форма 1'!$I170*VLOOKUP('Форма 1'!$G170,'Предельники 2022'!$B$4:$X$28,'Форма 1'!AM$7),2),"")</f>
        <v/>
      </c>
      <c r="S170" s="93" t="str">
        <f t="shared" si="42"/>
        <v/>
      </c>
      <c r="T170" s="93" t="str">
        <f>IF(ISNUMBER('Форма 1'!AN170),INDEX('Предельники 2022'!$C$4:$X$28,MATCH('Форма 1'!$G170,'Предельники 2022'!$B$4:$B$28,0),MATCH(T$5,'Предельники 2022'!$C$3:$X$3,0)),"")</f>
        <v/>
      </c>
      <c r="U170" s="93" t="str">
        <f>IF(ISNUMBER('Форма 1'!AO170),INDEX('Предельники 2022'!$C$4:$X$28,MATCH('Форма 1'!$G170,'Предельники 2022'!$B$4:$B$28,0),MATCH(U$5,'Предельники 2022'!$C$3:$X$3,0)),"")</f>
        <v/>
      </c>
      <c r="V170" s="93" t="str">
        <f>IF(ISNUMBER('Форма 1'!AP170),INDEX('Предельники 2022'!$C$4:$X$28,MATCH('Форма 1'!$G170,'Предельники 2022'!$B$4:$B$28,0),MATCH(V$5,'Предельники 2022'!$C$3:$X$3,0)),"")</f>
        <v/>
      </c>
      <c r="W170" s="93" t="str">
        <f>IF(ISNUMBER('Форма 1'!AQ170),INDEX('Предельники 2022'!$C$4:$X$28,MATCH('Форма 1'!$G170,'Предельники 2022'!$B$4:$B$28,0),MATCH(W$5,'Предельники 2022'!$C$3:$X$3,0)),"")</f>
        <v/>
      </c>
      <c r="X170" s="30" t="str">
        <f>IF(ISNUMBER('Форма 1'!AR170),ROUND('Форма 1'!$I170*VLOOKUP('Форма 1'!$G170,'Предельники 2022'!$B$4:$X$28,'Форма 1'!AR$7),2),"")</f>
        <v/>
      </c>
      <c r="Y170" s="30" t="str">
        <f>IF(ISNUMBER('Форма 1'!AS170),ROUND('Форма 1'!$I170*VLOOKUP('Форма 1'!$G170,'Предельники 2022'!$B$4:$X$28,'Форма 1'!AS$7),2),"")</f>
        <v/>
      </c>
      <c r="Z170" s="30" t="str">
        <f>IF(ISNUMBER('Форма 1'!AT170),ROUND('Форма 1'!$I170*VLOOKUP('Форма 1'!$G170,'Предельники 2022'!$B$4:$X$28,'Форма 1'!AT$7),2),"")</f>
        <v/>
      </c>
      <c r="AA170" s="32"/>
      <c r="AB170" s="128">
        <f>'Форма 1'!T170</f>
        <v>45657</v>
      </c>
      <c r="AC170" s="130" t="str">
        <f>'Форма 1'!U170</f>
        <v>РО</v>
      </c>
    </row>
    <row r="171" spans="1:29" x14ac:dyDescent="0.25">
      <c r="A171" s="28">
        <f t="shared" si="41"/>
        <v>4</v>
      </c>
      <c r="B171" s="74" t="str">
        <f>IF(ISBLANK('Форма 1'!B171),"",'Форма 1'!B171)</f>
        <v>Нытвенский городской округ Пермского края</v>
      </c>
      <c r="C171" s="87" t="s">
        <v>422</v>
      </c>
      <c r="D171" s="29">
        <f>IF(ISBLANK(C171),"Введите адрес",IF(C171='Форма 1'!C171,SUM(E171:K171,M171:S171,Форма2[[#This Row],[19]:[22]]),"Ошибка в адресе!"))</f>
        <v>11495328.289999999</v>
      </c>
      <c r="E171" s="30" t="str">
        <f>IF(ISNUMBER('Форма 1'!Z171),ROUND('Форма 1'!$I171*VLOOKUP('Форма 1'!$G171,'Предельники 2022'!$B$4:$X$28,'Форма 1'!Z$7),2),"")</f>
        <v/>
      </c>
      <c r="F171" s="30" t="str">
        <f>IF(ISNUMBER('Форма 1'!AA171),ROUND('Форма 1'!$I171*VLOOKUP('Форма 1'!$G171,'Предельники 2022'!$B$4:$X$28,'Форма 1'!AA$7),2),"")</f>
        <v/>
      </c>
      <c r="G171" s="30" t="str">
        <f>IF(ISNUMBER('Форма 1'!AB171),ROUND('Форма 1'!$I171*VLOOKUP('Форма 1'!$G171,'Предельники 2022'!$B$4:$X$28,'Форма 1'!AB$7),2),"")</f>
        <v/>
      </c>
      <c r="H171" s="30" t="str">
        <f>IF(ISNUMBER('Форма 1'!AC171),ROUND('Форма 1'!$I171*VLOOKUP('Форма 1'!$G171,'Предельники 2022'!$B$4:$X$28,'Форма 1'!AC$7),2),"")</f>
        <v/>
      </c>
      <c r="I171" s="30" t="str">
        <f>IF(ISNUMBER('Форма 1'!AD171),ROUND('Форма 1'!$I171*VLOOKUP('Форма 1'!$G171,'Предельники 2022'!$B$4:$X$28,'Форма 1'!AD$7),2),"")</f>
        <v/>
      </c>
      <c r="J171" s="30" t="str">
        <f>IF(ISNUMBER('Форма 1'!AE171),ROUND('Форма 1'!$I171*VLOOKUP('Форма 1'!$G171,'Предельники 2022'!$B$4:$X$28,'Форма 1'!AE$7),2),"")</f>
        <v/>
      </c>
      <c r="K171" s="30" t="str">
        <f>IF(ISNUMBER('Форма 1'!AF171),ROUND('Форма 1'!$I171*VLOOKUP('Форма 1'!$G171,'Предельники 2022'!$B$4:$X$28,'Форма 1'!AF$7),2),"")</f>
        <v/>
      </c>
      <c r="L171" s="31" t="str">
        <f>IF(ISBLANK('Форма 1'!AG171),"",'Форма 1'!AG171)</f>
        <v/>
      </c>
      <c r="M171" s="32" t="str">
        <f>IF(ISBLANK('Форма 1'!AH171),"",'Форма 1'!AH171)</f>
        <v/>
      </c>
      <c r="N171" s="30">
        <f>IF(ISNUMBER('Форма 1'!AI171),ROUND('Форма 1'!$I171*VLOOKUP('Форма 1'!$G171,'Предельники 2022'!$B$4:$X$28,'Форма 1'!AI$7),2),"")</f>
        <v>7141281.8099999996</v>
      </c>
      <c r="O171" s="30">
        <f>IF(ISNUMBER('Форма 1'!AJ171),ROUND('Форма 1'!$I171*VLOOKUP('Форма 1'!$G171,'Предельники 2022'!$B$4:$X$28,'Форма 1'!AJ$7),2),"")</f>
        <v>4354046.4800000004</v>
      </c>
      <c r="P171" s="30" t="str">
        <f>IF(ISNUMBER('Форма 1'!AK171),ROUND('Форма 1'!$I171*VLOOKUP('Форма 1'!$G171,'Предельники 2022'!$B$4:$X$28,'Форма 1'!AK$7),2),"")</f>
        <v/>
      </c>
      <c r="Q171" s="30" t="str">
        <f>IF(ISNUMBER('Форма 1'!AL171),ROUND('Форма 1'!$I171*VLOOKUP('Форма 1'!$G171,'Предельники 2022'!$B$4:$X$28,'Форма 1'!AL$7),2),"")</f>
        <v/>
      </c>
      <c r="R171" s="30" t="str">
        <f>IF(ISNUMBER('Форма 1'!AM171),ROUND('Форма 1'!$I171*VLOOKUP('Форма 1'!$G171,'Предельники 2022'!$B$4:$X$28,'Форма 1'!AM$7),2),"")</f>
        <v/>
      </c>
      <c r="S171" s="93" t="str">
        <f t="shared" si="42"/>
        <v/>
      </c>
      <c r="T171" s="93" t="str">
        <f>IF(ISNUMBER('Форма 1'!AN171),INDEX('Предельники 2022'!$C$4:$X$28,MATCH('Форма 1'!$G171,'Предельники 2022'!$B$4:$B$28,0),MATCH(T$5,'Предельники 2022'!$C$3:$X$3,0)),"")</f>
        <v/>
      </c>
      <c r="U171" s="93" t="str">
        <f>IF(ISNUMBER('Форма 1'!AO171),INDEX('Предельники 2022'!$C$4:$X$28,MATCH('Форма 1'!$G171,'Предельники 2022'!$B$4:$B$28,0),MATCH(U$5,'Предельники 2022'!$C$3:$X$3,0)),"")</f>
        <v/>
      </c>
      <c r="V171" s="93" t="str">
        <f>IF(ISNUMBER('Форма 1'!AP171),INDEX('Предельники 2022'!$C$4:$X$28,MATCH('Форма 1'!$G171,'Предельники 2022'!$B$4:$B$28,0),MATCH(V$5,'Предельники 2022'!$C$3:$X$3,0)),"")</f>
        <v/>
      </c>
      <c r="W171" s="93" t="str">
        <f>IF(ISNUMBER('Форма 1'!AQ171),INDEX('Предельники 2022'!$C$4:$X$28,MATCH('Форма 1'!$G171,'Предельники 2022'!$B$4:$B$28,0),MATCH(W$5,'Предельники 2022'!$C$3:$X$3,0)),"")</f>
        <v/>
      </c>
      <c r="X171" s="30" t="str">
        <f>IF(ISNUMBER('Форма 1'!AR171),ROUND('Форма 1'!$I171*VLOOKUP('Форма 1'!$G171,'Предельники 2022'!$B$4:$X$28,'Форма 1'!AR$7),2),"")</f>
        <v/>
      </c>
      <c r="Y171" s="30" t="str">
        <f>IF(ISNUMBER('Форма 1'!AS171),ROUND('Форма 1'!$I171*VLOOKUP('Форма 1'!$G171,'Предельники 2022'!$B$4:$X$28,'Форма 1'!AS$7),2),"")</f>
        <v/>
      </c>
      <c r="Z171" s="30" t="str">
        <f>IF(ISNUMBER('Форма 1'!AT171),ROUND('Форма 1'!$I171*VLOOKUP('Форма 1'!$G171,'Предельники 2022'!$B$4:$X$28,'Форма 1'!AT$7),2),"")</f>
        <v/>
      </c>
      <c r="AA171" s="32"/>
      <c r="AB171" s="128">
        <f>'Форма 1'!T171</f>
        <v>45657</v>
      </c>
      <c r="AC171" s="130" t="str">
        <f>'Форма 1'!U171</f>
        <v>РО</v>
      </c>
    </row>
    <row r="172" spans="1:29" ht="15.75" x14ac:dyDescent="0.25">
      <c r="A172" s="147">
        <f t="shared" si="41"/>
        <v>0</v>
      </c>
      <c r="B172" s="148" t="str">
        <f>IF(ISBLANK('Форма 1'!B172),"",'Форма 1'!B172)</f>
        <v/>
      </c>
      <c r="C172" s="153" t="s">
        <v>1093</v>
      </c>
      <c r="D172" s="146">
        <f>IF(ISBLANK(C172),"Введите адрес",IF(C172='Форма 1'!C172,SUM(E172:K172,M172:S172,Форма2[[#This Row],[19]:[22]]),"Ошибка в адресе!"))</f>
        <v>15030269.389999999</v>
      </c>
      <c r="E172" s="149">
        <f>SUM(E173:E174)</f>
        <v>643399.22</v>
      </c>
      <c r="F172" s="149">
        <f t="shared" ref="F172:S172" si="45">SUM(F173:F174)</f>
        <v>7301384.2999999998</v>
      </c>
      <c r="G172" s="149">
        <f t="shared" si="45"/>
        <v>0</v>
      </c>
      <c r="H172" s="149">
        <f t="shared" si="45"/>
        <v>328392.45</v>
      </c>
      <c r="I172" s="149">
        <f t="shared" si="45"/>
        <v>1012809.22</v>
      </c>
      <c r="J172" s="149">
        <f t="shared" si="45"/>
        <v>560355.86</v>
      </c>
      <c r="K172" s="149">
        <f t="shared" si="45"/>
        <v>0</v>
      </c>
      <c r="L172" s="155">
        <f t="shared" si="45"/>
        <v>0</v>
      </c>
      <c r="M172" s="149">
        <f t="shared" si="45"/>
        <v>0</v>
      </c>
      <c r="N172" s="149">
        <f t="shared" si="45"/>
        <v>5183928.34</v>
      </c>
      <c r="O172" s="149">
        <f t="shared" si="45"/>
        <v>0</v>
      </c>
      <c r="P172" s="149">
        <f t="shared" si="45"/>
        <v>0</v>
      </c>
      <c r="Q172" s="149">
        <f t="shared" si="45"/>
        <v>0</v>
      </c>
      <c r="R172" s="149">
        <f t="shared" si="45"/>
        <v>0</v>
      </c>
      <c r="S172" s="149">
        <f t="shared" si="45"/>
        <v>0</v>
      </c>
      <c r="T172" s="93" t="str">
        <f>IF(ISNUMBER('Форма 1'!AN172),INDEX('Предельники 2022'!$C$4:$X$28,MATCH('Форма 1'!$G172,'Предельники 2022'!$B$4:$B$28,0),MATCH(T$5,'Предельники 2022'!$C$3:$X$3,0)),"")</f>
        <v/>
      </c>
      <c r="U172" s="93" t="str">
        <f>IF(ISNUMBER('Форма 1'!AO172),INDEX('Предельники 2022'!$C$4:$X$28,MATCH('Форма 1'!$G172,'Предельники 2022'!$B$4:$B$28,0),MATCH(U$5,'Предельники 2022'!$C$3:$X$3,0)),"")</f>
        <v/>
      </c>
      <c r="V172" s="93" t="str">
        <f>IF(ISNUMBER('Форма 1'!AP172),INDEX('Предельники 2022'!$C$4:$X$28,MATCH('Форма 1'!$G172,'Предельники 2022'!$B$4:$B$28,0),MATCH(V$5,'Предельники 2022'!$C$3:$X$3,0)),"")</f>
        <v/>
      </c>
      <c r="W172" s="93" t="str">
        <f>IF(ISNUMBER('Форма 1'!AQ172),INDEX('Предельники 2022'!$C$4:$X$28,MATCH('Форма 1'!$G172,'Предельники 2022'!$B$4:$B$28,0),MATCH(W$5,'Предельники 2022'!$C$3:$X$3,0)),"")</f>
        <v/>
      </c>
      <c r="X172" s="149">
        <f t="shared" ref="X172:Z172" si="46">SUM(X173:X174)</f>
        <v>0</v>
      </c>
      <c r="Y172" s="149">
        <f t="shared" si="46"/>
        <v>0</v>
      </c>
      <c r="Z172" s="149">
        <f t="shared" si="46"/>
        <v>0</v>
      </c>
      <c r="AA172" s="146"/>
      <c r="AB172" s="150"/>
      <c r="AC172" s="151" t="str">
        <f>'Форма 1'!U172</f>
        <v/>
      </c>
    </row>
    <row r="173" spans="1:29" x14ac:dyDescent="0.25">
      <c r="A173" s="28">
        <f t="shared" si="41"/>
        <v>1</v>
      </c>
      <c r="B173" s="74" t="str">
        <f>IF(ISBLANK('Форма 1'!B173),"",'Форма 1'!B173)</f>
        <v>Октябрьский городской округ Пермского края</v>
      </c>
      <c r="C173" s="87" t="s">
        <v>955</v>
      </c>
      <c r="D173" s="29">
        <f>IF(ISBLANK(C173),"Введите адрес",IF(C173='Форма 1'!C173,SUM(E173:K173,M173:S173,Форма2[[#This Row],[19]:[22]]),"Ошибка в адресе!"))</f>
        <v>5183928.34</v>
      </c>
      <c r="E173" s="30" t="str">
        <f>IF(ISNUMBER('Форма 1'!Z173),ROUND('Форма 1'!$I173*VLOOKUP('Форма 1'!$G173,'Предельники 2022'!$B$4:$X$28,'Форма 1'!Z$7),2),"")</f>
        <v/>
      </c>
      <c r="F173" s="30" t="str">
        <f>IF(ISNUMBER('Форма 1'!AA173),ROUND('Форма 1'!$I173*VLOOKUP('Форма 1'!$G173,'Предельники 2022'!$B$4:$X$28,'Форма 1'!AA$7),2),"")</f>
        <v/>
      </c>
      <c r="G173" s="30" t="str">
        <f>IF(ISNUMBER('Форма 1'!AB173),ROUND('Форма 1'!$I173*VLOOKUP('Форма 1'!$G173,'Предельники 2022'!$B$4:$X$28,'Форма 1'!AB$7),2),"")</f>
        <v/>
      </c>
      <c r="H173" s="30" t="str">
        <f>IF(ISNUMBER('Форма 1'!AC173),ROUND('Форма 1'!$I173*VLOOKUP('Форма 1'!$G173,'Предельники 2022'!$B$4:$X$28,'Форма 1'!AC$7),2),"")</f>
        <v/>
      </c>
      <c r="I173" s="30" t="str">
        <f>IF(ISNUMBER('Форма 1'!AD173),ROUND('Форма 1'!$I173*VLOOKUP('Форма 1'!$G173,'Предельники 2022'!$B$4:$X$28,'Форма 1'!AD$7),2),"")</f>
        <v/>
      </c>
      <c r="J173" s="30" t="str">
        <f>IF(ISNUMBER('Форма 1'!AE173),ROUND('Форма 1'!$I173*VLOOKUP('Форма 1'!$G173,'Предельники 2022'!$B$4:$X$28,'Форма 1'!AE$7),2),"")</f>
        <v/>
      </c>
      <c r="K173" s="30" t="str">
        <f>IF(ISNUMBER('Форма 1'!AF173),ROUND('Форма 1'!$I173*VLOOKUP('Форма 1'!$G173,'Предельники 2022'!$B$4:$X$28,'Форма 1'!AF$7),2),"")</f>
        <v/>
      </c>
      <c r="L173" s="31" t="str">
        <f>IF(ISBLANK('Форма 1'!AG173),"",'Форма 1'!AG173)</f>
        <v/>
      </c>
      <c r="M173" s="32" t="str">
        <f>IF(ISBLANK('Форма 1'!AH173),"",'Форма 1'!AH173)</f>
        <v/>
      </c>
      <c r="N173" s="30">
        <f>IF(ISNUMBER('Форма 1'!AI173),ROUND('Форма 1'!$I173*VLOOKUP('Форма 1'!$G173,'Предельники 2022'!$B$4:$X$28,'Форма 1'!AI$7),2),"")</f>
        <v>5183928.34</v>
      </c>
      <c r="O173" s="30" t="str">
        <f>IF(ISNUMBER('Форма 1'!AJ173),ROUND('Форма 1'!$I173*VLOOKUP('Форма 1'!$G173,'Предельники 2022'!$B$4:$X$28,'Форма 1'!AJ$7),2),"")</f>
        <v/>
      </c>
      <c r="P173" s="30" t="str">
        <f>IF(ISNUMBER('Форма 1'!AK173),ROUND('Форма 1'!$I173*VLOOKUP('Форма 1'!$G173,'Предельники 2022'!$B$4:$X$28,'Форма 1'!AK$7),2),"")</f>
        <v/>
      </c>
      <c r="Q173" s="30" t="str">
        <f>IF(ISNUMBER('Форма 1'!AL173),ROUND('Форма 1'!$I173*VLOOKUP('Форма 1'!$G173,'Предельники 2022'!$B$4:$X$28,'Форма 1'!AL$7),2),"")</f>
        <v/>
      </c>
      <c r="R173" s="30" t="str">
        <f>IF(ISNUMBER('Форма 1'!AM173),ROUND('Форма 1'!$I173*VLOOKUP('Форма 1'!$G173,'Предельники 2022'!$B$4:$X$28,'Форма 1'!AM$7),2),"")</f>
        <v/>
      </c>
      <c r="S173" s="93" t="str">
        <f t="shared" si="42"/>
        <v/>
      </c>
      <c r="T173" s="93" t="str">
        <f>IF(ISNUMBER('Форма 1'!AN173),INDEX('Предельники 2022'!$C$4:$X$28,MATCH('Форма 1'!$G173,'Предельники 2022'!$B$4:$B$28,0),MATCH(T$5,'Предельники 2022'!$C$3:$X$3,0)),"")</f>
        <v/>
      </c>
      <c r="U173" s="93" t="str">
        <f>IF(ISNUMBER('Форма 1'!AO173),INDEX('Предельники 2022'!$C$4:$X$28,MATCH('Форма 1'!$G173,'Предельники 2022'!$B$4:$B$28,0),MATCH(U$5,'Предельники 2022'!$C$3:$X$3,0)),"")</f>
        <v/>
      </c>
      <c r="V173" s="93" t="str">
        <f>IF(ISNUMBER('Форма 1'!AP173),INDEX('Предельники 2022'!$C$4:$X$28,MATCH('Форма 1'!$G173,'Предельники 2022'!$B$4:$B$28,0),MATCH(V$5,'Предельники 2022'!$C$3:$X$3,0)),"")</f>
        <v/>
      </c>
      <c r="W173" s="93" t="str">
        <f>IF(ISNUMBER('Форма 1'!AQ173),INDEX('Предельники 2022'!$C$4:$X$28,MATCH('Форма 1'!$G173,'Предельники 2022'!$B$4:$B$28,0),MATCH(W$5,'Предельники 2022'!$C$3:$X$3,0)),"")</f>
        <v/>
      </c>
      <c r="X173" s="30" t="str">
        <f>IF(ISNUMBER('Форма 1'!AR173),ROUND('Форма 1'!$I173*VLOOKUP('Форма 1'!$G173,'Предельники 2022'!$B$4:$X$28,'Форма 1'!AR$7),2),"")</f>
        <v/>
      </c>
      <c r="Y173" s="30" t="str">
        <f>IF(ISNUMBER('Форма 1'!AS173),ROUND('Форма 1'!$I173*VLOOKUP('Форма 1'!$G173,'Предельники 2022'!$B$4:$X$28,'Форма 1'!AS$7),2),"")</f>
        <v/>
      </c>
      <c r="Z173" s="30" t="str">
        <f>IF(ISNUMBER('Форма 1'!AT173),ROUND('Форма 1'!$I173*VLOOKUP('Форма 1'!$G173,'Предельники 2022'!$B$4:$X$28,'Форма 1'!AT$7),2),"")</f>
        <v/>
      </c>
      <c r="AA173" s="32"/>
      <c r="AB173" s="128">
        <f>'Форма 1'!T173</f>
        <v>45657</v>
      </c>
      <c r="AC173" s="130" t="str">
        <f>'Форма 1'!U173</f>
        <v>РО</v>
      </c>
    </row>
    <row r="174" spans="1:29" x14ac:dyDescent="0.25">
      <c r="A174" s="28">
        <f t="shared" si="41"/>
        <v>2</v>
      </c>
      <c r="B174" s="74" t="str">
        <f>IF(ISBLANK('Форма 1'!B174),"",'Форма 1'!B174)</f>
        <v>Октябрьский городской округ Пермского края</v>
      </c>
      <c r="C174" s="87" t="s">
        <v>1028</v>
      </c>
      <c r="D174" s="29">
        <f>IF(ISBLANK(C174),"Введите адрес",IF(C174='Форма 1'!C174,SUM(E174:K174,M174:S174,Форма2[[#This Row],[19]:[22]]),"Ошибка в адресе!"))</f>
        <v>9846341.0499999989</v>
      </c>
      <c r="E174" s="30">
        <f>IF(ISNUMBER('Форма 1'!Z174),ROUND('Форма 1'!$I174*VLOOKUP('Форма 1'!$G174,'Предельники 2022'!$B$4:$X$28,'Форма 1'!Z$7),2),"")</f>
        <v>643399.22</v>
      </c>
      <c r="F174" s="30">
        <f>IF(ISNUMBER('Форма 1'!AA174),ROUND('Форма 1'!$I174*VLOOKUP('Форма 1'!$G174,'Предельники 2022'!$B$4:$X$28,'Форма 1'!AA$7),2),"")</f>
        <v>7301384.2999999998</v>
      </c>
      <c r="G174" s="30" t="str">
        <f>IF(ISNUMBER('Форма 1'!AB174),ROUND('Форма 1'!$I174*VLOOKUP('Форма 1'!$G174,'Предельники 2022'!$B$4:$X$28,'Форма 1'!AB$7),2),"")</f>
        <v/>
      </c>
      <c r="H174" s="30">
        <f>IF(ISNUMBER('Форма 1'!AC174),ROUND('Форма 1'!$I174*VLOOKUP('Форма 1'!$G174,'Предельники 2022'!$B$4:$X$28,'Форма 1'!AC$7),2),"")</f>
        <v>328392.45</v>
      </c>
      <c r="I174" s="30">
        <f>IF(ISNUMBER('Форма 1'!AD174),ROUND('Форма 1'!$I174*VLOOKUP('Форма 1'!$G174,'Предельники 2022'!$B$4:$X$28,'Форма 1'!AD$7),2),"")</f>
        <v>1012809.22</v>
      </c>
      <c r="J174" s="30">
        <f>IF(ISNUMBER('Форма 1'!AE174),ROUND('Форма 1'!$I174*VLOOKUP('Форма 1'!$G174,'Предельники 2022'!$B$4:$X$28,'Форма 1'!AE$7),2),"")</f>
        <v>560355.86</v>
      </c>
      <c r="K174" s="30" t="str">
        <f>IF(ISNUMBER('Форма 1'!AF174),ROUND('Форма 1'!$I174*VLOOKUP('Форма 1'!$G174,'Предельники 2022'!$B$4:$X$28,'Форма 1'!AF$7),2),"")</f>
        <v/>
      </c>
      <c r="L174" s="31" t="str">
        <f>IF(ISBLANK('Форма 1'!AG174),"",'Форма 1'!AG174)</f>
        <v/>
      </c>
      <c r="M174" s="32" t="str">
        <f>IF(ISBLANK('Форма 1'!AH174),"",'Форма 1'!AH174)</f>
        <v/>
      </c>
      <c r="N174" s="30" t="str">
        <f>IF(ISNUMBER('Форма 1'!AI174),ROUND('Форма 1'!$I174*VLOOKUP('Форма 1'!$G174,'Предельники 2022'!$B$4:$X$28,'Форма 1'!AI$7),2),"")</f>
        <v/>
      </c>
      <c r="O174" s="30" t="str">
        <f>IF(ISNUMBER('Форма 1'!AJ174),ROUND('Форма 1'!$I174*VLOOKUP('Форма 1'!$G174,'Предельники 2022'!$B$4:$X$28,'Форма 1'!AJ$7),2),"")</f>
        <v/>
      </c>
      <c r="P174" s="30" t="str">
        <f>IF(ISNUMBER('Форма 1'!AK174),ROUND('Форма 1'!$I174*VLOOKUP('Форма 1'!$G174,'Предельники 2022'!$B$4:$X$28,'Форма 1'!AK$7),2),"")</f>
        <v/>
      </c>
      <c r="Q174" s="30" t="str">
        <f>IF(ISNUMBER('Форма 1'!AL174),ROUND('Форма 1'!$I174*VLOOKUP('Форма 1'!$G174,'Предельники 2022'!$B$4:$X$28,'Форма 1'!AL$7),2),"")</f>
        <v/>
      </c>
      <c r="R174" s="30" t="str">
        <f>IF(ISNUMBER('Форма 1'!AM174),ROUND('Форма 1'!$I174*VLOOKUP('Форма 1'!$G174,'Предельники 2022'!$B$4:$X$28,'Форма 1'!AM$7),2),"")</f>
        <v/>
      </c>
      <c r="S174" s="93" t="str">
        <f t="shared" si="42"/>
        <v/>
      </c>
      <c r="T174" s="93" t="str">
        <f>IF(ISNUMBER('Форма 1'!AN174),INDEX('Предельники 2022'!$C$4:$X$28,MATCH('Форма 1'!$G174,'Предельники 2022'!$B$4:$B$28,0),MATCH(T$5,'Предельники 2022'!$C$3:$X$3,0)),"")</f>
        <v/>
      </c>
      <c r="U174" s="93" t="str">
        <f>IF(ISNUMBER('Форма 1'!AO174),INDEX('Предельники 2022'!$C$4:$X$28,MATCH('Форма 1'!$G174,'Предельники 2022'!$B$4:$B$28,0),MATCH(U$5,'Предельники 2022'!$C$3:$X$3,0)),"")</f>
        <v/>
      </c>
      <c r="V174" s="93" t="str">
        <f>IF(ISNUMBER('Форма 1'!AP174),INDEX('Предельники 2022'!$C$4:$X$28,MATCH('Форма 1'!$G174,'Предельники 2022'!$B$4:$B$28,0),MATCH(V$5,'Предельники 2022'!$C$3:$X$3,0)),"")</f>
        <v/>
      </c>
      <c r="W174" s="93" t="str">
        <f>IF(ISNUMBER('Форма 1'!AQ174),INDEX('Предельники 2022'!$C$4:$X$28,MATCH('Форма 1'!$G174,'Предельники 2022'!$B$4:$B$28,0),MATCH(W$5,'Предельники 2022'!$C$3:$X$3,0)),"")</f>
        <v/>
      </c>
      <c r="X174" s="30" t="str">
        <f>IF(ISNUMBER('Форма 1'!AR174),ROUND('Форма 1'!$I174*VLOOKUP('Форма 1'!$G174,'Предельники 2022'!$B$4:$X$28,'Форма 1'!AR$7),2),"")</f>
        <v/>
      </c>
      <c r="Y174" s="30" t="str">
        <f>IF(ISNUMBER('Форма 1'!AS174),ROUND('Форма 1'!$I174*VLOOKUP('Форма 1'!$G174,'Предельники 2022'!$B$4:$X$28,'Форма 1'!AS$7),2),"")</f>
        <v/>
      </c>
      <c r="Z174" s="30" t="str">
        <f>IF(ISNUMBER('Форма 1'!AT174),ROUND('Форма 1'!$I174*VLOOKUP('Форма 1'!$G174,'Предельники 2022'!$B$4:$X$28,'Форма 1'!AT$7),2),"")</f>
        <v/>
      </c>
      <c r="AA174" s="32"/>
      <c r="AB174" s="128">
        <f>'Форма 1'!T174</f>
        <v>45657</v>
      </c>
      <c r="AC174" s="130" t="str">
        <f>'Форма 1'!U174</f>
        <v>РО</v>
      </c>
    </row>
    <row r="175" spans="1:29" ht="15.75" x14ac:dyDescent="0.25">
      <c r="A175" s="147">
        <f t="shared" si="41"/>
        <v>0</v>
      </c>
      <c r="B175" s="148" t="str">
        <f>IF(ISBLANK('Форма 1'!B175),"",'Форма 1'!B175)</f>
        <v/>
      </c>
      <c r="C175" s="153" t="s">
        <v>1094</v>
      </c>
      <c r="D175" s="146">
        <f>IF(ISBLANK(C175),"Введите адрес",IF(C175='Форма 1'!C175,SUM(E175:K175,M175:S175,Форма2[[#This Row],[19]:[22]]),"Ошибка в адресе!"))</f>
        <v>17017366.190000001</v>
      </c>
      <c r="E175" s="149">
        <f>SUM(E176:E178)</f>
        <v>268995.95</v>
      </c>
      <c r="F175" s="149">
        <f t="shared" ref="F175:S175" si="47">SUM(F176:F178)</f>
        <v>0</v>
      </c>
      <c r="G175" s="149">
        <f t="shared" si="47"/>
        <v>0</v>
      </c>
      <c r="H175" s="149">
        <f t="shared" si="47"/>
        <v>0</v>
      </c>
      <c r="I175" s="149">
        <f t="shared" si="47"/>
        <v>0</v>
      </c>
      <c r="J175" s="149">
        <f t="shared" si="47"/>
        <v>0</v>
      </c>
      <c r="K175" s="149">
        <f t="shared" si="47"/>
        <v>0</v>
      </c>
      <c r="L175" s="155">
        <f t="shared" si="47"/>
        <v>0</v>
      </c>
      <c r="M175" s="149">
        <f t="shared" si="47"/>
        <v>0</v>
      </c>
      <c r="N175" s="149">
        <f t="shared" si="47"/>
        <v>16748370.24</v>
      </c>
      <c r="O175" s="149">
        <f t="shared" si="47"/>
        <v>0</v>
      </c>
      <c r="P175" s="149">
        <f t="shared" si="47"/>
        <v>0</v>
      </c>
      <c r="Q175" s="149">
        <f t="shared" si="47"/>
        <v>0</v>
      </c>
      <c r="R175" s="149">
        <f t="shared" si="47"/>
        <v>0</v>
      </c>
      <c r="S175" s="149">
        <f t="shared" si="47"/>
        <v>0</v>
      </c>
      <c r="T175" s="93" t="str">
        <f>IF(ISNUMBER('Форма 1'!AN175),INDEX('Предельники 2022'!$C$4:$X$28,MATCH('Форма 1'!$G175,'Предельники 2022'!$B$4:$B$28,0),MATCH(T$5,'Предельники 2022'!$C$3:$X$3,0)),"")</f>
        <v/>
      </c>
      <c r="U175" s="93" t="str">
        <f>IF(ISNUMBER('Форма 1'!AO175),INDEX('Предельники 2022'!$C$4:$X$28,MATCH('Форма 1'!$G175,'Предельники 2022'!$B$4:$B$28,0),MATCH(U$5,'Предельники 2022'!$C$3:$X$3,0)),"")</f>
        <v/>
      </c>
      <c r="V175" s="93" t="str">
        <f>IF(ISNUMBER('Форма 1'!AP175),INDEX('Предельники 2022'!$C$4:$X$28,MATCH('Форма 1'!$G175,'Предельники 2022'!$B$4:$B$28,0),MATCH(V$5,'Предельники 2022'!$C$3:$X$3,0)),"")</f>
        <v/>
      </c>
      <c r="W175" s="93" t="str">
        <f>IF(ISNUMBER('Форма 1'!AQ175),INDEX('Предельники 2022'!$C$4:$X$28,MATCH('Форма 1'!$G175,'Предельники 2022'!$B$4:$B$28,0),MATCH(W$5,'Предельники 2022'!$C$3:$X$3,0)),"")</f>
        <v/>
      </c>
      <c r="X175" s="149">
        <f t="shared" ref="X175:Z175" si="48">SUM(X176:X178)</f>
        <v>0</v>
      </c>
      <c r="Y175" s="149">
        <f t="shared" si="48"/>
        <v>0</v>
      </c>
      <c r="Z175" s="149">
        <f t="shared" si="48"/>
        <v>0</v>
      </c>
      <c r="AA175" s="146"/>
      <c r="AB175" s="150"/>
      <c r="AC175" s="151" t="str">
        <f>'Форма 1'!U175</f>
        <v/>
      </c>
    </row>
    <row r="176" spans="1:29" x14ac:dyDescent="0.25">
      <c r="A176" s="28">
        <f t="shared" si="41"/>
        <v>1</v>
      </c>
      <c r="B176" s="74" t="str">
        <f>IF(ISBLANK('Форма 1'!B176),"",'Форма 1'!B176)</f>
        <v>Ординский муниципальный округ Пермского края</v>
      </c>
      <c r="C176" s="87" t="s">
        <v>26</v>
      </c>
      <c r="D176" s="29">
        <f>IF(ISBLANK(C176),"Введите адрес",IF(C176='Форма 1'!C176,SUM(E176:K176,M176:S176,Форма2[[#This Row],[19]:[22]]),"Ошибка в адресе!"))</f>
        <v>3742151.48</v>
      </c>
      <c r="E176" s="30">
        <f>IF(ISNUMBER('Форма 1'!Z176),ROUND('Форма 1'!$I176*VLOOKUP('Форма 1'!$G176,'Предельники 2022'!$B$4:$X$28,'Форма 1'!Z$7),2),"")</f>
        <v>268995.95</v>
      </c>
      <c r="F176" s="30" t="str">
        <f>IF(ISNUMBER('Форма 1'!AA176),ROUND('Форма 1'!$I176*VLOOKUP('Форма 1'!$G176,'Предельники 2022'!$B$4:$X$28,'Форма 1'!AA$7),2),"")</f>
        <v/>
      </c>
      <c r="G176" s="30" t="str">
        <f>IF(ISNUMBER('Форма 1'!AB176),ROUND('Форма 1'!$I176*VLOOKUP('Форма 1'!$G176,'Предельники 2022'!$B$4:$X$28,'Форма 1'!AB$7),2),"")</f>
        <v/>
      </c>
      <c r="H176" s="30" t="str">
        <f>IF(ISNUMBER('Форма 1'!AC176),ROUND('Форма 1'!$I176*VLOOKUP('Форма 1'!$G176,'Предельники 2022'!$B$4:$X$28,'Форма 1'!AC$7),2),"")</f>
        <v/>
      </c>
      <c r="I176" s="30" t="str">
        <f>IF(ISNUMBER('Форма 1'!AD176),ROUND('Форма 1'!$I176*VLOOKUP('Форма 1'!$G176,'Предельники 2022'!$B$4:$X$28,'Форма 1'!AD$7),2),"")</f>
        <v/>
      </c>
      <c r="J176" s="30" t="str">
        <f>IF(ISNUMBER('Форма 1'!AE176),ROUND('Форма 1'!$I176*VLOOKUP('Форма 1'!$G176,'Предельники 2022'!$B$4:$X$28,'Форма 1'!AE$7),2),"")</f>
        <v/>
      </c>
      <c r="K176" s="30" t="str">
        <f>IF(ISNUMBER('Форма 1'!AF176),ROUND('Форма 1'!$I176*VLOOKUP('Форма 1'!$G176,'Предельники 2022'!$B$4:$X$28,'Форма 1'!AF$7),2),"")</f>
        <v/>
      </c>
      <c r="L176" s="31" t="str">
        <f>IF(ISBLANK('Форма 1'!AG176),"",'Форма 1'!AG176)</f>
        <v/>
      </c>
      <c r="M176" s="32" t="str">
        <f>IF(ISBLANK('Форма 1'!AH176),"",'Форма 1'!AH176)</f>
        <v/>
      </c>
      <c r="N176" s="30">
        <f>IF(ISNUMBER('Форма 1'!AI176),ROUND('Форма 1'!$I176*VLOOKUP('Форма 1'!$G176,'Предельники 2022'!$B$4:$X$28,'Форма 1'!AI$7),2),"")</f>
        <v>3473155.53</v>
      </c>
      <c r="O176" s="30" t="str">
        <f>IF(ISNUMBER('Форма 1'!AJ176),ROUND('Форма 1'!$I176*VLOOKUP('Форма 1'!$G176,'Предельники 2022'!$B$4:$X$28,'Форма 1'!AJ$7),2),"")</f>
        <v/>
      </c>
      <c r="P176" s="30" t="str">
        <f>IF(ISNUMBER('Форма 1'!AK176),ROUND('Форма 1'!$I176*VLOOKUP('Форма 1'!$G176,'Предельники 2022'!$B$4:$X$28,'Форма 1'!AK$7),2),"")</f>
        <v/>
      </c>
      <c r="Q176" s="30" t="str">
        <f>IF(ISNUMBER('Форма 1'!AL176),ROUND('Форма 1'!$I176*VLOOKUP('Форма 1'!$G176,'Предельники 2022'!$B$4:$X$28,'Форма 1'!AL$7),2),"")</f>
        <v/>
      </c>
      <c r="R176" s="30" t="str">
        <f>IF(ISNUMBER('Форма 1'!AM176),ROUND('Форма 1'!$I176*VLOOKUP('Форма 1'!$G176,'Предельники 2022'!$B$4:$X$28,'Форма 1'!AM$7),2),"")</f>
        <v/>
      </c>
      <c r="S176" s="93" t="str">
        <f t="shared" si="42"/>
        <v/>
      </c>
      <c r="T176" s="93" t="str">
        <f>IF(ISNUMBER('Форма 1'!AN176),INDEX('Предельники 2022'!$C$4:$X$28,MATCH('Форма 1'!$G176,'Предельники 2022'!$B$4:$B$28,0),MATCH(T$5,'Предельники 2022'!$C$3:$X$3,0)),"")</f>
        <v/>
      </c>
      <c r="U176" s="93" t="str">
        <f>IF(ISNUMBER('Форма 1'!AO176),INDEX('Предельники 2022'!$C$4:$X$28,MATCH('Форма 1'!$G176,'Предельники 2022'!$B$4:$B$28,0),MATCH(U$5,'Предельники 2022'!$C$3:$X$3,0)),"")</f>
        <v/>
      </c>
      <c r="V176" s="93" t="str">
        <f>IF(ISNUMBER('Форма 1'!AP176),INDEX('Предельники 2022'!$C$4:$X$28,MATCH('Форма 1'!$G176,'Предельники 2022'!$B$4:$B$28,0),MATCH(V$5,'Предельники 2022'!$C$3:$X$3,0)),"")</f>
        <v/>
      </c>
      <c r="W176" s="93" t="str">
        <f>IF(ISNUMBER('Форма 1'!AQ176),INDEX('Предельники 2022'!$C$4:$X$28,MATCH('Форма 1'!$G176,'Предельники 2022'!$B$4:$B$28,0),MATCH(W$5,'Предельники 2022'!$C$3:$X$3,0)),"")</f>
        <v/>
      </c>
      <c r="X176" s="30" t="str">
        <f>IF(ISNUMBER('Форма 1'!AR176),ROUND('Форма 1'!$I176*VLOOKUP('Форма 1'!$G176,'Предельники 2022'!$B$4:$X$28,'Форма 1'!AR$7),2),"")</f>
        <v/>
      </c>
      <c r="Y176" s="30" t="str">
        <f>IF(ISNUMBER('Форма 1'!AS176),ROUND('Форма 1'!$I176*VLOOKUP('Форма 1'!$G176,'Предельники 2022'!$B$4:$X$28,'Форма 1'!AS$7),2),"")</f>
        <v/>
      </c>
      <c r="Z176" s="30" t="str">
        <f>IF(ISNUMBER('Форма 1'!AT176),ROUND('Форма 1'!$I176*VLOOKUP('Форма 1'!$G176,'Предельники 2022'!$B$4:$X$28,'Форма 1'!AT$7),2),"")</f>
        <v/>
      </c>
      <c r="AA176" s="32"/>
      <c r="AB176" s="128">
        <f>'Форма 1'!T176</f>
        <v>45657</v>
      </c>
      <c r="AC176" s="130" t="str">
        <f>'Форма 1'!U176</f>
        <v>СС</v>
      </c>
    </row>
    <row r="177" spans="1:29" x14ac:dyDescent="0.25">
      <c r="A177" s="28">
        <f t="shared" si="41"/>
        <v>2</v>
      </c>
      <c r="B177" s="74" t="str">
        <f>IF(ISBLANK('Форма 1'!B177),"",'Форма 1'!B177)</f>
        <v>Ординский муниципальный округ Пермского края</v>
      </c>
      <c r="C177" s="87" t="s">
        <v>206</v>
      </c>
      <c r="D177" s="29">
        <f>IF(ISBLANK(C177),"Введите адрес",IF(C177='Форма 1'!C177,SUM(E177:K177,M177:S177,Форма2[[#This Row],[19]:[22]]),"Ошибка в адресе!"))</f>
        <v>9386312.7200000007</v>
      </c>
      <c r="E177" s="30" t="str">
        <f>IF(ISNUMBER('Форма 1'!Z177),ROUND('Форма 1'!$I177*VLOOKUP('Форма 1'!$G177,'Предельники 2022'!$B$4:$X$28,'Форма 1'!Z$7),2),"")</f>
        <v/>
      </c>
      <c r="F177" s="30" t="str">
        <f>IF(ISNUMBER('Форма 1'!AA177),ROUND('Форма 1'!$I177*VLOOKUP('Форма 1'!$G177,'Предельники 2022'!$B$4:$X$28,'Форма 1'!AA$7),2),"")</f>
        <v/>
      </c>
      <c r="G177" s="30" t="str">
        <f>IF(ISNUMBER('Форма 1'!AB177),ROUND('Форма 1'!$I177*VLOOKUP('Форма 1'!$G177,'Предельники 2022'!$B$4:$X$28,'Форма 1'!AB$7),2),"")</f>
        <v/>
      </c>
      <c r="H177" s="30" t="str">
        <f>IF(ISNUMBER('Форма 1'!AC177),ROUND('Форма 1'!$I177*VLOOKUP('Форма 1'!$G177,'Предельники 2022'!$B$4:$X$28,'Форма 1'!AC$7),2),"")</f>
        <v/>
      </c>
      <c r="I177" s="30" t="str">
        <f>IF(ISNUMBER('Форма 1'!AD177),ROUND('Форма 1'!$I177*VLOOKUP('Форма 1'!$G177,'Предельники 2022'!$B$4:$X$28,'Форма 1'!AD$7),2),"")</f>
        <v/>
      </c>
      <c r="J177" s="30" t="str">
        <f>IF(ISNUMBER('Форма 1'!AE177),ROUND('Форма 1'!$I177*VLOOKUP('Форма 1'!$G177,'Предельники 2022'!$B$4:$X$28,'Форма 1'!AE$7),2),"")</f>
        <v/>
      </c>
      <c r="K177" s="30" t="str">
        <f>IF(ISNUMBER('Форма 1'!AF177),ROUND('Форма 1'!$I177*VLOOKUP('Форма 1'!$G177,'Предельники 2022'!$B$4:$X$28,'Форма 1'!AF$7),2),"")</f>
        <v/>
      </c>
      <c r="L177" s="31" t="str">
        <f>IF(ISBLANK('Форма 1'!AG177),"",'Форма 1'!AG177)</f>
        <v/>
      </c>
      <c r="M177" s="32" t="str">
        <f>IF(ISBLANK('Форма 1'!AH177),"",'Форма 1'!AH177)</f>
        <v/>
      </c>
      <c r="N177" s="30">
        <f>IF(ISNUMBER('Форма 1'!AI177),ROUND('Форма 1'!$I177*VLOOKUP('Форма 1'!$G177,'Предельники 2022'!$B$4:$X$28,'Форма 1'!AI$7),2),"")</f>
        <v>9386312.7200000007</v>
      </c>
      <c r="O177" s="30" t="str">
        <f>IF(ISNUMBER('Форма 1'!AJ177),ROUND('Форма 1'!$I177*VLOOKUP('Форма 1'!$G177,'Предельники 2022'!$B$4:$X$28,'Форма 1'!AJ$7),2),"")</f>
        <v/>
      </c>
      <c r="P177" s="30" t="str">
        <f>IF(ISNUMBER('Форма 1'!AK177),ROUND('Форма 1'!$I177*VLOOKUP('Форма 1'!$G177,'Предельники 2022'!$B$4:$X$28,'Форма 1'!AK$7),2),"")</f>
        <v/>
      </c>
      <c r="Q177" s="30" t="str">
        <f>IF(ISNUMBER('Форма 1'!AL177),ROUND('Форма 1'!$I177*VLOOKUP('Форма 1'!$G177,'Предельники 2022'!$B$4:$X$28,'Форма 1'!AL$7),2),"")</f>
        <v/>
      </c>
      <c r="R177" s="30" t="str">
        <f>IF(ISNUMBER('Форма 1'!AM177),ROUND('Форма 1'!$I177*VLOOKUP('Форма 1'!$G177,'Предельники 2022'!$B$4:$X$28,'Форма 1'!AM$7),2),"")</f>
        <v/>
      </c>
      <c r="S177" s="93" t="str">
        <f t="shared" si="42"/>
        <v/>
      </c>
      <c r="T177" s="93" t="str">
        <f>IF(ISNUMBER('Форма 1'!AN177),INDEX('Предельники 2022'!$C$4:$X$28,MATCH('Форма 1'!$G177,'Предельники 2022'!$B$4:$B$28,0),MATCH(T$5,'Предельники 2022'!$C$3:$X$3,0)),"")</f>
        <v/>
      </c>
      <c r="U177" s="93" t="str">
        <f>IF(ISNUMBER('Форма 1'!AO177),INDEX('Предельники 2022'!$C$4:$X$28,MATCH('Форма 1'!$G177,'Предельники 2022'!$B$4:$B$28,0),MATCH(U$5,'Предельники 2022'!$C$3:$X$3,0)),"")</f>
        <v/>
      </c>
      <c r="V177" s="93" t="str">
        <f>IF(ISNUMBER('Форма 1'!AP177),INDEX('Предельники 2022'!$C$4:$X$28,MATCH('Форма 1'!$G177,'Предельники 2022'!$B$4:$B$28,0),MATCH(V$5,'Предельники 2022'!$C$3:$X$3,0)),"")</f>
        <v/>
      </c>
      <c r="W177" s="93" t="str">
        <f>IF(ISNUMBER('Форма 1'!AQ177),INDEX('Предельники 2022'!$C$4:$X$28,MATCH('Форма 1'!$G177,'Предельники 2022'!$B$4:$B$28,0),MATCH(W$5,'Предельники 2022'!$C$3:$X$3,0)),"")</f>
        <v/>
      </c>
      <c r="X177" s="30" t="str">
        <f>IF(ISNUMBER('Форма 1'!AR177),ROUND('Форма 1'!$I177*VLOOKUP('Форма 1'!$G177,'Предельники 2022'!$B$4:$X$28,'Форма 1'!AR$7),2),"")</f>
        <v/>
      </c>
      <c r="Y177" s="30" t="str">
        <f>IF(ISNUMBER('Форма 1'!AS177),ROUND('Форма 1'!$I177*VLOOKUP('Форма 1'!$G177,'Предельники 2022'!$B$4:$X$28,'Форма 1'!AS$7),2),"")</f>
        <v/>
      </c>
      <c r="Z177" s="30" t="str">
        <f>IF(ISNUMBER('Форма 1'!AT177),ROUND('Форма 1'!$I177*VLOOKUP('Форма 1'!$G177,'Предельники 2022'!$B$4:$X$28,'Форма 1'!AT$7),2),"")</f>
        <v/>
      </c>
      <c r="AA177" s="32"/>
      <c r="AB177" s="128">
        <f>'Форма 1'!T177</f>
        <v>45657</v>
      </c>
      <c r="AC177" s="130" t="str">
        <f>'Форма 1'!U177</f>
        <v>РО</v>
      </c>
    </row>
    <row r="178" spans="1:29" x14ac:dyDescent="0.25">
      <c r="A178" s="28">
        <f t="shared" si="41"/>
        <v>3</v>
      </c>
      <c r="B178" s="74" t="str">
        <f>IF(ISBLANK('Форма 1'!B178),"",'Форма 1'!B178)</f>
        <v>Ординский муниципальный округ Пермского края</v>
      </c>
      <c r="C178" s="87" t="s">
        <v>205</v>
      </c>
      <c r="D178" s="29">
        <f>IF(ISBLANK(C178),"Введите адрес",IF(C178='Форма 1'!C178,SUM(E178:K178,M178:S178,Форма2[[#This Row],[19]:[22]]),"Ошибка в адресе!"))</f>
        <v>3888901.99</v>
      </c>
      <c r="E178" s="30" t="str">
        <f>IF(ISNUMBER('Форма 1'!Z178),ROUND('Форма 1'!$I178*VLOOKUP('Форма 1'!$G178,'Предельники 2022'!$B$4:$X$28,'Форма 1'!Z$7),2),"")</f>
        <v/>
      </c>
      <c r="F178" s="30" t="str">
        <f>IF(ISNUMBER('Форма 1'!AA178),ROUND('Форма 1'!$I178*VLOOKUP('Форма 1'!$G178,'Предельники 2022'!$B$4:$X$28,'Форма 1'!AA$7),2),"")</f>
        <v/>
      </c>
      <c r="G178" s="30" t="str">
        <f>IF(ISNUMBER('Форма 1'!AB178),ROUND('Форма 1'!$I178*VLOOKUP('Форма 1'!$G178,'Предельники 2022'!$B$4:$X$28,'Форма 1'!AB$7),2),"")</f>
        <v/>
      </c>
      <c r="H178" s="30" t="str">
        <f>IF(ISNUMBER('Форма 1'!AC178),ROUND('Форма 1'!$I178*VLOOKUP('Форма 1'!$G178,'Предельники 2022'!$B$4:$X$28,'Форма 1'!AC$7),2),"")</f>
        <v/>
      </c>
      <c r="I178" s="30" t="str">
        <f>IF(ISNUMBER('Форма 1'!AD178),ROUND('Форма 1'!$I178*VLOOKUP('Форма 1'!$G178,'Предельники 2022'!$B$4:$X$28,'Форма 1'!AD$7),2),"")</f>
        <v/>
      </c>
      <c r="J178" s="30" t="str">
        <f>IF(ISNUMBER('Форма 1'!AE178),ROUND('Форма 1'!$I178*VLOOKUP('Форма 1'!$G178,'Предельники 2022'!$B$4:$X$28,'Форма 1'!AE$7),2),"")</f>
        <v/>
      </c>
      <c r="K178" s="30" t="str">
        <f>IF(ISNUMBER('Форма 1'!AF178),ROUND('Форма 1'!$I178*VLOOKUP('Форма 1'!$G178,'Предельники 2022'!$B$4:$X$28,'Форма 1'!AF$7),2),"")</f>
        <v/>
      </c>
      <c r="L178" s="31" t="str">
        <f>IF(ISBLANK('Форма 1'!AG178),"",'Форма 1'!AG178)</f>
        <v/>
      </c>
      <c r="M178" s="32" t="str">
        <f>IF(ISBLANK('Форма 1'!AH178),"",'Форма 1'!AH178)</f>
        <v/>
      </c>
      <c r="N178" s="30">
        <f>IF(ISNUMBER('Форма 1'!AI178),ROUND('Форма 1'!$I178*VLOOKUP('Форма 1'!$G178,'Предельники 2022'!$B$4:$X$28,'Форма 1'!AI$7),2),"")</f>
        <v>3888901.99</v>
      </c>
      <c r="O178" s="30" t="str">
        <f>IF(ISNUMBER('Форма 1'!AJ178),ROUND('Форма 1'!$I178*VLOOKUP('Форма 1'!$G178,'Предельники 2022'!$B$4:$X$28,'Форма 1'!AJ$7),2),"")</f>
        <v/>
      </c>
      <c r="P178" s="30" t="str">
        <f>IF(ISNUMBER('Форма 1'!AK178),ROUND('Форма 1'!$I178*VLOOKUP('Форма 1'!$G178,'Предельники 2022'!$B$4:$X$28,'Форма 1'!AK$7),2),"")</f>
        <v/>
      </c>
      <c r="Q178" s="30" t="str">
        <f>IF(ISNUMBER('Форма 1'!AL178),ROUND('Форма 1'!$I178*VLOOKUP('Форма 1'!$G178,'Предельники 2022'!$B$4:$X$28,'Форма 1'!AL$7),2),"")</f>
        <v/>
      </c>
      <c r="R178" s="30" t="str">
        <f>IF(ISNUMBER('Форма 1'!AM178),ROUND('Форма 1'!$I178*VLOOKUP('Форма 1'!$G178,'Предельники 2022'!$B$4:$X$28,'Форма 1'!AM$7),2),"")</f>
        <v/>
      </c>
      <c r="S178" s="93" t="str">
        <f t="shared" si="42"/>
        <v/>
      </c>
      <c r="T178" s="93" t="str">
        <f>IF(ISNUMBER('Форма 1'!AN178),INDEX('Предельники 2022'!$C$4:$X$28,MATCH('Форма 1'!$G178,'Предельники 2022'!$B$4:$B$28,0),MATCH(T$5,'Предельники 2022'!$C$3:$X$3,0)),"")</f>
        <v/>
      </c>
      <c r="U178" s="93" t="str">
        <f>IF(ISNUMBER('Форма 1'!AO178),INDEX('Предельники 2022'!$C$4:$X$28,MATCH('Форма 1'!$G178,'Предельники 2022'!$B$4:$B$28,0),MATCH(U$5,'Предельники 2022'!$C$3:$X$3,0)),"")</f>
        <v/>
      </c>
      <c r="V178" s="93" t="str">
        <f>IF(ISNUMBER('Форма 1'!AP178),INDEX('Предельники 2022'!$C$4:$X$28,MATCH('Форма 1'!$G178,'Предельники 2022'!$B$4:$B$28,0),MATCH(V$5,'Предельники 2022'!$C$3:$X$3,0)),"")</f>
        <v/>
      </c>
      <c r="W178" s="93" t="str">
        <f>IF(ISNUMBER('Форма 1'!AQ178),INDEX('Предельники 2022'!$C$4:$X$28,MATCH('Форма 1'!$G178,'Предельники 2022'!$B$4:$B$28,0),MATCH(W$5,'Предельники 2022'!$C$3:$X$3,0)),"")</f>
        <v/>
      </c>
      <c r="X178" s="30" t="str">
        <f>IF(ISNUMBER('Форма 1'!AR178),ROUND('Форма 1'!$I178*VLOOKUP('Форма 1'!$G178,'Предельники 2022'!$B$4:$X$28,'Форма 1'!AR$7),2),"")</f>
        <v/>
      </c>
      <c r="Y178" s="30" t="str">
        <f>IF(ISNUMBER('Форма 1'!AS178),ROUND('Форма 1'!$I178*VLOOKUP('Форма 1'!$G178,'Предельники 2022'!$B$4:$X$28,'Форма 1'!AS$7),2),"")</f>
        <v/>
      </c>
      <c r="Z178" s="30" t="str">
        <f>IF(ISNUMBER('Форма 1'!AT178),ROUND('Форма 1'!$I178*VLOOKUP('Форма 1'!$G178,'Предельники 2022'!$B$4:$X$28,'Форма 1'!AT$7),2),"")</f>
        <v/>
      </c>
      <c r="AA178" s="32"/>
      <c r="AB178" s="128">
        <f>'Форма 1'!T178</f>
        <v>45657</v>
      </c>
      <c r="AC178" s="130" t="str">
        <f>'Форма 1'!U178</f>
        <v>РО</v>
      </c>
    </row>
    <row r="179" spans="1:29" ht="15.75" x14ac:dyDescent="0.25">
      <c r="A179" s="147">
        <f t="shared" si="41"/>
        <v>0</v>
      </c>
      <c r="B179" s="148" t="str">
        <f>IF(ISBLANK('Форма 1'!B179),"",'Форма 1'!B179)</f>
        <v/>
      </c>
      <c r="C179" s="153" t="s">
        <v>1095</v>
      </c>
      <c r="D179" s="146">
        <f>IF(ISBLANK(C179),"Введите адрес",IF(C179='Форма 1'!C179,SUM(E179:K179,M179:S179,Форма2[[#This Row],[19]:[22]]),"Ошибка в адресе!"))</f>
        <v>23822106.110000003</v>
      </c>
      <c r="E179" s="149">
        <f>SUM(E180:E182)</f>
        <v>317184.27</v>
      </c>
      <c r="F179" s="149">
        <f t="shared" ref="F179:S179" si="49">SUM(F180:F182)</f>
        <v>0</v>
      </c>
      <c r="G179" s="149">
        <f t="shared" si="49"/>
        <v>0</v>
      </c>
      <c r="H179" s="149">
        <f t="shared" si="49"/>
        <v>0</v>
      </c>
      <c r="I179" s="149">
        <f t="shared" si="49"/>
        <v>0</v>
      </c>
      <c r="J179" s="149">
        <f t="shared" si="49"/>
        <v>0</v>
      </c>
      <c r="K179" s="149">
        <f t="shared" si="49"/>
        <v>0</v>
      </c>
      <c r="L179" s="155">
        <f t="shared" si="49"/>
        <v>0</v>
      </c>
      <c r="M179" s="149">
        <f t="shared" si="49"/>
        <v>0</v>
      </c>
      <c r="N179" s="149">
        <f t="shared" si="49"/>
        <v>22923399.920000002</v>
      </c>
      <c r="O179" s="149">
        <f t="shared" si="49"/>
        <v>0</v>
      </c>
      <c r="P179" s="149">
        <f t="shared" si="49"/>
        <v>0</v>
      </c>
      <c r="Q179" s="149">
        <f t="shared" si="49"/>
        <v>0</v>
      </c>
      <c r="R179" s="149">
        <f t="shared" si="49"/>
        <v>581521.92000000004</v>
      </c>
      <c r="S179" s="149">
        <f t="shared" si="49"/>
        <v>0</v>
      </c>
      <c r="T179" s="93" t="str">
        <f>IF(ISNUMBER('Форма 1'!AN179),INDEX('Предельники 2022'!$C$4:$X$28,MATCH('Форма 1'!$G179,'Предельники 2022'!$B$4:$B$28,0),MATCH(T$5,'Предельники 2022'!$C$3:$X$3,0)),"")</f>
        <v/>
      </c>
      <c r="U179" s="93" t="str">
        <f>IF(ISNUMBER('Форма 1'!AO179),INDEX('Предельники 2022'!$C$4:$X$28,MATCH('Форма 1'!$G179,'Предельники 2022'!$B$4:$B$28,0),MATCH(U$5,'Предельники 2022'!$C$3:$X$3,0)),"")</f>
        <v/>
      </c>
      <c r="V179" s="93" t="str">
        <f>IF(ISNUMBER('Форма 1'!AP179),INDEX('Предельники 2022'!$C$4:$X$28,MATCH('Форма 1'!$G179,'Предельники 2022'!$B$4:$B$28,0),MATCH(V$5,'Предельники 2022'!$C$3:$X$3,0)),"")</f>
        <v/>
      </c>
      <c r="W179" s="93" t="str">
        <f>IF(ISNUMBER('Форма 1'!AQ179),INDEX('Предельники 2022'!$C$4:$X$28,MATCH('Форма 1'!$G179,'Предельники 2022'!$B$4:$B$28,0),MATCH(W$5,'Предельники 2022'!$C$3:$X$3,0)),"")</f>
        <v/>
      </c>
      <c r="X179" s="149">
        <f t="shared" ref="X179:Z179" si="50">SUM(X180:X182)</f>
        <v>0</v>
      </c>
      <c r="Y179" s="149">
        <f t="shared" si="50"/>
        <v>0</v>
      </c>
      <c r="Z179" s="149">
        <f t="shared" si="50"/>
        <v>0</v>
      </c>
      <c r="AA179" s="146"/>
      <c r="AB179" s="150"/>
      <c r="AC179" s="151" t="str">
        <f>'Форма 1'!U179</f>
        <v/>
      </c>
    </row>
    <row r="180" spans="1:29" x14ac:dyDescent="0.25">
      <c r="A180" s="28">
        <f t="shared" si="41"/>
        <v>1</v>
      </c>
      <c r="B180" s="74" t="str">
        <f>IF(ISBLANK('Форма 1'!B180),"",'Форма 1'!B180)</f>
        <v>Осинский городской округ Пермского края</v>
      </c>
      <c r="C180" s="87" t="s">
        <v>503</v>
      </c>
      <c r="D180" s="29">
        <f>IF(ISBLANK(C180),"Введите адрес",IF(C180='Форма 1'!C180,SUM(E180:K180,M180:S180,Форма2[[#This Row],[19]:[22]]),"Ошибка в адресе!"))</f>
        <v>14546347.58</v>
      </c>
      <c r="E180" s="30" t="str">
        <f>IF(ISNUMBER('Форма 1'!Z180),ROUND('Форма 1'!$I180*VLOOKUP('Форма 1'!$G180,'Предельники 2022'!$B$4:$X$28,'Форма 1'!Z$7),2),"")</f>
        <v/>
      </c>
      <c r="F180" s="30" t="str">
        <f>IF(ISNUMBER('Форма 1'!AA180),ROUND('Форма 1'!$I180*VLOOKUP('Форма 1'!$G180,'Предельники 2022'!$B$4:$X$28,'Форма 1'!AA$7),2),"")</f>
        <v/>
      </c>
      <c r="G180" s="30" t="str">
        <f>IF(ISNUMBER('Форма 1'!AB180),ROUND('Форма 1'!$I180*VLOOKUP('Форма 1'!$G180,'Предельники 2022'!$B$4:$X$28,'Форма 1'!AB$7),2),"")</f>
        <v/>
      </c>
      <c r="H180" s="30" t="str">
        <f>IF(ISNUMBER('Форма 1'!AC180),ROUND('Форма 1'!$I180*VLOOKUP('Форма 1'!$G180,'Предельники 2022'!$B$4:$X$28,'Форма 1'!AC$7),2),"")</f>
        <v/>
      </c>
      <c r="I180" s="30" t="str">
        <f>IF(ISNUMBER('Форма 1'!AD180),ROUND('Форма 1'!$I180*VLOOKUP('Форма 1'!$G180,'Предельники 2022'!$B$4:$X$28,'Форма 1'!AD$7),2),"")</f>
        <v/>
      </c>
      <c r="J180" s="30" t="str">
        <f>IF(ISNUMBER('Форма 1'!AE180),ROUND('Форма 1'!$I180*VLOOKUP('Форма 1'!$G180,'Предельники 2022'!$B$4:$X$28,'Форма 1'!AE$7),2),"")</f>
        <v/>
      </c>
      <c r="K180" s="30" t="str">
        <f>IF(ISNUMBER('Форма 1'!AF180),ROUND('Форма 1'!$I180*VLOOKUP('Форма 1'!$G180,'Предельники 2022'!$B$4:$X$28,'Форма 1'!AF$7),2),"")</f>
        <v/>
      </c>
      <c r="L180" s="31" t="str">
        <f>IF(ISBLANK('Форма 1'!AG180),"",'Форма 1'!AG180)</f>
        <v/>
      </c>
      <c r="M180" s="32" t="str">
        <f>IF(ISBLANK('Форма 1'!AH180),"",'Форма 1'!AH180)</f>
        <v/>
      </c>
      <c r="N180" s="30">
        <f>IF(ISNUMBER('Форма 1'!AI180),ROUND('Форма 1'!$I180*VLOOKUP('Форма 1'!$G180,'Предельники 2022'!$B$4:$X$28,'Форма 1'!AI$7),2),"")</f>
        <v>14546347.58</v>
      </c>
      <c r="O180" s="30" t="str">
        <f>IF(ISNUMBER('Форма 1'!AJ180),ROUND('Форма 1'!$I180*VLOOKUP('Форма 1'!$G180,'Предельники 2022'!$B$4:$X$28,'Форма 1'!AJ$7),2),"")</f>
        <v/>
      </c>
      <c r="P180" s="30" t="str">
        <f>IF(ISNUMBER('Форма 1'!AK180),ROUND('Форма 1'!$I180*VLOOKUP('Форма 1'!$G180,'Предельники 2022'!$B$4:$X$28,'Форма 1'!AK$7),2),"")</f>
        <v/>
      </c>
      <c r="Q180" s="30" t="str">
        <f>IF(ISNUMBER('Форма 1'!AL180),ROUND('Форма 1'!$I180*VLOOKUP('Форма 1'!$G180,'Предельники 2022'!$B$4:$X$28,'Форма 1'!AL$7),2),"")</f>
        <v/>
      </c>
      <c r="R180" s="30" t="str">
        <f>IF(ISNUMBER('Форма 1'!AM180),ROUND('Форма 1'!$I180*VLOOKUP('Форма 1'!$G180,'Предельники 2022'!$B$4:$X$28,'Форма 1'!AM$7),2),"")</f>
        <v/>
      </c>
      <c r="S180" s="93" t="str">
        <f t="shared" si="42"/>
        <v/>
      </c>
      <c r="T180" s="93" t="str">
        <f>IF(ISNUMBER('Форма 1'!AN180),INDEX('Предельники 2022'!$C$4:$X$28,MATCH('Форма 1'!$G180,'Предельники 2022'!$B$4:$B$28,0),MATCH(T$5,'Предельники 2022'!$C$3:$X$3,0)),"")</f>
        <v/>
      </c>
      <c r="U180" s="93" t="str">
        <f>IF(ISNUMBER('Форма 1'!AO180),INDEX('Предельники 2022'!$C$4:$X$28,MATCH('Форма 1'!$G180,'Предельники 2022'!$B$4:$B$28,0),MATCH(U$5,'Предельники 2022'!$C$3:$X$3,0)),"")</f>
        <v/>
      </c>
      <c r="V180" s="93" t="str">
        <f>IF(ISNUMBER('Форма 1'!AP180),INDEX('Предельники 2022'!$C$4:$X$28,MATCH('Форма 1'!$G180,'Предельники 2022'!$B$4:$B$28,0),MATCH(V$5,'Предельники 2022'!$C$3:$X$3,0)),"")</f>
        <v/>
      </c>
      <c r="W180" s="93" t="str">
        <f>IF(ISNUMBER('Форма 1'!AQ180),INDEX('Предельники 2022'!$C$4:$X$28,MATCH('Форма 1'!$G180,'Предельники 2022'!$B$4:$B$28,0),MATCH(W$5,'Предельники 2022'!$C$3:$X$3,0)),"")</f>
        <v/>
      </c>
      <c r="X180" s="30" t="str">
        <f>IF(ISNUMBER('Форма 1'!AR180),ROUND('Форма 1'!$I180*VLOOKUP('Форма 1'!$G180,'Предельники 2022'!$B$4:$X$28,'Форма 1'!AR$7),2),"")</f>
        <v/>
      </c>
      <c r="Y180" s="30" t="str">
        <f>IF(ISNUMBER('Форма 1'!AS180),ROUND('Форма 1'!$I180*VLOOKUP('Форма 1'!$G180,'Предельники 2022'!$B$4:$X$28,'Форма 1'!AS$7),2),"")</f>
        <v/>
      </c>
      <c r="Z180" s="30" t="str">
        <f>IF(ISNUMBER('Форма 1'!AT180),ROUND('Форма 1'!$I180*VLOOKUP('Форма 1'!$G180,'Предельники 2022'!$B$4:$X$28,'Форма 1'!AT$7),2),"")</f>
        <v/>
      </c>
      <c r="AA180" s="32"/>
      <c r="AB180" s="128">
        <f>'Форма 1'!T180</f>
        <v>45657</v>
      </c>
      <c r="AC180" s="130" t="str">
        <f>'Форма 1'!U180</f>
        <v>РО</v>
      </c>
    </row>
    <row r="181" spans="1:29" x14ac:dyDescent="0.25">
      <c r="A181" s="28">
        <f t="shared" si="41"/>
        <v>2</v>
      </c>
      <c r="B181" s="74" t="str">
        <f>IF(ISBLANK('Форма 1'!B181),"",'Форма 1'!B181)</f>
        <v>Осинский городской округ Пермского края</v>
      </c>
      <c r="C181" s="87" t="s">
        <v>959</v>
      </c>
      <c r="D181" s="29">
        <f>IF(ISBLANK(C181),"Введите адрес",IF(C181='Форма 1'!C181,SUM(E181:K181,M181:S181,Форма2[[#This Row],[19]:[22]]),"Ошибка в адресе!"))</f>
        <v>4863232.6399999997</v>
      </c>
      <c r="E181" s="30" t="str">
        <f>IF(ISNUMBER('Форма 1'!Z181),ROUND('Форма 1'!$I181*VLOOKUP('Форма 1'!$G181,'Предельники 2022'!$B$4:$X$28,'Форма 1'!Z$7),2),"")</f>
        <v/>
      </c>
      <c r="F181" s="30" t="str">
        <f>IF(ISNUMBER('Форма 1'!AA181),ROUND('Форма 1'!$I181*VLOOKUP('Форма 1'!$G181,'Предельники 2022'!$B$4:$X$28,'Форма 1'!AA$7),2),"")</f>
        <v/>
      </c>
      <c r="G181" s="30" t="str">
        <f>IF(ISNUMBER('Форма 1'!AB181),ROUND('Форма 1'!$I181*VLOOKUP('Форма 1'!$G181,'Предельники 2022'!$B$4:$X$28,'Форма 1'!AB$7),2),"")</f>
        <v/>
      </c>
      <c r="H181" s="30" t="str">
        <f>IF(ISNUMBER('Форма 1'!AC181),ROUND('Форма 1'!$I181*VLOOKUP('Форма 1'!$G181,'Предельники 2022'!$B$4:$X$28,'Форма 1'!AC$7),2),"")</f>
        <v/>
      </c>
      <c r="I181" s="30" t="str">
        <f>IF(ISNUMBER('Форма 1'!AD181),ROUND('Форма 1'!$I181*VLOOKUP('Форма 1'!$G181,'Предельники 2022'!$B$4:$X$28,'Форма 1'!AD$7),2),"")</f>
        <v/>
      </c>
      <c r="J181" s="30" t="str">
        <f>IF(ISNUMBER('Форма 1'!AE181),ROUND('Форма 1'!$I181*VLOOKUP('Форма 1'!$G181,'Предельники 2022'!$B$4:$X$28,'Форма 1'!AE$7),2),"")</f>
        <v/>
      </c>
      <c r="K181" s="30" t="str">
        <f>IF(ISNUMBER('Форма 1'!AF181),ROUND('Форма 1'!$I181*VLOOKUP('Форма 1'!$G181,'Предельники 2022'!$B$4:$X$28,'Форма 1'!AF$7),2),"")</f>
        <v/>
      </c>
      <c r="L181" s="31" t="str">
        <f>IF(ISBLANK('Форма 1'!AG181),"",'Форма 1'!AG181)</f>
        <v/>
      </c>
      <c r="M181" s="32" t="str">
        <f>IF(ISBLANK('Форма 1'!AH181),"",'Форма 1'!AH181)</f>
        <v/>
      </c>
      <c r="N181" s="30">
        <f>IF(ISNUMBER('Форма 1'!AI181),ROUND('Форма 1'!$I181*VLOOKUP('Форма 1'!$G181,'Предельники 2022'!$B$4:$X$28,'Форма 1'!AI$7),2),"")</f>
        <v>4281710.72</v>
      </c>
      <c r="O181" s="30" t="str">
        <f>IF(ISNUMBER('Форма 1'!AJ181),ROUND('Форма 1'!$I181*VLOOKUP('Форма 1'!$G181,'Предельники 2022'!$B$4:$X$28,'Форма 1'!AJ$7),2),"")</f>
        <v/>
      </c>
      <c r="P181" s="30" t="str">
        <f>IF(ISNUMBER('Форма 1'!AK181),ROUND('Форма 1'!$I181*VLOOKUP('Форма 1'!$G181,'Предельники 2022'!$B$4:$X$28,'Форма 1'!AK$7),2),"")</f>
        <v/>
      </c>
      <c r="Q181" s="30" t="str">
        <f>IF(ISNUMBER('Форма 1'!AL181),ROUND('Форма 1'!$I181*VLOOKUP('Форма 1'!$G181,'Предельники 2022'!$B$4:$X$28,'Форма 1'!AL$7),2),"")</f>
        <v/>
      </c>
      <c r="R181" s="30">
        <f>IF(ISNUMBER('Форма 1'!AM181),ROUND('Форма 1'!$I181*VLOOKUP('Форма 1'!$G181,'Предельники 2022'!$B$4:$X$28,'Форма 1'!AM$7),2),"")</f>
        <v>581521.92000000004</v>
      </c>
      <c r="S181" s="93" t="str">
        <f t="shared" si="42"/>
        <v/>
      </c>
      <c r="T181" s="93" t="str">
        <f>IF(ISNUMBER('Форма 1'!AN181),INDEX('Предельники 2022'!$C$4:$X$28,MATCH('Форма 1'!$G181,'Предельники 2022'!$B$4:$B$28,0),MATCH(T$5,'Предельники 2022'!$C$3:$X$3,0)),"")</f>
        <v/>
      </c>
      <c r="U181" s="93" t="str">
        <f>IF(ISNUMBER('Форма 1'!AO181),INDEX('Предельники 2022'!$C$4:$X$28,MATCH('Форма 1'!$G181,'Предельники 2022'!$B$4:$B$28,0),MATCH(U$5,'Предельники 2022'!$C$3:$X$3,0)),"")</f>
        <v/>
      </c>
      <c r="V181" s="93" t="str">
        <f>IF(ISNUMBER('Форма 1'!AP181),INDEX('Предельники 2022'!$C$4:$X$28,MATCH('Форма 1'!$G181,'Предельники 2022'!$B$4:$B$28,0),MATCH(V$5,'Предельники 2022'!$C$3:$X$3,0)),"")</f>
        <v/>
      </c>
      <c r="W181" s="93" t="str">
        <f>IF(ISNUMBER('Форма 1'!AQ181),INDEX('Предельники 2022'!$C$4:$X$28,MATCH('Форма 1'!$G181,'Предельники 2022'!$B$4:$B$28,0),MATCH(W$5,'Предельники 2022'!$C$3:$X$3,0)),"")</f>
        <v/>
      </c>
      <c r="X181" s="30" t="str">
        <f>IF(ISNUMBER('Форма 1'!AR181),ROUND('Форма 1'!$I181*VLOOKUP('Форма 1'!$G181,'Предельники 2022'!$B$4:$X$28,'Форма 1'!AR$7),2),"")</f>
        <v/>
      </c>
      <c r="Y181" s="30" t="str">
        <f>IF(ISNUMBER('Форма 1'!AS181),ROUND('Форма 1'!$I181*VLOOKUP('Форма 1'!$G181,'Предельники 2022'!$B$4:$X$28,'Форма 1'!AS$7),2),"")</f>
        <v/>
      </c>
      <c r="Z181" s="30" t="str">
        <f>IF(ISNUMBER('Форма 1'!AT181),ROUND('Форма 1'!$I181*VLOOKUP('Форма 1'!$G181,'Предельники 2022'!$B$4:$X$28,'Форма 1'!AT$7),2),"")</f>
        <v/>
      </c>
      <c r="AA181" s="32"/>
      <c r="AB181" s="128">
        <f>'Форма 1'!T181</f>
        <v>45657</v>
      </c>
      <c r="AC181" s="130" t="str">
        <f>'Форма 1'!U181</f>
        <v>РО</v>
      </c>
    </row>
    <row r="182" spans="1:29" x14ac:dyDescent="0.25">
      <c r="A182" s="28">
        <f t="shared" si="41"/>
        <v>3</v>
      </c>
      <c r="B182" s="74" t="str">
        <f>IF(ISBLANK('Форма 1'!B182),"",'Форма 1'!B182)</f>
        <v>Осинский городской округ Пермского края</v>
      </c>
      <c r="C182" s="87" t="s">
        <v>336</v>
      </c>
      <c r="D182" s="29">
        <f>IF(ISBLANK(C182),"Введите адрес",IF(C182='Форма 1'!C182,SUM(E182:K182,M182:S182,Форма2[[#This Row],[19]:[22]]),"Ошибка в адресе!"))</f>
        <v>4412525.8900000006</v>
      </c>
      <c r="E182" s="30">
        <f>IF(ISNUMBER('Форма 1'!Z182),ROUND('Форма 1'!$I182*VLOOKUP('Форма 1'!$G182,'Предельники 2022'!$B$4:$X$28,'Форма 1'!Z$7),2),"")</f>
        <v>317184.27</v>
      </c>
      <c r="F182" s="30" t="str">
        <f>IF(ISNUMBER('Форма 1'!AA182),ROUND('Форма 1'!$I182*VLOOKUP('Форма 1'!$G182,'Предельники 2022'!$B$4:$X$28,'Форма 1'!AA$7),2),"")</f>
        <v/>
      </c>
      <c r="G182" s="30" t="str">
        <f>IF(ISNUMBER('Форма 1'!AB182),ROUND('Форма 1'!$I182*VLOOKUP('Форма 1'!$G182,'Предельники 2022'!$B$4:$X$28,'Форма 1'!AB$7),2),"")</f>
        <v/>
      </c>
      <c r="H182" s="30" t="str">
        <f>IF(ISNUMBER('Форма 1'!AC182),ROUND('Форма 1'!$I182*VLOOKUP('Форма 1'!$G182,'Предельники 2022'!$B$4:$X$28,'Форма 1'!AC$7),2),"")</f>
        <v/>
      </c>
      <c r="I182" s="30" t="str">
        <f>IF(ISNUMBER('Форма 1'!AD182),ROUND('Форма 1'!$I182*VLOOKUP('Форма 1'!$G182,'Предельники 2022'!$B$4:$X$28,'Форма 1'!AD$7),2),"")</f>
        <v/>
      </c>
      <c r="J182" s="30" t="str">
        <f>IF(ISNUMBER('Форма 1'!AE182),ROUND('Форма 1'!$I182*VLOOKUP('Форма 1'!$G182,'Предельники 2022'!$B$4:$X$28,'Форма 1'!AE$7),2),"")</f>
        <v/>
      </c>
      <c r="K182" s="30" t="str">
        <f>IF(ISNUMBER('Форма 1'!AF182),ROUND('Форма 1'!$I182*VLOOKUP('Форма 1'!$G182,'Предельники 2022'!$B$4:$X$28,'Форма 1'!AF$7),2),"")</f>
        <v/>
      </c>
      <c r="L182" s="31" t="str">
        <f>IF(ISBLANK('Форма 1'!AG182),"",'Форма 1'!AG182)</f>
        <v/>
      </c>
      <c r="M182" s="32" t="str">
        <f>IF(ISBLANK('Форма 1'!AH182),"",'Форма 1'!AH182)</f>
        <v/>
      </c>
      <c r="N182" s="30">
        <f>IF(ISNUMBER('Форма 1'!AI182),ROUND('Форма 1'!$I182*VLOOKUP('Форма 1'!$G182,'Предельники 2022'!$B$4:$X$28,'Форма 1'!AI$7),2),"")</f>
        <v>4095341.62</v>
      </c>
      <c r="O182" s="30" t="str">
        <f>IF(ISNUMBER('Форма 1'!AJ182),ROUND('Форма 1'!$I182*VLOOKUP('Форма 1'!$G182,'Предельники 2022'!$B$4:$X$28,'Форма 1'!AJ$7),2),"")</f>
        <v/>
      </c>
      <c r="P182" s="30" t="str">
        <f>IF(ISNUMBER('Форма 1'!AK182),ROUND('Форма 1'!$I182*VLOOKUP('Форма 1'!$G182,'Предельники 2022'!$B$4:$X$28,'Форма 1'!AK$7),2),"")</f>
        <v/>
      </c>
      <c r="Q182" s="30" t="str">
        <f>IF(ISNUMBER('Форма 1'!AL182),ROUND('Форма 1'!$I182*VLOOKUP('Форма 1'!$G182,'Предельники 2022'!$B$4:$X$28,'Форма 1'!AL$7),2),"")</f>
        <v/>
      </c>
      <c r="R182" s="30" t="str">
        <f>IF(ISNUMBER('Форма 1'!AM182),ROUND('Форма 1'!$I182*VLOOKUP('Форма 1'!$G182,'Предельники 2022'!$B$4:$X$28,'Форма 1'!AM$7),2),"")</f>
        <v/>
      </c>
      <c r="S182" s="93" t="str">
        <f t="shared" si="42"/>
        <v/>
      </c>
      <c r="T182" s="93" t="str">
        <f>IF(ISNUMBER('Форма 1'!AN182),INDEX('Предельники 2022'!$C$4:$X$28,MATCH('Форма 1'!$G182,'Предельники 2022'!$B$4:$B$28,0),MATCH(T$5,'Предельники 2022'!$C$3:$X$3,0)),"")</f>
        <v/>
      </c>
      <c r="U182" s="93" t="str">
        <f>IF(ISNUMBER('Форма 1'!AO182),INDEX('Предельники 2022'!$C$4:$X$28,MATCH('Форма 1'!$G182,'Предельники 2022'!$B$4:$B$28,0),MATCH(U$5,'Предельники 2022'!$C$3:$X$3,0)),"")</f>
        <v/>
      </c>
      <c r="V182" s="93" t="str">
        <f>IF(ISNUMBER('Форма 1'!AP182),INDEX('Предельники 2022'!$C$4:$X$28,MATCH('Форма 1'!$G182,'Предельники 2022'!$B$4:$B$28,0),MATCH(V$5,'Предельники 2022'!$C$3:$X$3,0)),"")</f>
        <v/>
      </c>
      <c r="W182" s="93" t="str">
        <f>IF(ISNUMBER('Форма 1'!AQ182),INDEX('Предельники 2022'!$C$4:$X$28,MATCH('Форма 1'!$G182,'Предельники 2022'!$B$4:$B$28,0),MATCH(W$5,'Предельники 2022'!$C$3:$X$3,0)),"")</f>
        <v/>
      </c>
      <c r="X182" s="30" t="str">
        <f>IF(ISNUMBER('Форма 1'!AR182),ROUND('Форма 1'!$I182*VLOOKUP('Форма 1'!$G182,'Предельники 2022'!$B$4:$X$28,'Форма 1'!AR$7),2),"")</f>
        <v/>
      </c>
      <c r="Y182" s="30" t="str">
        <f>IF(ISNUMBER('Форма 1'!AS182),ROUND('Форма 1'!$I182*VLOOKUP('Форма 1'!$G182,'Предельники 2022'!$B$4:$X$28,'Форма 1'!AS$7),2),"")</f>
        <v/>
      </c>
      <c r="Z182" s="30" t="str">
        <f>IF(ISNUMBER('Форма 1'!AT182),ROUND('Форма 1'!$I182*VLOOKUP('Форма 1'!$G182,'Предельники 2022'!$B$4:$X$28,'Форма 1'!AT$7),2),"")</f>
        <v/>
      </c>
      <c r="AA182" s="32"/>
      <c r="AB182" s="128">
        <f>'Форма 1'!T182</f>
        <v>45657</v>
      </c>
      <c r="AC182" s="130" t="str">
        <f>'Форма 1'!U182</f>
        <v>РО</v>
      </c>
    </row>
    <row r="183" spans="1:29" ht="15.75" x14ac:dyDescent="0.25">
      <c r="A183" s="147">
        <f t="shared" si="41"/>
        <v>0</v>
      </c>
      <c r="B183" s="148" t="str">
        <f>IF(ISBLANK('Форма 1'!B183),"",'Форма 1'!B183)</f>
        <v/>
      </c>
      <c r="C183" s="153" t="s">
        <v>1096</v>
      </c>
      <c r="D183" s="146">
        <f>IF(ISBLANK(C183),"Введите адрес",IF(C183='Форма 1'!C183,SUM(E183:K183,M183:S183,Форма2[[#This Row],[19]:[22]]),"Ошибка в адресе!"))</f>
        <v>4275976.29</v>
      </c>
      <c r="E183" s="149">
        <f>SUM(E184)</f>
        <v>0</v>
      </c>
      <c r="F183" s="149">
        <f t="shared" ref="F183:S183" si="51">SUM(F184)</f>
        <v>0</v>
      </c>
      <c r="G183" s="149">
        <f t="shared" si="51"/>
        <v>0</v>
      </c>
      <c r="H183" s="149">
        <f t="shared" si="51"/>
        <v>0</v>
      </c>
      <c r="I183" s="149">
        <f t="shared" si="51"/>
        <v>0</v>
      </c>
      <c r="J183" s="149">
        <f t="shared" si="51"/>
        <v>0</v>
      </c>
      <c r="K183" s="149">
        <f t="shared" si="51"/>
        <v>0</v>
      </c>
      <c r="L183" s="155">
        <f t="shared" si="51"/>
        <v>0</v>
      </c>
      <c r="M183" s="149">
        <f t="shared" si="51"/>
        <v>0</v>
      </c>
      <c r="N183" s="149">
        <f t="shared" si="51"/>
        <v>4275976.29</v>
      </c>
      <c r="O183" s="149">
        <f t="shared" si="51"/>
        <v>0</v>
      </c>
      <c r="P183" s="149">
        <f t="shared" si="51"/>
        <v>0</v>
      </c>
      <c r="Q183" s="149">
        <f t="shared" si="51"/>
        <v>0</v>
      </c>
      <c r="R183" s="149">
        <f t="shared" si="51"/>
        <v>0</v>
      </c>
      <c r="S183" s="149">
        <f t="shared" si="51"/>
        <v>0</v>
      </c>
      <c r="T183" s="93" t="str">
        <f>IF(ISNUMBER('Форма 1'!AN183),INDEX('Предельники 2022'!$C$4:$X$28,MATCH('Форма 1'!$G183,'Предельники 2022'!$B$4:$B$28,0),MATCH(T$5,'Предельники 2022'!$C$3:$X$3,0)),"")</f>
        <v/>
      </c>
      <c r="U183" s="93" t="str">
        <f>IF(ISNUMBER('Форма 1'!AO183),INDEX('Предельники 2022'!$C$4:$X$28,MATCH('Форма 1'!$G183,'Предельники 2022'!$B$4:$B$28,0),MATCH(U$5,'Предельники 2022'!$C$3:$X$3,0)),"")</f>
        <v/>
      </c>
      <c r="V183" s="93" t="str">
        <f>IF(ISNUMBER('Форма 1'!AP183),INDEX('Предельники 2022'!$C$4:$X$28,MATCH('Форма 1'!$G183,'Предельники 2022'!$B$4:$B$28,0),MATCH(V$5,'Предельники 2022'!$C$3:$X$3,0)),"")</f>
        <v/>
      </c>
      <c r="W183" s="93" t="str">
        <f>IF(ISNUMBER('Форма 1'!AQ183),INDEX('Предельники 2022'!$C$4:$X$28,MATCH('Форма 1'!$G183,'Предельники 2022'!$B$4:$B$28,0),MATCH(W$5,'Предельники 2022'!$C$3:$X$3,0)),"")</f>
        <v/>
      </c>
      <c r="X183" s="149">
        <f t="shared" ref="X183:Z183" si="52">SUM(X184)</f>
        <v>0</v>
      </c>
      <c r="Y183" s="149">
        <f t="shared" si="52"/>
        <v>0</v>
      </c>
      <c r="Z183" s="149">
        <f t="shared" si="52"/>
        <v>0</v>
      </c>
      <c r="AA183" s="146"/>
      <c r="AB183" s="150"/>
      <c r="AC183" s="151" t="str">
        <f>'Форма 1'!U183</f>
        <v/>
      </c>
    </row>
    <row r="184" spans="1:29" x14ac:dyDescent="0.25">
      <c r="A184" s="28">
        <f t="shared" si="41"/>
        <v>1</v>
      </c>
      <c r="B184" s="74" t="str">
        <f>IF(ISBLANK('Форма 1'!B184),"",'Форма 1'!B184)</f>
        <v>Оханский городской округ Пермского края</v>
      </c>
      <c r="C184" s="87" t="s">
        <v>504</v>
      </c>
      <c r="D184" s="29">
        <f>IF(ISBLANK(C184),"Введите адрес",IF(C184='Форма 1'!C184,SUM(E184:K184,M184:S184,Форма2[[#This Row],[19]:[22]]),"Ошибка в адресе!"))</f>
        <v>4275976.29</v>
      </c>
      <c r="E184" s="30" t="str">
        <f>IF(ISNUMBER('Форма 1'!Z184),ROUND('Форма 1'!$I184*VLOOKUP('Форма 1'!$G184,'Предельники 2022'!$B$4:$X$28,'Форма 1'!Z$7),2),"")</f>
        <v/>
      </c>
      <c r="F184" s="30" t="str">
        <f>IF(ISNUMBER('Форма 1'!AA184),ROUND('Форма 1'!$I184*VLOOKUP('Форма 1'!$G184,'Предельники 2022'!$B$4:$X$28,'Форма 1'!AA$7),2),"")</f>
        <v/>
      </c>
      <c r="G184" s="30" t="str">
        <f>IF(ISNUMBER('Форма 1'!AB184),ROUND('Форма 1'!$I184*VLOOKUP('Форма 1'!$G184,'Предельники 2022'!$B$4:$X$28,'Форма 1'!AB$7),2),"")</f>
        <v/>
      </c>
      <c r="H184" s="30" t="str">
        <f>IF(ISNUMBER('Форма 1'!AC184),ROUND('Форма 1'!$I184*VLOOKUP('Форма 1'!$G184,'Предельники 2022'!$B$4:$X$28,'Форма 1'!AC$7),2),"")</f>
        <v/>
      </c>
      <c r="I184" s="30" t="str">
        <f>IF(ISNUMBER('Форма 1'!AD184),ROUND('Форма 1'!$I184*VLOOKUP('Форма 1'!$G184,'Предельники 2022'!$B$4:$X$28,'Форма 1'!AD$7),2),"")</f>
        <v/>
      </c>
      <c r="J184" s="30" t="str">
        <f>IF(ISNUMBER('Форма 1'!AE184),ROUND('Форма 1'!$I184*VLOOKUP('Форма 1'!$G184,'Предельники 2022'!$B$4:$X$28,'Форма 1'!AE$7),2),"")</f>
        <v/>
      </c>
      <c r="K184" s="30" t="str">
        <f>IF(ISNUMBER('Форма 1'!AF184),ROUND('Форма 1'!$I184*VLOOKUP('Форма 1'!$G184,'Предельники 2022'!$B$4:$X$28,'Форма 1'!AF$7),2),"")</f>
        <v/>
      </c>
      <c r="L184" s="31" t="str">
        <f>IF(ISBLANK('Форма 1'!AG184),"",'Форма 1'!AG184)</f>
        <v/>
      </c>
      <c r="M184" s="32" t="str">
        <f>IF(ISBLANK('Форма 1'!AH184),"",'Форма 1'!AH184)</f>
        <v/>
      </c>
      <c r="N184" s="30">
        <f>IF(ISNUMBER('Форма 1'!AI184),ROUND('Форма 1'!$I184*VLOOKUP('Форма 1'!$G184,'Предельники 2022'!$B$4:$X$28,'Форма 1'!AI$7),2),"")</f>
        <v>4275976.29</v>
      </c>
      <c r="O184" s="30" t="str">
        <f>IF(ISNUMBER('Форма 1'!AJ184),ROUND('Форма 1'!$I184*VLOOKUP('Форма 1'!$G184,'Предельники 2022'!$B$4:$X$28,'Форма 1'!AJ$7),2),"")</f>
        <v/>
      </c>
      <c r="P184" s="30" t="str">
        <f>IF(ISNUMBER('Форма 1'!AK184),ROUND('Форма 1'!$I184*VLOOKUP('Форма 1'!$G184,'Предельники 2022'!$B$4:$X$28,'Форма 1'!AK$7),2),"")</f>
        <v/>
      </c>
      <c r="Q184" s="30" t="str">
        <f>IF(ISNUMBER('Форма 1'!AL184),ROUND('Форма 1'!$I184*VLOOKUP('Форма 1'!$G184,'Предельники 2022'!$B$4:$X$28,'Форма 1'!AL$7),2),"")</f>
        <v/>
      </c>
      <c r="R184" s="30" t="str">
        <f>IF(ISNUMBER('Форма 1'!AM184),ROUND('Форма 1'!$I184*VLOOKUP('Форма 1'!$G184,'Предельники 2022'!$B$4:$X$28,'Форма 1'!AM$7),2),"")</f>
        <v/>
      </c>
      <c r="S184" s="93" t="str">
        <f t="shared" si="42"/>
        <v/>
      </c>
      <c r="T184" s="93" t="str">
        <f>IF(ISNUMBER('Форма 1'!AN184),INDEX('Предельники 2022'!$C$4:$X$28,MATCH('Форма 1'!$G184,'Предельники 2022'!$B$4:$B$28,0),MATCH(T$5,'Предельники 2022'!$C$3:$X$3,0)),"")</f>
        <v/>
      </c>
      <c r="U184" s="93" t="str">
        <f>IF(ISNUMBER('Форма 1'!AO184),INDEX('Предельники 2022'!$C$4:$X$28,MATCH('Форма 1'!$G184,'Предельники 2022'!$B$4:$B$28,0),MATCH(U$5,'Предельники 2022'!$C$3:$X$3,0)),"")</f>
        <v/>
      </c>
      <c r="V184" s="93" t="str">
        <f>IF(ISNUMBER('Форма 1'!AP184),INDEX('Предельники 2022'!$C$4:$X$28,MATCH('Форма 1'!$G184,'Предельники 2022'!$B$4:$B$28,0),MATCH(V$5,'Предельники 2022'!$C$3:$X$3,0)),"")</f>
        <v/>
      </c>
      <c r="W184" s="93" t="str">
        <f>IF(ISNUMBER('Форма 1'!AQ184),INDEX('Предельники 2022'!$C$4:$X$28,MATCH('Форма 1'!$G184,'Предельники 2022'!$B$4:$B$28,0),MATCH(W$5,'Предельники 2022'!$C$3:$X$3,0)),"")</f>
        <v/>
      </c>
      <c r="X184" s="30" t="str">
        <f>IF(ISNUMBER('Форма 1'!AR184),ROUND('Форма 1'!$I184*VLOOKUP('Форма 1'!$G184,'Предельники 2022'!$B$4:$X$28,'Форма 1'!AR$7),2),"")</f>
        <v/>
      </c>
      <c r="Y184" s="30" t="str">
        <f>IF(ISNUMBER('Форма 1'!AS184),ROUND('Форма 1'!$I184*VLOOKUP('Форма 1'!$G184,'Предельники 2022'!$B$4:$X$28,'Форма 1'!AS$7),2),"")</f>
        <v/>
      </c>
      <c r="Z184" s="30" t="str">
        <f>IF(ISNUMBER('Форма 1'!AT184),ROUND('Форма 1'!$I184*VLOOKUP('Форма 1'!$G184,'Предельники 2022'!$B$4:$X$28,'Форма 1'!AT$7),2),"")</f>
        <v/>
      </c>
      <c r="AA184" s="32"/>
      <c r="AB184" s="128">
        <f>'Форма 1'!T184</f>
        <v>45657</v>
      </c>
      <c r="AC184" s="130" t="str">
        <f>'Форма 1'!U184</f>
        <v>РО</v>
      </c>
    </row>
    <row r="185" spans="1:29" ht="15.75" x14ac:dyDescent="0.25">
      <c r="A185" s="147">
        <f t="shared" si="41"/>
        <v>0</v>
      </c>
      <c r="B185" s="148" t="str">
        <f>IF(ISBLANK('Форма 1'!B185),"",'Форма 1'!B185)</f>
        <v/>
      </c>
      <c r="C185" s="153" t="s">
        <v>1097</v>
      </c>
      <c r="D185" s="146">
        <f>IF(ISBLANK(C185),"Введите адрес",IF(C185='Форма 1'!C185,SUM(E185:K185,M185:S185,Форма2[[#This Row],[19]:[22]]),"Ошибка в адресе!"))</f>
        <v>1614891.56</v>
      </c>
      <c r="E185" s="149">
        <f>SUM(E186)</f>
        <v>0</v>
      </c>
      <c r="F185" s="149">
        <f t="shared" ref="F185:S185" si="53">SUM(F186)</f>
        <v>0</v>
      </c>
      <c r="G185" s="149">
        <f t="shared" si="53"/>
        <v>0</v>
      </c>
      <c r="H185" s="149">
        <f t="shared" si="53"/>
        <v>0</v>
      </c>
      <c r="I185" s="149">
        <f t="shared" si="53"/>
        <v>0</v>
      </c>
      <c r="J185" s="149">
        <f t="shared" si="53"/>
        <v>0</v>
      </c>
      <c r="K185" s="149">
        <f t="shared" si="53"/>
        <v>0</v>
      </c>
      <c r="L185" s="155">
        <f t="shared" si="53"/>
        <v>0</v>
      </c>
      <c r="M185" s="149">
        <f t="shared" si="53"/>
        <v>0</v>
      </c>
      <c r="N185" s="149">
        <f t="shared" si="53"/>
        <v>0</v>
      </c>
      <c r="O185" s="149">
        <f t="shared" si="53"/>
        <v>0</v>
      </c>
      <c r="P185" s="149">
        <f t="shared" si="53"/>
        <v>0</v>
      </c>
      <c r="Q185" s="149">
        <f t="shared" si="53"/>
        <v>0</v>
      </c>
      <c r="R185" s="149">
        <f t="shared" si="53"/>
        <v>1614891.56</v>
      </c>
      <c r="S185" s="149">
        <f t="shared" si="53"/>
        <v>0</v>
      </c>
      <c r="T185" s="93" t="str">
        <f>IF(ISNUMBER('Форма 1'!AN185),INDEX('Предельники 2022'!$C$4:$X$28,MATCH('Форма 1'!$G185,'Предельники 2022'!$B$4:$B$28,0),MATCH(T$5,'Предельники 2022'!$C$3:$X$3,0)),"")</f>
        <v/>
      </c>
      <c r="U185" s="93" t="str">
        <f>IF(ISNUMBER('Форма 1'!AO185),INDEX('Предельники 2022'!$C$4:$X$28,MATCH('Форма 1'!$G185,'Предельники 2022'!$B$4:$B$28,0),MATCH(U$5,'Предельники 2022'!$C$3:$X$3,0)),"")</f>
        <v/>
      </c>
      <c r="V185" s="93" t="str">
        <f>IF(ISNUMBER('Форма 1'!AP185),INDEX('Предельники 2022'!$C$4:$X$28,MATCH('Форма 1'!$G185,'Предельники 2022'!$B$4:$B$28,0),MATCH(V$5,'Предельники 2022'!$C$3:$X$3,0)),"")</f>
        <v/>
      </c>
      <c r="W185" s="93" t="str">
        <f>IF(ISNUMBER('Форма 1'!AQ185),INDEX('Предельники 2022'!$C$4:$X$28,MATCH('Форма 1'!$G185,'Предельники 2022'!$B$4:$B$28,0),MATCH(W$5,'Предельники 2022'!$C$3:$X$3,0)),"")</f>
        <v/>
      </c>
      <c r="X185" s="149">
        <f t="shared" ref="X185:Z185" si="54">SUM(X186)</f>
        <v>0</v>
      </c>
      <c r="Y185" s="149">
        <f t="shared" si="54"/>
        <v>0</v>
      </c>
      <c r="Z185" s="149">
        <f t="shared" si="54"/>
        <v>0</v>
      </c>
      <c r="AA185" s="146"/>
      <c r="AB185" s="150"/>
      <c r="AC185" s="151" t="str">
        <f>'Форма 1'!U185</f>
        <v/>
      </c>
    </row>
    <row r="186" spans="1:29" x14ac:dyDescent="0.25">
      <c r="A186" s="28">
        <f t="shared" si="41"/>
        <v>1</v>
      </c>
      <c r="B186" s="74" t="str">
        <f>IF(ISBLANK('Форма 1'!B186),"",'Форма 1'!B186)</f>
        <v>Очерский городской округ Пермского края</v>
      </c>
      <c r="C186" s="87" t="s">
        <v>1584</v>
      </c>
      <c r="D186" s="29">
        <f>IF(ISBLANK(C186),"Введите адрес",IF(C186='Форма 1'!C186,SUM(E186:K186,M186:S186,Форма2[[#This Row],[19]:[22]]),"Ошибка в адресе!"))</f>
        <v>1614891.56</v>
      </c>
      <c r="E186" s="30" t="str">
        <f>IF(ISNUMBER('Форма 1'!Z186),ROUND('Форма 1'!$I186*VLOOKUP('Форма 1'!$G186,'Предельники 2022'!$B$4:$X$28,'Форма 1'!Z$7),2),"")</f>
        <v/>
      </c>
      <c r="F186" s="30" t="str">
        <f>IF(ISNUMBER('Форма 1'!AA186),ROUND('Форма 1'!$I186*VLOOKUP('Форма 1'!$G186,'Предельники 2022'!$B$4:$X$28,'Форма 1'!AA$7),2),"")</f>
        <v/>
      </c>
      <c r="G186" s="30" t="str">
        <f>IF(ISNUMBER('Форма 1'!AB186),ROUND('Форма 1'!$I186*VLOOKUP('Форма 1'!$G186,'Предельники 2022'!$B$4:$X$28,'Форма 1'!AB$7),2),"")</f>
        <v/>
      </c>
      <c r="H186" s="30" t="str">
        <f>IF(ISNUMBER('Форма 1'!AC186),ROUND('Форма 1'!$I186*VLOOKUP('Форма 1'!$G186,'Предельники 2022'!$B$4:$X$28,'Форма 1'!AC$7),2),"")</f>
        <v/>
      </c>
      <c r="I186" s="30" t="str">
        <f>IF(ISNUMBER('Форма 1'!AD186),ROUND('Форма 1'!$I186*VLOOKUP('Форма 1'!$G186,'Предельники 2022'!$B$4:$X$28,'Форма 1'!AD$7),2),"")</f>
        <v/>
      </c>
      <c r="J186" s="30" t="str">
        <f>IF(ISNUMBER('Форма 1'!AE186),ROUND('Форма 1'!$I186*VLOOKUP('Форма 1'!$G186,'Предельники 2022'!$B$4:$X$28,'Форма 1'!AE$7),2),"")</f>
        <v/>
      </c>
      <c r="K186" s="30" t="str">
        <f>IF(ISNUMBER('Форма 1'!AF186),ROUND('Форма 1'!$I186*VLOOKUP('Форма 1'!$G186,'Предельники 2022'!$B$4:$X$28,'Форма 1'!AF$7),2),"")</f>
        <v/>
      </c>
      <c r="L186" s="31" t="str">
        <f>IF(ISBLANK('Форма 1'!AG186),"",'Форма 1'!AG186)</f>
        <v/>
      </c>
      <c r="M186" s="32" t="str">
        <f>IF(ISBLANK('Форма 1'!AH186),"",'Форма 1'!AH186)</f>
        <v/>
      </c>
      <c r="N186" s="30" t="str">
        <f>IF(ISNUMBER('Форма 1'!AI186),ROUND('Форма 1'!$I186*VLOOKUP('Форма 1'!$G186,'Предельники 2022'!$B$4:$X$28,'Форма 1'!AI$7),2),"")</f>
        <v/>
      </c>
      <c r="O186" s="30" t="str">
        <f>IF(ISNUMBER('Форма 1'!AJ186),ROUND('Форма 1'!$I186*VLOOKUP('Форма 1'!$G186,'Предельники 2022'!$B$4:$X$28,'Форма 1'!AJ$7),2),"")</f>
        <v/>
      </c>
      <c r="P186" s="30" t="str">
        <f>IF(ISNUMBER('Форма 1'!AK186),ROUND('Форма 1'!$I186*VLOOKUP('Форма 1'!$G186,'Предельники 2022'!$B$4:$X$28,'Форма 1'!AK$7),2),"")</f>
        <v/>
      </c>
      <c r="Q186" s="30" t="str">
        <f>IF(ISNUMBER('Форма 1'!AL186),ROUND('Форма 1'!$I186*VLOOKUP('Форма 1'!$G186,'Предельники 2022'!$B$4:$X$28,'Форма 1'!AL$7),2),"")</f>
        <v/>
      </c>
      <c r="R186" s="30">
        <f>IF(ISNUMBER('Форма 1'!AM186),ROUND('Форма 1'!$I186*VLOOKUP('Форма 1'!$G186,'Предельники 2022'!$B$4:$X$28,'Форма 1'!AM$7),2),"")</f>
        <v>1614891.56</v>
      </c>
      <c r="S186" s="93" t="str">
        <f t="shared" si="42"/>
        <v/>
      </c>
      <c r="T186" s="93" t="str">
        <f>IF(ISNUMBER('Форма 1'!AN186),INDEX('Предельники 2022'!$C$4:$X$28,MATCH('Форма 1'!$G186,'Предельники 2022'!$B$4:$B$28,0),MATCH(T$5,'Предельники 2022'!$C$3:$X$3,0)),"")</f>
        <v/>
      </c>
      <c r="U186" s="93" t="str">
        <f>IF(ISNUMBER('Форма 1'!AO186),INDEX('Предельники 2022'!$C$4:$X$28,MATCH('Форма 1'!$G186,'Предельники 2022'!$B$4:$B$28,0),MATCH(U$5,'Предельники 2022'!$C$3:$X$3,0)),"")</f>
        <v/>
      </c>
      <c r="V186" s="93" t="str">
        <f>IF(ISNUMBER('Форма 1'!AP186),INDEX('Предельники 2022'!$C$4:$X$28,MATCH('Форма 1'!$G186,'Предельники 2022'!$B$4:$B$28,0),MATCH(V$5,'Предельники 2022'!$C$3:$X$3,0)),"")</f>
        <v/>
      </c>
      <c r="W186" s="93" t="str">
        <f>IF(ISNUMBER('Форма 1'!AQ186),INDEX('Предельники 2022'!$C$4:$X$28,MATCH('Форма 1'!$G186,'Предельники 2022'!$B$4:$B$28,0),MATCH(W$5,'Предельники 2022'!$C$3:$X$3,0)),"")</f>
        <v/>
      </c>
      <c r="X186" s="30" t="str">
        <f>IF(ISNUMBER('Форма 1'!AR186),ROUND('Форма 1'!$I186*VLOOKUP('Форма 1'!$G186,'Предельники 2022'!$B$4:$X$28,'Форма 1'!AR$7),2),"")</f>
        <v/>
      </c>
      <c r="Y186" s="30" t="str">
        <f>IF(ISNUMBER('Форма 1'!AS186),ROUND('Форма 1'!$I186*VLOOKUP('Форма 1'!$G186,'Предельники 2022'!$B$4:$X$28,'Форма 1'!AS$7),2),"")</f>
        <v/>
      </c>
      <c r="Z186" s="30" t="str">
        <f>IF(ISNUMBER('Форма 1'!AT186),ROUND('Форма 1'!$I186*VLOOKUP('Форма 1'!$G186,'Предельники 2022'!$B$4:$X$28,'Форма 1'!AT$7),2),"")</f>
        <v/>
      </c>
      <c r="AA186" s="32"/>
      <c r="AB186" s="128">
        <f>'Форма 1'!T186</f>
        <v>45657</v>
      </c>
      <c r="AC186" s="130" t="str">
        <f>'Форма 1'!U186</f>
        <v>СС</v>
      </c>
    </row>
    <row r="187" spans="1:29" ht="15.75" x14ac:dyDescent="0.25">
      <c r="A187" s="147">
        <f t="shared" si="41"/>
        <v>0</v>
      </c>
      <c r="B187" s="148" t="str">
        <f>IF(ISBLANK('Форма 1'!B187),"",'Форма 1'!B187)</f>
        <v/>
      </c>
      <c r="C187" s="153" t="s">
        <v>1852</v>
      </c>
      <c r="D187" s="146">
        <f>IF(ISBLANK(C187),"Введите адрес",IF(C187='Форма 1'!C187,SUM(E187:K187,M187:S187,Форма2[[#This Row],[19]:[22]]),"Ошибка в адресе!"))</f>
        <v>2823603161.3899999</v>
      </c>
      <c r="E187" s="149">
        <f>SUM(E188:E367)</f>
        <v>73600930.140000001</v>
      </c>
      <c r="F187" s="149">
        <f t="shared" ref="F187:S187" si="55">SUM(F188:F367)</f>
        <v>54192565.149999999</v>
      </c>
      <c r="G187" s="149">
        <f t="shared" si="55"/>
        <v>11788430.560000001</v>
      </c>
      <c r="H187" s="149">
        <f t="shared" si="55"/>
        <v>72099176.480000004</v>
      </c>
      <c r="I187" s="149">
        <f t="shared" si="55"/>
        <v>184122190.11000001</v>
      </c>
      <c r="J187" s="149">
        <f t="shared" si="55"/>
        <v>13257802.700000003</v>
      </c>
      <c r="K187" s="149">
        <f t="shared" si="55"/>
        <v>27221369.010000002</v>
      </c>
      <c r="L187" s="155">
        <f t="shared" si="55"/>
        <v>90</v>
      </c>
      <c r="M187" s="149">
        <f t="shared" si="55"/>
        <v>271767111.87999994</v>
      </c>
      <c r="N187" s="149">
        <f t="shared" si="55"/>
        <v>954880620.44000006</v>
      </c>
      <c r="O187" s="149">
        <f t="shared" si="55"/>
        <v>850163661.95000005</v>
      </c>
      <c r="P187" s="149">
        <f t="shared" si="55"/>
        <v>218385381.08999997</v>
      </c>
      <c r="Q187" s="149">
        <f t="shared" si="55"/>
        <v>0</v>
      </c>
      <c r="R187" s="149">
        <f t="shared" si="55"/>
        <v>63169555.5</v>
      </c>
      <c r="S187" s="149">
        <f t="shared" si="55"/>
        <v>505188.24</v>
      </c>
      <c r="T187" s="93" t="str">
        <f>IF(ISNUMBER('Форма 1'!AN187),INDEX('Предельники 2022'!$C$4:$X$28,MATCH('Форма 1'!$G187,'Предельники 2022'!$B$4:$B$28,0),MATCH(T$5,'Предельники 2022'!$C$3:$X$3,0)),"")</f>
        <v/>
      </c>
      <c r="U187" s="93" t="str">
        <f>IF(ISNUMBER('Форма 1'!AO187),INDEX('Предельники 2022'!$C$4:$X$28,MATCH('Форма 1'!$G187,'Предельники 2022'!$B$4:$B$28,0),MATCH(U$5,'Предельники 2022'!$C$3:$X$3,0)),"")</f>
        <v/>
      </c>
      <c r="V187" s="93" t="str">
        <f>IF(ISNUMBER('Форма 1'!AP187),INDEX('Предельники 2022'!$C$4:$X$28,MATCH('Форма 1'!$G187,'Предельники 2022'!$B$4:$B$28,0),MATCH(V$5,'Предельники 2022'!$C$3:$X$3,0)),"")</f>
        <v/>
      </c>
      <c r="W187" s="93" t="str">
        <f>IF(ISNUMBER('Форма 1'!AQ187),INDEX('Предельники 2022'!$C$4:$X$28,MATCH('Форма 1'!$G187,'Предельники 2022'!$B$4:$B$28,0),MATCH(W$5,'Предельники 2022'!$C$3:$X$3,0)),"")</f>
        <v/>
      </c>
      <c r="X187" s="149">
        <f t="shared" ref="X187:Z187" si="56">SUM(X188:X367)</f>
        <v>28082372.449999999</v>
      </c>
      <c r="Y187" s="149">
        <f t="shared" si="56"/>
        <v>0</v>
      </c>
      <c r="Z187" s="149">
        <f t="shared" si="56"/>
        <v>366805.68999999994</v>
      </c>
      <c r="AA187" s="146"/>
      <c r="AB187" s="150"/>
      <c r="AC187" s="151" t="str">
        <f>'Форма 1'!U187</f>
        <v/>
      </c>
    </row>
    <row r="188" spans="1:29" x14ac:dyDescent="0.25">
      <c r="A188" s="28">
        <f t="shared" si="41"/>
        <v>1</v>
      </c>
      <c r="B188" s="74" t="str">
        <f>IF(ISBLANK('Форма 1'!B188),"",'Форма 1'!B188)</f>
        <v>Пермский городской округ, город Пермь</v>
      </c>
      <c r="C188" s="87" t="s">
        <v>139</v>
      </c>
      <c r="D188" s="29">
        <f>IF(ISBLANK(C188),"Введите адрес",IF(C188='Форма 1'!C188,SUM(E188:K188,M188:S188,Форма2[[#This Row],[19]:[22]]),"Ошибка в адресе!"))</f>
        <v>5392952.7699999996</v>
      </c>
      <c r="E188" s="30" t="str">
        <f>IF(ISNUMBER('Форма 1'!Z188),ROUND('Форма 1'!$I188*VLOOKUP('Форма 1'!$G188,'Предельники 2022'!$B$4:$X$28,'Форма 1'!Z$7),2),"")</f>
        <v/>
      </c>
      <c r="F188" s="30" t="str">
        <f>IF(ISNUMBER('Форма 1'!AA188),ROUND('Форма 1'!$I188*VLOOKUP('Форма 1'!$G188,'Предельники 2022'!$B$4:$X$28,'Форма 1'!AA$7),2),"")</f>
        <v/>
      </c>
      <c r="G188" s="30" t="str">
        <f>IF(ISNUMBER('Форма 1'!AB188),ROUND('Форма 1'!$I188*VLOOKUP('Форма 1'!$G188,'Предельники 2022'!$B$4:$X$28,'Форма 1'!AB$7),2),"")</f>
        <v/>
      </c>
      <c r="H188" s="30">
        <f>IF(ISNUMBER('Форма 1'!AC188),ROUND('Форма 1'!$I188*VLOOKUP('Форма 1'!$G188,'Предельники 2022'!$B$4:$X$28,'Форма 1'!AC$7),2),"")</f>
        <v>5392952.7699999996</v>
      </c>
      <c r="I188" s="30" t="str">
        <f>IF(ISNUMBER('Форма 1'!AD188),ROUND('Форма 1'!$I188*VLOOKUP('Форма 1'!$G188,'Предельники 2022'!$B$4:$X$28,'Форма 1'!AD$7),2),"")</f>
        <v/>
      </c>
      <c r="J188" s="30" t="str">
        <f>IF(ISNUMBER('Форма 1'!AE188),ROUND('Форма 1'!$I188*VLOOKUP('Форма 1'!$G188,'Предельники 2022'!$B$4:$X$28,'Форма 1'!AE$7),2),"")</f>
        <v/>
      </c>
      <c r="K188" s="30" t="str">
        <f>IF(ISNUMBER('Форма 1'!AF188),ROUND('Форма 1'!$I188*VLOOKUP('Форма 1'!$G188,'Предельники 2022'!$B$4:$X$28,'Форма 1'!AF$7),2),"")</f>
        <v/>
      </c>
      <c r="L188" s="31" t="str">
        <f>IF(ISBLANK('Форма 1'!AG188),"",'Форма 1'!AG188)</f>
        <v/>
      </c>
      <c r="M188" s="32" t="str">
        <f>IF(ISBLANK('Форма 1'!AH188),"",'Форма 1'!AH188)</f>
        <v/>
      </c>
      <c r="N188" s="30" t="str">
        <f>IF(ISNUMBER('Форма 1'!AI188),ROUND('Форма 1'!$I188*VLOOKUP('Форма 1'!$G188,'Предельники 2022'!$B$4:$X$28,'Форма 1'!AI$7),2),"")</f>
        <v/>
      </c>
      <c r="O188" s="30" t="str">
        <f>IF(ISNUMBER('Форма 1'!AJ188),ROUND('Форма 1'!$I188*VLOOKUP('Форма 1'!$G188,'Предельники 2022'!$B$4:$X$28,'Форма 1'!AJ$7),2),"")</f>
        <v/>
      </c>
      <c r="P188" s="30" t="str">
        <f>IF(ISNUMBER('Форма 1'!AK188),ROUND('Форма 1'!$I188*VLOOKUP('Форма 1'!$G188,'Предельники 2022'!$B$4:$X$28,'Форма 1'!AK$7),2),"")</f>
        <v/>
      </c>
      <c r="Q188" s="30" t="str">
        <f>IF(ISNUMBER('Форма 1'!AL188),ROUND('Форма 1'!$I188*VLOOKUP('Форма 1'!$G188,'Предельники 2022'!$B$4:$X$28,'Форма 1'!AL$7),2),"")</f>
        <v/>
      </c>
      <c r="R188" s="30" t="str">
        <f>IF(ISNUMBER('Форма 1'!AM188),ROUND('Форма 1'!$I188*VLOOKUP('Форма 1'!$G188,'Предельники 2022'!$B$4:$X$28,'Форма 1'!AM$7),2),"")</f>
        <v/>
      </c>
      <c r="S188" s="93" t="str">
        <f t="shared" si="42"/>
        <v/>
      </c>
      <c r="T188" s="93" t="str">
        <f>IF(ISNUMBER('Форма 1'!AN188),INDEX('Предельники 2022'!$C$4:$X$28,MATCH('Форма 1'!$G188,'Предельники 2022'!$B$4:$B$28,0),MATCH(T$5,'Предельники 2022'!$C$3:$X$3,0)),"")</f>
        <v/>
      </c>
      <c r="U188" s="93" t="str">
        <f>IF(ISNUMBER('Форма 1'!AO188),INDEX('Предельники 2022'!$C$4:$X$28,MATCH('Форма 1'!$G188,'Предельники 2022'!$B$4:$B$28,0),MATCH(U$5,'Предельники 2022'!$C$3:$X$3,0)),"")</f>
        <v/>
      </c>
      <c r="V188" s="93" t="str">
        <f>IF(ISNUMBER('Форма 1'!AP188),INDEX('Предельники 2022'!$C$4:$X$28,MATCH('Форма 1'!$G188,'Предельники 2022'!$B$4:$B$28,0),MATCH(V$5,'Предельники 2022'!$C$3:$X$3,0)),"")</f>
        <v/>
      </c>
      <c r="W188" s="93" t="str">
        <f>IF(ISNUMBER('Форма 1'!AQ188),INDEX('Предельники 2022'!$C$4:$X$28,MATCH('Форма 1'!$G188,'Предельники 2022'!$B$4:$B$28,0),MATCH(W$5,'Предельники 2022'!$C$3:$X$3,0)),"")</f>
        <v/>
      </c>
      <c r="X188" s="30" t="str">
        <f>IF(ISNUMBER('Форма 1'!AR188),ROUND('Форма 1'!$I188*VLOOKUP('Форма 1'!$G188,'Предельники 2022'!$B$4:$X$28,'Форма 1'!AR$7),2),"")</f>
        <v/>
      </c>
      <c r="Y188" s="30" t="str">
        <f>IF(ISNUMBER('Форма 1'!AS188),ROUND('Форма 1'!$I188*VLOOKUP('Форма 1'!$G188,'Предельники 2022'!$B$4:$X$28,'Форма 1'!AS$7),2),"")</f>
        <v/>
      </c>
      <c r="Z188" s="30" t="str">
        <f>IF(ISNUMBER('Форма 1'!AT188),ROUND('Форма 1'!$I188*VLOOKUP('Форма 1'!$G188,'Предельники 2022'!$B$4:$X$28,'Форма 1'!AT$7),2),"")</f>
        <v/>
      </c>
      <c r="AA188" s="32"/>
      <c r="AB188" s="128">
        <f>'Форма 1'!T188</f>
        <v>45657</v>
      </c>
      <c r="AC188" s="130" t="str">
        <f>'Форма 1'!U188</f>
        <v>СС</v>
      </c>
    </row>
    <row r="189" spans="1:29" x14ac:dyDescent="0.25">
      <c r="A189" s="28">
        <f t="shared" si="41"/>
        <v>2</v>
      </c>
      <c r="B189" s="74" t="str">
        <f>IF(ISBLANK('Форма 1'!B189),"",'Форма 1'!B189)</f>
        <v>Пермский городской округ, город Пермь</v>
      </c>
      <c r="C189" s="87" t="s">
        <v>207</v>
      </c>
      <c r="D189" s="29">
        <f>IF(ISBLANK(C189),"Введите адрес",IF(C189='Форма 1'!C189,SUM(E189:K189,M189:S189,Форма2[[#This Row],[19]:[22]]),"Ошибка в адресе!"))</f>
        <v>15003476.880000001</v>
      </c>
      <c r="E189" s="30" t="str">
        <f>IF(ISNUMBER('Форма 1'!Z189),ROUND('Форма 1'!$I189*VLOOKUP('Форма 1'!$G189,'Предельники 2022'!$B$4:$X$28,'Форма 1'!Z$7),2),"")</f>
        <v/>
      </c>
      <c r="F189" s="30" t="str">
        <f>IF(ISNUMBER('Форма 1'!AA189),ROUND('Форма 1'!$I189*VLOOKUP('Форма 1'!$G189,'Предельники 2022'!$B$4:$X$28,'Форма 1'!AA$7),2),"")</f>
        <v/>
      </c>
      <c r="G189" s="30" t="str">
        <f>IF(ISNUMBER('Форма 1'!AB189),ROUND('Форма 1'!$I189*VLOOKUP('Форма 1'!$G189,'Предельники 2022'!$B$4:$X$28,'Форма 1'!AB$7),2),"")</f>
        <v/>
      </c>
      <c r="H189" s="30" t="str">
        <f>IF(ISNUMBER('Форма 1'!AC189),ROUND('Форма 1'!$I189*VLOOKUP('Форма 1'!$G189,'Предельники 2022'!$B$4:$X$28,'Форма 1'!AC$7),2),"")</f>
        <v/>
      </c>
      <c r="I189" s="30" t="str">
        <f>IF(ISNUMBER('Форма 1'!AD189),ROUND('Форма 1'!$I189*VLOOKUP('Форма 1'!$G189,'Предельники 2022'!$B$4:$X$28,'Форма 1'!AD$7),2),"")</f>
        <v/>
      </c>
      <c r="J189" s="30" t="str">
        <f>IF(ISNUMBER('Форма 1'!AE189),ROUND('Форма 1'!$I189*VLOOKUP('Форма 1'!$G189,'Предельники 2022'!$B$4:$X$28,'Форма 1'!AE$7),2),"")</f>
        <v/>
      </c>
      <c r="K189" s="30" t="str">
        <f>IF(ISNUMBER('Форма 1'!AF189),ROUND('Форма 1'!$I189*VLOOKUP('Форма 1'!$G189,'Предельники 2022'!$B$4:$X$28,'Форма 1'!AF$7),2),"")</f>
        <v/>
      </c>
      <c r="L189" s="31" t="str">
        <f>IF(ISBLANK('Форма 1'!AG189),"",'Форма 1'!AG189)</f>
        <v/>
      </c>
      <c r="M189" s="32" t="str">
        <f>IF(ISBLANK('Форма 1'!AH189),"",'Форма 1'!AH189)</f>
        <v/>
      </c>
      <c r="N189" s="30">
        <f>IF(ISNUMBER('Форма 1'!AI189),ROUND('Форма 1'!$I189*VLOOKUP('Форма 1'!$G189,'Предельники 2022'!$B$4:$X$28,'Форма 1'!AI$7),2),"")</f>
        <v>15003476.880000001</v>
      </c>
      <c r="O189" s="30" t="str">
        <f>IF(ISNUMBER('Форма 1'!AJ189),ROUND('Форма 1'!$I189*VLOOKUP('Форма 1'!$G189,'Предельники 2022'!$B$4:$X$28,'Форма 1'!AJ$7),2),"")</f>
        <v/>
      </c>
      <c r="P189" s="30" t="str">
        <f>IF(ISNUMBER('Форма 1'!AK189),ROUND('Форма 1'!$I189*VLOOKUP('Форма 1'!$G189,'Предельники 2022'!$B$4:$X$28,'Форма 1'!AK$7),2),"")</f>
        <v/>
      </c>
      <c r="Q189" s="30" t="str">
        <f>IF(ISNUMBER('Форма 1'!AL189),ROUND('Форма 1'!$I189*VLOOKUP('Форма 1'!$G189,'Предельники 2022'!$B$4:$X$28,'Форма 1'!AL$7),2),"")</f>
        <v/>
      </c>
      <c r="R189" s="30" t="str">
        <f>IF(ISNUMBER('Форма 1'!AM189),ROUND('Форма 1'!$I189*VLOOKUP('Форма 1'!$G189,'Предельники 2022'!$B$4:$X$28,'Форма 1'!AM$7),2),"")</f>
        <v/>
      </c>
      <c r="S189" s="93" t="str">
        <f t="shared" si="42"/>
        <v/>
      </c>
      <c r="T189" s="93" t="str">
        <f>IF(ISNUMBER('Форма 1'!AN189),INDEX('Предельники 2022'!$C$4:$X$28,MATCH('Форма 1'!$G189,'Предельники 2022'!$B$4:$B$28,0),MATCH(T$5,'Предельники 2022'!$C$3:$X$3,0)),"")</f>
        <v/>
      </c>
      <c r="U189" s="93" t="str">
        <f>IF(ISNUMBER('Форма 1'!AO189),INDEX('Предельники 2022'!$C$4:$X$28,MATCH('Форма 1'!$G189,'Предельники 2022'!$B$4:$B$28,0),MATCH(U$5,'Предельники 2022'!$C$3:$X$3,0)),"")</f>
        <v/>
      </c>
      <c r="V189" s="93" t="str">
        <f>IF(ISNUMBER('Форма 1'!AP189),INDEX('Предельники 2022'!$C$4:$X$28,MATCH('Форма 1'!$G189,'Предельники 2022'!$B$4:$B$28,0),MATCH(V$5,'Предельники 2022'!$C$3:$X$3,0)),"")</f>
        <v/>
      </c>
      <c r="W189" s="93" t="str">
        <f>IF(ISNUMBER('Форма 1'!AQ189),INDEX('Предельники 2022'!$C$4:$X$28,MATCH('Форма 1'!$G189,'Предельники 2022'!$B$4:$B$28,0),MATCH(W$5,'Предельники 2022'!$C$3:$X$3,0)),"")</f>
        <v/>
      </c>
      <c r="X189" s="30" t="str">
        <f>IF(ISNUMBER('Форма 1'!AR189),ROUND('Форма 1'!$I189*VLOOKUP('Форма 1'!$G189,'Предельники 2022'!$B$4:$X$28,'Форма 1'!AR$7),2),"")</f>
        <v/>
      </c>
      <c r="Y189" s="30" t="str">
        <f>IF(ISNUMBER('Форма 1'!AS189),ROUND('Форма 1'!$I189*VLOOKUP('Форма 1'!$G189,'Предельники 2022'!$B$4:$X$28,'Форма 1'!AS$7),2),"")</f>
        <v/>
      </c>
      <c r="Z189" s="30" t="str">
        <f>IF(ISNUMBER('Форма 1'!AT189),ROUND('Форма 1'!$I189*VLOOKUP('Форма 1'!$G189,'Предельники 2022'!$B$4:$X$28,'Форма 1'!AT$7),2),"")</f>
        <v/>
      </c>
      <c r="AA189" s="32"/>
      <c r="AB189" s="128">
        <f>'Форма 1'!T189</f>
        <v>45657</v>
      </c>
      <c r="AC189" s="130" t="str">
        <f>'Форма 1'!U189</f>
        <v>СС</v>
      </c>
    </row>
    <row r="190" spans="1:29" x14ac:dyDescent="0.25">
      <c r="A190" s="28">
        <f t="shared" si="41"/>
        <v>3</v>
      </c>
      <c r="B190" s="74" t="str">
        <f>IF(ISBLANK('Форма 1'!B190),"",'Форма 1'!B190)</f>
        <v>Пермский городской округ, город Пермь</v>
      </c>
      <c r="C190" s="87" t="s">
        <v>86</v>
      </c>
      <c r="D190" s="29">
        <f>IF(ISBLANK(C190),"Введите адрес",IF(C190='Форма 1'!C190,SUM(E190:K190,M190:S190,Форма2[[#This Row],[19]:[22]]),"Ошибка в адресе!"))</f>
        <v>12351223.470000001</v>
      </c>
      <c r="E190" s="30" t="str">
        <f>IF(ISNUMBER('Форма 1'!Z190),ROUND('Форма 1'!$I190*VLOOKUP('Форма 1'!$G190,'Предельники 2022'!$B$4:$X$28,'Форма 1'!Z$7),2),"")</f>
        <v/>
      </c>
      <c r="F190" s="30">
        <f>IF(ISNUMBER('Форма 1'!AA190),ROUND('Форма 1'!$I190*VLOOKUP('Форма 1'!$G190,'Предельники 2022'!$B$4:$X$28,'Форма 1'!AA$7),2),"")</f>
        <v>12351223.470000001</v>
      </c>
      <c r="G190" s="30" t="str">
        <f>IF(ISNUMBER('Форма 1'!AB190),ROUND('Форма 1'!$I190*VLOOKUP('Форма 1'!$G190,'Предельники 2022'!$B$4:$X$28,'Форма 1'!AB$7),2),"")</f>
        <v/>
      </c>
      <c r="H190" s="30" t="str">
        <f>IF(ISNUMBER('Форма 1'!AC190),ROUND('Форма 1'!$I190*VLOOKUP('Форма 1'!$G190,'Предельники 2022'!$B$4:$X$28,'Форма 1'!AC$7),2),"")</f>
        <v/>
      </c>
      <c r="I190" s="30" t="str">
        <f>IF(ISNUMBER('Форма 1'!AD190),ROUND('Форма 1'!$I190*VLOOKUP('Форма 1'!$G190,'Предельники 2022'!$B$4:$X$28,'Форма 1'!AD$7),2),"")</f>
        <v/>
      </c>
      <c r="J190" s="30" t="str">
        <f>IF(ISNUMBER('Форма 1'!AE190),ROUND('Форма 1'!$I190*VLOOKUP('Форма 1'!$G190,'Предельники 2022'!$B$4:$X$28,'Форма 1'!AE$7),2),"")</f>
        <v/>
      </c>
      <c r="K190" s="30" t="str">
        <f>IF(ISNUMBER('Форма 1'!AF190),ROUND('Форма 1'!$I190*VLOOKUP('Форма 1'!$G190,'Предельники 2022'!$B$4:$X$28,'Форма 1'!AF$7),2),"")</f>
        <v/>
      </c>
      <c r="L190" s="31" t="str">
        <f>IF(ISBLANK('Форма 1'!AG190),"",'Форма 1'!AG190)</f>
        <v/>
      </c>
      <c r="M190" s="32" t="str">
        <f>IF(ISBLANK('Форма 1'!AH190),"",'Форма 1'!AH190)</f>
        <v/>
      </c>
      <c r="N190" s="30" t="str">
        <f>IF(ISNUMBER('Форма 1'!AI190),ROUND('Форма 1'!$I190*VLOOKUP('Форма 1'!$G190,'Предельники 2022'!$B$4:$X$28,'Форма 1'!AI$7),2),"")</f>
        <v/>
      </c>
      <c r="O190" s="30" t="str">
        <f>IF(ISNUMBER('Форма 1'!AJ190),ROUND('Форма 1'!$I190*VLOOKUP('Форма 1'!$G190,'Предельники 2022'!$B$4:$X$28,'Форма 1'!AJ$7),2),"")</f>
        <v/>
      </c>
      <c r="P190" s="30" t="str">
        <f>IF(ISNUMBER('Форма 1'!AK190),ROUND('Форма 1'!$I190*VLOOKUP('Форма 1'!$G190,'Предельники 2022'!$B$4:$X$28,'Форма 1'!AK$7),2),"")</f>
        <v/>
      </c>
      <c r="Q190" s="30" t="str">
        <f>IF(ISNUMBER('Форма 1'!AL190),ROUND('Форма 1'!$I190*VLOOKUP('Форма 1'!$G190,'Предельники 2022'!$B$4:$X$28,'Форма 1'!AL$7),2),"")</f>
        <v/>
      </c>
      <c r="R190" s="30" t="str">
        <f>IF(ISNUMBER('Форма 1'!AM190),ROUND('Форма 1'!$I190*VLOOKUP('Форма 1'!$G190,'Предельники 2022'!$B$4:$X$28,'Форма 1'!AM$7),2),"")</f>
        <v/>
      </c>
      <c r="S190" s="93" t="str">
        <f t="shared" si="42"/>
        <v/>
      </c>
      <c r="T190" s="93" t="str">
        <f>IF(ISNUMBER('Форма 1'!AN190),INDEX('Предельники 2022'!$C$4:$X$28,MATCH('Форма 1'!$G190,'Предельники 2022'!$B$4:$B$28,0),MATCH(T$5,'Предельники 2022'!$C$3:$X$3,0)),"")</f>
        <v/>
      </c>
      <c r="U190" s="93" t="str">
        <f>IF(ISNUMBER('Форма 1'!AO190),INDEX('Предельники 2022'!$C$4:$X$28,MATCH('Форма 1'!$G190,'Предельники 2022'!$B$4:$B$28,0),MATCH(U$5,'Предельники 2022'!$C$3:$X$3,0)),"")</f>
        <v/>
      </c>
      <c r="V190" s="93" t="str">
        <f>IF(ISNUMBER('Форма 1'!AP190),INDEX('Предельники 2022'!$C$4:$X$28,MATCH('Форма 1'!$G190,'Предельники 2022'!$B$4:$B$28,0),MATCH(V$5,'Предельники 2022'!$C$3:$X$3,0)),"")</f>
        <v/>
      </c>
      <c r="W190" s="93" t="str">
        <f>IF(ISNUMBER('Форма 1'!AQ190),INDEX('Предельники 2022'!$C$4:$X$28,MATCH('Форма 1'!$G190,'Предельники 2022'!$B$4:$B$28,0),MATCH(W$5,'Предельники 2022'!$C$3:$X$3,0)),"")</f>
        <v/>
      </c>
      <c r="X190" s="30" t="str">
        <f>IF(ISNUMBER('Форма 1'!AR190),ROUND('Форма 1'!$I190*VLOOKUP('Форма 1'!$G190,'Предельники 2022'!$B$4:$X$28,'Форма 1'!AR$7),2),"")</f>
        <v/>
      </c>
      <c r="Y190" s="30" t="str">
        <f>IF(ISNUMBER('Форма 1'!AS190),ROUND('Форма 1'!$I190*VLOOKUP('Форма 1'!$G190,'Предельники 2022'!$B$4:$X$28,'Форма 1'!AS$7),2),"")</f>
        <v/>
      </c>
      <c r="Z190" s="30" t="str">
        <f>IF(ISNUMBER('Форма 1'!AT190),ROUND('Форма 1'!$I190*VLOOKUP('Форма 1'!$G190,'Предельники 2022'!$B$4:$X$28,'Форма 1'!AT$7),2),"")</f>
        <v/>
      </c>
      <c r="AA190" s="32"/>
      <c r="AB190" s="128">
        <f>'Форма 1'!T190</f>
        <v>45657</v>
      </c>
      <c r="AC190" s="130" t="str">
        <f>'Форма 1'!U190</f>
        <v>СС</v>
      </c>
    </row>
    <row r="191" spans="1:29" x14ac:dyDescent="0.25">
      <c r="A191" s="28">
        <f t="shared" si="41"/>
        <v>4</v>
      </c>
      <c r="B191" s="74" t="str">
        <f>IF(ISBLANK('Форма 1'!B191),"",'Форма 1'!B191)</f>
        <v>Пермский городской округ, город Пермь</v>
      </c>
      <c r="C191" s="87" t="s">
        <v>208</v>
      </c>
      <c r="D191" s="29">
        <f>IF(ISBLANK(C191),"Введите адрес",IF(C191='Форма 1'!C191,SUM(E191:K191,M191:S191,Форма2[[#This Row],[19]:[22]]),"Ошибка в адресе!"))</f>
        <v>20178952.48</v>
      </c>
      <c r="E191" s="30" t="str">
        <f>IF(ISNUMBER('Форма 1'!Z191),ROUND('Форма 1'!$I191*VLOOKUP('Форма 1'!$G191,'Предельники 2022'!$B$4:$X$28,'Форма 1'!Z$7),2),"")</f>
        <v/>
      </c>
      <c r="F191" s="30" t="str">
        <f>IF(ISNUMBER('Форма 1'!AA191),ROUND('Форма 1'!$I191*VLOOKUP('Форма 1'!$G191,'Предельники 2022'!$B$4:$X$28,'Форма 1'!AA$7),2),"")</f>
        <v/>
      </c>
      <c r="G191" s="30" t="str">
        <f>IF(ISNUMBER('Форма 1'!AB191),ROUND('Форма 1'!$I191*VLOOKUP('Форма 1'!$G191,'Предельники 2022'!$B$4:$X$28,'Форма 1'!AB$7),2),"")</f>
        <v/>
      </c>
      <c r="H191" s="30" t="str">
        <f>IF(ISNUMBER('Форма 1'!AC191),ROUND('Форма 1'!$I191*VLOOKUP('Форма 1'!$G191,'Предельники 2022'!$B$4:$X$28,'Форма 1'!AC$7),2),"")</f>
        <v/>
      </c>
      <c r="I191" s="30" t="str">
        <f>IF(ISNUMBER('Форма 1'!AD191),ROUND('Форма 1'!$I191*VLOOKUP('Форма 1'!$G191,'Предельники 2022'!$B$4:$X$28,'Форма 1'!AD$7),2),"")</f>
        <v/>
      </c>
      <c r="J191" s="30" t="str">
        <f>IF(ISNUMBER('Форма 1'!AE191),ROUND('Форма 1'!$I191*VLOOKUP('Форма 1'!$G191,'Предельники 2022'!$B$4:$X$28,'Форма 1'!AE$7),2),"")</f>
        <v/>
      </c>
      <c r="K191" s="30" t="str">
        <f>IF(ISNUMBER('Форма 1'!AF191),ROUND('Форма 1'!$I191*VLOOKUP('Форма 1'!$G191,'Предельники 2022'!$B$4:$X$28,'Форма 1'!AF$7),2),"")</f>
        <v/>
      </c>
      <c r="L191" s="31" t="str">
        <f>IF(ISBLANK('Форма 1'!AG191),"",'Форма 1'!AG191)</f>
        <v/>
      </c>
      <c r="M191" s="32" t="str">
        <f>IF(ISBLANK('Форма 1'!AH191),"",'Форма 1'!AH191)</f>
        <v/>
      </c>
      <c r="N191" s="30">
        <f>IF(ISNUMBER('Форма 1'!AI191),ROUND('Форма 1'!$I191*VLOOKUP('Форма 1'!$G191,'Предельники 2022'!$B$4:$X$28,'Форма 1'!AI$7),2),"")</f>
        <v>17083202.420000002</v>
      </c>
      <c r="O191" s="30" t="str">
        <f>IF(ISNUMBER('Форма 1'!AJ191),ROUND('Форма 1'!$I191*VLOOKUP('Форма 1'!$G191,'Предельники 2022'!$B$4:$X$28,'Форма 1'!AJ$7),2),"")</f>
        <v/>
      </c>
      <c r="P191" s="30" t="str">
        <f>IF(ISNUMBER('Форма 1'!AK191),ROUND('Форма 1'!$I191*VLOOKUP('Форма 1'!$G191,'Предельники 2022'!$B$4:$X$28,'Форма 1'!AK$7),2),"")</f>
        <v/>
      </c>
      <c r="Q191" s="30" t="str">
        <f>IF(ISNUMBER('Форма 1'!AL191),ROUND('Форма 1'!$I191*VLOOKUP('Форма 1'!$G191,'Предельники 2022'!$B$4:$X$28,'Форма 1'!AL$7),2),"")</f>
        <v/>
      </c>
      <c r="R191" s="30">
        <f>IF(ISNUMBER('Форма 1'!AM191),ROUND('Форма 1'!$I191*VLOOKUP('Форма 1'!$G191,'Предельники 2022'!$B$4:$X$28,'Форма 1'!AM$7),2),"")</f>
        <v>3095750.06</v>
      </c>
      <c r="S191" s="93" t="str">
        <f t="shared" si="42"/>
        <v/>
      </c>
      <c r="T191" s="93" t="str">
        <f>IF(ISNUMBER('Форма 1'!AN191),INDEX('Предельники 2022'!$C$4:$X$28,MATCH('Форма 1'!$G191,'Предельники 2022'!$B$4:$B$28,0),MATCH(T$5,'Предельники 2022'!$C$3:$X$3,0)),"")</f>
        <v/>
      </c>
      <c r="U191" s="93" t="str">
        <f>IF(ISNUMBER('Форма 1'!AO191),INDEX('Предельники 2022'!$C$4:$X$28,MATCH('Форма 1'!$G191,'Предельники 2022'!$B$4:$B$28,0),MATCH(U$5,'Предельники 2022'!$C$3:$X$3,0)),"")</f>
        <v/>
      </c>
      <c r="V191" s="93" t="str">
        <f>IF(ISNUMBER('Форма 1'!AP191),INDEX('Предельники 2022'!$C$4:$X$28,MATCH('Форма 1'!$G191,'Предельники 2022'!$B$4:$B$28,0),MATCH(V$5,'Предельники 2022'!$C$3:$X$3,0)),"")</f>
        <v/>
      </c>
      <c r="W191" s="93" t="str">
        <f>IF(ISNUMBER('Форма 1'!AQ191),INDEX('Предельники 2022'!$C$4:$X$28,MATCH('Форма 1'!$G191,'Предельники 2022'!$B$4:$B$28,0),MATCH(W$5,'Предельники 2022'!$C$3:$X$3,0)),"")</f>
        <v/>
      </c>
      <c r="X191" s="30" t="str">
        <f>IF(ISNUMBER('Форма 1'!AR191),ROUND('Форма 1'!$I191*VLOOKUP('Форма 1'!$G191,'Предельники 2022'!$B$4:$X$28,'Форма 1'!AR$7),2),"")</f>
        <v/>
      </c>
      <c r="Y191" s="30" t="str">
        <f>IF(ISNUMBER('Форма 1'!AS191),ROUND('Форма 1'!$I191*VLOOKUP('Форма 1'!$G191,'Предельники 2022'!$B$4:$X$28,'Форма 1'!AS$7),2),"")</f>
        <v/>
      </c>
      <c r="Z191" s="30" t="str">
        <f>IF(ISNUMBER('Форма 1'!AT191),ROUND('Форма 1'!$I191*VLOOKUP('Форма 1'!$G191,'Предельники 2022'!$B$4:$X$28,'Форма 1'!AT$7),2),"")</f>
        <v/>
      </c>
      <c r="AA191" s="32"/>
      <c r="AB191" s="128">
        <f>'Форма 1'!T191</f>
        <v>45657</v>
      </c>
      <c r="AC191" s="130" t="str">
        <f>'Форма 1'!U191</f>
        <v>СС</v>
      </c>
    </row>
    <row r="192" spans="1:29" x14ac:dyDescent="0.25">
      <c r="A192" s="28">
        <f t="shared" si="41"/>
        <v>5</v>
      </c>
      <c r="B192" s="74" t="str">
        <f>IF(ISBLANK('Форма 1'!B192),"",'Форма 1'!B192)</f>
        <v>Пермский городской округ, город Пермь</v>
      </c>
      <c r="C192" s="87" t="s">
        <v>561</v>
      </c>
      <c r="D192" s="29">
        <f>IF(ISBLANK(C192),"Введите адрес",IF(C192='Форма 1'!C192,SUM(E192:K192,M192:S192,Форма2[[#This Row],[19]:[22]]),"Ошибка в адресе!"))</f>
        <v>24321259.760000002</v>
      </c>
      <c r="E192" s="30" t="str">
        <f>IF(ISNUMBER('Форма 1'!Z192),ROUND('Форма 1'!$I192*VLOOKUP('Форма 1'!$G192,'Предельники 2022'!$B$4:$X$28,'Форма 1'!Z$7),2),"")</f>
        <v/>
      </c>
      <c r="F192" s="30" t="str">
        <f>IF(ISNUMBER('Форма 1'!AA192),ROUND('Форма 1'!$I192*VLOOKUP('Форма 1'!$G192,'Предельники 2022'!$B$4:$X$28,'Форма 1'!AA$7),2),"")</f>
        <v/>
      </c>
      <c r="G192" s="30" t="str">
        <f>IF(ISNUMBER('Форма 1'!AB192),ROUND('Форма 1'!$I192*VLOOKUP('Форма 1'!$G192,'Предельники 2022'!$B$4:$X$28,'Форма 1'!AB$7),2),"")</f>
        <v/>
      </c>
      <c r="H192" s="30" t="str">
        <f>IF(ISNUMBER('Форма 1'!AC192),ROUND('Форма 1'!$I192*VLOOKUP('Форма 1'!$G192,'Предельники 2022'!$B$4:$X$28,'Форма 1'!AC$7),2),"")</f>
        <v/>
      </c>
      <c r="I192" s="30" t="str">
        <f>IF(ISNUMBER('Форма 1'!AD192),ROUND('Форма 1'!$I192*VLOOKUP('Форма 1'!$G192,'Предельники 2022'!$B$4:$X$28,'Форма 1'!AD$7),2),"")</f>
        <v/>
      </c>
      <c r="J192" s="30" t="str">
        <f>IF(ISNUMBER('Форма 1'!AE192),ROUND('Форма 1'!$I192*VLOOKUP('Форма 1'!$G192,'Предельники 2022'!$B$4:$X$28,'Форма 1'!AE$7),2),"")</f>
        <v/>
      </c>
      <c r="K192" s="30" t="str">
        <f>IF(ISNUMBER('Форма 1'!AF192),ROUND('Форма 1'!$I192*VLOOKUP('Форма 1'!$G192,'Предельники 2022'!$B$4:$X$28,'Форма 1'!AF$7),2),"")</f>
        <v/>
      </c>
      <c r="L192" s="31" t="str">
        <f>IF(ISBLANK('Форма 1'!AG192),"",'Форма 1'!AG192)</f>
        <v/>
      </c>
      <c r="M192" s="32" t="str">
        <f>IF(ISBLANK('Форма 1'!AH192),"",'Форма 1'!AH192)</f>
        <v/>
      </c>
      <c r="N192" s="30">
        <f>IF(ISNUMBER('Форма 1'!AI192),ROUND('Форма 1'!$I192*VLOOKUP('Форма 1'!$G192,'Предельники 2022'!$B$4:$X$28,'Форма 1'!AI$7),2),"")</f>
        <v>24321259.760000002</v>
      </c>
      <c r="O192" s="30" t="str">
        <f>IF(ISNUMBER('Форма 1'!AJ192),ROUND('Форма 1'!$I192*VLOOKUP('Форма 1'!$G192,'Предельники 2022'!$B$4:$X$28,'Форма 1'!AJ$7),2),"")</f>
        <v/>
      </c>
      <c r="P192" s="30" t="str">
        <f>IF(ISNUMBER('Форма 1'!AK192),ROUND('Форма 1'!$I192*VLOOKUP('Форма 1'!$G192,'Предельники 2022'!$B$4:$X$28,'Форма 1'!AK$7),2),"")</f>
        <v/>
      </c>
      <c r="Q192" s="30" t="str">
        <f>IF(ISNUMBER('Форма 1'!AL192),ROUND('Форма 1'!$I192*VLOOKUP('Форма 1'!$G192,'Предельники 2022'!$B$4:$X$28,'Форма 1'!AL$7),2),"")</f>
        <v/>
      </c>
      <c r="R192" s="30" t="str">
        <f>IF(ISNUMBER('Форма 1'!AM192),ROUND('Форма 1'!$I192*VLOOKUP('Форма 1'!$G192,'Предельники 2022'!$B$4:$X$28,'Форма 1'!AM$7),2),"")</f>
        <v/>
      </c>
      <c r="S192" s="93" t="str">
        <f t="shared" si="42"/>
        <v/>
      </c>
      <c r="T192" s="93" t="str">
        <f>IF(ISNUMBER('Форма 1'!AN192),INDEX('Предельники 2022'!$C$4:$X$28,MATCH('Форма 1'!$G192,'Предельники 2022'!$B$4:$B$28,0),MATCH(T$5,'Предельники 2022'!$C$3:$X$3,0)),"")</f>
        <v/>
      </c>
      <c r="U192" s="93" t="str">
        <f>IF(ISNUMBER('Форма 1'!AO192),INDEX('Предельники 2022'!$C$4:$X$28,MATCH('Форма 1'!$G192,'Предельники 2022'!$B$4:$B$28,0),MATCH(U$5,'Предельники 2022'!$C$3:$X$3,0)),"")</f>
        <v/>
      </c>
      <c r="V192" s="93" t="str">
        <f>IF(ISNUMBER('Форма 1'!AP192),INDEX('Предельники 2022'!$C$4:$X$28,MATCH('Форма 1'!$G192,'Предельники 2022'!$B$4:$B$28,0),MATCH(V$5,'Предельники 2022'!$C$3:$X$3,0)),"")</f>
        <v/>
      </c>
      <c r="W192" s="93" t="str">
        <f>IF(ISNUMBER('Форма 1'!AQ192),INDEX('Предельники 2022'!$C$4:$X$28,MATCH('Форма 1'!$G192,'Предельники 2022'!$B$4:$B$28,0),MATCH(W$5,'Предельники 2022'!$C$3:$X$3,0)),"")</f>
        <v/>
      </c>
      <c r="X192" s="30" t="str">
        <f>IF(ISNUMBER('Форма 1'!AR192),ROUND('Форма 1'!$I192*VLOOKUP('Форма 1'!$G192,'Предельники 2022'!$B$4:$X$28,'Форма 1'!AR$7),2),"")</f>
        <v/>
      </c>
      <c r="Y192" s="30" t="str">
        <f>IF(ISNUMBER('Форма 1'!AS192),ROUND('Форма 1'!$I192*VLOOKUP('Форма 1'!$G192,'Предельники 2022'!$B$4:$X$28,'Форма 1'!AS$7),2),"")</f>
        <v/>
      </c>
      <c r="Z192" s="30" t="str">
        <f>IF(ISNUMBER('Форма 1'!AT192),ROUND('Форма 1'!$I192*VLOOKUP('Форма 1'!$G192,'Предельники 2022'!$B$4:$X$28,'Форма 1'!AT$7),2),"")</f>
        <v/>
      </c>
      <c r="AA192" s="32"/>
      <c r="AB192" s="128">
        <f>'Форма 1'!T192</f>
        <v>45657</v>
      </c>
      <c r="AC192" s="130" t="str">
        <f>'Форма 1'!U192</f>
        <v>РО</v>
      </c>
    </row>
    <row r="193" spans="1:29" x14ac:dyDescent="0.25">
      <c r="A193" s="28">
        <f t="shared" si="41"/>
        <v>6</v>
      </c>
      <c r="B193" s="74" t="str">
        <f>IF(ISBLANK('Форма 1'!B193),"",'Форма 1'!B193)</f>
        <v>Пермский городской округ, город Пермь</v>
      </c>
      <c r="C193" s="87" t="s">
        <v>341</v>
      </c>
      <c r="D193" s="29">
        <f>IF(ISBLANK(C193),"Введите адрес",IF(C193='Форма 1'!C193,SUM(E193:K193,M193:S193,Форма2[[#This Row],[19]:[22]]),"Ошибка в адресе!"))</f>
        <v>7999028.9199999999</v>
      </c>
      <c r="E193" s="30" t="str">
        <f>IF(ISNUMBER('Форма 1'!Z193),ROUND('Форма 1'!$I193*VLOOKUP('Форма 1'!$G193,'Предельники 2022'!$B$4:$X$28,'Форма 1'!Z$7),2),"")</f>
        <v/>
      </c>
      <c r="F193" s="30" t="str">
        <f>IF(ISNUMBER('Форма 1'!AA193),ROUND('Форма 1'!$I193*VLOOKUP('Форма 1'!$G193,'Предельники 2022'!$B$4:$X$28,'Форма 1'!AA$7),2),"")</f>
        <v/>
      </c>
      <c r="G193" s="30" t="str">
        <f>IF(ISNUMBER('Форма 1'!AB193),ROUND('Форма 1'!$I193*VLOOKUP('Форма 1'!$G193,'Предельники 2022'!$B$4:$X$28,'Форма 1'!AB$7),2),"")</f>
        <v/>
      </c>
      <c r="H193" s="30" t="str">
        <f>IF(ISNUMBER('Форма 1'!AC193),ROUND('Форма 1'!$I193*VLOOKUP('Форма 1'!$G193,'Предельники 2022'!$B$4:$X$28,'Форма 1'!AC$7),2),"")</f>
        <v/>
      </c>
      <c r="I193" s="30" t="str">
        <f>IF(ISNUMBER('Форма 1'!AD193),ROUND('Форма 1'!$I193*VLOOKUP('Форма 1'!$G193,'Предельники 2022'!$B$4:$X$28,'Форма 1'!AD$7),2),"")</f>
        <v/>
      </c>
      <c r="J193" s="30" t="str">
        <f>IF(ISNUMBER('Форма 1'!AE193),ROUND('Форма 1'!$I193*VLOOKUP('Форма 1'!$G193,'Предельники 2022'!$B$4:$X$28,'Форма 1'!AE$7),2),"")</f>
        <v/>
      </c>
      <c r="K193" s="30" t="str">
        <f>IF(ISNUMBER('Форма 1'!AF193),ROUND('Форма 1'!$I193*VLOOKUP('Форма 1'!$G193,'Предельники 2022'!$B$4:$X$28,'Форма 1'!AF$7),2),"")</f>
        <v/>
      </c>
      <c r="L193" s="31">
        <f>IF(ISBLANK('Форма 1'!AG193),"",'Форма 1'!AG193)</f>
        <v>2</v>
      </c>
      <c r="M193" s="32">
        <f>IF(ISBLANK('Форма 1'!AH193),"",'Форма 1'!AH193)</f>
        <v>7999028.9199999999</v>
      </c>
      <c r="N193" s="30" t="str">
        <f>IF(ISNUMBER('Форма 1'!AI193),ROUND('Форма 1'!$I193*VLOOKUP('Форма 1'!$G193,'Предельники 2022'!$B$4:$X$28,'Форма 1'!AI$7),2),"")</f>
        <v/>
      </c>
      <c r="O193" s="30" t="str">
        <f>IF(ISNUMBER('Форма 1'!AJ193),ROUND('Форма 1'!$I193*VLOOKUP('Форма 1'!$G193,'Предельники 2022'!$B$4:$X$28,'Форма 1'!AJ$7),2),"")</f>
        <v/>
      </c>
      <c r="P193" s="30" t="str">
        <f>IF(ISNUMBER('Форма 1'!AK193),ROUND('Форма 1'!$I193*VLOOKUP('Форма 1'!$G193,'Предельники 2022'!$B$4:$X$28,'Форма 1'!AK$7),2),"")</f>
        <v/>
      </c>
      <c r="Q193" s="30" t="str">
        <f>IF(ISNUMBER('Форма 1'!AL193),ROUND('Форма 1'!$I193*VLOOKUP('Форма 1'!$G193,'Предельники 2022'!$B$4:$X$28,'Форма 1'!AL$7),2),"")</f>
        <v/>
      </c>
      <c r="R193" s="30" t="str">
        <f>IF(ISNUMBER('Форма 1'!AM193),ROUND('Форма 1'!$I193*VLOOKUP('Форма 1'!$G193,'Предельники 2022'!$B$4:$X$28,'Форма 1'!AM$7),2),"")</f>
        <v/>
      </c>
      <c r="S193" s="93" t="str">
        <f t="shared" si="42"/>
        <v/>
      </c>
      <c r="T193" s="93" t="str">
        <f>IF(ISNUMBER('Форма 1'!AN193),INDEX('Предельники 2022'!$C$4:$X$28,MATCH('Форма 1'!$G193,'Предельники 2022'!$B$4:$B$28,0),MATCH(T$5,'Предельники 2022'!$C$3:$X$3,0)),"")</f>
        <v/>
      </c>
      <c r="U193" s="93" t="str">
        <f>IF(ISNUMBER('Форма 1'!AO193),INDEX('Предельники 2022'!$C$4:$X$28,MATCH('Форма 1'!$G193,'Предельники 2022'!$B$4:$B$28,0),MATCH(U$5,'Предельники 2022'!$C$3:$X$3,0)),"")</f>
        <v/>
      </c>
      <c r="V193" s="93" t="str">
        <f>IF(ISNUMBER('Форма 1'!AP193),INDEX('Предельники 2022'!$C$4:$X$28,MATCH('Форма 1'!$G193,'Предельники 2022'!$B$4:$B$28,0),MATCH(V$5,'Предельники 2022'!$C$3:$X$3,0)),"")</f>
        <v/>
      </c>
      <c r="W193" s="93" t="str">
        <f>IF(ISNUMBER('Форма 1'!AQ193),INDEX('Предельники 2022'!$C$4:$X$28,MATCH('Форма 1'!$G193,'Предельники 2022'!$B$4:$B$28,0),MATCH(W$5,'Предельники 2022'!$C$3:$X$3,0)),"")</f>
        <v/>
      </c>
      <c r="X193" s="30" t="str">
        <f>IF(ISNUMBER('Форма 1'!AR193),ROUND('Форма 1'!$I193*VLOOKUP('Форма 1'!$G193,'Предельники 2022'!$B$4:$X$28,'Форма 1'!AR$7),2),"")</f>
        <v/>
      </c>
      <c r="Y193" s="30" t="str">
        <f>IF(ISNUMBER('Форма 1'!AS193),ROUND('Форма 1'!$I193*VLOOKUP('Форма 1'!$G193,'Предельники 2022'!$B$4:$X$28,'Форма 1'!AS$7),2),"")</f>
        <v/>
      </c>
      <c r="Z193" s="30" t="str">
        <f>IF(ISNUMBER('Форма 1'!AT193),ROUND('Форма 1'!$I193*VLOOKUP('Форма 1'!$G193,'Предельники 2022'!$B$4:$X$28,'Форма 1'!AT$7),2),"")</f>
        <v/>
      </c>
      <c r="AA193" s="32"/>
      <c r="AB193" s="128">
        <f>'Форма 1'!T193</f>
        <v>45657</v>
      </c>
      <c r="AC193" s="130" t="str">
        <f>'Форма 1'!U193</f>
        <v>РО</v>
      </c>
    </row>
    <row r="194" spans="1:29" x14ac:dyDescent="0.25">
      <c r="A194" s="28">
        <f t="shared" ref="A194:A257" si="57">IF(NOT(ISERROR("Пермского края"=MID(C194,FIND("Пермского края",C194),14)))=$C$1,0,IF(NOT(ISERROR("город Пермь"=MID(C194,FIND("город Пермь",C194),11)))=$C$1,0,IF(NOT(ISERROR("Итого"=MID(C194,FIND("Итого",C194),5)))=$C$1,0,IF(NOT(ISERROR("Всего"=MID(C194,FIND("Всего",C194),5)))=$C$1,0,A193+1))))</f>
        <v>7</v>
      </c>
      <c r="B194" s="74" t="str">
        <f>IF(ISBLANK('Форма 1'!B194),"",'Форма 1'!B194)</f>
        <v>Пермский городской округ, город Пермь</v>
      </c>
      <c r="C194" s="87" t="s">
        <v>168</v>
      </c>
      <c r="D194" s="29">
        <f>IF(ISBLANK(C194),"Введите адрес",IF(C194='Форма 1'!C194,SUM(E194:K194,M194:S194,Форма2[[#This Row],[19]:[22]]),"Ошибка в адресе!"))</f>
        <v>15998057.84</v>
      </c>
      <c r="E194" s="30" t="str">
        <f>IF(ISNUMBER('Форма 1'!Z194),ROUND('Форма 1'!$I194*VLOOKUP('Форма 1'!$G194,'Предельники 2022'!$B$4:$X$28,'Форма 1'!Z$7),2),"")</f>
        <v/>
      </c>
      <c r="F194" s="30" t="str">
        <f>IF(ISNUMBER('Форма 1'!AA194),ROUND('Форма 1'!$I194*VLOOKUP('Форма 1'!$G194,'Предельники 2022'!$B$4:$X$28,'Форма 1'!AA$7),2),"")</f>
        <v/>
      </c>
      <c r="G194" s="30" t="str">
        <f>IF(ISNUMBER('Форма 1'!AB194),ROUND('Форма 1'!$I194*VLOOKUP('Форма 1'!$G194,'Предельники 2022'!$B$4:$X$28,'Форма 1'!AB$7),2),"")</f>
        <v/>
      </c>
      <c r="H194" s="30" t="str">
        <f>IF(ISNUMBER('Форма 1'!AC194),ROUND('Форма 1'!$I194*VLOOKUP('Форма 1'!$G194,'Предельники 2022'!$B$4:$X$28,'Форма 1'!AC$7),2),"")</f>
        <v/>
      </c>
      <c r="I194" s="30" t="str">
        <f>IF(ISNUMBER('Форма 1'!AD194),ROUND('Форма 1'!$I194*VLOOKUP('Форма 1'!$G194,'Предельники 2022'!$B$4:$X$28,'Форма 1'!AD$7),2),"")</f>
        <v/>
      </c>
      <c r="J194" s="30" t="str">
        <f>IF(ISNUMBER('Форма 1'!AE194),ROUND('Форма 1'!$I194*VLOOKUP('Форма 1'!$G194,'Предельники 2022'!$B$4:$X$28,'Форма 1'!AE$7),2),"")</f>
        <v/>
      </c>
      <c r="K194" s="30" t="str">
        <f>IF(ISNUMBER('Форма 1'!AF194),ROUND('Форма 1'!$I194*VLOOKUP('Форма 1'!$G194,'Предельники 2022'!$B$4:$X$28,'Форма 1'!AF$7),2),"")</f>
        <v/>
      </c>
      <c r="L194" s="31">
        <f>IF(ISBLANK('Форма 1'!AG194),"",'Форма 1'!AG194)</f>
        <v>4</v>
      </c>
      <c r="M194" s="32">
        <f>IF(ISBLANK('Форма 1'!AH194),"",'Форма 1'!AH194)</f>
        <v>15998057.84</v>
      </c>
      <c r="N194" s="30" t="str">
        <f>IF(ISNUMBER('Форма 1'!AI194),ROUND('Форма 1'!$I194*VLOOKUP('Форма 1'!$G194,'Предельники 2022'!$B$4:$X$28,'Форма 1'!AI$7),2),"")</f>
        <v/>
      </c>
      <c r="O194" s="30" t="str">
        <f>IF(ISNUMBER('Форма 1'!AJ194),ROUND('Форма 1'!$I194*VLOOKUP('Форма 1'!$G194,'Предельники 2022'!$B$4:$X$28,'Форма 1'!AJ$7),2),"")</f>
        <v/>
      </c>
      <c r="P194" s="30" t="str">
        <f>IF(ISNUMBER('Форма 1'!AK194),ROUND('Форма 1'!$I194*VLOOKUP('Форма 1'!$G194,'Предельники 2022'!$B$4:$X$28,'Форма 1'!AK$7),2),"")</f>
        <v/>
      </c>
      <c r="Q194" s="30" t="str">
        <f>IF(ISNUMBER('Форма 1'!AL194),ROUND('Форма 1'!$I194*VLOOKUP('Форма 1'!$G194,'Предельники 2022'!$B$4:$X$28,'Форма 1'!AL$7),2),"")</f>
        <v/>
      </c>
      <c r="R194" s="30" t="str">
        <f>IF(ISNUMBER('Форма 1'!AM194),ROUND('Форма 1'!$I194*VLOOKUP('Форма 1'!$G194,'Предельники 2022'!$B$4:$X$28,'Форма 1'!AM$7),2),"")</f>
        <v/>
      </c>
      <c r="S194" s="93" t="str">
        <f t="shared" ref="S194:S257" si="58">IF(SUM(T194:W194)=0,"",SUM(T194:W194))</f>
        <v/>
      </c>
      <c r="T194" s="93" t="str">
        <f>IF(ISNUMBER('Форма 1'!AN194),INDEX('Предельники 2022'!$C$4:$X$28,MATCH('Форма 1'!$G194,'Предельники 2022'!$B$4:$B$28,0),MATCH(T$5,'Предельники 2022'!$C$3:$X$3,0)),"")</f>
        <v/>
      </c>
      <c r="U194" s="93" t="str">
        <f>IF(ISNUMBER('Форма 1'!AO194),INDEX('Предельники 2022'!$C$4:$X$28,MATCH('Форма 1'!$G194,'Предельники 2022'!$B$4:$B$28,0),MATCH(U$5,'Предельники 2022'!$C$3:$X$3,0)),"")</f>
        <v/>
      </c>
      <c r="V194" s="93" t="str">
        <f>IF(ISNUMBER('Форма 1'!AP194),INDEX('Предельники 2022'!$C$4:$X$28,MATCH('Форма 1'!$G194,'Предельники 2022'!$B$4:$B$28,0),MATCH(V$5,'Предельники 2022'!$C$3:$X$3,0)),"")</f>
        <v/>
      </c>
      <c r="W194" s="93" t="str">
        <f>IF(ISNUMBER('Форма 1'!AQ194),INDEX('Предельники 2022'!$C$4:$X$28,MATCH('Форма 1'!$G194,'Предельники 2022'!$B$4:$B$28,0),MATCH(W$5,'Предельники 2022'!$C$3:$X$3,0)),"")</f>
        <v/>
      </c>
      <c r="X194" s="30" t="str">
        <f>IF(ISNUMBER('Форма 1'!AR194),ROUND('Форма 1'!$I194*VLOOKUP('Форма 1'!$G194,'Предельники 2022'!$B$4:$X$28,'Форма 1'!AR$7),2),"")</f>
        <v/>
      </c>
      <c r="Y194" s="30" t="str">
        <f>IF(ISNUMBER('Форма 1'!AS194),ROUND('Форма 1'!$I194*VLOOKUP('Форма 1'!$G194,'Предельники 2022'!$B$4:$X$28,'Форма 1'!AS$7),2),"")</f>
        <v/>
      </c>
      <c r="Z194" s="30" t="str">
        <f>IF(ISNUMBER('Форма 1'!AT194),ROUND('Форма 1'!$I194*VLOOKUP('Форма 1'!$G194,'Предельники 2022'!$B$4:$X$28,'Форма 1'!AT$7),2),"")</f>
        <v/>
      </c>
      <c r="AA194" s="32"/>
      <c r="AB194" s="128">
        <f>'Форма 1'!T194</f>
        <v>45657</v>
      </c>
      <c r="AC194" s="130" t="str">
        <f>'Форма 1'!U194</f>
        <v>СС</v>
      </c>
    </row>
    <row r="195" spans="1:29" x14ac:dyDescent="0.25">
      <c r="A195" s="28">
        <f t="shared" si="57"/>
        <v>8</v>
      </c>
      <c r="B195" s="74" t="str">
        <f>IF(ISBLANK('Форма 1'!B195),"",'Форма 1'!B195)</f>
        <v>Пермский городской округ, город Пермь</v>
      </c>
      <c r="C195" s="87" t="s">
        <v>167</v>
      </c>
      <c r="D195" s="29">
        <f>IF(ISBLANK(C195),"Введите адрес",IF(C195='Форма 1'!C195,SUM(E195:K195,M195:S195,Форма2[[#This Row],[19]:[22]]),"Ошибка в адресе!"))</f>
        <v>22228071.359999999</v>
      </c>
      <c r="E195" s="30" t="str">
        <f>IF(ISNUMBER('Форма 1'!Z195),ROUND('Форма 1'!$I195*VLOOKUP('Форма 1'!$G195,'Предельники 2022'!$B$4:$X$28,'Форма 1'!Z$7),2),"")</f>
        <v/>
      </c>
      <c r="F195" s="30" t="str">
        <f>IF(ISNUMBER('Форма 1'!AA195),ROUND('Форма 1'!$I195*VLOOKUP('Форма 1'!$G195,'Предельники 2022'!$B$4:$X$28,'Форма 1'!AA$7),2),"")</f>
        <v/>
      </c>
      <c r="G195" s="30" t="str">
        <f>IF(ISNUMBER('Форма 1'!AB195),ROUND('Форма 1'!$I195*VLOOKUP('Форма 1'!$G195,'Предельники 2022'!$B$4:$X$28,'Форма 1'!AB$7),2),"")</f>
        <v/>
      </c>
      <c r="H195" s="30" t="str">
        <f>IF(ISNUMBER('Форма 1'!AC195),ROUND('Форма 1'!$I195*VLOOKUP('Форма 1'!$G195,'Предельники 2022'!$B$4:$X$28,'Форма 1'!AC$7),2),"")</f>
        <v/>
      </c>
      <c r="I195" s="30" t="str">
        <f>IF(ISNUMBER('Форма 1'!AD195),ROUND('Форма 1'!$I195*VLOOKUP('Форма 1'!$G195,'Предельники 2022'!$B$4:$X$28,'Форма 1'!AD$7),2),"")</f>
        <v/>
      </c>
      <c r="J195" s="30" t="str">
        <f>IF(ISNUMBER('Форма 1'!AE195),ROUND('Форма 1'!$I195*VLOOKUP('Форма 1'!$G195,'Предельники 2022'!$B$4:$X$28,'Форма 1'!AE$7),2),"")</f>
        <v/>
      </c>
      <c r="K195" s="30" t="str">
        <f>IF(ISNUMBER('Форма 1'!AF195),ROUND('Форма 1'!$I195*VLOOKUP('Форма 1'!$G195,'Предельники 2022'!$B$4:$X$28,'Форма 1'!AF$7),2),"")</f>
        <v/>
      </c>
      <c r="L195" s="31">
        <f>IF(ISBLANK('Форма 1'!AG195),"",'Форма 1'!AG195)</f>
        <v>8</v>
      </c>
      <c r="M195" s="32">
        <f>IF(ISBLANK('Форма 1'!AH195),"",'Форма 1'!AH195)</f>
        <v>22228071.359999999</v>
      </c>
      <c r="N195" s="30" t="str">
        <f>IF(ISNUMBER('Форма 1'!AI195),ROUND('Форма 1'!$I195*VLOOKUP('Форма 1'!$G195,'Предельники 2022'!$B$4:$X$28,'Форма 1'!AI$7),2),"")</f>
        <v/>
      </c>
      <c r="O195" s="30" t="str">
        <f>IF(ISNUMBER('Форма 1'!AJ195),ROUND('Форма 1'!$I195*VLOOKUP('Форма 1'!$G195,'Предельники 2022'!$B$4:$X$28,'Форма 1'!AJ$7),2),"")</f>
        <v/>
      </c>
      <c r="P195" s="30" t="str">
        <f>IF(ISNUMBER('Форма 1'!AK195),ROUND('Форма 1'!$I195*VLOOKUP('Форма 1'!$G195,'Предельники 2022'!$B$4:$X$28,'Форма 1'!AK$7),2),"")</f>
        <v/>
      </c>
      <c r="Q195" s="30" t="str">
        <f>IF(ISNUMBER('Форма 1'!AL195),ROUND('Форма 1'!$I195*VLOOKUP('Форма 1'!$G195,'Предельники 2022'!$B$4:$X$28,'Форма 1'!AL$7),2),"")</f>
        <v/>
      </c>
      <c r="R195" s="30" t="str">
        <f>IF(ISNUMBER('Форма 1'!AM195),ROUND('Форма 1'!$I195*VLOOKUP('Форма 1'!$G195,'Предельники 2022'!$B$4:$X$28,'Форма 1'!AM$7),2),"")</f>
        <v/>
      </c>
      <c r="S195" s="93" t="str">
        <f t="shared" si="58"/>
        <v/>
      </c>
      <c r="T195" s="93" t="str">
        <f>IF(ISNUMBER('Форма 1'!AN195),INDEX('Предельники 2022'!$C$4:$X$28,MATCH('Форма 1'!$G195,'Предельники 2022'!$B$4:$B$28,0),MATCH(T$5,'Предельники 2022'!$C$3:$X$3,0)),"")</f>
        <v/>
      </c>
      <c r="U195" s="93" t="str">
        <f>IF(ISNUMBER('Форма 1'!AO195),INDEX('Предельники 2022'!$C$4:$X$28,MATCH('Форма 1'!$G195,'Предельники 2022'!$B$4:$B$28,0),MATCH(U$5,'Предельники 2022'!$C$3:$X$3,0)),"")</f>
        <v/>
      </c>
      <c r="V195" s="93" t="str">
        <f>IF(ISNUMBER('Форма 1'!AP195),INDEX('Предельники 2022'!$C$4:$X$28,MATCH('Форма 1'!$G195,'Предельники 2022'!$B$4:$B$28,0),MATCH(V$5,'Предельники 2022'!$C$3:$X$3,0)),"")</f>
        <v/>
      </c>
      <c r="W195" s="93" t="str">
        <f>IF(ISNUMBER('Форма 1'!AQ195),INDEX('Предельники 2022'!$C$4:$X$28,MATCH('Форма 1'!$G195,'Предельники 2022'!$B$4:$B$28,0),MATCH(W$5,'Предельники 2022'!$C$3:$X$3,0)),"")</f>
        <v/>
      </c>
      <c r="X195" s="30" t="str">
        <f>IF(ISNUMBER('Форма 1'!AR195),ROUND('Форма 1'!$I195*VLOOKUP('Форма 1'!$G195,'Предельники 2022'!$B$4:$X$28,'Форма 1'!AR$7),2),"")</f>
        <v/>
      </c>
      <c r="Y195" s="30" t="str">
        <f>IF(ISNUMBER('Форма 1'!AS195),ROUND('Форма 1'!$I195*VLOOKUP('Форма 1'!$G195,'Предельники 2022'!$B$4:$X$28,'Форма 1'!AS$7),2),"")</f>
        <v/>
      </c>
      <c r="Z195" s="30" t="str">
        <f>IF(ISNUMBER('Форма 1'!AT195),ROUND('Форма 1'!$I195*VLOOKUP('Форма 1'!$G195,'Предельники 2022'!$B$4:$X$28,'Форма 1'!AT$7),2),"")</f>
        <v/>
      </c>
      <c r="AA195" s="32"/>
      <c r="AB195" s="128">
        <f>'Форма 1'!T195</f>
        <v>45657</v>
      </c>
      <c r="AC195" s="130" t="str">
        <f>'Форма 1'!U195</f>
        <v>СС</v>
      </c>
    </row>
    <row r="196" spans="1:29" x14ac:dyDescent="0.25">
      <c r="A196" s="28">
        <f t="shared" si="57"/>
        <v>9</v>
      </c>
      <c r="B196" s="74" t="str">
        <f>IF(ISBLANK('Форма 1'!B196),"",'Форма 1'!B196)</f>
        <v>Пермский городской округ, город Пермь</v>
      </c>
      <c r="C196" s="87" t="s">
        <v>169</v>
      </c>
      <c r="D196" s="29">
        <f>IF(ISBLANK(C196),"Введите адрес",IF(C196='Форма 1'!C196,SUM(E196:K196,M196:S196,Форма2[[#This Row],[19]:[22]]),"Ошибка в адресе!"))</f>
        <v>5557017.8399999999</v>
      </c>
      <c r="E196" s="30" t="str">
        <f>IF(ISNUMBER('Форма 1'!Z196),ROUND('Форма 1'!$I196*VLOOKUP('Форма 1'!$G196,'Предельники 2022'!$B$4:$X$28,'Форма 1'!Z$7),2),"")</f>
        <v/>
      </c>
      <c r="F196" s="30" t="str">
        <f>IF(ISNUMBER('Форма 1'!AA196),ROUND('Форма 1'!$I196*VLOOKUP('Форма 1'!$G196,'Предельники 2022'!$B$4:$X$28,'Форма 1'!AA$7),2),"")</f>
        <v/>
      </c>
      <c r="G196" s="30" t="str">
        <f>IF(ISNUMBER('Форма 1'!AB196),ROUND('Форма 1'!$I196*VLOOKUP('Форма 1'!$G196,'Предельники 2022'!$B$4:$X$28,'Форма 1'!AB$7),2),"")</f>
        <v/>
      </c>
      <c r="H196" s="30" t="str">
        <f>IF(ISNUMBER('Форма 1'!AC196),ROUND('Форма 1'!$I196*VLOOKUP('Форма 1'!$G196,'Предельники 2022'!$B$4:$X$28,'Форма 1'!AC$7),2),"")</f>
        <v/>
      </c>
      <c r="I196" s="30" t="str">
        <f>IF(ISNUMBER('Форма 1'!AD196),ROUND('Форма 1'!$I196*VLOOKUP('Форма 1'!$G196,'Предельники 2022'!$B$4:$X$28,'Форма 1'!AD$7),2),"")</f>
        <v/>
      </c>
      <c r="J196" s="30" t="str">
        <f>IF(ISNUMBER('Форма 1'!AE196),ROUND('Форма 1'!$I196*VLOOKUP('Форма 1'!$G196,'Предельники 2022'!$B$4:$X$28,'Форма 1'!AE$7),2),"")</f>
        <v/>
      </c>
      <c r="K196" s="30" t="str">
        <f>IF(ISNUMBER('Форма 1'!AF196),ROUND('Форма 1'!$I196*VLOOKUP('Форма 1'!$G196,'Предельники 2022'!$B$4:$X$28,'Форма 1'!AF$7),2),"")</f>
        <v/>
      </c>
      <c r="L196" s="31">
        <f>IF(ISBLANK('Форма 1'!AG196),"",'Форма 1'!AG196)</f>
        <v>2</v>
      </c>
      <c r="M196" s="32">
        <f>IF(ISBLANK('Форма 1'!AH196),"",'Форма 1'!AH196)</f>
        <v>5557017.8399999999</v>
      </c>
      <c r="N196" s="30" t="str">
        <f>IF(ISNUMBER('Форма 1'!AI196),ROUND('Форма 1'!$I196*VLOOKUP('Форма 1'!$G196,'Предельники 2022'!$B$4:$X$28,'Форма 1'!AI$7),2),"")</f>
        <v/>
      </c>
      <c r="O196" s="30" t="str">
        <f>IF(ISNUMBER('Форма 1'!AJ196),ROUND('Форма 1'!$I196*VLOOKUP('Форма 1'!$G196,'Предельники 2022'!$B$4:$X$28,'Форма 1'!AJ$7),2),"")</f>
        <v/>
      </c>
      <c r="P196" s="30" t="str">
        <f>IF(ISNUMBER('Форма 1'!AK196),ROUND('Форма 1'!$I196*VLOOKUP('Форма 1'!$G196,'Предельники 2022'!$B$4:$X$28,'Форма 1'!AK$7),2),"")</f>
        <v/>
      </c>
      <c r="Q196" s="30" t="str">
        <f>IF(ISNUMBER('Форма 1'!AL196),ROUND('Форма 1'!$I196*VLOOKUP('Форма 1'!$G196,'Предельники 2022'!$B$4:$X$28,'Форма 1'!AL$7),2),"")</f>
        <v/>
      </c>
      <c r="R196" s="30" t="str">
        <f>IF(ISNUMBER('Форма 1'!AM196),ROUND('Форма 1'!$I196*VLOOKUP('Форма 1'!$G196,'Предельники 2022'!$B$4:$X$28,'Форма 1'!AM$7),2),"")</f>
        <v/>
      </c>
      <c r="S196" s="93" t="str">
        <f t="shared" si="58"/>
        <v/>
      </c>
      <c r="T196" s="93" t="str">
        <f>IF(ISNUMBER('Форма 1'!AN196),INDEX('Предельники 2022'!$C$4:$X$28,MATCH('Форма 1'!$G196,'Предельники 2022'!$B$4:$B$28,0),MATCH(T$5,'Предельники 2022'!$C$3:$X$3,0)),"")</f>
        <v/>
      </c>
      <c r="U196" s="93" t="str">
        <f>IF(ISNUMBER('Форма 1'!AO196),INDEX('Предельники 2022'!$C$4:$X$28,MATCH('Форма 1'!$G196,'Предельники 2022'!$B$4:$B$28,0),MATCH(U$5,'Предельники 2022'!$C$3:$X$3,0)),"")</f>
        <v/>
      </c>
      <c r="V196" s="93" t="str">
        <f>IF(ISNUMBER('Форма 1'!AP196),INDEX('Предельники 2022'!$C$4:$X$28,MATCH('Форма 1'!$G196,'Предельники 2022'!$B$4:$B$28,0),MATCH(V$5,'Предельники 2022'!$C$3:$X$3,0)),"")</f>
        <v/>
      </c>
      <c r="W196" s="93" t="str">
        <f>IF(ISNUMBER('Форма 1'!AQ196),INDEX('Предельники 2022'!$C$4:$X$28,MATCH('Форма 1'!$G196,'Предельники 2022'!$B$4:$B$28,0),MATCH(W$5,'Предельники 2022'!$C$3:$X$3,0)),"")</f>
        <v/>
      </c>
      <c r="X196" s="30" t="str">
        <f>IF(ISNUMBER('Форма 1'!AR196),ROUND('Форма 1'!$I196*VLOOKUP('Форма 1'!$G196,'Предельники 2022'!$B$4:$X$28,'Форма 1'!AR$7),2),"")</f>
        <v/>
      </c>
      <c r="Y196" s="30" t="str">
        <f>IF(ISNUMBER('Форма 1'!AS196),ROUND('Форма 1'!$I196*VLOOKUP('Форма 1'!$G196,'Предельники 2022'!$B$4:$X$28,'Форма 1'!AS$7),2),"")</f>
        <v/>
      </c>
      <c r="Z196" s="30" t="str">
        <f>IF(ISNUMBER('Форма 1'!AT196),ROUND('Форма 1'!$I196*VLOOKUP('Форма 1'!$G196,'Предельники 2022'!$B$4:$X$28,'Форма 1'!AT$7),2),"")</f>
        <v/>
      </c>
      <c r="AA196" s="32"/>
      <c r="AB196" s="128">
        <f>'Форма 1'!T196</f>
        <v>45657</v>
      </c>
      <c r="AC196" s="130" t="str">
        <f>'Форма 1'!U196</f>
        <v>СС</v>
      </c>
    </row>
    <row r="197" spans="1:29" x14ac:dyDescent="0.25">
      <c r="A197" s="28">
        <f t="shared" si="57"/>
        <v>10</v>
      </c>
      <c r="B197" s="74" t="str">
        <f>IF(ISBLANK('Форма 1'!B197),"",'Форма 1'!B197)</f>
        <v>Пермский городской округ, город Пермь</v>
      </c>
      <c r="C197" s="87" t="s">
        <v>983</v>
      </c>
      <c r="D197" s="29">
        <f>IF(ISBLANK(C197),"Введите адрес",IF(C197='Форма 1'!C197,SUM(E197:K197,M197:S197,Форма2[[#This Row],[19]:[22]]),"Ошибка в адресе!"))</f>
        <v>2778508.92</v>
      </c>
      <c r="E197" s="30" t="str">
        <f>IF(ISNUMBER('Форма 1'!Z197),ROUND('Форма 1'!$I197*VLOOKUP('Форма 1'!$G197,'Предельники 2022'!$B$4:$X$28,'Форма 1'!Z$7),2),"")</f>
        <v/>
      </c>
      <c r="F197" s="30" t="str">
        <f>IF(ISNUMBER('Форма 1'!AA197),ROUND('Форма 1'!$I197*VLOOKUP('Форма 1'!$G197,'Предельники 2022'!$B$4:$X$28,'Форма 1'!AA$7),2),"")</f>
        <v/>
      </c>
      <c r="G197" s="30" t="str">
        <f>IF(ISNUMBER('Форма 1'!AB197),ROUND('Форма 1'!$I197*VLOOKUP('Форма 1'!$G197,'Предельники 2022'!$B$4:$X$28,'Форма 1'!AB$7),2),"")</f>
        <v/>
      </c>
      <c r="H197" s="30" t="str">
        <f>IF(ISNUMBER('Форма 1'!AC197),ROUND('Форма 1'!$I197*VLOOKUP('Форма 1'!$G197,'Предельники 2022'!$B$4:$X$28,'Форма 1'!AC$7),2),"")</f>
        <v/>
      </c>
      <c r="I197" s="30" t="str">
        <f>IF(ISNUMBER('Форма 1'!AD197),ROUND('Форма 1'!$I197*VLOOKUP('Форма 1'!$G197,'Предельники 2022'!$B$4:$X$28,'Форма 1'!AD$7),2),"")</f>
        <v/>
      </c>
      <c r="J197" s="30" t="str">
        <f>IF(ISNUMBER('Форма 1'!AE197),ROUND('Форма 1'!$I197*VLOOKUP('Форма 1'!$G197,'Предельники 2022'!$B$4:$X$28,'Форма 1'!AE$7),2),"")</f>
        <v/>
      </c>
      <c r="K197" s="30" t="str">
        <f>IF(ISNUMBER('Форма 1'!AF197),ROUND('Форма 1'!$I197*VLOOKUP('Форма 1'!$G197,'Предельники 2022'!$B$4:$X$28,'Форма 1'!AF$7),2),"")</f>
        <v/>
      </c>
      <c r="L197" s="31">
        <f>IF(ISBLANK('Форма 1'!AG197),"",'Форма 1'!AG197)</f>
        <v>1</v>
      </c>
      <c r="M197" s="32">
        <f>IF(ISBLANK('Форма 1'!AH197),"",'Форма 1'!AH197)</f>
        <v>2778508.92</v>
      </c>
      <c r="N197" s="30" t="str">
        <f>IF(ISNUMBER('Форма 1'!AI197),ROUND('Форма 1'!$I197*VLOOKUP('Форма 1'!$G197,'Предельники 2022'!$B$4:$X$28,'Форма 1'!AI$7),2),"")</f>
        <v/>
      </c>
      <c r="O197" s="30" t="str">
        <f>IF(ISNUMBER('Форма 1'!AJ197),ROUND('Форма 1'!$I197*VLOOKUP('Форма 1'!$G197,'Предельники 2022'!$B$4:$X$28,'Форма 1'!AJ$7),2),"")</f>
        <v/>
      </c>
      <c r="P197" s="30" t="str">
        <f>IF(ISNUMBER('Форма 1'!AK197),ROUND('Форма 1'!$I197*VLOOKUP('Форма 1'!$G197,'Предельники 2022'!$B$4:$X$28,'Форма 1'!AK$7),2),"")</f>
        <v/>
      </c>
      <c r="Q197" s="30" t="str">
        <f>IF(ISNUMBER('Форма 1'!AL197),ROUND('Форма 1'!$I197*VLOOKUP('Форма 1'!$G197,'Предельники 2022'!$B$4:$X$28,'Форма 1'!AL$7),2),"")</f>
        <v/>
      </c>
      <c r="R197" s="30" t="str">
        <f>IF(ISNUMBER('Форма 1'!AM197),ROUND('Форма 1'!$I197*VLOOKUP('Форма 1'!$G197,'Предельники 2022'!$B$4:$X$28,'Форма 1'!AM$7),2),"")</f>
        <v/>
      </c>
      <c r="S197" s="93" t="str">
        <f t="shared" si="58"/>
        <v/>
      </c>
      <c r="T197" s="93" t="str">
        <f>IF(ISNUMBER('Форма 1'!AN197),INDEX('Предельники 2022'!$C$4:$X$28,MATCH('Форма 1'!$G197,'Предельники 2022'!$B$4:$B$28,0),MATCH(T$5,'Предельники 2022'!$C$3:$X$3,0)),"")</f>
        <v/>
      </c>
      <c r="U197" s="93" t="str">
        <f>IF(ISNUMBER('Форма 1'!AO197),INDEX('Предельники 2022'!$C$4:$X$28,MATCH('Форма 1'!$G197,'Предельники 2022'!$B$4:$B$28,0),MATCH(U$5,'Предельники 2022'!$C$3:$X$3,0)),"")</f>
        <v/>
      </c>
      <c r="V197" s="93" t="str">
        <f>IF(ISNUMBER('Форма 1'!AP197),INDEX('Предельники 2022'!$C$4:$X$28,MATCH('Форма 1'!$G197,'Предельники 2022'!$B$4:$B$28,0),MATCH(V$5,'Предельники 2022'!$C$3:$X$3,0)),"")</f>
        <v/>
      </c>
      <c r="W197" s="93" t="str">
        <f>IF(ISNUMBER('Форма 1'!AQ197),INDEX('Предельники 2022'!$C$4:$X$28,MATCH('Форма 1'!$G197,'Предельники 2022'!$B$4:$B$28,0),MATCH(W$5,'Предельники 2022'!$C$3:$X$3,0)),"")</f>
        <v/>
      </c>
      <c r="X197" s="30" t="str">
        <f>IF(ISNUMBER('Форма 1'!AR197),ROUND('Форма 1'!$I197*VLOOKUP('Форма 1'!$G197,'Предельники 2022'!$B$4:$X$28,'Форма 1'!AR$7),2),"")</f>
        <v/>
      </c>
      <c r="Y197" s="30" t="str">
        <f>IF(ISNUMBER('Форма 1'!AS197),ROUND('Форма 1'!$I197*VLOOKUP('Форма 1'!$G197,'Предельники 2022'!$B$4:$X$28,'Форма 1'!AS$7),2),"")</f>
        <v/>
      </c>
      <c r="Z197" s="30" t="str">
        <f>IF(ISNUMBER('Форма 1'!AT197),ROUND('Форма 1'!$I197*VLOOKUP('Форма 1'!$G197,'Предельники 2022'!$B$4:$X$28,'Форма 1'!AT$7),2),"")</f>
        <v/>
      </c>
      <c r="AA197" s="32"/>
      <c r="AB197" s="128">
        <f>'Форма 1'!T197</f>
        <v>45657</v>
      </c>
      <c r="AC197" s="130" t="str">
        <f>'Форма 1'!U197</f>
        <v>РО</v>
      </c>
    </row>
    <row r="198" spans="1:29" x14ac:dyDescent="0.25">
      <c r="A198" s="28">
        <f t="shared" si="57"/>
        <v>11</v>
      </c>
      <c r="B198" s="74" t="str">
        <f>IF(ISBLANK('Форма 1'!B198),"",'Форма 1'!B198)</f>
        <v>Пермский городской округ, город Пермь</v>
      </c>
      <c r="C198" s="87" t="s">
        <v>209</v>
      </c>
      <c r="D198" s="29">
        <f>IF(ISBLANK(C198),"Введите адрес",IF(C198='Форма 1'!C198,SUM(E198:K198,M198:S198,Форма2[[#This Row],[19]:[22]]),"Ошибка в адресе!"))</f>
        <v>11917980.220000001</v>
      </c>
      <c r="E198" s="30" t="str">
        <f>IF(ISNUMBER('Форма 1'!Z198),ROUND('Форма 1'!$I198*VLOOKUP('Форма 1'!$G198,'Предельники 2022'!$B$4:$X$28,'Форма 1'!Z$7),2),"")</f>
        <v/>
      </c>
      <c r="F198" s="30" t="str">
        <f>IF(ISNUMBER('Форма 1'!AA198),ROUND('Форма 1'!$I198*VLOOKUP('Форма 1'!$G198,'Предельники 2022'!$B$4:$X$28,'Форма 1'!AA$7),2),"")</f>
        <v/>
      </c>
      <c r="G198" s="30" t="str">
        <f>IF(ISNUMBER('Форма 1'!AB198),ROUND('Форма 1'!$I198*VLOOKUP('Форма 1'!$G198,'Предельники 2022'!$B$4:$X$28,'Форма 1'!AB$7),2),"")</f>
        <v/>
      </c>
      <c r="H198" s="30" t="str">
        <f>IF(ISNUMBER('Форма 1'!AC198),ROUND('Форма 1'!$I198*VLOOKUP('Форма 1'!$G198,'Предельники 2022'!$B$4:$X$28,'Форма 1'!AC$7),2),"")</f>
        <v/>
      </c>
      <c r="I198" s="30" t="str">
        <f>IF(ISNUMBER('Форма 1'!AD198),ROUND('Форма 1'!$I198*VLOOKUP('Форма 1'!$G198,'Предельники 2022'!$B$4:$X$28,'Форма 1'!AD$7),2),"")</f>
        <v/>
      </c>
      <c r="J198" s="30" t="str">
        <f>IF(ISNUMBER('Форма 1'!AE198),ROUND('Форма 1'!$I198*VLOOKUP('Форма 1'!$G198,'Предельники 2022'!$B$4:$X$28,'Форма 1'!AE$7),2),"")</f>
        <v/>
      </c>
      <c r="K198" s="30" t="str">
        <f>IF(ISNUMBER('Форма 1'!AF198),ROUND('Форма 1'!$I198*VLOOKUP('Форма 1'!$G198,'Предельники 2022'!$B$4:$X$28,'Форма 1'!AF$7),2),"")</f>
        <v/>
      </c>
      <c r="L198" s="31" t="str">
        <f>IF(ISBLANK('Форма 1'!AG198),"",'Форма 1'!AG198)</f>
        <v/>
      </c>
      <c r="M198" s="32" t="str">
        <f>IF(ISBLANK('Форма 1'!AH198),"",'Форма 1'!AH198)</f>
        <v/>
      </c>
      <c r="N198" s="30">
        <f>IF(ISNUMBER('Форма 1'!AI198),ROUND('Форма 1'!$I198*VLOOKUP('Форма 1'!$G198,'Предельники 2022'!$B$4:$X$28,'Форма 1'!AI$7),2),"")</f>
        <v>11917980.220000001</v>
      </c>
      <c r="O198" s="30" t="str">
        <f>IF(ISNUMBER('Форма 1'!AJ198),ROUND('Форма 1'!$I198*VLOOKUP('Форма 1'!$G198,'Предельники 2022'!$B$4:$X$28,'Форма 1'!AJ$7),2),"")</f>
        <v/>
      </c>
      <c r="P198" s="30" t="str">
        <f>IF(ISNUMBER('Форма 1'!AK198),ROUND('Форма 1'!$I198*VLOOKUP('Форма 1'!$G198,'Предельники 2022'!$B$4:$X$28,'Форма 1'!AK$7),2),"")</f>
        <v/>
      </c>
      <c r="Q198" s="30" t="str">
        <f>IF(ISNUMBER('Форма 1'!AL198),ROUND('Форма 1'!$I198*VLOOKUP('Форма 1'!$G198,'Предельники 2022'!$B$4:$X$28,'Форма 1'!AL$7),2),"")</f>
        <v/>
      </c>
      <c r="R198" s="30" t="str">
        <f>IF(ISNUMBER('Форма 1'!AM198),ROUND('Форма 1'!$I198*VLOOKUP('Форма 1'!$G198,'Предельники 2022'!$B$4:$X$28,'Форма 1'!AM$7),2),"")</f>
        <v/>
      </c>
      <c r="S198" s="93" t="str">
        <f t="shared" si="58"/>
        <v/>
      </c>
      <c r="T198" s="93" t="str">
        <f>IF(ISNUMBER('Форма 1'!AN198),INDEX('Предельники 2022'!$C$4:$X$28,MATCH('Форма 1'!$G198,'Предельники 2022'!$B$4:$B$28,0),MATCH(T$5,'Предельники 2022'!$C$3:$X$3,0)),"")</f>
        <v/>
      </c>
      <c r="U198" s="93" t="str">
        <f>IF(ISNUMBER('Форма 1'!AO198),INDEX('Предельники 2022'!$C$4:$X$28,MATCH('Форма 1'!$G198,'Предельники 2022'!$B$4:$B$28,0),MATCH(U$5,'Предельники 2022'!$C$3:$X$3,0)),"")</f>
        <v/>
      </c>
      <c r="V198" s="93" t="str">
        <f>IF(ISNUMBER('Форма 1'!AP198),INDEX('Предельники 2022'!$C$4:$X$28,MATCH('Форма 1'!$G198,'Предельники 2022'!$B$4:$B$28,0),MATCH(V$5,'Предельники 2022'!$C$3:$X$3,0)),"")</f>
        <v/>
      </c>
      <c r="W198" s="93" t="str">
        <f>IF(ISNUMBER('Форма 1'!AQ198),INDEX('Предельники 2022'!$C$4:$X$28,MATCH('Форма 1'!$G198,'Предельники 2022'!$B$4:$B$28,0),MATCH(W$5,'Предельники 2022'!$C$3:$X$3,0)),"")</f>
        <v/>
      </c>
      <c r="X198" s="30" t="str">
        <f>IF(ISNUMBER('Форма 1'!AR198),ROUND('Форма 1'!$I198*VLOOKUP('Форма 1'!$G198,'Предельники 2022'!$B$4:$X$28,'Форма 1'!AR$7),2),"")</f>
        <v/>
      </c>
      <c r="Y198" s="30" t="str">
        <f>IF(ISNUMBER('Форма 1'!AS198),ROUND('Форма 1'!$I198*VLOOKUP('Форма 1'!$G198,'Предельники 2022'!$B$4:$X$28,'Форма 1'!AS$7),2),"")</f>
        <v/>
      </c>
      <c r="Z198" s="30" t="str">
        <f>IF(ISNUMBER('Форма 1'!AT198),ROUND('Форма 1'!$I198*VLOOKUP('Форма 1'!$G198,'Предельники 2022'!$B$4:$X$28,'Форма 1'!AT$7),2),"")</f>
        <v/>
      </c>
      <c r="AA198" s="32"/>
      <c r="AB198" s="128">
        <f>'Форма 1'!T198</f>
        <v>45657</v>
      </c>
      <c r="AC198" s="130" t="str">
        <f>'Форма 1'!U198</f>
        <v>СС</v>
      </c>
    </row>
    <row r="199" spans="1:29" x14ac:dyDescent="0.25">
      <c r="A199" s="28">
        <f t="shared" si="57"/>
        <v>12</v>
      </c>
      <c r="B199" s="74" t="str">
        <f>IF(ISBLANK('Форма 1'!B199),"",'Форма 1'!B199)</f>
        <v>Пермский городской округ, город Пермь</v>
      </c>
      <c r="C199" s="87" t="s">
        <v>1011</v>
      </c>
      <c r="D199" s="29">
        <f>IF(ISBLANK(C199),"Введите адрес",IF(C199='Форма 1'!C199,SUM(E199:K199,M199:S199,Форма2[[#This Row],[19]:[22]]),"Ошибка в адресе!"))</f>
        <v>14454739.010000002</v>
      </c>
      <c r="E199" s="30" t="str">
        <f>IF(ISNUMBER('Форма 1'!Z199),ROUND('Форма 1'!$I199*VLOOKUP('Форма 1'!$G199,'Предельники 2022'!$B$4:$X$28,'Форма 1'!Z$7),2),"")</f>
        <v/>
      </c>
      <c r="F199" s="30" t="str">
        <f>IF(ISNUMBER('Форма 1'!AA199),ROUND('Форма 1'!$I199*VLOOKUP('Форма 1'!$G199,'Предельники 2022'!$B$4:$X$28,'Форма 1'!AA$7),2),"")</f>
        <v/>
      </c>
      <c r="G199" s="30" t="str">
        <f>IF(ISNUMBER('Форма 1'!AB199),ROUND('Форма 1'!$I199*VLOOKUP('Форма 1'!$G199,'Предельники 2022'!$B$4:$X$28,'Форма 1'!AB$7),2),"")</f>
        <v/>
      </c>
      <c r="H199" s="30" t="str">
        <f>IF(ISNUMBER('Форма 1'!AC199),ROUND('Форма 1'!$I199*VLOOKUP('Форма 1'!$G199,'Предельники 2022'!$B$4:$X$28,'Форма 1'!AC$7),2),"")</f>
        <v/>
      </c>
      <c r="I199" s="30" t="str">
        <f>IF(ISNUMBER('Форма 1'!AD199),ROUND('Форма 1'!$I199*VLOOKUP('Форма 1'!$G199,'Предельники 2022'!$B$4:$X$28,'Форма 1'!AD$7),2),"")</f>
        <v/>
      </c>
      <c r="J199" s="30" t="str">
        <f>IF(ISNUMBER('Форма 1'!AE199),ROUND('Форма 1'!$I199*VLOOKUP('Форма 1'!$G199,'Предельники 2022'!$B$4:$X$28,'Форма 1'!AE$7),2),"")</f>
        <v/>
      </c>
      <c r="K199" s="30" t="str">
        <f>IF(ISNUMBER('Форма 1'!AF199),ROUND('Форма 1'!$I199*VLOOKUP('Форма 1'!$G199,'Предельники 2022'!$B$4:$X$28,'Форма 1'!AF$7),2),"")</f>
        <v/>
      </c>
      <c r="L199" s="31" t="str">
        <f>IF(ISBLANK('Форма 1'!AG199),"",'Форма 1'!AG199)</f>
        <v/>
      </c>
      <c r="M199" s="32" t="str">
        <f>IF(ISBLANK('Форма 1'!AH199),"",'Форма 1'!AH199)</f>
        <v/>
      </c>
      <c r="N199" s="30" t="str">
        <f>IF(ISNUMBER('Форма 1'!AI199),ROUND('Форма 1'!$I199*VLOOKUP('Форма 1'!$G199,'Предельники 2022'!$B$4:$X$28,'Форма 1'!AI$7),2),"")</f>
        <v/>
      </c>
      <c r="O199" s="30">
        <f>IF(ISNUMBER('Форма 1'!AJ199),ROUND('Форма 1'!$I199*VLOOKUP('Форма 1'!$G199,'Предельники 2022'!$B$4:$X$28,'Форма 1'!AJ$7),2),"")</f>
        <v>12384594.380000001</v>
      </c>
      <c r="P199" s="30" t="str">
        <f>IF(ISNUMBER('Форма 1'!AK199),ROUND('Форма 1'!$I199*VLOOKUP('Форма 1'!$G199,'Предельники 2022'!$B$4:$X$28,'Форма 1'!AK$7),2),"")</f>
        <v/>
      </c>
      <c r="Q199" s="30" t="str">
        <f>IF(ISNUMBER('Форма 1'!AL199),ROUND('Форма 1'!$I199*VLOOKUP('Форма 1'!$G199,'Предельники 2022'!$B$4:$X$28,'Форма 1'!AL$7),2),"")</f>
        <v/>
      </c>
      <c r="R199" s="30">
        <f>IF(ISNUMBER('Форма 1'!AM199),ROUND('Форма 1'!$I199*VLOOKUP('Форма 1'!$G199,'Предельники 2022'!$B$4:$X$28,'Форма 1'!AM$7),2),"")</f>
        <v>2070144.63</v>
      </c>
      <c r="S199" s="93" t="str">
        <f t="shared" si="58"/>
        <v/>
      </c>
      <c r="T199" s="93" t="str">
        <f>IF(ISNUMBER('Форма 1'!AN199),INDEX('Предельники 2022'!$C$4:$X$28,MATCH('Форма 1'!$G199,'Предельники 2022'!$B$4:$B$28,0),MATCH(T$5,'Предельники 2022'!$C$3:$X$3,0)),"")</f>
        <v/>
      </c>
      <c r="U199" s="93" t="str">
        <f>IF(ISNUMBER('Форма 1'!AO199),INDEX('Предельники 2022'!$C$4:$X$28,MATCH('Форма 1'!$G199,'Предельники 2022'!$B$4:$B$28,0),MATCH(U$5,'Предельники 2022'!$C$3:$X$3,0)),"")</f>
        <v/>
      </c>
      <c r="V199" s="93" t="str">
        <f>IF(ISNUMBER('Форма 1'!AP199),INDEX('Предельники 2022'!$C$4:$X$28,MATCH('Форма 1'!$G199,'Предельники 2022'!$B$4:$B$28,0),MATCH(V$5,'Предельники 2022'!$C$3:$X$3,0)),"")</f>
        <v/>
      </c>
      <c r="W199" s="93" t="str">
        <f>IF(ISNUMBER('Форма 1'!AQ199),INDEX('Предельники 2022'!$C$4:$X$28,MATCH('Форма 1'!$G199,'Предельники 2022'!$B$4:$B$28,0),MATCH(W$5,'Предельники 2022'!$C$3:$X$3,0)),"")</f>
        <v/>
      </c>
      <c r="X199" s="30" t="str">
        <f>IF(ISNUMBER('Форма 1'!AR199),ROUND('Форма 1'!$I199*VLOOKUP('Форма 1'!$G199,'Предельники 2022'!$B$4:$X$28,'Форма 1'!AR$7),2),"")</f>
        <v/>
      </c>
      <c r="Y199" s="30" t="str">
        <f>IF(ISNUMBER('Форма 1'!AS199),ROUND('Форма 1'!$I199*VLOOKUP('Форма 1'!$G199,'Предельники 2022'!$B$4:$X$28,'Форма 1'!AS$7),2),"")</f>
        <v/>
      </c>
      <c r="Z199" s="30" t="str">
        <f>IF(ISNUMBER('Форма 1'!AT199),ROUND('Форма 1'!$I199*VLOOKUP('Форма 1'!$G199,'Предельники 2022'!$B$4:$X$28,'Форма 1'!AT$7),2),"")</f>
        <v/>
      </c>
      <c r="AA199" s="32"/>
      <c r="AB199" s="128">
        <f>'Форма 1'!T199</f>
        <v>45657</v>
      </c>
      <c r="AC199" s="130" t="str">
        <f>'Форма 1'!U199</f>
        <v>РО</v>
      </c>
    </row>
    <row r="200" spans="1:29" x14ac:dyDescent="0.25">
      <c r="A200" s="28">
        <f t="shared" si="57"/>
        <v>13</v>
      </c>
      <c r="B200" s="74" t="str">
        <f>IF(ISBLANK('Форма 1'!B200),"",'Форма 1'!B200)</f>
        <v>Пермский городской округ, город Пермь</v>
      </c>
      <c r="C200" s="87" t="s">
        <v>1010</v>
      </c>
      <c r="D200" s="29">
        <f>IF(ISBLANK(C200),"Введите адрес",IF(C200='Форма 1'!C200,SUM(E200:K200,M200:S200,Форма2[[#This Row],[19]:[22]]),"Ошибка в адресе!"))</f>
        <v>18831870.390000001</v>
      </c>
      <c r="E200" s="30" t="str">
        <f>IF(ISNUMBER('Форма 1'!Z200),ROUND('Форма 1'!$I200*VLOOKUP('Форма 1'!$G200,'Предельники 2022'!$B$4:$X$28,'Форма 1'!Z$7),2),"")</f>
        <v/>
      </c>
      <c r="F200" s="30">
        <f>IF(ISNUMBER('Форма 1'!AA200),ROUND('Форма 1'!$I200*VLOOKUP('Форма 1'!$G200,'Предельники 2022'!$B$4:$X$28,'Форма 1'!AA$7),2),"")</f>
        <v>11358066.710000001</v>
      </c>
      <c r="G200" s="30" t="str">
        <f>IF(ISNUMBER('Форма 1'!AB200),ROUND('Форма 1'!$I200*VLOOKUP('Форма 1'!$G200,'Предельники 2022'!$B$4:$X$28,'Форма 1'!AB$7),2),"")</f>
        <v/>
      </c>
      <c r="H200" s="30">
        <f>IF(ISNUMBER('Форма 1'!AC200),ROUND('Форма 1'!$I200*VLOOKUP('Форма 1'!$G200,'Предельники 2022'!$B$4:$X$28,'Форма 1'!AC$7),2),"")</f>
        <v>1484341.58</v>
      </c>
      <c r="I200" s="30">
        <f>IF(ISNUMBER('Форма 1'!AD200),ROUND('Форма 1'!$I200*VLOOKUP('Форма 1'!$G200,'Предельники 2022'!$B$4:$X$28,'Форма 1'!AD$7),2),"")</f>
        <v>3910607.7</v>
      </c>
      <c r="J200" s="30">
        <f>IF(ISNUMBER('Форма 1'!AE200),ROUND('Форма 1'!$I200*VLOOKUP('Форма 1'!$G200,'Предельники 2022'!$B$4:$X$28,'Форма 1'!AE$7),2),"")</f>
        <v>2078854.4</v>
      </c>
      <c r="K200" s="30" t="str">
        <f>IF(ISNUMBER('Форма 1'!AF200),ROUND('Форма 1'!$I200*VLOOKUP('Форма 1'!$G200,'Предельники 2022'!$B$4:$X$28,'Форма 1'!AF$7),2),"")</f>
        <v/>
      </c>
      <c r="L200" s="31" t="str">
        <f>IF(ISBLANK('Форма 1'!AG200),"",'Форма 1'!AG200)</f>
        <v/>
      </c>
      <c r="M200" s="32" t="str">
        <f>IF(ISBLANK('Форма 1'!AH200),"",'Форма 1'!AH200)</f>
        <v/>
      </c>
      <c r="N200" s="30" t="str">
        <f>IF(ISNUMBER('Форма 1'!AI200),ROUND('Форма 1'!$I200*VLOOKUP('Форма 1'!$G200,'Предельники 2022'!$B$4:$X$28,'Форма 1'!AI$7),2),"")</f>
        <v/>
      </c>
      <c r="O200" s="30" t="str">
        <f>IF(ISNUMBER('Форма 1'!AJ200),ROUND('Форма 1'!$I200*VLOOKUP('Форма 1'!$G200,'Предельники 2022'!$B$4:$X$28,'Форма 1'!AJ$7),2),"")</f>
        <v/>
      </c>
      <c r="P200" s="30" t="str">
        <f>IF(ISNUMBER('Форма 1'!AK200),ROUND('Форма 1'!$I200*VLOOKUP('Форма 1'!$G200,'Предельники 2022'!$B$4:$X$28,'Форма 1'!AK$7),2),"")</f>
        <v/>
      </c>
      <c r="Q200" s="30" t="str">
        <f>IF(ISNUMBER('Форма 1'!AL200),ROUND('Форма 1'!$I200*VLOOKUP('Форма 1'!$G200,'Предельники 2022'!$B$4:$X$28,'Форма 1'!AL$7),2),"")</f>
        <v/>
      </c>
      <c r="R200" s="30" t="str">
        <f>IF(ISNUMBER('Форма 1'!AM200),ROUND('Форма 1'!$I200*VLOOKUP('Форма 1'!$G200,'Предельники 2022'!$B$4:$X$28,'Форма 1'!AM$7),2),"")</f>
        <v/>
      </c>
      <c r="S200" s="93" t="str">
        <f t="shared" si="58"/>
        <v/>
      </c>
      <c r="T200" s="93" t="str">
        <f>IF(ISNUMBER('Форма 1'!AN200),INDEX('Предельники 2022'!$C$4:$X$28,MATCH('Форма 1'!$G200,'Предельники 2022'!$B$4:$B$28,0),MATCH(T$5,'Предельники 2022'!$C$3:$X$3,0)),"")</f>
        <v/>
      </c>
      <c r="U200" s="93" t="str">
        <f>IF(ISNUMBER('Форма 1'!AO200),INDEX('Предельники 2022'!$C$4:$X$28,MATCH('Форма 1'!$G200,'Предельники 2022'!$B$4:$B$28,0),MATCH(U$5,'Предельники 2022'!$C$3:$X$3,0)),"")</f>
        <v/>
      </c>
      <c r="V200" s="93" t="str">
        <f>IF(ISNUMBER('Форма 1'!AP200),INDEX('Предельники 2022'!$C$4:$X$28,MATCH('Форма 1'!$G200,'Предельники 2022'!$B$4:$B$28,0),MATCH(V$5,'Предельники 2022'!$C$3:$X$3,0)),"")</f>
        <v/>
      </c>
      <c r="W200" s="93" t="str">
        <f>IF(ISNUMBER('Форма 1'!AQ200),INDEX('Предельники 2022'!$C$4:$X$28,MATCH('Форма 1'!$G200,'Предельники 2022'!$B$4:$B$28,0),MATCH(W$5,'Предельники 2022'!$C$3:$X$3,0)),"")</f>
        <v/>
      </c>
      <c r="X200" s="30" t="str">
        <f>IF(ISNUMBER('Форма 1'!AR200),ROUND('Форма 1'!$I200*VLOOKUP('Форма 1'!$G200,'Предельники 2022'!$B$4:$X$28,'Форма 1'!AR$7),2),"")</f>
        <v/>
      </c>
      <c r="Y200" s="30" t="str">
        <f>IF(ISNUMBER('Форма 1'!AS200),ROUND('Форма 1'!$I200*VLOOKUP('Форма 1'!$G200,'Предельники 2022'!$B$4:$X$28,'Форма 1'!AS$7),2),"")</f>
        <v/>
      </c>
      <c r="Z200" s="30" t="str">
        <f>IF(ISNUMBER('Форма 1'!AT200),ROUND('Форма 1'!$I200*VLOOKUP('Форма 1'!$G200,'Предельники 2022'!$B$4:$X$28,'Форма 1'!AT$7),2),"")</f>
        <v/>
      </c>
      <c r="AA200" s="32"/>
      <c r="AB200" s="128">
        <f>'Форма 1'!T200</f>
        <v>45657</v>
      </c>
      <c r="AC200" s="130" t="str">
        <f>'Форма 1'!U200</f>
        <v>РО</v>
      </c>
    </row>
    <row r="201" spans="1:29" x14ac:dyDescent="0.25">
      <c r="A201" s="28">
        <f t="shared" si="57"/>
        <v>14</v>
      </c>
      <c r="B201" s="74" t="str">
        <f>IF(ISBLANK('Форма 1'!B201),"",'Форма 1'!B201)</f>
        <v>Пермский городской округ, город Пермь</v>
      </c>
      <c r="C201" s="87" t="s">
        <v>170</v>
      </c>
      <c r="D201" s="29">
        <f>IF(ISBLANK(C201),"Введите адрес",IF(C201='Форма 1'!C201,SUM(E201:K201,M201:S201,Форма2[[#This Row],[19]:[22]]),"Ошибка в адресе!"))</f>
        <v>2778508.92</v>
      </c>
      <c r="E201" s="30" t="str">
        <f>IF(ISNUMBER('Форма 1'!Z201),ROUND('Форма 1'!$I201*VLOOKUP('Форма 1'!$G201,'Предельники 2022'!$B$4:$X$28,'Форма 1'!Z$7),2),"")</f>
        <v/>
      </c>
      <c r="F201" s="30" t="str">
        <f>IF(ISNUMBER('Форма 1'!AA201),ROUND('Форма 1'!$I201*VLOOKUP('Форма 1'!$G201,'Предельники 2022'!$B$4:$X$28,'Форма 1'!AA$7),2),"")</f>
        <v/>
      </c>
      <c r="G201" s="30" t="str">
        <f>IF(ISNUMBER('Форма 1'!AB201),ROUND('Форма 1'!$I201*VLOOKUP('Форма 1'!$G201,'Предельники 2022'!$B$4:$X$28,'Форма 1'!AB$7),2),"")</f>
        <v/>
      </c>
      <c r="H201" s="30" t="str">
        <f>IF(ISNUMBER('Форма 1'!AC201),ROUND('Форма 1'!$I201*VLOOKUP('Форма 1'!$G201,'Предельники 2022'!$B$4:$X$28,'Форма 1'!AC$7),2),"")</f>
        <v/>
      </c>
      <c r="I201" s="30" t="str">
        <f>IF(ISNUMBER('Форма 1'!AD201),ROUND('Форма 1'!$I201*VLOOKUP('Форма 1'!$G201,'Предельники 2022'!$B$4:$X$28,'Форма 1'!AD$7),2),"")</f>
        <v/>
      </c>
      <c r="J201" s="30" t="str">
        <f>IF(ISNUMBER('Форма 1'!AE201),ROUND('Форма 1'!$I201*VLOOKUP('Форма 1'!$G201,'Предельники 2022'!$B$4:$X$28,'Форма 1'!AE$7),2),"")</f>
        <v/>
      </c>
      <c r="K201" s="30" t="str">
        <f>IF(ISNUMBER('Форма 1'!AF201),ROUND('Форма 1'!$I201*VLOOKUP('Форма 1'!$G201,'Предельники 2022'!$B$4:$X$28,'Форма 1'!AF$7),2),"")</f>
        <v/>
      </c>
      <c r="L201" s="31">
        <f>IF(ISBLANK('Форма 1'!AG201),"",'Форма 1'!AG201)</f>
        <v>1</v>
      </c>
      <c r="M201" s="32">
        <f>IF(ISBLANK('Форма 1'!AH201),"",'Форма 1'!AH201)</f>
        <v>2778508.92</v>
      </c>
      <c r="N201" s="30" t="str">
        <f>IF(ISNUMBER('Форма 1'!AI201),ROUND('Форма 1'!$I201*VLOOKUP('Форма 1'!$G201,'Предельники 2022'!$B$4:$X$28,'Форма 1'!AI$7),2),"")</f>
        <v/>
      </c>
      <c r="O201" s="30" t="str">
        <f>IF(ISNUMBER('Форма 1'!AJ201),ROUND('Форма 1'!$I201*VLOOKUP('Форма 1'!$G201,'Предельники 2022'!$B$4:$X$28,'Форма 1'!AJ$7),2),"")</f>
        <v/>
      </c>
      <c r="P201" s="30" t="str">
        <f>IF(ISNUMBER('Форма 1'!AK201),ROUND('Форма 1'!$I201*VLOOKUP('Форма 1'!$G201,'Предельники 2022'!$B$4:$X$28,'Форма 1'!AK$7),2),"")</f>
        <v/>
      </c>
      <c r="Q201" s="30" t="str">
        <f>IF(ISNUMBER('Форма 1'!AL201),ROUND('Форма 1'!$I201*VLOOKUP('Форма 1'!$G201,'Предельники 2022'!$B$4:$X$28,'Форма 1'!AL$7),2),"")</f>
        <v/>
      </c>
      <c r="R201" s="30" t="str">
        <f>IF(ISNUMBER('Форма 1'!AM201),ROUND('Форма 1'!$I201*VLOOKUP('Форма 1'!$G201,'Предельники 2022'!$B$4:$X$28,'Форма 1'!AM$7),2),"")</f>
        <v/>
      </c>
      <c r="S201" s="93" t="str">
        <f t="shared" si="58"/>
        <v/>
      </c>
      <c r="T201" s="93" t="str">
        <f>IF(ISNUMBER('Форма 1'!AN201),INDEX('Предельники 2022'!$C$4:$X$28,MATCH('Форма 1'!$G201,'Предельники 2022'!$B$4:$B$28,0),MATCH(T$5,'Предельники 2022'!$C$3:$X$3,0)),"")</f>
        <v/>
      </c>
      <c r="U201" s="93" t="str">
        <f>IF(ISNUMBER('Форма 1'!AO201),INDEX('Предельники 2022'!$C$4:$X$28,MATCH('Форма 1'!$G201,'Предельники 2022'!$B$4:$B$28,0),MATCH(U$5,'Предельники 2022'!$C$3:$X$3,0)),"")</f>
        <v/>
      </c>
      <c r="V201" s="93" t="str">
        <f>IF(ISNUMBER('Форма 1'!AP201),INDEX('Предельники 2022'!$C$4:$X$28,MATCH('Форма 1'!$G201,'Предельники 2022'!$B$4:$B$28,0),MATCH(V$5,'Предельники 2022'!$C$3:$X$3,0)),"")</f>
        <v/>
      </c>
      <c r="W201" s="93" t="str">
        <f>IF(ISNUMBER('Форма 1'!AQ201),INDEX('Предельники 2022'!$C$4:$X$28,MATCH('Форма 1'!$G201,'Предельники 2022'!$B$4:$B$28,0),MATCH(W$5,'Предельники 2022'!$C$3:$X$3,0)),"")</f>
        <v/>
      </c>
      <c r="X201" s="30" t="str">
        <f>IF(ISNUMBER('Форма 1'!AR201),ROUND('Форма 1'!$I201*VLOOKUP('Форма 1'!$G201,'Предельники 2022'!$B$4:$X$28,'Форма 1'!AR$7),2),"")</f>
        <v/>
      </c>
      <c r="Y201" s="30" t="str">
        <f>IF(ISNUMBER('Форма 1'!AS201),ROUND('Форма 1'!$I201*VLOOKUP('Форма 1'!$G201,'Предельники 2022'!$B$4:$X$28,'Форма 1'!AS$7),2),"")</f>
        <v/>
      </c>
      <c r="Z201" s="30" t="str">
        <f>IF(ISNUMBER('Форма 1'!AT201),ROUND('Форма 1'!$I201*VLOOKUP('Форма 1'!$G201,'Предельники 2022'!$B$4:$X$28,'Форма 1'!AT$7),2),"")</f>
        <v/>
      </c>
      <c r="AA201" s="32"/>
      <c r="AB201" s="128">
        <f>'Форма 1'!T201</f>
        <v>45657</v>
      </c>
      <c r="AC201" s="130" t="str">
        <f>'Форма 1'!U201</f>
        <v>СС</v>
      </c>
    </row>
    <row r="202" spans="1:29" x14ac:dyDescent="0.25">
      <c r="A202" s="28">
        <f t="shared" si="57"/>
        <v>15</v>
      </c>
      <c r="B202" s="74" t="str">
        <f>IF(ISBLANK('Форма 1'!B202),"",'Форма 1'!B202)</f>
        <v>Пермский городской округ, город Пермь</v>
      </c>
      <c r="C202" s="87" t="s">
        <v>212</v>
      </c>
      <c r="D202" s="29">
        <f>IF(ISBLANK(C202),"Введите адрес",IF(C202='Форма 1'!C202,SUM(E202:K202,M202:S202,Форма2[[#This Row],[19]:[22]]),"Ошибка в адресе!"))</f>
        <v>4812145.87</v>
      </c>
      <c r="E202" s="30" t="str">
        <f>IF(ISNUMBER('Форма 1'!Z202),ROUND('Форма 1'!$I202*VLOOKUP('Форма 1'!$G202,'Предельники 2022'!$B$4:$X$28,'Форма 1'!Z$7),2),"")</f>
        <v/>
      </c>
      <c r="F202" s="30" t="str">
        <f>IF(ISNUMBER('Форма 1'!AA202),ROUND('Форма 1'!$I202*VLOOKUP('Форма 1'!$G202,'Предельники 2022'!$B$4:$X$28,'Форма 1'!AA$7),2),"")</f>
        <v/>
      </c>
      <c r="G202" s="30" t="str">
        <f>IF(ISNUMBER('Форма 1'!AB202),ROUND('Форма 1'!$I202*VLOOKUP('Форма 1'!$G202,'Предельники 2022'!$B$4:$X$28,'Форма 1'!AB$7),2),"")</f>
        <v/>
      </c>
      <c r="H202" s="30" t="str">
        <f>IF(ISNUMBER('Форма 1'!AC202),ROUND('Форма 1'!$I202*VLOOKUP('Форма 1'!$G202,'Предельники 2022'!$B$4:$X$28,'Форма 1'!AC$7),2),"")</f>
        <v/>
      </c>
      <c r="I202" s="30" t="str">
        <f>IF(ISNUMBER('Форма 1'!AD202),ROUND('Форма 1'!$I202*VLOOKUP('Форма 1'!$G202,'Предельники 2022'!$B$4:$X$28,'Форма 1'!AD$7),2),"")</f>
        <v/>
      </c>
      <c r="J202" s="30" t="str">
        <f>IF(ISNUMBER('Форма 1'!AE202),ROUND('Форма 1'!$I202*VLOOKUP('Форма 1'!$G202,'Предельники 2022'!$B$4:$X$28,'Форма 1'!AE$7),2),"")</f>
        <v/>
      </c>
      <c r="K202" s="30" t="str">
        <f>IF(ISNUMBER('Форма 1'!AF202),ROUND('Форма 1'!$I202*VLOOKUP('Форма 1'!$G202,'Предельники 2022'!$B$4:$X$28,'Форма 1'!AF$7),2),"")</f>
        <v/>
      </c>
      <c r="L202" s="31" t="str">
        <f>IF(ISBLANK('Форма 1'!AG202),"",'Форма 1'!AG202)</f>
        <v/>
      </c>
      <c r="M202" s="32" t="str">
        <f>IF(ISBLANK('Форма 1'!AH202),"",'Форма 1'!AH202)</f>
        <v/>
      </c>
      <c r="N202" s="30">
        <f>IF(ISNUMBER('Форма 1'!AI202),ROUND('Форма 1'!$I202*VLOOKUP('Форма 1'!$G202,'Предельники 2022'!$B$4:$X$28,'Форма 1'!AI$7),2),"")</f>
        <v>4812145.87</v>
      </c>
      <c r="O202" s="30" t="str">
        <f>IF(ISNUMBER('Форма 1'!AJ202),ROUND('Форма 1'!$I202*VLOOKUP('Форма 1'!$G202,'Предельники 2022'!$B$4:$X$28,'Форма 1'!AJ$7),2),"")</f>
        <v/>
      </c>
      <c r="P202" s="30" t="str">
        <f>IF(ISNUMBER('Форма 1'!AK202),ROUND('Форма 1'!$I202*VLOOKUP('Форма 1'!$G202,'Предельники 2022'!$B$4:$X$28,'Форма 1'!AK$7),2),"")</f>
        <v/>
      </c>
      <c r="Q202" s="30" t="str">
        <f>IF(ISNUMBER('Форма 1'!AL202),ROUND('Форма 1'!$I202*VLOOKUP('Форма 1'!$G202,'Предельники 2022'!$B$4:$X$28,'Форма 1'!AL$7),2),"")</f>
        <v/>
      </c>
      <c r="R202" s="30" t="str">
        <f>IF(ISNUMBER('Форма 1'!AM202),ROUND('Форма 1'!$I202*VLOOKUP('Форма 1'!$G202,'Предельники 2022'!$B$4:$X$28,'Форма 1'!AM$7),2),"")</f>
        <v/>
      </c>
      <c r="S202" s="93" t="str">
        <f t="shared" si="58"/>
        <v/>
      </c>
      <c r="T202" s="93" t="str">
        <f>IF(ISNUMBER('Форма 1'!AN202),INDEX('Предельники 2022'!$C$4:$X$28,MATCH('Форма 1'!$G202,'Предельники 2022'!$B$4:$B$28,0),MATCH(T$5,'Предельники 2022'!$C$3:$X$3,0)),"")</f>
        <v/>
      </c>
      <c r="U202" s="93" t="str">
        <f>IF(ISNUMBER('Форма 1'!AO202),INDEX('Предельники 2022'!$C$4:$X$28,MATCH('Форма 1'!$G202,'Предельники 2022'!$B$4:$B$28,0),MATCH(U$5,'Предельники 2022'!$C$3:$X$3,0)),"")</f>
        <v/>
      </c>
      <c r="V202" s="93" t="str">
        <f>IF(ISNUMBER('Форма 1'!AP202),INDEX('Предельники 2022'!$C$4:$X$28,MATCH('Форма 1'!$G202,'Предельники 2022'!$B$4:$B$28,0),MATCH(V$5,'Предельники 2022'!$C$3:$X$3,0)),"")</f>
        <v/>
      </c>
      <c r="W202" s="93" t="str">
        <f>IF(ISNUMBER('Форма 1'!AQ202),INDEX('Предельники 2022'!$C$4:$X$28,MATCH('Форма 1'!$G202,'Предельники 2022'!$B$4:$B$28,0),MATCH(W$5,'Предельники 2022'!$C$3:$X$3,0)),"")</f>
        <v/>
      </c>
      <c r="X202" s="30" t="str">
        <f>IF(ISNUMBER('Форма 1'!AR202),ROUND('Форма 1'!$I202*VLOOKUP('Форма 1'!$G202,'Предельники 2022'!$B$4:$X$28,'Форма 1'!AR$7),2),"")</f>
        <v/>
      </c>
      <c r="Y202" s="30" t="str">
        <f>IF(ISNUMBER('Форма 1'!AS202),ROUND('Форма 1'!$I202*VLOOKUP('Форма 1'!$G202,'Предельники 2022'!$B$4:$X$28,'Форма 1'!AS$7),2),"")</f>
        <v/>
      </c>
      <c r="Z202" s="30" t="str">
        <f>IF(ISNUMBER('Форма 1'!AT202),ROUND('Форма 1'!$I202*VLOOKUP('Форма 1'!$G202,'Предельники 2022'!$B$4:$X$28,'Форма 1'!AT$7),2),"")</f>
        <v/>
      </c>
      <c r="AA202" s="32"/>
      <c r="AB202" s="128">
        <f>'Форма 1'!T202</f>
        <v>45657</v>
      </c>
      <c r="AC202" s="130" t="str">
        <f>'Форма 1'!U202</f>
        <v>СС</v>
      </c>
    </row>
    <row r="203" spans="1:29" x14ac:dyDescent="0.25">
      <c r="A203" s="28">
        <f t="shared" si="57"/>
        <v>16</v>
      </c>
      <c r="B203" s="74" t="str">
        <f>IF(ISBLANK('Форма 1'!B203),"",'Форма 1'!B203)</f>
        <v>Пермский городской округ, город Пермь</v>
      </c>
      <c r="C203" s="87" t="s">
        <v>784</v>
      </c>
      <c r="D203" s="29">
        <f>IF(ISBLANK(C203),"Введите адрес",IF(C203='Форма 1'!C203,SUM(E203:K203,M203:S203,Форма2[[#This Row],[19]:[22]]),"Ошибка в адресе!"))</f>
        <v>14801543.720000001</v>
      </c>
      <c r="E203" s="30" t="str">
        <f>IF(ISNUMBER('Форма 1'!Z203),ROUND('Форма 1'!$I203*VLOOKUP('Форма 1'!$G203,'Предельники 2022'!$B$4:$X$28,'Форма 1'!Z$7),2),"")</f>
        <v/>
      </c>
      <c r="F203" s="30" t="str">
        <f>IF(ISNUMBER('Форма 1'!AA203),ROUND('Форма 1'!$I203*VLOOKUP('Форма 1'!$G203,'Предельники 2022'!$B$4:$X$28,'Форма 1'!AA$7),2),"")</f>
        <v/>
      </c>
      <c r="G203" s="30" t="str">
        <f>IF(ISNUMBER('Форма 1'!AB203),ROUND('Форма 1'!$I203*VLOOKUP('Форма 1'!$G203,'Предельники 2022'!$B$4:$X$28,'Форма 1'!AB$7),2),"")</f>
        <v/>
      </c>
      <c r="H203" s="30" t="str">
        <f>IF(ISNUMBER('Форма 1'!AC203),ROUND('Форма 1'!$I203*VLOOKUP('Форма 1'!$G203,'Предельники 2022'!$B$4:$X$28,'Форма 1'!AC$7),2),"")</f>
        <v/>
      </c>
      <c r="I203" s="30" t="str">
        <f>IF(ISNUMBER('Форма 1'!AD203),ROUND('Форма 1'!$I203*VLOOKUP('Форма 1'!$G203,'Предельники 2022'!$B$4:$X$28,'Форма 1'!AD$7),2),"")</f>
        <v/>
      </c>
      <c r="J203" s="30" t="str">
        <f>IF(ISNUMBER('Форма 1'!AE203),ROUND('Форма 1'!$I203*VLOOKUP('Форма 1'!$G203,'Предельники 2022'!$B$4:$X$28,'Форма 1'!AE$7),2),"")</f>
        <v/>
      </c>
      <c r="K203" s="30" t="str">
        <f>IF(ISNUMBER('Форма 1'!AF203),ROUND('Форма 1'!$I203*VLOOKUP('Форма 1'!$G203,'Предельники 2022'!$B$4:$X$28,'Форма 1'!AF$7),2),"")</f>
        <v/>
      </c>
      <c r="L203" s="31" t="str">
        <f>IF(ISBLANK('Форма 1'!AG203),"",'Форма 1'!AG203)</f>
        <v/>
      </c>
      <c r="M203" s="32" t="str">
        <f>IF(ISBLANK('Форма 1'!AH203),"",'Форма 1'!AH203)</f>
        <v/>
      </c>
      <c r="N203" s="30" t="str">
        <f>IF(ISNUMBER('Форма 1'!AI203),ROUND('Форма 1'!$I203*VLOOKUP('Форма 1'!$G203,'Предельники 2022'!$B$4:$X$28,'Форма 1'!AI$7),2),"")</f>
        <v/>
      </c>
      <c r="O203" s="30">
        <f>IF(ISNUMBER('Форма 1'!AJ203),ROUND('Форма 1'!$I203*VLOOKUP('Форма 1'!$G203,'Предельники 2022'!$B$4:$X$28,'Форма 1'!AJ$7),2),"")</f>
        <v>14801543.720000001</v>
      </c>
      <c r="P203" s="30" t="str">
        <f>IF(ISNUMBER('Форма 1'!AK203),ROUND('Форма 1'!$I203*VLOOKUP('Форма 1'!$G203,'Предельники 2022'!$B$4:$X$28,'Форма 1'!AK$7),2),"")</f>
        <v/>
      </c>
      <c r="Q203" s="30" t="str">
        <f>IF(ISNUMBER('Форма 1'!AL203),ROUND('Форма 1'!$I203*VLOOKUP('Форма 1'!$G203,'Предельники 2022'!$B$4:$X$28,'Форма 1'!AL$7),2),"")</f>
        <v/>
      </c>
      <c r="R203" s="30" t="str">
        <f>IF(ISNUMBER('Форма 1'!AM203),ROUND('Форма 1'!$I203*VLOOKUP('Форма 1'!$G203,'Предельники 2022'!$B$4:$X$28,'Форма 1'!AM$7),2),"")</f>
        <v/>
      </c>
      <c r="S203" s="93" t="str">
        <f t="shared" si="58"/>
        <v/>
      </c>
      <c r="T203" s="93" t="str">
        <f>IF(ISNUMBER('Форма 1'!AN203),INDEX('Предельники 2022'!$C$4:$X$28,MATCH('Форма 1'!$G203,'Предельники 2022'!$B$4:$B$28,0),MATCH(T$5,'Предельники 2022'!$C$3:$X$3,0)),"")</f>
        <v/>
      </c>
      <c r="U203" s="93" t="str">
        <f>IF(ISNUMBER('Форма 1'!AO203),INDEX('Предельники 2022'!$C$4:$X$28,MATCH('Форма 1'!$G203,'Предельники 2022'!$B$4:$B$28,0),MATCH(U$5,'Предельники 2022'!$C$3:$X$3,0)),"")</f>
        <v/>
      </c>
      <c r="V203" s="93" t="str">
        <f>IF(ISNUMBER('Форма 1'!AP203),INDEX('Предельники 2022'!$C$4:$X$28,MATCH('Форма 1'!$G203,'Предельники 2022'!$B$4:$B$28,0),MATCH(V$5,'Предельники 2022'!$C$3:$X$3,0)),"")</f>
        <v/>
      </c>
      <c r="W203" s="93" t="str">
        <f>IF(ISNUMBER('Форма 1'!AQ203),INDEX('Предельники 2022'!$C$4:$X$28,MATCH('Форма 1'!$G203,'Предельники 2022'!$B$4:$B$28,0),MATCH(W$5,'Предельники 2022'!$C$3:$X$3,0)),"")</f>
        <v/>
      </c>
      <c r="X203" s="30" t="str">
        <f>IF(ISNUMBER('Форма 1'!AR203),ROUND('Форма 1'!$I203*VLOOKUP('Форма 1'!$G203,'Предельники 2022'!$B$4:$X$28,'Форма 1'!AR$7),2),"")</f>
        <v/>
      </c>
      <c r="Y203" s="30" t="str">
        <f>IF(ISNUMBER('Форма 1'!AS203),ROUND('Форма 1'!$I203*VLOOKUP('Форма 1'!$G203,'Предельники 2022'!$B$4:$X$28,'Форма 1'!AS$7),2),"")</f>
        <v/>
      </c>
      <c r="Z203" s="30" t="str">
        <f>IF(ISNUMBER('Форма 1'!AT203),ROUND('Форма 1'!$I203*VLOOKUP('Форма 1'!$G203,'Предельники 2022'!$B$4:$X$28,'Форма 1'!AT$7),2),"")</f>
        <v/>
      </c>
      <c r="AA203" s="32"/>
      <c r="AB203" s="128">
        <f>'Форма 1'!T203</f>
        <v>45657</v>
      </c>
      <c r="AC203" s="130" t="str">
        <f>'Форма 1'!U203</f>
        <v>РО</v>
      </c>
    </row>
    <row r="204" spans="1:29" x14ac:dyDescent="0.25">
      <c r="A204" s="28">
        <f t="shared" si="57"/>
        <v>17</v>
      </c>
      <c r="B204" s="74" t="str">
        <f>IF(ISBLANK('Форма 1'!B204),"",'Форма 1'!B204)</f>
        <v>Пермский городской округ, город Пермь</v>
      </c>
      <c r="C204" s="87" t="s">
        <v>286</v>
      </c>
      <c r="D204" s="29">
        <f>IF(ISBLANK(C204),"Введите адрес",IF(C204='Форма 1'!C204,SUM(E204:K204,M204:S204,Форма2[[#This Row],[19]:[22]]),"Ошибка в адресе!"))</f>
        <v>3190173.99</v>
      </c>
      <c r="E204" s="30" t="str">
        <f>IF(ISNUMBER('Форма 1'!Z204),ROUND('Форма 1'!$I204*VLOOKUP('Форма 1'!$G204,'Предельники 2022'!$B$4:$X$28,'Форма 1'!Z$7),2),"")</f>
        <v/>
      </c>
      <c r="F204" s="30" t="str">
        <f>IF(ISNUMBER('Форма 1'!AA204),ROUND('Форма 1'!$I204*VLOOKUP('Форма 1'!$G204,'Предельники 2022'!$B$4:$X$28,'Форма 1'!AA$7),2),"")</f>
        <v/>
      </c>
      <c r="G204" s="30" t="str">
        <f>IF(ISNUMBER('Форма 1'!AB204),ROUND('Форма 1'!$I204*VLOOKUP('Форма 1'!$G204,'Предельники 2022'!$B$4:$X$28,'Форма 1'!AB$7),2),"")</f>
        <v/>
      </c>
      <c r="H204" s="30" t="str">
        <f>IF(ISNUMBER('Форма 1'!AC204),ROUND('Форма 1'!$I204*VLOOKUP('Форма 1'!$G204,'Предельники 2022'!$B$4:$X$28,'Форма 1'!AC$7),2),"")</f>
        <v/>
      </c>
      <c r="I204" s="30" t="str">
        <f>IF(ISNUMBER('Форма 1'!AD204),ROUND('Форма 1'!$I204*VLOOKUP('Форма 1'!$G204,'Предельники 2022'!$B$4:$X$28,'Форма 1'!AD$7),2),"")</f>
        <v/>
      </c>
      <c r="J204" s="30" t="str">
        <f>IF(ISNUMBER('Форма 1'!AE204),ROUND('Форма 1'!$I204*VLOOKUP('Форма 1'!$G204,'Предельники 2022'!$B$4:$X$28,'Форма 1'!AE$7),2),"")</f>
        <v/>
      </c>
      <c r="K204" s="30" t="str">
        <f>IF(ISNUMBER('Форма 1'!AF204),ROUND('Форма 1'!$I204*VLOOKUP('Форма 1'!$G204,'Предельники 2022'!$B$4:$X$28,'Форма 1'!AF$7),2),"")</f>
        <v/>
      </c>
      <c r="L204" s="31" t="str">
        <f>IF(ISBLANK('Форма 1'!AG204),"",'Форма 1'!AG204)</f>
        <v/>
      </c>
      <c r="M204" s="32" t="str">
        <f>IF(ISBLANK('Форма 1'!AH204),"",'Форма 1'!AH204)</f>
        <v/>
      </c>
      <c r="N204" s="30" t="str">
        <f>IF(ISNUMBER('Форма 1'!AI204),ROUND('Форма 1'!$I204*VLOOKUP('Форма 1'!$G204,'Предельники 2022'!$B$4:$X$28,'Форма 1'!AI$7),2),"")</f>
        <v/>
      </c>
      <c r="O204" s="30" t="str">
        <f>IF(ISNUMBER('Форма 1'!AJ204),ROUND('Форма 1'!$I204*VLOOKUP('Форма 1'!$G204,'Предельники 2022'!$B$4:$X$28,'Форма 1'!AJ$7),2),"")</f>
        <v/>
      </c>
      <c r="P204" s="30" t="str">
        <f>IF(ISNUMBER('Форма 1'!AK204),ROUND('Форма 1'!$I204*VLOOKUP('Форма 1'!$G204,'Предельники 2022'!$B$4:$X$28,'Форма 1'!AK$7),2),"")</f>
        <v/>
      </c>
      <c r="Q204" s="30" t="str">
        <f>IF(ISNUMBER('Форма 1'!AL204),ROUND('Форма 1'!$I204*VLOOKUP('Форма 1'!$G204,'Предельники 2022'!$B$4:$X$28,'Форма 1'!AL$7),2),"")</f>
        <v/>
      </c>
      <c r="R204" s="30">
        <f>IF(ISNUMBER('Форма 1'!AM204),ROUND('Форма 1'!$I204*VLOOKUP('Форма 1'!$G204,'Предельники 2022'!$B$4:$X$28,'Форма 1'!AM$7),2),"")</f>
        <v>3190173.99</v>
      </c>
      <c r="S204" s="93" t="str">
        <f t="shared" si="58"/>
        <v/>
      </c>
      <c r="T204" s="93" t="str">
        <f>IF(ISNUMBER('Форма 1'!AN204),INDEX('Предельники 2022'!$C$4:$X$28,MATCH('Форма 1'!$G204,'Предельники 2022'!$B$4:$B$28,0),MATCH(T$5,'Предельники 2022'!$C$3:$X$3,0)),"")</f>
        <v/>
      </c>
      <c r="U204" s="93" t="str">
        <f>IF(ISNUMBER('Форма 1'!AO204),INDEX('Предельники 2022'!$C$4:$X$28,MATCH('Форма 1'!$G204,'Предельники 2022'!$B$4:$B$28,0),MATCH(U$5,'Предельники 2022'!$C$3:$X$3,0)),"")</f>
        <v/>
      </c>
      <c r="V204" s="93" t="str">
        <f>IF(ISNUMBER('Форма 1'!AP204),INDEX('Предельники 2022'!$C$4:$X$28,MATCH('Форма 1'!$G204,'Предельники 2022'!$B$4:$B$28,0),MATCH(V$5,'Предельники 2022'!$C$3:$X$3,0)),"")</f>
        <v/>
      </c>
      <c r="W204" s="93" t="str">
        <f>IF(ISNUMBER('Форма 1'!AQ204),INDEX('Предельники 2022'!$C$4:$X$28,MATCH('Форма 1'!$G204,'Предельники 2022'!$B$4:$B$28,0),MATCH(W$5,'Предельники 2022'!$C$3:$X$3,0)),"")</f>
        <v/>
      </c>
      <c r="X204" s="30" t="str">
        <f>IF(ISNUMBER('Форма 1'!AR204),ROUND('Форма 1'!$I204*VLOOKUP('Форма 1'!$G204,'Предельники 2022'!$B$4:$X$28,'Форма 1'!AR$7),2),"")</f>
        <v/>
      </c>
      <c r="Y204" s="30" t="str">
        <f>IF(ISNUMBER('Форма 1'!AS204),ROUND('Форма 1'!$I204*VLOOKUP('Форма 1'!$G204,'Предельники 2022'!$B$4:$X$28,'Форма 1'!AS$7),2),"")</f>
        <v/>
      </c>
      <c r="Z204" s="30" t="str">
        <f>IF(ISNUMBER('Форма 1'!AT204),ROUND('Форма 1'!$I204*VLOOKUP('Форма 1'!$G204,'Предельники 2022'!$B$4:$X$28,'Форма 1'!AT$7),2),"")</f>
        <v/>
      </c>
      <c r="AA204" s="32"/>
      <c r="AB204" s="128">
        <f>'Форма 1'!T204</f>
        <v>45657</v>
      </c>
      <c r="AC204" s="130" t="str">
        <f>'Форма 1'!U204</f>
        <v>СС</v>
      </c>
    </row>
    <row r="205" spans="1:29" x14ac:dyDescent="0.25">
      <c r="A205" s="28">
        <f t="shared" si="57"/>
        <v>18</v>
      </c>
      <c r="B205" s="74" t="str">
        <f>IF(ISBLANK('Форма 1'!B205),"",'Форма 1'!B205)</f>
        <v>Пермский городской округ, город Пермь</v>
      </c>
      <c r="C205" s="87" t="s">
        <v>213</v>
      </c>
      <c r="D205" s="29">
        <f>IF(ISBLANK(C205),"Введите адрес",IF(C205='Форма 1'!C205,SUM(E205:K205,M205:S205,Форма2[[#This Row],[19]:[22]]),"Ошибка в адресе!"))</f>
        <v>29250485.759999998</v>
      </c>
      <c r="E205" s="30" t="str">
        <f>IF(ISNUMBER('Форма 1'!Z205),ROUND('Форма 1'!$I205*VLOOKUP('Форма 1'!$G205,'Предельники 2022'!$B$4:$X$28,'Форма 1'!Z$7),2),"")</f>
        <v/>
      </c>
      <c r="F205" s="30" t="str">
        <f>IF(ISNUMBER('Форма 1'!AA205),ROUND('Форма 1'!$I205*VLOOKUP('Форма 1'!$G205,'Предельники 2022'!$B$4:$X$28,'Форма 1'!AA$7),2),"")</f>
        <v/>
      </c>
      <c r="G205" s="30" t="str">
        <f>IF(ISNUMBER('Форма 1'!AB205),ROUND('Форма 1'!$I205*VLOOKUP('Форма 1'!$G205,'Предельники 2022'!$B$4:$X$28,'Форма 1'!AB$7),2),"")</f>
        <v/>
      </c>
      <c r="H205" s="30" t="str">
        <f>IF(ISNUMBER('Форма 1'!AC205),ROUND('Форма 1'!$I205*VLOOKUP('Форма 1'!$G205,'Предельники 2022'!$B$4:$X$28,'Форма 1'!AC$7),2),"")</f>
        <v/>
      </c>
      <c r="I205" s="30" t="str">
        <f>IF(ISNUMBER('Форма 1'!AD205),ROUND('Форма 1'!$I205*VLOOKUP('Форма 1'!$G205,'Предельники 2022'!$B$4:$X$28,'Форма 1'!AD$7),2),"")</f>
        <v/>
      </c>
      <c r="J205" s="30" t="str">
        <f>IF(ISNUMBER('Форма 1'!AE205),ROUND('Форма 1'!$I205*VLOOKUP('Форма 1'!$G205,'Предельники 2022'!$B$4:$X$28,'Форма 1'!AE$7),2),"")</f>
        <v/>
      </c>
      <c r="K205" s="30" t="str">
        <f>IF(ISNUMBER('Форма 1'!AF205),ROUND('Форма 1'!$I205*VLOOKUP('Форма 1'!$G205,'Предельники 2022'!$B$4:$X$28,'Форма 1'!AF$7),2),"")</f>
        <v/>
      </c>
      <c r="L205" s="31" t="str">
        <f>IF(ISBLANK('Форма 1'!AG205),"",'Форма 1'!AG205)</f>
        <v/>
      </c>
      <c r="M205" s="32" t="str">
        <f>IF(ISBLANK('Форма 1'!AH205),"",'Форма 1'!AH205)</f>
        <v/>
      </c>
      <c r="N205" s="30">
        <f>IF(ISNUMBER('Форма 1'!AI205),ROUND('Форма 1'!$I205*VLOOKUP('Форма 1'!$G205,'Предельники 2022'!$B$4:$X$28,'Форма 1'!AI$7),2),"")</f>
        <v>29088235.68</v>
      </c>
      <c r="O205" s="30" t="str">
        <f>IF(ISNUMBER('Форма 1'!AJ205),ROUND('Форма 1'!$I205*VLOOKUP('Форма 1'!$G205,'Предельники 2022'!$B$4:$X$28,'Форма 1'!AJ$7),2),"")</f>
        <v/>
      </c>
      <c r="P205" s="30" t="str">
        <f>IF(ISNUMBER('Форма 1'!AK205),ROUND('Форма 1'!$I205*VLOOKUP('Форма 1'!$G205,'Предельники 2022'!$B$4:$X$28,'Форма 1'!AK$7),2),"")</f>
        <v/>
      </c>
      <c r="Q205" s="30" t="str">
        <f>IF(ISNUMBER('Форма 1'!AL205),ROUND('Форма 1'!$I205*VLOOKUP('Форма 1'!$G205,'Предельники 2022'!$B$4:$X$28,'Форма 1'!AL$7),2),"")</f>
        <v/>
      </c>
      <c r="R205" s="30" t="str">
        <f>IF(ISNUMBER('Форма 1'!AM205),ROUND('Форма 1'!$I205*VLOOKUP('Форма 1'!$G205,'Предельники 2022'!$B$4:$X$28,'Форма 1'!AM$7),2),"")</f>
        <v/>
      </c>
      <c r="S205" s="93" t="str">
        <f t="shared" si="58"/>
        <v/>
      </c>
      <c r="T205" s="93" t="str">
        <f>IF(ISNUMBER('Форма 1'!AN205),INDEX('Предельники 2022'!$C$4:$X$28,MATCH('Форма 1'!$G205,'Предельники 2022'!$B$4:$B$28,0),MATCH(T$5,'Предельники 2022'!$C$3:$X$3,0)),"")</f>
        <v/>
      </c>
      <c r="U205" s="93" t="str">
        <f>IF(ISNUMBER('Форма 1'!AO205),INDEX('Предельники 2022'!$C$4:$X$28,MATCH('Форма 1'!$G205,'Предельники 2022'!$B$4:$B$28,0),MATCH(U$5,'Предельники 2022'!$C$3:$X$3,0)),"")</f>
        <v/>
      </c>
      <c r="V205" s="93" t="str">
        <f>IF(ISNUMBER('Форма 1'!AP205),INDEX('Предельники 2022'!$C$4:$X$28,MATCH('Форма 1'!$G205,'Предельники 2022'!$B$4:$B$28,0),MATCH(V$5,'Предельники 2022'!$C$3:$X$3,0)),"")</f>
        <v/>
      </c>
      <c r="W205" s="93" t="str">
        <f>IF(ISNUMBER('Форма 1'!AQ205),INDEX('Предельники 2022'!$C$4:$X$28,MATCH('Форма 1'!$G205,'Предельники 2022'!$B$4:$B$28,0),MATCH(W$5,'Предельники 2022'!$C$3:$X$3,0)),"")</f>
        <v/>
      </c>
      <c r="X205" s="30" t="str">
        <f>IF(ISNUMBER('Форма 1'!AR205),ROUND('Форма 1'!$I205*VLOOKUP('Форма 1'!$G205,'Предельники 2022'!$B$4:$X$28,'Форма 1'!AR$7),2),"")</f>
        <v/>
      </c>
      <c r="Y205" s="30" t="str">
        <f>IF(ISNUMBER('Форма 1'!AS205),ROUND('Форма 1'!$I205*VLOOKUP('Форма 1'!$G205,'Предельники 2022'!$B$4:$X$28,'Форма 1'!AS$7),2),"")</f>
        <v/>
      </c>
      <c r="Z205" s="30">
        <f>IF(ISNUMBER('Форма 1'!AT205),ROUND('Форма 1'!$I205*VLOOKUP('Форма 1'!$G205,'Предельники 2022'!$B$4:$X$28,'Форма 1'!AT$7),2),"")</f>
        <v>162250.07999999999</v>
      </c>
      <c r="AA205" s="32"/>
      <c r="AB205" s="128">
        <f>'Форма 1'!T205</f>
        <v>45657</v>
      </c>
      <c r="AC205" s="130" t="str">
        <f>'Форма 1'!U205</f>
        <v>СС</v>
      </c>
    </row>
    <row r="206" spans="1:29" x14ac:dyDescent="0.25">
      <c r="A206" s="28">
        <f t="shared" si="57"/>
        <v>19</v>
      </c>
      <c r="B206" s="74" t="str">
        <f>IF(ISBLANK('Форма 1'!B206),"",'Форма 1'!B206)</f>
        <v>Пермский городской округ, город Пермь</v>
      </c>
      <c r="C206" s="87" t="s">
        <v>962</v>
      </c>
      <c r="D206" s="29">
        <f>IF(ISBLANK(C206),"Введите адрес",IF(C206='Форма 1'!C206,SUM(E206:K206,M206:S206,Форма2[[#This Row],[19]:[22]]),"Ошибка в адресе!"))</f>
        <v>5557017.8399999999</v>
      </c>
      <c r="E206" s="30" t="str">
        <f>IF(ISNUMBER('Форма 1'!Z206),ROUND('Форма 1'!$I206*VLOOKUP('Форма 1'!$G206,'Предельники 2022'!$B$4:$X$28,'Форма 1'!Z$7),2),"")</f>
        <v/>
      </c>
      <c r="F206" s="30" t="str">
        <f>IF(ISNUMBER('Форма 1'!AA206),ROUND('Форма 1'!$I206*VLOOKUP('Форма 1'!$G206,'Предельники 2022'!$B$4:$X$28,'Форма 1'!AA$7),2),"")</f>
        <v/>
      </c>
      <c r="G206" s="30" t="str">
        <f>IF(ISNUMBER('Форма 1'!AB206),ROUND('Форма 1'!$I206*VLOOKUP('Форма 1'!$G206,'Предельники 2022'!$B$4:$X$28,'Форма 1'!AB$7),2),"")</f>
        <v/>
      </c>
      <c r="H206" s="30" t="str">
        <f>IF(ISNUMBER('Форма 1'!AC206),ROUND('Форма 1'!$I206*VLOOKUP('Форма 1'!$G206,'Предельники 2022'!$B$4:$X$28,'Форма 1'!AC$7),2),"")</f>
        <v/>
      </c>
      <c r="I206" s="30" t="str">
        <f>IF(ISNUMBER('Форма 1'!AD206),ROUND('Форма 1'!$I206*VLOOKUP('Форма 1'!$G206,'Предельники 2022'!$B$4:$X$28,'Форма 1'!AD$7),2),"")</f>
        <v/>
      </c>
      <c r="J206" s="30" t="str">
        <f>IF(ISNUMBER('Форма 1'!AE206),ROUND('Форма 1'!$I206*VLOOKUP('Форма 1'!$G206,'Предельники 2022'!$B$4:$X$28,'Форма 1'!AE$7),2),"")</f>
        <v/>
      </c>
      <c r="K206" s="30" t="str">
        <f>IF(ISNUMBER('Форма 1'!AF206),ROUND('Форма 1'!$I206*VLOOKUP('Форма 1'!$G206,'Предельники 2022'!$B$4:$X$28,'Форма 1'!AF$7),2),"")</f>
        <v/>
      </c>
      <c r="L206" s="31">
        <f>IF(ISBLANK('Форма 1'!AG206),"",'Форма 1'!AG206)</f>
        <v>2</v>
      </c>
      <c r="M206" s="32">
        <f>IF(ISBLANK('Форма 1'!AH206),"",'Форма 1'!AH206)</f>
        <v>5557017.8399999999</v>
      </c>
      <c r="N206" s="30" t="str">
        <f>IF(ISNUMBER('Форма 1'!AI206),ROUND('Форма 1'!$I206*VLOOKUP('Форма 1'!$G206,'Предельники 2022'!$B$4:$X$28,'Форма 1'!AI$7),2),"")</f>
        <v/>
      </c>
      <c r="O206" s="30" t="str">
        <f>IF(ISNUMBER('Форма 1'!AJ206),ROUND('Форма 1'!$I206*VLOOKUP('Форма 1'!$G206,'Предельники 2022'!$B$4:$X$28,'Форма 1'!AJ$7),2),"")</f>
        <v/>
      </c>
      <c r="P206" s="30" t="str">
        <f>IF(ISNUMBER('Форма 1'!AK206),ROUND('Форма 1'!$I206*VLOOKUP('Форма 1'!$G206,'Предельники 2022'!$B$4:$X$28,'Форма 1'!AK$7),2),"")</f>
        <v/>
      </c>
      <c r="Q206" s="30" t="str">
        <f>IF(ISNUMBER('Форма 1'!AL206),ROUND('Форма 1'!$I206*VLOOKUP('Форма 1'!$G206,'Предельники 2022'!$B$4:$X$28,'Форма 1'!AL$7),2),"")</f>
        <v/>
      </c>
      <c r="R206" s="30" t="str">
        <f>IF(ISNUMBER('Форма 1'!AM206),ROUND('Форма 1'!$I206*VLOOKUP('Форма 1'!$G206,'Предельники 2022'!$B$4:$X$28,'Форма 1'!AM$7),2),"")</f>
        <v/>
      </c>
      <c r="S206" s="93" t="str">
        <f t="shared" si="58"/>
        <v/>
      </c>
      <c r="T206" s="93" t="str">
        <f>IF(ISNUMBER('Форма 1'!AN206),INDEX('Предельники 2022'!$C$4:$X$28,MATCH('Форма 1'!$G206,'Предельники 2022'!$B$4:$B$28,0),MATCH(T$5,'Предельники 2022'!$C$3:$X$3,0)),"")</f>
        <v/>
      </c>
      <c r="U206" s="93" t="str">
        <f>IF(ISNUMBER('Форма 1'!AO206),INDEX('Предельники 2022'!$C$4:$X$28,MATCH('Форма 1'!$G206,'Предельники 2022'!$B$4:$B$28,0),MATCH(U$5,'Предельники 2022'!$C$3:$X$3,0)),"")</f>
        <v/>
      </c>
      <c r="V206" s="93" t="str">
        <f>IF(ISNUMBER('Форма 1'!AP206),INDEX('Предельники 2022'!$C$4:$X$28,MATCH('Форма 1'!$G206,'Предельники 2022'!$B$4:$B$28,0),MATCH(V$5,'Предельники 2022'!$C$3:$X$3,0)),"")</f>
        <v/>
      </c>
      <c r="W206" s="93" t="str">
        <f>IF(ISNUMBER('Форма 1'!AQ206),INDEX('Предельники 2022'!$C$4:$X$28,MATCH('Форма 1'!$G206,'Предельники 2022'!$B$4:$B$28,0),MATCH(W$5,'Предельники 2022'!$C$3:$X$3,0)),"")</f>
        <v/>
      </c>
      <c r="X206" s="30" t="str">
        <f>IF(ISNUMBER('Форма 1'!AR206),ROUND('Форма 1'!$I206*VLOOKUP('Форма 1'!$G206,'Предельники 2022'!$B$4:$X$28,'Форма 1'!AR$7),2),"")</f>
        <v/>
      </c>
      <c r="Y206" s="30" t="str">
        <f>IF(ISNUMBER('Форма 1'!AS206),ROUND('Форма 1'!$I206*VLOOKUP('Форма 1'!$G206,'Предельники 2022'!$B$4:$X$28,'Форма 1'!AS$7),2),"")</f>
        <v/>
      </c>
      <c r="Z206" s="30" t="str">
        <f>IF(ISNUMBER('Форма 1'!AT206),ROUND('Форма 1'!$I206*VLOOKUP('Форма 1'!$G206,'Предельники 2022'!$B$4:$X$28,'Форма 1'!AT$7),2),"")</f>
        <v/>
      </c>
      <c r="AA206" s="32"/>
      <c r="AB206" s="128">
        <f>'Форма 1'!T206</f>
        <v>45657</v>
      </c>
      <c r="AC206" s="130" t="str">
        <f>'Форма 1'!U206</f>
        <v>РО</v>
      </c>
    </row>
    <row r="207" spans="1:29" x14ac:dyDescent="0.25">
      <c r="A207" s="28">
        <f t="shared" si="57"/>
        <v>20</v>
      </c>
      <c r="B207" s="74" t="str">
        <f>IF(ISBLANK('Форма 1'!B207),"",'Форма 1'!B207)</f>
        <v>Пермский городской округ, город Пермь</v>
      </c>
      <c r="C207" s="87" t="s">
        <v>1770</v>
      </c>
      <c r="D207" s="29">
        <f>IF(ISBLANK(C207),"Введите адрес",IF(C207='Форма 1'!C207,SUM(E207:K207,M207:S207,Форма2[[#This Row],[19]:[22]]),"Ошибка в адресе!"))</f>
        <v>21436304.850000001</v>
      </c>
      <c r="E207" s="30" t="str">
        <f>IF(ISNUMBER('Форма 1'!Z207),ROUND('Форма 1'!$I207*VLOOKUP('Форма 1'!$G207,'Предельники 2022'!$B$4:$X$28,'Форма 1'!Z$7),2),"")</f>
        <v/>
      </c>
      <c r="F207" s="30" t="str">
        <f>IF(ISNUMBER('Форма 1'!AA207),ROUND('Форма 1'!$I207*VLOOKUP('Форма 1'!$G207,'Предельники 2022'!$B$4:$X$28,'Форма 1'!AA$7),2),"")</f>
        <v/>
      </c>
      <c r="G207" s="30" t="str">
        <f>IF(ISNUMBER('Форма 1'!AB207),ROUND('Форма 1'!$I207*VLOOKUP('Форма 1'!$G207,'Предельники 2022'!$B$4:$X$28,'Форма 1'!AB$7),2),"")</f>
        <v/>
      </c>
      <c r="H207" s="30" t="str">
        <f>IF(ISNUMBER('Форма 1'!AC207),ROUND('Форма 1'!$I207*VLOOKUP('Форма 1'!$G207,'Предельники 2022'!$B$4:$X$28,'Форма 1'!AC$7),2),"")</f>
        <v/>
      </c>
      <c r="I207" s="30" t="str">
        <f>IF(ISNUMBER('Форма 1'!AD207),ROUND('Форма 1'!$I207*VLOOKUP('Форма 1'!$G207,'Предельники 2022'!$B$4:$X$28,'Форма 1'!AD$7),2),"")</f>
        <v/>
      </c>
      <c r="J207" s="30" t="str">
        <f>IF(ISNUMBER('Форма 1'!AE207),ROUND('Форма 1'!$I207*VLOOKUP('Форма 1'!$G207,'Предельники 2022'!$B$4:$X$28,'Форма 1'!AE$7),2),"")</f>
        <v/>
      </c>
      <c r="K207" s="30" t="str">
        <f>IF(ISNUMBER('Форма 1'!AF207),ROUND('Форма 1'!$I207*VLOOKUP('Форма 1'!$G207,'Предельники 2022'!$B$4:$X$28,'Форма 1'!AF$7),2),"")</f>
        <v/>
      </c>
      <c r="L207" s="31" t="str">
        <f>IF(ISBLANK('Форма 1'!AG207),"",'Форма 1'!AG207)</f>
        <v/>
      </c>
      <c r="M207" s="32" t="str">
        <f>IF(ISBLANK('Форма 1'!AH207),"",'Форма 1'!AH207)</f>
        <v/>
      </c>
      <c r="N207" s="30">
        <f>IF(ISNUMBER('Форма 1'!AI207),ROUND('Форма 1'!$I207*VLOOKUP('Форма 1'!$G207,'Предельники 2022'!$B$4:$X$28,'Форма 1'!AI$7),2),"")</f>
        <v>21436304.850000001</v>
      </c>
      <c r="O207" s="30" t="str">
        <f>IF(ISNUMBER('Форма 1'!AJ207),ROUND('Форма 1'!$I207*VLOOKUP('Форма 1'!$G207,'Предельники 2022'!$B$4:$X$28,'Форма 1'!AJ$7),2),"")</f>
        <v/>
      </c>
      <c r="P207" s="30" t="str">
        <f>IF(ISNUMBER('Форма 1'!AK207),ROUND('Форма 1'!$I207*VLOOKUP('Форма 1'!$G207,'Предельники 2022'!$B$4:$X$28,'Форма 1'!AK$7),2),"")</f>
        <v/>
      </c>
      <c r="Q207" s="30" t="str">
        <f>IF(ISNUMBER('Форма 1'!AL207),ROUND('Форма 1'!$I207*VLOOKUP('Форма 1'!$G207,'Предельники 2022'!$B$4:$X$28,'Форма 1'!AL$7),2),"")</f>
        <v/>
      </c>
      <c r="R207" s="30" t="str">
        <f>IF(ISNUMBER('Форма 1'!AM207),ROUND('Форма 1'!$I207*VLOOKUP('Форма 1'!$G207,'Предельники 2022'!$B$4:$X$28,'Форма 1'!AM$7),2),"")</f>
        <v/>
      </c>
      <c r="S207" s="93" t="str">
        <f t="shared" si="58"/>
        <v/>
      </c>
      <c r="T207" s="93" t="str">
        <f>IF(ISNUMBER('Форма 1'!AN207),INDEX('Предельники 2022'!$C$4:$X$28,MATCH('Форма 1'!$G207,'Предельники 2022'!$B$4:$B$28,0),MATCH(T$5,'Предельники 2022'!$C$3:$X$3,0)),"")</f>
        <v/>
      </c>
      <c r="U207" s="93" t="str">
        <f>IF(ISNUMBER('Форма 1'!AO207),INDEX('Предельники 2022'!$C$4:$X$28,MATCH('Форма 1'!$G207,'Предельники 2022'!$B$4:$B$28,0),MATCH(U$5,'Предельники 2022'!$C$3:$X$3,0)),"")</f>
        <v/>
      </c>
      <c r="V207" s="93" t="str">
        <f>IF(ISNUMBER('Форма 1'!AP207),INDEX('Предельники 2022'!$C$4:$X$28,MATCH('Форма 1'!$G207,'Предельники 2022'!$B$4:$B$28,0),MATCH(V$5,'Предельники 2022'!$C$3:$X$3,0)),"")</f>
        <v/>
      </c>
      <c r="W207" s="93" t="str">
        <f>IF(ISNUMBER('Форма 1'!AQ207),INDEX('Предельники 2022'!$C$4:$X$28,MATCH('Форма 1'!$G207,'Предельники 2022'!$B$4:$B$28,0),MATCH(W$5,'Предельники 2022'!$C$3:$X$3,0)),"")</f>
        <v/>
      </c>
      <c r="X207" s="30" t="str">
        <f>IF(ISNUMBER('Форма 1'!AR207),ROUND('Форма 1'!$I207*VLOOKUP('Форма 1'!$G207,'Предельники 2022'!$B$4:$X$28,'Форма 1'!AR$7),2),"")</f>
        <v/>
      </c>
      <c r="Y207" s="30" t="str">
        <f>IF(ISNUMBER('Форма 1'!AS207),ROUND('Форма 1'!$I207*VLOOKUP('Форма 1'!$G207,'Предельники 2022'!$B$4:$X$28,'Форма 1'!AS$7),2),"")</f>
        <v/>
      </c>
      <c r="Z207" s="30" t="str">
        <f>IF(ISNUMBER('Форма 1'!AT207),ROUND('Форма 1'!$I207*VLOOKUP('Форма 1'!$G207,'Предельники 2022'!$B$4:$X$28,'Форма 1'!AT$7),2),"")</f>
        <v/>
      </c>
      <c r="AA207" s="32"/>
      <c r="AB207" s="128">
        <f>'Форма 1'!T207</f>
        <v>45657</v>
      </c>
      <c r="AC207" s="130" t="str">
        <f>'Форма 1'!U207</f>
        <v>РО</v>
      </c>
    </row>
    <row r="208" spans="1:29" x14ac:dyDescent="0.25">
      <c r="A208" s="28">
        <f t="shared" si="57"/>
        <v>21</v>
      </c>
      <c r="B208" s="74" t="str">
        <f>IF(ISBLANK('Форма 1'!B208),"",'Форма 1'!B208)</f>
        <v>Пермский городской округ, город Пермь</v>
      </c>
      <c r="C208" s="87" t="s">
        <v>963</v>
      </c>
      <c r="D208" s="29">
        <f>IF(ISBLANK(C208),"Введите адрес",IF(C208='Форма 1'!C208,SUM(E208:K208,M208:S208,Форма2[[#This Row],[19]:[22]]),"Ошибка в адресе!"))</f>
        <v>2584176.41</v>
      </c>
      <c r="E208" s="30">
        <f>IF(ISNUMBER('Форма 1'!Z208),ROUND('Форма 1'!$I208*VLOOKUP('Форма 1'!$G208,'Предельники 2022'!$B$4:$X$28,'Форма 1'!Z$7),2),"")</f>
        <v>2584176.41</v>
      </c>
      <c r="F208" s="30" t="str">
        <f>IF(ISNUMBER('Форма 1'!AA208),ROUND('Форма 1'!$I208*VLOOKUP('Форма 1'!$G208,'Предельники 2022'!$B$4:$X$28,'Форма 1'!AA$7),2),"")</f>
        <v/>
      </c>
      <c r="G208" s="30" t="str">
        <f>IF(ISNUMBER('Форма 1'!AB208),ROUND('Форма 1'!$I208*VLOOKUP('Форма 1'!$G208,'Предельники 2022'!$B$4:$X$28,'Форма 1'!AB$7),2),"")</f>
        <v/>
      </c>
      <c r="H208" s="30" t="str">
        <f>IF(ISNUMBER('Форма 1'!AC208),ROUND('Форма 1'!$I208*VLOOKUP('Форма 1'!$G208,'Предельники 2022'!$B$4:$X$28,'Форма 1'!AC$7),2),"")</f>
        <v/>
      </c>
      <c r="I208" s="30" t="str">
        <f>IF(ISNUMBER('Форма 1'!AD208),ROUND('Форма 1'!$I208*VLOOKUP('Форма 1'!$G208,'Предельники 2022'!$B$4:$X$28,'Форма 1'!AD$7),2),"")</f>
        <v/>
      </c>
      <c r="J208" s="30" t="str">
        <f>IF(ISNUMBER('Форма 1'!AE208),ROUND('Форма 1'!$I208*VLOOKUP('Форма 1'!$G208,'Предельники 2022'!$B$4:$X$28,'Форма 1'!AE$7),2),"")</f>
        <v/>
      </c>
      <c r="K208" s="30" t="str">
        <f>IF(ISNUMBER('Форма 1'!AF208),ROUND('Форма 1'!$I208*VLOOKUP('Форма 1'!$G208,'Предельники 2022'!$B$4:$X$28,'Форма 1'!AF$7),2),"")</f>
        <v/>
      </c>
      <c r="L208" s="31" t="str">
        <f>IF(ISBLANK('Форма 1'!AG208),"",'Форма 1'!AG208)</f>
        <v/>
      </c>
      <c r="M208" s="32" t="str">
        <f>IF(ISBLANK('Форма 1'!AH208),"",'Форма 1'!AH208)</f>
        <v/>
      </c>
      <c r="N208" s="30" t="str">
        <f>IF(ISNUMBER('Форма 1'!AI208),ROUND('Форма 1'!$I208*VLOOKUP('Форма 1'!$G208,'Предельники 2022'!$B$4:$X$28,'Форма 1'!AI$7),2),"")</f>
        <v/>
      </c>
      <c r="O208" s="30" t="str">
        <f>IF(ISNUMBER('Форма 1'!AJ208),ROUND('Форма 1'!$I208*VLOOKUP('Форма 1'!$G208,'Предельники 2022'!$B$4:$X$28,'Форма 1'!AJ$7),2),"")</f>
        <v/>
      </c>
      <c r="P208" s="30" t="str">
        <f>IF(ISNUMBER('Форма 1'!AK208),ROUND('Форма 1'!$I208*VLOOKUP('Форма 1'!$G208,'Предельники 2022'!$B$4:$X$28,'Форма 1'!AK$7),2),"")</f>
        <v/>
      </c>
      <c r="Q208" s="30" t="str">
        <f>IF(ISNUMBER('Форма 1'!AL208),ROUND('Форма 1'!$I208*VLOOKUP('Форма 1'!$G208,'Предельники 2022'!$B$4:$X$28,'Форма 1'!AL$7),2),"")</f>
        <v/>
      </c>
      <c r="R208" s="30" t="str">
        <f>IF(ISNUMBER('Форма 1'!AM208),ROUND('Форма 1'!$I208*VLOOKUP('Форма 1'!$G208,'Предельники 2022'!$B$4:$X$28,'Форма 1'!AM$7),2),"")</f>
        <v/>
      </c>
      <c r="S208" s="93" t="str">
        <f t="shared" si="58"/>
        <v/>
      </c>
      <c r="T208" s="93" t="str">
        <f>IF(ISNUMBER('Форма 1'!AN208),INDEX('Предельники 2022'!$C$4:$X$28,MATCH('Форма 1'!$G208,'Предельники 2022'!$B$4:$B$28,0),MATCH(T$5,'Предельники 2022'!$C$3:$X$3,0)),"")</f>
        <v/>
      </c>
      <c r="U208" s="93" t="str">
        <f>IF(ISNUMBER('Форма 1'!AO208),INDEX('Предельники 2022'!$C$4:$X$28,MATCH('Форма 1'!$G208,'Предельники 2022'!$B$4:$B$28,0),MATCH(U$5,'Предельники 2022'!$C$3:$X$3,0)),"")</f>
        <v/>
      </c>
      <c r="V208" s="93" t="str">
        <f>IF(ISNUMBER('Форма 1'!AP208),INDEX('Предельники 2022'!$C$4:$X$28,MATCH('Форма 1'!$G208,'Предельники 2022'!$B$4:$B$28,0),MATCH(V$5,'Предельники 2022'!$C$3:$X$3,0)),"")</f>
        <v/>
      </c>
      <c r="W208" s="93" t="str">
        <f>IF(ISNUMBER('Форма 1'!AQ208),INDEX('Предельники 2022'!$C$4:$X$28,MATCH('Форма 1'!$G208,'Предельники 2022'!$B$4:$B$28,0),MATCH(W$5,'Предельники 2022'!$C$3:$X$3,0)),"")</f>
        <v/>
      </c>
      <c r="X208" s="30" t="str">
        <f>IF(ISNUMBER('Форма 1'!AR208),ROUND('Форма 1'!$I208*VLOOKUP('Форма 1'!$G208,'Предельники 2022'!$B$4:$X$28,'Форма 1'!AR$7),2),"")</f>
        <v/>
      </c>
      <c r="Y208" s="30" t="str">
        <f>IF(ISNUMBER('Форма 1'!AS208),ROUND('Форма 1'!$I208*VLOOKUP('Форма 1'!$G208,'Предельники 2022'!$B$4:$X$28,'Форма 1'!AS$7),2),"")</f>
        <v/>
      </c>
      <c r="Z208" s="30" t="str">
        <f>IF(ISNUMBER('Форма 1'!AT208),ROUND('Форма 1'!$I208*VLOOKUP('Форма 1'!$G208,'Предельники 2022'!$B$4:$X$28,'Форма 1'!AT$7),2),"")</f>
        <v/>
      </c>
      <c r="AA208" s="32"/>
      <c r="AB208" s="128">
        <f>'Форма 1'!T208</f>
        <v>45657</v>
      </c>
      <c r="AC208" s="130" t="str">
        <f>'Форма 1'!U208</f>
        <v>РО</v>
      </c>
    </row>
    <row r="209" spans="1:29" x14ac:dyDescent="0.25">
      <c r="A209" s="28">
        <f t="shared" si="57"/>
        <v>22</v>
      </c>
      <c r="B209" s="74" t="str">
        <f>IF(ISBLANK('Форма 1'!B209),"",'Форма 1'!B209)</f>
        <v>Пермский городской округ, город Пермь</v>
      </c>
      <c r="C209" s="87" t="s">
        <v>215</v>
      </c>
      <c r="D209" s="29">
        <f>IF(ISBLANK(C209),"Введите адрес",IF(C209='Форма 1'!C209,SUM(E209:K209,M209:S209,Форма2[[#This Row],[19]:[22]]),"Ошибка в адресе!"))</f>
        <v>16123316.93</v>
      </c>
      <c r="E209" s="30" t="str">
        <f>IF(ISNUMBER('Форма 1'!Z209),ROUND('Форма 1'!$I209*VLOOKUP('Форма 1'!$G209,'Предельники 2022'!$B$4:$X$28,'Форма 1'!Z$7),2),"")</f>
        <v/>
      </c>
      <c r="F209" s="30" t="str">
        <f>IF(ISNUMBER('Форма 1'!AA209),ROUND('Форма 1'!$I209*VLOOKUP('Форма 1'!$G209,'Предельники 2022'!$B$4:$X$28,'Форма 1'!AA$7),2),"")</f>
        <v/>
      </c>
      <c r="G209" s="30" t="str">
        <f>IF(ISNUMBER('Форма 1'!AB209),ROUND('Форма 1'!$I209*VLOOKUP('Форма 1'!$G209,'Предельники 2022'!$B$4:$X$28,'Форма 1'!AB$7),2),"")</f>
        <v/>
      </c>
      <c r="H209" s="30" t="str">
        <f>IF(ISNUMBER('Форма 1'!AC209),ROUND('Форма 1'!$I209*VLOOKUP('Форма 1'!$G209,'Предельники 2022'!$B$4:$X$28,'Форма 1'!AC$7),2),"")</f>
        <v/>
      </c>
      <c r="I209" s="30" t="str">
        <f>IF(ISNUMBER('Форма 1'!AD209),ROUND('Форма 1'!$I209*VLOOKUP('Форма 1'!$G209,'Предельники 2022'!$B$4:$X$28,'Форма 1'!AD$7),2),"")</f>
        <v/>
      </c>
      <c r="J209" s="30" t="str">
        <f>IF(ISNUMBER('Форма 1'!AE209),ROUND('Форма 1'!$I209*VLOOKUP('Форма 1'!$G209,'Предельники 2022'!$B$4:$X$28,'Форма 1'!AE$7),2),"")</f>
        <v/>
      </c>
      <c r="K209" s="30" t="str">
        <f>IF(ISNUMBER('Форма 1'!AF209),ROUND('Форма 1'!$I209*VLOOKUP('Форма 1'!$G209,'Предельники 2022'!$B$4:$X$28,'Форма 1'!AF$7),2),"")</f>
        <v/>
      </c>
      <c r="L209" s="31" t="str">
        <f>IF(ISBLANK('Форма 1'!AG209),"",'Форма 1'!AG209)</f>
        <v/>
      </c>
      <c r="M209" s="32" t="str">
        <f>IF(ISBLANK('Форма 1'!AH209),"",'Форма 1'!AH209)</f>
        <v/>
      </c>
      <c r="N209" s="30">
        <f>IF(ISNUMBER('Форма 1'!AI209),ROUND('Форма 1'!$I209*VLOOKUP('Форма 1'!$G209,'Предельники 2022'!$B$4:$X$28,'Форма 1'!AI$7),2),"")</f>
        <v>16123316.93</v>
      </c>
      <c r="O209" s="30" t="str">
        <f>IF(ISNUMBER('Форма 1'!AJ209),ROUND('Форма 1'!$I209*VLOOKUP('Форма 1'!$G209,'Предельники 2022'!$B$4:$X$28,'Форма 1'!AJ$7),2),"")</f>
        <v/>
      </c>
      <c r="P209" s="30" t="str">
        <f>IF(ISNUMBER('Форма 1'!AK209),ROUND('Форма 1'!$I209*VLOOKUP('Форма 1'!$G209,'Предельники 2022'!$B$4:$X$28,'Форма 1'!AK$7),2),"")</f>
        <v/>
      </c>
      <c r="Q209" s="30" t="str">
        <f>IF(ISNUMBER('Форма 1'!AL209),ROUND('Форма 1'!$I209*VLOOKUP('Форма 1'!$G209,'Предельники 2022'!$B$4:$X$28,'Форма 1'!AL$7),2),"")</f>
        <v/>
      </c>
      <c r="R209" s="30" t="str">
        <f>IF(ISNUMBER('Форма 1'!AM209),ROUND('Форма 1'!$I209*VLOOKUP('Форма 1'!$G209,'Предельники 2022'!$B$4:$X$28,'Форма 1'!AM$7),2),"")</f>
        <v/>
      </c>
      <c r="S209" s="93" t="str">
        <f t="shared" si="58"/>
        <v/>
      </c>
      <c r="T209" s="93" t="str">
        <f>IF(ISNUMBER('Форма 1'!AN209),INDEX('Предельники 2022'!$C$4:$X$28,MATCH('Форма 1'!$G209,'Предельники 2022'!$B$4:$B$28,0),MATCH(T$5,'Предельники 2022'!$C$3:$X$3,0)),"")</f>
        <v/>
      </c>
      <c r="U209" s="93" t="str">
        <f>IF(ISNUMBER('Форма 1'!AO209),INDEX('Предельники 2022'!$C$4:$X$28,MATCH('Форма 1'!$G209,'Предельники 2022'!$B$4:$B$28,0),MATCH(U$5,'Предельники 2022'!$C$3:$X$3,0)),"")</f>
        <v/>
      </c>
      <c r="V209" s="93" t="str">
        <f>IF(ISNUMBER('Форма 1'!AP209),INDEX('Предельники 2022'!$C$4:$X$28,MATCH('Форма 1'!$G209,'Предельники 2022'!$B$4:$B$28,0),MATCH(V$5,'Предельники 2022'!$C$3:$X$3,0)),"")</f>
        <v/>
      </c>
      <c r="W209" s="93" t="str">
        <f>IF(ISNUMBER('Форма 1'!AQ209),INDEX('Предельники 2022'!$C$4:$X$28,MATCH('Форма 1'!$G209,'Предельники 2022'!$B$4:$B$28,0),MATCH(W$5,'Предельники 2022'!$C$3:$X$3,0)),"")</f>
        <v/>
      </c>
      <c r="X209" s="30" t="str">
        <f>IF(ISNUMBER('Форма 1'!AR209),ROUND('Форма 1'!$I209*VLOOKUP('Форма 1'!$G209,'Предельники 2022'!$B$4:$X$28,'Форма 1'!AR$7),2),"")</f>
        <v/>
      </c>
      <c r="Y209" s="30" t="str">
        <f>IF(ISNUMBER('Форма 1'!AS209),ROUND('Форма 1'!$I209*VLOOKUP('Форма 1'!$G209,'Предельники 2022'!$B$4:$X$28,'Форма 1'!AS$7),2),"")</f>
        <v/>
      </c>
      <c r="Z209" s="30" t="str">
        <f>IF(ISNUMBER('Форма 1'!AT209),ROUND('Форма 1'!$I209*VLOOKUP('Форма 1'!$G209,'Предельники 2022'!$B$4:$X$28,'Форма 1'!AT$7),2),"")</f>
        <v/>
      </c>
      <c r="AA209" s="32"/>
      <c r="AB209" s="128">
        <f>'Форма 1'!T209</f>
        <v>45657</v>
      </c>
      <c r="AC209" s="130" t="str">
        <f>'Форма 1'!U209</f>
        <v>СС</v>
      </c>
    </row>
    <row r="210" spans="1:29" x14ac:dyDescent="0.25">
      <c r="A210" s="28">
        <f t="shared" si="57"/>
        <v>23</v>
      </c>
      <c r="B210" s="74" t="str">
        <f>IF(ISBLANK('Форма 1'!B210),"",'Форма 1'!B210)</f>
        <v>Пермский городской округ, город Пермь</v>
      </c>
      <c r="C210" s="87" t="s">
        <v>262</v>
      </c>
      <c r="D210" s="29">
        <f>IF(ISBLANK(C210),"Введите адрес",IF(C210='Форма 1'!C210,SUM(E210:K210,M210:S210,Форма2[[#This Row],[19]:[22]]),"Ошибка в адресе!"))</f>
        <v>19016792.199999999</v>
      </c>
      <c r="E210" s="30" t="str">
        <f>IF(ISNUMBER('Форма 1'!Z210),ROUND('Форма 1'!$I210*VLOOKUP('Форма 1'!$G210,'Предельники 2022'!$B$4:$X$28,'Форма 1'!Z$7),2),"")</f>
        <v/>
      </c>
      <c r="F210" s="30" t="str">
        <f>IF(ISNUMBER('Форма 1'!AA210),ROUND('Форма 1'!$I210*VLOOKUP('Форма 1'!$G210,'Предельники 2022'!$B$4:$X$28,'Форма 1'!AA$7),2),"")</f>
        <v/>
      </c>
      <c r="G210" s="30" t="str">
        <f>IF(ISNUMBER('Форма 1'!AB210),ROUND('Форма 1'!$I210*VLOOKUP('Форма 1'!$G210,'Предельники 2022'!$B$4:$X$28,'Форма 1'!AB$7),2),"")</f>
        <v/>
      </c>
      <c r="H210" s="30" t="str">
        <f>IF(ISNUMBER('Форма 1'!AC210),ROUND('Форма 1'!$I210*VLOOKUP('Форма 1'!$G210,'Предельники 2022'!$B$4:$X$28,'Форма 1'!AC$7),2),"")</f>
        <v/>
      </c>
      <c r="I210" s="30" t="str">
        <f>IF(ISNUMBER('Форма 1'!AD210),ROUND('Форма 1'!$I210*VLOOKUP('Форма 1'!$G210,'Предельники 2022'!$B$4:$X$28,'Форма 1'!AD$7),2),"")</f>
        <v/>
      </c>
      <c r="J210" s="30" t="str">
        <f>IF(ISNUMBER('Форма 1'!AE210),ROUND('Форма 1'!$I210*VLOOKUP('Форма 1'!$G210,'Предельники 2022'!$B$4:$X$28,'Форма 1'!AE$7),2),"")</f>
        <v/>
      </c>
      <c r="K210" s="30" t="str">
        <f>IF(ISNUMBER('Форма 1'!AF210),ROUND('Форма 1'!$I210*VLOOKUP('Форма 1'!$G210,'Предельники 2022'!$B$4:$X$28,'Форма 1'!AF$7),2),"")</f>
        <v/>
      </c>
      <c r="L210" s="31" t="str">
        <f>IF(ISBLANK('Форма 1'!AG210),"",'Форма 1'!AG210)</f>
        <v/>
      </c>
      <c r="M210" s="32" t="str">
        <f>IF(ISBLANK('Форма 1'!AH210),"",'Форма 1'!AH210)</f>
        <v/>
      </c>
      <c r="N210" s="30" t="str">
        <f>IF(ISNUMBER('Форма 1'!AI210),ROUND('Форма 1'!$I210*VLOOKUP('Форма 1'!$G210,'Предельники 2022'!$B$4:$X$28,'Форма 1'!AI$7),2),"")</f>
        <v/>
      </c>
      <c r="O210" s="30">
        <f>IF(ISNUMBER('Форма 1'!AJ210),ROUND('Форма 1'!$I210*VLOOKUP('Форма 1'!$G210,'Предельники 2022'!$B$4:$X$28,'Форма 1'!AJ$7),2),"")</f>
        <v>19016792.199999999</v>
      </c>
      <c r="P210" s="30" t="str">
        <f>IF(ISNUMBER('Форма 1'!AK210),ROUND('Форма 1'!$I210*VLOOKUP('Форма 1'!$G210,'Предельники 2022'!$B$4:$X$28,'Форма 1'!AK$7),2),"")</f>
        <v/>
      </c>
      <c r="Q210" s="30" t="str">
        <f>IF(ISNUMBER('Форма 1'!AL210),ROUND('Форма 1'!$I210*VLOOKUP('Форма 1'!$G210,'Предельники 2022'!$B$4:$X$28,'Форма 1'!AL$7),2),"")</f>
        <v/>
      </c>
      <c r="R210" s="30" t="str">
        <f>IF(ISNUMBER('Форма 1'!AM210),ROUND('Форма 1'!$I210*VLOOKUP('Форма 1'!$G210,'Предельники 2022'!$B$4:$X$28,'Форма 1'!AM$7),2),"")</f>
        <v/>
      </c>
      <c r="S210" s="93" t="str">
        <f t="shared" si="58"/>
        <v/>
      </c>
      <c r="T210" s="93" t="str">
        <f>IF(ISNUMBER('Форма 1'!AN210),INDEX('Предельники 2022'!$C$4:$X$28,MATCH('Форма 1'!$G210,'Предельники 2022'!$B$4:$B$28,0),MATCH(T$5,'Предельники 2022'!$C$3:$X$3,0)),"")</f>
        <v/>
      </c>
      <c r="U210" s="93" t="str">
        <f>IF(ISNUMBER('Форма 1'!AO210),INDEX('Предельники 2022'!$C$4:$X$28,MATCH('Форма 1'!$G210,'Предельники 2022'!$B$4:$B$28,0),MATCH(U$5,'Предельники 2022'!$C$3:$X$3,0)),"")</f>
        <v/>
      </c>
      <c r="V210" s="93" t="str">
        <f>IF(ISNUMBER('Форма 1'!AP210),INDEX('Предельники 2022'!$C$4:$X$28,MATCH('Форма 1'!$G210,'Предельники 2022'!$B$4:$B$28,0),MATCH(V$5,'Предельники 2022'!$C$3:$X$3,0)),"")</f>
        <v/>
      </c>
      <c r="W210" s="93" t="str">
        <f>IF(ISNUMBER('Форма 1'!AQ210),INDEX('Предельники 2022'!$C$4:$X$28,MATCH('Форма 1'!$G210,'Предельники 2022'!$B$4:$B$28,0),MATCH(W$5,'Предельники 2022'!$C$3:$X$3,0)),"")</f>
        <v/>
      </c>
      <c r="X210" s="30" t="str">
        <f>IF(ISNUMBER('Форма 1'!AR210),ROUND('Форма 1'!$I210*VLOOKUP('Форма 1'!$G210,'Предельники 2022'!$B$4:$X$28,'Форма 1'!AR$7),2),"")</f>
        <v/>
      </c>
      <c r="Y210" s="30" t="str">
        <f>IF(ISNUMBER('Форма 1'!AS210),ROUND('Форма 1'!$I210*VLOOKUP('Форма 1'!$G210,'Предельники 2022'!$B$4:$X$28,'Форма 1'!AS$7),2),"")</f>
        <v/>
      </c>
      <c r="Z210" s="30" t="str">
        <f>IF(ISNUMBER('Форма 1'!AT210),ROUND('Форма 1'!$I210*VLOOKUP('Форма 1'!$G210,'Предельники 2022'!$B$4:$X$28,'Форма 1'!AT$7),2),"")</f>
        <v/>
      </c>
      <c r="AA210" s="32"/>
      <c r="AB210" s="128">
        <f>'Форма 1'!T210</f>
        <v>45657</v>
      </c>
      <c r="AC210" s="130" t="str">
        <f>'Форма 1'!U210</f>
        <v>СС</v>
      </c>
    </row>
    <row r="211" spans="1:29" x14ac:dyDescent="0.25">
      <c r="A211" s="28">
        <f t="shared" si="57"/>
        <v>24</v>
      </c>
      <c r="B211" s="74" t="str">
        <f>IF(ISBLANK('Форма 1'!B211),"",'Форма 1'!B211)</f>
        <v>Пермский городской округ, город Пермь</v>
      </c>
      <c r="C211" s="87" t="s">
        <v>964</v>
      </c>
      <c r="D211" s="29">
        <f>IF(ISBLANK(C211),"Введите адрес",IF(C211='Форма 1'!C211,SUM(E211:K211,M211:S211,Форма2[[#This Row],[19]:[22]]),"Ошибка в адресе!"))</f>
        <v>15878647.75</v>
      </c>
      <c r="E211" s="30" t="str">
        <f>IF(ISNUMBER('Форма 1'!Z211),ROUND('Форма 1'!$I211*VLOOKUP('Форма 1'!$G211,'Предельники 2022'!$B$4:$X$28,'Форма 1'!Z$7),2),"")</f>
        <v/>
      </c>
      <c r="F211" s="30" t="str">
        <f>IF(ISNUMBER('Форма 1'!AA211),ROUND('Форма 1'!$I211*VLOOKUP('Форма 1'!$G211,'Предельники 2022'!$B$4:$X$28,'Форма 1'!AA$7),2),"")</f>
        <v/>
      </c>
      <c r="G211" s="30" t="str">
        <f>IF(ISNUMBER('Форма 1'!AB211),ROUND('Форма 1'!$I211*VLOOKUP('Форма 1'!$G211,'Предельники 2022'!$B$4:$X$28,'Форма 1'!AB$7),2),"")</f>
        <v/>
      </c>
      <c r="H211" s="30" t="str">
        <f>IF(ISNUMBER('Форма 1'!AC211),ROUND('Форма 1'!$I211*VLOOKUP('Форма 1'!$G211,'Предельники 2022'!$B$4:$X$28,'Форма 1'!AC$7),2),"")</f>
        <v/>
      </c>
      <c r="I211" s="30" t="str">
        <f>IF(ISNUMBER('Форма 1'!AD211),ROUND('Форма 1'!$I211*VLOOKUP('Форма 1'!$G211,'Предельники 2022'!$B$4:$X$28,'Форма 1'!AD$7),2),"")</f>
        <v/>
      </c>
      <c r="J211" s="30" t="str">
        <f>IF(ISNUMBER('Форма 1'!AE211),ROUND('Форма 1'!$I211*VLOOKUP('Форма 1'!$G211,'Предельники 2022'!$B$4:$X$28,'Форма 1'!AE$7),2),"")</f>
        <v/>
      </c>
      <c r="K211" s="30" t="str">
        <f>IF(ISNUMBER('Форма 1'!AF211),ROUND('Форма 1'!$I211*VLOOKUP('Форма 1'!$G211,'Предельники 2022'!$B$4:$X$28,'Форма 1'!AF$7),2),"")</f>
        <v/>
      </c>
      <c r="L211" s="31" t="str">
        <f>IF(ISBLANK('Форма 1'!AG211),"",'Форма 1'!AG211)</f>
        <v/>
      </c>
      <c r="M211" s="32" t="str">
        <f>IF(ISBLANK('Форма 1'!AH211),"",'Форма 1'!AH211)</f>
        <v/>
      </c>
      <c r="N211" s="30">
        <f>IF(ISNUMBER('Форма 1'!AI211),ROUND('Форма 1'!$I211*VLOOKUP('Форма 1'!$G211,'Предельники 2022'!$B$4:$X$28,'Форма 1'!AI$7),2),"")</f>
        <v>15878647.75</v>
      </c>
      <c r="O211" s="30" t="str">
        <f>IF(ISNUMBER('Форма 1'!AJ211),ROUND('Форма 1'!$I211*VLOOKUP('Форма 1'!$G211,'Предельники 2022'!$B$4:$X$28,'Форма 1'!AJ$7),2),"")</f>
        <v/>
      </c>
      <c r="P211" s="30" t="str">
        <f>IF(ISNUMBER('Форма 1'!AK211),ROUND('Форма 1'!$I211*VLOOKUP('Форма 1'!$G211,'Предельники 2022'!$B$4:$X$28,'Форма 1'!AK$7),2),"")</f>
        <v/>
      </c>
      <c r="Q211" s="30" t="str">
        <f>IF(ISNUMBER('Форма 1'!AL211),ROUND('Форма 1'!$I211*VLOOKUP('Форма 1'!$G211,'Предельники 2022'!$B$4:$X$28,'Форма 1'!AL$7),2),"")</f>
        <v/>
      </c>
      <c r="R211" s="30" t="str">
        <f>IF(ISNUMBER('Форма 1'!AM211),ROUND('Форма 1'!$I211*VLOOKUP('Форма 1'!$G211,'Предельники 2022'!$B$4:$X$28,'Форма 1'!AM$7),2),"")</f>
        <v/>
      </c>
      <c r="S211" s="93" t="str">
        <f t="shared" si="58"/>
        <v/>
      </c>
      <c r="T211" s="93" t="str">
        <f>IF(ISNUMBER('Форма 1'!AN211),INDEX('Предельники 2022'!$C$4:$X$28,MATCH('Форма 1'!$G211,'Предельники 2022'!$B$4:$B$28,0),MATCH(T$5,'Предельники 2022'!$C$3:$X$3,0)),"")</f>
        <v/>
      </c>
      <c r="U211" s="93" t="str">
        <f>IF(ISNUMBER('Форма 1'!AO211),INDEX('Предельники 2022'!$C$4:$X$28,MATCH('Форма 1'!$G211,'Предельники 2022'!$B$4:$B$28,0),MATCH(U$5,'Предельники 2022'!$C$3:$X$3,0)),"")</f>
        <v/>
      </c>
      <c r="V211" s="93" t="str">
        <f>IF(ISNUMBER('Форма 1'!AP211),INDEX('Предельники 2022'!$C$4:$X$28,MATCH('Форма 1'!$G211,'Предельники 2022'!$B$4:$B$28,0),MATCH(V$5,'Предельники 2022'!$C$3:$X$3,0)),"")</f>
        <v/>
      </c>
      <c r="W211" s="93" t="str">
        <f>IF(ISNUMBER('Форма 1'!AQ211),INDEX('Предельники 2022'!$C$4:$X$28,MATCH('Форма 1'!$G211,'Предельники 2022'!$B$4:$B$28,0),MATCH(W$5,'Предельники 2022'!$C$3:$X$3,0)),"")</f>
        <v/>
      </c>
      <c r="X211" s="30" t="str">
        <f>IF(ISNUMBER('Форма 1'!AR211),ROUND('Форма 1'!$I211*VLOOKUP('Форма 1'!$G211,'Предельники 2022'!$B$4:$X$28,'Форма 1'!AR$7),2),"")</f>
        <v/>
      </c>
      <c r="Y211" s="30" t="str">
        <f>IF(ISNUMBER('Форма 1'!AS211),ROUND('Форма 1'!$I211*VLOOKUP('Форма 1'!$G211,'Предельники 2022'!$B$4:$X$28,'Форма 1'!AS$7),2),"")</f>
        <v/>
      </c>
      <c r="Z211" s="30" t="str">
        <f>IF(ISNUMBER('Форма 1'!AT211),ROUND('Форма 1'!$I211*VLOOKUP('Форма 1'!$G211,'Предельники 2022'!$B$4:$X$28,'Форма 1'!AT$7),2),"")</f>
        <v/>
      </c>
      <c r="AA211" s="32"/>
      <c r="AB211" s="128">
        <f>'Форма 1'!T211</f>
        <v>45657</v>
      </c>
      <c r="AC211" s="130" t="str">
        <f>'Форма 1'!U211</f>
        <v>РО</v>
      </c>
    </row>
    <row r="212" spans="1:29" x14ac:dyDescent="0.25">
      <c r="A212" s="28">
        <f t="shared" si="57"/>
        <v>25</v>
      </c>
      <c r="B212" s="74" t="str">
        <f>IF(ISBLANK('Форма 1'!B212),"",'Форма 1'!B212)</f>
        <v>Пермский городской округ, город Пермь</v>
      </c>
      <c r="C212" s="87" t="s">
        <v>287</v>
      </c>
      <c r="D212" s="29">
        <f>IF(ISBLANK(C212),"Введите адрес",IF(C212='Форма 1'!C212,SUM(E212:K212,M212:S212,Форма2[[#This Row],[19]:[22]]),"Ошибка в адресе!"))</f>
        <v>12670700.67</v>
      </c>
      <c r="E212" s="30" t="str">
        <f>IF(ISNUMBER('Форма 1'!Z212),ROUND('Форма 1'!$I212*VLOOKUP('Форма 1'!$G212,'Предельники 2022'!$B$4:$X$28,'Форма 1'!Z$7),2),"")</f>
        <v/>
      </c>
      <c r="F212" s="30" t="str">
        <f>IF(ISNUMBER('Форма 1'!AA212),ROUND('Форма 1'!$I212*VLOOKUP('Форма 1'!$G212,'Предельники 2022'!$B$4:$X$28,'Форма 1'!AA$7),2),"")</f>
        <v/>
      </c>
      <c r="G212" s="30" t="str">
        <f>IF(ISNUMBER('Форма 1'!AB212),ROUND('Форма 1'!$I212*VLOOKUP('Форма 1'!$G212,'Предельники 2022'!$B$4:$X$28,'Форма 1'!AB$7),2),"")</f>
        <v/>
      </c>
      <c r="H212" s="30" t="str">
        <f>IF(ISNUMBER('Форма 1'!AC212),ROUND('Форма 1'!$I212*VLOOKUP('Форма 1'!$G212,'Предельники 2022'!$B$4:$X$28,'Форма 1'!AC$7),2),"")</f>
        <v/>
      </c>
      <c r="I212" s="30" t="str">
        <f>IF(ISNUMBER('Форма 1'!AD212),ROUND('Форма 1'!$I212*VLOOKUP('Форма 1'!$G212,'Предельники 2022'!$B$4:$X$28,'Форма 1'!AD$7),2),"")</f>
        <v/>
      </c>
      <c r="J212" s="30" t="str">
        <f>IF(ISNUMBER('Форма 1'!AE212),ROUND('Форма 1'!$I212*VLOOKUP('Форма 1'!$G212,'Предельники 2022'!$B$4:$X$28,'Форма 1'!AE$7),2),"")</f>
        <v/>
      </c>
      <c r="K212" s="30" t="str">
        <f>IF(ISNUMBER('Форма 1'!AF212),ROUND('Форма 1'!$I212*VLOOKUP('Форма 1'!$G212,'Предельники 2022'!$B$4:$X$28,'Форма 1'!AF$7),2),"")</f>
        <v/>
      </c>
      <c r="L212" s="31" t="str">
        <f>IF(ISBLANK('Форма 1'!AG212),"",'Форма 1'!AG212)</f>
        <v/>
      </c>
      <c r="M212" s="32" t="str">
        <f>IF(ISBLANK('Форма 1'!AH212),"",'Форма 1'!AH212)</f>
        <v/>
      </c>
      <c r="N212" s="30" t="str">
        <f>IF(ISNUMBER('Форма 1'!AI212),ROUND('Форма 1'!$I212*VLOOKUP('Форма 1'!$G212,'Предельники 2022'!$B$4:$X$28,'Форма 1'!AI$7),2),"")</f>
        <v/>
      </c>
      <c r="O212" s="30">
        <f>IF(ISNUMBER('Форма 1'!AJ212),ROUND('Форма 1'!$I212*VLOOKUP('Форма 1'!$G212,'Предельники 2022'!$B$4:$X$28,'Форма 1'!AJ$7),2),"")</f>
        <v>12670700.67</v>
      </c>
      <c r="P212" s="30" t="str">
        <f>IF(ISNUMBER('Форма 1'!AK212),ROUND('Форма 1'!$I212*VLOOKUP('Форма 1'!$G212,'Предельники 2022'!$B$4:$X$28,'Форма 1'!AK$7),2),"")</f>
        <v/>
      </c>
      <c r="Q212" s="30" t="str">
        <f>IF(ISNUMBER('Форма 1'!AL212),ROUND('Форма 1'!$I212*VLOOKUP('Форма 1'!$G212,'Предельники 2022'!$B$4:$X$28,'Форма 1'!AL$7),2),"")</f>
        <v/>
      </c>
      <c r="R212" s="30" t="str">
        <f>IF(ISNUMBER('Форма 1'!AM212),ROUND('Форма 1'!$I212*VLOOKUP('Форма 1'!$G212,'Предельники 2022'!$B$4:$X$28,'Форма 1'!AM$7),2),"")</f>
        <v/>
      </c>
      <c r="S212" s="93" t="str">
        <f t="shared" si="58"/>
        <v/>
      </c>
      <c r="T212" s="93" t="str">
        <f>IF(ISNUMBER('Форма 1'!AN212),INDEX('Предельники 2022'!$C$4:$X$28,MATCH('Форма 1'!$G212,'Предельники 2022'!$B$4:$B$28,0),MATCH(T$5,'Предельники 2022'!$C$3:$X$3,0)),"")</f>
        <v/>
      </c>
      <c r="U212" s="93" t="str">
        <f>IF(ISNUMBER('Форма 1'!AO212),INDEX('Предельники 2022'!$C$4:$X$28,MATCH('Форма 1'!$G212,'Предельники 2022'!$B$4:$B$28,0),MATCH(U$5,'Предельники 2022'!$C$3:$X$3,0)),"")</f>
        <v/>
      </c>
      <c r="V212" s="93" t="str">
        <f>IF(ISNUMBER('Форма 1'!AP212),INDEX('Предельники 2022'!$C$4:$X$28,MATCH('Форма 1'!$G212,'Предельники 2022'!$B$4:$B$28,0),MATCH(V$5,'Предельники 2022'!$C$3:$X$3,0)),"")</f>
        <v/>
      </c>
      <c r="W212" s="93" t="str">
        <f>IF(ISNUMBER('Форма 1'!AQ212),INDEX('Предельники 2022'!$C$4:$X$28,MATCH('Форма 1'!$G212,'Предельники 2022'!$B$4:$B$28,0),MATCH(W$5,'Предельники 2022'!$C$3:$X$3,0)),"")</f>
        <v/>
      </c>
      <c r="X212" s="30" t="str">
        <f>IF(ISNUMBER('Форма 1'!AR212),ROUND('Форма 1'!$I212*VLOOKUP('Форма 1'!$G212,'Предельники 2022'!$B$4:$X$28,'Форма 1'!AR$7),2),"")</f>
        <v/>
      </c>
      <c r="Y212" s="30" t="str">
        <f>IF(ISNUMBER('Форма 1'!AS212),ROUND('Форма 1'!$I212*VLOOKUP('Форма 1'!$G212,'Предельники 2022'!$B$4:$X$28,'Форма 1'!AS$7),2),"")</f>
        <v/>
      </c>
      <c r="Z212" s="30" t="str">
        <f>IF(ISNUMBER('Форма 1'!AT212),ROUND('Форма 1'!$I212*VLOOKUP('Форма 1'!$G212,'Предельники 2022'!$B$4:$X$28,'Форма 1'!AT$7),2),"")</f>
        <v/>
      </c>
      <c r="AA212" s="32"/>
      <c r="AB212" s="128">
        <f>'Форма 1'!T212</f>
        <v>45657</v>
      </c>
      <c r="AC212" s="130" t="str">
        <f>'Форма 1'!U212</f>
        <v>РО</v>
      </c>
    </row>
    <row r="213" spans="1:29" x14ac:dyDescent="0.25">
      <c r="A213" s="28">
        <f t="shared" si="57"/>
        <v>26</v>
      </c>
      <c r="B213" s="74" t="str">
        <f>IF(ISBLANK('Форма 1'!B213),"",'Форма 1'!B213)</f>
        <v>Пермский городской округ, город Пермь</v>
      </c>
      <c r="C213" s="87" t="s">
        <v>171</v>
      </c>
      <c r="D213" s="29">
        <f>IF(ISBLANK(C213),"Введите адрес",IF(C213='Форма 1'!C213,SUM(E213:K213,M213:S213,Форма2[[#This Row],[19]:[22]]),"Ошибка в адресе!"))</f>
        <v>16671053.52</v>
      </c>
      <c r="E213" s="30" t="str">
        <f>IF(ISNUMBER('Форма 1'!Z213),ROUND('Форма 1'!$I213*VLOOKUP('Форма 1'!$G213,'Предельники 2022'!$B$4:$X$28,'Форма 1'!Z$7),2),"")</f>
        <v/>
      </c>
      <c r="F213" s="30" t="str">
        <f>IF(ISNUMBER('Форма 1'!AA213),ROUND('Форма 1'!$I213*VLOOKUP('Форма 1'!$G213,'Предельники 2022'!$B$4:$X$28,'Форма 1'!AA$7),2),"")</f>
        <v/>
      </c>
      <c r="G213" s="30" t="str">
        <f>IF(ISNUMBER('Форма 1'!AB213),ROUND('Форма 1'!$I213*VLOOKUP('Форма 1'!$G213,'Предельники 2022'!$B$4:$X$28,'Форма 1'!AB$7),2),"")</f>
        <v/>
      </c>
      <c r="H213" s="30" t="str">
        <f>IF(ISNUMBER('Форма 1'!AC213),ROUND('Форма 1'!$I213*VLOOKUP('Форма 1'!$G213,'Предельники 2022'!$B$4:$X$28,'Форма 1'!AC$7),2),"")</f>
        <v/>
      </c>
      <c r="I213" s="30" t="str">
        <f>IF(ISNUMBER('Форма 1'!AD213),ROUND('Форма 1'!$I213*VLOOKUP('Форма 1'!$G213,'Предельники 2022'!$B$4:$X$28,'Форма 1'!AD$7),2),"")</f>
        <v/>
      </c>
      <c r="J213" s="30" t="str">
        <f>IF(ISNUMBER('Форма 1'!AE213),ROUND('Форма 1'!$I213*VLOOKUP('Форма 1'!$G213,'Предельники 2022'!$B$4:$X$28,'Форма 1'!AE$7),2),"")</f>
        <v/>
      </c>
      <c r="K213" s="30" t="str">
        <f>IF(ISNUMBER('Форма 1'!AF213),ROUND('Форма 1'!$I213*VLOOKUP('Форма 1'!$G213,'Предельники 2022'!$B$4:$X$28,'Форма 1'!AF$7),2),"")</f>
        <v/>
      </c>
      <c r="L213" s="31">
        <f>IF(ISBLANK('Форма 1'!AG213),"",'Форма 1'!AG213)</f>
        <v>6</v>
      </c>
      <c r="M213" s="32">
        <f>IF(ISBLANK('Форма 1'!AH213),"",'Форма 1'!AH213)</f>
        <v>16671053.52</v>
      </c>
      <c r="N213" s="30" t="str">
        <f>IF(ISNUMBER('Форма 1'!AI213),ROUND('Форма 1'!$I213*VLOOKUP('Форма 1'!$G213,'Предельники 2022'!$B$4:$X$28,'Форма 1'!AI$7),2),"")</f>
        <v/>
      </c>
      <c r="O213" s="30" t="str">
        <f>IF(ISNUMBER('Форма 1'!AJ213),ROUND('Форма 1'!$I213*VLOOKUP('Форма 1'!$G213,'Предельники 2022'!$B$4:$X$28,'Форма 1'!AJ$7),2),"")</f>
        <v/>
      </c>
      <c r="P213" s="30" t="str">
        <f>IF(ISNUMBER('Форма 1'!AK213),ROUND('Форма 1'!$I213*VLOOKUP('Форма 1'!$G213,'Предельники 2022'!$B$4:$X$28,'Форма 1'!AK$7),2),"")</f>
        <v/>
      </c>
      <c r="Q213" s="30" t="str">
        <f>IF(ISNUMBER('Форма 1'!AL213),ROUND('Форма 1'!$I213*VLOOKUP('Форма 1'!$G213,'Предельники 2022'!$B$4:$X$28,'Форма 1'!AL$7),2),"")</f>
        <v/>
      </c>
      <c r="R213" s="30" t="str">
        <f>IF(ISNUMBER('Форма 1'!AM213),ROUND('Форма 1'!$I213*VLOOKUP('Форма 1'!$G213,'Предельники 2022'!$B$4:$X$28,'Форма 1'!AM$7),2),"")</f>
        <v/>
      </c>
      <c r="S213" s="93" t="str">
        <f t="shared" si="58"/>
        <v/>
      </c>
      <c r="T213" s="93" t="str">
        <f>IF(ISNUMBER('Форма 1'!AN213),INDEX('Предельники 2022'!$C$4:$X$28,MATCH('Форма 1'!$G213,'Предельники 2022'!$B$4:$B$28,0),MATCH(T$5,'Предельники 2022'!$C$3:$X$3,0)),"")</f>
        <v/>
      </c>
      <c r="U213" s="93" t="str">
        <f>IF(ISNUMBER('Форма 1'!AO213),INDEX('Предельники 2022'!$C$4:$X$28,MATCH('Форма 1'!$G213,'Предельники 2022'!$B$4:$B$28,0),MATCH(U$5,'Предельники 2022'!$C$3:$X$3,0)),"")</f>
        <v/>
      </c>
      <c r="V213" s="93" t="str">
        <f>IF(ISNUMBER('Форма 1'!AP213),INDEX('Предельники 2022'!$C$4:$X$28,MATCH('Форма 1'!$G213,'Предельники 2022'!$B$4:$B$28,0),MATCH(V$5,'Предельники 2022'!$C$3:$X$3,0)),"")</f>
        <v/>
      </c>
      <c r="W213" s="93" t="str">
        <f>IF(ISNUMBER('Форма 1'!AQ213),INDEX('Предельники 2022'!$C$4:$X$28,MATCH('Форма 1'!$G213,'Предельники 2022'!$B$4:$B$28,0),MATCH(W$5,'Предельники 2022'!$C$3:$X$3,0)),"")</f>
        <v/>
      </c>
      <c r="X213" s="30" t="str">
        <f>IF(ISNUMBER('Форма 1'!AR213),ROUND('Форма 1'!$I213*VLOOKUP('Форма 1'!$G213,'Предельники 2022'!$B$4:$X$28,'Форма 1'!AR$7),2),"")</f>
        <v/>
      </c>
      <c r="Y213" s="30" t="str">
        <f>IF(ISNUMBER('Форма 1'!AS213),ROUND('Форма 1'!$I213*VLOOKUP('Форма 1'!$G213,'Предельники 2022'!$B$4:$X$28,'Форма 1'!AS$7),2),"")</f>
        <v/>
      </c>
      <c r="Z213" s="30" t="str">
        <f>IF(ISNUMBER('Форма 1'!AT213),ROUND('Форма 1'!$I213*VLOOKUP('Форма 1'!$G213,'Предельники 2022'!$B$4:$X$28,'Форма 1'!AT$7),2),"")</f>
        <v/>
      </c>
      <c r="AA213" s="32"/>
      <c r="AB213" s="128">
        <f>'Форма 1'!T213</f>
        <v>45657</v>
      </c>
      <c r="AC213" s="130" t="str">
        <f>'Форма 1'!U213</f>
        <v>СС</v>
      </c>
    </row>
    <row r="214" spans="1:29" x14ac:dyDescent="0.25">
      <c r="A214" s="28">
        <f t="shared" si="57"/>
        <v>27</v>
      </c>
      <c r="B214" s="74" t="str">
        <f>IF(ISBLANK('Форма 1'!B214),"",'Форма 1'!B214)</f>
        <v>Пермский городской округ, город Пермь</v>
      </c>
      <c r="C214" s="87" t="s">
        <v>217</v>
      </c>
      <c r="D214" s="29">
        <f>IF(ISBLANK(C214),"Введите адрес",IF(C214='Форма 1'!C214,SUM(E214:K214,M214:S214,Форма2[[#This Row],[19]:[22]]),"Ошибка в адресе!"))</f>
        <v>11044882.800000001</v>
      </c>
      <c r="E214" s="30" t="str">
        <f>IF(ISNUMBER('Форма 1'!Z214),ROUND('Форма 1'!$I214*VLOOKUP('Форма 1'!$G214,'Предельники 2022'!$B$4:$X$28,'Форма 1'!Z$7),2),"")</f>
        <v/>
      </c>
      <c r="F214" s="30" t="str">
        <f>IF(ISNUMBER('Форма 1'!AA214),ROUND('Форма 1'!$I214*VLOOKUP('Форма 1'!$G214,'Предельники 2022'!$B$4:$X$28,'Форма 1'!AA$7),2),"")</f>
        <v/>
      </c>
      <c r="G214" s="30" t="str">
        <f>IF(ISNUMBER('Форма 1'!AB214),ROUND('Форма 1'!$I214*VLOOKUP('Форма 1'!$G214,'Предельники 2022'!$B$4:$X$28,'Форма 1'!AB$7),2),"")</f>
        <v/>
      </c>
      <c r="H214" s="30" t="str">
        <f>IF(ISNUMBER('Форма 1'!AC214),ROUND('Форма 1'!$I214*VLOOKUP('Форма 1'!$G214,'Предельники 2022'!$B$4:$X$28,'Форма 1'!AC$7),2),"")</f>
        <v/>
      </c>
      <c r="I214" s="30" t="str">
        <f>IF(ISNUMBER('Форма 1'!AD214),ROUND('Форма 1'!$I214*VLOOKUP('Форма 1'!$G214,'Предельники 2022'!$B$4:$X$28,'Форма 1'!AD$7),2),"")</f>
        <v/>
      </c>
      <c r="J214" s="30" t="str">
        <f>IF(ISNUMBER('Форма 1'!AE214),ROUND('Форма 1'!$I214*VLOOKUP('Форма 1'!$G214,'Предельники 2022'!$B$4:$X$28,'Форма 1'!AE$7),2),"")</f>
        <v/>
      </c>
      <c r="K214" s="30" t="str">
        <f>IF(ISNUMBER('Форма 1'!AF214),ROUND('Форма 1'!$I214*VLOOKUP('Форма 1'!$G214,'Предельники 2022'!$B$4:$X$28,'Форма 1'!AF$7),2),"")</f>
        <v/>
      </c>
      <c r="L214" s="31" t="str">
        <f>IF(ISBLANK('Форма 1'!AG214),"",'Форма 1'!AG214)</f>
        <v/>
      </c>
      <c r="M214" s="32" t="str">
        <f>IF(ISBLANK('Форма 1'!AH214),"",'Форма 1'!AH214)</f>
        <v/>
      </c>
      <c r="N214" s="30">
        <f>IF(ISNUMBER('Форма 1'!AI214),ROUND('Форма 1'!$I214*VLOOKUP('Форма 1'!$G214,'Предельники 2022'!$B$4:$X$28,'Форма 1'!AI$7),2),"")</f>
        <v>11044882.800000001</v>
      </c>
      <c r="O214" s="30" t="str">
        <f>IF(ISNUMBER('Форма 1'!AJ214),ROUND('Форма 1'!$I214*VLOOKUP('Форма 1'!$G214,'Предельники 2022'!$B$4:$X$28,'Форма 1'!AJ$7),2),"")</f>
        <v/>
      </c>
      <c r="P214" s="30" t="str">
        <f>IF(ISNUMBER('Форма 1'!AK214),ROUND('Форма 1'!$I214*VLOOKUP('Форма 1'!$G214,'Предельники 2022'!$B$4:$X$28,'Форма 1'!AK$7),2),"")</f>
        <v/>
      </c>
      <c r="Q214" s="30" t="str">
        <f>IF(ISNUMBER('Форма 1'!AL214),ROUND('Форма 1'!$I214*VLOOKUP('Форма 1'!$G214,'Предельники 2022'!$B$4:$X$28,'Форма 1'!AL$7),2),"")</f>
        <v/>
      </c>
      <c r="R214" s="30" t="str">
        <f>IF(ISNUMBER('Форма 1'!AM214),ROUND('Форма 1'!$I214*VLOOKUP('Форма 1'!$G214,'Предельники 2022'!$B$4:$X$28,'Форма 1'!AM$7),2),"")</f>
        <v/>
      </c>
      <c r="S214" s="93" t="str">
        <f t="shared" si="58"/>
        <v/>
      </c>
      <c r="T214" s="93" t="str">
        <f>IF(ISNUMBER('Форма 1'!AN214),INDEX('Предельники 2022'!$C$4:$X$28,MATCH('Форма 1'!$G214,'Предельники 2022'!$B$4:$B$28,0),MATCH(T$5,'Предельники 2022'!$C$3:$X$3,0)),"")</f>
        <v/>
      </c>
      <c r="U214" s="93" t="str">
        <f>IF(ISNUMBER('Форма 1'!AO214),INDEX('Предельники 2022'!$C$4:$X$28,MATCH('Форма 1'!$G214,'Предельники 2022'!$B$4:$B$28,0),MATCH(U$5,'Предельники 2022'!$C$3:$X$3,0)),"")</f>
        <v/>
      </c>
      <c r="V214" s="93" t="str">
        <f>IF(ISNUMBER('Форма 1'!AP214),INDEX('Предельники 2022'!$C$4:$X$28,MATCH('Форма 1'!$G214,'Предельники 2022'!$B$4:$B$28,0),MATCH(V$5,'Предельники 2022'!$C$3:$X$3,0)),"")</f>
        <v/>
      </c>
      <c r="W214" s="93" t="str">
        <f>IF(ISNUMBER('Форма 1'!AQ214),INDEX('Предельники 2022'!$C$4:$X$28,MATCH('Форма 1'!$G214,'Предельники 2022'!$B$4:$B$28,0),MATCH(W$5,'Предельники 2022'!$C$3:$X$3,0)),"")</f>
        <v/>
      </c>
      <c r="X214" s="30" t="str">
        <f>IF(ISNUMBER('Форма 1'!AR214),ROUND('Форма 1'!$I214*VLOOKUP('Форма 1'!$G214,'Предельники 2022'!$B$4:$X$28,'Форма 1'!AR$7),2),"")</f>
        <v/>
      </c>
      <c r="Y214" s="30" t="str">
        <f>IF(ISNUMBER('Форма 1'!AS214),ROUND('Форма 1'!$I214*VLOOKUP('Форма 1'!$G214,'Предельники 2022'!$B$4:$X$28,'Форма 1'!AS$7),2),"")</f>
        <v/>
      </c>
      <c r="Z214" s="30" t="str">
        <f>IF(ISNUMBER('Форма 1'!AT214),ROUND('Форма 1'!$I214*VLOOKUP('Форма 1'!$G214,'Предельники 2022'!$B$4:$X$28,'Форма 1'!AT$7),2),"")</f>
        <v/>
      </c>
      <c r="AA214" s="32"/>
      <c r="AB214" s="128">
        <f>'Форма 1'!T214</f>
        <v>45657</v>
      </c>
      <c r="AC214" s="130" t="str">
        <f>'Форма 1'!U214</f>
        <v>СС</v>
      </c>
    </row>
    <row r="215" spans="1:29" x14ac:dyDescent="0.25">
      <c r="A215" s="28">
        <f t="shared" si="57"/>
        <v>28</v>
      </c>
      <c r="B215" s="74" t="str">
        <f>IF(ISBLANK('Форма 1'!B215),"",'Форма 1'!B215)</f>
        <v>Пермский городской округ, город Пермь</v>
      </c>
      <c r="C215" s="87" t="s">
        <v>548</v>
      </c>
      <c r="D215" s="29">
        <f>IF(ISBLANK(C215),"Введите адрес",IF(C215='Форма 1'!C215,SUM(E215:K215,M215:S215,Форма2[[#This Row],[19]:[22]]),"Ошибка в адресе!"))</f>
        <v>10218761.390000001</v>
      </c>
      <c r="E215" s="30" t="str">
        <f>IF(ISNUMBER('Форма 1'!Z215),ROUND('Форма 1'!$I215*VLOOKUP('Форма 1'!$G215,'Предельники 2022'!$B$4:$X$28,'Форма 1'!Z$7),2),"")</f>
        <v/>
      </c>
      <c r="F215" s="30" t="str">
        <f>IF(ISNUMBER('Форма 1'!AA215),ROUND('Форма 1'!$I215*VLOOKUP('Форма 1'!$G215,'Предельники 2022'!$B$4:$X$28,'Форма 1'!AA$7),2),"")</f>
        <v/>
      </c>
      <c r="G215" s="30" t="str">
        <f>IF(ISNUMBER('Форма 1'!AB215),ROUND('Форма 1'!$I215*VLOOKUP('Форма 1'!$G215,'Предельники 2022'!$B$4:$X$28,'Форма 1'!AB$7),2),"")</f>
        <v/>
      </c>
      <c r="H215" s="30" t="str">
        <f>IF(ISNUMBER('Форма 1'!AC215),ROUND('Форма 1'!$I215*VLOOKUP('Форма 1'!$G215,'Предельники 2022'!$B$4:$X$28,'Форма 1'!AC$7),2),"")</f>
        <v/>
      </c>
      <c r="I215" s="30" t="str">
        <f>IF(ISNUMBER('Форма 1'!AD215),ROUND('Форма 1'!$I215*VLOOKUP('Форма 1'!$G215,'Предельники 2022'!$B$4:$X$28,'Форма 1'!AD$7),2),"")</f>
        <v/>
      </c>
      <c r="J215" s="30" t="str">
        <f>IF(ISNUMBER('Форма 1'!AE215),ROUND('Форма 1'!$I215*VLOOKUP('Форма 1'!$G215,'Предельники 2022'!$B$4:$X$28,'Форма 1'!AE$7),2),"")</f>
        <v/>
      </c>
      <c r="K215" s="30" t="str">
        <f>IF(ISNUMBER('Форма 1'!AF215),ROUND('Форма 1'!$I215*VLOOKUP('Форма 1'!$G215,'Предельники 2022'!$B$4:$X$28,'Форма 1'!AF$7),2),"")</f>
        <v/>
      </c>
      <c r="L215" s="31" t="str">
        <f>IF(ISBLANK('Форма 1'!AG215),"",'Форма 1'!AG215)</f>
        <v/>
      </c>
      <c r="M215" s="32" t="str">
        <f>IF(ISBLANK('Форма 1'!AH215),"",'Форма 1'!AH215)</f>
        <v/>
      </c>
      <c r="N215" s="30">
        <f>IF(ISNUMBER('Форма 1'!AI215),ROUND('Форма 1'!$I215*VLOOKUP('Форма 1'!$G215,'Предельники 2022'!$B$4:$X$28,'Форма 1'!AI$7),2),"")</f>
        <v>10218761.390000001</v>
      </c>
      <c r="O215" s="30" t="str">
        <f>IF(ISNUMBER('Форма 1'!AJ215),ROUND('Форма 1'!$I215*VLOOKUP('Форма 1'!$G215,'Предельники 2022'!$B$4:$X$28,'Форма 1'!AJ$7),2),"")</f>
        <v/>
      </c>
      <c r="P215" s="30" t="str">
        <f>IF(ISNUMBER('Форма 1'!AK215),ROUND('Форма 1'!$I215*VLOOKUP('Форма 1'!$G215,'Предельники 2022'!$B$4:$X$28,'Форма 1'!AK$7),2),"")</f>
        <v/>
      </c>
      <c r="Q215" s="30" t="str">
        <f>IF(ISNUMBER('Форма 1'!AL215),ROUND('Форма 1'!$I215*VLOOKUP('Форма 1'!$G215,'Предельники 2022'!$B$4:$X$28,'Форма 1'!AL$7),2),"")</f>
        <v/>
      </c>
      <c r="R215" s="30" t="str">
        <f>IF(ISNUMBER('Форма 1'!AM215),ROUND('Форма 1'!$I215*VLOOKUP('Форма 1'!$G215,'Предельники 2022'!$B$4:$X$28,'Форма 1'!AM$7),2),"")</f>
        <v/>
      </c>
      <c r="S215" s="93" t="str">
        <f t="shared" si="58"/>
        <v/>
      </c>
      <c r="T215" s="93" t="str">
        <f>IF(ISNUMBER('Форма 1'!AN215),INDEX('Предельники 2022'!$C$4:$X$28,MATCH('Форма 1'!$G215,'Предельники 2022'!$B$4:$B$28,0),MATCH(T$5,'Предельники 2022'!$C$3:$X$3,0)),"")</f>
        <v/>
      </c>
      <c r="U215" s="93" t="str">
        <f>IF(ISNUMBER('Форма 1'!AO215),INDEX('Предельники 2022'!$C$4:$X$28,MATCH('Форма 1'!$G215,'Предельники 2022'!$B$4:$B$28,0),MATCH(U$5,'Предельники 2022'!$C$3:$X$3,0)),"")</f>
        <v/>
      </c>
      <c r="V215" s="93" t="str">
        <f>IF(ISNUMBER('Форма 1'!AP215),INDEX('Предельники 2022'!$C$4:$X$28,MATCH('Форма 1'!$G215,'Предельники 2022'!$B$4:$B$28,0),MATCH(V$5,'Предельники 2022'!$C$3:$X$3,0)),"")</f>
        <v/>
      </c>
      <c r="W215" s="93" t="str">
        <f>IF(ISNUMBER('Форма 1'!AQ215),INDEX('Предельники 2022'!$C$4:$X$28,MATCH('Форма 1'!$G215,'Предельники 2022'!$B$4:$B$28,0),MATCH(W$5,'Предельники 2022'!$C$3:$X$3,0)),"")</f>
        <v/>
      </c>
      <c r="X215" s="30" t="str">
        <f>IF(ISNUMBER('Форма 1'!AR215),ROUND('Форма 1'!$I215*VLOOKUP('Форма 1'!$G215,'Предельники 2022'!$B$4:$X$28,'Форма 1'!AR$7),2),"")</f>
        <v/>
      </c>
      <c r="Y215" s="30" t="str">
        <f>IF(ISNUMBER('Форма 1'!AS215),ROUND('Форма 1'!$I215*VLOOKUP('Форма 1'!$G215,'Предельники 2022'!$B$4:$X$28,'Форма 1'!AS$7),2),"")</f>
        <v/>
      </c>
      <c r="Z215" s="30" t="str">
        <f>IF(ISNUMBER('Форма 1'!AT215),ROUND('Форма 1'!$I215*VLOOKUP('Форма 1'!$G215,'Предельники 2022'!$B$4:$X$28,'Форма 1'!AT$7),2),"")</f>
        <v/>
      </c>
      <c r="AA215" s="32"/>
      <c r="AB215" s="128">
        <f>'Форма 1'!T215</f>
        <v>45657</v>
      </c>
      <c r="AC215" s="130" t="str">
        <f>'Форма 1'!U215</f>
        <v>РО</v>
      </c>
    </row>
    <row r="216" spans="1:29" x14ac:dyDescent="0.25">
      <c r="A216" s="28">
        <f t="shared" si="57"/>
        <v>29</v>
      </c>
      <c r="B216" s="74" t="str">
        <f>IF(ISBLANK('Форма 1'!B216),"",'Форма 1'!B216)</f>
        <v>Пермский городской округ, город Пермь</v>
      </c>
      <c r="C216" s="87" t="s">
        <v>31</v>
      </c>
      <c r="D216" s="29">
        <f>IF(ISBLANK(C216),"Введите адрес",IF(C216='Форма 1'!C216,SUM(E216:K216,M216:S216,Форма2[[#This Row],[19]:[22]]),"Ошибка в адресе!"))</f>
        <v>25433189.710000001</v>
      </c>
      <c r="E216" s="30" t="str">
        <f>IF(ISNUMBER('Форма 1'!Z216),ROUND('Форма 1'!$I216*VLOOKUP('Форма 1'!$G216,'Предельники 2022'!$B$4:$X$28,'Форма 1'!Z$7),2),"")</f>
        <v/>
      </c>
      <c r="F216" s="30" t="str">
        <f>IF(ISNUMBER('Форма 1'!AA216),ROUND('Форма 1'!$I216*VLOOKUP('Форма 1'!$G216,'Предельники 2022'!$B$4:$X$28,'Форма 1'!AA$7),2),"")</f>
        <v/>
      </c>
      <c r="G216" s="30" t="str">
        <f>IF(ISNUMBER('Форма 1'!AB216),ROUND('Форма 1'!$I216*VLOOKUP('Форма 1'!$G216,'Предельники 2022'!$B$4:$X$28,'Форма 1'!AB$7),2),"")</f>
        <v/>
      </c>
      <c r="H216" s="30" t="str">
        <f>IF(ISNUMBER('Форма 1'!AC216),ROUND('Форма 1'!$I216*VLOOKUP('Форма 1'!$G216,'Предельники 2022'!$B$4:$X$28,'Форма 1'!AC$7),2),"")</f>
        <v/>
      </c>
      <c r="I216" s="30" t="str">
        <f>IF(ISNUMBER('Форма 1'!AD216),ROUND('Форма 1'!$I216*VLOOKUP('Форма 1'!$G216,'Предельники 2022'!$B$4:$X$28,'Форма 1'!AD$7),2),"")</f>
        <v/>
      </c>
      <c r="J216" s="30" t="str">
        <f>IF(ISNUMBER('Форма 1'!AE216),ROUND('Форма 1'!$I216*VLOOKUP('Форма 1'!$G216,'Предельники 2022'!$B$4:$X$28,'Форма 1'!AE$7),2),"")</f>
        <v/>
      </c>
      <c r="K216" s="30" t="str">
        <f>IF(ISNUMBER('Форма 1'!AF216),ROUND('Форма 1'!$I216*VLOOKUP('Форма 1'!$G216,'Предельники 2022'!$B$4:$X$28,'Форма 1'!AF$7),2),"")</f>
        <v/>
      </c>
      <c r="L216" s="31" t="str">
        <f>IF(ISBLANK('Форма 1'!AG216),"",'Форма 1'!AG216)</f>
        <v/>
      </c>
      <c r="M216" s="32" t="str">
        <f>IF(ISBLANK('Форма 1'!AH216),"",'Форма 1'!AH216)</f>
        <v/>
      </c>
      <c r="N216" s="30" t="str">
        <f>IF(ISNUMBER('Форма 1'!AI216),ROUND('Форма 1'!$I216*VLOOKUP('Форма 1'!$G216,'Предельники 2022'!$B$4:$X$28,'Форма 1'!AI$7),2),"")</f>
        <v/>
      </c>
      <c r="O216" s="30">
        <f>IF(ISNUMBER('Форма 1'!AJ216),ROUND('Форма 1'!$I216*VLOOKUP('Форма 1'!$G216,'Предельники 2022'!$B$4:$X$28,'Форма 1'!AJ$7),2),"")</f>
        <v>25433189.710000001</v>
      </c>
      <c r="P216" s="30" t="str">
        <f>IF(ISNUMBER('Форма 1'!AK216),ROUND('Форма 1'!$I216*VLOOKUP('Форма 1'!$G216,'Предельники 2022'!$B$4:$X$28,'Форма 1'!AK$7),2),"")</f>
        <v/>
      </c>
      <c r="Q216" s="30" t="str">
        <f>IF(ISNUMBER('Форма 1'!AL216),ROUND('Форма 1'!$I216*VLOOKUP('Форма 1'!$G216,'Предельники 2022'!$B$4:$X$28,'Форма 1'!AL$7),2),"")</f>
        <v/>
      </c>
      <c r="R216" s="30" t="str">
        <f>IF(ISNUMBER('Форма 1'!AM216),ROUND('Форма 1'!$I216*VLOOKUP('Форма 1'!$G216,'Предельники 2022'!$B$4:$X$28,'Форма 1'!AM$7),2),"")</f>
        <v/>
      </c>
      <c r="S216" s="93" t="str">
        <f t="shared" si="58"/>
        <v/>
      </c>
      <c r="T216" s="93" t="str">
        <f>IF(ISNUMBER('Форма 1'!AN216),INDEX('Предельники 2022'!$C$4:$X$28,MATCH('Форма 1'!$G216,'Предельники 2022'!$B$4:$B$28,0),MATCH(T$5,'Предельники 2022'!$C$3:$X$3,0)),"")</f>
        <v/>
      </c>
      <c r="U216" s="93" t="str">
        <f>IF(ISNUMBER('Форма 1'!AO216),INDEX('Предельники 2022'!$C$4:$X$28,MATCH('Форма 1'!$G216,'Предельники 2022'!$B$4:$B$28,0),MATCH(U$5,'Предельники 2022'!$C$3:$X$3,0)),"")</f>
        <v/>
      </c>
      <c r="V216" s="93" t="str">
        <f>IF(ISNUMBER('Форма 1'!AP216),INDEX('Предельники 2022'!$C$4:$X$28,MATCH('Форма 1'!$G216,'Предельники 2022'!$B$4:$B$28,0),MATCH(V$5,'Предельники 2022'!$C$3:$X$3,0)),"")</f>
        <v/>
      </c>
      <c r="W216" s="93" t="str">
        <f>IF(ISNUMBER('Форма 1'!AQ216),INDEX('Предельники 2022'!$C$4:$X$28,MATCH('Форма 1'!$G216,'Предельники 2022'!$B$4:$B$28,0),MATCH(W$5,'Предельники 2022'!$C$3:$X$3,0)),"")</f>
        <v/>
      </c>
      <c r="X216" s="30" t="str">
        <f>IF(ISNUMBER('Форма 1'!AR216),ROUND('Форма 1'!$I216*VLOOKUP('Форма 1'!$G216,'Предельники 2022'!$B$4:$X$28,'Форма 1'!AR$7),2),"")</f>
        <v/>
      </c>
      <c r="Y216" s="30" t="str">
        <f>IF(ISNUMBER('Форма 1'!AS216),ROUND('Форма 1'!$I216*VLOOKUP('Форма 1'!$G216,'Предельники 2022'!$B$4:$X$28,'Форма 1'!AS$7),2),"")</f>
        <v/>
      </c>
      <c r="Z216" s="30" t="str">
        <f>IF(ISNUMBER('Форма 1'!AT216),ROUND('Форма 1'!$I216*VLOOKUP('Форма 1'!$G216,'Предельники 2022'!$B$4:$X$28,'Форма 1'!AT$7),2),"")</f>
        <v/>
      </c>
      <c r="AA216" s="32"/>
      <c r="AB216" s="128">
        <f>'Форма 1'!T216</f>
        <v>45657</v>
      </c>
      <c r="AC216" s="130" t="str">
        <f>'Форма 1'!U216</f>
        <v>РО</v>
      </c>
    </row>
    <row r="217" spans="1:29" x14ac:dyDescent="0.25">
      <c r="A217" s="28">
        <f t="shared" si="57"/>
        <v>30</v>
      </c>
      <c r="B217" s="74" t="str">
        <f>IF(ISBLANK('Форма 1'!B217),"",'Форма 1'!B217)</f>
        <v>Пермский городской округ, город Пермь</v>
      </c>
      <c r="C217" s="87" t="s">
        <v>161</v>
      </c>
      <c r="D217" s="29">
        <f>IF(ISBLANK(C217),"Введите адрес",IF(C217='Форма 1'!C217,SUM(E217:K217,M217:S217,Форма2[[#This Row],[19]:[22]]),"Ошибка в адресе!"))</f>
        <v>8361267.4000000004</v>
      </c>
      <c r="E217" s="30" t="str">
        <f>IF(ISNUMBER('Форма 1'!Z217),ROUND('Форма 1'!$I217*VLOOKUP('Форма 1'!$G217,'Предельники 2022'!$B$4:$X$28,'Форма 1'!Z$7),2),"")</f>
        <v/>
      </c>
      <c r="F217" s="30" t="str">
        <f>IF(ISNUMBER('Форма 1'!AA217),ROUND('Форма 1'!$I217*VLOOKUP('Форма 1'!$G217,'Предельники 2022'!$B$4:$X$28,'Форма 1'!AA$7),2),"")</f>
        <v/>
      </c>
      <c r="G217" s="30" t="str">
        <f>IF(ISNUMBER('Форма 1'!AB217),ROUND('Форма 1'!$I217*VLOOKUP('Форма 1'!$G217,'Предельники 2022'!$B$4:$X$28,'Форма 1'!AB$7),2),"")</f>
        <v/>
      </c>
      <c r="H217" s="30" t="str">
        <f>IF(ISNUMBER('Форма 1'!AC217),ROUND('Форма 1'!$I217*VLOOKUP('Форма 1'!$G217,'Предельники 2022'!$B$4:$X$28,'Форма 1'!AC$7),2),"")</f>
        <v/>
      </c>
      <c r="I217" s="30" t="str">
        <f>IF(ISNUMBER('Форма 1'!AD217),ROUND('Форма 1'!$I217*VLOOKUP('Форма 1'!$G217,'Предельники 2022'!$B$4:$X$28,'Форма 1'!AD$7),2),"")</f>
        <v/>
      </c>
      <c r="J217" s="30" t="str">
        <f>IF(ISNUMBER('Форма 1'!AE217),ROUND('Форма 1'!$I217*VLOOKUP('Форма 1'!$G217,'Предельники 2022'!$B$4:$X$28,'Форма 1'!AE$7),2),"")</f>
        <v/>
      </c>
      <c r="K217" s="30">
        <f>IF(ISNUMBER('Форма 1'!AF217),ROUND('Форма 1'!$I217*VLOOKUP('Форма 1'!$G217,'Предельники 2022'!$B$4:$X$28,'Форма 1'!AF$7),2),"")</f>
        <v>5715956.7999999998</v>
      </c>
      <c r="L217" s="31" t="str">
        <f>IF(ISBLANK('Форма 1'!AG217),"",'Форма 1'!AG217)</f>
        <v/>
      </c>
      <c r="M217" s="32" t="str">
        <f>IF(ISBLANK('Форма 1'!AH217),"",'Форма 1'!AH217)</f>
        <v/>
      </c>
      <c r="N217" s="30" t="str">
        <f>IF(ISNUMBER('Форма 1'!AI217),ROUND('Форма 1'!$I217*VLOOKUP('Форма 1'!$G217,'Предельники 2022'!$B$4:$X$28,'Форма 1'!AI$7),2),"")</f>
        <v/>
      </c>
      <c r="O217" s="30" t="str">
        <f>IF(ISNUMBER('Форма 1'!AJ217),ROUND('Форма 1'!$I217*VLOOKUP('Форма 1'!$G217,'Предельники 2022'!$B$4:$X$28,'Форма 1'!AJ$7),2),"")</f>
        <v/>
      </c>
      <c r="P217" s="30" t="str">
        <f>IF(ISNUMBER('Форма 1'!AK217),ROUND('Форма 1'!$I217*VLOOKUP('Форма 1'!$G217,'Предельники 2022'!$B$4:$X$28,'Форма 1'!AK$7),2),"")</f>
        <v/>
      </c>
      <c r="Q217" s="30" t="str">
        <f>IF(ISNUMBER('Форма 1'!AL217),ROUND('Форма 1'!$I217*VLOOKUP('Форма 1'!$G217,'Предельники 2022'!$B$4:$X$28,'Форма 1'!AL$7),2),"")</f>
        <v/>
      </c>
      <c r="R217" s="30">
        <f>IF(ISNUMBER('Форма 1'!AM217),ROUND('Форма 1'!$I217*VLOOKUP('Форма 1'!$G217,'Предельники 2022'!$B$4:$X$28,'Форма 1'!AM$7),2),"")</f>
        <v>2645310.6</v>
      </c>
      <c r="S217" s="93" t="str">
        <f t="shared" si="58"/>
        <v/>
      </c>
      <c r="T217" s="93" t="str">
        <f>IF(ISNUMBER('Форма 1'!AN217),INDEX('Предельники 2022'!$C$4:$X$28,MATCH('Форма 1'!$G217,'Предельники 2022'!$B$4:$B$28,0),MATCH(T$5,'Предельники 2022'!$C$3:$X$3,0)),"")</f>
        <v/>
      </c>
      <c r="U217" s="93" t="str">
        <f>IF(ISNUMBER('Форма 1'!AO217),INDEX('Предельники 2022'!$C$4:$X$28,MATCH('Форма 1'!$G217,'Предельники 2022'!$B$4:$B$28,0),MATCH(U$5,'Предельники 2022'!$C$3:$X$3,0)),"")</f>
        <v/>
      </c>
      <c r="V217" s="93" t="str">
        <f>IF(ISNUMBER('Форма 1'!AP217),INDEX('Предельники 2022'!$C$4:$X$28,MATCH('Форма 1'!$G217,'Предельники 2022'!$B$4:$B$28,0),MATCH(V$5,'Предельники 2022'!$C$3:$X$3,0)),"")</f>
        <v/>
      </c>
      <c r="W217" s="93" t="str">
        <f>IF(ISNUMBER('Форма 1'!AQ217),INDEX('Предельники 2022'!$C$4:$X$28,MATCH('Форма 1'!$G217,'Предельники 2022'!$B$4:$B$28,0),MATCH(W$5,'Предельники 2022'!$C$3:$X$3,0)),"")</f>
        <v/>
      </c>
      <c r="X217" s="30" t="str">
        <f>IF(ISNUMBER('Форма 1'!AR217),ROUND('Форма 1'!$I217*VLOOKUP('Форма 1'!$G217,'Предельники 2022'!$B$4:$X$28,'Форма 1'!AR$7),2),"")</f>
        <v/>
      </c>
      <c r="Y217" s="30" t="str">
        <f>IF(ISNUMBER('Форма 1'!AS217),ROUND('Форма 1'!$I217*VLOOKUP('Форма 1'!$G217,'Предельники 2022'!$B$4:$X$28,'Форма 1'!AS$7),2),"")</f>
        <v/>
      </c>
      <c r="Z217" s="30" t="str">
        <f>IF(ISNUMBER('Форма 1'!AT217),ROUND('Форма 1'!$I217*VLOOKUP('Форма 1'!$G217,'Предельники 2022'!$B$4:$X$28,'Форма 1'!AT$7),2),"")</f>
        <v/>
      </c>
      <c r="AA217" s="32"/>
      <c r="AB217" s="128">
        <f>'Форма 1'!T217</f>
        <v>45657</v>
      </c>
      <c r="AC217" s="130" t="str">
        <f>'Форма 1'!U217</f>
        <v>СС</v>
      </c>
    </row>
    <row r="218" spans="1:29" x14ac:dyDescent="0.25">
      <c r="A218" s="28">
        <f t="shared" si="57"/>
        <v>31</v>
      </c>
      <c r="B218" s="74" t="str">
        <f>IF(ISBLANK('Форма 1'!B218),"",'Форма 1'!B218)</f>
        <v>Пермский городской округ, город Пермь</v>
      </c>
      <c r="C218" s="87" t="s">
        <v>146</v>
      </c>
      <c r="D218" s="29">
        <f>IF(ISBLANK(C218),"Введите адрес",IF(C218='Форма 1'!C218,SUM(E218:K218,M218:S218,Форма2[[#This Row],[19]:[22]]),"Ошибка в адресе!"))</f>
        <v>4472129.0999999996</v>
      </c>
      <c r="E218" s="30" t="str">
        <f>IF(ISNUMBER('Форма 1'!Z218),ROUND('Форма 1'!$I218*VLOOKUP('Форма 1'!$G218,'Предельники 2022'!$B$4:$X$28,'Форма 1'!Z$7),2),"")</f>
        <v/>
      </c>
      <c r="F218" s="30" t="str">
        <f>IF(ISNUMBER('Форма 1'!AA218),ROUND('Форма 1'!$I218*VLOOKUP('Форма 1'!$G218,'Предельники 2022'!$B$4:$X$28,'Форма 1'!AA$7),2),"")</f>
        <v/>
      </c>
      <c r="G218" s="30" t="str">
        <f>IF(ISNUMBER('Форма 1'!AB218),ROUND('Форма 1'!$I218*VLOOKUP('Форма 1'!$G218,'Предельники 2022'!$B$4:$X$28,'Форма 1'!AB$7),2),"")</f>
        <v/>
      </c>
      <c r="H218" s="30" t="str">
        <f>IF(ISNUMBER('Форма 1'!AC218),ROUND('Форма 1'!$I218*VLOOKUP('Форма 1'!$G218,'Предельники 2022'!$B$4:$X$28,'Форма 1'!AC$7),2),"")</f>
        <v/>
      </c>
      <c r="I218" s="30">
        <f>IF(ISNUMBER('Форма 1'!AD218),ROUND('Форма 1'!$I218*VLOOKUP('Форма 1'!$G218,'Предельники 2022'!$B$4:$X$28,'Форма 1'!AD$7),2),"")</f>
        <v>4472129.0999999996</v>
      </c>
      <c r="J218" s="30" t="str">
        <f>IF(ISNUMBER('Форма 1'!AE218),ROUND('Форма 1'!$I218*VLOOKUP('Форма 1'!$G218,'Предельники 2022'!$B$4:$X$28,'Форма 1'!AE$7),2),"")</f>
        <v/>
      </c>
      <c r="K218" s="30" t="str">
        <f>IF(ISNUMBER('Форма 1'!AF218),ROUND('Форма 1'!$I218*VLOOKUP('Форма 1'!$G218,'Предельники 2022'!$B$4:$X$28,'Форма 1'!AF$7),2),"")</f>
        <v/>
      </c>
      <c r="L218" s="31" t="str">
        <f>IF(ISBLANK('Форма 1'!AG218),"",'Форма 1'!AG218)</f>
        <v/>
      </c>
      <c r="M218" s="32" t="str">
        <f>IF(ISBLANK('Форма 1'!AH218),"",'Форма 1'!AH218)</f>
        <v/>
      </c>
      <c r="N218" s="30" t="str">
        <f>IF(ISNUMBER('Форма 1'!AI218),ROUND('Форма 1'!$I218*VLOOKUP('Форма 1'!$G218,'Предельники 2022'!$B$4:$X$28,'Форма 1'!AI$7),2),"")</f>
        <v/>
      </c>
      <c r="O218" s="30" t="str">
        <f>IF(ISNUMBER('Форма 1'!AJ218),ROUND('Форма 1'!$I218*VLOOKUP('Форма 1'!$G218,'Предельники 2022'!$B$4:$X$28,'Форма 1'!AJ$7),2),"")</f>
        <v/>
      </c>
      <c r="P218" s="30" t="str">
        <f>IF(ISNUMBER('Форма 1'!AK218),ROUND('Форма 1'!$I218*VLOOKUP('Форма 1'!$G218,'Предельники 2022'!$B$4:$X$28,'Форма 1'!AK$7),2),"")</f>
        <v/>
      </c>
      <c r="Q218" s="30" t="str">
        <f>IF(ISNUMBER('Форма 1'!AL218),ROUND('Форма 1'!$I218*VLOOKUP('Форма 1'!$G218,'Предельники 2022'!$B$4:$X$28,'Форма 1'!AL$7),2),"")</f>
        <v/>
      </c>
      <c r="R218" s="30" t="str">
        <f>IF(ISNUMBER('Форма 1'!AM218),ROUND('Форма 1'!$I218*VLOOKUP('Форма 1'!$G218,'Предельники 2022'!$B$4:$X$28,'Форма 1'!AM$7),2),"")</f>
        <v/>
      </c>
      <c r="S218" s="93" t="str">
        <f t="shared" si="58"/>
        <v/>
      </c>
      <c r="T218" s="93" t="str">
        <f>IF(ISNUMBER('Форма 1'!AN218),INDEX('Предельники 2022'!$C$4:$X$28,MATCH('Форма 1'!$G218,'Предельники 2022'!$B$4:$B$28,0),MATCH(T$5,'Предельники 2022'!$C$3:$X$3,0)),"")</f>
        <v/>
      </c>
      <c r="U218" s="93" t="str">
        <f>IF(ISNUMBER('Форма 1'!AO218),INDEX('Предельники 2022'!$C$4:$X$28,MATCH('Форма 1'!$G218,'Предельники 2022'!$B$4:$B$28,0),MATCH(U$5,'Предельники 2022'!$C$3:$X$3,0)),"")</f>
        <v/>
      </c>
      <c r="V218" s="93" t="str">
        <f>IF(ISNUMBER('Форма 1'!AP218),INDEX('Предельники 2022'!$C$4:$X$28,MATCH('Форма 1'!$G218,'Предельники 2022'!$B$4:$B$28,0),MATCH(V$5,'Предельники 2022'!$C$3:$X$3,0)),"")</f>
        <v/>
      </c>
      <c r="W218" s="93" t="str">
        <f>IF(ISNUMBER('Форма 1'!AQ218),INDEX('Предельники 2022'!$C$4:$X$28,MATCH('Форма 1'!$G218,'Предельники 2022'!$B$4:$B$28,0),MATCH(W$5,'Предельники 2022'!$C$3:$X$3,0)),"")</f>
        <v/>
      </c>
      <c r="X218" s="30" t="str">
        <f>IF(ISNUMBER('Форма 1'!AR218),ROUND('Форма 1'!$I218*VLOOKUP('Форма 1'!$G218,'Предельники 2022'!$B$4:$X$28,'Форма 1'!AR$7),2),"")</f>
        <v/>
      </c>
      <c r="Y218" s="30" t="str">
        <f>IF(ISNUMBER('Форма 1'!AS218),ROUND('Форма 1'!$I218*VLOOKUP('Форма 1'!$G218,'Предельники 2022'!$B$4:$X$28,'Форма 1'!AS$7),2),"")</f>
        <v/>
      </c>
      <c r="Z218" s="30" t="str">
        <f>IF(ISNUMBER('Форма 1'!AT218),ROUND('Форма 1'!$I218*VLOOKUP('Форма 1'!$G218,'Предельники 2022'!$B$4:$X$28,'Форма 1'!AT$7),2),"")</f>
        <v/>
      </c>
      <c r="AA218" s="32"/>
      <c r="AB218" s="128">
        <f>'Форма 1'!T218</f>
        <v>45657</v>
      </c>
      <c r="AC218" s="130" t="str">
        <f>'Форма 1'!U218</f>
        <v>СС</v>
      </c>
    </row>
    <row r="219" spans="1:29" x14ac:dyDescent="0.25">
      <c r="A219" s="28">
        <f t="shared" si="57"/>
        <v>32</v>
      </c>
      <c r="B219" s="74" t="str">
        <f>IF(ISBLANK('Форма 1'!B219),"",'Форма 1'!B219)</f>
        <v>Пермский городской округ, город Пермь</v>
      </c>
      <c r="C219" s="87" t="s">
        <v>438</v>
      </c>
      <c r="D219" s="29">
        <f>IF(ISBLANK(C219),"Введите адрес",IF(C219='Форма 1'!C219,SUM(E219:K219,M219:S219,Форма2[[#This Row],[19]:[22]]),"Ошибка в адресе!"))</f>
        <v>6110039.4299999997</v>
      </c>
      <c r="E219" s="30" t="str">
        <f>IF(ISNUMBER('Форма 1'!Z219),ROUND('Форма 1'!$I219*VLOOKUP('Форма 1'!$G219,'Предельники 2022'!$B$4:$X$28,'Форма 1'!Z$7),2),"")</f>
        <v/>
      </c>
      <c r="F219" s="30" t="str">
        <f>IF(ISNUMBER('Форма 1'!AA219),ROUND('Форма 1'!$I219*VLOOKUP('Форма 1'!$G219,'Предельники 2022'!$B$4:$X$28,'Форма 1'!AA$7),2),"")</f>
        <v/>
      </c>
      <c r="G219" s="30" t="str">
        <f>IF(ISNUMBER('Форма 1'!AB219),ROUND('Форма 1'!$I219*VLOOKUP('Форма 1'!$G219,'Предельники 2022'!$B$4:$X$28,'Форма 1'!AB$7),2),"")</f>
        <v/>
      </c>
      <c r="H219" s="30" t="str">
        <f>IF(ISNUMBER('Форма 1'!AC219),ROUND('Форма 1'!$I219*VLOOKUP('Форма 1'!$G219,'Предельники 2022'!$B$4:$X$28,'Форма 1'!AC$7),2),"")</f>
        <v/>
      </c>
      <c r="I219" s="30" t="str">
        <f>IF(ISNUMBER('Форма 1'!AD219),ROUND('Форма 1'!$I219*VLOOKUP('Форма 1'!$G219,'Предельники 2022'!$B$4:$X$28,'Форма 1'!AD$7),2),"")</f>
        <v/>
      </c>
      <c r="J219" s="30" t="str">
        <f>IF(ISNUMBER('Форма 1'!AE219),ROUND('Форма 1'!$I219*VLOOKUP('Форма 1'!$G219,'Предельники 2022'!$B$4:$X$28,'Форма 1'!AE$7),2),"")</f>
        <v/>
      </c>
      <c r="K219" s="30" t="str">
        <f>IF(ISNUMBER('Форма 1'!AF219),ROUND('Форма 1'!$I219*VLOOKUP('Форма 1'!$G219,'Предельники 2022'!$B$4:$X$28,'Форма 1'!AF$7),2),"")</f>
        <v/>
      </c>
      <c r="L219" s="31" t="str">
        <f>IF(ISBLANK('Форма 1'!AG219),"",'Форма 1'!AG219)</f>
        <v/>
      </c>
      <c r="M219" s="32" t="str">
        <f>IF(ISBLANK('Форма 1'!AH219),"",'Форма 1'!AH219)</f>
        <v/>
      </c>
      <c r="N219" s="30">
        <f>IF(ISNUMBER('Форма 1'!AI219),ROUND('Форма 1'!$I219*VLOOKUP('Форма 1'!$G219,'Предельники 2022'!$B$4:$X$28,'Форма 1'!AI$7),2),"")</f>
        <v>6110039.4299999997</v>
      </c>
      <c r="O219" s="30" t="str">
        <f>IF(ISNUMBER('Форма 1'!AJ219),ROUND('Форма 1'!$I219*VLOOKUP('Форма 1'!$G219,'Предельники 2022'!$B$4:$X$28,'Форма 1'!AJ$7),2),"")</f>
        <v/>
      </c>
      <c r="P219" s="30" t="str">
        <f>IF(ISNUMBER('Форма 1'!AK219),ROUND('Форма 1'!$I219*VLOOKUP('Форма 1'!$G219,'Предельники 2022'!$B$4:$X$28,'Форма 1'!AK$7),2),"")</f>
        <v/>
      </c>
      <c r="Q219" s="30" t="str">
        <f>IF(ISNUMBER('Форма 1'!AL219),ROUND('Форма 1'!$I219*VLOOKUP('Форма 1'!$G219,'Предельники 2022'!$B$4:$X$28,'Форма 1'!AL$7),2),"")</f>
        <v/>
      </c>
      <c r="R219" s="30" t="str">
        <f>IF(ISNUMBER('Форма 1'!AM219),ROUND('Форма 1'!$I219*VLOOKUP('Форма 1'!$G219,'Предельники 2022'!$B$4:$X$28,'Форма 1'!AM$7),2),"")</f>
        <v/>
      </c>
      <c r="S219" s="93" t="str">
        <f t="shared" si="58"/>
        <v/>
      </c>
      <c r="T219" s="93" t="str">
        <f>IF(ISNUMBER('Форма 1'!AN219),INDEX('Предельники 2022'!$C$4:$X$28,MATCH('Форма 1'!$G219,'Предельники 2022'!$B$4:$B$28,0),MATCH(T$5,'Предельники 2022'!$C$3:$X$3,0)),"")</f>
        <v/>
      </c>
      <c r="U219" s="93" t="str">
        <f>IF(ISNUMBER('Форма 1'!AO219),INDEX('Предельники 2022'!$C$4:$X$28,MATCH('Форма 1'!$G219,'Предельники 2022'!$B$4:$B$28,0),MATCH(U$5,'Предельники 2022'!$C$3:$X$3,0)),"")</f>
        <v/>
      </c>
      <c r="V219" s="93" t="str">
        <f>IF(ISNUMBER('Форма 1'!AP219),INDEX('Предельники 2022'!$C$4:$X$28,MATCH('Форма 1'!$G219,'Предельники 2022'!$B$4:$B$28,0),MATCH(V$5,'Предельники 2022'!$C$3:$X$3,0)),"")</f>
        <v/>
      </c>
      <c r="W219" s="93" t="str">
        <f>IF(ISNUMBER('Форма 1'!AQ219),INDEX('Предельники 2022'!$C$4:$X$28,MATCH('Форма 1'!$G219,'Предельники 2022'!$B$4:$B$28,0),MATCH(W$5,'Предельники 2022'!$C$3:$X$3,0)),"")</f>
        <v/>
      </c>
      <c r="X219" s="30" t="str">
        <f>IF(ISNUMBER('Форма 1'!AR219),ROUND('Форма 1'!$I219*VLOOKUP('Форма 1'!$G219,'Предельники 2022'!$B$4:$X$28,'Форма 1'!AR$7),2),"")</f>
        <v/>
      </c>
      <c r="Y219" s="30" t="str">
        <f>IF(ISNUMBER('Форма 1'!AS219),ROUND('Форма 1'!$I219*VLOOKUP('Форма 1'!$G219,'Предельники 2022'!$B$4:$X$28,'Форма 1'!AS$7),2),"")</f>
        <v/>
      </c>
      <c r="Z219" s="30" t="str">
        <f>IF(ISNUMBER('Форма 1'!AT219),ROUND('Форма 1'!$I219*VLOOKUP('Форма 1'!$G219,'Предельники 2022'!$B$4:$X$28,'Форма 1'!AT$7),2),"")</f>
        <v/>
      </c>
      <c r="AA219" s="32"/>
      <c r="AB219" s="128">
        <f>'Форма 1'!T219</f>
        <v>45657</v>
      </c>
      <c r="AC219" s="130" t="str">
        <f>'Форма 1'!U219</f>
        <v>РО</v>
      </c>
    </row>
    <row r="220" spans="1:29" x14ac:dyDescent="0.25">
      <c r="A220" s="28">
        <f t="shared" si="57"/>
        <v>33</v>
      </c>
      <c r="B220" s="74" t="str">
        <f>IF(ISBLANK('Форма 1'!B220),"",'Форма 1'!B220)</f>
        <v>Пермский городской округ, город Пермь</v>
      </c>
      <c r="C220" s="87" t="s">
        <v>218</v>
      </c>
      <c r="D220" s="29">
        <f>IF(ISBLANK(C220),"Введите адрес",IF(C220='Форма 1'!C220,SUM(E220:K220,M220:S220,Форма2[[#This Row],[19]:[22]]),"Ошибка в адресе!"))</f>
        <v>5721053.6500000004</v>
      </c>
      <c r="E220" s="30" t="str">
        <f>IF(ISNUMBER('Форма 1'!Z220),ROUND('Форма 1'!$I220*VLOOKUP('Форма 1'!$G220,'Предельники 2022'!$B$4:$X$28,'Форма 1'!Z$7),2),"")</f>
        <v/>
      </c>
      <c r="F220" s="30" t="str">
        <f>IF(ISNUMBER('Форма 1'!AA220),ROUND('Форма 1'!$I220*VLOOKUP('Форма 1'!$G220,'Предельники 2022'!$B$4:$X$28,'Форма 1'!AA$7),2),"")</f>
        <v/>
      </c>
      <c r="G220" s="30" t="str">
        <f>IF(ISNUMBER('Форма 1'!AB220),ROUND('Форма 1'!$I220*VLOOKUP('Форма 1'!$G220,'Предельники 2022'!$B$4:$X$28,'Форма 1'!AB$7),2),"")</f>
        <v/>
      </c>
      <c r="H220" s="30" t="str">
        <f>IF(ISNUMBER('Форма 1'!AC220),ROUND('Форма 1'!$I220*VLOOKUP('Форма 1'!$G220,'Предельники 2022'!$B$4:$X$28,'Форма 1'!AC$7),2),"")</f>
        <v/>
      </c>
      <c r="I220" s="30" t="str">
        <f>IF(ISNUMBER('Форма 1'!AD220),ROUND('Форма 1'!$I220*VLOOKUP('Форма 1'!$G220,'Предельники 2022'!$B$4:$X$28,'Форма 1'!AD$7),2),"")</f>
        <v/>
      </c>
      <c r="J220" s="30" t="str">
        <f>IF(ISNUMBER('Форма 1'!AE220),ROUND('Форма 1'!$I220*VLOOKUP('Форма 1'!$G220,'Предельники 2022'!$B$4:$X$28,'Форма 1'!AE$7),2),"")</f>
        <v/>
      </c>
      <c r="K220" s="30" t="str">
        <f>IF(ISNUMBER('Форма 1'!AF220),ROUND('Форма 1'!$I220*VLOOKUP('Форма 1'!$G220,'Предельники 2022'!$B$4:$X$28,'Форма 1'!AF$7),2),"")</f>
        <v/>
      </c>
      <c r="L220" s="31" t="str">
        <f>IF(ISBLANK('Форма 1'!AG220),"",'Форма 1'!AG220)</f>
        <v/>
      </c>
      <c r="M220" s="32" t="str">
        <f>IF(ISBLANK('Форма 1'!AH220),"",'Форма 1'!AH220)</f>
        <v/>
      </c>
      <c r="N220" s="30">
        <f>IF(ISNUMBER('Форма 1'!AI220),ROUND('Форма 1'!$I220*VLOOKUP('Форма 1'!$G220,'Предельники 2022'!$B$4:$X$28,'Форма 1'!AI$7),2),"")</f>
        <v>5721053.6500000004</v>
      </c>
      <c r="O220" s="30" t="str">
        <f>IF(ISNUMBER('Форма 1'!AJ220),ROUND('Форма 1'!$I220*VLOOKUP('Форма 1'!$G220,'Предельники 2022'!$B$4:$X$28,'Форма 1'!AJ$7),2),"")</f>
        <v/>
      </c>
      <c r="P220" s="30" t="str">
        <f>IF(ISNUMBER('Форма 1'!AK220),ROUND('Форма 1'!$I220*VLOOKUP('Форма 1'!$G220,'Предельники 2022'!$B$4:$X$28,'Форма 1'!AK$7),2),"")</f>
        <v/>
      </c>
      <c r="Q220" s="30" t="str">
        <f>IF(ISNUMBER('Форма 1'!AL220),ROUND('Форма 1'!$I220*VLOOKUP('Форма 1'!$G220,'Предельники 2022'!$B$4:$X$28,'Форма 1'!AL$7),2),"")</f>
        <v/>
      </c>
      <c r="R220" s="30" t="str">
        <f>IF(ISNUMBER('Форма 1'!AM220),ROUND('Форма 1'!$I220*VLOOKUP('Форма 1'!$G220,'Предельники 2022'!$B$4:$X$28,'Форма 1'!AM$7),2),"")</f>
        <v/>
      </c>
      <c r="S220" s="93" t="str">
        <f t="shared" si="58"/>
        <v/>
      </c>
      <c r="T220" s="93" t="str">
        <f>IF(ISNUMBER('Форма 1'!AN220),INDEX('Предельники 2022'!$C$4:$X$28,MATCH('Форма 1'!$G220,'Предельники 2022'!$B$4:$B$28,0),MATCH(T$5,'Предельники 2022'!$C$3:$X$3,0)),"")</f>
        <v/>
      </c>
      <c r="U220" s="93" t="str">
        <f>IF(ISNUMBER('Форма 1'!AO220),INDEX('Предельники 2022'!$C$4:$X$28,MATCH('Форма 1'!$G220,'Предельники 2022'!$B$4:$B$28,0),MATCH(U$5,'Предельники 2022'!$C$3:$X$3,0)),"")</f>
        <v/>
      </c>
      <c r="V220" s="93" t="str">
        <f>IF(ISNUMBER('Форма 1'!AP220),INDEX('Предельники 2022'!$C$4:$X$28,MATCH('Форма 1'!$G220,'Предельники 2022'!$B$4:$B$28,0),MATCH(V$5,'Предельники 2022'!$C$3:$X$3,0)),"")</f>
        <v/>
      </c>
      <c r="W220" s="93" t="str">
        <f>IF(ISNUMBER('Форма 1'!AQ220),INDEX('Предельники 2022'!$C$4:$X$28,MATCH('Форма 1'!$G220,'Предельники 2022'!$B$4:$B$28,0),MATCH(W$5,'Предельники 2022'!$C$3:$X$3,0)),"")</f>
        <v/>
      </c>
      <c r="X220" s="30" t="str">
        <f>IF(ISNUMBER('Форма 1'!AR220),ROUND('Форма 1'!$I220*VLOOKUP('Форма 1'!$G220,'Предельники 2022'!$B$4:$X$28,'Форма 1'!AR$7),2),"")</f>
        <v/>
      </c>
      <c r="Y220" s="30" t="str">
        <f>IF(ISNUMBER('Форма 1'!AS220),ROUND('Форма 1'!$I220*VLOOKUP('Форма 1'!$G220,'Предельники 2022'!$B$4:$X$28,'Форма 1'!AS$7),2),"")</f>
        <v/>
      </c>
      <c r="Z220" s="30" t="str">
        <f>IF(ISNUMBER('Форма 1'!AT220),ROUND('Форма 1'!$I220*VLOOKUP('Форма 1'!$G220,'Предельники 2022'!$B$4:$X$28,'Форма 1'!AT$7),2),"")</f>
        <v/>
      </c>
      <c r="AA220" s="32"/>
      <c r="AB220" s="128">
        <f>'Форма 1'!T220</f>
        <v>45657</v>
      </c>
      <c r="AC220" s="130" t="str">
        <f>'Форма 1'!U220</f>
        <v>СС</v>
      </c>
    </row>
    <row r="221" spans="1:29" x14ac:dyDescent="0.25">
      <c r="A221" s="28">
        <f t="shared" si="57"/>
        <v>34</v>
      </c>
      <c r="B221" s="74" t="str">
        <f>IF(ISBLANK('Форма 1'!B221),"",'Форма 1'!B221)</f>
        <v>Пермский городской округ, город Пермь</v>
      </c>
      <c r="C221" s="87" t="s">
        <v>219</v>
      </c>
      <c r="D221" s="29">
        <f>IF(ISBLANK(C221),"Введите адрес",IF(C221='Форма 1'!C221,SUM(E221:K221,M221:S221,Форма2[[#This Row],[19]:[22]]),"Ошибка в адресе!"))</f>
        <v>5633125.6699999999</v>
      </c>
      <c r="E221" s="30" t="str">
        <f>IF(ISNUMBER('Форма 1'!Z221),ROUND('Форма 1'!$I221*VLOOKUP('Форма 1'!$G221,'Предельники 2022'!$B$4:$X$28,'Форма 1'!Z$7),2),"")</f>
        <v/>
      </c>
      <c r="F221" s="30" t="str">
        <f>IF(ISNUMBER('Форма 1'!AA221),ROUND('Форма 1'!$I221*VLOOKUP('Форма 1'!$G221,'Предельники 2022'!$B$4:$X$28,'Форма 1'!AA$7),2),"")</f>
        <v/>
      </c>
      <c r="G221" s="30" t="str">
        <f>IF(ISNUMBER('Форма 1'!AB221),ROUND('Форма 1'!$I221*VLOOKUP('Форма 1'!$G221,'Предельники 2022'!$B$4:$X$28,'Форма 1'!AB$7),2),"")</f>
        <v/>
      </c>
      <c r="H221" s="30" t="str">
        <f>IF(ISNUMBER('Форма 1'!AC221),ROUND('Форма 1'!$I221*VLOOKUP('Форма 1'!$G221,'Предельники 2022'!$B$4:$X$28,'Форма 1'!AC$7),2),"")</f>
        <v/>
      </c>
      <c r="I221" s="30" t="str">
        <f>IF(ISNUMBER('Форма 1'!AD221),ROUND('Форма 1'!$I221*VLOOKUP('Форма 1'!$G221,'Предельники 2022'!$B$4:$X$28,'Форма 1'!AD$7),2),"")</f>
        <v/>
      </c>
      <c r="J221" s="30" t="str">
        <f>IF(ISNUMBER('Форма 1'!AE221),ROUND('Форма 1'!$I221*VLOOKUP('Форма 1'!$G221,'Предельники 2022'!$B$4:$X$28,'Форма 1'!AE$7),2),"")</f>
        <v/>
      </c>
      <c r="K221" s="30" t="str">
        <f>IF(ISNUMBER('Форма 1'!AF221),ROUND('Форма 1'!$I221*VLOOKUP('Форма 1'!$G221,'Предельники 2022'!$B$4:$X$28,'Форма 1'!AF$7),2),"")</f>
        <v/>
      </c>
      <c r="L221" s="31" t="str">
        <f>IF(ISBLANK('Форма 1'!AG221),"",'Форма 1'!AG221)</f>
        <v/>
      </c>
      <c r="M221" s="32" t="str">
        <f>IF(ISBLANK('Форма 1'!AH221),"",'Форма 1'!AH221)</f>
        <v/>
      </c>
      <c r="N221" s="30">
        <f>IF(ISNUMBER('Форма 1'!AI221),ROUND('Форма 1'!$I221*VLOOKUP('Форма 1'!$G221,'Предельники 2022'!$B$4:$X$28,'Форма 1'!AI$7),2),"")</f>
        <v>5633125.6699999999</v>
      </c>
      <c r="O221" s="30" t="str">
        <f>IF(ISNUMBER('Форма 1'!AJ221),ROUND('Форма 1'!$I221*VLOOKUP('Форма 1'!$G221,'Предельники 2022'!$B$4:$X$28,'Форма 1'!AJ$7),2),"")</f>
        <v/>
      </c>
      <c r="P221" s="30" t="str">
        <f>IF(ISNUMBER('Форма 1'!AK221),ROUND('Форма 1'!$I221*VLOOKUP('Форма 1'!$G221,'Предельники 2022'!$B$4:$X$28,'Форма 1'!AK$7),2),"")</f>
        <v/>
      </c>
      <c r="Q221" s="30" t="str">
        <f>IF(ISNUMBER('Форма 1'!AL221),ROUND('Форма 1'!$I221*VLOOKUP('Форма 1'!$G221,'Предельники 2022'!$B$4:$X$28,'Форма 1'!AL$7),2),"")</f>
        <v/>
      </c>
      <c r="R221" s="30" t="str">
        <f>IF(ISNUMBER('Форма 1'!AM221),ROUND('Форма 1'!$I221*VLOOKUP('Форма 1'!$G221,'Предельники 2022'!$B$4:$X$28,'Форма 1'!AM$7),2),"")</f>
        <v/>
      </c>
      <c r="S221" s="93" t="str">
        <f t="shared" si="58"/>
        <v/>
      </c>
      <c r="T221" s="93" t="str">
        <f>IF(ISNUMBER('Форма 1'!AN221),INDEX('Предельники 2022'!$C$4:$X$28,MATCH('Форма 1'!$G221,'Предельники 2022'!$B$4:$B$28,0),MATCH(T$5,'Предельники 2022'!$C$3:$X$3,0)),"")</f>
        <v/>
      </c>
      <c r="U221" s="93" t="str">
        <f>IF(ISNUMBER('Форма 1'!AO221),INDEX('Предельники 2022'!$C$4:$X$28,MATCH('Форма 1'!$G221,'Предельники 2022'!$B$4:$B$28,0),MATCH(U$5,'Предельники 2022'!$C$3:$X$3,0)),"")</f>
        <v/>
      </c>
      <c r="V221" s="93" t="str">
        <f>IF(ISNUMBER('Форма 1'!AP221),INDEX('Предельники 2022'!$C$4:$X$28,MATCH('Форма 1'!$G221,'Предельники 2022'!$B$4:$B$28,0),MATCH(V$5,'Предельники 2022'!$C$3:$X$3,0)),"")</f>
        <v/>
      </c>
      <c r="W221" s="93" t="str">
        <f>IF(ISNUMBER('Форма 1'!AQ221),INDEX('Предельники 2022'!$C$4:$X$28,MATCH('Форма 1'!$G221,'Предельники 2022'!$B$4:$B$28,0),MATCH(W$5,'Предельники 2022'!$C$3:$X$3,0)),"")</f>
        <v/>
      </c>
      <c r="X221" s="30" t="str">
        <f>IF(ISNUMBER('Форма 1'!AR221),ROUND('Форма 1'!$I221*VLOOKUP('Форма 1'!$G221,'Предельники 2022'!$B$4:$X$28,'Форма 1'!AR$7),2),"")</f>
        <v/>
      </c>
      <c r="Y221" s="30" t="str">
        <f>IF(ISNUMBER('Форма 1'!AS221),ROUND('Форма 1'!$I221*VLOOKUP('Форма 1'!$G221,'Предельники 2022'!$B$4:$X$28,'Форма 1'!AS$7),2),"")</f>
        <v/>
      </c>
      <c r="Z221" s="30" t="str">
        <f>IF(ISNUMBER('Форма 1'!AT221),ROUND('Форма 1'!$I221*VLOOKUP('Форма 1'!$G221,'Предельники 2022'!$B$4:$X$28,'Форма 1'!AT$7),2),"")</f>
        <v/>
      </c>
      <c r="AA221" s="32"/>
      <c r="AB221" s="128">
        <f>'Форма 1'!T221</f>
        <v>45657</v>
      </c>
      <c r="AC221" s="130" t="str">
        <f>'Форма 1'!U221</f>
        <v>СС</v>
      </c>
    </row>
    <row r="222" spans="1:29" x14ac:dyDescent="0.25">
      <c r="A222" s="28">
        <f t="shared" si="57"/>
        <v>35</v>
      </c>
      <c r="B222" s="74" t="str">
        <f>IF(ISBLANK('Форма 1'!B222),"",'Форма 1'!B222)</f>
        <v>Пермский городской округ, город Пермь</v>
      </c>
      <c r="C222" s="87" t="s">
        <v>965</v>
      </c>
      <c r="D222" s="29">
        <f>IF(ISBLANK(C222),"Введите адрес",IF(C222='Форма 1'!C222,SUM(E222:K222,M222:S222,Форма2[[#This Row],[19]:[22]]),"Ошибка в адресе!"))</f>
        <v>25006580.280000001</v>
      </c>
      <c r="E222" s="30" t="str">
        <f>IF(ISNUMBER('Форма 1'!Z222),ROUND('Форма 1'!$I222*VLOOKUP('Форма 1'!$G222,'Предельники 2022'!$B$4:$X$28,'Форма 1'!Z$7),2),"")</f>
        <v/>
      </c>
      <c r="F222" s="30" t="str">
        <f>IF(ISNUMBER('Форма 1'!AA222),ROUND('Форма 1'!$I222*VLOOKUP('Форма 1'!$G222,'Предельники 2022'!$B$4:$X$28,'Форма 1'!AA$7),2),"")</f>
        <v/>
      </c>
      <c r="G222" s="30" t="str">
        <f>IF(ISNUMBER('Форма 1'!AB222),ROUND('Форма 1'!$I222*VLOOKUP('Форма 1'!$G222,'Предельники 2022'!$B$4:$X$28,'Форма 1'!AB$7),2),"")</f>
        <v/>
      </c>
      <c r="H222" s="30" t="str">
        <f>IF(ISNUMBER('Форма 1'!AC222),ROUND('Форма 1'!$I222*VLOOKUP('Форма 1'!$G222,'Предельники 2022'!$B$4:$X$28,'Форма 1'!AC$7),2),"")</f>
        <v/>
      </c>
      <c r="I222" s="30" t="str">
        <f>IF(ISNUMBER('Форма 1'!AD222),ROUND('Форма 1'!$I222*VLOOKUP('Форма 1'!$G222,'Предельники 2022'!$B$4:$X$28,'Форма 1'!AD$7),2),"")</f>
        <v/>
      </c>
      <c r="J222" s="30" t="str">
        <f>IF(ISNUMBER('Форма 1'!AE222),ROUND('Форма 1'!$I222*VLOOKUP('Форма 1'!$G222,'Предельники 2022'!$B$4:$X$28,'Форма 1'!AE$7),2),"")</f>
        <v/>
      </c>
      <c r="K222" s="30" t="str">
        <f>IF(ISNUMBER('Форма 1'!AF222),ROUND('Форма 1'!$I222*VLOOKUP('Форма 1'!$G222,'Предельники 2022'!$B$4:$X$28,'Форма 1'!AF$7),2),"")</f>
        <v/>
      </c>
      <c r="L222" s="31">
        <f>IF(ISBLANK('Форма 1'!AG222),"",'Форма 1'!AG222)</f>
        <v>9</v>
      </c>
      <c r="M222" s="32">
        <f>IF(ISBLANK('Форма 1'!AH222),"",'Форма 1'!AH222)</f>
        <v>25006580.280000001</v>
      </c>
      <c r="N222" s="30" t="str">
        <f>IF(ISNUMBER('Форма 1'!AI222),ROUND('Форма 1'!$I222*VLOOKUP('Форма 1'!$G222,'Предельники 2022'!$B$4:$X$28,'Форма 1'!AI$7),2),"")</f>
        <v/>
      </c>
      <c r="O222" s="30" t="str">
        <f>IF(ISNUMBER('Форма 1'!AJ222),ROUND('Форма 1'!$I222*VLOOKUP('Форма 1'!$G222,'Предельники 2022'!$B$4:$X$28,'Форма 1'!AJ$7),2),"")</f>
        <v/>
      </c>
      <c r="P222" s="30" t="str">
        <f>IF(ISNUMBER('Форма 1'!AK222),ROUND('Форма 1'!$I222*VLOOKUP('Форма 1'!$G222,'Предельники 2022'!$B$4:$X$28,'Форма 1'!AK$7),2),"")</f>
        <v/>
      </c>
      <c r="Q222" s="30" t="str">
        <f>IF(ISNUMBER('Форма 1'!AL222),ROUND('Форма 1'!$I222*VLOOKUP('Форма 1'!$G222,'Предельники 2022'!$B$4:$X$28,'Форма 1'!AL$7),2),"")</f>
        <v/>
      </c>
      <c r="R222" s="30" t="str">
        <f>IF(ISNUMBER('Форма 1'!AM222),ROUND('Форма 1'!$I222*VLOOKUP('Форма 1'!$G222,'Предельники 2022'!$B$4:$X$28,'Форма 1'!AM$7),2),"")</f>
        <v/>
      </c>
      <c r="S222" s="93" t="str">
        <f t="shared" si="58"/>
        <v/>
      </c>
      <c r="T222" s="93" t="str">
        <f>IF(ISNUMBER('Форма 1'!AN222),INDEX('Предельники 2022'!$C$4:$X$28,MATCH('Форма 1'!$G222,'Предельники 2022'!$B$4:$B$28,0),MATCH(T$5,'Предельники 2022'!$C$3:$X$3,0)),"")</f>
        <v/>
      </c>
      <c r="U222" s="93" t="str">
        <f>IF(ISNUMBER('Форма 1'!AO222),INDEX('Предельники 2022'!$C$4:$X$28,MATCH('Форма 1'!$G222,'Предельники 2022'!$B$4:$B$28,0),MATCH(U$5,'Предельники 2022'!$C$3:$X$3,0)),"")</f>
        <v/>
      </c>
      <c r="V222" s="93" t="str">
        <f>IF(ISNUMBER('Форма 1'!AP222),INDEX('Предельники 2022'!$C$4:$X$28,MATCH('Форма 1'!$G222,'Предельники 2022'!$B$4:$B$28,0),MATCH(V$5,'Предельники 2022'!$C$3:$X$3,0)),"")</f>
        <v/>
      </c>
      <c r="W222" s="93" t="str">
        <f>IF(ISNUMBER('Форма 1'!AQ222),INDEX('Предельники 2022'!$C$4:$X$28,MATCH('Форма 1'!$G222,'Предельники 2022'!$B$4:$B$28,0),MATCH(W$5,'Предельники 2022'!$C$3:$X$3,0)),"")</f>
        <v/>
      </c>
      <c r="X222" s="30" t="str">
        <f>IF(ISNUMBER('Форма 1'!AR222),ROUND('Форма 1'!$I222*VLOOKUP('Форма 1'!$G222,'Предельники 2022'!$B$4:$X$28,'Форма 1'!AR$7),2),"")</f>
        <v/>
      </c>
      <c r="Y222" s="30" t="str">
        <f>IF(ISNUMBER('Форма 1'!AS222),ROUND('Форма 1'!$I222*VLOOKUP('Форма 1'!$G222,'Предельники 2022'!$B$4:$X$28,'Форма 1'!AS$7),2),"")</f>
        <v/>
      </c>
      <c r="Z222" s="30" t="str">
        <f>IF(ISNUMBER('Форма 1'!AT222),ROUND('Форма 1'!$I222*VLOOKUP('Форма 1'!$G222,'Предельники 2022'!$B$4:$X$28,'Форма 1'!AT$7),2),"")</f>
        <v/>
      </c>
      <c r="AA222" s="32"/>
      <c r="AB222" s="128">
        <f>'Форма 1'!T222</f>
        <v>45657</v>
      </c>
      <c r="AC222" s="130" t="str">
        <f>'Форма 1'!U222</f>
        <v>РО</v>
      </c>
    </row>
    <row r="223" spans="1:29" x14ac:dyDescent="0.25">
      <c r="A223" s="28">
        <f t="shared" si="57"/>
        <v>36</v>
      </c>
      <c r="B223" s="74" t="str">
        <f>IF(ISBLANK('Форма 1'!B223),"",'Форма 1'!B223)</f>
        <v>Пермский городской округ, город Пермь</v>
      </c>
      <c r="C223" s="87" t="s">
        <v>966</v>
      </c>
      <c r="D223" s="29">
        <f>IF(ISBLANK(C223),"Введите адрес",IF(C223='Форма 1'!C223,SUM(E223:K223,M223:S223,Форма2[[#This Row],[19]:[22]]),"Ошибка в адресе!"))</f>
        <v>48435085.640000001</v>
      </c>
      <c r="E223" s="30" t="str">
        <f>IF(ISNUMBER('Форма 1'!Z223),ROUND('Форма 1'!$I223*VLOOKUP('Форма 1'!$G223,'Предельники 2022'!$B$4:$X$28,'Форма 1'!Z$7),2),"")</f>
        <v/>
      </c>
      <c r="F223" s="30" t="str">
        <f>IF(ISNUMBER('Форма 1'!AA223),ROUND('Форма 1'!$I223*VLOOKUP('Форма 1'!$G223,'Предельники 2022'!$B$4:$X$28,'Форма 1'!AA$7),2),"")</f>
        <v/>
      </c>
      <c r="G223" s="30" t="str">
        <f>IF(ISNUMBER('Форма 1'!AB223),ROUND('Форма 1'!$I223*VLOOKUP('Форма 1'!$G223,'Предельники 2022'!$B$4:$X$28,'Форма 1'!AB$7),2),"")</f>
        <v/>
      </c>
      <c r="H223" s="30" t="str">
        <f>IF(ISNUMBER('Форма 1'!AC223),ROUND('Форма 1'!$I223*VLOOKUP('Форма 1'!$G223,'Предельники 2022'!$B$4:$X$28,'Форма 1'!AC$7),2),"")</f>
        <v/>
      </c>
      <c r="I223" s="30" t="str">
        <f>IF(ISNUMBER('Форма 1'!AD223),ROUND('Форма 1'!$I223*VLOOKUP('Форма 1'!$G223,'Предельники 2022'!$B$4:$X$28,'Форма 1'!AD$7),2),"")</f>
        <v/>
      </c>
      <c r="J223" s="30" t="str">
        <f>IF(ISNUMBER('Форма 1'!AE223),ROUND('Форма 1'!$I223*VLOOKUP('Форма 1'!$G223,'Предельники 2022'!$B$4:$X$28,'Форма 1'!AE$7),2),"")</f>
        <v/>
      </c>
      <c r="K223" s="30" t="str">
        <f>IF(ISNUMBER('Форма 1'!AF223),ROUND('Форма 1'!$I223*VLOOKUP('Форма 1'!$G223,'Предельники 2022'!$B$4:$X$28,'Форма 1'!AF$7),2),"")</f>
        <v/>
      </c>
      <c r="L223" s="31" t="str">
        <f>IF(ISBLANK('Форма 1'!AG223),"",'Форма 1'!AG223)</f>
        <v/>
      </c>
      <c r="M223" s="32" t="str">
        <f>IF(ISBLANK('Форма 1'!AH223),"",'Форма 1'!AH223)</f>
        <v/>
      </c>
      <c r="N223" s="30">
        <f>IF(ISNUMBER('Форма 1'!AI223),ROUND('Форма 1'!$I223*VLOOKUP('Форма 1'!$G223,'Предельники 2022'!$B$4:$X$28,'Форма 1'!AI$7),2),"")</f>
        <v>38051446.479999997</v>
      </c>
      <c r="O223" s="30" t="str">
        <f>IF(ISNUMBER('Форма 1'!AJ223),ROUND('Форма 1'!$I223*VLOOKUP('Форма 1'!$G223,'Предельники 2022'!$B$4:$X$28,'Форма 1'!AJ$7),2),"")</f>
        <v/>
      </c>
      <c r="P223" s="30" t="str">
        <f>IF(ISNUMBER('Форма 1'!AK223),ROUND('Форма 1'!$I223*VLOOKUP('Форма 1'!$G223,'Предельники 2022'!$B$4:$X$28,'Форма 1'!AK$7),2),"")</f>
        <v/>
      </c>
      <c r="Q223" s="30" t="str">
        <f>IF(ISNUMBER('Форма 1'!AL223),ROUND('Форма 1'!$I223*VLOOKUP('Форма 1'!$G223,'Предельники 2022'!$B$4:$X$28,'Форма 1'!AL$7),2),"")</f>
        <v/>
      </c>
      <c r="R223" s="30" t="str">
        <f>IF(ISNUMBER('Форма 1'!AM223),ROUND('Форма 1'!$I223*VLOOKUP('Форма 1'!$G223,'Предельники 2022'!$B$4:$X$28,'Форма 1'!AM$7),2),"")</f>
        <v/>
      </c>
      <c r="S223" s="93" t="str">
        <f t="shared" si="58"/>
        <v/>
      </c>
      <c r="T223" s="93" t="str">
        <f>IF(ISNUMBER('Форма 1'!AN223),INDEX('Предельники 2022'!$C$4:$X$28,MATCH('Форма 1'!$G223,'Предельники 2022'!$B$4:$B$28,0),MATCH(T$5,'Предельники 2022'!$C$3:$X$3,0)),"")</f>
        <v/>
      </c>
      <c r="U223" s="93" t="str">
        <f>IF(ISNUMBER('Форма 1'!AO223),INDEX('Предельники 2022'!$C$4:$X$28,MATCH('Форма 1'!$G223,'Предельники 2022'!$B$4:$B$28,0),MATCH(U$5,'Предельники 2022'!$C$3:$X$3,0)),"")</f>
        <v/>
      </c>
      <c r="V223" s="93" t="str">
        <f>IF(ISNUMBER('Форма 1'!AP223),INDEX('Предельники 2022'!$C$4:$X$28,MATCH('Форма 1'!$G223,'Предельники 2022'!$B$4:$B$28,0),MATCH(V$5,'Предельники 2022'!$C$3:$X$3,0)),"")</f>
        <v/>
      </c>
      <c r="W223" s="93" t="str">
        <f>IF(ISNUMBER('Форма 1'!AQ223),INDEX('Предельники 2022'!$C$4:$X$28,MATCH('Форма 1'!$G223,'Предельники 2022'!$B$4:$B$28,0),MATCH(W$5,'Предельники 2022'!$C$3:$X$3,0)),"")</f>
        <v/>
      </c>
      <c r="X223" s="30">
        <f>IF(ISNUMBER('Форма 1'!AR223),ROUND('Форма 1'!$I223*VLOOKUP('Форма 1'!$G223,'Предельники 2022'!$B$4:$X$28,'Форма 1'!AR$7),2),"")</f>
        <v>10383639.16</v>
      </c>
      <c r="Y223" s="30" t="str">
        <f>IF(ISNUMBER('Форма 1'!AS223),ROUND('Форма 1'!$I223*VLOOKUP('Форма 1'!$G223,'Предельники 2022'!$B$4:$X$28,'Форма 1'!AS$7),2),"")</f>
        <v/>
      </c>
      <c r="Z223" s="30" t="str">
        <f>IF(ISNUMBER('Форма 1'!AT223),ROUND('Форма 1'!$I223*VLOOKUP('Форма 1'!$G223,'Предельники 2022'!$B$4:$X$28,'Форма 1'!AT$7),2),"")</f>
        <v/>
      </c>
      <c r="AA223" s="32"/>
      <c r="AB223" s="128">
        <f>'Форма 1'!T223</f>
        <v>45657</v>
      </c>
      <c r="AC223" s="130" t="str">
        <f>'Форма 1'!U223</f>
        <v>РО</v>
      </c>
    </row>
    <row r="224" spans="1:29" x14ac:dyDescent="0.25">
      <c r="A224" s="28">
        <f t="shared" si="57"/>
        <v>37</v>
      </c>
      <c r="B224" s="74" t="str">
        <f>IF(ISBLANK('Форма 1'!B224),"",'Форма 1'!B224)</f>
        <v>Пермский городской округ, город Пермь</v>
      </c>
      <c r="C224" s="87" t="s">
        <v>303</v>
      </c>
      <c r="D224" s="29">
        <f>IF(ISBLANK(C224),"Введите адрес",IF(C224='Форма 1'!C224,SUM(E224:K224,M224:S224,Форма2[[#This Row],[19]:[22]]),"Ошибка в адресе!"))</f>
        <v>136317.13</v>
      </c>
      <c r="E224" s="30" t="str">
        <f>IF(ISNUMBER('Форма 1'!Z224),ROUND('Форма 1'!$I224*VLOOKUP('Форма 1'!$G224,'Предельники 2022'!$B$4:$X$28,'Форма 1'!Z$7),2),"")</f>
        <v/>
      </c>
      <c r="F224" s="30" t="str">
        <f>IF(ISNUMBER('Форма 1'!AA224),ROUND('Форма 1'!$I224*VLOOKUP('Форма 1'!$G224,'Предельники 2022'!$B$4:$X$28,'Форма 1'!AA$7),2),"")</f>
        <v/>
      </c>
      <c r="G224" s="30" t="str">
        <f>IF(ISNUMBER('Форма 1'!AB224),ROUND('Форма 1'!$I224*VLOOKUP('Форма 1'!$G224,'Предельники 2022'!$B$4:$X$28,'Форма 1'!AB$7),2),"")</f>
        <v/>
      </c>
      <c r="H224" s="30" t="str">
        <f>IF(ISNUMBER('Форма 1'!AC224),ROUND('Форма 1'!$I224*VLOOKUP('Форма 1'!$G224,'Предельники 2022'!$B$4:$X$28,'Форма 1'!AC$7),2),"")</f>
        <v/>
      </c>
      <c r="I224" s="30" t="str">
        <f>IF(ISNUMBER('Форма 1'!AD224),ROUND('Форма 1'!$I224*VLOOKUP('Форма 1'!$G224,'Предельники 2022'!$B$4:$X$28,'Форма 1'!AD$7),2),"")</f>
        <v/>
      </c>
      <c r="J224" s="30" t="str">
        <f>IF(ISNUMBER('Форма 1'!AE224),ROUND('Форма 1'!$I224*VLOOKUP('Форма 1'!$G224,'Предельники 2022'!$B$4:$X$28,'Форма 1'!AE$7),2),"")</f>
        <v/>
      </c>
      <c r="K224" s="30" t="str">
        <f>IF(ISNUMBER('Форма 1'!AF224),ROUND('Форма 1'!$I224*VLOOKUP('Форма 1'!$G224,'Предельники 2022'!$B$4:$X$28,'Форма 1'!AF$7),2),"")</f>
        <v/>
      </c>
      <c r="L224" s="31" t="str">
        <f>IF(ISBLANK('Форма 1'!AG224),"",'Форма 1'!AG224)</f>
        <v/>
      </c>
      <c r="M224" s="32" t="str">
        <f>IF(ISBLANK('Форма 1'!AH224),"",'Форма 1'!AH224)</f>
        <v/>
      </c>
      <c r="N224" s="30" t="str">
        <f>IF(ISNUMBER('Форма 1'!AI224),ROUND('Форма 1'!$I224*VLOOKUP('Форма 1'!$G224,'Предельники 2022'!$B$4:$X$28,'Форма 1'!AI$7),2),"")</f>
        <v/>
      </c>
      <c r="O224" s="30" t="str">
        <f>IF(ISNUMBER('Форма 1'!AJ224),ROUND('Форма 1'!$I224*VLOOKUP('Форма 1'!$G224,'Предельники 2022'!$B$4:$X$28,'Форма 1'!AJ$7),2),"")</f>
        <v/>
      </c>
      <c r="P224" s="30" t="str">
        <f>IF(ISNUMBER('Форма 1'!AK224),ROUND('Форма 1'!$I224*VLOOKUP('Форма 1'!$G224,'Предельники 2022'!$B$4:$X$28,'Форма 1'!AK$7),2),"")</f>
        <v/>
      </c>
      <c r="Q224" s="30" t="str">
        <f>IF(ISNUMBER('Форма 1'!AL224),ROUND('Форма 1'!$I224*VLOOKUP('Форма 1'!$G224,'Предельники 2022'!$B$4:$X$28,'Форма 1'!AL$7),2),"")</f>
        <v/>
      </c>
      <c r="R224" s="30" t="str">
        <f>IF(ISNUMBER('Форма 1'!AM224),ROUND('Форма 1'!$I224*VLOOKUP('Форма 1'!$G224,'Предельники 2022'!$B$4:$X$28,'Форма 1'!AM$7),2),"")</f>
        <v/>
      </c>
      <c r="S224" s="93" t="str">
        <f t="shared" si="58"/>
        <v/>
      </c>
      <c r="T224" s="93" t="str">
        <f>IF(ISNUMBER('Форма 1'!AN224),INDEX('Предельники 2022'!$C$4:$X$28,MATCH('Форма 1'!$G224,'Предельники 2022'!$B$4:$B$28,0),MATCH(T$5,'Предельники 2022'!$C$3:$X$3,0)),"")</f>
        <v/>
      </c>
      <c r="U224" s="93" t="str">
        <f>IF(ISNUMBER('Форма 1'!AO224),INDEX('Предельники 2022'!$C$4:$X$28,MATCH('Форма 1'!$G224,'Предельники 2022'!$B$4:$B$28,0),MATCH(U$5,'Предельники 2022'!$C$3:$X$3,0)),"")</f>
        <v/>
      </c>
      <c r="V224" s="93" t="str">
        <f>IF(ISNUMBER('Форма 1'!AP224),INDEX('Предельники 2022'!$C$4:$X$28,MATCH('Форма 1'!$G224,'Предельники 2022'!$B$4:$B$28,0),MATCH(V$5,'Предельники 2022'!$C$3:$X$3,0)),"")</f>
        <v/>
      </c>
      <c r="W224" s="93" t="str">
        <f>IF(ISNUMBER('Форма 1'!AQ224),INDEX('Предельники 2022'!$C$4:$X$28,MATCH('Форма 1'!$G224,'Предельники 2022'!$B$4:$B$28,0),MATCH(W$5,'Предельники 2022'!$C$3:$X$3,0)),"")</f>
        <v/>
      </c>
      <c r="X224" s="30" t="str">
        <f>IF(ISNUMBER('Форма 1'!AR224),ROUND('Форма 1'!$I224*VLOOKUP('Форма 1'!$G224,'Предельники 2022'!$B$4:$X$28,'Форма 1'!AR$7),2),"")</f>
        <v/>
      </c>
      <c r="Y224" s="30" t="str">
        <f>IF(ISNUMBER('Форма 1'!AS224),ROUND('Форма 1'!$I224*VLOOKUP('Форма 1'!$G224,'Предельники 2022'!$B$4:$X$28,'Форма 1'!AS$7),2),"")</f>
        <v/>
      </c>
      <c r="Z224" s="30">
        <f>IF(ISNUMBER('Форма 1'!AT224),ROUND('Форма 1'!$I224*VLOOKUP('Форма 1'!$G224,'Предельники 2022'!$B$4:$X$28,'Форма 1'!AT$7),2),"")</f>
        <v>136317.13</v>
      </c>
      <c r="AA224" s="32"/>
      <c r="AB224" s="128">
        <f>'Форма 1'!T224</f>
        <v>45657</v>
      </c>
      <c r="AC224" s="130" t="str">
        <f>'Форма 1'!U224</f>
        <v>СС</v>
      </c>
    </row>
    <row r="225" spans="1:29" x14ac:dyDescent="0.25">
      <c r="A225" s="28">
        <f t="shared" si="57"/>
        <v>38</v>
      </c>
      <c r="B225" s="74" t="str">
        <f>IF(ISBLANK('Форма 1'!B225),"",'Форма 1'!B225)</f>
        <v>Пермский городской округ, город Пермь</v>
      </c>
      <c r="C225" s="87" t="s">
        <v>173</v>
      </c>
      <c r="D225" s="29">
        <f>IF(ISBLANK(C225),"Введите адрес",IF(C225='Форма 1'!C225,SUM(E225:K225,M225:S225,Форма2[[#This Row],[19]:[22]]),"Ошибка в адресе!"))</f>
        <v>15721267.199999999</v>
      </c>
      <c r="E225" s="30" t="str">
        <f>IF(ISNUMBER('Форма 1'!Z225),ROUND('Форма 1'!$I225*VLOOKUP('Форма 1'!$G225,'Предельники 2022'!$B$4:$X$28,'Форма 1'!Z$7),2),"")</f>
        <v/>
      </c>
      <c r="F225" s="30" t="str">
        <f>IF(ISNUMBER('Форма 1'!AA225),ROUND('Форма 1'!$I225*VLOOKUP('Форма 1'!$G225,'Предельники 2022'!$B$4:$X$28,'Форма 1'!AA$7),2),"")</f>
        <v/>
      </c>
      <c r="G225" s="30" t="str">
        <f>IF(ISNUMBER('Форма 1'!AB225),ROUND('Форма 1'!$I225*VLOOKUP('Форма 1'!$G225,'Предельники 2022'!$B$4:$X$28,'Форма 1'!AB$7),2),"")</f>
        <v/>
      </c>
      <c r="H225" s="30" t="str">
        <f>IF(ISNUMBER('Форма 1'!AC225),ROUND('Форма 1'!$I225*VLOOKUP('Форма 1'!$G225,'Предельники 2022'!$B$4:$X$28,'Форма 1'!AC$7),2),"")</f>
        <v/>
      </c>
      <c r="I225" s="30" t="str">
        <f>IF(ISNUMBER('Форма 1'!AD225),ROUND('Форма 1'!$I225*VLOOKUP('Форма 1'!$G225,'Предельники 2022'!$B$4:$X$28,'Форма 1'!AD$7),2),"")</f>
        <v/>
      </c>
      <c r="J225" s="30" t="str">
        <f>IF(ISNUMBER('Форма 1'!AE225),ROUND('Форма 1'!$I225*VLOOKUP('Форма 1'!$G225,'Предельники 2022'!$B$4:$X$28,'Форма 1'!AE$7),2),"")</f>
        <v/>
      </c>
      <c r="K225" s="30" t="str">
        <f>IF(ISNUMBER('Форма 1'!AF225),ROUND('Форма 1'!$I225*VLOOKUP('Форма 1'!$G225,'Предельники 2022'!$B$4:$X$28,'Форма 1'!AF$7),2),"")</f>
        <v/>
      </c>
      <c r="L225" s="31">
        <f>IF(ISBLANK('Форма 1'!AG225),"",'Форма 1'!AG225)</f>
        <v>4</v>
      </c>
      <c r="M225" s="32">
        <f>IF(ISBLANK('Форма 1'!AH225),"",'Форма 1'!AH225)</f>
        <v>15721267.199999999</v>
      </c>
      <c r="N225" s="30" t="str">
        <f>IF(ISNUMBER('Форма 1'!AI225),ROUND('Форма 1'!$I225*VLOOKUP('Форма 1'!$G225,'Предельники 2022'!$B$4:$X$28,'Форма 1'!AI$7),2),"")</f>
        <v/>
      </c>
      <c r="O225" s="30" t="str">
        <f>IF(ISNUMBER('Форма 1'!AJ225),ROUND('Форма 1'!$I225*VLOOKUP('Форма 1'!$G225,'Предельники 2022'!$B$4:$X$28,'Форма 1'!AJ$7),2),"")</f>
        <v/>
      </c>
      <c r="P225" s="30" t="str">
        <f>IF(ISNUMBER('Форма 1'!AK225),ROUND('Форма 1'!$I225*VLOOKUP('Форма 1'!$G225,'Предельники 2022'!$B$4:$X$28,'Форма 1'!AK$7),2),"")</f>
        <v/>
      </c>
      <c r="Q225" s="30" t="str">
        <f>IF(ISNUMBER('Форма 1'!AL225),ROUND('Форма 1'!$I225*VLOOKUP('Форма 1'!$G225,'Предельники 2022'!$B$4:$X$28,'Форма 1'!AL$7),2),"")</f>
        <v/>
      </c>
      <c r="R225" s="30" t="str">
        <f>IF(ISNUMBER('Форма 1'!AM225),ROUND('Форма 1'!$I225*VLOOKUP('Форма 1'!$G225,'Предельники 2022'!$B$4:$X$28,'Форма 1'!AM$7),2),"")</f>
        <v/>
      </c>
      <c r="S225" s="93" t="str">
        <f t="shared" si="58"/>
        <v/>
      </c>
      <c r="T225" s="93" t="str">
        <f>IF(ISNUMBER('Форма 1'!AN225),INDEX('Предельники 2022'!$C$4:$X$28,MATCH('Форма 1'!$G225,'Предельники 2022'!$B$4:$B$28,0),MATCH(T$5,'Предельники 2022'!$C$3:$X$3,0)),"")</f>
        <v/>
      </c>
      <c r="U225" s="93" t="str">
        <f>IF(ISNUMBER('Форма 1'!AO225),INDEX('Предельники 2022'!$C$4:$X$28,MATCH('Форма 1'!$G225,'Предельники 2022'!$B$4:$B$28,0),MATCH(U$5,'Предельники 2022'!$C$3:$X$3,0)),"")</f>
        <v/>
      </c>
      <c r="V225" s="93" t="str">
        <f>IF(ISNUMBER('Форма 1'!AP225),INDEX('Предельники 2022'!$C$4:$X$28,MATCH('Форма 1'!$G225,'Предельники 2022'!$B$4:$B$28,0),MATCH(V$5,'Предельники 2022'!$C$3:$X$3,0)),"")</f>
        <v/>
      </c>
      <c r="W225" s="93" t="str">
        <f>IF(ISNUMBER('Форма 1'!AQ225),INDEX('Предельники 2022'!$C$4:$X$28,MATCH('Форма 1'!$G225,'Предельники 2022'!$B$4:$B$28,0),MATCH(W$5,'Предельники 2022'!$C$3:$X$3,0)),"")</f>
        <v/>
      </c>
      <c r="X225" s="30" t="str">
        <f>IF(ISNUMBER('Форма 1'!AR225),ROUND('Форма 1'!$I225*VLOOKUP('Форма 1'!$G225,'Предельники 2022'!$B$4:$X$28,'Форма 1'!AR$7),2),"")</f>
        <v/>
      </c>
      <c r="Y225" s="30" t="str">
        <f>IF(ISNUMBER('Форма 1'!AS225),ROUND('Форма 1'!$I225*VLOOKUP('Форма 1'!$G225,'Предельники 2022'!$B$4:$X$28,'Форма 1'!AS$7),2),"")</f>
        <v/>
      </c>
      <c r="Z225" s="30" t="str">
        <f>IF(ISNUMBER('Форма 1'!AT225),ROUND('Форма 1'!$I225*VLOOKUP('Форма 1'!$G225,'Предельники 2022'!$B$4:$X$28,'Форма 1'!AT$7),2),"")</f>
        <v/>
      </c>
      <c r="AA225" s="32"/>
      <c r="AB225" s="128">
        <f>'Форма 1'!T225</f>
        <v>45657</v>
      </c>
      <c r="AC225" s="130" t="str">
        <f>'Форма 1'!U225</f>
        <v>СС</v>
      </c>
    </row>
    <row r="226" spans="1:29" x14ac:dyDescent="0.25">
      <c r="A226" s="28">
        <f t="shared" si="57"/>
        <v>39</v>
      </c>
      <c r="B226" s="74" t="str">
        <f>IF(ISBLANK('Форма 1'!B226),"",'Форма 1'!B226)</f>
        <v>Пермский городской округ, город Пермь</v>
      </c>
      <c r="C226" s="87" t="s">
        <v>1535</v>
      </c>
      <c r="D226" s="29">
        <f>IF(ISBLANK(C226),"Введите адрес",IF(C226='Форма 1'!C226,SUM(E226:K226,M226:S226,Форма2[[#This Row],[19]:[22]]),"Ошибка в адресе!"))</f>
        <v>45059262.799999997</v>
      </c>
      <c r="E226" s="30" t="str">
        <f>IF(ISNUMBER('Форма 1'!Z226),ROUND('Форма 1'!$I226*VLOOKUP('Форма 1'!$G226,'Предельники 2022'!$B$4:$X$28,'Форма 1'!Z$7),2),"")</f>
        <v/>
      </c>
      <c r="F226" s="30" t="str">
        <f>IF(ISNUMBER('Форма 1'!AA226),ROUND('Форма 1'!$I226*VLOOKUP('Форма 1'!$G226,'Предельники 2022'!$B$4:$X$28,'Форма 1'!AA$7),2),"")</f>
        <v/>
      </c>
      <c r="G226" s="30" t="str">
        <f>IF(ISNUMBER('Форма 1'!AB226),ROUND('Форма 1'!$I226*VLOOKUP('Форма 1'!$G226,'Предельники 2022'!$B$4:$X$28,'Форма 1'!AB$7),2),"")</f>
        <v/>
      </c>
      <c r="H226" s="30" t="str">
        <f>IF(ISNUMBER('Форма 1'!AC226),ROUND('Форма 1'!$I226*VLOOKUP('Форма 1'!$G226,'Предельники 2022'!$B$4:$X$28,'Форма 1'!AC$7),2),"")</f>
        <v/>
      </c>
      <c r="I226" s="30" t="str">
        <f>IF(ISNUMBER('Форма 1'!AD226),ROUND('Форма 1'!$I226*VLOOKUP('Форма 1'!$G226,'Предельники 2022'!$B$4:$X$28,'Форма 1'!AD$7),2),"")</f>
        <v/>
      </c>
      <c r="J226" s="30" t="str">
        <f>IF(ISNUMBER('Форма 1'!AE226),ROUND('Форма 1'!$I226*VLOOKUP('Форма 1'!$G226,'Предельники 2022'!$B$4:$X$28,'Форма 1'!AE$7),2),"")</f>
        <v/>
      </c>
      <c r="K226" s="30" t="str">
        <f>IF(ISNUMBER('Форма 1'!AF226),ROUND('Форма 1'!$I226*VLOOKUP('Форма 1'!$G226,'Предельники 2022'!$B$4:$X$28,'Форма 1'!AF$7),2),"")</f>
        <v/>
      </c>
      <c r="L226" s="31" t="str">
        <f>IF(ISBLANK('Форма 1'!AG226),"",'Форма 1'!AG226)</f>
        <v/>
      </c>
      <c r="M226" s="32" t="str">
        <f>IF(ISBLANK('Форма 1'!AH226),"",'Форма 1'!AH226)</f>
        <v/>
      </c>
      <c r="N226" s="30" t="str">
        <f>IF(ISNUMBER('Форма 1'!AI226),ROUND('Форма 1'!$I226*VLOOKUP('Форма 1'!$G226,'Предельники 2022'!$B$4:$X$28,'Форма 1'!AI$7),2),"")</f>
        <v/>
      </c>
      <c r="O226" s="30">
        <f>IF(ISNUMBER('Форма 1'!AJ226),ROUND('Форма 1'!$I226*VLOOKUP('Форма 1'!$G226,'Предельники 2022'!$B$4:$X$28,'Форма 1'!AJ$7),2),"")</f>
        <v>45059262.799999997</v>
      </c>
      <c r="P226" s="30" t="str">
        <f>IF(ISNUMBER('Форма 1'!AK226),ROUND('Форма 1'!$I226*VLOOKUP('Форма 1'!$G226,'Предельники 2022'!$B$4:$X$28,'Форма 1'!AK$7),2),"")</f>
        <v/>
      </c>
      <c r="Q226" s="30" t="str">
        <f>IF(ISNUMBER('Форма 1'!AL226),ROUND('Форма 1'!$I226*VLOOKUP('Форма 1'!$G226,'Предельники 2022'!$B$4:$X$28,'Форма 1'!AL$7),2),"")</f>
        <v/>
      </c>
      <c r="R226" s="30" t="str">
        <f>IF(ISNUMBER('Форма 1'!AM226),ROUND('Форма 1'!$I226*VLOOKUP('Форма 1'!$G226,'Предельники 2022'!$B$4:$X$28,'Форма 1'!AM$7),2),"")</f>
        <v/>
      </c>
      <c r="S226" s="93" t="str">
        <f t="shared" si="58"/>
        <v/>
      </c>
      <c r="T226" s="93" t="str">
        <f>IF(ISNUMBER('Форма 1'!AN226),INDEX('Предельники 2022'!$C$4:$X$28,MATCH('Форма 1'!$G226,'Предельники 2022'!$B$4:$B$28,0),MATCH(T$5,'Предельники 2022'!$C$3:$X$3,0)),"")</f>
        <v/>
      </c>
      <c r="U226" s="93" t="str">
        <f>IF(ISNUMBER('Форма 1'!AO226),INDEX('Предельники 2022'!$C$4:$X$28,MATCH('Форма 1'!$G226,'Предельники 2022'!$B$4:$B$28,0),MATCH(U$5,'Предельники 2022'!$C$3:$X$3,0)),"")</f>
        <v/>
      </c>
      <c r="V226" s="93" t="str">
        <f>IF(ISNUMBER('Форма 1'!AP226),INDEX('Предельники 2022'!$C$4:$X$28,MATCH('Форма 1'!$G226,'Предельники 2022'!$B$4:$B$28,0),MATCH(V$5,'Предельники 2022'!$C$3:$X$3,0)),"")</f>
        <v/>
      </c>
      <c r="W226" s="93" t="str">
        <f>IF(ISNUMBER('Форма 1'!AQ226),INDEX('Предельники 2022'!$C$4:$X$28,MATCH('Форма 1'!$G226,'Предельники 2022'!$B$4:$B$28,0),MATCH(W$5,'Предельники 2022'!$C$3:$X$3,0)),"")</f>
        <v/>
      </c>
      <c r="X226" s="30" t="str">
        <f>IF(ISNUMBER('Форма 1'!AR226),ROUND('Форма 1'!$I226*VLOOKUP('Форма 1'!$G226,'Предельники 2022'!$B$4:$X$28,'Форма 1'!AR$7),2),"")</f>
        <v/>
      </c>
      <c r="Y226" s="30" t="str">
        <f>IF(ISNUMBER('Форма 1'!AS226),ROUND('Форма 1'!$I226*VLOOKUP('Форма 1'!$G226,'Предельники 2022'!$B$4:$X$28,'Форма 1'!AS$7),2),"")</f>
        <v/>
      </c>
      <c r="Z226" s="30" t="str">
        <f>IF(ISNUMBER('Форма 1'!AT226),ROUND('Форма 1'!$I226*VLOOKUP('Форма 1'!$G226,'Предельники 2022'!$B$4:$X$28,'Форма 1'!AT$7),2),"")</f>
        <v/>
      </c>
      <c r="AA226" s="32"/>
      <c r="AB226" s="128">
        <f>'Форма 1'!T226</f>
        <v>45657</v>
      </c>
      <c r="AC226" s="130" t="str">
        <f>'Форма 1'!U226</f>
        <v>СС</v>
      </c>
    </row>
    <row r="227" spans="1:29" x14ac:dyDescent="0.25">
      <c r="A227" s="28">
        <f t="shared" si="57"/>
        <v>40</v>
      </c>
      <c r="B227" s="74" t="str">
        <f>IF(ISBLANK('Форма 1'!B227),"",'Форма 1'!B227)</f>
        <v>Пермский городской округ, город Пермь</v>
      </c>
      <c r="C227" s="87" t="s">
        <v>967</v>
      </c>
      <c r="D227" s="29">
        <f>IF(ISBLANK(C227),"Введите адрес",IF(C227='Форма 1'!C227,SUM(E227:K227,M227:S227,Форма2[[#This Row],[19]:[22]]),"Ошибка в адресе!"))</f>
        <v>10124921.440000001</v>
      </c>
      <c r="E227" s="30">
        <f>IF(ISNUMBER('Форма 1'!Z227),ROUND('Форма 1'!$I227*VLOOKUP('Форма 1'!$G227,'Предельники 2022'!$B$4:$X$28,'Форма 1'!Z$7),2),"")</f>
        <v>3092510.88</v>
      </c>
      <c r="F227" s="30" t="str">
        <f>IF(ISNUMBER('Форма 1'!AA227),ROUND('Форма 1'!$I227*VLOOKUP('Форма 1'!$G227,'Предельники 2022'!$B$4:$X$28,'Форма 1'!AA$7),2),"")</f>
        <v/>
      </c>
      <c r="G227" s="30" t="str">
        <f>IF(ISNUMBER('Форма 1'!AB227),ROUND('Форма 1'!$I227*VLOOKUP('Форма 1'!$G227,'Предельники 2022'!$B$4:$X$28,'Форма 1'!AB$7),2),"")</f>
        <v/>
      </c>
      <c r="H227" s="30">
        <f>IF(ISNUMBER('Форма 1'!AC227),ROUND('Форма 1'!$I227*VLOOKUP('Форма 1'!$G227,'Предельники 2022'!$B$4:$X$28,'Форма 1'!AC$7),2),"")</f>
        <v>1934865.16</v>
      </c>
      <c r="I227" s="30">
        <f>IF(ISNUMBER('Форма 1'!AD227),ROUND('Форма 1'!$I227*VLOOKUP('Форма 1'!$G227,'Предельники 2022'!$B$4:$X$28,'Форма 1'!AD$7),2),"")</f>
        <v>5097545.4000000004</v>
      </c>
      <c r="J227" s="30" t="str">
        <f>IF(ISNUMBER('Форма 1'!AE227),ROUND('Форма 1'!$I227*VLOOKUP('Форма 1'!$G227,'Предельники 2022'!$B$4:$X$28,'Форма 1'!AE$7),2),"")</f>
        <v/>
      </c>
      <c r="K227" s="30" t="str">
        <f>IF(ISNUMBER('Форма 1'!AF227),ROUND('Форма 1'!$I227*VLOOKUP('Форма 1'!$G227,'Предельники 2022'!$B$4:$X$28,'Форма 1'!AF$7),2),"")</f>
        <v/>
      </c>
      <c r="L227" s="31" t="str">
        <f>IF(ISBLANK('Форма 1'!AG227),"",'Форма 1'!AG227)</f>
        <v/>
      </c>
      <c r="M227" s="32" t="str">
        <f>IF(ISBLANK('Форма 1'!AH227),"",'Форма 1'!AH227)</f>
        <v/>
      </c>
      <c r="N227" s="30" t="str">
        <f>IF(ISNUMBER('Форма 1'!AI227),ROUND('Форма 1'!$I227*VLOOKUP('Форма 1'!$G227,'Предельники 2022'!$B$4:$X$28,'Форма 1'!AI$7),2),"")</f>
        <v/>
      </c>
      <c r="O227" s="30" t="str">
        <f>IF(ISNUMBER('Форма 1'!AJ227),ROUND('Форма 1'!$I227*VLOOKUP('Форма 1'!$G227,'Предельники 2022'!$B$4:$X$28,'Форма 1'!AJ$7),2),"")</f>
        <v/>
      </c>
      <c r="P227" s="30" t="str">
        <f>IF(ISNUMBER('Форма 1'!AK227),ROUND('Форма 1'!$I227*VLOOKUP('Форма 1'!$G227,'Предельники 2022'!$B$4:$X$28,'Форма 1'!AK$7),2),"")</f>
        <v/>
      </c>
      <c r="Q227" s="30" t="str">
        <f>IF(ISNUMBER('Форма 1'!AL227),ROUND('Форма 1'!$I227*VLOOKUP('Форма 1'!$G227,'Предельники 2022'!$B$4:$X$28,'Форма 1'!AL$7),2),"")</f>
        <v/>
      </c>
      <c r="R227" s="30" t="str">
        <f>IF(ISNUMBER('Форма 1'!AM227),ROUND('Форма 1'!$I227*VLOOKUP('Форма 1'!$G227,'Предельники 2022'!$B$4:$X$28,'Форма 1'!AM$7),2),"")</f>
        <v/>
      </c>
      <c r="S227" s="93" t="str">
        <f t="shared" si="58"/>
        <v/>
      </c>
      <c r="T227" s="93" t="str">
        <f>IF(ISNUMBER('Форма 1'!AN227),INDEX('Предельники 2022'!$C$4:$X$28,MATCH('Форма 1'!$G227,'Предельники 2022'!$B$4:$B$28,0),MATCH(T$5,'Предельники 2022'!$C$3:$X$3,0)),"")</f>
        <v/>
      </c>
      <c r="U227" s="93" t="str">
        <f>IF(ISNUMBER('Форма 1'!AO227),INDEX('Предельники 2022'!$C$4:$X$28,MATCH('Форма 1'!$G227,'Предельники 2022'!$B$4:$B$28,0),MATCH(U$5,'Предельники 2022'!$C$3:$X$3,0)),"")</f>
        <v/>
      </c>
      <c r="V227" s="93" t="str">
        <f>IF(ISNUMBER('Форма 1'!AP227),INDEX('Предельники 2022'!$C$4:$X$28,MATCH('Форма 1'!$G227,'Предельники 2022'!$B$4:$B$28,0),MATCH(V$5,'Предельники 2022'!$C$3:$X$3,0)),"")</f>
        <v/>
      </c>
      <c r="W227" s="93" t="str">
        <f>IF(ISNUMBER('Форма 1'!AQ227),INDEX('Предельники 2022'!$C$4:$X$28,MATCH('Форма 1'!$G227,'Предельники 2022'!$B$4:$B$28,0),MATCH(W$5,'Предельники 2022'!$C$3:$X$3,0)),"")</f>
        <v/>
      </c>
      <c r="X227" s="30" t="str">
        <f>IF(ISNUMBER('Форма 1'!AR227),ROUND('Форма 1'!$I227*VLOOKUP('Форма 1'!$G227,'Предельники 2022'!$B$4:$X$28,'Форма 1'!AR$7),2),"")</f>
        <v/>
      </c>
      <c r="Y227" s="30" t="str">
        <f>IF(ISNUMBER('Форма 1'!AS227),ROUND('Форма 1'!$I227*VLOOKUP('Форма 1'!$G227,'Предельники 2022'!$B$4:$X$28,'Форма 1'!AS$7),2),"")</f>
        <v/>
      </c>
      <c r="Z227" s="30" t="str">
        <f>IF(ISNUMBER('Форма 1'!AT227),ROUND('Форма 1'!$I227*VLOOKUP('Форма 1'!$G227,'Предельники 2022'!$B$4:$X$28,'Форма 1'!AT$7),2),"")</f>
        <v/>
      </c>
      <c r="AA227" s="32"/>
      <c r="AB227" s="128">
        <f>'Форма 1'!T227</f>
        <v>45657</v>
      </c>
      <c r="AC227" s="130" t="str">
        <f>'Форма 1'!U227</f>
        <v>РО</v>
      </c>
    </row>
    <row r="228" spans="1:29" x14ac:dyDescent="0.25">
      <c r="A228" s="28">
        <f t="shared" si="57"/>
        <v>41</v>
      </c>
      <c r="B228" s="74" t="str">
        <f>IF(ISBLANK('Форма 1'!B228),"",'Форма 1'!B228)</f>
        <v>Пермский городской округ, город Пермь</v>
      </c>
      <c r="C228" s="87" t="s">
        <v>89</v>
      </c>
      <c r="D228" s="29">
        <f>IF(ISBLANK(C228),"Введите адрес",IF(C228='Форма 1'!C228,SUM(E228:K228,M228:S228,Форма2[[#This Row],[19]:[22]]),"Ошибка в адресе!"))</f>
        <v>11722882.77</v>
      </c>
      <c r="E228" s="30" t="str">
        <f>IF(ISNUMBER('Форма 1'!Z228),ROUND('Форма 1'!$I228*VLOOKUP('Форма 1'!$G228,'Предельники 2022'!$B$4:$X$28,'Форма 1'!Z$7),2),"")</f>
        <v/>
      </c>
      <c r="F228" s="30">
        <f>IF(ISNUMBER('Форма 1'!AA228),ROUND('Форма 1'!$I228*VLOOKUP('Форма 1'!$G228,'Предельники 2022'!$B$4:$X$28,'Форма 1'!AA$7),2),"")</f>
        <v>8720422.0199999996</v>
      </c>
      <c r="G228" s="30" t="str">
        <f>IF(ISNUMBER('Форма 1'!AB228),ROUND('Форма 1'!$I228*VLOOKUP('Форма 1'!$G228,'Предельники 2022'!$B$4:$X$28,'Форма 1'!AB$7),2),"")</f>
        <v/>
      </c>
      <c r="H228" s="30" t="str">
        <f>IF(ISNUMBER('Форма 1'!AC228),ROUND('Форма 1'!$I228*VLOOKUP('Форма 1'!$G228,'Предельники 2022'!$B$4:$X$28,'Форма 1'!AC$7),2),"")</f>
        <v/>
      </c>
      <c r="I228" s="30">
        <f>IF(ISNUMBER('Форма 1'!AD228),ROUND('Форма 1'!$I228*VLOOKUP('Форма 1'!$G228,'Предельники 2022'!$B$4:$X$28,'Форма 1'!AD$7),2),"")</f>
        <v>3002460.75</v>
      </c>
      <c r="J228" s="30" t="str">
        <f>IF(ISNUMBER('Форма 1'!AE228),ROUND('Форма 1'!$I228*VLOOKUP('Форма 1'!$G228,'Предельники 2022'!$B$4:$X$28,'Форма 1'!AE$7),2),"")</f>
        <v/>
      </c>
      <c r="K228" s="30" t="str">
        <f>IF(ISNUMBER('Форма 1'!AF228),ROUND('Форма 1'!$I228*VLOOKUP('Форма 1'!$G228,'Предельники 2022'!$B$4:$X$28,'Форма 1'!AF$7),2),"")</f>
        <v/>
      </c>
      <c r="L228" s="31" t="str">
        <f>IF(ISBLANK('Форма 1'!AG228),"",'Форма 1'!AG228)</f>
        <v/>
      </c>
      <c r="M228" s="32" t="str">
        <f>IF(ISBLANK('Форма 1'!AH228),"",'Форма 1'!AH228)</f>
        <v/>
      </c>
      <c r="N228" s="30" t="str">
        <f>IF(ISNUMBER('Форма 1'!AI228),ROUND('Форма 1'!$I228*VLOOKUP('Форма 1'!$G228,'Предельники 2022'!$B$4:$X$28,'Форма 1'!AI$7),2),"")</f>
        <v/>
      </c>
      <c r="O228" s="30" t="str">
        <f>IF(ISNUMBER('Форма 1'!AJ228),ROUND('Форма 1'!$I228*VLOOKUP('Форма 1'!$G228,'Предельники 2022'!$B$4:$X$28,'Форма 1'!AJ$7),2),"")</f>
        <v/>
      </c>
      <c r="P228" s="30" t="str">
        <f>IF(ISNUMBER('Форма 1'!AK228),ROUND('Форма 1'!$I228*VLOOKUP('Форма 1'!$G228,'Предельники 2022'!$B$4:$X$28,'Форма 1'!AK$7),2),"")</f>
        <v/>
      </c>
      <c r="Q228" s="30" t="str">
        <f>IF(ISNUMBER('Форма 1'!AL228),ROUND('Форма 1'!$I228*VLOOKUP('Форма 1'!$G228,'Предельники 2022'!$B$4:$X$28,'Форма 1'!AL$7),2),"")</f>
        <v/>
      </c>
      <c r="R228" s="30" t="str">
        <f>IF(ISNUMBER('Форма 1'!AM228),ROUND('Форма 1'!$I228*VLOOKUP('Форма 1'!$G228,'Предельники 2022'!$B$4:$X$28,'Форма 1'!AM$7),2),"")</f>
        <v/>
      </c>
      <c r="S228" s="93" t="str">
        <f t="shared" si="58"/>
        <v/>
      </c>
      <c r="T228" s="93" t="str">
        <f>IF(ISNUMBER('Форма 1'!AN228),INDEX('Предельники 2022'!$C$4:$X$28,MATCH('Форма 1'!$G228,'Предельники 2022'!$B$4:$B$28,0),MATCH(T$5,'Предельники 2022'!$C$3:$X$3,0)),"")</f>
        <v/>
      </c>
      <c r="U228" s="93" t="str">
        <f>IF(ISNUMBER('Форма 1'!AO228),INDEX('Предельники 2022'!$C$4:$X$28,MATCH('Форма 1'!$G228,'Предельники 2022'!$B$4:$B$28,0),MATCH(U$5,'Предельники 2022'!$C$3:$X$3,0)),"")</f>
        <v/>
      </c>
      <c r="V228" s="93" t="str">
        <f>IF(ISNUMBER('Форма 1'!AP228),INDEX('Предельники 2022'!$C$4:$X$28,MATCH('Форма 1'!$G228,'Предельники 2022'!$B$4:$B$28,0),MATCH(V$5,'Предельники 2022'!$C$3:$X$3,0)),"")</f>
        <v/>
      </c>
      <c r="W228" s="93" t="str">
        <f>IF(ISNUMBER('Форма 1'!AQ228),INDEX('Предельники 2022'!$C$4:$X$28,MATCH('Форма 1'!$G228,'Предельники 2022'!$B$4:$B$28,0),MATCH(W$5,'Предельники 2022'!$C$3:$X$3,0)),"")</f>
        <v/>
      </c>
      <c r="X228" s="30" t="str">
        <f>IF(ISNUMBER('Форма 1'!AR228),ROUND('Форма 1'!$I228*VLOOKUP('Форма 1'!$G228,'Предельники 2022'!$B$4:$X$28,'Форма 1'!AR$7),2),"")</f>
        <v/>
      </c>
      <c r="Y228" s="30" t="str">
        <f>IF(ISNUMBER('Форма 1'!AS228),ROUND('Форма 1'!$I228*VLOOKUP('Форма 1'!$G228,'Предельники 2022'!$B$4:$X$28,'Форма 1'!AS$7),2),"")</f>
        <v/>
      </c>
      <c r="Z228" s="30" t="str">
        <f>IF(ISNUMBER('Форма 1'!AT228),ROUND('Форма 1'!$I228*VLOOKUP('Форма 1'!$G228,'Предельники 2022'!$B$4:$X$28,'Форма 1'!AT$7),2),"")</f>
        <v/>
      </c>
      <c r="AA228" s="32"/>
      <c r="AB228" s="128">
        <f>'Форма 1'!T228</f>
        <v>45657</v>
      </c>
      <c r="AC228" s="130" t="str">
        <f>'Форма 1'!U228</f>
        <v>СС</v>
      </c>
    </row>
    <row r="229" spans="1:29" x14ac:dyDescent="0.25">
      <c r="A229" s="28">
        <f t="shared" si="57"/>
        <v>42</v>
      </c>
      <c r="B229" s="74" t="str">
        <f>IF(ISBLANK('Форма 1'!B229),"",'Форма 1'!B229)</f>
        <v>Пермский городской округ, город Пермь</v>
      </c>
      <c r="C229" s="87" t="s">
        <v>32</v>
      </c>
      <c r="D229" s="29">
        <f>IF(ISBLANK(C229),"Введите адрес",IF(C229='Форма 1'!C229,SUM(E229:K229,M229:S229,Форма2[[#This Row],[19]:[22]]),"Ошибка в адресе!"))</f>
        <v>25273048.300000001</v>
      </c>
      <c r="E229" s="30" t="str">
        <f>IF(ISNUMBER('Форма 1'!Z229),ROUND('Форма 1'!$I229*VLOOKUP('Форма 1'!$G229,'Предельники 2022'!$B$4:$X$28,'Форма 1'!Z$7),2),"")</f>
        <v/>
      </c>
      <c r="F229" s="30" t="str">
        <f>IF(ISNUMBER('Форма 1'!AA229),ROUND('Форма 1'!$I229*VLOOKUP('Форма 1'!$G229,'Предельники 2022'!$B$4:$X$28,'Форма 1'!AA$7),2),"")</f>
        <v/>
      </c>
      <c r="G229" s="30" t="str">
        <f>IF(ISNUMBER('Форма 1'!AB229),ROUND('Форма 1'!$I229*VLOOKUP('Форма 1'!$G229,'Предельники 2022'!$B$4:$X$28,'Форма 1'!AB$7),2),"")</f>
        <v/>
      </c>
      <c r="H229" s="30" t="str">
        <f>IF(ISNUMBER('Форма 1'!AC229),ROUND('Форма 1'!$I229*VLOOKUP('Форма 1'!$G229,'Предельники 2022'!$B$4:$X$28,'Форма 1'!AC$7),2),"")</f>
        <v/>
      </c>
      <c r="I229" s="30" t="str">
        <f>IF(ISNUMBER('Форма 1'!AD229),ROUND('Форма 1'!$I229*VLOOKUP('Форма 1'!$G229,'Предельники 2022'!$B$4:$X$28,'Форма 1'!AD$7),2),"")</f>
        <v/>
      </c>
      <c r="J229" s="30" t="str">
        <f>IF(ISNUMBER('Форма 1'!AE229),ROUND('Форма 1'!$I229*VLOOKUP('Форма 1'!$G229,'Предельники 2022'!$B$4:$X$28,'Форма 1'!AE$7),2),"")</f>
        <v/>
      </c>
      <c r="K229" s="30" t="str">
        <f>IF(ISNUMBER('Форма 1'!AF229),ROUND('Форма 1'!$I229*VLOOKUP('Форма 1'!$G229,'Предельники 2022'!$B$4:$X$28,'Форма 1'!AF$7),2),"")</f>
        <v/>
      </c>
      <c r="L229" s="31" t="str">
        <f>IF(ISBLANK('Форма 1'!AG229),"",'Форма 1'!AG229)</f>
        <v/>
      </c>
      <c r="M229" s="32" t="str">
        <f>IF(ISBLANK('Форма 1'!AH229),"",'Форма 1'!AH229)</f>
        <v/>
      </c>
      <c r="N229" s="30" t="str">
        <f>IF(ISNUMBER('Форма 1'!AI229),ROUND('Форма 1'!$I229*VLOOKUP('Форма 1'!$G229,'Предельники 2022'!$B$4:$X$28,'Форма 1'!AI$7),2),"")</f>
        <v/>
      </c>
      <c r="O229" s="30">
        <f>IF(ISNUMBER('Форма 1'!AJ229),ROUND('Форма 1'!$I229*VLOOKUP('Форма 1'!$G229,'Предельники 2022'!$B$4:$X$28,'Форма 1'!AJ$7),2),"")</f>
        <v>25273048.300000001</v>
      </c>
      <c r="P229" s="30" t="str">
        <f>IF(ISNUMBER('Форма 1'!AK229),ROUND('Форма 1'!$I229*VLOOKUP('Форма 1'!$G229,'Предельники 2022'!$B$4:$X$28,'Форма 1'!AK$7),2),"")</f>
        <v/>
      </c>
      <c r="Q229" s="30" t="str">
        <f>IF(ISNUMBER('Форма 1'!AL229),ROUND('Форма 1'!$I229*VLOOKUP('Форма 1'!$G229,'Предельники 2022'!$B$4:$X$28,'Форма 1'!AL$7),2),"")</f>
        <v/>
      </c>
      <c r="R229" s="30" t="str">
        <f>IF(ISNUMBER('Форма 1'!AM229),ROUND('Форма 1'!$I229*VLOOKUP('Форма 1'!$G229,'Предельники 2022'!$B$4:$X$28,'Форма 1'!AM$7),2),"")</f>
        <v/>
      </c>
      <c r="S229" s="93" t="str">
        <f t="shared" si="58"/>
        <v/>
      </c>
      <c r="T229" s="93" t="str">
        <f>IF(ISNUMBER('Форма 1'!AN229),INDEX('Предельники 2022'!$C$4:$X$28,MATCH('Форма 1'!$G229,'Предельники 2022'!$B$4:$B$28,0),MATCH(T$5,'Предельники 2022'!$C$3:$X$3,0)),"")</f>
        <v/>
      </c>
      <c r="U229" s="93" t="str">
        <f>IF(ISNUMBER('Форма 1'!AO229),INDEX('Предельники 2022'!$C$4:$X$28,MATCH('Форма 1'!$G229,'Предельники 2022'!$B$4:$B$28,0),MATCH(U$5,'Предельники 2022'!$C$3:$X$3,0)),"")</f>
        <v/>
      </c>
      <c r="V229" s="93" t="str">
        <f>IF(ISNUMBER('Форма 1'!AP229),INDEX('Предельники 2022'!$C$4:$X$28,MATCH('Форма 1'!$G229,'Предельники 2022'!$B$4:$B$28,0),MATCH(V$5,'Предельники 2022'!$C$3:$X$3,0)),"")</f>
        <v/>
      </c>
      <c r="W229" s="93" t="str">
        <f>IF(ISNUMBER('Форма 1'!AQ229),INDEX('Предельники 2022'!$C$4:$X$28,MATCH('Форма 1'!$G229,'Предельники 2022'!$B$4:$B$28,0),MATCH(W$5,'Предельники 2022'!$C$3:$X$3,0)),"")</f>
        <v/>
      </c>
      <c r="X229" s="30" t="str">
        <f>IF(ISNUMBER('Форма 1'!AR229),ROUND('Форма 1'!$I229*VLOOKUP('Форма 1'!$G229,'Предельники 2022'!$B$4:$X$28,'Форма 1'!AR$7),2),"")</f>
        <v/>
      </c>
      <c r="Y229" s="30" t="str">
        <f>IF(ISNUMBER('Форма 1'!AS229),ROUND('Форма 1'!$I229*VLOOKUP('Форма 1'!$G229,'Предельники 2022'!$B$4:$X$28,'Форма 1'!AS$7),2),"")</f>
        <v/>
      </c>
      <c r="Z229" s="30" t="str">
        <f>IF(ISNUMBER('Форма 1'!AT229),ROUND('Форма 1'!$I229*VLOOKUP('Форма 1'!$G229,'Предельники 2022'!$B$4:$X$28,'Форма 1'!AT$7),2),"")</f>
        <v/>
      </c>
      <c r="AA229" s="32"/>
      <c r="AB229" s="128">
        <f>'Форма 1'!T229</f>
        <v>45657</v>
      </c>
      <c r="AC229" s="130" t="str">
        <f>'Форма 1'!U229</f>
        <v>РО</v>
      </c>
    </row>
    <row r="230" spans="1:29" x14ac:dyDescent="0.25">
      <c r="A230" s="28">
        <f t="shared" si="57"/>
        <v>43</v>
      </c>
      <c r="B230" s="74" t="str">
        <f>IF(ISBLANK('Форма 1'!B230),"",'Форма 1'!B230)</f>
        <v>Пермский городской округ, город Пермь</v>
      </c>
      <c r="C230" s="87" t="s">
        <v>969</v>
      </c>
      <c r="D230" s="29">
        <f>IF(ISBLANK(C230),"Введите адрес",IF(C230='Форма 1'!C230,SUM(E230:K230,M230:S230,Форма2[[#This Row],[19]:[22]]),"Ошибка в адресе!"))</f>
        <v>22228071.359999999</v>
      </c>
      <c r="E230" s="30" t="str">
        <f>IF(ISNUMBER('Форма 1'!Z230),ROUND('Форма 1'!$I230*VLOOKUP('Форма 1'!$G230,'Предельники 2022'!$B$4:$X$28,'Форма 1'!Z$7),2),"")</f>
        <v/>
      </c>
      <c r="F230" s="30" t="str">
        <f>IF(ISNUMBER('Форма 1'!AA230),ROUND('Форма 1'!$I230*VLOOKUP('Форма 1'!$G230,'Предельники 2022'!$B$4:$X$28,'Форма 1'!AA$7),2),"")</f>
        <v/>
      </c>
      <c r="G230" s="30" t="str">
        <f>IF(ISNUMBER('Форма 1'!AB230),ROUND('Форма 1'!$I230*VLOOKUP('Форма 1'!$G230,'Предельники 2022'!$B$4:$X$28,'Форма 1'!AB$7),2),"")</f>
        <v/>
      </c>
      <c r="H230" s="30" t="str">
        <f>IF(ISNUMBER('Форма 1'!AC230),ROUND('Форма 1'!$I230*VLOOKUP('Форма 1'!$G230,'Предельники 2022'!$B$4:$X$28,'Форма 1'!AC$7),2),"")</f>
        <v/>
      </c>
      <c r="I230" s="30" t="str">
        <f>IF(ISNUMBER('Форма 1'!AD230),ROUND('Форма 1'!$I230*VLOOKUP('Форма 1'!$G230,'Предельники 2022'!$B$4:$X$28,'Форма 1'!AD$7),2),"")</f>
        <v/>
      </c>
      <c r="J230" s="30" t="str">
        <f>IF(ISNUMBER('Форма 1'!AE230),ROUND('Форма 1'!$I230*VLOOKUP('Форма 1'!$G230,'Предельники 2022'!$B$4:$X$28,'Форма 1'!AE$7),2),"")</f>
        <v/>
      </c>
      <c r="K230" s="30" t="str">
        <f>IF(ISNUMBER('Форма 1'!AF230),ROUND('Форма 1'!$I230*VLOOKUP('Форма 1'!$G230,'Предельники 2022'!$B$4:$X$28,'Форма 1'!AF$7),2),"")</f>
        <v/>
      </c>
      <c r="L230" s="31">
        <f>IF(ISBLANK('Форма 1'!AG230),"",'Форма 1'!AG230)</f>
        <v>8</v>
      </c>
      <c r="M230" s="32">
        <f>IF(ISBLANK('Форма 1'!AH230),"",'Форма 1'!AH230)</f>
        <v>22228071.359999999</v>
      </c>
      <c r="N230" s="30" t="str">
        <f>IF(ISNUMBER('Форма 1'!AI230),ROUND('Форма 1'!$I230*VLOOKUP('Форма 1'!$G230,'Предельники 2022'!$B$4:$X$28,'Форма 1'!AI$7),2),"")</f>
        <v/>
      </c>
      <c r="O230" s="30" t="str">
        <f>IF(ISNUMBER('Форма 1'!AJ230),ROUND('Форма 1'!$I230*VLOOKUP('Форма 1'!$G230,'Предельники 2022'!$B$4:$X$28,'Форма 1'!AJ$7),2),"")</f>
        <v/>
      </c>
      <c r="P230" s="30" t="str">
        <f>IF(ISNUMBER('Форма 1'!AK230),ROUND('Форма 1'!$I230*VLOOKUP('Форма 1'!$G230,'Предельники 2022'!$B$4:$X$28,'Форма 1'!AK$7),2),"")</f>
        <v/>
      </c>
      <c r="Q230" s="30" t="str">
        <f>IF(ISNUMBER('Форма 1'!AL230),ROUND('Форма 1'!$I230*VLOOKUP('Форма 1'!$G230,'Предельники 2022'!$B$4:$X$28,'Форма 1'!AL$7),2),"")</f>
        <v/>
      </c>
      <c r="R230" s="30" t="str">
        <f>IF(ISNUMBER('Форма 1'!AM230),ROUND('Форма 1'!$I230*VLOOKUP('Форма 1'!$G230,'Предельники 2022'!$B$4:$X$28,'Форма 1'!AM$7),2),"")</f>
        <v/>
      </c>
      <c r="S230" s="93" t="str">
        <f t="shared" si="58"/>
        <v/>
      </c>
      <c r="T230" s="93" t="str">
        <f>IF(ISNUMBER('Форма 1'!AN230),INDEX('Предельники 2022'!$C$4:$X$28,MATCH('Форма 1'!$G230,'Предельники 2022'!$B$4:$B$28,0),MATCH(T$5,'Предельники 2022'!$C$3:$X$3,0)),"")</f>
        <v/>
      </c>
      <c r="U230" s="93" t="str">
        <f>IF(ISNUMBER('Форма 1'!AO230),INDEX('Предельники 2022'!$C$4:$X$28,MATCH('Форма 1'!$G230,'Предельники 2022'!$B$4:$B$28,0),MATCH(U$5,'Предельники 2022'!$C$3:$X$3,0)),"")</f>
        <v/>
      </c>
      <c r="V230" s="93" t="str">
        <f>IF(ISNUMBER('Форма 1'!AP230),INDEX('Предельники 2022'!$C$4:$X$28,MATCH('Форма 1'!$G230,'Предельники 2022'!$B$4:$B$28,0),MATCH(V$5,'Предельники 2022'!$C$3:$X$3,0)),"")</f>
        <v/>
      </c>
      <c r="W230" s="93" t="str">
        <f>IF(ISNUMBER('Форма 1'!AQ230),INDEX('Предельники 2022'!$C$4:$X$28,MATCH('Форма 1'!$G230,'Предельники 2022'!$B$4:$B$28,0),MATCH(W$5,'Предельники 2022'!$C$3:$X$3,0)),"")</f>
        <v/>
      </c>
      <c r="X230" s="30" t="str">
        <f>IF(ISNUMBER('Форма 1'!AR230),ROUND('Форма 1'!$I230*VLOOKUP('Форма 1'!$G230,'Предельники 2022'!$B$4:$X$28,'Форма 1'!AR$7),2),"")</f>
        <v/>
      </c>
      <c r="Y230" s="30" t="str">
        <f>IF(ISNUMBER('Форма 1'!AS230),ROUND('Форма 1'!$I230*VLOOKUP('Форма 1'!$G230,'Предельники 2022'!$B$4:$X$28,'Форма 1'!AS$7),2),"")</f>
        <v/>
      </c>
      <c r="Z230" s="30" t="str">
        <f>IF(ISNUMBER('Форма 1'!AT230),ROUND('Форма 1'!$I230*VLOOKUP('Форма 1'!$G230,'Предельники 2022'!$B$4:$X$28,'Форма 1'!AT$7),2),"")</f>
        <v/>
      </c>
      <c r="AA230" s="32"/>
      <c r="AB230" s="128">
        <f>'Форма 1'!T230</f>
        <v>45657</v>
      </c>
      <c r="AC230" s="130" t="str">
        <f>'Форма 1'!U230</f>
        <v>РО</v>
      </c>
    </row>
    <row r="231" spans="1:29" x14ac:dyDescent="0.25">
      <c r="A231" s="28">
        <f t="shared" si="57"/>
        <v>44</v>
      </c>
      <c r="B231" s="74" t="str">
        <f>IF(ISBLANK('Форма 1'!B231),"",'Форма 1'!B231)</f>
        <v>Пермский городской округ, город Пермь</v>
      </c>
      <c r="C231" s="87" t="s">
        <v>968</v>
      </c>
      <c r="D231" s="29">
        <f>IF(ISBLANK(C231),"Введите адрес",IF(C231='Форма 1'!C231,SUM(E231:K231,M231:S231,Форма2[[#This Row],[19]:[22]]),"Ошибка в адресе!"))</f>
        <v>2778508.92</v>
      </c>
      <c r="E231" s="30" t="str">
        <f>IF(ISNUMBER('Форма 1'!Z231),ROUND('Форма 1'!$I231*VLOOKUP('Форма 1'!$G231,'Предельники 2022'!$B$4:$X$28,'Форма 1'!Z$7),2),"")</f>
        <v/>
      </c>
      <c r="F231" s="30" t="str">
        <f>IF(ISNUMBER('Форма 1'!AA231),ROUND('Форма 1'!$I231*VLOOKUP('Форма 1'!$G231,'Предельники 2022'!$B$4:$X$28,'Форма 1'!AA$7),2),"")</f>
        <v/>
      </c>
      <c r="G231" s="30" t="str">
        <f>IF(ISNUMBER('Форма 1'!AB231),ROUND('Форма 1'!$I231*VLOOKUP('Форма 1'!$G231,'Предельники 2022'!$B$4:$X$28,'Форма 1'!AB$7),2),"")</f>
        <v/>
      </c>
      <c r="H231" s="30" t="str">
        <f>IF(ISNUMBER('Форма 1'!AC231),ROUND('Форма 1'!$I231*VLOOKUP('Форма 1'!$G231,'Предельники 2022'!$B$4:$X$28,'Форма 1'!AC$7),2),"")</f>
        <v/>
      </c>
      <c r="I231" s="30" t="str">
        <f>IF(ISNUMBER('Форма 1'!AD231),ROUND('Форма 1'!$I231*VLOOKUP('Форма 1'!$G231,'Предельники 2022'!$B$4:$X$28,'Форма 1'!AD$7),2),"")</f>
        <v/>
      </c>
      <c r="J231" s="30" t="str">
        <f>IF(ISNUMBER('Форма 1'!AE231),ROUND('Форма 1'!$I231*VLOOKUP('Форма 1'!$G231,'Предельники 2022'!$B$4:$X$28,'Форма 1'!AE$7),2),"")</f>
        <v/>
      </c>
      <c r="K231" s="30" t="str">
        <f>IF(ISNUMBER('Форма 1'!AF231),ROUND('Форма 1'!$I231*VLOOKUP('Форма 1'!$G231,'Предельники 2022'!$B$4:$X$28,'Форма 1'!AF$7),2),"")</f>
        <v/>
      </c>
      <c r="L231" s="31">
        <f>IF(ISBLANK('Форма 1'!AG231),"",'Форма 1'!AG231)</f>
        <v>1</v>
      </c>
      <c r="M231" s="32">
        <f>IF(ISBLANK('Форма 1'!AH231),"",'Форма 1'!AH231)</f>
        <v>2778508.92</v>
      </c>
      <c r="N231" s="30" t="str">
        <f>IF(ISNUMBER('Форма 1'!AI231),ROUND('Форма 1'!$I231*VLOOKUP('Форма 1'!$G231,'Предельники 2022'!$B$4:$X$28,'Форма 1'!AI$7),2),"")</f>
        <v/>
      </c>
      <c r="O231" s="30" t="str">
        <f>IF(ISNUMBER('Форма 1'!AJ231),ROUND('Форма 1'!$I231*VLOOKUP('Форма 1'!$G231,'Предельники 2022'!$B$4:$X$28,'Форма 1'!AJ$7),2),"")</f>
        <v/>
      </c>
      <c r="P231" s="30" t="str">
        <f>IF(ISNUMBER('Форма 1'!AK231),ROUND('Форма 1'!$I231*VLOOKUP('Форма 1'!$G231,'Предельники 2022'!$B$4:$X$28,'Форма 1'!AK$7),2),"")</f>
        <v/>
      </c>
      <c r="Q231" s="30" t="str">
        <f>IF(ISNUMBER('Форма 1'!AL231),ROUND('Форма 1'!$I231*VLOOKUP('Форма 1'!$G231,'Предельники 2022'!$B$4:$X$28,'Форма 1'!AL$7),2),"")</f>
        <v/>
      </c>
      <c r="R231" s="30" t="str">
        <f>IF(ISNUMBER('Форма 1'!AM231),ROUND('Форма 1'!$I231*VLOOKUP('Форма 1'!$G231,'Предельники 2022'!$B$4:$X$28,'Форма 1'!AM$7),2),"")</f>
        <v/>
      </c>
      <c r="S231" s="93" t="str">
        <f t="shared" si="58"/>
        <v/>
      </c>
      <c r="T231" s="93" t="str">
        <f>IF(ISNUMBER('Форма 1'!AN231),INDEX('Предельники 2022'!$C$4:$X$28,MATCH('Форма 1'!$G231,'Предельники 2022'!$B$4:$B$28,0),MATCH(T$5,'Предельники 2022'!$C$3:$X$3,0)),"")</f>
        <v/>
      </c>
      <c r="U231" s="93" t="str">
        <f>IF(ISNUMBER('Форма 1'!AO231),INDEX('Предельники 2022'!$C$4:$X$28,MATCH('Форма 1'!$G231,'Предельники 2022'!$B$4:$B$28,0),MATCH(U$5,'Предельники 2022'!$C$3:$X$3,0)),"")</f>
        <v/>
      </c>
      <c r="V231" s="93" t="str">
        <f>IF(ISNUMBER('Форма 1'!AP231),INDEX('Предельники 2022'!$C$4:$X$28,MATCH('Форма 1'!$G231,'Предельники 2022'!$B$4:$B$28,0),MATCH(V$5,'Предельники 2022'!$C$3:$X$3,0)),"")</f>
        <v/>
      </c>
      <c r="W231" s="93" t="str">
        <f>IF(ISNUMBER('Форма 1'!AQ231),INDEX('Предельники 2022'!$C$4:$X$28,MATCH('Форма 1'!$G231,'Предельники 2022'!$B$4:$B$28,0),MATCH(W$5,'Предельники 2022'!$C$3:$X$3,0)),"")</f>
        <v/>
      </c>
      <c r="X231" s="30" t="str">
        <f>IF(ISNUMBER('Форма 1'!AR231),ROUND('Форма 1'!$I231*VLOOKUP('Форма 1'!$G231,'Предельники 2022'!$B$4:$X$28,'Форма 1'!AR$7),2),"")</f>
        <v/>
      </c>
      <c r="Y231" s="30" t="str">
        <f>IF(ISNUMBER('Форма 1'!AS231),ROUND('Форма 1'!$I231*VLOOKUP('Форма 1'!$G231,'Предельники 2022'!$B$4:$X$28,'Форма 1'!AS$7),2),"")</f>
        <v/>
      </c>
      <c r="Z231" s="30" t="str">
        <f>IF(ISNUMBER('Форма 1'!AT231),ROUND('Форма 1'!$I231*VLOOKUP('Форма 1'!$G231,'Предельники 2022'!$B$4:$X$28,'Форма 1'!AT$7),2),"")</f>
        <v/>
      </c>
      <c r="AA231" s="32"/>
      <c r="AB231" s="128">
        <f>'Форма 1'!T231</f>
        <v>45657</v>
      </c>
      <c r="AC231" s="130" t="str">
        <f>'Форма 1'!U231</f>
        <v>РО</v>
      </c>
    </row>
    <row r="232" spans="1:29" x14ac:dyDescent="0.25">
      <c r="A232" s="28">
        <f t="shared" si="57"/>
        <v>45</v>
      </c>
      <c r="B232" s="74" t="str">
        <f>IF(ISBLANK('Форма 1'!B232),"",'Форма 1'!B232)</f>
        <v>Пермский городской округ, город Пермь</v>
      </c>
      <c r="C232" s="87" t="s">
        <v>970</v>
      </c>
      <c r="D232" s="29">
        <f>IF(ISBLANK(C232),"Введите адрес",IF(C232='Форма 1'!C232,SUM(E232:K232,M232:S232,Форма2[[#This Row],[19]:[22]]),"Ошибка в адресе!"))</f>
        <v>13568566.68</v>
      </c>
      <c r="E232" s="30" t="str">
        <f>IF(ISNUMBER('Форма 1'!Z232),ROUND('Форма 1'!$I232*VLOOKUP('Форма 1'!$G232,'Предельники 2022'!$B$4:$X$28,'Форма 1'!Z$7),2),"")</f>
        <v/>
      </c>
      <c r="F232" s="30" t="str">
        <f>IF(ISNUMBER('Форма 1'!AA232),ROUND('Форма 1'!$I232*VLOOKUP('Форма 1'!$G232,'Предельники 2022'!$B$4:$X$28,'Форма 1'!AA$7),2),"")</f>
        <v/>
      </c>
      <c r="G232" s="30" t="str">
        <f>IF(ISNUMBER('Форма 1'!AB232),ROUND('Форма 1'!$I232*VLOOKUP('Форма 1'!$G232,'Предельники 2022'!$B$4:$X$28,'Форма 1'!AB$7),2),"")</f>
        <v/>
      </c>
      <c r="H232" s="30" t="str">
        <f>IF(ISNUMBER('Форма 1'!AC232),ROUND('Форма 1'!$I232*VLOOKUP('Форма 1'!$G232,'Предельники 2022'!$B$4:$X$28,'Форма 1'!AC$7),2),"")</f>
        <v/>
      </c>
      <c r="I232" s="30" t="str">
        <f>IF(ISNUMBER('Форма 1'!AD232),ROUND('Форма 1'!$I232*VLOOKUP('Форма 1'!$G232,'Предельники 2022'!$B$4:$X$28,'Форма 1'!AD$7),2),"")</f>
        <v/>
      </c>
      <c r="J232" s="30" t="str">
        <f>IF(ISNUMBER('Форма 1'!AE232),ROUND('Форма 1'!$I232*VLOOKUP('Форма 1'!$G232,'Предельники 2022'!$B$4:$X$28,'Форма 1'!AE$7),2),"")</f>
        <v/>
      </c>
      <c r="K232" s="30" t="str">
        <f>IF(ISNUMBER('Форма 1'!AF232),ROUND('Форма 1'!$I232*VLOOKUP('Форма 1'!$G232,'Предельники 2022'!$B$4:$X$28,'Форма 1'!AF$7),2),"")</f>
        <v/>
      </c>
      <c r="L232" s="31" t="str">
        <f>IF(ISBLANK('Форма 1'!AG232),"",'Форма 1'!AG232)</f>
        <v/>
      </c>
      <c r="M232" s="32" t="str">
        <f>IF(ISBLANK('Форма 1'!AH232),"",'Форма 1'!AH232)</f>
        <v/>
      </c>
      <c r="N232" s="30" t="str">
        <f>IF(ISNUMBER('Форма 1'!AI232),ROUND('Форма 1'!$I232*VLOOKUP('Форма 1'!$G232,'Предельники 2022'!$B$4:$X$28,'Форма 1'!AI$7),2),"")</f>
        <v/>
      </c>
      <c r="O232" s="30">
        <f>IF(ISNUMBER('Форма 1'!AJ232),ROUND('Форма 1'!$I232*VLOOKUP('Форма 1'!$G232,'Предельники 2022'!$B$4:$X$28,'Форма 1'!AJ$7),2),"")</f>
        <v>13568566.68</v>
      </c>
      <c r="P232" s="30" t="str">
        <f>IF(ISNUMBER('Форма 1'!AK232),ROUND('Форма 1'!$I232*VLOOKUP('Форма 1'!$G232,'Предельники 2022'!$B$4:$X$28,'Форма 1'!AK$7),2),"")</f>
        <v/>
      </c>
      <c r="Q232" s="30" t="str">
        <f>IF(ISNUMBER('Форма 1'!AL232),ROUND('Форма 1'!$I232*VLOOKUP('Форма 1'!$G232,'Предельники 2022'!$B$4:$X$28,'Форма 1'!AL$7),2),"")</f>
        <v/>
      </c>
      <c r="R232" s="30" t="str">
        <f>IF(ISNUMBER('Форма 1'!AM232),ROUND('Форма 1'!$I232*VLOOKUP('Форма 1'!$G232,'Предельники 2022'!$B$4:$X$28,'Форма 1'!AM$7),2),"")</f>
        <v/>
      </c>
      <c r="S232" s="93" t="str">
        <f t="shared" si="58"/>
        <v/>
      </c>
      <c r="T232" s="93" t="str">
        <f>IF(ISNUMBER('Форма 1'!AN232),INDEX('Предельники 2022'!$C$4:$X$28,MATCH('Форма 1'!$G232,'Предельники 2022'!$B$4:$B$28,0),MATCH(T$5,'Предельники 2022'!$C$3:$X$3,0)),"")</f>
        <v/>
      </c>
      <c r="U232" s="93" t="str">
        <f>IF(ISNUMBER('Форма 1'!AO232),INDEX('Предельники 2022'!$C$4:$X$28,MATCH('Форма 1'!$G232,'Предельники 2022'!$B$4:$B$28,0),MATCH(U$5,'Предельники 2022'!$C$3:$X$3,0)),"")</f>
        <v/>
      </c>
      <c r="V232" s="93" t="str">
        <f>IF(ISNUMBER('Форма 1'!AP232),INDEX('Предельники 2022'!$C$4:$X$28,MATCH('Форма 1'!$G232,'Предельники 2022'!$B$4:$B$28,0),MATCH(V$5,'Предельники 2022'!$C$3:$X$3,0)),"")</f>
        <v/>
      </c>
      <c r="W232" s="93" t="str">
        <f>IF(ISNUMBER('Форма 1'!AQ232),INDEX('Предельники 2022'!$C$4:$X$28,MATCH('Форма 1'!$G232,'Предельники 2022'!$B$4:$B$28,0),MATCH(W$5,'Предельники 2022'!$C$3:$X$3,0)),"")</f>
        <v/>
      </c>
      <c r="X232" s="30" t="str">
        <f>IF(ISNUMBER('Форма 1'!AR232),ROUND('Форма 1'!$I232*VLOOKUP('Форма 1'!$G232,'Предельники 2022'!$B$4:$X$28,'Форма 1'!AR$7),2),"")</f>
        <v/>
      </c>
      <c r="Y232" s="30" t="str">
        <f>IF(ISNUMBER('Форма 1'!AS232),ROUND('Форма 1'!$I232*VLOOKUP('Форма 1'!$G232,'Предельники 2022'!$B$4:$X$28,'Форма 1'!AS$7),2),"")</f>
        <v/>
      </c>
      <c r="Z232" s="30" t="str">
        <f>IF(ISNUMBER('Форма 1'!AT232),ROUND('Форма 1'!$I232*VLOOKUP('Форма 1'!$G232,'Предельники 2022'!$B$4:$X$28,'Форма 1'!AT$7),2),"")</f>
        <v/>
      </c>
      <c r="AA232" s="32"/>
      <c r="AB232" s="128">
        <f>'Форма 1'!T232</f>
        <v>45657</v>
      </c>
      <c r="AC232" s="130" t="str">
        <f>'Форма 1'!U232</f>
        <v>РО</v>
      </c>
    </row>
    <row r="233" spans="1:29" x14ac:dyDescent="0.25">
      <c r="A233" s="28">
        <f t="shared" si="57"/>
        <v>46</v>
      </c>
      <c r="B233" s="74" t="str">
        <f>IF(ISBLANK('Форма 1'!B233),"",'Форма 1'!B233)</f>
        <v>Пермский городской округ, город Пермь</v>
      </c>
      <c r="C233" s="87" t="s">
        <v>971</v>
      </c>
      <c r="D233" s="29">
        <f>IF(ISBLANK(C233),"Введите адрес",IF(C233='Форма 1'!C233,SUM(E233:K233,M233:S233,Форма2[[#This Row],[19]:[22]]),"Ошибка в адресе!"))</f>
        <v>14173027.789999999</v>
      </c>
      <c r="E233" s="30" t="str">
        <f>IF(ISNUMBER('Форма 1'!Z233),ROUND('Форма 1'!$I233*VLOOKUP('Форма 1'!$G233,'Предельники 2022'!$B$4:$X$28,'Форма 1'!Z$7),2),"")</f>
        <v/>
      </c>
      <c r="F233" s="30" t="str">
        <f>IF(ISNUMBER('Форма 1'!AA233),ROUND('Форма 1'!$I233*VLOOKUP('Форма 1'!$G233,'Предельники 2022'!$B$4:$X$28,'Форма 1'!AA$7),2),"")</f>
        <v/>
      </c>
      <c r="G233" s="30" t="str">
        <f>IF(ISNUMBER('Форма 1'!AB233),ROUND('Форма 1'!$I233*VLOOKUP('Форма 1'!$G233,'Предельники 2022'!$B$4:$X$28,'Форма 1'!AB$7),2),"")</f>
        <v/>
      </c>
      <c r="H233" s="30" t="str">
        <f>IF(ISNUMBER('Форма 1'!AC233),ROUND('Форма 1'!$I233*VLOOKUP('Форма 1'!$G233,'Предельники 2022'!$B$4:$X$28,'Форма 1'!AC$7),2),"")</f>
        <v/>
      </c>
      <c r="I233" s="30" t="str">
        <f>IF(ISNUMBER('Форма 1'!AD233),ROUND('Форма 1'!$I233*VLOOKUP('Форма 1'!$G233,'Предельники 2022'!$B$4:$X$28,'Форма 1'!AD$7),2),"")</f>
        <v/>
      </c>
      <c r="J233" s="30" t="str">
        <f>IF(ISNUMBER('Форма 1'!AE233),ROUND('Форма 1'!$I233*VLOOKUP('Форма 1'!$G233,'Предельники 2022'!$B$4:$X$28,'Форма 1'!AE$7),2),"")</f>
        <v/>
      </c>
      <c r="K233" s="30" t="str">
        <f>IF(ISNUMBER('Форма 1'!AF233),ROUND('Форма 1'!$I233*VLOOKUP('Форма 1'!$G233,'Предельники 2022'!$B$4:$X$28,'Форма 1'!AF$7),2),"")</f>
        <v/>
      </c>
      <c r="L233" s="31" t="str">
        <f>IF(ISBLANK('Форма 1'!AG233),"",'Форма 1'!AG233)</f>
        <v/>
      </c>
      <c r="M233" s="32" t="str">
        <f>IF(ISBLANK('Форма 1'!AH233),"",'Форма 1'!AH233)</f>
        <v/>
      </c>
      <c r="N233" s="30">
        <f>IF(ISNUMBER('Форма 1'!AI233),ROUND('Форма 1'!$I233*VLOOKUP('Форма 1'!$G233,'Предельники 2022'!$B$4:$X$28,'Форма 1'!AI$7),2),"")</f>
        <v>14173027.789999999</v>
      </c>
      <c r="O233" s="30" t="str">
        <f>IF(ISNUMBER('Форма 1'!AJ233),ROUND('Форма 1'!$I233*VLOOKUP('Форма 1'!$G233,'Предельники 2022'!$B$4:$X$28,'Форма 1'!AJ$7),2),"")</f>
        <v/>
      </c>
      <c r="P233" s="30" t="str">
        <f>IF(ISNUMBER('Форма 1'!AK233),ROUND('Форма 1'!$I233*VLOOKUP('Форма 1'!$G233,'Предельники 2022'!$B$4:$X$28,'Форма 1'!AK$7),2),"")</f>
        <v/>
      </c>
      <c r="Q233" s="30" t="str">
        <f>IF(ISNUMBER('Форма 1'!AL233),ROUND('Форма 1'!$I233*VLOOKUP('Форма 1'!$G233,'Предельники 2022'!$B$4:$X$28,'Форма 1'!AL$7),2),"")</f>
        <v/>
      </c>
      <c r="R233" s="30" t="str">
        <f>IF(ISNUMBER('Форма 1'!AM233),ROUND('Форма 1'!$I233*VLOOKUP('Форма 1'!$G233,'Предельники 2022'!$B$4:$X$28,'Форма 1'!AM$7),2),"")</f>
        <v/>
      </c>
      <c r="S233" s="93" t="str">
        <f t="shared" si="58"/>
        <v/>
      </c>
      <c r="T233" s="93" t="str">
        <f>IF(ISNUMBER('Форма 1'!AN233),INDEX('Предельники 2022'!$C$4:$X$28,MATCH('Форма 1'!$G233,'Предельники 2022'!$B$4:$B$28,0),MATCH(T$5,'Предельники 2022'!$C$3:$X$3,0)),"")</f>
        <v/>
      </c>
      <c r="U233" s="93" t="str">
        <f>IF(ISNUMBER('Форма 1'!AO233),INDEX('Предельники 2022'!$C$4:$X$28,MATCH('Форма 1'!$G233,'Предельники 2022'!$B$4:$B$28,0),MATCH(U$5,'Предельники 2022'!$C$3:$X$3,0)),"")</f>
        <v/>
      </c>
      <c r="V233" s="93" t="str">
        <f>IF(ISNUMBER('Форма 1'!AP233),INDEX('Предельники 2022'!$C$4:$X$28,MATCH('Форма 1'!$G233,'Предельники 2022'!$B$4:$B$28,0),MATCH(V$5,'Предельники 2022'!$C$3:$X$3,0)),"")</f>
        <v/>
      </c>
      <c r="W233" s="93" t="str">
        <f>IF(ISNUMBER('Форма 1'!AQ233),INDEX('Предельники 2022'!$C$4:$X$28,MATCH('Форма 1'!$G233,'Предельники 2022'!$B$4:$B$28,0),MATCH(W$5,'Предельники 2022'!$C$3:$X$3,0)),"")</f>
        <v/>
      </c>
      <c r="X233" s="30" t="str">
        <f>IF(ISNUMBER('Форма 1'!AR233),ROUND('Форма 1'!$I233*VLOOKUP('Форма 1'!$G233,'Предельники 2022'!$B$4:$X$28,'Форма 1'!AR$7),2),"")</f>
        <v/>
      </c>
      <c r="Y233" s="30" t="str">
        <f>IF(ISNUMBER('Форма 1'!AS233),ROUND('Форма 1'!$I233*VLOOKUP('Форма 1'!$G233,'Предельники 2022'!$B$4:$X$28,'Форма 1'!AS$7),2),"")</f>
        <v/>
      </c>
      <c r="Z233" s="30" t="str">
        <f>IF(ISNUMBER('Форма 1'!AT233),ROUND('Форма 1'!$I233*VLOOKUP('Форма 1'!$G233,'Предельники 2022'!$B$4:$X$28,'Форма 1'!AT$7),2),"")</f>
        <v/>
      </c>
      <c r="AA233" s="32"/>
      <c r="AB233" s="128">
        <f>'Форма 1'!T233</f>
        <v>45657</v>
      </c>
      <c r="AC233" s="130" t="str">
        <f>'Форма 1'!U233</f>
        <v>РО</v>
      </c>
    </row>
    <row r="234" spans="1:29" x14ac:dyDescent="0.25">
      <c r="A234" s="28">
        <f t="shared" si="57"/>
        <v>47</v>
      </c>
      <c r="B234" s="74" t="str">
        <f>IF(ISBLANK('Форма 1'!B234),"",'Форма 1'!B234)</f>
        <v>Пермский городской округ, город Пермь</v>
      </c>
      <c r="C234" s="87" t="s">
        <v>972</v>
      </c>
      <c r="D234" s="29">
        <f>IF(ISBLANK(C234),"Введите адрес",IF(C234='Форма 1'!C234,SUM(E234:K234,M234:S234,Форма2[[#This Row],[19]:[22]]),"Ошибка в адресе!"))</f>
        <v>6031668.8300000001</v>
      </c>
      <c r="E234" s="30" t="str">
        <f>IF(ISNUMBER('Форма 1'!Z234),ROUND('Форма 1'!$I234*VLOOKUP('Форма 1'!$G234,'Предельники 2022'!$B$4:$X$28,'Форма 1'!Z$7),2),"")</f>
        <v/>
      </c>
      <c r="F234" s="30" t="str">
        <f>IF(ISNUMBER('Форма 1'!AA234),ROUND('Форма 1'!$I234*VLOOKUP('Форма 1'!$G234,'Предельники 2022'!$B$4:$X$28,'Форма 1'!AA$7),2),"")</f>
        <v/>
      </c>
      <c r="G234" s="30" t="str">
        <f>IF(ISNUMBER('Форма 1'!AB234),ROUND('Форма 1'!$I234*VLOOKUP('Форма 1'!$G234,'Предельники 2022'!$B$4:$X$28,'Форма 1'!AB$7),2),"")</f>
        <v/>
      </c>
      <c r="H234" s="30" t="str">
        <f>IF(ISNUMBER('Форма 1'!AC234),ROUND('Форма 1'!$I234*VLOOKUP('Форма 1'!$G234,'Предельники 2022'!$B$4:$X$28,'Форма 1'!AC$7),2),"")</f>
        <v/>
      </c>
      <c r="I234" s="30" t="str">
        <f>IF(ISNUMBER('Форма 1'!AD234),ROUND('Форма 1'!$I234*VLOOKUP('Форма 1'!$G234,'Предельники 2022'!$B$4:$X$28,'Форма 1'!AD$7),2),"")</f>
        <v/>
      </c>
      <c r="J234" s="30" t="str">
        <f>IF(ISNUMBER('Форма 1'!AE234),ROUND('Форма 1'!$I234*VLOOKUP('Форма 1'!$G234,'Предельники 2022'!$B$4:$X$28,'Форма 1'!AE$7),2),"")</f>
        <v/>
      </c>
      <c r="K234" s="30" t="str">
        <f>IF(ISNUMBER('Форма 1'!AF234),ROUND('Форма 1'!$I234*VLOOKUP('Форма 1'!$G234,'Предельники 2022'!$B$4:$X$28,'Форма 1'!AF$7),2),"")</f>
        <v/>
      </c>
      <c r="L234" s="31" t="str">
        <f>IF(ISBLANK('Форма 1'!AG234),"",'Форма 1'!AG234)</f>
        <v/>
      </c>
      <c r="M234" s="32" t="str">
        <f>IF(ISBLANK('Форма 1'!AH234),"",'Форма 1'!AH234)</f>
        <v/>
      </c>
      <c r="N234" s="30">
        <f>IF(ISNUMBER('Форма 1'!AI234),ROUND('Форма 1'!$I234*VLOOKUP('Форма 1'!$G234,'Предельники 2022'!$B$4:$X$28,'Форма 1'!AI$7),2),"")</f>
        <v>6031668.8300000001</v>
      </c>
      <c r="O234" s="30" t="str">
        <f>IF(ISNUMBER('Форма 1'!AJ234),ROUND('Форма 1'!$I234*VLOOKUP('Форма 1'!$G234,'Предельники 2022'!$B$4:$X$28,'Форма 1'!AJ$7),2),"")</f>
        <v/>
      </c>
      <c r="P234" s="30" t="str">
        <f>IF(ISNUMBER('Форма 1'!AK234),ROUND('Форма 1'!$I234*VLOOKUP('Форма 1'!$G234,'Предельники 2022'!$B$4:$X$28,'Форма 1'!AK$7),2),"")</f>
        <v/>
      </c>
      <c r="Q234" s="30" t="str">
        <f>IF(ISNUMBER('Форма 1'!AL234),ROUND('Форма 1'!$I234*VLOOKUP('Форма 1'!$G234,'Предельники 2022'!$B$4:$X$28,'Форма 1'!AL$7),2),"")</f>
        <v/>
      </c>
      <c r="R234" s="30" t="str">
        <f>IF(ISNUMBER('Форма 1'!AM234),ROUND('Форма 1'!$I234*VLOOKUP('Форма 1'!$G234,'Предельники 2022'!$B$4:$X$28,'Форма 1'!AM$7),2),"")</f>
        <v/>
      </c>
      <c r="S234" s="93" t="str">
        <f t="shared" si="58"/>
        <v/>
      </c>
      <c r="T234" s="93" t="str">
        <f>IF(ISNUMBER('Форма 1'!AN234),INDEX('Предельники 2022'!$C$4:$X$28,MATCH('Форма 1'!$G234,'Предельники 2022'!$B$4:$B$28,0),MATCH(T$5,'Предельники 2022'!$C$3:$X$3,0)),"")</f>
        <v/>
      </c>
      <c r="U234" s="93" t="str">
        <f>IF(ISNUMBER('Форма 1'!AO234),INDEX('Предельники 2022'!$C$4:$X$28,MATCH('Форма 1'!$G234,'Предельники 2022'!$B$4:$B$28,0),MATCH(U$5,'Предельники 2022'!$C$3:$X$3,0)),"")</f>
        <v/>
      </c>
      <c r="V234" s="93" t="str">
        <f>IF(ISNUMBER('Форма 1'!AP234),INDEX('Предельники 2022'!$C$4:$X$28,MATCH('Форма 1'!$G234,'Предельники 2022'!$B$4:$B$28,0),MATCH(V$5,'Предельники 2022'!$C$3:$X$3,0)),"")</f>
        <v/>
      </c>
      <c r="W234" s="93" t="str">
        <f>IF(ISNUMBER('Форма 1'!AQ234),INDEX('Предельники 2022'!$C$4:$X$28,MATCH('Форма 1'!$G234,'Предельники 2022'!$B$4:$B$28,0),MATCH(W$5,'Предельники 2022'!$C$3:$X$3,0)),"")</f>
        <v/>
      </c>
      <c r="X234" s="30" t="str">
        <f>IF(ISNUMBER('Форма 1'!AR234),ROUND('Форма 1'!$I234*VLOOKUP('Форма 1'!$G234,'Предельники 2022'!$B$4:$X$28,'Форма 1'!AR$7),2),"")</f>
        <v/>
      </c>
      <c r="Y234" s="30" t="str">
        <f>IF(ISNUMBER('Форма 1'!AS234),ROUND('Форма 1'!$I234*VLOOKUP('Форма 1'!$G234,'Предельники 2022'!$B$4:$X$28,'Форма 1'!AS$7),2),"")</f>
        <v/>
      </c>
      <c r="Z234" s="30" t="str">
        <f>IF(ISNUMBER('Форма 1'!AT234),ROUND('Форма 1'!$I234*VLOOKUP('Форма 1'!$G234,'Предельники 2022'!$B$4:$X$28,'Форма 1'!AT$7),2),"")</f>
        <v/>
      </c>
      <c r="AA234" s="32"/>
      <c r="AB234" s="128">
        <f>'Форма 1'!T234</f>
        <v>45657</v>
      </c>
      <c r="AC234" s="130" t="str">
        <f>'Форма 1'!U234</f>
        <v>РО</v>
      </c>
    </row>
    <row r="235" spans="1:29" x14ac:dyDescent="0.25">
      <c r="A235" s="28">
        <f t="shared" si="57"/>
        <v>48</v>
      </c>
      <c r="B235" s="74" t="str">
        <f>IF(ISBLANK('Форма 1'!B235),"",'Форма 1'!B235)</f>
        <v>Пермский городской округ, город Пермь</v>
      </c>
      <c r="C235" s="87" t="s">
        <v>288</v>
      </c>
      <c r="D235" s="29">
        <f>IF(ISBLANK(C235),"Введите адрес",IF(C235='Форма 1'!C235,SUM(E235:K235,M235:S235,Форма2[[#This Row],[19]:[22]]),"Ошибка в адресе!"))</f>
        <v>2361414.29</v>
      </c>
      <c r="E235" s="30" t="str">
        <f>IF(ISNUMBER('Форма 1'!Z235),ROUND('Форма 1'!$I235*VLOOKUP('Форма 1'!$G235,'Предельники 2022'!$B$4:$X$28,'Форма 1'!Z$7),2),"")</f>
        <v/>
      </c>
      <c r="F235" s="30" t="str">
        <f>IF(ISNUMBER('Форма 1'!AA235),ROUND('Форма 1'!$I235*VLOOKUP('Форма 1'!$G235,'Предельники 2022'!$B$4:$X$28,'Форма 1'!AA$7),2),"")</f>
        <v/>
      </c>
      <c r="G235" s="30" t="str">
        <f>IF(ISNUMBER('Форма 1'!AB235),ROUND('Форма 1'!$I235*VLOOKUP('Форма 1'!$G235,'Предельники 2022'!$B$4:$X$28,'Форма 1'!AB$7),2),"")</f>
        <v/>
      </c>
      <c r="H235" s="30" t="str">
        <f>IF(ISNUMBER('Форма 1'!AC235),ROUND('Форма 1'!$I235*VLOOKUP('Форма 1'!$G235,'Предельники 2022'!$B$4:$X$28,'Форма 1'!AC$7),2),"")</f>
        <v/>
      </c>
      <c r="I235" s="30" t="str">
        <f>IF(ISNUMBER('Форма 1'!AD235),ROUND('Форма 1'!$I235*VLOOKUP('Форма 1'!$G235,'Предельники 2022'!$B$4:$X$28,'Форма 1'!AD$7),2),"")</f>
        <v/>
      </c>
      <c r="J235" s="30" t="str">
        <f>IF(ISNUMBER('Форма 1'!AE235),ROUND('Форма 1'!$I235*VLOOKUP('Форма 1'!$G235,'Предельники 2022'!$B$4:$X$28,'Форма 1'!AE$7),2),"")</f>
        <v/>
      </c>
      <c r="K235" s="30" t="str">
        <f>IF(ISNUMBER('Форма 1'!AF235),ROUND('Форма 1'!$I235*VLOOKUP('Форма 1'!$G235,'Предельники 2022'!$B$4:$X$28,'Форма 1'!AF$7),2),"")</f>
        <v/>
      </c>
      <c r="L235" s="31" t="str">
        <f>IF(ISBLANK('Форма 1'!AG235),"",'Форма 1'!AG235)</f>
        <v/>
      </c>
      <c r="M235" s="32" t="str">
        <f>IF(ISBLANK('Форма 1'!AH235),"",'Форма 1'!AH235)</f>
        <v/>
      </c>
      <c r="N235" s="30" t="str">
        <f>IF(ISNUMBER('Форма 1'!AI235),ROUND('Форма 1'!$I235*VLOOKUP('Форма 1'!$G235,'Предельники 2022'!$B$4:$X$28,'Форма 1'!AI$7),2),"")</f>
        <v/>
      </c>
      <c r="O235" s="30" t="str">
        <f>IF(ISNUMBER('Форма 1'!AJ235),ROUND('Форма 1'!$I235*VLOOKUP('Форма 1'!$G235,'Предельники 2022'!$B$4:$X$28,'Форма 1'!AJ$7),2),"")</f>
        <v/>
      </c>
      <c r="P235" s="30" t="str">
        <f>IF(ISNUMBER('Форма 1'!AK235),ROUND('Форма 1'!$I235*VLOOKUP('Форма 1'!$G235,'Предельники 2022'!$B$4:$X$28,'Форма 1'!AK$7),2),"")</f>
        <v/>
      </c>
      <c r="Q235" s="30" t="str">
        <f>IF(ISNUMBER('Форма 1'!AL235),ROUND('Форма 1'!$I235*VLOOKUP('Форма 1'!$G235,'Предельники 2022'!$B$4:$X$28,'Форма 1'!AL$7),2),"")</f>
        <v/>
      </c>
      <c r="R235" s="30">
        <f>IF(ISNUMBER('Форма 1'!AM235),ROUND('Форма 1'!$I235*VLOOKUP('Форма 1'!$G235,'Предельники 2022'!$B$4:$X$28,'Форма 1'!AM$7),2),"")</f>
        <v>2361414.29</v>
      </c>
      <c r="S235" s="93" t="str">
        <f t="shared" si="58"/>
        <v/>
      </c>
      <c r="T235" s="93" t="str">
        <f>IF(ISNUMBER('Форма 1'!AN235),INDEX('Предельники 2022'!$C$4:$X$28,MATCH('Форма 1'!$G235,'Предельники 2022'!$B$4:$B$28,0),MATCH(T$5,'Предельники 2022'!$C$3:$X$3,0)),"")</f>
        <v/>
      </c>
      <c r="U235" s="93" t="str">
        <f>IF(ISNUMBER('Форма 1'!AO235),INDEX('Предельники 2022'!$C$4:$X$28,MATCH('Форма 1'!$G235,'Предельники 2022'!$B$4:$B$28,0),MATCH(U$5,'Предельники 2022'!$C$3:$X$3,0)),"")</f>
        <v/>
      </c>
      <c r="V235" s="93" t="str">
        <f>IF(ISNUMBER('Форма 1'!AP235),INDEX('Предельники 2022'!$C$4:$X$28,MATCH('Форма 1'!$G235,'Предельники 2022'!$B$4:$B$28,0),MATCH(V$5,'Предельники 2022'!$C$3:$X$3,0)),"")</f>
        <v/>
      </c>
      <c r="W235" s="93" t="str">
        <f>IF(ISNUMBER('Форма 1'!AQ235),INDEX('Предельники 2022'!$C$4:$X$28,MATCH('Форма 1'!$G235,'Предельники 2022'!$B$4:$B$28,0),MATCH(W$5,'Предельники 2022'!$C$3:$X$3,0)),"")</f>
        <v/>
      </c>
      <c r="X235" s="30" t="str">
        <f>IF(ISNUMBER('Форма 1'!AR235),ROUND('Форма 1'!$I235*VLOOKUP('Форма 1'!$G235,'Предельники 2022'!$B$4:$X$28,'Форма 1'!AR$7),2),"")</f>
        <v/>
      </c>
      <c r="Y235" s="30" t="str">
        <f>IF(ISNUMBER('Форма 1'!AS235),ROUND('Форма 1'!$I235*VLOOKUP('Форма 1'!$G235,'Предельники 2022'!$B$4:$X$28,'Форма 1'!AS$7),2),"")</f>
        <v/>
      </c>
      <c r="Z235" s="30" t="str">
        <f>IF(ISNUMBER('Форма 1'!AT235),ROUND('Форма 1'!$I235*VLOOKUP('Форма 1'!$G235,'Предельники 2022'!$B$4:$X$28,'Форма 1'!AT$7),2),"")</f>
        <v/>
      </c>
      <c r="AA235" s="32"/>
      <c r="AB235" s="128">
        <f>'Форма 1'!T235</f>
        <v>45657</v>
      </c>
      <c r="AC235" s="130" t="str">
        <f>'Форма 1'!U235</f>
        <v>СС</v>
      </c>
    </row>
    <row r="236" spans="1:29" x14ac:dyDescent="0.25">
      <c r="A236" s="28">
        <f t="shared" si="57"/>
        <v>49</v>
      </c>
      <c r="B236" s="74" t="str">
        <f>IF(ISBLANK('Форма 1'!B236),"",'Форма 1'!B236)</f>
        <v>Пермский городской округ, город Пермь</v>
      </c>
      <c r="C236" s="87" t="s">
        <v>289</v>
      </c>
      <c r="D236" s="29">
        <f>IF(ISBLANK(C236),"Введите адрес",IF(C236='Форма 1'!C236,SUM(E236:K236,M236:S236,Форма2[[#This Row],[19]:[22]]),"Ошибка в адресе!"))</f>
        <v>3899112.42</v>
      </c>
      <c r="E236" s="30" t="str">
        <f>IF(ISNUMBER('Форма 1'!Z236),ROUND('Форма 1'!$I236*VLOOKUP('Форма 1'!$G236,'Предельники 2022'!$B$4:$X$28,'Форма 1'!Z$7),2),"")</f>
        <v/>
      </c>
      <c r="F236" s="30" t="str">
        <f>IF(ISNUMBER('Форма 1'!AA236),ROUND('Форма 1'!$I236*VLOOKUP('Форма 1'!$G236,'Предельники 2022'!$B$4:$X$28,'Форма 1'!AA$7),2),"")</f>
        <v/>
      </c>
      <c r="G236" s="30" t="str">
        <f>IF(ISNUMBER('Форма 1'!AB236),ROUND('Форма 1'!$I236*VLOOKUP('Форма 1'!$G236,'Предельники 2022'!$B$4:$X$28,'Форма 1'!AB$7),2),"")</f>
        <v/>
      </c>
      <c r="H236" s="30" t="str">
        <f>IF(ISNUMBER('Форма 1'!AC236),ROUND('Форма 1'!$I236*VLOOKUP('Форма 1'!$G236,'Предельники 2022'!$B$4:$X$28,'Форма 1'!AC$7),2),"")</f>
        <v/>
      </c>
      <c r="I236" s="30" t="str">
        <f>IF(ISNUMBER('Форма 1'!AD236),ROUND('Форма 1'!$I236*VLOOKUP('Форма 1'!$G236,'Предельники 2022'!$B$4:$X$28,'Форма 1'!AD$7),2),"")</f>
        <v/>
      </c>
      <c r="J236" s="30" t="str">
        <f>IF(ISNUMBER('Форма 1'!AE236),ROUND('Форма 1'!$I236*VLOOKUP('Форма 1'!$G236,'Предельники 2022'!$B$4:$X$28,'Форма 1'!AE$7),2),"")</f>
        <v/>
      </c>
      <c r="K236" s="30" t="str">
        <f>IF(ISNUMBER('Форма 1'!AF236),ROUND('Форма 1'!$I236*VLOOKUP('Форма 1'!$G236,'Предельники 2022'!$B$4:$X$28,'Форма 1'!AF$7),2),"")</f>
        <v/>
      </c>
      <c r="L236" s="31" t="str">
        <f>IF(ISBLANK('Форма 1'!AG236),"",'Форма 1'!AG236)</f>
        <v/>
      </c>
      <c r="M236" s="32" t="str">
        <f>IF(ISBLANK('Форма 1'!AH236),"",'Форма 1'!AH236)</f>
        <v/>
      </c>
      <c r="N236" s="30" t="str">
        <f>IF(ISNUMBER('Форма 1'!AI236),ROUND('Форма 1'!$I236*VLOOKUP('Форма 1'!$G236,'Предельники 2022'!$B$4:$X$28,'Форма 1'!AI$7),2),"")</f>
        <v/>
      </c>
      <c r="O236" s="30" t="str">
        <f>IF(ISNUMBER('Форма 1'!AJ236),ROUND('Форма 1'!$I236*VLOOKUP('Форма 1'!$G236,'Предельники 2022'!$B$4:$X$28,'Форма 1'!AJ$7),2),"")</f>
        <v/>
      </c>
      <c r="P236" s="30" t="str">
        <f>IF(ISNUMBER('Форма 1'!AK236),ROUND('Форма 1'!$I236*VLOOKUP('Форма 1'!$G236,'Предельники 2022'!$B$4:$X$28,'Форма 1'!AK$7),2),"")</f>
        <v/>
      </c>
      <c r="Q236" s="30" t="str">
        <f>IF(ISNUMBER('Форма 1'!AL236),ROUND('Форма 1'!$I236*VLOOKUP('Форма 1'!$G236,'Предельники 2022'!$B$4:$X$28,'Форма 1'!AL$7),2),"")</f>
        <v/>
      </c>
      <c r="R236" s="30">
        <f>IF(ISNUMBER('Форма 1'!AM236),ROUND('Форма 1'!$I236*VLOOKUP('Форма 1'!$G236,'Предельники 2022'!$B$4:$X$28,'Форма 1'!AM$7),2),"")</f>
        <v>3899112.42</v>
      </c>
      <c r="S236" s="93" t="str">
        <f t="shared" si="58"/>
        <v/>
      </c>
      <c r="T236" s="93" t="str">
        <f>IF(ISNUMBER('Форма 1'!AN236),INDEX('Предельники 2022'!$C$4:$X$28,MATCH('Форма 1'!$G236,'Предельники 2022'!$B$4:$B$28,0),MATCH(T$5,'Предельники 2022'!$C$3:$X$3,0)),"")</f>
        <v/>
      </c>
      <c r="U236" s="93" t="str">
        <f>IF(ISNUMBER('Форма 1'!AO236),INDEX('Предельники 2022'!$C$4:$X$28,MATCH('Форма 1'!$G236,'Предельники 2022'!$B$4:$B$28,0),MATCH(U$5,'Предельники 2022'!$C$3:$X$3,0)),"")</f>
        <v/>
      </c>
      <c r="V236" s="93" t="str">
        <f>IF(ISNUMBER('Форма 1'!AP236),INDEX('Предельники 2022'!$C$4:$X$28,MATCH('Форма 1'!$G236,'Предельники 2022'!$B$4:$B$28,0),MATCH(V$5,'Предельники 2022'!$C$3:$X$3,0)),"")</f>
        <v/>
      </c>
      <c r="W236" s="93" t="str">
        <f>IF(ISNUMBER('Форма 1'!AQ236),INDEX('Предельники 2022'!$C$4:$X$28,MATCH('Форма 1'!$G236,'Предельники 2022'!$B$4:$B$28,0),MATCH(W$5,'Предельники 2022'!$C$3:$X$3,0)),"")</f>
        <v/>
      </c>
      <c r="X236" s="30" t="str">
        <f>IF(ISNUMBER('Форма 1'!AR236),ROUND('Форма 1'!$I236*VLOOKUP('Форма 1'!$G236,'Предельники 2022'!$B$4:$X$28,'Форма 1'!AR$7),2),"")</f>
        <v/>
      </c>
      <c r="Y236" s="30" t="str">
        <f>IF(ISNUMBER('Форма 1'!AS236),ROUND('Форма 1'!$I236*VLOOKUP('Форма 1'!$G236,'Предельники 2022'!$B$4:$X$28,'Форма 1'!AS$7),2),"")</f>
        <v/>
      </c>
      <c r="Z236" s="30" t="str">
        <f>IF(ISNUMBER('Форма 1'!AT236),ROUND('Форма 1'!$I236*VLOOKUP('Форма 1'!$G236,'Предельники 2022'!$B$4:$X$28,'Форма 1'!AT$7),2),"")</f>
        <v/>
      </c>
      <c r="AA236" s="32"/>
      <c r="AB236" s="128">
        <f>'Форма 1'!T236</f>
        <v>45657</v>
      </c>
      <c r="AC236" s="130" t="str">
        <f>'Форма 1'!U236</f>
        <v>СС</v>
      </c>
    </row>
    <row r="237" spans="1:29" x14ac:dyDescent="0.25">
      <c r="A237" s="28">
        <f t="shared" si="57"/>
        <v>50</v>
      </c>
      <c r="B237" s="74" t="str">
        <f>IF(ISBLANK('Форма 1'!B237),"",'Форма 1'!B237)</f>
        <v>Пермский городской округ, город Пермь</v>
      </c>
      <c r="C237" s="87" t="s">
        <v>607</v>
      </c>
      <c r="D237" s="29">
        <f>IF(ISBLANK(C237),"Введите адрес",IF(C237='Форма 1'!C237,SUM(E237:K237,M237:S237,Форма2[[#This Row],[19]:[22]]),"Ошибка в адресе!"))</f>
        <v>11680644.720000001</v>
      </c>
      <c r="E237" s="30" t="str">
        <f>IF(ISNUMBER('Форма 1'!Z237),ROUND('Форма 1'!$I237*VLOOKUP('Форма 1'!$G237,'Предельники 2022'!$B$4:$X$28,'Форма 1'!Z$7),2),"")</f>
        <v/>
      </c>
      <c r="F237" s="30" t="str">
        <f>IF(ISNUMBER('Форма 1'!AA237),ROUND('Форма 1'!$I237*VLOOKUP('Форма 1'!$G237,'Предельники 2022'!$B$4:$X$28,'Форма 1'!AA$7),2),"")</f>
        <v/>
      </c>
      <c r="G237" s="30" t="str">
        <f>IF(ISNUMBER('Форма 1'!AB237),ROUND('Форма 1'!$I237*VLOOKUP('Форма 1'!$G237,'Предельники 2022'!$B$4:$X$28,'Форма 1'!AB$7),2),"")</f>
        <v/>
      </c>
      <c r="H237" s="30" t="str">
        <f>IF(ISNUMBER('Форма 1'!AC237),ROUND('Форма 1'!$I237*VLOOKUP('Форма 1'!$G237,'Предельники 2022'!$B$4:$X$28,'Форма 1'!AC$7),2),"")</f>
        <v/>
      </c>
      <c r="I237" s="30" t="str">
        <f>IF(ISNUMBER('Форма 1'!AD237),ROUND('Форма 1'!$I237*VLOOKUP('Форма 1'!$G237,'Предельники 2022'!$B$4:$X$28,'Форма 1'!AD$7),2),"")</f>
        <v/>
      </c>
      <c r="J237" s="30" t="str">
        <f>IF(ISNUMBER('Форма 1'!AE237),ROUND('Форма 1'!$I237*VLOOKUP('Форма 1'!$G237,'Предельники 2022'!$B$4:$X$28,'Форма 1'!AE$7),2),"")</f>
        <v/>
      </c>
      <c r="K237" s="30" t="str">
        <f>IF(ISNUMBER('Форма 1'!AF237),ROUND('Форма 1'!$I237*VLOOKUP('Форма 1'!$G237,'Предельники 2022'!$B$4:$X$28,'Форма 1'!AF$7),2),"")</f>
        <v/>
      </c>
      <c r="L237" s="31" t="str">
        <f>IF(ISBLANK('Форма 1'!AG237),"",'Форма 1'!AG237)</f>
        <v/>
      </c>
      <c r="M237" s="32" t="str">
        <f>IF(ISBLANK('Форма 1'!AH237),"",'Форма 1'!AH237)</f>
        <v/>
      </c>
      <c r="N237" s="30">
        <f>IF(ISNUMBER('Форма 1'!AI237),ROUND('Форма 1'!$I237*VLOOKUP('Форма 1'!$G237,'Предельники 2022'!$B$4:$X$28,'Форма 1'!AI$7),2),"")</f>
        <v>11680644.720000001</v>
      </c>
      <c r="O237" s="30" t="str">
        <f>IF(ISNUMBER('Форма 1'!AJ237),ROUND('Форма 1'!$I237*VLOOKUP('Форма 1'!$G237,'Предельники 2022'!$B$4:$X$28,'Форма 1'!AJ$7),2),"")</f>
        <v/>
      </c>
      <c r="P237" s="30" t="str">
        <f>IF(ISNUMBER('Форма 1'!AK237),ROUND('Форма 1'!$I237*VLOOKUP('Форма 1'!$G237,'Предельники 2022'!$B$4:$X$28,'Форма 1'!AK$7),2),"")</f>
        <v/>
      </c>
      <c r="Q237" s="30" t="str">
        <f>IF(ISNUMBER('Форма 1'!AL237),ROUND('Форма 1'!$I237*VLOOKUP('Форма 1'!$G237,'Предельники 2022'!$B$4:$X$28,'Форма 1'!AL$7),2),"")</f>
        <v/>
      </c>
      <c r="R237" s="30" t="str">
        <f>IF(ISNUMBER('Форма 1'!AM237),ROUND('Форма 1'!$I237*VLOOKUP('Форма 1'!$G237,'Предельники 2022'!$B$4:$X$28,'Форма 1'!AM$7),2),"")</f>
        <v/>
      </c>
      <c r="S237" s="93" t="str">
        <f t="shared" si="58"/>
        <v/>
      </c>
      <c r="T237" s="93" t="str">
        <f>IF(ISNUMBER('Форма 1'!AN237),INDEX('Предельники 2022'!$C$4:$X$28,MATCH('Форма 1'!$G237,'Предельники 2022'!$B$4:$B$28,0),MATCH(T$5,'Предельники 2022'!$C$3:$X$3,0)),"")</f>
        <v/>
      </c>
      <c r="U237" s="93" t="str">
        <f>IF(ISNUMBER('Форма 1'!AO237),INDEX('Предельники 2022'!$C$4:$X$28,MATCH('Форма 1'!$G237,'Предельники 2022'!$B$4:$B$28,0),MATCH(U$5,'Предельники 2022'!$C$3:$X$3,0)),"")</f>
        <v/>
      </c>
      <c r="V237" s="93" t="str">
        <f>IF(ISNUMBER('Форма 1'!AP237),INDEX('Предельники 2022'!$C$4:$X$28,MATCH('Форма 1'!$G237,'Предельники 2022'!$B$4:$B$28,0),MATCH(V$5,'Предельники 2022'!$C$3:$X$3,0)),"")</f>
        <v/>
      </c>
      <c r="W237" s="93" t="str">
        <f>IF(ISNUMBER('Форма 1'!AQ237),INDEX('Предельники 2022'!$C$4:$X$28,MATCH('Форма 1'!$G237,'Предельники 2022'!$B$4:$B$28,0),MATCH(W$5,'Предельники 2022'!$C$3:$X$3,0)),"")</f>
        <v/>
      </c>
      <c r="X237" s="30" t="str">
        <f>IF(ISNUMBER('Форма 1'!AR237),ROUND('Форма 1'!$I237*VLOOKUP('Форма 1'!$G237,'Предельники 2022'!$B$4:$X$28,'Форма 1'!AR$7),2),"")</f>
        <v/>
      </c>
      <c r="Y237" s="30" t="str">
        <f>IF(ISNUMBER('Форма 1'!AS237),ROUND('Форма 1'!$I237*VLOOKUP('Форма 1'!$G237,'Предельники 2022'!$B$4:$X$28,'Форма 1'!AS$7),2),"")</f>
        <v/>
      </c>
      <c r="Z237" s="30" t="str">
        <f>IF(ISNUMBER('Форма 1'!AT237),ROUND('Форма 1'!$I237*VLOOKUP('Форма 1'!$G237,'Предельники 2022'!$B$4:$X$28,'Форма 1'!AT$7),2),"")</f>
        <v/>
      </c>
      <c r="AA237" s="32"/>
      <c r="AB237" s="128">
        <f>'Форма 1'!T237</f>
        <v>45657</v>
      </c>
      <c r="AC237" s="130" t="str">
        <f>'Форма 1'!U237</f>
        <v>РО</v>
      </c>
    </row>
    <row r="238" spans="1:29" x14ac:dyDescent="0.25">
      <c r="A238" s="28">
        <f t="shared" si="57"/>
        <v>51</v>
      </c>
      <c r="B238" s="74" t="str">
        <f>IF(ISBLANK('Форма 1'!B238),"",'Форма 1'!B238)</f>
        <v>Пермский городской округ, город Пермь</v>
      </c>
      <c r="C238" s="87" t="s">
        <v>1542</v>
      </c>
      <c r="D238" s="29">
        <f>IF(ISBLANK(C238),"Введите адрес",IF(C238='Форма 1'!C238,SUM(E238:K238,M238:S238,Форма2[[#This Row],[19]:[22]]),"Ошибка в адресе!"))</f>
        <v>7300656.2699999996</v>
      </c>
      <c r="E238" s="30" t="str">
        <f>IF(ISNUMBER('Форма 1'!Z238),ROUND('Форма 1'!$I238*VLOOKUP('Форма 1'!$G238,'Предельники 2022'!$B$4:$X$28,'Форма 1'!Z$7),2),"")</f>
        <v/>
      </c>
      <c r="F238" s="30" t="str">
        <f>IF(ISNUMBER('Форма 1'!AA238),ROUND('Форма 1'!$I238*VLOOKUP('Форма 1'!$G238,'Предельники 2022'!$B$4:$X$28,'Форма 1'!AA$7),2),"")</f>
        <v/>
      </c>
      <c r="G238" s="30" t="str">
        <f>IF(ISNUMBER('Форма 1'!AB238),ROUND('Форма 1'!$I238*VLOOKUP('Форма 1'!$G238,'Предельники 2022'!$B$4:$X$28,'Форма 1'!AB$7),2),"")</f>
        <v/>
      </c>
      <c r="H238" s="30" t="str">
        <f>IF(ISNUMBER('Форма 1'!AC238),ROUND('Форма 1'!$I238*VLOOKUP('Форма 1'!$G238,'Предельники 2022'!$B$4:$X$28,'Форма 1'!AC$7),2),"")</f>
        <v/>
      </c>
      <c r="I238" s="30" t="str">
        <f>IF(ISNUMBER('Форма 1'!AD238),ROUND('Форма 1'!$I238*VLOOKUP('Форма 1'!$G238,'Предельники 2022'!$B$4:$X$28,'Форма 1'!AD$7),2),"")</f>
        <v/>
      </c>
      <c r="J238" s="30" t="str">
        <f>IF(ISNUMBER('Форма 1'!AE238),ROUND('Форма 1'!$I238*VLOOKUP('Форма 1'!$G238,'Предельники 2022'!$B$4:$X$28,'Форма 1'!AE$7),2),"")</f>
        <v/>
      </c>
      <c r="K238" s="30" t="str">
        <f>IF(ISNUMBER('Форма 1'!AF238),ROUND('Форма 1'!$I238*VLOOKUP('Форма 1'!$G238,'Предельники 2022'!$B$4:$X$28,'Форма 1'!AF$7),2),"")</f>
        <v/>
      </c>
      <c r="L238" s="31" t="str">
        <f>IF(ISBLANK('Форма 1'!AG238),"",'Форма 1'!AG238)</f>
        <v/>
      </c>
      <c r="M238" s="32" t="str">
        <f>IF(ISBLANK('Форма 1'!AH238),"",'Форма 1'!AH238)</f>
        <v/>
      </c>
      <c r="N238" s="30">
        <f>IF(ISNUMBER('Форма 1'!AI238),ROUND('Форма 1'!$I238*VLOOKUP('Форма 1'!$G238,'Предельники 2022'!$B$4:$X$28,'Форма 1'!AI$7),2),"")</f>
        <v>7300656.2699999996</v>
      </c>
      <c r="O238" s="30" t="str">
        <f>IF(ISNUMBER('Форма 1'!AJ238),ROUND('Форма 1'!$I238*VLOOKUP('Форма 1'!$G238,'Предельники 2022'!$B$4:$X$28,'Форма 1'!AJ$7),2),"")</f>
        <v/>
      </c>
      <c r="P238" s="30" t="str">
        <f>IF(ISNUMBER('Форма 1'!AK238),ROUND('Форма 1'!$I238*VLOOKUP('Форма 1'!$G238,'Предельники 2022'!$B$4:$X$28,'Форма 1'!AK$7),2),"")</f>
        <v/>
      </c>
      <c r="Q238" s="30" t="str">
        <f>IF(ISNUMBER('Форма 1'!AL238),ROUND('Форма 1'!$I238*VLOOKUP('Форма 1'!$G238,'Предельники 2022'!$B$4:$X$28,'Форма 1'!AL$7),2),"")</f>
        <v/>
      </c>
      <c r="R238" s="30" t="str">
        <f>IF(ISNUMBER('Форма 1'!AM238),ROUND('Форма 1'!$I238*VLOOKUP('Форма 1'!$G238,'Предельники 2022'!$B$4:$X$28,'Форма 1'!AM$7),2),"")</f>
        <v/>
      </c>
      <c r="S238" s="93" t="str">
        <f t="shared" si="58"/>
        <v/>
      </c>
      <c r="T238" s="93" t="str">
        <f>IF(ISNUMBER('Форма 1'!AN238),INDEX('Предельники 2022'!$C$4:$X$28,MATCH('Форма 1'!$G238,'Предельники 2022'!$B$4:$B$28,0),MATCH(T$5,'Предельники 2022'!$C$3:$X$3,0)),"")</f>
        <v/>
      </c>
      <c r="U238" s="93" t="str">
        <f>IF(ISNUMBER('Форма 1'!AO238),INDEX('Предельники 2022'!$C$4:$X$28,MATCH('Форма 1'!$G238,'Предельники 2022'!$B$4:$B$28,0),MATCH(U$5,'Предельники 2022'!$C$3:$X$3,0)),"")</f>
        <v/>
      </c>
      <c r="V238" s="93" t="str">
        <f>IF(ISNUMBER('Форма 1'!AP238),INDEX('Предельники 2022'!$C$4:$X$28,MATCH('Форма 1'!$G238,'Предельники 2022'!$B$4:$B$28,0),MATCH(V$5,'Предельники 2022'!$C$3:$X$3,0)),"")</f>
        <v/>
      </c>
      <c r="W238" s="93" t="str">
        <f>IF(ISNUMBER('Форма 1'!AQ238),INDEX('Предельники 2022'!$C$4:$X$28,MATCH('Форма 1'!$G238,'Предельники 2022'!$B$4:$B$28,0),MATCH(W$5,'Предельники 2022'!$C$3:$X$3,0)),"")</f>
        <v/>
      </c>
      <c r="X238" s="30" t="str">
        <f>IF(ISNUMBER('Форма 1'!AR238),ROUND('Форма 1'!$I238*VLOOKUP('Форма 1'!$G238,'Предельники 2022'!$B$4:$X$28,'Форма 1'!AR$7),2),"")</f>
        <v/>
      </c>
      <c r="Y238" s="30" t="str">
        <f>IF(ISNUMBER('Форма 1'!AS238),ROUND('Форма 1'!$I238*VLOOKUP('Форма 1'!$G238,'Предельники 2022'!$B$4:$X$28,'Форма 1'!AS$7),2),"")</f>
        <v/>
      </c>
      <c r="Z238" s="30" t="str">
        <f>IF(ISNUMBER('Форма 1'!AT238),ROUND('Форма 1'!$I238*VLOOKUP('Форма 1'!$G238,'Предельники 2022'!$B$4:$X$28,'Форма 1'!AT$7),2),"")</f>
        <v/>
      </c>
      <c r="AA238" s="32"/>
      <c r="AB238" s="128">
        <f>'Форма 1'!T238</f>
        <v>45657</v>
      </c>
      <c r="AC238" s="130" t="str">
        <f>'Форма 1'!U238</f>
        <v>СС</v>
      </c>
    </row>
    <row r="239" spans="1:29" x14ac:dyDescent="0.25">
      <c r="A239" s="28">
        <f t="shared" si="57"/>
        <v>52</v>
      </c>
      <c r="B239" s="74" t="str">
        <f>IF(ISBLANK('Форма 1'!B239),"",'Форма 1'!B239)</f>
        <v>Пермский городской округ, город Пермь</v>
      </c>
      <c r="C239" s="87" t="s">
        <v>128</v>
      </c>
      <c r="D239" s="29">
        <f>IF(ISBLANK(C239),"Введите адрес",IF(C239='Форма 1'!C239,SUM(E239:K239,M239:S239,Форма2[[#This Row],[19]:[22]]),"Ошибка в адресе!"))</f>
        <v>46232358.079999998</v>
      </c>
      <c r="E239" s="30" t="str">
        <f>IF(ISNUMBER('Форма 1'!Z239),ROUND('Форма 1'!$I239*VLOOKUP('Форма 1'!$G239,'Предельники 2022'!$B$4:$X$28,'Форма 1'!Z$7),2),"")</f>
        <v/>
      </c>
      <c r="F239" s="30" t="str">
        <f>IF(ISNUMBER('Форма 1'!AA239),ROUND('Форма 1'!$I239*VLOOKUP('Форма 1'!$G239,'Предельники 2022'!$B$4:$X$28,'Форма 1'!AA$7),2),"")</f>
        <v/>
      </c>
      <c r="G239" s="30" t="str">
        <f>IF(ISNUMBER('Форма 1'!AB239),ROUND('Форма 1'!$I239*VLOOKUP('Форма 1'!$G239,'Предельники 2022'!$B$4:$X$28,'Форма 1'!AB$7),2),"")</f>
        <v/>
      </c>
      <c r="H239" s="30" t="str">
        <f>IF(ISNUMBER('Форма 1'!AC239),ROUND('Форма 1'!$I239*VLOOKUP('Форма 1'!$G239,'Предельники 2022'!$B$4:$X$28,'Форма 1'!AC$7),2),"")</f>
        <v/>
      </c>
      <c r="I239" s="30" t="str">
        <f>IF(ISNUMBER('Форма 1'!AD239),ROUND('Форма 1'!$I239*VLOOKUP('Форма 1'!$G239,'Предельники 2022'!$B$4:$X$28,'Форма 1'!AD$7),2),"")</f>
        <v/>
      </c>
      <c r="J239" s="30" t="str">
        <f>IF(ISNUMBER('Форма 1'!AE239),ROUND('Форма 1'!$I239*VLOOKUP('Форма 1'!$G239,'Предельники 2022'!$B$4:$X$28,'Форма 1'!AE$7),2),"")</f>
        <v/>
      </c>
      <c r="K239" s="30" t="str">
        <f>IF(ISNUMBER('Форма 1'!AF239),ROUND('Форма 1'!$I239*VLOOKUP('Форма 1'!$G239,'Предельники 2022'!$B$4:$X$28,'Форма 1'!AF$7),2),"")</f>
        <v/>
      </c>
      <c r="L239" s="31" t="str">
        <f>IF(ISBLANK('Форма 1'!AG239),"",'Форма 1'!AG239)</f>
        <v/>
      </c>
      <c r="M239" s="32" t="str">
        <f>IF(ISBLANK('Форма 1'!AH239),"",'Форма 1'!AH239)</f>
        <v/>
      </c>
      <c r="N239" s="30">
        <f>IF(ISNUMBER('Форма 1'!AI239),ROUND('Форма 1'!$I239*VLOOKUP('Форма 1'!$G239,'Предельники 2022'!$B$4:$X$28,'Форма 1'!AI$7),2),"")</f>
        <v>20408601.579999998</v>
      </c>
      <c r="O239" s="30">
        <f>IF(ISNUMBER('Форма 1'!AJ239),ROUND('Форма 1'!$I239*VLOOKUP('Форма 1'!$G239,'Предельники 2022'!$B$4:$X$28,'Форма 1'!AJ$7),2),"")</f>
        <v>22125390.809999999</v>
      </c>
      <c r="P239" s="30" t="str">
        <f>IF(ISNUMBER('Форма 1'!AK239),ROUND('Форма 1'!$I239*VLOOKUP('Форма 1'!$G239,'Предельники 2022'!$B$4:$X$28,'Форма 1'!AK$7),2),"")</f>
        <v/>
      </c>
      <c r="Q239" s="30" t="str">
        <f>IF(ISNUMBER('Форма 1'!AL239),ROUND('Форма 1'!$I239*VLOOKUP('Форма 1'!$G239,'Предельники 2022'!$B$4:$X$28,'Форма 1'!AL$7),2),"")</f>
        <v/>
      </c>
      <c r="R239" s="30">
        <f>IF(ISNUMBER('Форма 1'!AM239),ROUND('Форма 1'!$I239*VLOOKUP('Форма 1'!$G239,'Предельники 2022'!$B$4:$X$28,'Форма 1'!AM$7),2),"")</f>
        <v>3698365.69</v>
      </c>
      <c r="S239" s="93" t="str">
        <f t="shared" si="58"/>
        <v/>
      </c>
      <c r="T239" s="93" t="str">
        <f>IF(ISNUMBER('Форма 1'!AN239),INDEX('Предельники 2022'!$C$4:$X$28,MATCH('Форма 1'!$G239,'Предельники 2022'!$B$4:$B$28,0),MATCH(T$5,'Предельники 2022'!$C$3:$X$3,0)),"")</f>
        <v/>
      </c>
      <c r="U239" s="93" t="str">
        <f>IF(ISNUMBER('Форма 1'!AO239),INDEX('Предельники 2022'!$C$4:$X$28,MATCH('Форма 1'!$G239,'Предельники 2022'!$B$4:$B$28,0),MATCH(U$5,'Предельники 2022'!$C$3:$X$3,0)),"")</f>
        <v/>
      </c>
      <c r="V239" s="93" t="str">
        <f>IF(ISNUMBER('Форма 1'!AP239),INDEX('Предельники 2022'!$C$4:$X$28,MATCH('Форма 1'!$G239,'Предельники 2022'!$B$4:$B$28,0),MATCH(V$5,'Предельники 2022'!$C$3:$X$3,0)),"")</f>
        <v/>
      </c>
      <c r="W239" s="93" t="str">
        <f>IF(ISNUMBER('Форма 1'!AQ239),INDEX('Предельники 2022'!$C$4:$X$28,MATCH('Форма 1'!$G239,'Предельники 2022'!$B$4:$B$28,0),MATCH(W$5,'Предельники 2022'!$C$3:$X$3,0)),"")</f>
        <v/>
      </c>
      <c r="X239" s="30" t="str">
        <f>IF(ISNUMBER('Форма 1'!AR239),ROUND('Форма 1'!$I239*VLOOKUP('Форма 1'!$G239,'Предельники 2022'!$B$4:$X$28,'Форма 1'!AR$7),2),"")</f>
        <v/>
      </c>
      <c r="Y239" s="30" t="str">
        <f>IF(ISNUMBER('Форма 1'!AS239),ROUND('Форма 1'!$I239*VLOOKUP('Форма 1'!$G239,'Предельники 2022'!$B$4:$X$28,'Форма 1'!AS$7),2),"")</f>
        <v/>
      </c>
      <c r="Z239" s="30" t="str">
        <f>IF(ISNUMBER('Форма 1'!AT239),ROUND('Форма 1'!$I239*VLOOKUP('Форма 1'!$G239,'Предельники 2022'!$B$4:$X$28,'Форма 1'!AT$7),2),"")</f>
        <v/>
      </c>
      <c r="AA239" s="32"/>
      <c r="AB239" s="128">
        <f>'Форма 1'!T239</f>
        <v>45657</v>
      </c>
      <c r="AC239" s="130" t="str">
        <f>'Форма 1'!U239</f>
        <v>РО</v>
      </c>
    </row>
    <row r="240" spans="1:29" x14ac:dyDescent="0.25">
      <c r="A240" s="28">
        <f t="shared" si="57"/>
        <v>53</v>
      </c>
      <c r="B240" s="74" t="str">
        <f>IF(ISBLANK('Форма 1'!B240),"",'Форма 1'!B240)</f>
        <v>Пермский городской округ, город Пермь</v>
      </c>
      <c r="C240" s="87" t="s">
        <v>33</v>
      </c>
      <c r="D240" s="29">
        <f>IF(ISBLANK(C240),"Введите адрес",IF(C240='Форма 1'!C240,SUM(E240:K240,M240:S240,Форма2[[#This Row],[19]:[22]]),"Ошибка в адресе!"))</f>
        <v>3680397.76</v>
      </c>
      <c r="E240" s="30">
        <f>IF(ISNUMBER('Форма 1'!Z240),ROUND('Форма 1'!$I240*VLOOKUP('Форма 1'!$G240,'Предельники 2022'!$B$4:$X$28,'Форма 1'!Z$7),2),"")</f>
        <v>3680397.76</v>
      </c>
      <c r="F240" s="30" t="str">
        <f>IF(ISNUMBER('Форма 1'!AA240),ROUND('Форма 1'!$I240*VLOOKUP('Форма 1'!$G240,'Предельники 2022'!$B$4:$X$28,'Форма 1'!AA$7),2),"")</f>
        <v/>
      </c>
      <c r="G240" s="30" t="str">
        <f>IF(ISNUMBER('Форма 1'!AB240),ROUND('Форма 1'!$I240*VLOOKUP('Форма 1'!$G240,'Предельники 2022'!$B$4:$X$28,'Форма 1'!AB$7),2),"")</f>
        <v/>
      </c>
      <c r="H240" s="30" t="str">
        <f>IF(ISNUMBER('Форма 1'!AC240),ROUND('Форма 1'!$I240*VLOOKUP('Форма 1'!$G240,'Предельники 2022'!$B$4:$X$28,'Форма 1'!AC$7),2),"")</f>
        <v/>
      </c>
      <c r="I240" s="30" t="str">
        <f>IF(ISNUMBER('Форма 1'!AD240),ROUND('Форма 1'!$I240*VLOOKUP('Форма 1'!$G240,'Предельники 2022'!$B$4:$X$28,'Форма 1'!AD$7),2),"")</f>
        <v/>
      </c>
      <c r="J240" s="30" t="str">
        <f>IF(ISNUMBER('Форма 1'!AE240),ROUND('Форма 1'!$I240*VLOOKUP('Форма 1'!$G240,'Предельники 2022'!$B$4:$X$28,'Форма 1'!AE$7),2),"")</f>
        <v/>
      </c>
      <c r="K240" s="30" t="str">
        <f>IF(ISNUMBER('Форма 1'!AF240),ROUND('Форма 1'!$I240*VLOOKUP('Форма 1'!$G240,'Предельники 2022'!$B$4:$X$28,'Форма 1'!AF$7),2),"")</f>
        <v/>
      </c>
      <c r="L240" s="31" t="str">
        <f>IF(ISBLANK('Форма 1'!AG240),"",'Форма 1'!AG240)</f>
        <v/>
      </c>
      <c r="M240" s="32" t="str">
        <f>IF(ISBLANK('Форма 1'!AH240),"",'Форма 1'!AH240)</f>
        <v/>
      </c>
      <c r="N240" s="30" t="str">
        <f>IF(ISNUMBER('Форма 1'!AI240),ROUND('Форма 1'!$I240*VLOOKUP('Форма 1'!$G240,'Предельники 2022'!$B$4:$X$28,'Форма 1'!AI$7),2),"")</f>
        <v/>
      </c>
      <c r="O240" s="30" t="str">
        <f>IF(ISNUMBER('Форма 1'!AJ240),ROUND('Форма 1'!$I240*VLOOKUP('Форма 1'!$G240,'Предельники 2022'!$B$4:$X$28,'Форма 1'!AJ$7),2),"")</f>
        <v/>
      </c>
      <c r="P240" s="30" t="str">
        <f>IF(ISNUMBER('Форма 1'!AK240),ROUND('Форма 1'!$I240*VLOOKUP('Форма 1'!$G240,'Предельники 2022'!$B$4:$X$28,'Форма 1'!AK$7),2),"")</f>
        <v/>
      </c>
      <c r="Q240" s="30" t="str">
        <f>IF(ISNUMBER('Форма 1'!AL240),ROUND('Форма 1'!$I240*VLOOKUP('Форма 1'!$G240,'Предельники 2022'!$B$4:$X$28,'Форма 1'!AL$7),2),"")</f>
        <v/>
      </c>
      <c r="R240" s="30" t="str">
        <f>IF(ISNUMBER('Форма 1'!AM240),ROUND('Форма 1'!$I240*VLOOKUP('Форма 1'!$G240,'Предельники 2022'!$B$4:$X$28,'Форма 1'!AM$7),2),"")</f>
        <v/>
      </c>
      <c r="S240" s="93" t="str">
        <f t="shared" si="58"/>
        <v/>
      </c>
      <c r="T240" s="93" t="str">
        <f>IF(ISNUMBER('Форма 1'!AN240),INDEX('Предельники 2022'!$C$4:$X$28,MATCH('Форма 1'!$G240,'Предельники 2022'!$B$4:$B$28,0),MATCH(T$5,'Предельники 2022'!$C$3:$X$3,0)),"")</f>
        <v/>
      </c>
      <c r="U240" s="93" t="str">
        <f>IF(ISNUMBER('Форма 1'!AO240),INDEX('Предельники 2022'!$C$4:$X$28,MATCH('Форма 1'!$G240,'Предельники 2022'!$B$4:$B$28,0),MATCH(U$5,'Предельники 2022'!$C$3:$X$3,0)),"")</f>
        <v/>
      </c>
      <c r="V240" s="93" t="str">
        <f>IF(ISNUMBER('Форма 1'!AP240),INDEX('Предельники 2022'!$C$4:$X$28,MATCH('Форма 1'!$G240,'Предельники 2022'!$B$4:$B$28,0),MATCH(V$5,'Предельники 2022'!$C$3:$X$3,0)),"")</f>
        <v/>
      </c>
      <c r="W240" s="93" t="str">
        <f>IF(ISNUMBER('Форма 1'!AQ240),INDEX('Предельники 2022'!$C$4:$X$28,MATCH('Форма 1'!$G240,'Предельники 2022'!$B$4:$B$28,0),MATCH(W$5,'Предельники 2022'!$C$3:$X$3,0)),"")</f>
        <v/>
      </c>
      <c r="X240" s="30" t="str">
        <f>IF(ISNUMBER('Форма 1'!AR240),ROUND('Форма 1'!$I240*VLOOKUP('Форма 1'!$G240,'Предельники 2022'!$B$4:$X$28,'Форма 1'!AR$7),2),"")</f>
        <v/>
      </c>
      <c r="Y240" s="30" t="str">
        <f>IF(ISNUMBER('Форма 1'!AS240),ROUND('Форма 1'!$I240*VLOOKUP('Форма 1'!$G240,'Предельники 2022'!$B$4:$X$28,'Форма 1'!AS$7),2),"")</f>
        <v/>
      </c>
      <c r="Z240" s="30" t="str">
        <f>IF(ISNUMBER('Форма 1'!AT240),ROUND('Форма 1'!$I240*VLOOKUP('Форма 1'!$G240,'Предельники 2022'!$B$4:$X$28,'Форма 1'!AT$7),2),"")</f>
        <v/>
      </c>
      <c r="AA240" s="32"/>
      <c r="AB240" s="128">
        <f>'Форма 1'!T240</f>
        <v>45657</v>
      </c>
      <c r="AC240" s="130" t="str">
        <f>'Форма 1'!U240</f>
        <v>СС</v>
      </c>
    </row>
    <row r="241" spans="1:29" x14ac:dyDescent="0.25">
      <c r="A241" s="28">
        <f t="shared" si="57"/>
        <v>54</v>
      </c>
      <c r="B241" s="74" t="str">
        <f>IF(ISBLANK('Форма 1'!B241),"",'Форма 1'!B241)</f>
        <v>Пермский городской округ, город Пермь</v>
      </c>
      <c r="C241" s="87" t="s">
        <v>223</v>
      </c>
      <c r="D241" s="29">
        <f>IF(ISBLANK(C241),"Введите адрес",IF(C241='Форма 1'!C241,SUM(E241:K241,M241:S241,Форма2[[#This Row],[19]:[22]]),"Ошибка в адресе!"))</f>
        <v>60125540.490000002</v>
      </c>
      <c r="E241" s="30" t="str">
        <f>IF(ISNUMBER('Форма 1'!Z241),ROUND('Форма 1'!$I241*VLOOKUP('Форма 1'!$G241,'Предельники 2022'!$B$4:$X$28,'Форма 1'!Z$7),2),"")</f>
        <v/>
      </c>
      <c r="F241" s="30" t="str">
        <f>IF(ISNUMBER('Форма 1'!AA241),ROUND('Форма 1'!$I241*VLOOKUP('Форма 1'!$G241,'Предельники 2022'!$B$4:$X$28,'Форма 1'!AA$7),2),"")</f>
        <v/>
      </c>
      <c r="G241" s="30" t="str">
        <f>IF(ISNUMBER('Форма 1'!AB241),ROUND('Форма 1'!$I241*VLOOKUP('Форма 1'!$G241,'Предельники 2022'!$B$4:$X$28,'Форма 1'!AB$7),2),"")</f>
        <v/>
      </c>
      <c r="H241" s="30" t="str">
        <f>IF(ISNUMBER('Форма 1'!AC241),ROUND('Форма 1'!$I241*VLOOKUP('Форма 1'!$G241,'Предельники 2022'!$B$4:$X$28,'Форма 1'!AC$7),2),"")</f>
        <v/>
      </c>
      <c r="I241" s="30" t="str">
        <f>IF(ISNUMBER('Форма 1'!AD241),ROUND('Форма 1'!$I241*VLOOKUP('Форма 1'!$G241,'Предельники 2022'!$B$4:$X$28,'Форма 1'!AD$7),2),"")</f>
        <v/>
      </c>
      <c r="J241" s="30" t="str">
        <f>IF(ISNUMBER('Форма 1'!AE241),ROUND('Форма 1'!$I241*VLOOKUP('Форма 1'!$G241,'Предельники 2022'!$B$4:$X$28,'Форма 1'!AE$7),2),"")</f>
        <v/>
      </c>
      <c r="K241" s="30" t="str">
        <f>IF(ISNUMBER('Форма 1'!AF241),ROUND('Форма 1'!$I241*VLOOKUP('Форма 1'!$G241,'Предельники 2022'!$B$4:$X$28,'Форма 1'!AF$7),2),"")</f>
        <v/>
      </c>
      <c r="L241" s="31" t="str">
        <f>IF(ISBLANK('Форма 1'!AG241),"",'Форма 1'!AG241)</f>
        <v/>
      </c>
      <c r="M241" s="32" t="str">
        <f>IF(ISBLANK('Форма 1'!AH241),"",'Форма 1'!AH241)</f>
        <v/>
      </c>
      <c r="N241" s="30">
        <f>IF(ISNUMBER('Форма 1'!AI241),ROUND('Форма 1'!$I241*VLOOKUP('Форма 1'!$G241,'Предельники 2022'!$B$4:$X$28,'Форма 1'!AI$7),2),"")</f>
        <v>60125540.490000002</v>
      </c>
      <c r="O241" s="30" t="str">
        <f>IF(ISNUMBER('Форма 1'!AJ241),ROUND('Форма 1'!$I241*VLOOKUP('Форма 1'!$G241,'Предельники 2022'!$B$4:$X$28,'Форма 1'!AJ$7),2),"")</f>
        <v/>
      </c>
      <c r="P241" s="30" t="str">
        <f>IF(ISNUMBER('Форма 1'!AK241),ROUND('Форма 1'!$I241*VLOOKUP('Форма 1'!$G241,'Предельники 2022'!$B$4:$X$28,'Форма 1'!AK$7),2),"")</f>
        <v/>
      </c>
      <c r="Q241" s="30" t="str">
        <f>IF(ISNUMBER('Форма 1'!AL241),ROUND('Форма 1'!$I241*VLOOKUP('Форма 1'!$G241,'Предельники 2022'!$B$4:$X$28,'Форма 1'!AL$7),2),"")</f>
        <v/>
      </c>
      <c r="R241" s="30" t="str">
        <f>IF(ISNUMBER('Форма 1'!AM241),ROUND('Форма 1'!$I241*VLOOKUP('Форма 1'!$G241,'Предельники 2022'!$B$4:$X$28,'Форма 1'!AM$7),2),"")</f>
        <v/>
      </c>
      <c r="S241" s="93" t="str">
        <f t="shared" si="58"/>
        <v/>
      </c>
      <c r="T241" s="93" t="str">
        <f>IF(ISNUMBER('Форма 1'!AN241),INDEX('Предельники 2022'!$C$4:$X$28,MATCH('Форма 1'!$G241,'Предельники 2022'!$B$4:$B$28,0),MATCH(T$5,'Предельники 2022'!$C$3:$X$3,0)),"")</f>
        <v/>
      </c>
      <c r="U241" s="93" t="str">
        <f>IF(ISNUMBER('Форма 1'!AO241),INDEX('Предельники 2022'!$C$4:$X$28,MATCH('Форма 1'!$G241,'Предельники 2022'!$B$4:$B$28,0),MATCH(U$5,'Предельники 2022'!$C$3:$X$3,0)),"")</f>
        <v/>
      </c>
      <c r="V241" s="93" t="str">
        <f>IF(ISNUMBER('Форма 1'!AP241),INDEX('Предельники 2022'!$C$4:$X$28,MATCH('Форма 1'!$G241,'Предельники 2022'!$B$4:$B$28,0),MATCH(V$5,'Предельники 2022'!$C$3:$X$3,0)),"")</f>
        <v/>
      </c>
      <c r="W241" s="93" t="str">
        <f>IF(ISNUMBER('Форма 1'!AQ241),INDEX('Предельники 2022'!$C$4:$X$28,MATCH('Форма 1'!$G241,'Предельники 2022'!$B$4:$B$28,0),MATCH(W$5,'Предельники 2022'!$C$3:$X$3,0)),"")</f>
        <v/>
      </c>
      <c r="X241" s="30" t="str">
        <f>IF(ISNUMBER('Форма 1'!AR241),ROUND('Форма 1'!$I241*VLOOKUP('Форма 1'!$G241,'Предельники 2022'!$B$4:$X$28,'Форма 1'!AR$7),2),"")</f>
        <v/>
      </c>
      <c r="Y241" s="30" t="str">
        <f>IF(ISNUMBER('Форма 1'!AS241),ROUND('Форма 1'!$I241*VLOOKUP('Форма 1'!$G241,'Предельники 2022'!$B$4:$X$28,'Форма 1'!AS$7),2),"")</f>
        <v/>
      </c>
      <c r="Z241" s="30" t="str">
        <f>IF(ISNUMBER('Форма 1'!AT241),ROUND('Форма 1'!$I241*VLOOKUP('Форма 1'!$G241,'Предельники 2022'!$B$4:$X$28,'Форма 1'!AT$7),2),"")</f>
        <v/>
      </c>
      <c r="AA241" s="32"/>
      <c r="AB241" s="128">
        <f>'Форма 1'!T241</f>
        <v>45657</v>
      </c>
      <c r="AC241" s="130" t="str">
        <f>'Форма 1'!U241</f>
        <v>СС</v>
      </c>
    </row>
    <row r="242" spans="1:29" x14ac:dyDescent="0.25">
      <c r="A242" s="28">
        <f t="shared" si="57"/>
        <v>55</v>
      </c>
      <c r="B242" s="74" t="str">
        <f>IF(ISBLANK('Форма 1'!B242),"",'Форма 1'!B242)</f>
        <v>Пермский городской округ, город Пермь</v>
      </c>
      <c r="C242" s="87" t="s">
        <v>224</v>
      </c>
      <c r="D242" s="29">
        <f>IF(ISBLANK(C242),"Введите адрес",IF(C242='Форма 1'!C242,SUM(E242:K242,M242:S242,Форма2[[#This Row],[19]:[22]]),"Ошибка в адресе!"))</f>
        <v>9286915.8599999994</v>
      </c>
      <c r="E242" s="30" t="str">
        <f>IF(ISNUMBER('Форма 1'!Z242),ROUND('Форма 1'!$I242*VLOOKUP('Форма 1'!$G242,'Предельники 2022'!$B$4:$X$28,'Форма 1'!Z$7),2),"")</f>
        <v/>
      </c>
      <c r="F242" s="30" t="str">
        <f>IF(ISNUMBER('Форма 1'!AA242),ROUND('Форма 1'!$I242*VLOOKUP('Форма 1'!$G242,'Предельники 2022'!$B$4:$X$28,'Форма 1'!AA$7),2),"")</f>
        <v/>
      </c>
      <c r="G242" s="30" t="str">
        <f>IF(ISNUMBER('Форма 1'!AB242),ROUND('Форма 1'!$I242*VLOOKUP('Форма 1'!$G242,'Предельники 2022'!$B$4:$X$28,'Форма 1'!AB$7),2),"")</f>
        <v/>
      </c>
      <c r="H242" s="30" t="str">
        <f>IF(ISNUMBER('Форма 1'!AC242),ROUND('Форма 1'!$I242*VLOOKUP('Форма 1'!$G242,'Предельники 2022'!$B$4:$X$28,'Форма 1'!AC$7),2),"")</f>
        <v/>
      </c>
      <c r="I242" s="30" t="str">
        <f>IF(ISNUMBER('Форма 1'!AD242),ROUND('Форма 1'!$I242*VLOOKUP('Форма 1'!$G242,'Предельники 2022'!$B$4:$X$28,'Форма 1'!AD$7),2),"")</f>
        <v/>
      </c>
      <c r="J242" s="30" t="str">
        <f>IF(ISNUMBER('Форма 1'!AE242),ROUND('Форма 1'!$I242*VLOOKUP('Форма 1'!$G242,'Предельники 2022'!$B$4:$X$28,'Форма 1'!AE$7),2),"")</f>
        <v/>
      </c>
      <c r="K242" s="30" t="str">
        <f>IF(ISNUMBER('Форма 1'!AF242),ROUND('Форма 1'!$I242*VLOOKUP('Форма 1'!$G242,'Предельники 2022'!$B$4:$X$28,'Форма 1'!AF$7),2),"")</f>
        <v/>
      </c>
      <c r="L242" s="31" t="str">
        <f>IF(ISBLANK('Форма 1'!AG242),"",'Форма 1'!AG242)</f>
        <v/>
      </c>
      <c r="M242" s="32" t="str">
        <f>IF(ISBLANK('Форма 1'!AH242),"",'Форма 1'!AH242)</f>
        <v/>
      </c>
      <c r="N242" s="30">
        <f>IF(ISNUMBER('Форма 1'!AI242),ROUND('Форма 1'!$I242*VLOOKUP('Форма 1'!$G242,'Предельники 2022'!$B$4:$X$28,'Форма 1'!AI$7),2),"")</f>
        <v>9286915.8599999994</v>
      </c>
      <c r="O242" s="30" t="str">
        <f>IF(ISNUMBER('Форма 1'!AJ242),ROUND('Форма 1'!$I242*VLOOKUP('Форма 1'!$G242,'Предельники 2022'!$B$4:$X$28,'Форма 1'!AJ$7),2),"")</f>
        <v/>
      </c>
      <c r="P242" s="30" t="str">
        <f>IF(ISNUMBER('Форма 1'!AK242),ROUND('Форма 1'!$I242*VLOOKUP('Форма 1'!$G242,'Предельники 2022'!$B$4:$X$28,'Форма 1'!AK$7),2),"")</f>
        <v/>
      </c>
      <c r="Q242" s="30" t="str">
        <f>IF(ISNUMBER('Форма 1'!AL242),ROUND('Форма 1'!$I242*VLOOKUP('Форма 1'!$G242,'Предельники 2022'!$B$4:$X$28,'Форма 1'!AL$7),2),"")</f>
        <v/>
      </c>
      <c r="R242" s="30" t="str">
        <f>IF(ISNUMBER('Форма 1'!AM242),ROUND('Форма 1'!$I242*VLOOKUP('Форма 1'!$G242,'Предельники 2022'!$B$4:$X$28,'Форма 1'!AM$7),2),"")</f>
        <v/>
      </c>
      <c r="S242" s="93" t="str">
        <f t="shared" si="58"/>
        <v/>
      </c>
      <c r="T242" s="93" t="str">
        <f>IF(ISNUMBER('Форма 1'!AN242),INDEX('Предельники 2022'!$C$4:$X$28,MATCH('Форма 1'!$G242,'Предельники 2022'!$B$4:$B$28,0),MATCH(T$5,'Предельники 2022'!$C$3:$X$3,0)),"")</f>
        <v/>
      </c>
      <c r="U242" s="93" t="str">
        <f>IF(ISNUMBER('Форма 1'!AO242),INDEX('Предельники 2022'!$C$4:$X$28,MATCH('Форма 1'!$G242,'Предельники 2022'!$B$4:$B$28,0),MATCH(U$5,'Предельники 2022'!$C$3:$X$3,0)),"")</f>
        <v/>
      </c>
      <c r="V242" s="93" t="str">
        <f>IF(ISNUMBER('Форма 1'!AP242),INDEX('Предельники 2022'!$C$4:$X$28,MATCH('Форма 1'!$G242,'Предельники 2022'!$B$4:$B$28,0),MATCH(V$5,'Предельники 2022'!$C$3:$X$3,0)),"")</f>
        <v/>
      </c>
      <c r="W242" s="93" t="str">
        <f>IF(ISNUMBER('Форма 1'!AQ242),INDEX('Предельники 2022'!$C$4:$X$28,MATCH('Форма 1'!$G242,'Предельники 2022'!$B$4:$B$28,0),MATCH(W$5,'Предельники 2022'!$C$3:$X$3,0)),"")</f>
        <v/>
      </c>
      <c r="X242" s="30" t="str">
        <f>IF(ISNUMBER('Форма 1'!AR242),ROUND('Форма 1'!$I242*VLOOKUP('Форма 1'!$G242,'Предельники 2022'!$B$4:$X$28,'Форма 1'!AR$7),2),"")</f>
        <v/>
      </c>
      <c r="Y242" s="30" t="str">
        <f>IF(ISNUMBER('Форма 1'!AS242),ROUND('Форма 1'!$I242*VLOOKUP('Форма 1'!$G242,'Предельники 2022'!$B$4:$X$28,'Форма 1'!AS$7),2),"")</f>
        <v/>
      </c>
      <c r="Z242" s="30" t="str">
        <f>IF(ISNUMBER('Форма 1'!AT242),ROUND('Форма 1'!$I242*VLOOKUP('Форма 1'!$G242,'Предельники 2022'!$B$4:$X$28,'Форма 1'!AT$7),2),"")</f>
        <v/>
      </c>
      <c r="AA242" s="32"/>
      <c r="AB242" s="128">
        <f>'Форма 1'!T242</f>
        <v>45657</v>
      </c>
      <c r="AC242" s="130" t="str">
        <f>'Форма 1'!U242</f>
        <v>СС</v>
      </c>
    </row>
    <row r="243" spans="1:29" x14ac:dyDescent="0.25">
      <c r="A243" s="28">
        <f t="shared" si="57"/>
        <v>56</v>
      </c>
      <c r="B243" s="74" t="str">
        <f>IF(ISBLANK('Форма 1'!B243),"",'Форма 1'!B243)</f>
        <v>Пермский городской округ, город Пермь</v>
      </c>
      <c r="C243" s="87" t="s">
        <v>973</v>
      </c>
      <c r="D243" s="29">
        <f>IF(ISBLANK(C243),"Введите адрес",IF(C243='Форма 1'!C243,SUM(E243:K243,M243:S243,Форма2[[#This Row],[19]:[22]]),"Ошибка в адресе!"))</f>
        <v>19602206.890000001</v>
      </c>
      <c r="E243" s="30" t="str">
        <f>IF(ISNUMBER('Форма 1'!Z243),ROUND('Форма 1'!$I243*VLOOKUP('Форма 1'!$G243,'Предельники 2022'!$B$4:$X$28,'Форма 1'!Z$7),2),"")</f>
        <v/>
      </c>
      <c r="F243" s="30" t="str">
        <f>IF(ISNUMBER('Форма 1'!AA243),ROUND('Форма 1'!$I243*VLOOKUP('Форма 1'!$G243,'Предельники 2022'!$B$4:$X$28,'Форма 1'!AA$7),2),"")</f>
        <v/>
      </c>
      <c r="G243" s="30" t="str">
        <f>IF(ISNUMBER('Форма 1'!AB243),ROUND('Форма 1'!$I243*VLOOKUP('Форма 1'!$G243,'Предельники 2022'!$B$4:$X$28,'Форма 1'!AB$7),2),"")</f>
        <v/>
      </c>
      <c r="H243" s="30" t="str">
        <f>IF(ISNUMBER('Форма 1'!AC243),ROUND('Форма 1'!$I243*VLOOKUP('Форма 1'!$G243,'Предельники 2022'!$B$4:$X$28,'Форма 1'!AC$7),2),"")</f>
        <v/>
      </c>
      <c r="I243" s="30" t="str">
        <f>IF(ISNUMBER('Форма 1'!AD243),ROUND('Форма 1'!$I243*VLOOKUP('Форма 1'!$G243,'Предельники 2022'!$B$4:$X$28,'Форма 1'!AD$7),2),"")</f>
        <v/>
      </c>
      <c r="J243" s="30" t="str">
        <f>IF(ISNUMBER('Форма 1'!AE243),ROUND('Форма 1'!$I243*VLOOKUP('Форма 1'!$G243,'Предельники 2022'!$B$4:$X$28,'Форма 1'!AE$7),2),"")</f>
        <v/>
      </c>
      <c r="K243" s="30" t="str">
        <f>IF(ISNUMBER('Форма 1'!AF243),ROUND('Форма 1'!$I243*VLOOKUP('Форма 1'!$G243,'Предельники 2022'!$B$4:$X$28,'Форма 1'!AF$7),2),"")</f>
        <v/>
      </c>
      <c r="L243" s="31" t="str">
        <f>IF(ISBLANK('Форма 1'!AG243),"",'Форма 1'!AG243)</f>
        <v/>
      </c>
      <c r="M243" s="32" t="str">
        <f>IF(ISBLANK('Форма 1'!AH243),"",'Форма 1'!AH243)</f>
        <v/>
      </c>
      <c r="N243" s="30">
        <f>IF(ISNUMBER('Форма 1'!AI243),ROUND('Форма 1'!$I243*VLOOKUP('Форма 1'!$G243,'Предельники 2022'!$B$4:$X$28,'Форма 1'!AI$7),2),"")</f>
        <v>19602206.890000001</v>
      </c>
      <c r="O243" s="30" t="str">
        <f>IF(ISNUMBER('Форма 1'!AJ243),ROUND('Форма 1'!$I243*VLOOKUP('Форма 1'!$G243,'Предельники 2022'!$B$4:$X$28,'Форма 1'!AJ$7),2),"")</f>
        <v/>
      </c>
      <c r="P243" s="30" t="str">
        <f>IF(ISNUMBER('Форма 1'!AK243),ROUND('Форма 1'!$I243*VLOOKUP('Форма 1'!$G243,'Предельники 2022'!$B$4:$X$28,'Форма 1'!AK$7),2),"")</f>
        <v/>
      </c>
      <c r="Q243" s="30" t="str">
        <f>IF(ISNUMBER('Форма 1'!AL243),ROUND('Форма 1'!$I243*VLOOKUP('Форма 1'!$G243,'Предельники 2022'!$B$4:$X$28,'Форма 1'!AL$7),2),"")</f>
        <v/>
      </c>
      <c r="R243" s="30" t="str">
        <f>IF(ISNUMBER('Форма 1'!AM243),ROUND('Форма 1'!$I243*VLOOKUP('Форма 1'!$G243,'Предельники 2022'!$B$4:$X$28,'Форма 1'!AM$7),2),"")</f>
        <v/>
      </c>
      <c r="S243" s="93" t="str">
        <f t="shared" si="58"/>
        <v/>
      </c>
      <c r="T243" s="93" t="str">
        <f>IF(ISNUMBER('Форма 1'!AN243),INDEX('Предельники 2022'!$C$4:$X$28,MATCH('Форма 1'!$G243,'Предельники 2022'!$B$4:$B$28,0),MATCH(T$5,'Предельники 2022'!$C$3:$X$3,0)),"")</f>
        <v/>
      </c>
      <c r="U243" s="93" t="str">
        <f>IF(ISNUMBER('Форма 1'!AO243),INDEX('Предельники 2022'!$C$4:$X$28,MATCH('Форма 1'!$G243,'Предельники 2022'!$B$4:$B$28,0),MATCH(U$5,'Предельники 2022'!$C$3:$X$3,0)),"")</f>
        <v/>
      </c>
      <c r="V243" s="93" t="str">
        <f>IF(ISNUMBER('Форма 1'!AP243),INDEX('Предельники 2022'!$C$4:$X$28,MATCH('Форма 1'!$G243,'Предельники 2022'!$B$4:$B$28,0),MATCH(V$5,'Предельники 2022'!$C$3:$X$3,0)),"")</f>
        <v/>
      </c>
      <c r="W243" s="93" t="str">
        <f>IF(ISNUMBER('Форма 1'!AQ243),INDEX('Предельники 2022'!$C$4:$X$28,MATCH('Форма 1'!$G243,'Предельники 2022'!$B$4:$B$28,0),MATCH(W$5,'Предельники 2022'!$C$3:$X$3,0)),"")</f>
        <v/>
      </c>
      <c r="X243" s="30" t="str">
        <f>IF(ISNUMBER('Форма 1'!AR243),ROUND('Форма 1'!$I243*VLOOKUP('Форма 1'!$G243,'Предельники 2022'!$B$4:$X$28,'Форма 1'!AR$7),2),"")</f>
        <v/>
      </c>
      <c r="Y243" s="30" t="str">
        <f>IF(ISNUMBER('Форма 1'!AS243),ROUND('Форма 1'!$I243*VLOOKUP('Форма 1'!$G243,'Предельники 2022'!$B$4:$X$28,'Форма 1'!AS$7),2),"")</f>
        <v/>
      </c>
      <c r="Z243" s="30" t="str">
        <f>IF(ISNUMBER('Форма 1'!AT243),ROUND('Форма 1'!$I243*VLOOKUP('Форма 1'!$G243,'Предельники 2022'!$B$4:$X$28,'Форма 1'!AT$7),2),"")</f>
        <v/>
      </c>
      <c r="AA243" s="32"/>
      <c r="AB243" s="128">
        <f>'Форма 1'!T243</f>
        <v>45657</v>
      </c>
      <c r="AC243" s="130" t="str">
        <f>'Форма 1'!U243</f>
        <v>РО</v>
      </c>
    </row>
    <row r="244" spans="1:29" x14ac:dyDescent="0.25">
      <c r="A244" s="28">
        <f t="shared" si="57"/>
        <v>57</v>
      </c>
      <c r="B244" s="74" t="str">
        <f>IF(ISBLANK('Форма 1'!B244),"",'Форма 1'!B244)</f>
        <v>Пермский городской округ, город Пермь</v>
      </c>
      <c r="C244" s="87" t="s">
        <v>1772</v>
      </c>
      <c r="D244" s="29">
        <f>IF(ISBLANK(C244),"Введите адрес",IF(C244='Форма 1'!C244,SUM(E244:K244,M244:S244,Форма2[[#This Row],[19]:[22]]),"Ошибка в адресе!"))</f>
        <v>3708980.98</v>
      </c>
      <c r="E244" s="30" t="str">
        <f>IF(ISNUMBER('Форма 1'!Z244),ROUND('Форма 1'!$I244*VLOOKUP('Форма 1'!$G244,'Предельники 2022'!$B$4:$X$28,'Форма 1'!Z$7),2),"")</f>
        <v/>
      </c>
      <c r="F244" s="30" t="str">
        <f>IF(ISNUMBER('Форма 1'!AA244),ROUND('Форма 1'!$I244*VLOOKUP('Форма 1'!$G244,'Предельники 2022'!$B$4:$X$28,'Форма 1'!AA$7),2),"")</f>
        <v/>
      </c>
      <c r="G244" s="30" t="str">
        <f>IF(ISNUMBER('Форма 1'!AB244),ROUND('Форма 1'!$I244*VLOOKUP('Форма 1'!$G244,'Предельники 2022'!$B$4:$X$28,'Форма 1'!AB$7),2),"")</f>
        <v/>
      </c>
      <c r="H244" s="30" t="str">
        <f>IF(ISNUMBER('Форма 1'!AC244),ROUND('Форма 1'!$I244*VLOOKUP('Форма 1'!$G244,'Предельники 2022'!$B$4:$X$28,'Форма 1'!AC$7),2),"")</f>
        <v/>
      </c>
      <c r="I244" s="30" t="str">
        <f>IF(ISNUMBER('Форма 1'!AD244),ROUND('Форма 1'!$I244*VLOOKUP('Форма 1'!$G244,'Предельники 2022'!$B$4:$X$28,'Форма 1'!AD$7),2),"")</f>
        <v/>
      </c>
      <c r="J244" s="30" t="str">
        <f>IF(ISNUMBER('Форма 1'!AE244),ROUND('Форма 1'!$I244*VLOOKUP('Форма 1'!$G244,'Предельники 2022'!$B$4:$X$28,'Форма 1'!AE$7),2),"")</f>
        <v/>
      </c>
      <c r="K244" s="30" t="str">
        <f>IF(ISNUMBER('Форма 1'!AF244),ROUND('Форма 1'!$I244*VLOOKUP('Форма 1'!$G244,'Предельники 2022'!$B$4:$X$28,'Форма 1'!AF$7),2),"")</f>
        <v/>
      </c>
      <c r="L244" s="31" t="str">
        <f>IF(ISBLANK('Форма 1'!AG244),"",'Форма 1'!AG244)</f>
        <v/>
      </c>
      <c r="M244" s="32" t="str">
        <f>IF(ISBLANK('Форма 1'!AH244),"",'Форма 1'!AH244)</f>
        <v/>
      </c>
      <c r="N244" s="30" t="str">
        <f>IF(ISNUMBER('Форма 1'!AI244),ROUND('Форма 1'!$I244*VLOOKUP('Форма 1'!$G244,'Предельники 2022'!$B$4:$X$28,'Форма 1'!AI$7),2),"")</f>
        <v/>
      </c>
      <c r="O244" s="30">
        <f>IF(ISNUMBER('Форма 1'!AJ244),ROUND('Форма 1'!$I244*VLOOKUP('Форма 1'!$G244,'Предельники 2022'!$B$4:$X$28,'Форма 1'!AJ$7),2),"")</f>
        <v>3708980.98</v>
      </c>
      <c r="P244" s="30" t="str">
        <f>IF(ISNUMBER('Форма 1'!AK244),ROUND('Форма 1'!$I244*VLOOKUP('Форма 1'!$G244,'Предельники 2022'!$B$4:$X$28,'Форма 1'!AK$7),2),"")</f>
        <v/>
      </c>
      <c r="Q244" s="30" t="str">
        <f>IF(ISNUMBER('Форма 1'!AL244),ROUND('Форма 1'!$I244*VLOOKUP('Форма 1'!$G244,'Предельники 2022'!$B$4:$X$28,'Форма 1'!AL$7),2),"")</f>
        <v/>
      </c>
      <c r="R244" s="30" t="str">
        <f>IF(ISNUMBER('Форма 1'!AM244),ROUND('Форма 1'!$I244*VLOOKUP('Форма 1'!$G244,'Предельники 2022'!$B$4:$X$28,'Форма 1'!AM$7),2),"")</f>
        <v/>
      </c>
      <c r="S244" s="93" t="str">
        <f t="shared" si="58"/>
        <v/>
      </c>
      <c r="T244" s="93" t="str">
        <f>IF(ISNUMBER('Форма 1'!AN244),INDEX('Предельники 2022'!$C$4:$X$28,MATCH('Форма 1'!$G244,'Предельники 2022'!$B$4:$B$28,0),MATCH(T$5,'Предельники 2022'!$C$3:$X$3,0)),"")</f>
        <v/>
      </c>
      <c r="U244" s="93" t="str">
        <f>IF(ISNUMBER('Форма 1'!AO244),INDEX('Предельники 2022'!$C$4:$X$28,MATCH('Форма 1'!$G244,'Предельники 2022'!$B$4:$B$28,0),MATCH(U$5,'Предельники 2022'!$C$3:$X$3,0)),"")</f>
        <v/>
      </c>
      <c r="V244" s="93" t="str">
        <f>IF(ISNUMBER('Форма 1'!AP244),INDEX('Предельники 2022'!$C$4:$X$28,MATCH('Форма 1'!$G244,'Предельники 2022'!$B$4:$B$28,0),MATCH(V$5,'Предельники 2022'!$C$3:$X$3,0)),"")</f>
        <v/>
      </c>
      <c r="W244" s="93" t="str">
        <f>IF(ISNUMBER('Форма 1'!AQ244),INDEX('Предельники 2022'!$C$4:$X$28,MATCH('Форма 1'!$G244,'Предельники 2022'!$B$4:$B$28,0),MATCH(W$5,'Предельники 2022'!$C$3:$X$3,0)),"")</f>
        <v/>
      </c>
      <c r="X244" s="30" t="str">
        <f>IF(ISNUMBER('Форма 1'!AR244),ROUND('Форма 1'!$I244*VLOOKUP('Форма 1'!$G244,'Предельники 2022'!$B$4:$X$28,'Форма 1'!AR$7),2),"")</f>
        <v/>
      </c>
      <c r="Y244" s="30" t="str">
        <f>IF(ISNUMBER('Форма 1'!AS244),ROUND('Форма 1'!$I244*VLOOKUP('Форма 1'!$G244,'Предельники 2022'!$B$4:$X$28,'Форма 1'!AS$7),2),"")</f>
        <v/>
      </c>
      <c r="Z244" s="30" t="str">
        <f>IF(ISNUMBER('Форма 1'!AT244),ROUND('Форма 1'!$I244*VLOOKUP('Форма 1'!$G244,'Предельники 2022'!$B$4:$X$28,'Форма 1'!AT$7),2),"")</f>
        <v/>
      </c>
      <c r="AA244" s="32"/>
      <c r="AB244" s="128">
        <f>'Форма 1'!T244</f>
        <v>45657</v>
      </c>
      <c r="AC244" s="130" t="str">
        <f>'Форма 1'!U244</f>
        <v>РО</v>
      </c>
    </row>
    <row r="245" spans="1:29" x14ac:dyDescent="0.25">
      <c r="A245" s="28">
        <f t="shared" si="57"/>
        <v>58</v>
      </c>
      <c r="B245" s="74" t="str">
        <f>IF(ISBLANK('Форма 1'!B245),"",'Форма 1'!B245)</f>
        <v>Пермский городской округ, город Пермь</v>
      </c>
      <c r="C245" s="87" t="s">
        <v>1544</v>
      </c>
      <c r="D245" s="29">
        <f>IF(ISBLANK(C245),"Введите адрес",IF(C245='Форма 1'!C245,SUM(E245:K245,M245:S245,Форма2[[#This Row],[19]:[22]]),"Ошибка в адресе!"))</f>
        <v>19721049.800000001</v>
      </c>
      <c r="E245" s="30" t="str">
        <f>IF(ISNUMBER('Форма 1'!Z245),ROUND('Форма 1'!$I245*VLOOKUP('Форма 1'!$G245,'Предельники 2022'!$B$4:$X$28,'Форма 1'!Z$7),2),"")</f>
        <v/>
      </c>
      <c r="F245" s="30" t="str">
        <f>IF(ISNUMBER('Форма 1'!AA245),ROUND('Форма 1'!$I245*VLOOKUP('Форма 1'!$G245,'Предельники 2022'!$B$4:$X$28,'Форма 1'!AA$7),2),"")</f>
        <v/>
      </c>
      <c r="G245" s="30" t="str">
        <f>IF(ISNUMBER('Форма 1'!AB245),ROUND('Форма 1'!$I245*VLOOKUP('Форма 1'!$G245,'Предельники 2022'!$B$4:$X$28,'Форма 1'!AB$7),2),"")</f>
        <v/>
      </c>
      <c r="H245" s="30" t="str">
        <f>IF(ISNUMBER('Форма 1'!AC245),ROUND('Форма 1'!$I245*VLOOKUP('Форма 1'!$G245,'Предельники 2022'!$B$4:$X$28,'Форма 1'!AC$7),2),"")</f>
        <v/>
      </c>
      <c r="I245" s="30" t="str">
        <f>IF(ISNUMBER('Форма 1'!AD245),ROUND('Форма 1'!$I245*VLOOKUP('Форма 1'!$G245,'Предельники 2022'!$B$4:$X$28,'Форма 1'!AD$7),2),"")</f>
        <v/>
      </c>
      <c r="J245" s="30" t="str">
        <f>IF(ISNUMBER('Форма 1'!AE245),ROUND('Форма 1'!$I245*VLOOKUP('Форма 1'!$G245,'Предельники 2022'!$B$4:$X$28,'Форма 1'!AE$7),2),"")</f>
        <v/>
      </c>
      <c r="K245" s="30" t="str">
        <f>IF(ISNUMBER('Форма 1'!AF245),ROUND('Форма 1'!$I245*VLOOKUP('Форма 1'!$G245,'Предельники 2022'!$B$4:$X$28,'Форма 1'!AF$7),2),"")</f>
        <v/>
      </c>
      <c r="L245" s="31" t="str">
        <f>IF(ISBLANK('Форма 1'!AG245),"",'Форма 1'!AG245)</f>
        <v/>
      </c>
      <c r="M245" s="32" t="str">
        <f>IF(ISBLANK('Форма 1'!AH245),"",'Форма 1'!AH245)</f>
        <v/>
      </c>
      <c r="N245" s="30" t="str">
        <f>IF(ISNUMBER('Форма 1'!AI245),ROUND('Форма 1'!$I245*VLOOKUP('Форма 1'!$G245,'Предельники 2022'!$B$4:$X$28,'Форма 1'!AI$7),2),"")</f>
        <v/>
      </c>
      <c r="O245" s="30">
        <f>IF(ISNUMBER('Форма 1'!AJ245),ROUND('Форма 1'!$I245*VLOOKUP('Форма 1'!$G245,'Предельники 2022'!$B$4:$X$28,'Форма 1'!AJ$7),2),"")</f>
        <v>19721049.800000001</v>
      </c>
      <c r="P245" s="30" t="str">
        <f>IF(ISNUMBER('Форма 1'!AK245),ROUND('Форма 1'!$I245*VLOOKUP('Форма 1'!$G245,'Предельники 2022'!$B$4:$X$28,'Форма 1'!AK$7),2),"")</f>
        <v/>
      </c>
      <c r="Q245" s="30" t="str">
        <f>IF(ISNUMBER('Форма 1'!AL245),ROUND('Форма 1'!$I245*VLOOKUP('Форма 1'!$G245,'Предельники 2022'!$B$4:$X$28,'Форма 1'!AL$7),2),"")</f>
        <v/>
      </c>
      <c r="R245" s="30" t="str">
        <f>IF(ISNUMBER('Форма 1'!AM245),ROUND('Форма 1'!$I245*VLOOKUP('Форма 1'!$G245,'Предельники 2022'!$B$4:$X$28,'Форма 1'!AM$7),2),"")</f>
        <v/>
      </c>
      <c r="S245" s="93" t="str">
        <f t="shared" si="58"/>
        <v/>
      </c>
      <c r="T245" s="93" t="str">
        <f>IF(ISNUMBER('Форма 1'!AN245),INDEX('Предельники 2022'!$C$4:$X$28,MATCH('Форма 1'!$G245,'Предельники 2022'!$B$4:$B$28,0),MATCH(T$5,'Предельники 2022'!$C$3:$X$3,0)),"")</f>
        <v/>
      </c>
      <c r="U245" s="93" t="str">
        <f>IF(ISNUMBER('Форма 1'!AO245),INDEX('Предельники 2022'!$C$4:$X$28,MATCH('Форма 1'!$G245,'Предельники 2022'!$B$4:$B$28,0),MATCH(U$5,'Предельники 2022'!$C$3:$X$3,0)),"")</f>
        <v/>
      </c>
      <c r="V245" s="93" t="str">
        <f>IF(ISNUMBER('Форма 1'!AP245),INDEX('Предельники 2022'!$C$4:$X$28,MATCH('Форма 1'!$G245,'Предельники 2022'!$B$4:$B$28,0),MATCH(V$5,'Предельники 2022'!$C$3:$X$3,0)),"")</f>
        <v/>
      </c>
      <c r="W245" s="93" t="str">
        <f>IF(ISNUMBER('Форма 1'!AQ245),INDEX('Предельники 2022'!$C$4:$X$28,MATCH('Форма 1'!$G245,'Предельники 2022'!$B$4:$B$28,0),MATCH(W$5,'Предельники 2022'!$C$3:$X$3,0)),"")</f>
        <v/>
      </c>
      <c r="X245" s="30" t="str">
        <f>IF(ISNUMBER('Форма 1'!AR245),ROUND('Форма 1'!$I245*VLOOKUP('Форма 1'!$G245,'Предельники 2022'!$B$4:$X$28,'Форма 1'!AR$7),2),"")</f>
        <v/>
      </c>
      <c r="Y245" s="30" t="str">
        <f>IF(ISNUMBER('Форма 1'!AS245),ROUND('Форма 1'!$I245*VLOOKUP('Форма 1'!$G245,'Предельники 2022'!$B$4:$X$28,'Форма 1'!AS$7),2),"")</f>
        <v/>
      </c>
      <c r="Z245" s="30" t="str">
        <f>IF(ISNUMBER('Форма 1'!AT245),ROUND('Форма 1'!$I245*VLOOKUP('Форма 1'!$G245,'Предельники 2022'!$B$4:$X$28,'Форма 1'!AT$7),2),"")</f>
        <v/>
      </c>
      <c r="AA245" s="32"/>
      <c r="AB245" s="128">
        <f>'Форма 1'!T245</f>
        <v>45657</v>
      </c>
      <c r="AC245" s="130" t="str">
        <f>'Форма 1'!U245</f>
        <v>СС</v>
      </c>
    </row>
    <row r="246" spans="1:29" x14ac:dyDescent="0.25">
      <c r="A246" s="28">
        <f t="shared" si="57"/>
        <v>59</v>
      </c>
      <c r="B246" s="74" t="str">
        <f>IF(ISBLANK('Форма 1'!B246),"",'Форма 1'!B246)</f>
        <v>Пермский городской округ, город Пермь</v>
      </c>
      <c r="C246" s="87" t="s">
        <v>93</v>
      </c>
      <c r="D246" s="29">
        <f>IF(ISBLANK(C246),"Введите адрес",IF(C246='Форма 1'!C246,SUM(E246:K246,M246:S246,Форма2[[#This Row],[19]:[22]]),"Ошибка в адресе!"))</f>
        <v>12345499.380000001</v>
      </c>
      <c r="E246" s="30" t="str">
        <f>IF(ISNUMBER('Форма 1'!Z246),ROUND('Форма 1'!$I246*VLOOKUP('Форма 1'!$G246,'Предельники 2022'!$B$4:$X$28,'Форма 1'!Z$7),2),"")</f>
        <v/>
      </c>
      <c r="F246" s="30" t="str">
        <f>IF(ISNUMBER('Форма 1'!AA246),ROUND('Форма 1'!$I246*VLOOKUP('Форма 1'!$G246,'Предельники 2022'!$B$4:$X$28,'Форма 1'!AA$7),2),"")</f>
        <v/>
      </c>
      <c r="G246" s="30" t="str">
        <f>IF(ISNUMBER('Форма 1'!AB246),ROUND('Форма 1'!$I246*VLOOKUP('Форма 1'!$G246,'Предельники 2022'!$B$4:$X$28,'Форма 1'!AB$7),2),"")</f>
        <v/>
      </c>
      <c r="H246" s="30" t="str">
        <f>IF(ISNUMBER('Форма 1'!AC246),ROUND('Форма 1'!$I246*VLOOKUP('Форма 1'!$G246,'Предельники 2022'!$B$4:$X$28,'Форма 1'!AC$7),2),"")</f>
        <v/>
      </c>
      <c r="I246" s="30" t="str">
        <f>IF(ISNUMBER('Форма 1'!AD246),ROUND('Форма 1'!$I246*VLOOKUP('Форма 1'!$G246,'Предельники 2022'!$B$4:$X$28,'Форма 1'!AD$7),2),"")</f>
        <v/>
      </c>
      <c r="J246" s="30" t="str">
        <f>IF(ISNUMBER('Форма 1'!AE246),ROUND('Форма 1'!$I246*VLOOKUP('Форма 1'!$G246,'Предельники 2022'!$B$4:$X$28,'Форма 1'!AE$7),2),"")</f>
        <v/>
      </c>
      <c r="K246" s="30" t="str">
        <f>IF(ISNUMBER('Форма 1'!AF246),ROUND('Форма 1'!$I246*VLOOKUP('Форма 1'!$G246,'Предельники 2022'!$B$4:$X$28,'Форма 1'!AF$7),2),"")</f>
        <v/>
      </c>
      <c r="L246" s="31" t="str">
        <f>IF(ISBLANK('Форма 1'!AG246),"",'Форма 1'!AG246)</f>
        <v/>
      </c>
      <c r="M246" s="32" t="str">
        <f>IF(ISBLANK('Форма 1'!AH246),"",'Форма 1'!AH246)</f>
        <v/>
      </c>
      <c r="N246" s="30">
        <f>IF(ISNUMBER('Форма 1'!AI246),ROUND('Форма 1'!$I246*VLOOKUP('Форма 1'!$G246,'Предельники 2022'!$B$4:$X$28,'Форма 1'!AI$7),2),"")</f>
        <v>12345499.380000001</v>
      </c>
      <c r="O246" s="30" t="str">
        <f>IF(ISNUMBER('Форма 1'!AJ246),ROUND('Форма 1'!$I246*VLOOKUP('Форма 1'!$G246,'Предельники 2022'!$B$4:$X$28,'Форма 1'!AJ$7),2),"")</f>
        <v/>
      </c>
      <c r="P246" s="30" t="str">
        <f>IF(ISNUMBER('Форма 1'!AK246),ROUND('Форма 1'!$I246*VLOOKUP('Форма 1'!$G246,'Предельники 2022'!$B$4:$X$28,'Форма 1'!AK$7),2),"")</f>
        <v/>
      </c>
      <c r="Q246" s="30" t="str">
        <f>IF(ISNUMBER('Форма 1'!AL246),ROUND('Форма 1'!$I246*VLOOKUP('Форма 1'!$G246,'Предельники 2022'!$B$4:$X$28,'Форма 1'!AL$7),2),"")</f>
        <v/>
      </c>
      <c r="R246" s="30" t="str">
        <f>IF(ISNUMBER('Форма 1'!AM246),ROUND('Форма 1'!$I246*VLOOKUP('Форма 1'!$G246,'Предельники 2022'!$B$4:$X$28,'Форма 1'!AM$7),2),"")</f>
        <v/>
      </c>
      <c r="S246" s="93" t="str">
        <f t="shared" si="58"/>
        <v/>
      </c>
      <c r="T246" s="93" t="str">
        <f>IF(ISNUMBER('Форма 1'!AN246),INDEX('Предельники 2022'!$C$4:$X$28,MATCH('Форма 1'!$G246,'Предельники 2022'!$B$4:$B$28,0),MATCH(T$5,'Предельники 2022'!$C$3:$X$3,0)),"")</f>
        <v/>
      </c>
      <c r="U246" s="93" t="str">
        <f>IF(ISNUMBER('Форма 1'!AO246),INDEX('Предельники 2022'!$C$4:$X$28,MATCH('Форма 1'!$G246,'Предельники 2022'!$B$4:$B$28,0),MATCH(U$5,'Предельники 2022'!$C$3:$X$3,0)),"")</f>
        <v/>
      </c>
      <c r="V246" s="93" t="str">
        <f>IF(ISNUMBER('Форма 1'!AP246),INDEX('Предельники 2022'!$C$4:$X$28,MATCH('Форма 1'!$G246,'Предельники 2022'!$B$4:$B$28,0),MATCH(V$5,'Предельники 2022'!$C$3:$X$3,0)),"")</f>
        <v/>
      </c>
      <c r="W246" s="93" t="str">
        <f>IF(ISNUMBER('Форма 1'!AQ246),INDEX('Предельники 2022'!$C$4:$X$28,MATCH('Форма 1'!$G246,'Предельники 2022'!$B$4:$B$28,0),MATCH(W$5,'Предельники 2022'!$C$3:$X$3,0)),"")</f>
        <v/>
      </c>
      <c r="X246" s="30" t="str">
        <f>IF(ISNUMBER('Форма 1'!AR246),ROUND('Форма 1'!$I246*VLOOKUP('Форма 1'!$G246,'Предельники 2022'!$B$4:$X$28,'Форма 1'!AR$7),2),"")</f>
        <v/>
      </c>
      <c r="Y246" s="30" t="str">
        <f>IF(ISNUMBER('Форма 1'!AS246),ROUND('Форма 1'!$I246*VLOOKUP('Форма 1'!$G246,'Предельники 2022'!$B$4:$X$28,'Форма 1'!AS$7),2),"")</f>
        <v/>
      </c>
      <c r="Z246" s="30" t="str">
        <f>IF(ISNUMBER('Форма 1'!AT246),ROUND('Форма 1'!$I246*VLOOKUP('Форма 1'!$G246,'Предельники 2022'!$B$4:$X$28,'Форма 1'!AT$7),2),"")</f>
        <v/>
      </c>
      <c r="AA246" s="32"/>
      <c r="AB246" s="128">
        <f>'Форма 1'!T246</f>
        <v>45657</v>
      </c>
      <c r="AC246" s="130" t="str">
        <f>'Форма 1'!U246</f>
        <v>РО</v>
      </c>
    </row>
    <row r="247" spans="1:29" x14ac:dyDescent="0.25">
      <c r="A247" s="28">
        <f t="shared" si="57"/>
        <v>60</v>
      </c>
      <c r="B247" s="74" t="str">
        <f>IF(ISBLANK('Форма 1'!B247),"",'Форма 1'!B247)</f>
        <v>Пермский городской округ, город Пермь</v>
      </c>
      <c r="C247" s="87" t="s">
        <v>974</v>
      </c>
      <c r="D247" s="29">
        <f>IF(ISBLANK(C247),"Введите адрес",IF(C247='Форма 1'!C247,SUM(E247:K247,M247:S247,Форма2[[#This Row],[19]:[22]]),"Ошибка в адресе!"))</f>
        <v>12205890.26</v>
      </c>
      <c r="E247" s="30" t="str">
        <f>IF(ISNUMBER('Форма 1'!Z247),ROUND('Форма 1'!$I247*VLOOKUP('Форма 1'!$G247,'Предельники 2022'!$B$4:$X$28,'Форма 1'!Z$7),2),"")</f>
        <v/>
      </c>
      <c r="F247" s="30" t="str">
        <f>IF(ISNUMBER('Форма 1'!AA247),ROUND('Форма 1'!$I247*VLOOKUP('Форма 1'!$G247,'Предельники 2022'!$B$4:$X$28,'Форма 1'!AA$7),2),"")</f>
        <v/>
      </c>
      <c r="G247" s="30" t="str">
        <f>IF(ISNUMBER('Форма 1'!AB247),ROUND('Форма 1'!$I247*VLOOKUP('Форма 1'!$G247,'Предельники 2022'!$B$4:$X$28,'Форма 1'!AB$7),2),"")</f>
        <v/>
      </c>
      <c r="H247" s="30" t="str">
        <f>IF(ISNUMBER('Форма 1'!AC247),ROUND('Форма 1'!$I247*VLOOKUP('Форма 1'!$G247,'Предельники 2022'!$B$4:$X$28,'Форма 1'!AC$7),2),"")</f>
        <v/>
      </c>
      <c r="I247" s="30" t="str">
        <f>IF(ISNUMBER('Форма 1'!AD247),ROUND('Форма 1'!$I247*VLOOKUP('Форма 1'!$G247,'Предельники 2022'!$B$4:$X$28,'Форма 1'!AD$7),2),"")</f>
        <v/>
      </c>
      <c r="J247" s="30" t="str">
        <f>IF(ISNUMBER('Форма 1'!AE247),ROUND('Форма 1'!$I247*VLOOKUP('Форма 1'!$G247,'Предельники 2022'!$B$4:$X$28,'Форма 1'!AE$7),2),"")</f>
        <v/>
      </c>
      <c r="K247" s="30" t="str">
        <f>IF(ISNUMBER('Форма 1'!AF247),ROUND('Форма 1'!$I247*VLOOKUP('Форма 1'!$G247,'Предельники 2022'!$B$4:$X$28,'Форма 1'!AF$7),2),"")</f>
        <v/>
      </c>
      <c r="L247" s="31" t="str">
        <f>IF(ISBLANK('Форма 1'!AG247),"",'Форма 1'!AG247)</f>
        <v/>
      </c>
      <c r="M247" s="32" t="str">
        <f>IF(ISBLANK('Форма 1'!AH247),"",'Форма 1'!AH247)</f>
        <v/>
      </c>
      <c r="N247" s="30">
        <f>IF(ISNUMBER('Форма 1'!AI247),ROUND('Форма 1'!$I247*VLOOKUP('Форма 1'!$G247,'Предельники 2022'!$B$4:$X$28,'Форма 1'!AI$7),2),"")</f>
        <v>12205890.26</v>
      </c>
      <c r="O247" s="30" t="str">
        <f>IF(ISNUMBER('Форма 1'!AJ247),ROUND('Форма 1'!$I247*VLOOKUP('Форма 1'!$G247,'Предельники 2022'!$B$4:$X$28,'Форма 1'!AJ$7),2),"")</f>
        <v/>
      </c>
      <c r="P247" s="30" t="str">
        <f>IF(ISNUMBER('Форма 1'!AK247),ROUND('Форма 1'!$I247*VLOOKUP('Форма 1'!$G247,'Предельники 2022'!$B$4:$X$28,'Форма 1'!AK$7),2),"")</f>
        <v/>
      </c>
      <c r="Q247" s="30" t="str">
        <f>IF(ISNUMBER('Форма 1'!AL247),ROUND('Форма 1'!$I247*VLOOKUP('Форма 1'!$G247,'Предельники 2022'!$B$4:$X$28,'Форма 1'!AL$7),2),"")</f>
        <v/>
      </c>
      <c r="R247" s="30" t="str">
        <f>IF(ISNUMBER('Форма 1'!AM247),ROUND('Форма 1'!$I247*VLOOKUP('Форма 1'!$G247,'Предельники 2022'!$B$4:$X$28,'Форма 1'!AM$7),2),"")</f>
        <v/>
      </c>
      <c r="S247" s="93" t="str">
        <f t="shared" si="58"/>
        <v/>
      </c>
      <c r="T247" s="93" t="str">
        <f>IF(ISNUMBER('Форма 1'!AN247),INDEX('Предельники 2022'!$C$4:$X$28,MATCH('Форма 1'!$G247,'Предельники 2022'!$B$4:$B$28,0),MATCH(T$5,'Предельники 2022'!$C$3:$X$3,0)),"")</f>
        <v/>
      </c>
      <c r="U247" s="93" t="str">
        <f>IF(ISNUMBER('Форма 1'!AO247),INDEX('Предельники 2022'!$C$4:$X$28,MATCH('Форма 1'!$G247,'Предельники 2022'!$B$4:$B$28,0),MATCH(U$5,'Предельники 2022'!$C$3:$X$3,0)),"")</f>
        <v/>
      </c>
      <c r="V247" s="93" t="str">
        <f>IF(ISNUMBER('Форма 1'!AP247),INDEX('Предельники 2022'!$C$4:$X$28,MATCH('Форма 1'!$G247,'Предельники 2022'!$B$4:$B$28,0),MATCH(V$5,'Предельники 2022'!$C$3:$X$3,0)),"")</f>
        <v/>
      </c>
      <c r="W247" s="93" t="str">
        <f>IF(ISNUMBER('Форма 1'!AQ247),INDEX('Предельники 2022'!$C$4:$X$28,MATCH('Форма 1'!$G247,'Предельники 2022'!$B$4:$B$28,0),MATCH(W$5,'Предельники 2022'!$C$3:$X$3,0)),"")</f>
        <v/>
      </c>
      <c r="X247" s="30" t="str">
        <f>IF(ISNUMBER('Форма 1'!AR247),ROUND('Форма 1'!$I247*VLOOKUP('Форма 1'!$G247,'Предельники 2022'!$B$4:$X$28,'Форма 1'!AR$7),2),"")</f>
        <v/>
      </c>
      <c r="Y247" s="30" t="str">
        <f>IF(ISNUMBER('Форма 1'!AS247),ROUND('Форма 1'!$I247*VLOOKUP('Форма 1'!$G247,'Предельники 2022'!$B$4:$X$28,'Форма 1'!AS$7),2),"")</f>
        <v/>
      </c>
      <c r="Z247" s="30" t="str">
        <f>IF(ISNUMBER('Форма 1'!AT247),ROUND('Форма 1'!$I247*VLOOKUP('Форма 1'!$G247,'Предельники 2022'!$B$4:$X$28,'Форма 1'!AT$7),2),"")</f>
        <v/>
      </c>
      <c r="AA247" s="32"/>
      <c r="AB247" s="128">
        <f>'Форма 1'!T247</f>
        <v>45657</v>
      </c>
      <c r="AC247" s="130" t="str">
        <f>'Форма 1'!U247</f>
        <v>РО</v>
      </c>
    </row>
    <row r="248" spans="1:29" x14ac:dyDescent="0.25">
      <c r="A248" s="28">
        <f t="shared" si="57"/>
        <v>61</v>
      </c>
      <c r="B248" s="74" t="str">
        <f>IF(ISBLANK('Форма 1'!B248),"",'Форма 1'!B248)</f>
        <v>Пермский городской округ, город Пермь</v>
      </c>
      <c r="C248" s="87" t="s">
        <v>975</v>
      </c>
      <c r="D248" s="29">
        <f>IF(ISBLANK(C248),"Введите адрес",IF(C248='Форма 1'!C248,SUM(E248:K248,M248:S248,Форма2[[#This Row],[19]:[22]]),"Ошибка в адресе!"))</f>
        <v>16045591.41</v>
      </c>
      <c r="E248" s="30" t="str">
        <f>IF(ISNUMBER('Форма 1'!Z248),ROUND('Форма 1'!$I248*VLOOKUP('Форма 1'!$G248,'Предельники 2022'!$B$4:$X$28,'Форма 1'!Z$7),2),"")</f>
        <v/>
      </c>
      <c r="F248" s="30" t="str">
        <f>IF(ISNUMBER('Форма 1'!AA248),ROUND('Форма 1'!$I248*VLOOKUP('Форма 1'!$G248,'Предельники 2022'!$B$4:$X$28,'Форма 1'!AA$7),2),"")</f>
        <v/>
      </c>
      <c r="G248" s="30" t="str">
        <f>IF(ISNUMBER('Форма 1'!AB248),ROUND('Форма 1'!$I248*VLOOKUP('Форма 1'!$G248,'Предельники 2022'!$B$4:$X$28,'Форма 1'!AB$7),2),"")</f>
        <v/>
      </c>
      <c r="H248" s="30" t="str">
        <f>IF(ISNUMBER('Форма 1'!AC248),ROUND('Форма 1'!$I248*VLOOKUP('Форма 1'!$G248,'Предельники 2022'!$B$4:$X$28,'Форма 1'!AC$7),2),"")</f>
        <v/>
      </c>
      <c r="I248" s="30" t="str">
        <f>IF(ISNUMBER('Форма 1'!AD248),ROUND('Форма 1'!$I248*VLOOKUP('Форма 1'!$G248,'Предельники 2022'!$B$4:$X$28,'Форма 1'!AD$7),2),"")</f>
        <v/>
      </c>
      <c r="J248" s="30" t="str">
        <f>IF(ISNUMBER('Форма 1'!AE248),ROUND('Форма 1'!$I248*VLOOKUP('Форма 1'!$G248,'Предельники 2022'!$B$4:$X$28,'Форма 1'!AE$7),2),"")</f>
        <v/>
      </c>
      <c r="K248" s="30" t="str">
        <f>IF(ISNUMBER('Форма 1'!AF248),ROUND('Форма 1'!$I248*VLOOKUP('Форма 1'!$G248,'Предельники 2022'!$B$4:$X$28,'Форма 1'!AF$7),2),"")</f>
        <v/>
      </c>
      <c r="L248" s="31" t="str">
        <f>IF(ISBLANK('Форма 1'!AG248),"",'Форма 1'!AG248)</f>
        <v/>
      </c>
      <c r="M248" s="32" t="str">
        <f>IF(ISBLANK('Форма 1'!AH248),"",'Форма 1'!AH248)</f>
        <v/>
      </c>
      <c r="N248" s="30">
        <f>IF(ISNUMBER('Форма 1'!AI248),ROUND('Форма 1'!$I248*VLOOKUP('Форма 1'!$G248,'Предельники 2022'!$B$4:$X$28,'Форма 1'!AI$7),2),"")</f>
        <v>16045591.41</v>
      </c>
      <c r="O248" s="30" t="str">
        <f>IF(ISNUMBER('Форма 1'!AJ248),ROUND('Форма 1'!$I248*VLOOKUP('Форма 1'!$G248,'Предельники 2022'!$B$4:$X$28,'Форма 1'!AJ$7),2),"")</f>
        <v/>
      </c>
      <c r="P248" s="30" t="str">
        <f>IF(ISNUMBER('Форма 1'!AK248),ROUND('Форма 1'!$I248*VLOOKUP('Форма 1'!$G248,'Предельники 2022'!$B$4:$X$28,'Форма 1'!AK$7),2),"")</f>
        <v/>
      </c>
      <c r="Q248" s="30" t="str">
        <f>IF(ISNUMBER('Форма 1'!AL248),ROUND('Форма 1'!$I248*VLOOKUP('Форма 1'!$G248,'Предельники 2022'!$B$4:$X$28,'Форма 1'!AL$7),2),"")</f>
        <v/>
      </c>
      <c r="R248" s="30" t="str">
        <f>IF(ISNUMBER('Форма 1'!AM248),ROUND('Форма 1'!$I248*VLOOKUP('Форма 1'!$G248,'Предельники 2022'!$B$4:$X$28,'Форма 1'!AM$7),2),"")</f>
        <v/>
      </c>
      <c r="S248" s="93" t="str">
        <f t="shared" si="58"/>
        <v/>
      </c>
      <c r="T248" s="93" t="str">
        <f>IF(ISNUMBER('Форма 1'!AN248),INDEX('Предельники 2022'!$C$4:$X$28,MATCH('Форма 1'!$G248,'Предельники 2022'!$B$4:$B$28,0),MATCH(T$5,'Предельники 2022'!$C$3:$X$3,0)),"")</f>
        <v/>
      </c>
      <c r="U248" s="93" t="str">
        <f>IF(ISNUMBER('Форма 1'!AO248),INDEX('Предельники 2022'!$C$4:$X$28,MATCH('Форма 1'!$G248,'Предельники 2022'!$B$4:$B$28,0),MATCH(U$5,'Предельники 2022'!$C$3:$X$3,0)),"")</f>
        <v/>
      </c>
      <c r="V248" s="93" t="str">
        <f>IF(ISNUMBER('Форма 1'!AP248),INDEX('Предельники 2022'!$C$4:$X$28,MATCH('Форма 1'!$G248,'Предельники 2022'!$B$4:$B$28,0),MATCH(V$5,'Предельники 2022'!$C$3:$X$3,0)),"")</f>
        <v/>
      </c>
      <c r="W248" s="93" t="str">
        <f>IF(ISNUMBER('Форма 1'!AQ248),INDEX('Предельники 2022'!$C$4:$X$28,MATCH('Форма 1'!$G248,'Предельники 2022'!$B$4:$B$28,0),MATCH(W$5,'Предельники 2022'!$C$3:$X$3,0)),"")</f>
        <v/>
      </c>
      <c r="X248" s="30" t="str">
        <f>IF(ISNUMBER('Форма 1'!AR248),ROUND('Форма 1'!$I248*VLOOKUP('Форма 1'!$G248,'Предельники 2022'!$B$4:$X$28,'Форма 1'!AR$7),2),"")</f>
        <v/>
      </c>
      <c r="Y248" s="30" t="str">
        <f>IF(ISNUMBER('Форма 1'!AS248),ROUND('Форма 1'!$I248*VLOOKUP('Форма 1'!$G248,'Предельники 2022'!$B$4:$X$28,'Форма 1'!AS$7),2),"")</f>
        <v/>
      </c>
      <c r="Z248" s="30" t="str">
        <f>IF(ISNUMBER('Форма 1'!AT248),ROUND('Форма 1'!$I248*VLOOKUP('Форма 1'!$G248,'Предельники 2022'!$B$4:$X$28,'Форма 1'!AT$7),2),"")</f>
        <v/>
      </c>
      <c r="AA248" s="32"/>
      <c r="AB248" s="128">
        <f>'Форма 1'!T248</f>
        <v>45657</v>
      </c>
      <c r="AC248" s="130" t="str">
        <f>'Форма 1'!U248</f>
        <v>РО</v>
      </c>
    </row>
    <row r="249" spans="1:29" x14ac:dyDescent="0.25">
      <c r="A249" s="28">
        <f t="shared" si="57"/>
        <v>62</v>
      </c>
      <c r="B249" s="74" t="str">
        <f>IF(ISBLANK('Форма 1'!B249),"",'Форма 1'!B249)</f>
        <v>Пермский городской округ, город Пермь</v>
      </c>
      <c r="C249" s="87" t="s">
        <v>976</v>
      </c>
      <c r="D249" s="29">
        <f>IF(ISBLANK(C249),"Введите адрес",IF(C249='Форма 1'!C249,SUM(E249:K249,M249:S249,Форма2[[#This Row],[19]:[22]]),"Ошибка в адресе!"))</f>
        <v>5439919.1500000004</v>
      </c>
      <c r="E249" s="30" t="str">
        <f>IF(ISNUMBER('Форма 1'!Z249),ROUND('Форма 1'!$I249*VLOOKUP('Форма 1'!$G249,'Предельники 2022'!$B$4:$X$28,'Форма 1'!Z$7),2),"")</f>
        <v/>
      </c>
      <c r="F249" s="30" t="str">
        <f>IF(ISNUMBER('Форма 1'!AA249),ROUND('Форма 1'!$I249*VLOOKUP('Форма 1'!$G249,'Предельники 2022'!$B$4:$X$28,'Форма 1'!AA$7),2),"")</f>
        <v/>
      </c>
      <c r="G249" s="30" t="str">
        <f>IF(ISNUMBER('Форма 1'!AB249),ROUND('Форма 1'!$I249*VLOOKUP('Форма 1'!$G249,'Предельники 2022'!$B$4:$X$28,'Форма 1'!AB$7),2),"")</f>
        <v/>
      </c>
      <c r="H249" s="30" t="str">
        <f>IF(ISNUMBER('Форма 1'!AC249),ROUND('Форма 1'!$I249*VLOOKUP('Форма 1'!$G249,'Предельники 2022'!$B$4:$X$28,'Форма 1'!AC$7),2),"")</f>
        <v/>
      </c>
      <c r="I249" s="30" t="str">
        <f>IF(ISNUMBER('Форма 1'!AD249),ROUND('Форма 1'!$I249*VLOOKUP('Форма 1'!$G249,'Предельники 2022'!$B$4:$X$28,'Форма 1'!AD$7),2),"")</f>
        <v/>
      </c>
      <c r="J249" s="30">
        <f>IF(ISNUMBER('Форма 1'!AE249),ROUND('Форма 1'!$I249*VLOOKUP('Форма 1'!$G249,'Предельники 2022'!$B$4:$X$28,'Форма 1'!AE$7),2),"")</f>
        <v>5439919.1500000004</v>
      </c>
      <c r="K249" s="30" t="str">
        <f>IF(ISNUMBER('Форма 1'!AF249),ROUND('Форма 1'!$I249*VLOOKUP('Форма 1'!$G249,'Предельники 2022'!$B$4:$X$28,'Форма 1'!AF$7),2),"")</f>
        <v/>
      </c>
      <c r="L249" s="31" t="str">
        <f>IF(ISBLANK('Форма 1'!AG249),"",'Форма 1'!AG249)</f>
        <v/>
      </c>
      <c r="M249" s="32" t="str">
        <f>IF(ISBLANK('Форма 1'!AH249),"",'Форма 1'!AH249)</f>
        <v/>
      </c>
      <c r="N249" s="30" t="str">
        <f>IF(ISNUMBER('Форма 1'!AI249),ROUND('Форма 1'!$I249*VLOOKUP('Форма 1'!$G249,'Предельники 2022'!$B$4:$X$28,'Форма 1'!AI$7),2),"")</f>
        <v/>
      </c>
      <c r="O249" s="30" t="str">
        <f>IF(ISNUMBER('Форма 1'!AJ249),ROUND('Форма 1'!$I249*VLOOKUP('Форма 1'!$G249,'Предельники 2022'!$B$4:$X$28,'Форма 1'!AJ$7),2),"")</f>
        <v/>
      </c>
      <c r="P249" s="30" t="str">
        <f>IF(ISNUMBER('Форма 1'!AK249),ROUND('Форма 1'!$I249*VLOOKUP('Форма 1'!$G249,'Предельники 2022'!$B$4:$X$28,'Форма 1'!AK$7),2),"")</f>
        <v/>
      </c>
      <c r="Q249" s="30" t="str">
        <f>IF(ISNUMBER('Форма 1'!AL249),ROUND('Форма 1'!$I249*VLOOKUP('Форма 1'!$G249,'Предельники 2022'!$B$4:$X$28,'Форма 1'!AL$7),2),"")</f>
        <v/>
      </c>
      <c r="R249" s="30" t="str">
        <f>IF(ISNUMBER('Форма 1'!AM249),ROUND('Форма 1'!$I249*VLOOKUP('Форма 1'!$G249,'Предельники 2022'!$B$4:$X$28,'Форма 1'!AM$7),2),"")</f>
        <v/>
      </c>
      <c r="S249" s="93" t="str">
        <f t="shared" si="58"/>
        <v/>
      </c>
      <c r="T249" s="93" t="str">
        <f>IF(ISNUMBER('Форма 1'!AN249),INDEX('Предельники 2022'!$C$4:$X$28,MATCH('Форма 1'!$G249,'Предельники 2022'!$B$4:$B$28,0),MATCH(T$5,'Предельники 2022'!$C$3:$X$3,0)),"")</f>
        <v/>
      </c>
      <c r="U249" s="93" t="str">
        <f>IF(ISNUMBER('Форма 1'!AO249),INDEX('Предельники 2022'!$C$4:$X$28,MATCH('Форма 1'!$G249,'Предельники 2022'!$B$4:$B$28,0),MATCH(U$5,'Предельники 2022'!$C$3:$X$3,0)),"")</f>
        <v/>
      </c>
      <c r="V249" s="93" t="str">
        <f>IF(ISNUMBER('Форма 1'!AP249),INDEX('Предельники 2022'!$C$4:$X$28,MATCH('Форма 1'!$G249,'Предельники 2022'!$B$4:$B$28,0),MATCH(V$5,'Предельники 2022'!$C$3:$X$3,0)),"")</f>
        <v/>
      </c>
      <c r="W249" s="93" t="str">
        <f>IF(ISNUMBER('Форма 1'!AQ249),INDEX('Предельники 2022'!$C$4:$X$28,MATCH('Форма 1'!$G249,'Предельники 2022'!$B$4:$B$28,0),MATCH(W$5,'Предельники 2022'!$C$3:$X$3,0)),"")</f>
        <v/>
      </c>
      <c r="X249" s="30" t="str">
        <f>IF(ISNUMBER('Форма 1'!AR249),ROUND('Форма 1'!$I249*VLOOKUP('Форма 1'!$G249,'Предельники 2022'!$B$4:$X$28,'Форма 1'!AR$7),2),"")</f>
        <v/>
      </c>
      <c r="Y249" s="30" t="str">
        <f>IF(ISNUMBER('Форма 1'!AS249),ROUND('Форма 1'!$I249*VLOOKUP('Форма 1'!$G249,'Предельники 2022'!$B$4:$X$28,'Форма 1'!AS$7),2),"")</f>
        <v/>
      </c>
      <c r="Z249" s="30" t="str">
        <f>IF(ISNUMBER('Форма 1'!AT249),ROUND('Форма 1'!$I249*VLOOKUP('Форма 1'!$G249,'Предельники 2022'!$B$4:$X$28,'Форма 1'!AT$7),2),"")</f>
        <v/>
      </c>
      <c r="AA249" s="32"/>
      <c r="AB249" s="128">
        <f>'Форма 1'!T249</f>
        <v>45657</v>
      </c>
      <c r="AC249" s="130" t="str">
        <f>'Форма 1'!U249</f>
        <v>РО</v>
      </c>
    </row>
    <row r="250" spans="1:29" x14ac:dyDescent="0.25">
      <c r="A250" s="28">
        <f t="shared" si="57"/>
        <v>63</v>
      </c>
      <c r="B250" s="74" t="str">
        <f>IF(ISBLANK('Форма 1'!B250),"",'Форма 1'!B250)</f>
        <v>Пермский городской округ, город Пермь</v>
      </c>
      <c r="C250" s="87" t="s">
        <v>977</v>
      </c>
      <c r="D250" s="29">
        <f>IF(ISBLANK(C250),"Введите адрес",IF(C250='Форма 1'!C250,SUM(E250:K250,M250:S250,Форма2[[#This Row],[19]:[22]]),"Ошибка в адресе!"))</f>
        <v>13892544.6</v>
      </c>
      <c r="E250" s="30" t="str">
        <f>IF(ISNUMBER('Форма 1'!Z250),ROUND('Форма 1'!$I250*VLOOKUP('Форма 1'!$G250,'Предельники 2022'!$B$4:$X$28,'Форма 1'!Z$7),2),"")</f>
        <v/>
      </c>
      <c r="F250" s="30" t="str">
        <f>IF(ISNUMBER('Форма 1'!AA250),ROUND('Форма 1'!$I250*VLOOKUP('Форма 1'!$G250,'Предельники 2022'!$B$4:$X$28,'Форма 1'!AA$7),2),"")</f>
        <v/>
      </c>
      <c r="G250" s="30" t="str">
        <f>IF(ISNUMBER('Форма 1'!AB250),ROUND('Форма 1'!$I250*VLOOKUP('Форма 1'!$G250,'Предельники 2022'!$B$4:$X$28,'Форма 1'!AB$7),2),"")</f>
        <v/>
      </c>
      <c r="H250" s="30" t="str">
        <f>IF(ISNUMBER('Форма 1'!AC250),ROUND('Форма 1'!$I250*VLOOKUP('Форма 1'!$G250,'Предельники 2022'!$B$4:$X$28,'Форма 1'!AC$7),2),"")</f>
        <v/>
      </c>
      <c r="I250" s="30" t="str">
        <f>IF(ISNUMBER('Форма 1'!AD250),ROUND('Форма 1'!$I250*VLOOKUP('Форма 1'!$G250,'Предельники 2022'!$B$4:$X$28,'Форма 1'!AD$7),2),"")</f>
        <v/>
      </c>
      <c r="J250" s="30" t="str">
        <f>IF(ISNUMBER('Форма 1'!AE250),ROUND('Форма 1'!$I250*VLOOKUP('Форма 1'!$G250,'Предельники 2022'!$B$4:$X$28,'Форма 1'!AE$7),2),"")</f>
        <v/>
      </c>
      <c r="K250" s="30" t="str">
        <f>IF(ISNUMBER('Форма 1'!AF250),ROUND('Форма 1'!$I250*VLOOKUP('Форма 1'!$G250,'Предельники 2022'!$B$4:$X$28,'Форма 1'!AF$7),2),"")</f>
        <v/>
      </c>
      <c r="L250" s="31">
        <f>IF(ISBLANK('Форма 1'!AG250),"",'Форма 1'!AG250)</f>
        <v>5</v>
      </c>
      <c r="M250" s="32">
        <f>IF(ISBLANK('Форма 1'!AH250),"",'Форма 1'!AH250)</f>
        <v>13892544.6</v>
      </c>
      <c r="N250" s="30" t="str">
        <f>IF(ISNUMBER('Форма 1'!AI250),ROUND('Форма 1'!$I250*VLOOKUP('Форма 1'!$G250,'Предельники 2022'!$B$4:$X$28,'Форма 1'!AI$7),2),"")</f>
        <v/>
      </c>
      <c r="O250" s="30" t="str">
        <f>IF(ISNUMBER('Форма 1'!AJ250),ROUND('Форма 1'!$I250*VLOOKUP('Форма 1'!$G250,'Предельники 2022'!$B$4:$X$28,'Форма 1'!AJ$7),2),"")</f>
        <v/>
      </c>
      <c r="P250" s="30" t="str">
        <f>IF(ISNUMBER('Форма 1'!AK250),ROUND('Форма 1'!$I250*VLOOKUP('Форма 1'!$G250,'Предельники 2022'!$B$4:$X$28,'Форма 1'!AK$7),2),"")</f>
        <v/>
      </c>
      <c r="Q250" s="30" t="str">
        <f>IF(ISNUMBER('Форма 1'!AL250),ROUND('Форма 1'!$I250*VLOOKUP('Форма 1'!$G250,'Предельники 2022'!$B$4:$X$28,'Форма 1'!AL$7),2),"")</f>
        <v/>
      </c>
      <c r="R250" s="30" t="str">
        <f>IF(ISNUMBER('Форма 1'!AM250),ROUND('Форма 1'!$I250*VLOOKUP('Форма 1'!$G250,'Предельники 2022'!$B$4:$X$28,'Форма 1'!AM$7),2),"")</f>
        <v/>
      </c>
      <c r="S250" s="93" t="str">
        <f t="shared" si="58"/>
        <v/>
      </c>
      <c r="T250" s="93" t="str">
        <f>IF(ISNUMBER('Форма 1'!AN250),INDEX('Предельники 2022'!$C$4:$X$28,MATCH('Форма 1'!$G250,'Предельники 2022'!$B$4:$B$28,0),MATCH(T$5,'Предельники 2022'!$C$3:$X$3,0)),"")</f>
        <v/>
      </c>
      <c r="U250" s="93" t="str">
        <f>IF(ISNUMBER('Форма 1'!AO250),INDEX('Предельники 2022'!$C$4:$X$28,MATCH('Форма 1'!$G250,'Предельники 2022'!$B$4:$B$28,0),MATCH(U$5,'Предельники 2022'!$C$3:$X$3,0)),"")</f>
        <v/>
      </c>
      <c r="V250" s="93" t="str">
        <f>IF(ISNUMBER('Форма 1'!AP250),INDEX('Предельники 2022'!$C$4:$X$28,MATCH('Форма 1'!$G250,'Предельники 2022'!$B$4:$B$28,0),MATCH(V$5,'Предельники 2022'!$C$3:$X$3,0)),"")</f>
        <v/>
      </c>
      <c r="W250" s="93" t="str">
        <f>IF(ISNUMBER('Форма 1'!AQ250),INDEX('Предельники 2022'!$C$4:$X$28,MATCH('Форма 1'!$G250,'Предельники 2022'!$B$4:$B$28,0),MATCH(W$5,'Предельники 2022'!$C$3:$X$3,0)),"")</f>
        <v/>
      </c>
      <c r="X250" s="30" t="str">
        <f>IF(ISNUMBER('Форма 1'!AR250),ROUND('Форма 1'!$I250*VLOOKUP('Форма 1'!$G250,'Предельники 2022'!$B$4:$X$28,'Форма 1'!AR$7),2),"")</f>
        <v/>
      </c>
      <c r="Y250" s="30" t="str">
        <f>IF(ISNUMBER('Форма 1'!AS250),ROUND('Форма 1'!$I250*VLOOKUP('Форма 1'!$G250,'Предельники 2022'!$B$4:$X$28,'Форма 1'!AS$7),2),"")</f>
        <v/>
      </c>
      <c r="Z250" s="30" t="str">
        <f>IF(ISNUMBER('Форма 1'!AT250),ROUND('Форма 1'!$I250*VLOOKUP('Форма 1'!$G250,'Предельники 2022'!$B$4:$X$28,'Форма 1'!AT$7),2),"")</f>
        <v/>
      </c>
      <c r="AA250" s="32"/>
      <c r="AB250" s="128">
        <f>'Форма 1'!T250</f>
        <v>45657</v>
      </c>
      <c r="AC250" s="130" t="str">
        <f>'Форма 1'!U250</f>
        <v>РО</v>
      </c>
    </row>
    <row r="251" spans="1:29" x14ac:dyDescent="0.25">
      <c r="A251" s="28">
        <f t="shared" si="57"/>
        <v>64</v>
      </c>
      <c r="B251" s="74" t="str">
        <f>IF(ISBLANK('Форма 1'!B251),"",'Форма 1'!B251)</f>
        <v>Пермский городской округ, город Пермь</v>
      </c>
      <c r="C251" s="87" t="s">
        <v>264</v>
      </c>
      <c r="D251" s="29">
        <f>IF(ISBLANK(C251),"Введите адрес",IF(C251='Форма 1'!C251,SUM(E251:K251,M251:S251,Форма2[[#This Row],[19]:[22]]),"Ошибка в адресе!"))</f>
        <v>12890895.109999999</v>
      </c>
      <c r="E251" s="30" t="str">
        <f>IF(ISNUMBER('Форма 1'!Z251),ROUND('Форма 1'!$I251*VLOOKUP('Форма 1'!$G251,'Предельники 2022'!$B$4:$X$28,'Форма 1'!Z$7),2),"")</f>
        <v/>
      </c>
      <c r="F251" s="30" t="str">
        <f>IF(ISNUMBER('Форма 1'!AA251),ROUND('Форма 1'!$I251*VLOOKUP('Форма 1'!$G251,'Предельники 2022'!$B$4:$X$28,'Форма 1'!AA$7),2),"")</f>
        <v/>
      </c>
      <c r="G251" s="30" t="str">
        <f>IF(ISNUMBER('Форма 1'!AB251),ROUND('Форма 1'!$I251*VLOOKUP('Форма 1'!$G251,'Предельники 2022'!$B$4:$X$28,'Форма 1'!AB$7),2),"")</f>
        <v/>
      </c>
      <c r="H251" s="30" t="str">
        <f>IF(ISNUMBER('Форма 1'!AC251),ROUND('Форма 1'!$I251*VLOOKUP('Форма 1'!$G251,'Предельники 2022'!$B$4:$X$28,'Форма 1'!AC$7),2),"")</f>
        <v/>
      </c>
      <c r="I251" s="30" t="str">
        <f>IF(ISNUMBER('Форма 1'!AD251),ROUND('Форма 1'!$I251*VLOOKUP('Форма 1'!$G251,'Предельники 2022'!$B$4:$X$28,'Форма 1'!AD$7),2),"")</f>
        <v/>
      </c>
      <c r="J251" s="30" t="str">
        <f>IF(ISNUMBER('Форма 1'!AE251),ROUND('Форма 1'!$I251*VLOOKUP('Форма 1'!$G251,'Предельники 2022'!$B$4:$X$28,'Форма 1'!AE$7),2),"")</f>
        <v/>
      </c>
      <c r="K251" s="30" t="str">
        <f>IF(ISNUMBER('Форма 1'!AF251),ROUND('Форма 1'!$I251*VLOOKUP('Форма 1'!$G251,'Предельники 2022'!$B$4:$X$28,'Форма 1'!AF$7),2),"")</f>
        <v/>
      </c>
      <c r="L251" s="31" t="str">
        <f>IF(ISBLANK('Форма 1'!AG251),"",'Форма 1'!AG251)</f>
        <v/>
      </c>
      <c r="M251" s="32" t="str">
        <f>IF(ISBLANK('Форма 1'!AH251),"",'Форма 1'!AH251)</f>
        <v/>
      </c>
      <c r="N251" s="30" t="str">
        <f>IF(ISNUMBER('Форма 1'!AI251),ROUND('Форма 1'!$I251*VLOOKUP('Форма 1'!$G251,'Предельники 2022'!$B$4:$X$28,'Форма 1'!AI$7),2),"")</f>
        <v/>
      </c>
      <c r="O251" s="30">
        <f>IF(ISNUMBER('Форма 1'!AJ251),ROUND('Форма 1'!$I251*VLOOKUP('Форма 1'!$G251,'Предельники 2022'!$B$4:$X$28,'Форма 1'!AJ$7),2),"")</f>
        <v>12890895.109999999</v>
      </c>
      <c r="P251" s="30" t="str">
        <f>IF(ISNUMBER('Форма 1'!AK251),ROUND('Форма 1'!$I251*VLOOKUP('Форма 1'!$G251,'Предельники 2022'!$B$4:$X$28,'Форма 1'!AK$7),2),"")</f>
        <v/>
      </c>
      <c r="Q251" s="30" t="str">
        <f>IF(ISNUMBER('Форма 1'!AL251),ROUND('Форма 1'!$I251*VLOOKUP('Форма 1'!$G251,'Предельники 2022'!$B$4:$X$28,'Форма 1'!AL$7),2),"")</f>
        <v/>
      </c>
      <c r="R251" s="30" t="str">
        <f>IF(ISNUMBER('Форма 1'!AM251),ROUND('Форма 1'!$I251*VLOOKUP('Форма 1'!$G251,'Предельники 2022'!$B$4:$X$28,'Форма 1'!AM$7),2),"")</f>
        <v/>
      </c>
      <c r="S251" s="93" t="str">
        <f t="shared" si="58"/>
        <v/>
      </c>
      <c r="T251" s="93" t="str">
        <f>IF(ISNUMBER('Форма 1'!AN251),INDEX('Предельники 2022'!$C$4:$X$28,MATCH('Форма 1'!$G251,'Предельники 2022'!$B$4:$B$28,0),MATCH(T$5,'Предельники 2022'!$C$3:$X$3,0)),"")</f>
        <v/>
      </c>
      <c r="U251" s="93" t="str">
        <f>IF(ISNUMBER('Форма 1'!AO251),INDEX('Предельники 2022'!$C$4:$X$28,MATCH('Форма 1'!$G251,'Предельники 2022'!$B$4:$B$28,0),MATCH(U$5,'Предельники 2022'!$C$3:$X$3,0)),"")</f>
        <v/>
      </c>
      <c r="V251" s="93" t="str">
        <f>IF(ISNUMBER('Форма 1'!AP251),INDEX('Предельники 2022'!$C$4:$X$28,MATCH('Форма 1'!$G251,'Предельники 2022'!$B$4:$B$28,0),MATCH(V$5,'Предельники 2022'!$C$3:$X$3,0)),"")</f>
        <v/>
      </c>
      <c r="W251" s="93" t="str">
        <f>IF(ISNUMBER('Форма 1'!AQ251),INDEX('Предельники 2022'!$C$4:$X$28,MATCH('Форма 1'!$G251,'Предельники 2022'!$B$4:$B$28,0),MATCH(W$5,'Предельники 2022'!$C$3:$X$3,0)),"")</f>
        <v/>
      </c>
      <c r="X251" s="30" t="str">
        <f>IF(ISNUMBER('Форма 1'!AR251),ROUND('Форма 1'!$I251*VLOOKUP('Форма 1'!$G251,'Предельники 2022'!$B$4:$X$28,'Форма 1'!AR$7),2),"")</f>
        <v/>
      </c>
      <c r="Y251" s="30" t="str">
        <f>IF(ISNUMBER('Форма 1'!AS251),ROUND('Форма 1'!$I251*VLOOKUP('Форма 1'!$G251,'Предельники 2022'!$B$4:$X$28,'Форма 1'!AS$7),2),"")</f>
        <v/>
      </c>
      <c r="Z251" s="30" t="str">
        <f>IF(ISNUMBER('Форма 1'!AT251),ROUND('Форма 1'!$I251*VLOOKUP('Форма 1'!$G251,'Предельники 2022'!$B$4:$X$28,'Форма 1'!AT$7),2),"")</f>
        <v/>
      </c>
      <c r="AA251" s="32"/>
      <c r="AB251" s="128">
        <f>'Форма 1'!T251</f>
        <v>45657</v>
      </c>
      <c r="AC251" s="130" t="str">
        <f>'Форма 1'!U251</f>
        <v>СС</v>
      </c>
    </row>
    <row r="252" spans="1:29" x14ac:dyDescent="0.25">
      <c r="A252" s="28">
        <f t="shared" si="57"/>
        <v>65</v>
      </c>
      <c r="B252" s="74" t="str">
        <f>IF(ISBLANK('Форма 1'!B252),"",'Форма 1'!B252)</f>
        <v>Пермский городской округ, город Пермь</v>
      </c>
      <c r="C252" s="87" t="s">
        <v>978</v>
      </c>
      <c r="D252" s="29">
        <f>IF(ISBLANK(C252),"Введите адрес",IF(C252='Форма 1'!C252,SUM(E252:K252,M252:S252,Форма2[[#This Row],[19]:[22]]),"Ошибка в адресе!"))</f>
        <v>16425688.5</v>
      </c>
      <c r="E252" s="30" t="str">
        <f>IF(ISNUMBER('Форма 1'!Z252),ROUND('Форма 1'!$I252*VLOOKUP('Форма 1'!$G252,'Предельники 2022'!$B$4:$X$28,'Форма 1'!Z$7),2),"")</f>
        <v/>
      </c>
      <c r="F252" s="30" t="str">
        <f>IF(ISNUMBER('Форма 1'!AA252),ROUND('Форма 1'!$I252*VLOOKUP('Форма 1'!$G252,'Предельники 2022'!$B$4:$X$28,'Форма 1'!AA$7),2),"")</f>
        <v/>
      </c>
      <c r="G252" s="30" t="str">
        <f>IF(ISNUMBER('Форма 1'!AB252),ROUND('Форма 1'!$I252*VLOOKUP('Форма 1'!$G252,'Предельники 2022'!$B$4:$X$28,'Форма 1'!AB$7),2),"")</f>
        <v/>
      </c>
      <c r="H252" s="30" t="str">
        <f>IF(ISNUMBER('Форма 1'!AC252),ROUND('Форма 1'!$I252*VLOOKUP('Форма 1'!$G252,'Предельники 2022'!$B$4:$X$28,'Форма 1'!AC$7),2),"")</f>
        <v/>
      </c>
      <c r="I252" s="30" t="str">
        <f>IF(ISNUMBER('Форма 1'!AD252),ROUND('Форма 1'!$I252*VLOOKUP('Форма 1'!$G252,'Предельники 2022'!$B$4:$X$28,'Форма 1'!AD$7),2),"")</f>
        <v/>
      </c>
      <c r="J252" s="30" t="str">
        <f>IF(ISNUMBER('Форма 1'!AE252),ROUND('Форма 1'!$I252*VLOOKUP('Форма 1'!$G252,'Предельники 2022'!$B$4:$X$28,'Форма 1'!AE$7),2),"")</f>
        <v/>
      </c>
      <c r="K252" s="30" t="str">
        <f>IF(ISNUMBER('Форма 1'!AF252),ROUND('Форма 1'!$I252*VLOOKUP('Форма 1'!$G252,'Предельники 2022'!$B$4:$X$28,'Форма 1'!AF$7),2),"")</f>
        <v/>
      </c>
      <c r="L252" s="31" t="str">
        <f>IF(ISBLANK('Форма 1'!AG252),"",'Форма 1'!AG252)</f>
        <v/>
      </c>
      <c r="M252" s="32" t="str">
        <f>IF(ISBLANK('Форма 1'!AH252),"",'Форма 1'!AH252)</f>
        <v/>
      </c>
      <c r="N252" s="30">
        <f>IF(ISNUMBER('Форма 1'!AI252),ROUND('Форма 1'!$I252*VLOOKUP('Форма 1'!$G252,'Предельники 2022'!$B$4:$X$28,'Форма 1'!AI$7),2),"")</f>
        <v>16425688.5</v>
      </c>
      <c r="O252" s="30" t="str">
        <f>IF(ISNUMBER('Форма 1'!AJ252),ROUND('Форма 1'!$I252*VLOOKUP('Форма 1'!$G252,'Предельники 2022'!$B$4:$X$28,'Форма 1'!AJ$7),2),"")</f>
        <v/>
      </c>
      <c r="P252" s="30" t="str">
        <f>IF(ISNUMBER('Форма 1'!AK252),ROUND('Форма 1'!$I252*VLOOKUP('Форма 1'!$G252,'Предельники 2022'!$B$4:$X$28,'Форма 1'!AK$7),2),"")</f>
        <v/>
      </c>
      <c r="Q252" s="30" t="str">
        <f>IF(ISNUMBER('Форма 1'!AL252),ROUND('Форма 1'!$I252*VLOOKUP('Форма 1'!$G252,'Предельники 2022'!$B$4:$X$28,'Форма 1'!AL$7),2),"")</f>
        <v/>
      </c>
      <c r="R252" s="30" t="str">
        <f>IF(ISNUMBER('Форма 1'!AM252),ROUND('Форма 1'!$I252*VLOOKUP('Форма 1'!$G252,'Предельники 2022'!$B$4:$X$28,'Форма 1'!AM$7),2),"")</f>
        <v/>
      </c>
      <c r="S252" s="93" t="str">
        <f t="shared" si="58"/>
        <v/>
      </c>
      <c r="T252" s="93" t="str">
        <f>IF(ISNUMBER('Форма 1'!AN252),INDEX('Предельники 2022'!$C$4:$X$28,MATCH('Форма 1'!$G252,'Предельники 2022'!$B$4:$B$28,0),MATCH(T$5,'Предельники 2022'!$C$3:$X$3,0)),"")</f>
        <v/>
      </c>
      <c r="U252" s="93" t="str">
        <f>IF(ISNUMBER('Форма 1'!AO252),INDEX('Предельники 2022'!$C$4:$X$28,MATCH('Форма 1'!$G252,'Предельники 2022'!$B$4:$B$28,0),MATCH(U$5,'Предельники 2022'!$C$3:$X$3,0)),"")</f>
        <v/>
      </c>
      <c r="V252" s="93" t="str">
        <f>IF(ISNUMBER('Форма 1'!AP252),INDEX('Предельники 2022'!$C$4:$X$28,MATCH('Форма 1'!$G252,'Предельники 2022'!$B$4:$B$28,0),MATCH(V$5,'Предельники 2022'!$C$3:$X$3,0)),"")</f>
        <v/>
      </c>
      <c r="W252" s="93" t="str">
        <f>IF(ISNUMBER('Форма 1'!AQ252),INDEX('Предельники 2022'!$C$4:$X$28,MATCH('Форма 1'!$G252,'Предельники 2022'!$B$4:$B$28,0),MATCH(W$5,'Предельники 2022'!$C$3:$X$3,0)),"")</f>
        <v/>
      </c>
      <c r="X252" s="30" t="str">
        <f>IF(ISNUMBER('Форма 1'!AR252),ROUND('Форма 1'!$I252*VLOOKUP('Форма 1'!$G252,'Предельники 2022'!$B$4:$X$28,'Форма 1'!AR$7),2),"")</f>
        <v/>
      </c>
      <c r="Y252" s="30" t="str">
        <f>IF(ISNUMBER('Форма 1'!AS252),ROUND('Форма 1'!$I252*VLOOKUP('Форма 1'!$G252,'Предельники 2022'!$B$4:$X$28,'Форма 1'!AS$7),2),"")</f>
        <v/>
      </c>
      <c r="Z252" s="30" t="str">
        <f>IF(ISNUMBER('Форма 1'!AT252),ROUND('Форма 1'!$I252*VLOOKUP('Форма 1'!$G252,'Предельники 2022'!$B$4:$X$28,'Форма 1'!AT$7),2),"")</f>
        <v/>
      </c>
      <c r="AA252" s="32"/>
      <c r="AB252" s="128">
        <f>'Форма 1'!T252</f>
        <v>45657</v>
      </c>
      <c r="AC252" s="130" t="str">
        <f>'Форма 1'!U252</f>
        <v>РО</v>
      </c>
    </row>
    <row r="253" spans="1:29" x14ac:dyDescent="0.25">
      <c r="A253" s="28">
        <f t="shared" si="57"/>
        <v>66</v>
      </c>
      <c r="B253" s="74" t="str">
        <f>IF(ISBLANK('Форма 1'!B253),"",'Форма 1'!B253)</f>
        <v>Пермский городской округ, город Пермь</v>
      </c>
      <c r="C253" s="87" t="s">
        <v>304</v>
      </c>
      <c r="D253" s="29">
        <f>IF(ISBLANK(C253),"Введите адрес",IF(C253='Форма 1'!C253,SUM(E253:K253,M253:S253,Форма2[[#This Row],[19]:[22]]),"Ошибка в адресе!"))</f>
        <v>68238.48</v>
      </c>
      <c r="E253" s="30" t="str">
        <f>IF(ISNUMBER('Форма 1'!Z253),ROUND('Форма 1'!$I253*VLOOKUP('Форма 1'!$G253,'Предельники 2022'!$B$4:$X$28,'Форма 1'!Z$7),2),"")</f>
        <v/>
      </c>
      <c r="F253" s="30" t="str">
        <f>IF(ISNUMBER('Форма 1'!AA253),ROUND('Форма 1'!$I253*VLOOKUP('Форма 1'!$G253,'Предельники 2022'!$B$4:$X$28,'Форма 1'!AA$7),2),"")</f>
        <v/>
      </c>
      <c r="G253" s="30" t="str">
        <f>IF(ISNUMBER('Форма 1'!AB253),ROUND('Форма 1'!$I253*VLOOKUP('Форма 1'!$G253,'Предельники 2022'!$B$4:$X$28,'Форма 1'!AB$7),2),"")</f>
        <v/>
      </c>
      <c r="H253" s="30" t="str">
        <f>IF(ISNUMBER('Форма 1'!AC253),ROUND('Форма 1'!$I253*VLOOKUP('Форма 1'!$G253,'Предельники 2022'!$B$4:$X$28,'Форма 1'!AC$7),2),"")</f>
        <v/>
      </c>
      <c r="I253" s="30" t="str">
        <f>IF(ISNUMBER('Форма 1'!AD253),ROUND('Форма 1'!$I253*VLOOKUP('Форма 1'!$G253,'Предельники 2022'!$B$4:$X$28,'Форма 1'!AD$7),2),"")</f>
        <v/>
      </c>
      <c r="J253" s="30" t="str">
        <f>IF(ISNUMBER('Форма 1'!AE253),ROUND('Форма 1'!$I253*VLOOKUP('Форма 1'!$G253,'Предельники 2022'!$B$4:$X$28,'Форма 1'!AE$7),2),"")</f>
        <v/>
      </c>
      <c r="K253" s="30" t="str">
        <f>IF(ISNUMBER('Форма 1'!AF253),ROUND('Форма 1'!$I253*VLOOKUP('Форма 1'!$G253,'Предельники 2022'!$B$4:$X$28,'Форма 1'!AF$7),2),"")</f>
        <v/>
      </c>
      <c r="L253" s="31" t="str">
        <f>IF(ISBLANK('Форма 1'!AG253),"",'Форма 1'!AG253)</f>
        <v/>
      </c>
      <c r="M253" s="32" t="str">
        <f>IF(ISBLANK('Форма 1'!AH253),"",'Форма 1'!AH253)</f>
        <v/>
      </c>
      <c r="N253" s="30" t="str">
        <f>IF(ISNUMBER('Форма 1'!AI253),ROUND('Форма 1'!$I253*VLOOKUP('Форма 1'!$G253,'Предельники 2022'!$B$4:$X$28,'Форма 1'!AI$7),2),"")</f>
        <v/>
      </c>
      <c r="O253" s="30" t="str">
        <f>IF(ISNUMBER('Форма 1'!AJ253),ROUND('Форма 1'!$I253*VLOOKUP('Форма 1'!$G253,'Предельники 2022'!$B$4:$X$28,'Форма 1'!AJ$7),2),"")</f>
        <v/>
      </c>
      <c r="P253" s="30" t="str">
        <f>IF(ISNUMBER('Форма 1'!AK253),ROUND('Форма 1'!$I253*VLOOKUP('Форма 1'!$G253,'Предельники 2022'!$B$4:$X$28,'Форма 1'!AK$7),2),"")</f>
        <v/>
      </c>
      <c r="Q253" s="30" t="str">
        <f>IF(ISNUMBER('Форма 1'!AL253),ROUND('Форма 1'!$I253*VLOOKUP('Форма 1'!$G253,'Предельники 2022'!$B$4:$X$28,'Форма 1'!AL$7),2),"")</f>
        <v/>
      </c>
      <c r="R253" s="30" t="str">
        <f>IF(ISNUMBER('Форма 1'!AM253),ROUND('Форма 1'!$I253*VLOOKUP('Форма 1'!$G253,'Предельники 2022'!$B$4:$X$28,'Форма 1'!AM$7),2),"")</f>
        <v/>
      </c>
      <c r="S253" s="93" t="str">
        <f t="shared" si="58"/>
        <v/>
      </c>
      <c r="T253" s="93" t="str">
        <f>IF(ISNUMBER('Форма 1'!AN253),INDEX('Предельники 2022'!$C$4:$X$28,MATCH('Форма 1'!$G253,'Предельники 2022'!$B$4:$B$28,0),MATCH(T$5,'Предельники 2022'!$C$3:$X$3,0)),"")</f>
        <v/>
      </c>
      <c r="U253" s="93" t="str">
        <f>IF(ISNUMBER('Форма 1'!AO253),INDEX('Предельники 2022'!$C$4:$X$28,MATCH('Форма 1'!$G253,'Предельники 2022'!$B$4:$B$28,0),MATCH(U$5,'Предельники 2022'!$C$3:$X$3,0)),"")</f>
        <v/>
      </c>
      <c r="V253" s="93" t="str">
        <f>IF(ISNUMBER('Форма 1'!AP253),INDEX('Предельники 2022'!$C$4:$X$28,MATCH('Форма 1'!$G253,'Предельники 2022'!$B$4:$B$28,0),MATCH(V$5,'Предельники 2022'!$C$3:$X$3,0)),"")</f>
        <v/>
      </c>
      <c r="W253" s="93" t="str">
        <f>IF(ISNUMBER('Форма 1'!AQ253),INDEX('Предельники 2022'!$C$4:$X$28,MATCH('Форма 1'!$G253,'Предельники 2022'!$B$4:$B$28,0),MATCH(W$5,'Предельники 2022'!$C$3:$X$3,0)),"")</f>
        <v/>
      </c>
      <c r="X253" s="30" t="str">
        <f>IF(ISNUMBER('Форма 1'!AR253),ROUND('Форма 1'!$I253*VLOOKUP('Форма 1'!$G253,'Предельники 2022'!$B$4:$X$28,'Форма 1'!AR$7),2),"")</f>
        <v/>
      </c>
      <c r="Y253" s="30" t="str">
        <f>IF(ISNUMBER('Форма 1'!AS253),ROUND('Форма 1'!$I253*VLOOKUP('Форма 1'!$G253,'Предельники 2022'!$B$4:$X$28,'Форма 1'!AS$7),2),"")</f>
        <v/>
      </c>
      <c r="Z253" s="30">
        <f>IF(ISNUMBER('Форма 1'!AT253),ROUND('Форма 1'!$I253*VLOOKUP('Форма 1'!$G253,'Предельники 2022'!$B$4:$X$28,'Форма 1'!AT$7),2),"")</f>
        <v>68238.48</v>
      </c>
      <c r="AA253" s="32"/>
      <c r="AB253" s="128">
        <f>'Форма 1'!T253</f>
        <v>45657</v>
      </c>
      <c r="AC253" s="130" t="str">
        <f>'Форма 1'!U253</f>
        <v>СС</v>
      </c>
    </row>
    <row r="254" spans="1:29" x14ac:dyDescent="0.25">
      <c r="A254" s="28">
        <f t="shared" si="57"/>
        <v>67</v>
      </c>
      <c r="B254" s="74" t="str">
        <f>IF(ISBLANK('Форма 1'!B254),"",'Форма 1'!B254)</f>
        <v>Пермский городской округ, город Пермь</v>
      </c>
      <c r="C254" s="87" t="s">
        <v>94</v>
      </c>
      <c r="D254" s="29">
        <f>IF(ISBLANK(C254),"Введите адрес",IF(C254='Форма 1'!C254,SUM(E254:K254,M254:S254,Форма2[[#This Row],[19]:[22]]),"Ошибка в адресе!"))</f>
        <v>5314755.92</v>
      </c>
      <c r="E254" s="30" t="str">
        <f>IF(ISNUMBER('Форма 1'!Z254),ROUND('Форма 1'!$I254*VLOOKUP('Форма 1'!$G254,'Предельники 2022'!$B$4:$X$28,'Форма 1'!Z$7),2),"")</f>
        <v/>
      </c>
      <c r="F254" s="30">
        <f>IF(ISNUMBER('Форма 1'!AA254),ROUND('Форма 1'!$I254*VLOOKUP('Форма 1'!$G254,'Предельники 2022'!$B$4:$X$28,'Форма 1'!AA$7),2),"")</f>
        <v>5314755.92</v>
      </c>
      <c r="G254" s="30" t="str">
        <f>IF(ISNUMBER('Форма 1'!AB254),ROUND('Форма 1'!$I254*VLOOKUP('Форма 1'!$G254,'Предельники 2022'!$B$4:$X$28,'Форма 1'!AB$7),2),"")</f>
        <v/>
      </c>
      <c r="H254" s="30" t="str">
        <f>IF(ISNUMBER('Форма 1'!AC254),ROUND('Форма 1'!$I254*VLOOKUP('Форма 1'!$G254,'Предельники 2022'!$B$4:$X$28,'Форма 1'!AC$7),2),"")</f>
        <v/>
      </c>
      <c r="I254" s="30" t="str">
        <f>IF(ISNUMBER('Форма 1'!AD254),ROUND('Форма 1'!$I254*VLOOKUP('Форма 1'!$G254,'Предельники 2022'!$B$4:$X$28,'Форма 1'!AD$7),2),"")</f>
        <v/>
      </c>
      <c r="J254" s="30" t="str">
        <f>IF(ISNUMBER('Форма 1'!AE254),ROUND('Форма 1'!$I254*VLOOKUP('Форма 1'!$G254,'Предельники 2022'!$B$4:$X$28,'Форма 1'!AE$7),2),"")</f>
        <v/>
      </c>
      <c r="K254" s="30" t="str">
        <f>IF(ISNUMBER('Форма 1'!AF254),ROUND('Форма 1'!$I254*VLOOKUP('Форма 1'!$G254,'Предельники 2022'!$B$4:$X$28,'Форма 1'!AF$7),2),"")</f>
        <v/>
      </c>
      <c r="L254" s="31" t="str">
        <f>IF(ISBLANK('Форма 1'!AG254),"",'Форма 1'!AG254)</f>
        <v/>
      </c>
      <c r="M254" s="32" t="str">
        <f>IF(ISBLANK('Форма 1'!AH254),"",'Форма 1'!AH254)</f>
        <v/>
      </c>
      <c r="N254" s="30" t="str">
        <f>IF(ISNUMBER('Форма 1'!AI254),ROUND('Форма 1'!$I254*VLOOKUP('Форма 1'!$G254,'Предельники 2022'!$B$4:$X$28,'Форма 1'!AI$7),2),"")</f>
        <v/>
      </c>
      <c r="O254" s="30" t="str">
        <f>IF(ISNUMBER('Форма 1'!AJ254),ROUND('Форма 1'!$I254*VLOOKUP('Форма 1'!$G254,'Предельники 2022'!$B$4:$X$28,'Форма 1'!AJ$7),2),"")</f>
        <v/>
      </c>
      <c r="P254" s="30" t="str">
        <f>IF(ISNUMBER('Форма 1'!AK254),ROUND('Форма 1'!$I254*VLOOKUP('Форма 1'!$G254,'Предельники 2022'!$B$4:$X$28,'Форма 1'!AK$7),2),"")</f>
        <v/>
      </c>
      <c r="Q254" s="30" t="str">
        <f>IF(ISNUMBER('Форма 1'!AL254),ROUND('Форма 1'!$I254*VLOOKUP('Форма 1'!$G254,'Предельники 2022'!$B$4:$X$28,'Форма 1'!AL$7),2),"")</f>
        <v/>
      </c>
      <c r="R254" s="30" t="str">
        <f>IF(ISNUMBER('Форма 1'!AM254),ROUND('Форма 1'!$I254*VLOOKUP('Форма 1'!$G254,'Предельники 2022'!$B$4:$X$28,'Форма 1'!AM$7),2),"")</f>
        <v/>
      </c>
      <c r="S254" s="93" t="str">
        <f t="shared" si="58"/>
        <v/>
      </c>
      <c r="T254" s="93" t="str">
        <f>IF(ISNUMBER('Форма 1'!AN254),INDEX('Предельники 2022'!$C$4:$X$28,MATCH('Форма 1'!$G254,'Предельники 2022'!$B$4:$B$28,0),MATCH(T$5,'Предельники 2022'!$C$3:$X$3,0)),"")</f>
        <v/>
      </c>
      <c r="U254" s="93" t="str">
        <f>IF(ISNUMBER('Форма 1'!AO254),INDEX('Предельники 2022'!$C$4:$X$28,MATCH('Форма 1'!$G254,'Предельники 2022'!$B$4:$B$28,0),MATCH(U$5,'Предельники 2022'!$C$3:$X$3,0)),"")</f>
        <v/>
      </c>
      <c r="V254" s="93" t="str">
        <f>IF(ISNUMBER('Форма 1'!AP254),INDEX('Предельники 2022'!$C$4:$X$28,MATCH('Форма 1'!$G254,'Предельники 2022'!$B$4:$B$28,0),MATCH(V$5,'Предельники 2022'!$C$3:$X$3,0)),"")</f>
        <v/>
      </c>
      <c r="W254" s="93" t="str">
        <f>IF(ISNUMBER('Форма 1'!AQ254),INDEX('Предельники 2022'!$C$4:$X$28,MATCH('Форма 1'!$G254,'Предельники 2022'!$B$4:$B$28,0),MATCH(W$5,'Предельники 2022'!$C$3:$X$3,0)),"")</f>
        <v/>
      </c>
      <c r="X254" s="30" t="str">
        <f>IF(ISNUMBER('Форма 1'!AR254),ROUND('Форма 1'!$I254*VLOOKUP('Форма 1'!$G254,'Предельники 2022'!$B$4:$X$28,'Форма 1'!AR$7),2),"")</f>
        <v/>
      </c>
      <c r="Y254" s="30" t="str">
        <f>IF(ISNUMBER('Форма 1'!AS254),ROUND('Форма 1'!$I254*VLOOKUP('Форма 1'!$G254,'Предельники 2022'!$B$4:$X$28,'Форма 1'!AS$7),2),"")</f>
        <v/>
      </c>
      <c r="Z254" s="30" t="str">
        <f>IF(ISNUMBER('Форма 1'!AT254),ROUND('Форма 1'!$I254*VLOOKUP('Форма 1'!$G254,'Предельники 2022'!$B$4:$X$28,'Форма 1'!AT$7),2),"")</f>
        <v/>
      </c>
      <c r="AA254" s="32"/>
      <c r="AB254" s="128">
        <f>'Форма 1'!T254</f>
        <v>45657</v>
      </c>
      <c r="AC254" s="130" t="str">
        <f>'Форма 1'!U254</f>
        <v>СС</v>
      </c>
    </row>
    <row r="255" spans="1:29" x14ac:dyDescent="0.25">
      <c r="A255" s="28">
        <f t="shared" si="57"/>
        <v>68</v>
      </c>
      <c r="B255" s="74" t="str">
        <f>IF(ISBLANK('Форма 1'!B255),"",'Форма 1'!B255)</f>
        <v>Пермский городской округ, город Пермь</v>
      </c>
      <c r="C255" s="87" t="s">
        <v>1771</v>
      </c>
      <c r="D255" s="29">
        <f>IF(ISBLANK(C255),"Введите адрес",IF(C255='Форма 1'!C255,SUM(E255:K255,M255:S255,Форма2[[#This Row],[19]:[22]]),"Ошибка в адресе!"))</f>
        <v>27770863.68</v>
      </c>
      <c r="E255" s="30" t="str">
        <f>IF(ISNUMBER('Форма 1'!Z255),ROUND('Форма 1'!$I255*VLOOKUP('Форма 1'!$G255,'Предельники 2022'!$B$4:$X$28,'Форма 1'!Z$7),2),"")</f>
        <v/>
      </c>
      <c r="F255" s="30" t="str">
        <f>IF(ISNUMBER('Форма 1'!AA255),ROUND('Форма 1'!$I255*VLOOKUP('Форма 1'!$G255,'Предельники 2022'!$B$4:$X$28,'Форма 1'!AA$7),2),"")</f>
        <v/>
      </c>
      <c r="G255" s="30" t="str">
        <f>IF(ISNUMBER('Форма 1'!AB255),ROUND('Форма 1'!$I255*VLOOKUP('Форма 1'!$G255,'Предельники 2022'!$B$4:$X$28,'Форма 1'!AB$7),2),"")</f>
        <v/>
      </c>
      <c r="H255" s="30" t="str">
        <f>IF(ISNUMBER('Форма 1'!AC255),ROUND('Форма 1'!$I255*VLOOKUP('Форма 1'!$G255,'Предельники 2022'!$B$4:$X$28,'Форма 1'!AC$7),2),"")</f>
        <v/>
      </c>
      <c r="I255" s="30" t="str">
        <f>IF(ISNUMBER('Форма 1'!AD255),ROUND('Форма 1'!$I255*VLOOKUP('Форма 1'!$G255,'Предельники 2022'!$B$4:$X$28,'Форма 1'!AD$7),2),"")</f>
        <v/>
      </c>
      <c r="J255" s="30" t="str">
        <f>IF(ISNUMBER('Форма 1'!AE255),ROUND('Форма 1'!$I255*VLOOKUP('Форма 1'!$G255,'Предельники 2022'!$B$4:$X$28,'Форма 1'!AE$7),2),"")</f>
        <v/>
      </c>
      <c r="K255" s="30" t="str">
        <f>IF(ISNUMBER('Форма 1'!AF255),ROUND('Форма 1'!$I255*VLOOKUP('Форма 1'!$G255,'Предельники 2022'!$B$4:$X$28,'Форма 1'!AF$7),2),"")</f>
        <v/>
      </c>
      <c r="L255" s="31" t="str">
        <f>IF(ISBLANK('Форма 1'!AG255),"",'Форма 1'!AG255)</f>
        <v/>
      </c>
      <c r="M255" s="32" t="str">
        <f>IF(ISBLANK('Форма 1'!AH255),"",'Форма 1'!AH255)</f>
        <v/>
      </c>
      <c r="N255" s="30" t="str">
        <f>IF(ISNUMBER('Форма 1'!AI255),ROUND('Форма 1'!$I255*VLOOKUP('Форма 1'!$G255,'Предельники 2022'!$B$4:$X$28,'Форма 1'!AI$7),2),"")</f>
        <v/>
      </c>
      <c r="O255" s="30">
        <f>IF(ISNUMBER('Форма 1'!AJ255),ROUND('Форма 1'!$I255*VLOOKUP('Форма 1'!$G255,'Предельники 2022'!$B$4:$X$28,'Форма 1'!AJ$7),2),"")</f>
        <v>27770863.68</v>
      </c>
      <c r="P255" s="30" t="str">
        <f>IF(ISNUMBER('Форма 1'!AK255),ROUND('Форма 1'!$I255*VLOOKUP('Форма 1'!$G255,'Предельники 2022'!$B$4:$X$28,'Форма 1'!AK$7),2),"")</f>
        <v/>
      </c>
      <c r="Q255" s="30" t="str">
        <f>IF(ISNUMBER('Форма 1'!AL255),ROUND('Форма 1'!$I255*VLOOKUP('Форма 1'!$G255,'Предельники 2022'!$B$4:$X$28,'Форма 1'!AL$7),2),"")</f>
        <v/>
      </c>
      <c r="R255" s="30" t="str">
        <f>IF(ISNUMBER('Форма 1'!AM255),ROUND('Форма 1'!$I255*VLOOKUP('Форма 1'!$G255,'Предельники 2022'!$B$4:$X$28,'Форма 1'!AM$7),2),"")</f>
        <v/>
      </c>
      <c r="S255" s="93" t="str">
        <f t="shared" si="58"/>
        <v/>
      </c>
      <c r="T255" s="93" t="str">
        <f>IF(ISNUMBER('Форма 1'!AN255),INDEX('Предельники 2022'!$C$4:$X$28,MATCH('Форма 1'!$G255,'Предельники 2022'!$B$4:$B$28,0),MATCH(T$5,'Предельники 2022'!$C$3:$X$3,0)),"")</f>
        <v/>
      </c>
      <c r="U255" s="93" t="str">
        <f>IF(ISNUMBER('Форма 1'!AO255),INDEX('Предельники 2022'!$C$4:$X$28,MATCH('Форма 1'!$G255,'Предельники 2022'!$B$4:$B$28,0),MATCH(U$5,'Предельники 2022'!$C$3:$X$3,0)),"")</f>
        <v/>
      </c>
      <c r="V255" s="93" t="str">
        <f>IF(ISNUMBER('Форма 1'!AP255),INDEX('Предельники 2022'!$C$4:$X$28,MATCH('Форма 1'!$G255,'Предельники 2022'!$B$4:$B$28,0),MATCH(V$5,'Предельники 2022'!$C$3:$X$3,0)),"")</f>
        <v/>
      </c>
      <c r="W255" s="93" t="str">
        <f>IF(ISNUMBER('Форма 1'!AQ255),INDEX('Предельники 2022'!$C$4:$X$28,MATCH('Форма 1'!$G255,'Предельники 2022'!$B$4:$B$28,0),MATCH(W$5,'Предельники 2022'!$C$3:$X$3,0)),"")</f>
        <v/>
      </c>
      <c r="X255" s="30" t="str">
        <f>IF(ISNUMBER('Форма 1'!AR255),ROUND('Форма 1'!$I255*VLOOKUP('Форма 1'!$G255,'Предельники 2022'!$B$4:$X$28,'Форма 1'!AR$7),2),"")</f>
        <v/>
      </c>
      <c r="Y255" s="30" t="str">
        <f>IF(ISNUMBER('Форма 1'!AS255),ROUND('Форма 1'!$I255*VLOOKUP('Форма 1'!$G255,'Предельники 2022'!$B$4:$X$28,'Форма 1'!AS$7),2),"")</f>
        <v/>
      </c>
      <c r="Z255" s="30" t="str">
        <f>IF(ISNUMBER('Форма 1'!AT255),ROUND('Форма 1'!$I255*VLOOKUP('Форма 1'!$G255,'Предельники 2022'!$B$4:$X$28,'Форма 1'!AT$7),2),"")</f>
        <v/>
      </c>
      <c r="AA255" s="32"/>
      <c r="AB255" s="128">
        <f>'Форма 1'!T255</f>
        <v>45657</v>
      </c>
      <c r="AC255" s="130" t="str">
        <f>'Форма 1'!U255</f>
        <v>РО</v>
      </c>
    </row>
    <row r="256" spans="1:29" x14ac:dyDescent="0.25">
      <c r="A256" s="28">
        <f t="shared" si="57"/>
        <v>69</v>
      </c>
      <c r="B256" s="74" t="str">
        <f>IF(ISBLANK('Форма 1'!B256),"",'Форма 1'!B256)</f>
        <v>Пермский городской округ, город Пермь</v>
      </c>
      <c r="C256" s="87" t="s">
        <v>979</v>
      </c>
      <c r="D256" s="29">
        <f>IF(ISBLANK(C256),"Введите адрес",IF(C256='Форма 1'!C256,SUM(E256:K256,M256:S256,Форма2[[#This Row],[19]:[22]]),"Ошибка в адресе!"))</f>
        <v>7338270.6799999997</v>
      </c>
      <c r="E256" s="30" t="str">
        <f>IF(ISNUMBER('Форма 1'!Z256),ROUND('Форма 1'!$I256*VLOOKUP('Форма 1'!$G256,'Предельники 2022'!$B$4:$X$28,'Форма 1'!Z$7),2),"")</f>
        <v/>
      </c>
      <c r="F256" s="30" t="str">
        <f>IF(ISNUMBER('Форма 1'!AA256),ROUND('Форма 1'!$I256*VLOOKUP('Форма 1'!$G256,'Предельники 2022'!$B$4:$X$28,'Форма 1'!AA$7),2),"")</f>
        <v/>
      </c>
      <c r="G256" s="30" t="str">
        <f>IF(ISNUMBER('Форма 1'!AB256),ROUND('Форма 1'!$I256*VLOOKUP('Форма 1'!$G256,'Предельники 2022'!$B$4:$X$28,'Форма 1'!AB$7),2),"")</f>
        <v/>
      </c>
      <c r="H256" s="30" t="str">
        <f>IF(ISNUMBER('Форма 1'!AC256),ROUND('Форма 1'!$I256*VLOOKUP('Форма 1'!$G256,'Предельники 2022'!$B$4:$X$28,'Форма 1'!AC$7),2),"")</f>
        <v/>
      </c>
      <c r="I256" s="30" t="str">
        <f>IF(ISNUMBER('Форма 1'!AD256),ROUND('Форма 1'!$I256*VLOOKUP('Форма 1'!$G256,'Предельники 2022'!$B$4:$X$28,'Форма 1'!AD$7),2),"")</f>
        <v/>
      </c>
      <c r="J256" s="30" t="str">
        <f>IF(ISNUMBER('Форма 1'!AE256),ROUND('Форма 1'!$I256*VLOOKUP('Форма 1'!$G256,'Предельники 2022'!$B$4:$X$28,'Форма 1'!AE$7),2),"")</f>
        <v/>
      </c>
      <c r="K256" s="30" t="str">
        <f>IF(ISNUMBER('Форма 1'!AF256),ROUND('Форма 1'!$I256*VLOOKUP('Форма 1'!$G256,'Предельники 2022'!$B$4:$X$28,'Форма 1'!AF$7),2),"")</f>
        <v/>
      </c>
      <c r="L256" s="31" t="str">
        <f>IF(ISBLANK('Форма 1'!AG256),"",'Форма 1'!AG256)</f>
        <v/>
      </c>
      <c r="M256" s="32" t="str">
        <f>IF(ISBLANK('Форма 1'!AH256),"",'Форма 1'!AH256)</f>
        <v/>
      </c>
      <c r="N256" s="30">
        <f>IF(ISNUMBER('Форма 1'!AI256),ROUND('Форма 1'!$I256*VLOOKUP('Форма 1'!$G256,'Предельники 2022'!$B$4:$X$28,'Форма 1'!AI$7),2),"")</f>
        <v>6460795.6399999997</v>
      </c>
      <c r="O256" s="30" t="str">
        <f>IF(ISNUMBER('Форма 1'!AJ256),ROUND('Форма 1'!$I256*VLOOKUP('Форма 1'!$G256,'Предельники 2022'!$B$4:$X$28,'Форма 1'!AJ$7),2),"")</f>
        <v/>
      </c>
      <c r="P256" s="30" t="str">
        <f>IF(ISNUMBER('Форма 1'!AK256),ROUND('Форма 1'!$I256*VLOOKUP('Форма 1'!$G256,'Предельники 2022'!$B$4:$X$28,'Форма 1'!AK$7),2),"")</f>
        <v/>
      </c>
      <c r="Q256" s="30" t="str">
        <f>IF(ISNUMBER('Форма 1'!AL256),ROUND('Форма 1'!$I256*VLOOKUP('Форма 1'!$G256,'Предельники 2022'!$B$4:$X$28,'Форма 1'!AL$7),2),"")</f>
        <v/>
      </c>
      <c r="R256" s="30">
        <f>IF(ISNUMBER('Форма 1'!AM256),ROUND('Форма 1'!$I256*VLOOKUP('Форма 1'!$G256,'Предельники 2022'!$B$4:$X$28,'Форма 1'!AM$7),2),"")</f>
        <v>877475.04</v>
      </c>
      <c r="S256" s="93" t="str">
        <f t="shared" si="58"/>
        <v/>
      </c>
      <c r="T256" s="93" t="str">
        <f>IF(ISNUMBER('Форма 1'!AN256),INDEX('Предельники 2022'!$C$4:$X$28,MATCH('Форма 1'!$G256,'Предельники 2022'!$B$4:$B$28,0),MATCH(T$5,'Предельники 2022'!$C$3:$X$3,0)),"")</f>
        <v/>
      </c>
      <c r="U256" s="93" t="str">
        <f>IF(ISNUMBER('Форма 1'!AO256),INDEX('Предельники 2022'!$C$4:$X$28,MATCH('Форма 1'!$G256,'Предельники 2022'!$B$4:$B$28,0),MATCH(U$5,'Предельники 2022'!$C$3:$X$3,0)),"")</f>
        <v/>
      </c>
      <c r="V256" s="93" t="str">
        <f>IF(ISNUMBER('Форма 1'!AP256),INDEX('Предельники 2022'!$C$4:$X$28,MATCH('Форма 1'!$G256,'Предельники 2022'!$B$4:$B$28,0),MATCH(V$5,'Предельники 2022'!$C$3:$X$3,0)),"")</f>
        <v/>
      </c>
      <c r="W256" s="93" t="str">
        <f>IF(ISNUMBER('Форма 1'!AQ256),INDEX('Предельники 2022'!$C$4:$X$28,MATCH('Форма 1'!$G256,'Предельники 2022'!$B$4:$B$28,0),MATCH(W$5,'Предельники 2022'!$C$3:$X$3,0)),"")</f>
        <v/>
      </c>
      <c r="X256" s="30" t="str">
        <f>IF(ISNUMBER('Форма 1'!AR256),ROUND('Форма 1'!$I256*VLOOKUP('Форма 1'!$G256,'Предельники 2022'!$B$4:$X$28,'Форма 1'!AR$7),2),"")</f>
        <v/>
      </c>
      <c r="Y256" s="30" t="str">
        <f>IF(ISNUMBER('Форма 1'!AS256),ROUND('Форма 1'!$I256*VLOOKUP('Форма 1'!$G256,'Предельники 2022'!$B$4:$X$28,'Форма 1'!AS$7),2),"")</f>
        <v/>
      </c>
      <c r="Z256" s="30" t="str">
        <f>IF(ISNUMBER('Форма 1'!AT256),ROUND('Форма 1'!$I256*VLOOKUP('Форма 1'!$G256,'Предельники 2022'!$B$4:$X$28,'Форма 1'!AT$7),2),"")</f>
        <v/>
      </c>
      <c r="AA256" s="32"/>
      <c r="AB256" s="128">
        <f>'Форма 1'!T256</f>
        <v>45657</v>
      </c>
      <c r="AC256" s="130" t="str">
        <f>'Форма 1'!U256</f>
        <v>РО</v>
      </c>
    </row>
    <row r="257" spans="1:29" x14ac:dyDescent="0.25">
      <c r="A257" s="28">
        <f t="shared" si="57"/>
        <v>70</v>
      </c>
      <c r="B257" s="74" t="str">
        <f>IF(ISBLANK('Форма 1'!B257),"",'Форма 1'!B257)</f>
        <v>Пермский городской округ, город Пермь</v>
      </c>
      <c r="C257" s="87" t="s">
        <v>35</v>
      </c>
      <c r="D257" s="29">
        <f>IF(ISBLANK(C257),"Введите адрес",IF(C257='Форма 1'!C257,SUM(E257:K257,M257:S257,Форма2[[#This Row],[19]:[22]]),"Ошибка в адресе!"))</f>
        <v>1363612.52</v>
      </c>
      <c r="E257" s="30">
        <f>IF(ISNUMBER('Форма 1'!Z257),ROUND('Форма 1'!$I257*VLOOKUP('Форма 1'!$G257,'Предельники 2022'!$B$4:$X$28,'Форма 1'!Z$7),2),"")</f>
        <v>1363612.52</v>
      </c>
      <c r="F257" s="30" t="str">
        <f>IF(ISNUMBER('Форма 1'!AA257),ROUND('Форма 1'!$I257*VLOOKUP('Форма 1'!$G257,'Предельники 2022'!$B$4:$X$28,'Форма 1'!AA$7),2),"")</f>
        <v/>
      </c>
      <c r="G257" s="30" t="str">
        <f>IF(ISNUMBER('Форма 1'!AB257),ROUND('Форма 1'!$I257*VLOOKUP('Форма 1'!$G257,'Предельники 2022'!$B$4:$X$28,'Форма 1'!AB$7),2),"")</f>
        <v/>
      </c>
      <c r="H257" s="30" t="str">
        <f>IF(ISNUMBER('Форма 1'!AC257),ROUND('Форма 1'!$I257*VLOOKUP('Форма 1'!$G257,'Предельники 2022'!$B$4:$X$28,'Форма 1'!AC$7),2),"")</f>
        <v/>
      </c>
      <c r="I257" s="30" t="str">
        <f>IF(ISNUMBER('Форма 1'!AD257),ROUND('Форма 1'!$I257*VLOOKUP('Форма 1'!$G257,'Предельники 2022'!$B$4:$X$28,'Форма 1'!AD$7),2),"")</f>
        <v/>
      </c>
      <c r="J257" s="30" t="str">
        <f>IF(ISNUMBER('Форма 1'!AE257),ROUND('Форма 1'!$I257*VLOOKUP('Форма 1'!$G257,'Предельники 2022'!$B$4:$X$28,'Форма 1'!AE$7),2),"")</f>
        <v/>
      </c>
      <c r="K257" s="30" t="str">
        <f>IF(ISNUMBER('Форма 1'!AF257),ROUND('Форма 1'!$I257*VLOOKUP('Форма 1'!$G257,'Предельники 2022'!$B$4:$X$28,'Форма 1'!AF$7),2),"")</f>
        <v/>
      </c>
      <c r="L257" s="31" t="str">
        <f>IF(ISBLANK('Форма 1'!AG257),"",'Форма 1'!AG257)</f>
        <v/>
      </c>
      <c r="M257" s="32" t="str">
        <f>IF(ISBLANK('Форма 1'!AH257),"",'Форма 1'!AH257)</f>
        <v/>
      </c>
      <c r="N257" s="30" t="str">
        <f>IF(ISNUMBER('Форма 1'!AI257),ROUND('Форма 1'!$I257*VLOOKUP('Форма 1'!$G257,'Предельники 2022'!$B$4:$X$28,'Форма 1'!AI$7),2),"")</f>
        <v/>
      </c>
      <c r="O257" s="30" t="str">
        <f>IF(ISNUMBER('Форма 1'!AJ257),ROUND('Форма 1'!$I257*VLOOKUP('Форма 1'!$G257,'Предельники 2022'!$B$4:$X$28,'Форма 1'!AJ$7),2),"")</f>
        <v/>
      </c>
      <c r="P257" s="30" t="str">
        <f>IF(ISNUMBER('Форма 1'!AK257),ROUND('Форма 1'!$I257*VLOOKUP('Форма 1'!$G257,'Предельники 2022'!$B$4:$X$28,'Форма 1'!AK$7),2),"")</f>
        <v/>
      </c>
      <c r="Q257" s="30" t="str">
        <f>IF(ISNUMBER('Форма 1'!AL257),ROUND('Форма 1'!$I257*VLOOKUP('Форма 1'!$G257,'Предельники 2022'!$B$4:$X$28,'Форма 1'!AL$7),2),"")</f>
        <v/>
      </c>
      <c r="R257" s="30" t="str">
        <f>IF(ISNUMBER('Форма 1'!AM257),ROUND('Форма 1'!$I257*VLOOKUP('Форма 1'!$G257,'Предельники 2022'!$B$4:$X$28,'Форма 1'!AM$7),2),"")</f>
        <v/>
      </c>
      <c r="S257" s="93" t="str">
        <f t="shared" si="58"/>
        <v/>
      </c>
      <c r="T257" s="93" t="str">
        <f>IF(ISNUMBER('Форма 1'!AN257),INDEX('Предельники 2022'!$C$4:$X$28,MATCH('Форма 1'!$G257,'Предельники 2022'!$B$4:$B$28,0),MATCH(T$5,'Предельники 2022'!$C$3:$X$3,0)),"")</f>
        <v/>
      </c>
      <c r="U257" s="93" t="str">
        <f>IF(ISNUMBER('Форма 1'!AO257),INDEX('Предельники 2022'!$C$4:$X$28,MATCH('Форма 1'!$G257,'Предельники 2022'!$B$4:$B$28,0),MATCH(U$5,'Предельники 2022'!$C$3:$X$3,0)),"")</f>
        <v/>
      </c>
      <c r="V257" s="93" t="str">
        <f>IF(ISNUMBER('Форма 1'!AP257),INDEX('Предельники 2022'!$C$4:$X$28,MATCH('Форма 1'!$G257,'Предельники 2022'!$B$4:$B$28,0),MATCH(V$5,'Предельники 2022'!$C$3:$X$3,0)),"")</f>
        <v/>
      </c>
      <c r="W257" s="93" t="str">
        <f>IF(ISNUMBER('Форма 1'!AQ257),INDEX('Предельники 2022'!$C$4:$X$28,MATCH('Форма 1'!$G257,'Предельники 2022'!$B$4:$B$28,0),MATCH(W$5,'Предельники 2022'!$C$3:$X$3,0)),"")</f>
        <v/>
      </c>
      <c r="X257" s="30" t="str">
        <f>IF(ISNUMBER('Форма 1'!AR257),ROUND('Форма 1'!$I257*VLOOKUP('Форма 1'!$G257,'Предельники 2022'!$B$4:$X$28,'Форма 1'!AR$7),2),"")</f>
        <v/>
      </c>
      <c r="Y257" s="30" t="str">
        <f>IF(ISNUMBER('Форма 1'!AS257),ROUND('Форма 1'!$I257*VLOOKUP('Форма 1'!$G257,'Предельники 2022'!$B$4:$X$28,'Форма 1'!AS$7),2),"")</f>
        <v/>
      </c>
      <c r="Z257" s="30" t="str">
        <f>IF(ISNUMBER('Форма 1'!AT257),ROUND('Форма 1'!$I257*VLOOKUP('Форма 1'!$G257,'Предельники 2022'!$B$4:$X$28,'Форма 1'!AT$7),2),"")</f>
        <v/>
      </c>
      <c r="AA257" s="32"/>
      <c r="AB257" s="128">
        <f>'Форма 1'!T257</f>
        <v>45657</v>
      </c>
      <c r="AC257" s="130" t="str">
        <f>'Форма 1'!U257</f>
        <v>СС</v>
      </c>
    </row>
    <row r="258" spans="1:29" x14ac:dyDescent="0.25">
      <c r="A258" s="28">
        <f t="shared" ref="A258:A321" si="59">IF(NOT(ISERROR("Пермского края"=MID(C258,FIND("Пермского края",C258),14)))=$C$1,0,IF(NOT(ISERROR("город Пермь"=MID(C258,FIND("город Пермь",C258),11)))=$C$1,0,IF(NOT(ISERROR("Итого"=MID(C258,FIND("Итого",C258),5)))=$C$1,0,IF(NOT(ISERROR("Всего"=MID(C258,FIND("Всего",C258),5)))=$C$1,0,A257+1))))</f>
        <v>71</v>
      </c>
      <c r="B258" s="74" t="str">
        <f>IF(ISBLANK('Форма 1'!B258),"",'Форма 1'!B258)</f>
        <v>Пермский городской округ, город Пермь</v>
      </c>
      <c r="C258" s="87" t="s">
        <v>980</v>
      </c>
      <c r="D258" s="29">
        <f>IF(ISBLANK(C258),"Введите адрес",IF(C258='Форма 1'!C258,SUM(E258:K258,M258:S258,Форма2[[#This Row],[19]:[22]]),"Ошибка в адресе!"))</f>
        <v>20400945.600000001</v>
      </c>
      <c r="E258" s="30" t="str">
        <f>IF(ISNUMBER('Форма 1'!Z258),ROUND('Форма 1'!$I258*VLOOKUP('Форма 1'!$G258,'Предельники 2022'!$B$4:$X$28,'Форма 1'!Z$7),2),"")</f>
        <v/>
      </c>
      <c r="F258" s="30" t="str">
        <f>IF(ISNUMBER('Форма 1'!AA258),ROUND('Форма 1'!$I258*VLOOKUP('Форма 1'!$G258,'Предельники 2022'!$B$4:$X$28,'Форма 1'!AA$7),2),"")</f>
        <v/>
      </c>
      <c r="G258" s="30" t="str">
        <f>IF(ISNUMBER('Форма 1'!AB258),ROUND('Форма 1'!$I258*VLOOKUP('Форма 1'!$G258,'Предельники 2022'!$B$4:$X$28,'Форма 1'!AB$7),2),"")</f>
        <v/>
      </c>
      <c r="H258" s="30" t="str">
        <f>IF(ISNUMBER('Форма 1'!AC258),ROUND('Форма 1'!$I258*VLOOKUP('Форма 1'!$G258,'Предельники 2022'!$B$4:$X$28,'Форма 1'!AC$7),2),"")</f>
        <v/>
      </c>
      <c r="I258" s="30" t="str">
        <f>IF(ISNUMBER('Форма 1'!AD258),ROUND('Форма 1'!$I258*VLOOKUP('Форма 1'!$G258,'Предельники 2022'!$B$4:$X$28,'Форма 1'!AD$7),2),"")</f>
        <v/>
      </c>
      <c r="J258" s="30" t="str">
        <f>IF(ISNUMBER('Форма 1'!AE258),ROUND('Форма 1'!$I258*VLOOKUP('Форма 1'!$G258,'Предельники 2022'!$B$4:$X$28,'Форма 1'!AE$7),2),"")</f>
        <v/>
      </c>
      <c r="K258" s="30" t="str">
        <f>IF(ISNUMBER('Форма 1'!AF258),ROUND('Форма 1'!$I258*VLOOKUP('Форма 1'!$G258,'Предельники 2022'!$B$4:$X$28,'Форма 1'!AF$7),2),"")</f>
        <v/>
      </c>
      <c r="L258" s="31" t="str">
        <f>IF(ISBLANK('Форма 1'!AG258),"",'Форма 1'!AG258)</f>
        <v/>
      </c>
      <c r="M258" s="32" t="str">
        <f>IF(ISBLANK('Форма 1'!AH258),"",'Форма 1'!AH258)</f>
        <v/>
      </c>
      <c r="N258" s="30">
        <f>IF(ISNUMBER('Форма 1'!AI258),ROUND('Форма 1'!$I258*VLOOKUP('Форма 1'!$G258,'Предельники 2022'!$B$4:$X$28,'Форма 1'!AI$7),2),"")</f>
        <v>20400945.600000001</v>
      </c>
      <c r="O258" s="30" t="str">
        <f>IF(ISNUMBER('Форма 1'!AJ258),ROUND('Форма 1'!$I258*VLOOKUP('Форма 1'!$G258,'Предельники 2022'!$B$4:$X$28,'Форма 1'!AJ$7),2),"")</f>
        <v/>
      </c>
      <c r="P258" s="30" t="str">
        <f>IF(ISNUMBER('Форма 1'!AK258),ROUND('Форма 1'!$I258*VLOOKUP('Форма 1'!$G258,'Предельники 2022'!$B$4:$X$28,'Форма 1'!AK$7),2),"")</f>
        <v/>
      </c>
      <c r="Q258" s="30" t="str">
        <f>IF(ISNUMBER('Форма 1'!AL258),ROUND('Форма 1'!$I258*VLOOKUP('Форма 1'!$G258,'Предельники 2022'!$B$4:$X$28,'Форма 1'!AL$7),2),"")</f>
        <v/>
      </c>
      <c r="R258" s="30" t="str">
        <f>IF(ISNUMBER('Форма 1'!AM258),ROUND('Форма 1'!$I258*VLOOKUP('Форма 1'!$G258,'Предельники 2022'!$B$4:$X$28,'Форма 1'!AM$7),2),"")</f>
        <v/>
      </c>
      <c r="S258" s="93" t="str">
        <f t="shared" ref="S258:S321" si="60">IF(SUM(T258:W258)=0,"",SUM(T258:W258))</f>
        <v/>
      </c>
      <c r="T258" s="93" t="str">
        <f>IF(ISNUMBER('Форма 1'!AN258),INDEX('Предельники 2022'!$C$4:$X$28,MATCH('Форма 1'!$G258,'Предельники 2022'!$B$4:$B$28,0),MATCH(T$5,'Предельники 2022'!$C$3:$X$3,0)),"")</f>
        <v/>
      </c>
      <c r="U258" s="93" t="str">
        <f>IF(ISNUMBER('Форма 1'!AO258),INDEX('Предельники 2022'!$C$4:$X$28,MATCH('Форма 1'!$G258,'Предельники 2022'!$B$4:$B$28,0),MATCH(U$5,'Предельники 2022'!$C$3:$X$3,0)),"")</f>
        <v/>
      </c>
      <c r="V258" s="93" t="str">
        <f>IF(ISNUMBER('Форма 1'!AP258),INDEX('Предельники 2022'!$C$4:$X$28,MATCH('Форма 1'!$G258,'Предельники 2022'!$B$4:$B$28,0),MATCH(V$5,'Предельники 2022'!$C$3:$X$3,0)),"")</f>
        <v/>
      </c>
      <c r="W258" s="93" t="str">
        <f>IF(ISNUMBER('Форма 1'!AQ258),INDEX('Предельники 2022'!$C$4:$X$28,MATCH('Форма 1'!$G258,'Предельники 2022'!$B$4:$B$28,0),MATCH(W$5,'Предельники 2022'!$C$3:$X$3,0)),"")</f>
        <v/>
      </c>
      <c r="X258" s="30" t="str">
        <f>IF(ISNUMBER('Форма 1'!AR258),ROUND('Форма 1'!$I258*VLOOKUP('Форма 1'!$G258,'Предельники 2022'!$B$4:$X$28,'Форма 1'!AR$7),2),"")</f>
        <v/>
      </c>
      <c r="Y258" s="30" t="str">
        <f>IF(ISNUMBER('Форма 1'!AS258),ROUND('Форма 1'!$I258*VLOOKUP('Форма 1'!$G258,'Предельники 2022'!$B$4:$X$28,'Форма 1'!AS$7),2),"")</f>
        <v/>
      </c>
      <c r="Z258" s="30" t="str">
        <f>IF(ISNUMBER('Форма 1'!AT258),ROUND('Форма 1'!$I258*VLOOKUP('Форма 1'!$G258,'Предельники 2022'!$B$4:$X$28,'Форма 1'!AT$7),2),"")</f>
        <v/>
      </c>
      <c r="AA258" s="32"/>
      <c r="AB258" s="128">
        <f>'Форма 1'!T258</f>
        <v>45657</v>
      </c>
      <c r="AC258" s="130" t="str">
        <f>'Форма 1'!U258</f>
        <v>РО</v>
      </c>
    </row>
    <row r="259" spans="1:29" x14ac:dyDescent="0.25">
      <c r="A259" s="28">
        <f t="shared" si="59"/>
        <v>72</v>
      </c>
      <c r="B259" s="74" t="str">
        <f>IF(ISBLANK('Форма 1'!B259),"",'Форма 1'!B259)</f>
        <v>Пермский городской округ, город Пермь</v>
      </c>
      <c r="C259" s="87" t="s">
        <v>981</v>
      </c>
      <c r="D259" s="29">
        <f>IF(ISBLANK(C259),"Введите адрес",IF(C259='Форма 1'!C259,SUM(E259:K259,M259:S259,Форма2[[#This Row],[19]:[22]]),"Ошибка в адресе!"))</f>
        <v>5557017.8399999999</v>
      </c>
      <c r="E259" s="30" t="str">
        <f>IF(ISNUMBER('Форма 1'!Z259),ROUND('Форма 1'!$I259*VLOOKUP('Форма 1'!$G259,'Предельники 2022'!$B$4:$X$28,'Форма 1'!Z$7),2),"")</f>
        <v/>
      </c>
      <c r="F259" s="30" t="str">
        <f>IF(ISNUMBER('Форма 1'!AA259),ROUND('Форма 1'!$I259*VLOOKUP('Форма 1'!$G259,'Предельники 2022'!$B$4:$X$28,'Форма 1'!AA$7),2),"")</f>
        <v/>
      </c>
      <c r="G259" s="30" t="str">
        <f>IF(ISNUMBER('Форма 1'!AB259),ROUND('Форма 1'!$I259*VLOOKUP('Форма 1'!$G259,'Предельники 2022'!$B$4:$X$28,'Форма 1'!AB$7),2),"")</f>
        <v/>
      </c>
      <c r="H259" s="30" t="str">
        <f>IF(ISNUMBER('Форма 1'!AC259),ROUND('Форма 1'!$I259*VLOOKUP('Форма 1'!$G259,'Предельники 2022'!$B$4:$X$28,'Форма 1'!AC$7),2),"")</f>
        <v/>
      </c>
      <c r="I259" s="30" t="str">
        <f>IF(ISNUMBER('Форма 1'!AD259),ROUND('Форма 1'!$I259*VLOOKUP('Форма 1'!$G259,'Предельники 2022'!$B$4:$X$28,'Форма 1'!AD$7),2),"")</f>
        <v/>
      </c>
      <c r="J259" s="30" t="str">
        <f>IF(ISNUMBER('Форма 1'!AE259),ROUND('Форма 1'!$I259*VLOOKUP('Форма 1'!$G259,'Предельники 2022'!$B$4:$X$28,'Форма 1'!AE$7),2),"")</f>
        <v/>
      </c>
      <c r="K259" s="30" t="str">
        <f>IF(ISNUMBER('Форма 1'!AF259),ROUND('Форма 1'!$I259*VLOOKUP('Форма 1'!$G259,'Предельники 2022'!$B$4:$X$28,'Форма 1'!AF$7),2),"")</f>
        <v/>
      </c>
      <c r="L259" s="31">
        <f>IF(ISBLANK('Форма 1'!AG259),"",'Форма 1'!AG259)</f>
        <v>2</v>
      </c>
      <c r="M259" s="32">
        <f>IF(ISBLANK('Форма 1'!AH259),"",'Форма 1'!AH259)</f>
        <v>5557017.8399999999</v>
      </c>
      <c r="N259" s="30" t="str">
        <f>IF(ISNUMBER('Форма 1'!AI259),ROUND('Форма 1'!$I259*VLOOKUP('Форма 1'!$G259,'Предельники 2022'!$B$4:$X$28,'Форма 1'!AI$7),2),"")</f>
        <v/>
      </c>
      <c r="O259" s="30" t="str">
        <f>IF(ISNUMBER('Форма 1'!AJ259),ROUND('Форма 1'!$I259*VLOOKUP('Форма 1'!$G259,'Предельники 2022'!$B$4:$X$28,'Форма 1'!AJ$7),2),"")</f>
        <v/>
      </c>
      <c r="P259" s="30" t="str">
        <f>IF(ISNUMBER('Форма 1'!AK259),ROUND('Форма 1'!$I259*VLOOKUP('Форма 1'!$G259,'Предельники 2022'!$B$4:$X$28,'Форма 1'!AK$7),2),"")</f>
        <v/>
      </c>
      <c r="Q259" s="30" t="str">
        <f>IF(ISNUMBER('Форма 1'!AL259),ROUND('Форма 1'!$I259*VLOOKUP('Форма 1'!$G259,'Предельники 2022'!$B$4:$X$28,'Форма 1'!AL$7),2),"")</f>
        <v/>
      </c>
      <c r="R259" s="30" t="str">
        <f>IF(ISNUMBER('Форма 1'!AM259),ROUND('Форма 1'!$I259*VLOOKUP('Форма 1'!$G259,'Предельники 2022'!$B$4:$X$28,'Форма 1'!AM$7),2),"")</f>
        <v/>
      </c>
      <c r="S259" s="93" t="str">
        <f t="shared" si="60"/>
        <v/>
      </c>
      <c r="T259" s="93" t="str">
        <f>IF(ISNUMBER('Форма 1'!AN259),INDEX('Предельники 2022'!$C$4:$X$28,MATCH('Форма 1'!$G259,'Предельники 2022'!$B$4:$B$28,0),MATCH(T$5,'Предельники 2022'!$C$3:$X$3,0)),"")</f>
        <v/>
      </c>
      <c r="U259" s="93" t="str">
        <f>IF(ISNUMBER('Форма 1'!AO259),INDEX('Предельники 2022'!$C$4:$X$28,MATCH('Форма 1'!$G259,'Предельники 2022'!$B$4:$B$28,0),MATCH(U$5,'Предельники 2022'!$C$3:$X$3,0)),"")</f>
        <v/>
      </c>
      <c r="V259" s="93" t="str">
        <f>IF(ISNUMBER('Форма 1'!AP259),INDEX('Предельники 2022'!$C$4:$X$28,MATCH('Форма 1'!$G259,'Предельники 2022'!$B$4:$B$28,0),MATCH(V$5,'Предельники 2022'!$C$3:$X$3,0)),"")</f>
        <v/>
      </c>
      <c r="W259" s="93" t="str">
        <f>IF(ISNUMBER('Форма 1'!AQ259),INDEX('Предельники 2022'!$C$4:$X$28,MATCH('Форма 1'!$G259,'Предельники 2022'!$B$4:$B$28,0),MATCH(W$5,'Предельники 2022'!$C$3:$X$3,0)),"")</f>
        <v/>
      </c>
      <c r="X259" s="30" t="str">
        <f>IF(ISNUMBER('Форма 1'!AR259),ROUND('Форма 1'!$I259*VLOOKUP('Форма 1'!$G259,'Предельники 2022'!$B$4:$X$28,'Форма 1'!AR$7),2),"")</f>
        <v/>
      </c>
      <c r="Y259" s="30" t="str">
        <f>IF(ISNUMBER('Форма 1'!AS259),ROUND('Форма 1'!$I259*VLOOKUP('Форма 1'!$G259,'Предельники 2022'!$B$4:$X$28,'Форма 1'!AS$7),2),"")</f>
        <v/>
      </c>
      <c r="Z259" s="30" t="str">
        <f>IF(ISNUMBER('Форма 1'!AT259),ROUND('Форма 1'!$I259*VLOOKUP('Форма 1'!$G259,'Предельники 2022'!$B$4:$X$28,'Форма 1'!AT$7),2),"")</f>
        <v/>
      </c>
      <c r="AA259" s="32"/>
      <c r="AB259" s="128">
        <f>'Форма 1'!T259</f>
        <v>45657</v>
      </c>
      <c r="AC259" s="130" t="str">
        <f>'Форма 1'!U259</f>
        <v>РО</v>
      </c>
    </row>
    <row r="260" spans="1:29" x14ac:dyDescent="0.25">
      <c r="A260" s="28">
        <f t="shared" si="59"/>
        <v>73</v>
      </c>
      <c r="B260" s="74" t="str">
        <f>IF(ISBLANK('Форма 1'!B260),"",'Форма 1'!B260)</f>
        <v>Пермский городской округ, город Пермь</v>
      </c>
      <c r="C260" s="87" t="s">
        <v>36</v>
      </c>
      <c r="D260" s="29">
        <f>IF(ISBLANK(C260),"Введите адрес",IF(C260='Форма 1'!C260,SUM(E260:K260,M260:S260,Форма2[[#This Row],[19]:[22]]),"Ошибка в адресе!"))</f>
        <v>2484982.86</v>
      </c>
      <c r="E260" s="30">
        <f>IF(ISNUMBER('Форма 1'!Z260),ROUND('Форма 1'!$I260*VLOOKUP('Форма 1'!$G260,'Предельники 2022'!$B$4:$X$28,'Форма 1'!Z$7),2),"")</f>
        <v>2484982.86</v>
      </c>
      <c r="F260" s="30" t="str">
        <f>IF(ISNUMBER('Форма 1'!AA260),ROUND('Форма 1'!$I260*VLOOKUP('Форма 1'!$G260,'Предельники 2022'!$B$4:$X$28,'Форма 1'!AA$7),2),"")</f>
        <v/>
      </c>
      <c r="G260" s="30" t="str">
        <f>IF(ISNUMBER('Форма 1'!AB260),ROUND('Форма 1'!$I260*VLOOKUP('Форма 1'!$G260,'Предельники 2022'!$B$4:$X$28,'Форма 1'!AB$7),2),"")</f>
        <v/>
      </c>
      <c r="H260" s="30" t="str">
        <f>IF(ISNUMBER('Форма 1'!AC260),ROUND('Форма 1'!$I260*VLOOKUP('Форма 1'!$G260,'Предельники 2022'!$B$4:$X$28,'Форма 1'!AC$7),2),"")</f>
        <v/>
      </c>
      <c r="I260" s="30" t="str">
        <f>IF(ISNUMBER('Форма 1'!AD260),ROUND('Форма 1'!$I260*VLOOKUP('Форма 1'!$G260,'Предельники 2022'!$B$4:$X$28,'Форма 1'!AD$7),2),"")</f>
        <v/>
      </c>
      <c r="J260" s="30" t="str">
        <f>IF(ISNUMBER('Форма 1'!AE260),ROUND('Форма 1'!$I260*VLOOKUP('Форма 1'!$G260,'Предельники 2022'!$B$4:$X$28,'Форма 1'!AE$7),2),"")</f>
        <v/>
      </c>
      <c r="K260" s="30" t="str">
        <f>IF(ISNUMBER('Форма 1'!AF260),ROUND('Форма 1'!$I260*VLOOKUP('Форма 1'!$G260,'Предельники 2022'!$B$4:$X$28,'Форма 1'!AF$7),2),"")</f>
        <v/>
      </c>
      <c r="L260" s="31" t="str">
        <f>IF(ISBLANK('Форма 1'!AG260),"",'Форма 1'!AG260)</f>
        <v/>
      </c>
      <c r="M260" s="32" t="str">
        <f>IF(ISBLANK('Форма 1'!AH260),"",'Форма 1'!AH260)</f>
        <v/>
      </c>
      <c r="N260" s="30" t="str">
        <f>IF(ISNUMBER('Форма 1'!AI260),ROUND('Форма 1'!$I260*VLOOKUP('Форма 1'!$G260,'Предельники 2022'!$B$4:$X$28,'Форма 1'!AI$7),2),"")</f>
        <v/>
      </c>
      <c r="O260" s="30" t="str">
        <f>IF(ISNUMBER('Форма 1'!AJ260),ROUND('Форма 1'!$I260*VLOOKUP('Форма 1'!$G260,'Предельники 2022'!$B$4:$X$28,'Форма 1'!AJ$7),2),"")</f>
        <v/>
      </c>
      <c r="P260" s="30" t="str">
        <f>IF(ISNUMBER('Форма 1'!AK260),ROUND('Форма 1'!$I260*VLOOKUP('Форма 1'!$G260,'Предельники 2022'!$B$4:$X$28,'Форма 1'!AK$7),2),"")</f>
        <v/>
      </c>
      <c r="Q260" s="30" t="str">
        <f>IF(ISNUMBER('Форма 1'!AL260),ROUND('Форма 1'!$I260*VLOOKUP('Форма 1'!$G260,'Предельники 2022'!$B$4:$X$28,'Форма 1'!AL$7),2),"")</f>
        <v/>
      </c>
      <c r="R260" s="30" t="str">
        <f>IF(ISNUMBER('Форма 1'!AM260),ROUND('Форма 1'!$I260*VLOOKUP('Форма 1'!$G260,'Предельники 2022'!$B$4:$X$28,'Форма 1'!AM$7),2),"")</f>
        <v/>
      </c>
      <c r="S260" s="93" t="str">
        <f t="shared" si="60"/>
        <v/>
      </c>
      <c r="T260" s="93" t="str">
        <f>IF(ISNUMBER('Форма 1'!AN260),INDEX('Предельники 2022'!$C$4:$X$28,MATCH('Форма 1'!$G260,'Предельники 2022'!$B$4:$B$28,0),MATCH(T$5,'Предельники 2022'!$C$3:$X$3,0)),"")</f>
        <v/>
      </c>
      <c r="U260" s="93" t="str">
        <f>IF(ISNUMBER('Форма 1'!AO260),INDEX('Предельники 2022'!$C$4:$X$28,MATCH('Форма 1'!$G260,'Предельники 2022'!$B$4:$B$28,0),MATCH(U$5,'Предельники 2022'!$C$3:$X$3,0)),"")</f>
        <v/>
      </c>
      <c r="V260" s="93" t="str">
        <f>IF(ISNUMBER('Форма 1'!AP260),INDEX('Предельники 2022'!$C$4:$X$28,MATCH('Форма 1'!$G260,'Предельники 2022'!$B$4:$B$28,0),MATCH(V$5,'Предельники 2022'!$C$3:$X$3,0)),"")</f>
        <v/>
      </c>
      <c r="W260" s="93" t="str">
        <f>IF(ISNUMBER('Форма 1'!AQ260),INDEX('Предельники 2022'!$C$4:$X$28,MATCH('Форма 1'!$G260,'Предельники 2022'!$B$4:$B$28,0),MATCH(W$5,'Предельники 2022'!$C$3:$X$3,0)),"")</f>
        <v/>
      </c>
      <c r="X260" s="30" t="str">
        <f>IF(ISNUMBER('Форма 1'!AR260),ROUND('Форма 1'!$I260*VLOOKUP('Форма 1'!$G260,'Предельники 2022'!$B$4:$X$28,'Форма 1'!AR$7),2),"")</f>
        <v/>
      </c>
      <c r="Y260" s="30" t="str">
        <f>IF(ISNUMBER('Форма 1'!AS260),ROUND('Форма 1'!$I260*VLOOKUP('Форма 1'!$G260,'Предельники 2022'!$B$4:$X$28,'Форма 1'!AS$7),2),"")</f>
        <v/>
      </c>
      <c r="Z260" s="30" t="str">
        <f>IF(ISNUMBER('Форма 1'!AT260),ROUND('Форма 1'!$I260*VLOOKUP('Форма 1'!$G260,'Предельники 2022'!$B$4:$X$28,'Форма 1'!AT$7),2),"")</f>
        <v/>
      </c>
      <c r="AA260" s="32"/>
      <c r="AB260" s="128">
        <f>'Форма 1'!T260</f>
        <v>45657</v>
      </c>
      <c r="AC260" s="130" t="str">
        <f>'Форма 1'!U260</f>
        <v>СС</v>
      </c>
    </row>
    <row r="261" spans="1:29" x14ac:dyDescent="0.25">
      <c r="A261" s="28">
        <f t="shared" si="59"/>
        <v>74</v>
      </c>
      <c r="B261" s="74" t="str">
        <f>IF(ISBLANK('Форма 1'!B261),"",'Форма 1'!B261)</f>
        <v>Пермский городской округ, город Пермь</v>
      </c>
      <c r="C261" s="87" t="s">
        <v>982</v>
      </c>
      <c r="D261" s="29">
        <f>IF(ISBLANK(C261),"Введите адрес",IF(C261='Форма 1'!C261,SUM(E261:K261,M261:S261,Форма2[[#This Row],[19]:[22]]),"Ошибка в адресе!"))</f>
        <v>1780492.2</v>
      </c>
      <c r="E261" s="30" t="str">
        <f>IF(ISNUMBER('Форма 1'!Z261),ROUND('Форма 1'!$I261*VLOOKUP('Форма 1'!$G261,'Предельники 2022'!$B$4:$X$28,'Форма 1'!Z$7),2),"")</f>
        <v/>
      </c>
      <c r="F261" s="30" t="str">
        <f>IF(ISNUMBER('Форма 1'!AA261),ROUND('Форма 1'!$I261*VLOOKUP('Форма 1'!$G261,'Предельники 2022'!$B$4:$X$28,'Форма 1'!AA$7),2),"")</f>
        <v/>
      </c>
      <c r="G261" s="30" t="str">
        <f>IF(ISNUMBER('Форма 1'!AB261),ROUND('Форма 1'!$I261*VLOOKUP('Форма 1'!$G261,'Предельники 2022'!$B$4:$X$28,'Форма 1'!AB$7),2),"")</f>
        <v/>
      </c>
      <c r="H261" s="30" t="str">
        <f>IF(ISNUMBER('Форма 1'!AC261),ROUND('Форма 1'!$I261*VLOOKUP('Форма 1'!$G261,'Предельники 2022'!$B$4:$X$28,'Форма 1'!AC$7),2),"")</f>
        <v/>
      </c>
      <c r="I261" s="30">
        <f>IF(ISNUMBER('Форма 1'!AD261),ROUND('Форма 1'!$I261*VLOOKUP('Форма 1'!$G261,'Предельники 2022'!$B$4:$X$28,'Форма 1'!AD$7),2),"")</f>
        <v>1780492.2</v>
      </c>
      <c r="J261" s="30" t="str">
        <f>IF(ISNUMBER('Форма 1'!AE261),ROUND('Форма 1'!$I261*VLOOKUP('Форма 1'!$G261,'Предельники 2022'!$B$4:$X$28,'Форма 1'!AE$7),2),"")</f>
        <v/>
      </c>
      <c r="K261" s="30" t="str">
        <f>IF(ISNUMBER('Форма 1'!AF261),ROUND('Форма 1'!$I261*VLOOKUP('Форма 1'!$G261,'Предельники 2022'!$B$4:$X$28,'Форма 1'!AF$7),2),"")</f>
        <v/>
      </c>
      <c r="L261" s="31" t="str">
        <f>IF(ISBLANK('Форма 1'!AG261),"",'Форма 1'!AG261)</f>
        <v/>
      </c>
      <c r="M261" s="32" t="str">
        <f>IF(ISBLANK('Форма 1'!AH261),"",'Форма 1'!AH261)</f>
        <v/>
      </c>
      <c r="N261" s="30" t="str">
        <f>IF(ISNUMBER('Форма 1'!AI261),ROUND('Форма 1'!$I261*VLOOKUP('Форма 1'!$G261,'Предельники 2022'!$B$4:$X$28,'Форма 1'!AI$7),2),"")</f>
        <v/>
      </c>
      <c r="O261" s="30" t="str">
        <f>IF(ISNUMBER('Форма 1'!AJ261),ROUND('Форма 1'!$I261*VLOOKUP('Форма 1'!$G261,'Предельники 2022'!$B$4:$X$28,'Форма 1'!AJ$7),2),"")</f>
        <v/>
      </c>
      <c r="P261" s="30" t="str">
        <f>IF(ISNUMBER('Форма 1'!AK261),ROUND('Форма 1'!$I261*VLOOKUP('Форма 1'!$G261,'Предельники 2022'!$B$4:$X$28,'Форма 1'!AK$7),2),"")</f>
        <v/>
      </c>
      <c r="Q261" s="30" t="str">
        <f>IF(ISNUMBER('Форма 1'!AL261),ROUND('Форма 1'!$I261*VLOOKUP('Форма 1'!$G261,'Предельники 2022'!$B$4:$X$28,'Форма 1'!AL$7),2),"")</f>
        <v/>
      </c>
      <c r="R261" s="30" t="str">
        <f>IF(ISNUMBER('Форма 1'!AM261),ROUND('Форма 1'!$I261*VLOOKUP('Форма 1'!$G261,'Предельники 2022'!$B$4:$X$28,'Форма 1'!AM$7),2),"")</f>
        <v/>
      </c>
      <c r="S261" s="93" t="str">
        <f t="shared" si="60"/>
        <v/>
      </c>
      <c r="T261" s="93" t="str">
        <f>IF(ISNUMBER('Форма 1'!AN261),INDEX('Предельники 2022'!$C$4:$X$28,MATCH('Форма 1'!$G261,'Предельники 2022'!$B$4:$B$28,0),MATCH(T$5,'Предельники 2022'!$C$3:$X$3,0)),"")</f>
        <v/>
      </c>
      <c r="U261" s="93" t="str">
        <f>IF(ISNUMBER('Форма 1'!AO261),INDEX('Предельники 2022'!$C$4:$X$28,MATCH('Форма 1'!$G261,'Предельники 2022'!$B$4:$B$28,0),MATCH(U$5,'Предельники 2022'!$C$3:$X$3,0)),"")</f>
        <v/>
      </c>
      <c r="V261" s="93" t="str">
        <f>IF(ISNUMBER('Форма 1'!AP261),INDEX('Предельники 2022'!$C$4:$X$28,MATCH('Форма 1'!$G261,'Предельники 2022'!$B$4:$B$28,0),MATCH(V$5,'Предельники 2022'!$C$3:$X$3,0)),"")</f>
        <v/>
      </c>
      <c r="W261" s="93" t="str">
        <f>IF(ISNUMBER('Форма 1'!AQ261),INDEX('Предельники 2022'!$C$4:$X$28,MATCH('Форма 1'!$G261,'Предельники 2022'!$B$4:$B$28,0),MATCH(W$5,'Предельники 2022'!$C$3:$X$3,0)),"")</f>
        <v/>
      </c>
      <c r="X261" s="30" t="str">
        <f>IF(ISNUMBER('Форма 1'!AR261),ROUND('Форма 1'!$I261*VLOOKUP('Форма 1'!$G261,'Предельники 2022'!$B$4:$X$28,'Форма 1'!AR$7),2),"")</f>
        <v/>
      </c>
      <c r="Y261" s="30" t="str">
        <f>IF(ISNUMBER('Форма 1'!AS261),ROUND('Форма 1'!$I261*VLOOKUP('Форма 1'!$G261,'Предельники 2022'!$B$4:$X$28,'Форма 1'!AS$7),2),"")</f>
        <v/>
      </c>
      <c r="Z261" s="30" t="str">
        <f>IF(ISNUMBER('Форма 1'!AT261),ROUND('Форма 1'!$I261*VLOOKUP('Форма 1'!$G261,'Предельники 2022'!$B$4:$X$28,'Форма 1'!AT$7),2),"")</f>
        <v/>
      </c>
      <c r="AA261" s="32"/>
      <c r="AB261" s="128">
        <f>'Форма 1'!T261</f>
        <v>45657</v>
      </c>
      <c r="AC261" s="130" t="str">
        <f>'Форма 1'!U261</f>
        <v>РО</v>
      </c>
    </row>
    <row r="262" spans="1:29" x14ac:dyDescent="0.25">
      <c r="A262" s="28">
        <f t="shared" si="59"/>
        <v>75</v>
      </c>
      <c r="B262" s="74" t="str">
        <f>IF(ISBLANK('Форма 1'!B262),"",'Форма 1'!B262)</f>
        <v>Пермский городской округ, город Пермь</v>
      </c>
      <c r="C262" s="87" t="s">
        <v>227</v>
      </c>
      <c r="D262" s="29">
        <f>IF(ISBLANK(C262),"Введите адрес",IF(C262='Форма 1'!C262,SUM(E262:K262,M262:S262,Форма2[[#This Row],[19]:[22]]),"Ошибка в адресе!"))</f>
        <v>15160964.970000001</v>
      </c>
      <c r="E262" s="30" t="str">
        <f>IF(ISNUMBER('Форма 1'!Z262),ROUND('Форма 1'!$I262*VLOOKUP('Форма 1'!$G262,'Предельники 2022'!$B$4:$X$28,'Форма 1'!Z$7),2),"")</f>
        <v/>
      </c>
      <c r="F262" s="30" t="str">
        <f>IF(ISNUMBER('Форма 1'!AA262),ROUND('Форма 1'!$I262*VLOOKUP('Форма 1'!$G262,'Предельники 2022'!$B$4:$X$28,'Форма 1'!AA$7),2),"")</f>
        <v/>
      </c>
      <c r="G262" s="30" t="str">
        <f>IF(ISNUMBER('Форма 1'!AB262),ROUND('Форма 1'!$I262*VLOOKUP('Форма 1'!$G262,'Предельники 2022'!$B$4:$X$28,'Форма 1'!AB$7),2),"")</f>
        <v/>
      </c>
      <c r="H262" s="30" t="str">
        <f>IF(ISNUMBER('Форма 1'!AC262),ROUND('Форма 1'!$I262*VLOOKUP('Форма 1'!$G262,'Предельники 2022'!$B$4:$X$28,'Форма 1'!AC$7),2),"")</f>
        <v/>
      </c>
      <c r="I262" s="30" t="str">
        <f>IF(ISNUMBER('Форма 1'!AD262),ROUND('Форма 1'!$I262*VLOOKUP('Форма 1'!$G262,'Предельники 2022'!$B$4:$X$28,'Форма 1'!AD$7),2),"")</f>
        <v/>
      </c>
      <c r="J262" s="30" t="str">
        <f>IF(ISNUMBER('Форма 1'!AE262),ROUND('Форма 1'!$I262*VLOOKUP('Форма 1'!$G262,'Предельники 2022'!$B$4:$X$28,'Форма 1'!AE$7),2),"")</f>
        <v/>
      </c>
      <c r="K262" s="30" t="str">
        <f>IF(ISNUMBER('Форма 1'!AF262),ROUND('Форма 1'!$I262*VLOOKUP('Форма 1'!$G262,'Предельники 2022'!$B$4:$X$28,'Форма 1'!AF$7),2),"")</f>
        <v/>
      </c>
      <c r="L262" s="31" t="str">
        <f>IF(ISBLANK('Форма 1'!AG262),"",'Форма 1'!AG262)</f>
        <v/>
      </c>
      <c r="M262" s="32" t="str">
        <f>IF(ISBLANK('Форма 1'!AH262),"",'Форма 1'!AH262)</f>
        <v/>
      </c>
      <c r="N262" s="30">
        <f>IF(ISNUMBER('Форма 1'!AI262),ROUND('Форма 1'!$I262*VLOOKUP('Форма 1'!$G262,'Предельники 2022'!$B$4:$X$28,'Форма 1'!AI$7),2),"")</f>
        <v>15160964.970000001</v>
      </c>
      <c r="O262" s="30" t="str">
        <f>IF(ISNUMBER('Форма 1'!AJ262),ROUND('Форма 1'!$I262*VLOOKUP('Форма 1'!$G262,'Предельники 2022'!$B$4:$X$28,'Форма 1'!AJ$7),2),"")</f>
        <v/>
      </c>
      <c r="P262" s="30" t="str">
        <f>IF(ISNUMBER('Форма 1'!AK262),ROUND('Форма 1'!$I262*VLOOKUP('Форма 1'!$G262,'Предельники 2022'!$B$4:$X$28,'Форма 1'!AK$7),2),"")</f>
        <v/>
      </c>
      <c r="Q262" s="30" t="str">
        <f>IF(ISNUMBER('Форма 1'!AL262),ROUND('Форма 1'!$I262*VLOOKUP('Форма 1'!$G262,'Предельники 2022'!$B$4:$X$28,'Форма 1'!AL$7),2),"")</f>
        <v/>
      </c>
      <c r="R262" s="30" t="str">
        <f>IF(ISNUMBER('Форма 1'!AM262),ROUND('Форма 1'!$I262*VLOOKUP('Форма 1'!$G262,'Предельники 2022'!$B$4:$X$28,'Форма 1'!AM$7),2),"")</f>
        <v/>
      </c>
      <c r="S262" s="93" t="str">
        <f t="shared" si="60"/>
        <v/>
      </c>
      <c r="T262" s="93" t="str">
        <f>IF(ISNUMBER('Форма 1'!AN262),INDEX('Предельники 2022'!$C$4:$X$28,MATCH('Форма 1'!$G262,'Предельники 2022'!$B$4:$B$28,0),MATCH(T$5,'Предельники 2022'!$C$3:$X$3,0)),"")</f>
        <v/>
      </c>
      <c r="U262" s="93" t="str">
        <f>IF(ISNUMBER('Форма 1'!AO262),INDEX('Предельники 2022'!$C$4:$X$28,MATCH('Форма 1'!$G262,'Предельники 2022'!$B$4:$B$28,0),MATCH(U$5,'Предельники 2022'!$C$3:$X$3,0)),"")</f>
        <v/>
      </c>
      <c r="V262" s="93" t="str">
        <f>IF(ISNUMBER('Форма 1'!AP262),INDEX('Предельники 2022'!$C$4:$X$28,MATCH('Форма 1'!$G262,'Предельники 2022'!$B$4:$B$28,0),MATCH(V$5,'Предельники 2022'!$C$3:$X$3,0)),"")</f>
        <v/>
      </c>
      <c r="W262" s="93" t="str">
        <f>IF(ISNUMBER('Форма 1'!AQ262),INDEX('Предельники 2022'!$C$4:$X$28,MATCH('Форма 1'!$G262,'Предельники 2022'!$B$4:$B$28,0),MATCH(W$5,'Предельники 2022'!$C$3:$X$3,0)),"")</f>
        <v/>
      </c>
      <c r="X262" s="30" t="str">
        <f>IF(ISNUMBER('Форма 1'!AR262),ROUND('Форма 1'!$I262*VLOOKUP('Форма 1'!$G262,'Предельники 2022'!$B$4:$X$28,'Форма 1'!AR$7),2),"")</f>
        <v/>
      </c>
      <c r="Y262" s="30" t="str">
        <f>IF(ISNUMBER('Форма 1'!AS262),ROUND('Форма 1'!$I262*VLOOKUP('Форма 1'!$G262,'Предельники 2022'!$B$4:$X$28,'Форма 1'!AS$7),2),"")</f>
        <v/>
      </c>
      <c r="Z262" s="30" t="str">
        <f>IF(ISNUMBER('Форма 1'!AT262),ROUND('Форма 1'!$I262*VLOOKUP('Форма 1'!$G262,'Предельники 2022'!$B$4:$X$28,'Форма 1'!AT$7),2),"")</f>
        <v/>
      </c>
      <c r="AA262" s="32"/>
      <c r="AB262" s="128">
        <f>'Форма 1'!T262</f>
        <v>45657</v>
      </c>
      <c r="AC262" s="130" t="str">
        <f>'Форма 1'!U262</f>
        <v>СС</v>
      </c>
    </row>
    <row r="263" spans="1:29" x14ac:dyDescent="0.25">
      <c r="A263" s="28">
        <f t="shared" si="59"/>
        <v>76</v>
      </c>
      <c r="B263" s="74" t="str">
        <f>IF(ISBLANK('Форма 1'!B263),"",'Форма 1'!B263)</f>
        <v>Пермский городской округ, город Пермь</v>
      </c>
      <c r="C263" s="87" t="s">
        <v>140</v>
      </c>
      <c r="D263" s="29">
        <f>IF(ISBLANK(C263),"Введите адрес",IF(C263='Форма 1'!C263,SUM(E263:K263,M263:S263,Форма2[[#This Row],[19]:[22]]),"Ошибка в адресе!"))</f>
        <v>21645305.219999999</v>
      </c>
      <c r="E263" s="30" t="str">
        <f>IF(ISNUMBER('Форма 1'!Z263),ROUND('Форма 1'!$I263*VLOOKUP('Форма 1'!$G263,'Предельники 2022'!$B$4:$X$28,'Форма 1'!Z$7),2),"")</f>
        <v/>
      </c>
      <c r="F263" s="30" t="str">
        <f>IF(ISNUMBER('Форма 1'!AA263),ROUND('Форма 1'!$I263*VLOOKUP('Форма 1'!$G263,'Предельники 2022'!$B$4:$X$28,'Форма 1'!AA$7),2),"")</f>
        <v/>
      </c>
      <c r="G263" s="30" t="str">
        <f>IF(ISNUMBER('Форма 1'!AB263),ROUND('Форма 1'!$I263*VLOOKUP('Форма 1'!$G263,'Предельники 2022'!$B$4:$X$28,'Форма 1'!AB$7),2),"")</f>
        <v/>
      </c>
      <c r="H263" s="30">
        <f>IF(ISNUMBER('Форма 1'!AC263),ROUND('Форма 1'!$I263*VLOOKUP('Форма 1'!$G263,'Предельники 2022'!$B$4:$X$28,'Форма 1'!AC$7),2),"")</f>
        <v>1160444.45</v>
      </c>
      <c r="I263" s="30">
        <f>IF(ISNUMBER('Форма 1'!AD263),ROUND('Форма 1'!$I263*VLOOKUP('Форма 1'!$G263,'Предельники 2022'!$B$4:$X$28,'Форма 1'!AD$7),2),"")</f>
        <v>3057276.75</v>
      </c>
      <c r="J263" s="30" t="str">
        <f>IF(ISNUMBER('Форма 1'!AE263),ROUND('Форма 1'!$I263*VLOOKUP('Форма 1'!$G263,'Предельники 2022'!$B$4:$X$28,'Форма 1'!AE$7),2),"")</f>
        <v/>
      </c>
      <c r="K263" s="30" t="str">
        <f>IF(ISNUMBER('Форма 1'!AF263),ROUND('Форма 1'!$I263*VLOOKUP('Форма 1'!$G263,'Предельники 2022'!$B$4:$X$28,'Форма 1'!AF$7),2),"")</f>
        <v/>
      </c>
      <c r="L263" s="31" t="str">
        <f>IF(ISBLANK('Форма 1'!AG263),"",'Форма 1'!AG263)</f>
        <v/>
      </c>
      <c r="M263" s="32" t="str">
        <f>IF(ISBLANK('Форма 1'!AH263),"",'Форма 1'!AH263)</f>
        <v/>
      </c>
      <c r="N263" s="30" t="str">
        <f>IF(ISNUMBER('Форма 1'!AI263),ROUND('Форма 1'!$I263*VLOOKUP('Форма 1'!$G263,'Предельники 2022'!$B$4:$X$28,'Форма 1'!AI$7),2),"")</f>
        <v/>
      </c>
      <c r="O263" s="30">
        <f>IF(ISNUMBER('Форма 1'!AJ263),ROUND('Форма 1'!$I263*VLOOKUP('Форма 1'!$G263,'Предельники 2022'!$B$4:$X$28,'Форма 1'!AJ$7),2),"")</f>
        <v>17427584.02</v>
      </c>
      <c r="P263" s="30" t="str">
        <f>IF(ISNUMBER('Форма 1'!AK263),ROUND('Форма 1'!$I263*VLOOKUP('Форма 1'!$G263,'Предельники 2022'!$B$4:$X$28,'Форма 1'!AK$7),2),"")</f>
        <v/>
      </c>
      <c r="Q263" s="30" t="str">
        <f>IF(ISNUMBER('Форма 1'!AL263),ROUND('Форма 1'!$I263*VLOOKUP('Форма 1'!$G263,'Предельники 2022'!$B$4:$X$28,'Форма 1'!AL$7),2),"")</f>
        <v/>
      </c>
      <c r="R263" s="30" t="str">
        <f>IF(ISNUMBER('Форма 1'!AM263),ROUND('Форма 1'!$I263*VLOOKUP('Форма 1'!$G263,'Предельники 2022'!$B$4:$X$28,'Форма 1'!AM$7),2),"")</f>
        <v/>
      </c>
      <c r="S263" s="93" t="str">
        <f t="shared" si="60"/>
        <v/>
      </c>
      <c r="T263" s="93" t="str">
        <f>IF(ISNUMBER('Форма 1'!AN263),INDEX('Предельники 2022'!$C$4:$X$28,MATCH('Форма 1'!$G263,'Предельники 2022'!$B$4:$B$28,0),MATCH(T$5,'Предельники 2022'!$C$3:$X$3,0)),"")</f>
        <v/>
      </c>
      <c r="U263" s="93" t="str">
        <f>IF(ISNUMBER('Форма 1'!AO263),INDEX('Предельники 2022'!$C$4:$X$28,MATCH('Форма 1'!$G263,'Предельники 2022'!$B$4:$B$28,0),MATCH(U$5,'Предельники 2022'!$C$3:$X$3,0)),"")</f>
        <v/>
      </c>
      <c r="V263" s="93" t="str">
        <f>IF(ISNUMBER('Форма 1'!AP263),INDEX('Предельники 2022'!$C$4:$X$28,MATCH('Форма 1'!$G263,'Предельники 2022'!$B$4:$B$28,0),MATCH(V$5,'Предельники 2022'!$C$3:$X$3,0)),"")</f>
        <v/>
      </c>
      <c r="W263" s="93" t="str">
        <f>IF(ISNUMBER('Форма 1'!AQ263),INDEX('Предельники 2022'!$C$4:$X$28,MATCH('Форма 1'!$G263,'Предельники 2022'!$B$4:$B$28,0),MATCH(W$5,'Предельники 2022'!$C$3:$X$3,0)),"")</f>
        <v/>
      </c>
      <c r="X263" s="30" t="str">
        <f>IF(ISNUMBER('Форма 1'!AR263),ROUND('Форма 1'!$I263*VLOOKUP('Форма 1'!$G263,'Предельники 2022'!$B$4:$X$28,'Форма 1'!AR$7),2),"")</f>
        <v/>
      </c>
      <c r="Y263" s="30" t="str">
        <f>IF(ISNUMBER('Форма 1'!AS263),ROUND('Форма 1'!$I263*VLOOKUP('Форма 1'!$G263,'Предельники 2022'!$B$4:$X$28,'Форма 1'!AS$7),2),"")</f>
        <v/>
      </c>
      <c r="Z263" s="30" t="str">
        <f>IF(ISNUMBER('Форма 1'!AT263),ROUND('Форма 1'!$I263*VLOOKUP('Форма 1'!$G263,'Предельники 2022'!$B$4:$X$28,'Форма 1'!AT$7),2),"")</f>
        <v/>
      </c>
      <c r="AA263" s="32"/>
      <c r="AB263" s="128">
        <f>'Форма 1'!T263</f>
        <v>45657</v>
      </c>
      <c r="AC263" s="130" t="str">
        <f>'Форма 1'!U263</f>
        <v>СС</v>
      </c>
    </row>
    <row r="264" spans="1:29" x14ac:dyDescent="0.25">
      <c r="A264" s="28">
        <f t="shared" si="59"/>
        <v>77</v>
      </c>
      <c r="B264" s="74" t="str">
        <f>IF(ISBLANK('Форма 1'!B264),"",'Форма 1'!B264)</f>
        <v>Пермский городской округ, город Пермь</v>
      </c>
      <c r="C264" s="87" t="s">
        <v>162</v>
      </c>
      <c r="D264" s="29">
        <f>IF(ISBLANK(C264),"Введите адрес",IF(C264='Форма 1'!C264,SUM(E264:K264,M264:S264,Форма2[[#This Row],[19]:[22]]),"Ошибка в адресе!"))</f>
        <v>23301009.740000002</v>
      </c>
      <c r="E264" s="30" t="str">
        <f>IF(ISNUMBER('Форма 1'!Z264),ROUND('Форма 1'!$I264*VLOOKUP('Форма 1'!$G264,'Предельники 2022'!$B$4:$X$28,'Форма 1'!Z$7),2),"")</f>
        <v/>
      </c>
      <c r="F264" s="30" t="str">
        <f>IF(ISNUMBER('Форма 1'!AA264),ROUND('Форма 1'!$I264*VLOOKUP('Форма 1'!$G264,'Предельники 2022'!$B$4:$X$28,'Форма 1'!AA$7),2),"")</f>
        <v/>
      </c>
      <c r="G264" s="30" t="str">
        <f>IF(ISNUMBER('Форма 1'!AB264),ROUND('Форма 1'!$I264*VLOOKUP('Форма 1'!$G264,'Предельники 2022'!$B$4:$X$28,'Форма 1'!AB$7),2),"")</f>
        <v/>
      </c>
      <c r="H264" s="30" t="str">
        <f>IF(ISNUMBER('Форма 1'!AC264),ROUND('Форма 1'!$I264*VLOOKUP('Форма 1'!$G264,'Предельники 2022'!$B$4:$X$28,'Форма 1'!AC$7),2),"")</f>
        <v/>
      </c>
      <c r="I264" s="30" t="str">
        <f>IF(ISNUMBER('Форма 1'!AD264),ROUND('Форма 1'!$I264*VLOOKUP('Форма 1'!$G264,'Предельники 2022'!$B$4:$X$28,'Форма 1'!AD$7),2),"")</f>
        <v/>
      </c>
      <c r="J264" s="30" t="str">
        <f>IF(ISNUMBER('Форма 1'!AE264),ROUND('Форма 1'!$I264*VLOOKUP('Форма 1'!$G264,'Предельники 2022'!$B$4:$X$28,'Форма 1'!AE$7),2),"")</f>
        <v/>
      </c>
      <c r="K264" s="30">
        <f>IF(ISNUMBER('Форма 1'!AF264),ROUND('Форма 1'!$I264*VLOOKUP('Форма 1'!$G264,'Предельники 2022'!$B$4:$X$28,'Форма 1'!AF$7),2),"")</f>
        <v>4194382.12</v>
      </c>
      <c r="L264" s="31" t="str">
        <f>IF(ISBLANK('Форма 1'!AG264),"",'Форма 1'!AG264)</f>
        <v/>
      </c>
      <c r="M264" s="32" t="str">
        <f>IF(ISBLANK('Форма 1'!AH264),"",'Форма 1'!AH264)</f>
        <v/>
      </c>
      <c r="N264" s="30" t="str">
        <f>IF(ISNUMBER('Форма 1'!AI264),ROUND('Форма 1'!$I264*VLOOKUP('Форма 1'!$G264,'Предельники 2022'!$B$4:$X$28,'Форма 1'!AI$7),2),"")</f>
        <v/>
      </c>
      <c r="O264" s="30">
        <f>IF(ISNUMBER('Форма 1'!AJ264),ROUND('Форма 1'!$I264*VLOOKUP('Форма 1'!$G264,'Предельники 2022'!$B$4:$X$28,'Форма 1'!AJ$7),2),"")</f>
        <v>19106627.620000001</v>
      </c>
      <c r="P264" s="30" t="str">
        <f>IF(ISNUMBER('Форма 1'!AK264),ROUND('Форма 1'!$I264*VLOOKUP('Форма 1'!$G264,'Предельники 2022'!$B$4:$X$28,'Форма 1'!AK$7),2),"")</f>
        <v/>
      </c>
      <c r="Q264" s="30" t="str">
        <f>IF(ISNUMBER('Форма 1'!AL264),ROUND('Форма 1'!$I264*VLOOKUP('Форма 1'!$G264,'Предельники 2022'!$B$4:$X$28,'Форма 1'!AL$7),2),"")</f>
        <v/>
      </c>
      <c r="R264" s="30" t="str">
        <f>IF(ISNUMBER('Форма 1'!AM264),ROUND('Форма 1'!$I264*VLOOKUP('Форма 1'!$G264,'Предельники 2022'!$B$4:$X$28,'Форма 1'!AM$7),2),"")</f>
        <v/>
      </c>
      <c r="S264" s="93" t="str">
        <f t="shared" si="60"/>
        <v/>
      </c>
      <c r="T264" s="93" t="str">
        <f>IF(ISNUMBER('Форма 1'!AN264),INDEX('Предельники 2022'!$C$4:$X$28,MATCH('Форма 1'!$G264,'Предельники 2022'!$B$4:$B$28,0),MATCH(T$5,'Предельники 2022'!$C$3:$X$3,0)),"")</f>
        <v/>
      </c>
      <c r="U264" s="93" t="str">
        <f>IF(ISNUMBER('Форма 1'!AO264),INDEX('Предельники 2022'!$C$4:$X$28,MATCH('Форма 1'!$G264,'Предельники 2022'!$B$4:$B$28,0),MATCH(U$5,'Предельники 2022'!$C$3:$X$3,0)),"")</f>
        <v/>
      </c>
      <c r="V264" s="93" t="str">
        <f>IF(ISNUMBER('Форма 1'!AP264),INDEX('Предельники 2022'!$C$4:$X$28,MATCH('Форма 1'!$G264,'Предельники 2022'!$B$4:$B$28,0),MATCH(V$5,'Предельники 2022'!$C$3:$X$3,0)),"")</f>
        <v/>
      </c>
      <c r="W264" s="93" t="str">
        <f>IF(ISNUMBER('Форма 1'!AQ264),INDEX('Предельники 2022'!$C$4:$X$28,MATCH('Форма 1'!$G264,'Предельники 2022'!$B$4:$B$28,0),MATCH(W$5,'Предельники 2022'!$C$3:$X$3,0)),"")</f>
        <v/>
      </c>
      <c r="X264" s="30" t="str">
        <f>IF(ISNUMBER('Форма 1'!AR264),ROUND('Форма 1'!$I264*VLOOKUP('Форма 1'!$G264,'Предельники 2022'!$B$4:$X$28,'Форма 1'!AR$7),2),"")</f>
        <v/>
      </c>
      <c r="Y264" s="30" t="str">
        <f>IF(ISNUMBER('Форма 1'!AS264),ROUND('Форма 1'!$I264*VLOOKUP('Форма 1'!$G264,'Предельники 2022'!$B$4:$X$28,'Форма 1'!AS$7),2),"")</f>
        <v/>
      </c>
      <c r="Z264" s="30" t="str">
        <f>IF(ISNUMBER('Форма 1'!AT264),ROUND('Форма 1'!$I264*VLOOKUP('Форма 1'!$G264,'Предельники 2022'!$B$4:$X$28,'Форма 1'!AT$7),2),"")</f>
        <v/>
      </c>
      <c r="AA264" s="32"/>
      <c r="AB264" s="128">
        <f>'Форма 1'!T264</f>
        <v>45657</v>
      </c>
      <c r="AC264" s="130" t="str">
        <f>'Форма 1'!U264</f>
        <v>СС</v>
      </c>
    </row>
    <row r="265" spans="1:29" x14ac:dyDescent="0.25">
      <c r="A265" s="28">
        <f t="shared" si="59"/>
        <v>78</v>
      </c>
      <c r="B265" s="74" t="str">
        <f>IF(ISBLANK('Форма 1'!B265),"",'Форма 1'!B265)</f>
        <v>Пермский городской округ, город Пермь</v>
      </c>
      <c r="C265" s="87" t="s">
        <v>1773</v>
      </c>
      <c r="D265" s="29">
        <f>IF(ISBLANK(C265),"Введите адрес",IF(C265='Форма 1'!C265,SUM(E265:K265,M265:S265,Форма2[[#This Row],[19]:[22]]),"Ошибка в адресе!"))</f>
        <v>32019981.59</v>
      </c>
      <c r="E265" s="30" t="str">
        <f>IF(ISNUMBER('Форма 1'!Z265),ROUND('Форма 1'!$I265*VLOOKUP('Форма 1'!$G265,'Предельники 2022'!$B$4:$X$28,'Форма 1'!Z$7),2),"")</f>
        <v/>
      </c>
      <c r="F265" s="30" t="str">
        <f>IF(ISNUMBER('Форма 1'!AA265),ROUND('Форма 1'!$I265*VLOOKUP('Форма 1'!$G265,'Предельники 2022'!$B$4:$X$28,'Форма 1'!AA$7),2),"")</f>
        <v/>
      </c>
      <c r="G265" s="30" t="str">
        <f>IF(ISNUMBER('Форма 1'!AB265),ROUND('Форма 1'!$I265*VLOOKUP('Форма 1'!$G265,'Предельники 2022'!$B$4:$X$28,'Форма 1'!AB$7),2),"")</f>
        <v/>
      </c>
      <c r="H265" s="30" t="str">
        <f>IF(ISNUMBER('Форма 1'!AC265),ROUND('Форма 1'!$I265*VLOOKUP('Форма 1'!$G265,'Предельники 2022'!$B$4:$X$28,'Форма 1'!AC$7),2),"")</f>
        <v/>
      </c>
      <c r="I265" s="30" t="str">
        <f>IF(ISNUMBER('Форма 1'!AD265),ROUND('Форма 1'!$I265*VLOOKUP('Форма 1'!$G265,'Предельники 2022'!$B$4:$X$28,'Форма 1'!AD$7),2),"")</f>
        <v/>
      </c>
      <c r="J265" s="30" t="str">
        <f>IF(ISNUMBER('Форма 1'!AE265),ROUND('Форма 1'!$I265*VLOOKUP('Форма 1'!$G265,'Предельники 2022'!$B$4:$X$28,'Форма 1'!AE$7),2),"")</f>
        <v/>
      </c>
      <c r="K265" s="30" t="str">
        <f>IF(ISNUMBER('Форма 1'!AF265),ROUND('Форма 1'!$I265*VLOOKUP('Форма 1'!$G265,'Предельники 2022'!$B$4:$X$28,'Форма 1'!AF$7),2),"")</f>
        <v/>
      </c>
      <c r="L265" s="31" t="str">
        <f>IF(ISBLANK('Форма 1'!AG265),"",'Форма 1'!AG265)</f>
        <v/>
      </c>
      <c r="M265" s="32" t="str">
        <f>IF(ISBLANK('Форма 1'!AH265),"",'Форма 1'!AH265)</f>
        <v/>
      </c>
      <c r="N265" s="30" t="str">
        <f>IF(ISNUMBER('Форма 1'!AI265),ROUND('Форма 1'!$I265*VLOOKUP('Форма 1'!$G265,'Предельники 2022'!$B$4:$X$28,'Форма 1'!AI$7),2),"")</f>
        <v/>
      </c>
      <c r="O265" s="30">
        <f>IF(ISNUMBER('Форма 1'!AJ265),ROUND('Форма 1'!$I265*VLOOKUP('Форма 1'!$G265,'Предельники 2022'!$B$4:$X$28,'Форма 1'!AJ$7),2),"")</f>
        <v>32019981.59</v>
      </c>
      <c r="P265" s="30" t="str">
        <f>IF(ISNUMBER('Форма 1'!AK265),ROUND('Форма 1'!$I265*VLOOKUP('Форма 1'!$G265,'Предельники 2022'!$B$4:$X$28,'Форма 1'!AK$7),2),"")</f>
        <v/>
      </c>
      <c r="Q265" s="30" t="str">
        <f>IF(ISNUMBER('Форма 1'!AL265),ROUND('Форма 1'!$I265*VLOOKUP('Форма 1'!$G265,'Предельники 2022'!$B$4:$X$28,'Форма 1'!AL$7),2),"")</f>
        <v/>
      </c>
      <c r="R265" s="30" t="str">
        <f>IF(ISNUMBER('Форма 1'!AM265),ROUND('Форма 1'!$I265*VLOOKUP('Форма 1'!$G265,'Предельники 2022'!$B$4:$X$28,'Форма 1'!AM$7),2),"")</f>
        <v/>
      </c>
      <c r="S265" s="93" t="str">
        <f t="shared" si="60"/>
        <v/>
      </c>
      <c r="T265" s="93" t="str">
        <f>IF(ISNUMBER('Форма 1'!AN265),INDEX('Предельники 2022'!$C$4:$X$28,MATCH('Форма 1'!$G265,'Предельники 2022'!$B$4:$B$28,0),MATCH(T$5,'Предельники 2022'!$C$3:$X$3,0)),"")</f>
        <v/>
      </c>
      <c r="U265" s="93" t="str">
        <f>IF(ISNUMBER('Форма 1'!AO265),INDEX('Предельники 2022'!$C$4:$X$28,MATCH('Форма 1'!$G265,'Предельники 2022'!$B$4:$B$28,0),MATCH(U$5,'Предельники 2022'!$C$3:$X$3,0)),"")</f>
        <v/>
      </c>
      <c r="V265" s="93" t="str">
        <f>IF(ISNUMBER('Форма 1'!AP265),INDEX('Предельники 2022'!$C$4:$X$28,MATCH('Форма 1'!$G265,'Предельники 2022'!$B$4:$B$28,0),MATCH(V$5,'Предельники 2022'!$C$3:$X$3,0)),"")</f>
        <v/>
      </c>
      <c r="W265" s="93" t="str">
        <f>IF(ISNUMBER('Форма 1'!AQ265),INDEX('Предельники 2022'!$C$4:$X$28,MATCH('Форма 1'!$G265,'Предельники 2022'!$B$4:$B$28,0),MATCH(W$5,'Предельники 2022'!$C$3:$X$3,0)),"")</f>
        <v/>
      </c>
      <c r="X265" s="30" t="str">
        <f>IF(ISNUMBER('Форма 1'!AR265),ROUND('Форма 1'!$I265*VLOOKUP('Форма 1'!$G265,'Предельники 2022'!$B$4:$X$28,'Форма 1'!AR$7),2),"")</f>
        <v/>
      </c>
      <c r="Y265" s="30" t="str">
        <f>IF(ISNUMBER('Форма 1'!AS265),ROUND('Форма 1'!$I265*VLOOKUP('Форма 1'!$G265,'Предельники 2022'!$B$4:$X$28,'Форма 1'!AS$7),2),"")</f>
        <v/>
      </c>
      <c r="Z265" s="30" t="str">
        <f>IF(ISNUMBER('Форма 1'!AT265),ROUND('Форма 1'!$I265*VLOOKUP('Форма 1'!$G265,'Предельники 2022'!$B$4:$X$28,'Форма 1'!AT$7),2),"")</f>
        <v/>
      </c>
      <c r="AA265" s="32"/>
      <c r="AB265" s="128">
        <f>'Форма 1'!T265</f>
        <v>45657</v>
      </c>
      <c r="AC265" s="130" t="str">
        <f>'Форма 1'!U265</f>
        <v>РО</v>
      </c>
    </row>
    <row r="266" spans="1:29" x14ac:dyDescent="0.25">
      <c r="A266" s="28">
        <f t="shared" si="59"/>
        <v>79</v>
      </c>
      <c r="B266" s="74" t="str">
        <f>IF(ISBLANK('Форма 1'!B266),"",'Форма 1'!B266)</f>
        <v>Пермский городской округ, город Пермь</v>
      </c>
      <c r="C266" s="87" t="s">
        <v>229</v>
      </c>
      <c r="D266" s="29">
        <f>IF(ISBLANK(C266),"Введите адрес",IF(C266='Форма 1'!C266,SUM(E266:K266,M266:S266,Форма2[[#This Row],[19]:[22]]),"Ошибка в адресе!"))</f>
        <v>36448788.770000003</v>
      </c>
      <c r="E266" s="30" t="str">
        <f>IF(ISNUMBER('Форма 1'!Z266),ROUND('Форма 1'!$I266*VLOOKUP('Форма 1'!$G266,'Предельники 2022'!$B$4:$X$28,'Форма 1'!Z$7),2),"")</f>
        <v/>
      </c>
      <c r="F266" s="30" t="str">
        <f>IF(ISNUMBER('Форма 1'!AA266),ROUND('Форма 1'!$I266*VLOOKUP('Форма 1'!$G266,'Предельники 2022'!$B$4:$X$28,'Форма 1'!AA$7),2),"")</f>
        <v/>
      </c>
      <c r="G266" s="30" t="str">
        <f>IF(ISNUMBER('Форма 1'!AB266),ROUND('Форма 1'!$I266*VLOOKUP('Форма 1'!$G266,'Предельники 2022'!$B$4:$X$28,'Форма 1'!AB$7),2),"")</f>
        <v/>
      </c>
      <c r="H266" s="30" t="str">
        <f>IF(ISNUMBER('Форма 1'!AC266),ROUND('Форма 1'!$I266*VLOOKUP('Форма 1'!$G266,'Предельники 2022'!$B$4:$X$28,'Форма 1'!AC$7),2),"")</f>
        <v/>
      </c>
      <c r="I266" s="30" t="str">
        <f>IF(ISNUMBER('Форма 1'!AD266),ROUND('Форма 1'!$I266*VLOOKUP('Форма 1'!$G266,'Предельники 2022'!$B$4:$X$28,'Форма 1'!AD$7),2),"")</f>
        <v/>
      </c>
      <c r="J266" s="30" t="str">
        <f>IF(ISNUMBER('Форма 1'!AE266),ROUND('Форма 1'!$I266*VLOOKUP('Форма 1'!$G266,'Предельники 2022'!$B$4:$X$28,'Форма 1'!AE$7),2),"")</f>
        <v/>
      </c>
      <c r="K266" s="30" t="str">
        <f>IF(ISNUMBER('Форма 1'!AF266),ROUND('Форма 1'!$I266*VLOOKUP('Форма 1'!$G266,'Предельники 2022'!$B$4:$X$28,'Форма 1'!AF$7),2),"")</f>
        <v/>
      </c>
      <c r="L266" s="31" t="str">
        <f>IF(ISBLANK('Форма 1'!AG266),"",'Форма 1'!AG266)</f>
        <v/>
      </c>
      <c r="M266" s="32" t="str">
        <f>IF(ISBLANK('Форма 1'!AH266),"",'Форма 1'!AH266)</f>
        <v/>
      </c>
      <c r="N266" s="30">
        <f>IF(ISNUMBER('Форма 1'!AI266),ROUND('Форма 1'!$I266*VLOOKUP('Форма 1'!$G266,'Предельники 2022'!$B$4:$X$28,'Форма 1'!AI$7),2),"")</f>
        <v>36448788.770000003</v>
      </c>
      <c r="O266" s="30" t="str">
        <f>IF(ISNUMBER('Форма 1'!AJ266),ROUND('Форма 1'!$I266*VLOOKUP('Форма 1'!$G266,'Предельники 2022'!$B$4:$X$28,'Форма 1'!AJ$7),2),"")</f>
        <v/>
      </c>
      <c r="P266" s="30" t="str">
        <f>IF(ISNUMBER('Форма 1'!AK266),ROUND('Форма 1'!$I266*VLOOKUP('Форма 1'!$G266,'Предельники 2022'!$B$4:$X$28,'Форма 1'!AK$7),2),"")</f>
        <v/>
      </c>
      <c r="Q266" s="30" t="str">
        <f>IF(ISNUMBER('Форма 1'!AL266),ROUND('Форма 1'!$I266*VLOOKUP('Форма 1'!$G266,'Предельники 2022'!$B$4:$X$28,'Форма 1'!AL$7),2),"")</f>
        <v/>
      </c>
      <c r="R266" s="30" t="str">
        <f>IF(ISNUMBER('Форма 1'!AM266),ROUND('Форма 1'!$I266*VLOOKUP('Форма 1'!$G266,'Предельники 2022'!$B$4:$X$28,'Форма 1'!AM$7),2),"")</f>
        <v/>
      </c>
      <c r="S266" s="93" t="str">
        <f t="shared" si="60"/>
        <v/>
      </c>
      <c r="T266" s="93" t="str">
        <f>IF(ISNUMBER('Форма 1'!AN266),INDEX('Предельники 2022'!$C$4:$X$28,MATCH('Форма 1'!$G266,'Предельники 2022'!$B$4:$B$28,0),MATCH(T$5,'Предельники 2022'!$C$3:$X$3,0)),"")</f>
        <v/>
      </c>
      <c r="U266" s="93" t="str">
        <f>IF(ISNUMBER('Форма 1'!AO266),INDEX('Предельники 2022'!$C$4:$X$28,MATCH('Форма 1'!$G266,'Предельники 2022'!$B$4:$B$28,0),MATCH(U$5,'Предельники 2022'!$C$3:$X$3,0)),"")</f>
        <v/>
      </c>
      <c r="V266" s="93" t="str">
        <f>IF(ISNUMBER('Форма 1'!AP266),INDEX('Предельники 2022'!$C$4:$X$28,MATCH('Форма 1'!$G266,'Предельники 2022'!$B$4:$B$28,0),MATCH(V$5,'Предельники 2022'!$C$3:$X$3,0)),"")</f>
        <v/>
      </c>
      <c r="W266" s="93" t="str">
        <f>IF(ISNUMBER('Форма 1'!AQ266),INDEX('Предельники 2022'!$C$4:$X$28,MATCH('Форма 1'!$G266,'Предельники 2022'!$B$4:$B$28,0),MATCH(W$5,'Предельники 2022'!$C$3:$X$3,0)),"")</f>
        <v/>
      </c>
      <c r="X266" s="30" t="str">
        <f>IF(ISNUMBER('Форма 1'!AR266),ROUND('Форма 1'!$I266*VLOOKUP('Форма 1'!$G266,'Предельники 2022'!$B$4:$X$28,'Форма 1'!AR$7),2),"")</f>
        <v/>
      </c>
      <c r="Y266" s="30" t="str">
        <f>IF(ISNUMBER('Форма 1'!AS266),ROUND('Форма 1'!$I266*VLOOKUP('Форма 1'!$G266,'Предельники 2022'!$B$4:$X$28,'Форма 1'!AS$7),2),"")</f>
        <v/>
      </c>
      <c r="Z266" s="30" t="str">
        <f>IF(ISNUMBER('Форма 1'!AT266),ROUND('Форма 1'!$I266*VLOOKUP('Форма 1'!$G266,'Предельники 2022'!$B$4:$X$28,'Форма 1'!AT$7),2),"")</f>
        <v/>
      </c>
      <c r="AA266" s="32"/>
      <c r="AB266" s="128">
        <f>'Форма 1'!T266</f>
        <v>45657</v>
      </c>
      <c r="AC266" s="130" t="str">
        <f>'Форма 1'!U266</f>
        <v>СС</v>
      </c>
    </row>
    <row r="267" spans="1:29" x14ac:dyDescent="0.25">
      <c r="A267" s="28">
        <f t="shared" si="59"/>
        <v>80</v>
      </c>
      <c r="B267" s="74" t="str">
        <f>IF(ISBLANK('Форма 1'!B267),"",'Форма 1'!B267)</f>
        <v>Пермский городской округ, город Пермь</v>
      </c>
      <c r="C267" s="87" t="s">
        <v>228</v>
      </c>
      <c r="D267" s="29">
        <f>IF(ISBLANK(C267),"Введите адрес",IF(C267='Форма 1'!C267,SUM(E267:K267,M267:S267,Форма2[[#This Row],[19]:[22]]),"Ошибка в адресе!"))</f>
        <v>20018596.75</v>
      </c>
      <c r="E267" s="30" t="str">
        <f>IF(ISNUMBER('Форма 1'!Z267),ROUND('Форма 1'!$I267*VLOOKUP('Форма 1'!$G267,'Предельники 2022'!$B$4:$X$28,'Форма 1'!Z$7),2),"")</f>
        <v/>
      </c>
      <c r="F267" s="30" t="str">
        <f>IF(ISNUMBER('Форма 1'!AA267),ROUND('Форма 1'!$I267*VLOOKUP('Форма 1'!$G267,'Предельники 2022'!$B$4:$X$28,'Форма 1'!AA$7),2),"")</f>
        <v/>
      </c>
      <c r="G267" s="30" t="str">
        <f>IF(ISNUMBER('Форма 1'!AB267),ROUND('Форма 1'!$I267*VLOOKUP('Форма 1'!$G267,'Предельники 2022'!$B$4:$X$28,'Форма 1'!AB$7),2),"")</f>
        <v/>
      </c>
      <c r="H267" s="30" t="str">
        <f>IF(ISNUMBER('Форма 1'!AC267),ROUND('Форма 1'!$I267*VLOOKUP('Форма 1'!$G267,'Предельники 2022'!$B$4:$X$28,'Форма 1'!AC$7),2),"")</f>
        <v/>
      </c>
      <c r="I267" s="30" t="str">
        <f>IF(ISNUMBER('Форма 1'!AD267),ROUND('Форма 1'!$I267*VLOOKUP('Форма 1'!$G267,'Предельники 2022'!$B$4:$X$28,'Форма 1'!AD$7),2),"")</f>
        <v/>
      </c>
      <c r="J267" s="30" t="str">
        <f>IF(ISNUMBER('Форма 1'!AE267),ROUND('Форма 1'!$I267*VLOOKUP('Форма 1'!$G267,'Предельники 2022'!$B$4:$X$28,'Форма 1'!AE$7),2),"")</f>
        <v/>
      </c>
      <c r="K267" s="30" t="str">
        <f>IF(ISNUMBER('Форма 1'!AF267),ROUND('Форма 1'!$I267*VLOOKUP('Форма 1'!$G267,'Предельники 2022'!$B$4:$X$28,'Форма 1'!AF$7),2),"")</f>
        <v/>
      </c>
      <c r="L267" s="31" t="str">
        <f>IF(ISBLANK('Форма 1'!AG267),"",'Форма 1'!AG267)</f>
        <v/>
      </c>
      <c r="M267" s="32" t="str">
        <f>IF(ISBLANK('Форма 1'!AH267),"",'Форма 1'!AH267)</f>
        <v/>
      </c>
      <c r="N267" s="30">
        <f>IF(ISNUMBER('Форма 1'!AI267),ROUND('Форма 1'!$I267*VLOOKUP('Форма 1'!$G267,'Предельники 2022'!$B$4:$X$28,'Форма 1'!AI$7),2),"")</f>
        <v>20018596.75</v>
      </c>
      <c r="O267" s="30" t="str">
        <f>IF(ISNUMBER('Форма 1'!AJ267),ROUND('Форма 1'!$I267*VLOOKUP('Форма 1'!$G267,'Предельники 2022'!$B$4:$X$28,'Форма 1'!AJ$7),2),"")</f>
        <v/>
      </c>
      <c r="P267" s="30" t="str">
        <f>IF(ISNUMBER('Форма 1'!AK267),ROUND('Форма 1'!$I267*VLOOKUP('Форма 1'!$G267,'Предельники 2022'!$B$4:$X$28,'Форма 1'!AK$7),2),"")</f>
        <v/>
      </c>
      <c r="Q267" s="30" t="str">
        <f>IF(ISNUMBER('Форма 1'!AL267),ROUND('Форма 1'!$I267*VLOOKUP('Форма 1'!$G267,'Предельники 2022'!$B$4:$X$28,'Форма 1'!AL$7),2),"")</f>
        <v/>
      </c>
      <c r="R267" s="30" t="str">
        <f>IF(ISNUMBER('Форма 1'!AM267),ROUND('Форма 1'!$I267*VLOOKUP('Форма 1'!$G267,'Предельники 2022'!$B$4:$X$28,'Форма 1'!AM$7),2),"")</f>
        <v/>
      </c>
      <c r="S267" s="93" t="str">
        <f t="shared" si="60"/>
        <v/>
      </c>
      <c r="T267" s="93" t="str">
        <f>IF(ISNUMBER('Форма 1'!AN267),INDEX('Предельники 2022'!$C$4:$X$28,MATCH('Форма 1'!$G267,'Предельники 2022'!$B$4:$B$28,0),MATCH(T$5,'Предельники 2022'!$C$3:$X$3,0)),"")</f>
        <v/>
      </c>
      <c r="U267" s="93" t="str">
        <f>IF(ISNUMBER('Форма 1'!AO267),INDEX('Предельники 2022'!$C$4:$X$28,MATCH('Форма 1'!$G267,'Предельники 2022'!$B$4:$B$28,0),MATCH(U$5,'Предельники 2022'!$C$3:$X$3,0)),"")</f>
        <v/>
      </c>
      <c r="V267" s="93" t="str">
        <f>IF(ISNUMBER('Форма 1'!AP267),INDEX('Предельники 2022'!$C$4:$X$28,MATCH('Форма 1'!$G267,'Предельники 2022'!$B$4:$B$28,0),MATCH(V$5,'Предельники 2022'!$C$3:$X$3,0)),"")</f>
        <v/>
      </c>
      <c r="W267" s="93" t="str">
        <f>IF(ISNUMBER('Форма 1'!AQ267),INDEX('Предельники 2022'!$C$4:$X$28,MATCH('Форма 1'!$G267,'Предельники 2022'!$B$4:$B$28,0),MATCH(W$5,'Предельники 2022'!$C$3:$X$3,0)),"")</f>
        <v/>
      </c>
      <c r="X267" s="30" t="str">
        <f>IF(ISNUMBER('Форма 1'!AR267),ROUND('Форма 1'!$I267*VLOOKUP('Форма 1'!$G267,'Предельники 2022'!$B$4:$X$28,'Форма 1'!AR$7),2),"")</f>
        <v/>
      </c>
      <c r="Y267" s="30" t="str">
        <f>IF(ISNUMBER('Форма 1'!AS267),ROUND('Форма 1'!$I267*VLOOKUP('Форма 1'!$G267,'Предельники 2022'!$B$4:$X$28,'Форма 1'!AS$7),2),"")</f>
        <v/>
      </c>
      <c r="Z267" s="30" t="str">
        <f>IF(ISNUMBER('Форма 1'!AT267),ROUND('Форма 1'!$I267*VLOOKUP('Форма 1'!$G267,'Предельники 2022'!$B$4:$X$28,'Форма 1'!AT$7),2),"")</f>
        <v/>
      </c>
      <c r="AA267" s="32"/>
      <c r="AB267" s="128">
        <f>'Форма 1'!T267</f>
        <v>45657</v>
      </c>
      <c r="AC267" s="130" t="str">
        <f>'Форма 1'!U267</f>
        <v>СС</v>
      </c>
    </row>
    <row r="268" spans="1:29" x14ac:dyDescent="0.25">
      <c r="A268" s="28">
        <f t="shared" si="59"/>
        <v>81</v>
      </c>
      <c r="B268" s="74" t="str">
        <f>IF(ISBLANK('Форма 1'!B268),"",'Форма 1'!B268)</f>
        <v>Пермский городской округ, город Пермь</v>
      </c>
      <c r="C268" s="87" t="s">
        <v>1550</v>
      </c>
      <c r="D268" s="29">
        <f>IF(ISBLANK(C268),"Введите адрес",IF(C268='Форма 1'!C268,SUM(E268:K268,M268:S268,Форма2[[#This Row],[19]:[22]]),"Ошибка в адресе!"))</f>
        <v>24350053.829999998</v>
      </c>
      <c r="E268" s="30" t="str">
        <f>IF(ISNUMBER('Форма 1'!Z268),ROUND('Форма 1'!$I268*VLOOKUP('Форма 1'!$G268,'Предельники 2022'!$B$4:$X$28,'Форма 1'!Z$7),2),"")</f>
        <v/>
      </c>
      <c r="F268" s="30" t="str">
        <f>IF(ISNUMBER('Форма 1'!AA268),ROUND('Форма 1'!$I268*VLOOKUP('Форма 1'!$G268,'Предельники 2022'!$B$4:$X$28,'Форма 1'!AA$7),2),"")</f>
        <v/>
      </c>
      <c r="G268" s="30" t="str">
        <f>IF(ISNUMBER('Форма 1'!AB268),ROUND('Форма 1'!$I268*VLOOKUP('Форма 1'!$G268,'Предельники 2022'!$B$4:$X$28,'Форма 1'!AB$7),2),"")</f>
        <v/>
      </c>
      <c r="H268" s="30" t="str">
        <f>IF(ISNUMBER('Форма 1'!AC268),ROUND('Форма 1'!$I268*VLOOKUP('Форма 1'!$G268,'Предельники 2022'!$B$4:$X$28,'Форма 1'!AC$7),2),"")</f>
        <v/>
      </c>
      <c r="I268" s="30" t="str">
        <f>IF(ISNUMBER('Форма 1'!AD268),ROUND('Форма 1'!$I268*VLOOKUP('Форма 1'!$G268,'Предельники 2022'!$B$4:$X$28,'Форма 1'!AD$7),2),"")</f>
        <v/>
      </c>
      <c r="J268" s="30" t="str">
        <f>IF(ISNUMBER('Форма 1'!AE268),ROUND('Форма 1'!$I268*VLOOKUP('Форма 1'!$G268,'Предельники 2022'!$B$4:$X$28,'Форма 1'!AE$7),2),"")</f>
        <v/>
      </c>
      <c r="K268" s="30" t="str">
        <f>IF(ISNUMBER('Форма 1'!AF268),ROUND('Форма 1'!$I268*VLOOKUP('Форма 1'!$G268,'Предельники 2022'!$B$4:$X$28,'Форма 1'!AF$7),2),"")</f>
        <v/>
      </c>
      <c r="L268" s="31" t="str">
        <f>IF(ISBLANK('Форма 1'!AG268),"",'Форма 1'!AG268)</f>
        <v/>
      </c>
      <c r="M268" s="32" t="str">
        <f>IF(ISBLANK('Форма 1'!AH268),"",'Форма 1'!AH268)</f>
        <v/>
      </c>
      <c r="N268" s="30">
        <f>IF(ISNUMBER('Форма 1'!AI268),ROUND('Форма 1'!$I268*VLOOKUP('Форма 1'!$G268,'Предельники 2022'!$B$4:$X$28,'Форма 1'!AI$7),2),"")</f>
        <v>24350053.829999998</v>
      </c>
      <c r="O268" s="30" t="str">
        <f>IF(ISNUMBER('Форма 1'!AJ268),ROUND('Форма 1'!$I268*VLOOKUP('Форма 1'!$G268,'Предельники 2022'!$B$4:$X$28,'Форма 1'!AJ$7),2),"")</f>
        <v/>
      </c>
      <c r="P268" s="30" t="str">
        <f>IF(ISNUMBER('Форма 1'!AK268),ROUND('Форма 1'!$I268*VLOOKUP('Форма 1'!$G268,'Предельники 2022'!$B$4:$X$28,'Форма 1'!AK$7),2),"")</f>
        <v/>
      </c>
      <c r="Q268" s="30" t="str">
        <f>IF(ISNUMBER('Форма 1'!AL268),ROUND('Форма 1'!$I268*VLOOKUP('Форма 1'!$G268,'Предельники 2022'!$B$4:$X$28,'Форма 1'!AL$7),2),"")</f>
        <v/>
      </c>
      <c r="R268" s="30" t="str">
        <f>IF(ISNUMBER('Форма 1'!AM268),ROUND('Форма 1'!$I268*VLOOKUP('Форма 1'!$G268,'Предельники 2022'!$B$4:$X$28,'Форма 1'!AM$7),2),"")</f>
        <v/>
      </c>
      <c r="S268" s="93" t="str">
        <f t="shared" si="60"/>
        <v/>
      </c>
      <c r="T268" s="93" t="str">
        <f>IF(ISNUMBER('Форма 1'!AN268),INDEX('Предельники 2022'!$C$4:$X$28,MATCH('Форма 1'!$G268,'Предельники 2022'!$B$4:$B$28,0),MATCH(T$5,'Предельники 2022'!$C$3:$X$3,0)),"")</f>
        <v/>
      </c>
      <c r="U268" s="93" t="str">
        <f>IF(ISNUMBER('Форма 1'!AO268),INDEX('Предельники 2022'!$C$4:$X$28,MATCH('Форма 1'!$G268,'Предельники 2022'!$B$4:$B$28,0),MATCH(U$5,'Предельники 2022'!$C$3:$X$3,0)),"")</f>
        <v/>
      </c>
      <c r="V268" s="93" t="str">
        <f>IF(ISNUMBER('Форма 1'!AP268),INDEX('Предельники 2022'!$C$4:$X$28,MATCH('Форма 1'!$G268,'Предельники 2022'!$B$4:$B$28,0),MATCH(V$5,'Предельники 2022'!$C$3:$X$3,0)),"")</f>
        <v/>
      </c>
      <c r="W268" s="93" t="str">
        <f>IF(ISNUMBER('Форма 1'!AQ268),INDEX('Предельники 2022'!$C$4:$X$28,MATCH('Форма 1'!$G268,'Предельники 2022'!$B$4:$B$28,0),MATCH(W$5,'Предельники 2022'!$C$3:$X$3,0)),"")</f>
        <v/>
      </c>
      <c r="X268" s="30" t="str">
        <f>IF(ISNUMBER('Форма 1'!AR268),ROUND('Форма 1'!$I268*VLOOKUP('Форма 1'!$G268,'Предельники 2022'!$B$4:$X$28,'Форма 1'!AR$7),2),"")</f>
        <v/>
      </c>
      <c r="Y268" s="30" t="str">
        <f>IF(ISNUMBER('Форма 1'!AS268),ROUND('Форма 1'!$I268*VLOOKUP('Форма 1'!$G268,'Предельники 2022'!$B$4:$X$28,'Форма 1'!AS$7),2),"")</f>
        <v/>
      </c>
      <c r="Z268" s="30" t="str">
        <f>IF(ISNUMBER('Форма 1'!AT268),ROUND('Форма 1'!$I268*VLOOKUP('Форма 1'!$G268,'Предельники 2022'!$B$4:$X$28,'Форма 1'!AT$7),2),"")</f>
        <v/>
      </c>
      <c r="AA268" s="32"/>
      <c r="AB268" s="128">
        <f>'Форма 1'!T268</f>
        <v>45657</v>
      </c>
      <c r="AC268" s="130" t="str">
        <f>'Форма 1'!U268</f>
        <v>СС</v>
      </c>
    </row>
    <row r="269" spans="1:29" x14ac:dyDescent="0.25">
      <c r="A269" s="28">
        <f t="shared" si="59"/>
        <v>82</v>
      </c>
      <c r="B269" s="74" t="str">
        <f>IF(ISBLANK('Форма 1'!B269),"",'Форма 1'!B269)</f>
        <v>Пермский городской округ, город Пермь</v>
      </c>
      <c r="C269" s="87" t="s">
        <v>984</v>
      </c>
      <c r="D269" s="29">
        <f>IF(ISBLANK(C269),"Введите адрес",IF(C269='Форма 1'!C269,SUM(E269:K269,M269:S269,Форма2[[#This Row],[19]:[22]]),"Ошибка в адресе!"))</f>
        <v>13167028.140000001</v>
      </c>
      <c r="E269" s="30" t="str">
        <f>IF(ISNUMBER('Форма 1'!Z269),ROUND('Форма 1'!$I269*VLOOKUP('Форма 1'!$G269,'Предельники 2022'!$B$4:$X$28,'Форма 1'!Z$7),2),"")</f>
        <v/>
      </c>
      <c r="F269" s="30" t="str">
        <f>IF(ISNUMBER('Форма 1'!AA269),ROUND('Форма 1'!$I269*VLOOKUP('Форма 1'!$G269,'Предельники 2022'!$B$4:$X$28,'Форма 1'!AA$7),2),"")</f>
        <v/>
      </c>
      <c r="G269" s="30" t="str">
        <f>IF(ISNUMBER('Форма 1'!AB269),ROUND('Форма 1'!$I269*VLOOKUP('Форма 1'!$G269,'Предельники 2022'!$B$4:$X$28,'Форма 1'!AB$7),2),"")</f>
        <v/>
      </c>
      <c r="H269" s="30" t="str">
        <f>IF(ISNUMBER('Форма 1'!AC269),ROUND('Форма 1'!$I269*VLOOKUP('Форма 1'!$G269,'Предельники 2022'!$B$4:$X$28,'Форма 1'!AC$7),2),"")</f>
        <v/>
      </c>
      <c r="I269" s="30" t="str">
        <f>IF(ISNUMBER('Форма 1'!AD269),ROUND('Форма 1'!$I269*VLOOKUP('Форма 1'!$G269,'Предельники 2022'!$B$4:$X$28,'Форма 1'!AD$7),2),"")</f>
        <v/>
      </c>
      <c r="J269" s="30" t="str">
        <f>IF(ISNUMBER('Форма 1'!AE269),ROUND('Форма 1'!$I269*VLOOKUP('Форма 1'!$G269,'Предельники 2022'!$B$4:$X$28,'Форма 1'!AE$7),2),"")</f>
        <v/>
      </c>
      <c r="K269" s="30" t="str">
        <f>IF(ISNUMBER('Форма 1'!AF269),ROUND('Форма 1'!$I269*VLOOKUP('Форма 1'!$G269,'Предельники 2022'!$B$4:$X$28,'Форма 1'!AF$7),2),"")</f>
        <v/>
      </c>
      <c r="L269" s="31" t="str">
        <f>IF(ISBLANK('Форма 1'!AG269),"",'Форма 1'!AG269)</f>
        <v/>
      </c>
      <c r="M269" s="32" t="str">
        <f>IF(ISBLANK('Форма 1'!AH269),"",'Форма 1'!AH269)</f>
        <v/>
      </c>
      <c r="N269" s="30" t="str">
        <f>IF(ISNUMBER('Форма 1'!AI269),ROUND('Форма 1'!$I269*VLOOKUP('Форма 1'!$G269,'Предельники 2022'!$B$4:$X$28,'Форма 1'!AI$7),2),"")</f>
        <v/>
      </c>
      <c r="O269" s="30">
        <f>IF(ISNUMBER('Форма 1'!AJ269),ROUND('Форма 1'!$I269*VLOOKUP('Форма 1'!$G269,'Предельники 2022'!$B$4:$X$28,'Форма 1'!AJ$7),2),"")</f>
        <v>13167028.140000001</v>
      </c>
      <c r="P269" s="30" t="str">
        <f>IF(ISNUMBER('Форма 1'!AK269),ROUND('Форма 1'!$I269*VLOOKUP('Форма 1'!$G269,'Предельники 2022'!$B$4:$X$28,'Форма 1'!AK$7),2),"")</f>
        <v/>
      </c>
      <c r="Q269" s="30" t="str">
        <f>IF(ISNUMBER('Форма 1'!AL269),ROUND('Форма 1'!$I269*VLOOKUP('Форма 1'!$G269,'Предельники 2022'!$B$4:$X$28,'Форма 1'!AL$7),2),"")</f>
        <v/>
      </c>
      <c r="R269" s="30" t="str">
        <f>IF(ISNUMBER('Форма 1'!AM269),ROUND('Форма 1'!$I269*VLOOKUP('Форма 1'!$G269,'Предельники 2022'!$B$4:$X$28,'Форма 1'!AM$7),2),"")</f>
        <v/>
      </c>
      <c r="S269" s="93" t="str">
        <f t="shared" si="60"/>
        <v/>
      </c>
      <c r="T269" s="93" t="str">
        <f>IF(ISNUMBER('Форма 1'!AN269),INDEX('Предельники 2022'!$C$4:$X$28,MATCH('Форма 1'!$G269,'Предельники 2022'!$B$4:$B$28,0),MATCH(T$5,'Предельники 2022'!$C$3:$X$3,0)),"")</f>
        <v/>
      </c>
      <c r="U269" s="93" t="str">
        <f>IF(ISNUMBER('Форма 1'!AO269),INDEX('Предельники 2022'!$C$4:$X$28,MATCH('Форма 1'!$G269,'Предельники 2022'!$B$4:$B$28,0),MATCH(U$5,'Предельники 2022'!$C$3:$X$3,0)),"")</f>
        <v/>
      </c>
      <c r="V269" s="93" t="str">
        <f>IF(ISNUMBER('Форма 1'!AP269),INDEX('Предельники 2022'!$C$4:$X$28,MATCH('Форма 1'!$G269,'Предельники 2022'!$B$4:$B$28,0),MATCH(V$5,'Предельники 2022'!$C$3:$X$3,0)),"")</f>
        <v/>
      </c>
      <c r="W269" s="93" t="str">
        <f>IF(ISNUMBER('Форма 1'!AQ269),INDEX('Предельники 2022'!$C$4:$X$28,MATCH('Форма 1'!$G269,'Предельники 2022'!$B$4:$B$28,0),MATCH(W$5,'Предельники 2022'!$C$3:$X$3,0)),"")</f>
        <v/>
      </c>
      <c r="X269" s="30" t="str">
        <f>IF(ISNUMBER('Форма 1'!AR269),ROUND('Форма 1'!$I269*VLOOKUP('Форма 1'!$G269,'Предельники 2022'!$B$4:$X$28,'Форма 1'!AR$7),2),"")</f>
        <v/>
      </c>
      <c r="Y269" s="30" t="str">
        <f>IF(ISNUMBER('Форма 1'!AS269),ROUND('Форма 1'!$I269*VLOOKUP('Форма 1'!$G269,'Предельники 2022'!$B$4:$X$28,'Форма 1'!AS$7),2),"")</f>
        <v/>
      </c>
      <c r="Z269" s="30" t="str">
        <f>IF(ISNUMBER('Форма 1'!AT269),ROUND('Форма 1'!$I269*VLOOKUP('Форма 1'!$G269,'Предельники 2022'!$B$4:$X$28,'Форма 1'!AT$7),2),"")</f>
        <v/>
      </c>
      <c r="AA269" s="32"/>
      <c r="AB269" s="128">
        <f>'Форма 1'!T269</f>
        <v>45657</v>
      </c>
      <c r="AC269" s="130" t="str">
        <f>'Форма 1'!U269</f>
        <v>РО</v>
      </c>
    </row>
    <row r="270" spans="1:29" x14ac:dyDescent="0.25">
      <c r="A270" s="28">
        <f t="shared" si="59"/>
        <v>83</v>
      </c>
      <c r="B270" s="74" t="str">
        <f>IF(ISBLANK('Форма 1'!B270),"",'Форма 1'!B270)</f>
        <v>Пермский городской округ, город Пермь</v>
      </c>
      <c r="C270" s="87" t="s">
        <v>1553</v>
      </c>
      <c r="D270" s="29">
        <f>IF(ISBLANK(C270),"Введите адрес",IF(C270='Форма 1'!C270,SUM(E270:K270,M270:S270,Форма2[[#This Row],[19]:[22]]),"Ошибка в адресе!"))</f>
        <v>20995410.239999998</v>
      </c>
      <c r="E270" s="30" t="str">
        <f>IF(ISNUMBER('Форма 1'!Z270),ROUND('Форма 1'!$I270*VLOOKUP('Форма 1'!$G270,'Предельники 2022'!$B$4:$X$28,'Форма 1'!Z$7),2),"")</f>
        <v/>
      </c>
      <c r="F270" s="30" t="str">
        <f>IF(ISNUMBER('Форма 1'!AA270),ROUND('Форма 1'!$I270*VLOOKUP('Форма 1'!$G270,'Предельники 2022'!$B$4:$X$28,'Форма 1'!AA$7),2),"")</f>
        <v/>
      </c>
      <c r="G270" s="30" t="str">
        <f>IF(ISNUMBER('Форма 1'!AB270),ROUND('Форма 1'!$I270*VLOOKUP('Форма 1'!$G270,'Предельники 2022'!$B$4:$X$28,'Форма 1'!AB$7),2),"")</f>
        <v/>
      </c>
      <c r="H270" s="30" t="str">
        <f>IF(ISNUMBER('Форма 1'!AC270),ROUND('Форма 1'!$I270*VLOOKUP('Форма 1'!$G270,'Предельники 2022'!$B$4:$X$28,'Форма 1'!AC$7),2),"")</f>
        <v/>
      </c>
      <c r="I270" s="30" t="str">
        <f>IF(ISNUMBER('Форма 1'!AD270),ROUND('Форма 1'!$I270*VLOOKUP('Форма 1'!$G270,'Предельники 2022'!$B$4:$X$28,'Форма 1'!AD$7),2),"")</f>
        <v/>
      </c>
      <c r="J270" s="30" t="str">
        <f>IF(ISNUMBER('Форма 1'!AE270),ROUND('Форма 1'!$I270*VLOOKUP('Форма 1'!$G270,'Предельники 2022'!$B$4:$X$28,'Форма 1'!AE$7),2),"")</f>
        <v/>
      </c>
      <c r="K270" s="30" t="str">
        <f>IF(ISNUMBER('Форма 1'!AF270),ROUND('Форма 1'!$I270*VLOOKUP('Форма 1'!$G270,'Предельники 2022'!$B$4:$X$28,'Форма 1'!AF$7),2),"")</f>
        <v/>
      </c>
      <c r="L270" s="31" t="str">
        <f>IF(ISBLANK('Форма 1'!AG270),"",'Форма 1'!AG270)</f>
        <v/>
      </c>
      <c r="M270" s="32" t="str">
        <f>IF(ISBLANK('Форма 1'!AH270),"",'Форма 1'!AH270)</f>
        <v/>
      </c>
      <c r="N270" s="30">
        <f>IF(ISNUMBER('Форма 1'!AI270),ROUND('Форма 1'!$I270*VLOOKUP('Форма 1'!$G270,'Предельники 2022'!$B$4:$X$28,'Форма 1'!AI$7),2),"")</f>
        <v>20995410.239999998</v>
      </c>
      <c r="O270" s="30" t="str">
        <f>IF(ISNUMBER('Форма 1'!AJ270),ROUND('Форма 1'!$I270*VLOOKUP('Форма 1'!$G270,'Предельники 2022'!$B$4:$X$28,'Форма 1'!AJ$7),2),"")</f>
        <v/>
      </c>
      <c r="P270" s="30" t="str">
        <f>IF(ISNUMBER('Форма 1'!AK270),ROUND('Форма 1'!$I270*VLOOKUP('Форма 1'!$G270,'Предельники 2022'!$B$4:$X$28,'Форма 1'!AK$7),2),"")</f>
        <v/>
      </c>
      <c r="Q270" s="30" t="str">
        <f>IF(ISNUMBER('Форма 1'!AL270),ROUND('Форма 1'!$I270*VLOOKUP('Форма 1'!$G270,'Предельники 2022'!$B$4:$X$28,'Форма 1'!AL$7),2),"")</f>
        <v/>
      </c>
      <c r="R270" s="30" t="str">
        <f>IF(ISNUMBER('Форма 1'!AM270),ROUND('Форма 1'!$I270*VLOOKUP('Форма 1'!$G270,'Предельники 2022'!$B$4:$X$28,'Форма 1'!AM$7),2),"")</f>
        <v/>
      </c>
      <c r="S270" s="93" t="str">
        <f t="shared" si="60"/>
        <v/>
      </c>
      <c r="T270" s="93" t="str">
        <f>IF(ISNUMBER('Форма 1'!AN270),INDEX('Предельники 2022'!$C$4:$X$28,MATCH('Форма 1'!$G270,'Предельники 2022'!$B$4:$B$28,0),MATCH(T$5,'Предельники 2022'!$C$3:$X$3,0)),"")</f>
        <v/>
      </c>
      <c r="U270" s="93" t="str">
        <f>IF(ISNUMBER('Форма 1'!AO270),INDEX('Предельники 2022'!$C$4:$X$28,MATCH('Форма 1'!$G270,'Предельники 2022'!$B$4:$B$28,0),MATCH(U$5,'Предельники 2022'!$C$3:$X$3,0)),"")</f>
        <v/>
      </c>
      <c r="V270" s="93" t="str">
        <f>IF(ISNUMBER('Форма 1'!AP270),INDEX('Предельники 2022'!$C$4:$X$28,MATCH('Форма 1'!$G270,'Предельники 2022'!$B$4:$B$28,0),MATCH(V$5,'Предельники 2022'!$C$3:$X$3,0)),"")</f>
        <v/>
      </c>
      <c r="W270" s="93" t="str">
        <f>IF(ISNUMBER('Форма 1'!AQ270),INDEX('Предельники 2022'!$C$4:$X$28,MATCH('Форма 1'!$G270,'Предельники 2022'!$B$4:$B$28,0),MATCH(W$5,'Предельники 2022'!$C$3:$X$3,0)),"")</f>
        <v/>
      </c>
      <c r="X270" s="30" t="str">
        <f>IF(ISNUMBER('Форма 1'!AR270),ROUND('Форма 1'!$I270*VLOOKUP('Форма 1'!$G270,'Предельники 2022'!$B$4:$X$28,'Форма 1'!AR$7),2),"")</f>
        <v/>
      </c>
      <c r="Y270" s="30" t="str">
        <f>IF(ISNUMBER('Форма 1'!AS270),ROUND('Форма 1'!$I270*VLOOKUP('Форма 1'!$G270,'Предельники 2022'!$B$4:$X$28,'Форма 1'!AS$7),2),"")</f>
        <v/>
      </c>
      <c r="Z270" s="30" t="str">
        <f>IF(ISNUMBER('Форма 1'!AT270),ROUND('Форма 1'!$I270*VLOOKUP('Форма 1'!$G270,'Предельники 2022'!$B$4:$X$28,'Форма 1'!AT$7),2),"")</f>
        <v/>
      </c>
      <c r="AA270" s="32"/>
      <c r="AB270" s="128">
        <f>'Форма 1'!T270</f>
        <v>45657</v>
      </c>
      <c r="AC270" s="130" t="str">
        <f>'Форма 1'!U270</f>
        <v>СС</v>
      </c>
    </row>
    <row r="271" spans="1:29" x14ac:dyDescent="0.25">
      <c r="A271" s="28">
        <f t="shared" si="59"/>
        <v>84</v>
      </c>
      <c r="B271" s="74" t="str">
        <f>IF(ISBLANK('Форма 1'!B271),"",'Форма 1'!B271)</f>
        <v>Пермский городской округ, город Пермь</v>
      </c>
      <c r="C271" s="87" t="s">
        <v>985</v>
      </c>
      <c r="D271" s="29">
        <f>IF(ISBLANK(C271),"Введите адрес",IF(C271='Форма 1'!C271,SUM(E271:K271,M271:S271,Форма2[[#This Row],[19]:[22]]),"Ошибка в адресе!"))</f>
        <v>45162983.129999995</v>
      </c>
      <c r="E271" s="30" t="str">
        <f>IF(ISNUMBER('Форма 1'!Z271),ROUND('Форма 1'!$I271*VLOOKUP('Форма 1'!$G271,'Предельники 2022'!$B$4:$X$28,'Форма 1'!Z$7),2),"")</f>
        <v/>
      </c>
      <c r="F271" s="30" t="str">
        <f>IF(ISNUMBER('Форма 1'!AA271),ROUND('Форма 1'!$I271*VLOOKUP('Форма 1'!$G271,'Предельники 2022'!$B$4:$X$28,'Форма 1'!AA$7),2),"")</f>
        <v/>
      </c>
      <c r="G271" s="30" t="str">
        <f>IF(ISNUMBER('Форма 1'!AB271),ROUND('Форма 1'!$I271*VLOOKUP('Форма 1'!$G271,'Предельники 2022'!$B$4:$X$28,'Форма 1'!AB$7),2),"")</f>
        <v/>
      </c>
      <c r="H271" s="30" t="str">
        <f>IF(ISNUMBER('Форма 1'!AC271),ROUND('Форма 1'!$I271*VLOOKUP('Форма 1'!$G271,'Предельники 2022'!$B$4:$X$28,'Форма 1'!AC$7),2),"")</f>
        <v/>
      </c>
      <c r="I271" s="30" t="str">
        <f>IF(ISNUMBER('Форма 1'!AD271),ROUND('Форма 1'!$I271*VLOOKUP('Форма 1'!$G271,'Предельники 2022'!$B$4:$X$28,'Форма 1'!AD$7),2),"")</f>
        <v/>
      </c>
      <c r="J271" s="30" t="str">
        <f>IF(ISNUMBER('Форма 1'!AE271),ROUND('Форма 1'!$I271*VLOOKUP('Форма 1'!$G271,'Предельники 2022'!$B$4:$X$28,'Форма 1'!AE$7),2),"")</f>
        <v/>
      </c>
      <c r="K271" s="30">
        <f>IF(ISNUMBER('Форма 1'!AF271),ROUND('Форма 1'!$I271*VLOOKUP('Форма 1'!$G271,'Предельники 2022'!$B$4:$X$28,'Форма 1'!AF$7),2),"")</f>
        <v>6291894.7199999997</v>
      </c>
      <c r="L271" s="31" t="str">
        <f>IF(ISBLANK('Форма 1'!AG271),"",'Форма 1'!AG271)</f>
        <v/>
      </c>
      <c r="M271" s="32" t="str">
        <f>IF(ISBLANK('Форма 1'!AH271),"",'Форма 1'!AH271)</f>
        <v/>
      </c>
      <c r="N271" s="30" t="str">
        <f>IF(ISNUMBER('Форма 1'!AI271),ROUND('Форма 1'!$I271*VLOOKUP('Форма 1'!$G271,'Предельники 2022'!$B$4:$X$28,'Форма 1'!AI$7),2),"")</f>
        <v/>
      </c>
      <c r="O271" s="30">
        <f>IF(ISNUMBER('Форма 1'!AJ271),ROUND('Форма 1'!$I271*VLOOKUP('Форма 1'!$G271,'Предельники 2022'!$B$4:$X$28,'Форма 1'!AJ$7),2),"")</f>
        <v>28661406.140000001</v>
      </c>
      <c r="P271" s="30" t="str">
        <f>IF(ISNUMBER('Форма 1'!AK271),ROUND('Форма 1'!$I271*VLOOKUP('Форма 1'!$G271,'Предельники 2022'!$B$4:$X$28,'Форма 1'!AK$7),2),"")</f>
        <v/>
      </c>
      <c r="Q271" s="30" t="str">
        <f>IF(ISNUMBER('Форма 1'!AL271),ROUND('Форма 1'!$I271*VLOOKUP('Форма 1'!$G271,'Предельники 2022'!$B$4:$X$28,'Форма 1'!AL$7),2),"")</f>
        <v/>
      </c>
      <c r="R271" s="30" t="str">
        <f>IF(ISNUMBER('Форма 1'!AM271),ROUND('Форма 1'!$I271*VLOOKUP('Форма 1'!$G271,'Предельники 2022'!$B$4:$X$28,'Форма 1'!AM$7),2),"")</f>
        <v/>
      </c>
      <c r="S271" s="93" t="str">
        <f t="shared" si="60"/>
        <v/>
      </c>
      <c r="T271" s="93" t="str">
        <f>IF(ISNUMBER('Форма 1'!AN271),INDEX('Предельники 2022'!$C$4:$X$28,MATCH('Форма 1'!$G271,'Предельники 2022'!$B$4:$B$28,0),MATCH(T$5,'Предельники 2022'!$C$3:$X$3,0)),"")</f>
        <v/>
      </c>
      <c r="U271" s="93" t="str">
        <f>IF(ISNUMBER('Форма 1'!AO271),INDEX('Предельники 2022'!$C$4:$X$28,MATCH('Форма 1'!$G271,'Предельники 2022'!$B$4:$B$28,0),MATCH(U$5,'Предельники 2022'!$C$3:$X$3,0)),"")</f>
        <v/>
      </c>
      <c r="V271" s="93" t="str">
        <f>IF(ISNUMBER('Форма 1'!AP271),INDEX('Предельники 2022'!$C$4:$X$28,MATCH('Форма 1'!$G271,'Предельники 2022'!$B$4:$B$28,0),MATCH(V$5,'Предельники 2022'!$C$3:$X$3,0)),"")</f>
        <v/>
      </c>
      <c r="W271" s="93" t="str">
        <f>IF(ISNUMBER('Форма 1'!AQ271),INDEX('Предельники 2022'!$C$4:$X$28,MATCH('Форма 1'!$G271,'Предельники 2022'!$B$4:$B$28,0),MATCH(W$5,'Предельники 2022'!$C$3:$X$3,0)),"")</f>
        <v/>
      </c>
      <c r="X271" s="30">
        <f>IF(ISNUMBER('Форма 1'!AR271),ROUND('Форма 1'!$I271*VLOOKUP('Форма 1'!$G271,'Предельники 2022'!$B$4:$X$28,'Форма 1'!AR$7),2),"")</f>
        <v>10209682.27</v>
      </c>
      <c r="Y271" s="30" t="str">
        <f>IF(ISNUMBER('Форма 1'!AS271),ROUND('Форма 1'!$I271*VLOOKUP('Форма 1'!$G271,'Предельники 2022'!$B$4:$X$28,'Форма 1'!AS$7),2),"")</f>
        <v/>
      </c>
      <c r="Z271" s="30" t="str">
        <f>IF(ISNUMBER('Форма 1'!AT271),ROUND('Форма 1'!$I271*VLOOKUP('Форма 1'!$G271,'Предельники 2022'!$B$4:$X$28,'Форма 1'!AT$7),2),"")</f>
        <v/>
      </c>
      <c r="AA271" s="32"/>
      <c r="AB271" s="128">
        <f>'Форма 1'!T271</f>
        <v>45657</v>
      </c>
      <c r="AC271" s="130" t="str">
        <f>'Форма 1'!U271</f>
        <v>РО</v>
      </c>
    </row>
    <row r="272" spans="1:29" x14ac:dyDescent="0.25">
      <c r="A272" s="28">
        <f t="shared" si="59"/>
        <v>85</v>
      </c>
      <c r="B272" s="74" t="str">
        <f>IF(ISBLANK('Форма 1'!B272),"",'Форма 1'!B272)</f>
        <v>Пермский городской округ, город Пермь</v>
      </c>
      <c r="C272" s="87" t="s">
        <v>267</v>
      </c>
      <c r="D272" s="29">
        <f>IF(ISBLANK(C272),"Введите адрес",IF(C272='Форма 1'!C272,SUM(E272:K272,M272:S272,Форма2[[#This Row],[19]:[22]]),"Ошибка в адресе!"))</f>
        <v>54495612</v>
      </c>
      <c r="E272" s="30" t="str">
        <f>IF(ISNUMBER('Форма 1'!Z272),ROUND('Форма 1'!$I272*VLOOKUP('Форма 1'!$G272,'Предельники 2022'!$B$4:$X$28,'Форма 1'!Z$7),2),"")</f>
        <v/>
      </c>
      <c r="F272" s="30" t="str">
        <f>IF(ISNUMBER('Форма 1'!AA272),ROUND('Форма 1'!$I272*VLOOKUP('Форма 1'!$G272,'Предельники 2022'!$B$4:$X$28,'Форма 1'!AA$7),2),"")</f>
        <v/>
      </c>
      <c r="G272" s="30" t="str">
        <f>IF(ISNUMBER('Форма 1'!AB272),ROUND('Форма 1'!$I272*VLOOKUP('Форма 1'!$G272,'Предельники 2022'!$B$4:$X$28,'Форма 1'!AB$7),2),"")</f>
        <v/>
      </c>
      <c r="H272" s="30" t="str">
        <f>IF(ISNUMBER('Форма 1'!AC272),ROUND('Форма 1'!$I272*VLOOKUP('Форма 1'!$G272,'Предельники 2022'!$B$4:$X$28,'Форма 1'!AC$7),2),"")</f>
        <v/>
      </c>
      <c r="I272" s="30" t="str">
        <f>IF(ISNUMBER('Форма 1'!AD272),ROUND('Форма 1'!$I272*VLOOKUP('Форма 1'!$G272,'Предельники 2022'!$B$4:$X$28,'Форма 1'!AD$7),2),"")</f>
        <v/>
      </c>
      <c r="J272" s="30" t="str">
        <f>IF(ISNUMBER('Форма 1'!AE272),ROUND('Форма 1'!$I272*VLOOKUP('Форма 1'!$G272,'Предельники 2022'!$B$4:$X$28,'Форма 1'!AE$7),2),"")</f>
        <v/>
      </c>
      <c r="K272" s="30" t="str">
        <f>IF(ISNUMBER('Форма 1'!AF272),ROUND('Форма 1'!$I272*VLOOKUP('Форма 1'!$G272,'Предельники 2022'!$B$4:$X$28,'Форма 1'!AF$7),2),"")</f>
        <v/>
      </c>
      <c r="L272" s="31" t="str">
        <f>IF(ISBLANK('Форма 1'!AG272),"",'Форма 1'!AG272)</f>
        <v/>
      </c>
      <c r="M272" s="32" t="str">
        <f>IF(ISBLANK('Форма 1'!AH272),"",'Форма 1'!AH272)</f>
        <v/>
      </c>
      <c r="N272" s="30" t="str">
        <f>IF(ISNUMBER('Форма 1'!AI272),ROUND('Форма 1'!$I272*VLOOKUP('Форма 1'!$G272,'Предельники 2022'!$B$4:$X$28,'Форма 1'!AI$7),2),"")</f>
        <v/>
      </c>
      <c r="O272" s="30">
        <f>IF(ISNUMBER('Форма 1'!AJ272),ROUND('Форма 1'!$I272*VLOOKUP('Форма 1'!$G272,'Предельники 2022'!$B$4:$X$28,'Форма 1'!AJ$7),2),"")</f>
        <v>54495612</v>
      </c>
      <c r="P272" s="30" t="str">
        <f>IF(ISNUMBER('Форма 1'!AK272),ROUND('Форма 1'!$I272*VLOOKUP('Форма 1'!$G272,'Предельники 2022'!$B$4:$X$28,'Форма 1'!AK$7),2),"")</f>
        <v/>
      </c>
      <c r="Q272" s="30" t="str">
        <f>IF(ISNUMBER('Форма 1'!AL272),ROUND('Форма 1'!$I272*VLOOKUP('Форма 1'!$G272,'Предельники 2022'!$B$4:$X$28,'Форма 1'!AL$7),2),"")</f>
        <v/>
      </c>
      <c r="R272" s="30" t="str">
        <f>IF(ISNUMBER('Форма 1'!AM272),ROUND('Форма 1'!$I272*VLOOKUP('Форма 1'!$G272,'Предельники 2022'!$B$4:$X$28,'Форма 1'!AM$7),2),"")</f>
        <v/>
      </c>
      <c r="S272" s="93" t="str">
        <f t="shared" si="60"/>
        <v/>
      </c>
      <c r="T272" s="93" t="str">
        <f>IF(ISNUMBER('Форма 1'!AN272),INDEX('Предельники 2022'!$C$4:$X$28,MATCH('Форма 1'!$G272,'Предельники 2022'!$B$4:$B$28,0),MATCH(T$5,'Предельники 2022'!$C$3:$X$3,0)),"")</f>
        <v/>
      </c>
      <c r="U272" s="93" t="str">
        <f>IF(ISNUMBER('Форма 1'!AO272),INDEX('Предельники 2022'!$C$4:$X$28,MATCH('Форма 1'!$G272,'Предельники 2022'!$B$4:$B$28,0),MATCH(U$5,'Предельники 2022'!$C$3:$X$3,0)),"")</f>
        <v/>
      </c>
      <c r="V272" s="93" t="str">
        <f>IF(ISNUMBER('Форма 1'!AP272),INDEX('Предельники 2022'!$C$4:$X$28,MATCH('Форма 1'!$G272,'Предельники 2022'!$B$4:$B$28,0),MATCH(V$5,'Предельники 2022'!$C$3:$X$3,0)),"")</f>
        <v/>
      </c>
      <c r="W272" s="93" t="str">
        <f>IF(ISNUMBER('Форма 1'!AQ272),INDEX('Предельники 2022'!$C$4:$X$28,MATCH('Форма 1'!$G272,'Предельники 2022'!$B$4:$B$28,0),MATCH(W$5,'Предельники 2022'!$C$3:$X$3,0)),"")</f>
        <v/>
      </c>
      <c r="X272" s="30" t="str">
        <f>IF(ISNUMBER('Форма 1'!AR272),ROUND('Форма 1'!$I272*VLOOKUP('Форма 1'!$G272,'Предельники 2022'!$B$4:$X$28,'Форма 1'!AR$7),2),"")</f>
        <v/>
      </c>
      <c r="Y272" s="30" t="str">
        <f>IF(ISNUMBER('Форма 1'!AS272),ROUND('Форма 1'!$I272*VLOOKUP('Форма 1'!$G272,'Предельники 2022'!$B$4:$X$28,'Форма 1'!AS$7),2),"")</f>
        <v/>
      </c>
      <c r="Z272" s="30" t="str">
        <f>IF(ISNUMBER('Форма 1'!AT272),ROUND('Форма 1'!$I272*VLOOKUP('Форма 1'!$G272,'Предельники 2022'!$B$4:$X$28,'Форма 1'!AT$7),2),"")</f>
        <v/>
      </c>
      <c r="AA272" s="32"/>
      <c r="AB272" s="128">
        <f>'Форма 1'!T272</f>
        <v>45657</v>
      </c>
      <c r="AC272" s="130" t="str">
        <f>'Форма 1'!U272</f>
        <v>СС</v>
      </c>
    </row>
    <row r="273" spans="1:29" x14ac:dyDescent="0.25">
      <c r="A273" s="28">
        <f t="shared" si="59"/>
        <v>86</v>
      </c>
      <c r="B273" s="74" t="str">
        <f>IF(ISBLANK('Форма 1'!B273),"",'Форма 1'!B273)</f>
        <v>Пермский городской округ, город Пермь</v>
      </c>
      <c r="C273" s="87" t="s">
        <v>986</v>
      </c>
      <c r="D273" s="29">
        <f>IF(ISBLANK(C273),"Введите адрес",IF(C273='Форма 1'!C273,SUM(E273:K273,M273:S273,Форма2[[#This Row],[19]:[22]]),"Ошибка в адресе!"))</f>
        <v>20491753.16</v>
      </c>
      <c r="E273" s="30" t="str">
        <f>IF(ISNUMBER('Форма 1'!Z273),ROUND('Форма 1'!$I273*VLOOKUP('Форма 1'!$G273,'Предельники 2022'!$B$4:$X$28,'Форма 1'!Z$7),2),"")</f>
        <v/>
      </c>
      <c r="F273" s="30" t="str">
        <f>IF(ISNUMBER('Форма 1'!AA273),ROUND('Форма 1'!$I273*VLOOKUP('Форма 1'!$G273,'Предельники 2022'!$B$4:$X$28,'Форма 1'!AA$7),2),"")</f>
        <v/>
      </c>
      <c r="G273" s="30" t="str">
        <f>IF(ISNUMBER('Форма 1'!AB273),ROUND('Форма 1'!$I273*VLOOKUP('Форма 1'!$G273,'Предельники 2022'!$B$4:$X$28,'Форма 1'!AB$7),2),"")</f>
        <v/>
      </c>
      <c r="H273" s="30" t="str">
        <f>IF(ISNUMBER('Форма 1'!AC273),ROUND('Форма 1'!$I273*VLOOKUP('Форма 1'!$G273,'Предельники 2022'!$B$4:$X$28,'Форма 1'!AC$7),2),"")</f>
        <v/>
      </c>
      <c r="I273" s="30" t="str">
        <f>IF(ISNUMBER('Форма 1'!AD273),ROUND('Форма 1'!$I273*VLOOKUP('Форма 1'!$G273,'Предельники 2022'!$B$4:$X$28,'Форма 1'!AD$7),2),"")</f>
        <v/>
      </c>
      <c r="J273" s="30" t="str">
        <f>IF(ISNUMBER('Форма 1'!AE273),ROUND('Форма 1'!$I273*VLOOKUP('Форма 1'!$G273,'Предельники 2022'!$B$4:$X$28,'Форма 1'!AE$7),2),"")</f>
        <v/>
      </c>
      <c r="K273" s="30" t="str">
        <f>IF(ISNUMBER('Форма 1'!AF273),ROUND('Форма 1'!$I273*VLOOKUP('Форма 1'!$G273,'Предельники 2022'!$B$4:$X$28,'Форма 1'!AF$7),2),"")</f>
        <v/>
      </c>
      <c r="L273" s="31" t="str">
        <f>IF(ISBLANK('Форма 1'!AG273),"",'Форма 1'!AG273)</f>
        <v/>
      </c>
      <c r="M273" s="32" t="str">
        <f>IF(ISBLANK('Форма 1'!AH273),"",'Форма 1'!AH273)</f>
        <v/>
      </c>
      <c r="N273" s="30" t="str">
        <f>IF(ISNUMBER('Форма 1'!AI273),ROUND('Форма 1'!$I273*VLOOKUP('Форма 1'!$G273,'Предельники 2022'!$B$4:$X$28,'Форма 1'!AI$7),2),"")</f>
        <v/>
      </c>
      <c r="O273" s="30">
        <f>IF(ISNUMBER('Форма 1'!AJ273),ROUND('Форма 1'!$I273*VLOOKUP('Форма 1'!$G273,'Предельники 2022'!$B$4:$X$28,'Форма 1'!AJ$7),2),"")</f>
        <v>20491753.16</v>
      </c>
      <c r="P273" s="30" t="str">
        <f>IF(ISNUMBER('Форма 1'!AK273),ROUND('Форма 1'!$I273*VLOOKUP('Форма 1'!$G273,'Предельники 2022'!$B$4:$X$28,'Форма 1'!AK$7),2),"")</f>
        <v/>
      </c>
      <c r="Q273" s="30" t="str">
        <f>IF(ISNUMBER('Форма 1'!AL273),ROUND('Форма 1'!$I273*VLOOKUP('Форма 1'!$G273,'Предельники 2022'!$B$4:$X$28,'Форма 1'!AL$7),2),"")</f>
        <v/>
      </c>
      <c r="R273" s="30" t="str">
        <f>IF(ISNUMBER('Форма 1'!AM273),ROUND('Форма 1'!$I273*VLOOKUP('Форма 1'!$G273,'Предельники 2022'!$B$4:$X$28,'Форма 1'!AM$7),2),"")</f>
        <v/>
      </c>
      <c r="S273" s="93" t="str">
        <f t="shared" si="60"/>
        <v/>
      </c>
      <c r="T273" s="93" t="str">
        <f>IF(ISNUMBER('Форма 1'!AN273),INDEX('Предельники 2022'!$C$4:$X$28,MATCH('Форма 1'!$G273,'Предельники 2022'!$B$4:$B$28,0),MATCH(T$5,'Предельники 2022'!$C$3:$X$3,0)),"")</f>
        <v/>
      </c>
      <c r="U273" s="93" t="str">
        <f>IF(ISNUMBER('Форма 1'!AO273),INDEX('Предельники 2022'!$C$4:$X$28,MATCH('Форма 1'!$G273,'Предельники 2022'!$B$4:$B$28,0),MATCH(U$5,'Предельники 2022'!$C$3:$X$3,0)),"")</f>
        <v/>
      </c>
      <c r="V273" s="93" t="str">
        <f>IF(ISNUMBER('Форма 1'!AP273),INDEX('Предельники 2022'!$C$4:$X$28,MATCH('Форма 1'!$G273,'Предельники 2022'!$B$4:$B$28,0),MATCH(V$5,'Предельники 2022'!$C$3:$X$3,0)),"")</f>
        <v/>
      </c>
      <c r="W273" s="93" t="str">
        <f>IF(ISNUMBER('Форма 1'!AQ273),INDEX('Предельники 2022'!$C$4:$X$28,MATCH('Форма 1'!$G273,'Предельники 2022'!$B$4:$B$28,0),MATCH(W$5,'Предельники 2022'!$C$3:$X$3,0)),"")</f>
        <v/>
      </c>
      <c r="X273" s="30" t="str">
        <f>IF(ISNUMBER('Форма 1'!AR273),ROUND('Форма 1'!$I273*VLOOKUP('Форма 1'!$G273,'Предельники 2022'!$B$4:$X$28,'Форма 1'!AR$7),2),"")</f>
        <v/>
      </c>
      <c r="Y273" s="30" t="str">
        <f>IF(ISNUMBER('Форма 1'!AS273),ROUND('Форма 1'!$I273*VLOOKUP('Форма 1'!$G273,'Предельники 2022'!$B$4:$X$28,'Форма 1'!AS$7),2),"")</f>
        <v/>
      </c>
      <c r="Z273" s="30" t="str">
        <f>IF(ISNUMBER('Форма 1'!AT273),ROUND('Форма 1'!$I273*VLOOKUP('Форма 1'!$G273,'Предельники 2022'!$B$4:$X$28,'Форма 1'!AT$7),2),"")</f>
        <v/>
      </c>
      <c r="AA273" s="32"/>
      <c r="AB273" s="128">
        <f>'Форма 1'!T273</f>
        <v>45657</v>
      </c>
      <c r="AC273" s="130" t="str">
        <f>'Форма 1'!U273</f>
        <v>РО</v>
      </c>
    </row>
    <row r="274" spans="1:29" x14ac:dyDescent="0.25">
      <c r="A274" s="28">
        <f t="shared" si="59"/>
        <v>87</v>
      </c>
      <c r="B274" s="74" t="str">
        <f>IF(ISBLANK('Форма 1'!B274),"",'Форма 1'!B274)</f>
        <v>Пермский городской округ, город Пермь</v>
      </c>
      <c r="C274" s="87" t="s">
        <v>987</v>
      </c>
      <c r="D274" s="29">
        <f>IF(ISBLANK(C274),"Введите адрес",IF(C274='Форма 1'!C274,SUM(E274:K274,M274:S274,Форма2[[#This Row],[19]:[22]]),"Ошибка в адресе!"))</f>
        <v>26552303.57</v>
      </c>
      <c r="E274" s="30" t="str">
        <f>IF(ISNUMBER('Форма 1'!Z274),ROUND('Форма 1'!$I274*VLOOKUP('Форма 1'!$G274,'Предельники 2022'!$B$4:$X$28,'Форма 1'!Z$7),2),"")</f>
        <v/>
      </c>
      <c r="F274" s="30" t="str">
        <f>IF(ISNUMBER('Форма 1'!AA274),ROUND('Форма 1'!$I274*VLOOKUP('Форма 1'!$G274,'Предельники 2022'!$B$4:$X$28,'Форма 1'!AA$7),2),"")</f>
        <v/>
      </c>
      <c r="G274" s="30" t="str">
        <f>IF(ISNUMBER('Форма 1'!AB274),ROUND('Форма 1'!$I274*VLOOKUP('Форма 1'!$G274,'Предельники 2022'!$B$4:$X$28,'Форма 1'!AB$7),2),"")</f>
        <v/>
      </c>
      <c r="H274" s="30" t="str">
        <f>IF(ISNUMBER('Форма 1'!AC274),ROUND('Форма 1'!$I274*VLOOKUP('Форма 1'!$G274,'Предельники 2022'!$B$4:$X$28,'Форма 1'!AC$7),2),"")</f>
        <v/>
      </c>
      <c r="I274" s="30" t="str">
        <f>IF(ISNUMBER('Форма 1'!AD274),ROUND('Форма 1'!$I274*VLOOKUP('Форма 1'!$G274,'Предельники 2022'!$B$4:$X$28,'Форма 1'!AD$7),2),"")</f>
        <v/>
      </c>
      <c r="J274" s="30" t="str">
        <f>IF(ISNUMBER('Форма 1'!AE274),ROUND('Форма 1'!$I274*VLOOKUP('Форма 1'!$G274,'Предельники 2022'!$B$4:$X$28,'Форма 1'!AE$7),2),"")</f>
        <v/>
      </c>
      <c r="K274" s="30" t="str">
        <f>IF(ISNUMBER('Форма 1'!AF274),ROUND('Форма 1'!$I274*VLOOKUP('Форма 1'!$G274,'Предельники 2022'!$B$4:$X$28,'Форма 1'!AF$7),2),"")</f>
        <v/>
      </c>
      <c r="L274" s="31" t="str">
        <f>IF(ISBLANK('Форма 1'!AG274),"",'Форма 1'!AG274)</f>
        <v/>
      </c>
      <c r="M274" s="32" t="str">
        <f>IF(ISBLANK('Форма 1'!AH274),"",'Форма 1'!AH274)</f>
        <v/>
      </c>
      <c r="N274" s="30">
        <f>IF(ISNUMBER('Форма 1'!AI274),ROUND('Форма 1'!$I274*VLOOKUP('Форма 1'!$G274,'Предельники 2022'!$B$4:$X$28,'Форма 1'!AI$7),2),"")</f>
        <v>26552303.57</v>
      </c>
      <c r="O274" s="30" t="str">
        <f>IF(ISNUMBER('Форма 1'!AJ274),ROUND('Форма 1'!$I274*VLOOKUP('Форма 1'!$G274,'Предельники 2022'!$B$4:$X$28,'Форма 1'!AJ$7),2),"")</f>
        <v/>
      </c>
      <c r="P274" s="30" t="str">
        <f>IF(ISNUMBER('Форма 1'!AK274),ROUND('Форма 1'!$I274*VLOOKUP('Форма 1'!$G274,'Предельники 2022'!$B$4:$X$28,'Форма 1'!AK$7),2),"")</f>
        <v/>
      </c>
      <c r="Q274" s="30" t="str">
        <f>IF(ISNUMBER('Форма 1'!AL274),ROUND('Форма 1'!$I274*VLOOKUP('Форма 1'!$G274,'Предельники 2022'!$B$4:$X$28,'Форма 1'!AL$7),2),"")</f>
        <v/>
      </c>
      <c r="R274" s="30" t="str">
        <f>IF(ISNUMBER('Форма 1'!AM274),ROUND('Форма 1'!$I274*VLOOKUP('Форма 1'!$G274,'Предельники 2022'!$B$4:$X$28,'Форма 1'!AM$7),2),"")</f>
        <v/>
      </c>
      <c r="S274" s="93" t="str">
        <f t="shared" si="60"/>
        <v/>
      </c>
      <c r="T274" s="93" t="str">
        <f>IF(ISNUMBER('Форма 1'!AN274),INDEX('Предельники 2022'!$C$4:$X$28,MATCH('Форма 1'!$G274,'Предельники 2022'!$B$4:$B$28,0),MATCH(T$5,'Предельники 2022'!$C$3:$X$3,0)),"")</f>
        <v/>
      </c>
      <c r="U274" s="93" t="str">
        <f>IF(ISNUMBER('Форма 1'!AO274),INDEX('Предельники 2022'!$C$4:$X$28,MATCH('Форма 1'!$G274,'Предельники 2022'!$B$4:$B$28,0),MATCH(U$5,'Предельники 2022'!$C$3:$X$3,0)),"")</f>
        <v/>
      </c>
      <c r="V274" s="93" t="str">
        <f>IF(ISNUMBER('Форма 1'!AP274),INDEX('Предельники 2022'!$C$4:$X$28,MATCH('Форма 1'!$G274,'Предельники 2022'!$B$4:$B$28,0),MATCH(V$5,'Предельники 2022'!$C$3:$X$3,0)),"")</f>
        <v/>
      </c>
      <c r="W274" s="93" t="str">
        <f>IF(ISNUMBER('Форма 1'!AQ274),INDEX('Предельники 2022'!$C$4:$X$28,MATCH('Форма 1'!$G274,'Предельники 2022'!$B$4:$B$28,0),MATCH(W$5,'Предельники 2022'!$C$3:$X$3,0)),"")</f>
        <v/>
      </c>
      <c r="X274" s="30" t="str">
        <f>IF(ISNUMBER('Форма 1'!AR274),ROUND('Форма 1'!$I274*VLOOKUP('Форма 1'!$G274,'Предельники 2022'!$B$4:$X$28,'Форма 1'!AR$7),2),"")</f>
        <v/>
      </c>
      <c r="Y274" s="30" t="str">
        <f>IF(ISNUMBER('Форма 1'!AS274),ROUND('Форма 1'!$I274*VLOOKUP('Форма 1'!$G274,'Предельники 2022'!$B$4:$X$28,'Форма 1'!AS$7),2),"")</f>
        <v/>
      </c>
      <c r="Z274" s="30" t="str">
        <f>IF(ISNUMBER('Форма 1'!AT274),ROUND('Форма 1'!$I274*VLOOKUP('Форма 1'!$G274,'Предельники 2022'!$B$4:$X$28,'Форма 1'!AT$7),2),"")</f>
        <v/>
      </c>
      <c r="AA274" s="32"/>
      <c r="AB274" s="128">
        <f>'Форма 1'!T274</f>
        <v>45657</v>
      </c>
      <c r="AC274" s="130" t="str">
        <f>'Форма 1'!U274</f>
        <v>РО</v>
      </c>
    </row>
    <row r="275" spans="1:29" x14ac:dyDescent="0.25">
      <c r="A275" s="28">
        <f t="shared" si="59"/>
        <v>88</v>
      </c>
      <c r="B275" s="74" t="str">
        <f>IF(ISBLANK('Форма 1'!B275),"",'Форма 1'!B275)</f>
        <v>Пермский городской округ, город Пермь</v>
      </c>
      <c r="C275" s="87" t="s">
        <v>988</v>
      </c>
      <c r="D275" s="29">
        <f>IF(ISBLANK(C275),"Введите адрес",IF(C275='Форма 1'!C275,SUM(E275:K275,M275:S275,Форма2[[#This Row],[19]:[22]]),"Ошибка в адресе!"))</f>
        <v>1563340.32</v>
      </c>
      <c r="E275" s="30" t="str">
        <f>IF(ISNUMBER('Форма 1'!Z275),ROUND('Форма 1'!$I275*VLOOKUP('Форма 1'!$G275,'Предельники 2022'!$B$4:$X$28,'Форма 1'!Z$7),2),"")</f>
        <v/>
      </c>
      <c r="F275" s="30" t="str">
        <f>IF(ISNUMBER('Форма 1'!AA275),ROUND('Форма 1'!$I275*VLOOKUP('Форма 1'!$G275,'Предельники 2022'!$B$4:$X$28,'Форма 1'!AA$7),2),"")</f>
        <v/>
      </c>
      <c r="G275" s="30" t="str">
        <f>IF(ISNUMBER('Форма 1'!AB275),ROUND('Форма 1'!$I275*VLOOKUP('Форма 1'!$G275,'Предельники 2022'!$B$4:$X$28,'Форма 1'!AB$7),2),"")</f>
        <v/>
      </c>
      <c r="H275" s="30" t="str">
        <f>IF(ISNUMBER('Форма 1'!AC275),ROUND('Форма 1'!$I275*VLOOKUP('Форма 1'!$G275,'Предельники 2022'!$B$4:$X$28,'Форма 1'!AC$7),2),"")</f>
        <v/>
      </c>
      <c r="I275" s="30" t="str">
        <f>IF(ISNUMBER('Форма 1'!AD275),ROUND('Форма 1'!$I275*VLOOKUP('Форма 1'!$G275,'Предельники 2022'!$B$4:$X$28,'Форма 1'!AD$7),2),"")</f>
        <v/>
      </c>
      <c r="J275" s="30" t="str">
        <f>IF(ISNUMBER('Форма 1'!AE275),ROUND('Форма 1'!$I275*VLOOKUP('Форма 1'!$G275,'Предельники 2022'!$B$4:$X$28,'Форма 1'!AE$7),2),"")</f>
        <v/>
      </c>
      <c r="K275" s="30" t="str">
        <f>IF(ISNUMBER('Форма 1'!AF275),ROUND('Форма 1'!$I275*VLOOKUP('Форма 1'!$G275,'Предельники 2022'!$B$4:$X$28,'Форма 1'!AF$7),2),"")</f>
        <v/>
      </c>
      <c r="L275" s="31" t="str">
        <f>IF(ISBLANK('Форма 1'!AG275),"",'Форма 1'!AG275)</f>
        <v/>
      </c>
      <c r="M275" s="32" t="str">
        <f>IF(ISBLANK('Форма 1'!AH275),"",'Форма 1'!AH275)</f>
        <v/>
      </c>
      <c r="N275" s="30" t="str">
        <f>IF(ISNUMBER('Форма 1'!AI275),ROUND('Форма 1'!$I275*VLOOKUP('Форма 1'!$G275,'Предельники 2022'!$B$4:$X$28,'Форма 1'!AI$7),2),"")</f>
        <v/>
      </c>
      <c r="O275" s="30" t="str">
        <f>IF(ISNUMBER('Форма 1'!AJ275),ROUND('Форма 1'!$I275*VLOOKUP('Форма 1'!$G275,'Предельники 2022'!$B$4:$X$28,'Форма 1'!AJ$7),2),"")</f>
        <v/>
      </c>
      <c r="P275" s="30" t="str">
        <f>IF(ISNUMBER('Форма 1'!AK275),ROUND('Форма 1'!$I275*VLOOKUP('Форма 1'!$G275,'Предельники 2022'!$B$4:$X$28,'Форма 1'!AK$7),2),"")</f>
        <v/>
      </c>
      <c r="Q275" s="30" t="str">
        <f>IF(ISNUMBER('Форма 1'!AL275),ROUND('Форма 1'!$I275*VLOOKUP('Форма 1'!$G275,'Предельники 2022'!$B$4:$X$28,'Форма 1'!AL$7),2),"")</f>
        <v/>
      </c>
      <c r="R275" s="30">
        <f>IF(ISNUMBER('Форма 1'!AM275),ROUND('Форма 1'!$I275*VLOOKUP('Форма 1'!$G275,'Предельники 2022'!$B$4:$X$28,'Форма 1'!AM$7),2),"")</f>
        <v>1563340.32</v>
      </c>
      <c r="S275" s="93" t="str">
        <f t="shared" si="60"/>
        <v/>
      </c>
      <c r="T275" s="93" t="str">
        <f>IF(ISNUMBER('Форма 1'!AN275),INDEX('Предельники 2022'!$C$4:$X$28,MATCH('Форма 1'!$G275,'Предельники 2022'!$B$4:$B$28,0),MATCH(T$5,'Предельники 2022'!$C$3:$X$3,0)),"")</f>
        <v/>
      </c>
      <c r="U275" s="93" t="str">
        <f>IF(ISNUMBER('Форма 1'!AO275),INDEX('Предельники 2022'!$C$4:$X$28,MATCH('Форма 1'!$G275,'Предельники 2022'!$B$4:$B$28,0),MATCH(U$5,'Предельники 2022'!$C$3:$X$3,0)),"")</f>
        <v/>
      </c>
      <c r="V275" s="93" t="str">
        <f>IF(ISNUMBER('Форма 1'!AP275),INDEX('Предельники 2022'!$C$4:$X$28,MATCH('Форма 1'!$G275,'Предельники 2022'!$B$4:$B$28,0),MATCH(V$5,'Предельники 2022'!$C$3:$X$3,0)),"")</f>
        <v/>
      </c>
      <c r="W275" s="93" t="str">
        <f>IF(ISNUMBER('Форма 1'!AQ275),INDEX('Предельники 2022'!$C$4:$X$28,MATCH('Форма 1'!$G275,'Предельники 2022'!$B$4:$B$28,0),MATCH(W$5,'Предельники 2022'!$C$3:$X$3,0)),"")</f>
        <v/>
      </c>
      <c r="X275" s="30" t="str">
        <f>IF(ISNUMBER('Форма 1'!AR275),ROUND('Форма 1'!$I275*VLOOKUP('Форма 1'!$G275,'Предельники 2022'!$B$4:$X$28,'Форма 1'!AR$7),2),"")</f>
        <v/>
      </c>
      <c r="Y275" s="30" t="str">
        <f>IF(ISNUMBER('Форма 1'!AS275),ROUND('Форма 1'!$I275*VLOOKUP('Форма 1'!$G275,'Предельники 2022'!$B$4:$X$28,'Форма 1'!AS$7),2),"")</f>
        <v/>
      </c>
      <c r="Z275" s="30" t="str">
        <f>IF(ISNUMBER('Форма 1'!AT275),ROUND('Форма 1'!$I275*VLOOKUP('Форма 1'!$G275,'Предельники 2022'!$B$4:$X$28,'Форма 1'!AT$7),2),"")</f>
        <v/>
      </c>
      <c r="AA275" s="32"/>
      <c r="AB275" s="128">
        <f>'Форма 1'!T275</f>
        <v>45657</v>
      </c>
      <c r="AC275" s="130" t="str">
        <f>'Форма 1'!U275</f>
        <v>РО</v>
      </c>
    </row>
    <row r="276" spans="1:29" x14ac:dyDescent="0.25">
      <c r="A276" s="28">
        <f t="shared" si="59"/>
        <v>89</v>
      </c>
      <c r="B276" s="74" t="str">
        <f>IF(ISBLANK('Форма 1'!B276),"",'Форма 1'!B276)</f>
        <v>Пермский городской округ, город Пермь</v>
      </c>
      <c r="C276" s="87" t="s">
        <v>989</v>
      </c>
      <c r="D276" s="29">
        <f>IF(ISBLANK(C276),"Введите адрес",IF(C276='Форма 1'!C276,SUM(E276:K276,M276:S276,Форма2[[#This Row],[19]:[22]]),"Ошибка в адресе!"))</f>
        <v>4329716.62</v>
      </c>
      <c r="E276" s="30">
        <f>IF(ISNUMBER('Форма 1'!Z276),ROUND('Форма 1'!$I276*VLOOKUP('Форма 1'!$G276,'Предельники 2022'!$B$4:$X$28,'Форма 1'!Z$7),2),"")</f>
        <v>1730561.11</v>
      </c>
      <c r="F276" s="30" t="str">
        <f>IF(ISNUMBER('Форма 1'!AA276),ROUND('Форма 1'!$I276*VLOOKUP('Форма 1'!$G276,'Предельники 2022'!$B$4:$X$28,'Форма 1'!AA$7),2),"")</f>
        <v/>
      </c>
      <c r="G276" s="30" t="str">
        <f>IF(ISNUMBER('Форма 1'!AB276),ROUND('Форма 1'!$I276*VLOOKUP('Форма 1'!$G276,'Предельники 2022'!$B$4:$X$28,'Форма 1'!AB$7),2),"")</f>
        <v/>
      </c>
      <c r="H276" s="30">
        <f>IF(ISNUMBER('Форма 1'!AC276),ROUND('Форма 1'!$I276*VLOOKUP('Форма 1'!$G276,'Предельники 2022'!$B$4:$X$28,'Форма 1'!AC$7),2),"")</f>
        <v>1082745.55</v>
      </c>
      <c r="I276" s="30" t="str">
        <f>IF(ISNUMBER('Форма 1'!AD276),ROUND('Форма 1'!$I276*VLOOKUP('Форма 1'!$G276,'Предельники 2022'!$B$4:$X$28,'Форма 1'!AD$7),2),"")</f>
        <v/>
      </c>
      <c r="J276" s="30">
        <f>IF(ISNUMBER('Форма 1'!AE276),ROUND('Форма 1'!$I276*VLOOKUP('Форма 1'!$G276,'Предельники 2022'!$B$4:$X$28,'Форма 1'!AE$7),2),"")</f>
        <v>1516409.96</v>
      </c>
      <c r="K276" s="30" t="str">
        <f>IF(ISNUMBER('Форма 1'!AF276),ROUND('Форма 1'!$I276*VLOOKUP('Форма 1'!$G276,'Предельники 2022'!$B$4:$X$28,'Форма 1'!AF$7),2),"")</f>
        <v/>
      </c>
      <c r="L276" s="31" t="str">
        <f>IF(ISBLANK('Форма 1'!AG276),"",'Форма 1'!AG276)</f>
        <v/>
      </c>
      <c r="M276" s="32" t="str">
        <f>IF(ISBLANK('Форма 1'!AH276),"",'Форма 1'!AH276)</f>
        <v/>
      </c>
      <c r="N276" s="30" t="str">
        <f>IF(ISNUMBER('Форма 1'!AI276),ROUND('Форма 1'!$I276*VLOOKUP('Форма 1'!$G276,'Предельники 2022'!$B$4:$X$28,'Форма 1'!AI$7),2),"")</f>
        <v/>
      </c>
      <c r="O276" s="30" t="str">
        <f>IF(ISNUMBER('Форма 1'!AJ276),ROUND('Форма 1'!$I276*VLOOKUP('Форма 1'!$G276,'Предельники 2022'!$B$4:$X$28,'Форма 1'!AJ$7),2),"")</f>
        <v/>
      </c>
      <c r="P276" s="30" t="str">
        <f>IF(ISNUMBER('Форма 1'!AK276),ROUND('Форма 1'!$I276*VLOOKUP('Форма 1'!$G276,'Предельники 2022'!$B$4:$X$28,'Форма 1'!AK$7),2),"")</f>
        <v/>
      </c>
      <c r="Q276" s="30" t="str">
        <f>IF(ISNUMBER('Форма 1'!AL276),ROUND('Форма 1'!$I276*VLOOKUP('Форма 1'!$G276,'Предельники 2022'!$B$4:$X$28,'Форма 1'!AL$7),2),"")</f>
        <v/>
      </c>
      <c r="R276" s="30" t="str">
        <f>IF(ISNUMBER('Форма 1'!AM276),ROUND('Форма 1'!$I276*VLOOKUP('Форма 1'!$G276,'Предельники 2022'!$B$4:$X$28,'Форма 1'!AM$7),2),"")</f>
        <v/>
      </c>
      <c r="S276" s="93" t="str">
        <f t="shared" si="60"/>
        <v/>
      </c>
      <c r="T276" s="93" t="str">
        <f>IF(ISNUMBER('Форма 1'!AN276),INDEX('Предельники 2022'!$C$4:$X$28,MATCH('Форма 1'!$G276,'Предельники 2022'!$B$4:$B$28,0),MATCH(T$5,'Предельники 2022'!$C$3:$X$3,0)),"")</f>
        <v/>
      </c>
      <c r="U276" s="93" t="str">
        <f>IF(ISNUMBER('Форма 1'!AO276),INDEX('Предельники 2022'!$C$4:$X$28,MATCH('Форма 1'!$G276,'Предельники 2022'!$B$4:$B$28,0),MATCH(U$5,'Предельники 2022'!$C$3:$X$3,0)),"")</f>
        <v/>
      </c>
      <c r="V276" s="93" t="str">
        <f>IF(ISNUMBER('Форма 1'!AP276),INDEX('Предельники 2022'!$C$4:$X$28,MATCH('Форма 1'!$G276,'Предельники 2022'!$B$4:$B$28,0),MATCH(V$5,'Предельники 2022'!$C$3:$X$3,0)),"")</f>
        <v/>
      </c>
      <c r="W276" s="93" t="str">
        <f>IF(ISNUMBER('Форма 1'!AQ276),INDEX('Предельники 2022'!$C$4:$X$28,MATCH('Форма 1'!$G276,'Предельники 2022'!$B$4:$B$28,0),MATCH(W$5,'Предельники 2022'!$C$3:$X$3,0)),"")</f>
        <v/>
      </c>
      <c r="X276" s="30" t="str">
        <f>IF(ISNUMBER('Форма 1'!AR276),ROUND('Форма 1'!$I276*VLOOKUP('Форма 1'!$G276,'Предельники 2022'!$B$4:$X$28,'Форма 1'!AR$7),2),"")</f>
        <v/>
      </c>
      <c r="Y276" s="30" t="str">
        <f>IF(ISNUMBER('Форма 1'!AS276),ROUND('Форма 1'!$I276*VLOOKUP('Форма 1'!$G276,'Предельники 2022'!$B$4:$X$28,'Форма 1'!AS$7),2),"")</f>
        <v/>
      </c>
      <c r="Z276" s="30" t="str">
        <f>IF(ISNUMBER('Форма 1'!AT276),ROUND('Форма 1'!$I276*VLOOKUP('Форма 1'!$G276,'Предельники 2022'!$B$4:$X$28,'Форма 1'!AT$7),2),"")</f>
        <v/>
      </c>
      <c r="AA276" s="32"/>
      <c r="AB276" s="128">
        <f>'Форма 1'!T276</f>
        <v>45657</v>
      </c>
      <c r="AC276" s="130" t="str">
        <f>'Форма 1'!U276</f>
        <v>РО</v>
      </c>
    </row>
    <row r="277" spans="1:29" x14ac:dyDescent="0.25">
      <c r="A277" s="28">
        <f t="shared" si="59"/>
        <v>90</v>
      </c>
      <c r="B277" s="74" t="str">
        <f>IF(ISBLANK('Форма 1'!B277),"",'Форма 1'!B277)</f>
        <v>Пермский городской округ, город Пермь</v>
      </c>
      <c r="C277" s="87" t="s">
        <v>394</v>
      </c>
      <c r="D277" s="29">
        <f>IF(ISBLANK(C277),"Введите адрес",IF(C277='Форма 1'!C277,SUM(E277:K277,M277:S277,Форма2[[#This Row],[19]:[22]]),"Ошибка в адресе!"))</f>
        <v>13371319.33</v>
      </c>
      <c r="E277" s="30" t="str">
        <f>IF(ISNUMBER('Форма 1'!Z277),ROUND('Форма 1'!$I277*VLOOKUP('Форма 1'!$G277,'Предельники 2022'!$B$4:$X$28,'Форма 1'!Z$7),2),"")</f>
        <v/>
      </c>
      <c r="F277" s="30" t="str">
        <f>IF(ISNUMBER('Форма 1'!AA277),ROUND('Форма 1'!$I277*VLOOKUP('Форма 1'!$G277,'Предельники 2022'!$B$4:$X$28,'Форма 1'!AA$7),2),"")</f>
        <v/>
      </c>
      <c r="G277" s="30" t="str">
        <f>IF(ISNUMBER('Форма 1'!AB277),ROUND('Форма 1'!$I277*VLOOKUP('Форма 1'!$G277,'Предельники 2022'!$B$4:$X$28,'Форма 1'!AB$7),2),"")</f>
        <v/>
      </c>
      <c r="H277" s="30" t="str">
        <f>IF(ISNUMBER('Форма 1'!AC277),ROUND('Форма 1'!$I277*VLOOKUP('Форма 1'!$G277,'Предельники 2022'!$B$4:$X$28,'Форма 1'!AC$7),2),"")</f>
        <v/>
      </c>
      <c r="I277" s="30" t="str">
        <f>IF(ISNUMBER('Форма 1'!AD277),ROUND('Форма 1'!$I277*VLOOKUP('Форма 1'!$G277,'Предельники 2022'!$B$4:$X$28,'Форма 1'!AD$7),2),"")</f>
        <v/>
      </c>
      <c r="J277" s="30" t="str">
        <f>IF(ISNUMBER('Форма 1'!AE277),ROUND('Форма 1'!$I277*VLOOKUP('Форма 1'!$G277,'Предельники 2022'!$B$4:$X$28,'Форма 1'!AE$7),2),"")</f>
        <v/>
      </c>
      <c r="K277" s="30" t="str">
        <f>IF(ISNUMBER('Форма 1'!AF277),ROUND('Форма 1'!$I277*VLOOKUP('Форма 1'!$G277,'Предельники 2022'!$B$4:$X$28,'Форма 1'!AF$7),2),"")</f>
        <v/>
      </c>
      <c r="L277" s="31" t="str">
        <f>IF(ISBLANK('Форма 1'!AG277),"",'Форма 1'!AG277)</f>
        <v/>
      </c>
      <c r="M277" s="32" t="str">
        <f>IF(ISBLANK('Форма 1'!AH277),"",'Форма 1'!AH277)</f>
        <v/>
      </c>
      <c r="N277" s="30" t="str">
        <f>IF(ISNUMBER('Форма 1'!AI277),ROUND('Форма 1'!$I277*VLOOKUP('Форма 1'!$G277,'Предельники 2022'!$B$4:$X$28,'Форма 1'!AI$7),2),"")</f>
        <v/>
      </c>
      <c r="O277" s="30">
        <f>IF(ISNUMBER('Форма 1'!AJ277),ROUND('Форма 1'!$I277*VLOOKUP('Форма 1'!$G277,'Предельники 2022'!$B$4:$X$28,'Форма 1'!AJ$7),2),"")</f>
        <v>13371319.33</v>
      </c>
      <c r="P277" s="30" t="str">
        <f>IF(ISNUMBER('Форма 1'!AK277),ROUND('Форма 1'!$I277*VLOOKUP('Форма 1'!$G277,'Предельники 2022'!$B$4:$X$28,'Форма 1'!AK$7),2),"")</f>
        <v/>
      </c>
      <c r="Q277" s="30" t="str">
        <f>IF(ISNUMBER('Форма 1'!AL277),ROUND('Форма 1'!$I277*VLOOKUP('Форма 1'!$G277,'Предельники 2022'!$B$4:$X$28,'Форма 1'!AL$7),2),"")</f>
        <v/>
      </c>
      <c r="R277" s="30" t="str">
        <f>IF(ISNUMBER('Форма 1'!AM277),ROUND('Форма 1'!$I277*VLOOKUP('Форма 1'!$G277,'Предельники 2022'!$B$4:$X$28,'Форма 1'!AM$7),2),"")</f>
        <v/>
      </c>
      <c r="S277" s="93" t="str">
        <f t="shared" si="60"/>
        <v/>
      </c>
      <c r="T277" s="93" t="str">
        <f>IF(ISNUMBER('Форма 1'!AN277),INDEX('Предельники 2022'!$C$4:$X$28,MATCH('Форма 1'!$G277,'Предельники 2022'!$B$4:$B$28,0),MATCH(T$5,'Предельники 2022'!$C$3:$X$3,0)),"")</f>
        <v/>
      </c>
      <c r="U277" s="93" t="str">
        <f>IF(ISNUMBER('Форма 1'!AO277),INDEX('Предельники 2022'!$C$4:$X$28,MATCH('Форма 1'!$G277,'Предельники 2022'!$B$4:$B$28,0),MATCH(U$5,'Предельники 2022'!$C$3:$X$3,0)),"")</f>
        <v/>
      </c>
      <c r="V277" s="93" t="str">
        <f>IF(ISNUMBER('Форма 1'!AP277),INDEX('Предельники 2022'!$C$4:$X$28,MATCH('Форма 1'!$G277,'Предельники 2022'!$B$4:$B$28,0),MATCH(V$5,'Предельники 2022'!$C$3:$X$3,0)),"")</f>
        <v/>
      </c>
      <c r="W277" s="93" t="str">
        <f>IF(ISNUMBER('Форма 1'!AQ277),INDEX('Предельники 2022'!$C$4:$X$28,MATCH('Форма 1'!$G277,'Предельники 2022'!$B$4:$B$28,0),MATCH(W$5,'Предельники 2022'!$C$3:$X$3,0)),"")</f>
        <v/>
      </c>
      <c r="X277" s="30" t="str">
        <f>IF(ISNUMBER('Форма 1'!AR277),ROUND('Форма 1'!$I277*VLOOKUP('Форма 1'!$G277,'Предельники 2022'!$B$4:$X$28,'Форма 1'!AR$7),2),"")</f>
        <v/>
      </c>
      <c r="Y277" s="30" t="str">
        <f>IF(ISNUMBER('Форма 1'!AS277),ROUND('Форма 1'!$I277*VLOOKUP('Форма 1'!$G277,'Предельники 2022'!$B$4:$X$28,'Форма 1'!AS$7),2),"")</f>
        <v/>
      </c>
      <c r="Z277" s="30" t="str">
        <f>IF(ISNUMBER('Форма 1'!AT277),ROUND('Форма 1'!$I277*VLOOKUP('Форма 1'!$G277,'Предельники 2022'!$B$4:$X$28,'Форма 1'!AT$7),2),"")</f>
        <v/>
      </c>
      <c r="AA277" s="32"/>
      <c r="AB277" s="128">
        <f>'Форма 1'!T277</f>
        <v>45657</v>
      </c>
      <c r="AC277" s="130" t="str">
        <f>'Форма 1'!U277</f>
        <v>РО</v>
      </c>
    </row>
    <row r="278" spans="1:29" x14ac:dyDescent="0.25">
      <c r="A278" s="28">
        <f t="shared" si="59"/>
        <v>91</v>
      </c>
      <c r="B278" s="74" t="str">
        <f>IF(ISBLANK('Форма 1'!B278),"",'Форма 1'!B278)</f>
        <v>Пермский городской округ, город Пермь</v>
      </c>
      <c r="C278" s="87" t="s">
        <v>990</v>
      </c>
      <c r="D278" s="29">
        <f>IF(ISBLANK(C278),"Введите адрес",IF(C278='Форма 1'!C278,SUM(E278:K278,M278:S278,Форма2[[#This Row],[19]:[22]]),"Ошибка в адресе!"))</f>
        <v>5557017.8399999999</v>
      </c>
      <c r="E278" s="30" t="str">
        <f>IF(ISNUMBER('Форма 1'!Z278),ROUND('Форма 1'!$I278*VLOOKUP('Форма 1'!$G278,'Предельники 2022'!$B$4:$X$28,'Форма 1'!Z$7),2),"")</f>
        <v/>
      </c>
      <c r="F278" s="30" t="str">
        <f>IF(ISNUMBER('Форма 1'!AA278),ROUND('Форма 1'!$I278*VLOOKUP('Форма 1'!$G278,'Предельники 2022'!$B$4:$X$28,'Форма 1'!AA$7),2),"")</f>
        <v/>
      </c>
      <c r="G278" s="30" t="str">
        <f>IF(ISNUMBER('Форма 1'!AB278),ROUND('Форма 1'!$I278*VLOOKUP('Форма 1'!$G278,'Предельники 2022'!$B$4:$X$28,'Форма 1'!AB$7),2),"")</f>
        <v/>
      </c>
      <c r="H278" s="30" t="str">
        <f>IF(ISNUMBER('Форма 1'!AC278),ROUND('Форма 1'!$I278*VLOOKUP('Форма 1'!$G278,'Предельники 2022'!$B$4:$X$28,'Форма 1'!AC$7),2),"")</f>
        <v/>
      </c>
      <c r="I278" s="30" t="str">
        <f>IF(ISNUMBER('Форма 1'!AD278),ROUND('Форма 1'!$I278*VLOOKUP('Форма 1'!$G278,'Предельники 2022'!$B$4:$X$28,'Форма 1'!AD$7),2),"")</f>
        <v/>
      </c>
      <c r="J278" s="30" t="str">
        <f>IF(ISNUMBER('Форма 1'!AE278),ROUND('Форма 1'!$I278*VLOOKUP('Форма 1'!$G278,'Предельники 2022'!$B$4:$X$28,'Форма 1'!AE$7),2),"")</f>
        <v/>
      </c>
      <c r="K278" s="30" t="str">
        <f>IF(ISNUMBER('Форма 1'!AF278),ROUND('Форма 1'!$I278*VLOOKUP('Форма 1'!$G278,'Предельники 2022'!$B$4:$X$28,'Форма 1'!AF$7),2),"")</f>
        <v/>
      </c>
      <c r="L278" s="31">
        <f>IF(ISBLANK('Форма 1'!AG278),"",'Форма 1'!AG278)</f>
        <v>2</v>
      </c>
      <c r="M278" s="32">
        <f>IF(ISBLANK('Форма 1'!AH278),"",'Форма 1'!AH278)</f>
        <v>5557017.8399999999</v>
      </c>
      <c r="N278" s="30" t="str">
        <f>IF(ISNUMBER('Форма 1'!AI278),ROUND('Форма 1'!$I278*VLOOKUP('Форма 1'!$G278,'Предельники 2022'!$B$4:$X$28,'Форма 1'!AI$7),2),"")</f>
        <v/>
      </c>
      <c r="O278" s="30" t="str">
        <f>IF(ISNUMBER('Форма 1'!AJ278),ROUND('Форма 1'!$I278*VLOOKUP('Форма 1'!$G278,'Предельники 2022'!$B$4:$X$28,'Форма 1'!AJ$7),2),"")</f>
        <v/>
      </c>
      <c r="P278" s="30" t="str">
        <f>IF(ISNUMBER('Форма 1'!AK278),ROUND('Форма 1'!$I278*VLOOKUP('Форма 1'!$G278,'Предельники 2022'!$B$4:$X$28,'Форма 1'!AK$7),2),"")</f>
        <v/>
      </c>
      <c r="Q278" s="30" t="str">
        <f>IF(ISNUMBER('Форма 1'!AL278),ROUND('Форма 1'!$I278*VLOOKUP('Форма 1'!$G278,'Предельники 2022'!$B$4:$X$28,'Форма 1'!AL$7),2),"")</f>
        <v/>
      </c>
      <c r="R278" s="30" t="str">
        <f>IF(ISNUMBER('Форма 1'!AM278),ROUND('Форма 1'!$I278*VLOOKUP('Форма 1'!$G278,'Предельники 2022'!$B$4:$X$28,'Форма 1'!AM$7),2),"")</f>
        <v/>
      </c>
      <c r="S278" s="93" t="str">
        <f t="shared" si="60"/>
        <v/>
      </c>
      <c r="T278" s="93" t="str">
        <f>IF(ISNUMBER('Форма 1'!AN278),INDEX('Предельники 2022'!$C$4:$X$28,MATCH('Форма 1'!$G278,'Предельники 2022'!$B$4:$B$28,0),MATCH(T$5,'Предельники 2022'!$C$3:$X$3,0)),"")</f>
        <v/>
      </c>
      <c r="U278" s="93" t="str">
        <f>IF(ISNUMBER('Форма 1'!AO278),INDEX('Предельники 2022'!$C$4:$X$28,MATCH('Форма 1'!$G278,'Предельники 2022'!$B$4:$B$28,0),MATCH(U$5,'Предельники 2022'!$C$3:$X$3,0)),"")</f>
        <v/>
      </c>
      <c r="V278" s="93" t="str">
        <f>IF(ISNUMBER('Форма 1'!AP278),INDEX('Предельники 2022'!$C$4:$X$28,MATCH('Форма 1'!$G278,'Предельники 2022'!$B$4:$B$28,0),MATCH(V$5,'Предельники 2022'!$C$3:$X$3,0)),"")</f>
        <v/>
      </c>
      <c r="W278" s="93" t="str">
        <f>IF(ISNUMBER('Форма 1'!AQ278),INDEX('Предельники 2022'!$C$4:$X$28,MATCH('Форма 1'!$G278,'Предельники 2022'!$B$4:$B$28,0),MATCH(W$5,'Предельники 2022'!$C$3:$X$3,0)),"")</f>
        <v/>
      </c>
      <c r="X278" s="30" t="str">
        <f>IF(ISNUMBER('Форма 1'!AR278),ROUND('Форма 1'!$I278*VLOOKUP('Форма 1'!$G278,'Предельники 2022'!$B$4:$X$28,'Форма 1'!AR$7),2),"")</f>
        <v/>
      </c>
      <c r="Y278" s="30" t="str">
        <f>IF(ISNUMBER('Форма 1'!AS278),ROUND('Форма 1'!$I278*VLOOKUP('Форма 1'!$G278,'Предельники 2022'!$B$4:$X$28,'Форма 1'!AS$7),2),"")</f>
        <v/>
      </c>
      <c r="Z278" s="30" t="str">
        <f>IF(ISNUMBER('Форма 1'!AT278),ROUND('Форма 1'!$I278*VLOOKUP('Форма 1'!$G278,'Предельники 2022'!$B$4:$X$28,'Форма 1'!AT$7),2),"")</f>
        <v/>
      </c>
      <c r="AA278" s="32"/>
      <c r="AB278" s="128">
        <f>'Форма 1'!T278</f>
        <v>45657</v>
      </c>
      <c r="AC278" s="130" t="str">
        <f>'Форма 1'!U278</f>
        <v>РО</v>
      </c>
    </row>
    <row r="279" spans="1:29" x14ac:dyDescent="0.25">
      <c r="A279" s="28">
        <f t="shared" si="59"/>
        <v>92</v>
      </c>
      <c r="B279" s="74" t="str">
        <f>IF(ISBLANK('Форма 1'!B279),"",'Форма 1'!B279)</f>
        <v>Пермский городской округ, город Пермь</v>
      </c>
      <c r="C279" s="87" t="s">
        <v>991</v>
      </c>
      <c r="D279" s="29">
        <f>IF(ISBLANK(C279),"Введите адрес",IF(C279='Форма 1'!C279,SUM(E279:K279,M279:S279,Форма2[[#This Row],[19]:[22]]),"Ошибка в адресе!"))</f>
        <v>1688694.81</v>
      </c>
      <c r="E279" s="30" t="str">
        <f>IF(ISNUMBER('Форма 1'!Z279),ROUND('Форма 1'!$I279*VLOOKUP('Форма 1'!$G279,'Предельники 2022'!$B$4:$X$28,'Форма 1'!Z$7),2),"")</f>
        <v/>
      </c>
      <c r="F279" s="30" t="str">
        <f>IF(ISNUMBER('Форма 1'!AA279),ROUND('Форма 1'!$I279*VLOOKUP('Форма 1'!$G279,'Предельники 2022'!$B$4:$X$28,'Форма 1'!AA$7),2),"")</f>
        <v/>
      </c>
      <c r="G279" s="30" t="str">
        <f>IF(ISNUMBER('Форма 1'!AB279),ROUND('Форма 1'!$I279*VLOOKUP('Форма 1'!$G279,'Предельники 2022'!$B$4:$X$28,'Форма 1'!AB$7),2),"")</f>
        <v/>
      </c>
      <c r="H279" s="30" t="str">
        <f>IF(ISNUMBER('Форма 1'!AC279),ROUND('Форма 1'!$I279*VLOOKUP('Форма 1'!$G279,'Предельники 2022'!$B$4:$X$28,'Форма 1'!AC$7),2),"")</f>
        <v/>
      </c>
      <c r="I279" s="30" t="str">
        <f>IF(ISNUMBER('Форма 1'!AD279),ROUND('Форма 1'!$I279*VLOOKUP('Форма 1'!$G279,'Предельники 2022'!$B$4:$X$28,'Форма 1'!AD$7),2),"")</f>
        <v/>
      </c>
      <c r="J279" s="30" t="str">
        <f>IF(ISNUMBER('Форма 1'!AE279),ROUND('Форма 1'!$I279*VLOOKUP('Форма 1'!$G279,'Предельники 2022'!$B$4:$X$28,'Форма 1'!AE$7),2),"")</f>
        <v/>
      </c>
      <c r="K279" s="30" t="str">
        <f>IF(ISNUMBER('Форма 1'!AF279),ROUND('Форма 1'!$I279*VLOOKUP('Форма 1'!$G279,'Предельники 2022'!$B$4:$X$28,'Форма 1'!AF$7),2),"")</f>
        <v/>
      </c>
      <c r="L279" s="31" t="str">
        <f>IF(ISBLANK('Форма 1'!AG279),"",'Форма 1'!AG279)</f>
        <v/>
      </c>
      <c r="M279" s="32" t="str">
        <f>IF(ISBLANK('Форма 1'!AH279),"",'Форма 1'!AH279)</f>
        <v/>
      </c>
      <c r="N279" s="30" t="str">
        <f>IF(ISNUMBER('Форма 1'!AI279),ROUND('Форма 1'!$I279*VLOOKUP('Форма 1'!$G279,'Предельники 2022'!$B$4:$X$28,'Форма 1'!AI$7),2),"")</f>
        <v/>
      </c>
      <c r="O279" s="30" t="str">
        <f>IF(ISNUMBER('Форма 1'!AJ279),ROUND('Форма 1'!$I279*VLOOKUP('Форма 1'!$G279,'Предельники 2022'!$B$4:$X$28,'Форма 1'!AJ$7),2),"")</f>
        <v/>
      </c>
      <c r="P279" s="30" t="str">
        <f>IF(ISNUMBER('Форма 1'!AK279),ROUND('Форма 1'!$I279*VLOOKUP('Форма 1'!$G279,'Предельники 2022'!$B$4:$X$28,'Форма 1'!AK$7),2),"")</f>
        <v/>
      </c>
      <c r="Q279" s="30" t="str">
        <f>IF(ISNUMBER('Форма 1'!AL279),ROUND('Форма 1'!$I279*VLOOKUP('Форма 1'!$G279,'Предельники 2022'!$B$4:$X$28,'Форма 1'!AL$7),2),"")</f>
        <v/>
      </c>
      <c r="R279" s="30">
        <f>IF(ISNUMBER('Форма 1'!AM279),ROUND('Форма 1'!$I279*VLOOKUP('Форма 1'!$G279,'Предельники 2022'!$B$4:$X$28,'Форма 1'!AM$7),2),"")</f>
        <v>1688694.81</v>
      </c>
      <c r="S279" s="93" t="str">
        <f t="shared" si="60"/>
        <v/>
      </c>
      <c r="T279" s="93" t="str">
        <f>IF(ISNUMBER('Форма 1'!AN279),INDEX('Предельники 2022'!$C$4:$X$28,MATCH('Форма 1'!$G279,'Предельники 2022'!$B$4:$B$28,0),MATCH(T$5,'Предельники 2022'!$C$3:$X$3,0)),"")</f>
        <v/>
      </c>
      <c r="U279" s="93" t="str">
        <f>IF(ISNUMBER('Форма 1'!AO279),INDEX('Предельники 2022'!$C$4:$X$28,MATCH('Форма 1'!$G279,'Предельники 2022'!$B$4:$B$28,0),MATCH(U$5,'Предельники 2022'!$C$3:$X$3,0)),"")</f>
        <v/>
      </c>
      <c r="V279" s="93" t="str">
        <f>IF(ISNUMBER('Форма 1'!AP279),INDEX('Предельники 2022'!$C$4:$X$28,MATCH('Форма 1'!$G279,'Предельники 2022'!$B$4:$B$28,0),MATCH(V$5,'Предельники 2022'!$C$3:$X$3,0)),"")</f>
        <v/>
      </c>
      <c r="W279" s="93" t="str">
        <f>IF(ISNUMBER('Форма 1'!AQ279),INDEX('Предельники 2022'!$C$4:$X$28,MATCH('Форма 1'!$G279,'Предельники 2022'!$B$4:$B$28,0),MATCH(W$5,'Предельники 2022'!$C$3:$X$3,0)),"")</f>
        <v/>
      </c>
      <c r="X279" s="30" t="str">
        <f>IF(ISNUMBER('Форма 1'!AR279),ROUND('Форма 1'!$I279*VLOOKUP('Форма 1'!$G279,'Предельники 2022'!$B$4:$X$28,'Форма 1'!AR$7),2),"")</f>
        <v/>
      </c>
      <c r="Y279" s="30" t="str">
        <f>IF(ISNUMBER('Форма 1'!AS279),ROUND('Форма 1'!$I279*VLOOKUP('Форма 1'!$G279,'Предельники 2022'!$B$4:$X$28,'Форма 1'!AS$7),2),"")</f>
        <v/>
      </c>
      <c r="Z279" s="30" t="str">
        <f>IF(ISNUMBER('Форма 1'!AT279),ROUND('Форма 1'!$I279*VLOOKUP('Форма 1'!$G279,'Предельники 2022'!$B$4:$X$28,'Форма 1'!AT$7),2),"")</f>
        <v/>
      </c>
      <c r="AA279" s="32"/>
      <c r="AB279" s="128">
        <f>'Форма 1'!T279</f>
        <v>45657</v>
      </c>
      <c r="AC279" s="130" t="str">
        <f>'Форма 1'!U279</f>
        <v>РО</v>
      </c>
    </row>
    <row r="280" spans="1:29" x14ac:dyDescent="0.25">
      <c r="A280" s="28">
        <f t="shared" si="59"/>
        <v>93</v>
      </c>
      <c r="B280" s="74" t="str">
        <f>IF(ISBLANK('Форма 1'!B280),"",'Форма 1'!B280)</f>
        <v>Пермский городской округ, город Пермь</v>
      </c>
      <c r="C280" s="87" t="s">
        <v>299</v>
      </c>
      <c r="D280" s="29">
        <f>IF(ISBLANK(C280),"Введите адрес",IF(C280='Форма 1'!C280,SUM(E280:K280,M280:S280,Форма2[[#This Row],[19]:[22]]),"Ошибка в адресе!"))</f>
        <v>398164.77</v>
      </c>
      <c r="E280" s="30" t="str">
        <f>IF(ISNUMBER('Форма 1'!Z280),ROUND('Форма 1'!$I280*VLOOKUP('Форма 1'!$G280,'Предельники 2022'!$B$4:$X$28,'Форма 1'!Z$7),2),"")</f>
        <v/>
      </c>
      <c r="F280" s="30" t="str">
        <f>IF(ISNUMBER('Форма 1'!AA280),ROUND('Форма 1'!$I280*VLOOKUP('Форма 1'!$G280,'Предельники 2022'!$B$4:$X$28,'Форма 1'!AA$7),2),"")</f>
        <v/>
      </c>
      <c r="G280" s="30" t="str">
        <f>IF(ISNUMBER('Форма 1'!AB280),ROUND('Форма 1'!$I280*VLOOKUP('Форма 1'!$G280,'Предельники 2022'!$B$4:$X$28,'Форма 1'!AB$7),2),"")</f>
        <v/>
      </c>
      <c r="H280" s="30" t="str">
        <f>IF(ISNUMBER('Форма 1'!AC280),ROUND('Форма 1'!$I280*VLOOKUP('Форма 1'!$G280,'Предельники 2022'!$B$4:$X$28,'Форма 1'!AC$7),2),"")</f>
        <v/>
      </c>
      <c r="I280" s="30" t="str">
        <f>IF(ISNUMBER('Форма 1'!AD280),ROUND('Форма 1'!$I280*VLOOKUP('Форма 1'!$G280,'Предельники 2022'!$B$4:$X$28,'Форма 1'!AD$7),2),"")</f>
        <v/>
      </c>
      <c r="J280" s="30" t="str">
        <f>IF(ISNUMBER('Форма 1'!AE280),ROUND('Форма 1'!$I280*VLOOKUP('Форма 1'!$G280,'Предельники 2022'!$B$4:$X$28,'Форма 1'!AE$7),2),"")</f>
        <v/>
      </c>
      <c r="K280" s="30" t="str">
        <f>IF(ISNUMBER('Форма 1'!AF280),ROUND('Форма 1'!$I280*VLOOKUP('Форма 1'!$G280,'Предельники 2022'!$B$4:$X$28,'Форма 1'!AF$7),2),"")</f>
        <v/>
      </c>
      <c r="L280" s="31" t="str">
        <f>IF(ISBLANK('Форма 1'!AG280),"",'Форма 1'!AG280)</f>
        <v/>
      </c>
      <c r="M280" s="32" t="str">
        <f>IF(ISBLANK('Форма 1'!AH280),"",'Форма 1'!AH280)</f>
        <v/>
      </c>
      <c r="N280" s="30" t="str">
        <f>IF(ISNUMBER('Форма 1'!AI280),ROUND('Форма 1'!$I280*VLOOKUP('Форма 1'!$G280,'Предельники 2022'!$B$4:$X$28,'Форма 1'!AI$7),2),"")</f>
        <v/>
      </c>
      <c r="O280" s="30" t="str">
        <f>IF(ISNUMBER('Форма 1'!AJ280),ROUND('Форма 1'!$I280*VLOOKUP('Форма 1'!$G280,'Предельники 2022'!$B$4:$X$28,'Форма 1'!AJ$7),2),"")</f>
        <v/>
      </c>
      <c r="P280" s="30" t="str">
        <f>IF(ISNUMBER('Форма 1'!AK280),ROUND('Форма 1'!$I280*VLOOKUP('Форма 1'!$G280,'Предельники 2022'!$B$4:$X$28,'Форма 1'!AK$7),2),"")</f>
        <v/>
      </c>
      <c r="Q280" s="30" t="str">
        <f>IF(ISNUMBER('Форма 1'!AL280),ROUND('Форма 1'!$I280*VLOOKUP('Форма 1'!$G280,'Предельники 2022'!$B$4:$X$28,'Форма 1'!AL$7),2),"")</f>
        <v/>
      </c>
      <c r="R280" s="30" t="str">
        <f>IF(ISNUMBER('Форма 1'!AM280),ROUND('Форма 1'!$I280*VLOOKUP('Форма 1'!$G280,'Предельники 2022'!$B$4:$X$28,'Форма 1'!AM$7),2),"")</f>
        <v/>
      </c>
      <c r="S280" s="93">
        <f t="shared" si="60"/>
        <v>398164.77</v>
      </c>
      <c r="T280" s="93">
        <f>IF(ISNUMBER('Форма 1'!AN280),INDEX('Предельники 2022'!$C$4:$X$28,MATCH('Форма 1'!$G280,'Предельники 2022'!$B$4:$B$28,0),MATCH(T$5,'Предельники 2022'!$C$3:$X$3,0)),"")</f>
        <v>248167.25</v>
      </c>
      <c r="U280" s="93">
        <f>IF(ISNUMBER('Форма 1'!AO280),INDEX('Предельники 2022'!$C$4:$X$28,MATCH('Форма 1'!$G280,'Предельники 2022'!$B$4:$B$28,0),MATCH(U$5,'Предельники 2022'!$C$3:$X$3,0)),"")</f>
        <v>42974.05</v>
      </c>
      <c r="V280" s="93">
        <f>IF(ISNUMBER('Форма 1'!AP280),INDEX('Предельники 2022'!$C$4:$X$28,MATCH('Форма 1'!$G280,'Предельники 2022'!$B$4:$B$28,0),MATCH(V$5,'Предельники 2022'!$C$3:$X$3,0)),"")</f>
        <v>107023.47</v>
      </c>
      <c r="W280" s="93" t="str">
        <f>IF(ISNUMBER('Форма 1'!AQ280),INDEX('Предельники 2022'!$C$4:$X$28,MATCH('Форма 1'!$G280,'Предельники 2022'!$B$4:$B$28,0),MATCH(W$5,'Предельники 2022'!$C$3:$X$3,0)),"")</f>
        <v/>
      </c>
      <c r="X280" s="30" t="str">
        <f>IF(ISNUMBER('Форма 1'!AR280),ROUND('Форма 1'!$I280*VLOOKUP('Форма 1'!$G280,'Предельники 2022'!$B$4:$X$28,'Форма 1'!AR$7),2),"")</f>
        <v/>
      </c>
      <c r="Y280" s="30" t="str">
        <f>IF(ISNUMBER('Форма 1'!AS280),ROUND('Форма 1'!$I280*VLOOKUP('Форма 1'!$G280,'Предельники 2022'!$B$4:$X$28,'Форма 1'!AS$7),2),"")</f>
        <v/>
      </c>
      <c r="Z280" s="30" t="str">
        <f>IF(ISNUMBER('Форма 1'!AT280),ROUND('Форма 1'!$I280*VLOOKUP('Форма 1'!$G280,'Предельники 2022'!$B$4:$X$28,'Форма 1'!AT$7),2),"")</f>
        <v/>
      </c>
      <c r="AA280" s="32"/>
      <c r="AB280" s="128">
        <f>'Форма 1'!T280</f>
        <v>45657</v>
      </c>
      <c r="AC280" s="130" t="str">
        <f>'Форма 1'!U280</f>
        <v>СС</v>
      </c>
    </row>
    <row r="281" spans="1:29" x14ac:dyDescent="0.25">
      <c r="A281" s="28">
        <f t="shared" si="59"/>
        <v>94</v>
      </c>
      <c r="B281" s="74" t="str">
        <f>IF(ISBLANK('Форма 1'!B281),"",'Форма 1'!B281)</f>
        <v>Пермский городской округ, город Пермь</v>
      </c>
      <c r="C281" s="87" t="s">
        <v>992</v>
      </c>
      <c r="D281" s="29">
        <f>IF(ISBLANK(C281),"Введите адрес",IF(C281='Форма 1'!C281,SUM(E281:K281,M281:S281,Форма2[[#This Row],[19]:[22]]),"Ошибка в адресе!"))</f>
        <v>26538067.780000001</v>
      </c>
      <c r="E281" s="30" t="str">
        <f>IF(ISNUMBER('Форма 1'!Z281),ROUND('Форма 1'!$I281*VLOOKUP('Форма 1'!$G281,'Предельники 2022'!$B$4:$X$28,'Форма 1'!Z$7),2),"")</f>
        <v/>
      </c>
      <c r="F281" s="30" t="str">
        <f>IF(ISNUMBER('Форма 1'!AA281),ROUND('Форма 1'!$I281*VLOOKUP('Форма 1'!$G281,'Предельники 2022'!$B$4:$X$28,'Форма 1'!AA$7),2),"")</f>
        <v/>
      </c>
      <c r="G281" s="30" t="str">
        <f>IF(ISNUMBER('Форма 1'!AB281),ROUND('Форма 1'!$I281*VLOOKUP('Форма 1'!$G281,'Предельники 2022'!$B$4:$X$28,'Форма 1'!AB$7),2),"")</f>
        <v/>
      </c>
      <c r="H281" s="30" t="str">
        <f>IF(ISNUMBER('Форма 1'!AC281),ROUND('Форма 1'!$I281*VLOOKUP('Форма 1'!$G281,'Предельники 2022'!$B$4:$X$28,'Форма 1'!AC$7),2),"")</f>
        <v/>
      </c>
      <c r="I281" s="30" t="str">
        <f>IF(ISNUMBER('Форма 1'!AD281),ROUND('Форма 1'!$I281*VLOOKUP('Форма 1'!$G281,'Предельники 2022'!$B$4:$X$28,'Форма 1'!AD$7),2),"")</f>
        <v/>
      </c>
      <c r="J281" s="30" t="str">
        <f>IF(ISNUMBER('Форма 1'!AE281),ROUND('Форма 1'!$I281*VLOOKUP('Форма 1'!$G281,'Предельники 2022'!$B$4:$X$28,'Форма 1'!AE$7),2),"")</f>
        <v/>
      </c>
      <c r="K281" s="30" t="str">
        <f>IF(ISNUMBER('Форма 1'!AF281),ROUND('Форма 1'!$I281*VLOOKUP('Форма 1'!$G281,'Предельники 2022'!$B$4:$X$28,'Форма 1'!AF$7),2),"")</f>
        <v/>
      </c>
      <c r="L281" s="31" t="str">
        <f>IF(ISBLANK('Форма 1'!AG281),"",'Форма 1'!AG281)</f>
        <v/>
      </c>
      <c r="M281" s="32" t="str">
        <f>IF(ISBLANK('Форма 1'!AH281),"",'Форма 1'!AH281)</f>
        <v/>
      </c>
      <c r="N281" s="30" t="str">
        <f>IF(ISNUMBER('Форма 1'!AI281),ROUND('Форма 1'!$I281*VLOOKUP('Форма 1'!$G281,'Предельники 2022'!$B$4:$X$28,'Форма 1'!AI$7),2),"")</f>
        <v/>
      </c>
      <c r="O281" s="30">
        <f>IF(ISNUMBER('Форма 1'!AJ281),ROUND('Форма 1'!$I281*VLOOKUP('Форма 1'!$G281,'Предельники 2022'!$B$4:$X$28,'Форма 1'!AJ$7),2),"")</f>
        <v>26538067.780000001</v>
      </c>
      <c r="P281" s="30" t="str">
        <f>IF(ISNUMBER('Форма 1'!AK281),ROUND('Форма 1'!$I281*VLOOKUP('Форма 1'!$G281,'Предельники 2022'!$B$4:$X$28,'Форма 1'!AK$7),2),"")</f>
        <v/>
      </c>
      <c r="Q281" s="30" t="str">
        <f>IF(ISNUMBER('Форма 1'!AL281),ROUND('Форма 1'!$I281*VLOOKUP('Форма 1'!$G281,'Предельники 2022'!$B$4:$X$28,'Форма 1'!AL$7),2),"")</f>
        <v/>
      </c>
      <c r="R281" s="30" t="str">
        <f>IF(ISNUMBER('Форма 1'!AM281),ROUND('Форма 1'!$I281*VLOOKUP('Форма 1'!$G281,'Предельники 2022'!$B$4:$X$28,'Форма 1'!AM$7),2),"")</f>
        <v/>
      </c>
      <c r="S281" s="93" t="str">
        <f t="shared" si="60"/>
        <v/>
      </c>
      <c r="T281" s="93" t="str">
        <f>IF(ISNUMBER('Форма 1'!AN281),INDEX('Предельники 2022'!$C$4:$X$28,MATCH('Форма 1'!$G281,'Предельники 2022'!$B$4:$B$28,0),MATCH(T$5,'Предельники 2022'!$C$3:$X$3,0)),"")</f>
        <v/>
      </c>
      <c r="U281" s="93" t="str">
        <f>IF(ISNUMBER('Форма 1'!AO281),INDEX('Предельники 2022'!$C$4:$X$28,MATCH('Форма 1'!$G281,'Предельники 2022'!$B$4:$B$28,0),MATCH(U$5,'Предельники 2022'!$C$3:$X$3,0)),"")</f>
        <v/>
      </c>
      <c r="V281" s="93" t="str">
        <f>IF(ISNUMBER('Форма 1'!AP281),INDEX('Предельники 2022'!$C$4:$X$28,MATCH('Форма 1'!$G281,'Предельники 2022'!$B$4:$B$28,0),MATCH(V$5,'Предельники 2022'!$C$3:$X$3,0)),"")</f>
        <v/>
      </c>
      <c r="W281" s="93" t="str">
        <f>IF(ISNUMBER('Форма 1'!AQ281),INDEX('Предельники 2022'!$C$4:$X$28,MATCH('Форма 1'!$G281,'Предельники 2022'!$B$4:$B$28,0),MATCH(W$5,'Предельники 2022'!$C$3:$X$3,0)),"")</f>
        <v/>
      </c>
      <c r="X281" s="30" t="str">
        <f>IF(ISNUMBER('Форма 1'!AR281),ROUND('Форма 1'!$I281*VLOOKUP('Форма 1'!$G281,'Предельники 2022'!$B$4:$X$28,'Форма 1'!AR$7),2),"")</f>
        <v/>
      </c>
      <c r="Y281" s="30" t="str">
        <f>IF(ISNUMBER('Форма 1'!AS281),ROUND('Форма 1'!$I281*VLOOKUP('Форма 1'!$G281,'Предельники 2022'!$B$4:$X$28,'Форма 1'!AS$7),2),"")</f>
        <v/>
      </c>
      <c r="Z281" s="30" t="str">
        <f>IF(ISNUMBER('Форма 1'!AT281),ROUND('Форма 1'!$I281*VLOOKUP('Форма 1'!$G281,'Предельники 2022'!$B$4:$X$28,'Форма 1'!AT$7),2),"")</f>
        <v/>
      </c>
      <c r="AA281" s="32"/>
      <c r="AB281" s="128">
        <f>'Форма 1'!T281</f>
        <v>45657</v>
      </c>
      <c r="AC281" s="130" t="str">
        <f>'Форма 1'!U281</f>
        <v>РО</v>
      </c>
    </row>
    <row r="282" spans="1:29" x14ac:dyDescent="0.25">
      <c r="A282" s="28">
        <f t="shared" si="59"/>
        <v>95</v>
      </c>
      <c r="B282" s="74" t="str">
        <f>IF(ISBLANK('Форма 1'!B282),"",'Форма 1'!B282)</f>
        <v>Пермский городской округ, город Пермь</v>
      </c>
      <c r="C282" s="87" t="s">
        <v>993</v>
      </c>
      <c r="D282" s="29">
        <f>IF(ISBLANK(C282),"Введите адрес",IF(C282='Форма 1'!C282,SUM(E282:K282,M282:S282,Форма2[[#This Row],[19]:[22]]),"Ошибка в адресе!"))</f>
        <v>21619578.32</v>
      </c>
      <c r="E282" s="30" t="str">
        <f>IF(ISNUMBER('Форма 1'!Z282),ROUND('Форма 1'!$I282*VLOOKUP('Форма 1'!$G282,'Предельники 2022'!$B$4:$X$28,'Форма 1'!Z$7),2),"")</f>
        <v/>
      </c>
      <c r="F282" s="30" t="str">
        <f>IF(ISNUMBER('Форма 1'!AA282),ROUND('Форма 1'!$I282*VLOOKUP('Форма 1'!$G282,'Предельники 2022'!$B$4:$X$28,'Форма 1'!AA$7),2),"")</f>
        <v/>
      </c>
      <c r="G282" s="30" t="str">
        <f>IF(ISNUMBER('Форма 1'!AB282),ROUND('Форма 1'!$I282*VLOOKUP('Форма 1'!$G282,'Предельники 2022'!$B$4:$X$28,'Форма 1'!AB$7),2),"")</f>
        <v/>
      </c>
      <c r="H282" s="30" t="str">
        <f>IF(ISNUMBER('Форма 1'!AC282),ROUND('Форма 1'!$I282*VLOOKUP('Форма 1'!$G282,'Предельники 2022'!$B$4:$X$28,'Форма 1'!AC$7),2),"")</f>
        <v/>
      </c>
      <c r="I282" s="30" t="str">
        <f>IF(ISNUMBER('Форма 1'!AD282),ROUND('Форма 1'!$I282*VLOOKUP('Форма 1'!$G282,'Предельники 2022'!$B$4:$X$28,'Форма 1'!AD$7),2),"")</f>
        <v/>
      </c>
      <c r="J282" s="30" t="str">
        <f>IF(ISNUMBER('Форма 1'!AE282),ROUND('Форма 1'!$I282*VLOOKUP('Форма 1'!$G282,'Предельники 2022'!$B$4:$X$28,'Форма 1'!AE$7),2),"")</f>
        <v/>
      </c>
      <c r="K282" s="30" t="str">
        <f>IF(ISNUMBER('Форма 1'!AF282),ROUND('Форма 1'!$I282*VLOOKUP('Форма 1'!$G282,'Предельники 2022'!$B$4:$X$28,'Форма 1'!AF$7),2),"")</f>
        <v/>
      </c>
      <c r="L282" s="31" t="str">
        <f>IF(ISBLANK('Форма 1'!AG282),"",'Форма 1'!AG282)</f>
        <v/>
      </c>
      <c r="M282" s="32" t="str">
        <f>IF(ISBLANK('Форма 1'!AH282),"",'Форма 1'!AH282)</f>
        <v/>
      </c>
      <c r="N282" s="30" t="str">
        <f>IF(ISNUMBER('Форма 1'!AI282),ROUND('Форма 1'!$I282*VLOOKUP('Форма 1'!$G282,'Предельники 2022'!$B$4:$X$28,'Форма 1'!AI$7),2),"")</f>
        <v/>
      </c>
      <c r="O282" s="30">
        <f>IF(ISNUMBER('Форма 1'!AJ282),ROUND('Форма 1'!$I282*VLOOKUP('Форма 1'!$G282,'Предельники 2022'!$B$4:$X$28,'Форма 1'!AJ$7),2),"")</f>
        <v>21619578.32</v>
      </c>
      <c r="P282" s="30" t="str">
        <f>IF(ISNUMBER('Форма 1'!AK282),ROUND('Форма 1'!$I282*VLOOKUP('Форма 1'!$G282,'Предельники 2022'!$B$4:$X$28,'Форма 1'!AK$7),2),"")</f>
        <v/>
      </c>
      <c r="Q282" s="30" t="str">
        <f>IF(ISNUMBER('Форма 1'!AL282),ROUND('Форма 1'!$I282*VLOOKUP('Форма 1'!$G282,'Предельники 2022'!$B$4:$X$28,'Форма 1'!AL$7),2),"")</f>
        <v/>
      </c>
      <c r="R282" s="30" t="str">
        <f>IF(ISNUMBER('Форма 1'!AM282),ROUND('Форма 1'!$I282*VLOOKUP('Форма 1'!$G282,'Предельники 2022'!$B$4:$X$28,'Форма 1'!AM$7),2),"")</f>
        <v/>
      </c>
      <c r="S282" s="93" t="str">
        <f t="shared" si="60"/>
        <v/>
      </c>
      <c r="T282" s="93" t="str">
        <f>IF(ISNUMBER('Форма 1'!AN282),INDEX('Предельники 2022'!$C$4:$X$28,MATCH('Форма 1'!$G282,'Предельники 2022'!$B$4:$B$28,0),MATCH(T$5,'Предельники 2022'!$C$3:$X$3,0)),"")</f>
        <v/>
      </c>
      <c r="U282" s="93" t="str">
        <f>IF(ISNUMBER('Форма 1'!AO282),INDEX('Предельники 2022'!$C$4:$X$28,MATCH('Форма 1'!$G282,'Предельники 2022'!$B$4:$B$28,0),MATCH(U$5,'Предельники 2022'!$C$3:$X$3,0)),"")</f>
        <v/>
      </c>
      <c r="V282" s="93" t="str">
        <f>IF(ISNUMBER('Форма 1'!AP282),INDEX('Предельники 2022'!$C$4:$X$28,MATCH('Форма 1'!$G282,'Предельники 2022'!$B$4:$B$28,0),MATCH(V$5,'Предельники 2022'!$C$3:$X$3,0)),"")</f>
        <v/>
      </c>
      <c r="W282" s="93" t="str">
        <f>IF(ISNUMBER('Форма 1'!AQ282),INDEX('Предельники 2022'!$C$4:$X$28,MATCH('Форма 1'!$G282,'Предельники 2022'!$B$4:$B$28,0),MATCH(W$5,'Предельники 2022'!$C$3:$X$3,0)),"")</f>
        <v/>
      </c>
      <c r="X282" s="30" t="str">
        <f>IF(ISNUMBER('Форма 1'!AR282),ROUND('Форма 1'!$I282*VLOOKUP('Форма 1'!$G282,'Предельники 2022'!$B$4:$X$28,'Форма 1'!AR$7),2),"")</f>
        <v/>
      </c>
      <c r="Y282" s="30" t="str">
        <f>IF(ISNUMBER('Форма 1'!AS282),ROUND('Форма 1'!$I282*VLOOKUP('Форма 1'!$G282,'Предельники 2022'!$B$4:$X$28,'Форма 1'!AS$7),2),"")</f>
        <v/>
      </c>
      <c r="Z282" s="30" t="str">
        <f>IF(ISNUMBER('Форма 1'!AT282),ROUND('Форма 1'!$I282*VLOOKUP('Форма 1'!$G282,'Предельники 2022'!$B$4:$X$28,'Форма 1'!AT$7),2),"")</f>
        <v/>
      </c>
      <c r="AA282" s="32"/>
      <c r="AB282" s="128">
        <f>'Форма 1'!T282</f>
        <v>45657</v>
      </c>
      <c r="AC282" s="130" t="str">
        <f>'Форма 1'!U282</f>
        <v>РО</v>
      </c>
    </row>
    <row r="283" spans="1:29" x14ac:dyDescent="0.25">
      <c r="A283" s="28">
        <f t="shared" si="59"/>
        <v>96</v>
      </c>
      <c r="B283" s="74" t="str">
        <f>IF(ISBLANK('Форма 1'!B283),"",'Форма 1'!B283)</f>
        <v>Пермский городской округ, город Пермь</v>
      </c>
      <c r="C283" s="87" t="s">
        <v>232</v>
      </c>
      <c r="D283" s="29">
        <f>IF(ISBLANK(C283),"Введите адрес",IF(C283='Форма 1'!C283,SUM(E283:K283,M283:S283,Форма2[[#This Row],[19]:[22]]),"Ошибка в адресе!"))</f>
        <v>7053353.8200000003</v>
      </c>
      <c r="E283" s="30" t="str">
        <f>IF(ISNUMBER('Форма 1'!Z283),ROUND('Форма 1'!$I283*VLOOKUP('Форма 1'!$G283,'Предельники 2022'!$B$4:$X$28,'Форма 1'!Z$7),2),"")</f>
        <v/>
      </c>
      <c r="F283" s="30" t="str">
        <f>IF(ISNUMBER('Форма 1'!AA283),ROUND('Форма 1'!$I283*VLOOKUP('Форма 1'!$G283,'Предельники 2022'!$B$4:$X$28,'Форма 1'!AA$7),2),"")</f>
        <v/>
      </c>
      <c r="G283" s="30" t="str">
        <f>IF(ISNUMBER('Форма 1'!AB283),ROUND('Форма 1'!$I283*VLOOKUP('Форма 1'!$G283,'Предельники 2022'!$B$4:$X$28,'Форма 1'!AB$7),2),"")</f>
        <v/>
      </c>
      <c r="H283" s="30" t="str">
        <f>IF(ISNUMBER('Форма 1'!AC283),ROUND('Форма 1'!$I283*VLOOKUP('Форма 1'!$G283,'Предельники 2022'!$B$4:$X$28,'Форма 1'!AC$7),2),"")</f>
        <v/>
      </c>
      <c r="I283" s="30" t="str">
        <f>IF(ISNUMBER('Форма 1'!AD283),ROUND('Форма 1'!$I283*VLOOKUP('Форма 1'!$G283,'Предельники 2022'!$B$4:$X$28,'Форма 1'!AD$7),2),"")</f>
        <v/>
      </c>
      <c r="J283" s="30" t="str">
        <f>IF(ISNUMBER('Форма 1'!AE283),ROUND('Форма 1'!$I283*VLOOKUP('Форма 1'!$G283,'Предельники 2022'!$B$4:$X$28,'Форма 1'!AE$7),2),"")</f>
        <v/>
      </c>
      <c r="K283" s="30" t="str">
        <f>IF(ISNUMBER('Форма 1'!AF283),ROUND('Форма 1'!$I283*VLOOKUP('Форма 1'!$G283,'Предельники 2022'!$B$4:$X$28,'Форма 1'!AF$7),2),"")</f>
        <v/>
      </c>
      <c r="L283" s="31" t="str">
        <f>IF(ISBLANK('Форма 1'!AG283),"",'Форма 1'!AG283)</f>
        <v/>
      </c>
      <c r="M283" s="32" t="str">
        <f>IF(ISBLANK('Форма 1'!AH283),"",'Форма 1'!AH283)</f>
        <v/>
      </c>
      <c r="N283" s="30">
        <f>IF(ISNUMBER('Форма 1'!AI283),ROUND('Форма 1'!$I283*VLOOKUP('Форма 1'!$G283,'Предельники 2022'!$B$4:$X$28,'Форма 1'!AI$7),2),"")</f>
        <v>7053353.8200000003</v>
      </c>
      <c r="O283" s="30" t="str">
        <f>IF(ISNUMBER('Форма 1'!AJ283),ROUND('Форма 1'!$I283*VLOOKUP('Форма 1'!$G283,'Предельники 2022'!$B$4:$X$28,'Форма 1'!AJ$7),2),"")</f>
        <v/>
      </c>
      <c r="P283" s="30" t="str">
        <f>IF(ISNUMBER('Форма 1'!AK283),ROUND('Форма 1'!$I283*VLOOKUP('Форма 1'!$G283,'Предельники 2022'!$B$4:$X$28,'Форма 1'!AK$7),2),"")</f>
        <v/>
      </c>
      <c r="Q283" s="30" t="str">
        <f>IF(ISNUMBER('Форма 1'!AL283),ROUND('Форма 1'!$I283*VLOOKUP('Форма 1'!$G283,'Предельники 2022'!$B$4:$X$28,'Форма 1'!AL$7),2),"")</f>
        <v/>
      </c>
      <c r="R283" s="30" t="str">
        <f>IF(ISNUMBER('Форма 1'!AM283),ROUND('Форма 1'!$I283*VLOOKUP('Форма 1'!$G283,'Предельники 2022'!$B$4:$X$28,'Форма 1'!AM$7),2),"")</f>
        <v/>
      </c>
      <c r="S283" s="93" t="str">
        <f t="shared" si="60"/>
        <v/>
      </c>
      <c r="T283" s="93" t="str">
        <f>IF(ISNUMBER('Форма 1'!AN283),INDEX('Предельники 2022'!$C$4:$X$28,MATCH('Форма 1'!$G283,'Предельники 2022'!$B$4:$B$28,0),MATCH(T$5,'Предельники 2022'!$C$3:$X$3,0)),"")</f>
        <v/>
      </c>
      <c r="U283" s="93" t="str">
        <f>IF(ISNUMBER('Форма 1'!AO283),INDEX('Предельники 2022'!$C$4:$X$28,MATCH('Форма 1'!$G283,'Предельники 2022'!$B$4:$B$28,0),MATCH(U$5,'Предельники 2022'!$C$3:$X$3,0)),"")</f>
        <v/>
      </c>
      <c r="V283" s="93" t="str">
        <f>IF(ISNUMBER('Форма 1'!AP283),INDEX('Предельники 2022'!$C$4:$X$28,MATCH('Форма 1'!$G283,'Предельники 2022'!$B$4:$B$28,0),MATCH(V$5,'Предельники 2022'!$C$3:$X$3,0)),"")</f>
        <v/>
      </c>
      <c r="W283" s="93" t="str">
        <f>IF(ISNUMBER('Форма 1'!AQ283),INDEX('Предельники 2022'!$C$4:$X$28,MATCH('Форма 1'!$G283,'Предельники 2022'!$B$4:$B$28,0),MATCH(W$5,'Предельники 2022'!$C$3:$X$3,0)),"")</f>
        <v/>
      </c>
      <c r="X283" s="30" t="str">
        <f>IF(ISNUMBER('Форма 1'!AR283),ROUND('Форма 1'!$I283*VLOOKUP('Форма 1'!$G283,'Предельники 2022'!$B$4:$X$28,'Форма 1'!AR$7),2),"")</f>
        <v/>
      </c>
      <c r="Y283" s="30" t="str">
        <f>IF(ISNUMBER('Форма 1'!AS283),ROUND('Форма 1'!$I283*VLOOKUP('Форма 1'!$G283,'Предельники 2022'!$B$4:$X$28,'Форма 1'!AS$7),2),"")</f>
        <v/>
      </c>
      <c r="Z283" s="30" t="str">
        <f>IF(ISNUMBER('Форма 1'!AT283),ROUND('Форма 1'!$I283*VLOOKUP('Форма 1'!$G283,'Предельники 2022'!$B$4:$X$28,'Форма 1'!AT$7),2),"")</f>
        <v/>
      </c>
      <c r="AA283" s="32"/>
      <c r="AB283" s="128">
        <f>'Форма 1'!T283</f>
        <v>45657</v>
      </c>
      <c r="AC283" s="130" t="str">
        <f>'Форма 1'!U283</f>
        <v>СС</v>
      </c>
    </row>
    <row r="284" spans="1:29" x14ac:dyDescent="0.25">
      <c r="A284" s="28">
        <f t="shared" si="59"/>
        <v>97</v>
      </c>
      <c r="B284" s="74" t="str">
        <f>IF(ISBLANK('Форма 1'!B284),"",'Форма 1'!B284)</f>
        <v>Пермский городской округ, город Пермь</v>
      </c>
      <c r="C284" s="87" t="s">
        <v>1555</v>
      </c>
      <c r="D284" s="29">
        <f>IF(ISBLANK(C284),"Введите адрес",IF(C284='Форма 1'!C284,SUM(E284:K284,M284:S284,Форма2[[#This Row],[19]:[22]]),"Ошибка в адресе!"))</f>
        <v>21496896.190000001</v>
      </c>
      <c r="E284" s="30" t="str">
        <f>IF(ISNUMBER('Форма 1'!Z284),ROUND('Форма 1'!$I284*VLOOKUP('Форма 1'!$G284,'Предельники 2022'!$B$4:$X$28,'Форма 1'!Z$7),2),"")</f>
        <v/>
      </c>
      <c r="F284" s="30" t="str">
        <f>IF(ISNUMBER('Форма 1'!AA284),ROUND('Форма 1'!$I284*VLOOKUP('Форма 1'!$G284,'Предельники 2022'!$B$4:$X$28,'Форма 1'!AA$7),2),"")</f>
        <v/>
      </c>
      <c r="G284" s="30" t="str">
        <f>IF(ISNUMBER('Форма 1'!AB284),ROUND('Форма 1'!$I284*VLOOKUP('Форма 1'!$G284,'Предельники 2022'!$B$4:$X$28,'Форма 1'!AB$7),2),"")</f>
        <v/>
      </c>
      <c r="H284" s="30" t="str">
        <f>IF(ISNUMBER('Форма 1'!AC284),ROUND('Форма 1'!$I284*VLOOKUP('Форма 1'!$G284,'Предельники 2022'!$B$4:$X$28,'Форма 1'!AC$7),2),"")</f>
        <v/>
      </c>
      <c r="I284" s="30" t="str">
        <f>IF(ISNUMBER('Форма 1'!AD284),ROUND('Форма 1'!$I284*VLOOKUP('Форма 1'!$G284,'Предельники 2022'!$B$4:$X$28,'Форма 1'!AD$7),2),"")</f>
        <v/>
      </c>
      <c r="J284" s="30" t="str">
        <f>IF(ISNUMBER('Форма 1'!AE284),ROUND('Форма 1'!$I284*VLOOKUP('Форма 1'!$G284,'Предельники 2022'!$B$4:$X$28,'Форма 1'!AE$7),2),"")</f>
        <v/>
      </c>
      <c r="K284" s="30" t="str">
        <f>IF(ISNUMBER('Форма 1'!AF284),ROUND('Форма 1'!$I284*VLOOKUP('Форма 1'!$G284,'Предельники 2022'!$B$4:$X$28,'Форма 1'!AF$7),2),"")</f>
        <v/>
      </c>
      <c r="L284" s="31" t="str">
        <f>IF(ISBLANK('Форма 1'!AG284),"",'Форма 1'!AG284)</f>
        <v/>
      </c>
      <c r="M284" s="32" t="str">
        <f>IF(ISBLANK('Форма 1'!AH284),"",'Форма 1'!AH284)</f>
        <v/>
      </c>
      <c r="N284" s="30" t="str">
        <f>IF(ISNUMBER('Форма 1'!AI284),ROUND('Форма 1'!$I284*VLOOKUP('Форма 1'!$G284,'Предельники 2022'!$B$4:$X$28,'Форма 1'!AI$7),2),"")</f>
        <v/>
      </c>
      <c r="O284" s="30" t="str">
        <f>IF(ISNUMBER('Форма 1'!AJ284),ROUND('Форма 1'!$I284*VLOOKUP('Форма 1'!$G284,'Предельники 2022'!$B$4:$X$28,'Форма 1'!AJ$7),2),"")</f>
        <v/>
      </c>
      <c r="P284" s="30">
        <f>IF(ISNUMBER('Форма 1'!AK284),ROUND('Форма 1'!$I284*VLOOKUP('Форма 1'!$G284,'Предельники 2022'!$B$4:$X$28,'Форма 1'!AK$7),2),"")</f>
        <v>21496896.190000001</v>
      </c>
      <c r="Q284" s="30" t="str">
        <f>IF(ISNUMBER('Форма 1'!AL284),ROUND('Форма 1'!$I284*VLOOKUP('Форма 1'!$G284,'Предельники 2022'!$B$4:$X$28,'Форма 1'!AL$7),2),"")</f>
        <v/>
      </c>
      <c r="R284" s="30" t="str">
        <f>IF(ISNUMBER('Форма 1'!AM284),ROUND('Форма 1'!$I284*VLOOKUP('Форма 1'!$G284,'Предельники 2022'!$B$4:$X$28,'Форма 1'!AM$7),2),"")</f>
        <v/>
      </c>
      <c r="S284" s="93" t="str">
        <f t="shared" si="60"/>
        <v/>
      </c>
      <c r="T284" s="93" t="str">
        <f>IF(ISNUMBER('Форма 1'!AN284),INDEX('Предельники 2022'!$C$4:$X$28,MATCH('Форма 1'!$G284,'Предельники 2022'!$B$4:$B$28,0),MATCH(T$5,'Предельники 2022'!$C$3:$X$3,0)),"")</f>
        <v/>
      </c>
      <c r="U284" s="93" t="str">
        <f>IF(ISNUMBER('Форма 1'!AO284),INDEX('Предельники 2022'!$C$4:$X$28,MATCH('Форма 1'!$G284,'Предельники 2022'!$B$4:$B$28,0),MATCH(U$5,'Предельники 2022'!$C$3:$X$3,0)),"")</f>
        <v/>
      </c>
      <c r="V284" s="93" t="str">
        <f>IF(ISNUMBER('Форма 1'!AP284),INDEX('Предельники 2022'!$C$4:$X$28,MATCH('Форма 1'!$G284,'Предельники 2022'!$B$4:$B$28,0),MATCH(V$5,'Предельники 2022'!$C$3:$X$3,0)),"")</f>
        <v/>
      </c>
      <c r="W284" s="93" t="str">
        <f>IF(ISNUMBER('Форма 1'!AQ284),INDEX('Предельники 2022'!$C$4:$X$28,MATCH('Форма 1'!$G284,'Предельники 2022'!$B$4:$B$28,0),MATCH(W$5,'Предельники 2022'!$C$3:$X$3,0)),"")</f>
        <v/>
      </c>
      <c r="X284" s="30" t="str">
        <f>IF(ISNUMBER('Форма 1'!AR284),ROUND('Форма 1'!$I284*VLOOKUP('Форма 1'!$G284,'Предельники 2022'!$B$4:$X$28,'Форма 1'!AR$7),2),"")</f>
        <v/>
      </c>
      <c r="Y284" s="30" t="str">
        <f>IF(ISNUMBER('Форма 1'!AS284),ROUND('Форма 1'!$I284*VLOOKUP('Форма 1'!$G284,'Предельники 2022'!$B$4:$X$28,'Форма 1'!AS$7),2),"")</f>
        <v/>
      </c>
      <c r="Z284" s="30" t="str">
        <f>IF(ISNUMBER('Форма 1'!AT284),ROUND('Форма 1'!$I284*VLOOKUP('Форма 1'!$G284,'Предельники 2022'!$B$4:$X$28,'Форма 1'!AT$7),2),"")</f>
        <v/>
      </c>
      <c r="AA284" s="32"/>
      <c r="AB284" s="128">
        <f>'Форма 1'!T284</f>
        <v>45657</v>
      </c>
      <c r="AC284" s="130" t="str">
        <f>'Форма 1'!U284</f>
        <v>СС</v>
      </c>
    </row>
    <row r="285" spans="1:29" x14ac:dyDescent="0.25">
      <c r="A285" s="28">
        <f t="shared" si="59"/>
        <v>98</v>
      </c>
      <c r="B285" s="74" t="str">
        <f>IF(ISBLANK('Форма 1'!B285),"",'Форма 1'!B285)</f>
        <v>Пермский городской округ, город Пермь</v>
      </c>
      <c r="C285" s="87" t="s">
        <v>1556</v>
      </c>
      <c r="D285" s="29">
        <f>IF(ISBLANK(C285),"Введите адрес",IF(C285='Форма 1'!C285,SUM(E285:K285,M285:S285,Форма2[[#This Row],[19]:[22]]),"Ошибка в адресе!"))</f>
        <v>20575247.25</v>
      </c>
      <c r="E285" s="30" t="str">
        <f>IF(ISNUMBER('Форма 1'!Z285),ROUND('Форма 1'!$I285*VLOOKUP('Форма 1'!$G285,'Предельники 2022'!$B$4:$X$28,'Форма 1'!Z$7),2),"")</f>
        <v/>
      </c>
      <c r="F285" s="30" t="str">
        <f>IF(ISNUMBER('Форма 1'!AA285),ROUND('Форма 1'!$I285*VLOOKUP('Форма 1'!$G285,'Предельники 2022'!$B$4:$X$28,'Форма 1'!AA$7),2),"")</f>
        <v/>
      </c>
      <c r="G285" s="30" t="str">
        <f>IF(ISNUMBER('Форма 1'!AB285),ROUND('Форма 1'!$I285*VLOOKUP('Форма 1'!$G285,'Предельники 2022'!$B$4:$X$28,'Форма 1'!AB$7),2),"")</f>
        <v/>
      </c>
      <c r="H285" s="30" t="str">
        <f>IF(ISNUMBER('Форма 1'!AC285),ROUND('Форма 1'!$I285*VLOOKUP('Форма 1'!$G285,'Предельники 2022'!$B$4:$X$28,'Форма 1'!AC$7),2),"")</f>
        <v/>
      </c>
      <c r="I285" s="30" t="str">
        <f>IF(ISNUMBER('Форма 1'!AD285),ROUND('Форма 1'!$I285*VLOOKUP('Форма 1'!$G285,'Предельники 2022'!$B$4:$X$28,'Форма 1'!AD$7),2),"")</f>
        <v/>
      </c>
      <c r="J285" s="30" t="str">
        <f>IF(ISNUMBER('Форма 1'!AE285),ROUND('Форма 1'!$I285*VLOOKUP('Форма 1'!$G285,'Предельники 2022'!$B$4:$X$28,'Форма 1'!AE$7),2),"")</f>
        <v/>
      </c>
      <c r="K285" s="30" t="str">
        <f>IF(ISNUMBER('Форма 1'!AF285),ROUND('Форма 1'!$I285*VLOOKUP('Форма 1'!$G285,'Предельники 2022'!$B$4:$X$28,'Форма 1'!AF$7),2),"")</f>
        <v/>
      </c>
      <c r="L285" s="31" t="str">
        <f>IF(ISBLANK('Форма 1'!AG285),"",'Форма 1'!AG285)</f>
        <v/>
      </c>
      <c r="M285" s="32" t="str">
        <f>IF(ISBLANK('Форма 1'!AH285),"",'Форма 1'!AH285)</f>
        <v/>
      </c>
      <c r="N285" s="30" t="str">
        <f>IF(ISNUMBER('Форма 1'!AI285),ROUND('Форма 1'!$I285*VLOOKUP('Форма 1'!$G285,'Предельники 2022'!$B$4:$X$28,'Форма 1'!AI$7),2),"")</f>
        <v/>
      </c>
      <c r="O285" s="30" t="str">
        <f>IF(ISNUMBER('Форма 1'!AJ285),ROUND('Форма 1'!$I285*VLOOKUP('Форма 1'!$G285,'Предельники 2022'!$B$4:$X$28,'Форма 1'!AJ$7),2),"")</f>
        <v/>
      </c>
      <c r="P285" s="30">
        <f>IF(ISNUMBER('Форма 1'!AK285),ROUND('Форма 1'!$I285*VLOOKUP('Форма 1'!$G285,'Предельники 2022'!$B$4:$X$28,'Форма 1'!AK$7),2),"")</f>
        <v>20575247.25</v>
      </c>
      <c r="Q285" s="30" t="str">
        <f>IF(ISNUMBER('Форма 1'!AL285),ROUND('Форма 1'!$I285*VLOOKUP('Форма 1'!$G285,'Предельники 2022'!$B$4:$X$28,'Форма 1'!AL$7),2),"")</f>
        <v/>
      </c>
      <c r="R285" s="30" t="str">
        <f>IF(ISNUMBER('Форма 1'!AM285),ROUND('Форма 1'!$I285*VLOOKUP('Форма 1'!$G285,'Предельники 2022'!$B$4:$X$28,'Форма 1'!AM$7),2),"")</f>
        <v/>
      </c>
      <c r="S285" s="93" t="str">
        <f t="shared" si="60"/>
        <v/>
      </c>
      <c r="T285" s="93" t="str">
        <f>IF(ISNUMBER('Форма 1'!AN285),INDEX('Предельники 2022'!$C$4:$X$28,MATCH('Форма 1'!$G285,'Предельники 2022'!$B$4:$B$28,0),MATCH(T$5,'Предельники 2022'!$C$3:$X$3,0)),"")</f>
        <v/>
      </c>
      <c r="U285" s="93" t="str">
        <f>IF(ISNUMBER('Форма 1'!AO285),INDEX('Предельники 2022'!$C$4:$X$28,MATCH('Форма 1'!$G285,'Предельники 2022'!$B$4:$B$28,0),MATCH(U$5,'Предельники 2022'!$C$3:$X$3,0)),"")</f>
        <v/>
      </c>
      <c r="V285" s="93" t="str">
        <f>IF(ISNUMBER('Форма 1'!AP285),INDEX('Предельники 2022'!$C$4:$X$28,MATCH('Форма 1'!$G285,'Предельники 2022'!$B$4:$B$28,0),MATCH(V$5,'Предельники 2022'!$C$3:$X$3,0)),"")</f>
        <v/>
      </c>
      <c r="W285" s="93" t="str">
        <f>IF(ISNUMBER('Форма 1'!AQ285),INDEX('Предельники 2022'!$C$4:$X$28,MATCH('Форма 1'!$G285,'Предельники 2022'!$B$4:$B$28,0),MATCH(W$5,'Предельники 2022'!$C$3:$X$3,0)),"")</f>
        <v/>
      </c>
      <c r="X285" s="30" t="str">
        <f>IF(ISNUMBER('Форма 1'!AR285),ROUND('Форма 1'!$I285*VLOOKUP('Форма 1'!$G285,'Предельники 2022'!$B$4:$X$28,'Форма 1'!AR$7),2),"")</f>
        <v/>
      </c>
      <c r="Y285" s="30" t="str">
        <f>IF(ISNUMBER('Форма 1'!AS285),ROUND('Форма 1'!$I285*VLOOKUP('Форма 1'!$G285,'Предельники 2022'!$B$4:$X$28,'Форма 1'!AS$7),2),"")</f>
        <v/>
      </c>
      <c r="Z285" s="30" t="str">
        <f>IF(ISNUMBER('Форма 1'!AT285),ROUND('Форма 1'!$I285*VLOOKUP('Форма 1'!$G285,'Предельники 2022'!$B$4:$X$28,'Форма 1'!AT$7),2),"")</f>
        <v/>
      </c>
      <c r="AA285" s="32"/>
      <c r="AB285" s="128">
        <f>'Форма 1'!T285</f>
        <v>45657</v>
      </c>
      <c r="AC285" s="130" t="str">
        <f>'Форма 1'!U285</f>
        <v>СС</v>
      </c>
    </row>
    <row r="286" spans="1:29" x14ac:dyDescent="0.25">
      <c r="A286" s="28">
        <f t="shared" si="59"/>
        <v>99</v>
      </c>
      <c r="B286" s="74" t="str">
        <f>IF(ISBLANK('Форма 1'!B286),"",'Форма 1'!B286)</f>
        <v>Пермский городской округ, город Пермь</v>
      </c>
      <c r="C286" s="87" t="s">
        <v>1557</v>
      </c>
      <c r="D286" s="29">
        <f>IF(ISBLANK(C286),"Введите адрес",IF(C286='Форма 1'!C286,SUM(E286:K286,M286:S286,Форма2[[#This Row],[19]:[22]]),"Ошибка в адресе!"))</f>
        <v>21385930.789999999</v>
      </c>
      <c r="E286" s="30" t="str">
        <f>IF(ISNUMBER('Форма 1'!Z286),ROUND('Форма 1'!$I286*VLOOKUP('Форма 1'!$G286,'Предельники 2022'!$B$4:$X$28,'Форма 1'!Z$7),2),"")</f>
        <v/>
      </c>
      <c r="F286" s="30" t="str">
        <f>IF(ISNUMBER('Форма 1'!AA286),ROUND('Форма 1'!$I286*VLOOKUP('Форма 1'!$G286,'Предельники 2022'!$B$4:$X$28,'Форма 1'!AA$7),2),"")</f>
        <v/>
      </c>
      <c r="G286" s="30" t="str">
        <f>IF(ISNUMBER('Форма 1'!AB286),ROUND('Форма 1'!$I286*VLOOKUP('Форма 1'!$G286,'Предельники 2022'!$B$4:$X$28,'Форма 1'!AB$7),2),"")</f>
        <v/>
      </c>
      <c r="H286" s="30" t="str">
        <f>IF(ISNUMBER('Форма 1'!AC286),ROUND('Форма 1'!$I286*VLOOKUP('Форма 1'!$G286,'Предельники 2022'!$B$4:$X$28,'Форма 1'!AC$7),2),"")</f>
        <v/>
      </c>
      <c r="I286" s="30" t="str">
        <f>IF(ISNUMBER('Форма 1'!AD286),ROUND('Форма 1'!$I286*VLOOKUP('Форма 1'!$G286,'Предельники 2022'!$B$4:$X$28,'Форма 1'!AD$7),2),"")</f>
        <v/>
      </c>
      <c r="J286" s="30" t="str">
        <f>IF(ISNUMBER('Форма 1'!AE286),ROUND('Форма 1'!$I286*VLOOKUP('Форма 1'!$G286,'Предельники 2022'!$B$4:$X$28,'Форма 1'!AE$7),2),"")</f>
        <v/>
      </c>
      <c r="K286" s="30" t="str">
        <f>IF(ISNUMBER('Форма 1'!AF286),ROUND('Форма 1'!$I286*VLOOKUP('Форма 1'!$G286,'Предельники 2022'!$B$4:$X$28,'Форма 1'!AF$7),2),"")</f>
        <v/>
      </c>
      <c r="L286" s="31" t="str">
        <f>IF(ISBLANK('Форма 1'!AG286),"",'Форма 1'!AG286)</f>
        <v/>
      </c>
      <c r="M286" s="32" t="str">
        <f>IF(ISBLANK('Форма 1'!AH286),"",'Форма 1'!AH286)</f>
        <v/>
      </c>
      <c r="N286" s="30" t="str">
        <f>IF(ISNUMBER('Форма 1'!AI286),ROUND('Форма 1'!$I286*VLOOKUP('Форма 1'!$G286,'Предельники 2022'!$B$4:$X$28,'Форма 1'!AI$7),2),"")</f>
        <v/>
      </c>
      <c r="O286" s="30" t="str">
        <f>IF(ISNUMBER('Форма 1'!AJ286),ROUND('Форма 1'!$I286*VLOOKUP('Форма 1'!$G286,'Предельники 2022'!$B$4:$X$28,'Форма 1'!AJ$7),2),"")</f>
        <v/>
      </c>
      <c r="P286" s="30">
        <f>IF(ISNUMBER('Форма 1'!AK286),ROUND('Форма 1'!$I286*VLOOKUP('Форма 1'!$G286,'Предельники 2022'!$B$4:$X$28,'Форма 1'!AK$7),2),"")</f>
        <v>21385930.789999999</v>
      </c>
      <c r="Q286" s="30" t="str">
        <f>IF(ISNUMBER('Форма 1'!AL286),ROUND('Форма 1'!$I286*VLOOKUP('Форма 1'!$G286,'Предельники 2022'!$B$4:$X$28,'Форма 1'!AL$7),2),"")</f>
        <v/>
      </c>
      <c r="R286" s="30" t="str">
        <f>IF(ISNUMBER('Форма 1'!AM286),ROUND('Форма 1'!$I286*VLOOKUP('Форма 1'!$G286,'Предельники 2022'!$B$4:$X$28,'Форма 1'!AM$7),2),"")</f>
        <v/>
      </c>
      <c r="S286" s="93" t="str">
        <f t="shared" si="60"/>
        <v/>
      </c>
      <c r="T286" s="93" t="str">
        <f>IF(ISNUMBER('Форма 1'!AN286),INDEX('Предельники 2022'!$C$4:$X$28,MATCH('Форма 1'!$G286,'Предельники 2022'!$B$4:$B$28,0),MATCH(T$5,'Предельники 2022'!$C$3:$X$3,0)),"")</f>
        <v/>
      </c>
      <c r="U286" s="93" t="str">
        <f>IF(ISNUMBER('Форма 1'!AO286),INDEX('Предельники 2022'!$C$4:$X$28,MATCH('Форма 1'!$G286,'Предельники 2022'!$B$4:$B$28,0),MATCH(U$5,'Предельники 2022'!$C$3:$X$3,0)),"")</f>
        <v/>
      </c>
      <c r="V286" s="93" t="str">
        <f>IF(ISNUMBER('Форма 1'!AP286),INDEX('Предельники 2022'!$C$4:$X$28,MATCH('Форма 1'!$G286,'Предельники 2022'!$B$4:$B$28,0),MATCH(V$5,'Предельники 2022'!$C$3:$X$3,0)),"")</f>
        <v/>
      </c>
      <c r="W286" s="93" t="str">
        <f>IF(ISNUMBER('Форма 1'!AQ286),INDEX('Предельники 2022'!$C$4:$X$28,MATCH('Форма 1'!$G286,'Предельники 2022'!$B$4:$B$28,0),MATCH(W$5,'Предельники 2022'!$C$3:$X$3,0)),"")</f>
        <v/>
      </c>
      <c r="X286" s="30" t="str">
        <f>IF(ISNUMBER('Форма 1'!AR286),ROUND('Форма 1'!$I286*VLOOKUP('Форма 1'!$G286,'Предельники 2022'!$B$4:$X$28,'Форма 1'!AR$7),2),"")</f>
        <v/>
      </c>
      <c r="Y286" s="30" t="str">
        <f>IF(ISNUMBER('Форма 1'!AS286),ROUND('Форма 1'!$I286*VLOOKUP('Форма 1'!$G286,'Предельники 2022'!$B$4:$X$28,'Форма 1'!AS$7),2),"")</f>
        <v/>
      </c>
      <c r="Z286" s="30" t="str">
        <f>IF(ISNUMBER('Форма 1'!AT286),ROUND('Форма 1'!$I286*VLOOKUP('Форма 1'!$G286,'Предельники 2022'!$B$4:$X$28,'Форма 1'!AT$7),2),"")</f>
        <v/>
      </c>
      <c r="AA286" s="32"/>
      <c r="AB286" s="128">
        <f>'Форма 1'!T286</f>
        <v>45657</v>
      </c>
      <c r="AC286" s="130" t="str">
        <f>'Форма 1'!U286</f>
        <v>СС</v>
      </c>
    </row>
    <row r="287" spans="1:29" x14ac:dyDescent="0.25">
      <c r="A287" s="28">
        <f t="shared" si="59"/>
        <v>100</v>
      </c>
      <c r="B287" s="74" t="str">
        <f>IF(ISBLANK('Форма 1'!B287),"",'Форма 1'!B287)</f>
        <v>Пермский городской округ, город Пермь</v>
      </c>
      <c r="C287" s="87" t="s">
        <v>1558</v>
      </c>
      <c r="D287" s="29">
        <f>IF(ISBLANK(C287),"Введите адрес",IF(C287='Форма 1'!C287,SUM(E287:K287,M287:S287,Форма2[[#This Row],[19]:[22]]),"Ошибка в адресе!"))</f>
        <v>107023.47</v>
      </c>
      <c r="E287" s="30" t="str">
        <f>IF(ISNUMBER('Форма 1'!Z287),ROUND('Форма 1'!$I287*VLOOKUP('Форма 1'!$G287,'Предельники 2022'!$B$4:$X$28,'Форма 1'!Z$7),2),"")</f>
        <v/>
      </c>
      <c r="F287" s="30" t="str">
        <f>IF(ISNUMBER('Форма 1'!AA287),ROUND('Форма 1'!$I287*VLOOKUP('Форма 1'!$G287,'Предельники 2022'!$B$4:$X$28,'Форма 1'!AA$7),2),"")</f>
        <v/>
      </c>
      <c r="G287" s="30" t="str">
        <f>IF(ISNUMBER('Форма 1'!AB287),ROUND('Форма 1'!$I287*VLOOKUP('Форма 1'!$G287,'Предельники 2022'!$B$4:$X$28,'Форма 1'!AB$7),2),"")</f>
        <v/>
      </c>
      <c r="H287" s="30" t="str">
        <f>IF(ISNUMBER('Форма 1'!AC287),ROUND('Форма 1'!$I287*VLOOKUP('Форма 1'!$G287,'Предельники 2022'!$B$4:$X$28,'Форма 1'!AC$7),2),"")</f>
        <v/>
      </c>
      <c r="I287" s="30" t="str">
        <f>IF(ISNUMBER('Форма 1'!AD287),ROUND('Форма 1'!$I287*VLOOKUP('Форма 1'!$G287,'Предельники 2022'!$B$4:$X$28,'Форма 1'!AD$7),2),"")</f>
        <v/>
      </c>
      <c r="J287" s="30" t="str">
        <f>IF(ISNUMBER('Форма 1'!AE287),ROUND('Форма 1'!$I287*VLOOKUP('Форма 1'!$G287,'Предельники 2022'!$B$4:$X$28,'Форма 1'!AE$7),2),"")</f>
        <v/>
      </c>
      <c r="K287" s="30" t="str">
        <f>IF(ISNUMBER('Форма 1'!AF287),ROUND('Форма 1'!$I287*VLOOKUP('Форма 1'!$G287,'Предельники 2022'!$B$4:$X$28,'Форма 1'!AF$7),2),"")</f>
        <v/>
      </c>
      <c r="L287" s="31" t="str">
        <f>IF(ISBLANK('Форма 1'!AG287),"",'Форма 1'!AG287)</f>
        <v/>
      </c>
      <c r="M287" s="32" t="str">
        <f>IF(ISBLANK('Форма 1'!AH287),"",'Форма 1'!AH287)</f>
        <v/>
      </c>
      <c r="N287" s="30" t="str">
        <f>IF(ISNUMBER('Форма 1'!AI287),ROUND('Форма 1'!$I287*VLOOKUP('Форма 1'!$G287,'Предельники 2022'!$B$4:$X$28,'Форма 1'!AI$7),2),"")</f>
        <v/>
      </c>
      <c r="O287" s="30" t="str">
        <f>IF(ISNUMBER('Форма 1'!AJ287),ROUND('Форма 1'!$I287*VLOOKUP('Форма 1'!$G287,'Предельники 2022'!$B$4:$X$28,'Форма 1'!AJ$7),2),"")</f>
        <v/>
      </c>
      <c r="P287" s="30" t="str">
        <f>IF(ISNUMBER('Форма 1'!AK287),ROUND('Форма 1'!$I287*VLOOKUP('Форма 1'!$G287,'Предельники 2022'!$B$4:$X$28,'Форма 1'!AK$7),2),"")</f>
        <v/>
      </c>
      <c r="Q287" s="30" t="str">
        <f>IF(ISNUMBER('Форма 1'!AL287),ROUND('Форма 1'!$I287*VLOOKUP('Форма 1'!$G287,'Предельники 2022'!$B$4:$X$28,'Форма 1'!AL$7),2),"")</f>
        <v/>
      </c>
      <c r="R287" s="30" t="str">
        <f>IF(ISNUMBER('Форма 1'!AM287),ROUND('Форма 1'!$I287*VLOOKUP('Форма 1'!$G287,'Предельники 2022'!$B$4:$X$28,'Форма 1'!AM$7),2),"")</f>
        <v/>
      </c>
      <c r="S287" s="93">
        <f t="shared" si="60"/>
        <v>107023.47</v>
      </c>
      <c r="T287" s="93" t="str">
        <f>IF(ISNUMBER('Форма 1'!AN287),INDEX('Предельники 2022'!$C$4:$X$28,MATCH('Форма 1'!$G287,'Предельники 2022'!$B$4:$B$28,0),MATCH(T$5,'Предельники 2022'!$C$3:$X$3,0)),"")</f>
        <v/>
      </c>
      <c r="U287" s="93" t="str">
        <f>IF(ISNUMBER('Форма 1'!AO287),INDEX('Предельники 2022'!$C$4:$X$28,MATCH('Форма 1'!$G287,'Предельники 2022'!$B$4:$B$28,0),MATCH(U$5,'Предельники 2022'!$C$3:$X$3,0)),"")</f>
        <v/>
      </c>
      <c r="V287" s="93">
        <f>IF(ISNUMBER('Форма 1'!AP287),INDEX('Предельники 2022'!$C$4:$X$28,MATCH('Форма 1'!$G287,'Предельники 2022'!$B$4:$B$28,0),MATCH(V$5,'Предельники 2022'!$C$3:$X$3,0)),"")</f>
        <v>107023.47</v>
      </c>
      <c r="W287" s="93" t="str">
        <f>IF(ISNUMBER('Форма 1'!AQ287),INDEX('Предельники 2022'!$C$4:$X$28,MATCH('Форма 1'!$G287,'Предельники 2022'!$B$4:$B$28,0),MATCH(W$5,'Предельники 2022'!$C$3:$X$3,0)),"")</f>
        <v/>
      </c>
      <c r="X287" s="30" t="str">
        <f>IF(ISNUMBER('Форма 1'!AR287),ROUND('Форма 1'!$I287*VLOOKUP('Форма 1'!$G287,'Предельники 2022'!$B$4:$X$28,'Форма 1'!AR$7),2),"")</f>
        <v/>
      </c>
      <c r="Y287" s="30" t="str">
        <f>IF(ISNUMBER('Форма 1'!AS287),ROUND('Форма 1'!$I287*VLOOKUP('Форма 1'!$G287,'Предельники 2022'!$B$4:$X$28,'Форма 1'!AS$7),2),"")</f>
        <v/>
      </c>
      <c r="Z287" s="30" t="str">
        <f>IF(ISNUMBER('Форма 1'!AT287),ROUND('Форма 1'!$I287*VLOOKUP('Форма 1'!$G287,'Предельники 2022'!$B$4:$X$28,'Форма 1'!AT$7),2),"")</f>
        <v/>
      </c>
      <c r="AA287" s="32"/>
      <c r="AB287" s="128">
        <f>'Форма 1'!T287</f>
        <v>45657</v>
      </c>
      <c r="AC287" s="130" t="str">
        <f>'Форма 1'!U287</f>
        <v>СС</v>
      </c>
    </row>
    <row r="288" spans="1:29" x14ac:dyDescent="0.25">
      <c r="A288" s="28">
        <f t="shared" si="59"/>
        <v>101</v>
      </c>
      <c r="B288" s="74" t="str">
        <f>IF(ISBLANK('Форма 1'!B288),"",'Форма 1'!B288)</f>
        <v>Пермский городской округ, город Пермь</v>
      </c>
      <c r="C288" s="87" t="s">
        <v>37</v>
      </c>
      <c r="D288" s="29">
        <f>IF(ISBLANK(C288),"Введите адрес",IF(C288='Форма 1'!C288,SUM(E288:K288,M288:S288,Форма2[[#This Row],[19]:[22]]),"Ошибка в адресе!"))</f>
        <v>35741428.890000001</v>
      </c>
      <c r="E288" s="30">
        <f>IF(ISNUMBER('Форма 1'!Z288),ROUND('Форма 1'!$I288*VLOOKUP('Форма 1'!$G288,'Предельники 2022'!$B$4:$X$28,'Форма 1'!Z$7),2),"")</f>
        <v>14332998.779999999</v>
      </c>
      <c r="F288" s="30" t="str">
        <f>IF(ISNUMBER('Форма 1'!AA288),ROUND('Форма 1'!$I288*VLOOKUP('Форма 1'!$G288,'Предельники 2022'!$B$4:$X$28,'Форма 1'!AA$7),2),"")</f>
        <v/>
      </c>
      <c r="G288" s="30" t="str">
        <f>IF(ISNUMBER('Форма 1'!AB288),ROUND('Форма 1'!$I288*VLOOKUP('Форма 1'!$G288,'Предельники 2022'!$B$4:$X$28,'Форма 1'!AB$7),2),"")</f>
        <v/>
      </c>
      <c r="H288" s="30">
        <f>IF(ISNUMBER('Форма 1'!AC288),ROUND('Форма 1'!$I288*VLOOKUP('Форма 1'!$G288,'Предельники 2022'!$B$4:$X$28,'Форма 1'!AC$7),2),"")</f>
        <v>4890512.51</v>
      </c>
      <c r="I288" s="30">
        <f>IF(ISNUMBER('Форма 1'!AD288),ROUND('Форма 1'!$I288*VLOOKUP('Форма 1'!$G288,'Предельники 2022'!$B$4:$X$28,'Форма 1'!AD$7),2),"")</f>
        <v>16517917.6</v>
      </c>
      <c r="J288" s="30" t="str">
        <f>IF(ISNUMBER('Форма 1'!AE288),ROUND('Форма 1'!$I288*VLOOKUP('Форма 1'!$G288,'Предельники 2022'!$B$4:$X$28,'Форма 1'!AE$7),2),"")</f>
        <v/>
      </c>
      <c r="K288" s="30" t="str">
        <f>IF(ISNUMBER('Форма 1'!AF288),ROUND('Форма 1'!$I288*VLOOKUP('Форма 1'!$G288,'Предельники 2022'!$B$4:$X$28,'Форма 1'!AF$7),2),"")</f>
        <v/>
      </c>
      <c r="L288" s="31" t="str">
        <f>IF(ISBLANK('Форма 1'!AG288),"",'Форма 1'!AG288)</f>
        <v/>
      </c>
      <c r="M288" s="32" t="str">
        <f>IF(ISBLANK('Форма 1'!AH288),"",'Форма 1'!AH288)</f>
        <v/>
      </c>
      <c r="N288" s="30" t="str">
        <f>IF(ISNUMBER('Форма 1'!AI288),ROUND('Форма 1'!$I288*VLOOKUP('Форма 1'!$G288,'Предельники 2022'!$B$4:$X$28,'Форма 1'!AI$7),2),"")</f>
        <v/>
      </c>
      <c r="O288" s="30" t="str">
        <f>IF(ISNUMBER('Форма 1'!AJ288),ROUND('Форма 1'!$I288*VLOOKUP('Форма 1'!$G288,'Предельники 2022'!$B$4:$X$28,'Форма 1'!AJ$7),2),"")</f>
        <v/>
      </c>
      <c r="P288" s="30" t="str">
        <f>IF(ISNUMBER('Форма 1'!AK288),ROUND('Форма 1'!$I288*VLOOKUP('Форма 1'!$G288,'Предельники 2022'!$B$4:$X$28,'Форма 1'!AK$7),2),"")</f>
        <v/>
      </c>
      <c r="Q288" s="30" t="str">
        <f>IF(ISNUMBER('Форма 1'!AL288),ROUND('Форма 1'!$I288*VLOOKUP('Форма 1'!$G288,'Предельники 2022'!$B$4:$X$28,'Форма 1'!AL$7),2),"")</f>
        <v/>
      </c>
      <c r="R288" s="30" t="str">
        <f>IF(ISNUMBER('Форма 1'!AM288),ROUND('Форма 1'!$I288*VLOOKUP('Форма 1'!$G288,'Предельники 2022'!$B$4:$X$28,'Форма 1'!AM$7),2),"")</f>
        <v/>
      </c>
      <c r="S288" s="93" t="str">
        <f t="shared" si="60"/>
        <v/>
      </c>
      <c r="T288" s="93" t="str">
        <f>IF(ISNUMBER('Форма 1'!AN288),INDEX('Предельники 2022'!$C$4:$X$28,MATCH('Форма 1'!$G288,'Предельники 2022'!$B$4:$B$28,0),MATCH(T$5,'Предельники 2022'!$C$3:$X$3,0)),"")</f>
        <v/>
      </c>
      <c r="U288" s="93" t="str">
        <f>IF(ISNUMBER('Форма 1'!AO288),INDEX('Предельники 2022'!$C$4:$X$28,MATCH('Форма 1'!$G288,'Предельники 2022'!$B$4:$B$28,0),MATCH(U$5,'Предельники 2022'!$C$3:$X$3,0)),"")</f>
        <v/>
      </c>
      <c r="V288" s="93" t="str">
        <f>IF(ISNUMBER('Форма 1'!AP288),INDEX('Предельники 2022'!$C$4:$X$28,MATCH('Форма 1'!$G288,'Предельники 2022'!$B$4:$B$28,0),MATCH(V$5,'Предельники 2022'!$C$3:$X$3,0)),"")</f>
        <v/>
      </c>
      <c r="W288" s="93" t="str">
        <f>IF(ISNUMBER('Форма 1'!AQ288),INDEX('Предельники 2022'!$C$4:$X$28,MATCH('Форма 1'!$G288,'Предельники 2022'!$B$4:$B$28,0),MATCH(W$5,'Предельники 2022'!$C$3:$X$3,0)),"")</f>
        <v/>
      </c>
      <c r="X288" s="30" t="str">
        <f>IF(ISNUMBER('Форма 1'!AR288),ROUND('Форма 1'!$I288*VLOOKUP('Форма 1'!$G288,'Предельники 2022'!$B$4:$X$28,'Форма 1'!AR$7),2),"")</f>
        <v/>
      </c>
      <c r="Y288" s="30" t="str">
        <f>IF(ISNUMBER('Форма 1'!AS288),ROUND('Форма 1'!$I288*VLOOKUP('Форма 1'!$G288,'Предельники 2022'!$B$4:$X$28,'Форма 1'!AS$7),2),"")</f>
        <v/>
      </c>
      <c r="Z288" s="30" t="str">
        <f>IF(ISNUMBER('Форма 1'!AT288),ROUND('Форма 1'!$I288*VLOOKUP('Форма 1'!$G288,'Предельники 2022'!$B$4:$X$28,'Форма 1'!AT$7),2),"")</f>
        <v/>
      </c>
      <c r="AA288" s="32"/>
      <c r="AB288" s="128">
        <f>'Форма 1'!T288</f>
        <v>45657</v>
      </c>
      <c r="AC288" s="130" t="str">
        <f>'Форма 1'!U288</f>
        <v>СС</v>
      </c>
    </row>
    <row r="289" spans="1:29" x14ac:dyDescent="0.25">
      <c r="A289" s="28">
        <f t="shared" si="59"/>
        <v>102</v>
      </c>
      <c r="B289" s="74" t="str">
        <f>IF(ISBLANK('Форма 1'!B289),"",'Форма 1'!B289)</f>
        <v>Пермский городской округ, город Пермь</v>
      </c>
      <c r="C289" s="87" t="s">
        <v>1559</v>
      </c>
      <c r="D289" s="29">
        <f>IF(ISBLANK(C289),"Введите адрес",IF(C289='Форма 1'!C289,SUM(E289:K289,M289:S289,Форма2[[#This Row],[19]:[22]]),"Ошибка в адресе!"))</f>
        <v>2778508.92</v>
      </c>
      <c r="E289" s="30" t="str">
        <f>IF(ISNUMBER('Форма 1'!Z289),ROUND('Форма 1'!$I289*VLOOKUP('Форма 1'!$G289,'Предельники 2022'!$B$4:$X$28,'Форма 1'!Z$7),2),"")</f>
        <v/>
      </c>
      <c r="F289" s="30" t="str">
        <f>IF(ISNUMBER('Форма 1'!AA289),ROUND('Форма 1'!$I289*VLOOKUP('Форма 1'!$G289,'Предельники 2022'!$B$4:$X$28,'Форма 1'!AA$7),2),"")</f>
        <v/>
      </c>
      <c r="G289" s="30" t="str">
        <f>IF(ISNUMBER('Форма 1'!AB289),ROUND('Форма 1'!$I289*VLOOKUP('Форма 1'!$G289,'Предельники 2022'!$B$4:$X$28,'Форма 1'!AB$7),2),"")</f>
        <v/>
      </c>
      <c r="H289" s="30" t="str">
        <f>IF(ISNUMBER('Форма 1'!AC289),ROUND('Форма 1'!$I289*VLOOKUP('Форма 1'!$G289,'Предельники 2022'!$B$4:$X$28,'Форма 1'!AC$7),2),"")</f>
        <v/>
      </c>
      <c r="I289" s="30" t="str">
        <f>IF(ISNUMBER('Форма 1'!AD289),ROUND('Форма 1'!$I289*VLOOKUP('Форма 1'!$G289,'Предельники 2022'!$B$4:$X$28,'Форма 1'!AD$7),2),"")</f>
        <v/>
      </c>
      <c r="J289" s="30" t="str">
        <f>IF(ISNUMBER('Форма 1'!AE289),ROUND('Форма 1'!$I289*VLOOKUP('Форма 1'!$G289,'Предельники 2022'!$B$4:$X$28,'Форма 1'!AE$7),2),"")</f>
        <v/>
      </c>
      <c r="K289" s="30" t="str">
        <f>IF(ISNUMBER('Форма 1'!AF289),ROUND('Форма 1'!$I289*VLOOKUP('Форма 1'!$G289,'Предельники 2022'!$B$4:$X$28,'Форма 1'!AF$7),2),"")</f>
        <v/>
      </c>
      <c r="L289" s="31">
        <f>IF(ISBLANK('Форма 1'!AG289),"",'Форма 1'!AG289)</f>
        <v>1</v>
      </c>
      <c r="M289" s="32">
        <f>IF(ISBLANK('Форма 1'!AH289),"",'Форма 1'!AH289)</f>
        <v>2778508.92</v>
      </c>
      <c r="N289" s="30" t="str">
        <f>IF(ISNUMBER('Форма 1'!AI289),ROUND('Форма 1'!$I289*VLOOKUP('Форма 1'!$G289,'Предельники 2022'!$B$4:$X$28,'Форма 1'!AI$7),2),"")</f>
        <v/>
      </c>
      <c r="O289" s="30" t="str">
        <f>IF(ISNUMBER('Форма 1'!AJ289),ROUND('Форма 1'!$I289*VLOOKUP('Форма 1'!$G289,'Предельники 2022'!$B$4:$X$28,'Форма 1'!AJ$7),2),"")</f>
        <v/>
      </c>
      <c r="P289" s="30" t="str">
        <f>IF(ISNUMBER('Форма 1'!AK289),ROUND('Форма 1'!$I289*VLOOKUP('Форма 1'!$G289,'Предельники 2022'!$B$4:$X$28,'Форма 1'!AK$7),2),"")</f>
        <v/>
      </c>
      <c r="Q289" s="30" t="str">
        <f>IF(ISNUMBER('Форма 1'!AL289),ROUND('Форма 1'!$I289*VLOOKUP('Форма 1'!$G289,'Предельники 2022'!$B$4:$X$28,'Форма 1'!AL$7),2),"")</f>
        <v/>
      </c>
      <c r="R289" s="30" t="str">
        <f>IF(ISNUMBER('Форма 1'!AM289),ROUND('Форма 1'!$I289*VLOOKUP('Форма 1'!$G289,'Предельники 2022'!$B$4:$X$28,'Форма 1'!AM$7),2),"")</f>
        <v/>
      </c>
      <c r="S289" s="93" t="str">
        <f t="shared" si="60"/>
        <v/>
      </c>
      <c r="T289" s="93" t="str">
        <f>IF(ISNUMBER('Форма 1'!AN289),INDEX('Предельники 2022'!$C$4:$X$28,MATCH('Форма 1'!$G289,'Предельники 2022'!$B$4:$B$28,0),MATCH(T$5,'Предельники 2022'!$C$3:$X$3,0)),"")</f>
        <v/>
      </c>
      <c r="U289" s="93" t="str">
        <f>IF(ISNUMBER('Форма 1'!AO289),INDEX('Предельники 2022'!$C$4:$X$28,MATCH('Форма 1'!$G289,'Предельники 2022'!$B$4:$B$28,0),MATCH(U$5,'Предельники 2022'!$C$3:$X$3,0)),"")</f>
        <v/>
      </c>
      <c r="V289" s="93" t="str">
        <f>IF(ISNUMBER('Форма 1'!AP289),INDEX('Предельники 2022'!$C$4:$X$28,MATCH('Форма 1'!$G289,'Предельники 2022'!$B$4:$B$28,0),MATCH(V$5,'Предельники 2022'!$C$3:$X$3,0)),"")</f>
        <v/>
      </c>
      <c r="W289" s="93" t="str">
        <f>IF(ISNUMBER('Форма 1'!AQ289),INDEX('Предельники 2022'!$C$4:$X$28,MATCH('Форма 1'!$G289,'Предельники 2022'!$B$4:$B$28,0),MATCH(W$5,'Предельники 2022'!$C$3:$X$3,0)),"")</f>
        <v/>
      </c>
      <c r="X289" s="30" t="str">
        <f>IF(ISNUMBER('Форма 1'!AR289),ROUND('Форма 1'!$I289*VLOOKUP('Форма 1'!$G289,'Предельники 2022'!$B$4:$X$28,'Форма 1'!AR$7),2),"")</f>
        <v/>
      </c>
      <c r="Y289" s="30" t="str">
        <f>IF(ISNUMBER('Форма 1'!AS289),ROUND('Форма 1'!$I289*VLOOKUP('Форма 1'!$G289,'Предельники 2022'!$B$4:$X$28,'Форма 1'!AS$7),2),"")</f>
        <v/>
      </c>
      <c r="Z289" s="30" t="str">
        <f>IF(ISNUMBER('Форма 1'!AT289),ROUND('Форма 1'!$I289*VLOOKUP('Форма 1'!$G289,'Предельники 2022'!$B$4:$X$28,'Форма 1'!AT$7),2),"")</f>
        <v/>
      </c>
      <c r="AA289" s="32"/>
      <c r="AB289" s="128">
        <f>'Форма 1'!T289</f>
        <v>45657</v>
      </c>
      <c r="AC289" s="130" t="str">
        <f>'Форма 1'!U289</f>
        <v>СС</v>
      </c>
    </row>
    <row r="290" spans="1:29" x14ac:dyDescent="0.25">
      <c r="A290" s="28">
        <f t="shared" si="59"/>
        <v>103</v>
      </c>
      <c r="B290" s="74" t="str">
        <f>IF(ISBLANK('Форма 1'!B290),"",'Форма 1'!B290)</f>
        <v>Пермский городской округ, город Пермь</v>
      </c>
      <c r="C290" s="87" t="s">
        <v>233</v>
      </c>
      <c r="D290" s="29">
        <f>IF(ISBLANK(C290),"Введите адрес",IF(C290='Форма 1'!C290,SUM(E290:K290,M290:S290,Форма2[[#This Row],[19]:[22]]),"Ошибка в адресе!"))</f>
        <v>19217163.379999999</v>
      </c>
      <c r="E290" s="30" t="str">
        <f>IF(ISNUMBER('Форма 1'!Z290),ROUND('Форма 1'!$I290*VLOOKUP('Форма 1'!$G290,'Предельники 2022'!$B$4:$X$28,'Форма 1'!Z$7),2),"")</f>
        <v/>
      </c>
      <c r="F290" s="30" t="str">
        <f>IF(ISNUMBER('Форма 1'!AA290),ROUND('Форма 1'!$I290*VLOOKUP('Форма 1'!$G290,'Предельники 2022'!$B$4:$X$28,'Форма 1'!AA$7),2),"")</f>
        <v/>
      </c>
      <c r="G290" s="30" t="str">
        <f>IF(ISNUMBER('Форма 1'!AB290),ROUND('Форма 1'!$I290*VLOOKUP('Форма 1'!$G290,'Предельники 2022'!$B$4:$X$28,'Форма 1'!AB$7),2),"")</f>
        <v/>
      </c>
      <c r="H290" s="30" t="str">
        <f>IF(ISNUMBER('Форма 1'!AC290),ROUND('Форма 1'!$I290*VLOOKUP('Форма 1'!$G290,'Предельники 2022'!$B$4:$X$28,'Форма 1'!AC$7),2),"")</f>
        <v/>
      </c>
      <c r="I290" s="30" t="str">
        <f>IF(ISNUMBER('Форма 1'!AD290),ROUND('Форма 1'!$I290*VLOOKUP('Форма 1'!$G290,'Предельники 2022'!$B$4:$X$28,'Форма 1'!AD$7),2),"")</f>
        <v/>
      </c>
      <c r="J290" s="30" t="str">
        <f>IF(ISNUMBER('Форма 1'!AE290),ROUND('Форма 1'!$I290*VLOOKUP('Форма 1'!$G290,'Предельники 2022'!$B$4:$X$28,'Форма 1'!AE$7),2),"")</f>
        <v/>
      </c>
      <c r="K290" s="30" t="str">
        <f>IF(ISNUMBER('Форма 1'!AF290),ROUND('Форма 1'!$I290*VLOOKUP('Форма 1'!$G290,'Предельники 2022'!$B$4:$X$28,'Форма 1'!AF$7),2),"")</f>
        <v/>
      </c>
      <c r="L290" s="31" t="str">
        <f>IF(ISBLANK('Форма 1'!AG290),"",'Форма 1'!AG290)</f>
        <v/>
      </c>
      <c r="M290" s="32" t="str">
        <f>IF(ISBLANK('Форма 1'!AH290),"",'Форма 1'!AH290)</f>
        <v/>
      </c>
      <c r="N290" s="30">
        <f>IF(ISNUMBER('Форма 1'!AI290),ROUND('Форма 1'!$I290*VLOOKUP('Форма 1'!$G290,'Предельники 2022'!$B$4:$X$28,'Форма 1'!AI$7),2),"")</f>
        <v>16268966</v>
      </c>
      <c r="O290" s="30" t="str">
        <f>IF(ISNUMBER('Форма 1'!AJ290),ROUND('Форма 1'!$I290*VLOOKUP('Форма 1'!$G290,'Предельники 2022'!$B$4:$X$28,'Форма 1'!AJ$7),2),"")</f>
        <v/>
      </c>
      <c r="P290" s="30" t="str">
        <f>IF(ISNUMBER('Форма 1'!AK290),ROUND('Форма 1'!$I290*VLOOKUP('Форма 1'!$G290,'Предельники 2022'!$B$4:$X$28,'Форма 1'!AK$7),2),"")</f>
        <v/>
      </c>
      <c r="Q290" s="30" t="str">
        <f>IF(ISNUMBER('Форма 1'!AL290),ROUND('Форма 1'!$I290*VLOOKUP('Форма 1'!$G290,'Предельники 2022'!$B$4:$X$28,'Форма 1'!AL$7),2),"")</f>
        <v/>
      </c>
      <c r="R290" s="30">
        <f>IF(ISNUMBER('Форма 1'!AM290),ROUND('Форма 1'!$I290*VLOOKUP('Форма 1'!$G290,'Предельники 2022'!$B$4:$X$28,'Форма 1'!AM$7),2),"")</f>
        <v>2948197.38</v>
      </c>
      <c r="S290" s="93" t="str">
        <f t="shared" si="60"/>
        <v/>
      </c>
      <c r="T290" s="93" t="str">
        <f>IF(ISNUMBER('Форма 1'!AN290),INDEX('Предельники 2022'!$C$4:$X$28,MATCH('Форма 1'!$G290,'Предельники 2022'!$B$4:$B$28,0),MATCH(T$5,'Предельники 2022'!$C$3:$X$3,0)),"")</f>
        <v/>
      </c>
      <c r="U290" s="93" t="str">
        <f>IF(ISNUMBER('Форма 1'!AO290),INDEX('Предельники 2022'!$C$4:$X$28,MATCH('Форма 1'!$G290,'Предельники 2022'!$B$4:$B$28,0),MATCH(U$5,'Предельники 2022'!$C$3:$X$3,0)),"")</f>
        <v/>
      </c>
      <c r="V290" s="93" t="str">
        <f>IF(ISNUMBER('Форма 1'!AP290),INDEX('Предельники 2022'!$C$4:$X$28,MATCH('Форма 1'!$G290,'Предельники 2022'!$B$4:$B$28,0),MATCH(V$5,'Предельники 2022'!$C$3:$X$3,0)),"")</f>
        <v/>
      </c>
      <c r="W290" s="93" t="str">
        <f>IF(ISNUMBER('Форма 1'!AQ290),INDEX('Предельники 2022'!$C$4:$X$28,MATCH('Форма 1'!$G290,'Предельники 2022'!$B$4:$B$28,0),MATCH(W$5,'Предельники 2022'!$C$3:$X$3,0)),"")</f>
        <v/>
      </c>
      <c r="X290" s="30" t="str">
        <f>IF(ISNUMBER('Форма 1'!AR290),ROUND('Форма 1'!$I290*VLOOKUP('Форма 1'!$G290,'Предельники 2022'!$B$4:$X$28,'Форма 1'!AR$7),2),"")</f>
        <v/>
      </c>
      <c r="Y290" s="30" t="str">
        <f>IF(ISNUMBER('Форма 1'!AS290),ROUND('Форма 1'!$I290*VLOOKUP('Форма 1'!$G290,'Предельники 2022'!$B$4:$X$28,'Форма 1'!AS$7),2),"")</f>
        <v/>
      </c>
      <c r="Z290" s="30" t="str">
        <f>IF(ISNUMBER('Форма 1'!AT290),ROUND('Форма 1'!$I290*VLOOKUP('Форма 1'!$G290,'Предельники 2022'!$B$4:$X$28,'Форма 1'!AT$7),2),"")</f>
        <v/>
      </c>
      <c r="AA290" s="32"/>
      <c r="AB290" s="128">
        <f>'Форма 1'!T290</f>
        <v>45657</v>
      </c>
      <c r="AC290" s="130" t="str">
        <f>'Форма 1'!U290</f>
        <v>СС</v>
      </c>
    </row>
    <row r="291" spans="1:29" x14ac:dyDescent="0.25">
      <c r="A291" s="28">
        <f t="shared" si="59"/>
        <v>104</v>
      </c>
      <c r="B291" s="74" t="str">
        <f>IF(ISBLANK('Форма 1'!B291),"",'Форма 1'!B291)</f>
        <v>Пермский городской округ, город Пермь</v>
      </c>
      <c r="C291" s="87" t="s">
        <v>994</v>
      </c>
      <c r="D291" s="29">
        <f>IF(ISBLANK(C291),"Введите адрес",IF(C291='Форма 1'!C291,SUM(E291:K291,M291:S291,Форма2[[#This Row],[19]:[22]]),"Ошибка в адресе!"))</f>
        <v>19615982.059999999</v>
      </c>
      <c r="E291" s="30" t="str">
        <f>IF(ISNUMBER('Форма 1'!Z291),ROUND('Форма 1'!$I291*VLOOKUP('Форма 1'!$G291,'Предельники 2022'!$B$4:$X$28,'Форма 1'!Z$7),2),"")</f>
        <v/>
      </c>
      <c r="F291" s="30" t="str">
        <f>IF(ISNUMBER('Форма 1'!AA291),ROUND('Форма 1'!$I291*VLOOKUP('Форма 1'!$G291,'Предельники 2022'!$B$4:$X$28,'Форма 1'!AA$7),2),"")</f>
        <v/>
      </c>
      <c r="G291" s="30" t="str">
        <f>IF(ISNUMBER('Форма 1'!AB291),ROUND('Форма 1'!$I291*VLOOKUP('Форма 1'!$G291,'Предельники 2022'!$B$4:$X$28,'Форма 1'!AB$7),2),"")</f>
        <v/>
      </c>
      <c r="H291" s="30" t="str">
        <f>IF(ISNUMBER('Форма 1'!AC291),ROUND('Форма 1'!$I291*VLOOKUP('Форма 1'!$G291,'Предельники 2022'!$B$4:$X$28,'Форма 1'!AC$7),2),"")</f>
        <v/>
      </c>
      <c r="I291" s="30" t="str">
        <f>IF(ISNUMBER('Форма 1'!AD291),ROUND('Форма 1'!$I291*VLOOKUP('Форма 1'!$G291,'Предельники 2022'!$B$4:$X$28,'Форма 1'!AD$7),2),"")</f>
        <v/>
      </c>
      <c r="J291" s="30" t="str">
        <f>IF(ISNUMBER('Форма 1'!AE291),ROUND('Форма 1'!$I291*VLOOKUP('Форма 1'!$G291,'Предельники 2022'!$B$4:$X$28,'Форма 1'!AE$7),2),"")</f>
        <v/>
      </c>
      <c r="K291" s="30" t="str">
        <f>IF(ISNUMBER('Форма 1'!AF291),ROUND('Форма 1'!$I291*VLOOKUP('Форма 1'!$G291,'Предельники 2022'!$B$4:$X$28,'Форма 1'!AF$7),2),"")</f>
        <v/>
      </c>
      <c r="L291" s="31" t="str">
        <f>IF(ISBLANK('Форма 1'!AG291),"",'Форма 1'!AG291)</f>
        <v/>
      </c>
      <c r="M291" s="32" t="str">
        <f>IF(ISBLANK('Форма 1'!AH291),"",'Форма 1'!AH291)</f>
        <v/>
      </c>
      <c r="N291" s="30">
        <f>IF(ISNUMBER('Форма 1'!AI291),ROUND('Форма 1'!$I291*VLOOKUP('Форма 1'!$G291,'Предельники 2022'!$B$4:$X$28,'Форма 1'!AI$7),2),"")</f>
        <v>19615982.059999999</v>
      </c>
      <c r="O291" s="30" t="str">
        <f>IF(ISNUMBER('Форма 1'!AJ291),ROUND('Форма 1'!$I291*VLOOKUP('Форма 1'!$G291,'Предельники 2022'!$B$4:$X$28,'Форма 1'!AJ$7),2),"")</f>
        <v/>
      </c>
      <c r="P291" s="30" t="str">
        <f>IF(ISNUMBER('Форма 1'!AK291),ROUND('Форма 1'!$I291*VLOOKUP('Форма 1'!$G291,'Предельники 2022'!$B$4:$X$28,'Форма 1'!AK$7),2),"")</f>
        <v/>
      </c>
      <c r="Q291" s="30" t="str">
        <f>IF(ISNUMBER('Форма 1'!AL291),ROUND('Форма 1'!$I291*VLOOKUP('Форма 1'!$G291,'Предельники 2022'!$B$4:$X$28,'Форма 1'!AL$7),2),"")</f>
        <v/>
      </c>
      <c r="R291" s="30" t="str">
        <f>IF(ISNUMBER('Форма 1'!AM291),ROUND('Форма 1'!$I291*VLOOKUP('Форма 1'!$G291,'Предельники 2022'!$B$4:$X$28,'Форма 1'!AM$7),2),"")</f>
        <v/>
      </c>
      <c r="S291" s="93" t="str">
        <f t="shared" si="60"/>
        <v/>
      </c>
      <c r="T291" s="93" t="str">
        <f>IF(ISNUMBER('Форма 1'!AN291),INDEX('Предельники 2022'!$C$4:$X$28,MATCH('Форма 1'!$G291,'Предельники 2022'!$B$4:$B$28,0),MATCH(T$5,'Предельники 2022'!$C$3:$X$3,0)),"")</f>
        <v/>
      </c>
      <c r="U291" s="93" t="str">
        <f>IF(ISNUMBER('Форма 1'!AO291),INDEX('Предельники 2022'!$C$4:$X$28,MATCH('Форма 1'!$G291,'Предельники 2022'!$B$4:$B$28,0),MATCH(U$5,'Предельники 2022'!$C$3:$X$3,0)),"")</f>
        <v/>
      </c>
      <c r="V291" s="93" t="str">
        <f>IF(ISNUMBER('Форма 1'!AP291),INDEX('Предельники 2022'!$C$4:$X$28,MATCH('Форма 1'!$G291,'Предельники 2022'!$B$4:$B$28,0),MATCH(V$5,'Предельники 2022'!$C$3:$X$3,0)),"")</f>
        <v/>
      </c>
      <c r="W291" s="93" t="str">
        <f>IF(ISNUMBER('Форма 1'!AQ291),INDEX('Предельники 2022'!$C$4:$X$28,MATCH('Форма 1'!$G291,'Предельники 2022'!$B$4:$B$28,0),MATCH(W$5,'Предельники 2022'!$C$3:$X$3,0)),"")</f>
        <v/>
      </c>
      <c r="X291" s="30" t="str">
        <f>IF(ISNUMBER('Форма 1'!AR291),ROUND('Форма 1'!$I291*VLOOKUP('Форма 1'!$G291,'Предельники 2022'!$B$4:$X$28,'Форма 1'!AR$7),2),"")</f>
        <v/>
      </c>
      <c r="Y291" s="30" t="str">
        <f>IF(ISNUMBER('Форма 1'!AS291),ROUND('Форма 1'!$I291*VLOOKUP('Форма 1'!$G291,'Предельники 2022'!$B$4:$X$28,'Форма 1'!AS$7),2),"")</f>
        <v/>
      </c>
      <c r="Z291" s="30" t="str">
        <f>IF(ISNUMBER('Форма 1'!AT291),ROUND('Форма 1'!$I291*VLOOKUP('Форма 1'!$G291,'Предельники 2022'!$B$4:$X$28,'Форма 1'!AT$7),2),"")</f>
        <v/>
      </c>
      <c r="AA291" s="32"/>
      <c r="AB291" s="128">
        <f>'Форма 1'!T291</f>
        <v>45657</v>
      </c>
      <c r="AC291" s="130" t="str">
        <f>'Форма 1'!U291</f>
        <v>РО</v>
      </c>
    </row>
    <row r="292" spans="1:29" x14ac:dyDescent="0.25">
      <c r="A292" s="28">
        <f t="shared" si="59"/>
        <v>105</v>
      </c>
      <c r="B292" s="74" t="str">
        <f>IF(ISBLANK('Форма 1'!B292),"",'Форма 1'!B292)</f>
        <v>Пермский городской округ, город Пермь</v>
      </c>
      <c r="C292" s="87" t="s">
        <v>995</v>
      </c>
      <c r="D292" s="29">
        <f>IF(ISBLANK(C292),"Введите адрес",IF(C292='Форма 1'!C292,SUM(E292:K292,M292:S292,Форма2[[#This Row],[19]:[22]]),"Ошибка в адресе!"))</f>
        <v>4991083.93</v>
      </c>
      <c r="E292" s="30" t="str">
        <f>IF(ISNUMBER('Форма 1'!Z292),ROUND('Форма 1'!$I292*VLOOKUP('Форма 1'!$G292,'Предельники 2022'!$B$4:$X$28,'Форма 1'!Z$7),2),"")</f>
        <v/>
      </c>
      <c r="F292" s="30" t="str">
        <f>IF(ISNUMBER('Форма 1'!AA292),ROUND('Форма 1'!$I292*VLOOKUP('Форма 1'!$G292,'Предельники 2022'!$B$4:$X$28,'Форма 1'!AA$7),2),"")</f>
        <v/>
      </c>
      <c r="G292" s="30" t="str">
        <f>IF(ISNUMBER('Форма 1'!AB292),ROUND('Форма 1'!$I292*VLOOKUP('Форма 1'!$G292,'Предельники 2022'!$B$4:$X$28,'Форма 1'!AB$7),2),"")</f>
        <v/>
      </c>
      <c r="H292" s="30" t="str">
        <f>IF(ISNUMBER('Форма 1'!AC292),ROUND('Форма 1'!$I292*VLOOKUP('Форма 1'!$G292,'Предельники 2022'!$B$4:$X$28,'Форма 1'!AC$7),2),"")</f>
        <v/>
      </c>
      <c r="I292" s="30" t="str">
        <f>IF(ISNUMBER('Форма 1'!AD292),ROUND('Форма 1'!$I292*VLOOKUP('Форма 1'!$G292,'Предельники 2022'!$B$4:$X$28,'Форма 1'!AD$7),2),"")</f>
        <v/>
      </c>
      <c r="J292" s="30" t="str">
        <f>IF(ISNUMBER('Форма 1'!AE292),ROUND('Форма 1'!$I292*VLOOKUP('Форма 1'!$G292,'Предельники 2022'!$B$4:$X$28,'Форма 1'!AE$7),2),"")</f>
        <v/>
      </c>
      <c r="K292" s="30" t="str">
        <f>IF(ISNUMBER('Форма 1'!AF292),ROUND('Форма 1'!$I292*VLOOKUP('Форма 1'!$G292,'Предельники 2022'!$B$4:$X$28,'Форма 1'!AF$7),2),"")</f>
        <v/>
      </c>
      <c r="L292" s="31" t="str">
        <f>IF(ISBLANK('Форма 1'!AG292),"",'Форма 1'!AG292)</f>
        <v/>
      </c>
      <c r="M292" s="32" t="str">
        <f>IF(ISBLANK('Форма 1'!AH292),"",'Форма 1'!AH292)</f>
        <v/>
      </c>
      <c r="N292" s="30" t="str">
        <f>IF(ISNUMBER('Форма 1'!AI292),ROUND('Форма 1'!$I292*VLOOKUP('Форма 1'!$G292,'Предельники 2022'!$B$4:$X$28,'Форма 1'!AI$7),2),"")</f>
        <v/>
      </c>
      <c r="O292" s="30" t="str">
        <f>IF(ISNUMBER('Форма 1'!AJ292),ROUND('Форма 1'!$I292*VLOOKUP('Форма 1'!$G292,'Предельники 2022'!$B$4:$X$28,'Форма 1'!AJ$7),2),"")</f>
        <v/>
      </c>
      <c r="P292" s="30" t="str">
        <f>IF(ISNUMBER('Форма 1'!AK292),ROUND('Форма 1'!$I292*VLOOKUP('Форма 1'!$G292,'Предельники 2022'!$B$4:$X$28,'Форма 1'!AK$7),2),"")</f>
        <v/>
      </c>
      <c r="Q292" s="30" t="str">
        <f>IF(ISNUMBER('Форма 1'!AL292),ROUND('Форма 1'!$I292*VLOOKUP('Форма 1'!$G292,'Предельники 2022'!$B$4:$X$28,'Форма 1'!AL$7),2),"")</f>
        <v/>
      </c>
      <c r="R292" s="30">
        <f>IF(ISNUMBER('Форма 1'!AM292),ROUND('Форма 1'!$I292*VLOOKUP('Форма 1'!$G292,'Предельники 2022'!$B$4:$X$28,'Форма 1'!AM$7),2),"")</f>
        <v>4991083.93</v>
      </c>
      <c r="S292" s="93" t="str">
        <f t="shared" si="60"/>
        <v/>
      </c>
      <c r="T292" s="93" t="str">
        <f>IF(ISNUMBER('Форма 1'!AN292),INDEX('Предельники 2022'!$C$4:$X$28,MATCH('Форма 1'!$G292,'Предельники 2022'!$B$4:$B$28,0),MATCH(T$5,'Предельники 2022'!$C$3:$X$3,0)),"")</f>
        <v/>
      </c>
      <c r="U292" s="93" t="str">
        <f>IF(ISNUMBER('Форма 1'!AO292),INDEX('Предельники 2022'!$C$4:$X$28,MATCH('Форма 1'!$G292,'Предельники 2022'!$B$4:$B$28,0),MATCH(U$5,'Предельники 2022'!$C$3:$X$3,0)),"")</f>
        <v/>
      </c>
      <c r="V292" s="93" t="str">
        <f>IF(ISNUMBER('Форма 1'!AP292),INDEX('Предельники 2022'!$C$4:$X$28,MATCH('Форма 1'!$G292,'Предельники 2022'!$B$4:$B$28,0),MATCH(V$5,'Предельники 2022'!$C$3:$X$3,0)),"")</f>
        <v/>
      </c>
      <c r="W292" s="93" t="str">
        <f>IF(ISNUMBER('Форма 1'!AQ292),INDEX('Предельники 2022'!$C$4:$X$28,MATCH('Форма 1'!$G292,'Предельники 2022'!$B$4:$B$28,0),MATCH(W$5,'Предельники 2022'!$C$3:$X$3,0)),"")</f>
        <v/>
      </c>
      <c r="X292" s="30" t="str">
        <f>IF(ISNUMBER('Форма 1'!AR292),ROUND('Форма 1'!$I292*VLOOKUP('Форма 1'!$G292,'Предельники 2022'!$B$4:$X$28,'Форма 1'!AR$7),2),"")</f>
        <v/>
      </c>
      <c r="Y292" s="30" t="str">
        <f>IF(ISNUMBER('Форма 1'!AS292),ROUND('Форма 1'!$I292*VLOOKUP('Форма 1'!$G292,'Предельники 2022'!$B$4:$X$28,'Форма 1'!AS$7),2),"")</f>
        <v/>
      </c>
      <c r="Z292" s="30" t="str">
        <f>IF(ISNUMBER('Форма 1'!AT292),ROUND('Форма 1'!$I292*VLOOKUP('Форма 1'!$G292,'Предельники 2022'!$B$4:$X$28,'Форма 1'!AT$7),2),"")</f>
        <v/>
      </c>
      <c r="AA292" s="32"/>
      <c r="AB292" s="128">
        <f>'Форма 1'!T292</f>
        <v>45657</v>
      </c>
      <c r="AC292" s="130" t="str">
        <f>'Форма 1'!U292</f>
        <v>РО</v>
      </c>
    </row>
    <row r="293" spans="1:29" x14ac:dyDescent="0.25">
      <c r="A293" s="28">
        <f t="shared" si="59"/>
        <v>106</v>
      </c>
      <c r="B293" s="74" t="str">
        <f>IF(ISBLANK('Форма 1'!B293),"",'Форма 1'!B293)</f>
        <v>Пермский городской округ, город Пермь</v>
      </c>
      <c r="C293" s="87" t="s">
        <v>996</v>
      </c>
      <c r="D293" s="29">
        <f>IF(ISBLANK(C293),"Введите адрес",IF(C293='Форма 1'!C293,SUM(E293:K293,M293:S293,Форма2[[#This Row],[19]:[22]]),"Ошибка в адресе!"))</f>
        <v>5237630.76</v>
      </c>
      <c r="E293" s="30" t="str">
        <f>IF(ISNUMBER('Форма 1'!Z293),ROUND('Форма 1'!$I293*VLOOKUP('Форма 1'!$G293,'Предельники 2022'!$B$4:$X$28,'Форма 1'!Z$7),2),"")</f>
        <v/>
      </c>
      <c r="F293" s="30" t="str">
        <f>IF(ISNUMBER('Форма 1'!AA293),ROUND('Форма 1'!$I293*VLOOKUP('Форма 1'!$G293,'Предельники 2022'!$B$4:$X$28,'Форма 1'!AA$7),2),"")</f>
        <v/>
      </c>
      <c r="G293" s="30" t="str">
        <f>IF(ISNUMBER('Форма 1'!AB293),ROUND('Форма 1'!$I293*VLOOKUP('Форма 1'!$G293,'Предельники 2022'!$B$4:$X$28,'Форма 1'!AB$7),2),"")</f>
        <v/>
      </c>
      <c r="H293" s="30" t="str">
        <f>IF(ISNUMBER('Форма 1'!AC293),ROUND('Форма 1'!$I293*VLOOKUP('Форма 1'!$G293,'Предельники 2022'!$B$4:$X$28,'Форма 1'!AC$7),2),"")</f>
        <v/>
      </c>
      <c r="I293" s="30" t="str">
        <f>IF(ISNUMBER('Форма 1'!AD293),ROUND('Форма 1'!$I293*VLOOKUP('Форма 1'!$G293,'Предельники 2022'!$B$4:$X$28,'Форма 1'!AD$7),2),"")</f>
        <v/>
      </c>
      <c r="J293" s="30" t="str">
        <f>IF(ISNUMBER('Форма 1'!AE293),ROUND('Форма 1'!$I293*VLOOKUP('Форма 1'!$G293,'Предельники 2022'!$B$4:$X$28,'Форма 1'!AE$7),2),"")</f>
        <v/>
      </c>
      <c r="K293" s="30" t="str">
        <f>IF(ISNUMBER('Форма 1'!AF293),ROUND('Форма 1'!$I293*VLOOKUP('Форма 1'!$G293,'Предельники 2022'!$B$4:$X$28,'Форма 1'!AF$7),2),"")</f>
        <v/>
      </c>
      <c r="L293" s="31" t="str">
        <f>IF(ISBLANK('Форма 1'!AG293),"",'Форма 1'!AG293)</f>
        <v/>
      </c>
      <c r="M293" s="32" t="str">
        <f>IF(ISBLANK('Форма 1'!AH293),"",'Форма 1'!AH293)</f>
        <v/>
      </c>
      <c r="N293" s="30" t="str">
        <f>IF(ISNUMBER('Форма 1'!AI293),ROUND('Форма 1'!$I293*VLOOKUP('Форма 1'!$G293,'Предельники 2022'!$B$4:$X$28,'Форма 1'!AI$7),2),"")</f>
        <v/>
      </c>
      <c r="O293" s="30" t="str">
        <f>IF(ISNUMBER('Форма 1'!AJ293),ROUND('Форма 1'!$I293*VLOOKUP('Форма 1'!$G293,'Предельники 2022'!$B$4:$X$28,'Форма 1'!AJ$7),2),"")</f>
        <v/>
      </c>
      <c r="P293" s="30" t="str">
        <f>IF(ISNUMBER('Форма 1'!AK293),ROUND('Форма 1'!$I293*VLOOKUP('Форма 1'!$G293,'Предельники 2022'!$B$4:$X$28,'Форма 1'!AK$7),2),"")</f>
        <v/>
      </c>
      <c r="Q293" s="30" t="str">
        <f>IF(ISNUMBER('Форма 1'!AL293),ROUND('Форма 1'!$I293*VLOOKUP('Форма 1'!$G293,'Предельники 2022'!$B$4:$X$28,'Форма 1'!AL$7),2),"")</f>
        <v/>
      </c>
      <c r="R293" s="30">
        <f>IF(ISNUMBER('Форма 1'!AM293),ROUND('Форма 1'!$I293*VLOOKUP('Форма 1'!$G293,'Предельники 2022'!$B$4:$X$28,'Форма 1'!AM$7),2),"")</f>
        <v>5237630.76</v>
      </c>
      <c r="S293" s="93" t="str">
        <f t="shared" si="60"/>
        <v/>
      </c>
      <c r="T293" s="93" t="str">
        <f>IF(ISNUMBER('Форма 1'!AN293),INDEX('Предельники 2022'!$C$4:$X$28,MATCH('Форма 1'!$G293,'Предельники 2022'!$B$4:$B$28,0),MATCH(T$5,'Предельники 2022'!$C$3:$X$3,0)),"")</f>
        <v/>
      </c>
      <c r="U293" s="93" t="str">
        <f>IF(ISNUMBER('Форма 1'!AO293),INDEX('Предельники 2022'!$C$4:$X$28,MATCH('Форма 1'!$G293,'Предельники 2022'!$B$4:$B$28,0),MATCH(U$5,'Предельники 2022'!$C$3:$X$3,0)),"")</f>
        <v/>
      </c>
      <c r="V293" s="93" t="str">
        <f>IF(ISNUMBER('Форма 1'!AP293),INDEX('Предельники 2022'!$C$4:$X$28,MATCH('Форма 1'!$G293,'Предельники 2022'!$B$4:$B$28,0),MATCH(V$5,'Предельники 2022'!$C$3:$X$3,0)),"")</f>
        <v/>
      </c>
      <c r="W293" s="93" t="str">
        <f>IF(ISNUMBER('Форма 1'!AQ293),INDEX('Предельники 2022'!$C$4:$X$28,MATCH('Форма 1'!$G293,'Предельники 2022'!$B$4:$B$28,0),MATCH(W$5,'Предельники 2022'!$C$3:$X$3,0)),"")</f>
        <v/>
      </c>
      <c r="X293" s="30" t="str">
        <f>IF(ISNUMBER('Форма 1'!AR293),ROUND('Форма 1'!$I293*VLOOKUP('Форма 1'!$G293,'Предельники 2022'!$B$4:$X$28,'Форма 1'!AR$7),2),"")</f>
        <v/>
      </c>
      <c r="Y293" s="30" t="str">
        <f>IF(ISNUMBER('Форма 1'!AS293),ROUND('Форма 1'!$I293*VLOOKUP('Форма 1'!$G293,'Предельники 2022'!$B$4:$X$28,'Форма 1'!AS$7),2),"")</f>
        <v/>
      </c>
      <c r="Z293" s="30" t="str">
        <f>IF(ISNUMBER('Форма 1'!AT293),ROUND('Форма 1'!$I293*VLOOKUP('Форма 1'!$G293,'Предельники 2022'!$B$4:$X$28,'Форма 1'!AT$7),2),"")</f>
        <v/>
      </c>
      <c r="AA293" s="32"/>
      <c r="AB293" s="128">
        <f>'Форма 1'!T293</f>
        <v>45657</v>
      </c>
      <c r="AC293" s="130" t="str">
        <f>'Форма 1'!U293</f>
        <v>РО</v>
      </c>
    </row>
    <row r="294" spans="1:29" x14ac:dyDescent="0.25">
      <c r="A294" s="28">
        <f t="shared" si="59"/>
        <v>107</v>
      </c>
      <c r="B294" s="74" t="str">
        <f>IF(ISBLANK('Форма 1'!B294),"",'Форма 1'!B294)</f>
        <v>Пермский городской округ, город Пермь</v>
      </c>
      <c r="C294" s="87" t="s">
        <v>997</v>
      </c>
      <c r="D294" s="29">
        <f>IF(ISBLANK(C294),"Введите адрес",IF(C294='Форма 1'!C294,SUM(E294:K294,M294:S294,Форма2[[#This Row],[19]:[22]]),"Ошибка в адресе!"))</f>
        <v>5448513.5800000001</v>
      </c>
      <c r="E294" s="30" t="str">
        <f>IF(ISNUMBER('Форма 1'!Z294),ROUND('Форма 1'!$I294*VLOOKUP('Форма 1'!$G294,'Предельники 2022'!$B$4:$X$28,'Форма 1'!Z$7),2),"")</f>
        <v/>
      </c>
      <c r="F294" s="30" t="str">
        <f>IF(ISNUMBER('Форма 1'!AA294),ROUND('Форма 1'!$I294*VLOOKUP('Форма 1'!$G294,'Предельники 2022'!$B$4:$X$28,'Форма 1'!AA$7),2),"")</f>
        <v/>
      </c>
      <c r="G294" s="30" t="str">
        <f>IF(ISNUMBER('Форма 1'!AB294),ROUND('Форма 1'!$I294*VLOOKUP('Форма 1'!$G294,'Предельники 2022'!$B$4:$X$28,'Форма 1'!AB$7),2),"")</f>
        <v/>
      </c>
      <c r="H294" s="30" t="str">
        <f>IF(ISNUMBER('Форма 1'!AC294),ROUND('Форма 1'!$I294*VLOOKUP('Форма 1'!$G294,'Предельники 2022'!$B$4:$X$28,'Форма 1'!AC$7),2),"")</f>
        <v/>
      </c>
      <c r="I294" s="30" t="str">
        <f>IF(ISNUMBER('Форма 1'!AD294),ROUND('Форма 1'!$I294*VLOOKUP('Форма 1'!$G294,'Предельники 2022'!$B$4:$X$28,'Форма 1'!AD$7),2),"")</f>
        <v/>
      </c>
      <c r="J294" s="30" t="str">
        <f>IF(ISNUMBER('Форма 1'!AE294),ROUND('Форма 1'!$I294*VLOOKUP('Форма 1'!$G294,'Предельники 2022'!$B$4:$X$28,'Форма 1'!AE$7),2),"")</f>
        <v/>
      </c>
      <c r="K294" s="30" t="str">
        <f>IF(ISNUMBER('Форма 1'!AF294),ROUND('Форма 1'!$I294*VLOOKUP('Форма 1'!$G294,'Предельники 2022'!$B$4:$X$28,'Форма 1'!AF$7),2),"")</f>
        <v/>
      </c>
      <c r="L294" s="31" t="str">
        <f>IF(ISBLANK('Форма 1'!AG294),"",'Форма 1'!AG294)</f>
        <v/>
      </c>
      <c r="M294" s="32" t="str">
        <f>IF(ISBLANK('Форма 1'!AH294),"",'Форма 1'!AH294)</f>
        <v/>
      </c>
      <c r="N294" s="30" t="str">
        <f>IF(ISNUMBER('Форма 1'!AI294),ROUND('Форма 1'!$I294*VLOOKUP('Форма 1'!$G294,'Предельники 2022'!$B$4:$X$28,'Форма 1'!AI$7),2),"")</f>
        <v/>
      </c>
      <c r="O294" s="30" t="str">
        <f>IF(ISNUMBER('Форма 1'!AJ294),ROUND('Форма 1'!$I294*VLOOKUP('Форма 1'!$G294,'Предельники 2022'!$B$4:$X$28,'Форма 1'!AJ$7),2),"")</f>
        <v/>
      </c>
      <c r="P294" s="30" t="str">
        <f>IF(ISNUMBER('Форма 1'!AK294),ROUND('Форма 1'!$I294*VLOOKUP('Форма 1'!$G294,'Предельники 2022'!$B$4:$X$28,'Форма 1'!AK$7),2),"")</f>
        <v/>
      </c>
      <c r="Q294" s="30" t="str">
        <f>IF(ISNUMBER('Форма 1'!AL294),ROUND('Форма 1'!$I294*VLOOKUP('Форма 1'!$G294,'Предельники 2022'!$B$4:$X$28,'Форма 1'!AL$7),2),"")</f>
        <v/>
      </c>
      <c r="R294" s="30">
        <f>IF(ISNUMBER('Форма 1'!AM294),ROUND('Форма 1'!$I294*VLOOKUP('Форма 1'!$G294,'Предельники 2022'!$B$4:$X$28,'Форма 1'!AM$7),2),"")</f>
        <v>5448513.5800000001</v>
      </c>
      <c r="S294" s="93" t="str">
        <f t="shared" si="60"/>
        <v/>
      </c>
      <c r="T294" s="93" t="str">
        <f>IF(ISNUMBER('Форма 1'!AN294),INDEX('Предельники 2022'!$C$4:$X$28,MATCH('Форма 1'!$G294,'Предельники 2022'!$B$4:$B$28,0),MATCH(T$5,'Предельники 2022'!$C$3:$X$3,0)),"")</f>
        <v/>
      </c>
      <c r="U294" s="93" t="str">
        <f>IF(ISNUMBER('Форма 1'!AO294),INDEX('Предельники 2022'!$C$4:$X$28,MATCH('Форма 1'!$G294,'Предельники 2022'!$B$4:$B$28,0),MATCH(U$5,'Предельники 2022'!$C$3:$X$3,0)),"")</f>
        <v/>
      </c>
      <c r="V294" s="93" t="str">
        <f>IF(ISNUMBER('Форма 1'!AP294),INDEX('Предельники 2022'!$C$4:$X$28,MATCH('Форма 1'!$G294,'Предельники 2022'!$B$4:$B$28,0),MATCH(V$5,'Предельники 2022'!$C$3:$X$3,0)),"")</f>
        <v/>
      </c>
      <c r="W294" s="93" t="str">
        <f>IF(ISNUMBER('Форма 1'!AQ294),INDEX('Предельники 2022'!$C$4:$X$28,MATCH('Форма 1'!$G294,'Предельники 2022'!$B$4:$B$28,0),MATCH(W$5,'Предельники 2022'!$C$3:$X$3,0)),"")</f>
        <v/>
      </c>
      <c r="X294" s="30" t="str">
        <f>IF(ISNUMBER('Форма 1'!AR294),ROUND('Форма 1'!$I294*VLOOKUP('Форма 1'!$G294,'Предельники 2022'!$B$4:$X$28,'Форма 1'!AR$7),2),"")</f>
        <v/>
      </c>
      <c r="Y294" s="30" t="str">
        <f>IF(ISNUMBER('Форма 1'!AS294),ROUND('Форма 1'!$I294*VLOOKUP('Форма 1'!$G294,'Предельники 2022'!$B$4:$X$28,'Форма 1'!AS$7),2),"")</f>
        <v/>
      </c>
      <c r="Z294" s="30" t="str">
        <f>IF(ISNUMBER('Форма 1'!AT294),ROUND('Форма 1'!$I294*VLOOKUP('Форма 1'!$G294,'Предельники 2022'!$B$4:$X$28,'Форма 1'!AT$7),2),"")</f>
        <v/>
      </c>
      <c r="AA294" s="32"/>
      <c r="AB294" s="128">
        <f>'Форма 1'!T294</f>
        <v>45657</v>
      </c>
      <c r="AC294" s="130" t="str">
        <f>'Форма 1'!U294</f>
        <v>РО</v>
      </c>
    </row>
    <row r="295" spans="1:29" x14ac:dyDescent="0.25">
      <c r="A295" s="28">
        <f t="shared" si="59"/>
        <v>108</v>
      </c>
      <c r="B295" s="74" t="str">
        <f>IF(ISBLANK('Форма 1'!B295),"",'Форма 1'!B295)</f>
        <v>Пермский городской округ, город Пермь</v>
      </c>
      <c r="C295" s="87" t="s">
        <v>998</v>
      </c>
      <c r="D295" s="29">
        <f>IF(ISBLANK(C295),"Введите адрес",IF(C295='Форма 1'!C295,SUM(E295:K295,M295:S295,Форма2[[#This Row],[19]:[22]]),"Ошибка в адресе!"))</f>
        <v>2363699.39</v>
      </c>
      <c r="E295" s="30" t="str">
        <f>IF(ISNUMBER('Форма 1'!Z295),ROUND('Форма 1'!$I295*VLOOKUP('Форма 1'!$G295,'Предельники 2022'!$B$4:$X$28,'Форма 1'!Z$7),2),"")</f>
        <v/>
      </c>
      <c r="F295" s="30" t="str">
        <f>IF(ISNUMBER('Форма 1'!AA295),ROUND('Форма 1'!$I295*VLOOKUP('Форма 1'!$G295,'Предельники 2022'!$B$4:$X$28,'Форма 1'!AA$7),2),"")</f>
        <v/>
      </c>
      <c r="G295" s="30" t="str">
        <f>IF(ISNUMBER('Форма 1'!AB295),ROUND('Форма 1'!$I295*VLOOKUP('Форма 1'!$G295,'Предельники 2022'!$B$4:$X$28,'Форма 1'!AB$7),2),"")</f>
        <v/>
      </c>
      <c r="H295" s="30" t="str">
        <f>IF(ISNUMBER('Форма 1'!AC295),ROUND('Форма 1'!$I295*VLOOKUP('Форма 1'!$G295,'Предельники 2022'!$B$4:$X$28,'Форма 1'!AC$7),2),"")</f>
        <v/>
      </c>
      <c r="I295" s="30" t="str">
        <f>IF(ISNUMBER('Форма 1'!AD295),ROUND('Форма 1'!$I295*VLOOKUP('Форма 1'!$G295,'Предельники 2022'!$B$4:$X$28,'Форма 1'!AD$7),2),"")</f>
        <v/>
      </c>
      <c r="J295" s="30" t="str">
        <f>IF(ISNUMBER('Форма 1'!AE295),ROUND('Форма 1'!$I295*VLOOKUP('Форма 1'!$G295,'Предельники 2022'!$B$4:$X$28,'Форма 1'!AE$7),2),"")</f>
        <v/>
      </c>
      <c r="K295" s="30" t="str">
        <f>IF(ISNUMBER('Форма 1'!AF295),ROUND('Форма 1'!$I295*VLOOKUP('Форма 1'!$G295,'Предельники 2022'!$B$4:$X$28,'Форма 1'!AF$7),2),"")</f>
        <v/>
      </c>
      <c r="L295" s="31" t="str">
        <f>IF(ISBLANK('Форма 1'!AG295),"",'Форма 1'!AG295)</f>
        <v/>
      </c>
      <c r="M295" s="32" t="str">
        <f>IF(ISBLANK('Форма 1'!AH295),"",'Форма 1'!AH295)</f>
        <v/>
      </c>
      <c r="N295" s="30" t="str">
        <f>IF(ISNUMBER('Форма 1'!AI295),ROUND('Форма 1'!$I295*VLOOKUP('Форма 1'!$G295,'Предельники 2022'!$B$4:$X$28,'Форма 1'!AI$7),2),"")</f>
        <v/>
      </c>
      <c r="O295" s="30" t="str">
        <f>IF(ISNUMBER('Форма 1'!AJ295),ROUND('Форма 1'!$I295*VLOOKUP('Форма 1'!$G295,'Предельники 2022'!$B$4:$X$28,'Форма 1'!AJ$7),2),"")</f>
        <v/>
      </c>
      <c r="P295" s="30" t="str">
        <f>IF(ISNUMBER('Форма 1'!AK295),ROUND('Форма 1'!$I295*VLOOKUP('Форма 1'!$G295,'Предельники 2022'!$B$4:$X$28,'Форма 1'!AK$7),2),"")</f>
        <v/>
      </c>
      <c r="Q295" s="30" t="str">
        <f>IF(ISNUMBER('Форма 1'!AL295),ROUND('Форма 1'!$I295*VLOOKUP('Форма 1'!$G295,'Предельники 2022'!$B$4:$X$28,'Форма 1'!AL$7),2),"")</f>
        <v/>
      </c>
      <c r="R295" s="30">
        <f>IF(ISNUMBER('Форма 1'!AM295),ROUND('Форма 1'!$I295*VLOOKUP('Форма 1'!$G295,'Предельники 2022'!$B$4:$X$28,'Форма 1'!AM$7),2),"")</f>
        <v>2363699.39</v>
      </c>
      <c r="S295" s="93" t="str">
        <f t="shared" si="60"/>
        <v/>
      </c>
      <c r="T295" s="93" t="str">
        <f>IF(ISNUMBER('Форма 1'!AN295),INDEX('Предельники 2022'!$C$4:$X$28,MATCH('Форма 1'!$G295,'Предельники 2022'!$B$4:$B$28,0),MATCH(T$5,'Предельники 2022'!$C$3:$X$3,0)),"")</f>
        <v/>
      </c>
      <c r="U295" s="93" t="str">
        <f>IF(ISNUMBER('Форма 1'!AO295),INDEX('Предельники 2022'!$C$4:$X$28,MATCH('Форма 1'!$G295,'Предельники 2022'!$B$4:$B$28,0),MATCH(U$5,'Предельники 2022'!$C$3:$X$3,0)),"")</f>
        <v/>
      </c>
      <c r="V295" s="93" t="str">
        <f>IF(ISNUMBER('Форма 1'!AP295),INDEX('Предельники 2022'!$C$4:$X$28,MATCH('Форма 1'!$G295,'Предельники 2022'!$B$4:$B$28,0),MATCH(V$5,'Предельники 2022'!$C$3:$X$3,0)),"")</f>
        <v/>
      </c>
      <c r="W295" s="93" t="str">
        <f>IF(ISNUMBER('Форма 1'!AQ295),INDEX('Предельники 2022'!$C$4:$X$28,MATCH('Форма 1'!$G295,'Предельники 2022'!$B$4:$B$28,0),MATCH(W$5,'Предельники 2022'!$C$3:$X$3,0)),"")</f>
        <v/>
      </c>
      <c r="X295" s="30" t="str">
        <f>IF(ISNUMBER('Форма 1'!AR295),ROUND('Форма 1'!$I295*VLOOKUP('Форма 1'!$G295,'Предельники 2022'!$B$4:$X$28,'Форма 1'!AR$7),2),"")</f>
        <v/>
      </c>
      <c r="Y295" s="30" t="str">
        <f>IF(ISNUMBER('Форма 1'!AS295),ROUND('Форма 1'!$I295*VLOOKUP('Форма 1'!$G295,'Предельники 2022'!$B$4:$X$28,'Форма 1'!AS$7),2),"")</f>
        <v/>
      </c>
      <c r="Z295" s="30" t="str">
        <f>IF(ISNUMBER('Форма 1'!AT295),ROUND('Форма 1'!$I295*VLOOKUP('Форма 1'!$G295,'Предельники 2022'!$B$4:$X$28,'Форма 1'!AT$7),2),"")</f>
        <v/>
      </c>
      <c r="AA295" s="32"/>
      <c r="AB295" s="128">
        <f>'Форма 1'!T295</f>
        <v>45657</v>
      </c>
      <c r="AC295" s="130" t="str">
        <f>'Форма 1'!U295</f>
        <v>РО</v>
      </c>
    </row>
    <row r="296" spans="1:29" x14ac:dyDescent="0.25">
      <c r="A296" s="28">
        <f t="shared" si="59"/>
        <v>109</v>
      </c>
      <c r="B296" s="74" t="str">
        <f>IF(ISBLANK('Форма 1'!B296),"",'Форма 1'!B296)</f>
        <v>Пермский городской округ, город Пермь</v>
      </c>
      <c r="C296" s="87" t="s">
        <v>141</v>
      </c>
      <c r="D296" s="29">
        <f>IF(ISBLANK(C296),"Введите адрес",IF(C296='Форма 1'!C296,SUM(E296:K296,M296:S296,Форма2[[#This Row],[19]:[22]]),"Ошибка в адресе!"))</f>
        <v>33790560.700000003</v>
      </c>
      <c r="E296" s="30" t="str">
        <f>IF(ISNUMBER('Форма 1'!Z296),ROUND('Форма 1'!$I296*VLOOKUP('Форма 1'!$G296,'Предельники 2022'!$B$4:$X$28,'Форма 1'!Z$7),2),"")</f>
        <v/>
      </c>
      <c r="F296" s="30" t="str">
        <f>IF(ISNUMBER('Форма 1'!AA296),ROUND('Форма 1'!$I296*VLOOKUP('Форма 1'!$G296,'Предельники 2022'!$B$4:$X$28,'Форма 1'!AA$7),2),"")</f>
        <v/>
      </c>
      <c r="G296" s="30" t="str">
        <f>IF(ISNUMBER('Форма 1'!AB296),ROUND('Форма 1'!$I296*VLOOKUP('Форма 1'!$G296,'Предельники 2022'!$B$4:$X$28,'Форма 1'!AB$7),2),"")</f>
        <v/>
      </c>
      <c r="H296" s="30">
        <f>IF(ISNUMBER('Форма 1'!AC296),ROUND('Форма 1'!$I296*VLOOKUP('Форма 1'!$G296,'Предельники 2022'!$B$4:$X$28,'Форма 1'!AC$7),2),"")</f>
        <v>2282836.67</v>
      </c>
      <c r="I296" s="30">
        <f>IF(ISNUMBER('Форма 1'!AD296),ROUND('Форма 1'!$I296*VLOOKUP('Форма 1'!$G296,'Предельники 2022'!$B$4:$X$28,'Форма 1'!AD$7),2),"")</f>
        <v>7710379.6299999999</v>
      </c>
      <c r="J296" s="30" t="str">
        <f>IF(ISNUMBER('Форма 1'!AE296),ROUND('Форма 1'!$I296*VLOOKUP('Форма 1'!$G296,'Предельники 2022'!$B$4:$X$28,'Форма 1'!AE$7),2),"")</f>
        <v/>
      </c>
      <c r="K296" s="30" t="str">
        <f>IF(ISNUMBER('Форма 1'!AF296),ROUND('Форма 1'!$I296*VLOOKUP('Форма 1'!$G296,'Предельники 2022'!$B$4:$X$28,'Форма 1'!AF$7),2),"")</f>
        <v/>
      </c>
      <c r="L296" s="31" t="str">
        <f>IF(ISBLANK('Форма 1'!AG296),"",'Форма 1'!AG296)</f>
        <v/>
      </c>
      <c r="M296" s="32" t="str">
        <f>IF(ISBLANK('Форма 1'!AH296),"",'Форма 1'!AH296)</f>
        <v/>
      </c>
      <c r="N296" s="30" t="str">
        <f>IF(ISNUMBER('Форма 1'!AI296),ROUND('Форма 1'!$I296*VLOOKUP('Форма 1'!$G296,'Предельники 2022'!$B$4:$X$28,'Форма 1'!AI$7),2),"")</f>
        <v/>
      </c>
      <c r="O296" s="30">
        <f>IF(ISNUMBER('Форма 1'!AJ296),ROUND('Форма 1'!$I296*VLOOKUP('Форма 1'!$G296,'Предельники 2022'!$B$4:$X$28,'Форма 1'!AJ$7),2),"")</f>
        <v>23797344.399999999</v>
      </c>
      <c r="P296" s="30" t="str">
        <f>IF(ISNUMBER('Форма 1'!AK296),ROUND('Форма 1'!$I296*VLOOKUP('Форма 1'!$G296,'Предельники 2022'!$B$4:$X$28,'Форма 1'!AK$7),2),"")</f>
        <v/>
      </c>
      <c r="Q296" s="30" t="str">
        <f>IF(ISNUMBER('Форма 1'!AL296),ROUND('Форма 1'!$I296*VLOOKUP('Форма 1'!$G296,'Предельники 2022'!$B$4:$X$28,'Форма 1'!AL$7),2),"")</f>
        <v/>
      </c>
      <c r="R296" s="30" t="str">
        <f>IF(ISNUMBER('Форма 1'!AM296),ROUND('Форма 1'!$I296*VLOOKUP('Форма 1'!$G296,'Предельники 2022'!$B$4:$X$28,'Форма 1'!AM$7),2),"")</f>
        <v/>
      </c>
      <c r="S296" s="93" t="str">
        <f t="shared" si="60"/>
        <v/>
      </c>
      <c r="T296" s="93" t="str">
        <f>IF(ISNUMBER('Форма 1'!AN296),INDEX('Предельники 2022'!$C$4:$X$28,MATCH('Форма 1'!$G296,'Предельники 2022'!$B$4:$B$28,0),MATCH(T$5,'Предельники 2022'!$C$3:$X$3,0)),"")</f>
        <v/>
      </c>
      <c r="U296" s="93" t="str">
        <f>IF(ISNUMBER('Форма 1'!AO296),INDEX('Предельники 2022'!$C$4:$X$28,MATCH('Форма 1'!$G296,'Предельники 2022'!$B$4:$B$28,0),MATCH(U$5,'Предельники 2022'!$C$3:$X$3,0)),"")</f>
        <v/>
      </c>
      <c r="V296" s="93" t="str">
        <f>IF(ISNUMBER('Форма 1'!AP296),INDEX('Предельники 2022'!$C$4:$X$28,MATCH('Форма 1'!$G296,'Предельники 2022'!$B$4:$B$28,0),MATCH(V$5,'Предельники 2022'!$C$3:$X$3,0)),"")</f>
        <v/>
      </c>
      <c r="W296" s="93" t="str">
        <f>IF(ISNUMBER('Форма 1'!AQ296),INDEX('Предельники 2022'!$C$4:$X$28,MATCH('Форма 1'!$G296,'Предельники 2022'!$B$4:$B$28,0),MATCH(W$5,'Предельники 2022'!$C$3:$X$3,0)),"")</f>
        <v/>
      </c>
      <c r="X296" s="30" t="str">
        <f>IF(ISNUMBER('Форма 1'!AR296),ROUND('Форма 1'!$I296*VLOOKUP('Форма 1'!$G296,'Предельники 2022'!$B$4:$X$28,'Форма 1'!AR$7),2),"")</f>
        <v/>
      </c>
      <c r="Y296" s="30" t="str">
        <f>IF(ISNUMBER('Форма 1'!AS296),ROUND('Форма 1'!$I296*VLOOKUP('Форма 1'!$G296,'Предельники 2022'!$B$4:$X$28,'Форма 1'!AS$7),2),"")</f>
        <v/>
      </c>
      <c r="Z296" s="30" t="str">
        <f>IF(ISNUMBER('Форма 1'!AT296),ROUND('Форма 1'!$I296*VLOOKUP('Форма 1'!$G296,'Предельники 2022'!$B$4:$X$28,'Форма 1'!AT$7),2),"")</f>
        <v/>
      </c>
      <c r="AA296" s="32"/>
      <c r="AB296" s="128">
        <f>'Форма 1'!T296</f>
        <v>45657</v>
      </c>
      <c r="AC296" s="130" t="str">
        <f>'Форма 1'!U296</f>
        <v>СС</v>
      </c>
    </row>
    <row r="297" spans="1:29" x14ac:dyDescent="0.25">
      <c r="A297" s="28">
        <f t="shared" si="59"/>
        <v>110</v>
      </c>
      <c r="B297" s="74" t="str">
        <f>IF(ISBLANK('Форма 1'!B297),"",'Форма 1'!B297)</f>
        <v>Пермский городской округ, город Пермь</v>
      </c>
      <c r="C297" s="87" t="s">
        <v>1560</v>
      </c>
      <c r="D297" s="29">
        <f>IF(ISBLANK(C297),"Введите адрес",IF(C297='Форма 1'!C297,SUM(E297:K297,M297:S297,Форма2[[#This Row],[19]:[22]]),"Ошибка в адресе!"))</f>
        <v>4886818.05</v>
      </c>
      <c r="E297" s="30" t="str">
        <f>IF(ISNUMBER('Форма 1'!Z297),ROUND('Форма 1'!$I297*VLOOKUP('Форма 1'!$G297,'Предельники 2022'!$B$4:$X$28,'Форма 1'!Z$7),2),"")</f>
        <v/>
      </c>
      <c r="F297" s="30" t="str">
        <f>IF(ISNUMBER('Форма 1'!AA297),ROUND('Форма 1'!$I297*VLOOKUP('Форма 1'!$G297,'Предельники 2022'!$B$4:$X$28,'Форма 1'!AA$7),2),"")</f>
        <v/>
      </c>
      <c r="G297" s="30" t="str">
        <f>IF(ISNUMBER('Форма 1'!AB297),ROUND('Форма 1'!$I297*VLOOKUP('Форма 1'!$G297,'Предельники 2022'!$B$4:$X$28,'Форма 1'!AB$7),2),"")</f>
        <v/>
      </c>
      <c r="H297" s="30">
        <f>IF(ISNUMBER('Форма 1'!AC297),ROUND('Форма 1'!$I297*VLOOKUP('Форма 1'!$G297,'Предельники 2022'!$B$4:$X$28,'Форма 1'!AC$7),2),"")</f>
        <v>4886818.05</v>
      </c>
      <c r="I297" s="30" t="str">
        <f>IF(ISNUMBER('Форма 1'!AD297),ROUND('Форма 1'!$I297*VLOOKUP('Форма 1'!$G297,'Предельники 2022'!$B$4:$X$28,'Форма 1'!AD$7),2),"")</f>
        <v/>
      </c>
      <c r="J297" s="30" t="str">
        <f>IF(ISNUMBER('Форма 1'!AE297),ROUND('Форма 1'!$I297*VLOOKUP('Форма 1'!$G297,'Предельники 2022'!$B$4:$X$28,'Форма 1'!AE$7),2),"")</f>
        <v/>
      </c>
      <c r="K297" s="30" t="str">
        <f>IF(ISNUMBER('Форма 1'!AF297),ROUND('Форма 1'!$I297*VLOOKUP('Форма 1'!$G297,'Предельники 2022'!$B$4:$X$28,'Форма 1'!AF$7),2),"")</f>
        <v/>
      </c>
      <c r="L297" s="31" t="str">
        <f>IF(ISBLANK('Форма 1'!AG297),"",'Форма 1'!AG297)</f>
        <v/>
      </c>
      <c r="M297" s="32" t="str">
        <f>IF(ISBLANK('Форма 1'!AH297),"",'Форма 1'!AH297)</f>
        <v/>
      </c>
      <c r="N297" s="30" t="str">
        <f>IF(ISNUMBER('Форма 1'!AI297),ROUND('Форма 1'!$I297*VLOOKUP('Форма 1'!$G297,'Предельники 2022'!$B$4:$X$28,'Форма 1'!AI$7),2),"")</f>
        <v/>
      </c>
      <c r="O297" s="30" t="str">
        <f>IF(ISNUMBER('Форма 1'!AJ297),ROUND('Форма 1'!$I297*VLOOKUP('Форма 1'!$G297,'Предельники 2022'!$B$4:$X$28,'Форма 1'!AJ$7),2),"")</f>
        <v/>
      </c>
      <c r="P297" s="30" t="str">
        <f>IF(ISNUMBER('Форма 1'!AK297),ROUND('Форма 1'!$I297*VLOOKUP('Форма 1'!$G297,'Предельники 2022'!$B$4:$X$28,'Форма 1'!AK$7),2),"")</f>
        <v/>
      </c>
      <c r="Q297" s="30" t="str">
        <f>IF(ISNUMBER('Форма 1'!AL297),ROUND('Форма 1'!$I297*VLOOKUP('Форма 1'!$G297,'Предельники 2022'!$B$4:$X$28,'Форма 1'!AL$7),2),"")</f>
        <v/>
      </c>
      <c r="R297" s="30" t="str">
        <f>IF(ISNUMBER('Форма 1'!AM297),ROUND('Форма 1'!$I297*VLOOKUP('Форма 1'!$G297,'Предельники 2022'!$B$4:$X$28,'Форма 1'!AM$7),2),"")</f>
        <v/>
      </c>
      <c r="S297" s="93" t="str">
        <f t="shared" si="60"/>
        <v/>
      </c>
      <c r="T297" s="93" t="str">
        <f>IF(ISNUMBER('Форма 1'!AN297),INDEX('Предельники 2022'!$C$4:$X$28,MATCH('Форма 1'!$G297,'Предельники 2022'!$B$4:$B$28,0),MATCH(T$5,'Предельники 2022'!$C$3:$X$3,0)),"")</f>
        <v/>
      </c>
      <c r="U297" s="93" t="str">
        <f>IF(ISNUMBER('Форма 1'!AO297),INDEX('Предельники 2022'!$C$4:$X$28,MATCH('Форма 1'!$G297,'Предельники 2022'!$B$4:$B$28,0),MATCH(U$5,'Предельники 2022'!$C$3:$X$3,0)),"")</f>
        <v/>
      </c>
      <c r="V297" s="93" t="str">
        <f>IF(ISNUMBER('Форма 1'!AP297),INDEX('Предельники 2022'!$C$4:$X$28,MATCH('Форма 1'!$G297,'Предельники 2022'!$B$4:$B$28,0),MATCH(V$5,'Предельники 2022'!$C$3:$X$3,0)),"")</f>
        <v/>
      </c>
      <c r="W297" s="93" t="str">
        <f>IF(ISNUMBER('Форма 1'!AQ297),INDEX('Предельники 2022'!$C$4:$X$28,MATCH('Форма 1'!$G297,'Предельники 2022'!$B$4:$B$28,0),MATCH(W$5,'Предельники 2022'!$C$3:$X$3,0)),"")</f>
        <v/>
      </c>
      <c r="X297" s="30" t="str">
        <f>IF(ISNUMBER('Форма 1'!AR297),ROUND('Форма 1'!$I297*VLOOKUP('Форма 1'!$G297,'Предельники 2022'!$B$4:$X$28,'Форма 1'!AR$7),2),"")</f>
        <v/>
      </c>
      <c r="Y297" s="30" t="str">
        <f>IF(ISNUMBER('Форма 1'!AS297),ROUND('Форма 1'!$I297*VLOOKUP('Форма 1'!$G297,'Предельники 2022'!$B$4:$X$28,'Форма 1'!AS$7),2),"")</f>
        <v/>
      </c>
      <c r="Z297" s="30" t="str">
        <f>IF(ISNUMBER('Форма 1'!AT297),ROUND('Форма 1'!$I297*VLOOKUP('Форма 1'!$G297,'Предельники 2022'!$B$4:$X$28,'Форма 1'!AT$7),2),"")</f>
        <v/>
      </c>
      <c r="AA297" s="32"/>
      <c r="AB297" s="128">
        <f>'Форма 1'!T297</f>
        <v>45657</v>
      </c>
      <c r="AC297" s="130" t="str">
        <f>'Форма 1'!U297</f>
        <v>СС</v>
      </c>
    </row>
    <row r="298" spans="1:29" x14ac:dyDescent="0.25">
      <c r="A298" s="28">
        <f t="shared" si="59"/>
        <v>111</v>
      </c>
      <c r="B298" s="74" t="str">
        <f>IF(ISBLANK('Форма 1'!B298),"",'Форма 1'!B298)</f>
        <v>Пермский городской округ, город Пермь</v>
      </c>
      <c r="C298" s="87" t="s">
        <v>1001</v>
      </c>
      <c r="D298" s="29">
        <f>IF(ISBLANK(C298),"Введите адрес",IF(C298='Форма 1'!C298,SUM(E298:K298,M298:S298,Форма2[[#This Row],[19]:[22]]),"Ошибка в адресе!"))</f>
        <v>5557017.8399999999</v>
      </c>
      <c r="E298" s="30" t="str">
        <f>IF(ISNUMBER('Форма 1'!Z298),ROUND('Форма 1'!$I298*VLOOKUP('Форма 1'!$G298,'Предельники 2022'!$B$4:$X$28,'Форма 1'!Z$7),2),"")</f>
        <v/>
      </c>
      <c r="F298" s="30" t="str">
        <f>IF(ISNUMBER('Форма 1'!AA298),ROUND('Форма 1'!$I298*VLOOKUP('Форма 1'!$G298,'Предельники 2022'!$B$4:$X$28,'Форма 1'!AA$7),2),"")</f>
        <v/>
      </c>
      <c r="G298" s="30" t="str">
        <f>IF(ISNUMBER('Форма 1'!AB298),ROUND('Форма 1'!$I298*VLOOKUP('Форма 1'!$G298,'Предельники 2022'!$B$4:$X$28,'Форма 1'!AB$7),2),"")</f>
        <v/>
      </c>
      <c r="H298" s="30" t="str">
        <f>IF(ISNUMBER('Форма 1'!AC298),ROUND('Форма 1'!$I298*VLOOKUP('Форма 1'!$G298,'Предельники 2022'!$B$4:$X$28,'Форма 1'!AC$7),2),"")</f>
        <v/>
      </c>
      <c r="I298" s="30" t="str">
        <f>IF(ISNUMBER('Форма 1'!AD298),ROUND('Форма 1'!$I298*VLOOKUP('Форма 1'!$G298,'Предельники 2022'!$B$4:$X$28,'Форма 1'!AD$7),2),"")</f>
        <v/>
      </c>
      <c r="J298" s="30" t="str">
        <f>IF(ISNUMBER('Форма 1'!AE298),ROUND('Форма 1'!$I298*VLOOKUP('Форма 1'!$G298,'Предельники 2022'!$B$4:$X$28,'Форма 1'!AE$7),2),"")</f>
        <v/>
      </c>
      <c r="K298" s="30" t="str">
        <f>IF(ISNUMBER('Форма 1'!AF298),ROUND('Форма 1'!$I298*VLOOKUP('Форма 1'!$G298,'Предельники 2022'!$B$4:$X$28,'Форма 1'!AF$7),2),"")</f>
        <v/>
      </c>
      <c r="L298" s="31">
        <f>IF(ISBLANK('Форма 1'!AG298),"",'Форма 1'!AG298)</f>
        <v>2</v>
      </c>
      <c r="M298" s="32">
        <f>IF(ISBLANK('Форма 1'!AH298),"",'Форма 1'!AH298)</f>
        <v>5557017.8399999999</v>
      </c>
      <c r="N298" s="30" t="str">
        <f>IF(ISNUMBER('Форма 1'!AI298),ROUND('Форма 1'!$I298*VLOOKUP('Форма 1'!$G298,'Предельники 2022'!$B$4:$X$28,'Форма 1'!AI$7),2),"")</f>
        <v/>
      </c>
      <c r="O298" s="30" t="str">
        <f>IF(ISNUMBER('Форма 1'!AJ298),ROUND('Форма 1'!$I298*VLOOKUP('Форма 1'!$G298,'Предельники 2022'!$B$4:$X$28,'Форма 1'!AJ$7),2),"")</f>
        <v/>
      </c>
      <c r="P298" s="30" t="str">
        <f>IF(ISNUMBER('Форма 1'!AK298),ROUND('Форма 1'!$I298*VLOOKUP('Форма 1'!$G298,'Предельники 2022'!$B$4:$X$28,'Форма 1'!AK$7),2),"")</f>
        <v/>
      </c>
      <c r="Q298" s="30" t="str">
        <f>IF(ISNUMBER('Форма 1'!AL298),ROUND('Форма 1'!$I298*VLOOKUP('Форма 1'!$G298,'Предельники 2022'!$B$4:$X$28,'Форма 1'!AL$7),2),"")</f>
        <v/>
      </c>
      <c r="R298" s="30" t="str">
        <f>IF(ISNUMBER('Форма 1'!AM298),ROUND('Форма 1'!$I298*VLOOKUP('Форма 1'!$G298,'Предельники 2022'!$B$4:$X$28,'Форма 1'!AM$7),2),"")</f>
        <v/>
      </c>
      <c r="S298" s="93" t="str">
        <f t="shared" si="60"/>
        <v/>
      </c>
      <c r="T298" s="93" t="str">
        <f>IF(ISNUMBER('Форма 1'!AN298),INDEX('Предельники 2022'!$C$4:$X$28,MATCH('Форма 1'!$G298,'Предельники 2022'!$B$4:$B$28,0),MATCH(T$5,'Предельники 2022'!$C$3:$X$3,0)),"")</f>
        <v/>
      </c>
      <c r="U298" s="93" t="str">
        <f>IF(ISNUMBER('Форма 1'!AO298),INDEX('Предельники 2022'!$C$4:$X$28,MATCH('Форма 1'!$G298,'Предельники 2022'!$B$4:$B$28,0),MATCH(U$5,'Предельники 2022'!$C$3:$X$3,0)),"")</f>
        <v/>
      </c>
      <c r="V298" s="93" t="str">
        <f>IF(ISNUMBER('Форма 1'!AP298),INDEX('Предельники 2022'!$C$4:$X$28,MATCH('Форма 1'!$G298,'Предельники 2022'!$B$4:$B$28,0),MATCH(V$5,'Предельники 2022'!$C$3:$X$3,0)),"")</f>
        <v/>
      </c>
      <c r="W298" s="93" t="str">
        <f>IF(ISNUMBER('Форма 1'!AQ298),INDEX('Предельники 2022'!$C$4:$X$28,MATCH('Форма 1'!$G298,'Предельники 2022'!$B$4:$B$28,0),MATCH(W$5,'Предельники 2022'!$C$3:$X$3,0)),"")</f>
        <v/>
      </c>
      <c r="X298" s="30" t="str">
        <f>IF(ISNUMBER('Форма 1'!AR298),ROUND('Форма 1'!$I298*VLOOKUP('Форма 1'!$G298,'Предельники 2022'!$B$4:$X$28,'Форма 1'!AR$7),2),"")</f>
        <v/>
      </c>
      <c r="Y298" s="30" t="str">
        <f>IF(ISNUMBER('Форма 1'!AS298),ROUND('Форма 1'!$I298*VLOOKUP('Форма 1'!$G298,'Предельники 2022'!$B$4:$X$28,'Форма 1'!AS$7),2),"")</f>
        <v/>
      </c>
      <c r="Z298" s="30" t="str">
        <f>IF(ISNUMBER('Форма 1'!AT298),ROUND('Форма 1'!$I298*VLOOKUP('Форма 1'!$G298,'Предельники 2022'!$B$4:$X$28,'Форма 1'!AT$7),2),"")</f>
        <v/>
      </c>
      <c r="AA298" s="32"/>
      <c r="AB298" s="128">
        <f>'Форма 1'!T298</f>
        <v>45657</v>
      </c>
      <c r="AC298" s="130" t="str">
        <f>'Форма 1'!U298</f>
        <v>РО</v>
      </c>
    </row>
    <row r="299" spans="1:29" x14ac:dyDescent="0.25">
      <c r="A299" s="28">
        <f t="shared" si="59"/>
        <v>112</v>
      </c>
      <c r="B299" s="74" t="str">
        <f>IF(ISBLANK('Форма 1'!B299),"",'Форма 1'!B299)</f>
        <v>Пермский городской округ, город Пермь</v>
      </c>
      <c r="C299" s="87" t="s">
        <v>40</v>
      </c>
      <c r="D299" s="29">
        <f>IF(ISBLANK(C299),"Введите адрес",IF(C299='Форма 1'!C299,SUM(E299:K299,M299:S299,Форма2[[#This Row],[19]:[22]]),"Ошибка в адресе!"))</f>
        <v>5323936.7</v>
      </c>
      <c r="E299" s="30">
        <f>IF(ISNUMBER('Форма 1'!Z299),ROUND('Форма 1'!$I299*VLOOKUP('Форма 1'!$G299,'Предельники 2022'!$B$4:$X$28,'Форма 1'!Z$7),2),"")</f>
        <v>1626119.5</v>
      </c>
      <c r="F299" s="30" t="str">
        <f>IF(ISNUMBER('Форма 1'!AA299),ROUND('Форма 1'!$I299*VLOOKUP('Форма 1'!$G299,'Предельники 2022'!$B$4:$X$28,'Форма 1'!AA$7),2),"")</f>
        <v/>
      </c>
      <c r="G299" s="30" t="str">
        <f>IF(ISNUMBER('Форма 1'!AB299),ROUND('Форма 1'!$I299*VLOOKUP('Форма 1'!$G299,'Предельники 2022'!$B$4:$X$28,'Форма 1'!AB$7),2),"")</f>
        <v/>
      </c>
      <c r="H299" s="30">
        <f>IF(ISNUMBER('Форма 1'!AC299),ROUND('Форма 1'!$I299*VLOOKUP('Форма 1'!$G299,'Предельники 2022'!$B$4:$X$28,'Форма 1'!AC$7),2),"")</f>
        <v>1017400.45</v>
      </c>
      <c r="I299" s="30">
        <f>IF(ISNUMBER('Форма 1'!AD299),ROUND('Форма 1'!$I299*VLOOKUP('Форма 1'!$G299,'Предельники 2022'!$B$4:$X$28,'Форма 1'!AD$7),2),"")</f>
        <v>2680416.75</v>
      </c>
      <c r="J299" s="30" t="str">
        <f>IF(ISNUMBER('Форма 1'!AE299),ROUND('Форма 1'!$I299*VLOOKUP('Форма 1'!$G299,'Предельники 2022'!$B$4:$X$28,'Форма 1'!AE$7),2),"")</f>
        <v/>
      </c>
      <c r="K299" s="30" t="str">
        <f>IF(ISNUMBER('Форма 1'!AF299),ROUND('Форма 1'!$I299*VLOOKUP('Форма 1'!$G299,'Предельники 2022'!$B$4:$X$28,'Форма 1'!AF$7),2),"")</f>
        <v/>
      </c>
      <c r="L299" s="31" t="str">
        <f>IF(ISBLANK('Форма 1'!AG299),"",'Форма 1'!AG299)</f>
        <v/>
      </c>
      <c r="M299" s="32" t="str">
        <f>IF(ISBLANK('Форма 1'!AH299),"",'Форма 1'!AH299)</f>
        <v/>
      </c>
      <c r="N299" s="30" t="str">
        <f>IF(ISNUMBER('Форма 1'!AI299),ROUND('Форма 1'!$I299*VLOOKUP('Форма 1'!$G299,'Предельники 2022'!$B$4:$X$28,'Форма 1'!AI$7),2),"")</f>
        <v/>
      </c>
      <c r="O299" s="30" t="str">
        <f>IF(ISNUMBER('Форма 1'!AJ299),ROUND('Форма 1'!$I299*VLOOKUP('Форма 1'!$G299,'Предельники 2022'!$B$4:$X$28,'Форма 1'!AJ$7),2),"")</f>
        <v/>
      </c>
      <c r="P299" s="30" t="str">
        <f>IF(ISNUMBER('Форма 1'!AK299),ROUND('Форма 1'!$I299*VLOOKUP('Форма 1'!$G299,'Предельники 2022'!$B$4:$X$28,'Форма 1'!AK$7),2),"")</f>
        <v/>
      </c>
      <c r="Q299" s="30" t="str">
        <f>IF(ISNUMBER('Форма 1'!AL299),ROUND('Форма 1'!$I299*VLOOKUP('Форма 1'!$G299,'Предельники 2022'!$B$4:$X$28,'Форма 1'!AL$7),2),"")</f>
        <v/>
      </c>
      <c r="R299" s="30" t="str">
        <f>IF(ISNUMBER('Форма 1'!AM299),ROUND('Форма 1'!$I299*VLOOKUP('Форма 1'!$G299,'Предельники 2022'!$B$4:$X$28,'Форма 1'!AM$7),2),"")</f>
        <v/>
      </c>
      <c r="S299" s="93" t="str">
        <f t="shared" si="60"/>
        <v/>
      </c>
      <c r="T299" s="93" t="str">
        <f>IF(ISNUMBER('Форма 1'!AN299),INDEX('Предельники 2022'!$C$4:$X$28,MATCH('Форма 1'!$G299,'Предельники 2022'!$B$4:$B$28,0),MATCH(T$5,'Предельники 2022'!$C$3:$X$3,0)),"")</f>
        <v/>
      </c>
      <c r="U299" s="93" t="str">
        <f>IF(ISNUMBER('Форма 1'!AO299),INDEX('Предельники 2022'!$C$4:$X$28,MATCH('Форма 1'!$G299,'Предельники 2022'!$B$4:$B$28,0),MATCH(U$5,'Предельники 2022'!$C$3:$X$3,0)),"")</f>
        <v/>
      </c>
      <c r="V299" s="93" t="str">
        <f>IF(ISNUMBER('Форма 1'!AP299),INDEX('Предельники 2022'!$C$4:$X$28,MATCH('Форма 1'!$G299,'Предельники 2022'!$B$4:$B$28,0),MATCH(V$5,'Предельники 2022'!$C$3:$X$3,0)),"")</f>
        <v/>
      </c>
      <c r="W299" s="93" t="str">
        <f>IF(ISNUMBER('Форма 1'!AQ299),INDEX('Предельники 2022'!$C$4:$X$28,MATCH('Форма 1'!$G299,'Предельники 2022'!$B$4:$B$28,0),MATCH(W$5,'Предельники 2022'!$C$3:$X$3,0)),"")</f>
        <v/>
      </c>
      <c r="X299" s="30" t="str">
        <f>IF(ISNUMBER('Форма 1'!AR299),ROUND('Форма 1'!$I299*VLOOKUP('Форма 1'!$G299,'Предельники 2022'!$B$4:$X$28,'Форма 1'!AR$7),2),"")</f>
        <v/>
      </c>
      <c r="Y299" s="30" t="str">
        <f>IF(ISNUMBER('Форма 1'!AS299),ROUND('Форма 1'!$I299*VLOOKUP('Форма 1'!$G299,'Предельники 2022'!$B$4:$X$28,'Форма 1'!AS$7),2),"")</f>
        <v/>
      </c>
      <c r="Z299" s="30" t="str">
        <f>IF(ISNUMBER('Форма 1'!AT299),ROUND('Форма 1'!$I299*VLOOKUP('Форма 1'!$G299,'Предельники 2022'!$B$4:$X$28,'Форма 1'!AT$7),2),"")</f>
        <v/>
      </c>
      <c r="AA299" s="32"/>
      <c r="AB299" s="128">
        <f>'Форма 1'!T299</f>
        <v>45657</v>
      </c>
      <c r="AC299" s="130" t="str">
        <f>'Форма 1'!U299</f>
        <v>СС</v>
      </c>
    </row>
    <row r="300" spans="1:29" x14ac:dyDescent="0.25">
      <c r="A300" s="28">
        <f t="shared" si="59"/>
        <v>113</v>
      </c>
      <c r="B300" s="74" t="str">
        <f>IF(ISBLANK('Форма 1'!B300),"",'Форма 1'!B300)</f>
        <v>Пермский городской округ, город Пермь</v>
      </c>
      <c r="C300" s="87" t="s">
        <v>41</v>
      </c>
      <c r="D300" s="29">
        <f>IF(ISBLANK(C300),"Введите адрес",IF(C300='Форма 1'!C300,SUM(E300:K300,M300:S300,Форма2[[#This Row],[19]:[22]]),"Ошибка в адресе!"))</f>
        <v>5374802.8700000001</v>
      </c>
      <c r="E300" s="30">
        <f>IF(ISNUMBER('Форма 1'!Z300),ROUND('Форма 1'!$I300*VLOOKUP('Форма 1'!$G300,'Предельники 2022'!$B$4:$X$28,'Форма 1'!Z$7),2),"")</f>
        <v>1641655.83</v>
      </c>
      <c r="F300" s="30" t="str">
        <f>IF(ISNUMBER('Форма 1'!AA300),ROUND('Форма 1'!$I300*VLOOKUP('Форма 1'!$G300,'Предельники 2022'!$B$4:$X$28,'Форма 1'!AA$7),2),"")</f>
        <v/>
      </c>
      <c r="G300" s="30" t="str">
        <f>IF(ISNUMBER('Форма 1'!AB300),ROUND('Форма 1'!$I300*VLOOKUP('Форма 1'!$G300,'Предельники 2022'!$B$4:$X$28,'Форма 1'!AB$7),2),"")</f>
        <v/>
      </c>
      <c r="H300" s="30">
        <f>IF(ISNUMBER('Форма 1'!AC300),ROUND('Форма 1'!$I300*VLOOKUP('Форма 1'!$G300,'Предельники 2022'!$B$4:$X$28,'Форма 1'!AC$7),2),"")</f>
        <v>1027120.94</v>
      </c>
      <c r="I300" s="30">
        <f>IF(ISNUMBER('Форма 1'!AD300),ROUND('Форма 1'!$I300*VLOOKUP('Форма 1'!$G300,'Предельники 2022'!$B$4:$X$28,'Форма 1'!AD$7),2),"")</f>
        <v>2706026.1</v>
      </c>
      <c r="J300" s="30" t="str">
        <f>IF(ISNUMBER('Форма 1'!AE300),ROUND('Форма 1'!$I300*VLOOKUP('Форма 1'!$G300,'Предельники 2022'!$B$4:$X$28,'Форма 1'!AE$7),2),"")</f>
        <v/>
      </c>
      <c r="K300" s="30" t="str">
        <f>IF(ISNUMBER('Форма 1'!AF300),ROUND('Форма 1'!$I300*VLOOKUP('Форма 1'!$G300,'Предельники 2022'!$B$4:$X$28,'Форма 1'!AF$7),2),"")</f>
        <v/>
      </c>
      <c r="L300" s="31" t="str">
        <f>IF(ISBLANK('Форма 1'!AG300),"",'Форма 1'!AG300)</f>
        <v/>
      </c>
      <c r="M300" s="32" t="str">
        <f>IF(ISBLANK('Форма 1'!AH300),"",'Форма 1'!AH300)</f>
        <v/>
      </c>
      <c r="N300" s="30" t="str">
        <f>IF(ISNUMBER('Форма 1'!AI300),ROUND('Форма 1'!$I300*VLOOKUP('Форма 1'!$G300,'Предельники 2022'!$B$4:$X$28,'Форма 1'!AI$7),2),"")</f>
        <v/>
      </c>
      <c r="O300" s="30" t="str">
        <f>IF(ISNUMBER('Форма 1'!AJ300),ROUND('Форма 1'!$I300*VLOOKUP('Форма 1'!$G300,'Предельники 2022'!$B$4:$X$28,'Форма 1'!AJ$7),2),"")</f>
        <v/>
      </c>
      <c r="P300" s="30" t="str">
        <f>IF(ISNUMBER('Форма 1'!AK300),ROUND('Форма 1'!$I300*VLOOKUP('Форма 1'!$G300,'Предельники 2022'!$B$4:$X$28,'Форма 1'!AK$7),2),"")</f>
        <v/>
      </c>
      <c r="Q300" s="30" t="str">
        <f>IF(ISNUMBER('Форма 1'!AL300),ROUND('Форма 1'!$I300*VLOOKUP('Форма 1'!$G300,'Предельники 2022'!$B$4:$X$28,'Форма 1'!AL$7),2),"")</f>
        <v/>
      </c>
      <c r="R300" s="30" t="str">
        <f>IF(ISNUMBER('Форма 1'!AM300),ROUND('Форма 1'!$I300*VLOOKUP('Форма 1'!$G300,'Предельники 2022'!$B$4:$X$28,'Форма 1'!AM$7),2),"")</f>
        <v/>
      </c>
      <c r="S300" s="93" t="str">
        <f t="shared" si="60"/>
        <v/>
      </c>
      <c r="T300" s="93" t="str">
        <f>IF(ISNUMBER('Форма 1'!AN300),INDEX('Предельники 2022'!$C$4:$X$28,MATCH('Форма 1'!$G300,'Предельники 2022'!$B$4:$B$28,0),MATCH(T$5,'Предельники 2022'!$C$3:$X$3,0)),"")</f>
        <v/>
      </c>
      <c r="U300" s="93" t="str">
        <f>IF(ISNUMBER('Форма 1'!AO300),INDEX('Предельники 2022'!$C$4:$X$28,MATCH('Форма 1'!$G300,'Предельники 2022'!$B$4:$B$28,0),MATCH(U$5,'Предельники 2022'!$C$3:$X$3,0)),"")</f>
        <v/>
      </c>
      <c r="V300" s="93" t="str">
        <f>IF(ISNUMBER('Форма 1'!AP300),INDEX('Предельники 2022'!$C$4:$X$28,MATCH('Форма 1'!$G300,'Предельники 2022'!$B$4:$B$28,0),MATCH(V$5,'Предельники 2022'!$C$3:$X$3,0)),"")</f>
        <v/>
      </c>
      <c r="W300" s="93" t="str">
        <f>IF(ISNUMBER('Форма 1'!AQ300),INDEX('Предельники 2022'!$C$4:$X$28,MATCH('Форма 1'!$G300,'Предельники 2022'!$B$4:$B$28,0),MATCH(W$5,'Предельники 2022'!$C$3:$X$3,0)),"")</f>
        <v/>
      </c>
      <c r="X300" s="30" t="str">
        <f>IF(ISNUMBER('Форма 1'!AR300),ROUND('Форма 1'!$I300*VLOOKUP('Форма 1'!$G300,'Предельники 2022'!$B$4:$X$28,'Форма 1'!AR$7),2),"")</f>
        <v/>
      </c>
      <c r="Y300" s="30" t="str">
        <f>IF(ISNUMBER('Форма 1'!AS300),ROUND('Форма 1'!$I300*VLOOKUP('Форма 1'!$G300,'Предельники 2022'!$B$4:$X$28,'Форма 1'!AS$7),2),"")</f>
        <v/>
      </c>
      <c r="Z300" s="30" t="str">
        <f>IF(ISNUMBER('Форма 1'!AT300),ROUND('Форма 1'!$I300*VLOOKUP('Форма 1'!$G300,'Предельники 2022'!$B$4:$X$28,'Форма 1'!AT$7),2),"")</f>
        <v/>
      </c>
      <c r="AA300" s="32"/>
      <c r="AB300" s="128">
        <f>'Форма 1'!T300</f>
        <v>45657</v>
      </c>
      <c r="AC300" s="130" t="str">
        <f>'Форма 1'!U300</f>
        <v>СС</v>
      </c>
    </row>
    <row r="301" spans="1:29" x14ac:dyDescent="0.25">
      <c r="A301" s="28">
        <f t="shared" si="59"/>
        <v>114</v>
      </c>
      <c r="B301" s="74" t="str">
        <f>IF(ISBLANK('Форма 1'!B301),"",'Форма 1'!B301)</f>
        <v>Пермский городской округ, город Пермь</v>
      </c>
      <c r="C301" s="87" t="s">
        <v>42</v>
      </c>
      <c r="D301" s="29">
        <f>IF(ISBLANK(C301),"Введите адрес",IF(C301='Форма 1'!C301,SUM(E301:K301,M301:S301,Форма2[[#This Row],[19]:[22]]),"Ошибка в адресе!"))</f>
        <v>4594117.6100000003</v>
      </c>
      <c r="E301" s="30">
        <f>IF(ISNUMBER('Форма 1'!Z301),ROUND('Форма 1'!$I301*VLOOKUP('Форма 1'!$G301,'Предельники 2022'!$B$4:$X$28,'Форма 1'!Z$7),2),"")</f>
        <v>1403206.81</v>
      </c>
      <c r="F301" s="30" t="str">
        <f>IF(ISNUMBER('Форма 1'!AA301),ROUND('Форма 1'!$I301*VLOOKUP('Форма 1'!$G301,'Предельники 2022'!$B$4:$X$28,'Форма 1'!AA$7),2),"")</f>
        <v/>
      </c>
      <c r="G301" s="30" t="str">
        <f>IF(ISNUMBER('Форма 1'!AB301),ROUND('Форма 1'!$I301*VLOOKUP('Форма 1'!$G301,'Предельники 2022'!$B$4:$X$28,'Форма 1'!AB$7),2),"")</f>
        <v/>
      </c>
      <c r="H301" s="30">
        <f>IF(ISNUMBER('Форма 1'!AC301),ROUND('Форма 1'!$I301*VLOOKUP('Форма 1'!$G301,'Предельники 2022'!$B$4:$X$28,'Форма 1'!AC$7),2),"")</f>
        <v>877932.55</v>
      </c>
      <c r="I301" s="30">
        <f>IF(ISNUMBER('Форма 1'!AD301),ROUND('Форма 1'!$I301*VLOOKUP('Форма 1'!$G301,'Предельники 2022'!$B$4:$X$28,'Форма 1'!AD$7),2),"")</f>
        <v>2312978.25</v>
      </c>
      <c r="J301" s="30" t="str">
        <f>IF(ISNUMBER('Форма 1'!AE301),ROUND('Форма 1'!$I301*VLOOKUP('Форма 1'!$G301,'Предельники 2022'!$B$4:$X$28,'Форма 1'!AE$7),2),"")</f>
        <v/>
      </c>
      <c r="K301" s="30" t="str">
        <f>IF(ISNUMBER('Форма 1'!AF301),ROUND('Форма 1'!$I301*VLOOKUP('Форма 1'!$G301,'Предельники 2022'!$B$4:$X$28,'Форма 1'!AF$7),2),"")</f>
        <v/>
      </c>
      <c r="L301" s="31" t="str">
        <f>IF(ISBLANK('Форма 1'!AG301),"",'Форма 1'!AG301)</f>
        <v/>
      </c>
      <c r="M301" s="32" t="str">
        <f>IF(ISBLANK('Форма 1'!AH301),"",'Форма 1'!AH301)</f>
        <v/>
      </c>
      <c r="N301" s="30" t="str">
        <f>IF(ISNUMBER('Форма 1'!AI301),ROUND('Форма 1'!$I301*VLOOKUP('Форма 1'!$G301,'Предельники 2022'!$B$4:$X$28,'Форма 1'!AI$7),2),"")</f>
        <v/>
      </c>
      <c r="O301" s="30" t="str">
        <f>IF(ISNUMBER('Форма 1'!AJ301),ROUND('Форма 1'!$I301*VLOOKUP('Форма 1'!$G301,'Предельники 2022'!$B$4:$X$28,'Форма 1'!AJ$7),2),"")</f>
        <v/>
      </c>
      <c r="P301" s="30" t="str">
        <f>IF(ISNUMBER('Форма 1'!AK301),ROUND('Форма 1'!$I301*VLOOKUP('Форма 1'!$G301,'Предельники 2022'!$B$4:$X$28,'Форма 1'!AK$7),2),"")</f>
        <v/>
      </c>
      <c r="Q301" s="30" t="str">
        <f>IF(ISNUMBER('Форма 1'!AL301),ROUND('Форма 1'!$I301*VLOOKUP('Форма 1'!$G301,'Предельники 2022'!$B$4:$X$28,'Форма 1'!AL$7),2),"")</f>
        <v/>
      </c>
      <c r="R301" s="30" t="str">
        <f>IF(ISNUMBER('Форма 1'!AM301),ROUND('Форма 1'!$I301*VLOOKUP('Форма 1'!$G301,'Предельники 2022'!$B$4:$X$28,'Форма 1'!AM$7),2),"")</f>
        <v/>
      </c>
      <c r="S301" s="93" t="str">
        <f t="shared" si="60"/>
        <v/>
      </c>
      <c r="T301" s="93" t="str">
        <f>IF(ISNUMBER('Форма 1'!AN301),INDEX('Предельники 2022'!$C$4:$X$28,MATCH('Форма 1'!$G301,'Предельники 2022'!$B$4:$B$28,0),MATCH(T$5,'Предельники 2022'!$C$3:$X$3,0)),"")</f>
        <v/>
      </c>
      <c r="U301" s="93" t="str">
        <f>IF(ISNUMBER('Форма 1'!AO301),INDEX('Предельники 2022'!$C$4:$X$28,MATCH('Форма 1'!$G301,'Предельники 2022'!$B$4:$B$28,0),MATCH(U$5,'Предельники 2022'!$C$3:$X$3,0)),"")</f>
        <v/>
      </c>
      <c r="V301" s="93" t="str">
        <f>IF(ISNUMBER('Форма 1'!AP301),INDEX('Предельники 2022'!$C$4:$X$28,MATCH('Форма 1'!$G301,'Предельники 2022'!$B$4:$B$28,0),MATCH(V$5,'Предельники 2022'!$C$3:$X$3,0)),"")</f>
        <v/>
      </c>
      <c r="W301" s="93" t="str">
        <f>IF(ISNUMBER('Форма 1'!AQ301),INDEX('Предельники 2022'!$C$4:$X$28,MATCH('Форма 1'!$G301,'Предельники 2022'!$B$4:$B$28,0),MATCH(W$5,'Предельники 2022'!$C$3:$X$3,0)),"")</f>
        <v/>
      </c>
      <c r="X301" s="30" t="str">
        <f>IF(ISNUMBER('Форма 1'!AR301),ROUND('Форма 1'!$I301*VLOOKUP('Форма 1'!$G301,'Предельники 2022'!$B$4:$X$28,'Форма 1'!AR$7),2),"")</f>
        <v/>
      </c>
      <c r="Y301" s="30" t="str">
        <f>IF(ISNUMBER('Форма 1'!AS301),ROUND('Форма 1'!$I301*VLOOKUP('Форма 1'!$G301,'Предельники 2022'!$B$4:$X$28,'Форма 1'!AS$7),2),"")</f>
        <v/>
      </c>
      <c r="Z301" s="30" t="str">
        <f>IF(ISNUMBER('Форма 1'!AT301),ROUND('Форма 1'!$I301*VLOOKUP('Форма 1'!$G301,'Предельники 2022'!$B$4:$X$28,'Форма 1'!AT$7),2),"")</f>
        <v/>
      </c>
      <c r="AA301" s="32"/>
      <c r="AB301" s="128">
        <f>'Форма 1'!T301</f>
        <v>45657</v>
      </c>
      <c r="AC301" s="130" t="str">
        <f>'Форма 1'!U301</f>
        <v>СС</v>
      </c>
    </row>
    <row r="302" spans="1:29" x14ac:dyDescent="0.25">
      <c r="A302" s="28">
        <f t="shared" si="59"/>
        <v>115</v>
      </c>
      <c r="B302" s="74" t="str">
        <f>IF(ISBLANK('Форма 1'!B302),"",'Форма 1'!B302)</f>
        <v>Пермский городской округ, город Пермь</v>
      </c>
      <c r="C302" s="87" t="s">
        <v>999</v>
      </c>
      <c r="D302" s="29">
        <f>IF(ISBLANK(C302),"Введите адрес",IF(C302='Форма 1'!C302,SUM(E302:K302,M302:S302,Форма2[[#This Row],[19]:[22]]),"Ошибка в адресе!"))</f>
        <v>3102374.66</v>
      </c>
      <c r="E302" s="30" t="str">
        <f>IF(ISNUMBER('Форма 1'!Z302),ROUND('Форма 1'!$I302*VLOOKUP('Форма 1'!$G302,'Предельники 2022'!$B$4:$X$28,'Форма 1'!Z$7),2),"")</f>
        <v/>
      </c>
      <c r="F302" s="30" t="str">
        <f>IF(ISNUMBER('Форма 1'!AA302),ROUND('Форма 1'!$I302*VLOOKUP('Форма 1'!$G302,'Предельники 2022'!$B$4:$X$28,'Форма 1'!AA$7),2),"")</f>
        <v/>
      </c>
      <c r="G302" s="30" t="str">
        <f>IF(ISNUMBER('Форма 1'!AB302),ROUND('Форма 1'!$I302*VLOOKUP('Форма 1'!$G302,'Предельники 2022'!$B$4:$X$28,'Форма 1'!AB$7),2),"")</f>
        <v/>
      </c>
      <c r="H302" s="30" t="str">
        <f>IF(ISNUMBER('Форма 1'!AC302),ROUND('Форма 1'!$I302*VLOOKUP('Форма 1'!$G302,'Предельники 2022'!$B$4:$X$28,'Форма 1'!AC$7),2),"")</f>
        <v/>
      </c>
      <c r="I302" s="30" t="str">
        <f>IF(ISNUMBER('Форма 1'!AD302),ROUND('Форма 1'!$I302*VLOOKUP('Форма 1'!$G302,'Предельники 2022'!$B$4:$X$28,'Форма 1'!AD$7),2),"")</f>
        <v/>
      </c>
      <c r="J302" s="30" t="str">
        <f>IF(ISNUMBER('Форма 1'!AE302),ROUND('Форма 1'!$I302*VLOOKUP('Форма 1'!$G302,'Предельники 2022'!$B$4:$X$28,'Форма 1'!AE$7),2),"")</f>
        <v/>
      </c>
      <c r="K302" s="30" t="str">
        <f>IF(ISNUMBER('Форма 1'!AF302),ROUND('Форма 1'!$I302*VLOOKUP('Форма 1'!$G302,'Предельники 2022'!$B$4:$X$28,'Форма 1'!AF$7),2),"")</f>
        <v/>
      </c>
      <c r="L302" s="31" t="str">
        <f>IF(ISBLANK('Форма 1'!AG302),"",'Форма 1'!AG302)</f>
        <v/>
      </c>
      <c r="M302" s="32" t="str">
        <f>IF(ISBLANK('Форма 1'!AH302),"",'Форма 1'!AH302)</f>
        <v/>
      </c>
      <c r="N302" s="30" t="str">
        <f>IF(ISNUMBER('Форма 1'!AI302),ROUND('Форма 1'!$I302*VLOOKUP('Форма 1'!$G302,'Предельники 2022'!$B$4:$X$28,'Форма 1'!AI$7),2),"")</f>
        <v/>
      </c>
      <c r="O302" s="30">
        <f>IF(ISNUMBER('Форма 1'!AJ302),ROUND('Форма 1'!$I302*VLOOKUP('Форма 1'!$G302,'Предельники 2022'!$B$4:$X$28,'Форма 1'!AJ$7),2),"")</f>
        <v>3102374.66</v>
      </c>
      <c r="P302" s="30" t="str">
        <f>IF(ISNUMBER('Форма 1'!AK302),ROUND('Форма 1'!$I302*VLOOKUP('Форма 1'!$G302,'Предельники 2022'!$B$4:$X$28,'Форма 1'!AK$7),2),"")</f>
        <v/>
      </c>
      <c r="Q302" s="30" t="str">
        <f>IF(ISNUMBER('Форма 1'!AL302),ROUND('Форма 1'!$I302*VLOOKUP('Форма 1'!$G302,'Предельники 2022'!$B$4:$X$28,'Форма 1'!AL$7),2),"")</f>
        <v/>
      </c>
      <c r="R302" s="30" t="str">
        <f>IF(ISNUMBER('Форма 1'!AM302),ROUND('Форма 1'!$I302*VLOOKUP('Форма 1'!$G302,'Предельники 2022'!$B$4:$X$28,'Форма 1'!AM$7),2),"")</f>
        <v/>
      </c>
      <c r="S302" s="93" t="str">
        <f t="shared" si="60"/>
        <v/>
      </c>
      <c r="T302" s="93" t="str">
        <f>IF(ISNUMBER('Форма 1'!AN302),INDEX('Предельники 2022'!$C$4:$X$28,MATCH('Форма 1'!$G302,'Предельники 2022'!$B$4:$B$28,0),MATCH(T$5,'Предельники 2022'!$C$3:$X$3,0)),"")</f>
        <v/>
      </c>
      <c r="U302" s="93" t="str">
        <f>IF(ISNUMBER('Форма 1'!AO302),INDEX('Предельники 2022'!$C$4:$X$28,MATCH('Форма 1'!$G302,'Предельники 2022'!$B$4:$B$28,0),MATCH(U$5,'Предельники 2022'!$C$3:$X$3,0)),"")</f>
        <v/>
      </c>
      <c r="V302" s="93" t="str">
        <f>IF(ISNUMBER('Форма 1'!AP302),INDEX('Предельники 2022'!$C$4:$X$28,MATCH('Форма 1'!$G302,'Предельники 2022'!$B$4:$B$28,0),MATCH(V$5,'Предельники 2022'!$C$3:$X$3,0)),"")</f>
        <v/>
      </c>
      <c r="W302" s="93" t="str">
        <f>IF(ISNUMBER('Форма 1'!AQ302),INDEX('Предельники 2022'!$C$4:$X$28,MATCH('Форма 1'!$G302,'Предельники 2022'!$B$4:$B$28,0),MATCH(W$5,'Предельники 2022'!$C$3:$X$3,0)),"")</f>
        <v/>
      </c>
      <c r="X302" s="30" t="str">
        <f>IF(ISNUMBER('Форма 1'!AR302),ROUND('Форма 1'!$I302*VLOOKUP('Форма 1'!$G302,'Предельники 2022'!$B$4:$X$28,'Форма 1'!AR$7),2),"")</f>
        <v/>
      </c>
      <c r="Y302" s="30" t="str">
        <f>IF(ISNUMBER('Форма 1'!AS302),ROUND('Форма 1'!$I302*VLOOKUP('Форма 1'!$G302,'Предельники 2022'!$B$4:$X$28,'Форма 1'!AS$7),2),"")</f>
        <v/>
      </c>
      <c r="Z302" s="30" t="str">
        <f>IF(ISNUMBER('Форма 1'!AT302),ROUND('Форма 1'!$I302*VLOOKUP('Форма 1'!$G302,'Предельники 2022'!$B$4:$X$28,'Форма 1'!AT$7),2),"")</f>
        <v/>
      </c>
      <c r="AA302" s="32"/>
      <c r="AB302" s="128">
        <f>'Форма 1'!T302</f>
        <v>45657</v>
      </c>
      <c r="AC302" s="130" t="str">
        <f>'Форма 1'!U302</f>
        <v>РО</v>
      </c>
    </row>
    <row r="303" spans="1:29" x14ac:dyDescent="0.25">
      <c r="A303" s="28">
        <f t="shared" si="59"/>
        <v>116</v>
      </c>
      <c r="B303" s="74" t="str">
        <f>IF(ISBLANK('Форма 1'!B303),"",'Форма 1'!B303)</f>
        <v>Пермский городской округ, город Пермь</v>
      </c>
      <c r="C303" s="87" t="s">
        <v>38</v>
      </c>
      <c r="D303" s="29">
        <f>IF(ISBLANK(C303),"Введите адрес",IF(C303='Форма 1'!C303,SUM(E303:K303,M303:S303,Форма2[[#This Row],[19]:[22]]),"Ошибка в адресе!"))</f>
        <v>21059301.490000002</v>
      </c>
      <c r="E303" s="30">
        <f>IF(ISNUMBER('Форма 1'!Z303),ROUND('Форма 1'!$I303*VLOOKUP('Форма 1'!$G303,'Предельники 2022'!$B$4:$X$28,'Форма 1'!Z$7),2),"")</f>
        <v>6889993.3399999999</v>
      </c>
      <c r="F303" s="30" t="str">
        <f>IF(ISNUMBER('Форма 1'!AA303),ROUND('Форма 1'!$I303*VLOOKUP('Форма 1'!$G303,'Предельники 2022'!$B$4:$X$28,'Форма 1'!AA$7),2),"")</f>
        <v/>
      </c>
      <c r="G303" s="30" t="str">
        <f>IF(ISNUMBER('Форма 1'!AB303),ROUND('Форма 1'!$I303*VLOOKUP('Форма 1'!$G303,'Предельники 2022'!$B$4:$X$28,'Форма 1'!AB$7),2),"")</f>
        <v/>
      </c>
      <c r="H303" s="30">
        <f>IF(ISNUMBER('Форма 1'!AC303),ROUND('Форма 1'!$I303*VLOOKUP('Форма 1'!$G303,'Предельники 2022'!$B$4:$X$28,'Форма 1'!AC$7),2),"")</f>
        <v>2350910.59</v>
      </c>
      <c r="I303" s="30">
        <f>IF(ISNUMBER('Форма 1'!AD303),ROUND('Форма 1'!$I303*VLOOKUP('Форма 1'!$G303,'Предельники 2022'!$B$4:$X$28,'Форма 1'!AD$7),2),"")</f>
        <v>7940302.2400000002</v>
      </c>
      <c r="J303" s="30" t="str">
        <f>IF(ISNUMBER('Форма 1'!AE303),ROUND('Форма 1'!$I303*VLOOKUP('Форма 1'!$G303,'Предельники 2022'!$B$4:$X$28,'Форма 1'!AE$7),2),"")</f>
        <v/>
      </c>
      <c r="K303" s="30" t="str">
        <f>IF(ISNUMBER('Форма 1'!AF303),ROUND('Форма 1'!$I303*VLOOKUP('Форма 1'!$G303,'Предельники 2022'!$B$4:$X$28,'Форма 1'!AF$7),2),"")</f>
        <v/>
      </c>
      <c r="L303" s="31" t="str">
        <f>IF(ISBLANK('Форма 1'!AG303),"",'Форма 1'!AG303)</f>
        <v/>
      </c>
      <c r="M303" s="32" t="str">
        <f>IF(ISBLANK('Форма 1'!AH303),"",'Форма 1'!AH303)</f>
        <v/>
      </c>
      <c r="N303" s="30" t="str">
        <f>IF(ISNUMBER('Форма 1'!AI303),ROUND('Форма 1'!$I303*VLOOKUP('Форма 1'!$G303,'Предельники 2022'!$B$4:$X$28,'Форма 1'!AI$7),2),"")</f>
        <v/>
      </c>
      <c r="O303" s="30" t="str">
        <f>IF(ISNUMBER('Форма 1'!AJ303),ROUND('Форма 1'!$I303*VLOOKUP('Форма 1'!$G303,'Предельники 2022'!$B$4:$X$28,'Форма 1'!AJ$7),2),"")</f>
        <v/>
      </c>
      <c r="P303" s="30" t="str">
        <f>IF(ISNUMBER('Форма 1'!AK303),ROUND('Форма 1'!$I303*VLOOKUP('Форма 1'!$G303,'Предельники 2022'!$B$4:$X$28,'Форма 1'!AK$7),2),"")</f>
        <v/>
      </c>
      <c r="Q303" s="30" t="str">
        <f>IF(ISNUMBER('Форма 1'!AL303),ROUND('Форма 1'!$I303*VLOOKUP('Форма 1'!$G303,'Предельники 2022'!$B$4:$X$28,'Форма 1'!AL$7),2),"")</f>
        <v/>
      </c>
      <c r="R303" s="30" t="str">
        <f>IF(ISNUMBER('Форма 1'!AM303),ROUND('Форма 1'!$I303*VLOOKUP('Форма 1'!$G303,'Предельники 2022'!$B$4:$X$28,'Форма 1'!AM$7),2),"")</f>
        <v/>
      </c>
      <c r="S303" s="93" t="str">
        <f t="shared" si="60"/>
        <v/>
      </c>
      <c r="T303" s="93" t="str">
        <f>IF(ISNUMBER('Форма 1'!AN303),INDEX('Предельники 2022'!$C$4:$X$28,MATCH('Форма 1'!$G303,'Предельники 2022'!$B$4:$B$28,0),MATCH(T$5,'Предельники 2022'!$C$3:$X$3,0)),"")</f>
        <v/>
      </c>
      <c r="U303" s="93" t="str">
        <f>IF(ISNUMBER('Форма 1'!AO303),INDEX('Предельники 2022'!$C$4:$X$28,MATCH('Форма 1'!$G303,'Предельники 2022'!$B$4:$B$28,0),MATCH(U$5,'Предельники 2022'!$C$3:$X$3,0)),"")</f>
        <v/>
      </c>
      <c r="V303" s="93" t="str">
        <f>IF(ISNUMBER('Форма 1'!AP303),INDEX('Предельники 2022'!$C$4:$X$28,MATCH('Форма 1'!$G303,'Предельники 2022'!$B$4:$B$28,0),MATCH(V$5,'Предельники 2022'!$C$3:$X$3,0)),"")</f>
        <v/>
      </c>
      <c r="W303" s="93" t="str">
        <f>IF(ISNUMBER('Форма 1'!AQ303),INDEX('Предельники 2022'!$C$4:$X$28,MATCH('Форма 1'!$G303,'Предельники 2022'!$B$4:$B$28,0),MATCH(W$5,'Предельники 2022'!$C$3:$X$3,0)),"")</f>
        <v/>
      </c>
      <c r="X303" s="30">
        <f>IF(ISNUMBER('Форма 1'!AR303),ROUND('Форма 1'!$I303*VLOOKUP('Форма 1'!$G303,'Предельники 2022'!$B$4:$X$28,'Форма 1'!AR$7),2),"")</f>
        <v>3878095.32</v>
      </c>
      <c r="Y303" s="30" t="str">
        <f>IF(ISNUMBER('Форма 1'!AS303),ROUND('Форма 1'!$I303*VLOOKUP('Форма 1'!$G303,'Предельники 2022'!$B$4:$X$28,'Форма 1'!AS$7),2),"")</f>
        <v/>
      </c>
      <c r="Z303" s="30" t="str">
        <f>IF(ISNUMBER('Форма 1'!AT303),ROUND('Форма 1'!$I303*VLOOKUP('Форма 1'!$G303,'Предельники 2022'!$B$4:$X$28,'Форма 1'!AT$7),2),"")</f>
        <v/>
      </c>
      <c r="AA303" s="32"/>
      <c r="AB303" s="128">
        <f>'Форма 1'!T303</f>
        <v>45657</v>
      </c>
      <c r="AC303" s="130" t="str">
        <f>'Форма 1'!U303</f>
        <v>СС</v>
      </c>
    </row>
    <row r="304" spans="1:29" x14ac:dyDescent="0.25">
      <c r="A304" s="28">
        <f t="shared" si="59"/>
        <v>117</v>
      </c>
      <c r="B304" s="74" t="str">
        <f>IF(ISBLANK('Форма 1'!B304),"",'Форма 1'!B304)</f>
        <v>Пермский городской округ, город Пермь</v>
      </c>
      <c r="C304" s="87" t="s">
        <v>39</v>
      </c>
      <c r="D304" s="29">
        <f>IF(ISBLANK(C304),"Введите адрес",IF(C304='Форма 1'!C304,SUM(E304:K304,M304:S304,Форма2[[#This Row],[19]:[22]]),"Ошибка в адресе!"))</f>
        <v>5657373.8600000003</v>
      </c>
      <c r="E304" s="30">
        <f>IF(ISNUMBER('Форма 1'!Z304),ROUND('Форма 1'!$I304*VLOOKUP('Форма 1'!$G304,'Предельники 2022'!$B$4:$X$28,'Форма 1'!Z$7),2),"")</f>
        <v>1727963.06</v>
      </c>
      <c r="F304" s="30" t="str">
        <f>IF(ISNUMBER('Форма 1'!AA304),ROUND('Форма 1'!$I304*VLOOKUP('Форма 1'!$G304,'Предельники 2022'!$B$4:$X$28,'Форма 1'!AA$7),2),"")</f>
        <v/>
      </c>
      <c r="G304" s="30" t="str">
        <f>IF(ISNUMBER('Форма 1'!AB304),ROUND('Форма 1'!$I304*VLOOKUP('Форма 1'!$G304,'Предельники 2022'!$B$4:$X$28,'Форма 1'!AB$7),2),"")</f>
        <v/>
      </c>
      <c r="H304" s="30">
        <f>IF(ISNUMBER('Форма 1'!AC304),ROUND('Форма 1'!$I304*VLOOKUP('Форма 1'!$G304,'Предельники 2022'!$B$4:$X$28,'Форма 1'!AC$7),2),"")</f>
        <v>1081120.05</v>
      </c>
      <c r="I304" s="30">
        <f>IF(ISNUMBER('Форма 1'!AD304),ROUND('Форма 1'!$I304*VLOOKUP('Форма 1'!$G304,'Предельники 2022'!$B$4:$X$28,'Форма 1'!AD$7),2),"")</f>
        <v>2848290.75</v>
      </c>
      <c r="J304" s="30" t="str">
        <f>IF(ISNUMBER('Форма 1'!AE304),ROUND('Форма 1'!$I304*VLOOKUP('Форма 1'!$G304,'Предельники 2022'!$B$4:$X$28,'Форма 1'!AE$7),2),"")</f>
        <v/>
      </c>
      <c r="K304" s="30" t="str">
        <f>IF(ISNUMBER('Форма 1'!AF304),ROUND('Форма 1'!$I304*VLOOKUP('Форма 1'!$G304,'Предельники 2022'!$B$4:$X$28,'Форма 1'!AF$7),2),"")</f>
        <v/>
      </c>
      <c r="L304" s="31" t="str">
        <f>IF(ISBLANK('Форма 1'!AG304),"",'Форма 1'!AG304)</f>
        <v/>
      </c>
      <c r="M304" s="32" t="str">
        <f>IF(ISBLANK('Форма 1'!AH304),"",'Форма 1'!AH304)</f>
        <v/>
      </c>
      <c r="N304" s="30" t="str">
        <f>IF(ISNUMBER('Форма 1'!AI304),ROUND('Форма 1'!$I304*VLOOKUP('Форма 1'!$G304,'Предельники 2022'!$B$4:$X$28,'Форма 1'!AI$7),2),"")</f>
        <v/>
      </c>
      <c r="O304" s="30" t="str">
        <f>IF(ISNUMBER('Форма 1'!AJ304),ROUND('Форма 1'!$I304*VLOOKUP('Форма 1'!$G304,'Предельники 2022'!$B$4:$X$28,'Форма 1'!AJ$7),2),"")</f>
        <v/>
      </c>
      <c r="P304" s="30" t="str">
        <f>IF(ISNUMBER('Форма 1'!AK304),ROUND('Форма 1'!$I304*VLOOKUP('Форма 1'!$G304,'Предельники 2022'!$B$4:$X$28,'Форма 1'!AK$7),2),"")</f>
        <v/>
      </c>
      <c r="Q304" s="30" t="str">
        <f>IF(ISNUMBER('Форма 1'!AL304),ROUND('Форма 1'!$I304*VLOOKUP('Форма 1'!$G304,'Предельники 2022'!$B$4:$X$28,'Форма 1'!AL$7),2),"")</f>
        <v/>
      </c>
      <c r="R304" s="30" t="str">
        <f>IF(ISNUMBER('Форма 1'!AM304),ROUND('Форма 1'!$I304*VLOOKUP('Форма 1'!$G304,'Предельники 2022'!$B$4:$X$28,'Форма 1'!AM$7),2),"")</f>
        <v/>
      </c>
      <c r="S304" s="93" t="str">
        <f t="shared" si="60"/>
        <v/>
      </c>
      <c r="T304" s="93" t="str">
        <f>IF(ISNUMBER('Форма 1'!AN304),INDEX('Предельники 2022'!$C$4:$X$28,MATCH('Форма 1'!$G304,'Предельники 2022'!$B$4:$B$28,0),MATCH(T$5,'Предельники 2022'!$C$3:$X$3,0)),"")</f>
        <v/>
      </c>
      <c r="U304" s="93" t="str">
        <f>IF(ISNUMBER('Форма 1'!AO304),INDEX('Предельники 2022'!$C$4:$X$28,MATCH('Форма 1'!$G304,'Предельники 2022'!$B$4:$B$28,0),MATCH(U$5,'Предельники 2022'!$C$3:$X$3,0)),"")</f>
        <v/>
      </c>
      <c r="V304" s="93" t="str">
        <f>IF(ISNUMBER('Форма 1'!AP304),INDEX('Предельники 2022'!$C$4:$X$28,MATCH('Форма 1'!$G304,'Предельники 2022'!$B$4:$B$28,0),MATCH(V$5,'Предельники 2022'!$C$3:$X$3,0)),"")</f>
        <v/>
      </c>
      <c r="W304" s="93" t="str">
        <f>IF(ISNUMBER('Форма 1'!AQ304),INDEX('Предельники 2022'!$C$4:$X$28,MATCH('Форма 1'!$G304,'Предельники 2022'!$B$4:$B$28,0),MATCH(W$5,'Предельники 2022'!$C$3:$X$3,0)),"")</f>
        <v/>
      </c>
      <c r="X304" s="30" t="str">
        <f>IF(ISNUMBER('Форма 1'!AR304),ROUND('Форма 1'!$I304*VLOOKUP('Форма 1'!$G304,'Предельники 2022'!$B$4:$X$28,'Форма 1'!AR$7),2),"")</f>
        <v/>
      </c>
      <c r="Y304" s="30" t="str">
        <f>IF(ISNUMBER('Форма 1'!AS304),ROUND('Форма 1'!$I304*VLOOKUP('Форма 1'!$G304,'Предельники 2022'!$B$4:$X$28,'Форма 1'!AS$7),2),"")</f>
        <v/>
      </c>
      <c r="Z304" s="30" t="str">
        <f>IF(ISNUMBER('Форма 1'!AT304),ROUND('Форма 1'!$I304*VLOOKUP('Форма 1'!$G304,'Предельники 2022'!$B$4:$X$28,'Форма 1'!AT$7),2),"")</f>
        <v/>
      </c>
      <c r="AA304" s="32"/>
      <c r="AB304" s="128">
        <f>'Форма 1'!T304</f>
        <v>45657</v>
      </c>
      <c r="AC304" s="130" t="str">
        <f>'Форма 1'!U304</f>
        <v>СС</v>
      </c>
    </row>
    <row r="305" spans="1:29" x14ac:dyDescent="0.25">
      <c r="A305" s="28">
        <f t="shared" si="59"/>
        <v>118</v>
      </c>
      <c r="B305" s="74" t="str">
        <f>IF(ISBLANK('Форма 1'!B305),"",'Форма 1'!B305)</f>
        <v>Пермский городской округ, город Пермь</v>
      </c>
      <c r="C305" s="87" t="s">
        <v>1000</v>
      </c>
      <c r="D305" s="29">
        <f>IF(ISBLANK(C305),"Введите адрес",IF(C305='Форма 1'!C305,SUM(E305:K305,M305:S305,Форма2[[#This Row],[19]:[22]]),"Ошибка в адресе!"))</f>
        <v>5253697.28</v>
      </c>
      <c r="E305" s="30" t="str">
        <f>IF(ISNUMBER('Форма 1'!Z305),ROUND('Форма 1'!$I305*VLOOKUP('Форма 1'!$G305,'Предельники 2022'!$B$4:$X$28,'Форма 1'!Z$7),2),"")</f>
        <v/>
      </c>
      <c r="F305" s="30" t="str">
        <f>IF(ISNUMBER('Форма 1'!AA305),ROUND('Форма 1'!$I305*VLOOKUP('Форма 1'!$G305,'Предельники 2022'!$B$4:$X$28,'Форма 1'!AA$7),2),"")</f>
        <v/>
      </c>
      <c r="G305" s="30" t="str">
        <f>IF(ISNUMBER('Форма 1'!AB305),ROUND('Форма 1'!$I305*VLOOKUP('Форма 1'!$G305,'Предельники 2022'!$B$4:$X$28,'Форма 1'!AB$7),2),"")</f>
        <v/>
      </c>
      <c r="H305" s="30" t="str">
        <f>IF(ISNUMBER('Форма 1'!AC305),ROUND('Форма 1'!$I305*VLOOKUP('Форма 1'!$G305,'Предельники 2022'!$B$4:$X$28,'Форма 1'!AC$7),2),"")</f>
        <v/>
      </c>
      <c r="I305" s="30" t="str">
        <f>IF(ISNUMBER('Форма 1'!AD305),ROUND('Форма 1'!$I305*VLOOKUP('Форма 1'!$G305,'Предельники 2022'!$B$4:$X$28,'Форма 1'!AD$7),2),"")</f>
        <v/>
      </c>
      <c r="J305" s="30" t="str">
        <f>IF(ISNUMBER('Форма 1'!AE305),ROUND('Форма 1'!$I305*VLOOKUP('Форма 1'!$G305,'Предельники 2022'!$B$4:$X$28,'Форма 1'!AE$7),2),"")</f>
        <v/>
      </c>
      <c r="K305" s="30" t="str">
        <f>IF(ISNUMBER('Форма 1'!AF305),ROUND('Форма 1'!$I305*VLOOKUP('Форма 1'!$G305,'Предельники 2022'!$B$4:$X$28,'Форма 1'!AF$7),2),"")</f>
        <v/>
      </c>
      <c r="L305" s="31" t="str">
        <f>IF(ISBLANK('Форма 1'!AG305),"",'Форма 1'!AG305)</f>
        <v/>
      </c>
      <c r="M305" s="32" t="str">
        <f>IF(ISBLANK('Форма 1'!AH305),"",'Форма 1'!AH305)</f>
        <v/>
      </c>
      <c r="N305" s="30">
        <f>IF(ISNUMBER('Форма 1'!AI305),ROUND('Форма 1'!$I305*VLOOKUP('Форма 1'!$G305,'Предельники 2022'!$B$4:$X$28,'Форма 1'!AI$7),2),"")</f>
        <v>5253697.28</v>
      </c>
      <c r="O305" s="30" t="str">
        <f>IF(ISNUMBER('Форма 1'!AJ305),ROUND('Форма 1'!$I305*VLOOKUP('Форма 1'!$G305,'Предельники 2022'!$B$4:$X$28,'Форма 1'!AJ$7),2),"")</f>
        <v/>
      </c>
      <c r="P305" s="30" t="str">
        <f>IF(ISNUMBER('Форма 1'!AK305),ROUND('Форма 1'!$I305*VLOOKUP('Форма 1'!$G305,'Предельники 2022'!$B$4:$X$28,'Форма 1'!AK$7),2),"")</f>
        <v/>
      </c>
      <c r="Q305" s="30" t="str">
        <f>IF(ISNUMBER('Форма 1'!AL305),ROUND('Форма 1'!$I305*VLOOKUP('Форма 1'!$G305,'Предельники 2022'!$B$4:$X$28,'Форма 1'!AL$7),2),"")</f>
        <v/>
      </c>
      <c r="R305" s="30" t="str">
        <f>IF(ISNUMBER('Форма 1'!AM305),ROUND('Форма 1'!$I305*VLOOKUP('Форма 1'!$G305,'Предельники 2022'!$B$4:$X$28,'Форма 1'!AM$7),2),"")</f>
        <v/>
      </c>
      <c r="S305" s="93" t="str">
        <f t="shared" si="60"/>
        <v/>
      </c>
      <c r="T305" s="93" t="str">
        <f>IF(ISNUMBER('Форма 1'!AN305),INDEX('Предельники 2022'!$C$4:$X$28,MATCH('Форма 1'!$G305,'Предельники 2022'!$B$4:$B$28,0),MATCH(T$5,'Предельники 2022'!$C$3:$X$3,0)),"")</f>
        <v/>
      </c>
      <c r="U305" s="93" t="str">
        <f>IF(ISNUMBER('Форма 1'!AO305),INDEX('Предельники 2022'!$C$4:$X$28,MATCH('Форма 1'!$G305,'Предельники 2022'!$B$4:$B$28,0),MATCH(U$5,'Предельники 2022'!$C$3:$X$3,0)),"")</f>
        <v/>
      </c>
      <c r="V305" s="93" t="str">
        <f>IF(ISNUMBER('Форма 1'!AP305),INDEX('Предельники 2022'!$C$4:$X$28,MATCH('Форма 1'!$G305,'Предельники 2022'!$B$4:$B$28,0),MATCH(V$5,'Предельники 2022'!$C$3:$X$3,0)),"")</f>
        <v/>
      </c>
      <c r="W305" s="93" t="str">
        <f>IF(ISNUMBER('Форма 1'!AQ305),INDEX('Предельники 2022'!$C$4:$X$28,MATCH('Форма 1'!$G305,'Предельники 2022'!$B$4:$B$28,0),MATCH(W$5,'Предельники 2022'!$C$3:$X$3,0)),"")</f>
        <v/>
      </c>
      <c r="X305" s="30" t="str">
        <f>IF(ISNUMBER('Форма 1'!AR305),ROUND('Форма 1'!$I305*VLOOKUP('Форма 1'!$G305,'Предельники 2022'!$B$4:$X$28,'Форма 1'!AR$7),2),"")</f>
        <v/>
      </c>
      <c r="Y305" s="30" t="str">
        <f>IF(ISNUMBER('Форма 1'!AS305),ROUND('Форма 1'!$I305*VLOOKUP('Форма 1'!$G305,'Предельники 2022'!$B$4:$X$28,'Форма 1'!AS$7),2),"")</f>
        <v/>
      </c>
      <c r="Z305" s="30" t="str">
        <f>IF(ISNUMBER('Форма 1'!AT305),ROUND('Форма 1'!$I305*VLOOKUP('Форма 1'!$G305,'Предельники 2022'!$B$4:$X$28,'Форма 1'!AT$7),2),"")</f>
        <v/>
      </c>
      <c r="AA305" s="32"/>
      <c r="AB305" s="128">
        <f>'Форма 1'!T305</f>
        <v>45657</v>
      </c>
      <c r="AC305" s="130" t="str">
        <f>'Форма 1'!U305</f>
        <v>РО</v>
      </c>
    </row>
    <row r="306" spans="1:29" x14ac:dyDescent="0.25">
      <c r="A306" s="28">
        <f t="shared" si="59"/>
        <v>119</v>
      </c>
      <c r="B306" s="74" t="str">
        <f>IF(ISBLANK('Форма 1'!B306),"",'Форма 1'!B306)</f>
        <v>Пермский городской округ, город Пермь</v>
      </c>
      <c r="C306" s="87" t="s">
        <v>235</v>
      </c>
      <c r="D306" s="29">
        <f>IF(ISBLANK(C306),"Введите адрес",IF(C306='Форма 1'!C306,SUM(E306:K306,M306:S306,Форма2[[#This Row],[19]:[22]]),"Ошибка в адресе!"))</f>
        <v>6661500.8300000001</v>
      </c>
      <c r="E306" s="30" t="str">
        <f>IF(ISNUMBER('Форма 1'!Z306),ROUND('Форма 1'!$I306*VLOOKUP('Форма 1'!$G306,'Предельники 2022'!$B$4:$X$28,'Форма 1'!Z$7),2),"")</f>
        <v/>
      </c>
      <c r="F306" s="30" t="str">
        <f>IF(ISNUMBER('Форма 1'!AA306),ROUND('Форма 1'!$I306*VLOOKUP('Форма 1'!$G306,'Предельники 2022'!$B$4:$X$28,'Форма 1'!AA$7),2),"")</f>
        <v/>
      </c>
      <c r="G306" s="30" t="str">
        <f>IF(ISNUMBER('Форма 1'!AB306),ROUND('Форма 1'!$I306*VLOOKUP('Форма 1'!$G306,'Предельники 2022'!$B$4:$X$28,'Форма 1'!AB$7),2),"")</f>
        <v/>
      </c>
      <c r="H306" s="30" t="str">
        <f>IF(ISNUMBER('Форма 1'!AC306),ROUND('Форма 1'!$I306*VLOOKUP('Форма 1'!$G306,'Предельники 2022'!$B$4:$X$28,'Форма 1'!AC$7),2),"")</f>
        <v/>
      </c>
      <c r="I306" s="30" t="str">
        <f>IF(ISNUMBER('Форма 1'!AD306),ROUND('Форма 1'!$I306*VLOOKUP('Форма 1'!$G306,'Предельники 2022'!$B$4:$X$28,'Форма 1'!AD$7),2),"")</f>
        <v/>
      </c>
      <c r="J306" s="30" t="str">
        <f>IF(ISNUMBER('Форма 1'!AE306),ROUND('Форма 1'!$I306*VLOOKUP('Форма 1'!$G306,'Предельники 2022'!$B$4:$X$28,'Форма 1'!AE$7),2),"")</f>
        <v/>
      </c>
      <c r="K306" s="30" t="str">
        <f>IF(ISNUMBER('Форма 1'!AF306),ROUND('Форма 1'!$I306*VLOOKUP('Форма 1'!$G306,'Предельники 2022'!$B$4:$X$28,'Форма 1'!AF$7),2),"")</f>
        <v/>
      </c>
      <c r="L306" s="31" t="str">
        <f>IF(ISBLANK('Форма 1'!AG306),"",'Форма 1'!AG306)</f>
        <v/>
      </c>
      <c r="M306" s="32" t="str">
        <f>IF(ISBLANK('Форма 1'!AH306),"",'Форма 1'!AH306)</f>
        <v/>
      </c>
      <c r="N306" s="30">
        <f>IF(ISNUMBER('Форма 1'!AI306),ROUND('Форма 1'!$I306*VLOOKUP('Форма 1'!$G306,'Предельники 2022'!$B$4:$X$28,'Форма 1'!AI$7),2),"")</f>
        <v>6661500.8300000001</v>
      </c>
      <c r="O306" s="30" t="str">
        <f>IF(ISNUMBER('Форма 1'!AJ306),ROUND('Форма 1'!$I306*VLOOKUP('Форма 1'!$G306,'Предельники 2022'!$B$4:$X$28,'Форма 1'!AJ$7),2),"")</f>
        <v/>
      </c>
      <c r="P306" s="30" t="str">
        <f>IF(ISNUMBER('Форма 1'!AK306),ROUND('Форма 1'!$I306*VLOOKUP('Форма 1'!$G306,'Предельники 2022'!$B$4:$X$28,'Форма 1'!AK$7),2),"")</f>
        <v/>
      </c>
      <c r="Q306" s="30" t="str">
        <f>IF(ISNUMBER('Форма 1'!AL306),ROUND('Форма 1'!$I306*VLOOKUP('Форма 1'!$G306,'Предельники 2022'!$B$4:$X$28,'Форма 1'!AL$7),2),"")</f>
        <v/>
      </c>
      <c r="R306" s="30" t="str">
        <f>IF(ISNUMBER('Форма 1'!AM306),ROUND('Форма 1'!$I306*VLOOKUP('Форма 1'!$G306,'Предельники 2022'!$B$4:$X$28,'Форма 1'!AM$7),2),"")</f>
        <v/>
      </c>
      <c r="S306" s="93" t="str">
        <f t="shared" si="60"/>
        <v/>
      </c>
      <c r="T306" s="93" t="str">
        <f>IF(ISNUMBER('Форма 1'!AN306),INDEX('Предельники 2022'!$C$4:$X$28,MATCH('Форма 1'!$G306,'Предельники 2022'!$B$4:$B$28,0),MATCH(T$5,'Предельники 2022'!$C$3:$X$3,0)),"")</f>
        <v/>
      </c>
      <c r="U306" s="93" t="str">
        <f>IF(ISNUMBER('Форма 1'!AO306),INDEX('Предельники 2022'!$C$4:$X$28,MATCH('Форма 1'!$G306,'Предельники 2022'!$B$4:$B$28,0),MATCH(U$5,'Предельники 2022'!$C$3:$X$3,0)),"")</f>
        <v/>
      </c>
      <c r="V306" s="93" t="str">
        <f>IF(ISNUMBER('Форма 1'!AP306),INDEX('Предельники 2022'!$C$4:$X$28,MATCH('Форма 1'!$G306,'Предельники 2022'!$B$4:$B$28,0),MATCH(V$5,'Предельники 2022'!$C$3:$X$3,0)),"")</f>
        <v/>
      </c>
      <c r="W306" s="93" t="str">
        <f>IF(ISNUMBER('Форма 1'!AQ306),INDEX('Предельники 2022'!$C$4:$X$28,MATCH('Форма 1'!$G306,'Предельники 2022'!$B$4:$B$28,0),MATCH(W$5,'Предельники 2022'!$C$3:$X$3,0)),"")</f>
        <v/>
      </c>
      <c r="X306" s="30" t="str">
        <f>IF(ISNUMBER('Форма 1'!AR306),ROUND('Форма 1'!$I306*VLOOKUP('Форма 1'!$G306,'Предельники 2022'!$B$4:$X$28,'Форма 1'!AR$7),2),"")</f>
        <v/>
      </c>
      <c r="Y306" s="30" t="str">
        <f>IF(ISNUMBER('Форма 1'!AS306),ROUND('Форма 1'!$I306*VLOOKUP('Форма 1'!$G306,'Предельники 2022'!$B$4:$X$28,'Форма 1'!AS$7),2),"")</f>
        <v/>
      </c>
      <c r="Z306" s="30" t="str">
        <f>IF(ISNUMBER('Форма 1'!AT306),ROUND('Форма 1'!$I306*VLOOKUP('Форма 1'!$G306,'Предельники 2022'!$B$4:$X$28,'Форма 1'!AT$7),2),"")</f>
        <v/>
      </c>
      <c r="AA306" s="32"/>
      <c r="AB306" s="128">
        <f>'Форма 1'!T306</f>
        <v>45657</v>
      </c>
      <c r="AC306" s="130" t="str">
        <f>'Форма 1'!U306</f>
        <v>СС</v>
      </c>
    </row>
    <row r="307" spans="1:29" x14ac:dyDescent="0.25">
      <c r="A307" s="28">
        <f t="shared" si="59"/>
        <v>120</v>
      </c>
      <c r="B307" s="74" t="str">
        <f>IF(ISBLANK('Форма 1'!B307),"",'Форма 1'!B307)</f>
        <v>Пермский городской округ, город Пермь</v>
      </c>
      <c r="C307" s="87" t="s">
        <v>174</v>
      </c>
      <c r="D307" s="29">
        <f>IF(ISBLANK(C307),"Введите адрес",IF(C307='Форма 1'!C307,SUM(E307:K307,M307:S307,Форма2[[#This Row],[19]:[22]]),"Ошибка в адресе!"))</f>
        <v>25006580.280000001</v>
      </c>
      <c r="E307" s="30" t="str">
        <f>IF(ISNUMBER('Форма 1'!Z307),ROUND('Форма 1'!$I307*VLOOKUP('Форма 1'!$G307,'Предельники 2022'!$B$4:$X$28,'Форма 1'!Z$7),2),"")</f>
        <v/>
      </c>
      <c r="F307" s="30" t="str">
        <f>IF(ISNUMBER('Форма 1'!AA307),ROUND('Форма 1'!$I307*VLOOKUP('Форма 1'!$G307,'Предельники 2022'!$B$4:$X$28,'Форма 1'!AA$7),2),"")</f>
        <v/>
      </c>
      <c r="G307" s="30" t="str">
        <f>IF(ISNUMBER('Форма 1'!AB307),ROUND('Форма 1'!$I307*VLOOKUP('Форма 1'!$G307,'Предельники 2022'!$B$4:$X$28,'Форма 1'!AB$7),2),"")</f>
        <v/>
      </c>
      <c r="H307" s="30" t="str">
        <f>IF(ISNUMBER('Форма 1'!AC307),ROUND('Форма 1'!$I307*VLOOKUP('Форма 1'!$G307,'Предельники 2022'!$B$4:$X$28,'Форма 1'!AC$7),2),"")</f>
        <v/>
      </c>
      <c r="I307" s="30" t="str">
        <f>IF(ISNUMBER('Форма 1'!AD307),ROUND('Форма 1'!$I307*VLOOKUP('Форма 1'!$G307,'Предельники 2022'!$B$4:$X$28,'Форма 1'!AD$7),2),"")</f>
        <v/>
      </c>
      <c r="J307" s="30" t="str">
        <f>IF(ISNUMBER('Форма 1'!AE307),ROUND('Форма 1'!$I307*VLOOKUP('Форма 1'!$G307,'Предельники 2022'!$B$4:$X$28,'Форма 1'!AE$7),2),"")</f>
        <v/>
      </c>
      <c r="K307" s="30" t="str">
        <f>IF(ISNUMBER('Форма 1'!AF307),ROUND('Форма 1'!$I307*VLOOKUP('Форма 1'!$G307,'Предельники 2022'!$B$4:$X$28,'Форма 1'!AF$7),2),"")</f>
        <v/>
      </c>
      <c r="L307" s="31">
        <f>IF(ISBLANK('Форма 1'!AG307),"",'Форма 1'!AG307)</f>
        <v>9</v>
      </c>
      <c r="M307" s="32">
        <f>IF(ISBLANK('Форма 1'!AH307),"",'Форма 1'!AH307)</f>
        <v>25006580.280000001</v>
      </c>
      <c r="N307" s="30" t="str">
        <f>IF(ISNUMBER('Форма 1'!AI307),ROUND('Форма 1'!$I307*VLOOKUP('Форма 1'!$G307,'Предельники 2022'!$B$4:$X$28,'Форма 1'!AI$7),2),"")</f>
        <v/>
      </c>
      <c r="O307" s="30" t="str">
        <f>IF(ISNUMBER('Форма 1'!AJ307),ROUND('Форма 1'!$I307*VLOOKUP('Форма 1'!$G307,'Предельники 2022'!$B$4:$X$28,'Форма 1'!AJ$7),2),"")</f>
        <v/>
      </c>
      <c r="P307" s="30" t="str">
        <f>IF(ISNUMBER('Форма 1'!AK307),ROUND('Форма 1'!$I307*VLOOKUP('Форма 1'!$G307,'Предельники 2022'!$B$4:$X$28,'Форма 1'!AK$7),2),"")</f>
        <v/>
      </c>
      <c r="Q307" s="30" t="str">
        <f>IF(ISNUMBER('Форма 1'!AL307),ROUND('Форма 1'!$I307*VLOOKUP('Форма 1'!$G307,'Предельники 2022'!$B$4:$X$28,'Форма 1'!AL$7),2),"")</f>
        <v/>
      </c>
      <c r="R307" s="30" t="str">
        <f>IF(ISNUMBER('Форма 1'!AM307),ROUND('Форма 1'!$I307*VLOOKUP('Форма 1'!$G307,'Предельники 2022'!$B$4:$X$28,'Форма 1'!AM$7),2),"")</f>
        <v/>
      </c>
      <c r="S307" s="93" t="str">
        <f t="shared" si="60"/>
        <v/>
      </c>
      <c r="T307" s="93" t="str">
        <f>IF(ISNUMBER('Форма 1'!AN307),INDEX('Предельники 2022'!$C$4:$X$28,MATCH('Форма 1'!$G307,'Предельники 2022'!$B$4:$B$28,0),MATCH(T$5,'Предельники 2022'!$C$3:$X$3,0)),"")</f>
        <v/>
      </c>
      <c r="U307" s="93" t="str">
        <f>IF(ISNUMBER('Форма 1'!AO307),INDEX('Предельники 2022'!$C$4:$X$28,MATCH('Форма 1'!$G307,'Предельники 2022'!$B$4:$B$28,0),MATCH(U$5,'Предельники 2022'!$C$3:$X$3,0)),"")</f>
        <v/>
      </c>
      <c r="V307" s="93" t="str">
        <f>IF(ISNUMBER('Форма 1'!AP307),INDEX('Предельники 2022'!$C$4:$X$28,MATCH('Форма 1'!$G307,'Предельники 2022'!$B$4:$B$28,0),MATCH(V$5,'Предельники 2022'!$C$3:$X$3,0)),"")</f>
        <v/>
      </c>
      <c r="W307" s="93" t="str">
        <f>IF(ISNUMBER('Форма 1'!AQ307),INDEX('Предельники 2022'!$C$4:$X$28,MATCH('Форма 1'!$G307,'Предельники 2022'!$B$4:$B$28,0),MATCH(W$5,'Предельники 2022'!$C$3:$X$3,0)),"")</f>
        <v/>
      </c>
      <c r="X307" s="30" t="str">
        <f>IF(ISNUMBER('Форма 1'!AR307),ROUND('Форма 1'!$I307*VLOOKUP('Форма 1'!$G307,'Предельники 2022'!$B$4:$X$28,'Форма 1'!AR$7),2),"")</f>
        <v/>
      </c>
      <c r="Y307" s="30" t="str">
        <f>IF(ISNUMBER('Форма 1'!AS307),ROUND('Форма 1'!$I307*VLOOKUP('Форма 1'!$G307,'Предельники 2022'!$B$4:$X$28,'Форма 1'!AS$7),2),"")</f>
        <v/>
      </c>
      <c r="Z307" s="30" t="str">
        <f>IF(ISNUMBER('Форма 1'!AT307),ROUND('Форма 1'!$I307*VLOOKUP('Форма 1'!$G307,'Предельники 2022'!$B$4:$X$28,'Форма 1'!AT$7),2),"")</f>
        <v/>
      </c>
      <c r="AA307" s="32"/>
      <c r="AB307" s="128">
        <f>'Форма 1'!T307</f>
        <v>45657</v>
      </c>
      <c r="AC307" s="130" t="str">
        <f>'Форма 1'!U307</f>
        <v>СС</v>
      </c>
    </row>
    <row r="308" spans="1:29" x14ac:dyDescent="0.25">
      <c r="A308" s="28">
        <f t="shared" si="59"/>
        <v>121</v>
      </c>
      <c r="B308" s="74" t="str">
        <f>IF(ISBLANK('Форма 1'!B308),"",'Форма 1'!B308)</f>
        <v>Пермский городской округ, город Пермь</v>
      </c>
      <c r="C308" s="87" t="s">
        <v>1004</v>
      </c>
      <c r="D308" s="29">
        <f>IF(ISBLANK(C308),"Введите адрес",IF(C308='Форма 1'!C308,SUM(E308:K308,M308:S308,Форма2[[#This Row],[19]:[22]]),"Ошибка в адресе!"))</f>
        <v>21980022.18</v>
      </c>
      <c r="E308" s="30" t="str">
        <f>IF(ISNUMBER('Форма 1'!Z308),ROUND('Форма 1'!$I308*VLOOKUP('Форма 1'!$G308,'Предельники 2022'!$B$4:$X$28,'Форма 1'!Z$7),2),"")</f>
        <v/>
      </c>
      <c r="F308" s="30" t="str">
        <f>IF(ISNUMBER('Форма 1'!AA308),ROUND('Форма 1'!$I308*VLOOKUP('Форма 1'!$G308,'Предельники 2022'!$B$4:$X$28,'Форма 1'!AA$7),2),"")</f>
        <v/>
      </c>
      <c r="G308" s="30" t="str">
        <f>IF(ISNUMBER('Форма 1'!AB308),ROUND('Форма 1'!$I308*VLOOKUP('Форма 1'!$G308,'Предельники 2022'!$B$4:$X$28,'Форма 1'!AB$7),2),"")</f>
        <v/>
      </c>
      <c r="H308" s="30" t="str">
        <f>IF(ISNUMBER('Форма 1'!AC308),ROUND('Форма 1'!$I308*VLOOKUP('Форма 1'!$G308,'Предельники 2022'!$B$4:$X$28,'Форма 1'!AC$7),2),"")</f>
        <v/>
      </c>
      <c r="I308" s="30" t="str">
        <f>IF(ISNUMBER('Форма 1'!AD308),ROUND('Форма 1'!$I308*VLOOKUP('Форма 1'!$G308,'Предельники 2022'!$B$4:$X$28,'Форма 1'!AD$7),2),"")</f>
        <v/>
      </c>
      <c r="J308" s="30" t="str">
        <f>IF(ISNUMBER('Форма 1'!AE308),ROUND('Форма 1'!$I308*VLOOKUP('Форма 1'!$G308,'Предельники 2022'!$B$4:$X$28,'Форма 1'!AE$7),2),"")</f>
        <v/>
      </c>
      <c r="K308" s="30" t="str">
        <f>IF(ISNUMBER('Форма 1'!AF308),ROUND('Форма 1'!$I308*VLOOKUP('Форма 1'!$G308,'Предельники 2022'!$B$4:$X$28,'Форма 1'!AF$7),2),"")</f>
        <v/>
      </c>
      <c r="L308" s="31" t="str">
        <f>IF(ISBLANK('Форма 1'!AG308),"",'Форма 1'!AG308)</f>
        <v/>
      </c>
      <c r="M308" s="32" t="str">
        <f>IF(ISBLANK('Форма 1'!AH308),"",'Форма 1'!AH308)</f>
        <v/>
      </c>
      <c r="N308" s="30">
        <f>IF(ISNUMBER('Форма 1'!AI308),ROUND('Форма 1'!$I308*VLOOKUP('Форма 1'!$G308,'Предельники 2022'!$B$4:$X$28,'Форма 1'!AI$7),2),"")</f>
        <v>21980022.18</v>
      </c>
      <c r="O308" s="30" t="str">
        <f>IF(ISNUMBER('Форма 1'!AJ308),ROUND('Форма 1'!$I308*VLOOKUP('Форма 1'!$G308,'Предельники 2022'!$B$4:$X$28,'Форма 1'!AJ$7),2),"")</f>
        <v/>
      </c>
      <c r="P308" s="30" t="str">
        <f>IF(ISNUMBER('Форма 1'!AK308),ROUND('Форма 1'!$I308*VLOOKUP('Форма 1'!$G308,'Предельники 2022'!$B$4:$X$28,'Форма 1'!AK$7),2),"")</f>
        <v/>
      </c>
      <c r="Q308" s="30" t="str">
        <f>IF(ISNUMBER('Форма 1'!AL308),ROUND('Форма 1'!$I308*VLOOKUP('Форма 1'!$G308,'Предельники 2022'!$B$4:$X$28,'Форма 1'!AL$7),2),"")</f>
        <v/>
      </c>
      <c r="R308" s="30" t="str">
        <f>IF(ISNUMBER('Форма 1'!AM308),ROUND('Форма 1'!$I308*VLOOKUP('Форма 1'!$G308,'Предельники 2022'!$B$4:$X$28,'Форма 1'!AM$7),2),"")</f>
        <v/>
      </c>
      <c r="S308" s="93" t="str">
        <f t="shared" si="60"/>
        <v/>
      </c>
      <c r="T308" s="93" t="str">
        <f>IF(ISNUMBER('Форма 1'!AN308),INDEX('Предельники 2022'!$C$4:$X$28,MATCH('Форма 1'!$G308,'Предельники 2022'!$B$4:$B$28,0),MATCH(T$5,'Предельники 2022'!$C$3:$X$3,0)),"")</f>
        <v/>
      </c>
      <c r="U308" s="93" t="str">
        <f>IF(ISNUMBER('Форма 1'!AO308),INDEX('Предельники 2022'!$C$4:$X$28,MATCH('Форма 1'!$G308,'Предельники 2022'!$B$4:$B$28,0),MATCH(U$5,'Предельники 2022'!$C$3:$X$3,0)),"")</f>
        <v/>
      </c>
      <c r="V308" s="93" t="str">
        <f>IF(ISNUMBER('Форма 1'!AP308),INDEX('Предельники 2022'!$C$4:$X$28,MATCH('Форма 1'!$G308,'Предельники 2022'!$B$4:$B$28,0),MATCH(V$5,'Предельники 2022'!$C$3:$X$3,0)),"")</f>
        <v/>
      </c>
      <c r="W308" s="93" t="str">
        <f>IF(ISNUMBER('Форма 1'!AQ308),INDEX('Предельники 2022'!$C$4:$X$28,MATCH('Форма 1'!$G308,'Предельники 2022'!$B$4:$B$28,0),MATCH(W$5,'Предельники 2022'!$C$3:$X$3,0)),"")</f>
        <v/>
      </c>
      <c r="X308" s="30" t="str">
        <f>IF(ISNUMBER('Форма 1'!AR308),ROUND('Форма 1'!$I308*VLOOKUP('Форма 1'!$G308,'Предельники 2022'!$B$4:$X$28,'Форма 1'!AR$7),2),"")</f>
        <v/>
      </c>
      <c r="Y308" s="30" t="str">
        <f>IF(ISNUMBER('Форма 1'!AS308),ROUND('Форма 1'!$I308*VLOOKUP('Форма 1'!$G308,'Предельники 2022'!$B$4:$X$28,'Форма 1'!AS$7),2),"")</f>
        <v/>
      </c>
      <c r="Z308" s="30" t="str">
        <f>IF(ISNUMBER('Форма 1'!AT308),ROUND('Форма 1'!$I308*VLOOKUP('Форма 1'!$G308,'Предельники 2022'!$B$4:$X$28,'Форма 1'!AT$7),2),"")</f>
        <v/>
      </c>
      <c r="AA308" s="32"/>
      <c r="AB308" s="128">
        <f>'Форма 1'!T308</f>
        <v>45657</v>
      </c>
      <c r="AC308" s="130" t="str">
        <f>'Форма 1'!U308</f>
        <v>РО</v>
      </c>
    </row>
    <row r="309" spans="1:29" x14ac:dyDescent="0.25">
      <c r="A309" s="28">
        <f t="shared" si="59"/>
        <v>122</v>
      </c>
      <c r="B309" s="74" t="str">
        <f>IF(ISBLANK('Форма 1'!B309),"",'Форма 1'!B309)</f>
        <v>Пермский городской округ, город Пермь</v>
      </c>
      <c r="C309" s="87" t="s">
        <v>1002</v>
      </c>
      <c r="D309" s="29">
        <f>IF(ISBLANK(C309),"Введите адрес",IF(C309='Форма 1'!C309,SUM(E309:K309,M309:S309,Форма2[[#This Row],[19]:[22]]),"Ошибка в адресе!"))</f>
        <v>36674916.670000002</v>
      </c>
      <c r="E309" s="30" t="str">
        <f>IF(ISNUMBER('Форма 1'!Z309),ROUND('Форма 1'!$I309*VLOOKUP('Форма 1'!$G309,'Предельники 2022'!$B$4:$X$28,'Форма 1'!Z$7),2),"")</f>
        <v/>
      </c>
      <c r="F309" s="30" t="str">
        <f>IF(ISNUMBER('Форма 1'!AA309),ROUND('Форма 1'!$I309*VLOOKUP('Форма 1'!$G309,'Предельники 2022'!$B$4:$X$28,'Форма 1'!AA$7),2),"")</f>
        <v/>
      </c>
      <c r="G309" s="30" t="str">
        <f>IF(ISNUMBER('Форма 1'!AB309),ROUND('Форма 1'!$I309*VLOOKUP('Форма 1'!$G309,'Предельники 2022'!$B$4:$X$28,'Форма 1'!AB$7),2),"")</f>
        <v/>
      </c>
      <c r="H309" s="30" t="str">
        <f>IF(ISNUMBER('Форма 1'!AC309),ROUND('Форма 1'!$I309*VLOOKUP('Форма 1'!$G309,'Предельники 2022'!$B$4:$X$28,'Форма 1'!AC$7),2),"")</f>
        <v/>
      </c>
      <c r="I309" s="30" t="str">
        <f>IF(ISNUMBER('Форма 1'!AD309),ROUND('Форма 1'!$I309*VLOOKUP('Форма 1'!$G309,'Предельники 2022'!$B$4:$X$28,'Форма 1'!AD$7),2),"")</f>
        <v/>
      </c>
      <c r="J309" s="30" t="str">
        <f>IF(ISNUMBER('Форма 1'!AE309),ROUND('Форма 1'!$I309*VLOOKUP('Форма 1'!$G309,'Предельники 2022'!$B$4:$X$28,'Форма 1'!AE$7),2),"")</f>
        <v/>
      </c>
      <c r="K309" s="30" t="str">
        <f>IF(ISNUMBER('Форма 1'!AF309),ROUND('Форма 1'!$I309*VLOOKUP('Форма 1'!$G309,'Предельники 2022'!$B$4:$X$28,'Форма 1'!AF$7),2),"")</f>
        <v/>
      </c>
      <c r="L309" s="31" t="str">
        <f>IF(ISBLANK('Форма 1'!AG309),"",'Форма 1'!AG309)</f>
        <v/>
      </c>
      <c r="M309" s="32" t="str">
        <f>IF(ISBLANK('Форма 1'!AH309),"",'Форма 1'!AH309)</f>
        <v/>
      </c>
      <c r="N309" s="30" t="str">
        <f>IF(ISNUMBER('Форма 1'!AI309),ROUND('Форма 1'!$I309*VLOOKUP('Форма 1'!$G309,'Предельники 2022'!$B$4:$X$28,'Форма 1'!AI$7),2),"")</f>
        <v/>
      </c>
      <c r="O309" s="30">
        <f>IF(ISNUMBER('Форма 1'!AJ309),ROUND('Форма 1'!$I309*VLOOKUP('Форма 1'!$G309,'Предельники 2022'!$B$4:$X$28,'Форма 1'!AJ$7),2),"")</f>
        <v>36674916.670000002</v>
      </c>
      <c r="P309" s="30" t="str">
        <f>IF(ISNUMBER('Форма 1'!AK309),ROUND('Форма 1'!$I309*VLOOKUP('Форма 1'!$G309,'Предельники 2022'!$B$4:$X$28,'Форма 1'!AK$7),2),"")</f>
        <v/>
      </c>
      <c r="Q309" s="30" t="str">
        <f>IF(ISNUMBER('Форма 1'!AL309),ROUND('Форма 1'!$I309*VLOOKUP('Форма 1'!$G309,'Предельники 2022'!$B$4:$X$28,'Форма 1'!AL$7),2),"")</f>
        <v/>
      </c>
      <c r="R309" s="30" t="str">
        <f>IF(ISNUMBER('Форма 1'!AM309),ROUND('Форма 1'!$I309*VLOOKUP('Форма 1'!$G309,'Предельники 2022'!$B$4:$X$28,'Форма 1'!AM$7),2),"")</f>
        <v/>
      </c>
      <c r="S309" s="93" t="str">
        <f t="shared" si="60"/>
        <v/>
      </c>
      <c r="T309" s="93" t="str">
        <f>IF(ISNUMBER('Форма 1'!AN309),INDEX('Предельники 2022'!$C$4:$X$28,MATCH('Форма 1'!$G309,'Предельники 2022'!$B$4:$B$28,0),MATCH(T$5,'Предельники 2022'!$C$3:$X$3,0)),"")</f>
        <v/>
      </c>
      <c r="U309" s="93" t="str">
        <f>IF(ISNUMBER('Форма 1'!AO309),INDEX('Предельники 2022'!$C$4:$X$28,MATCH('Форма 1'!$G309,'Предельники 2022'!$B$4:$B$28,0),MATCH(U$5,'Предельники 2022'!$C$3:$X$3,0)),"")</f>
        <v/>
      </c>
      <c r="V309" s="93" t="str">
        <f>IF(ISNUMBER('Форма 1'!AP309),INDEX('Предельники 2022'!$C$4:$X$28,MATCH('Форма 1'!$G309,'Предельники 2022'!$B$4:$B$28,0),MATCH(V$5,'Предельники 2022'!$C$3:$X$3,0)),"")</f>
        <v/>
      </c>
      <c r="W309" s="93" t="str">
        <f>IF(ISNUMBER('Форма 1'!AQ309),INDEX('Предельники 2022'!$C$4:$X$28,MATCH('Форма 1'!$G309,'Предельники 2022'!$B$4:$B$28,0),MATCH(W$5,'Предельники 2022'!$C$3:$X$3,0)),"")</f>
        <v/>
      </c>
      <c r="X309" s="30" t="str">
        <f>IF(ISNUMBER('Форма 1'!AR309),ROUND('Форма 1'!$I309*VLOOKUP('Форма 1'!$G309,'Предельники 2022'!$B$4:$X$28,'Форма 1'!AR$7),2),"")</f>
        <v/>
      </c>
      <c r="Y309" s="30" t="str">
        <f>IF(ISNUMBER('Форма 1'!AS309),ROUND('Форма 1'!$I309*VLOOKUP('Форма 1'!$G309,'Предельники 2022'!$B$4:$X$28,'Форма 1'!AS$7),2),"")</f>
        <v/>
      </c>
      <c r="Z309" s="30" t="str">
        <f>IF(ISNUMBER('Форма 1'!AT309),ROUND('Форма 1'!$I309*VLOOKUP('Форма 1'!$G309,'Предельники 2022'!$B$4:$X$28,'Форма 1'!AT$7),2),"")</f>
        <v/>
      </c>
      <c r="AA309" s="32"/>
      <c r="AB309" s="128">
        <f>'Форма 1'!T309</f>
        <v>45657</v>
      </c>
      <c r="AC309" s="130" t="str">
        <f>'Форма 1'!U309</f>
        <v>РО</v>
      </c>
    </row>
    <row r="310" spans="1:29" x14ac:dyDescent="0.25">
      <c r="A310" s="28">
        <f t="shared" si="59"/>
        <v>123</v>
      </c>
      <c r="B310" s="74" t="str">
        <f>IF(ISBLANK('Форма 1'!B310),"",'Форма 1'!B310)</f>
        <v>Пермский городской округ, город Пермь</v>
      </c>
      <c r="C310" s="87" t="s">
        <v>1003</v>
      </c>
      <c r="D310" s="29">
        <f>IF(ISBLANK(C310),"Введите адрес",IF(C310='Форма 1'!C310,SUM(E310:K310,M310:S310,Форма2[[#This Row],[19]:[22]]),"Ошибка в адресе!"))</f>
        <v>11681230.18</v>
      </c>
      <c r="E310" s="30" t="str">
        <f>IF(ISNUMBER('Форма 1'!Z310),ROUND('Форма 1'!$I310*VLOOKUP('Форма 1'!$G310,'Предельники 2022'!$B$4:$X$28,'Форма 1'!Z$7),2),"")</f>
        <v/>
      </c>
      <c r="F310" s="30" t="str">
        <f>IF(ISNUMBER('Форма 1'!AA310),ROUND('Форма 1'!$I310*VLOOKUP('Форма 1'!$G310,'Предельники 2022'!$B$4:$X$28,'Форма 1'!AA$7),2),"")</f>
        <v/>
      </c>
      <c r="G310" s="30" t="str">
        <f>IF(ISNUMBER('Форма 1'!AB310),ROUND('Форма 1'!$I310*VLOOKUP('Форма 1'!$G310,'Предельники 2022'!$B$4:$X$28,'Форма 1'!AB$7),2),"")</f>
        <v/>
      </c>
      <c r="H310" s="30" t="str">
        <f>IF(ISNUMBER('Форма 1'!AC310),ROUND('Форма 1'!$I310*VLOOKUP('Форма 1'!$G310,'Предельники 2022'!$B$4:$X$28,'Форма 1'!AC$7),2),"")</f>
        <v/>
      </c>
      <c r="I310" s="30" t="str">
        <f>IF(ISNUMBER('Форма 1'!AD310),ROUND('Форма 1'!$I310*VLOOKUP('Форма 1'!$G310,'Предельники 2022'!$B$4:$X$28,'Форма 1'!AD$7),2),"")</f>
        <v/>
      </c>
      <c r="J310" s="30" t="str">
        <f>IF(ISNUMBER('Форма 1'!AE310),ROUND('Форма 1'!$I310*VLOOKUP('Форма 1'!$G310,'Предельники 2022'!$B$4:$X$28,'Форма 1'!AE$7),2),"")</f>
        <v/>
      </c>
      <c r="K310" s="30" t="str">
        <f>IF(ISNUMBER('Форма 1'!AF310),ROUND('Форма 1'!$I310*VLOOKUP('Форма 1'!$G310,'Предельники 2022'!$B$4:$X$28,'Форма 1'!AF$7),2),"")</f>
        <v/>
      </c>
      <c r="L310" s="31" t="str">
        <f>IF(ISBLANK('Форма 1'!AG310),"",'Форма 1'!AG310)</f>
        <v/>
      </c>
      <c r="M310" s="32" t="str">
        <f>IF(ISBLANK('Форма 1'!AH310),"",'Форма 1'!AH310)</f>
        <v/>
      </c>
      <c r="N310" s="30">
        <f>IF(ISNUMBER('Форма 1'!AI310),ROUND('Форма 1'!$I310*VLOOKUP('Форма 1'!$G310,'Предельники 2022'!$B$4:$X$28,'Форма 1'!AI$7),2),"")</f>
        <v>11681230.18</v>
      </c>
      <c r="O310" s="30" t="str">
        <f>IF(ISNUMBER('Форма 1'!AJ310),ROUND('Форма 1'!$I310*VLOOKUP('Форма 1'!$G310,'Предельники 2022'!$B$4:$X$28,'Форма 1'!AJ$7),2),"")</f>
        <v/>
      </c>
      <c r="P310" s="30" t="str">
        <f>IF(ISNUMBER('Форма 1'!AK310),ROUND('Форма 1'!$I310*VLOOKUP('Форма 1'!$G310,'Предельники 2022'!$B$4:$X$28,'Форма 1'!AK$7),2),"")</f>
        <v/>
      </c>
      <c r="Q310" s="30" t="str">
        <f>IF(ISNUMBER('Форма 1'!AL310),ROUND('Форма 1'!$I310*VLOOKUP('Форма 1'!$G310,'Предельники 2022'!$B$4:$X$28,'Форма 1'!AL$7),2),"")</f>
        <v/>
      </c>
      <c r="R310" s="30" t="str">
        <f>IF(ISNUMBER('Форма 1'!AM310),ROUND('Форма 1'!$I310*VLOOKUP('Форма 1'!$G310,'Предельники 2022'!$B$4:$X$28,'Форма 1'!AM$7),2),"")</f>
        <v/>
      </c>
      <c r="S310" s="93" t="str">
        <f t="shared" si="60"/>
        <v/>
      </c>
      <c r="T310" s="93" t="str">
        <f>IF(ISNUMBER('Форма 1'!AN310),INDEX('Предельники 2022'!$C$4:$X$28,MATCH('Форма 1'!$G310,'Предельники 2022'!$B$4:$B$28,0),MATCH(T$5,'Предельники 2022'!$C$3:$X$3,0)),"")</f>
        <v/>
      </c>
      <c r="U310" s="93" t="str">
        <f>IF(ISNUMBER('Форма 1'!AO310),INDEX('Предельники 2022'!$C$4:$X$28,MATCH('Форма 1'!$G310,'Предельники 2022'!$B$4:$B$28,0),MATCH(U$5,'Предельники 2022'!$C$3:$X$3,0)),"")</f>
        <v/>
      </c>
      <c r="V310" s="93" t="str">
        <f>IF(ISNUMBER('Форма 1'!AP310),INDEX('Предельники 2022'!$C$4:$X$28,MATCH('Форма 1'!$G310,'Предельники 2022'!$B$4:$B$28,0),MATCH(V$5,'Предельники 2022'!$C$3:$X$3,0)),"")</f>
        <v/>
      </c>
      <c r="W310" s="93" t="str">
        <f>IF(ISNUMBER('Форма 1'!AQ310),INDEX('Предельники 2022'!$C$4:$X$28,MATCH('Форма 1'!$G310,'Предельники 2022'!$B$4:$B$28,0),MATCH(W$5,'Предельники 2022'!$C$3:$X$3,0)),"")</f>
        <v/>
      </c>
      <c r="X310" s="30" t="str">
        <f>IF(ISNUMBER('Форма 1'!AR310),ROUND('Форма 1'!$I310*VLOOKUP('Форма 1'!$G310,'Предельники 2022'!$B$4:$X$28,'Форма 1'!AR$7),2),"")</f>
        <v/>
      </c>
      <c r="Y310" s="30" t="str">
        <f>IF(ISNUMBER('Форма 1'!AS310),ROUND('Форма 1'!$I310*VLOOKUP('Форма 1'!$G310,'Предельники 2022'!$B$4:$X$28,'Форма 1'!AS$7),2),"")</f>
        <v/>
      </c>
      <c r="Z310" s="30" t="str">
        <f>IF(ISNUMBER('Форма 1'!AT310),ROUND('Форма 1'!$I310*VLOOKUP('Форма 1'!$G310,'Предельники 2022'!$B$4:$X$28,'Форма 1'!AT$7),2),"")</f>
        <v/>
      </c>
      <c r="AA310" s="32"/>
      <c r="AB310" s="128">
        <f>'Форма 1'!T310</f>
        <v>45657</v>
      </c>
      <c r="AC310" s="130" t="str">
        <f>'Форма 1'!U310</f>
        <v>РО</v>
      </c>
    </row>
    <row r="311" spans="1:29" x14ac:dyDescent="0.25">
      <c r="A311" s="28">
        <f t="shared" si="59"/>
        <v>124</v>
      </c>
      <c r="B311" s="74" t="str">
        <f>IF(ISBLANK('Форма 1'!B311),"",'Форма 1'!B311)</f>
        <v>Пермский городской округ, город Пермь</v>
      </c>
      <c r="C311" s="87" t="s">
        <v>1005</v>
      </c>
      <c r="D311" s="29">
        <f>IF(ISBLANK(C311),"Введите адрес",IF(C311='Форма 1'!C311,SUM(E311:K311,M311:S311,Форма2[[#This Row],[19]:[22]]),"Ошибка в адресе!"))</f>
        <v>23253475.170000002</v>
      </c>
      <c r="E311" s="30" t="str">
        <f>IF(ISNUMBER('Форма 1'!Z311),ROUND('Форма 1'!$I311*VLOOKUP('Форма 1'!$G311,'Предельники 2022'!$B$4:$X$28,'Форма 1'!Z$7),2),"")</f>
        <v/>
      </c>
      <c r="F311" s="30" t="str">
        <f>IF(ISNUMBER('Форма 1'!AA311),ROUND('Форма 1'!$I311*VLOOKUP('Форма 1'!$G311,'Предельники 2022'!$B$4:$X$28,'Форма 1'!AA$7),2),"")</f>
        <v/>
      </c>
      <c r="G311" s="30" t="str">
        <f>IF(ISNUMBER('Форма 1'!AB311),ROUND('Форма 1'!$I311*VLOOKUP('Форма 1'!$G311,'Предельники 2022'!$B$4:$X$28,'Форма 1'!AB$7),2),"")</f>
        <v/>
      </c>
      <c r="H311" s="30" t="str">
        <f>IF(ISNUMBER('Форма 1'!AC311),ROUND('Форма 1'!$I311*VLOOKUP('Форма 1'!$G311,'Предельники 2022'!$B$4:$X$28,'Форма 1'!AC$7),2),"")</f>
        <v/>
      </c>
      <c r="I311" s="30" t="str">
        <f>IF(ISNUMBER('Форма 1'!AD311),ROUND('Форма 1'!$I311*VLOOKUP('Форма 1'!$G311,'Предельники 2022'!$B$4:$X$28,'Форма 1'!AD$7),2),"")</f>
        <v/>
      </c>
      <c r="J311" s="30" t="str">
        <f>IF(ISNUMBER('Форма 1'!AE311),ROUND('Форма 1'!$I311*VLOOKUP('Форма 1'!$G311,'Предельники 2022'!$B$4:$X$28,'Форма 1'!AE$7),2),"")</f>
        <v/>
      </c>
      <c r="K311" s="30" t="str">
        <f>IF(ISNUMBER('Форма 1'!AF311),ROUND('Форма 1'!$I311*VLOOKUP('Форма 1'!$G311,'Предельники 2022'!$B$4:$X$28,'Форма 1'!AF$7),2),"")</f>
        <v/>
      </c>
      <c r="L311" s="31" t="str">
        <f>IF(ISBLANK('Форма 1'!AG311),"",'Форма 1'!AG311)</f>
        <v/>
      </c>
      <c r="M311" s="32" t="str">
        <f>IF(ISBLANK('Форма 1'!AH311),"",'Форма 1'!AH311)</f>
        <v/>
      </c>
      <c r="N311" s="30">
        <f>IF(ISNUMBER('Форма 1'!AI311),ROUND('Форма 1'!$I311*VLOOKUP('Форма 1'!$G311,'Предельники 2022'!$B$4:$X$28,'Форма 1'!AI$7),2),"")</f>
        <v>23253475.170000002</v>
      </c>
      <c r="O311" s="30" t="str">
        <f>IF(ISNUMBER('Форма 1'!AJ311),ROUND('Форма 1'!$I311*VLOOKUP('Форма 1'!$G311,'Предельники 2022'!$B$4:$X$28,'Форма 1'!AJ$7),2),"")</f>
        <v/>
      </c>
      <c r="P311" s="30" t="str">
        <f>IF(ISNUMBER('Форма 1'!AK311),ROUND('Форма 1'!$I311*VLOOKUP('Форма 1'!$G311,'Предельники 2022'!$B$4:$X$28,'Форма 1'!AK$7),2),"")</f>
        <v/>
      </c>
      <c r="Q311" s="30" t="str">
        <f>IF(ISNUMBER('Форма 1'!AL311),ROUND('Форма 1'!$I311*VLOOKUP('Форма 1'!$G311,'Предельники 2022'!$B$4:$X$28,'Форма 1'!AL$7),2),"")</f>
        <v/>
      </c>
      <c r="R311" s="30" t="str">
        <f>IF(ISNUMBER('Форма 1'!AM311),ROUND('Форма 1'!$I311*VLOOKUP('Форма 1'!$G311,'Предельники 2022'!$B$4:$X$28,'Форма 1'!AM$7),2),"")</f>
        <v/>
      </c>
      <c r="S311" s="93" t="str">
        <f t="shared" si="60"/>
        <v/>
      </c>
      <c r="T311" s="93" t="str">
        <f>IF(ISNUMBER('Форма 1'!AN311),INDEX('Предельники 2022'!$C$4:$X$28,MATCH('Форма 1'!$G311,'Предельники 2022'!$B$4:$B$28,0),MATCH(T$5,'Предельники 2022'!$C$3:$X$3,0)),"")</f>
        <v/>
      </c>
      <c r="U311" s="93" t="str">
        <f>IF(ISNUMBER('Форма 1'!AO311),INDEX('Предельники 2022'!$C$4:$X$28,MATCH('Форма 1'!$G311,'Предельники 2022'!$B$4:$B$28,0),MATCH(U$5,'Предельники 2022'!$C$3:$X$3,0)),"")</f>
        <v/>
      </c>
      <c r="V311" s="93" t="str">
        <f>IF(ISNUMBER('Форма 1'!AP311),INDEX('Предельники 2022'!$C$4:$X$28,MATCH('Форма 1'!$G311,'Предельники 2022'!$B$4:$B$28,0),MATCH(V$5,'Предельники 2022'!$C$3:$X$3,0)),"")</f>
        <v/>
      </c>
      <c r="W311" s="93" t="str">
        <f>IF(ISNUMBER('Форма 1'!AQ311),INDEX('Предельники 2022'!$C$4:$X$28,MATCH('Форма 1'!$G311,'Предельники 2022'!$B$4:$B$28,0),MATCH(W$5,'Предельники 2022'!$C$3:$X$3,0)),"")</f>
        <v/>
      </c>
      <c r="X311" s="30" t="str">
        <f>IF(ISNUMBER('Форма 1'!AR311),ROUND('Форма 1'!$I311*VLOOKUP('Форма 1'!$G311,'Предельники 2022'!$B$4:$X$28,'Форма 1'!AR$7),2),"")</f>
        <v/>
      </c>
      <c r="Y311" s="30" t="str">
        <f>IF(ISNUMBER('Форма 1'!AS311),ROUND('Форма 1'!$I311*VLOOKUP('Форма 1'!$G311,'Предельники 2022'!$B$4:$X$28,'Форма 1'!AS$7),2),"")</f>
        <v/>
      </c>
      <c r="Z311" s="30" t="str">
        <f>IF(ISNUMBER('Форма 1'!AT311),ROUND('Форма 1'!$I311*VLOOKUP('Форма 1'!$G311,'Предельники 2022'!$B$4:$X$28,'Форма 1'!AT$7),2),"")</f>
        <v/>
      </c>
      <c r="AA311" s="32"/>
      <c r="AB311" s="128">
        <f>'Форма 1'!T311</f>
        <v>45657</v>
      </c>
      <c r="AC311" s="130" t="str">
        <f>'Форма 1'!U311</f>
        <v>РО</v>
      </c>
    </row>
    <row r="312" spans="1:29" x14ac:dyDescent="0.25">
      <c r="A312" s="28">
        <f t="shared" si="59"/>
        <v>125</v>
      </c>
      <c r="B312" s="74" t="str">
        <f>IF(ISBLANK('Форма 1'!B312),"",'Форма 1'!B312)</f>
        <v>Пермский городской округ, город Пермь</v>
      </c>
      <c r="C312" s="87" t="s">
        <v>1006</v>
      </c>
      <c r="D312" s="29">
        <f>IF(ISBLANK(C312),"Введите адрес",IF(C312='Форма 1'!C312,SUM(E312:K312,M312:S312,Форма2[[#This Row],[19]:[22]]),"Ошибка в адресе!"))</f>
        <v>9279953.3100000005</v>
      </c>
      <c r="E312" s="30" t="str">
        <f>IF(ISNUMBER('Форма 1'!Z312),ROUND('Форма 1'!$I312*VLOOKUP('Форма 1'!$G312,'Предельники 2022'!$B$4:$X$28,'Форма 1'!Z$7),2),"")</f>
        <v/>
      </c>
      <c r="F312" s="30" t="str">
        <f>IF(ISNUMBER('Форма 1'!AA312),ROUND('Форма 1'!$I312*VLOOKUP('Форма 1'!$G312,'Предельники 2022'!$B$4:$X$28,'Форма 1'!AA$7),2),"")</f>
        <v/>
      </c>
      <c r="G312" s="30" t="str">
        <f>IF(ISNUMBER('Форма 1'!AB312),ROUND('Форма 1'!$I312*VLOOKUP('Форма 1'!$G312,'Предельники 2022'!$B$4:$X$28,'Форма 1'!AB$7),2),"")</f>
        <v/>
      </c>
      <c r="H312" s="30" t="str">
        <f>IF(ISNUMBER('Форма 1'!AC312),ROUND('Форма 1'!$I312*VLOOKUP('Форма 1'!$G312,'Предельники 2022'!$B$4:$X$28,'Форма 1'!AC$7),2),"")</f>
        <v/>
      </c>
      <c r="I312" s="30" t="str">
        <f>IF(ISNUMBER('Форма 1'!AD312),ROUND('Форма 1'!$I312*VLOOKUP('Форма 1'!$G312,'Предельники 2022'!$B$4:$X$28,'Форма 1'!AD$7),2),"")</f>
        <v/>
      </c>
      <c r="J312" s="30" t="str">
        <f>IF(ISNUMBER('Форма 1'!AE312),ROUND('Форма 1'!$I312*VLOOKUP('Форма 1'!$G312,'Предельники 2022'!$B$4:$X$28,'Форма 1'!AE$7),2),"")</f>
        <v/>
      </c>
      <c r="K312" s="30" t="str">
        <f>IF(ISNUMBER('Форма 1'!AF312),ROUND('Форма 1'!$I312*VLOOKUP('Форма 1'!$G312,'Предельники 2022'!$B$4:$X$28,'Форма 1'!AF$7),2),"")</f>
        <v/>
      </c>
      <c r="L312" s="31" t="str">
        <f>IF(ISBLANK('Форма 1'!AG312),"",'Форма 1'!AG312)</f>
        <v/>
      </c>
      <c r="M312" s="32" t="str">
        <f>IF(ISBLANK('Форма 1'!AH312),"",'Форма 1'!AH312)</f>
        <v/>
      </c>
      <c r="N312" s="30">
        <f>IF(ISNUMBER('Форма 1'!AI312),ROUND('Форма 1'!$I312*VLOOKUP('Форма 1'!$G312,'Предельники 2022'!$B$4:$X$28,'Форма 1'!AI$7),2),"")</f>
        <v>9279953.3100000005</v>
      </c>
      <c r="O312" s="30" t="str">
        <f>IF(ISNUMBER('Форма 1'!AJ312),ROUND('Форма 1'!$I312*VLOOKUP('Форма 1'!$G312,'Предельники 2022'!$B$4:$X$28,'Форма 1'!AJ$7),2),"")</f>
        <v/>
      </c>
      <c r="P312" s="30" t="str">
        <f>IF(ISNUMBER('Форма 1'!AK312),ROUND('Форма 1'!$I312*VLOOKUP('Форма 1'!$G312,'Предельники 2022'!$B$4:$X$28,'Форма 1'!AK$7),2),"")</f>
        <v/>
      </c>
      <c r="Q312" s="30" t="str">
        <f>IF(ISNUMBER('Форма 1'!AL312),ROUND('Форма 1'!$I312*VLOOKUP('Форма 1'!$G312,'Предельники 2022'!$B$4:$X$28,'Форма 1'!AL$7),2),"")</f>
        <v/>
      </c>
      <c r="R312" s="30" t="str">
        <f>IF(ISNUMBER('Форма 1'!AM312),ROUND('Форма 1'!$I312*VLOOKUP('Форма 1'!$G312,'Предельники 2022'!$B$4:$X$28,'Форма 1'!AM$7),2),"")</f>
        <v/>
      </c>
      <c r="S312" s="93" t="str">
        <f t="shared" si="60"/>
        <v/>
      </c>
      <c r="T312" s="93" t="str">
        <f>IF(ISNUMBER('Форма 1'!AN312),INDEX('Предельники 2022'!$C$4:$X$28,MATCH('Форма 1'!$G312,'Предельники 2022'!$B$4:$B$28,0),MATCH(T$5,'Предельники 2022'!$C$3:$X$3,0)),"")</f>
        <v/>
      </c>
      <c r="U312" s="93" t="str">
        <f>IF(ISNUMBER('Форма 1'!AO312),INDEX('Предельники 2022'!$C$4:$X$28,MATCH('Форма 1'!$G312,'Предельники 2022'!$B$4:$B$28,0),MATCH(U$5,'Предельники 2022'!$C$3:$X$3,0)),"")</f>
        <v/>
      </c>
      <c r="V312" s="93" t="str">
        <f>IF(ISNUMBER('Форма 1'!AP312),INDEX('Предельники 2022'!$C$4:$X$28,MATCH('Форма 1'!$G312,'Предельники 2022'!$B$4:$B$28,0),MATCH(V$5,'Предельники 2022'!$C$3:$X$3,0)),"")</f>
        <v/>
      </c>
      <c r="W312" s="93" t="str">
        <f>IF(ISNUMBER('Форма 1'!AQ312),INDEX('Предельники 2022'!$C$4:$X$28,MATCH('Форма 1'!$G312,'Предельники 2022'!$B$4:$B$28,0),MATCH(W$5,'Предельники 2022'!$C$3:$X$3,0)),"")</f>
        <v/>
      </c>
      <c r="X312" s="30" t="str">
        <f>IF(ISNUMBER('Форма 1'!AR312),ROUND('Форма 1'!$I312*VLOOKUP('Форма 1'!$G312,'Предельники 2022'!$B$4:$X$28,'Форма 1'!AR$7),2),"")</f>
        <v/>
      </c>
      <c r="Y312" s="30" t="str">
        <f>IF(ISNUMBER('Форма 1'!AS312),ROUND('Форма 1'!$I312*VLOOKUP('Форма 1'!$G312,'Предельники 2022'!$B$4:$X$28,'Форма 1'!AS$7),2),"")</f>
        <v/>
      </c>
      <c r="Z312" s="30" t="str">
        <f>IF(ISNUMBER('Форма 1'!AT312),ROUND('Форма 1'!$I312*VLOOKUP('Форма 1'!$G312,'Предельники 2022'!$B$4:$X$28,'Форма 1'!AT$7),2),"")</f>
        <v/>
      </c>
      <c r="AA312" s="32"/>
      <c r="AB312" s="128">
        <f>'Форма 1'!T312</f>
        <v>45657</v>
      </c>
      <c r="AC312" s="130" t="str">
        <f>'Форма 1'!U312</f>
        <v>РО</v>
      </c>
    </row>
    <row r="313" spans="1:29" x14ac:dyDescent="0.25">
      <c r="A313" s="28">
        <f t="shared" si="59"/>
        <v>126</v>
      </c>
      <c r="B313" s="74" t="str">
        <f>IF(ISBLANK('Форма 1'!B313),"",'Форма 1'!B313)</f>
        <v>Пермский городской округ, город Пермь</v>
      </c>
      <c r="C313" s="87" t="s">
        <v>1007</v>
      </c>
      <c r="D313" s="29">
        <f>IF(ISBLANK(C313),"Введите адрес",IF(C313='Форма 1'!C313,SUM(E313:K313,M313:S313,Форма2[[#This Row],[19]:[22]]),"Ошибка в адресе!"))</f>
        <v>11114035.68</v>
      </c>
      <c r="E313" s="30" t="str">
        <f>IF(ISNUMBER('Форма 1'!Z313),ROUND('Форма 1'!$I313*VLOOKUP('Форма 1'!$G313,'Предельники 2022'!$B$4:$X$28,'Форма 1'!Z$7),2),"")</f>
        <v/>
      </c>
      <c r="F313" s="30" t="str">
        <f>IF(ISNUMBER('Форма 1'!AA313),ROUND('Форма 1'!$I313*VLOOKUP('Форма 1'!$G313,'Предельники 2022'!$B$4:$X$28,'Форма 1'!AA$7),2),"")</f>
        <v/>
      </c>
      <c r="G313" s="30" t="str">
        <f>IF(ISNUMBER('Форма 1'!AB313),ROUND('Форма 1'!$I313*VLOOKUP('Форма 1'!$G313,'Предельники 2022'!$B$4:$X$28,'Форма 1'!AB$7),2),"")</f>
        <v/>
      </c>
      <c r="H313" s="30" t="str">
        <f>IF(ISNUMBER('Форма 1'!AC313),ROUND('Форма 1'!$I313*VLOOKUP('Форма 1'!$G313,'Предельники 2022'!$B$4:$X$28,'Форма 1'!AC$7),2),"")</f>
        <v/>
      </c>
      <c r="I313" s="30" t="str">
        <f>IF(ISNUMBER('Форма 1'!AD313),ROUND('Форма 1'!$I313*VLOOKUP('Форма 1'!$G313,'Предельники 2022'!$B$4:$X$28,'Форма 1'!AD$7),2),"")</f>
        <v/>
      </c>
      <c r="J313" s="30" t="str">
        <f>IF(ISNUMBER('Форма 1'!AE313),ROUND('Форма 1'!$I313*VLOOKUP('Форма 1'!$G313,'Предельники 2022'!$B$4:$X$28,'Форма 1'!AE$7),2),"")</f>
        <v/>
      </c>
      <c r="K313" s="30" t="str">
        <f>IF(ISNUMBER('Форма 1'!AF313),ROUND('Форма 1'!$I313*VLOOKUP('Форма 1'!$G313,'Предельники 2022'!$B$4:$X$28,'Форма 1'!AF$7),2),"")</f>
        <v/>
      </c>
      <c r="L313" s="31">
        <f>IF(ISBLANK('Форма 1'!AG313),"",'Форма 1'!AG313)</f>
        <v>4</v>
      </c>
      <c r="M313" s="32">
        <f>IF(ISBLANK('Форма 1'!AH313),"",'Форма 1'!AH313)</f>
        <v>11114035.68</v>
      </c>
      <c r="N313" s="30" t="str">
        <f>IF(ISNUMBER('Форма 1'!AI313),ROUND('Форма 1'!$I313*VLOOKUP('Форма 1'!$G313,'Предельники 2022'!$B$4:$X$28,'Форма 1'!AI$7),2),"")</f>
        <v/>
      </c>
      <c r="O313" s="30" t="str">
        <f>IF(ISNUMBER('Форма 1'!AJ313),ROUND('Форма 1'!$I313*VLOOKUP('Форма 1'!$G313,'Предельники 2022'!$B$4:$X$28,'Форма 1'!AJ$7),2),"")</f>
        <v/>
      </c>
      <c r="P313" s="30" t="str">
        <f>IF(ISNUMBER('Форма 1'!AK313),ROUND('Форма 1'!$I313*VLOOKUP('Форма 1'!$G313,'Предельники 2022'!$B$4:$X$28,'Форма 1'!AK$7),2),"")</f>
        <v/>
      </c>
      <c r="Q313" s="30" t="str">
        <f>IF(ISNUMBER('Форма 1'!AL313),ROUND('Форма 1'!$I313*VLOOKUP('Форма 1'!$G313,'Предельники 2022'!$B$4:$X$28,'Форма 1'!AL$7),2),"")</f>
        <v/>
      </c>
      <c r="R313" s="30" t="str">
        <f>IF(ISNUMBER('Форма 1'!AM313),ROUND('Форма 1'!$I313*VLOOKUP('Форма 1'!$G313,'Предельники 2022'!$B$4:$X$28,'Форма 1'!AM$7),2),"")</f>
        <v/>
      </c>
      <c r="S313" s="93" t="str">
        <f t="shared" si="60"/>
        <v/>
      </c>
      <c r="T313" s="93" t="str">
        <f>IF(ISNUMBER('Форма 1'!AN313),INDEX('Предельники 2022'!$C$4:$X$28,MATCH('Форма 1'!$G313,'Предельники 2022'!$B$4:$B$28,0),MATCH(T$5,'Предельники 2022'!$C$3:$X$3,0)),"")</f>
        <v/>
      </c>
      <c r="U313" s="93" t="str">
        <f>IF(ISNUMBER('Форма 1'!AO313),INDEX('Предельники 2022'!$C$4:$X$28,MATCH('Форма 1'!$G313,'Предельники 2022'!$B$4:$B$28,0),MATCH(U$5,'Предельники 2022'!$C$3:$X$3,0)),"")</f>
        <v/>
      </c>
      <c r="V313" s="93" t="str">
        <f>IF(ISNUMBER('Форма 1'!AP313),INDEX('Предельники 2022'!$C$4:$X$28,MATCH('Форма 1'!$G313,'Предельники 2022'!$B$4:$B$28,0),MATCH(V$5,'Предельники 2022'!$C$3:$X$3,0)),"")</f>
        <v/>
      </c>
      <c r="W313" s="93" t="str">
        <f>IF(ISNUMBER('Форма 1'!AQ313),INDEX('Предельники 2022'!$C$4:$X$28,MATCH('Форма 1'!$G313,'Предельники 2022'!$B$4:$B$28,0),MATCH(W$5,'Предельники 2022'!$C$3:$X$3,0)),"")</f>
        <v/>
      </c>
      <c r="X313" s="30" t="str">
        <f>IF(ISNUMBER('Форма 1'!AR313),ROUND('Форма 1'!$I313*VLOOKUP('Форма 1'!$G313,'Предельники 2022'!$B$4:$X$28,'Форма 1'!AR$7),2),"")</f>
        <v/>
      </c>
      <c r="Y313" s="30" t="str">
        <f>IF(ISNUMBER('Форма 1'!AS313),ROUND('Форма 1'!$I313*VLOOKUP('Форма 1'!$G313,'Предельники 2022'!$B$4:$X$28,'Форма 1'!AS$7),2),"")</f>
        <v/>
      </c>
      <c r="Z313" s="30" t="str">
        <f>IF(ISNUMBER('Форма 1'!AT313),ROUND('Форма 1'!$I313*VLOOKUP('Форма 1'!$G313,'Предельники 2022'!$B$4:$X$28,'Форма 1'!AT$7),2),"")</f>
        <v/>
      </c>
      <c r="AA313" s="32"/>
      <c r="AB313" s="128">
        <f>'Форма 1'!T313</f>
        <v>45657</v>
      </c>
      <c r="AC313" s="130" t="str">
        <f>'Форма 1'!U313</f>
        <v>РО</v>
      </c>
    </row>
    <row r="314" spans="1:29" x14ac:dyDescent="0.25">
      <c r="A314" s="28">
        <f t="shared" si="59"/>
        <v>127</v>
      </c>
      <c r="B314" s="74" t="str">
        <f>IF(ISBLANK('Форма 1'!B314),"",'Форма 1'!B314)</f>
        <v>Пермский городской округ, город Пермь</v>
      </c>
      <c r="C314" s="87" t="s">
        <v>44</v>
      </c>
      <c r="D314" s="29">
        <f>IF(ISBLANK(C314),"Введите адрес",IF(C314='Форма 1'!C314,SUM(E314:K314,M314:S314,Форма2[[#This Row],[19]:[22]]),"Ошибка в адресе!"))</f>
        <v>7715501.25</v>
      </c>
      <c r="E314" s="30">
        <f>IF(ISNUMBER('Форма 1'!Z314),ROUND('Форма 1'!$I314*VLOOKUP('Форма 1'!$G314,'Предельники 2022'!$B$4:$X$28,'Форма 1'!Z$7),2),"")</f>
        <v>7715501.25</v>
      </c>
      <c r="F314" s="30" t="str">
        <f>IF(ISNUMBER('Форма 1'!AA314),ROUND('Форма 1'!$I314*VLOOKUP('Форма 1'!$G314,'Предельники 2022'!$B$4:$X$28,'Форма 1'!AA$7),2),"")</f>
        <v/>
      </c>
      <c r="G314" s="30" t="str">
        <f>IF(ISNUMBER('Форма 1'!AB314),ROUND('Форма 1'!$I314*VLOOKUP('Форма 1'!$G314,'Предельники 2022'!$B$4:$X$28,'Форма 1'!AB$7),2),"")</f>
        <v/>
      </c>
      <c r="H314" s="30" t="str">
        <f>IF(ISNUMBER('Форма 1'!AC314),ROUND('Форма 1'!$I314*VLOOKUP('Форма 1'!$G314,'Предельники 2022'!$B$4:$X$28,'Форма 1'!AC$7),2),"")</f>
        <v/>
      </c>
      <c r="I314" s="30" t="str">
        <f>IF(ISNUMBER('Форма 1'!AD314),ROUND('Форма 1'!$I314*VLOOKUP('Форма 1'!$G314,'Предельники 2022'!$B$4:$X$28,'Форма 1'!AD$7),2),"")</f>
        <v/>
      </c>
      <c r="J314" s="30" t="str">
        <f>IF(ISNUMBER('Форма 1'!AE314),ROUND('Форма 1'!$I314*VLOOKUP('Форма 1'!$G314,'Предельники 2022'!$B$4:$X$28,'Форма 1'!AE$7),2),"")</f>
        <v/>
      </c>
      <c r="K314" s="30" t="str">
        <f>IF(ISNUMBER('Форма 1'!AF314),ROUND('Форма 1'!$I314*VLOOKUP('Форма 1'!$G314,'Предельники 2022'!$B$4:$X$28,'Форма 1'!AF$7),2),"")</f>
        <v/>
      </c>
      <c r="L314" s="31" t="str">
        <f>IF(ISBLANK('Форма 1'!AG314),"",'Форма 1'!AG314)</f>
        <v/>
      </c>
      <c r="M314" s="32" t="str">
        <f>IF(ISBLANK('Форма 1'!AH314),"",'Форма 1'!AH314)</f>
        <v/>
      </c>
      <c r="N314" s="30" t="str">
        <f>IF(ISNUMBER('Форма 1'!AI314),ROUND('Форма 1'!$I314*VLOOKUP('Форма 1'!$G314,'Предельники 2022'!$B$4:$X$28,'Форма 1'!AI$7),2),"")</f>
        <v/>
      </c>
      <c r="O314" s="30" t="str">
        <f>IF(ISNUMBER('Форма 1'!AJ314),ROUND('Форма 1'!$I314*VLOOKUP('Форма 1'!$G314,'Предельники 2022'!$B$4:$X$28,'Форма 1'!AJ$7),2),"")</f>
        <v/>
      </c>
      <c r="P314" s="30" t="str">
        <f>IF(ISNUMBER('Форма 1'!AK314),ROUND('Форма 1'!$I314*VLOOKUP('Форма 1'!$G314,'Предельники 2022'!$B$4:$X$28,'Форма 1'!AK$7),2),"")</f>
        <v/>
      </c>
      <c r="Q314" s="30" t="str">
        <f>IF(ISNUMBER('Форма 1'!AL314),ROUND('Форма 1'!$I314*VLOOKUP('Форма 1'!$G314,'Предельники 2022'!$B$4:$X$28,'Форма 1'!AL$7),2),"")</f>
        <v/>
      </c>
      <c r="R314" s="30" t="str">
        <f>IF(ISNUMBER('Форма 1'!AM314),ROUND('Форма 1'!$I314*VLOOKUP('Форма 1'!$G314,'Предельники 2022'!$B$4:$X$28,'Форма 1'!AM$7),2),"")</f>
        <v/>
      </c>
      <c r="S314" s="93" t="str">
        <f t="shared" si="60"/>
        <v/>
      </c>
      <c r="T314" s="93" t="str">
        <f>IF(ISNUMBER('Форма 1'!AN314),INDEX('Предельники 2022'!$C$4:$X$28,MATCH('Форма 1'!$G314,'Предельники 2022'!$B$4:$B$28,0),MATCH(T$5,'Предельники 2022'!$C$3:$X$3,0)),"")</f>
        <v/>
      </c>
      <c r="U314" s="93" t="str">
        <f>IF(ISNUMBER('Форма 1'!AO314),INDEX('Предельники 2022'!$C$4:$X$28,MATCH('Форма 1'!$G314,'Предельники 2022'!$B$4:$B$28,0),MATCH(U$5,'Предельники 2022'!$C$3:$X$3,0)),"")</f>
        <v/>
      </c>
      <c r="V314" s="93" t="str">
        <f>IF(ISNUMBER('Форма 1'!AP314),INDEX('Предельники 2022'!$C$4:$X$28,MATCH('Форма 1'!$G314,'Предельники 2022'!$B$4:$B$28,0),MATCH(V$5,'Предельники 2022'!$C$3:$X$3,0)),"")</f>
        <v/>
      </c>
      <c r="W314" s="93" t="str">
        <f>IF(ISNUMBER('Форма 1'!AQ314),INDEX('Предельники 2022'!$C$4:$X$28,MATCH('Форма 1'!$G314,'Предельники 2022'!$B$4:$B$28,0),MATCH(W$5,'Предельники 2022'!$C$3:$X$3,0)),"")</f>
        <v/>
      </c>
      <c r="X314" s="30" t="str">
        <f>IF(ISNUMBER('Форма 1'!AR314),ROUND('Форма 1'!$I314*VLOOKUP('Форма 1'!$G314,'Предельники 2022'!$B$4:$X$28,'Форма 1'!AR$7),2),"")</f>
        <v/>
      </c>
      <c r="Y314" s="30" t="str">
        <f>IF(ISNUMBER('Форма 1'!AS314),ROUND('Форма 1'!$I314*VLOOKUP('Форма 1'!$G314,'Предельники 2022'!$B$4:$X$28,'Форма 1'!AS$7),2),"")</f>
        <v/>
      </c>
      <c r="Z314" s="30" t="str">
        <f>IF(ISNUMBER('Форма 1'!AT314),ROUND('Форма 1'!$I314*VLOOKUP('Форма 1'!$G314,'Предельники 2022'!$B$4:$X$28,'Форма 1'!AT$7),2),"")</f>
        <v/>
      </c>
      <c r="AA314" s="32"/>
      <c r="AB314" s="128">
        <f>'Форма 1'!T314</f>
        <v>45657</v>
      </c>
      <c r="AC314" s="130" t="str">
        <f>'Форма 1'!U314</f>
        <v>СС</v>
      </c>
    </row>
    <row r="315" spans="1:29" x14ac:dyDescent="0.25">
      <c r="A315" s="28">
        <f t="shared" si="59"/>
        <v>128</v>
      </c>
      <c r="B315" s="74" t="str">
        <f>IF(ISBLANK('Форма 1'!B315),"",'Форма 1'!B315)</f>
        <v>Пермский городской округ, город Пермь</v>
      </c>
      <c r="C315" s="87" t="s">
        <v>1008</v>
      </c>
      <c r="D315" s="29">
        <f>IF(ISBLANK(C315),"Введите адрес",IF(C315='Форма 1'!C315,SUM(E315:K315,M315:S315,Форма2[[#This Row],[19]:[22]]),"Ошибка в адресе!"))</f>
        <v>38887020.93</v>
      </c>
      <c r="E315" s="30" t="str">
        <f>IF(ISNUMBER('Форма 1'!Z315),ROUND('Форма 1'!$I315*VLOOKUP('Форма 1'!$G315,'Предельники 2022'!$B$4:$X$28,'Форма 1'!Z$7),2),"")</f>
        <v/>
      </c>
      <c r="F315" s="30" t="str">
        <f>IF(ISNUMBER('Форма 1'!AA315),ROUND('Форма 1'!$I315*VLOOKUP('Форма 1'!$G315,'Предельники 2022'!$B$4:$X$28,'Форма 1'!AA$7),2),"")</f>
        <v/>
      </c>
      <c r="G315" s="30" t="str">
        <f>IF(ISNUMBER('Форма 1'!AB315),ROUND('Форма 1'!$I315*VLOOKUP('Форма 1'!$G315,'Предельники 2022'!$B$4:$X$28,'Форма 1'!AB$7),2),"")</f>
        <v/>
      </c>
      <c r="H315" s="30" t="str">
        <f>IF(ISNUMBER('Форма 1'!AC315),ROUND('Форма 1'!$I315*VLOOKUP('Форма 1'!$G315,'Предельники 2022'!$B$4:$X$28,'Форма 1'!AC$7),2),"")</f>
        <v/>
      </c>
      <c r="I315" s="30" t="str">
        <f>IF(ISNUMBER('Форма 1'!AD315),ROUND('Форма 1'!$I315*VLOOKUP('Форма 1'!$G315,'Предельники 2022'!$B$4:$X$28,'Форма 1'!AD$7),2),"")</f>
        <v/>
      </c>
      <c r="J315" s="30" t="str">
        <f>IF(ISNUMBER('Форма 1'!AE315),ROUND('Форма 1'!$I315*VLOOKUP('Форма 1'!$G315,'Предельники 2022'!$B$4:$X$28,'Форма 1'!AE$7),2),"")</f>
        <v/>
      </c>
      <c r="K315" s="30" t="str">
        <f>IF(ISNUMBER('Форма 1'!AF315),ROUND('Форма 1'!$I315*VLOOKUP('Форма 1'!$G315,'Предельники 2022'!$B$4:$X$28,'Форма 1'!AF$7),2),"")</f>
        <v/>
      </c>
      <c r="L315" s="31" t="str">
        <f>IF(ISBLANK('Форма 1'!AG315),"",'Форма 1'!AG315)</f>
        <v/>
      </c>
      <c r="M315" s="32" t="str">
        <f>IF(ISBLANK('Форма 1'!AH315),"",'Форма 1'!AH315)</f>
        <v/>
      </c>
      <c r="N315" s="30" t="str">
        <f>IF(ISNUMBER('Форма 1'!AI315),ROUND('Форма 1'!$I315*VLOOKUP('Форма 1'!$G315,'Предельники 2022'!$B$4:$X$28,'Форма 1'!AI$7),2),"")</f>
        <v/>
      </c>
      <c r="O315" s="30">
        <f>IF(ISNUMBER('Форма 1'!AJ315),ROUND('Форма 1'!$I315*VLOOKUP('Форма 1'!$G315,'Предельники 2022'!$B$4:$X$28,'Форма 1'!AJ$7),2),"")</f>
        <v>38887020.93</v>
      </c>
      <c r="P315" s="30" t="str">
        <f>IF(ISNUMBER('Форма 1'!AK315),ROUND('Форма 1'!$I315*VLOOKUP('Форма 1'!$G315,'Предельники 2022'!$B$4:$X$28,'Форма 1'!AK$7),2),"")</f>
        <v/>
      </c>
      <c r="Q315" s="30" t="str">
        <f>IF(ISNUMBER('Форма 1'!AL315),ROUND('Форма 1'!$I315*VLOOKUP('Форма 1'!$G315,'Предельники 2022'!$B$4:$X$28,'Форма 1'!AL$7),2),"")</f>
        <v/>
      </c>
      <c r="R315" s="30" t="str">
        <f>IF(ISNUMBER('Форма 1'!AM315),ROUND('Форма 1'!$I315*VLOOKUP('Форма 1'!$G315,'Предельники 2022'!$B$4:$X$28,'Форма 1'!AM$7),2),"")</f>
        <v/>
      </c>
      <c r="S315" s="93" t="str">
        <f t="shared" si="60"/>
        <v/>
      </c>
      <c r="T315" s="93" t="str">
        <f>IF(ISNUMBER('Форма 1'!AN315),INDEX('Предельники 2022'!$C$4:$X$28,MATCH('Форма 1'!$G315,'Предельники 2022'!$B$4:$B$28,0),MATCH(T$5,'Предельники 2022'!$C$3:$X$3,0)),"")</f>
        <v/>
      </c>
      <c r="U315" s="93" t="str">
        <f>IF(ISNUMBER('Форма 1'!AO315),INDEX('Предельники 2022'!$C$4:$X$28,MATCH('Форма 1'!$G315,'Предельники 2022'!$B$4:$B$28,0),MATCH(U$5,'Предельники 2022'!$C$3:$X$3,0)),"")</f>
        <v/>
      </c>
      <c r="V315" s="93" t="str">
        <f>IF(ISNUMBER('Форма 1'!AP315),INDEX('Предельники 2022'!$C$4:$X$28,MATCH('Форма 1'!$G315,'Предельники 2022'!$B$4:$B$28,0),MATCH(V$5,'Предельники 2022'!$C$3:$X$3,0)),"")</f>
        <v/>
      </c>
      <c r="W315" s="93" t="str">
        <f>IF(ISNUMBER('Форма 1'!AQ315),INDEX('Предельники 2022'!$C$4:$X$28,MATCH('Форма 1'!$G315,'Предельники 2022'!$B$4:$B$28,0),MATCH(W$5,'Предельники 2022'!$C$3:$X$3,0)),"")</f>
        <v/>
      </c>
      <c r="X315" s="30" t="str">
        <f>IF(ISNUMBER('Форма 1'!AR315),ROUND('Форма 1'!$I315*VLOOKUP('Форма 1'!$G315,'Предельники 2022'!$B$4:$X$28,'Форма 1'!AR$7),2),"")</f>
        <v/>
      </c>
      <c r="Y315" s="30" t="str">
        <f>IF(ISNUMBER('Форма 1'!AS315),ROUND('Форма 1'!$I315*VLOOKUP('Форма 1'!$G315,'Предельники 2022'!$B$4:$X$28,'Форма 1'!AS$7),2),"")</f>
        <v/>
      </c>
      <c r="Z315" s="30" t="str">
        <f>IF(ISNUMBER('Форма 1'!AT315),ROUND('Форма 1'!$I315*VLOOKUP('Форма 1'!$G315,'Предельники 2022'!$B$4:$X$28,'Форма 1'!AT$7),2),"")</f>
        <v/>
      </c>
      <c r="AA315" s="32"/>
      <c r="AB315" s="128">
        <f>'Форма 1'!T315</f>
        <v>45657</v>
      </c>
      <c r="AC315" s="130" t="str">
        <f>'Форма 1'!U315</f>
        <v>РО</v>
      </c>
    </row>
    <row r="316" spans="1:29" x14ac:dyDescent="0.25">
      <c r="A316" s="28">
        <f t="shared" si="59"/>
        <v>129</v>
      </c>
      <c r="B316" s="74" t="str">
        <f>IF(ISBLANK('Форма 1'!B316),"",'Форма 1'!B316)</f>
        <v>Пермский городской округ, город Пермь</v>
      </c>
      <c r="C316" s="87" t="s">
        <v>1009</v>
      </c>
      <c r="D316" s="29">
        <f>IF(ISBLANK(C316),"Введите адрес",IF(C316='Форма 1'!C316,SUM(E316:K316,M316:S316,Форма2[[#This Row],[19]:[22]]),"Ошибка в адресе!"))</f>
        <v>10603509.449999999</v>
      </c>
      <c r="E316" s="30" t="str">
        <f>IF(ISNUMBER('Форма 1'!Z316),ROUND('Форма 1'!$I316*VLOOKUP('Форма 1'!$G316,'Предельники 2022'!$B$4:$X$28,'Форма 1'!Z$7),2),"")</f>
        <v/>
      </c>
      <c r="F316" s="30" t="str">
        <f>IF(ISNUMBER('Форма 1'!AA316),ROUND('Форма 1'!$I316*VLOOKUP('Форма 1'!$G316,'Предельники 2022'!$B$4:$X$28,'Форма 1'!AA$7),2),"")</f>
        <v/>
      </c>
      <c r="G316" s="30" t="str">
        <f>IF(ISNUMBER('Форма 1'!AB316),ROUND('Форма 1'!$I316*VLOOKUP('Форма 1'!$G316,'Предельники 2022'!$B$4:$X$28,'Форма 1'!AB$7),2),"")</f>
        <v/>
      </c>
      <c r="H316" s="30" t="str">
        <f>IF(ISNUMBER('Форма 1'!AC316),ROUND('Форма 1'!$I316*VLOOKUP('Форма 1'!$G316,'Предельники 2022'!$B$4:$X$28,'Форма 1'!AC$7),2),"")</f>
        <v/>
      </c>
      <c r="I316" s="30" t="str">
        <f>IF(ISNUMBER('Форма 1'!AD316),ROUND('Форма 1'!$I316*VLOOKUP('Форма 1'!$G316,'Предельники 2022'!$B$4:$X$28,'Форма 1'!AD$7),2),"")</f>
        <v/>
      </c>
      <c r="J316" s="30" t="str">
        <f>IF(ISNUMBER('Форма 1'!AE316),ROUND('Форма 1'!$I316*VLOOKUP('Форма 1'!$G316,'Предельники 2022'!$B$4:$X$28,'Форма 1'!AE$7),2),"")</f>
        <v/>
      </c>
      <c r="K316" s="30" t="str">
        <f>IF(ISNUMBER('Форма 1'!AF316),ROUND('Форма 1'!$I316*VLOOKUP('Форма 1'!$G316,'Предельники 2022'!$B$4:$X$28,'Форма 1'!AF$7),2),"")</f>
        <v/>
      </c>
      <c r="L316" s="31" t="str">
        <f>IF(ISBLANK('Форма 1'!AG316),"",'Форма 1'!AG316)</f>
        <v/>
      </c>
      <c r="M316" s="32" t="str">
        <f>IF(ISBLANK('Форма 1'!AH316),"",'Форма 1'!AH316)</f>
        <v/>
      </c>
      <c r="N316" s="30" t="str">
        <f>IF(ISNUMBER('Форма 1'!AI316),ROUND('Форма 1'!$I316*VLOOKUP('Форма 1'!$G316,'Предельники 2022'!$B$4:$X$28,'Форма 1'!AI$7),2),"")</f>
        <v/>
      </c>
      <c r="O316" s="30">
        <f>IF(ISNUMBER('Форма 1'!AJ316),ROUND('Форма 1'!$I316*VLOOKUP('Форма 1'!$G316,'Предельники 2022'!$B$4:$X$28,'Форма 1'!AJ$7),2),"")</f>
        <v>10603509.449999999</v>
      </c>
      <c r="P316" s="30" t="str">
        <f>IF(ISNUMBER('Форма 1'!AK316),ROUND('Форма 1'!$I316*VLOOKUP('Форма 1'!$G316,'Предельники 2022'!$B$4:$X$28,'Форма 1'!AK$7),2),"")</f>
        <v/>
      </c>
      <c r="Q316" s="30" t="str">
        <f>IF(ISNUMBER('Форма 1'!AL316),ROUND('Форма 1'!$I316*VLOOKUP('Форма 1'!$G316,'Предельники 2022'!$B$4:$X$28,'Форма 1'!AL$7),2),"")</f>
        <v/>
      </c>
      <c r="R316" s="30" t="str">
        <f>IF(ISNUMBER('Форма 1'!AM316),ROUND('Форма 1'!$I316*VLOOKUP('Форма 1'!$G316,'Предельники 2022'!$B$4:$X$28,'Форма 1'!AM$7),2),"")</f>
        <v/>
      </c>
      <c r="S316" s="93" t="str">
        <f t="shared" si="60"/>
        <v/>
      </c>
      <c r="T316" s="93" t="str">
        <f>IF(ISNUMBER('Форма 1'!AN316),INDEX('Предельники 2022'!$C$4:$X$28,MATCH('Форма 1'!$G316,'Предельники 2022'!$B$4:$B$28,0),MATCH(T$5,'Предельники 2022'!$C$3:$X$3,0)),"")</f>
        <v/>
      </c>
      <c r="U316" s="93" t="str">
        <f>IF(ISNUMBER('Форма 1'!AO316),INDEX('Предельники 2022'!$C$4:$X$28,MATCH('Форма 1'!$G316,'Предельники 2022'!$B$4:$B$28,0),MATCH(U$5,'Предельники 2022'!$C$3:$X$3,0)),"")</f>
        <v/>
      </c>
      <c r="V316" s="93" t="str">
        <f>IF(ISNUMBER('Форма 1'!AP316),INDEX('Предельники 2022'!$C$4:$X$28,MATCH('Форма 1'!$G316,'Предельники 2022'!$B$4:$B$28,0),MATCH(V$5,'Предельники 2022'!$C$3:$X$3,0)),"")</f>
        <v/>
      </c>
      <c r="W316" s="93" t="str">
        <f>IF(ISNUMBER('Форма 1'!AQ316),INDEX('Предельники 2022'!$C$4:$X$28,MATCH('Форма 1'!$G316,'Предельники 2022'!$B$4:$B$28,0),MATCH(W$5,'Предельники 2022'!$C$3:$X$3,0)),"")</f>
        <v/>
      </c>
      <c r="X316" s="30" t="str">
        <f>IF(ISNUMBER('Форма 1'!AR316),ROUND('Форма 1'!$I316*VLOOKUP('Форма 1'!$G316,'Предельники 2022'!$B$4:$X$28,'Форма 1'!AR$7),2),"")</f>
        <v/>
      </c>
      <c r="Y316" s="30" t="str">
        <f>IF(ISNUMBER('Форма 1'!AS316),ROUND('Форма 1'!$I316*VLOOKUP('Форма 1'!$G316,'Предельники 2022'!$B$4:$X$28,'Форма 1'!AS$7),2),"")</f>
        <v/>
      </c>
      <c r="Z316" s="30" t="str">
        <f>IF(ISNUMBER('Форма 1'!AT316),ROUND('Форма 1'!$I316*VLOOKUP('Форма 1'!$G316,'Предельники 2022'!$B$4:$X$28,'Форма 1'!AT$7),2),"")</f>
        <v/>
      </c>
      <c r="AA316" s="32"/>
      <c r="AB316" s="128">
        <f>'Форма 1'!T316</f>
        <v>45657</v>
      </c>
      <c r="AC316" s="130" t="str">
        <f>'Форма 1'!U316</f>
        <v>РО</v>
      </c>
    </row>
    <row r="317" spans="1:29" x14ac:dyDescent="0.25">
      <c r="A317" s="28">
        <f t="shared" si="59"/>
        <v>130</v>
      </c>
      <c r="B317" s="74" t="str">
        <f>IF(ISBLANK('Форма 1'!B317),"",'Форма 1'!B317)</f>
        <v>Пермский городской округ, город Пермь</v>
      </c>
      <c r="C317" s="87" t="s">
        <v>290</v>
      </c>
      <c r="D317" s="29">
        <f>IF(ISBLANK(C317),"Введите адрес",IF(C317='Форма 1'!C317,SUM(E317:K317,M317:S317,Форма2[[#This Row],[19]:[22]]),"Ошибка в адресе!"))</f>
        <v>2954150.09</v>
      </c>
      <c r="E317" s="30" t="str">
        <f>IF(ISNUMBER('Форма 1'!Z317),ROUND('Форма 1'!$I317*VLOOKUP('Форма 1'!$G317,'Предельники 2022'!$B$4:$X$28,'Форма 1'!Z$7),2),"")</f>
        <v/>
      </c>
      <c r="F317" s="30" t="str">
        <f>IF(ISNUMBER('Форма 1'!AA317),ROUND('Форма 1'!$I317*VLOOKUP('Форма 1'!$G317,'Предельники 2022'!$B$4:$X$28,'Форма 1'!AA$7),2),"")</f>
        <v/>
      </c>
      <c r="G317" s="30" t="str">
        <f>IF(ISNUMBER('Форма 1'!AB317),ROUND('Форма 1'!$I317*VLOOKUP('Форма 1'!$G317,'Предельники 2022'!$B$4:$X$28,'Форма 1'!AB$7),2),"")</f>
        <v/>
      </c>
      <c r="H317" s="30" t="str">
        <f>IF(ISNUMBER('Форма 1'!AC317),ROUND('Форма 1'!$I317*VLOOKUP('Форма 1'!$G317,'Предельники 2022'!$B$4:$X$28,'Форма 1'!AC$7),2),"")</f>
        <v/>
      </c>
      <c r="I317" s="30" t="str">
        <f>IF(ISNUMBER('Форма 1'!AD317),ROUND('Форма 1'!$I317*VLOOKUP('Форма 1'!$G317,'Предельники 2022'!$B$4:$X$28,'Форма 1'!AD$7),2),"")</f>
        <v/>
      </c>
      <c r="J317" s="30" t="str">
        <f>IF(ISNUMBER('Форма 1'!AE317),ROUND('Форма 1'!$I317*VLOOKUP('Форма 1'!$G317,'Предельники 2022'!$B$4:$X$28,'Форма 1'!AE$7),2),"")</f>
        <v/>
      </c>
      <c r="K317" s="30" t="str">
        <f>IF(ISNUMBER('Форма 1'!AF317),ROUND('Форма 1'!$I317*VLOOKUP('Форма 1'!$G317,'Предельники 2022'!$B$4:$X$28,'Форма 1'!AF$7),2),"")</f>
        <v/>
      </c>
      <c r="L317" s="31" t="str">
        <f>IF(ISBLANK('Форма 1'!AG317),"",'Форма 1'!AG317)</f>
        <v/>
      </c>
      <c r="M317" s="32" t="str">
        <f>IF(ISBLANK('Форма 1'!AH317),"",'Форма 1'!AH317)</f>
        <v/>
      </c>
      <c r="N317" s="30" t="str">
        <f>IF(ISNUMBER('Форма 1'!AI317),ROUND('Форма 1'!$I317*VLOOKUP('Форма 1'!$G317,'Предельники 2022'!$B$4:$X$28,'Форма 1'!AI$7),2),"")</f>
        <v/>
      </c>
      <c r="O317" s="30" t="str">
        <f>IF(ISNUMBER('Форма 1'!AJ317),ROUND('Форма 1'!$I317*VLOOKUP('Форма 1'!$G317,'Предельники 2022'!$B$4:$X$28,'Форма 1'!AJ$7),2),"")</f>
        <v/>
      </c>
      <c r="P317" s="30" t="str">
        <f>IF(ISNUMBER('Форма 1'!AK317),ROUND('Форма 1'!$I317*VLOOKUP('Форма 1'!$G317,'Предельники 2022'!$B$4:$X$28,'Форма 1'!AK$7),2),"")</f>
        <v/>
      </c>
      <c r="Q317" s="30" t="str">
        <f>IF(ISNUMBER('Форма 1'!AL317),ROUND('Форма 1'!$I317*VLOOKUP('Форма 1'!$G317,'Предельники 2022'!$B$4:$X$28,'Форма 1'!AL$7),2),"")</f>
        <v/>
      </c>
      <c r="R317" s="30">
        <f>IF(ISNUMBER('Форма 1'!AM317),ROUND('Форма 1'!$I317*VLOOKUP('Форма 1'!$G317,'Предельники 2022'!$B$4:$X$28,'Форма 1'!AM$7),2),"")</f>
        <v>2954150.09</v>
      </c>
      <c r="S317" s="93" t="str">
        <f t="shared" si="60"/>
        <v/>
      </c>
      <c r="T317" s="93" t="str">
        <f>IF(ISNUMBER('Форма 1'!AN317),INDEX('Предельники 2022'!$C$4:$X$28,MATCH('Форма 1'!$G317,'Предельники 2022'!$B$4:$B$28,0),MATCH(T$5,'Предельники 2022'!$C$3:$X$3,0)),"")</f>
        <v/>
      </c>
      <c r="U317" s="93" t="str">
        <f>IF(ISNUMBER('Форма 1'!AO317),INDEX('Предельники 2022'!$C$4:$X$28,MATCH('Форма 1'!$G317,'Предельники 2022'!$B$4:$B$28,0),MATCH(U$5,'Предельники 2022'!$C$3:$X$3,0)),"")</f>
        <v/>
      </c>
      <c r="V317" s="93" t="str">
        <f>IF(ISNUMBER('Форма 1'!AP317),INDEX('Предельники 2022'!$C$4:$X$28,MATCH('Форма 1'!$G317,'Предельники 2022'!$B$4:$B$28,0),MATCH(V$5,'Предельники 2022'!$C$3:$X$3,0)),"")</f>
        <v/>
      </c>
      <c r="W317" s="93" t="str">
        <f>IF(ISNUMBER('Форма 1'!AQ317),INDEX('Предельники 2022'!$C$4:$X$28,MATCH('Форма 1'!$G317,'Предельники 2022'!$B$4:$B$28,0),MATCH(W$5,'Предельники 2022'!$C$3:$X$3,0)),"")</f>
        <v/>
      </c>
      <c r="X317" s="30" t="str">
        <f>IF(ISNUMBER('Форма 1'!AR317),ROUND('Форма 1'!$I317*VLOOKUP('Форма 1'!$G317,'Предельники 2022'!$B$4:$X$28,'Форма 1'!AR$7),2),"")</f>
        <v/>
      </c>
      <c r="Y317" s="30" t="str">
        <f>IF(ISNUMBER('Форма 1'!AS317),ROUND('Форма 1'!$I317*VLOOKUP('Форма 1'!$G317,'Предельники 2022'!$B$4:$X$28,'Форма 1'!AS$7),2),"")</f>
        <v/>
      </c>
      <c r="Z317" s="30" t="str">
        <f>IF(ISNUMBER('Форма 1'!AT317),ROUND('Форма 1'!$I317*VLOOKUP('Форма 1'!$G317,'Предельники 2022'!$B$4:$X$28,'Форма 1'!AT$7),2),"")</f>
        <v/>
      </c>
      <c r="AA317" s="32"/>
      <c r="AB317" s="128">
        <f>'Форма 1'!T317</f>
        <v>45657</v>
      </c>
      <c r="AC317" s="130" t="str">
        <f>'Форма 1'!U317</f>
        <v>СС</v>
      </c>
    </row>
    <row r="318" spans="1:29" x14ac:dyDescent="0.25">
      <c r="A318" s="28">
        <f t="shared" si="59"/>
        <v>131</v>
      </c>
      <c r="B318" s="74" t="str">
        <f>IF(ISBLANK('Форма 1'!B318),"",'Форма 1'!B318)</f>
        <v>Пермский городской округ, город Пермь</v>
      </c>
      <c r="C318" s="87" t="s">
        <v>291</v>
      </c>
      <c r="D318" s="29">
        <f>IF(ISBLANK(C318),"Введите адрес",IF(C318='Форма 1'!C318,SUM(E318:K318,M318:S318,Форма2[[#This Row],[19]:[22]]),"Ошибка в адресе!"))</f>
        <v>6075210.0099999998</v>
      </c>
      <c r="E318" s="30" t="str">
        <f>IF(ISNUMBER('Форма 1'!Z318),ROUND('Форма 1'!$I318*VLOOKUP('Форма 1'!$G318,'Предельники 2022'!$B$4:$X$28,'Форма 1'!Z$7),2),"")</f>
        <v/>
      </c>
      <c r="F318" s="30" t="str">
        <f>IF(ISNUMBER('Форма 1'!AA318),ROUND('Форма 1'!$I318*VLOOKUP('Форма 1'!$G318,'Предельники 2022'!$B$4:$X$28,'Форма 1'!AA$7),2),"")</f>
        <v/>
      </c>
      <c r="G318" s="30" t="str">
        <f>IF(ISNUMBER('Форма 1'!AB318),ROUND('Форма 1'!$I318*VLOOKUP('Форма 1'!$G318,'Предельники 2022'!$B$4:$X$28,'Форма 1'!AB$7),2),"")</f>
        <v/>
      </c>
      <c r="H318" s="30" t="str">
        <f>IF(ISNUMBER('Форма 1'!AC318),ROUND('Форма 1'!$I318*VLOOKUP('Форма 1'!$G318,'Предельники 2022'!$B$4:$X$28,'Форма 1'!AC$7),2),"")</f>
        <v/>
      </c>
      <c r="I318" s="30" t="str">
        <f>IF(ISNUMBER('Форма 1'!AD318),ROUND('Форма 1'!$I318*VLOOKUP('Форма 1'!$G318,'Предельники 2022'!$B$4:$X$28,'Форма 1'!AD$7),2),"")</f>
        <v/>
      </c>
      <c r="J318" s="30" t="str">
        <f>IF(ISNUMBER('Форма 1'!AE318),ROUND('Форма 1'!$I318*VLOOKUP('Форма 1'!$G318,'Предельники 2022'!$B$4:$X$28,'Форма 1'!AE$7),2),"")</f>
        <v/>
      </c>
      <c r="K318" s="30" t="str">
        <f>IF(ISNUMBER('Форма 1'!AF318),ROUND('Форма 1'!$I318*VLOOKUP('Форма 1'!$G318,'Предельники 2022'!$B$4:$X$28,'Форма 1'!AF$7),2),"")</f>
        <v/>
      </c>
      <c r="L318" s="31" t="str">
        <f>IF(ISBLANK('Форма 1'!AG318),"",'Форма 1'!AG318)</f>
        <v/>
      </c>
      <c r="M318" s="32" t="str">
        <f>IF(ISBLANK('Форма 1'!AH318),"",'Форма 1'!AH318)</f>
        <v/>
      </c>
      <c r="N318" s="30" t="str">
        <f>IF(ISNUMBER('Форма 1'!AI318),ROUND('Форма 1'!$I318*VLOOKUP('Форма 1'!$G318,'Предельники 2022'!$B$4:$X$28,'Форма 1'!AI$7),2),"")</f>
        <v/>
      </c>
      <c r="O318" s="30" t="str">
        <f>IF(ISNUMBER('Форма 1'!AJ318),ROUND('Форма 1'!$I318*VLOOKUP('Форма 1'!$G318,'Предельники 2022'!$B$4:$X$28,'Форма 1'!AJ$7),2),"")</f>
        <v/>
      </c>
      <c r="P318" s="30" t="str">
        <f>IF(ISNUMBER('Форма 1'!AK318),ROUND('Форма 1'!$I318*VLOOKUP('Форма 1'!$G318,'Предельники 2022'!$B$4:$X$28,'Форма 1'!AK$7),2),"")</f>
        <v/>
      </c>
      <c r="Q318" s="30" t="str">
        <f>IF(ISNUMBER('Форма 1'!AL318),ROUND('Форма 1'!$I318*VLOOKUP('Форма 1'!$G318,'Предельники 2022'!$B$4:$X$28,'Форма 1'!AL$7),2),"")</f>
        <v/>
      </c>
      <c r="R318" s="30">
        <f>IF(ISNUMBER('Форма 1'!AM318),ROUND('Форма 1'!$I318*VLOOKUP('Форма 1'!$G318,'Предельники 2022'!$B$4:$X$28,'Форма 1'!AM$7),2),"")</f>
        <v>6075210.0099999998</v>
      </c>
      <c r="S318" s="93" t="str">
        <f t="shared" si="60"/>
        <v/>
      </c>
      <c r="T318" s="93" t="str">
        <f>IF(ISNUMBER('Форма 1'!AN318),INDEX('Предельники 2022'!$C$4:$X$28,MATCH('Форма 1'!$G318,'Предельники 2022'!$B$4:$B$28,0),MATCH(T$5,'Предельники 2022'!$C$3:$X$3,0)),"")</f>
        <v/>
      </c>
      <c r="U318" s="93" t="str">
        <f>IF(ISNUMBER('Форма 1'!AO318),INDEX('Предельники 2022'!$C$4:$X$28,MATCH('Форма 1'!$G318,'Предельники 2022'!$B$4:$B$28,0),MATCH(U$5,'Предельники 2022'!$C$3:$X$3,0)),"")</f>
        <v/>
      </c>
      <c r="V318" s="93" t="str">
        <f>IF(ISNUMBER('Форма 1'!AP318),INDEX('Предельники 2022'!$C$4:$X$28,MATCH('Форма 1'!$G318,'Предельники 2022'!$B$4:$B$28,0),MATCH(V$5,'Предельники 2022'!$C$3:$X$3,0)),"")</f>
        <v/>
      </c>
      <c r="W318" s="93" t="str">
        <f>IF(ISNUMBER('Форма 1'!AQ318),INDEX('Предельники 2022'!$C$4:$X$28,MATCH('Форма 1'!$G318,'Предельники 2022'!$B$4:$B$28,0),MATCH(W$5,'Предельники 2022'!$C$3:$X$3,0)),"")</f>
        <v/>
      </c>
      <c r="X318" s="30" t="str">
        <f>IF(ISNUMBER('Форма 1'!AR318),ROUND('Форма 1'!$I318*VLOOKUP('Форма 1'!$G318,'Предельники 2022'!$B$4:$X$28,'Форма 1'!AR$7),2),"")</f>
        <v/>
      </c>
      <c r="Y318" s="30" t="str">
        <f>IF(ISNUMBER('Форма 1'!AS318),ROUND('Форма 1'!$I318*VLOOKUP('Форма 1'!$G318,'Предельники 2022'!$B$4:$X$28,'Форма 1'!AS$7),2),"")</f>
        <v/>
      </c>
      <c r="Z318" s="30" t="str">
        <f>IF(ISNUMBER('Форма 1'!AT318),ROUND('Форма 1'!$I318*VLOOKUP('Форма 1'!$G318,'Предельники 2022'!$B$4:$X$28,'Форма 1'!AT$7),2),"")</f>
        <v/>
      </c>
      <c r="AA318" s="32"/>
      <c r="AB318" s="128">
        <f>'Форма 1'!T318</f>
        <v>45657</v>
      </c>
      <c r="AC318" s="130" t="str">
        <f>'Форма 1'!U318</f>
        <v>СС</v>
      </c>
    </row>
    <row r="319" spans="1:29" x14ac:dyDescent="0.25">
      <c r="A319" s="28">
        <f t="shared" si="59"/>
        <v>132</v>
      </c>
      <c r="B319" s="74" t="str">
        <f>IF(ISBLANK('Форма 1'!B319),"",'Форма 1'!B319)</f>
        <v>Пермский городской округ, город Пермь</v>
      </c>
      <c r="C319" s="87" t="s">
        <v>1585</v>
      </c>
      <c r="D319" s="29">
        <f>IF(ISBLANK(C319),"Введите адрес",IF(C319='Форма 1'!C319,SUM(E319:K319,M319:S319,Форма2[[#This Row],[19]:[22]]),"Ошибка в адресе!"))</f>
        <v>1598424.28</v>
      </c>
      <c r="E319" s="30">
        <f>IF(ISNUMBER('Форма 1'!Z319),ROUND('Форма 1'!$I319*VLOOKUP('Форма 1'!$G319,'Предельники 2022'!$B$4:$X$28,'Форма 1'!Z$7),2),"")</f>
        <v>1598424.28</v>
      </c>
      <c r="F319" s="30" t="str">
        <f>IF(ISNUMBER('Форма 1'!AA319),ROUND('Форма 1'!$I319*VLOOKUP('Форма 1'!$G319,'Предельники 2022'!$B$4:$X$28,'Форма 1'!AA$7),2),"")</f>
        <v/>
      </c>
      <c r="G319" s="30" t="str">
        <f>IF(ISNUMBER('Форма 1'!AB319),ROUND('Форма 1'!$I319*VLOOKUP('Форма 1'!$G319,'Предельники 2022'!$B$4:$X$28,'Форма 1'!AB$7),2),"")</f>
        <v/>
      </c>
      <c r="H319" s="30" t="str">
        <f>IF(ISNUMBER('Форма 1'!AC319),ROUND('Форма 1'!$I319*VLOOKUP('Форма 1'!$G319,'Предельники 2022'!$B$4:$X$28,'Форма 1'!AC$7),2),"")</f>
        <v/>
      </c>
      <c r="I319" s="30" t="str">
        <f>IF(ISNUMBER('Форма 1'!AD319),ROUND('Форма 1'!$I319*VLOOKUP('Форма 1'!$G319,'Предельники 2022'!$B$4:$X$28,'Форма 1'!AD$7),2),"")</f>
        <v/>
      </c>
      <c r="J319" s="30" t="str">
        <f>IF(ISNUMBER('Форма 1'!AE319),ROUND('Форма 1'!$I319*VLOOKUP('Форма 1'!$G319,'Предельники 2022'!$B$4:$X$28,'Форма 1'!AE$7),2),"")</f>
        <v/>
      </c>
      <c r="K319" s="30" t="str">
        <f>IF(ISNUMBER('Форма 1'!AF319),ROUND('Форма 1'!$I319*VLOOKUP('Форма 1'!$G319,'Предельники 2022'!$B$4:$X$28,'Форма 1'!AF$7),2),"")</f>
        <v/>
      </c>
      <c r="L319" s="31" t="str">
        <f>IF(ISBLANK('Форма 1'!AG319),"",'Форма 1'!AG319)</f>
        <v/>
      </c>
      <c r="M319" s="32" t="str">
        <f>IF(ISBLANK('Форма 1'!AH319),"",'Форма 1'!AH319)</f>
        <v/>
      </c>
      <c r="N319" s="30" t="str">
        <f>IF(ISNUMBER('Форма 1'!AI319),ROUND('Форма 1'!$I319*VLOOKUP('Форма 1'!$G319,'Предельники 2022'!$B$4:$X$28,'Форма 1'!AI$7),2),"")</f>
        <v/>
      </c>
      <c r="O319" s="30" t="str">
        <f>IF(ISNUMBER('Форма 1'!AJ319),ROUND('Форма 1'!$I319*VLOOKUP('Форма 1'!$G319,'Предельники 2022'!$B$4:$X$28,'Форма 1'!AJ$7),2),"")</f>
        <v/>
      </c>
      <c r="P319" s="30" t="str">
        <f>IF(ISNUMBER('Форма 1'!AK319),ROUND('Форма 1'!$I319*VLOOKUP('Форма 1'!$G319,'Предельники 2022'!$B$4:$X$28,'Форма 1'!AK$7),2),"")</f>
        <v/>
      </c>
      <c r="Q319" s="30" t="str">
        <f>IF(ISNUMBER('Форма 1'!AL319),ROUND('Форма 1'!$I319*VLOOKUP('Форма 1'!$G319,'Предельники 2022'!$B$4:$X$28,'Форма 1'!AL$7),2),"")</f>
        <v/>
      </c>
      <c r="R319" s="30" t="str">
        <f>IF(ISNUMBER('Форма 1'!AM319),ROUND('Форма 1'!$I319*VLOOKUP('Форма 1'!$G319,'Предельники 2022'!$B$4:$X$28,'Форма 1'!AM$7),2),"")</f>
        <v/>
      </c>
      <c r="S319" s="93" t="str">
        <f t="shared" si="60"/>
        <v/>
      </c>
      <c r="T319" s="93" t="str">
        <f>IF(ISNUMBER('Форма 1'!AN319),INDEX('Предельники 2022'!$C$4:$X$28,MATCH('Форма 1'!$G319,'Предельники 2022'!$B$4:$B$28,0),MATCH(T$5,'Предельники 2022'!$C$3:$X$3,0)),"")</f>
        <v/>
      </c>
      <c r="U319" s="93" t="str">
        <f>IF(ISNUMBER('Форма 1'!AO319),INDEX('Предельники 2022'!$C$4:$X$28,MATCH('Форма 1'!$G319,'Предельники 2022'!$B$4:$B$28,0),MATCH(U$5,'Предельники 2022'!$C$3:$X$3,0)),"")</f>
        <v/>
      </c>
      <c r="V319" s="93" t="str">
        <f>IF(ISNUMBER('Форма 1'!AP319),INDEX('Предельники 2022'!$C$4:$X$28,MATCH('Форма 1'!$G319,'Предельники 2022'!$B$4:$B$28,0),MATCH(V$5,'Предельники 2022'!$C$3:$X$3,0)),"")</f>
        <v/>
      </c>
      <c r="W319" s="93" t="str">
        <f>IF(ISNUMBER('Форма 1'!AQ319),INDEX('Предельники 2022'!$C$4:$X$28,MATCH('Форма 1'!$G319,'Предельники 2022'!$B$4:$B$28,0),MATCH(W$5,'Предельники 2022'!$C$3:$X$3,0)),"")</f>
        <v/>
      </c>
      <c r="X319" s="30" t="str">
        <f>IF(ISNUMBER('Форма 1'!AR319),ROUND('Форма 1'!$I319*VLOOKUP('Форма 1'!$G319,'Предельники 2022'!$B$4:$X$28,'Форма 1'!AR$7),2),"")</f>
        <v/>
      </c>
      <c r="Y319" s="30" t="str">
        <f>IF(ISNUMBER('Форма 1'!AS319),ROUND('Форма 1'!$I319*VLOOKUP('Форма 1'!$G319,'Предельники 2022'!$B$4:$X$28,'Форма 1'!AS$7),2),"")</f>
        <v/>
      </c>
      <c r="Z319" s="30" t="str">
        <f>IF(ISNUMBER('Форма 1'!AT319),ROUND('Форма 1'!$I319*VLOOKUP('Форма 1'!$G319,'Предельники 2022'!$B$4:$X$28,'Форма 1'!AT$7),2),"")</f>
        <v/>
      </c>
      <c r="AA319" s="32"/>
      <c r="AB319" s="128">
        <f>'Форма 1'!T319</f>
        <v>45657</v>
      </c>
      <c r="AC319" s="130" t="str">
        <f>'Форма 1'!U319</f>
        <v>СС</v>
      </c>
    </row>
    <row r="320" spans="1:29" x14ac:dyDescent="0.25">
      <c r="A320" s="28">
        <f t="shared" si="59"/>
        <v>133</v>
      </c>
      <c r="B320" s="74" t="str">
        <f>IF(ISBLANK('Форма 1'!B320),"",'Форма 1'!B320)</f>
        <v>Пермский городской округ, город Пермь</v>
      </c>
      <c r="C320" s="87" t="s">
        <v>237</v>
      </c>
      <c r="D320" s="29">
        <f>IF(ISBLANK(C320),"Введите адрес",IF(C320='Форма 1'!C320,SUM(E320:K320,M320:S320,Форма2[[#This Row],[19]:[22]]),"Ошибка в адресе!"))</f>
        <v>11939732.220000001</v>
      </c>
      <c r="E320" s="30" t="str">
        <f>IF(ISNUMBER('Форма 1'!Z320),ROUND('Форма 1'!$I320*VLOOKUP('Форма 1'!$G320,'Предельники 2022'!$B$4:$X$28,'Форма 1'!Z$7),2),"")</f>
        <v/>
      </c>
      <c r="F320" s="30" t="str">
        <f>IF(ISNUMBER('Форма 1'!AA320),ROUND('Форма 1'!$I320*VLOOKUP('Форма 1'!$G320,'Предельники 2022'!$B$4:$X$28,'Форма 1'!AA$7),2),"")</f>
        <v/>
      </c>
      <c r="G320" s="30" t="str">
        <f>IF(ISNUMBER('Форма 1'!AB320),ROUND('Форма 1'!$I320*VLOOKUP('Форма 1'!$G320,'Предельники 2022'!$B$4:$X$28,'Форма 1'!AB$7),2),"")</f>
        <v/>
      </c>
      <c r="H320" s="30" t="str">
        <f>IF(ISNUMBER('Форма 1'!AC320),ROUND('Форма 1'!$I320*VLOOKUP('Форма 1'!$G320,'Предельники 2022'!$B$4:$X$28,'Форма 1'!AC$7),2),"")</f>
        <v/>
      </c>
      <c r="I320" s="30" t="str">
        <f>IF(ISNUMBER('Форма 1'!AD320),ROUND('Форма 1'!$I320*VLOOKUP('Форма 1'!$G320,'Предельники 2022'!$B$4:$X$28,'Форма 1'!AD$7),2),"")</f>
        <v/>
      </c>
      <c r="J320" s="30" t="str">
        <f>IF(ISNUMBER('Форма 1'!AE320),ROUND('Форма 1'!$I320*VLOOKUP('Форма 1'!$G320,'Предельники 2022'!$B$4:$X$28,'Форма 1'!AE$7),2),"")</f>
        <v/>
      </c>
      <c r="K320" s="30" t="str">
        <f>IF(ISNUMBER('Форма 1'!AF320),ROUND('Форма 1'!$I320*VLOOKUP('Форма 1'!$G320,'Предельники 2022'!$B$4:$X$28,'Форма 1'!AF$7),2),"")</f>
        <v/>
      </c>
      <c r="L320" s="31" t="str">
        <f>IF(ISBLANK('Форма 1'!AG320),"",'Форма 1'!AG320)</f>
        <v/>
      </c>
      <c r="M320" s="32" t="str">
        <f>IF(ISBLANK('Форма 1'!AH320),"",'Форма 1'!AH320)</f>
        <v/>
      </c>
      <c r="N320" s="30">
        <f>IF(ISNUMBER('Форма 1'!AI320),ROUND('Форма 1'!$I320*VLOOKUP('Форма 1'!$G320,'Предельники 2022'!$B$4:$X$28,'Форма 1'!AI$7),2),"")</f>
        <v>11939732.220000001</v>
      </c>
      <c r="O320" s="30" t="str">
        <f>IF(ISNUMBER('Форма 1'!AJ320),ROUND('Форма 1'!$I320*VLOOKUP('Форма 1'!$G320,'Предельники 2022'!$B$4:$X$28,'Форма 1'!AJ$7),2),"")</f>
        <v/>
      </c>
      <c r="P320" s="30" t="str">
        <f>IF(ISNUMBER('Форма 1'!AK320),ROUND('Форма 1'!$I320*VLOOKUP('Форма 1'!$G320,'Предельники 2022'!$B$4:$X$28,'Форма 1'!AK$7),2),"")</f>
        <v/>
      </c>
      <c r="Q320" s="30" t="str">
        <f>IF(ISNUMBER('Форма 1'!AL320),ROUND('Форма 1'!$I320*VLOOKUP('Форма 1'!$G320,'Предельники 2022'!$B$4:$X$28,'Форма 1'!AL$7),2),"")</f>
        <v/>
      </c>
      <c r="R320" s="30" t="str">
        <f>IF(ISNUMBER('Форма 1'!AM320),ROUND('Форма 1'!$I320*VLOOKUP('Форма 1'!$G320,'Предельники 2022'!$B$4:$X$28,'Форма 1'!AM$7),2),"")</f>
        <v/>
      </c>
      <c r="S320" s="93" t="str">
        <f t="shared" si="60"/>
        <v/>
      </c>
      <c r="T320" s="93" t="str">
        <f>IF(ISNUMBER('Форма 1'!AN320),INDEX('Предельники 2022'!$C$4:$X$28,MATCH('Форма 1'!$G320,'Предельники 2022'!$B$4:$B$28,0),MATCH(T$5,'Предельники 2022'!$C$3:$X$3,0)),"")</f>
        <v/>
      </c>
      <c r="U320" s="93" t="str">
        <f>IF(ISNUMBER('Форма 1'!AO320),INDEX('Предельники 2022'!$C$4:$X$28,MATCH('Форма 1'!$G320,'Предельники 2022'!$B$4:$B$28,0),MATCH(U$5,'Предельники 2022'!$C$3:$X$3,0)),"")</f>
        <v/>
      </c>
      <c r="V320" s="93" t="str">
        <f>IF(ISNUMBER('Форма 1'!AP320),INDEX('Предельники 2022'!$C$4:$X$28,MATCH('Форма 1'!$G320,'Предельники 2022'!$B$4:$B$28,0),MATCH(V$5,'Предельники 2022'!$C$3:$X$3,0)),"")</f>
        <v/>
      </c>
      <c r="W320" s="93" t="str">
        <f>IF(ISNUMBER('Форма 1'!AQ320),INDEX('Предельники 2022'!$C$4:$X$28,MATCH('Форма 1'!$G320,'Предельники 2022'!$B$4:$B$28,0),MATCH(W$5,'Предельники 2022'!$C$3:$X$3,0)),"")</f>
        <v/>
      </c>
      <c r="X320" s="30" t="str">
        <f>IF(ISNUMBER('Форма 1'!AR320),ROUND('Форма 1'!$I320*VLOOKUP('Форма 1'!$G320,'Предельники 2022'!$B$4:$X$28,'Форма 1'!AR$7),2),"")</f>
        <v/>
      </c>
      <c r="Y320" s="30" t="str">
        <f>IF(ISNUMBER('Форма 1'!AS320),ROUND('Форма 1'!$I320*VLOOKUP('Форма 1'!$G320,'Предельники 2022'!$B$4:$X$28,'Форма 1'!AS$7),2),"")</f>
        <v/>
      </c>
      <c r="Z320" s="30" t="str">
        <f>IF(ISNUMBER('Форма 1'!AT320),ROUND('Форма 1'!$I320*VLOOKUP('Форма 1'!$G320,'Предельники 2022'!$B$4:$X$28,'Форма 1'!AT$7),2),"")</f>
        <v/>
      </c>
      <c r="AA320" s="32"/>
      <c r="AB320" s="128">
        <f>'Форма 1'!T320</f>
        <v>45657</v>
      </c>
      <c r="AC320" s="130" t="str">
        <f>'Форма 1'!U320</f>
        <v>СС</v>
      </c>
    </row>
    <row r="321" spans="1:29" x14ac:dyDescent="0.25">
      <c r="A321" s="28">
        <f t="shared" si="59"/>
        <v>134</v>
      </c>
      <c r="B321" s="74" t="str">
        <f>IF(ISBLANK('Форма 1'!B321),"",'Форма 1'!B321)</f>
        <v>Пермский городской округ, город Пермь</v>
      </c>
      <c r="C321" s="87" t="s">
        <v>155</v>
      </c>
      <c r="D321" s="29">
        <f>IF(ISBLANK(C321),"Введите адрес",IF(C321='Форма 1'!C321,SUM(E321:K321,M321:S321,Форма2[[#This Row],[19]:[22]]),"Ошибка в адресе!"))</f>
        <v>4222619.1900000004</v>
      </c>
      <c r="E321" s="30" t="str">
        <f>IF(ISNUMBER('Форма 1'!Z321),ROUND('Форма 1'!$I321*VLOOKUP('Форма 1'!$G321,'Предельники 2022'!$B$4:$X$28,'Форма 1'!Z$7),2),"")</f>
        <v/>
      </c>
      <c r="F321" s="30" t="str">
        <f>IF(ISNUMBER('Форма 1'!AA321),ROUND('Форма 1'!$I321*VLOOKUP('Форма 1'!$G321,'Предельники 2022'!$B$4:$X$28,'Форма 1'!AA$7),2),"")</f>
        <v/>
      </c>
      <c r="G321" s="30" t="str">
        <f>IF(ISNUMBER('Форма 1'!AB321),ROUND('Форма 1'!$I321*VLOOKUP('Форма 1'!$G321,'Предельники 2022'!$B$4:$X$28,'Форма 1'!AB$7),2),"")</f>
        <v/>
      </c>
      <c r="H321" s="30" t="str">
        <f>IF(ISNUMBER('Форма 1'!AC321),ROUND('Форма 1'!$I321*VLOOKUP('Форма 1'!$G321,'Предельники 2022'!$B$4:$X$28,'Форма 1'!AC$7),2),"")</f>
        <v/>
      </c>
      <c r="I321" s="30" t="str">
        <f>IF(ISNUMBER('Форма 1'!AD321),ROUND('Форма 1'!$I321*VLOOKUP('Форма 1'!$G321,'Предельники 2022'!$B$4:$X$28,'Форма 1'!AD$7),2),"")</f>
        <v/>
      </c>
      <c r="J321" s="30">
        <f>IF(ISNUMBER('Форма 1'!AE321),ROUND('Форма 1'!$I321*VLOOKUP('Форма 1'!$G321,'Предельники 2022'!$B$4:$X$28,'Форма 1'!AE$7),2),"")</f>
        <v>4222619.1900000004</v>
      </c>
      <c r="K321" s="30" t="str">
        <f>IF(ISNUMBER('Форма 1'!AF321),ROUND('Форма 1'!$I321*VLOOKUP('Форма 1'!$G321,'Предельники 2022'!$B$4:$X$28,'Форма 1'!AF$7),2),"")</f>
        <v/>
      </c>
      <c r="L321" s="31" t="str">
        <f>IF(ISBLANK('Форма 1'!AG321),"",'Форма 1'!AG321)</f>
        <v/>
      </c>
      <c r="M321" s="32" t="str">
        <f>IF(ISBLANK('Форма 1'!AH321),"",'Форма 1'!AH321)</f>
        <v/>
      </c>
      <c r="N321" s="30" t="str">
        <f>IF(ISNUMBER('Форма 1'!AI321),ROUND('Форма 1'!$I321*VLOOKUP('Форма 1'!$G321,'Предельники 2022'!$B$4:$X$28,'Форма 1'!AI$7),2),"")</f>
        <v/>
      </c>
      <c r="O321" s="30" t="str">
        <f>IF(ISNUMBER('Форма 1'!AJ321),ROUND('Форма 1'!$I321*VLOOKUP('Форма 1'!$G321,'Предельники 2022'!$B$4:$X$28,'Форма 1'!AJ$7),2),"")</f>
        <v/>
      </c>
      <c r="P321" s="30" t="str">
        <f>IF(ISNUMBER('Форма 1'!AK321),ROUND('Форма 1'!$I321*VLOOKUP('Форма 1'!$G321,'Предельники 2022'!$B$4:$X$28,'Форма 1'!AK$7),2),"")</f>
        <v/>
      </c>
      <c r="Q321" s="30" t="str">
        <f>IF(ISNUMBER('Форма 1'!AL321),ROUND('Форма 1'!$I321*VLOOKUP('Форма 1'!$G321,'Предельники 2022'!$B$4:$X$28,'Форма 1'!AL$7),2),"")</f>
        <v/>
      </c>
      <c r="R321" s="30" t="str">
        <f>IF(ISNUMBER('Форма 1'!AM321),ROUND('Форма 1'!$I321*VLOOKUP('Форма 1'!$G321,'Предельники 2022'!$B$4:$X$28,'Форма 1'!AM$7),2),"")</f>
        <v/>
      </c>
      <c r="S321" s="93" t="str">
        <f t="shared" si="60"/>
        <v/>
      </c>
      <c r="T321" s="93" t="str">
        <f>IF(ISNUMBER('Форма 1'!AN321),INDEX('Предельники 2022'!$C$4:$X$28,MATCH('Форма 1'!$G321,'Предельники 2022'!$B$4:$B$28,0),MATCH(T$5,'Предельники 2022'!$C$3:$X$3,0)),"")</f>
        <v/>
      </c>
      <c r="U321" s="93" t="str">
        <f>IF(ISNUMBER('Форма 1'!AO321),INDEX('Предельники 2022'!$C$4:$X$28,MATCH('Форма 1'!$G321,'Предельники 2022'!$B$4:$B$28,0),MATCH(U$5,'Предельники 2022'!$C$3:$X$3,0)),"")</f>
        <v/>
      </c>
      <c r="V321" s="93" t="str">
        <f>IF(ISNUMBER('Форма 1'!AP321),INDEX('Предельники 2022'!$C$4:$X$28,MATCH('Форма 1'!$G321,'Предельники 2022'!$B$4:$B$28,0),MATCH(V$5,'Предельники 2022'!$C$3:$X$3,0)),"")</f>
        <v/>
      </c>
      <c r="W321" s="93" t="str">
        <f>IF(ISNUMBER('Форма 1'!AQ321),INDEX('Предельники 2022'!$C$4:$X$28,MATCH('Форма 1'!$G321,'Предельники 2022'!$B$4:$B$28,0),MATCH(W$5,'Предельники 2022'!$C$3:$X$3,0)),"")</f>
        <v/>
      </c>
      <c r="X321" s="30" t="str">
        <f>IF(ISNUMBER('Форма 1'!AR321),ROUND('Форма 1'!$I321*VLOOKUP('Форма 1'!$G321,'Предельники 2022'!$B$4:$X$28,'Форма 1'!AR$7),2),"")</f>
        <v/>
      </c>
      <c r="Y321" s="30" t="str">
        <f>IF(ISNUMBER('Форма 1'!AS321),ROUND('Форма 1'!$I321*VLOOKUP('Форма 1'!$G321,'Предельники 2022'!$B$4:$X$28,'Форма 1'!AS$7),2),"")</f>
        <v/>
      </c>
      <c r="Z321" s="30" t="str">
        <f>IF(ISNUMBER('Форма 1'!AT321),ROUND('Форма 1'!$I321*VLOOKUP('Форма 1'!$G321,'Предельники 2022'!$B$4:$X$28,'Форма 1'!AT$7),2),"")</f>
        <v/>
      </c>
      <c r="AA321" s="32"/>
      <c r="AB321" s="128">
        <f>'Форма 1'!T321</f>
        <v>45657</v>
      </c>
      <c r="AC321" s="130" t="str">
        <f>'Форма 1'!U321</f>
        <v>СС</v>
      </c>
    </row>
    <row r="322" spans="1:29" x14ac:dyDescent="0.25">
      <c r="A322" s="28">
        <f t="shared" ref="A322:A384" si="61">IF(NOT(ISERROR("Пермского края"=MID(C322,FIND("Пермского края",C322),14)))=$C$1,0,IF(NOT(ISERROR("город Пермь"=MID(C322,FIND("город Пермь",C322),11)))=$C$1,0,IF(NOT(ISERROR("Итого"=MID(C322,FIND("Итого",C322),5)))=$C$1,0,IF(NOT(ISERROR("Всего"=MID(C322,FIND("Всего",C322),5)))=$C$1,0,A321+1))))</f>
        <v>135</v>
      </c>
      <c r="B322" s="74" t="str">
        <f>IF(ISBLANK('Форма 1'!B322),"",'Форма 1'!B322)</f>
        <v>Пермский городской округ, город Пермь</v>
      </c>
      <c r="C322" s="87" t="s">
        <v>1586</v>
      </c>
      <c r="D322" s="29">
        <f>IF(ISBLANK(C322),"Введите адрес",IF(C322='Форма 1'!C322,SUM(E322:K322,M322:S322,Форма2[[#This Row],[19]:[22]]),"Ошибка в адресе!"))</f>
        <v>16290970.609999999</v>
      </c>
      <c r="E322" s="30" t="str">
        <f>IF(ISNUMBER('Форма 1'!Z322),ROUND('Форма 1'!$I322*VLOOKUP('Форма 1'!$G322,'Предельники 2022'!$B$4:$X$28,'Форма 1'!Z$7),2),"")</f>
        <v/>
      </c>
      <c r="F322" s="30" t="str">
        <f>IF(ISNUMBER('Форма 1'!AA322),ROUND('Форма 1'!$I322*VLOOKUP('Форма 1'!$G322,'Предельники 2022'!$B$4:$X$28,'Форма 1'!AA$7),2),"")</f>
        <v/>
      </c>
      <c r="G322" s="30" t="str">
        <f>IF(ISNUMBER('Форма 1'!AB322),ROUND('Форма 1'!$I322*VLOOKUP('Форма 1'!$G322,'Предельники 2022'!$B$4:$X$28,'Форма 1'!AB$7),2),"")</f>
        <v/>
      </c>
      <c r="H322" s="30" t="str">
        <f>IF(ISNUMBER('Форма 1'!AC322),ROUND('Форма 1'!$I322*VLOOKUP('Форма 1'!$G322,'Предельники 2022'!$B$4:$X$28,'Форма 1'!AC$7),2),"")</f>
        <v/>
      </c>
      <c r="I322" s="30" t="str">
        <f>IF(ISNUMBER('Форма 1'!AD322),ROUND('Форма 1'!$I322*VLOOKUP('Форма 1'!$G322,'Предельники 2022'!$B$4:$X$28,'Форма 1'!AD$7),2),"")</f>
        <v/>
      </c>
      <c r="J322" s="30" t="str">
        <f>IF(ISNUMBER('Форма 1'!AE322),ROUND('Форма 1'!$I322*VLOOKUP('Форма 1'!$G322,'Предельники 2022'!$B$4:$X$28,'Форма 1'!AE$7),2),"")</f>
        <v/>
      </c>
      <c r="K322" s="30" t="str">
        <f>IF(ISNUMBER('Форма 1'!AF322),ROUND('Форма 1'!$I322*VLOOKUP('Форма 1'!$G322,'Предельники 2022'!$B$4:$X$28,'Форма 1'!AF$7),2),"")</f>
        <v/>
      </c>
      <c r="L322" s="31" t="str">
        <f>IF(ISBLANK('Форма 1'!AG322),"",'Форма 1'!AG322)</f>
        <v/>
      </c>
      <c r="M322" s="32" t="str">
        <f>IF(ISBLANK('Форма 1'!AH322),"",'Форма 1'!AH322)</f>
        <v/>
      </c>
      <c r="N322" s="30" t="str">
        <f>IF(ISNUMBER('Форма 1'!AI322),ROUND('Форма 1'!$I322*VLOOKUP('Форма 1'!$G322,'Предельники 2022'!$B$4:$X$28,'Форма 1'!AI$7),2),"")</f>
        <v/>
      </c>
      <c r="O322" s="30">
        <f>IF(ISNUMBER('Форма 1'!AJ322),ROUND('Форма 1'!$I322*VLOOKUP('Форма 1'!$G322,'Предельники 2022'!$B$4:$X$28,'Форма 1'!AJ$7),2),"")</f>
        <v>16290970.609999999</v>
      </c>
      <c r="P322" s="30" t="str">
        <f>IF(ISNUMBER('Форма 1'!AK322),ROUND('Форма 1'!$I322*VLOOKUP('Форма 1'!$G322,'Предельники 2022'!$B$4:$X$28,'Форма 1'!AK$7),2),"")</f>
        <v/>
      </c>
      <c r="Q322" s="30" t="str">
        <f>IF(ISNUMBER('Форма 1'!AL322),ROUND('Форма 1'!$I322*VLOOKUP('Форма 1'!$G322,'Предельники 2022'!$B$4:$X$28,'Форма 1'!AL$7),2),"")</f>
        <v/>
      </c>
      <c r="R322" s="30" t="str">
        <f>IF(ISNUMBER('Форма 1'!AM322),ROUND('Форма 1'!$I322*VLOOKUP('Форма 1'!$G322,'Предельники 2022'!$B$4:$X$28,'Форма 1'!AM$7),2),"")</f>
        <v/>
      </c>
      <c r="S322" s="93" t="str">
        <f t="shared" ref="S322:S384" si="62">IF(SUM(T322:W322)=0,"",SUM(T322:W322))</f>
        <v/>
      </c>
      <c r="T322" s="93" t="str">
        <f>IF(ISNUMBER('Форма 1'!AN322),INDEX('Предельники 2022'!$C$4:$X$28,MATCH('Форма 1'!$G322,'Предельники 2022'!$B$4:$B$28,0),MATCH(T$5,'Предельники 2022'!$C$3:$X$3,0)),"")</f>
        <v/>
      </c>
      <c r="U322" s="93" t="str">
        <f>IF(ISNUMBER('Форма 1'!AO322),INDEX('Предельники 2022'!$C$4:$X$28,MATCH('Форма 1'!$G322,'Предельники 2022'!$B$4:$B$28,0),MATCH(U$5,'Предельники 2022'!$C$3:$X$3,0)),"")</f>
        <v/>
      </c>
      <c r="V322" s="93" t="str">
        <f>IF(ISNUMBER('Форма 1'!AP322),INDEX('Предельники 2022'!$C$4:$X$28,MATCH('Форма 1'!$G322,'Предельники 2022'!$B$4:$B$28,0),MATCH(V$5,'Предельники 2022'!$C$3:$X$3,0)),"")</f>
        <v/>
      </c>
      <c r="W322" s="93" t="str">
        <f>IF(ISNUMBER('Форма 1'!AQ322),INDEX('Предельники 2022'!$C$4:$X$28,MATCH('Форма 1'!$G322,'Предельники 2022'!$B$4:$B$28,0),MATCH(W$5,'Предельники 2022'!$C$3:$X$3,0)),"")</f>
        <v/>
      </c>
      <c r="X322" s="30" t="str">
        <f>IF(ISNUMBER('Форма 1'!AR322),ROUND('Форма 1'!$I322*VLOOKUP('Форма 1'!$G322,'Предельники 2022'!$B$4:$X$28,'Форма 1'!AR$7),2),"")</f>
        <v/>
      </c>
      <c r="Y322" s="30" t="str">
        <f>IF(ISNUMBER('Форма 1'!AS322),ROUND('Форма 1'!$I322*VLOOKUP('Форма 1'!$G322,'Предельники 2022'!$B$4:$X$28,'Форма 1'!AS$7),2),"")</f>
        <v/>
      </c>
      <c r="Z322" s="30" t="str">
        <f>IF(ISNUMBER('Форма 1'!AT322),ROUND('Форма 1'!$I322*VLOOKUP('Форма 1'!$G322,'Предельники 2022'!$B$4:$X$28,'Форма 1'!AT$7),2),"")</f>
        <v/>
      </c>
      <c r="AA322" s="32"/>
      <c r="AB322" s="128">
        <f>'Форма 1'!T322</f>
        <v>45657</v>
      </c>
      <c r="AC322" s="130" t="str">
        <f>'Форма 1'!U322</f>
        <v>СС</v>
      </c>
    </row>
    <row r="323" spans="1:29" x14ac:dyDescent="0.25">
      <c r="A323" s="28">
        <f t="shared" si="61"/>
        <v>136</v>
      </c>
      <c r="B323" s="74" t="str">
        <f>IF(ISBLANK('Форма 1'!B323),"",'Форма 1'!B323)</f>
        <v>Пермский городской округ, город Пермь</v>
      </c>
      <c r="C323" s="87" t="s">
        <v>1012</v>
      </c>
      <c r="D323" s="29">
        <f>IF(ISBLANK(C323),"Введите адрес",IF(C323='Форма 1'!C323,SUM(E323:K323,M323:S323,Форма2[[#This Row],[19]:[22]]),"Ошибка в адресе!"))</f>
        <v>15375467.630000001</v>
      </c>
      <c r="E323" s="30" t="str">
        <f>IF(ISNUMBER('Форма 1'!Z323),ROUND('Форма 1'!$I323*VLOOKUP('Форма 1'!$G323,'Предельники 2022'!$B$4:$X$28,'Форма 1'!Z$7),2),"")</f>
        <v/>
      </c>
      <c r="F323" s="30" t="str">
        <f>IF(ISNUMBER('Форма 1'!AA323),ROUND('Форма 1'!$I323*VLOOKUP('Форма 1'!$G323,'Предельники 2022'!$B$4:$X$28,'Форма 1'!AA$7),2),"")</f>
        <v/>
      </c>
      <c r="G323" s="30" t="str">
        <f>IF(ISNUMBER('Форма 1'!AB323),ROUND('Форма 1'!$I323*VLOOKUP('Форма 1'!$G323,'Предельники 2022'!$B$4:$X$28,'Форма 1'!AB$7),2),"")</f>
        <v/>
      </c>
      <c r="H323" s="30" t="str">
        <f>IF(ISNUMBER('Форма 1'!AC323),ROUND('Форма 1'!$I323*VLOOKUP('Форма 1'!$G323,'Предельники 2022'!$B$4:$X$28,'Форма 1'!AC$7),2),"")</f>
        <v/>
      </c>
      <c r="I323" s="30" t="str">
        <f>IF(ISNUMBER('Форма 1'!AD323),ROUND('Форма 1'!$I323*VLOOKUP('Форма 1'!$G323,'Предельники 2022'!$B$4:$X$28,'Форма 1'!AD$7),2),"")</f>
        <v/>
      </c>
      <c r="J323" s="30" t="str">
        <f>IF(ISNUMBER('Форма 1'!AE323),ROUND('Форма 1'!$I323*VLOOKUP('Форма 1'!$G323,'Предельники 2022'!$B$4:$X$28,'Форма 1'!AE$7),2),"")</f>
        <v/>
      </c>
      <c r="K323" s="30" t="str">
        <f>IF(ISNUMBER('Форма 1'!AF323),ROUND('Форма 1'!$I323*VLOOKUP('Форма 1'!$G323,'Предельники 2022'!$B$4:$X$28,'Форма 1'!AF$7),2),"")</f>
        <v/>
      </c>
      <c r="L323" s="31" t="str">
        <f>IF(ISBLANK('Форма 1'!AG323),"",'Форма 1'!AG323)</f>
        <v/>
      </c>
      <c r="M323" s="32" t="str">
        <f>IF(ISBLANK('Форма 1'!AH323),"",'Форма 1'!AH323)</f>
        <v/>
      </c>
      <c r="N323" s="30">
        <f>IF(ISNUMBER('Форма 1'!AI323),ROUND('Форма 1'!$I323*VLOOKUP('Форма 1'!$G323,'Предельники 2022'!$B$4:$X$28,'Форма 1'!AI$7),2),"")</f>
        <v>15375467.630000001</v>
      </c>
      <c r="O323" s="30" t="str">
        <f>IF(ISNUMBER('Форма 1'!AJ323),ROUND('Форма 1'!$I323*VLOOKUP('Форма 1'!$G323,'Предельники 2022'!$B$4:$X$28,'Форма 1'!AJ$7),2),"")</f>
        <v/>
      </c>
      <c r="P323" s="30" t="str">
        <f>IF(ISNUMBER('Форма 1'!AK323),ROUND('Форма 1'!$I323*VLOOKUP('Форма 1'!$G323,'Предельники 2022'!$B$4:$X$28,'Форма 1'!AK$7),2),"")</f>
        <v/>
      </c>
      <c r="Q323" s="30" t="str">
        <f>IF(ISNUMBER('Форма 1'!AL323),ROUND('Форма 1'!$I323*VLOOKUP('Форма 1'!$G323,'Предельники 2022'!$B$4:$X$28,'Форма 1'!AL$7),2),"")</f>
        <v/>
      </c>
      <c r="R323" s="30" t="str">
        <f>IF(ISNUMBER('Форма 1'!AM323),ROUND('Форма 1'!$I323*VLOOKUP('Форма 1'!$G323,'Предельники 2022'!$B$4:$X$28,'Форма 1'!AM$7),2),"")</f>
        <v/>
      </c>
      <c r="S323" s="93" t="str">
        <f t="shared" si="62"/>
        <v/>
      </c>
      <c r="T323" s="93" t="str">
        <f>IF(ISNUMBER('Форма 1'!AN323),INDEX('Предельники 2022'!$C$4:$X$28,MATCH('Форма 1'!$G323,'Предельники 2022'!$B$4:$B$28,0),MATCH(T$5,'Предельники 2022'!$C$3:$X$3,0)),"")</f>
        <v/>
      </c>
      <c r="U323" s="93" t="str">
        <f>IF(ISNUMBER('Форма 1'!AO323),INDEX('Предельники 2022'!$C$4:$X$28,MATCH('Форма 1'!$G323,'Предельники 2022'!$B$4:$B$28,0),MATCH(U$5,'Предельники 2022'!$C$3:$X$3,0)),"")</f>
        <v/>
      </c>
      <c r="V323" s="93" t="str">
        <f>IF(ISNUMBER('Форма 1'!AP323),INDEX('Предельники 2022'!$C$4:$X$28,MATCH('Форма 1'!$G323,'Предельники 2022'!$B$4:$B$28,0),MATCH(V$5,'Предельники 2022'!$C$3:$X$3,0)),"")</f>
        <v/>
      </c>
      <c r="W323" s="93" t="str">
        <f>IF(ISNUMBER('Форма 1'!AQ323),INDEX('Предельники 2022'!$C$4:$X$28,MATCH('Форма 1'!$G323,'Предельники 2022'!$B$4:$B$28,0),MATCH(W$5,'Предельники 2022'!$C$3:$X$3,0)),"")</f>
        <v/>
      </c>
      <c r="X323" s="30" t="str">
        <f>IF(ISNUMBER('Форма 1'!AR323),ROUND('Форма 1'!$I323*VLOOKUP('Форма 1'!$G323,'Предельники 2022'!$B$4:$X$28,'Форма 1'!AR$7),2),"")</f>
        <v/>
      </c>
      <c r="Y323" s="30" t="str">
        <f>IF(ISNUMBER('Форма 1'!AS323),ROUND('Форма 1'!$I323*VLOOKUP('Форма 1'!$G323,'Предельники 2022'!$B$4:$X$28,'Форма 1'!AS$7),2),"")</f>
        <v/>
      </c>
      <c r="Z323" s="30" t="str">
        <f>IF(ISNUMBER('Форма 1'!AT323),ROUND('Форма 1'!$I323*VLOOKUP('Форма 1'!$G323,'Предельники 2022'!$B$4:$X$28,'Форма 1'!AT$7),2),"")</f>
        <v/>
      </c>
      <c r="AA323" s="32"/>
      <c r="AB323" s="128">
        <f>'Форма 1'!T323</f>
        <v>45657</v>
      </c>
      <c r="AC323" s="130" t="str">
        <f>'Форма 1'!U323</f>
        <v>РО</v>
      </c>
    </row>
    <row r="324" spans="1:29" x14ac:dyDescent="0.25">
      <c r="A324" s="28">
        <f t="shared" si="61"/>
        <v>137</v>
      </c>
      <c r="B324" s="74" t="str">
        <f>IF(ISBLANK('Форма 1'!B324),"",'Форма 1'!B324)</f>
        <v>Пермский городской округ, город Пермь</v>
      </c>
      <c r="C324" s="87" t="s">
        <v>1839</v>
      </c>
      <c r="D324" s="29">
        <f>IF(ISBLANK(C324),"Введите адрес",IF(C324='Форма 1'!C324,SUM(E324:K324,M324:S324,Форма2[[#This Row],[19]:[22]]),"Ошибка в адресе!"))</f>
        <v>20300364.640000001</v>
      </c>
      <c r="E324" s="30" t="str">
        <f>IF(ISNUMBER('Форма 1'!Z324),ROUND('Форма 1'!$I324*VLOOKUP('Форма 1'!$G324,'Предельники 2022'!$B$4:$X$28,'Форма 1'!Z$7),2),"")</f>
        <v/>
      </c>
      <c r="F324" s="30" t="str">
        <f>IF(ISNUMBER('Форма 1'!AA324),ROUND('Форма 1'!$I324*VLOOKUP('Форма 1'!$G324,'Предельники 2022'!$B$4:$X$28,'Форма 1'!AA$7),2),"")</f>
        <v/>
      </c>
      <c r="G324" s="30" t="str">
        <f>IF(ISNUMBER('Форма 1'!AB324),ROUND('Форма 1'!$I324*VLOOKUP('Форма 1'!$G324,'Предельники 2022'!$B$4:$X$28,'Форма 1'!AB$7),2),"")</f>
        <v/>
      </c>
      <c r="H324" s="30" t="str">
        <f>IF(ISNUMBER('Форма 1'!AC324),ROUND('Форма 1'!$I324*VLOOKUP('Форма 1'!$G324,'Предельники 2022'!$B$4:$X$28,'Форма 1'!AC$7),2),"")</f>
        <v/>
      </c>
      <c r="I324" s="30" t="str">
        <f>IF(ISNUMBER('Форма 1'!AD324),ROUND('Форма 1'!$I324*VLOOKUP('Форма 1'!$G324,'Предельники 2022'!$B$4:$X$28,'Форма 1'!AD$7),2),"")</f>
        <v/>
      </c>
      <c r="J324" s="30" t="str">
        <f>IF(ISNUMBER('Форма 1'!AE324),ROUND('Форма 1'!$I324*VLOOKUP('Форма 1'!$G324,'Предельники 2022'!$B$4:$X$28,'Форма 1'!AE$7),2),"")</f>
        <v/>
      </c>
      <c r="K324" s="30" t="str">
        <f>IF(ISNUMBER('Форма 1'!AF324),ROUND('Форма 1'!$I324*VLOOKUP('Форма 1'!$G324,'Предельники 2022'!$B$4:$X$28,'Форма 1'!AF$7),2),"")</f>
        <v/>
      </c>
      <c r="L324" s="31" t="str">
        <f>IF(ISBLANK('Форма 1'!AG324),"",'Форма 1'!AG324)</f>
        <v/>
      </c>
      <c r="M324" s="32" t="str">
        <f>IF(ISBLANK('Форма 1'!AH324),"",'Форма 1'!AH324)</f>
        <v/>
      </c>
      <c r="N324" s="30" t="str">
        <f>IF(ISNUMBER('Форма 1'!AI324),ROUND('Форма 1'!$I324*VLOOKUP('Форма 1'!$G324,'Предельники 2022'!$B$4:$X$28,'Форма 1'!AI$7),2),"")</f>
        <v/>
      </c>
      <c r="O324" s="30">
        <f>IF(ISNUMBER('Форма 1'!AJ324),ROUND('Форма 1'!$I324*VLOOKUP('Форма 1'!$G324,'Предельники 2022'!$B$4:$X$28,'Форма 1'!AJ$7),2),"")</f>
        <v>20300364.640000001</v>
      </c>
      <c r="P324" s="30" t="str">
        <f>IF(ISNUMBER('Форма 1'!AK324),ROUND('Форма 1'!$I324*VLOOKUP('Форма 1'!$G324,'Предельники 2022'!$B$4:$X$28,'Форма 1'!AK$7),2),"")</f>
        <v/>
      </c>
      <c r="Q324" s="30" t="str">
        <f>IF(ISNUMBER('Форма 1'!AL324),ROUND('Форма 1'!$I324*VLOOKUP('Форма 1'!$G324,'Предельники 2022'!$B$4:$X$28,'Форма 1'!AL$7),2),"")</f>
        <v/>
      </c>
      <c r="R324" s="30" t="str">
        <f>IF(ISNUMBER('Форма 1'!AM324),ROUND('Форма 1'!$I324*VLOOKUP('Форма 1'!$G324,'Предельники 2022'!$B$4:$X$28,'Форма 1'!AM$7),2),"")</f>
        <v/>
      </c>
      <c r="S324" s="93" t="str">
        <f t="shared" si="62"/>
        <v/>
      </c>
      <c r="T324" s="93" t="str">
        <f>IF(ISNUMBER('Форма 1'!AN324),INDEX('Предельники 2022'!$C$4:$X$28,MATCH('Форма 1'!$G324,'Предельники 2022'!$B$4:$B$28,0),MATCH(T$5,'Предельники 2022'!$C$3:$X$3,0)),"")</f>
        <v/>
      </c>
      <c r="U324" s="93" t="str">
        <f>IF(ISNUMBER('Форма 1'!AO324),INDEX('Предельники 2022'!$C$4:$X$28,MATCH('Форма 1'!$G324,'Предельники 2022'!$B$4:$B$28,0),MATCH(U$5,'Предельники 2022'!$C$3:$X$3,0)),"")</f>
        <v/>
      </c>
      <c r="V324" s="93" t="str">
        <f>IF(ISNUMBER('Форма 1'!AP324),INDEX('Предельники 2022'!$C$4:$X$28,MATCH('Форма 1'!$G324,'Предельники 2022'!$B$4:$B$28,0),MATCH(V$5,'Предельники 2022'!$C$3:$X$3,0)),"")</f>
        <v/>
      </c>
      <c r="W324" s="93" t="str">
        <f>IF(ISNUMBER('Форма 1'!AQ324),INDEX('Предельники 2022'!$C$4:$X$28,MATCH('Форма 1'!$G324,'Предельники 2022'!$B$4:$B$28,0),MATCH(W$5,'Предельники 2022'!$C$3:$X$3,0)),"")</f>
        <v/>
      </c>
      <c r="X324" s="30" t="str">
        <f>IF(ISNUMBER('Форма 1'!AR324),ROUND('Форма 1'!$I324*VLOOKUP('Форма 1'!$G324,'Предельники 2022'!$B$4:$X$28,'Форма 1'!AR$7),2),"")</f>
        <v/>
      </c>
      <c r="Y324" s="30" t="str">
        <f>IF(ISNUMBER('Форма 1'!AS324),ROUND('Форма 1'!$I324*VLOOKUP('Форма 1'!$G324,'Предельники 2022'!$B$4:$X$28,'Форма 1'!AS$7),2),"")</f>
        <v/>
      </c>
      <c r="Z324" s="30" t="str">
        <f>IF(ISNUMBER('Форма 1'!AT324),ROUND('Форма 1'!$I324*VLOOKUP('Форма 1'!$G324,'Предельники 2022'!$B$4:$X$28,'Форма 1'!AT$7),2),"")</f>
        <v/>
      </c>
      <c r="AA324" s="32"/>
      <c r="AB324" s="128">
        <f>'Форма 1'!T324</f>
        <v>45657</v>
      </c>
      <c r="AC324" s="130" t="str">
        <f>'Форма 1'!U324</f>
        <v>РО</v>
      </c>
    </row>
    <row r="325" spans="1:29" x14ac:dyDescent="0.25">
      <c r="A325" s="28">
        <f t="shared" si="61"/>
        <v>138</v>
      </c>
      <c r="B325" s="74" t="str">
        <f>IF(ISBLANK('Форма 1'!B325),"",'Форма 1'!B325)</f>
        <v>Пермский городской округ, город Пермь</v>
      </c>
      <c r="C325" s="87" t="s">
        <v>1013</v>
      </c>
      <c r="D325" s="29">
        <f>IF(ISBLANK(C325),"Введите адрес",IF(C325='Форма 1'!C325,SUM(E325:K325,M325:S325,Форма2[[#This Row],[19]:[22]]),"Ошибка в адресе!"))</f>
        <v>5557017.8399999999</v>
      </c>
      <c r="E325" s="30" t="str">
        <f>IF(ISNUMBER('Форма 1'!Z325),ROUND('Форма 1'!$I325*VLOOKUP('Форма 1'!$G325,'Предельники 2022'!$B$4:$X$28,'Форма 1'!Z$7),2),"")</f>
        <v/>
      </c>
      <c r="F325" s="30" t="str">
        <f>IF(ISNUMBER('Форма 1'!AA325),ROUND('Форма 1'!$I325*VLOOKUP('Форма 1'!$G325,'Предельники 2022'!$B$4:$X$28,'Форма 1'!AA$7),2),"")</f>
        <v/>
      </c>
      <c r="G325" s="30" t="str">
        <f>IF(ISNUMBER('Форма 1'!AB325),ROUND('Форма 1'!$I325*VLOOKUP('Форма 1'!$G325,'Предельники 2022'!$B$4:$X$28,'Форма 1'!AB$7),2),"")</f>
        <v/>
      </c>
      <c r="H325" s="30" t="str">
        <f>IF(ISNUMBER('Форма 1'!AC325),ROUND('Форма 1'!$I325*VLOOKUP('Форма 1'!$G325,'Предельники 2022'!$B$4:$X$28,'Форма 1'!AC$7),2),"")</f>
        <v/>
      </c>
      <c r="I325" s="30" t="str">
        <f>IF(ISNUMBER('Форма 1'!AD325),ROUND('Форма 1'!$I325*VLOOKUP('Форма 1'!$G325,'Предельники 2022'!$B$4:$X$28,'Форма 1'!AD$7),2),"")</f>
        <v/>
      </c>
      <c r="J325" s="30" t="str">
        <f>IF(ISNUMBER('Форма 1'!AE325),ROUND('Форма 1'!$I325*VLOOKUP('Форма 1'!$G325,'Предельники 2022'!$B$4:$X$28,'Форма 1'!AE$7),2),"")</f>
        <v/>
      </c>
      <c r="K325" s="30" t="str">
        <f>IF(ISNUMBER('Форма 1'!AF325),ROUND('Форма 1'!$I325*VLOOKUP('Форма 1'!$G325,'Предельники 2022'!$B$4:$X$28,'Форма 1'!AF$7),2),"")</f>
        <v/>
      </c>
      <c r="L325" s="31">
        <f>IF(ISBLANK('Форма 1'!AG325),"",'Форма 1'!AG325)</f>
        <v>2</v>
      </c>
      <c r="M325" s="32">
        <f>IF(ISBLANK('Форма 1'!AH325),"",'Форма 1'!AH325)</f>
        <v>5557017.8399999999</v>
      </c>
      <c r="N325" s="30" t="str">
        <f>IF(ISNUMBER('Форма 1'!AI325),ROUND('Форма 1'!$I325*VLOOKUP('Форма 1'!$G325,'Предельники 2022'!$B$4:$X$28,'Форма 1'!AI$7),2),"")</f>
        <v/>
      </c>
      <c r="O325" s="30" t="str">
        <f>IF(ISNUMBER('Форма 1'!AJ325),ROUND('Форма 1'!$I325*VLOOKUP('Форма 1'!$G325,'Предельники 2022'!$B$4:$X$28,'Форма 1'!AJ$7),2),"")</f>
        <v/>
      </c>
      <c r="P325" s="30" t="str">
        <f>IF(ISNUMBER('Форма 1'!AK325),ROUND('Форма 1'!$I325*VLOOKUP('Форма 1'!$G325,'Предельники 2022'!$B$4:$X$28,'Форма 1'!AK$7),2),"")</f>
        <v/>
      </c>
      <c r="Q325" s="30" t="str">
        <f>IF(ISNUMBER('Форма 1'!AL325),ROUND('Форма 1'!$I325*VLOOKUP('Форма 1'!$G325,'Предельники 2022'!$B$4:$X$28,'Форма 1'!AL$7),2),"")</f>
        <v/>
      </c>
      <c r="R325" s="30" t="str">
        <f>IF(ISNUMBER('Форма 1'!AM325),ROUND('Форма 1'!$I325*VLOOKUP('Форма 1'!$G325,'Предельники 2022'!$B$4:$X$28,'Форма 1'!AM$7),2),"")</f>
        <v/>
      </c>
      <c r="S325" s="93" t="str">
        <f t="shared" si="62"/>
        <v/>
      </c>
      <c r="T325" s="93" t="str">
        <f>IF(ISNUMBER('Форма 1'!AN325),INDEX('Предельники 2022'!$C$4:$X$28,MATCH('Форма 1'!$G325,'Предельники 2022'!$B$4:$B$28,0),MATCH(T$5,'Предельники 2022'!$C$3:$X$3,0)),"")</f>
        <v/>
      </c>
      <c r="U325" s="93" t="str">
        <f>IF(ISNUMBER('Форма 1'!AO325),INDEX('Предельники 2022'!$C$4:$X$28,MATCH('Форма 1'!$G325,'Предельники 2022'!$B$4:$B$28,0),MATCH(U$5,'Предельники 2022'!$C$3:$X$3,0)),"")</f>
        <v/>
      </c>
      <c r="V325" s="93" t="str">
        <f>IF(ISNUMBER('Форма 1'!AP325),INDEX('Предельники 2022'!$C$4:$X$28,MATCH('Форма 1'!$G325,'Предельники 2022'!$B$4:$B$28,0),MATCH(V$5,'Предельники 2022'!$C$3:$X$3,0)),"")</f>
        <v/>
      </c>
      <c r="W325" s="93" t="str">
        <f>IF(ISNUMBER('Форма 1'!AQ325),INDEX('Предельники 2022'!$C$4:$X$28,MATCH('Форма 1'!$G325,'Предельники 2022'!$B$4:$B$28,0),MATCH(W$5,'Предельники 2022'!$C$3:$X$3,0)),"")</f>
        <v/>
      </c>
      <c r="X325" s="30" t="str">
        <f>IF(ISNUMBER('Форма 1'!AR325),ROUND('Форма 1'!$I325*VLOOKUP('Форма 1'!$G325,'Предельники 2022'!$B$4:$X$28,'Форма 1'!AR$7),2),"")</f>
        <v/>
      </c>
      <c r="Y325" s="30" t="str">
        <f>IF(ISNUMBER('Форма 1'!AS325),ROUND('Форма 1'!$I325*VLOOKUP('Форма 1'!$G325,'Предельники 2022'!$B$4:$X$28,'Форма 1'!AS$7),2),"")</f>
        <v/>
      </c>
      <c r="Z325" s="30" t="str">
        <f>IF(ISNUMBER('Форма 1'!AT325),ROUND('Форма 1'!$I325*VLOOKUP('Форма 1'!$G325,'Предельники 2022'!$B$4:$X$28,'Форма 1'!AT$7),2),"")</f>
        <v/>
      </c>
      <c r="AA325" s="32"/>
      <c r="AB325" s="128">
        <f>'Форма 1'!T325</f>
        <v>45657</v>
      </c>
      <c r="AC325" s="130" t="str">
        <f>'Форма 1'!U325</f>
        <v>РО</v>
      </c>
    </row>
    <row r="326" spans="1:29" x14ac:dyDescent="0.25">
      <c r="A326" s="28">
        <f t="shared" si="61"/>
        <v>139</v>
      </c>
      <c r="B326" s="74" t="str">
        <f>IF(ISBLANK('Форма 1'!B326),"",'Форма 1'!B326)</f>
        <v>Пермский городской округ, город Пермь</v>
      </c>
      <c r="C326" s="87" t="s">
        <v>281</v>
      </c>
      <c r="D326" s="29">
        <f>IF(ISBLANK(C326),"Введите адрес",IF(C326='Форма 1'!C326,SUM(E326:K326,M326:S326,Форма2[[#This Row],[19]:[22]]),"Ошибка в адресе!"))</f>
        <v>68328720.340000004</v>
      </c>
      <c r="E326" s="30" t="str">
        <f>IF(ISNUMBER('Форма 1'!Z326),ROUND('Форма 1'!$I326*VLOOKUP('Форма 1'!$G326,'Предельники 2022'!$B$4:$X$28,'Форма 1'!Z$7),2),"")</f>
        <v/>
      </c>
      <c r="F326" s="30" t="str">
        <f>IF(ISNUMBER('Форма 1'!AA326),ROUND('Форма 1'!$I326*VLOOKUP('Форма 1'!$G326,'Предельники 2022'!$B$4:$X$28,'Форма 1'!AA$7),2),"")</f>
        <v/>
      </c>
      <c r="G326" s="30" t="str">
        <f>IF(ISNUMBER('Форма 1'!AB326),ROUND('Форма 1'!$I326*VLOOKUP('Форма 1'!$G326,'Предельники 2022'!$B$4:$X$28,'Форма 1'!AB$7),2),"")</f>
        <v/>
      </c>
      <c r="H326" s="30" t="str">
        <f>IF(ISNUMBER('Форма 1'!AC326),ROUND('Форма 1'!$I326*VLOOKUP('Форма 1'!$G326,'Предельники 2022'!$B$4:$X$28,'Форма 1'!AC$7),2),"")</f>
        <v/>
      </c>
      <c r="I326" s="30" t="str">
        <f>IF(ISNUMBER('Форма 1'!AD326),ROUND('Форма 1'!$I326*VLOOKUP('Форма 1'!$G326,'Предельники 2022'!$B$4:$X$28,'Форма 1'!AD$7),2),"")</f>
        <v/>
      </c>
      <c r="J326" s="30" t="str">
        <f>IF(ISNUMBER('Форма 1'!AE326),ROUND('Форма 1'!$I326*VLOOKUP('Форма 1'!$G326,'Предельники 2022'!$B$4:$X$28,'Форма 1'!AE$7),2),"")</f>
        <v/>
      </c>
      <c r="K326" s="30" t="str">
        <f>IF(ISNUMBER('Форма 1'!AF326),ROUND('Форма 1'!$I326*VLOOKUP('Форма 1'!$G326,'Предельники 2022'!$B$4:$X$28,'Форма 1'!AF$7),2),"")</f>
        <v/>
      </c>
      <c r="L326" s="31" t="str">
        <f>IF(ISBLANK('Форма 1'!AG326),"",'Форма 1'!AG326)</f>
        <v/>
      </c>
      <c r="M326" s="32" t="str">
        <f>IF(ISBLANK('Форма 1'!AH326),"",'Форма 1'!AH326)</f>
        <v/>
      </c>
      <c r="N326" s="30" t="str">
        <f>IF(ISNUMBER('Форма 1'!AI326),ROUND('Форма 1'!$I326*VLOOKUP('Форма 1'!$G326,'Предельники 2022'!$B$4:$X$28,'Форма 1'!AI$7),2),"")</f>
        <v/>
      </c>
      <c r="O326" s="30" t="str">
        <f>IF(ISNUMBER('Форма 1'!AJ326),ROUND('Форма 1'!$I326*VLOOKUP('Форма 1'!$G326,'Предельники 2022'!$B$4:$X$28,'Форма 1'!AJ$7),2),"")</f>
        <v/>
      </c>
      <c r="P326" s="30">
        <f>IF(ISNUMBER('Форма 1'!AK326),ROUND('Форма 1'!$I326*VLOOKUP('Форма 1'!$G326,'Предельники 2022'!$B$4:$X$28,'Форма 1'!AK$7),2),"")</f>
        <v>68328720.340000004</v>
      </c>
      <c r="Q326" s="30" t="str">
        <f>IF(ISNUMBER('Форма 1'!AL326),ROUND('Форма 1'!$I326*VLOOKUP('Форма 1'!$G326,'Предельники 2022'!$B$4:$X$28,'Форма 1'!AL$7),2),"")</f>
        <v/>
      </c>
      <c r="R326" s="30" t="str">
        <f>IF(ISNUMBER('Форма 1'!AM326),ROUND('Форма 1'!$I326*VLOOKUP('Форма 1'!$G326,'Предельники 2022'!$B$4:$X$28,'Форма 1'!AM$7),2),"")</f>
        <v/>
      </c>
      <c r="S326" s="93" t="str">
        <f t="shared" si="62"/>
        <v/>
      </c>
      <c r="T326" s="93" t="str">
        <f>IF(ISNUMBER('Форма 1'!AN326),INDEX('Предельники 2022'!$C$4:$X$28,MATCH('Форма 1'!$G326,'Предельники 2022'!$B$4:$B$28,0),MATCH(T$5,'Предельники 2022'!$C$3:$X$3,0)),"")</f>
        <v/>
      </c>
      <c r="U326" s="93" t="str">
        <f>IF(ISNUMBER('Форма 1'!AO326),INDEX('Предельники 2022'!$C$4:$X$28,MATCH('Форма 1'!$G326,'Предельники 2022'!$B$4:$B$28,0),MATCH(U$5,'Предельники 2022'!$C$3:$X$3,0)),"")</f>
        <v/>
      </c>
      <c r="V326" s="93" t="str">
        <f>IF(ISNUMBER('Форма 1'!AP326),INDEX('Предельники 2022'!$C$4:$X$28,MATCH('Форма 1'!$G326,'Предельники 2022'!$B$4:$B$28,0),MATCH(V$5,'Предельники 2022'!$C$3:$X$3,0)),"")</f>
        <v/>
      </c>
      <c r="W326" s="93" t="str">
        <f>IF(ISNUMBER('Форма 1'!AQ326),INDEX('Предельники 2022'!$C$4:$X$28,MATCH('Форма 1'!$G326,'Предельники 2022'!$B$4:$B$28,0),MATCH(W$5,'Предельники 2022'!$C$3:$X$3,0)),"")</f>
        <v/>
      </c>
      <c r="X326" s="30" t="str">
        <f>IF(ISNUMBER('Форма 1'!AR326),ROUND('Форма 1'!$I326*VLOOKUP('Форма 1'!$G326,'Предельники 2022'!$B$4:$X$28,'Форма 1'!AR$7),2),"")</f>
        <v/>
      </c>
      <c r="Y326" s="30" t="str">
        <f>IF(ISNUMBER('Форма 1'!AS326),ROUND('Форма 1'!$I326*VLOOKUP('Форма 1'!$G326,'Предельники 2022'!$B$4:$X$28,'Форма 1'!AS$7),2),"")</f>
        <v/>
      </c>
      <c r="Z326" s="30" t="str">
        <f>IF(ISNUMBER('Форма 1'!AT326),ROUND('Форма 1'!$I326*VLOOKUP('Форма 1'!$G326,'Предельники 2022'!$B$4:$X$28,'Форма 1'!AT$7),2),"")</f>
        <v/>
      </c>
      <c r="AA326" s="32"/>
      <c r="AB326" s="128">
        <f>'Форма 1'!T326</f>
        <v>45657</v>
      </c>
      <c r="AC326" s="130" t="str">
        <f>'Форма 1'!U326</f>
        <v>СС</v>
      </c>
    </row>
    <row r="327" spans="1:29" x14ac:dyDescent="0.25">
      <c r="A327" s="28">
        <f t="shared" si="61"/>
        <v>140</v>
      </c>
      <c r="B327" s="74" t="str">
        <f>IF(ISBLANK('Форма 1'!B327),"",'Форма 1'!B327)</f>
        <v>Пермский городской округ, город Пермь</v>
      </c>
      <c r="C327" s="87" t="s">
        <v>282</v>
      </c>
      <c r="D327" s="29">
        <f>IF(ISBLANK(C327),"Введите адрес",IF(C327='Форма 1'!C327,SUM(E327:K327,M327:S327,Форма2[[#This Row],[19]:[22]]),"Ошибка в адресе!"))</f>
        <v>86598586.519999996</v>
      </c>
      <c r="E327" s="30" t="str">
        <f>IF(ISNUMBER('Форма 1'!Z327),ROUND('Форма 1'!$I327*VLOOKUP('Форма 1'!$G327,'Предельники 2022'!$B$4:$X$28,'Форма 1'!Z$7),2),"")</f>
        <v/>
      </c>
      <c r="F327" s="30" t="str">
        <f>IF(ISNUMBER('Форма 1'!AA327),ROUND('Форма 1'!$I327*VLOOKUP('Форма 1'!$G327,'Предельники 2022'!$B$4:$X$28,'Форма 1'!AA$7),2),"")</f>
        <v/>
      </c>
      <c r="G327" s="30" t="str">
        <f>IF(ISNUMBER('Форма 1'!AB327),ROUND('Форма 1'!$I327*VLOOKUP('Форма 1'!$G327,'Предельники 2022'!$B$4:$X$28,'Форма 1'!AB$7),2),"")</f>
        <v/>
      </c>
      <c r="H327" s="30" t="str">
        <f>IF(ISNUMBER('Форма 1'!AC327),ROUND('Форма 1'!$I327*VLOOKUP('Форма 1'!$G327,'Предельники 2022'!$B$4:$X$28,'Форма 1'!AC$7),2),"")</f>
        <v/>
      </c>
      <c r="I327" s="30" t="str">
        <f>IF(ISNUMBER('Форма 1'!AD327),ROUND('Форма 1'!$I327*VLOOKUP('Форма 1'!$G327,'Предельники 2022'!$B$4:$X$28,'Форма 1'!AD$7),2),"")</f>
        <v/>
      </c>
      <c r="J327" s="30" t="str">
        <f>IF(ISNUMBER('Форма 1'!AE327),ROUND('Форма 1'!$I327*VLOOKUP('Форма 1'!$G327,'Предельники 2022'!$B$4:$X$28,'Форма 1'!AE$7),2),"")</f>
        <v/>
      </c>
      <c r="K327" s="30" t="str">
        <f>IF(ISNUMBER('Форма 1'!AF327),ROUND('Форма 1'!$I327*VLOOKUP('Форма 1'!$G327,'Предельники 2022'!$B$4:$X$28,'Форма 1'!AF$7),2),"")</f>
        <v/>
      </c>
      <c r="L327" s="31" t="str">
        <f>IF(ISBLANK('Форма 1'!AG327),"",'Форма 1'!AG327)</f>
        <v/>
      </c>
      <c r="M327" s="32" t="str">
        <f>IF(ISBLANK('Форма 1'!AH327),"",'Форма 1'!AH327)</f>
        <v/>
      </c>
      <c r="N327" s="30" t="str">
        <f>IF(ISNUMBER('Форма 1'!AI327),ROUND('Форма 1'!$I327*VLOOKUP('Форма 1'!$G327,'Предельники 2022'!$B$4:$X$28,'Форма 1'!AI$7),2),"")</f>
        <v/>
      </c>
      <c r="O327" s="30" t="str">
        <f>IF(ISNUMBER('Форма 1'!AJ327),ROUND('Форма 1'!$I327*VLOOKUP('Форма 1'!$G327,'Предельники 2022'!$B$4:$X$28,'Форма 1'!AJ$7),2),"")</f>
        <v/>
      </c>
      <c r="P327" s="30">
        <f>IF(ISNUMBER('Форма 1'!AK327),ROUND('Форма 1'!$I327*VLOOKUP('Форма 1'!$G327,'Предельники 2022'!$B$4:$X$28,'Форма 1'!AK$7),2),"")</f>
        <v>86598586.519999996</v>
      </c>
      <c r="Q327" s="30" t="str">
        <f>IF(ISNUMBER('Форма 1'!AL327),ROUND('Форма 1'!$I327*VLOOKUP('Форма 1'!$G327,'Предельники 2022'!$B$4:$X$28,'Форма 1'!AL$7),2),"")</f>
        <v/>
      </c>
      <c r="R327" s="30" t="str">
        <f>IF(ISNUMBER('Форма 1'!AM327),ROUND('Форма 1'!$I327*VLOOKUP('Форма 1'!$G327,'Предельники 2022'!$B$4:$X$28,'Форма 1'!AM$7),2),"")</f>
        <v/>
      </c>
      <c r="S327" s="93" t="str">
        <f t="shared" si="62"/>
        <v/>
      </c>
      <c r="T327" s="93" t="str">
        <f>IF(ISNUMBER('Форма 1'!AN327),INDEX('Предельники 2022'!$C$4:$X$28,MATCH('Форма 1'!$G327,'Предельники 2022'!$B$4:$B$28,0),MATCH(T$5,'Предельники 2022'!$C$3:$X$3,0)),"")</f>
        <v/>
      </c>
      <c r="U327" s="93" t="str">
        <f>IF(ISNUMBER('Форма 1'!AO327),INDEX('Предельники 2022'!$C$4:$X$28,MATCH('Форма 1'!$G327,'Предельники 2022'!$B$4:$B$28,0),MATCH(U$5,'Предельники 2022'!$C$3:$X$3,0)),"")</f>
        <v/>
      </c>
      <c r="V327" s="93" t="str">
        <f>IF(ISNUMBER('Форма 1'!AP327),INDEX('Предельники 2022'!$C$4:$X$28,MATCH('Форма 1'!$G327,'Предельники 2022'!$B$4:$B$28,0),MATCH(V$5,'Предельники 2022'!$C$3:$X$3,0)),"")</f>
        <v/>
      </c>
      <c r="W327" s="93" t="str">
        <f>IF(ISNUMBER('Форма 1'!AQ327),INDEX('Предельники 2022'!$C$4:$X$28,MATCH('Форма 1'!$G327,'Предельники 2022'!$B$4:$B$28,0),MATCH(W$5,'Предельники 2022'!$C$3:$X$3,0)),"")</f>
        <v/>
      </c>
      <c r="X327" s="30" t="str">
        <f>IF(ISNUMBER('Форма 1'!AR327),ROUND('Форма 1'!$I327*VLOOKUP('Форма 1'!$G327,'Предельники 2022'!$B$4:$X$28,'Форма 1'!AR$7),2),"")</f>
        <v/>
      </c>
      <c r="Y327" s="30" t="str">
        <f>IF(ISNUMBER('Форма 1'!AS327),ROUND('Форма 1'!$I327*VLOOKUP('Форма 1'!$G327,'Предельники 2022'!$B$4:$X$28,'Форма 1'!AS$7),2),"")</f>
        <v/>
      </c>
      <c r="Z327" s="30" t="str">
        <f>IF(ISNUMBER('Форма 1'!AT327),ROUND('Форма 1'!$I327*VLOOKUP('Форма 1'!$G327,'Предельники 2022'!$B$4:$X$28,'Форма 1'!AT$7),2),"")</f>
        <v/>
      </c>
      <c r="AA327" s="32"/>
      <c r="AB327" s="128">
        <f>'Форма 1'!T327</f>
        <v>45657</v>
      </c>
      <c r="AC327" s="130" t="str">
        <f>'Форма 1'!U327</f>
        <v>СС</v>
      </c>
    </row>
    <row r="328" spans="1:29" x14ac:dyDescent="0.25">
      <c r="A328" s="28">
        <f t="shared" si="61"/>
        <v>141</v>
      </c>
      <c r="B328" s="74" t="str">
        <f>IF(ISBLANK('Форма 1'!B328),"",'Форма 1'!B328)</f>
        <v>Пермский городской округ, город Пермь</v>
      </c>
      <c r="C328" s="87" t="s">
        <v>1014</v>
      </c>
      <c r="D328" s="29">
        <f>IF(ISBLANK(C328),"Введите адрес",IF(C328='Форма 1'!C328,SUM(E328:K328,M328:S328,Форма2[[#This Row],[19]:[22]]),"Ошибка в адресе!"))</f>
        <v>8183037.3200000003</v>
      </c>
      <c r="E328" s="30" t="str">
        <f>IF(ISNUMBER('Форма 1'!Z328),ROUND('Форма 1'!$I328*VLOOKUP('Форма 1'!$G328,'Предельники 2022'!$B$4:$X$28,'Форма 1'!Z$7),2),"")</f>
        <v/>
      </c>
      <c r="F328" s="30" t="str">
        <f>IF(ISNUMBER('Форма 1'!AA328),ROUND('Форма 1'!$I328*VLOOKUP('Форма 1'!$G328,'Предельники 2022'!$B$4:$X$28,'Форма 1'!AA$7),2),"")</f>
        <v/>
      </c>
      <c r="G328" s="30" t="str">
        <f>IF(ISNUMBER('Форма 1'!AB328),ROUND('Форма 1'!$I328*VLOOKUP('Форма 1'!$G328,'Предельники 2022'!$B$4:$X$28,'Форма 1'!AB$7),2),"")</f>
        <v/>
      </c>
      <c r="H328" s="30" t="str">
        <f>IF(ISNUMBER('Форма 1'!AC328),ROUND('Форма 1'!$I328*VLOOKUP('Форма 1'!$G328,'Предельники 2022'!$B$4:$X$28,'Форма 1'!AC$7),2),"")</f>
        <v/>
      </c>
      <c r="I328" s="30" t="str">
        <f>IF(ISNUMBER('Форма 1'!AD328),ROUND('Форма 1'!$I328*VLOOKUP('Форма 1'!$G328,'Предельники 2022'!$B$4:$X$28,'Форма 1'!AD$7),2),"")</f>
        <v/>
      </c>
      <c r="J328" s="30" t="str">
        <f>IF(ISNUMBER('Форма 1'!AE328),ROUND('Форма 1'!$I328*VLOOKUP('Форма 1'!$G328,'Предельники 2022'!$B$4:$X$28,'Форма 1'!AE$7),2),"")</f>
        <v/>
      </c>
      <c r="K328" s="30" t="str">
        <f>IF(ISNUMBER('Форма 1'!AF328),ROUND('Форма 1'!$I328*VLOOKUP('Форма 1'!$G328,'Предельники 2022'!$B$4:$X$28,'Форма 1'!AF$7),2),"")</f>
        <v/>
      </c>
      <c r="L328" s="31" t="str">
        <f>IF(ISBLANK('Форма 1'!AG328),"",'Форма 1'!AG328)</f>
        <v/>
      </c>
      <c r="M328" s="32" t="str">
        <f>IF(ISBLANK('Форма 1'!AH328),"",'Форма 1'!AH328)</f>
        <v/>
      </c>
      <c r="N328" s="30">
        <f>IF(ISNUMBER('Форма 1'!AI328),ROUND('Форма 1'!$I328*VLOOKUP('Форма 1'!$G328,'Предельники 2022'!$B$4:$X$28,'Форма 1'!AI$7),2),"")</f>
        <v>8183037.3200000003</v>
      </c>
      <c r="O328" s="30" t="str">
        <f>IF(ISNUMBER('Форма 1'!AJ328),ROUND('Форма 1'!$I328*VLOOKUP('Форма 1'!$G328,'Предельники 2022'!$B$4:$X$28,'Форма 1'!AJ$7),2),"")</f>
        <v/>
      </c>
      <c r="P328" s="30" t="str">
        <f>IF(ISNUMBER('Форма 1'!AK328),ROUND('Форма 1'!$I328*VLOOKUP('Форма 1'!$G328,'Предельники 2022'!$B$4:$X$28,'Форма 1'!AK$7),2),"")</f>
        <v/>
      </c>
      <c r="Q328" s="30" t="str">
        <f>IF(ISNUMBER('Форма 1'!AL328),ROUND('Форма 1'!$I328*VLOOKUP('Форма 1'!$G328,'Предельники 2022'!$B$4:$X$28,'Форма 1'!AL$7),2),"")</f>
        <v/>
      </c>
      <c r="R328" s="30" t="str">
        <f>IF(ISNUMBER('Форма 1'!AM328),ROUND('Форма 1'!$I328*VLOOKUP('Форма 1'!$G328,'Предельники 2022'!$B$4:$X$28,'Форма 1'!AM$7),2),"")</f>
        <v/>
      </c>
      <c r="S328" s="93" t="str">
        <f t="shared" si="62"/>
        <v/>
      </c>
      <c r="T328" s="93" t="str">
        <f>IF(ISNUMBER('Форма 1'!AN328),INDEX('Предельники 2022'!$C$4:$X$28,MATCH('Форма 1'!$G328,'Предельники 2022'!$B$4:$B$28,0),MATCH(T$5,'Предельники 2022'!$C$3:$X$3,0)),"")</f>
        <v/>
      </c>
      <c r="U328" s="93" t="str">
        <f>IF(ISNUMBER('Форма 1'!AO328),INDEX('Предельники 2022'!$C$4:$X$28,MATCH('Форма 1'!$G328,'Предельники 2022'!$B$4:$B$28,0),MATCH(U$5,'Предельники 2022'!$C$3:$X$3,0)),"")</f>
        <v/>
      </c>
      <c r="V328" s="93" t="str">
        <f>IF(ISNUMBER('Форма 1'!AP328),INDEX('Предельники 2022'!$C$4:$X$28,MATCH('Форма 1'!$G328,'Предельники 2022'!$B$4:$B$28,0),MATCH(V$5,'Предельники 2022'!$C$3:$X$3,0)),"")</f>
        <v/>
      </c>
      <c r="W328" s="93" t="str">
        <f>IF(ISNUMBER('Форма 1'!AQ328),INDEX('Предельники 2022'!$C$4:$X$28,MATCH('Форма 1'!$G328,'Предельники 2022'!$B$4:$B$28,0),MATCH(W$5,'Предельники 2022'!$C$3:$X$3,0)),"")</f>
        <v/>
      </c>
      <c r="X328" s="30" t="str">
        <f>IF(ISNUMBER('Форма 1'!AR328),ROUND('Форма 1'!$I328*VLOOKUP('Форма 1'!$G328,'Предельники 2022'!$B$4:$X$28,'Форма 1'!AR$7),2),"")</f>
        <v/>
      </c>
      <c r="Y328" s="30" t="str">
        <f>IF(ISNUMBER('Форма 1'!AS328),ROUND('Форма 1'!$I328*VLOOKUP('Форма 1'!$G328,'Предельники 2022'!$B$4:$X$28,'Форма 1'!AS$7),2),"")</f>
        <v/>
      </c>
      <c r="Z328" s="30" t="str">
        <f>IF(ISNUMBER('Форма 1'!AT328),ROUND('Форма 1'!$I328*VLOOKUP('Форма 1'!$G328,'Предельники 2022'!$B$4:$X$28,'Форма 1'!AT$7),2),"")</f>
        <v/>
      </c>
      <c r="AA328" s="32"/>
      <c r="AB328" s="128">
        <f>'Форма 1'!T328</f>
        <v>45657</v>
      </c>
      <c r="AC328" s="130" t="str">
        <f>'Форма 1'!U328</f>
        <v>РО</v>
      </c>
    </row>
    <row r="329" spans="1:29" x14ac:dyDescent="0.25">
      <c r="A329" s="28">
        <f t="shared" si="61"/>
        <v>142</v>
      </c>
      <c r="B329" s="74" t="str">
        <f>IF(ISBLANK('Форма 1'!B329),"",'Форма 1'!B329)</f>
        <v>Пермский городской округ, город Пермь</v>
      </c>
      <c r="C329" s="87" t="s">
        <v>97</v>
      </c>
      <c r="D329" s="29">
        <f>IF(ISBLANK(C329),"Введите адрес",IF(C329='Форма 1'!C329,SUM(E329:K329,M329:S329,Форма2[[#This Row],[19]:[22]]),"Ошибка в адресе!"))</f>
        <v>8482673.75</v>
      </c>
      <c r="E329" s="30" t="str">
        <f>IF(ISNUMBER('Форма 1'!Z329),ROUND('Форма 1'!$I329*VLOOKUP('Форма 1'!$G329,'Предельники 2022'!$B$4:$X$28,'Форма 1'!Z$7),2),"")</f>
        <v/>
      </c>
      <c r="F329" s="30">
        <f>IF(ISNUMBER('Форма 1'!AA329),ROUND('Форма 1'!$I329*VLOOKUP('Форма 1'!$G329,'Предельники 2022'!$B$4:$X$28,'Форма 1'!AA$7),2),"")</f>
        <v>8482673.75</v>
      </c>
      <c r="G329" s="30" t="str">
        <f>IF(ISNUMBER('Форма 1'!AB329),ROUND('Форма 1'!$I329*VLOOKUP('Форма 1'!$G329,'Предельники 2022'!$B$4:$X$28,'Форма 1'!AB$7),2),"")</f>
        <v/>
      </c>
      <c r="H329" s="30" t="str">
        <f>IF(ISNUMBER('Форма 1'!AC329),ROUND('Форма 1'!$I329*VLOOKUP('Форма 1'!$G329,'Предельники 2022'!$B$4:$X$28,'Форма 1'!AC$7),2),"")</f>
        <v/>
      </c>
      <c r="I329" s="30" t="str">
        <f>IF(ISNUMBER('Форма 1'!AD329),ROUND('Форма 1'!$I329*VLOOKUP('Форма 1'!$G329,'Предельники 2022'!$B$4:$X$28,'Форма 1'!AD$7),2),"")</f>
        <v/>
      </c>
      <c r="J329" s="30" t="str">
        <f>IF(ISNUMBER('Форма 1'!AE329),ROUND('Форма 1'!$I329*VLOOKUP('Форма 1'!$G329,'Предельники 2022'!$B$4:$X$28,'Форма 1'!AE$7),2),"")</f>
        <v/>
      </c>
      <c r="K329" s="30" t="str">
        <f>IF(ISNUMBER('Форма 1'!AF329),ROUND('Форма 1'!$I329*VLOOKUP('Форма 1'!$G329,'Предельники 2022'!$B$4:$X$28,'Форма 1'!AF$7),2),"")</f>
        <v/>
      </c>
      <c r="L329" s="31" t="str">
        <f>IF(ISBLANK('Форма 1'!AG329),"",'Форма 1'!AG329)</f>
        <v/>
      </c>
      <c r="M329" s="32" t="str">
        <f>IF(ISBLANK('Форма 1'!AH329),"",'Форма 1'!AH329)</f>
        <v/>
      </c>
      <c r="N329" s="30" t="str">
        <f>IF(ISNUMBER('Форма 1'!AI329),ROUND('Форма 1'!$I329*VLOOKUP('Форма 1'!$G329,'Предельники 2022'!$B$4:$X$28,'Форма 1'!AI$7),2),"")</f>
        <v/>
      </c>
      <c r="O329" s="30" t="str">
        <f>IF(ISNUMBER('Форма 1'!AJ329),ROUND('Форма 1'!$I329*VLOOKUP('Форма 1'!$G329,'Предельники 2022'!$B$4:$X$28,'Форма 1'!AJ$7),2),"")</f>
        <v/>
      </c>
      <c r="P329" s="30" t="str">
        <f>IF(ISNUMBER('Форма 1'!AK329),ROUND('Форма 1'!$I329*VLOOKUP('Форма 1'!$G329,'Предельники 2022'!$B$4:$X$28,'Форма 1'!AK$7),2),"")</f>
        <v/>
      </c>
      <c r="Q329" s="30" t="str">
        <f>IF(ISNUMBER('Форма 1'!AL329),ROUND('Форма 1'!$I329*VLOOKUP('Форма 1'!$G329,'Предельники 2022'!$B$4:$X$28,'Форма 1'!AL$7),2),"")</f>
        <v/>
      </c>
      <c r="R329" s="30" t="str">
        <f>IF(ISNUMBER('Форма 1'!AM329),ROUND('Форма 1'!$I329*VLOOKUP('Форма 1'!$G329,'Предельники 2022'!$B$4:$X$28,'Форма 1'!AM$7),2),"")</f>
        <v/>
      </c>
      <c r="S329" s="93" t="str">
        <f t="shared" si="62"/>
        <v/>
      </c>
      <c r="T329" s="93" t="str">
        <f>IF(ISNUMBER('Форма 1'!AN329),INDEX('Предельники 2022'!$C$4:$X$28,MATCH('Форма 1'!$G329,'Предельники 2022'!$B$4:$B$28,0),MATCH(T$5,'Предельники 2022'!$C$3:$X$3,0)),"")</f>
        <v/>
      </c>
      <c r="U329" s="93" t="str">
        <f>IF(ISNUMBER('Форма 1'!AO329),INDEX('Предельники 2022'!$C$4:$X$28,MATCH('Форма 1'!$G329,'Предельники 2022'!$B$4:$B$28,0),MATCH(U$5,'Предельники 2022'!$C$3:$X$3,0)),"")</f>
        <v/>
      </c>
      <c r="V329" s="93" t="str">
        <f>IF(ISNUMBER('Форма 1'!AP329),INDEX('Предельники 2022'!$C$4:$X$28,MATCH('Форма 1'!$G329,'Предельники 2022'!$B$4:$B$28,0),MATCH(V$5,'Предельники 2022'!$C$3:$X$3,0)),"")</f>
        <v/>
      </c>
      <c r="W329" s="93" t="str">
        <f>IF(ISNUMBER('Форма 1'!AQ329),INDEX('Предельники 2022'!$C$4:$X$28,MATCH('Форма 1'!$G329,'Предельники 2022'!$B$4:$B$28,0),MATCH(W$5,'Предельники 2022'!$C$3:$X$3,0)),"")</f>
        <v/>
      </c>
      <c r="X329" s="30" t="str">
        <f>IF(ISNUMBER('Форма 1'!AR329),ROUND('Форма 1'!$I329*VLOOKUP('Форма 1'!$G329,'Предельники 2022'!$B$4:$X$28,'Форма 1'!AR$7),2),"")</f>
        <v/>
      </c>
      <c r="Y329" s="30" t="str">
        <f>IF(ISNUMBER('Форма 1'!AS329),ROUND('Форма 1'!$I329*VLOOKUP('Форма 1'!$G329,'Предельники 2022'!$B$4:$X$28,'Форма 1'!AS$7),2),"")</f>
        <v/>
      </c>
      <c r="Z329" s="30" t="str">
        <f>IF(ISNUMBER('Форма 1'!AT329),ROUND('Форма 1'!$I329*VLOOKUP('Форма 1'!$G329,'Предельники 2022'!$B$4:$X$28,'Форма 1'!AT$7),2),"")</f>
        <v/>
      </c>
      <c r="AA329" s="32"/>
      <c r="AB329" s="128">
        <f>'Форма 1'!T329</f>
        <v>45657</v>
      </c>
      <c r="AC329" s="130" t="str">
        <f>'Форма 1'!U329</f>
        <v>СС</v>
      </c>
    </row>
    <row r="330" spans="1:29" x14ac:dyDescent="0.25">
      <c r="A330" s="28">
        <f t="shared" si="61"/>
        <v>143</v>
      </c>
      <c r="B330" s="74" t="str">
        <f>IF(ISBLANK('Форма 1'!B330),"",'Форма 1'!B330)</f>
        <v>Пермский городской округ, город Пермь</v>
      </c>
      <c r="C330" s="87" t="s">
        <v>1589</v>
      </c>
      <c r="D330" s="29">
        <f>IF(ISBLANK(C330),"Введите адрес",IF(C330='Форма 1'!C330,SUM(E330:K330,M330:S330,Форма2[[#This Row],[19]:[22]]),"Ошибка в адресе!"))</f>
        <v>6567970.21</v>
      </c>
      <c r="E330" s="30" t="str">
        <f>IF(ISNUMBER('Форма 1'!Z330),ROUND('Форма 1'!$I330*VLOOKUP('Форма 1'!$G330,'Предельники 2022'!$B$4:$X$28,'Форма 1'!Z$7),2),"")</f>
        <v/>
      </c>
      <c r="F330" s="30" t="str">
        <f>IF(ISNUMBER('Форма 1'!AA330),ROUND('Форма 1'!$I330*VLOOKUP('Форма 1'!$G330,'Предельники 2022'!$B$4:$X$28,'Форма 1'!AA$7),2),"")</f>
        <v/>
      </c>
      <c r="G330" s="30" t="str">
        <f>IF(ISNUMBER('Форма 1'!AB330),ROUND('Форма 1'!$I330*VLOOKUP('Форма 1'!$G330,'Предельники 2022'!$B$4:$X$28,'Форма 1'!AB$7),2),"")</f>
        <v/>
      </c>
      <c r="H330" s="30">
        <f>IF(ISNUMBER('Форма 1'!AC330),ROUND('Форма 1'!$I330*VLOOKUP('Форма 1'!$G330,'Предельники 2022'!$B$4:$X$28,'Форма 1'!AC$7),2),"")</f>
        <v>6567970.21</v>
      </c>
      <c r="I330" s="30" t="str">
        <f>IF(ISNUMBER('Форма 1'!AD330),ROUND('Форма 1'!$I330*VLOOKUP('Форма 1'!$G330,'Предельники 2022'!$B$4:$X$28,'Форма 1'!AD$7),2),"")</f>
        <v/>
      </c>
      <c r="J330" s="30" t="str">
        <f>IF(ISNUMBER('Форма 1'!AE330),ROUND('Форма 1'!$I330*VLOOKUP('Форма 1'!$G330,'Предельники 2022'!$B$4:$X$28,'Форма 1'!AE$7),2),"")</f>
        <v/>
      </c>
      <c r="K330" s="30" t="str">
        <f>IF(ISNUMBER('Форма 1'!AF330),ROUND('Форма 1'!$I330*VLOOKUP('Форма 1'!$G330,'Предельники 2022'!$B$4:$X$28,'Форма 1'!AF$7),2),"")</f>
        <v/>
      </c>
      <c r="L330" s="31" t="str">
        <f>IF(ISBLANK('Форма 1'!AG330),"",'Форма 1'!AG330)</f>
        <v/>
      </c>
      <c r="M330" s="32" t="str">
        <f>IF(ISBLANK('Форма 1'!AH330),"",'Форма 1'!AH330)</f>
        <v/>
      </c>
      <c r="N330" s="30" t="str">
        <f>IF(ISNUMBER('Форма 1'!AI330),ROUND('Форма 1'!$I330*VLOOKUP('Форма 1'!$G330,'Предельники 2022'!$B$4:$X$28,'Форма 1'!AI$7),2),"")</f>
        <v/>
      </c>
      <c r="O330" s="30" t="str">
        <f>IF(ISNUMBER('Форма 1'!AJ330),ROUND('Форма 1'!$I330*VLOOKUP('Форма 1'!$G330,'Предельники 2022'!$B$4:$X$28,'Форма 1'!AJ$7),2),"")</f>
        <v/>
      </c>
      <c r="P330" s="30" t="str">
        <f>IF(ISNUMBER('Форма 1'!AK330),ROUND('Форма 1'!$I330*VLOOKUP('Форма 1'!$G330,'Предельники 2022'!$B$4:$X$28,'Форма 1'!AK$7),2),"")</f>
        <v/>
      </c>
      <c r="Q330" s="30" t="str">
        <f>IF(ISNUMBER('Форма 1'!AL330),ROUND('Форма 1'!$I330*VLOOKUP('Форма 1'!$G330,'Предельники 2022'!$B$4:$X$28,'Форма 1'!AL$7),2),"")</f>
        <v/>
      </c>
      <c r="R330" s="30" t="str">
        <f>IF(ISNUMBER('Форма 1'!AM330),ROUND('Форма 1'!$I330*VLOOKUP('Форма 1'!$G330,'Предельники 2022'!$B$4:$X$28,'Форма 1'!AM$7),2),"")</f>
        <v/>
      </c>
      <c r="S330" s="93" t="str">
        <f t="shared" si="62"/>
        <v/>
      </c>
      <c r="T330" s="93" t="str">
        <f>IF(ISNUMBER('Форма 1'!AN330),INDEX('Предельники 2022'!$C$4:$X$28,MATCH('Форма 1'!$G330,'Предельники 2022'!$B$4:$B$28,0),MATCH(T$5,'Предельники 2022'!$C$3:$X$3,0)),"")</f>
        <v/>
      </c>
      <c r="U330" s="93" t="str">
        <f>IF(ISNUMBER('Форма 1'!AO330),INDEX('Предельники 2022'!$C$4:$X$28,MATCH('Форма 1'!$G330,'Предельники 2022'!$B$4:$B$28,0),MATCH(U$5,'Предельники 2022'!$C$3:$X$3,0)),"")</f>
        <v/>
      </c>
      <c r="V330" s="93" t="str">
        <f>IF(ISNUMBER('Форма 1'!AP330),INDEX('Предельники 2022'!$C$4:$X$28,MATCH('Форма 1'!$G330,'Предельники 2022'!$B$4:$B$28,0),MATCH(V$5,'Предельники 2022'!$C$3:$X$3,0)),"")</f>
        <v/>
      </c>
      <c r="W330" s="93" t="str">
        <f>IF(ISNUMBER('Форма 1'!AQ330),INDEX('Предельники 2022'!$C$4:$X$28,MATCH('Форма 1'!$G330,'Предельники 2022'!$B$4:$B$28,0),MATCH(W$5,'Предельники 2022'!$C$3:$X$3,0)),"")</f>
        <v/>
      </c>
      <c r="X330" s="30" t="str">
        <f>IF(ISNUMBER('Форма 1'!AR330),ROUND('Форма 1'!$I330*VLOOKUP('Форма 1'!$G330,'Предельники 2022'!$B$4:$X$28,'Форма 1'!AR$7),2),"")</f>
        <v/>
      </c>
      <c r="Y330" s="30" t="str">
        <f>IF(ISNUMBER('Форма 1'!AS330),ROUND('Форма 1'!$I330*VLOOKUP('Форма 1'!$G330,'Предельники 2022'!$B$4:$X$28,'Форма 1'!AS$7),2),"")</f>
        <v/>
      </c>
      <c r="Z330" s="30" t="str">
        <f>IF(ISNUMBER('Форма 1'!AT330),ROUND('Форма 1'!$I330*VLOOKUP('Форма 1'!$G330,'Предельники 2022'!$B$4:$X$28,'Форма 1'!AT$7),2),"")</f>
        <v/>
      </c>
      <c r="AA330" s="32"/>
      <c r="AB330" s="128">
        <f>'Форма 1'!T330</f>
        <v>45657</v>
      </c>
      <c r="AC330" s="130" t="str">
        <f>'Форма 1'!U330</f>
        <v>СС</v>
      </c>
    </row>
    <row r="331" spans="1:29" x14ac:dyDescent="0.25">
      <c r="A331" s="28">
        <f t="shared" si="61"/>
        <v>144</v>
      </c>
      <c r="B331" s="74" t="str">
        <f>IF(ISBLANK('Форма 1'!B331),"",'Форма 1'!B331)</f>
        <v>Пермский городской округ, город Пермь</v>
      </c>
      <c r="C331" s="87" t="s">
        <v>48</v>
      </c>
      <c r="D331" s="29">
        <f>IF(ISBLANK(C331),"Введите адрес",IF(C331='Форма 1'!C331,SUM(E331:K331,M331:S331,Форма2[[#This Row],[19]:[22]]),"Ошибка в адресе!"))</f>
        <v>13904203.869999999</v>
      </c>
      <c r="E331" s="30">
        <f>IF(ISNUMBER('Форма 1'!Z331),ROUND('Форма 1'!$I331*VLOOKUP('Форма 1'!$G331,'Предельники 2022'!$B$4:$X$28,'Форма 1'!Z$7),2),"")</f>
        <v>13904203.869999999</v>
      </c>
      <c r="F331" s="30" t="str">
        <f>IF(ISNUMBER('Форма 1'!AA331),ROUND('Форма 1'!$I331*VLOOKUP('Форма 1'!$G331,'Предельники 2022'!$B$4:$X$28,'Форма 1'!AA$7),2),"")</f>
        <v/>
      </c>
      <c r="G331" s="30" t="str">
        <f>IF(ISNUMBER('Форма 1'!AB331),ROUND('Форма 1'!$I331*VLOOKUP('Форма 1'!$G331,'Предельники 2022'!$B$4:$X$28,'Форма 1'!AB$7),2),"")</f>
        <v/>
      </c>
      <c r="H331" s="30" t="str">
        <f>IF(ISNUMBER('Форма 1'!AC331),ROUND('Форма 1'!$I331*VLOOKUP('Форма 1'!$G331,'Предельники 2022'!$B$4:$X$28,'Форма 1'!AC$7),2),"")</f>
        <v/>
      </c>
      <c r="I331" s="30" t="str">
        <f>IF(ISNUMBER('Форма 1'!AD331),ROUND('Форма 1'!$I331*VLOOKUP('Форма 1'!$G331,'Предельники 2022'!$B$4:$X$28,'Форма 1'!AD$7),2),"")</f>
        <v/>
      </c>
      <c r="J331" s="30" t="str">
        <f>IF(ISNUMBER('Форма 1'!AE331),ROUND('Форма 1'!$I331*VLOOKUP('Форма 1'!$G331,'Предельники 2022'!$B$4:$X$28,'Форма 1'!AE$7),2),"")</f>
        <v/>
      </c>
      <c r="K331" s="30" t="str">
        <f>IF(ISNUMBER('Форма 1'!AF331),ROUND('Форма 1'!$I331*VLOOKUP('Форма 1'!$G331,'Предельники 2022'!$B$4:$X$28,'Форма 1'!AF$7),2),"")</f>
        <v/>
      </c>
      <c r="L331" s="31" t="str">
        <f>IF(ISBLANK('Форма 1'!AG331),"",'Форма 1'!AG331)</f>
        <v/>
      </c>
      <c r="M331" s="32" t="str">
        <f>IF(ISBLANK('Форма 1'!AH331),"",'Форма 1'!AH331)</f>
        <v/>
      </c>
      <c r="N331" s="30" t="str">
        <f>IF(ISNUMBER('Форма 1'!AI331),ROUND('Форма 1'!$I331*VLOOKUP('Форма 1'!$G331,'Предельники 2022'!$B$4:$X$28,'Форма 1'!AI$7),2),"")</f>
        <v/>
      </c>
      <c r="O331" s="30" t="str">
        <f>IF(ISNUMBER('Форма 1'!AJ331),ROUND('Форма 1'!$I331*VLOOKUP('Форма 1'!$G331,'Предельники 2022'!$B$4:$X$28,'Форма 1'!AJ$7),2),"")</f>
        <v/>
      </c>
      <c r="P331" s="30" t="str">
        <f>IF(ISNUMBER('Форма 1'!AK331),ROUND('Форма 1'!$I331*VLOOKUP('Форма 1'!$G331,'Предельники 2022'!$B$4:$X$28,'Форма 1'!AK$7),2),"")</f>
        <v/>
      </c>
      <c r="Q331" s="30" t="str">
        <f>IF(ISNUMBER('Форма 1'!AL331),ROUND('Форма 1'!$I331*VLOOKUP('Форма 1'!$G331,'Предельники 2022'!$B$4:$X$28,'Форма 1'!AL$7),2),"")</f>
        <v/>
      </c>
      <c r="R331" s="30" t="str">
        <f>IF(ISNUMBER('Форма 1'!AM331),ROUND('Форма 1'!$I331*VLOOKUP('Форма 1'!$G331,'Предельники 2022'!$B$4:$X$28,'Форма 1'!AM$7),2),"")</f>
        <v/>
      </c>
      <c r="S331" s="93" t="str">
        <f t="shared" si="62"/>
        <v/>
      </c>
      <c r="T331" s="93" t="str">
        <f>IF(ISNUMBER('Форма 1'!AN331),INDEX('Предельники 2022'!$C$4:$X$28,MATCH('Форма 1'!$G331,'Предельники 2022'!$B$4:$B$28,0),MATCH(T$5,'Предельники 2022'!$C$3:$X$3,0)),"")</f>
        <v/>
      </c>
      <c r="U331" s="93" t="str">
        <f>IF(ISNUMBER('Форма 1'!AO331),INDEX('Предельники 2022'!$C$4:$X$28,MATCH('Форма 1'!$G331,'Предельники 2022'!$B$4:$B$28,0),MATCH(U$5,'Предельники 2022'!$C$3:$X$3,0)),"")</f>
        <v/>
      </c>
      <c r="V331" s="93" t="str">
        <f>IF(ISNUMBER('Форма 1'!AP331),INDEX('Предельники 2022'!$C$4:$X$28,MATCH('Форма 1'!$G331,'Предельники 2022'!$B$4:$B$28,0),MATCH(V$5,'Предельники 2022'!$C$3:$X$3,0)),"")</f>
        <v/>
      </c>
      <c r="W331" s="93" t="str">
        <f>IF(ISNUMBER('Форма 1'!AQ331),INDEX('Предельники 2022'!$C$4:$X$28,MATCH('Форма 1'!$G331,'Предельники 2022'!$B$4:$B$28,0),MATCH(W$5,'Предельники 2022'!$C$3:$X$3,0)),"")</f>
        <v/>
      </c>
      <c r="X331" s="30" t="str">
        <f>IF(ISNUMBER('Форма 1'!AR331),ROUND('Форма 1'!$I331*VLOOKUP('Форма 1'!$G331,'Предельники 2022'!$B$4:$X$28,'Форма 1'!AR$7),2),"")</f>
        <v/>
      </c>
      <c r="Y331" s="30" t="str">
        <f>IF(ISNUMBER('Форма 1'!AS331),ROUND('Форма 1'!$I331*VLOOKUP('Форма 1'!$G331,'Предельники 2022'!$B$4:$X$28,'Форма 1'!AS$7),2),"")</f>
        <v/>
      </c>
      <c r="Z331" s="30" t="str">
        <f>IF(ISNUMBER('Форма 1'!AT331),ROUND('Форма 1'!$I331*VLOOKUP('Форма 1'!$G331,'Предельники 2022'!$B$4:$X$28,'Форма 1'!AT$7),2),"")</f>
        <v/>
      </c>
      <c r="AA331" s="32"/>
      <c r="AB331" s="128">
        <f>'Форма 1'!T331</f>
        <v>45657</v>
      </c>
      <c r="AC331" s="130" t="str">
        <f>'Форма 1'!U331</f>
        <v>СС</v>
      </c>
    </row>
    <row r="332" spans="1:29" x14ac:dyDescent="0.25">
      <c r="A332" s="28">
        <f t="shared" si="61"/>
        <v>145</v>
      </c>
      <c r="B332" s="74" t="str">
        <f>IF(ISBLANK('Форма 1'!B332),"",'Форма 1'!B332)</f>
        <v>Пермский городской округ, город Пермь</v>
      </c>
      <c r="C332" s="87" t="s">
        <v>148</v>
      </c>
      <c r="D332" s="29">
        <f>IF(ISBLANK(C332),"Введите адрес",IF(C332='Форма 1'!C332,SUM(E332:K332,M332:S332,Форма2[[#This Row],[19]:[22]]),"Ошибка в адресе!"))</f>
        <v>3493149.6</v>
      </c>
      <c r="E332" s="30" t="str">
        <f>IF(ISNUMBER('Форма 1'!Z332),ROUND('Форма 1'!$I332*VLOOKUP('Форма 1'!$G332,'Предельники 2022'!$B$4:$X$28,'Форма 1'!Z$7),2),"")</f>
        <v/>
      </c>
      <c r="F332" s="30" t="str">
        <f>IF(ISNUMBER('Форма 1'!AA332),ROUND('Форма 1'!$I332*VLOOKUP('Форма 1'!$G332,'Предельники 2022'!$B$4:$X$28,'Форма 1'!AA$7),2),"")</f>
        <v/>
      </c>
      <c r="G332" s="30" t="str">
        <f>IF(ISNUMBER('Форма 1'!AB332),ROUND('Форма 1'!$I332*VLOOKUP('Форма 1'!$G332,'Предельники 2022'!$B$4:$X$28,'Форма 1'!AB$7),2),"")</f>
        <v/>
      </c>
      <c r="H332" s="30" t="str">
        <f>IF(ISNUMBER('Форма 1'!AC332),ROUND('Форма 1'!$I332*VLOOKUP('Форма 1'!$G332,'Предельники 2022'!$B$4:$X$28,'Форма 1'!AC$7),2),"")</f>
        <v/>
      </c>
      <c r="I332" s="30">
        <f>IF(ISNUMBER('Форма 1'!AD332),ROUND('Форма 1'!$I332*VLOOKUP('Форма 1'!$G332,'Предельники 2022'!$B$4:$X$28,'Форма 1'!AD$7),2),"")</f>
        <v>3493149.6</v>
      </c>
      <c r="J332" s="30" t="str">
        <f>IF(ISNUMBER('Форма 1'!AE332),ROUND('Форма 1'!$I332*VLOOKUP('Форма 1'!$G332,'Предельники 2022'!$B$4:$X$28,'Форма 1'!AE$7),2),"")</f>
        <v/>
      </c>
      <c r="K332" s="30" t="str">
        <f>IF(ISNUMBER('Форма 1'!AF332),ROUND('Форма 1'!$I332*VLOOKUP('Форма 1'!$G332,'Предельники 2022'!$B$4:$X$28,'Форма 1'!AF$7),2),"")</f>
        <v/>
      </c>
      <c r="L332" s="31" t="str">
        <f>IF(ISBLANK('Форма 1'!AG332),"",'Форма 1'!AG332)</f>
        <v/>
      </c>
      <c r="M332" s="32" t="str">
        <f>IF(ISBLANK('Форма 1'!AH332),"",'Форма 1'!AH332)</f>
        <v/>
      </c>
      <c r="N332" s="30" t="str">
        <f>IF(ISNUMBER('Форма 1'!AI332),ROUND('Форма 1'!$I332*VLOOKUP('Форма 1'!$G332,'Предельники 2022'!$B$4:$X$28,'Форма 1'!AI$7),2),"")</f>
        <v/>
      </c>
      <c r="O332" s="30" t="str">
        <f>IF(ISNUMBER('Форма 1'!AJ332),ROUND('Форма 1'!$I332*VLOOKUP('Форма 1'!$G332,'Предельники 2022'!$B$4:$X$28,'Форма 1'!AJ$7),2),"")</f>
        <v/>
      </c>
      <c r="P332" s="30" t="str">
        <f>IF(ISNUMBER('Форма 1'!AK332),ROUND('Форма 1'!$I332*VLOOKUP('Форма 1'!$G332,'Предельники 2022'!$B$4:$X$28,'Форма 1'!AK$7),2),"")</f>
        <v/>
      </c>
      <c r="Q332" s="30" t="str">
        <f>IF(ISNUMBER('Форма 1'!AL332),ROUND('Форма 1'!$I332*VLOOKUP('Форма 1'!$G332,'Предельники 2022'!$B$4:$X$28,'Форма 1'!AL$7),2),"")</f>
        <v/>
      </c>
      <c r="R332" s="30" t="str">
        <f>IF(ISNUMBER('Форма 1'!AM332),ROUND('Форма 1'!$I332*VLOOKUP('Форма 1'!$G332,'Предельники 2022'!$B$4:$X$28,'Форма 1'!AM$7),2),"")</f>
        <v/>
      </c>
      <c r="S332" s="93" t="str">
        <f t="shared" si="62"/>
        <v/>
      </c>
      <c r="T332" s="93" t="str">
        <f>IF(ISNUMBER('Форма 1'!AN332),INDEX('Предельники 2022'!$C$4:$X$28,MATCH('Форма 1'!$G332,'Предельники 2022'!$B$4:$B$28,0),MATCH(T$5,'Предельники 2022'!$C$3:$X$3,0)),"")</f>
        <v/>
      </c>
      <c r="U332" s="93" t="str">
        <f>IF(ISNUMBER('Форма 1'!AO332),INDEX('Предельники 2022'!$C$4:$X$28,MATCH('Форма 1'!$G332,'Предельники 2022'!$B$4:$B$28,0),MATCH(U$5,'Предельники 2022'!$C$3:$X$3,0)),"")</f>
        <v/>
      </c>
      <c r="V332" s="93" t="str">
        <f>IF(ISNUMBER('Форма 1'!AP332),INDEX('Предельники 2022'!$C$4:$X$28,MATCH('Форма 1'!$G332,'Предельники 2022'!$B$4:$B$28,0),MATCH(V$5,'Предельники 2022'!$C$3:$X$3,0)),"")</f>
        <v/>
      </c>
      <c r="W332" s="93" t="str">
        <f>IF(ISNUMBER('Форма 1'!AQ332),INDEX('Предельники 2022'!$C$4:$X$28,MATCH('Форма 1'!$G332,'Предельники 2022'!$B$4:$B$28,0),MATCH(W$5,'Предельники 2022'!$C$3:$X$3,0)),"")</f>
        <v/>
      </c>
      <c r="X332" s="30" t="str">
        <f>IF(ISNUMBER('Форма 1'!AR332),ROUND('Форма 1'!$I332*VLOOKUP('Форма 1'!$G332,'Предельники 2022'!$B$4:$X$28,'Форма 1'!AR$7),2),"")</f>
        <v/>
      </c>
      <c r="Y332" s="30" t="str">
        <f>IF(ISNUMBER('Форма 1'!AS332),ROUND('Форма 1'!$I332*VLOOKUP('Форма 1'!$G332,'Предельники 2022'!$B$4:$X$28,'Форма 1'!AS$7),2),"")</f>
        <v/>
      </c>
      <c r="Z332" s="30" t="str">
        <f>IF(ISNUMBER('Форма 1'!AT332),ROUND('Форма 1'!$I332*VLOOKUP('Форма 1'!$G332,'Предельники 2022'!$B$4:$X$28,'Форма 1'!AT$7),2),"")</f>
        <v/>
      </c>
      <c r="AA332" s="32"/>
      <c r="AB332" s="128">
        <f>'Форма 1'!T332</f>
        <v>45657</v>
      </c>
      <c r="AC332" s="130" t="str">
        <f>'Форма 1'!U332</f>
        <v>СС</v>
      </c>
    </row>
    <row r="333" spans="1:29" x14ac:dyDescent="0.25">
      <c r="A333" s="28">
        <f t="shared" si="61"/>
        <v>146</v>
      </c>
      <c r="B333" s="74" t="str">
        <f>IF(ISBLANK('Форма 1'!B333),"",'Форма 1'!B333)</f>
        <v>Пермский городской округ, город Пермь</v>
      </c>
      <c r="C333" s="87" t="s">
        <v>1590</v>
      </c>
      <c r="D333" s="29">
        <f>IF(ISBLANK(C333),"Введите адрес",IF(C333='Форма 1'!C333,SUM(E333:K333,M333:S333,Форма2[[#This Row],[19]:[22]]),"Ошибка в адресе!"))</f>
        <v>2304117.02</v>
      </c>
      <c r="E333" s="30">
        <f>IF(ISNUMBER('Форма 1'!Z333),ROUND('Форма 1'!$I333*VLOOKUP('Форма 1'!$G333,'Предельники 2022'!$B$4:$X$28,'Форма 1'!Z$7),2),"")</f>
        <v>2304117.02</v>
      </c>
      <c r="F333" s="30" t="str">
        <f>IF(ISNUMBER('Форма 1'!AA333),ROUND('Форма 1'!$I333*VLOOKUP('Форма 1'!$G333,'Предельники 2022'!$B$4:$X$28,'Форма 1'!AA$7),2),"")</f>
        <v/>
      </c>
      <c r="G333" s="30" t="str">
        <f>IF(ISNUMBER('Форма 1'!AB333),ROUND('Форма 1'!$I333*VLOOKUP('Форма 1'!$G333,'Предельники 2022'!$B$4:$X$28,'Форма 1'!AB$7),2),"")</f>
        <v/>
      </c>
      <c r="H333" s="30" t="str">
        <f>IF(ISNUMBER('Форма 1'!AC333),ROUND('Форма 1'!$I333*VLOOKUP('Форма 1'!$G333,'Предельники 2022'!$B$4:$X$28,'Форма 1'!AC$7),2),"")</f>
        <v/>
      </c>
      <c r="I333" s="30" t="str">
        <f>IF(ISNUMBER('Форма 1'!AD333),ROUND('Форма 1'!$I333*VLOOKUP('Форма 1'!$G333,'Предельники 2022'!$B$4:$X$28,'Форма 1'!AD$7),2),"")</f>
        <v/>
      </c>
      <c r="J333" s="30" t="str">
        <f>IF(ISNUMBER('Форма 1'!AE333),ROUND('Форма 1'!$I333*VLOOKUP('Форма 1'!$G333,'Предельники 2022'!$B$4:$X$28,'Форма 1'!AE$7),2),"")</f>
        <v/>
      </c>
      <c r="K333" s="30" t="str">
        <f>IF(ISNUMBER('Форма 1'!AF333),ROUND('Форма 1'!$I333*VLOOKUP('Форма 1'!$G333,'Предельники 2022'!$B$4:$X$28,'Форма 1'!AF$7),2),"")</f>
        <v/>
      </c>
      <c r="L333" s="31" t="str">
        <f>IF(ISBLANK('Форма 1'!AG333),"",'Форма 1'!AG333)</f>
        <v/>
      </c>
      <c r="M333" s="32" t="str">
        <f>IF(ISBLANK('Форма 1'!AH333),"",'Форма 1'!AH333)</f>
        <v/>
      </c>
      <c r="N333" s="30" t="str">
        <f>IF(ISNUMBER('Форма 1'!AI333),ROUND('Форма 1'!$I333*VLOOKUP('Форма 1'!$G333,'Предельники 2022'!$B$4:$X$28,'Форма 1'!AI$7),2),"")</f>
        <v/>
      </c>
      <c r="O333" s="30" t="str">
        <f>IF(ISNUMBER('Форма 1'!AJ333),ROUND('Форма 1'!$I333*VLOOKUP('Форма 1'!$G333,'Предельники 2022'!$B$4:$X$28,'Форма 1'!AJ$7),2),"")</f>
        <v/>
      </c>
      <c r="P333" s="30" t="str">
        <f>IF(ISNUMBER('Форма 1'!AK333),ROUND('Форма 1'!$I333*VLOOKUP('Форма 1'!$G333,'Предельники 2022'!$B$4:$X$28,'Форма 1'!AK$7),2),"")</f>
        <v/>
      </c>
      <c r="Q333" s="30" t="str">
        <f>IF(ISNUMBER('Форма 1'!AL333),ROUND('Форма 1'!$I333*VLOOKUP('Форма 1'!$G333,'Предельники 2022'!$B$4:$X$28,'Форма 1'!AL$7),2),"")</f>
        <v/>
      </c>
      <c r="R333" s="30" t="str">
        <f>IF(ISNUMBER('Форма 1'!AM333),ROUND('Форма 1'!$I333*VLOOKUP('Форма 1'!$G333,'Предельники 2022'!$B$4:$X$28,'Форма 1'!AM$7),2),"")</f>
        <v/>
      </c>
      <c r="S333" s="93" t="str">
        <f t="shared" si="62"/>
        <v/>
      </c>
      <c r="T333" s="93" t="str">
        <f>IF(ISNUMBER('Форма 1'!AN333),INDEX('Предельники 2022'!$C$4:$X$28,MATCH('Форма 1'!$G333,'Предельники 2022'!$B$4:$B$28,0),MATCH(T$5,'Предельники 2022'!$C$3:$X$3,0)),"")</f>
        <v/>
      </c>
      <c r="U333" s="93" t="str">
        <f>IF(ISNUMBER('Форма 1'!AO333),INDEX('Предельники 2022'!$C$4:$X$28,MATCH('Форма 1'!$G333,'Предельники 2022'!$B$4:$B$28,0),MATCH(U$5,'Предельники 2022'!$C$3:$X$3,0)),"")</f>
        <v/>
      </c>
      <c r="V333" s="93" t="str">
        <f>IF(ISNUMBER('Форма 1'!AP333),INDEX('Предельники 2022'!$C$4:$X$28,MATCH('Форма 1'!$G333,'Предельники 2022'!$B$4:$B$28,0),MATCH(V$5,'Предельники 2022'!$C$3:$X$3,0)),"")</f>
        <v/>
      </c>
      <c r="W333" s="93" t="str">
        <f>IF(ISNUMBER('Форма 1'!AQ333),INDEX('Предельники 2022'!$C$4:$X$28,MATCH('Форма 1'!$G333,'Предельники 2022'!$B$4:$B$28,0),MATCH(W$5,'Предельники 2022'!$C$3:$X$3,0)),"")</f>
        <v/>
      </c>
      <c r="X333" s="30" t="str">
        <f>IF(ISNUMBER('Форма 1'!AR333),ROUND('Форма 1'!$I333*VLOOKUP('Форма 1'!$G333,'Предельники 2022'!$B$4:$X$28,'Форма 1'!AR$7),2),"")</f>
        <v/>
      </c>
      <c r="Y333" s="30" t="str">
        <f>IF(ISNUMBER('Форма 1'!AS333),ROUND('Форма 1'!$I333*VLOOKUP('Форма 1'!$G333,'Предельники 2022'!$B$4:$X$28,'Форма 1'!AS$7),2),"")</f>
        <v/>
      </c>
      <c r="Z333" s="30" t="str">
        <f>IF(ISNUMBER('Форма 1'!AT333),ROUND('Форма 1'!$I333*VLOOKUP('Форма 1'!$G333,'Предельники 2022'!$B$4:$X$28,'Форма 1'!AT$7),2),"")</f>
        <v/>
      </c>
      <c r="AA333" s="32"/>
      <c r="AB333" s="128">
        <f>'Форма 1'!T333</f>
        <v>45657</v>
      </c>
      <c r="AC333" s="130" t="str">
        <f>'Форма 1'!U333</f>
        <v>СС</v>
      </c>
    </row>
    <row r="334" spans="1:29" x14ac:dyDescent="0.25">
      <c r="A334" s="28">
        <f t="shared" si="61"/>
        <v>147</v>
      </c>
      <c r="B334" s="74" t="str">
        <f>IF(ISBLANK('Форма 1'!B334),"",'Форма 1'!B334)</f>
        <v>Пермский городской округ, город Пермь</v>
      </c>
      <c r="C334" s="87" t="s">
        <v>49</v>
      </c>
      <c r="D334" s="29">
        <f>IF(ISBLANK(C334),"Введите адрес",IF(C334='Форма 1'!C334,SUM(E334:K334,M334:S334,Форма2[[#This Row],[19]:[22]]),"Ошибка в адресе!"))</f>
        <v>7471583.75</v>
      </c>
      <c r="E334" s="30">
        <f>IF(ISNUMBER('Форма 1'!Z334),ROUND('Форма 1'!$I334*VLOOKUP('Форма 1'!$G334,'Предельники 2022'!$B$4:$X$28,'Форма 1'!Z$7),2),"")</f>
        <v>3846321.44</v>
      </c>
      <c r="F334" s="30" t="str">
        <f>IF(ISNUMBER('Форма 1'!AA334),ROUND('Форма 1'!$I334*VLOOKUP('Форма 1'!$G334,'Предельники 2022'!$B$4:$X$28,'Форма 1'!AA$7),2),"")</f>
        <v/>
      </c>
      <c r="G334" s="30" t="str">
        <f>IF(ISNUMBER('Форма 1'!AB334),ROUND('Форма 1'!$I334*VLOOKUP('Форма 1'!$G334,'Предельники 2022'!$B$4:$X$28,'Форма 1'!AB$7),2),"")</f>
        <v/>
      </c>
      <c r="H334" s="30">
        <f>IF(ISNUMBER('Форма 1'!AC334),ROUND('Форма 1'!$I334*VLOOKUP('Форма 1'!$G334,'Предельники 2022'!$B$4:$X$28,'Форма 1'!AC$7),2),"")</f>
        <v>1312389.92</v>
      </c>
      <c r="I334" s="30" t="str">
        <f>IF(ISNUMBER('Форма 1'!AD334),ROUND('Форма 1'!$I334*VLOOKUP('Форма 1'!$G334,'Предельники 2022'!$B$4:$X$28,'Форма 1'!AD$7),2),"")</f>
        <v/>
      </c>
      <c r="J334" s="30" t="str">
        <f>IF(ISNUMBER('Форма 1'!AE334),ROUND('Форма 1'!$I334*VLOOKUP('Форма 1'!$G334,'Предельники 2022'!$B$4:$X$28,'Форма 1'!AE$7),2),"")</f>
        <v/>
      </c>
      <c r="K334" s="30">
        <f>IF(ISNUMBER('Форма 1'!AF334),ROUND('Форма 1'!$I334*VLOOKUP('Форма 1'!$G334,'Предельники 2022'!$B$4:$X$28,'Форма 1'!AF$7),2),"")</f>
        <v>2312872.39</v>
      </c>
      <c r="L334" s="31" t="str">
        <f>IF(ISBLANK('Форма 1'!AG334),"",'Форма 1'!AG334)</f>
        <v/>
      </c>
      <c r="M334" s="32" t="str">
        <f>IF(ISBLANK('Форма 1'!AH334),"",'Форма 1'!AH334)</f>
        <v/>
      </c>
      <c r="N334" s="30" t="str">
        <f>IF(ISNUMBER('Форма 1'!AI334),ROUND('Форма 1'!$I334*VLOOKUP('Форма 1'!$G334,'Предельники 2022'!$B$4:$X$28,'Форма 1'!AI$7),2),"")</f>
        <v/>
      </c>
      <c r="O334" s="30" t="str">
        <f>IF(ISNUMBER('Форма 1'!AJ334),ROUND('Форма 1'!$I334*VLOOKUP('Форма 1'!$G334,'Предельники 2022'!$B$4:$X$28,'Форма 1'!AJ$7),2),"")</f>
        <v/>
      </c>
      <c r="P334" s="30" t="str">
        <f>IF(ISNUMBER('Форма 1'!AK334),ROUND('Форма 1'!$I334*VLOOKUP('Форма 1'!$G334,'Предельники 2022'!$B$4:$X$28,'Форма 1'!AK$7),2),"")</f>
        <v/>
      </c>
      <c r="Q334" s="30" t="str">
        <f>IF(ISNUMBER('Форма 1'!AL334),ROUND('Форма 1'!$I334*VLOOKUP('Форма 1'!$G334,'Предельники 2022'!$B$4:$X$28,'Форма 1'!AL$7),2),"")</f>
        <v/>
      </c>
      <c r="R334" s="30" t="str">
        <f>IF(ISNUMBER('Форма 1'!AM334),ROUND('Форма 1'!$I334*VLOOKUP('Форма 1'!$G334,'Предельники 2022'!$B$4:$X$28,'Форма 1'!AM$7),2),"")</f>
        <v/>
      </c>
      <c r="S334" s="93" t="str">
        <f t="shared" si="62"/>
        <v/>
      </c>
      <c r="T334" s="93" t="str">
        <f>IF(ISNUMBER('Форма 1'!AN334),INDEX('Предельники 2022'!$C$4:$X$28,MATCH('Форма 1'!$G334,'Предельники 2022'!$B$4:$B$28,0),MATCH(T$5,'Предельники 2022'!$C$3:$X$3,0)),"")</f>
        <v/>
      </c>
      <c r="U334" s="93" t="str">
        <f>IF(ISNUMBER('Форма 1'!AO334),INDEX('Предельники 2022'!$C$4:$X$28,MATCH('Форма 1'!$G334,'Предельники 2022'!$B$4:$B$28,0),MATCH(U$5,'Предельники 2022'!$C$3:$X$3,0)),"")</f>
        <v/>
      </c>
      <c r="V334" s="93" t="str">
        <f>IF(ISNUMBER('Форма 1'!AP334),INDEX('Предельники 2022'!$C$4:$X$28,MATCH('Форма 1'!$G334,'Предельники 2022'!$B$4:$B$28,0),MATCH(V$5,'Предельники 2022'!$C$3:$X$3,0)),"")</f>
        <v/>
      </c>
      <c r="W334" s="93" t="str">
        <f>IF(ISNUMBER('Форма 1'!AQ334),INDEX('Предельники 2022'!$C$4:$X$28,MATCH('Форма 1'!$G334,'Предельники 2022'!$B$4:$B$28,0),MATCH(W$5,'Предельники 2022'!$C$3:$X$3,0)),"")</f>
        <v/>
      </c>
      <c r="X334" s="30" t="str">
        <f>IF(ISNUMBER('Форма 1'!AR334),ROUND('Форма 1'!$I334*VLOOKUP('Форма 1'!$G334,'Предельники 2022'!$B$4:$X$28,'Форма 1'!AR$7),2),"")</f>
        <v/>
      </c>
      <c r="Y334" s="30" t="str">
        <f>IF(ISNUMBER('Форма 1'!AS334),ROUND('Форма 1'!$I334*VLOOKUP('Форма 1'!$G334,'Предельники 2022'!$B$4:$X$28,'Форма 1'!AS$7),2),"")</f>
        <v/>
      </c>
      <c r="Z334" s="30" t="str">
        <f>IF(ISNUMBER('Форма 1'!AT334),ROUND('Форма 1'!$I334*VLOOKUP('Форма 1'!$G334,'Предельники 2022'!$B$4:$X$28,'Форма 1'!AT$7),2),"")</f>
        <v/>
      </c>
      <c r="AA334" s="32"/>
      <c r="AB334" s="128">
        <f>'Форма 1'!T334</f>
        <v>45657</v>
      </c>
      <c r="AC334" s="130" t="str">
        <f>'Форма 1'!U334</f>
        <v>СС</v>
      </c>
    </row>
    <row r="335" spans="1:29" x14ac:dyDescent="0.25">
      <c r="A335" s="28">
        <f t="shared" si="61"/>
        <v>148</v>
      </c>
      <c r="B335" s="74" t="str">
        <f>IF(ISBLANK('Форма 1'!B335),"",'Форма 1'!B335)</f>
        <v>Пермский городской округ, город Пермь</v>
      </c>
      <c r="C335" s="87" t="s">
        <v>1024</v>
      </c>
      <c r="D335" s="29">
        <f>IF(ISBLANK(C335),"Введите адрес",IF(C335='Форма 1'!C335,SUM(E335:K335,M335:S335,Форма2[[#This Row],[19]:[22]]),"Ошибка в адресе!"))</f>
        <v>11572695.34</v>
      </c>
      <c r="E335" s="30" t="str">
        <f>IF(ISNUMBER('Форма 1'!Z335),ROUND('Форма 1'!$I335*VLOOKUP('Форма 1'!$G335,'Предельники 2022'!$B$4:$X$28,'Форма 1'!Z$7),2),"")</f>
        <v/>
      </c>
      <c r="F335" s="30" t="str">
        <f>IF(ISNUMBER('Форма 1'!AA335),ROUND('Форма 1'!$I335*VLOOKUP('Форма 1'!$G335,'Предельники 2022'!$B$4:$X$28,'Форма 1'!AA$7),2),"")</f>
        <v/>
      </c>
      <c r="G335" s="30" t="str">
        <f>IF(ISNUMBER('Форма 1'!AB335),ROUND('Форма 1'!$I335*VLOOKUP('Форма 1'!$G335,'Предельники 2022'!$B$4:$X$28,'Форма 1'!AB$7),2),"")</f>
        <v/>
      </c>
      <c r="H335" s="30" t="str">
        <f>IF(ISNUMBER('Форма 1'!AC335),ROUND('Форма 1'!$I335*VLOOKUP('Форма 1'!$G335,'Предельники 2022'!$B$4:$X$28,'Форма 1'!AC$7),2),"")</f>
        <v/>
      </c>
      <c r="I335" s="30" t="str">
        <f>IF(ISNUMBER('Форма 1'!AD335),ROUND('Форма 1'!$I335*VLOOKUP('Форма 1'!$G335,'Предельники 2022'!$B$4:$X$28,'Форма 1'!AD$7),2),"")</f>
        <v/>
      </c>
      <c r="J335" s="30" t="str">
        <f>IF(ISNUMBER('Форма 1'!AE335),ROUND('Форма 1'!$I335*VLOOKUP('Форма 1'!$G335,'Предельники 2022'!$B$4:$X$28,'Форма 1'!AE$7),2),"")</f>
        <v/>
      </c>
      <c r="K335" s="30" t="str">
        <f>IF(ISNUMBER('Форма 1'!AF335),ROUND('Форма 1'!$I335*VLOOKUP('Форма 1'!$G335,'Предельники 2022'!$B$4:$X$28,'Форма 1'!AF$7),2),"")</f>
        <v/>
      </c>
      <c r="L335" s="31" t="str">
        <f>IF(ISBLANK('Форма 1'!AG335),"",'Форма 1'!AG335)</f>
        <v/>
      </c>
      <c r="M335" s="32" t="str">
        <f>IF(ISBLANK('Форма 1'!AH335),"",'Форма 1'!AH335)</f>
        <v/>
      </c>
      <c r="N335" s="30">
        <f>IF(ISNUMBER('Форма 1'!AI335),ROUND('Форма 1'!$I335*VLOOKUP('Форма 1'!$G335,'Предельники 2022'!$B$4:$X$28,'Форма 1'!AI$7),2),"")</f>
        <v>11572695.34</v>
      </c>
      <c r="O335" s="30" t="str">
        <f>IF(ISNUMBER('Форма 1'!AJ335),ROUND('Форма 1'!$I335*VLOOKUP('Форма 1'!$G335,'Предельники 2022'!$B$4:$X$28,'Форма 1'!AJ$7),2),"")</f>
        <v/>
      </c>
      <c r="P335" s="30" t="str">
        <f>IF(ISNUMBER('Форма 1'!AK335),ROUND('Форма 1'!$I335*VLOOKUP('Форма 1'!$G335,'Предельники 2022'!$B$4:$X$28,'Форма 1'!AK$7),2),"")</f>
        <v/>
      </c>
      <c r="Q335" s="30" t="str">
        <f>IF(ISNUMBER('Форма 1'!AL335),ROUND('Форма 1'!$I335*VLOOKUP('Форма 1'!$G335,'Предельники 2022'!$B$4:$X$28,'Форма 1'!AL$7),2),"")</f>
        <v/>
      </c>
      <c r="R335" s="30" t="str">
        <f>IF(ISNUMBER('Форма 1'!AM335),ROUND('Форма 1'!$I335*VLOOKUP('Форма 1'!$G335,'Предельники 2022'!$B$4:$X$28,'Форма 1'!AM$7),2),"")</f>
        <v/>
      </c>
      <c r="S335" s="93" t="str">
        <f t="shared" si="62"/>
        <v/>
      </c>
      <c r="T335" s="93" t="str">
        <f>IF(ISNUMBER('Форма 1'!AN335),INDEX('Предельники 2022'!$C$4:$X$28,MATCH('Форма 1'!$G335,'Предельники 2022'!$B$4:$B$28,0),MATCH(T$5,'Предельники 2022'!$C$3:$X$3,0)),"")</f>
        <v/>
      </c>
      <c r="U335" s="93" t="str">
        <f>IF(ISNUMBER('Форма 1'!AO335),INDEX('Предельники 2022'!$C$4:$X$28,MATCH('Форма 1'!$G335,'Предельники 2022'!$B$4:$B$28,0),MATCH(U$5,'Предельники 2022'!$C$3:$X$3,0)),"")</f>
        <v/>
      </c>
      <c r="V335" s="93" t="str">
        <f>IF(ISNUMBER('Форма 1'!AP335),INDEX('Предельники 2022'!$C$4:$X$28,MATCH('Форма 1'!$G335,'Предельники 2022'!$B$4:$B$28,0),MATCH(V$5,'Предельники 2022'!$C$3:$X$3,0)),"")</f>
        <v/>
      </c>
      <c r="W335" s="93" t="str">
        <f>IF(ISNUMBER('Форма 1'!AQ335),INDEX('Предельники 2022'!$C$4:$X$28,MATCH('Форма 1'!$G335,'Предельники 2022'!$B$4:$B$28,0),MATCH(W$5,'Предельники 2022'!$C$3:$X$3,0)),"")</f>
        <v/>
      </c>
      <c r="X335" s="30" t="str">
        <f>IF(ISNUMBER('Форма 1'!AR335),ROUND('Форма 1'!$I335*VLOOKUP('Форма 1'!$G335,'Предельники 2022'!$B$4:$X$28,'Форма 1'!AR$7),2),"")</f>
        <v/>
      </c>
      <c r="Y335" s="30" t="str">
        <f>IF(ISNUMBER('Форма 1'!AS335),ROUND('Форма 1'!$I335*VLOOKUP('Форма 1'!$G335,'Предельники 2022'!$B$4:$X$28,'Форма 1'!AS$7),2),"")</f>
        <v/>
      </c>
      <c r="Z335" s="30" t="str">
        <f>IF(ISNUMBER('Форма 1'!AT335),ROUND('Форма 1'!$I335*VLOOKUP('Форма 1'!$G335,'Предельники 2022'!$B$4:$X$28,'Форма 1'!AT$7),2),"")</f>
        <v/>
      </c>
      <c r="AA335" s="32"/>
      <c r="AB335" s="128">
        <f>'Форма 1'!T335</f>
        <v>45657</v>
      </c>
      <c r="AC335" s="130" t="str">
        <f>'Форма 1'!U335</f>
        <v>РО</v>
      </c>
    </row>
    <row r="336" spans="1:29" x14ac:dyDescent="0.25">
      <c r="A336" s="28">
        <f t="shared" si="61"/>
        <v>149</v>
      </c>
      <c r="B336" s="74" t="str">
        <f>IF(ISBLANK('Форма 1'!B336),"",'Форма 1'!B336)</f>
        <v>Пермский городской округ, город Пермь</v>
      </c>
      <c r="C336" s="87" t="s">
        <v>1025</v>
      </c>
      <c r="D336" s="29">
        <f>IF(ISBLANK(C336),"Введите адрес",IF(C336='Форма 1'!C336,SUM(E336:K336,M336:S336,Форма2[[#This Row],[19]:[22]]),"Ошибка в адресе!"))</f>
        <v>14541415.73</v>
      </c>
      <c r="E336" s="30" t="str">
        <f>IF(ISNUMBER('Форма 1'!Z336),ROUND('Форма 1'!$I336*VLOOKUP('Форма 1'!$G336,'Предельники 2022'!$B$4:$X$28,'Форма 1'!Z$7),2),"")</f>
        <v/>
      </c>
      <c r="F336" s="30" t="str">
        <f>IF(ISNUMBER('Форма 1'!AA336),ROUND('Форма 1'!$I336*VLOOKUP('Форма 1'!$G336,'Предельники 2022'!$B$4:$X$28,'Форма 1'!AA$7),2),"")</f>
        <v/>
      </c>
      <c r="G336" s="30" t="str">
        <f>IF(ISNUMBER('Форма 1'!AB336),ROUND('Форма 1'!$I336*VLOOKUP('Форма 1'!$G336,'Предельники 2022'!$B$4:$X$28,'Форма 1'!AB$7),2),"")</f>
        <v/>
      </c>
      <c r="H336" s="30" t="str">
        <f>IF(ISNUMBER('Форма 1'!AC336),ROUND('Форма 1'!$I336*VLOOKUP('Форма 1'!$G336,'Предельники 2022'!$B$4:$X$28,'Форма 1'!AC$7),2),"")</f>
        <v/>
      </c>
      <c r="I336" s="30" t="str">
        <f>IF(ISNUMBER('Форма 1'!AD336),ROUND('Форма 1'!$I336*VLOOKUP('Форма 1'!$G336,'Предельники 2022'!$B$4:$X$28,'Форма 1'!AD$7),2),"")</f>
        <v/>
      </c>
      <c r="J336" s="30" t="str">
        <f>IF(ISNUMBER('Форма 1'!AE336),ROUND('Форма 1'!$I336*VLOOKUP('Форма 1'!$G336,'Предельники 2022'!$B$4:$X$28,'Форма 1'!AE$7),2),"")</f>
        <v/>
      </c>
      <c r="K336" s="30" t="str">
        <f>IF(ISNUMBER('Форма 1'!AF336),ROUND('Форма 1'!$I336*VLOOKUP('Форма 1'!$G336,'Предельники 2022'!$B$4:$X$28,'Форма 1'!AF$7),2),"")</f>
        <v/>
      </c>
      <c r="L336" s="31" t="str">
        <f>IF(ISBLANK('Форма 1'!AG336),"",'Форма 1'!AG336)</f>
        <v/>
      </c>
      <c r="M336" s="32" t="str">
        <f>IF(ISBLANK('Форма 1'!AH336),"",'Форма 1'!AH336)</f>
        <v/>
      </c>
      <c r="N336" s="30">
        <f>IF(ISNUMBER('Форма 1'!AI336),ROUND('Форма 1'!$I336*VLOOKUP('Форма 1'!$G336,'Предельники 2022'!$B$4:$X$28,'Форма 1'!AI$7),2),"")</f>
        <v>14541415.73</v>
      </c>
      <c r="O336" s="30" t="str">
        <f>IF(ISNUMBER('Форма 1'!AJ336),ROUND('Форма 1'!$I336*VLOOKUP('Форма 1'!$G336,'Предельники 2022'!$B$4:$X$28,'Форма 1'!AJ$7),2),"")</f>
        <v/>
      </c>
      <c r="P336" s="30" t="str">
        <f>IF(ISNUMBER('Форма 1'!AK336),ROUND('Форма 1'!$I336*VLOOKUP('Форма 1'!$G336,'Предельники 2022'!$B$4:$X$28,'Форма 1'!AK$7),2),"")</f>
        <v/>
      </c>
      <c r="Q336" s="30" t="str">
        <f>IF(ISNUMBER('Форма 1'!AL336),ROUND('Форма 1'!$I336*VLOOKUP('Форма 1'!$G336,'Предельники 2022'!$B$4:$X$28,'Форма 1'!AL$7),2),"")</f>
        <v/>
      </c>
      <c r="R336" s="30" t="str">
        <f>IF(ISNUMBER('Форма 1'!AM336),ROUND('Форма 1'!$I336*VLOOKUP('Форма 1'!$G336,'Предельники 2022'!$B$4:$X$28,'Форма 1'!AM$7),2),"")</f>
        <v/>
      </c>
      <c r="S336" s="93" t="str">
        <f t="shared" si="62"/>
        <v/>
      </c>
      <c r="T336" s="93" t="str">
        <f>IF(ISNUMBER('Форма 1'!AN336),INDEX('Предельники 2022'!$C$4:$X$28,MATCH('Форма 1'!$G336,'Предельники 2022'!$B$4:$B$28,0),MATCH(T$5,'Предельники 2022'!$C$3:$X$3,0)),"")</f>
        <v/>
      </c>
      <c r="U336" s="93" t="str">
        <f>IF(ISNUMBER('Форма 1'!AO336),INDEX('Предельники 2022'!$C$4:$X$28,MATCH('Форма 1'!$G336,'Предельники 2022'!$B$4:$B$28,0),MATCH(U$5,'Предельники 2022'!$C$3:$X$3,0)),"")</f>
        <v/>
      </c>
      <c r="V336" s="93" t="str">
        <f>IF(ISNUMBER('Форма 1'!AP336),INDEX('Предельники 2022'!$C$4:$X$28,MATCH('Форма 1'!$G336,'Предельники 2022'!$B$4:$B$28,0),MATCH(V$5,'Предельники 2022'!$C$3:$X$3,0)),"")</f>
        <v/>
      </c>
      <c r="W336" s="93" t="str">
        <f>IF(ISNUMBER('Форма 1'!AQ336),INDEX('Предельники 2022'!$C$4:$X$28,MATCH('Форма 1'!$G336,'Предельники 2022'!$B$4:$B$28,0),MATCH(W$5,'Предельники 2022'!$C$3:$X$3,0)),"")</f>
        <v/>
      </c>
      <c r="X336" s="30" t="str">
        <f>IF(ISNUMBER('Форма 1'!AR336),ROUND('Форма 1'!$I336*VLOOKUP('Форма 1'!$G336,'Предельники 2022'!$B$4:$X$28,'Форма 1'!AR$7),2),"")</f>
        <v/>
      </c>
      <c r="Y336" s="30" t="str">
        <f>IF(ISNUMBER('Форма 1'!AS336),ROUND('Форма 1'!$I336*VLOOKUP('Форма 1'!$G336,'Предельники 2022'!$B$4:$X$28,'Форма 1'!AS$7),2),"")</f>
        <v/>
      </c>
      <c r="Z336" s="30" t="str">
        <f>IF(ISNUMBER('Форма 1'!AT336),ROUND('Форма 1'!$I336*VLOOKUP('Форма 1'!$G336,'Предельники 2022'!$B$4:$X$28,'Форма 1'!AT$7),2),"")</f>
        <v/>
      </c>
      <c r="AA336" s="32"/>
      <c r="AB336" s="128">
        <f>'Форма 1'!T336</f>
        <v>45657</v>
      </c>
      <c r="AC336" s="130" t="str">
        <f>'Форма 1'!U336</f>
        <v>РО</v>
      </c>
    </row>
    <row r="337" spans="1:29" x14ac:dyDescent="0.25">
      <c r="A337" s="28">
        <f t="shared" si="61"/>
        <v>150</v>
      </c>
      <c r="B337" s="74" t="str">
        <f>IF(ISBLANK('Форма 1'!B337),"",'Форма 1'!B337)</f>
        <v>Пермский городской округ, город Пермь</v>
      </c>
      <c r="C337" s="87" t="s">
        <v>175</v>
      </c>
      <c r="D337" s="29">
        <f>IF(ISBLANK(C337),"Введите адрес",IF(C337='Форма 1'!C337,SUM(E337:K337,M337:S337,Форма2[[#This Row],[19]:[22]]),"Ошибка в адресе!"))</f>
        <v>7999028.9199999999</v>
      </c>
      <c r="E337" s="30" t="str">
        <f>IF(ISNUMBER('Форма 1'!Z337),ROUND('Форма 1'!$I337*VLOOKUP('Форма 1'!$G337,'Предельники 2022'!$B$4:$X$28,'Форма 1'!Z$7),2),"")</f>
        <v/>
      </c>
      <c r="F337" s="30" t="str">
        <f>IF(ISNUMBER('Форма 1'!AA337),ROUND('Форма 1'!$I337*VLOOKUP('Форма 1'!$G337,'Предельники 2022'!$B$4:$X$28,'Форма 1'!AA$7),2),"")</f>
        <v/>
      </c>
      <c r="G337" s="30" t="str">
        <f>IF(ISNUMBER('Форма 1'!AB337),ROUND('Форма 1'!$I337*VLOOKUP('Форма 1'!$G337,'Предельники 2022'!$B$4:$X$28,'Форма 1'!AB$7),2),"")</f>
        <v/>
      </c>
      <c r="H337" s="30" t="str">
        <f>IF(ISNUMBER('Форма 1'!AC337),ROUND('Форма 1'!$I337*VLOOKUP('Форма 1'!$G337,'Предельники 2022'!$B$4:$X$28,'Форма 1'!AC$7),2),"")</f>
        <v/>
      </c>
      <c r="I337" s="30" t="str">
        <f>IF(ISNUMBER('Форма 1'!AD337),ROUND('Форма 1'!$I337*VLOOKUP('Форма 1'!$G337,'Предельники 2022'!$B$4:$X$28,'Форма 1'!AD$7),2),"")</f>
        <v/>
      </c>
      <c r="J337" s="30" t="str">
        <f>IF(ISNUMBER('Форма 1'!AE337),ROUND('Форма 1'!$I337*VLOOKUP('Форма 1'!$G337,'Предельники 2022'!$B$4:$X$28,'Форма 1'!AE$7),2),"")</f>
        <v/>
      </c>
      <c r="K337" s="30" t="str">
        <f>IF(ISNUMBER('Форма 1'!AF337),ROUND('Форма 1'!$I337*VLOOKUP('Форма 1'!$G337,'Предельники 2022'!$B$4:$X$28,'Форма 1'!AF$7),2),"")</f>
        <v/>
      </c>
      <c r="L337" s="31">
        <f>IF(ISBLANK('Форма 1'!AG337),"",'Форма 1'!AG337)</f>
        <v>2</v>
      </c>
      <c r="M337" s="32">
        <f>IF(ISBLANK('Форма 1'!AH337),"",'Форма 1'!AH337)</f>
        <v>7999028.9199999999</v>
      </c>
      <c r="N337" s="30" t="str">
        <f>IF(ISNUMBER('Форма 1'!AI337),ROUND('Форма 1'!$I337*VLOOKUP('Форма 1'!$G337,'Предельники 2022'!$B$4:$X$28,'Форма 1'!AI$7),2),"")</f>
        <v/>
      </c>
      <c r="O337" s="30" t="str">
        <f>IF(ISNUMBER('Форма 1'!AJ337),ROUND('Форма 1'!$I337*VLOOKUP('Форма 1'!$G337,'Предельники 2022'!$B$4:$X$28,'Форма 1'!AJ$7),2),"")</f>
        <v/>
      </c>
      <c r="P337" s="30" t="str">
        <f>IF(ISNUMBER('Форма 1'!AK337),ROUND('Форма 1'!$I337*VLOOKUP('Форма 1'!$G337,'Предельники 2022'!$B$4:$X$28,'Форма 1'!AK$7),2),"")</f>
        <v/>
      </c>
      <c r="Q337" s="30" t="str">
        <f>IF(ISNUMBER('Форма 1'!AL337),ROUND('Форма 1'!$I337*VLOOKUP('Форма 1'!$G337,'Предельники 2022'!$B$4:$X$28,'Форма 1'!AL$7),2),"")</f>
        <v/>
      </c>
      <c r="R337" s="30" t="str">
        <f>IF(ISNUMBER('Форма 1'!AM337),ROUND('Форма 1'!$I337*VLOOKUP('Форма 1'!$G337,'Предельники 2022'!$B$4:$X$28,'Форма 1'!AM$7),2),"")</f>
        <v/>
      </c>
      <c r="S337" s="93" t="str">
        <f t="shared" si="62"/>
        <v/>
      </c>
      <c r="T337" s="93" t="str">
        <f>IF(ISNUMBER('Форма 1'!AN337),INDEX('Предельники 2022'!$C$4:$X$28,MATCH('Форма 1'!$G337,'Предельники 2022'!$B$4:$B$28,0),MATCH(T$5,'Предельники 2022'!$C$3:$X$3,0)),"")</f>
        <v/>
      </c>
      <c r="U337" s="93" t="str">
        <f>IF(ISNUMBER('Форма 1'!AO337),INDEX('Предельники 2022'!$C$4:$X$28,MATCH('Форма 1'!$G337,'Предельники 2022'!$B$4:$B$28,0),MATCH(U$5,'Предельники 2022'!$C$3:$X$3,0)),"")</f>
        <v/>
      </c>
      <c r="V337" s="93" t="str">
        <f>IF(ISNUMBER('Форма 1'!AP337),INDEX('Предельники 2022'!$C$4:$X$28,MATCH('Форма 1'!$G337,'Предельники 2022'!$B$4:$B$28,0),MATCH(V$5,'Предельники 2022'!$C$3:$X$3,0)),"")</f>
        <v/>
      </c>
      <c r="W337" s="93" t="str">
        <f>IF(ISNUMBER('Форма 1'!AQ337),INDEX('Предельники 2022'!$C$4:$X$28,MATCH('Форма 1'!$G337,'Предельники 2022'!$B$4:$B$28,0),MATCH(W$5,'Предельники 2022'!$C$3:$X$3,0)),"")</f>
        <v/>
      </c>
      <c r="X337" s="30" t="str">
        <f>IF(ISNUMBER('Форма 1'!AR337),ROUND('Форма 1'!$I337*VLOOKUP('Форма 1'!$G337,'Предельники 2022'!$B$4:$X$28,'Форма 1'!AR$7),2),"")</f>
        <v/>
      </c>
      <c r="Y337" s="30" t="str">
        <f>IF(ISNUMBER('Форма 1'!AS337),ROUND('Форма 1'!$I337*VLOOKUP('Форма 1'!$G337,'Предельники 2022'!$B$4:$X$28,'Форма 1'!AS$7),2),"")</f>
        <v/>
      </c>
      <c r="Z337" s="30" t="str">
        <f>IF(ISNUMBER('Форма 1'!AT337),ROUND('Форма 1'!$I337*VLOOKUP('Форма 1'!$G337,'Предельники 2022'!$B$4:$X$28,'Форма 1'!AT$7),2),"")</f>
        <v/>
      </c>
      <c r="AA337" s="32"/>
      <c r="AB337" s="128">
        <f>'Форма 1'!T337</f>
        <v>45657</v>
      </c>
      <c r="AC337" s="130" t="str">
        <f>'Форма 1'!U337</f>
        <v>СС</v>
      </c>
    </row>
    <row r="338" spans="1:29" x14ac:dyDescent="0.25">
      <c r="A338" s="28">
        <f t="shared" si="61"/>
        <v>151</v>
      </c>
      <c r="B338" s="74" t="str">
        <f>IF(ISBLANK('Форма 1'!B338),"",'Форма 1'!B338)</f>
        <v>Пермский городской округ, город Пермь</v>
      </c>
      <c r="C338" s="87" t="s">
        <v>1598</v>
      </c>
      <c r="D338" s="29">
        <f>IF(ISBLANK(C338),"Введите адрес",IF(C338='Форма 1'!C338,SUM(E338:K338,M338:S338,Форма2[[#This Row],[19]:[22]]),"Ошибка в адресе!"))</f>
        <v>7999028.9199999999</v>
      </c>
      <c r="E338" s="30" t="str">
        <f>IF(ISNUMBER('Форма 1'!Z338),ROUND('Форма 1'!$I338*VLOOKUP('Форма 1'!$G338,'Предельники 2022'!$B$4:$X$28,'Форма 1'!Z$7),2),"")</f>
        <v/>
      </c>
      <c r="F338" s="30" t="str">
        <f>IF(ISNUMBER('Форма 1'!AA338),ROUND('Форма 1'!$I338*VLOOKUP('Форма 1'!$G338,'Предельники 2022'!$B$4:$X$28,'Форма 1'!AA$7),2),"")</f>
        <v/>
      </c>
      <c r="G338" s="30" t="str">
        <f>IF(ISNUMBER('Форма 1'!AB338),ROUND('Форма 1'!$I338*VLOOKUP('Форма 1'!$G338,'Предельники 2022'!$B$4:$X$28,'Форма 1'!AB$7),2),"")</f>
        <v/>
      </c>
      <c r="H338" s="30" t="str">
        <f>IF(ISNUMBER('Форма 1'!AC338),ROUND('Форма 1'!$I338*VLOOKUP('Форма 1'!$G338,'Предельники 2022'!$B$4:$X$28,'Форма 1'!AC$7),2),"")</f>
        <v/>
      </c>
      <c r="I338" s="30" t="str">
        <f>IF(ISNUMBER('Форма 1'!AD338),ROUND('Форма 1'!$I338*VLOOKUP('Форма 1'!$G338,'Предельники 2022'!$B$4:$X$28,'Форма 1'!AD$7),2),"")</f>
        <v/>
      </c>
      <c r="J338" s="30" t="str">
        <f>IF(ISNUMBER('Форма 1'!AE338),ROUND('Форма 1'!$I338*VLOOKUP('Форма 1'!$G338,'Предельники 2022'!$B$4:$X$28,'Форма 1'!AE$7),2),"")</f>
        <v/>
      </c>
      <c r="K338" s="30" t="str">
        <f>IF(ISNUMBER('Форма 1'!AF338),ROUND('Форма 1'!$I338*VLOOKUP('Форма 1'!$G338,'Предельники 2022'!$B$4:$X$28,'Форма 1'!AF$7),2),"")</f>
        <v/>
      </c>
      <c r="L338" s="31">
        <f>IF(ISBLANK('Форма 1'!AG338),"",'Форма 1'!AG338)</f>
        <v>2</v>
      </c>
      <c r="M338" s="32">
        <f>IF(ISBLANK('Форма 1'!AH338),"",'Форма 1'!AH338)</f>
        <v>7999028.9199999999</v>
      </c>
      <c r="N338" s="30" t="str">
        <f>IF(ISNUMBER('Форма 1'!AI338),ROUND('Форма 1'!$I338*VLOOKUP('Форма 1'!$G338,'Предельники 2022'!$B$4:$X$28,'Форма 1'!AI$7),2),"")</f>
        <v/>
      </c>
      <c r="O338" s="30" t="str">
        <f>IF(ISNUMBER('Форма 1'!AJ338),ROUND('Форма 1'!$I338*VLOOKUP('Форма 1'!$G338,'Предельники 2022'!$B$4:$X$28,'Форма 1'!AJ$7),2),"")</f>
        <v/>
      </c>
      <c r="P338" s="30" t="str">
        <f>IF(ISNUMBER('Форма 1'!AK338),ROUND('Форма 1'!$I338*VLOOKUP('Форма 1'!$G338,'Предельники 2022'!$B$4:$X$28,'Форма 1'!AK$7),2),"")</f>
        <v/>
      </c>
      <c r="Q338" s="30" t="str">
        <f>IF(ISNUMBER('Форма 1'!AL338),ROUND('Форма 1'!$I338*VLOOKUP('Форма 1'!$G338,'Предельники 2022'!$B$4:$X$28,'Форма 1'!AL$7),2),"")</f>
        <v/>
      </c>
      <c r="R338" s="30" t="str">
        <f>IF(ISNUMBER('Форма 1'!AM338),ROUND('Форма 1'!$I338*VLOOKUP('Форма 1'!$G338,'Предельники 2022'!$B$4:$X$28,'Форма 1'!AM$7),2),"")</f>
        <v/>
      </c>
      <c r="S338" s="93" t="str">
        <f t="shared" si="62"/>
        <v/>
      </c>
      <c r="T338" s="93" t="str">
        <f>IF(ISNUMBER('Форма 1'!AN338),INDEX('Предельники 2022'!$C$4:$X$28,MATCH('Форма 1'!$G338,'Предельники 2022'!$B$4:$B$28,0),MATCH(T$5,'Предельники 2022'!$C$3:$X$3,0)),"")</f>
        <v/>
      </c>
      <c r="U338" s="93" t="str">
        <f>IF(ISNUMBER('Форма 1'!AO338),INDEX('Предельники 2022'!$C$4:$X$28,MATCH('Форма 1'!$G338,'Предельники 2022'!$B$4:$B$28,0),MATCH(U$5,'Предельники 2022'!$C$3:$X$3,0)),"")</f>
        <v/>
      </c>
      <c r="V338" s="93" t="str">
        <f>IF(ISNUMBER('Форма 1'!AP338),INDEX('Предельники 2022'!$C$4:$X$28,MATCH('Форма 1'!$G338,'Предельники 2022'!$B$4:$B$28,0),MATCH(V$5,'Предельники 2022'!$C$3:$X$3,0)),"")</f>
        <v/>
      </c>
      <c r="W338" s="93" t="str">
        <f>IF(ISNUMBER('Форма 1'!AQ338),INDEX('Предельники 2022'!$C$4:$X$28,MATCH('Форма 1'!$G338,'Предельники 2022'!$B$4:$B$28,0),MATCH(W$5,'Предельники 2022'!$C$3:$X$3,0)),"")</f>
        <v/>
      </c>
      <c r="X338" s="30" t="str">
        <f>IF(ISNUMBER('Форма 1'!AR338),ROUND('Форма 1'!$I338*VLOOKUP('Форма 1'!$G338,'Предельники 2022'!$B$4:$X$28,'Форма 1'!AR$7),2),"")</f>
        <v/>
      </c>
      <c r="Y338" s="30" t="str">
        <f>IF(ISNUMBER('Форма 1'!AS338),ROUND('Форма 1'!$I338*VLOOKUP('Форма 1'!$G338,'Предельники 2022'!$B$4:$X$28,'Форма 1'!AS$7),2),"")</f>
        <v/>
      </c>
      <c r="Z338" s="30" t="str">
        <f>IF(ISNUMBER('Форма 1'!AT338),ROUND('Форма 1'!$I338*VLOOKUP('Форма 1'!$G338,'Предельники 2022'!$B$4:$X$28,'Форма 1'!AT$7),2),"")</f>
        <v/>
      </c>
      <c r="AA338" s="32"/>
      <c r="AB338" s="128">
        <f>'Форма 1'!T338</f>
        <v>45657</v>
      </c>
      <c r="AC338" s="130" t="str">
        <f>'Форма 1'!U338</f>
        <v>СС</v>
      </c>
    </row>
    <row r="339" spans="1:29" x14ac:dyDescent="0.25">
      <c r="A339" s="28">
        <f t="shared" si="61"/>
        <v>152</v>
      </c>
      <c r="B339" s="74" t="str">
        <f>IF(ISBLANK('Форма 1'!B339),"",'Форма 1'!B339)</f>
        <v>Пермский городской округ, город Пермь</v>
      </c>
      <c r="C339" s="87" t="s">
        <v>1015</v>
      </c>
      <c r="D339" s="29">
        <f>IF(ISBLANK(C339),"Введите адрес",IF(C339='Форма 1'!C339,SUM(E339:K339,M339:S339,Форма2[[#This Row],[19]:[22]]),"Ошибка в адресе!"))</f>
        <v>15998057.84</v>
      </c>
      <c r="E339" s="30" t="str">
        <f>IF(ISNUMBER('Форма 1'!Z339),ROUND('Форма 1'!$I339*VLOOKUP('Форма 1'!$G339,'Предельники 2022'!$B$4:$X$28,'Форма 1'!Z$7),2),"")</f>
        <v/>
      </c>
      <c r="F339" s="30" t="str">
        <f>IF(ISNUMBER('Форма 1'!AA339),ROUND('Форма 1'!$I339*VLOOKUP('Форма 1'!$G339,'Предельники 2022'!$B$4:$X$28,'Форма 1'!AA$7),2),"")</f>
        <v/>
      </c>
      <c r="G339" s="30" t="str">
        <f>IF(ISNUMBER('Форма 1'!AB339),ROUND('Форма 1'!$I339*VLOOKUP('Форма 1'!$G339,'Предельники 2022'!$B$4:$X$28,'Форма 1'!AB$7),2),"")</f>
        <v/>
      </c>
      <c r="H339" s="30" t="str">
        <f>IF(ISNUMBER('Форма 1'!AC339),ROUND('Форма 1'!$I339*VLOOKUP('Форма 1'!$G339,'Предельники 2022'!$B$4:$X$28,'Форма 1'!AC$7),2),"")</f>
        <v/>
      </c>
      <c r="I339" s="30" t="str">
        <f>IF(ISNUMBER('Форма 1'!AD339),ROUND('Форма 1'!$I339*VLOOKUP('Форма 1'!$G339,'Предельники 2022'!$B$4:$X$28,'Форма 1'!AD$7),2),"")</f>
        <v/>
      </c>
      <c r="J339" s="30" t="str">
        <f>IF(ISNUMBER('Форма 1'!AE339),ROUND('Форма 1'!$I339*VLOOKUP('Форма 1'!$G339,'Предельники 2022'!$B$4:$X$28,'Форма 1'!AE$7),2),"")</f>
        <v/>
      </c>
      <c r="K339" s="30" t="str">
        <f>IF(ISNUMBER('Форма 1'!AF339),ROUND('Форма 1'!$I339*VLOOKUP('Форма 1'!$G339,'Предельники 2022'!$B$4:$X$28,'Форма 1'!AF$7),2),"")</f>
        <v/>
      </c>
      <c r="L339" s="31">
        <f>IF(ISBLANK('Форма 1'!AG339),"",'Форма 1'!AG339)</f>
        <v>4</v>
      </c>
      <c r="M339" s="32">
        <f>IF(ISBLANK('Форма 1'!AH339),"",'Форма 1'!AH339)</f>
        <v>15998057.84</v>
      </c>
      <c r="N339" s="30" t="str">
        <f>IF(ISNUMBER('Форма 1'!AI339),ROUND('Форма 1'!$I339*VLOOKUP('Форма 1'!$G339,'Предельники 2022'!$B$4:$X$28,'Форма 1'!AI$7),2),"")</f>
        <v/>
      </c>
      <c r="O339" s="30" t="str">
        <f>IF(ISNUMBER('Форма 1'!AJ339),ROUND('Форма 1'!$I339*VLOOKUP('Форма 1'!$G339,'Предельники 2022'!$B$4:$X$28,'Форма 1'!AJ$7),2),"")</f>
        <v/>
      </c>
      <c r="P339" s="30" t="str">
        <f>IF(ISNUMBER('Форма 1'!AK339),ROUND('Форма 1'!$I339*VLOOKUP('Форма 1'!$G339,'Предельники 2022'!$B$4:$X$28,'Форма 1'!AK$7),2),"")</f>
        <v/>
      </c>
      <c r="Q339" s="30" t="str">
        <f>IF(ISNUMBER('Форма 1'!AL339),ROUND('Форма 1'!$I339*VLOOKUP('Форма 1'!$G339,'Предельники 2022'!$B$4:$X$28,'Форма 1'!AL$7),2),"")</f>
        <v/>
      </c>
      <c r="R339" s="30" t="str">
        <f>IF(ISNUMBER('Форма 1'!AM339),ROUND('Форма 1'!$I339*VLOOKUP('Форма 1'!$G339,'Предельники 2022'!$B$4:$X$28,'Форма 1'!AM$7),2),"")</f>
        <v/>
      </c>
      <c r="S339" s="93" t="str">
        <f t="shared" si="62"/>
        <v/>
      </c>
      <c r="T339" s="93" t="str">
        <f>IF(ISNUMBER('Форма 1'!AN339),INDEX('Предельники 2022'!$C$4:$X$28,MATCH('Форма 1'!$G339,'Предельники 2022'!$B$4:$B$28,0),MATCH(T$5,'Предельники 2022'!$C$3:$X$3,0)),"")</f>
        <v/>
      </c>
      <c r="U339" s="93" t="str">
        <f>IF(ISNUMBER('Форма 1'!AO339),INDEX('Предельники 2022'!$C$4:$X$28,MATCH('Форма 1'!$G339,'Предельники 2022'!$B$4:$B$28,0),MATCH(U$5,'Предельники 2022'!$C$3:$X$3,0)),"")</f>
        <v/>
      </c>
      <c r="V339" s="93" t="str">
        <f>IF(ISNUMBER('Форма 1'!AP339),INDEX('Предельники 2022'!$C$4:$X$28,MATCH('Форма 1'!$G339,'Предельники 2022'!$B$4:$B$28,0),MATCH(V$5,'Предельники 2022'!$C$3:$X$3,0)),"")</f>
        <v/>
      </c>
      <c r="W339" s="93" t="str">
        <f>IF(ISNUMBER('Форма 1'!AQ339),INDEX('Предельники 2022'!$C$4:$X$28,MATCH('Форма 1'!$G339,'Предельники 2022'!$B$4:$B$28,0),MATCH(W$5,'Предельники 2022'!$C$3:$X$3,0)),"")</f>
        <v/>
      </c>
      <c r="X339" s="30" t="str">
        <f>IF(ISNUMBER('Форма 1'!AR339),ROUND('Форма 1'!$I339*VLOOKUP('Форма 1'!$G339,'Предельники 2022'!$B$4:$X$28,'Форма 1'!AR$7),2),"")</f>
        <v/>
      </c>
      <c r="Y339" s="30" t="str">
        <f>IF(ISNUMBER('Форма 1'!AS339),ROUND('Форма 1'!$I339*VLOOKUP('Форма 1'!$G339,'Предельники 2022'!$B$4:$X$28,'Форма 1'!AS$7),2),"")</f>
        <v/>
      </c>
      <c r="Z339" s="30" t="str">
        <f>IF(ISNUMBER('Форма 1'!AT339),ROUND('Форма 1'!$I339*VLOOKUP('Форма 1'!$G339,'Предельники 2022'!$B$4:$X$28,'Форма 1'!AT$7),2),"")</f>
        <v/>
      </c>
      <c r="AA339" s="32"/>
      <c r="AB339" s="128">
        <f>'Форма 1'!T339</f>
        <v>45657</v>
      </c>
      <c r="AC339" s="130" t="str">
        <f>'Форма 1'!U339</f>
        <v>РО</v>
      </c>
    </row>
    <row r="340" spans="1:29" x14ac:dyDescent="0.25">
      <c r="A340" s="28">
        <f t="shared" si="61"/>
        <v>153</v>
      </c>
      <c r="B340" s="74" t="str">
        <f>IF(ISBLANK('Форма 1'!B340),"",'Форма 1'!B340)</f>
        <v>Пермский городской округ, город Пермь</v>
      </c>
      <c r="C340" s="87" t="s">
        <v>1016</v>
      </c>
      <c r="D340" s="29">
        <f>IF(ISBLANK(C340),"Введите адрес",IF(C340='Форма 1'!C340,SUM(E340:K340,M340:S340,Форма2[[#This Row],[19]:[22]]),"Ошибка в адресе!"))</f>
        <v>18816615.440000001</v>
      </c>
      <c r="E340" s="30" t="str">
        <f>IF(ISNUMBER('Форма 1'!Z340),ROUND('Форма 1'!$I340*VLOOKUP('Форма 1'!$G340,'Предельники 2022'!$B$4:$X$28,'Форма 1'!Z$7),2),"")</f>
        <v/>
      </c>
      <c r="F340" s="30" t="str">
        <f>IF(ISNUMBER('Форма 1'!AA340),ROUND('Форма 1'!$I340*VLOOKUP('Форма 1'!$G340,'Предельники 2022'!$B$4:$X$28,'Форма 1'!AA$7),2),"")</f>
        <v/>
      </c>
      <c r="G340" s="30" t="str">
        <f>IF(ISNUMBER('Форма 1'!AB340),ROUND('Форма 1'!$I340*VLOOKUP('Форма 1'!$G340,'Предельники 2022'!$B$4:$X$28,'Форма 1'!AB$7),2),"")</f>
        <v/>
      </c>
      <c r="H340" s="30" t="str">
        <f>IF(ISNUMBER('Форма 1'!AC340),ROUND('Форма 1'!$I340*VLOOKUP('Форма 1'!$G340,'Предельники 2022'!$B$4:$X$28,'Форма 1'!AC$7),2),"")</f>
        <v/>
      </c>
      <c r="I340" s="30" t="str">
        <f>IF(ISNUMBER('Форма 1'!AD340),ROUND('Форма 1'!$I340*VLOOKUP('Форма 1'!$G340,'Предельники 2022'!$B$4:$X$28,'Форма 1'!AD$7),2),"")</f>
        <v/>
      </c>
      <c r="J340" s="30" t="str">
        <f>IF(ISNUMBER('Форма 1'!AE340),ROUND('Форма 1'!$I340*VLOOKUP('Форма 1'!$G340,'Предельники 2022'!$B$4:$X$28,'Форма 1'!AE$7),2),"")</f>
        <v/>
      </c>
      <c r="K340" s="30" t="str">
        <f>IF(ISNUMBER('Форма 1'!AF340),ROUND('Форма 1'!$I340*VLOOKUP('Форма 1'!$G340,'Предельники 2022'!$B$4:$X$28,'Форма 1'!AF$7),2),"")</f>
        <v/>
      </c>
      <c r="L340" s="31" t="str">
        <f>IF(ISBLANK('Форма 1'!AG340),"",'Форма 1'!AG340)</f>
        <v/>
      </c>
      <c r="M340" s="32" t="str">
        <f>IF(ISBLANK('Форма 1'!AH340),"",'Форма 1'!AH340)</f>
        <v/>
      </c>
      <c r="N340" s="30" t="str">
        <f>IF(ISNUMBER('Форма 1'!AI340),ROUND('Форма 1'!$I340*VLOOKUP('Форма 1'!$G340,'Предельники 2022'!$B$4:$X$28,'Форма 1'!AI$7),2),"")</f>
        <v/>
      </c>
      <c r="O340" s="30">
        <f>IF(ISNUMBER('Форма 1'!AJ340),ROUND('Форма 1'!$I340*VLOOKUP('Форма 1'!$G340,'Предельники 2022'!$B$4:$X$28,'Форма 1'!AJ$7),2),"")</f>
        <v>18816615.440000001</v>
      </c>
      <c r="P340" s="30" t="str">
        <f>IF(ISNUMBER('Форма 1'!AK340),ROUND('Форма 1'!$I340*VLOOKUP('Форма 1'!$G340,'Предельники 2022'!$B$4:$X$28,'Форма 1'!AK$7),2),"")</f>
        <v/>
      </c>
      <c r="Q340" s="30" t="str">
        <f>IF(ISNUMBER('Форма 1'!AL340),ROUND('Форма 1'!$I340*VLOOKUP('Форма 1'!$G340,'Предельники 2022'!$B$4:$X$28,'Форма 1'!AL$7),2),"")</f>
        <v/>
      </c>
      <c r="R340" s="30" t="str">
        <f>IF(ISNUMBER('Форма 1'!AM340),ROUND('Форма 1'!$I340*VLOOKUP('Форма 1'!$G340,'Предельники 2022'!$B$4:$X$28,'Форма 1'!AM$7),2),"")</f>
        <v/>
      </c>
      <c r="S340" s="93" t="str">
        <f t="shared" si="62"/>
        <v/>
      </c>
      <c r="T340" s="93" t="str">
        <f>IF(ISNUMBER('Форма 1'!AN340),INDEX('Предельники 2022'!$C$4:$X$28,MATCH('Форма 1'!$G340,'Предельники 2022'!$B$4:$B$28,0),MATCH(T$5,'Предельники 2022'!$C$3:$X$3,0)),"")</f>
        <v/>
      </c>
      <c r="U340" s="93" t="str">
        <f>IF(ISNUMBER('Форма 1'!AO340),INDEX('Предельники 2022'!$C$4:$X$28,MATCH('Форма 1'!$G340,'Предельники 2022'!$B$4:$B$28,0),MATCH(U$5,'Предельники 2022'!$C$3:$X$3,0)),"")</f>
        <v/>
      </c>
      <c r="V340" s="93" t="str">
        <f>IF(ISNUMBER('Форма 1'!AP340),INDEX('Предельники 2022'!$C$4:$X$28,MATCH('Форма 1'!$G340,'Предельники 2022'!$B$4:$B$28,0),MATCH(V$5,'Предельники 2022'!$C$3:$X$3,0)),"")</f>
        <v/>
      </c>
      <c r="W340" s="93" t="str">
        <f>IF(ISNUMBER('Форма 1'!AQ340),INDEX('Предельники 2022'!$C$4:$X$28,MATCH('Форма 1'!$G340,'Предельники 2022'!$B$4:$B$28,0),MATCH(W$5,'Предельники 2022'!$C$3:$X$3,0)),"")</f>
        <v/>
      </c>
      <c r="X340" s="30" t="str">
        <f>IF(ISNUMBER('Форма 1'!AR340),ROUND('Форма 1'!$I340*VLOOKUP('Форма 1'!$G340,'Предельники 2022'!$B$4:$X$28,'Форма 1'!AR$7),2),"")</f>
        <v/>
      </c>
      <c r="Y340" s="30" t="str">
        <f>IF(ISNUMBER('Форма 1'!AS340),ROUND('Форма 1'!$I340*VLOOKUP('Форма 1'!$G340,'Предельники 2022'!$B$4:$X$28,'Форма 1'!AS$7),2),"")</f>
        <v/>
      </c>
      <c r="Z340" s="30" t="str">
        <f>IF(ISNUMBER('Форма 1'!AT340),ROUND('Форма 1'!$I340*VLOOKUP('Форма 1'!$G340,'Предельники 2022'!$B$4:$X$28,'Форма 1'!AT$7),2),"")</f>
        <v/>
      </c>
      <c r="AA340" s="32"/>
      <c r="AB340" s="128">
        <f>'Форма 1'!T340</f>
        <v>45657</v>
      </c>
      <c r="AC340" s="130" t="str">
        <f>'Форма 1'!U340</f>
        <v>РО</v>
      </c>
    </row>
    <row r="341" spans="1:29" x14ac:dyDescent="0.25">
      <c r="A341" s="28">
        <f t="shared" si="61"/>
        <v>154</v>
      </c>
      <c r="B341" s="74" t="str">
        <f>IF(ISBLANK('Форма 1'!B341),"",'Форма 1'!B341)</f>
        <v>Пермский городской округ, город Пермь</v>
      </c>
      <c r="C341" s="87" t="s">
        <v>1017</v>
      </c>
      <c r="D341" s="29">
        <f>IF(ISBLANK(C341),"Введите адрес",IF(C341='Форма 1'!C341,SUM(E341:K341,M341:S341,Форма2[[#This Row],[19]:[22]]),"Ошибка в адресе!"))</f>
        <v>2778508.92</v>
      </c>
      <c r="E341" s="30" t="str">
        <f>IF(ISNUMBER('Форма 1'!Z341),ROUND('Форма 1'!$I341*VLOOKUP('Форма 1'!$G341,'Предельники 2022'!$B$4:$X$28,'Форма 1'!Z$7),2),"")</f>
        <v/>
      </c>
      <c r="F341" s="30" t="str">
        <f>IF(ISNUMBER('Форма 1'!AA341),ROUND('Форма 1'!$I341*VLOOKUP('Форма 1'!$G341,'Предельники 2022'!$B$4:$X$28,'Форма 1'!AA$7),2),"")</f>
        <v/>
      </c>
      <c r="G341" s="30" t="str">
        <f>IF(ISNUMBER('Форма 1'!AB341),ROUND('Форма 1'!$I341*VLOOKUP('Форма 1'!$G341,'Предельники 2022'!$B$4:$X$28,'Форма 1'!AB$7),2),"")</f>
        <v/>
      </c>
      <c r="H341" s="30" t="str">
        <f>IF(ISNUMBER('Форма 1'!AC341),ROUND('Форма 1'!$I341*VLOOKUP('Форма 1'!$G341,'Предельники 2022'!$B$4:$X$28,'Форма 1'!AC$7),2),"")</f>
        <v/>
      </c>
      <c r="I341" s="30" t="str">
        <f>IF(ISNUMBER('Форма 1'!AD341),ROUND('Форма 1'!$I341*VLOOKUP('Форма 1'!$G341,'Предельники 2022'!$B$4:$X$28,'Форма 1'!AD$7),2),"")</f>
        <v/>
      </c>
      <c r="J341" s="30" t="str">
        <f>IF(ISNUMBER('Форма 1'!AE341),ROUND('Форма 1'!$I341*VLOOKUP('Форма 1'!$G341,'Предельники 2022'!$B$4:$X$28,'Форма 1'!AE$7),2),"")</f>
        <v/>
      </c>
      <c r="K341" s="30" t="str">
        <f>IF(ISNUMBER('Форма 1'!AF341),ROUND('Форма 1'!$I341*VLOOKUP('Форма 1'!$G341,'Предельники 2022'!$B$4:$X$28,'Форма 1'!AF$7),2),"")</f>
        <v/>
      </c>
      <c r="L341" s="31">
        <f>IF(ISBLANK('Форма 1'!AG341),"",'Форма 1'!AG341)</f>
        <v>1</v>
      </c>
      <c r="M341" s="32">
        <f>IF(ISBLANK('Форма 1'!AH341),"",'Форма 1'!AH341)</f>
        <v>2778508.92</v>
      </c>
      <c r="N341" s="30" t="str">
        <f>IF(ISNUMBER('Форма 1'!AI341),ROUND('Форма 1'!$I341*VLOOKUP('Форма 1'!$G341,'Предельники 2022'!$B$4:$X$28,'Форма 1'!AI$7),2),"")</f>
        <v/>
      </c>
      <c r="O341" s="30" t="str">
        <f>IF(ISNUMBER('Форма 1'!AJ341),ROUND('Форма 1'!$I341*VLOOKUP('Форма 1'!$G341,'Предельники 2022'!$B$4:$X$28,'Форма 1'!AJ$7),2),"")</f>
        <v/>
      </c>
      <c r="P341" s="30" t="str">
        <f>IF(ISNUMBER('Форма 1'!AK341),ROUND('Форма 1'!$I341*VLOOKUP('Форма 1'!$G341,'Предельники 2022'!$B$4:$X$28,'Форма 1'!AK$7),2),"")</f>
        <v/>
      </c>
      <c r="Q341" s="30" t="str">
        <f>IF(ISNUMBER('Форма 1'!AL341),ROUND('Форма 1'!$I341*VLOOKUP('Форма 1'!$G341,'Предельники 2022'!$B$4:$X$28,'Форма 1'!AL$7),2),"")</f>
        <v/>
      </c>
      <c r="R341" s="30" t="str">
        <f>IF(ISNUMBER('Форма 1'!AM341),ROUND('Форма 1'!$I341*VLOOKUP('Форма 1'!$G341,'Предельники 2022'!$B$4:$X$28,'Форма 1'!AM$7),2),"")</f>
        <v/>
      </c>
      <c r="S341" s="93" t="str">
        <f t="shared" si="62"/>
        <v/>
      </c>
      <c r="T341" s="93" t="str">
        <f>IF(ISNUMBER('Форма 1'!AN341),INDEX('Предельники 2022'!$C$4:$X$28,MATCH('Форма 1'!$G341,'Предельники 2022'!$B$4:$B$28,0),MATCH(T$5,'Предельники 2022'!$C$3:$X$3,0)),"")</f>
        <v/>
      </c>
      <c r="U341" s="93" t="str">
        <f>IF(ISNUMBER('Форма 1'!AO341),INDEX('Предельники 2022'!$C$4:$X$28,MATCH('Форма 1'!$G341,'Предельники 2022'!$B$4:$B$28,0),MATCH(U$5,'Предельники 2022'!$C$3:$X$3,0)),"")</f>
        <v/>
      </c>
      <c r="V341" s="93" t="str">
        <f>IF(ISNUMBER('Форма 1'!AP341),INDEX('Предельники 2022'!$C$4:$X$28,MATCH('Форма 1'!$G341,'Предельники 2022'!$B$4:$B$28,0),MATCH(V$5,'Предельники 2022'!$C$3:$X$3,0)),"")</f>
        <v/>
      </c>
      <c r="W341" s="93" t="str">
        <f>IF(ISNUMBER('Форма 1'!AQ341),INDEX('Предельники 2022'!$C$4:$X$28,MATCH('Форма 1'!$G341,'Предельники 2022'!$B$4:$B$28,0),MATCH(W$5,'Предельники 2022'!$C$3:$X$3,0)),"")</f>
        <v/>
      </c>
      <c r="X341" s="30" t="str">
        <f>IF(ISNUMBER('Форма 1'!AR341),ROUND('Форма 1'!$I341*VLOOKUP('Форма 1'!$G341,'Предельники 2022'!$B$4:$X$28,'Форма 1'!AR$7),2),"")</f>
        <v/>
      </c>
      <c r="Y341" s="30" t="str">
        <f>IF(ISNUMBER('Форма 1'!AS341),ROUND('Форма 1'!$I341*VLOOKUP('Форма 1'!$G341,'Предельники 2022'!$B$4:$X$28,'Форма 1'!AS$7),2),"")</f>
        <v/>
      </c>
      <c r="Z341" s="30" t="str">
        <f>IF(ISNUMBER('Форма 1'!AT341),ROUND('Форма 1'!$I341*VLOOKUP('Форма 1'!$G341,'Предельники 2022'!$B$4:$X$28,'Форма 1'!AT$7),2),"")</f>
        <v/>
      </c>
      <c r="AA341" s="32"/>
      <c r="AB341" s="128">
        <f>'Форма 1'!T341</f>
        <v>45657</v>
      </c>
      <c r="AC341" s="130" t="str">
        <f>'Форма 1'!U341</f>
        <v>РО</v>
      </c>
    </row>
    <row r="342" spans="1:29" x14ac:dyDescent="0.25">
      <c r="A342" s="28">
        <f t="shared" si="61"/>
        <v>155</v>
      </c>
      <c r="B342" s="74" t="str">
        <f>IF(ISBLANK('Форма 1'!B342),"",'Форма 1'!B342)</f>
        <v>Пермский городской округ, город Пермь</v>
      </c>
      <c r="C342" s="87" t="s">
        <v>269</v>
      </c>
      <c r="D342" s="29">
        <f>IF(ISBLANK(C342),"Введите адрес",IF(C342='Форма 1'!C342,SUM(E342:K342,M342:S342,Форма2[[#This Row],[19]:[22]]),"Ошибка в адресе!"))</f>
        <v>22772476</v>
      </c>
      <c r="E342" s="30" t="str">
        <f>IF(ISNUMBER('Форма 1'!Z342),ROUND('Форма 1'!$I342*VLOOKUP('Форма 1'!$G342,'Предельники 2022'!$B$4:$X$28,'Форма 1'!Z$7),2),"")</f>
        <v/>
      </c>
      <c r="F342" s="30" t="str">
        <f>IF(ISNUMBER('Форма 1'!AA342),ROUND('Форма 1'!$I342*VLOOKUP('Форма 1'!$G342,'Предельники 2022'!$B$4:$X$28,'Форма 1'!AA$7),2),"")</f>
        <v/>
      </c>
      <c r="G342" s="30" t="str">
        <f>IF(ISNUMBER('Форма 1'!AB342),ROUND('Форма 1'!$I342*VLOOKUP('Форма 1'!$G342,'Предельники 2022'!$B$4:$X$28,'Форма 1'!AB$7),2),"")</f>
        <v/>
      </c>
      <c r="H342" s="30" t="str">
        <f>IF(ISNUMBER('Форма 1'!AC342),ROUND('Форма 1'!$I342*VLOOKUP('Форма 1'!$G342,'Предельники 2022'!$B$4:$X$28,'Форма 1'!AC$7),2),"")</f>
        <v/>
      </c>
      <c r="I342" s="30" t="str">
        <f>IF(ISNUMBER('Форма 1'!AD342),ROUND('Форма 1'!$I342*VLOOKUP('Форма 1'!$G342,'Предельники 2022'!$B$4:$X$28,'Форма 1'!AD$7),2),"")</f>
        <v/>
      </c>
      <c r="J342" s="30" t="str">
        <f>IF(ISNUMBER('Форма 1'!AE342),ROUND('Форма 1'!$I342*VLOOKUP('Форма 1'!$G342,'Предельники 2022'!$B$4:$X$28,'Форма 1'!AE$7),2),"")</f>
        <v/>
      </c>
      <c r="K342" s="30" t="str">
        <f>IF(ISNUMBER('Форма 1'!AF342),ROUND('Форма 1'!$I342*VLOOKUP('Форма 1'!$G342,'Предельники 2022'!$B$4:$X$28,'Форма 1'!AF$7),2),"")</f>
        <v/>
      </c>
      <c r="L342" s="31" t="str">
        <f>IF(ISBLANK('Форма 1'!AG342),"",'Форма 1'!AG342)</f>
        <v/>
      </c>
      <c r="M342" s="32" t="str">
        <f>IF(ISBLANK('Форма 1'!AH342),"",'Форма 1'!AH342)</f>
        <v/>
      </c>
      <c r="N342" s="30" t="str">
        <f>IF(ISNUMBER('Форма 1'!AI342),ROUND('Форма 1'!$I342*VLOOKUP('Форма 1'!$G342,'Предельники 2022'!$B$4:$X$28,'Форма 1'!AI$7),2),"")</f>
        <v/>
      </c>
      <c r="O342" s="30">
        <f>IF(ISNUMBER('Форма 1'!AJ342),ROUND('Форма 1'!$I342*VLOOKUP('Форма 1'!$G342,'Предельники 2022'!$B$4:$X$28,'Форма 1'!AJ$7),2),"")</f>
        <v>22772476</v>
      </c>
      <c r="P342" s="30" t="str">
        <f>IF(ISNUMBER('Форма 1'!AK342),ROUND('Форма 1'!$I342*VLOOKUP('Форма 1'!$G342,'Предельники 2022'!$B$4:$X$28,'Форма 1'!AK$7),2),"")</f>
        <v/>
      </c>
      <c r="Q342" s="30" t="str">
        <f>IF(ISNUMBER('Форма 1'!AL342),ROUND('Форма 1'!$I342*VLOOKUP('Форма 1'!$G342,'Предельники 2022'!$B$4:$X$28,'Форма 1'!AL$7),2),"")</f>
        <v/>
      </c>
      <c r="R342" s="30" t="str">
        <f>IF(ISNUMBER('Форма 1'!AM342),ROUND('Форма 1'!$I342*VLOOKUP('Форма 1'!$G342,'Предельники 2022'!$B$4:$X$28,'Форма 1'!AM$7),2),"")</f>
        <v/>
      </c>
      <c r="S342" s="93" t="str">
        <f t="shared" si="62"/>
        <v/>
      </c>
      <c r="T342" s="93" t="str">
        <f>IF(ISNUMBER('Форма 1'!AN342),INDEX('Предельники 2022'!$C$4:$X$28,MATCH('Форма 1'!$G342,'Предельники 2022'!$B$4:$B$28,0),MATCH(T$5,'Предельники 2022'!$C$3:$X$3,0)),"")</f>
        <v/>
      </c>
      <c r="U342" s="93" t="str">
        <f>IF(ISNUMBER('Форма 1'!AO342),INDEX('Предельники 2022'!$C$4:$X$28,MATCH('Форма 1'!$G342,'Предельники 2022'!$B$4:$B$28,0),MATCH(U$5,'Предельники 2022'!$C$3:$X$3,0)),"")</f>
        <v/>
      </c>
      <c r="V342" s="93" t="str">
        <f>IF(ISNUMBER('Форма 1'!AP342),INDEX('Предельники 2022'!$C$4:$X$28,MATCH('Форма 1'!$G342,'Предельники 2022'!$B$4:$B$28,0),MATCH(V$5,'Предельники 2022'!$C$3:$X$3,0)),"")</f>
        <v/>
      </c>
      <c r="W342" s="93" t="str">
        <f>IF(ISNUMBER('Форма 1'!AQ342),INDEX('Предельники 2022'!$C$4:$X$28,MATCH('Форма 1'!$G342,'Предельники 2022'!$B$4:$B$28,0),MATCH(W$5,'Предельники 2022'!$C$3:$X$3,0)),"")</f>
        <v/>
      </c>
      <c r="X342" s="30" t="str">
        <f>IF(ISNUMBER('Форма 1'!AR342),ROUND('Форма 1'!$I342*VLOOKUP('Форма 1'!$G342,'Предельники 2022'!$B$4:$X$28,'Форма 1'!AR$7),2),"")</f>
        <v/>
      </c>
      <c r="Y342" s="30" t="str">
        <f>IF(ISNUMBER('Форма 1'!AS342),ROUND('Форма 1'!$I342*VLOOKUP('Форма 1'!$G342,'Предельники 2022'!$B$4:$X$28,'Форма 1'!AS$7),2),"")</f>
        <v/>
      </c>
      <c r="Z342" s="30" t="str">
        <f>IF(ISNUMBER('Форма 1'!AT342),ROUND('Форма 1'!$I342*VLOOKUP('Форма 1'!$G342,'Предельники 2022'!$B$4:$X$28,'Форма 1'!AT$7),2),"")</f>
        <v/>
      </c>
      <c r="AA342" s="32"/>
      <c r="AB342" s="128">
        <f>'Форма 1'!T342</f>
        <v>45657</v>
      </c>
      <c r="AC342" s="130" t="str">
        <f>'Форма 1'!U342</f>
        <v>СС</v>
      </c>
    </row>
    <row r="343" spans="1:29" x14ac:dyDescent="0.25">
      <c r="A343" s="28">
        <f t="shared" si="61"/>
        <v>156</v>
      </c>
      <c r="B343" s="74" t="str">
        <f>IF(ISBLANK('Форма 1'!B343),"",'Форма 1'!B343)</f>
        <v>Пермский городской округ, город Пермь</v>
      </c>
      <c r="C343" s="87" t="s">
        <v>1026</v>
      </c>
      <c r="D343" s="29">
        <f>IF(ISBLANK(C343),"Введите адрес",IF(C343='Форма 1'!C343,SUM(E343:K343,M343:S343,Форма2[[#This Row],[19]:[22]]),"Ошибка в адресе!"))</f>
        <v>13249409.76</v>
      </c>
      <c r="E343" s="30" t="str">
        <f>IF(ISNUMBER('Форма 1'!Z343),ROUND('Форма 1'!$I343*VLOOKUP('Форма 1'!$G343,'Предельники 2022'!$B$4:$X$28,'Форма 1'!Z$7),2),"")</f>
        <v/>
      </c>
      <c r="F343" s="30" t="str">
        <f>IF(ISNUMBER('Форма 1'!AA343),ROUND('Форма 1'!$I343*VLOOKUP('Форма 1'!$G343,'Предельники 2022'!$B$4:$X$28,'Форма 1'!AA$7),2),"")</f>
        <v/>
      </c>
      <c r="G343" s="30" t="str">
        <f>IF(ISNUMBER('Форма 1'!AB343),ROUND('Форма 1'!$I343*VLOOKUP('Форма 1'!$G343,'Предельники 2022'!$B$4:$X$28,'Форма 1'!AB$7),2),"")</f>
        <v/>
      </c>
      <c r="H343" s="30" t="str">
        <f>IF(ISNUMBER('Форма 1'!AC343),ROUND('Форма 1'!$I343*VLOOKUP('Форма 1'!$G343,'Предельники 2022'!$B$4:$X$28,'Форма 1'!AC$7),2),"")</f>
        <v/>
      </c>
      <c r="I343" s="30" t="str">
        <f>IF(ISNUMBER('Форма 1'!AD343),ROUND('Форма 1'!$I343*VLOOKUP('Форма 1'!$G343,'Предельники 2022'!$B$4:$X$28,'Форма 1'!AD$7),2),"")</f>
        <v/>
      </c>
      <c r="J343" s="30" t="str">
        <f>IF(ISNUMBER('Форма 1'!AE343),ROUND('Форма 1'!$I343*VLOOKUP('Форма 1'!$G343,'Предельники 2022'!$B$4:$X$28,'Форма 1'!AE$7),2),"")</f>
        <v/>
      </c>
      <c r="K343" s="30" t="str">
        <f>IF(ISNUMBER('Форма 1'!AF343),ROUND('Форма 1'!$I343*VLOOKUP('Форма 1'!$G343,'Предельники 2022'!$B$4:$X$28,'Форма 1'!AF$7),2),"")</f>
        <v/>
      </c>
      <c r="L343" s="31" t="str">
        <f>IF(ISBLANK('Форма 1'!AG343),"",'Форма 1'!AG343)</f>
        <v/>
      </c>
      <c r="M343" s="32" t="str">
        <f>IF(ISBLANK('Форма 1'!AH343),"",'Форма 1'!AH343)</f>
        <v/>
      </c>
      <c r="N343" s="30">
        <f>IF(ISNUMBER('Форма 1'!AI343),ROUND('Форма 1'!$I343*VLOOKUP('Форма 1'!$G343,'Предельники 2022'!$B$4:$X$28,'Форма 1'!AI$7),2),"")</f>
        <v>13249409.76</v>
      </c>
      <c r="O343" s="30" t="str">
        <f>IF(ISNUMBER('Форма 1'!AJ343),ROUND('Форма 1'!$I343*VLOOKUP('Форма 1'!$G343,'Предельники 2022'!$B$4:$X$28,'Форма 1'!AJ$7),2),"")</f>
        <v/>
      </c>
      <c r="P343" s="30" t="str">
        <f>IF(ISNUMBER('Форма 1'!AK343),ROUND('Форма 1'!$I343*VLOOKUP('Форма 1'!$G343,'Предельники 2022'!$B$4:$X$28,'Форма 1'!AK$7),2),"")</f>
        <v/>
      </c>
      <c r="Q343" s="30" t="str">
        <f>IF(ISNUMBER('Форма 1'!AL343),ROUND('Форма 1'!$I343*VLOOKUP('Форма 1'!$G343,'Предельники 2022'!$B$4:$X$28,'Форма 1'!AL$7),2),"")</f>
        <v/>
      </c>
      <c r="R343" s="30" t="str">
        <f>IF(ISNUMBER('Форма 1'!AM343),ROUND('Форма 1'!$I343*VLOOKUP('Форма 1'!$G343,'Предельники 2022'!$B$4:$X$28,'Форма 1'!AM$7),2),"")</f>
        <v/>
      </c>
      <c r="S343" s="93" t="str">
        <f t="shared" si="62"/>
        <v/>
      </c>
      <c r="T343" s="93" t="str">
        <f>IF(ISNUMBER('Форма 1'!AN343),INDEX('Предельники 2022'!$C$4:$X$28,MATCH('Форма 1'!$G343,'Предельники 2022'!$B$4:$B$28,0),MATCH(T$5,'Предельники 2022'!$C$3:$X$3,0)),"")</f>
        <v/>
      </c>
      <c r="U343" s="93" t="str">
        <f>IF(ISNUMBER('Форма 1'!AO343),INDEX('Предельники 2022'!$C$4:$X$28,MATCH('Форма 1'!$G343,'Предельники 2022'!$B$4:$B$28,0),MATCH(U$5,'Предельники 2022'!$C$3:$X$3,0)),"")</f>
        <v/>
      </c>
      <c r="V343" s="93" t="str">
        <f>IF(ISNUMBER('Форма 1'!AP343),INDEX('Предельники 2022'!$C$4:$X$28,MATCH('Форма 1'!$G343,'Предельники 2022'!$B$4:$B$28,0),MATCH(V$5,'Предельники 2022'!$C$3:$X$3,0)),"")</f>
        <v/>
      </c>
      <c r="W343" s="93" t="str">
        <f>IF(ISNUMBER('Форма 1'!AQ343),INDEX('Предельники 2022'!$C$4:$X$28,MATCH('Форма 1'!$G343,'Предельники 2022'!$B$4:$B$28,0),MATCH(W$5,'Предельники 2022'!$C$3:$X$3,0)),"")</f>
        <v/>
      </c>
      <c r="X343" s="30" t="str">
        <f>IF(ISNUMBER('Форма 1'!AR343),ROUND('Форма 1'!$I343*VLOOKUP('Форма 1'!$G343,'Предельники 2022'!$B$4:$X$28,'Форма 1'!AR$7),2),"")</f>
        <v/>
      </c>
      <c r="Y343" s="30" t="str">
        <f>IF(ISNUMBER('Форма 1'!AS343),ROUND('Форма 1'!$I343*VLOOKUP('Форма 1'!$G343,'Предельники 2022'!$B$4:$X$28,'Форма 1'!AS$7),2),"")</f>
        <v/>
      </c>
      <c r="Z343" s="30" t="str">
        <f>IF(ISNUMBER('Форма 1'!AT343),ROUND('Форма 1'!$I343*VLOOKUP('Форма 1'!$G343,'Предельники 2022'!$B$4:$X$28,'Форма 1'!AT$7),2),"")</f>
        <v/>
      </c>
      <c r="AA343" s="32"/>
      <c r="AB343" s="128">
        <f>'Форма 1'!T343</f>
        <v>45657</v>
      </c>
      <c r="AC343" s="130" t="str">
        <f>'Форма 1'!U343</f>
        <v>РО</v>
      </c>
    </row>
    <row r="344" spans="1:29" x14ac:dyDescent="0.25">
      <c r="A344" s="28">
        <f t="shared" si="61"/>
        <v>157</v>
      </c>
      <c r="B344" s="74" t="str">
        <f>IF(ISBLANK('Форма 1'!B344),"",'Форма 1'!B344)</f>
        <v>Пермский городской округ, город Пермь</v>
      </c>
      <c r="C344" s="87" t="s">
        <v>294</v>
      </c>
      <c r="D344" s="29">
        <f>IF(ISBLANK(C344),"Введите адрес",IF(C344='Форма 1'!C344,SUM(E344:K344,M344:S344,Форма2[[#This Row],[19]:[22]]),"Ошибка в адресе!"))</f>
        <v>3662783.29</v>
      </c>
      <c r="E344" s="30" t="str">
        <f>IF(ISNUMBER('Форма 1'!Z344),ROUND('Форма 1'!$I344*VLOOKUP('Форма 1'!$G344,'Предельники 2022'!$B$4:$X$28,'Форма 1'!Z$7),2),"")</f>
        <v/>
      </c>
      <c r="F344" s="30" t="str">
        <f>IF(ISNUMBER('Форма 1'!AA344),ROUND('Форма 1'!$I344*VLOOKUP('Форма 1'!$G344,'Предельники 2022'!$B$4:$X$28,'Форма 1'!AA$7),2),"")</f>
        <v/>
      </c>
      <c r="G344" s="30" t="str">
        <f>IF(ISNUMBER('Форма 1'!AB344),ROUND('Форма 1'!$I344*VLOOKUP('Форма 1'!$G344,'Предельники 2022'!$B$4:$X$28,'Форма 1'!AB$7),2),"")</f>
        <v/>
      </c>
      <c r="H344" s="30" t="str">
        <f>IF(ISNUMBER('Форма 1'!AC344),ROUND('Форма 1'!$I344*VLOOKUP('Форма 1'!$G344,'Предельники 2022'!$B$4:$X$28,'Форма 1'!AC$7),2),"")</f>
        <v/>
      </c>
      <c r="I344" s="30" t="str">
        <f>IF(ISNUMBER('Форма 1'!AD344),ROUND('Форма 1'!$I344*VLOOKUP('Форма 1'!$G344,'Предельники 2022'!$B$4:$X$28,'Форма 1'!AD$7),2),"")</f>
        <v/>
      </c>
      <c r="J344" s="30" t="str">
        <f>IF(ISNUMBER('Форма 1'!AE344),ROUND('Форма 1'!$I344*VLOOKUP('Форма 1'!$G344,'Предельники 2022'!$B$4:$X$28,'Форма 1'!AE$7),2),"")</f>
        <v/>
      </c>
      <c r="K344" s="30" t="str">
        <f>IF(ISNUMBER('Форма 1'!AF344),ROUND('Форма 1'!$I344*VLOOKUP('Форма 1'!$G344,'Предельники 2022'!$B$4:$X$28,'Форма 1'!AF$7),2),"")</f>
        <v/>
      </c>
      <c r="L344" s="31" t="str">
        <f>IF(ISBLANK('Форма 1'!AG344),"",'Форма 1'!AG344)</f>
        <v/>
      </c>
      <c r="M344" s="32" t="str">
        <f>IF(ISBLANK('Форма 1'!AH344),"",'Форма 1'!AH344)</f>
        <v/>
      </c>
      <c r="N344" s="30" t="str">
        <f>IF(ISNUMBER('Форма 1'!AI344),ROUND('Форма 1'!$I344*VLOOKUP('Форма 1'!$G344,'Предельники 2022'!$B$4:$X$28,'Форма 1'!AI$7),2),"")</f>
        <v/>
      </c>
      <c r="O344" s="30" t="str">
        <f>IF(ISNUMBER('Форма 1'!AJ344),ROUND('Форма 1'!$I344*VLOOKUP('Форма 1'!$G344,'Предельники 2022'!$B$4:$X$28,'Форма 1'!AJ$7),2),"")</f>
        <v/>
      </c>
      <c r="P344" s="30" t="str">
        <f>IF(ISNUMBER('Форма 1'!AK344),ROUND('Форма 1'!$I344*VLOOKUP('Форма 1'!$G344,'Предельники 2022'!$B$4:$X$28,'Форма 1'!AK$7),2),"")</f>
        <v/>
      </c>
      <c r="Q344" s="30" t="str">
        <f>IF(ISNUMBER('Форма 1'!AL344),ROUND('Форма 1'!$I344*VLOOKUP('Форма 1'!$G344,'Предельники 2022'!$B$4:$X$28,'Форма 1'!AL$7),2),"")</f>
        <v/>
      </c>
      <c r="R344" s="30">
        <f>IF(ISNUMBER('Форма 1'!AM344),ROUND('Форма 1'!$I344*VLOOKUP('Форма 1'!$G344,'Предельники 2022'!$B$4:$X$28,'Форма 1'!AM$7),2),"")</f>
        <v>3662783.29</v>
      </c>
      <c r="S344" s="93" t="str">
        <f t="shared" si="62"/>
        <v/>
      </c>
      <c r="T344" s="93" t="str">
        <f>IF(ISNUMBER('Форма 1'!AN344),INDEX('Предельники 2022'!$C$4:$X$28,MATCH('Форма 1'!$G344,'Предельники 2022'!$B$4:$B$28,0),MATCH(T$5,'Предельники 2022'!$C$3:$X$3,0)),"")</f>
        <v/>
      </c>
      <c r="U344" s="93" t="str">
        <f>IF(ISNUMBER('Форма 1'!AO344),INDEX('Предельники 2022'!$C$4:$X$28,MATCH('Форма 1'!$G344,'Предельники 2022'!$B$4:$B$28,0),MATCH(U$5,'Предельники 2022'!$C$3:$X$3,0)),"")</f>
        <v/>
      </c>
      <c r="V344" s="93" t="str">
        <f>IF(ISNUMBER('Форма 1'!AP344),INDEX('Предельники 2022'!$C$4:$X$28,MATCH('Форма 1'!$G344,'Предельники 2022'!$B$4:$B$28,0),MATCH(V$5,'Предельники 2022'!$C$3:$X$3,0)),"")</f>
        <v/>
      </c>
      <c r="W344" s="93" t="str">
        <f>IF(ISNUMBER('Форма 1'!AQ344),INDEX('Предельники 2022'!$C$4:$X$28,MATCH('Форма 1'!$G344,'Предельники 2022'!$B$4:$B$28,0),MATCH(W$5,'Предельники 2022'!$C$3:$X$3,0)),"")</f>
        <v/>
      </c>
      <c r="X344" s="30" t="str">
        <f>IF(ISNUMBER('Форма 1'!AR344),ROUND('Форма 1'!$I344*VLOOKUP('Форма 1'!$G344,'Предельники 2022'!$B$4:$X$28,'Форма 1'!AR$7),2),"")</f>
        <v/>
      </c>
      <c r="Y344" s="30" t="str">
        <f>IF(ISNUMBER('Форма 1'!AS344),ROUND('Форма 1'!$I344*VLOOKUP('Форма 1'!$G344,'Предельники 2022'!$B$4:$X$28,'Форма 1'!AS$7),2),"")</f>
        <v/>
      </c>
      <c r="Z344" s="30" t="str">
        <f>IF(ISNUMBER('Форма 1'!AT344),ROUND('Форма 1'!$I344*VLOOKUP('Форма 1'!$G344,'Предельники 2022'!$B$4:$X$28,'Форма 1'!AT$7),2),"")</f>
        <v/>
      </c>
      <c r="AA344" s="32"/>
      <c r="AB344" s="128">
        <f>'Форма 1'!T344</f>
        <v>45657</v>
      </c>
      <c r="AC344" s="130" t="str">
        <f>'Форма 1'!U344</f>
        <v>СС</v>
      </c>
    </row>
    <row r="345" spans="1:29" x14ac:dyDescent="0.25">
      <c r="A345" s="28">
        <f t="shared" si="61"/>
        <v>158</v>
      </c>
      <c r="B345" s="74" t="str">
        <f>IF(ISBLANK('Форма 1'!B345),"",'Форма 1'!B345)</f>
        <v>Пермский городской округ, город Пермь</v>
      </c>
      <c r="C345" s="87" t="s">
        <v>1018</v>
      </c>
      <c r="D345" s="29">
        <f>IF(ISBLANK(C345),"Введите адрес",IF(C345='Форма 1'!C345,SUM(E345:K345,M345:S345,Форма2[[#This Row],[19]:[22]]),"Ошибка в адресе!"))</f>
        <v>5557017.8399999999</v>
      </c>
      <c r="E345" s="30" t="str">
        <f>IF(ISNUMBER('Форма 1'!Z345),ROUND('Форма 1'!$I345*VLOOKUP('Форма 1'!$G345,'Предельники 2022'!$B$4:$X$28,'Форма 1'!Z$7),2),"")</f>
        <v/>
      </c>
      <c r="F345" s="30" t="str">
        <f>IF(ISNUMBER('Форма 1'!AA345),ROUND('Форма 1'!$I345*VLOOKUP('Форма 1'!$G345,'Предельники 2022'!$B$4:$X$28,'Форма 1'!AA$7),2),"")</f>
        <v/>
      </c>
      <c r="G345" s="30" t="str">
        <f>IF(ISNUMBER('Форма 1'!AB345),ROUND('Форма 1'!$I345*VLOOKUP('Форма 1'!$G345,'Предельники 2022'!$B$4:$X$28,'Форма 1'!AB$7),2),"")</f>
        <v/>
      </c>
      <c r="H345" s="30" t="str">
        <f>IF(ISNUMBER('Форма 1'!AC345),ROUND('Форма 1'!$I345*VLOOKUP('Форма 1'!$G345,'Предельники 2022'!$B$4:$X$28,'Форма 1'!AC$7),2),"")</f>
        <v/>
      </c>
      <c r="I345" s="30" t="str">
        <f>IF(ISNUMBER('Форма 1'!AD345),ROUND('Форма 1'!$I345*VLOOKUP('Форма 1'!$G345,'Предельники 2022'!$B$4:$X$28,'Форма 1'!AD$7),2),"")</f>
        <v/>
      </c>
      <c r="J345" s="30" t="str">
        <f>IF(ISNUMBER('Форма 1'!AE345),ROUND('Форма 1'!$I345*VLOOKUP('Форма 1'!$G345,'Предельники 2022'!$B$4:$X$28,'Форма 1'!AE$7),2),"")</f>
        <v/>
      </c>
      <c r="K345" s="30" t="str">
        <f>IF(ISNUMBER('Форма 1'!AF345),ROUND('Форма 1'!$I345*VLOOKUP('Форма 1'!$G345,'Предельники 2022'!$B$4:$X$28,'Форма 1'!AF$7),2),"")</f>
        <v/>
      </c>
      <c r="L345" s="31">
        <f>IF(ISBLANK('Форма 1'!AG345),"",'Форма 1'!AG345)</f>
        <v>2</v>
      </c>
      <c r="M345" s="32">
        <f>IF(ISBLANK('Форма 1'!AH345),"",'Форма 1'!AH345)</f>
        <v>5557017.8399999999</v>
      </c>
      <c r="N345" s="30" t="str">
        <f>IF(ISNUMBER('Форма 1'!AI345),ROUND('Форма 1'!$I345*VLOOKUP('Форма 1'!$G345,'Предельники 2022'!$B$4:$X$28,'Форма 1'!AI$7),2),"")</f>
        <v/>
      </c>
      <c r="O345" s="30" t="str">
        <f>IF(ISNUMBER('Форма 1'!AJ345),ROUND('Форма 1'!$I345*VLOOKUP('Форма 1'!$G345,'Предельники 2022'!$B$4:$X$28,'Форма 1'!AJ$7),2),"")</f>
        <v/>
      </c>
      <c r="P345" s="30" t="str">
        <f>IF(ISNUMBER('Форма 1'!AK345),ROUND('Форма 1'!$I345*VLOOKUP('Форма 1'!$G345,'Предельники 2022'!$B$4:$X$28,'Форма 1'!AK$7),2),"")</f>
        <v/>
      </c>
      <c r="Q345" s="30" t="str">
        <f>IF(ISNUMBER('Форма 1'!AL345),ROUND('Форма 1'!$I345*VLOOKUP('Форма 1'!$G345,'Предельники 2022'!$B$4:$X$28,'Форма 1'!AL$7),2),"")</f>
        <v/>
      </c>
      <c r="R345" s="30" t="str">
        <f>IF(ISNUMBER('Форма 1'!AM345),ROUND('Форма 1'!$I345*VLOOKUP('Форма 1'!$G345,'Предельники 2022'!$B$4:$X$28,'Форма 1'!AM$7),2),"")</f>
        <v/>
      </c>
      <c r="S345" s="93" t="str">
        <f t="shared" si="62"/>
        <v/>
      </c>
      <c r="T345" s="93" t="str">
        <f>IF(ISNUMBER('Форма 1'!AN345),INDEX('Предельники 2022'!$C$4:$X$28,MATCH('Форма 1'!$G345,'Предельники 2022'!$B$4:$B$28,0),MATCH(T$5,'Предельники 2022'!$C$3:$X$3,0)),"")</f>
        <v/>
      </c>
      <c r="U345" s="93" t="str">
        <f>IF(ISNUMBER('Форма 1'!AO345),INDEX('Предельники 2022'!$C$4:$X$28,MATCH('Форма 1'!$G345,'Предельники 2022'!$B$4:$B$28,0),MATCH(U$5,'Предельники 2022'!$C$3:$X$3,0)),"")</f>
        <v/>
      </c>
      <c r="V345" s="93" t="str">
        <f>IF(ISNUMBER('Форма 1'!AP345),INDEX('Предельники 2022'!$C$4:$X$28,MATCH('Форма 1'!$G345,'Предельники 2022'!$B$4:$B$28,0),MATCH(V$5,'Предельники 2022'!$C$3:$X$3,0)),"")</f>
        <v/>
      </c>
      <c r="W345" s="93" t="str">
        <f>IF(ISNUMBER('Форма 1'!AQ345),INDEX('Предельники 2022'!$C$4:$X$28,MATCH('Форма 1'!$G345,'Предельники 2022'!$B$4:$B$28,0),MATCH(W$5,'Предельники 2022'!$C$3:$X$3,0)),"")</f>
        <v/>
      </c>
      <c r="X345" s="30" t="str">
        <f>IF(ISNUMBER('Форма 1'!AR345),ROUND('Форма 1'!$I345*VLOOKUP('Форма 1'!$G345,'Предельники 2022'!$B$4:$X$28,'Форма 1'!AR$7),2),"")</f>
        <v/>
      </c>
      <c r="Y345" s="30" t="str">
        <f>IF(ISNUMBER('Форма 1'!AS345),ROUND('Форма 1'!$I345*VLOOKUP('Форма 1'!$G345,'Предельники 2022'!$B$4:$X$28,'Форма 1'!AS$7),2),"")</f>
        <v/>
      </c>
      <c r="Z345" s="30" t="str">
        <f>IF(ISNUMBER('Форма 1'!AT345),ROUND('Форма 1'!$I345*VLOOKUP('Форма 1'!$G345,'Предельники 2022'!$B$4:$X$28,'Форма 1'!AT$7),2),"")</f>
        <v/>
      </c>
      <c r="AA345" s="32"/>
      <c r="AB345" s="128">
        <f>'Форма 1'!T345</f>
        <v>45657</v>
      </c>
      <c r="AC345" s="130" t="str">
        <f>'Форма 1'!U345</f>
        <v>РО</v>
      </c>
    </row>
    <row r="346" spans="1:29" x14ac:dyDescent="0.25">
      <c r="A346" s="28">
        <f t="shared" si="61"/>
        <v>159</v>
      </c>
      <c r="B346" s="74" t="str">
        <f>IF(ISBLANK('Форма 1'!B346),"",'Форма 1'!B346)</f>
        <v>Пермский городской округ, город Пермь</v>
      </c>
      <c r="C346" s="87" t="s">
        <v>1602</v>
      </c>
      <c r="D346" s="29">
        <f>IF(ISBLANK(C346),"Введите адрес",IF(C346='Форма 1'!C346,SUM(E346:K346,M346:S346,Форма2[[#This Row],[19]:[22]]),"Ошибка в адресе!"))</f>
        <v>1674183.42</v>
      </c>
      <c r="E346" s="30">
        <f>IF(ISNUMBER('Форма 1'!Z346),ROUND('Форма 1'!$I346*VLOOKUP('Форма 1'!$G346,'Предельники 2022'!$B$4:$X$28,'Форма 1'!Z$7),2),"")</f>
        <v>1674183.42</v>
      </c>
      <c r="F346" s="30" t="str">
        <f>IF(ISNUMBER('Форма 1'!AA346),ROUND('Форма 1'!$I346*VLOOKUP('Форма 1'!$G346,'Предельники 2022'!$B$4:$X$28,'Форма 1'!AA$7),2),"")</f>
        <v/>
      </c>
      <c r="G346" s="30" t="str">
        <f>IF(ISNUMBER('Форма 1'!AB346),ROUND('Форма 1'!$I346*VLOOKUP('Форма 1'!$G346,'Предельники 2022'!$B$4:$X$28,'Форма 1'!AB$7),2),"")</f>
        <v/>
      </c>
      <c r="H346" s="30" t="str">
        <f>IF(ISNUMBER('Форма 1'!AC346),ROUND('Форма 1'!$I346*VLOOKUP('Форма 1'!$G346,'Предельники 2022'!$B$4:$X$28,'Форма 1'!AC$7),2),"")</f>
        <v/>
      </c>
      <c r="I346" s="30" t="str">
        <f>IF(ISNUMBER('Форма 1'!AD346),ROUND('Форма 1'!$I346*VLOOKUP('Форма 1'!$G346,'Предельники 2022'!$B$4:$X$28,'Форма 1'!AD$7),2),"")</f>
        <v/>
      </c>
      <c r="J346" s="30" t="str">
        <f>IF(ISNUMBER('Форма 1'!AE346),ROUND('Форма 1'!$I346*VLOOKUP('Форма 1'!$G346,'Предельники 2022'!$B$4:$X$28,'Форма 1'!AE$7),2),"")</f>
        <v/>
      </c>
      <c r="K346" s="30" t="str">
        <f>IF(ISNUMBER('Форма 1'!AF346),ROUND('Форма 1'!$I346*VLOOKUP('Форма 1'!$G346,'Предельники 2022'!$B$4:$X$28,'Форма 1'!AF$7),2),"")</f>
        <v/>
      </c>
      <c r="L346" s="31" t="str">
        <f>IF(ISBLANK('Форма 1'!AG346),"",'Форма 1'!AG346)</f>
        <v/>
      </c>
      <c r="M346" s="32" t="str">
        <f>IF(ISBLANK('Форма 1'!AH346),"",'Форма 1'!AH346)</f>
        <v/>
      </c>
      <c r="N346" s="30" t="str">
        <f>IF(ISNUMBER('Форма 1'!AI346),ROUND('Форма 1'!$I346*VLOOKUP('Форма 1'!$G346,'Предельники 2022'!$B$4:$X$28,'Форма 1'!AI$7),2),"")</f>
        <v/>
      </c>
      <c r="O346" s="30" t="str">
        <f>IF(ISNUMBER('Форма 1'!AJ346),ROUND('Форма 1'!$I346*VLOOKUP('Форма 1'!$G346,'Предельники 2022'!$B$4:$X$28,'Форма 1'!AJ$7),2),"")</f>
        <v/>
      </c>
      <c r="P346" s="30" t="str">
        <f>IF(ISNUMBER('Форма 1'!AK346),ROUND('Форма 1'!$I346*VLOOKUP('Форма 1'!$G346,'Предельники 2022'!$B$4:$X$28,'Форма 1'!AK$7),2),"")</f>
        <v/>
      </c>
      <c r="Q346" s="30" t="str">
        <f>IF(ISNUMBER('Форма 1'!AL346),ROUND('Форма 1'!$I346*VLOOKUP('Форма 1'!$G346,'Предельники 2022'!$B$4:$X$28,'Форма 1'!AL$7),2),"")</f>
        <v/>
      </c>
      <c r="R346" s="30" t="str">
        <f>IF(ISNUMBER('Форма 1'!AM346),ROUND('Форма 1'!$I346*VLOOKUP('Форма 1'!$G346,'Предельники 2022'!$B$4:$X$28,'Форма 1'!AM$7),2),"")</f>
        <v/>
      </c>
      <c r="S346" s="93" t="str">
        <f t="shared" si="62"/>
        <v/>
      </c>
      <c r="T346" s="93" t="str">
        <f>IF(ISNUMBER('Форма 1'!AN346),INDEX('Предельники 2022'!$C$4:$X$28,MATCH('Форма 1'!$G346,'Предельники 2022'!$B$4:$B$28,0),MATCH(T$5,'Предельники 2022'!$C$3:$X$3,0)),"")</f>
        <v/>
      </c>
      <c r="U346" s="93" t="str">
        <f>IF(ISNUMBER('Форма 1'!AO346),INDEX('Предельники 2022'!$C$4:$X$28,MATCH('Форма 1'!$G346,'Предельники 2022'!$B$4:$B$28,0),MATCH(U$5,'Предельники 2022'!$C$3:$X$3,0)),"")</f>
        <v/>
      </c>
      <c r="V346" s="93" t="str">
        <f>IF(ISNUMBER('Форма 1'!AP346),INDEX('Предельники 2022'!$C$4:$X$28,MATCH('Форма 1'!$G346,'Предельники 2022'!$B$4:$B$28,0),MATCH(V$5,'Предельники 2022'!$C$3:$X$3,0)),"")</f>
        <v/>
      </c>
      <c r="W346" s="93" t="str">
        <f>IF(ISNUMBER('Форма 1'!AQ346),INDEX('Предельники 2022'!$C$4:$X$28,MATCH('Форма 1'!$G346,'Предельники 2022'!$B$4:$B$28,0),MATCH(W$5,'Предельники 2022'!$C$3:$X$3,0)),"")</f>
        <v/>
      </c>
      <c r="X346" s="30" t="str">
        <f>IF(ISNUMBER('Форма 1'!AR346),ROUND('Форма 1'!$I346*VLOOKUP('Форма 1'!$G346,'Предельники 2022'!$B$4:$X$28,'Форма 1'!AR$7),2),"")</f>
        <v/>
      </c>
      <c r="Y346" s="30" t="str">
        <f>IF(ISNUMBER('Форма 1'!AS346),ROUND('Форма 1'!$I346*VLOOKUP('Форма 1'!$G346,'Предельники 2022'!$B$4:$X$28,'Форма 1'!AS$7),2),"")</f>
        <v/>
      </c>
      <c r="Z346" s="30" t="str">
        <f>IF(ISNUMBER('Форма 1'!AT346),ROUND('Форма 1'!$I346*VLOOKUP('Форма 1'!$G346,'Предельники 2022'!$B$4:$X$28,'Форма 1'!AT$7),2),"")</f>
        <v/>
      </c>
      <c r="AA346" s="32"/>
      <c r="AB346" s="128">
        <f>'Форма 1'!T346</f>
        <v>45657</v>
      </c>
      <c r="AC346" s="130" t="str">
        <f>'Форма 1'!U346</f>
        <v>СС</v>
      </c>
    </row>
    <row r="347" spans="1:29" x14ac:dyDescent="0.25">
      <c r="A347" s="28">
        <f t="shared" si="61"/>
        <v>160</v>
      </c>
      <c r="B347" s="74" t="str">
        <f>IF(ISBLANK('Форма 1'!B347),"",'Форма 1'!B347)</f>
        <v>Пермский городской округ, город Пермь</v>
      </c>
      <c r="C347" s="87" t="s">
        <v>102</v>
      </c>
      <c r="D347" s="29">
        <f>IF(ISBLANK(C347),"Введите адрес",IF(C347='Форма 1'!C347,SUM(E347:K347,M347:S347,Форма2[[#This Row],[19]:[22]]),"Ошибка в адресе!"))</f>
        <v>14362090.700000001</v>
      </c>
      <c r="E347" s="30" t="str">
        <f>IF(ISNUMBER('Форма 1'!Z347),ROUND('Форма 1'!$I347*VLOOKUP('Форма 1'!$G347,'Предельники 2022'!$B$4:$X$28,'Форма 1'!Z$7),2),"")</f>
        <v/>
      </c>
      <c r="F347" s="30">
        <f>IF(ISNUMBER('Форма 1'!AA347),ROUND('Форма 1'!$I347*VLOOKUP('Форма 1'!$G347,'Предельники 2022'!$B$4:$X$28,'Форма 1'!AA$7),2),"")</f>
        <v>7965423.2800000003</v>
      </c>
      <c r="G347" s="30" t="str">
        <f>IF(ISNUMBER('Форма 1'!AB347),ROUND('Форма 1'!$I347*VLOOKUP('Форма 1'!$G347,'Предельники 2022'!$B$4:$X$28,'Форма 1'!AB$7),2),"")</f>
        <v/>
      </c>
      <c r="H347" s="30">
        <f>IF(ISNUMBER('Форма 1'!AC347),ROUND('Форма 1'!$I347*VLOOKUP('Форма 1'!$G347,'Предельники 2022'!$B$4:$X$28,'Форма 1'!AC$7),2),"")</f>
        <v>1040970.2</v>
      </c>
      <c r="I347" s="30">
        <f>IF(ISNUMBER('Форма 1'!AD347),ROUND('Форма 1'!$I347*VLOOKUP('Форма 1'!$G347,'Предельники 2022'!$B$4:$X$28,'Форма 1'!AD$7),2),"")</f>
        <v>2742513</v>
      </c>
      <c r="J347" s="30" t="str">
        <f>IF(ISNUMBER('Форма 1'!AE347),ROUND('Форма 1'!$I347*VLOOKUP('Форма 1'!$G347,'Предельники 2022'!$B$4:$X$28,'Форма 1'!AE$7),2),"")</f>
        <v/>
      </c>
      <c r="K347" s="30" t="str">
        <f>IF(ISNUMBER('Форма 1'!AF347),ROUND('Форма 1'!$I347*VLOOKUP('Форма 1'!$G347,'Предельники 2022'!$B$4:$X$28,'Форма 1'!AF$7),2),"")</f>
        <v/>
      </c>
      <c r="L347" s="31" t="str">
        <f>IF(ISBLANK('Форма 1'!AG347),"",'Форма 1'!AG347)</f>
        <v/>
      </c>
      <c r="M347" s="32" t="str">
        <f>IF(ISBLANK('Форма 1'!AH347),"",'Форма 1'!AH347)</f>
        <v/>
      </c>
      <c r="N347" s="30" t="str">
        <f>IF(ISNUMBER('Форма 1'!AI347),ROUND('Форма 1'!$I347*VLOOKUP('Форма 1'!$G347,'Предельники 2022'!$B$4:$X$28,'Форма 1'!AI$7),2),"")</f>
        <v/>
      </c>
      <c r="O347" s="30" t="str">
        <f>IF(ISNUMBER('Форма 1'!AJ347),ROUND('Форма 1'!$I347*VLOOKUP('Форма 1'!$G347,'Предельники 2022'!$B$4:$X$28,'Форма 1'!AJ$7),2),"")</f>
        <v/>
      </c>
      <c r="P347" s="30" t="str">
        <f>IF(ISNUMBER('Форма 1'!AK347),ROUND('Форма 1'!$I347*VLOOKUP('Форма 1'!$G347,'Предельники 2022'!$B$4:$X$28,'Форма 1'!AK$7),2),"")</f>
        <v/>
      </c>
      <c r="Q347" s="30" t="str">
        <f>IF(ISNUMBER('Форма 1'!AL347),ROUND('Форма 1'!$I347*VLOOKUP('Форма 1'!$G347,'Предельники 2022'!$B$4:$X$28,'Форма 1'!AL$7),2),"")</f>
        <v/>
      </c>
      <c r="R347" s="30">
        <f>IF(ISNUMBER('Форма 1'!AM347),ROUND('Форма 1'!$I347*VLOOKUP('Форма 1'!$G347,'Предельники 2022'!$B$4:$X$28,'Форма 1'!AM$7),2),"")</f>
        <v>2613184.2200000002</v>
      </c>
      <c r="S347" s="93" t="str">
        <f t="shared" si="62"/>
        <v/>
      </c>
      <c r="T347" s="93" t="str">
        <f>IF(ISNUMBER('Форма 1'!AN347),INDEX('Предельники 2022'!$C$4:$X$28,MATCH('Форма 1'!$G347,'Предельники 2022'!$B$4:$B$28,0),MATCH(T$5,'Предельники 2022'!$C$3:$X$3,0)),"")</f>
        <v/>
      </c>
      <c r="U347" s="93" t="str">
        <f>IF(ISNUMBER('Форма 1'!AO347),INDEX('Предельники 2022'!$C$4:$X$28,MATCH('Форма 1'!$G347,'Предельники 2022'!$B$4:$B$28,0),MATCH(U$5,'Предельники 2022'!$C$3:$X$3,0)),"")</f>
        <v/>
      </c>
      <c r="V347" s="93" t="str">
        <f>IF(ISNUMBER('Форма 1'!AP347),INDEX('Предельники 2022'!$C$4:$X$28,MATCH('Форма 1'!$G347,'Предельники 2022'!$B$4:$B$28,0),MATCH(V$5,'Предельники 2022'!$C$3:$X$3,0)),"")</f>
        <v/>
      </c>
      <c r="W347" s="93" t="str">
        <f>IF(ISNUMBER('Форма 1'!AQ347),INDEX('Предельники 2022'!$C$4:$X$28,MATCH('Форма 1'!$G347,'Предельники 2022'!$B$4:$B$28,0),MATCH(W$5,'Предельники 2022'!$C$3:$X$3,0)),"")</f>
        <v/>
      </c>
      <c r="X347" s="30" t="str">
        <f>IF(ISNUMBER('Форма 1'!AR347),ROUND('Форма 1'!$I347*VLOOKUP('Форма 1'!$G347,'Предельники 2022'!$B$4:$X$28,'Форма 1'!AR$7),2),"")</f>
        <v/>
      </c>
      <c r="Y347" s="30" t="str">
        <f>IF(ISNUMBER('Форма 1'!AS347),ROUND('Форма 1'!$I347*VLOOKUP('Форма 1'!$G347,'Предельники 2022'!$B$4:$X$28,'Форма 1'!AS$7),2),"")</f>
        <v/>
      </c>
      <c r="Z347" s="30" t="str">
        <f>IF(ISNUMBER('Форма 1'!AT347),ROUND('Форма 1'!$I347*VLOOKUP('Форма 1'!$G347,'Предельники 2022'!$B$4:$X$28,'Форма 1'!AT$7),2),"")</f>
        <v/>
      </c>
      <c r="AA347" s="32"/>
      <c r="AB347" s="128">
        <f>'Форма 1'!T347</f>
        <v>45657</v>
      </c>
      <c r="AC347" s="130" t="str">
        <f>'Форма 1'!U347</f>
        <v>СС</v>
      </c>
    </row>
    <row r="348" spans="1:29" x14ac:dyDescent="0.25">
      <c r="A348" s="28">
        <f t="shared" si="61"/>
        <v>161</v>
      </c>
      <c r="B348" s="74" t="str">
        <f>IF(ISBLANK('Форма 1'!B348),"",'Форма 1'!B348)</f>
        <v>Пермский городской округ, город Пермь</v>
      </c>
      <c r="C348" s="87" t="s">
        <v>1604</v>
      </c>
      <c r="D348" s="29">
        <f>IF(ISBLANK(C348),"Введите адрес",IF(C348='Форма 1'!C348,SUM(E348:K348,M348:S348,Форма2[[#This Row],[19]:[22]]),"Ошибка в адресе!"))</f>
        <v>21734437.870000001</v>
      </c>
      <c r="E348" s="30" t="str">
        <f>IF(ISNUMBER('Форма 1'!Z348),ROUND('Форма 1'!$I348*VLOOKUP('Форма 1'!$G348,'Предельники 2022'!$B$4:$X$28,'Форма 1'!Z$7),2),"")</f>
        <v/>
      </c>
      <c r="F348" s="30" t="str">
        <f>IF(ISNUMBER('Форма 1'!AA348),ROUND('Форма 1'!$I348*VLOOKUP('Форма 1'!$G348,'Предельники 2022'!$B$4:$X$28,'Форма 1'!AA$7),2),"")</f>
        <v/>
      </c>
      <c r="G348" s="30" t="str">
        <f>IF(ISNUMBER('Форма 1'!AB348),ROUND('Форма 1'!$I348*VLOOKUP('Форма 1'!$G348,'Предельники 2022'!$B$4:$X$28,'Форма 1'!AB$7),2),"")</f>
        <v/>
      </c>
      <c r="H348" s="30" t="str">
        <f>IF(ISNUMBER('Форма 1'!AC348),ROUND('Форма 1'!$I348*VLOOKUP('Форма 1'!$G348,'Предельники 2022'!$B$4:$X$28,'Форма 1'!AC$7),2),"")</f>
        <v/>
      </c>
      <c r="I348" s="30" t="str">
        <f>IF(ISNUMBER('Форма 1'!AD348),ROUND('Форма 1'!$I348*VLOOKUP('Форма 1'!$G348,'Предельники 2022'!$B$4:$X$28,'Форма 1'!AD$7),2),"")</f>
        <v/>
      </c>
      <c r="J348" s="30" t="str">
        <f>IF(ISNUMBER('Форма 1'!AE348),ROUND('Форма 1'!$I348*VLOOKUP('Форма 1'!$G348,'Предельники 2022'!$B$4:$X$28,'Форма 1'!AE$7),2),"")</f>
        <v/>
      </c>
      <c r="K348" s="30" t="str">
        <f>IF(ISNUMBER('Форма 1'!AF348),ROUND('Форма 1'!$I348*VLOOKUP('Форма 1'!$G348,'Предельники 2022'!$B$4:$X$28,'Форма 1'!AF$7),2),"")</f>
        <v/>
      </c>
      <c r="L348" s="31" t="str">
        <f>IF(ISBLANK('Форма 1'!AG348),"",'Форма 1'!AG348)</f>
        <v/>
      </c>
      <c r="M348" s="32" t="str">
        <f>IF(ISBLANK('Форма 1'!AH348),"",'Форма 1'!AH348)</f>
        <v/>
      </c>
      <c r="N348" s="30">
        <f>IF(ISNUMBER('Форма 1'!AI348),ROUND('Форма 1'!$I348*VLOOKUP('Форма 1'!$G348,'Предельники 2022'!$B$4:$X$28,'Форма 1'!AI$7),2),"")</f>
        <v>21734437.870000001</v>
      </c>
      <c r="O348" s="30" t="str">
        <f>IF(ISNUMBER('Форма 1'!AJ348),ROUND('Форма 1'!$I348*VLOOKUP('Форма 1'!$G348,'Предельники 2022'!$B$4:$X$28,'Форма 1'!AJ$7),2),"")</f>
        <v/>
      </c>
      <c r="P348" s="30" t="str">
        <f>IF(ISNUMBER('Форма 1'!AK348),ROUND('Форма 1'!$I348*VLOOKUP('Форма 1'!$G348,'Предельники 2022'!$B$4:$X$28,'Форма 1'!AK$7),2),"")</f>
        <v/>
      </c>
      <c r="Q348" s="30" t="str">
        <f>IF(ISNUMBER('Форма 1'!AL348),ROUND('Форма 1'!$I348*VLOOKUP('Форма 1'!$G348,'Предельники 2022'!$B$4:$X$28,'Форма 1'!AL$7),2),"")</f>
        <v/>
      </c>
      <c r="R348" s="30" t="str">
        <f>IF(ISNUMBER('Форма 1'!AM348),ROUND('Форма 1'!$I348*VLOOKUP('Форма 1'!$G348,'Предельники 2022'!$B$4:$X$28,'Форма 1'!AM$7),2),"")</f>
        <v/>
      </c>
      <c r="S348" s="93" t="str">
        <f t="shared" si="62"/>
        <v/>
      </c>
      <c r="T348" s="93" t="str">
        <f>IF(ISNUMBER('Форма 1'!AN348),INDEX('Предельники 2022'!$C$4:$X$28,MATCH('Форма 1'!$G348,'Предельники 2022'!$B$4:$B$28,0),MATCH(T$5,'Предельники 2022'!$C$3:$X$3,0)),"")</f>
        <v/>
      </c>
      <c r="U348" s="93" t="str">
        <f>IF(ISNUMBER('Форма 1'!AO348),INDEX('Предельники 2022'!$C$4:$X$28,MATCH('Форма 1'!$G348,'Предельники 2022'!$B$4:$B$28,0),MATCH(U$5,'Предельники 2022'!$C$3:$X$3,0)),"")</f>
        <v/>
      </c>
      <c r="V348" s="93" t="str">
        <f>IF(ISNUMBER('Форма 1'!AP348),INDEX('Предельники 2022'!$C$4:$X$28,MATCH('Форма 1'!$G348,'Предельники 2022'!$B$4:$B$28,0),MATCH(V$5,'Предельники 2022'!$C$3:$X$3,0)),"")</f>
        <v/>
      </c>
      <c r="W348" s="93" t="str">
        <f>IF(ISNUMBER('Форма 1'!AQ348),INDEX('Предельники 2022'!$C$4:$X$28,MATCH('Форма 1'!$G348,'Предельники 2022'!$B$4:$B$28,0),MATCH(W$5,'Предельники 2022'!$C$3:$X$3,0)),"")</f>
        <v/>
      </c>
      <c r="X348" s="30" t="str">
        <f>IF(ISNUMBER('Форма 1'!AR348),ROUND('Форма 1'!$I348*VLOOKUP('Форма 1'!$G348,'Предельники 2022'!$B$4:$X$28,'Форма 1'!AR$7),2),"")</f>
        <v/>
      </c>
      <c r="Y348" s="30" t="str">
        <f>IF(ISNUMBER('Форма 1'!AS348),ROUND('Форма 1'!$I348*VLOOKUP('Форма 1'!$G348,'Предельники 2022'!$B$4:$X$28,'Форма 1'!AS$7),2),"")</f>
        <v/>
      </c>
      <c r="Z348" s="30" t="str">
        <f>IF(ISNUMBER('Форма 1'!AT348),ROUND('Форма 1'!$I348*VLOOKUP('Форма 1'!$G348,'Предельники 2022'!$B$4:$X$28,'Форма 1'!AT$7),2),"")</f>
        <v/>
      </c>
      <c r="AA348" s="32"/>
      <c r="AB348" s="128">
        <f>'Форма 1'!T348</f>
        <v>45657</v>
      </c>
      <c r="AC348" s="130" t="str">
        <f>'Форма 1'!U348</f>
        <v>СС</v>
      </c>
    </row>
    <row r="349" spans="1:29" x14ac:dyDescent="0.25">
      <c r="A349" s="28">
        <f t="shared" si="61"/>
        <v>162</v>
      </c>
      <c r="B349" s="74" t="str">
        <f>IF(ISBLANK('Форма 1'!B349),"",'Форма 1'!B349)</f>
        <v>Пермский городской округ, город Пермь</v>
      </c>
      <c r="C349" s="87" t="s">
        <v>1609</v>
      </c>
      <c r="D349" s="29">
        <f>IF(ISBLANK(C349),"Введите адрес",IF(C349='Форма 1'!C349,SUM(E349:K349,M349:S349,Форма2[[#This Row],[19]:[22]]),"Ошибка в адресе!"))</f>
        <v>15435814.800000001</v>
      </c>
      <c r="E349" s="30" t="str">
        <f>IF(ISNUMBER('Форма 1'!Z349),ROUND('Форма 1'!$I349*VLOOKUP('Форма 1'!$G349,'Предельники 2022'!$B$4:$X$28,'Форма 1'!Z$7),2),"")</f>
        <v/>
      </c>
      <c r="F349" s="30" t="str">
        <f>IF(ISNUMBER('Форма 1'!AA349),ROUND('Форма 1'!$I349*VLOOKUP('Форма 1'!$G349,'Предельники 2022'!$B$4:$X$28,'Форма 1'!AA$7),2),"")</f>
        <v/>
      </c>
      <c r="G349" s="30" t="str">
        <f>IF(ISNUMBER('Форма 1'!AB349),ROUND('Форма 1'!$I349*VLOOKUP('Форма 1'!$G349,'Предельники 2022'!$B$4:$X$28,'Форма 1'!AB$7),2),"")</f>
        <v/>
      </c>
      <c r="H349" s="30" t="str">
        <f>IF(ISNUMBER('Форма 1'!AC349),ROUND('Форма 1'!$I349*VLOOKUP('Форма 1'!$G349,'Предельники 2022'!$B$4:$X$28,'Форма 1'!AC$7),2),"")</f>
        <v/>
      </c>
      <c r="I349" s="30" t="str">
        <f>IF(ISNUMBER('Форма 1'!AD349),ROUND('Форма 1'!$I349*VLOOKUP('Форма 1'!$G349,'Предельники 2022'!$B$4:$X$28,'Форма 1'!AD$7),2),"")</f>
        <v/>
      </c>
      <c r="J349" s="30" t="str">
        <f>IF(ISNUMBER('Форма 1'!AE349),ROUND('Форма 1'!$I349*VLOOKUP('Форма 1'!$G349,'Предельники 2022'!$B$4:$X$28,'Форма 1'!AE$7),2),"")</f>
        <v/>
      </c>
      <c r="K349" s="30" t="str">
        <f>IF(ISNUMBER('Форма 1'!AF349),ROUND('Форма 1'!$I349*VLOOKUP('Форма 1'!$G349,'Предельники 2022'!$B$4:$X$28,'Форма 1'!AF$7),2),"")</f>
        <v/>
      </c>
      <c r="L349" s="31" t="str">
        <f>IF(ISBLANK('Форма 1'!AG349),"",'Форма 1'!AG349)</f>
        <v/>
      </c>
      <c r="M349" s="32" t="str">
        <f>IF(ISBLANK('Форма 1'!AH349),"",'Форма 1'!AH349)</f>
        <v/>
      </c>
      <c r="N349" s="30">
        <f>IF(ISNUMBER('Форма 1'!AI349),ROUND('Форма 1'!$I349*VLOOKUP('Форма 1'!$G349,'Предельники 2022'!$B$4:$X$28,'Форма 1'!AI$7),2),"")</f>
        <v>15435814.800000001</v>
      </c>
      <c r="O349" s="30" t="str">
        <f>IF(ISNUMBER('Форма 1'!AJ349),ROUND('Форма 1'!$I349*VLOOKUP('Форма 1'!$G349,'Предельники 2022'!$B$4:$X$28,'Форма 1'!AJ$7),2),"")</f>
        <v/>
      </c>
      <c r="P349" s="30" t="str">
        <f>IF(ISNUMBER('Форма 1'!AK349),ROUND('Форма 1'!$I349*VLOOKUP('Форма 1'!$G349,'Предельники 2022'!$B$4:$X$28,'Форма 1'!AK$7),2),"")</f>
        <v/>
      </c>
      <c r="Q349" s="30" t="str">
        <f>IF(ISNUMBER('Форма 1'!AL349),ROUND('Форма 1'!$I349*VLOOKUP('Форма 1'!$G349,'Предельники 2022'!$B$4:$X$28,'Форма 1'!AL$7),2),"")</f>
        <v/>
      </c>
      <c r="R349" s="30" t="str">
        <f>IF(ISNUMBER('Форма 1'!AM349),ROUND('Форма 1'!$I349*VLOOKUP('Форма 1'!$G349,'Предельники 2022'!$B$4:$X$28,'Форма 1'!AM$7),2),"")</f>
        <v/>
      </c>
      <c r="S349" s="93" t="str">
        <f t="shared" si="62"/>
        <v/>
      </c>
      <c r="T349" s="93" t="str">
        <f>IF(ISNUMBER('Форма 1'!AN349),INDEX('Предельники 2022'!$C$4:$X$28,MATCH('Форма 1'!$G349,'Предельники 2022'!$B$4:$B$28,0),MATCH(T$5,'Предельники 2022'!$C$3:$X$3,0)),"")</f>
        <v/>
      </c>
      <c r="U349" s="93" t="str">
        <f>IF(ISNUMBER('Форма 1'!AO349),INDEX('Предельники 2022'!$C$4:$X$28,MATCH('Форма 1'!$G349,'Предельники 2022'!$B$4:$B$28,0),MATCH(U$5,'Предельники 2022'!$C$3:$X$3,0)),"")</f>
        <v/>
      </c>
      <c r="V349" s="93" t="str">
        <f>IF(ISNUMBER('Форма 1'!AP349),INDEX('Предельники 2022'!$C$4:$X$28,MATCH('Форма 1'!$G349,'Предельники 2022'!$B$4:$B$28,0),MATCH(V$5,'Предельники 2022'!$C$3:$X$3,0)),"")</f>
        <v/>
      </c>
      <c r="W349" s="93" t="str">
        <f>IF(ISNUMBER('Форма 1'!AQ349),INDEX('Предельники 2022'!$C$4:$X$28,MATCH('Форма 1'!$G349,'Предельники 2022'!$B$4:$B$28,0),MATCH(W$5,'Предельники 2022'!$C$3:$X$3,0)),"")</f>
        <v/>
      </c>
      <c r="X349" s="30" t="str">
        <f>IF(ISNUMBER('Форма 1'!AR349),ROUND('Форма 1'!$I349*VLOOKUP('Форма 1'!$G349,'Предельники 2022'!$B$4:$X$28,'Форма 1'!AR$7),2),"")</f>
        <v/>
      </c>
      <c r="Y349" s="30" t="str">
        <f>IF(ISNUMBER('Форма 1'!AS349),ROUND('Форма 1'!$I349*VLOOKUP('Форма 1'!$G349,'Предельники 2022'!$B$4:$X$28,'Форма 1'!AS$7),2),"")</f>
        <v/>
      </c>
      <c r="Z349" s="30" t="str">
        <f>IF(ISNUMBER('Форма 1'!AT349),ROUND('Форма 1'!$I349*VLOOKUP('Форма 1'!$G349,'Предельники 2022'!$B$4:$X$28,'Форма 1'!AT$7),2),"")</f>
        <v/>
      </c>
      <c r="AA349" s="32"/>
      <c r="AB349" s="128">
        <f>'Форма 1'!T349</f>
        <v>45657</v>
      </c>
      <c r="AC349" s="130" t="str">
        <f>'Форма 1'!U349</f>
        <v>СС</v>
      </c>
    </row>
    <row r="350" spans="1:29" x14ac:dyDescent="0.25">
      <c r="A350" s="28">
        <f t="shared" si="61"/>
        <v>163</v>
      </c>
      <c r="B350" s="74" t="str">
        <f>IF(ISBLANK('Форма 1'!B350),"",'Форма 1'!B350)</f>
        <v>Пермский городской округ, город Пермь</v>
      </c>
      <c r="C350" s="87" t="s">
        <v>1019</v>
      </c>
      <c r="D350" s="29">
        <f>IF(ISBLANK(C350),"Введите адрес",IF(C350='Форма 1'!C350,SUM(E350:K350,M350:S350,Форма2[[#This Row],[19]:[22]]),"Ошибка в адресе!"))</f>
        <v>69645351.870000005</v>
      </c>
      <c r="E350" s="30" t="str">
        <f>IF(ISNUMBER('Форма 1'!Z350),ROUND('Форма 1'!$I350*VLOOKUP('Форма 1'!$G350,'Предельники 2022'!$B$4:$X$28,'Форма 1'!Z$7),2),"")</f>
        <v/>
      </c>
      <c r="F350" s="30" t="str">
        <f>IF(ISNUMBER('Форма 1'!AA350),ROUND('Форма 1'!$I350*VLOOKUP('Форма 1'!$G350,'Предельники 2022'!$B$4:$X$28,'Форма 1'!AA$7),2),"")</f>
        <v/>
      </c>
      <c r="G350" s="30" t="str">
        <f>IF(ISNUMBER('Форма 1'!AB350),ROUND('Форма 1'!$I350*VLOOKUP('Форма 1'!$G350,'Предельники 2022'!$B$4:$X$28,'Форма 1'!AB$7),2),"")</f>
        <v/>
      </c>
      <c r="H350" s="30" t="str">
        <f>IF(ISNUMBER('Форма 1'!AC350),ROUND('Форма 1'!$I350*VLOOKUP('Форма 1'!$G350,'Предельники 2022'!$B$4:$X$28,'Форма 1'!AC$7),2),"")</f>
        <v/>
      </c>
      <c r="I350" s="30" t="str">
        <f>IF(ISNUMBER('Форма 1'!AD350),ROUND('Форма 1'!$I350*VLOOKUP('Форма 1'!$G350,'Предельники 2022'!$B$4:$X$28,'Форма 1'!AD$7),2),"")</f>
        <v/>
      </c>
      <c r="J350" s="30" t="str">
        <f>IF(ISNUMBER('Форма 1'!AE350),ROUND('Форма 1'!$I350*VLOOKUP('Форма 1'!$G350,'Предельники 2022'!$B$4:$X$28,'Форма 1'!AE$7),2),"")</f>
        <v/>
      </c>
      <c r="K350" s="30" t="str">
        <f>IF(ISNUMBER('Форма 1'!AF350),ROUND('Форма 1'!$I350*VLOOKUP('Форма 1'!$G350,'Предельники 2022'!$B$4:$X$28,'Форма 1'!AF$7),2),"")</f>
        <v/>
      </c>
      <c r="L350" s="31" t="str">
        <f>IF(ISBLANK('Форма 1'!AG350),"",'Форма 1'!AG350)</f>
        <v/>
      </c>
      <c r="M350" s="32" t="str">
        <f>IF(ISBLANK('Форма 1'!AH350),"",'Форма 1'!AH350)</f>
        <v/>
      </c>
      <c r="N350" s="30" t="str">
        <f>IF(ISNUMBER('Форма 1'!AI350),ROUND('Форма 1'!$I350*VLOOKUP('Форма 1'!$G350,'Предельники 2022'!$B$4:$X$28,'Форма 1'!AI$7),2),"")</f>
        <v/>
      </c>
      <c r="O350" s="30">
        <f>IF(ISNUMBER('Форма 1'!AJ350),ROUND('Форма 1'!$I350*VLOOKUP('Форма 1'!$G350,'Предельники 2022'!$B$4:$X$28,'Форма 1'!AJ$7),2),"")</f>
        <v>69645351.870000005</v>
      </c>
      <c r="P350" s="30" t="str">
        <f>IF(ISNUMBER('Форма 1'!AK350),ROUND('Форма 1'!$I350*VLOOKUP('Форма 1'!$G350,'Предельники 2022'!$B$4:$X$28,'Форма 1'!AK$7),2),"")</f>
        <v/>
      </c>
      <c r="Q350" s="30" t="str">
        <f>IF(ISNUMBER('Форма 1'!AL350),ROUND('Форма 1'!$I350*VLOOKUP('Форма 1'!$G350,'Предельники 2022'!$B$4:$X$28,'Форма 1'!AL$7),2),"")</f>
        <v/>
      </c>
      <c r="R350" s="30" t="str">
        <f>IF(ISNUMBER('Форма 1'!AM350),ROUND('Форма 1'!$I350*VLOOKUP('Форма 1'!$G350,'Предельники 2022'!$B$4:$X$28,'Форма 1'!AM$7),2),"")</f>
        <v/>
      </c>
      <c r="S350" s="93" t="str">
        <f t="shared" si="62"/>
        <v/>
      </c>
      <c r="T350" s="93" t="str">
        <f>IF(ISNUMBER('Форма 1'!AN350),INDEX('Предельники 2022'!$C$4:$X$28,MATCH('Форма 1'!$G350,'Предельники 2022'!$B$4:$B$28,0),MATCH(T$5,'Предельники 2022'!$C$3:$X$3,0)),"")</f>
        <v/>
      </c>
      <c r="U350" s="93" t="str">
        <f>IF(ISNUMBER('Форма 1'!AO350),INDEX('Предельники 2022'!$C$4:$X$28,MATCH('Форма 1'!$G350,'Предельники 2022'!$B$4:$B$28,0),MATCH(U$5,'Предельники 2022'!$C$3:$X$3,0)),"")</f>
        <v/>
      </c>
      <c r="V350" s="93" t="str">
        <f>IF(ISNUMBER('Форма 1'!AP350),INDEX('Предельники 2022'!$C$4:$X$28,MATCH('Форма 1'!$G350,'Предельники 2022'!$B$4:$B$28,0),MATCH(V$5,'Предельники 2022'!$C$3:$X$3,0)),"")</f>
        <v/>
      </c>
      <c r="W350" s="93" t="str">
        <f>IF(ISNUMBER('Форма 1'!AQ350),INDEX('Предельники 2022'!$C$4:$X$28,MATCH('Форма 1'!$G350,'Предельники 2022'!$B$4:$B$28,0),MATCH(W$5,'Предельники 2022'!$C$3:$X$3,0)),"")</f>
        <v/>
      </c>
      <c r="X350" s="30" t="str">
        <f>IF(ISNUMBER('Форма 1'!AR350),ROUND('Форма 1'!$I350*VLOOKUP('Форма 1'!$G350,'Предельники 2022'!$B$4:$X$28,'Форма 1'!AR$7),2),"")</f>
        <v/>
      </c>
      <c r="Y350" s="30" t="str">
        <f>IF(ISNUMBER('Форма 1'!AS350),ROUND('Форма 1'!$I350*VLOOKUP('Форма 1'!$G350,'Предельники 2022'!$B$4:$X$28,'Форма 1'!AS$7),2),"")</f>
        <v/>
      </c>
      <c r="Z350" s="30" t="str">
        <f>IF(ISNUMBER('Форма 1'!AT350),ROUND('Форма 1'!$I350*VLOOKUP('Форма 1'!$G350,'Предельники 2022'!$B$4:$X$28,'Форма 1'!AT$7),2),"")</f>
        <v/>
      </c>
      <c r="AA350" s="32"/>
      <c r="AB350" s="128">
        <f>'Форма 1'!T350</f>
        <v>45657</v>
      </c>
      <c r="AC350" s="130" t="str">
        <f>'Форма 1'!U350</f>
        <v>РО</v>
      </c>
    </row>
    <row r="351" spans="1:29" x14ac:dyDescent="0.25">
      <c r="A351" s="28">
        <f t="shared" si="61"/>
        <v>164</v>
      </c>
      <c r="B351" s="74" t="str">
        <f>IF(ISBLANK('Форма 1'!B351),"",'Форма 1'!B351)</f>
        <v>Пермский городской округ, город Пермь</v>
      </c>
      <c r="C351" s="87" t="s">
        <v>1774</v>
      </c>
      <c r="D351" s="29">
        <f>IF(ISBLANK(C351),"Введите адрес",IF(C351='Форма 1'!C351,SUM(E351:K351,M351:S351,Форма2[[#This Row],[19]:[22]]),"Ошибка в адресе!"))</f>
        <v>14879314.83</v>
      </c>
      <c r="E351" s="30" t="str">
        <f>IF(ISNUMBER('Форма 1'!Z351),ROUND('Форма 1'!$I351*VLOOKUP('Форма 1'!$G351,'Предельники 2022'!$B$4:$X$28,'Форма 1'!Z$7),2),"")</f>
        <v/>
      </c>
      <c r="F351" s="30" t="str">
        <f>IF(ISNUMBER('Форма 1'!AA351),ROUND('Форма 1'!$I351*VLOOKUP('Форма 1'!$G351,'Предельники 2022'!$B$4:$X$28,'Форма 1'!AA$7),2),"")</f>
        <v/>
      </c>
      <c r="G351" s="30" t="str">
        <f>IF(ISNUMBER('Форма 1'!AB351),ROUND('Форма 1'!$I351*VLOOKUP('Форма 1'!$G351,'Предельники 2022'!$B$4:$X$28,'Форма 1'!AB$7),2),"")</f>
        <v/>
      </c>
      <c r="H351" s="30" t="str">
        <f>IF(ISNUMBER('Форма 1'!AC351),ROUND('Форма 1'!$I351*VLOOKUP('Форма 1'!$G351,'Предельники 2022'!$B$4:$X$28,'Форма 1'!AC$7),2),"")</f>
        <v/>
      </c>
      <c r="I351" s="30" t="str">
        <f>IF(ISNUMBER('Форма 1'!AD351),ROUND('Форма 1'!$I351*VLOOKUP('Форма 1'!$G351,'Предельники 2022'!$B$4:$X$28,'Форма 1'!AD$7),2),"")</f>
        <v/>
      </c>
      <c r="J351" s="30" t="str">
        <f>IF(ISNUMBER('Форма 1'!AE351),ROUND('Форма 1'!$I351*VLOOKUP('Форма 1'!$G351,'Предельники 2022'!$B$4:$X$28,'Форма 1'!AE$7),2),"")</f>
        <v/>
      </c>
      <c r="K351" s="30" t="str">
        <f>IF(ISNUMBER('Форма 1'!AF351),ROUND('Форма 1'!$I351*VLOOKUP('Форма 1'!$G351,'Предельники 2022'!$B$4:$X$28,'Форма 1'!AF$7),2),"")</f>
        <v/>
      </c>
      <c r="L351" s="31" t="str">
        <f>IF(ISBLANK('Форма 1'!AG351),"",'Форма 1'!AG351)</f>
        <v/>
      </c>
      <c r="M351" s="32" t="str">
        <f>IF(ISBLANK('Форма 1'!AH351),"",'Форма 1'!AH351)</f>
        <v/>
      </c>
      <c r="N351" s="30">
        <f>IF(ISNUMBER('Форма 1'!AI351),ROUND('Форма 1'!$I351*VLOOKUP('Форма 1'!$G351,'Предельники 2022'!$B$4:$X$28,'Форма 1'!AI$7),2),"")</f>
        <v>14879314.83</v>
      </c>
      <c r="O351" s="30" t="str">
        <f>IF(ISNUMBER('Форма 1'!AJ351),ROUND('Форма 1'!$I351*VLOOKUP('Форма 1'!$G351,'Предельники 2022'!$B$4:$X$28,'Форма 1'!AJ$7),2),"")</f>
        <v/>
      </c>
      <c r="P351" s="30" t="str">
        <f>IF(ISNUMBER('Форма 1'!AK351),ROUND('Форма 1'!$I351*VLOOKUP('Форма 1'!$G351,'Предельники 2022'!$B$4:$X$28,'Форма 1'!AK$7),2),"")</f>
        <v/>
      </c>
      <c r="Q351" s="30" t="str">
        <f>IF(ISNUMBER('Форма 1'!AL351),ROUND('Форма 1'!$I351*VLOOKUP('Форма 1'!$G351,'Предельники 2022'!$B$4:$X$28,'Форма 1'!AL$7),2),"")</f>
        <v/>
      </c>
      <c r="R351" s="30" t="str">
        <f>IF(ISNUMBER('Форма 1'!AM351),ROUND('Форма 1'!$I351*VLOOKUP('Форма 1'!$G351,'Предельники 2022'!$B$4:$X$28,'Форма 1'!AM$7),2),"")</f>
        <v/>
      </c>
      <c r="S351" s="93" t="str">
        <f t="shared" si="62"/>
        <v/>
      </c>
      <c r="T351" s="93" t="str">
        <f>IF(ISNUMBER('Форма 1'!AN351),INDEX('Предельники 2022'!$C$4:$X$28,MATCH('Форма 1'!$G351,'Предельники 2022'!$B$4:$B$28,0),MATCH(T$5,'Предельники 2022'!$C$3:$X$3,0)),"")</f>
        <v/>
      </c>
      <c r="U351" s="93" t="str">
        <f>IF(ISNUMBER('Форма 1'!AO351),INDEX('Предельники 2022'!$C$4:$X$28,MATCH('Форма 1'!$G351,'Предельники 2022'!$B$4:$B$28,0),MATCH(U$5,'Предельники 2022'!$C$3:$X$3,0)),"")</f>
        <v/>
      </c>
      <c r="V351" s="93" t="str">
        <f>IF(ISNUMBER('Форма 1'!AP351),INDEX('Предельники 2022'!$C$4:$X$28,MATCH('Форма 1'!$G351,'Предельники 2022'!$B$4:$B$28,0),MATCH(V$5,'Предельники 2022'!$C$3:$X$3,0)),"")</f>
        <v/>
      </c>
      <c r="W351" s="93" t="str">
        <f>IF(ISNUMBER('Форма 1'!AQ351),INDEX('Предельники 2022'!$C$4:$X$28,MATCH('Форма 1'!$G351,'Предельники 2022'!$B$4:$B$28,0),MATCH(W$5,'Предельники 2022'!$C$3:$X$3,0)),"")</f>
        <v/>
      </c>
      <c r="X351" s="30" t="str">
        <f>IF(ISNUMBER('Форма 1'!AR351),ROUND('Форма 1'!$I351*VLOOKUP('Форма 1'!$G351,'Предельники 2022'!$B$4:$X$28,'Форма 1'!AR$7),2),"")</f>
        <v/>
      </c>
      <c r="Y351" s="30" t="str">
        <f>IF(ISNUMBER('Форма 1'!AS351),ROUND('Форма 1'!$I351*VLOOKUP('Форма 1'!$G351,'Предельники 2022'!$B$4:$X$28,'Форма 1'!AS$7),2),"")</f>
        <v/>
      </c>
      <c r="Z351" s="30" t="str">
        <f>IF(ISNUMBER('Форма 1'!AT351),ROUND('Форма 1'!$I351*VLOOKUP('Форма 1'!$G351,'Предельники 2022'!$B$4:$X$28,'Форма 1'!AT$7),2),"")</f>
        <v/>
      </c>
      <c r="AA351" s="32"/>
      <c r="AB351" s="128">
        <f>'Форма 1'!T351</f>
        <v>45657</v>
      </c>
      <c r="AC351" s="130" t="str">
        <f>'Форма 1'!U351</f>
        <v>РО</v>
      </c>
    </row>
    <row r="352" spans="1:29" x14ac:dyDescent="0.25">
      <c r="A352" s="28">
        <f t="shared" si="61"/>
        <v>165</v>
      </c>
      <c r="B352" s="74" t="str">
        <f>IF(ISBLANK('Форма 1'!B352),"",'Форма 1'!B352)</f>
        <v>Пермский городской округ, город Пермь</v>
      </c>
      <c r="C352" s="87" t="s">
        <v>270</v>
      </c>
      <c r="D352" s="29">
        <f>IF(ISBLANK(C352),"Введите адрес",IF(C352='Форма 1'!C352,SUM(E352:K352,M352:S352,Форма2[[#This Row],[19]:[22]]),"Ошибка в адресе!"))</f>
        <v>17752261.199999999</v>
      </c>
      <c r="E352" s="30" t="str">
        <f>IF(ISNUMBER('Форма 1'!Z352),ROUND('Форма 1'!$I352*VLOOKUP('Форма 1'!$G352,'Предельники 2022'!$B$4:$X$28,'Форма 1'!Z$7),2),"")</f>
        <v/>
      </c>
      <c r="F352" s="30" t="str">
        <f>IF(ISNUMBER('Форма 1'!AA352),ROUND('Форма 1'!$I352*VLOOKUP('Форма 1'!$G352,'Предельники 2022'!$B$4:$X$28,'Форма 1'!AA$7),2),"")</f>
        <v/>
      </c>
      <c r="G352" s="30" t="str">
        <f>IF(ISNUMBER('Форма 1'!AB352),ROUND('Форма 1'!$I352*VLOOKUP('Форма 1'!$G352,'Предельники 2022'!$B$4:$X$28,'Форма 1'!AB$7),2),"")</f>
        <v/>
      </c>
      <c r="H352" s="30" t="str">
        <f>IF(ISNUMBER('Форма 1'!AC352),ROUND('Форма 1'!$I352*VLOOKUP('Форма 1'!$G352,'Предельники 2022'!$B$4:$X$28,'Форма 1'!AC$7),2),"")</f>
        <v/>
      </c>
      <c r="I352" s="30" t="str">
        <f>IF(ISNUMBER('Форма 1'!AD352),ROUND('Форма 1'!$I352*VLOOKUP('Форма 1'!$G352,'Предельники 2022'!$B$4:$X$28,'Форма 1'!AD$7),2),"")</f>
        <v/>
      </c>
      <c r="J352" s="30" t="str">
        <f>IF(ISNUMBER('Форма 1'!AE352),ROUND('Форма 1'!$I352*VLOOKUP('Форма 1'!$G352,'Предельники 2022'!$B$4:$X$28,'Форма 1'!AE$7),2),"")</f>
        <v/>
      </c>
      <c r="K352" s="30" t="str">
        <f>IF(ISNUMBER('Форма 1'!AF352),ROUND('Форма 1'!$I352*VLOOKUP('Форма 1'!$G352,'Предельники 2022'!$B$4:$X$28,'Форма 1'!AF$7),2),"")</f>
        <v/>
      </c>
      <c r="L352" s="31" t="str">
        <f>IF(ISBLANK('Форма 1'!AG352),"",'Форма 1'!AG352)</f>
        <v/>
      </c>
      <c r="M352" s="32" t="str">
        <f>IF(ISBLANK('Форма 1'!AH352),"",'Форма 1'!AH352)</f>
        <v/>
      </c>
      <c r="N352" s="30" t="str">
        <f>IF(ISNUMBER('Форма 1'!AI352),ROUND('Форма 1'!$I352*VLOOKUP('Форма 1'!$G352,'Предельники 2022'!$B$4:$X$28,'Форма 1'!AI$7),2),"")</f>
        <v/>
      </c>
      <c r="O352" s="30">
        <f>IF(ISNUMBER('Форма 1'!AJ352),ROUND('Форма 1'!$I352*VLOOKUP('Форма 1'!$G352,'Предельники 2022'!$B$4:$X$28,'Форма 1'!AJ$7),2),"")</f>
        <v>17752261.199999999</v>
      </c>
      <c r="P352" s="30" t="str">
        <f>IF(ISNUMBER('Форма 1'!AK352),ROUND('Форма 1'!$I352*VLOOKUP('Форма 1'!$G352,'Предельники 2022'!$B$4:$X$28,'Форма 1'!AK$7),2),"")</f>
        <v/>
      </c>
      <c r="Q352" s="30" t="str">
        <f>IF(ISNUMBER('Форма 1'!AL352),ROUND('Форма 1'!$I352*VLOOKUP('Форма 1'!$G352,'Предельники 2022'!$B$4:$X$28,'Форма 1'!AL$7),2),"")</f>
        <v/>
      </c>
      <c r="R352" s="30" t="str">
        <f>IF(ISNUMBER('Форма 1'!AM352),ROUND('Форма 1'!$I352*VLOOKUP('Форма 1'!$G352,'Предельники 2022'!$B$4:$X$28,'Форма 1'!AM$7),2),"")</f>
        <v/>
      </c>
      <c r="S352" s="93" t="str">
        <f t="shared" si="62"/>
        <v/>
      </c>
      <c r="T352" s="93" t="str">
        <f>IF(ISNUMBER('Форма 1'!AN352),INDEX('Предельники 2022'!$C$4:$X$28,MATCH('Форма 1'!$G352,'Предельники 2022'!$B$4:$B$28,0),MATCH(T$5,'Предельники 2022'!$C$3:$X$3,0)),"")</f>
        <v/>
      </c>
      <c r="U352" s="93" t="str">
        <f>IF(ISNUMBER('Форма 1'!AO352),INDEX('Предельники 2022'!$C$4:$X$28,MATCH('Форма 1'!$G352,'Предельники 2022'!$B$4:$B$28,0),MATCH(U$5,'Предельники 2022'!$C$3:$X$3,0)),"")</f>
        <v/>
      </c>
      <c r="V352" s="93" t="str">
        <f>IF(ISNUMBER('Форма 1'!AP352),INDEX('Предельники 2022'!$C$4:$X$28,MATCH('Форма 1'!$G352,'Предельники 2022'!$B$4:$B$28,0),MATCH(V$5,'Предельники 2022'!$C$3:$X$3,0)),"")</f>
        <v/>
      </c>
      <c r="W352" s="93" t="str">
        <f>IF(ISNUMBER('Форма 1'!AQ352),INDEX('Предельники 2022'!$C$4:$X$28,MATCH('Форма 1'!$G352,'Предельники 2022'!$B$4:$B$28,0),MATCH(W$5,'Предельники 2022'!$C$3:$X$3,0)),"")</f>
        <v/>
      </c>
      <c r="X352" s="30" t="str">
        <f>IF(ISNUMBER('Форма 1'!AR352),ROUND('Форма 1'!$I352*VLOOKUP('Форма 1'!$G352,'Предельники 2022'!$B$4:$X$28,'Форма 1'!AR$7),2),"")</f>
        <v/>
      </c>
      <c r="Y352" s="30" t="str">
        <f>IF(ISNUMBER('Форма 1'!AS352),ROUND('Форма 1'!$I352*VLOOKUP('Форма 1'!$G352,'Предельники 2022'!$B$4:$X$28,'Форма 1'!AS$7),2),"")</f>
        <v/>
      </c>
      <c r="Z352" s="30" t="str">
        <f>IF(ISNUMBER('Форма 1'!AT352),ROUND('Форма 1'!$I352*VLOOKUP('Форма 1'!$G352,'Предельники 2022'!$B$4:$X$28,'Форма 1'!AT$7),2),"")</f>
        <v/>
      </c>
      <c r="AA352" s="32"/>
      <c r="AB352" s="128">
        <f>'Форма 1'!T352</f>
        <v>45657</v>
      </c>
      <c r="AC352" s="130" t="str">
        <f>'Форма 1'!U352</f>
        <v>СС</v>
      </c>
    </row>
    <row r="353" spans="1:29" x14ac:dyDescent="0.25">
      <c r="A353" s="28">
        <f t="shared" si="61"/>
        <v>166</v>
      </c>
      <c r="B353" s="74" t="str">
        <f>IF(ISBLANK('Форма 1'!B353),"",'Форма 1'!B353)</f>
        <v>Пермский городской округ, город Пермь</v>
      </c>
      <c r="C353" s="87" t="s">
        <v>1615</v>
      </c>
      <c r="D353" s="29">
        <f>IF(ISBLANK(C353),"Введите адрес",IF(C353='Форма 1'!C353,SUM(E353:K353,M353:S353,Форма2[[#This Row],[19]:[22]]),"Ошибка в адресе!"))</f>
        <v>15661891.5</v>
      </c>
      <c r="E353" s="30" t="str">
        <f>IF(ISNUMBER('Форма 1'!Z353),ROUND('Форма 1'!$I353*VLOOKUP('Форма 1'!$G353,'Предельники 2022'!$B$4:$X$28,'Форма 1'!Z$7),2),"")</f>
        <v/>
      </c>
      <c r="F353" s="30" t="str">
        <f>IF(ISNUMBER('Форма 1'!AA353),ROUND('Форма 1'!$I353*VLOOKUP('Форма 1'!$G353,'Предельники 2022'!$B$4:$X$28,'Форма 1'!AA$7),2),"")</f>
        <v/>
      </c>
      <c r="G353" s="30" t="str">
        <f>IF(ISNUMBER('Форма 1'!AB353),ROUND('Форма 1'!$I353*VLOOKUP('Форма 1'!$G353,'Предельники 2022'!$B$4:$X$28,'Форма 1'!AB$7),2),"")</f>
        <v/>
      </c>
      <c r="H353" s="30" t="str">
        <f>IF(ISNUMBER('Форма 1'!AC353),ROUND('Форма 1'!$I353*VLOOKUP('Форма 1'!$G353,'Предельники 2022'!$B$4:$X$28,'Форма 1'!AC$7),2),"")</f>
        <v/>
      </c>
      <c r="I353" s="30" t="str">
        <f>IF(ISNUMBER('Форма 1'!AD353),ROUND('Форма 1'!$I353*VLOOKUP('Форма 1'!$G353,'Предельники 2022'!$B$4:$X$28,'Форма 1'!AD$7),2),"")</f>
        <v/>
      </c>
      <c r="J353" s="30" t="str">
        <f>IF(ISNUMBER('Форма 1'!AE353),ROUND('Форма 1'!$I353*VLOOKUP('Форма 1'!$G353,'Предельники 2022'!$B$4:$X$28,'Форма 1'!AE$7),2),"")</f>
        <v/>
      </c>
      <c r="K353" s="30" t="str">
        <f>IF(ISNUMBER('Форма 1'!AF353),ROUND('Форма 1'!$I353*VLOOKUP('Форма 1'!$G353,'Предельники 2022'!$B$4:$X$28,'Форма 1'!AF$7),2),"")</f>
        <v/>
      </c>
      <c r="L353" s="31" t="str">
        <f>IF(ISBLANK('Форма 1'!AG353),"",'Форма 1'!AG353)</f>
        <v/>
      </c>
      <c r="M353" s="32" t="str">
        <f>IF(ISBLANK('Форма 1'!AH353),"",'Форма 1'!AH353)</f>
        <v/>
      </c>
      <c r="N353" s="30">
        <f>IF(ISNUMBER('Форма 1'!AI353),ROUND('Форма 1'!$I353*VLOOKUP('Форма 1'!$G353,'Предельники 2022'!$B$4:$X$28,'Форма 1'!AI$7),2),"")</f>
        <v>15661891.5</v>
      </c>
      <c r="O353" s="30" t="str">
        <f>IF(ISNUMBER('Форма 1'!AJ353),ROUND('Форма 1'!$I353*VLOOKUP('Форма 1'!$G353,'Предельники 2022'!$B$4:$X$28,'Форма 1'!AJ$7),2),"")</f>
        <v/>
      </c>
      <c r="P353" s="30" t="str">
        <f>IF(ISNUMBER('Форма 1'!AK353),ROUND('Форма 1'!$I353*VLOOKUP('Форма 1'!$G353,'Предельники 2022'!$B$4:$X$28,'Форма 1'!AK$7),2),"")</f>
        <v/>
      </c>
      <c r="Q353" s="30" t="str">
        <f>IF(ISNUMBER('Форма 1'!AL353),ROUND('Форма 1'!$I353*VLOOKUP('Форма 1'!$G353,'Предельники 2022'!$B$4:$X$28,'Форма 1'!AL$7),2),"")</f>
        <v/>
      </c>
      <c r="R353" s="30" t="str">
        <f>IF(ISNUMBER('Форма 1'!AM353),ROUND('Форма 1'!$I353*VLOOKUP('Форма 1'!$G353,'Предельники 2022'!$B$4:$X$28,'Форма 1'!AM$7),2),"")</f>
        <v/>
      </c>
      <c r="S353" s="93" t="str">
        <f t="shared" si="62"/>
        <v/>
      </c>
      <c r="T353" s="93" t="str">
        <f>IF(ISNUMBER('Форма 1'!AN353),INDEX('Предельники 2022'!$C$4:$X$28,MATCH('Форма 1'!$G353,'Предельники 2022'!$B$4:$B$28,0),MATCH(T$5,'Предельники 2022'!$C$3:$X$3,0)),"")</f>
        <v/>
      </c>
      <c r="U353" s="93" t="str">
        <f>IF(ISNUMBER('Форма 1'!AO353),INDEX('Предельники 2022'!$C$4:$X$28,MATCH('Форма 1'!$G353,'Предельники 2022'!$B$4:$B$28,0),MATCH(U$5,'Предельники 2022'!$C$3:$X$3,0)),"")</f>
        <v/>
      </c>
      <c r="V353" s="93" t="str">
        <f>IF(ISNUMBER('Форма 1'!AP353),INDEX('Предельники 2022'!$C$4:$X$28,MATCH('Форма 1'!$G353,'Предельники 2022'!$B$4:$B$28,0),MATCH(V$5,'Предельники 2022'!$C$3:$X$3,0)),"")</f>
        <v/>
      </c>
      <c r="W353" s="93" t="str">
        <f>IF(ISNUMBER('Форма 1'!AQ353),INDEX('Предельники 2022'!$C$4:$X$28,MATCH('Форма 1'!$G353,'Предельники 2022'!$B$4:$B$28,0),MATCH(W$5,'Предельники 2022'!$C$3:$X$3,0)),"")</f>
        <v/>
      </c>
      <c r="X353" s="30" t="str">
        <f>IF(ISNUMBER('Форма 1'!AR353),ROUND('Форма 1'!$I353*VLOOKUP('Форма 1'!$G353,'Предельники 2022'!$B$4:$X$28,'Форма 1'!AR$7),2),"")</f>
        <v/>
      </c>
      <c r="Y353" s="30" t="str">
        <f>IF(ISNUMBER('Форма 1'!AS353),ROUND('Форма 1'!$I353*VLOOKUP('Форма 1'!$G353,'Предельники 2022'!$B$4:$X$28,'Форма 1'!AS$7),2),"")</f>
        <v/>
      </c>
      <c r="Z353" s="30" t="str">
        <f>IF(ISNUMBER('Форма 1'!AT353),ROUND('Форма 1'!$I353*VLOOKUP('Форма 1'!$G353,'Предельники 2022'!$B$4:$X$28,'Форма 1'!AT$7),2),"")</f>
        <v/>
      </c>
      <c r="AA353" s="32"/>
      <c r="AB353" s="128">
        <f>'Форма 1'!T353</f>
        <v>45657</v>
      </c>
      <c r="AC353" s="130" t="str">
        <f>'Форма 1'!U353</f>
        <v>СС</v>
      </c>
    </row>
    <row r="354" spans="1:29" x14ac:dyDescent="0.25">
      <c r="A354" s="28">
        <f t="shared" si="61"/>
        <v>167</v>
      </c>
      <c r="B354" s="74" t="str">
        <f>IF(ISBLANK('Форма 1'!B354),"",'Форма 1'!B354)</f>
        <v>Пермский городской округ, город Пермь</v>
      </c>
      <c r="C354" s="87" t="s">
        <v>271</v>
      </c>
      <c r="D354" s="29">
        <f>IF(ISBLANK(C354),"Введите адрес",IF(C354='Форма 1'!C354,SUM(E354:K354,M354:S354,Форма2[[#This Row],[19]:[22]]),"Ошибка в адресе!"))</f>
        <v>12640918.279999999</v>
      </c>
      <c r="E354" s="30" t="str">
        <f>IF(ISNUMBER('Форма 1'!Z354),ROUND('Форма 1'!$I354*VLOOKUP('Форма 1'!$G354,'Предельники 2022'!$B$4:$X$28,'Форма 1'!Z$7),2),"")</f>
        <v/>
      </c>
      <c r="F354" s="30" t="str">
        <f>IF(ISNUMBER('Форма 1'!AA354),ROUND('Форма 1'!$I354*VLOOKUP('Форма 1'!$G354,'Предельники 2022'!$B$4:$X$28,'Форма 1'!AA$7),2),"")</f>
        <v/>
      </c>
      <c r="G354" s="30" t="str">
        <f>IF(ISNUMBER('Форма 1'!AB354),ROUND('Форма 1'!$I354*VLOOKUP('Форма 1'!$G354,'Предельники 2022'!$B$4:$X$28,'Форма 1'!AB$7),2),"")</f>
        <v/>
      </c>
      <c r="H354" s="30" t="str">
        <f>IF(ISNUMBER('Форма 1'!AC354),ROUND('Форма 1'!$I354*VLOOKUP('Форма 1'!$G354,'Предельники 2022'!$B$4:$X$28,'Форма 1'!AC$7),2),"")</f>
        <v/>
      </c>
      <c r="I354" s="30" t="str">
        <f>IF(ISNUMBER('Форма 1'!AD354),ROUND('Форма 1'!$I354*VLOOKUP('Форма 1'!$G354,'Предельники 2022'!$B$4:$X$28,'Форма 1'!AD$7),2),"")</f>
        <v/>
      </c>
      <c r="J354" s="30" t="str">
        <f>IF(ISNUMBER('Форма 1'!AE354),ROUND('Форма 1'!$I354*VLOOKUP('Форма 1'!$G354,'Предельники 2022'!$B$4:$X$28,'Форма 1'!AE$7),2),"")</f>
        <v/>
      </c>
      <c r="K354" s="30" t="str">
        <f>IF(ISNUMBER('Форма 1'!AF354),ROUND('Форма 1'!$I354*VLOOKUP('Форма 1'!$G354,'Предельники 2022'!$B$4:$X$28,'Форма 1'!AF$7),2),"")</f>
        <v/>
      </c>
      <c r="L354" s="31" t="str">
        <f>IF(ISBLANK('Форма 1'!AG354),"",'Форма 1'!AG354)</f>
        <v/>
      </c>
      <c r="M354" s="32" t="str">
        <f>IF(ISBLANK('Форма 1'!AH354),"",'Форма 1'!AH354)</f>
        <v/>
      </c>
      <c r="N354" s="30" t="str">
        <f>IF(ISNUMBER('Форма 1'!AI354),ROUND('Форма 1'!$I354*VLOOKUP('Форма 1'!$G354,'Предельники 2022'!$B$4:$X$28,'Форма 1'!AI$7),2),"")</f>
        <v/>
      </c>
      <c r="O354" s="30">
        <f>IF(ISNUMBER('Форма 1'!AJ354),ROUND('Форма 1'!$I354*VLOOKUP('Форма 1'!$G354,'Предельники 2022'!$B$4:$X$28,'Форма 1'!AJ$7),2),"")</f>
        <v>12640918.279999999</v>
      </c>
      <c r="P354" s="30" t="str">
        <f>IF(ISNUMBER('Форма 1'!AK354),ROUND('Форма 1'!$I354*VLOOKUP('Форма 1'!$G354,'Предельники 2022'!$B$4:$X$28,'Форма 1'!AK$7),2),"")</f>
        <v/>
      </c>
      <c r="Q354" s="30" t="str">
        <f>IF(ISNUMBER('Форма 1'!AL354),ROUND('Форма 1'!$I354*VLOOKUP('Форма 1'!$G354,'Предельники 2022'!$B$4:$X$28,'Форма 1'!AL$7),2),"")</f>
        <v/>
      </c>
      <c r="R354" s="30" t="str">
        <f>IF(ISNUMBER('Форма 1'!AM354),ROUND('Форма 1'!$I354*VLOOKUP('Форма 1'!$G354,'Предельники 2022'!$B$4:$X$28,'Форма 1'!AM$7),2),"")</f>
        <v/>
      </c>
      <c r="S354" s="93" t="str">
        <f t="shared" si="62"/>
        <v/>
      </c>
      <c r="T354" s="93" t="str">
        <f>IF(ISNUMBER('Форма 1'!AN354),INDEX('Предельники 2022'!$C$4:$X$28,MATCH('Форма 1'!$G354,'Предельники 2022'!$B$4:$B$28,0),MATCH(T$5,'Предельники 2022'!$C$3:$X$3,0)),"")</f>
        <v/>
      </c>
      <c r="U354" s="93" t="str">
        <f>IF(ISNUMBER('Форма 1'!AO354),INDEX('Предельники 2022'!$C$4:$X$28,MATCH('Форма 1'!$G354,'Предельники 2022'!$B$4:$B$28,0),MATCH(U$5,'Предельники 2022'!$C$3:$X$3,0)),"")</f>
        <v/>
      </c>
      <c r="V354" s="93" t="str">
        <f>IF(ISNUMBER('Форма 1'!AP354),INDEX('Предельники 2022'!$C$4:$X$28,MATCH('Форма 1'!$G354,'Предельники 2022'!$B$4:$B$28,0),MATCH(V$5,'Предельники 2022'!$C$3:$X$3,0)),"")</f>
        <v/>
      </c>
      <c r="W354" s="93" t="str">
        <f>IF(ISNUMBER('Форма 1'!AQ354),INDEX('Предельники 2022'!$C$4:$X$28,MATCH('Форма 1'!$G354,'Предельники 2022'!$B$4:$B$28,0),MATCH(W$5,'Предельники 2022'!$C$3:$X$3,0)),"")</f>
        <v/>
      </c>
      <c r="X354" s="30" t="str">
        <f>IF(ISNUMBER('Форма 1'!AR354),ROUND('Форма 1'!$I354*VLOOKUP('Форма 1'!$G354,'Предельники 2022'!$B$4:$X$28,'Форма 1'!AR$7),2),"")</f>
        <v/>
      </c>
      <c r="Y354" s="30" t="str">
        <f>IF(ISNUMBER('Форма 1'!AS354),ROUND('Форма 1'!$I354*VLOOKUP('Форма 1'!$G354,'Предельники 2022'!$B$4:$X$28,'Форма 1'!AS$7),2),"")</f>
        <v/>
      </c>
      <c r="Z354" s="30" t="str">
        <f>IF(ISNUMBER('Форма 1'!AT354),ROUND('Форма 1'!$I354*VLOOKUP('Форма 1'!$G354,'Предельники 2022'!$B$4:$X$28,'Форма 1'!AT$7),2),"")</f>
        <v/>
      </c>
      <c r="AA354" s="32"/>
      <c r="AB354" s="128">
        <f>'Форма 1'!T354</f>
        <v>45657</v>
      </c>
      <c r="AC354" s="130" t="str">
        <f>'Форма 1'!U354</f>
        <v>СС</v>
      </c>
    </row>
    <row r="355" spans="1:29" x14ac:dyDescent="0.25">
      <c r="A355" s="28">
        <f t="shared" si="61"/>
        <v>168</v>
      </c>
      <c r="B355" s="74" t="str">
        <f>IF(ISBLANK('Форма 1'!B355),"",'Форма 1'!B355)</f>
        <v>Пермский городской округ, город Пермь</v>
      </c>
      <c r="C355" s="87" t="s">
        <v>272</v>
      </c>
      <c r="D355" s="29">
        <f>IF(ISBLANK(C355),"Введите адрес",IF(C355='Форма 1'!C355,SUM(E355:K355,M355:S355,Форма2[[#This Row],[19]:[22]]),"Ошибка в адресе!"))</f>
        <v>12730753.699999999</v>
      </c>
      <c r="E355" s="30" t="str">
        <f>IF(ISNUMBER('Форма 1'!Z355),ROUND('Форма 1'!$I355*VLOOKUP('Форма 1'!$G355,'Предельники 2022'!$B$4:$X$28,'Форма 1'!Z$7),2),"")</f>
        <v/>
      </c>
      <c r="F355" s="30" t="str">
        <f>IF(ISNUMBER('Форма 1'!AA355),ROUND('Форма 1'!$I355*VLOOKUP('Форма 1'!$G355,'Предельники 2022'!$B$4:$X$28,'Форма 1'!AA$7),2),"")</f>
        <v/>
      </c>
      <c r="G355" s="30" t="str">
        <f>IF(ISNUMBER('Форма 1'!AB355),ROUND('Форма 1'!$I355*VLOOKUP('Форма 1'!$G355,'Предельники 2022'!$B$4:$X$28,'Форма 1'!AB$7),2),"")</f>
        <v/>
      </c>
      <c r="H355" s="30" t="str">
        <f>IF(ISNUMBER('Форма 1'!AC355),ROUND('Форма 1'!$I355*VLOOKUP('Форма 1'!$G355,'Предельники 2022'!$B$4:$X$28,'Форма 1'!AC$7),2),"")</f>
        <v/>
      </c>
      <c r="I355" s="30" t="str">
        <f>IF(ISNUMBER('Форма 1'!AD355),ROUND('Форма 1'!$I355*VLOOKUP('Форма 1'!$G355,'Предельники 2022'!$B$4:$X$28,'Форма 1'!AD$7),2),"")</f>
        <v/>
      </c>
      <c r="J355" s="30" t="str">
        <f>IF(ISNUMBER('Форма 1'!AE355),ROUND('Форма 1'!$I355*VLOOKUP('Форма 1'!$G355,'Предельники 2022'!$B$4:$X$28,'Форма 1'!AE$7),2),"")</f>
        <v/>
      </c>
      <c r="K355" s="30" t="str">
        <f>IF(ISNUMBER('Форма 1'!AF355),ROUND('Форма 1'!$I355*VLOOKUP('Форма 1'!$G355,'Предельники 2022'!$B$4:$X$28,'Форма 1'!AF$7),2),"")</f>
        <v/>
      </c>
      <c r="L355" s="31" t="str">
        <f>IF(ISBLANK('Форма 1'!AG355),"",'Форма 1'!AG355)</f>
        <v/>
      </c>
      <c r="M355" s="32" t="str">
        <f>IF(ISBLANK('Форма 1'!AH355),"",'Форма 1'!AH355)</f>
        <v/>
      </c>
      <c r="N355" s="30" t="str">
        <f>IF(ISNUMBER('Форма 1'!AI355),ROUND('Форма 1'!$I355*VLOOKUP('Форма 1'!$G355,'Предельники 2022'!$B$4:$X$28,'Форма 1'!AI$7),2),"")</f>
        <v/>
      </c>
      <c r="O355" s="30">
        <f>IF(ISNUMBER('Форма 1'!AJ355),ROUND('Форма 1'!$I355*VLOOKUP('Форма 1'!$G355,'Предельники 2022'!$B$4:$X$28,'Форма 1'!AJ$7),2),"")</f>
        <v>12730753.699999999</v>
      </c>
      <c r="P355" s="30" t="str">
        <f>IF(ISNUMBER('Форма 1'!AK355),ROUND('Форма 1'!$I355*VLOOKUP('Форма 1'!$G355,'Предельники 2022'!$B$4:$X$28,'Форма 1'!AK$7),2),"")</f>
        <v/>
      </c>
      <c r="Q355" s="30" t="str">
        <f>IF(ISNUMBER('Форма 1'!AL355),ROUND('Форма 1'!$I355*VLOOKUP('Форма 1'!$G355,'Предельники 2022'!$B$4:$X$28,'Форма 1'!AL$7),2),"")</f>
        <v/>
      </c>
      <c r="R355" s="30" t="str">
        <f>IF(ISNUMBER('Форма 1'!AM355),ROUND('Форма 1'!$I355*VLOOKUP('Форма 1'!$G355,'Предельники 2022'!$B$4:$X$28,'Форма 1'!AM$7),2),"")</f>
        <v/>
      </c>
      <c r="S355" s="93" t="str">
        <f t="shared" si="62"/>
        <v/>
      </c>
      <c r="T355" s="93" t="str">
        <f>IF(ISNUMBER('Форма 1'!AN355),INDEX('Предельники 2022'!$C$4:$X$28,MATCH('Форма 1'!$G355,'Предельники 2022'!$B$4:$B$28,0),MATCH(T$5,'Предельники 2022'!$C$3:$X$3,0)),"")</f>
        <v/>
      </c>
      <c r="U355" s="93" t="str">
        <f>IF(ISNUMBER('Форма 1'!AO355),INDEX('Предельники 2022'!$C$4:$X$28,MATCH('Форма 1'!$G355,'Предельники 2022'!$B$4:$B$28,0),MATCH(U$5,'Предельники 2022'!$C$3:$X$3,0)),"")</f>
        <v/>
      </c>
      <c r="V355" s="93" t="str">
        <f>IF(ISNUMBER('Форма 1'!AP355),INDEX('Предельники 2022'!$C$4:$X$28,MATCH('Форма 1'!$G355,'Предельники 2022'!$B$4:$B$28,0),MATCH(V$5,'Предельники 2022'!$C$3:$X$3,0)),"")</f>
        <v/>
      </c>
      <c r="W355" s="93" t="str">
        <f>IF(ISNUMBER('Форма 1'!AQ355),INDEX('Предельники 2022'!$C$4:$X$28,MATCH('Форма 1'!$G355,'Предельники 2022'!$B$4:$B$28,0),MATCH(W$5,'Предельники 2022'!$C$3:$X$3,0)),"")</f>
        <v/>
      </c>
      <c r="X355" s="30" t="str">
        <f>IF(ISNUMBER('Форма 1'!AR355),ROUND('Форма 1'!$I355*VLOOKUP('Форма 1'!$G355,'Предельники 2022'!$B$4:$X$28,'Форма 1'!AR$7),2),"")</f>
        <v/>
      </c>
      <c r="Y355" s="30" t="str">
        <f>IF(ISNUMBER('Форма 1'!AS355),ROUND('Форма 1'!$I355*VLOOKUP('Форма 1'!$G355,'Предельники 2022'!$B$4:$X$28,'Форма 1'!AS$7),2),"")</f>
        <v/>
      </c>
      <c r="Z355" s="30" t="str">
        <f>IF(ISNUMBER('Форма 1'!AT355),ROUND('Форма 1'!$I355*VLOOKUP('Форма 1'!$G355,'Предельники 2022'!$B$4:$X$28,'Форма 1'!AT$7),2),"")</f>
        <v/>
      </c>
      <c r="AA355" s="32"/>
      <c r="AB355" s="128">
        <f>'Форма 1'!T355</f>
        <v>45657</v>
      </c>
      <c r="AC355" s="130" t="str">
        <f>'Форма 1'!U355</f>
        <v>СС</v>
      </c>
    </row>
    <row r="356" spans="1:29" x14ac:dyDescent="0.25">
      <c r="A356" s="28">
        <f t="shared" si="61"/>
        <v>169</v>
      </c>
      <c r="B356" s="74" t="str">
        <f>IF(ISBLANK('Форма 1'!B356),"",'Форма 1'!B356)</f>
        <v>Пермский городской округ, город Пермь</v>
      </c>
      <c r="C356" s="87" t="s">
        <v>273</v>
      </c>
      <c r="D356" s="29">
        <f>IF(ISBLANK(C356),"Введите адрес",IF(C356='Форма 1'!C356,SUM(E356:K356,M356:S356,Форма2[[#This Row],[19]:[22]]),"Ошибка в адресе!"))</f>
        <v>12705365.43</v>
      </c>
      <c r="E356" s="30" t="str">
        <f>IF(ISNUMBER('Форма 1'!Z356),ROUND('Форма 1'!$I356*VLOOKUP('Форма 1'!$G356,'Предельники 2022'!$B$4:$X$28,'Форма 1'!Z$7),2),"")</f>
        <v/>
      </c>
      <c r="F356" s="30" t="str">
        <f>IF(ISNUMBER('Форма 1'!AA356),ROUND('Форма 1'!$I356*VLOOKUP('Форма 1'!$G356,'Предельники 2022'!$B$4:$X$28,'Форма 1'!AA$7),2),"")</f>
        <v/>
      </c>
      <c r="G356" s="30" t="str">
        <f>IF(ISNUMBER('Форма 1'!AB356),ROUND('Форма 1'!$I356*VLOOKUP('Форма 1'!$G356,'Предельники 2022'!$B$4:$X$28,'Форма 1'!AB$7),2),"")</f>
        <v/>
      </c>
      <c r="H356" s="30" t="str">
        <f>IF(ISNUMBER('Форма 1'!AC356),ROUND('Форма 1'!$I356*VLOOKUP('Форма 1'!$G356,'Предельники 2022'!$B$4:$X$28,'Форма 1'!AC$7),2),"")</f>
        <v/>
      </c>
      <c r="I356" s="30" t="str">
        <f>IF(ISNUMBER('Форма 1'!AD356),ROUND('Форма 1'!$I356*VLOOKUP('Форма 1'!$G356,'Предельники 2022'!$B$4:$X$28,'Форма 1'!AD$7),2),"")</f>
        <v/>
      </c>
      <c r="J356" s="30" t="str">
        <f>IF(ISNUMBER('Форма 1'!AE356),ROUND('Форма 1'!$I356*VLOOKUP('Форма 1'!$G356,'Предельники 2022'!$B$4:$X$28,'Форма 1'!AE$7),2),"")</f>
        <v/>
      </c>
      <c r="K356" s="30" t="str">
        <f>IF(ISNUMBER('Форма 1'!AF356),ROUND('Форма 1'!$I356*VLOOKUP('Форма 1'!$G356,'Предельники 2022'!$B$4:$X$28,'Форма 1'!AF$7),2),"")</f>
        <v/>
      </c>
      <c r="L356" s="31" t="str">
        <f>IF(ISBLANK('Форма 1'!AG356),"",'Форма 1'!AG356)</f>
        <v/>
      </c>
      <c r="M356" s="32" t="str">
        <f>IF(ISBLANK('Форма 1'!AH356),"",'Форма 1'!AH356)</f>
        <v/>
      </c>
      <c r="N356" s="30" t="str">
        <f>IF(ISNUMBER('Форма 1'!AI356),ROUND('Форма 1'!$I356*VLOOKUP('Форма 1'!$G356,'Предельники 2022'!$B$4:$X$28,'Форма 1'!AI$7),2),"")</f>
        <v/>
      </c>
      <c r="O356" s="30">
        <f>IF(ISNUMBER('Форма 1'!AJ356),ROUND('Форма 1'!$I356*VLOOKUP('Форма 1'!$G356,'Предельники 2022'!$B$4:$X$28,'Форма 1'!AJ$7),2),"")</f>
        <v>12705365.43</v>
      </c>
      <c r="P356" s="30" t="str">
        <f>IF(ISNUMBER('Форма 1'!AK356),ROUND('Форма 1'!$I356*VLOOKUP('Форма 1'!$G356,'Предельники 2022'!$B$4:$X$28,'Форма 1'!AK$7),2),"")</f>
        <v/>
      </c>
      <c r="Q356" s="30" t="str">
        <f>IF(ISNUMBER('Форма 1'!AL356),ROUND('Форма 1'!$I356*VLOOKUP('Форма 1'!$G356,'Предельники 2022'!$B$4:$X$28,'Форма 1'!AL$7),2),"")</f>
        <v/>
      </c>
      <c r="R356" s="30" t="str">
        <f>IF(ISNUMBER('Форма 1'!AM356),ROUND('Форма 1'!$I356*VLOOKUP('Форма 1'!$G356,'Предельники 2022'!$B$4:$X$28,'Форма 1'!AM$7),2),"")</f>
        <v/>
      </c>
      <c r="S356" s="93" t="str">
        <f t="shared" si="62"/>
        <v/>
      </c>
      <c r="T356" s="93" t="str">
        <f>IF(ISNUMBER('Форма 1'!AN356),INDEX('Предельники 2022'!$C$4:$X$28,MATCH('Форма 1'!$G356,'Предельники 2022'!$B$4:$B$28,0),MATCH(T$5,'Предельники 2022'!$C$3:$X$3,0)),"")</f>
        <v/>
      </c>
      <c r="U356" s="93" t="str">
        <f>IF(ISNUMBER('Форма 1'!AO356),INDEX('Предельники 2022'!$C$4:$X$28,MATCH('Форма 1'!$G356,'Предельники 2022'!$B$4:$B$28,0),MATCH(U$5,'Предельники 2022'!$C$3:$X$3,0)),"")</f>
        <v/>
      </c>
      <c r="V356" s="93" t="str">
        <f>IF(ISNUMBER('Форма 1'!AP356),INDEX('Предельники 2022'!$C$4:$X$28,MATCH('Форма 1'!$G356,'Предельники 2022'!$B$4:$B$28,0),MATCH(V$5,'Предельники 2022'!$C$3:$X$3,0)),"")</f>
        <v/>
      </c>
      <c r="W356" s="93" t="str">
        <f>IF(ISNUMBER('Форма 1'!AQ356),INDEX('Предельники 2022'!$C$4:$X$28,MATCH('Форма 1'!$G356,'Предельники 2022'!$B$4:$B$28,0),MATCH(W$5,'Предельники 2022'!$C$3:$X$3,0)),"")</f>
        <v/>
      </c>
      <c r="X356" s="30" t="str">
        <f>IF(ISNUMBER('Форма 1'!AR356),ROUND('Форма 1'!$I356*VLOOKUP('Форма 1'!$G356,'Предельники 2022'!$B$4:$X$28,'Форма 1'!AR$7),2),"")</f>
        <v/>
      </c>
      <c r="Y356" s="30" t="str">
        <f>IF(ISNUMBER('Форма 1'!AS356),ROUND('Форма 1'!$I356*VLOOKUP('Форма 1'!$G356,'Предельники 2022'!$B$4:$X$28,'Форма 1'!AS$7),2),"")</f>
        <v/>
      </c>
      <c r="Z356" s="30" t="str">
        <f>IF(ISNUMBER('Форма 1'!AT356),ROUND('Форма 1'!$I356*VLOOKUP('Форма 1'!$G356,'Предельники 2022'!$B$4:$X$28,'Форма 1'!AT$7),2),"")</f>
        <v/>
      </c>
      <c r="AA356" s="32"/>
      <c r="AB356" s="128">
        <f>'Форма 1'!T356</f>
        <v>45657</v>
      </c>
      <c r="AC356" s="130" t="str">
        <f>'Форма 1'!U356</f>
        <v>СС</v>
      </c>
    </row>
    <row r="357" spans="1:29" x14ac:dyDescent="0.25">
      <c r="A357" s="28">
        <f t="shared" si="61"/>
        <v>170</v>
      </c>
      <c r="B357" s="74" t="str">
        <f>IF(ISBLANK('Форма 1'!B357),"",'Форма 1'!B357)</f>
        <v>Пермский городской округ, город Пермь</v>
      </c>
      <c r="C357" s="87" t="s">
        <v>274</v>
      </c>
      <c r="D357" s="29">
        <f>IF(ISBLANK(C357),"Введите адрес",IF(C357='Форма 1'!C357,SUM(E357:K357,M357:S357,Форма2[[#This Row],[19]:[22]]),"Ошибка в адресе!"))</f>
        <v>14617297.6</v>
      </c>
      <c r="E357" s="30" t="str">
        <f>IF(ISNUMBER('Форма 1'!Z357),ROUND('Форма 1'!$I357*VLOOKUP('Форма 1'!$G357,'Предельники 2022'!$B$4:$X$28,'Форма 1'!Z$7),2),"")</f>
        <v/>
      </c>
      <c r="F357" s="30" t="str">
        <f>IF(ISNUMBER('Форма 1'!AA357),ROUND('Форма 1'!$I357*VLOOKUP('Форма 1'!$G357,'Предельники 2022'!$B$4:$X$28,'Форма 1'!AA$7),2),"")</f>
        <v/>
      </c>
      <c r="G357" s="30" t="str">
        <f>IF(ISNUMBER('Форма 1'!AB357),ROUND('Форма 1'!$I357*VLOOKUP('Форма 1'!$G357,'Предельники 2022'!$B$4:$X$28,'Форма 1'!AB$7),2),"")</f>
        <v/>
      </c>
      <c r="H357" s="30" t="str">
        <f>IF(ISNUMBER('Форма 1'!AC357),ROUND('Форма 1'!$I357*VLOOKUP('Форма 1'!$G357,'Предельники 2022'!$B$4:$X$28,'Форма 1'!AC$7),2),"")</f>
        <v/>
      </c>
      <c r="I357" s="30" t="str">
        <f>IF(ISNUMBER('Форма 1'!AD357),ROUND('Форма 1'!$I357*VLOOKUP('Форма 1'!$G357,'Предельники 2022'!$B$4:$X$28,'Форма 1'!AD$7),2),"")</f>
        <v/>
      </c>
      <c r="J357" s="30" t="str">
        <f>IF(ISNUMBER('Форма 1'!AE357),ROUND('Форма 1'!$I357*VLOOKUP('Форма 1'!$G357,'Предельники 2022'!$B$4:$X$28,'Форма 1'!AE$7),2),"")</f>
        <v/>
      </c>
      <c r="K357" s="30" t="str">
        <f>IF(ISNUMBER('Форма 1'!AF357),ROUND('Форма 1'!$I357*VLOOKUP('Форма 1'!$G357,'Предельники 2022'!$B$4:$X$28,'Форма 1'!AF$7),2),"")</f>
        <v/>
      </c>
      <c r="L357" s="31" t="str">
        <f>IF(ISBLANK('Форма 1'!AG357),"",'Форма 1'!AG357)</f>
        <v/>
      </c>
      <c r="M357" s="32" t="str">
        <f>IF(ISBLANK('Форма 1'!AH357),"",'Форма 1'!AH357)</f>
        <v/>
      </c>
      <c r="N357" s="30" t="str">
        <f>IF(ISNUMBER('Форма 1'!AI357),ROUND('Форма 1'!$I357*VLOOKUP('Форма 1'!$G357,'Предельники 2022'!$B$4:$X$28,'Форма 1'!AI$7),2),"")</f>
        <v/>
      </c>
      <c r="O357" s="30">
        <f>IF(ISNUMBER('Форма 1'!AJ357),ROUND('Форма 1'!$I357*VLOOKUP('Форма 1'!$G357,'Предельники 2022'!$B$4:$X$28,'Форма 1'!AJ$7),2),"")</f>
        <v>14617297.6</v>
      </c>
      <c r="P357" s="30" t="str">
        <f>IF(ISNUMBER('Форма 1'!AK357),ROUND('Форма 1'!$I357*VLOOKUP('Форма 1'!$G357,'Предельники 2022'!$B$4:$X$28,'Форма 1'!AK$7),2),"")</f>
        <v/>
      </c>
      <c r="Q357" s="30" t="str">
        <f>IF(ISNUMBER('Форма 1'!AL357),ROUND('Форма 1'!$I357*VLOOKUP('Форма 1'!$G357,'Предельники 2022'!$B$4:$X$28,'Форма 1'!AL$7),2),"")</f>
        <v/>
      </c>
      <c r="R357" s="30" t="str">
        <f>IF(ISNUMBER('Форма 1'!AM357),ROUND('Форма 1'!$I357*VLOOKUP('Форма 1'!$G357,'Предельники 2022'!$B$4:$X$28,'Форма 1'!AM$7),2),"")</f>
        <v/>
      </c>
      <c r="S357" s="93" t="str">
        <f t="shared" si="62"/>
        <v/>
      </c>
      <c r="T357" s="93" t="str">
        <f>IF(ISNUMBER('Форма 1'!AN357),INDEX('Предельники 2022'!$C$4:$X$28,MATCH('Форма 1'!$G357,'Предельники 2022'!$B$4:$B$28,0),MATCH(T$5,'Предельники 2022'!$C$3:$X$3,0)),"")</f>
        <v/>
      </c>
      <c r="U357" s="93" t="str">
        <f>IF(ISNUMBER('Форма 1'!AO357),INDEX('Предельники 2022'!$C$4:$X$28,MATCH('Форма 1'!$G357,'Предельники 2022'!$B$4:$B$28,0),MATCH(U$5,'Предельники 2022'!$C$3:$X$3,0)),"")</f>
        <v/>
      </c>
      <c r="V357" s="93" t="str">
        <f>IF(ISNUMBER('Форма 1'!AP357),INDEX('Предельники 2022'!$C$4:$X$28,MATCH('Форма 1'!$G357,'Предельники 2022'!$B$4:$B$28,0),MATCH(V$5,'Предельники 2022'!$C$3:$X$3,0)),"")</f>
        <v/>
      </c>
      <c r="W357" s="93" t="str">
        <f>IF(ISNUMBER('Форма 1'!AQ357),INDEX('Предельники 2022'!$C$4:$X$28,MATCH('Форма 1'!$G357,'Предельники 2022'!$B$4:$B$28,0),MATCH(W$5,'Предельники 2022'!$C$3:$X$3,0)),"")</f>
        <v/>
      </c>
      <c r="X357" s="30" t="str">
        <f>IF(ISNUMBER('Форма 1'!AR357),ROUND('Форма 1'!$I357*VLOOKUP('Форма 1'!$G357,'Предельники 2022'!$B$4:$X$28,'Форма 1'!AR$7),2),"")</f>
        <v/>
      </c>
      <c r="Y357" s="30" t="str">
        <f>IF(ISNUMBER('Форма 1'!AS357),ROUND('Форма 1'!$I357*VLOOKUP('Форма 1'!$G357,'Предельники 2022'!$B$4:$X$28,'Форма 1'!AS$7),2),"")</f>
        <v/>
      </c>
      <c r="Z357" s="30" t="str">
        <f>IF(ISNUMBER('Форма 1'!AT357),ROUND('Форма 1'!$I357*VLOOKUP('Форма 1'!$G357,'Предельники 2022'!$B$4:$X$28,'Форма 1'!AT$7),2),"")</f>
        <v/>
      </c>
      <c r="AA357" s="32"/>
      <c r="AB357" s="128">
        <f>'Форма 1'!T357</f>
        <v>45657</v>
      </c>
      <c r="AC357" s="130" t="str">
        <f>'Форма 1'!U357</f>
        <v>СС</v>
      </c>
    </row>
    <row r="358" spans="1:29" x14ac:dyDescent="0.25">
      <c r="A358" s="28">
        <f t="shared" si="61"/>
        <v>171</v>
      </c>
      <c r="B358" s="74" t="str">
        <f>IF(ISBLANK('Форма 1'!B358),"",'Форма 1'!B358)</f>
        <v>Пермский городской округ, город Пермь</v>
      </c>
      <c r="C358" s="87" t="s">
        <v>1020</v>
      </c>
      <c r="D358" s="29">
        <f>IF(ISBLANK(C358),"Введите адрес",IF(C358='Форма 1'!C358,SUM(E358:K358,M358:S358,Форма2[[#This Row],[19]:[22]]),"Ошибка в адресе!"))</f>
        <v>8706262.9800000004</v>
      </c>
      <c r="E358" s="30" t="str">
        <f>IF(ISNUMBER('Форма 1'!Z358),ROUND('Форма 1'!$I358*VLOOKUP('Форма 1'!$G358,'Предельники 2022'!$B$4:$X$28,'Форма 1'!Z$7),2),"")</f>
        <v/>
      </c>
      <c r="F358" s="30" t="str">
        <f>IF(ISNUMBER('Форма 1'!AA358),ROUND('Форма 1'!$I358*VLOOKUP('Форма 1'!$G358,'Предельники 2022'!$B$4:$X$28,'Форма 1'!AA$7),2),"")</f>
        <v/>
      </c>
      <c r="G358" s="30" t="str">
        <f>IF(ISNUMBER('Форма 1'!AB358),ROUND('Форма 1'!$I358*VLOOKUP('Форма 1'!$G358,'Предельники 2022'!$B$4:$X$28,'Форма 1'!AB$7),2),"")</f>
        <v/>
      </c>
      <c r="H358" s="30" t="str">
        <f>IF(ISNUMBER('Форма 1'!AC358),ROUND('Форма 1'!$I358*VLOOKUP('Форма 1'!$G358,'Предельники 2022'!$B$4:$X$28,'Форма 1'!AC$7),2),"")</f>
        <v/>
      </c>
      <c r="I358" s="30" t="str">
        <f>IF(ISNUMBER('Форма 1'!AD358),ROUND('Форма 1'!$I358*VLOOKUP('Форма 1'!$G358,'Предельники 2022'!$B$4:$X$28,'Форма 1'!AD$7),2),"")</f>
        <v/>
      </c>
      <c r="J358" s="30" t="str">
        <f>IF(ISNUMBER('Форма 1'!AE358),ROUND('Форма 1'!$I358*VLOOKUP('Форма 1'!$G358,'Предельники 2022'!$B$4:$X$28,'Форма 1'!AE$7),2),"")</f>
        <v/>
      </c>
      <c r="K358" s="30">
        <f>IF(ISNUMBER('Форма 1'!AF358),ROUND('Форма 1'!$I358*VLOOKUP('Форма 1'!$G358,'Предельники 2022'!$B$4:$X$28,'Форма 1'!AF$7),2),"")</f>
        <v>8706262.9800000004</v>
      </c>
      <c r="L358" s="31" t="str">
        <f>IF(ISBLANK('Форма 1'!AG358),"",'Форма 1'!AG358)</f>
        <v/>
      </c>
      <c r="M358" s="32" t="str">
        <f>IF(ISBLANK('Форма 1'!AH358),"",'Форма 1'!AH358)</f>
        <v/>
      </c>
      <c r="N358" s="30" t="str">
        <f>IF(ISNUMBER('Форма 1'!AI358),ROUND('Форма 1'!$I358*VLOOKUP('Форма 1'!$G358,'Предельники 2022'!$B$4:$X$28,'Форма 1'!AI$7),2),"")</f>
        <v/>
      </c>
      <c r="O358" s="30" t="str">
        <f>IF(ISNUMBER('Форма 1'!AJ358),ROUND('Форма 1'!$I358*VLOOKUP('Форма 1'!$G358,'Предельники 2022'!$B$4:$X$28,'Форма 1'!AJ$7),2),"")</f>
        <v/>
      </c>
      <c r="P358" s="30" t="str">
        <f>IF(ISNUMBER('Форма 1'!AK358),ROUND('Форма 1'!$I358*VLOOKUP('Форма 1'!$G358,'Предельники 2022'!$B$4:$X$28,'Форма 1'!AK$7),2),"")</f>
        <v/>
      </c>
      <c r="Q358" s="30" t="str">
        <f>IF(ISNUMBER('Форма 1'!AL358),ROUND('Форма 1'!$I358*VLOOKUP('Форма 1'!$G358,'Предельники 2022'!$B$4:$X$28,'Форма 1'!AL$7),2),"")</f>
        <v/>
      </c>
      <c r="R358" s="30" t="str">
        <f>IF(ISNUMBER('Форма 1'!AM358),ROUND('Форма 1'!$I358*VLOOKUP('Форма 1'!$G358,'Предельники 2022'!$B$4:$X$28,'Форма 1'!AM$7),2),"")</f>
        <v/>
      </c>
      <c r="S358" s="93" t="str">
        <f t="shared" si="62"/>
        <v/>
      </c>
      <c r="T358" s="93" t="str">
        <f>IF(ISNUMBER('Форма 1'!AN358),INDEX('Предельники 2022'!$C$4:$X$28,MATCH('Форма 1'!$G358,'Предельники 2022'!$B$4:$B$28,0),MATCH(T$5,'Предельники 2022'!$C$3:$X$3,0)),"")</f>
        <v/>
      </c>
      <c r="U358" s="93" t="str">
        <f>IF(ISNUMBER('Форма 1'!AO358),INDEX('Предельники 2022'!$C$4:$X$28,MATCH('Форма 1'!$G358,'Предельники 2022'!$B$4:$B$28,0),MATCH(U$5,'Предельники 2022'!$C$3:$X$3,0)),"")</f>
        <v/>
      </c>
      <c r="V358" s="93" t="str">
        <f>IF(ISNUMBER('Форма 1'!AP358),INDEX('Предельники 2022'!$C$4:$X$28,MATCH('Форма 1'!$G358,'Предельники 2022'!$B$4:$B$28,0),MATCH(V$5,'Предельники 2022'!$C$3:$X$3,0)),"")</f>
        <v/>
      </c>
      <c r="W358" s="93" t="str">
        <f>IF(ISNUMBER('Форма 1'!AQ358),INDEX('Предельники 2022'!$C$4:$X$28,MATCH('Форма 1'!$G358,'Предельники 2022'!$B$4:$B$28,0),MATCH(W$5,'Предельники 2022'!$C$3:$X$3,0)),"")</f>
        <v/>
      </c>
      <c r="X358" s="30" t="str">
        <f>IF(ISNUMBER('Форма 1'!AR358),ROUND('Форма 1'!$I358*VLOOKUP('Форма 1'!$G358,'Предельники 2022'!$B$4:$X$28,'Форма 1'!AR$7),2),"")</f>
        <v/>
      </c>
      <c r="Y358" s="30" t="str">
        <f>IF(ISNUMBER('Форма 1'!AS358),ROUND('Форма 1'!$I358*VLOOKUP('Форма 1'!$G358,'Предельники 2022'!$B$4:$X$28,'Форма 1'!AS$7),2),"")</f>
        <v/>
      </c>
      <c r="Z358" s="30" t="str">
        <f>IF(ISNUMBER('Форма 1'!AT358),ROUND('Форма 1'!$I358*VLOOKUP('Форма 1'!$G358,'Предельники 2022'!$B$4:$X$28,'Форма 1'!AT$7),2),"")</f>
        <v/>
      </c>
      <c r="AA358" s="32"/>
      <c r="AB358" s="128">
        <f>'Форма 1'!T358</f>
        <v>45657</v>
      </c>
      <c r="AC358" s="130" t="str">
        <f>'Форма 1'!U358</f>
        <v>РО</v>
      </c>
    </row>
    <row r="359" spans="1:29" x14ac:dyDescent="0.25">
      <c r="A359" s="28">
        <f t="shared" si="61"/>
        <v>172</v>
      </c>
      <c r="B359" s="74" t="str">
        <f>IF(ISBLANK('Форма 1'!B359),"",'Форма 1'!B359)</f>
        <v>Пермский городской округ, город Пермь</v>
      </c>
      <c r="C359" s="87" t="s">
        <v>1021</v>
      </c>
      <c r="D359" s="29">
        <f>IF(ISBLANK(C359),"Введите адрес",IF(C359='Форма 1'!C359,SUM(E359:K359,M359:S359,Форма2[[#This Row],[19]:[22]]),"Ошибка в адресе!"))</f>
        <v>27386779.670000002</v>
      </c>
      <c r="E359" s="30" t="str">
        <f>IF(ISNUMBER('Форма 1'!Z359),ROUND('Форма 1'!$I359*VLOOKUP('Форма 1'!$G359,'Предельники 2022'!$B$4:$X$28,'Форма 1'!Z$7),2),"")</f>
        <v/>
      </c>
      <c r="F359" s="30" t="str">
        <f>IF(ISNUMBER('Форма 1'!AA359),ROUND('Форма 1'!$I359*VLOOKUP('Форма 1'!$G359,'Предельники 2022'!$B$4:$X$28,'Форма 1'!AA$7),2),"")</f>
        <v/>
      </c>
      <c r="G359" s="30" t="str">
        <f>IF(ISNUMBER('Форма 1'!AB359),ROUND('Форма 1'!$I359*VLOOKUP('Форма 1'!$G359,'Предельники 2022'!$B$4:$X$28,'Форма 1'!AB$7),2),"")</f>
        <v/>
      </c>
      <c r="H359" s="30" t="str">
        <f>IF(ISNUMBER('Форма 1'!AC359),ROUND('Форма 1'!$I359*VLOOKUP('Форма 1'!$G359,'Предельники 2022'!$B$4:$X$28,'Форма 1'!AC$7),2),"")</f>
        <v/>
      </c>
      <c r="I359" s="30" t="str">
        <f>IF(ISNUMBER('Форма 1'!AD359),ROUND('Форма 1'!$I359*VLOOKUP('Форма 1'!$G359,'Предельники 2022'!$B$4:$X$28,'Форма 1'!AD$7),2),"")</f>
        <v/>
      </c>
      <c r="J359" s="30" t="str">
        <f>IF(ISNUMBER('Форма 1'!AE359),ROUND('Форма 1'!$I359*VLOOKUP('Форма 1'!$G359,'Предельники 2022'!$B$4:$X$28,'Форма 1'!AE$7),2),"")</f>
        <v/>
      </c>
      <c r="K359" s="30" t="str">
        <f>IF(ISNUMBER('Форма 1'!AF359),ROUND('Форма 1'!$I359*VLOOKUP('Форма 1'!$G359,'Предельники 2022'!$B$4:$X$28,'Форма 1'!AF$7),2),"")</f>
        <v/>
      </c>
      <c r="L359" s="31" t="str">
        <f>IF(ISBLANK('Форма 1'!AG359),"",'Форма 1'!AG359)</f>
        <v/>
      </c>
      <c r="M359" s="32" t="str">
        <f>IF(ISBLANK('Форма 1'!AH359),"",'Форма 1'!AH359)</f>
        <v/>
      </c>
      <c r="N359" s="30">
        <f>IF(ISNUMBER('Форма 1'!AI359),ROUND('Форма 1'!$I359*VLOOKUP('Форма 1'!$G359,'Предельники 2022'!$B$4:$X$28,'Форма 1'!AI$7),2),"")</f>
        <v>27386779.670000002</v>
      </c>
      <c r="O359" s="30" t="str">
        <f>IF(ISNUMBER('Форма 1'!AJ359),ROUND('Форма 1'!$I359*VLOOKUP('Форма 1'!$G359,'Предельники 2022'!$B$4:$X$28,'Форма 1'!AJ$7),2),"")</f>
        <v/>
      </c>
      <c r="P359" s="30" t="str">
        <f>IF(ISNUMBER('Форма 1'!AK359),ROUND('Форма 1'!$I359*VLOOKUP('Форма 1'!$G359,'Предельники 2022'!$B$4:$X$28,'Форма 1'!AK$7),2),"")</f>
        <v/>
      </c>
      <c r="Q359" s="30" t="str">
        <f>IF(ISNUMBER('Форма 1'!AL359),ROUND('Форма 1'!$I359*VLOOKUP('Форма 1'!$G359,'Предельники 2022'!$B$4:$X$28,'Форма 1'!AL$7),2),"")</f>
        <v/>
      </c>
      <c r="R359" s="30" t="str">
        <f>IF(ISNUMBER('Форма 1'!AM359),ROUND('Форма 1'!$I359*VLOOKUP('Форма 1'!$G359,'Предельники 2022'!$B$4:$X$28,'Форма 1'!AM$7),2),"")</f>
        <v/>
      </c>
      <c r="S359" s="93" t="str">
        <f t="shared" si="62"/>
        <v/>
      </c>
      <c r="T359" s="93" t="str">
        <f>IF(ISNUMBER('Форма 1'!AN359),INDEX('Предельники 2022'!$C$4:$X$28,MATCH('Форма 1'!$G359,'Предельники 2022'!$B$4:$B$28,0),MATCH(T$5,'Предельники 2022'!$C$3:$X$3,0)),"")</f>
        <v/>
      </c>
      <c r="U359" s="93" t="str">
        <f>IF(ISNUMBER('Форма 1'!AO359),INDEX('Предельники 2022'!$C$4:$X$28,MATCH('Форма 1'!$G359,'Предельники 2022'!$B$4:$B$28,0),MATCH(U$5,'Предельники 2022'!$C$3:$X$3,0)),"")</f>
        <v/>
      </c>
      <c r="V359" s="93" t="str">
        <f>IF(ISNUMBER('Форма 1'!AP359),INDEX('Предельники 2022'!$C$4:$X$28,MATCH('Форма 1'!$G359,'Предельники 2022'!$B$4:$B$28,0),MATCH(V$5,'Предельники 2022'!$C$3:$X$3,0)),"")</f>
        <v/>
      </c>
      <c r="W359" s="93" t="str">
        <f>IF(ISNUMBER('Форма 1'!AQ359),INDEX('Предельники 2022'!$C$4:$X$28,MATCH('Форма 1'!$G359,'Предельники 2022'!$B$4:$B$28,0),MATCH(W$5,'Предельники 2022'!$C$3:$X$3,0)),"")</f>
        <v/>
      </c>
      <c r="X359" s="30" t="str">
        <f>IF(ISNUMBER('Форма 1'!AR359),ROUND('Форма 1'!$I359*VLOOKUP('Форма 1'!$G359,'Предельники 2022'!$B$4:$X$28,'Форма 1'!AR$7),2),"")</f>
        <v/>
      </c>
      <c r="Y359" s="30" t="str">
        <f>IF(ISNUMBER('Форма 1'!AS359),ROUND('Форма 1'!$I359*VLOOKUP('Форма 1'!$G359,'Предельники 2022'!$B$4:$X$28,'Форма 1'!AS$7),2),"")</f>
        <v/>
      </c>
      <c r="Z359" s="30" t="str">
        <f>IF(ISNUMBER('Форма 1'!AT359),ROUND('Форма 1'!$I359*VLOOKUP('Форма 1'!$G359,'Предельники 2022'!$B$4:$X$28,'Форма 1'!AT$7),2),"")</f>
        <v/>
      </c>
      <c r="AA359" s="32"/>
      <c r="AB359" s="128">
        <f>'Форма 1'!T359</f>
        <v>45657</v>
      </c>
      <c r="AC359" s="130" t="str">
        <f>'Форма 1'!U359</f>
        <v>РО</v>
      </c>
    </row>
    <row r="360" spans="1:29" x14ac:dyDescent="0.25">
      <c r="A360" s="28">
        <f t="shared" si="61"/>
        <v>173</v>
      </c>
      <c r="B360" s="74" t="str">
        <f>IF(ISBLANK('Форма 1'!B360),"",'Форма 1'!B360)</f>
        <v>Пермский городской округ, город Пермь</v>
      </c>
      <c r="C360" s="87" t="s">
        <v>1626</v>
      </c>
      <c r="D360" s="29">
        <f>IF(ISBLANK(C360),"Введите адрес",IF(C360='Форма 1'!C360,SUM(E360:K360,M360:S360,Форма2[[#This Row],[19]:[22]]),"Ошибка в адресе!"))</f>
        <v>67000401.729999997</v>
      </c>
      <c r="E360" s="30" t="str">
        <f>IF(ISNUMBER('Форма 1'!Z360),ROUND('Форма 1'!$I360*VLOOKUP('Форма 1'!$G360,'Предельники 2022'!$B$4:$X$28,'Форма 1'!Z$7),2),"")</f>
        <v/>
      </c>
      <c r="F360" s="30" t="str">
        <f>IF(ISNUMBER('Форма 1'!AA360),ROUND('Форма 1'!$I360*VLOOKUP('Форма 1'!$G360,'Предельники 2022'!$B$4:$X$28,'Форма 1'!AA$7),2),"")</f>
        <v/>
      </c>
      <c r="G360" s="30" t="str">
        <f>IF(ISNUMBER('Форма 1'!AB360),ROUND('Форма 1'!$I360*VLOOKUP('Форма 1'!$G360,'Предельники 2022'!$B$4:$X$28,'Форма 1'!AB$7),2),"")</f>
        <v/>
      </c>
      <c r="H360" s="30">
        <f>IF(ISNUMBER('Форма 1'!AC360),ROUND('Форма 1'!$I360*VLOOKUP('Форма 1'!$G360,'Предельники 2022'!$B$4:$X$28,'Форма 1'!AC$7),2),"")</f>
        <v>15305480.189999999</v>
      </c>
      <c r="I360" s="30">
        <f>IF(ISNUMBER('Форма 1'!AD360),ROUND('Форма 1'!$I360*VLOOKUP('Форма 1'!$G360,'Предельники 2022'!$B$4:$X$28,'Форма 1'!AD$7),2),"")</f>
        <v>51694921.539999999</v>
      </c>
      <c r="J360" s="30" t="str">
        <f>IF(ISNUMBER('Форма 1'!AE360),ROUND('Форма 1'!$I360*VLOOKUP('Форма 1'!$G360,'Предельники 2022'!$B$4:$X$28,'Форма 1'!AE$7),2),"")</f>
        <v/>
      </c>
      <c r="K360" s="30" t="str">
        <f>IF(ISNUMBER('Форма 1'!AF360),ROUND('Форма 1'!$I360*VLOOKUP('Форма 1'!$G360,'Предельники 2022'!$B$4:$X$28,'Форма 1'!AF$7),2),"")</f>
        <v/>
      </c>
      <c r="L360" s="31" t="str">
        <f>IF(ISBLANK('Форма 1'!AG360),"",'Форма 1'!AG360)</f>
        <v/>
      </c>
      <c r="M360" s="32" t="str">
        <f>IF(ISBLANK('Форма 1'!AH360),"",'Форма 1'!AH360)</f>
        <v/>
      </c>
      <c r="N360" s="30" t="str">
        <f>IF(ISNUMBER('Форма 1'!AI360),ROUND('Форма 1'!$I360*VLOOKUP('Форма 1'!$G360,'Предельники 2022'!$B$4:$X$28,'Форма 1'!AI$7),2),"")</f>
        <v/>
      </c>
      <c r="O360" s="30" t="str">
        <f>IF(ISNUMBER('Форма 1'!AJ360),ROUND('Форма 1'!$I360*VLOOKUP('Форма 1'!$G360,'Предельники 2022'!$B$4:$X$28,'Форма 1'!AJ$7),2),"")</f>
        <v/>
      </c>
      <c r="P360" s="30" t="str">
        <f>IF(ISNUMBER('Форма 1'!AK360),ROUND('Форма 1'!$I360*VLOOKUP('Форма 1'!$G360,'Предельники 2022'!$B$4:$X$28,'Форма 1'!AK$7),2),"")</f>
        <v/>
      </c>
      <c r="Q360" s="30" t="str">
        <f>IF(ISNUMBER('Форма 1'!AL360),ROUND('Форма 1'!$I360*VLOOKUP('Форма 1'!$G360,'Предельники 2022'!$B$4:$X$28,'Форма 1'!AL$7),2),"")</f>
        <v/>
      </c>
      <c r="R360" s="30" t="str">
        <f>IF(ISNUMBER('Форма 1'!AM360),ROUND('Форма 1'!$I360*VLOOKUP('Форма 1'!$G360,'Предельники 2022'!$B$4:$X$28,'Форма 1'!AM$7),2),"")</f>
        <v/>
      </c>
      <c r="S360" s="93" t="str">
        <f t="shared" si="62"/>
        <v/>
      </c>
      <c r="T360" s="93" t="str">
        <f>IF(ISNUMBER('Форма 1'!AN360),INDEX('Предельники 2022'!$C$4:$X$28,MATCH('Форма 1'!$G360,'Предельники 2022'!$B$4:$B$28,0),MATCH(T$5,'Предельники 2022'!$C$3:$X$3,0)),"")</f>
        <v/>
      </c>
      <c r="U360" s="93" t="str">
        <f>IF(ISNUMBER('Форма 1'!AO360),INDEX('Предельники 2022'!$C$4:$X$28,MATCH('Форма 1'!$G360,'Предельники 2022'!$B$4:$B$28,0),MATCH(U$5,'Предельники 2022'!$C$3:$X$3,0)),"")</f>
        <v/>
      </c>
      <c r="V360" s="93" t="str">
        <f>IF(ISNUMBER('Форма 1'!AP360),INDEX('Предельники 2022'!$C$4:$X$28,MATCH('Форма 1'!$G360,'Предельники 2022'!$B$4:$B$28,0),MATCH(V$5,'Предельники 2022'!$C$3:$X$3,0)),"")</f>
        <v/>
      </c>
      <c r="W360" s="93" t="str">
        <f>IF(ISNUMBER('Форма 1'!AQ360),INDEX('Предельники 2022'!$C$4:$X$28,MATCH('Форма 1'!$G360,'Предельники 2022'!$B$4:$B$28,0),MATCH(W$5,'Предельники 2022'!$C$3:$X$3,0)),"")</f>
        <v/>
      </c>
      <c r="X360" s="30" t="str">
        <f>IF(ISNUMBER('Форма 1'!AR360),ROUND('Форма 1'!$I360*VLOOKUP('Форма 1'!$G360,'Предельники 2022'!$B$4:$X$28,'Форма 1'!AR$7),2),"")</f>
        <v/>
      </c>
      <c r="Y360" s="30" t="str">
        <f>IF(ISNUMBER('Форма 1'!AS360),ROUND('Форма 1'!$I360*VLOOKUP('Форма 1'!$G360,'Предельники 2022'!$B$4:$X$28,'Форма 1'!AS$7),2),"")</f>
        <v/>
      </c>
      <c r="Z360" s="30" t="str">
        <f>IF(ISNUMBER('Форма 1'!AT360),ROUND('Форма 1'!$I360*VLOOKUP('Форма 1'!$G360,'Предельники 2022'!$B$4:$X$28,'Форма 1'!AT$7),2),"")</f>
        <v/>
      </c>
      <c r="AA360" s="32"/>
      <c r="AB360" s="128">
        <f>'Форма 1'!T360</f>
        <v>45657</v>
      </c>
      <c r="AC360" s="130" t="str">
        <f>'Форма 1'!U360</f>
        <v>СС</v>
      </c>
    </row>
    <row r="361" spans="1:29" x14ac:dyDescent="0.25">
      <c r="A361" s="28">
        <f t="shared" si="61"/>
        <v>174</v>
      </c>
      <c r="B361" s="74" t="str">
        <f>IF(ISBLANK('Форма 1'!B361),"",'Форма 1'!B361)</f>
        <v>Пермский городской округ, город Пермь</v>
      </c>
      <c r="C361" s="87" t="s">
        <v>142</v>
      </c>
      <c r="D361" s="29">
        <f>IF(ISBLANK(C361),"Введите адрес",IF(C361='Форма 1'!C361,SUM(E361:K361,M361:S361,Форма2[[#This Row],[19]:[22]]),"Ошибка в адресе!"))</f>
        <v>80557147.390000001</v>
      </c>
      <c r="E361" s="30" t="str">
        <f>IF(ISNUMBER('Форма 1'!Z361),ROUND('Форма 1'!$I361*VLOOKUP('Форма 1'!$G361,'Предельники 2022'!$B$4:$X$28,'Форма 1'!Z$7),2),"")</f>
        <v/>
      </c>
      <c r="F361" s="30" t="str">
        <f>IF(ISNUMBER('Форма 1'!AA361),ROUND('Форма 1'!$I361*VLOOKUP('Форма 1'!$G361,'Предельники 2022'!$B$4:$X$28,'Форма 1'!AA$7),2),"")</f>
        <v/>
      </c>
      <c r="G361" s="30" t="str">
        <f>IF(ISNUMBER('Форма 1'!AB361),ROUND('Форма 1'!$I361*VLOOKUP('Форма 1'!$G361,'Предельники 2022'!$B$4:$X$28,'Форма 1'!AB$7),2),"")</f>
        <v/>
      </c>
      <c r="H361" s="30">
        <f>IF(ISNUMBER('Форма 1'!AC361),ROUND('Форма 1'!$I361*VLOOKUP('Форма 1'!$G361,'Предельники 2022'!$B$4:$X$28,'Форма 1'!AC$7),2),"")</f>
        <v>18402364.640000001</v>
      </c>
      <c r="I361" s="30">
        <f>IF(ISNUMBER('Форма 1'!AD361),ROUND('Форма 1'!$I361*VLOOKUP('Форма 1'!$G361,'Предельники 2022'!$B$4:$X$28,'Форма 1'!AD$7),2),"")</f>
        <v>62154782.75</v>
      </c>
      <c r="J361" s="30" t="str">
        <f>IF(ISNUMBER('Форма 1'!AE361),ROUND('Форма 1'!$I361*VLOOKUP('Форма 1'!$G361,'Предельники 2022'!$B$4:$X$28,'Форма 1'!AE$7),2),"")</f>
        <v/>
      </c>
      <c r="K361" s="30" t="str">
        <f>IF(ISNUMBER('Форма 1'!AF361),ROUND('Форма 1'!$I361*VLOOKUP('Форма 1'!$G361,'Предельники 2022'!$B$4:$X$28,'Форма 1'!AF$7),2),"")</f>
        <v/>
      </c>
      <c r="L361" s="31" t="str">
        <f>IF(ISBLANK('Форма 1'!AG361),"",'Форма 1'!AG361)</f>
        <v/>
      </c>
      <c r="M361" s="32" t="str">
        <f>IF(ISBLANK('Форма 1'!AH361),"",'Форма 1'!AH361)</f>
        <v/>
      </c>
      <c r="N361" s="30" t="str">
        <f>IF(ISNUMBER('Форма 1'!AI361),ROUND('Форма 1'!$I361*VLOOKUP('Форма 1'!$G361,'Предельники 2022'!$B$4:$X$28,'Форма 1'!AI$7),2),"")</f>
        <v/>
      </c>
      <c r="O361" s="30" t="str">
        <f>IF(ISNUMBER('Форма 1'!AJ361),ROUND('Форма 1'!$I361*VLOOKUP('Форма 1'!$G361,'Предельники 2022'!$B$4:$X$28,'Форма 1'!AJ$7),2),"")</f>
        <v/>
      </c>
      <c r="P361" s="30" t="str">
        <f>IF(ISNUMBER('Форма 1'!AK361),ROUND('Форма 1'!$I361*VLOOKUP('Форма 1'!$G361,'Предельники 2022'!$B$4:$X$28,'Форма 1'!AK$7),2),"")</f>
        <v/>
      </c>
      <c r="Q361" s="30" t="str">
        <f>IF(ISNUMBER('Форма 1'!AL361),ROUND('Форма 1'!$I361*VLOOKUP('Форма 1'!$G361,'Предельники 2022'!$B$4:$X$28,'Форма 1'!AL$7),2),"")</f>
        <v/>
      </c>
      <c r="R361" s="30" t="str">
        <f>IF(ISNUMBER('Форма 1'!AM361),ROUND('Форма 1'!$I361*VLOOKUP('Форма 1'!$G361,'Предельники 2022'!$B$4:$X$28,'Форма 1'!AM$7),2),"")</f>
        <v/>
      </c>
      <c r="S361" s="93" t="str">
        <f t="shared" si="62"/>
        <v/>
      </c>
      <c r="T361" s="93" t="str">
        <f>IF(ISNUMBER('Форма 1'!AN361),INDEX('Предельники 2022'!$C$4:$X$28,MATCH('Форма 1'!$G361,'Предельники 2022'!$B$4:$B$28,0),MATCH(T$5,'Предельники 2022'!$C$3:$X$3,0)),"")</f>
        <v/>
      </c>
      <c r="U361" s="93" t="str">
        <f>IF(ISNUMBER('Форма 1'!AO361),INDEX('Предельники 2022'!$C$4:$X$28,MATCH('Форма 1'!$G361,'Предельники 2022'!$B$4:$B$28,0),MATCH(U$5,'Предельники 2022'!$C$3:$X$3,0)),"")</f>
        <v/>
      </c>
      <c r="V361" s="93" t="str">
        <f>IF(ISNUMBER('Форма 1'!AP361),INDEX('Предельники 2022'!$C$4:$X$28,MATCH('Форма 1'!$G361,'Предельники 2022'!$B$4:$B$28,0),MATCH(V$5,'Предельники 2022'!$C$3:$X$3,0)),"")</f>
        <v/>
      </c>
      <c r="W361" s="93" t="str">
        <f>IF(ISNUMBER('Форма 1'!AQ361),INDEX('Предельники 2022'!$C$4:$X$28,MATCH('Форма 1'!$G361,'Предельники 2022'!$B$4:$B$28,0),MATCH(W$5,'Предельники 2022'!$C$3:$X$3,0)),"")</f>
        <v/>
      </c>
      <c r="X361" s="30" t="str">
        <f>IF(ISNUMBER('Форма 1'!AR361),ROUND('Форма 1'!$I361*VLOOKUP('Форма 1'!$G361,'Предельники 2022'!$B$4:$X$28,'Форма 1'!AR$7),2),"")</f>
        <v/>
      </c>
      <c r="Y361" s="30" t="str">
        <f>IF(ISNUMBER('Форма 1'!AS361),ROUND('Форма 1'!$I361*VLOOKUP('Форма 1'!$G361,'Предельники 2022'!$B$4:$X$28,'Форма 1'!AS$7),2),"")</f>
        <v/>
      </c>
      <c r="Z361" s="30" t="str">
        <f>IF(ISNUMBER('Форма 1'!AT361),ROUND('Форма 1'!$I361*VLOOKUP('Форма 1'!$G361,'Предельники 2022'!$B$4:$X$28,'Форма 1'!AT$7),2),"")</f>
        <v/>
      </c>
      <c r="AA361" s="32"/>
      <c r="AB361" s="128">
        <f>'Форма 1'!T361</f>
        <v>45657</v>
      </c>
      <c r="AC361" s="130" t="str">
        <f>'Форма 1'!U361</f>
        <v>СС</v>
      </c>
    </row>
    <row r="362" spans="1:29" x14ac:dyDescent="0.25">
      <c r="A362" s="28">
        <f t="shared" si="61"/>
        <v>175</v>
      </c>
      <c r="B362" s="74" t="str">
        <f>IF(ISBLANK('Форма 1'!B362),"",'Форма 1'!B362)</f>
        <v>Пермский городской округ, город Пермь</v>
      </c>
      <c r="C362" s="87" t="s">
        <v>1022</v>
      </c>
      <c r="D362" s="29">
        <f>IF(ISBLANK(C362),"Введите адрес",IF(C362='Форма 1'!C362,SUM(E362:K362,M362:S362,Форма2[[#This Row],[19]:[22]]),"Ошибка в адресе!"))</f>
        <v>11114035.68</v>
      </c>
      <c r="E362" s="30" t="str">
        <f>IF(ISNUMBER('Форма 1'!Z362),ROUND('Форма 1'!$I362*VLOOKUP('Форма 1'!$G362,'Предельники 2022'!$B$4:$X$28,'Форма 1'!Z$7),2),"")</f>
        <v/>
      </c>
      <c r="F362" s="30" t="str">
        <f>IF(ISNUMBER('Форма 1'!AA362),ROUND('Форма 1'!$I362*VLOOKUP('Форма 1'!$G362,'Предельники 2022'!$B$4:$X$28,'Форма 1'!AA$7),2),"")</f>
        <v/>
      </c>
      <c r="G362" s="30" t="str">
        <f>IF(ISNUMBER('Форма 1'!AB362),ROUND('Форма 1'!$I362*VLOOKUP('Форма 1'!$G362,'Предельники 2022'!$B$4:$X$28,'Форма 1'!AB$7),2),"")</f>
        <v/>
      </c>
      <c r="H362" s="30" t="str">
        <f>IF(ISNUMBER('Форма 1'!AC362),ROUND('Форма 1'!$I362*VLOOKUP('Форма 1'!$G362,'Предельники 2022'!$B$4:$X$28,'Форма 1'!AC$7),2),"")</f>
        <v/>
      </c>
      <c r="I362" s="30" t="str">
        <f>IF(ISNUMBER('Форма 1'!AD362),ROUND('Форма 1'!$I362*VLOOKUP('Форма 1'!$G362,'Предельники 2022'!$B$4:$X$28,'Форма 1'!AD$7),2),"")</f>
        <v/>
      </c>
      <c r="J362" s="30" t="str">
        <f>IF(ISNUMBER('Форма 1'!AE362),ROUND('Форма 1'!$I362*VLOOKUP('Форма 1'!$G362,'Предельники 2022'!$B$4:$X$28,'Форма 1'!AE$7),2),"")</f>
        <v/>
      </c>
      <c r="K362" s="30" t="str">
        <f>IF(ISNUMBER('Форма 1'!AF362),ROUND('Форма 1'!$I362*VLOOKUP('Форма 1'!$G362,'Предельники 2022'!$B$4:$X$28,'Форма 1'!AF$7),2),"")</f>
        <v/>
      </c>
      <c r="L362" s="31">
        <f>IF(ISBLANK('Форма 1'!AG362),"",'Форма 1'!AG362)</f>
        <v>4</v>
      </c>
      <c r="M362" s="32">
        <f>IF(ISBLANK('Форма 1'!AH362),"",'Форма 1'!AH362)</f>
        <v>11114035.68</v>
      </c>
      <c r="N362" s="30" t="str">
        <f>IF(ISNUMBER('Форма 1'!AI362),ROUND('Форма 1'!$I362*VLOOKUP('Форма 1'!$G362,'Предельники 2022'!$B$4:$X$28,'Форма 1'!AI$7),2),"")</f>
        <v/>
      </c>
      <c r="O362" s="30" t="str">
        <f>IF(ISNUMBER('Форма 1'!AJ362),ROUND('Форма 1'!$I362*VLOOKUP('Форма 1'!$G362,'Предельники 2022'!$B$4:$X$28,'Форма 1'!AJ$7),2),"")</f>
        <v/>
      </c>
      <c r="P362" s="30" t="str">
        <f>IF(ISNUMBER('Форма 1'!AK362),ROUND('Форма 1'!$I362*VLOOKUP('Форма 1'!$G362,'Предельники 2022'!$B$4:$X$28,'Форма 1'!AK$7),2),"")</f>
        <v/>
      </c>
      <c r="Q362" s="30" t="str">
        <f>IF(ISNUMBER('Форма 1'!AL362),ROUND('Форма 1'!$I362*VLOOKUP('Форма 1'!$G362,'Предельники 2022'!$B$4:$X$28,'Форма 1'!AL$7),2),"")</f>
        <v/>
      </c>
      <c r="R362" s="30" t="str">
        <f>IF(ISNUMBER('Форма 1'!AM362),ROUND('Форма 1'!$I362*VLOOKUP('Форма 1'!$G362,'Предельники 2022'!$B$4:$X$28,'Форма 1'!AM$7),2),"")</f>
        <v/>
      </c>
      <c r="S362" s="93" t="str">
        <f t="shared" si="62"/>
        <v/>
      </c>
      <c r="T362" s="93" t="str">
        <f>IF(ISNUMBER('Форма 1'!AN362),INDEX('Предельники 2022'!$C$4:$X$28,MATCH('Форма 1'!$G362,'Предельники 2022'!$B$4:$B$28,0),MATCH(T$5,'Предельники 2022'!$C$3:$X$3,0)),"")</f>
        <v/>
      </c>
      <c r="U362" s="93" t="str">
        <f>IF(ISNUMBER('Форма 1'!AO362),INDEX('Предельники 2022'!$C$4:$X$28,MATCH('Форма 1'!$G362,'Предельники 2022'!$B$4:$B$28,0),MATCH(U$5,'Предельники 2022'!$C$3:$X$3,0)),"")</f>
        <v/>
      </c>
      <c r="V362" s="93" t="str">
        <f>IF(ISNUMBER('Форма 1'!AP362),INDEX('Предельники 2022'!$C$4:$X$28,MATCH('Форма 1'!$G362,'Предельники 2022'!$B$4:$B$28,0),MATCH(V$5,'Предельники 2022'!$C$3:$X$3,0)),"")</f>
        <v/>
      </c>
      <c r="W362" s="93" t="str">
        <f>IF(ISNUMBER('Форма 1'!AQ362),INDEX('Предельники 2022'!$C$4:$X$28,MATCH('Форма 1'!$G362,'Предельники 2022'!$B$4:$B$28,0),MATCH(W$5,'Предельники 2022'!$C$3:$X$3,0)),"")</f>
        <v/>
      </c>
      <c r="X362" s="30" t="str">
        <f>IF(ISNUMBER('Форма 1'!AR362),ROUND('Форма 1'!$I362*VLOOKUP('Форма 1'!$G362,'Предельники 2022'!$B$4:$X$28,'Форма 1'!AR$7),2),"")</f>
        <v/>
      </c>
      <c r="Y362" s="30" t="str">
        <f>IF(ISNUMBER('Форма 1'!AS362),ROUND('Форма 1'!$I362*VLOOKUP('Форма 1'!$G362,'Предельники 2022'!$B$4:$X$28,'Форма 1'!AS$7),2),"")</f>
        <v/>
      </c>
      <c r="Z362" s="30" t="str">
        <f>IF(ISNUMBER('Форма 1'!AT362),ROUND('Форма 1'!$I362*VLOOKUP('Форма 1'!$G362,'Предельники 2022'!$B$4:$X$28,'Форма 1'!AT$7),2),"")</f>
        <v/>
      </c>
      <c r="AA362" s="32"/>
      <c r="AB362" s="128">
        <f>'Форма 1'!T362</f>
        <v>45657</v>
      </c>
      <c r="AC362" s="130" t="str">
        <f>'Форма 1'!U362</f>
        <v>РО</v>
      </c>
    </row>
    <row r="363" spans="1:29" x14ac:dyDescent="0.25">
      <c r="A363" s="28">
        <f t="shared" si="61"/>
        <v>176</v>
      </c>
      <c r="B363" s="74" t="str">
        <f>IF(ISBLANK('Форма 1'!B363),"",'Форма 1'!B363)</f>
        <v>Пермский городской округ, город Пермь</v>
      </c>
      <c r="C363" s="87" t="s">
        <v>275</v>
      </c>
      <c r="D363" s="29">
        <f>IF(ISBLANK(C363),"Введите адрес",IF(C363='Форма 1'!C363,SUM(E363:K363,M363:S363,Форма2[[#This Row],[19]:[22]]),"Ошибка в адресе!"))</f>
        <v>17502284.129999999</v>
      </c>
      <c r="E363" s="30" t="str">
        <f>IF(ISNUMBER('Форма 1'!Z363),ROUND('Форма 1'!$I363*VLOOKUP('Форма 1'!$G363,'Предельники 2022'!$B$4:$X$28,'Форма 1'!Z$7),2),"")</f>
        <v/>
      </c>
      <c r="F363" s="30" t="str">
        <f>IF(ISNUMBER('Форма 1'!AA363),ROUND('Форма 1'!$I363*VLOOKUP('Форма 1'!$G363,'Предельники 2022'!$B$4:$X$28,'Форма 1'!AA$7),2),"")</f>
        <v/>
      </c>
      <c r="G363" s="30" t="str">
        <f>IF(ISNUMBER('Форма 1'!AB363),ROUND('Форма 1'!$I363*VLOOKUP('Форма 1'!$G363,'Предельники 2022'!$B$4:$X$28,'Форма 1'!AB$7),2),"")</f>
        <v/>
      </c>
      <c r="H363" s="30" t="str">
        <f>IF(ISNUMBER('Форма 1'!AC363),ROUND('Форма 1'!$I363*VLOOKUP('Форма 1'!$G363,'Предельники 2022'!$B$4:$X$28,'Форма 1'!AC$7),2),"")</f>
        <v/>
      </c>
      <c r="I363" s="30" t="str">
        <f>IF(ISNUMBER('Форма 1'!AD363),ROUND('Форма 1'!$I363*VLOOKUP('Форма 1'!$G363,'Предельники 2022'!$B$4:$X$28,'Форма 1'!AD$7),2),"")</f>
        <v/>
      </c>
      <c r="J363" s="30" t="str">
        <f>IF(ISNUMBER('Форма 1'!AE363),ROUND('Форма 1'!$I363*VLOOKUP('Форма 1'!$G363,'Предельники 2022'!$B$4:$X$28,'Форма 1'!AE$7),2),"")</f>
        <v/>
      </c>
      <c r="K363" s="30" t="str">
        <f>IF(ISNUMBER('Форма 1'!AF363),ROUND('Форма 1'!$I363*VLOOKUP('Форма 1'!$G363,'Предельники 2022'!$B$4:$X$28,'Форма 1'!AF$7),2),"")</f>
        <v/>
      </c>
      <c r="L363" s="31" t="str">
        <f>IF(ISBLANK('Форма 1'!AG363),"",'Форма 1'!AG363)</f>
        <v/>
      </c>
      <c r="M363" s="32" t="str">
        <f>IF(ISBLANK('Форма 1'!AH363),"",'Форма 1'!AH363)</f>
        <v/>
      </c>
      <c r="N363" s="30" t="str">
        <f>IF(ISNUMBER('Форма 1'!AI363),ROUND('Форма 1'!$I363*VLOOKUP('Форма 1'!$G363,'Предельники 2022'!$B$4:$X$28,'Форма 1'!AI$7),2),"")</f>
        <v/>
      </c>
      <c r="O363" s="30">
        <f>IF(ISNUMBER('Форма 1'!AJ363),ROUND('Форма 1'!$I363*VLOOKUP('Форма 1'!$G363,'Предельники 2022'!$B$4:$X$28,'Форма 1'!AJ$7),2),"")</f>
        <v>17502284.129999999</v>
      </c>
      <c r="P363" s="30" t="str">
        <f>IF(ISNUMBER('Форма 1'!AK363),ROUND('Форма 1'!$I363*VLOOKUP('Форма 1'!$G363,'Предельники 2022'!$B$4:$X$28,'Форма 1'!AK$7),2),"")</f>
        <v/>
      </c>
      <c r="Q363" s="30" t="str">
        <f>IF(ISNUMBER('Форма 1'!AL363),ROUND('Форма 1'!$I363*VLOOKUP('Форма 1'!$G363,'Предельники 2022'!$B$4:$X$28,'Форма 1'!AL$7),2),"")</f>
        <v/>
      </c>
      <c r="R363" s="30" t="str">
        <f>IF(ISNUMBER('Форма 1'!AM363),ROUND('Форма 1'!$I363*VLOOKUP('Форма 1'!$G363,'Предельники 2022'!$B$4:$X$28,'Форма 1'!AM$7),2),"")</f>
        <v/>
      </c>
      <c r="S363" s="93" t="str">
        <f t="shared" si="62"/>
        <v/>
      </c>
      <c r="T363" s="93" t="str">
        <f>IF(ISNUMBER('Форма 1'!AN363),INDEX('Предельники 2022'!$C$4:$X$28,MATCH('Форма 1'!$G363,'Предельники 2022'!$B$4:$B$28,0),MATCH(T$5,'Предельники 2022'!$C$3:$X$3,0)),"")</f>
        <v/>
      </c>
      <c r="U363" s="93" t="str">
        <f>IF(ISNUMBER('Форма 1'!AO363),INDEX('Предельники 2022'!$C$4:$X$28,MATCH('Форма 1'!$G363,'Предельники 2022'!$B$4:$B$28,0),MATCH(U$5,'Предельники 2022'!$C$3:$X$3,0)),"")</f>
        <v/>
      </c>
      <c r="V363" s="93" t="str">
        <f>IF(ISNUMBER('Форма 1'!AP363),INDEX('Предельники 2022'!$C$4:$X$28,MATCH('Форма 1'!$G363,'Предельники 2022'!$B$4:$B$28,0),MATCH(V$5,'Предельники 2022'!$C$3:$X$3,0)),"")</f>
        <v/>
      </c>
      <c r="W363" s="93" t="str">
        <f>IF(ISNUMBER('Форма 1'!AQ363),INDEX('Предельники 2022'!$C$4:$X$28,MATCH('Форма 1'!$G363,'Предельники 2022'!$B$4:$B$28,0),MATCH(W$5,'Предельники 2022'!$C$3:$X$3,0)),"")</f>
        <v/>
      </c>
      <c r="X363" s="30" t="str">
        <f>IF(ISNUMBER('Форма 1'!AR363),ROUND('Форма 1'!$I363*VLOOKUP('Форма 1'!$G363,'Предельники 2022'!$B$4:$X$28,'Форма 1'!AR$7),2),"")</f>
        <v/>
      </c>
      <c r="Y363" s="30" t="str">
        <f>IF(ISNUMBER('Форма 1'!AS363),ROUND('Форма 1'!$I363*VLOOKUP('Форма 1'!$G363,'Предельники 2022'!$B$4:$X$28,'Форма 1'!AS$7),2),"")</f>
        <v/>
      </c>
      <c r="Z363" s="30" t="str">
        <f>IF(ISNUMBER('Форма 1'!AT363),ROUND('Форма 1'!$I363*VLOOKUP('Форма 1'!$G363,'Предельники 2022'!$B$4:$X$28,'Форма 1'!AT$7),2),"")</f>
        <v/>
      </c>
      <c r="AA363" s="32"/>
      <c r="AB363" s="128">
        <f>'Форма 1'!T363</f>
        <v>45657</v>
      </c>
      <c r="AC363" s="130" t="str">
        <f>'Форма 1'!U363</f>
        <v>СС</v>
      </c>
    </row>
    <row r="364" spans="1:29" x14ac:dyDescent="0.25">
      <c r="A364" s="28">
        <f t="shared" si="61"/>
        <v>177</v>
      </c>
      <c r="B364" s="74" t="str">
        <f>IF(ISBLANK('Форма 1'!B364),"",'Форма 1'!B364)</f>
        <v>Пермский городской округ, город Пермь</v>
      </c>
      <c r="C364" s="87" t="s">
        <v>129</v>
      </c>
      <c r="D364" s="29">
        <f>IF(ISBLANK(C364),"Введите адрес",IF(C364='Форма 1'!C364,SUM(E364:K364,M364:S364,Форма2[[#This Row],[19]:[22]]),"Ошибка в адресе!"))</f>
        <v>11788430.560000001</v>
      </c>
      <c r="E364" s="30" t="str">
        <f>IF(ISNUMBER('Форма 1'!Z364),ROUND('Форма 1'!$I364*VLOOKUP('Форма 1'!$G364,'Предельники 2022'!$B$4:$X$28,'Форма 1'!Z$7),2),"")</f>
        <v/>
      </c>
      <c r="F364" s="30" t="str">
        <f>IF(ISNUMBER('Форма 1'!AA364),ROUND('Форма 1'!$I364*VLOOKUP('Форма 1'!$G364,'Предельники 2022'!$B$4:$X$28,'Форма 1'!AA$7),2),"")</f>
        <v/>
      </c>
      <c r="G364" s="30">
        <f>IF(ISNUMBER('Форма 1'!AB364),ROUND('Форма 1'!$I364*VLOOKUP('Форма 1'!$G364,'Предельники 2022'!$B$4:$X$28,'Форма 1'!AB$7),2),"")</f>
        <v>11788430.560000001</v>
      </c>
      <c r="H364" s="30" t="str">
        <f>IF(ISNUMBER('Форма 1'!AC364),ROUND('Форма 1'!$I364*VLOOKUP('Форма 1'!$G364,'Предельники 2022'!$B$4:$X$28,'Форма 1'!AC$7),2),"")</f>
        <v/>
      </c>
      <c r="I364" s="30" t="str">
        <f>IF(ISNUMBER('Форма 1'!AD364),ROUND('Форма 1'!$I364*VLOOKUP('Форма 1'!$G364,'Предельники 2022'!$B$4:$X$28,'Форма 1'!AD$7),2),"")</f>
        <v/>
      </c>
      <c r="J364" s="30" t="str">
        <f>IF(ISNUMBER('Форма 1'!AE364),ROUND('Форма 1'!$I364*VLOOKUP('Форма 1'!$G364,'Предельники 2022'!$B$4:$X$28,'Форма 1'!AE$7),2),"")</f>
        <v/>
      </c>
      <c r="K364" s="30" t="str">
        <f>IF(ISNUMBER('Форма 1'!AF364),ROUND('Форма 1'!$I364*VLOOKUP('Форма 1'!$G364,'Предельники 2022'!$B$4:$X$28,'Форма 1'!AF$7),2),"")</f>
        <v/>
      </c>
      <c r="L364" s="31" t="str">
        <f>IF(ISBLANK('Форма 1'!AG364),"",'Форма 1'!AG364)</f>
        <v/>
      </c>
      <c r="M364" s="32" t="str">
        <f>IF(ISBLANK('Форма 1'!AH364),"",'Форма 1'!AH364)</f>
        <v/>
      </c>
      <c r="N364" s="30" t="str">
        <f>IF(ISNUMBER('Форма 1'!AI364),ROUND('Форма 1'!$I364*VLOOKUP('Форма 1'!$G364,'Предельники 2022'!$B$4:$X$28,'Форма 1'!AI$7),2),"")</f>
        <v/>
      </c>
      <c r="O364" s="30" t="str">
        <f>IF(ISNUMBER('Форма 1'!AJ364),ROUND('Форма 1'!$I364*VLOOKUP('Форма 1'!$G364,'Предельники 2022'!$B$4:$X$28,'Форма 1'!AJ$7),2),"")</f>
        <v/>
      </c>
      <c r="P364" s="30" t="str">
        <f>IF(ISNUMBER('Форма 1'!AK364),ROUND('Форма 1'!$I364*VLOOKUP('Форма 1'!$G364,'Предельники 2022'!$B$4:$X$28,'Форма 1'!AK$7),2),"")</f>
        <v/>
      </c>
      <c r="Q364" s="30" t="str">
        <f>IF(ISNUMBER('Форма 1'!AL364),ROUND('Форма 1'!$I364*VLOOKUP('Форма 1'!$G364,'Предельники 2022'!$B$4:$X$28,'Форма 1'!AL$7),2),"")</f>
        <v/>
      </c>
      <c r="R364" s="30" t="str">
        <f>IF(ISNUMBER('Форма 1'!AM364),ROUND('Форма 1'!$I364*VLOOKUP('Форма 1'!$G364,'Предельники 2022'!$B$4:$X$28,'Форма 1'!AM$7),2),"")</f>
        <v/>
      </c>
      <c r="S364" s="93" t="str">
        <f t="shared" si="62"/>
        <v/>
      </c>
      <c r="T364" s="93" t="str">
        <f>IF(ISNUMBER('Форма 1'!AN364),INDEX('Предельники 2022'!$C$4:$X$28,MATCH('Форма 1'!$G364,'Предельники 2022'!$B$4:$B$28,0),MATCH(T$5,'Предельники 2022'!$C$3:$X$3,0)),"")</f>
        <v/>
      </c>
      <c r="U364" s="93" t="str">
        <f>IF(ISNUMBER('Форма 1'!AO364),INDEX('Предельники 2022'!$C$4:$X$28,MATCH('Форма 1'!$G364,'Предельники 2022'!$B$4:$B$28,0),MATCH(U$5,'Предельники 2022'!$C$3:$X$3,0)),"")</f>
        <v/>
      </c>
      <c r="V364" s="93" t="str">
        <f>IF(ISNUMBER('Форма 1'!AP364),INDEX('Предельники 2022'!$C$4:$X$28,MATCH('Форма 1'!$G364,'Предельники 2022'!$B$4:$B$28,0),MATCH(V$5,'Предельники 2022'!$C$3:$X$3,0)),"")</f>
        <v/>
      </c>
      <c r="W364" s="93" t="str">
        <f>IF(ISNUMBER('Форма 1'!AQ364),INDEX('Предельники 2022'!$C$4:$X$28,MATCH('Форма 1'!$G364,'Предельники 2022'!$B$4:$B$28,0),MATCH(W$5,'Предельники 2022'!$C$3:$X$3,0)),"")</f>
        <v/>
      </c>
      <c r="X364" s="30" t="str">
        <f>IF(ISNUMBER('Форма 1'!AR364),ROUND('Форма 1'!$I364*VLOOKUP('Форма 1'!$G364,'Предельники 2022'!$B$4:$X$28,'Форма 1'!AR$7),2),"")</f>
        <v/>
      </c>
      <c r="Y364" s="30" t="str">
        <f>IF(ISNUMBER('Форма 1'!AS364),ROUND('Форма 1'!$I364*VLOOKUP('Форма 1'!$G364,'Предельники 2022'!$B$4:$X$28,'Форма 1'!AS$7),2),"")</f>
        <v/>
      </c>
      <c r="Z364" s="30" t="str">
        <f>IF(ISNUMBER('Форма 1'!AT364),ROUND('Форма 1'!$I364*VLOOKUP('Форма 1'!$G364,'Предельники 2022'!$B$4:$X$28,'Форма 1'!AT$7),2),"")</f>
        <v/>
      </c>
      <c r="AA364" s="32"/>
      <c r="AB364" s="128">
        <f>'Форма 1'!T364</f>
        <v>45657</v>
      </c>
      <c r="AC364" s="130" t="str">
        <f>'Форма 1'!U364</f>
        <v>СС</v>
      </c>
    </row>
    <row r="365" spans="1:29" x14ac:dyDescent="0.25">
      <c r="A365" s="28">
        <f t="shared" si="61"/>
        <v>178</v>
      </c>
      <c r="B365" s="74" t="str">
        <f>IF(ISBLANK('Форма 1'!B365),"",'Форма 1'!B365)</f>
        <v>Пермский городской округ, город Пермь</v>
      </c>
      <c r="C365" s="87" t="s">
        <v>1027</v>
      </c>
      <c r="D365" s="29">
        <f>IF(ISBLANK(C365),"Введите адрес",IF(C365='Форма 1'!C365,SUM(E365:K365,M365:S365,Форма2[[#This Row],[19]:[22]]),"Ошибка в адресе!"))</f>
        <v>28515238.149999999</v>
      </c>
      <c r="E365" s="30" t="str">
        <f>IF(ISNUMBER('Форма 1'!Z365),ROUND('Форма 1'!$I365*VLOOKUP('Форма 1'!$G365,'Предельники 2022'!$B$4:$X$28,'Форма 1'!Z$7),2),"")</f>
        <v/>
      </c>
      <c r="F365" s="30" t="str">
        <f>IF(ISNUMBER('Форма 1'!AA365),ROUND('Форма 1'!$I365*VLOOKUP('Форма 1'!$G365,'Предельники 2022'!$B$4:$X$28,'Форма 1'!AA$7),2),"")</f>
        <v/>
      </c>
      <c r="G365" s="30" t="str">
        <f>IF(ISNUMBER('Форма 1'!AB365),ROUND('Форма 1'!$I365*VLOOKUP('Форма 1'!$G365,'Предельники 2022'!$B$4:$X$28,'Форма 1'!AB$7),2),"")</f>
        <v/>
      </c>
      <c r="H365" s="30" t="str">
        <f>IF(ISNUMBER('Форма 1'!AC365),ROUND('Форма 1'!$I365*VLOOKUP('Форма 1'!$G365,'Предельники 2022'!$B$4:$X$28,'Форма 1'!AC$7),2),"")</f>
        <v/>
      </c>
      <c r="I365" s="30" t="str">
        <f>IF(ISNUMBER('Форма 1'!AD365),ROUND('Форма 1'!$I365*VLOOKUP('Форма 1'!$G365,'Предельники 2022'!$B$4:$X$28,'Форма 1'!AD$7),2),"")</f>
        <v/>
      </c>
      <c r="J365" s="30" t="str">
        <f>IF(ISNUMBER('Форма 1'!AE365),ROUND('Форма 1'!$I365*VLOOKUP('Форма 1'!$G365,'Предельники 2022'!$B$4:$X$28,'Форма 1'!AE$7),2),"")</f>
        <v/>
      </c>
      <c r="K365" s="30" t="str">
        <f>IF(ISNUMBER('Форма 1'!AF365),ROUND('Форма 1'!$I365*VLOOKUP('Форма 1'!$G365,'Предельники 2022'!$B$4:$X$28,'Форма 1'!AF$7),2),"")</f>
        <v/>
      </c>
      <c r="L365" s="31" t="str">
        <f>IF(ISBLANK('Форма 1'!AG365),"",'Форма 1'!AG365)</f>
        <v/>
      </c>
      <c r="M365" s="32" t="str">
        <f>IF(ISBLANK('Форма 1'!AH365),"",'Форма 1'!AH365)</f>
        <v/>
      </c>
      <c r="N365" s="30">
        <f>IF(ISNUMBER('Форма 1'!AI365),ROUND('Форма 1'!$I365*VLOOKUP('Форма 1'!$G365,'Предельники 2022'!$B$4:$X$28,'Форма 1'!AI$7),2),"")</f>
        <v>28515238.149999999</v>
      </c>
      <c r="O365" s="30" t="str">
        <f>IF(ISNUMBER('Форма 1'!AJ365),ROUND('Форма 1'!$I365*VLOOKUP('Форма 1'!$G365,'Предельники 2022'!$B$4:$X$28,'Форма 1'!AJ$7),2),"")</f>
        <v/>
      </c>
      <c r="P365" s="30" t="str">
        <f>IF(ISNUMBER('Форма 1'!AK365),ROUND('Форма 1'!$I365*VLOOKUP('Форма 1'!$G365,'Предельники 2022'!$B$4:$X$28,'Форма 1'!AK$7),2),"")</f>
        <v/>
      </c>
      <c r="Q365" s="30" t="str">
        <f>IF(ISNUMBER('Форма 1'!AL365),ROUND('Форма 1'!$I365*VLOOKUP('Форма 1'!$G365,'Предельники 2022'!$B$4:$X$28,'Форма 1'!AL$7),2),"")</f>
        <v/>
      </c>
      <c r="R365" s="30" t="str">
        <f>IF(ISNUMBER('Форма 1'!AM365),ROUND('Форма 1'!$I365*VLOOKUP('Форма 1'!$G365,'Предельники 2022'!$B$4:$X$28,'Форма 1'!AM$7),2),"")</f>
        <v/>
      </c>
      <c r="S365" s="93" t="str">
        <f t="shared" si="62"/>
        <v/>
      </c>
      <c r="T365" s="93" t="str">
        <f>IF(ISNUMBER('Форма 1'!AN365),INDEX('Предельники 2022'!$C$4:$X$28,MATCH('Форма 1'!$G365,'Предельники 2022'!$B$4:$B$28,0),MATCH(T$5,'Предельники 2022'!$C$3:$X$3,0)),"")</f>
        <v/>
      </c>
      <c r="U365" s="93" t="str">
        <f>IF(ISNUMBER('Форма 1'!AO365),INDEX('Предельники 2022'!$C$4:$X$28,MATCH('Форма 1'!$G365,'Предельники 2022'!$B$4:$B$28,0),MATCH(U$5,'Предельники 2022'!$C$3:$X$3,0)),"")</f>
        <v/>
      </c>
      <c r="V365" s="93" t="str">
        <f>IF(ISNUMBER('Форма 1'!AP365),INDEX('Предельники 2022'!$C$4:$X$28,MATCH('Форма 1'!$G365,'Предельники 2022'!$B$4:$B$28,0),MATCH(V$5,'Предельники 2022'!$C$3:$X$3,0)),"")</f>
        <v/>
      </c>
      <c r="W365" s="93" t="str">
        <f>IF(ISNUMBER('Форма 1'!AQ365),INDEX('Предельники 2022'!$C$4:$X$28,MATCH('Форма 1'!$G365,'Предельники 2022'!$B$4:$B$28,0),MATCH(W$5,'Предельники 2022'!$C$3:$X$3,0)),"")</f>
        <v/>
      </c>
      <c r="X365" s="30" t="str">
        <f>IF(ISNUMBER('Форма 1'!AR365),ROUND('Форма 1'!$I365*VLOOKUP('Форма 1'!$G365,'Предельники 2022'!$B$4:$X$28,'Форма 1'!AR$7),2),"")</f>
        <v/>
      </c>
      <c r="Y365" s="30" t="str">
        <f>IF(ISNUMBER('Форма 1'!AS365),ROUND('Форма 1'!$I365*VLOOKUP('Форма 1'!$G365,'Предельники 2022'!$B$4:$X$28,'Форма 1'!AS$7),2),"")</f>
        <v/>
      </c>
      <c r="Z365" s="30" t="str">
        <f>IF(ISNUMBER('Форма 1'!AT365),ROUND('Форма 1'!$I365*VLOOKUP('Форма 1'!$G365,'Предельники 2022'!$B$4:$X$28,'Форма 1'!AT$7),2),"")</f>
        <v/>
      </c>
      <c r="AA365" s="32"/>
      <c r="AB365" s="128">
        <f>'Форма 1'!T365</f>
        <v>45657</v>
      </c>
      <c r="AC365" s="130" t="str">
        <f>'Форма 1'!U365</f>
        <v>РО</v>
      </c>
    </row>
    <row r="366" spans="1:29" x14ac:dyDescent="0.25">
      <c r="A366" s="28">
        <f t="shared" si="61"/>
        <v>179</v>
      </c>
      <c r="B366" s="74" t="str">
        <f>IF(ISBLANK('Форма 1'!B366),"",'Форма 1'!B366)</f>
        <v>Пермский городской округ, город Пермь</v>
      </c>
      <c r="C366" s="87" t="s">
        <v>619</v>
      </c>
      <c r="D366" s="29">
        <f>IF(ISBLANK(C366),"Введите адрес",IF(C366='Форма 1'!C366,SUM(E366:K366,M366:S366,Форма2[[#This Row],[19]:[22]]),"Ошибка в адресе!"))</f>
        <v>18628832.789999999</v>
      </c>
      <c r="E366" s="30" t="str">
        <f>IF(ISNUMBER('Форма 1'!Z366),ROUND('Форма 1'!$I366*VLOOKUP('Форма 1'!$G366,'Предельники 2022'!$B$4:$X$28,'Форма 1'!Z$7),2),"")</f>
        <v/>
      </c>
      <c r="F366" s="30" t="str">
        <f>IF(ISNUMBER('Форма 1'!AA366),ROUND('Форма 1'!$I366*VLOOKUP('Форма 1'!$G366,'Предельники 2022'!$B$4:$X$28,'Форма 1'!AA$7),2),"")</f>
        <v/>
      </c>
      <c r="G366" s="30" t="str">
        <f>IF(ISNUMBER('Форма 1'!AB366),ROUND('Форма 1'!$I366*VLOOKUP('Форма 1'!$G366,'Предельники 2022'!$B$4:$X$28,'Форма 1'!AB$7),2),"")</f>
        <v/>
      </c>
      <c r="H366" s="30" t="str">
        <f>IF(ISNUMBER('Форма 1'!AC366),ROUND('Форма 1'!$I366*VLOOKUP('Форма 1'!$G366,'Предельники 2022'!$B$4:$X$28,'Форма 1'!AC$7),2),"")</f>
        <v/>
      </c>
      <c r="I366" s="30" t="str">
        <f>IF(ISNUMBER('Форма 1'!AD366),ROUND('Форма 1'!$I366*VLOOKUP('Форма 1'!$G366,'Предельники 2022'!$B$4:$X$28,'Форма 1'!AD$7),2),"")</f>
        <v/>
      </c>
      <c r="J366" s="30" t="str">
        <f>IF(ISNUMBER('Форма 1'!AE366),ROUND('Форма 1'!$I366*VLOOKUP('Форма 1'!$G366,'Предельники 2022'!$B$4:$X$28,'Форма 1'!AE$7),2),"")</f>
        <v/>
      </c>
      <c r="K366" s="30" t="str">
        <f>IF(ISNUMBER('Форма 1'!AF366),ROUND('Форма 1'!$I366*VLOOKUP('Форма 1'!$G366,'Предельники 2022'!$B$4:$X$28,'Форма 1'!AF$7),2),"")</f>
        <v/>
      </c>
      <c r="L366" s="31" t="str">
        <f>IF(ISBLANK('Форма 1'!AG366),"",'Форма 1'!AG366)</f>
        <v/>
      </c>
      <c r="M366" s="32" t="str">
        <f>IF(ISBLANK('Форма 1'!AH366),"",'Форма 1'!AH366)</f>
        <v/>
      </c>
      <c r="N366" s="30">
        <f>IF(ISNUMBER('Форма 1'!AI366),ROUND('Форма 1'!$I366*VLOOKUP('Форма 1'!$G366,'Предельники 2022'!$B$4:$X$28,'Форма 1'!AI$7),2),"")</f>
        <v>13232556.09</v>
      </c>
      <c r="O366" s="30" t="str">
        <f>IF(ISNUMBER('Форма 1'!AJ366),ROUND('Форма 1'!$I366*VLOOKUP('Форма 1'!$G366,'Предельники 2022'!$B$4:$X$28,'Форма 1'!AJ$7),2),"")</f>
        <v/>
      </c>
      <c r="P366" s="30" t="str">
        <f>IF(ISNUMBER('Форма 1'!AK366),ROUND('Форма 1'!$I366*VLOOKUP('Форма 1'!$G366,'Предельники 2022'!$B$4:$X$28,'Форма 1'!AK$7),2),"")</f>
        <v/>
      </c>
      <c r="Q366" s="30" t="str">
        <f>IF(ISNUMBER('Форма 1'!AL366),ROUND('Форма 1'!$I366*VLOOKUP('Форма 1'!$G366,'Предельники 2022'!$B$4:$X$28,'Форма 1'!AL$7),2),"")</f>
        <v/>
      </c>
      <c r="R366" s="30">
        <f>IF(ISNUMBER('Форма 1'!AM366),ROUND('Форма 1'!$I366*VLOOKUP('Форма 1'!$G366,'Предельники 2022'!$B$4:$X$28,'Форма 1'!AM$7),2),"")</f>
        <v>1785321</v>
      </c>
      <c r="S366" s="93" t="str">
        <f t="shared" si="62"/>
        <v/>
      </c>
      <c r="T366" s="93" t="str">
        <f>IF(ISNUMBER('Форма 1'!AN366),INDEX('Предельники 2022'!$C$4:$X$28,MATCH('Форма 1'!$G366,'Предельники 2022'!$B$4:$B$28,0),MATCH(T$5,'Предельники 2022'!$C$3:$X$3,0)),"")</f>
        <v/>
      </c>
      <c r="U366" s="93" t="str">
        <f>IF(ISNUMBER('Форма 1'!AO366),INDEX('Предельники 2022'!$C$4:$X$28,MATCH('Форма 1'!$G366,'Предельники 2022'!$B$4:$B$28,0),MATCH(U$5,'Предельники 2022'!$C$3:$X$3,0)),"")</f>
        <v/>
      </c>
      <c r="V366" s="93" t="str">
        <f>IF(ISNUMBER('Форма 1'!AP366),INDEX('Предельники 2022'!$C$4:$X$28,MATCH('Форма 1'!$G366,'Предельники 2022'!$B$4:$B$28,0),MATCH(V$5,'Предельники 2022'!$C$3:$X$3,0)),"")</f>
        <v/>
      </c>
      <c r="W366" s="93" t="str">
        <f>IF(ISNUMBER('Форма 1'!AQ366),INDEX('Предельники 2022'!$C$4:$X$28,MATCH('Форма 1'!$G366,'Предельники 2022'!$B$4:$B$28,0),MATCH(W$5,'Предельники 2022'!$C$3:$X$3,0)),"")</f>
        <v/>
      </c>
      <c r="X366" s="30">
        <f>IF(ISNUMBER('Форма 1'!AR366),ROUND('Форма 1'!$I366*VLOOKUP('Форма 1'!$G366,'Предельники 2022'!$B$4:$X$28,'Форма 1'!AR$7),2),"")</f>
        <v>3610955.7</v>
      </c>
      <c r="Y366" s="30" t="str">
        <f>IF(ISNUMBER('Форма 1'!AS366),ROUND('Форма 1'!$I366*VLOOKUP('Форма 1'!$G366,'Предельники 2022'!$B$4:$X$28,'Форма 1'!AS$7),2),"")</f>
        <v/>
      </c>
      <c r="Z366" s="30" t="str">
        <f>IF(ISNUMBER('Форма 1'!AT366),ROUND('Форма 1'!$I366*VLOOKUP('Форма 1'!$G366,'Предельники 2022'!$B$4:$X$28,'Форма 1'!AT$7),2),"")</f>
        <v/>
      </c>
      <c r="AA366" s="32"/>
      <c r="AB366" s="128">
        <f>'Форма 1'!T366</f>
        <v>45657</v>
      </c>
      <c r="AC366" s="130" t="str">
        <f>'Форма 1'!U366</f>
        <v>РО</v>
      </c>
    </row>
    <row r="367" spans="1:29" x14ac:dyDescent="0.25">
      <c r="A367" s="28">
        <f t="shared" si="61"/>
        <v>180</v>
      </c>
      <c r="B367" s="74" t="str">
        <f>IF(ISBLANK('Форма 1'!B367),"",'Форма 1'!B367)</f>
        <v>Пермский городской округ, город Пермь</v>
      </c>
      <c r="C367" s="87" t="s">
        <v>1023</v>
      </c>
      <c r="D367" s="29">
        <f>IF(ISBLANK(C367),"Введите адрес",IF(C367='Форма 1'!C367,SUM(E367:K367,M367:S367,Форма2[[#This Row],[19]:[22]]),"Ошибка в адресе!"))</f>
        <v>13660977.57</v>
      </c>
      <c r="E367" s="30" t="str">
        <f>IF(ISNUMBER('Форма 1'!Z367),ROUND('Форма 1'!$I367*VLOOKUP('Форма 1'!$G367,'Предельники 2022'!$B$4:$X$28,'Форма 1'!Z$7),2),"")</f>
        <v/>
      </c>
      <c r="F367" s="30" t="str">
        <f>IF(ISNUMBER('Форма 1'!AA367),ROUND('Форма 1'!$I367*VLOOKUP('Форма 1'!$G367,'Предельники 2022'!$B$4:$X$28,'Форма 1'!AA$7),2),"")</f>
        <v/>
      </c>
      <c r="G367" s="30" t="str">
        <f>IF(ISNUMBER('Форма 1'!AB367),ROUND('Форма 1'!$I367*VLOOKUP('Форма 1'!$G367,'Предельники 2022'!$B$4:$X$28,'Форма 1'!AB$7),2),"")</f>
        <v/>
      </c>
      <c r="H367" s="30" t="str">
        <f>IF(ISNUMBER('Форма 1'!AC367),ROUND('Форма 1'!$I367*VLOOKUP('Форма 1'!$G367,'Предельники 2022'!$B$4:$X$28,'Форма 1'!AC$7),2),"")</f>
        <v/>
      </c>
      <c r="I367" s="30" t="str">
        <f>IF(ISNUMBER('Форма 1'!AD367),ROUND('Форма 1'!$I367*VLOOKUP('Форма 1'!$G367,'Предельники 2022'!$B$4:$X$28,'Форма 1'!AD$7),2),"")</f>
        <v/>
      </c>
      <c r="J367" s="30" t="str">
        <f>IF(ISNUMBER('Форма 1'!AE367),ROUND('Форма 1'!$I367*VLOOKUP('Форма 1'!$G367,'Предельники 2022'!$B$4:$X$28,'Форма 1'!AE$7),2),"")</f>
        <v/>
      </c>
      <c r="K367" s="30" t="str">
        <f>IF(ISNUMBER('Форма 1'!AF367),ROUND('Форма 1'!$I367*VLOOKUP('Форма 1'!$G367,'Предельники 2022'!$B$4:$X$28,'Форма 1'!AF$7),2),"")</f>
        <v/>
      </c>
      <c r="L367" s="31" t="str">
        <f>IF(ISBLANK('Форма 1'!AG367),"",'Форма 1'!AG367)</f>
        <v/>
      </c>
      <c r="M367" s="32" t="str">
        <f>IF(ISBLANK('Форма 1'!AH367),"",'Форма 1'!AH367)</f>
        <v/>
      </c>
      <c r="N367" s="30">
        <f>IF(ISNUMBER('Форма 1'!AI367),ROUND('Форма 1'!$I367*VLOOKUP('Форма 1'!$G367,'Предельники 2022'!$B$4:$X$28,'Форма 1'!AI$7),2),"")</f>
        <v>13660977.57</v>
      </c>
      <c r="O367" s="30" t="str">
        <f>IF(ISNUMBER('Форма 1'!AJ367),ROUND('Форма 1'!$I367*VLOOKUP('Форма 1'!$G367,'Предельники 2022'!$B$4:$X$28,'Форма 1'!AJ$7),2),"")</f>
        <v/>
      </c>
      <c r="P367" s="30" t="str">
        <f>IF(ISNUMBER('Форма 1'!AK367),ROUND('Форма 1'!$I367*VLOOKUP('Форма 1'!$G367,'Предельники 2022'!$B$4:$X$28,'Форма 1'!AK$7),2),"")</f>
        <v/>
      </c>
      <c r="Q367" s="30" t="str">
        <f>IF(ISNUMBER('Форма 1'!AL367),ROUND('Форма 1'!$I367*VLOOKUP('Форма 1'!$G367,'Предельники 2022'!$B$4:$X$28,'Форма 1'!AL$7),2),"")</f>
        <v/>
      </c>
      <c r="R367" s="30" t="str">
        <f>IF(ISNUMBER('Форма 1'!AM367),ROUND('Форма 1'!$I367*VLOOKUP('Форма 1'!$G367,'Предельники 2022'!$B$4:$X$28,'Форма 1'!AM$7),2),"")</f>
        <v/>
      </c>
      <c r="S367" s="93" t="str">
        <f t="shared" si="62"/>
        <v/>
      </c>
      <c r="T367" s="93" t="str">
        <f>IF(ISNUMBER('Форма 1'!AN367),INDEX('Предельники 2022'!$C$4:$X$28,MATCH('Форма 1'!$G367,'Предельники 2022'!$B$4:$B$28,0),MATCH(T$5,'Предельники 2022'!$C$3:$X$3,0)),"")</f>
        <v/>
      </c>
      <c r="U367" s="93" t="str">
        <f>IF(ISNUMBER('Форма 1'!AO367),INDEX('Предельники 2022'!$C$4:$X$28,MATCH('Форма 1'!$G367,'Предельники 2022'!$B$4:$B$28,0),MATCH(U$5,'Предельники 2022'!$C$3:$X$3,0)),"")</f>
        <v/>
      </c>
      <c r="V367" s="93" t="str">
        <f>IF(ISNUMBER('Форма 1'!AP367),INDEX('Предельники 2022'!$C$4:$X$28,MATCH('Форма 1'!$G367,'Предельники 2022'!$B$4:$B$28,0),MATCH(V$5,'Предельники 2022'!$C$3:$X$3,0)),"")</f>
        <v/>
      </c>
      <c r="W367" s="93" t="str">
        <f>IF(ISNUMBER('Форма 1'!AQ367),INDEX('Предельники 2022'!$C$4:$X$28,MATCH('Форма 1'!$G367,'Предельники 2022'!$B$4:$B$28,0),MATCH(W$5,'Предельники 2022'!$C$3:$X$3,0)),"")</f>
        <v/>
      </c>
      <c r="X367" s="30" t="str">
        <f>IF(ISNUMBER('Форма 1'!AR367),ROUND('Форма 1'!$I367*VLOOKUP('Форма 1'!$G367,'Предельники 2022'!$B$4:$X$28,'Форма 1'!AR$7),2),"")</f>
        <v/>
      </c>
      <c r="Y367" s="30" t="str">
        <f>IF(ISNUMBER('Форма 1'!AS367),ROUND('Форма 1'!$I367*VLOOKUP('Форма 1'!$G367,'Предельники 2022'!$B$4:$X$28,'Форма 1'!AS$7),2),"")</f>
        <v/>
      </c>
      <c r="Z367" s="30" t="str">
        <f>IF(ISNUMBER('Форма 1'!AT367),ROUND('Форма 1'!$I367*VLOOKUP('Форма 1'!$G367,'Предельники 2022'!$B$4:$X$28,'Форма 1'!AT$7),2),"")</f>
        <v/>
      </c>
      <c r="AA367" s="32"/>
      <c r="AB367" s="128">
        <f>'Форма 1'!T367</f>
        <v>45657</v>
      </c>
      <c r="AC367" s="130" t="str">
        <f>'Форма 1'!U367</f>
        <v>РО</v>
      </c>
    </row>
    <row r="368" spans="1:29" ht="15.75" x14ac:dyDescent="0.25">
      <c r="A368" s="147">
        <f t="shared" si="61"/>
        <v>0</v>
      </c>
      <c r="B368" s="148" t="str">
        <f>IF(ISBLANK('Форма 1'!B368),"",'Форма 1'!B368)</f>
        <v/>
      </c>
      <c r="C368" s="153" t="s">
        <v>1098</v>
      </c>
      <c r="D368" s="146">
        <f>IF(ISBLANK(C368),"Введите адрес",IF(C368='Форма 1'!C368,SUM(E368:K368,M368:S368,Форма2[[#This Row],[19]:[22]]),"Ошибка в адресе!"))</f>
        <v>69691410.599999994</v>
      </c>
      <c r="E368" s="149">
        <f>SUM(E369:E374)</f>
        <v>1421444.46</v>
      </c>
      <c r="F368" s="149">
        <f t="shared" ref="F368:S368" si="63">SUM(F369:F374)</f>
        <v>0</v>
      </c>
      <c r="G368" s="149">
        <f t="shared" si="63"/>
        <v>0</v>
      </c>
      <c r="H368" s="149">
        <f t="shared" si="63"/>
        <v>382268.15999999997</v>
      </c>
      <c r="I368" s="149">
        <f t="shared" si="63"/>
        <v>0</v>
      </c>
      <c r="J368" s="149">
        <f t="shared" si="63"/>
        <v>1133347.44</v>
      </c>
      <c r="K368" s="149">
        <f t="shared" si="63"/>
        <v>0</v>
      </c>
      <c r="L368" s="155">
        <f t="shared" si="63"/>
        <v>0</v>
      </c>
      <c r="M368" s="149">
        <f t="shared" si="63"/>
        <v>0</v>
      </c>
      <c r="N368" s="149">
        <f t="shared" si="63"/>
        <v>51820334.239999995</v>
      </c>
      <c r="O368" s="149">
        <f t="shared" si="63"/>
        <v>14934016.300000001</v>
      </c>
      <c r="P368" s="149">
        <f t="shared" si="63"/>
        <v>0</v>
      </c>
      <c r="Q368" s="149">
        <f t="shared" si="63"/>
        <v>0</v>
      </c>
      <c r="R368" s="149">
        <f t="shared" si="63"/>
        <v>0</v>
      </c>
      <c r="S368" s="149">
        <f t="shared" si="63"/>
        <v>0</v>
      </c>
      <c r="T368" s="93" t="str">
        <f>IF(ISNUMBER('Форма 1'!AN368),INDEX('Предельники 2022'!$C$4:$X$28,MATCH('Форма 1'!$G368,'Предельники 2022'!$B$4:$B$28,0),MATCH(T$5,'Предельники 2022'!$C$3:$X$3,0)),"")</f>
        <v/>
      </c>
      <c r="U368" s="93" t="str">
        <f>IF(ISNUMBER('Форма 1'!AO368),INDEX('Предельники 2022'!$C$4:$X$28,MATCH('Форма 1'!$G368,'Предельники 2022'!$B$4:$B$28,0),MATCH(U$5,'Предельники 2022'!$C$3:$X$3,0)),"")</f>
        <v/>
      </c>
      <c r="V368" s="93" t="str">
        <f>IF(ISNUMBER('Форма 1'!AP368),INDEX('Предельники 2022'!$C$4:$X$28,MATCH('Форма 1'!$G368,'Предельники 2022'!$B$4:$B$28,0),MATCH(V$5,'Предельники 2022'!$C$3:$X$3,0)),"")</f>
        <v/>
      </c>
      <c r="W368" s="93" t="str">
        <f>IF(ISNUMBER('Форма 1'!AQ368),INDEX('Предельники 2022'!$C$4:$X$28,MATCH('Форма 1'!$G368,'Предельники 2022'!$B$4:$B$28,0),MATCH(W$5,'Предельники 2022'!$C$3:$X$3,0)),"")</f>
        <v/>
      </c>
      <c r="X368" s="149">
        <f t="shared" ref="X368:Z368" si="64">SUM(X369:X374)</f>
        <v>0</v>
      </c>
      <c r="Y368" s="149">
        <f t="shared" si="64"/>
        <v>0</v>
      </c>
      <c r="Z368" s="149">
        <f t="shared" si="64"/>
        <v>0</v>
      </c>
      <c r="AA368" s="146"/>
      <c r="AB368" s="150"/>
      <c r="AC368" s="151" t="str">
        <f>'Форма 1'!U368</f>
        <v/>
      </c>
    </row>
    <row r="369" spans="1:29" x14ac:dyDescent="0.25">
      <c r="A369" s="28">
        <f t="shared" si="61"/>
        <v>1</v>
      </c>
      <c r="B369" s="74" t="str">
        <f>IF(ISBLANK('Форма 1'!B369),"",'Форма 1'!B369)</f>
        <v>Пермский муниципальный район Пермского края</v>
      </c>
      <c r="C369" s="87" t="s">
        <v>27</v>
      </c>
      <c r="D369" s="29">
        <f>IF(ISBLANK(C369),"Введите адрес",IF(C369='Форма 1'!C369,SUM(E369:K369,M369:S369,Форма2[[#This Row],[19]:[22]]),"Ошибка в адресе!"))</f>
        <v>348347.53</v>
      </c>
      <c r="E369" s="30">
        <f>IF(ISNUMBER('Форма 1'!Z369),ROUND('Форма 1'!$I369*VLOOKUP('Форма 1'!$G369,'Предельники 2022'!$B$4:$X$28,'Форма 1'!Z$7),2),"")</f>
        <v>348347.53</v>
      </c>
      <c r="F369" s="30" t="str">
        <f>IF(ISNUMBER('Форма 1'!AA369),ROUND('Форма 1'!$I369*VLOOKUP('Форма 1'!$G369,'Предельники 2022'!$B$4:$X$28,'Форма 1'!AA$7),2),"")</f>
        <v/>
      </c>
      <c r="G369" s="30" t="str">
        <f>IF(ISNUMBER('Форма 1'!AB369),ROUND('Форма 1'!$I369*VLOOKUP('Форма 1'!$G369,'Предельники 2022'!$B$4:$X$28,'Форма 1'!AB$7),2),"")</f>
        <v/>
      </c>
      <c r="H369" s="30" t="str">
        <f>IF(ISNUMBER('Форма 1'!AC369),ROUND('Форма 1'!$I369*VLOOKUP('Форма 1'!$G369,'Предельники 2022'!$B$4:$X$28,'Форма 1'!AC$7),2),"")</f>
        <v/>
      </c>
      <c r="I369" s="30" t="str">
        <f>IF(ISNUMBER('Форма 1'!AD369),ROUND('Форма 1'!$I369*VLOOKUP('Форма 1'!$G369,'Предельники 2022'!$B$4:$X$28,'Форма 1'!AD$7),2),"")</f>
        <v/>
      </c>
      <c r="J369" s="30" t="str">
        <f>IF(ISNUMBER('Форма 1'!AE369),ROUND('Форма 1'!$I369*VLOOKUP('Форма 1'!$G369,'Предельники 2022'!$B$4:$X$28,'Форма 1'!AE$7),2),"")</f>
        <v/>
      </c>
      <c r="K369" s="30" t="str">
        <f>IF(ISNUMBER('Форма 1'!AF369),ROUND('Форма 1'!$I369*VLOOKUP('Форма 1'!$G369,'Предельники 2022'!$B$4:$X$28,'Форма 1'!AF$7),2),"")</f>
        <v/>
      </c>
      <c r="L369" s="31" t="str">
        <f>IF(ISBLANK('Форма 1'!AG369),"",'Форма 1'!AG369)</f>
        <v/>
      </c>
      <c r="M369" s="32" t="str">
        <f>IF(ISBLANK('Форма 1'!AH369),"",'Форма 1'!AH369)</f>
        <v/>
      </c>
      <c r="N369" s="30" t="str">
        <f>IF(ISNUMBER('Форма 1'!AI369),ROUND('Форма 1'!$I369*VLOOKUP('Форма 1'!$G369,'Предельники 2022'!$B$4:$X$28,'Форма 1'!AI$7),2),"")</f>
        <v/>
      </c>
      <c r="O369" s="30" t="str">
        <f>IF(ISNUMBER('Форма 1'!AJ369),ROUND('Форма 1'!$I369*VLOOKUP('Форма 1'!$G369,'Предельники 2022'!$B$4:$X$28,'Форма 1'!AJ$7),2),"")</f>
        <v/>
      </c>
      <c r="P369" s="30" t="str">
        <f>IF(ISNUMBER('Форма 1'!AK369),ROUND('Форма 1'!$I369*VLOOKUP('Форма 1'!$G369,'Предельники 2022'!$B$4:$X$28,'Форма 1'!AK$7),2),"")</f>
        <v/>
      </c>
      <c r="Q369" s="30" t="str">
        <f>IF(ISNUMBER('Форма 1'!AL369),ROUND('Форма 1'!$I369*VLOOKUP('Форма 1'!$G369,'Предельники 2022'!$B$4:$X$28,'Форма 1'!AL$7),2),"")</f>
        <v/>
      </c>
      <c r="R369" s="30" t="str">
        <f>IF(ISNUMBER('Форма 1'!AM369),ROUND('Форма 1'!$I369*VLOOKUP('Форма 1'!$G369,'Предельники 2022'!$B$4:$X$28,'Форма 1'!AM$7),2),"")</f>
        <v/>
      </c>
      <c r="S369" s="93" t="str">
        <f t="shared" si="62"/>
        <v/>
      </c>
      <c r="T369" s="93" t="str">
        <f>IF(ISNUMBER('Форма 1'!AN369),INDEX('Предельники 2022'!$C$4:$X$28,MATCH('Форма 1'!$G369,'Предельники 2022'!$B$4:$B$28,0),MATCH(T$5,'Предельники 2022'!$C$3:$X$3,0)),"")</f>
        <v/>
      </c>
      <c r="U369" s="93" t="str">
        <f>IF(ISNUMBER('Форма 1'!AO369),INDEX('Предельники 2022'!$C$4:$X$28,MATCH('Форма 1'!$G369,'Предельники 2022'!$B$4:$B$28,0),MATCH(U$5,'Предельники 2022'!$C$3:$X$3,0)),"")</f>
        <v/>
      </c>
      <c r="V369" s="93" t="str">
        <f>IF(ISNUMBER('Форма 1'!AP369),INDEX('Предельники 2022'!$C$4:$X$28,MATCH('Форма 1'!$G369,'Предельники 2022'!$B$4:$B$28,0),MATCH(V$5,'Предельники 2022'!$C$3:$X$3,0)),"")</f>
        <v/>
      </c>
      <c r="W369" s="93" t="str">
        <f>IF(ISNUMBER('Форма 1'!AQ369),INDEX('Предельники 2022'!$C$4:$X$28,MATCH('Форма 1'!$G369,'Предельники 2022'!$B$4:$B$28,0),MATCH(W$5,'Предельники 2022'!$C$3:$X$3,0)),"")</f>
        <v/>
      </c>
      <c r="X369" s="30" t="str">
        <f>IF(ISNUMBER('Форма 1'!AR369),ROUND('Форма 1'!$I369*VLOOKUP('Форма 1'!$G369,'Предельники 2022'!$B$4:$X$28,'Форма 1'!AR$7),2),"")</f>
        <v/>
      </c>
      <c r="Y369" s="30" t="str">
        <f>IF(ISNUMBER('Форма 1'!AS369),ROUND('Форма 1'!$I369*VLOOKUP('Форма 1'!$G369,'Предельники 2022'!$B$4:$X$28,'Форма 1'!AS$7),2),"")</f>
        <v/>
      </c>
      <c r="Z369" s="30" t="str">
        <f>IF(ISNUMBER('Форма 1'!AT369),ROUND('Форма 1'!$I369*VLOOKUP('Форма 1'!$G369,'Предельники 2022'!$B$4:$X$28,'Форма 1'!AT$7),2),"")</f>
        <v/>
      </c>
      <c r="AA369" s="32"/>
      <c r="AB369" s="128">
        <f>'Форма 1'!T369</f>
        <v>45657</v>
      </c>
      <c r="AC369" s="130" t="str">
        <f>'Форма 1'!U369</f>
        <v>РО</v>
      </c>
    </row>
    <row r="370" spans="1:29" x14ac:dyDescent="0.25">
      <c r="A370" s="28">
        <f t="shared" si="61"/>
        <v>2</v>
      </c>
      <c r="B370" s="74" t="str">
        <f>IF(ISBLANK('Форма 1'!B370),"",'Форма 1'!B370)</f>
        <v>Пермский муниципальный район Пермского края</v>
      </c>
      <c r="C370" s="87" t="s">
        <v>28</v>
      </c>
      <c r="D370" s="29">
        <f>IF(ISBLANK(C370),"Введите адрес",IF(C370='Форма 1'!C370,SUM(E370:K370,M370:S370,Форма2[[#This Row],[19]:[22]]),"Ошибка в адресе!"))</f>
        <v>520744.77</v>
      </c>
      <c r="E370" s="30">
        <f>IF(ISNUMBER('Форма 1'!Z370),ROUND('Форма 1'!$I370*VLOOKUP('Форма 1'!$G370,'Предельники 2022'!$B$4:$X$28,'Форма 1'!Z$7),2),"")</f>
        <v>520744.77</v>
      </c>
      <c r="F370" s="30" t="str">
        <f>IF(ISNUMBER('Форма 1'!AA370),ROUND('Форма 1'!$I370*VLOOKUP('Форма 1'!$G370,'Предельники 2022'!$B$4:$X$28,'Форма 1'!AA$7),2),"")</f>
        <v/>
      </c>
      <c r="G370" s="30" t="str">
        <f>IF(ISNUMBER('Форма 1'!AB370),ROUND('Форма 1'!$I370*VLOOKUP('Форма 1'!$G370,'Предельники 2022'!$B$4:$X$28,'Форма 1'!AB$7),2),"")</f>
        <v/>
      </c>
      <c r="H370" s="30" t="str">
        <f>IF(ISNUMBER('Форма 1'!AC370),ROUND('Форма 1'!$I370*VLOOKUP('Форма 1'!$G370,'Предельники 2022'!$B$4:$X$28,'Форма 1'!AC$7),2),"")</f>
        <v/>
      </c>
      <c r="I370" s="30" t="str">
        <f>IF(ISNUMBER('Форма 1'!AD370),ROUND('Форма 1'!$I370*VLOOKUP('Форма 1'!$G370,'Предельники 2022'!$B$4:$X$28,'Форма 1'!AD$7),2),"")</f>
        <v/>
      </c>
      <c r="J370" s="30" t="str">
        <f>IF(ISNUMBER('Форма 1'!AE370),ROUND('Форма 1'!$I370*VLOOKUP('Форма 1'!$G370,'Предельники 2022'!$B$4:$X$28,'Форма 1'!AE$7),2),"")</f>
        <v/>
      </c>
      <c r="K370" s="30" t="str">
        <f>IF(ISNUMBER('Форма 1'!AF370),ROUND('Форма 1'!$I370*VLOOKUP('Форма 1'!$G370,'Предельники 2022'!$B$4:$X$28,'Форма 1'!AF$7),2),"")</f>
        <v/>
      </c>
      <c r="L370" s="31" t="str">
        <f>IF(ISBLANK('Форма 1'!AG370),"",'Форма 1'!AG370)</f>
        <v/>
      </c>
      <c r="M370" s="32" t="str">
        <f>IF(ISBLANK('Форма 1'!AH370),"",'Форма 1'!AH370)</f>
        <v/>
      </c>
      <c r="N370" s="30" t="str">
        <f>IF(ISNUMBER('Форма 1'!AI370),ROUND('Форма 1'!$I370*VLOOKUP('Форма 1'!$G370,'Предельники 2022'!$B$4:$X$28,'Форма 1'!AI$7),2),"")</f>
        <v/>
      </c>
      <c r="O370" s="30" t="str">
        <f>IF(ISNUMBER('Форма 1'!AJ370),ROUND('Форма 1'!$I370*VLOOKUP('Форма 1'!$G370,'Предельники 2022'!$B$4:$X$28,'Форма 1'!AJ$7),2),"")</f>
        <v/>
      </c>
      <c r="P370" s="30" t="str">
        <f>IF(ISNUMBER('Форма 1'!AK370),ROUND('Форма 1'!$I370*VLOOKUP('Форма 1'!$G370,'Предельники 2022'!$B$4:$X$28,'Форма 1'!AK$7),2),"")</f>
        <v/>
      </c>
      <c r="Q370" s="30" t="str">
        <f>IF(ISNUMBER('Форма 1'!AL370),ROUND('Форма 1'!$I370*VLOOKUP('Форма 1'!$G370,'Предельники 2022'!$B$4:$X$28,'Форма 1'!AL$7),2),"")</f>
        <v/>
      </c>
      <c r="R370" s="30" t="str">
        <f>IF(ISNUMBER('Форма 1'!AM370),ROUND('Форма 1'!$I370*VLOOKUP('Форма 1'!$G370,'Предельники 2022'!$B$4:$X$28,'Форма 1'!AM$7),2),"")</f>
        <v/>
      </c>
      <c r="S370" s="93" t="str">
        <f t="shared" si="62"/>
        <v/>
      </c>
      <c r="T370" s="93" t="str">
        <f>IF(ISNUMBER('Форма 1'!AN370),INDEX('Предельники 2022'!$C$4:$X$28,MATCH('Форма 1'!$G370,'Предельники 2022'!$B$4:$B$28,0),MATCH(T$5,'Предельники 2022'!$C$3:$X$3,0)),"")</f>
        <v/>
      </c>
      <c r="U370" s="93" t="str">
        <f>IF(ISNUMBER('Форма 1'!AO370),INDEX('Предельники 2022'!$C$4:$X$28,MATCH('Форма 1'!$G370,'Предельники 2022'!$B$4:$B$28,0),MATCH(U$5,'Предельники 2022'!$C$3:$X$3,0)),"")</f>
        <v/>
      </c>
      <c r="V370" s="93" t="str">
        <f>IF(ISNUMBER('Форма 1'!AP370),INDEX('Предельники 2022'!$C$4:$X$28,MATCH('Форма 1'!$G370,'Предельники 2022'!$B$4:$B$28,0),MATCH(V$5,'Предельники 2022'!$C$3:$X$3,0)),"")</f>
        <v/>
      </c>
      <c r="W370" s="93" t="str">
        <f>IF(ISNUMBER('Форма 1'!AQ370),INDEX('Предельники 2022'!$C$4:$X$28,MATCH('Форма 1'!$G370,'Предельники 2022'!$B$4:$B$28,0),MATCH(W$5,'Предельники 2022'!$C$3:$X$3,0)),"")</f>
        <v/>
      </c>
      <c r="X370" s="30" t="str">
        <f>IF(ISNUMBER('Форма 1'!AR370),ROUND('Форма 1'!$I370*VLOOKUP('Форма 1'!$G370,'Предельники 2022'!$B$4:$X$28,'Форма 1'!AR$7),2),"")</f>
        <v/>
      </c>
      <c r="Y370" s="30" t="str">
        <f>IF(ISNUMBER('Форма 1'!AS370),ROUND('Форма 1'!$I370*VLOOKUP('Форма 1'!$G370,'Предельники 2022'!$B$4:$X$28,'Форма 1'!AS$7),2),"")</f>
        <v/>
      </c>
      <c r="Z370" s="30" t="str">
        <f>IF(ISNUMBER('Форма 1'!AT370),ROUND('Форма 1'!$I370*VLOOKUP('Форма 1'!$G370,'Предельники 2022'!$B$4:$X$28,'Форма 1'!AT$7),2),"")</f>
        <v/>
      </c>
      <c r="AA370" s="32"/>
      <c r="AB370" s="128">
        <f>'Форма 1'!T370</f>
        <v>45657</v>
      </c>
      <c r="AC370" s="130" t="str">
        <f>'Форма 1'!U370</f>
        <v>РО</v>
      </c>
    </row>
    <row r="371" spans="1:29" x14ac:dyDescent="0.25">
      <c r="A371" s="28">
        <f t="shared" si="61"/>
        <v>3</v>
      </c>
      <c r="B371" s="74" t="str">
        <f>IF(ISBLANK('Форма 1'!B371),"",'Форма 1'!B371)</f>
        <v>Пермский муниципальный район Пермского края</v>
      </c>
      <c r="C371" s="87" t="s">
        <v>338</v>
      </c>
      <c r="D371" s="29">
        <f>IF(ISBLANK(C371),"Введите адрес",IF(C371='Форма 1'!C371,SUM(E371:K371,M371:S371,Форма2[[#This Row],[19]:[22]]),"Ошибка в адресе!"))</f>
        <v>8165136.7999999998</v>
      </c>
      <c r="E371" s="30">
        <f>IF(ISNUMBER('Форма 1'!Z371),ROUND('Форма 1'!$I371*VLOOKUP('Форма 1'!$G371,'Предельники 2022'!$B$4:$X$28,'Форма 1'!Z$7),2),"")</f>
        <v>552352.16</v>
      </c>
      <c r="F371" s="30" t="str">
        <f>IF(ISNUMBER('Форма 1'!AA371),ROUND('Форма 1'!$I371*VLOOKUP('Форма 1'!$G371,'Предельники 2022'!$B$4:$X$28,'Форма 1'!AA$7),2),"")</f>
        <v/>
      </c>
      <c r="G371" s="30" t="str">
        <f>IF(ISNUMBER('Форма 1'!AB371),ROUND('Форма 1'!$I371*VLOOKUP('Форма 1'!$G371,'Предельники 2022'!$B$4:$X$28,'Форма 1'!AB$7),2),"")</f>
        <v/>
      </c>
      <c r="H371" s="30" t="str">
        <f>IF(ISNUMBER('Форма 1'!AC371),ROUND('Форма 1'!$I371*VLOOKUP('Форма 1'!$G371,'Предельники 2022'!$B$4:$X$28,'Форма 1'!AC$7),2),"")</f>
        <v/>
      </c>
      <c r="I371" s="30" t="str">
        <f>IF(ISNUMBER('Форма 1'!AD371),ROUND('Форма 1'!$I371*VLOOKUP('Форма 1'!$G371,'Предельники 2022'!$B$4:$X$28,'Форма 1'!AD$7),2),"")</f>
        <v/>
      </c>
      <c r="J371" s="30">
        <f>IF(ISNUMBER('Форма 1'!AE371),ROUND('Форма 1'!$I371*VLOOKUP('Форма 1'!$G371,'Предельники 2022'!$B$4:$X$28,'Форма 1'!AE$7),2),"")</f>
        <v>481060.22</v>
      </c>
      <c r="K371" s="30" t="str">
        <f>IF(ISNUMBER('Форма 1'!AF371),ROUND('Форма 1'!$I371*VLOOKUP('Форма 1'!$G371,'Предельники 2022'!$B$4:$X$28,'Форма 1'!AF$7),2),"")</f>
        <v/>
      </c>
      <c r="L371" s="31" t="str">
        <f>IF(ISBLANK('Форма 1'!AG371),"",'Форма 1'!AG371)</f>
        <v/>
      </c>
      <c r="M371" s="32" t="str">
        <f>IF(ISBLANK('Форма 1'!AH371),"",'Форма 1'!AH371)</f>
        <v/>
      </c>
      <c r="N371" s="30">
        <f>IF(ISNUMBER('Форма 1'!AI371),ROUND('Форма 1'!$I371*VLOOKUP('Форма 1'!$G371,'Предельники 2022'!$B$4:$X$28,'Форма 1'!AI$7),2),"")</f>
        <v>7131724.4199999999</v>
      </c>
      <c r="O371" s="30" t="str">
        <f>IF(ISNUMBER('Форма 1'!AJ371),ROUND('Форма 1'!$I371*VLOOKUP('Форма 1'!$G371,'Предельники 2022'!$B$4:$X$28,'Форма 1'!AJ$7),2),"")</f>
        <v/>
      </c>
      <c r="P371" s="30" t="str">
        <f>IF(ISNUMBER('Форма 1'!AK371),ROUND('Форма 1'!$I371*VLOOKUP('Форма 1'!$G371,'Предельники 2022'!$B$4:$X$28,'Форма 1'!AK$7),2),"")</f>
        <v/>
      </c>
      <c r="Q371" s="30" t="str">
        <f>IF(ISNUMBER('Форма 1'!AL371),ROUND('Форма 1'!$I371*VLOOKUP('Форма 1'!$G371,'Предельники 2022'!$B$4:$X$28,'Форма 1'!AL$7),2),"")</f>
        <v/>
      </c>
      <c r="R371" s="30" t="str">
        <f>IF(ISNUMBER('Форма 1'!AM371),ROUND('Форма 1'!$I371*VLOOKUP('Форма 1'!$G371,'Предельники 2022'!$B$4:$X$28,'Форма 1'!AM$7),2),"")</f>
        <v/>
      </c>
      <c r="S371" s="93" t="str">
        <f t="shared" si="62"/>
        <v/>
      </c>
      <c r="T371" s="93" t="str">
        <f>IF(ISNUMBER('Форма 1'!AN371),INDEX('Предельники 2022'!$C$4:$X$28,MATCH('Форма 1'!$G371,'Предельники 2022'!$B$4:$B$28,0),MATCH(T$5,'Предельники 2022'!$C$3:$X$3,0)),"")</f>
        <v/>
      </c>
      <c r="U371" s="93" t="str">
        <f>IF(ISNUMBER('Форма 1'!AO371),INDEX('Предельники 2022'!$C$4:$X$28,MATCH('Форма 1'!$G371,'Предельники 2022'!$B$4:$B$28,0),MATCH(U$5,'Предельники 2022'!$C$3:$X$3,0)),"")</f>
        <v/>
      </c>
      <c r="V371" s="93" t="str">
        <f>IF(ISNUMBER('Форма 1'!AP371),INDEX('Предельники 2022'!$C$4:$X$28,MATCH('Форма 1'!$G371,'Предельники 2022'!$B$4:$B$28,0),MATCH(V$5,'Предельники 2022'!$C$3:$X$3,0)),"")</f>
        <v/>
      </c>
      <c r="W371" s="93" t="str">
        <f>IF(ISNUMBER('Форма 1'!AQ371),INDEX('Предельники 2022'!$C$4:$X$28,MATCH('Форма 1'!$G371,'Предельники 2022'!$B$4:$B$28,0),MATCH(W$5,'Предельники 2022'!$C$3:$X$3,0)),"")</f>
        <v/>
      </c>
      <c r="X371" s="30" t="str">
        <f>IF(ISNUMBER('Форма 1'!AR371),ROUND('Форма 1'!$I371*VLOOKUP('Форма 1'!$G371,'Предельники 2022'!$B$4:$X$28,'Форма 1'!AR$7),2),"")</f>
        <v/>
      </c>
      <c r="Y371" s="30" t="str">
        <f>IF(ISNUMBER('Форма 1'!AS371),ROUND('Форма 1'!$I371*VLOOKUP('Форма 1'!$G371,'Предельники 2022'!$B$4:$X$28,'Форма 1'!AS$7),2),"")</f>
        <v/>
      </c>
      <c r="Z371" s="30" t="str">
        <f>IF(ISNUMBER('Форма 1'!AT371),ROUND('Форма 1'!$I371*VLOOKUP('Форма 1'!$G371,'Предельники 2022'!$B$4:$X$28,'Форма 1'!AT$7),2),"")</f>
        <v/>
      </c>
      <c r="AA371" s="32"/>
      <c r="AB371" s="128">
        <f>'Форма 1'!T371</f>
        <v>45657</v>
      </c>
      <c r="AC371" s="130" t="str">
        <f>'Форма 1'!U371</f>
        <v>РО</v>
      </c>
    </row>
    <row r="372" spans="1:29" x14ac:dyDescent="0.25">
      <c r="A372" s="28">
        <f t="shared" si="61"/>
        <v>4</v>
      </c>
      <c r="B372" s="74" t="str">
        <f>IF(ISBLANK('Форма 1'!B372),"",'Форма 1'!B372)</f>
        <v>Пермский муниципальный район Пермского края</v>
      </c>
      <c r="C372" s="87" t="s">
        <v>384</v>
      </c>
      <c r="D372" s="29">
        <f>IF(ISBLANK(C372),"Введите адрес",IF(C372='Форма 1'!C372,SUM(E372:K372,M372:S372,Форма2[[#This Row],[19]:[22]]),"Ошибка в адресе!"))</f>
        <v>10704722.579999998</v>
      </c>
      <c r="E372" s="30" t="str">
        <f>IF(ISNUMBER('Форма 1'!Z372),ROUND('Форма 1'!$I372*VLOOKUP('Форма 1'!$G372,'Предельники 2022'!$B$4:$X$28,'Форма 1'!Z$7),2),"")</f>
        <v/>
      </c>
      <c r="F372" s="30" t="str">
        <f>IF(ISNUMBER('Форма 1'!AA372),ROUND('Форма 1'!$I372*VLOOKUP('Форма 1'!$G372,'Предельники 2022'!$B$4:$X$28,'Форма 1'!AA$7),2),"")</f>
        <v/>
      </c>
      <c r="G372" s="30" t="str">
        <f>IF(ISNUMBER('Форма 1'!AB372),ROUND('Форма 1'!$I372*VLOOKUP('Форма 1'!$G372,'Предельники 2022'!$B$4:$X$28,'Форма 1'!AB$7),2),"")</f>
        <v/>
      </c>
      <c r="H372" s="30">
        <f>IF(ISNUMBER('Форма 1'!AC372),ROUND('Форма 1'!$I372*VLOOKUP('Форма 1'!$G372,'Предельники 2022'!$B$4:$X$28,'Форма 1'!AC$7),2),"")</f>
        <v>382268.15999999997</v>
      </c>
      <c r="I372" s="30" t="str">
        <f>IF(ISNUMBER('Форма 1'!AD372),ROUND('Форма 1'!$I372*VLOOKUP('Форма 1'!$G372,'Предельники 2022'!$B$4:$X$28,'Форма 1'!AD$7),2),"")</f>
        <v/>
      </c>
      <c r="J372" s="30">
        <f>IF(ISNUMBER('Форма 1'!AE372),ROUND('Форма 1'!$I372*VLOOKUP('Форма 1'!$G372,'Предельники 2022'!$B$4:$X$28,'Форма 1'!AE$7),2),"")</f>
        <v>652287.22</v>
      </c>
      <c r="K372" s="30" t="str">
        <f>IF(ISNUMBER('Форма 1'!AF372),ROUND('Форма 1'!$I372*VLOOKUP('Форма 1'!$G372,'Предельники 2022'!$B$4:$X$28,'Форма 1'!AF$7),2),"")</f>
        <v/>
      </c>
      <c r="L372" s="31" t="str">
        <f>IF(ISBLANK('Форма 1'!AG372),"",'Форма 1'!AG372)</f>
        <v/>
      </c>
      <c r="M372" s="32" t="str">
        <f>IF(ISBLANK('Форма 1'!AH372),"",'Форма 1'!AH372)</f>
        <v/>
      </c>
      <c r="N372" s="30">
        <f>IF(ISNUMBER('Форма 1'!AI372),ROUND('Форма 1'!$I372*VLOOKUP('Форма 1'!$G372,'Предельники 2022'!$B$4:$X$28,'Форма 1'!AI$7),2),"")</f>
        <v>9670167.1999999993</v>
      </c>
      <c r="O372" s="30" t="str">
        <f>IF(ISNUMBER('Форма 1'!AJ372),ROUND('Форма 1'!$I372*VLOOKUP('Форма 1'!$G372,'Предельники 2022'!$B$4:$X$28,'Форма 1'!AJ$7),2),"")</f>
        <v/>
      </c>
      <c r="P372" s="30" t="str">
        <f>IF(ISNUMBER('Форма 1'!AK372),ROUND('Форма 1'!$I372*VLOOKUP('Форма 1'!$G372,'Предельники 2022'!$B$4:$X$28,'Форма 1'!AK$7),2),"")</f>
        <v/>
      </c>
      <c r="Q372" s="30" t="str">
        <f>IF(ISNUMBER('Форма 1'!AL372),ROUND('Форма 1'!$I372*VLOOKUP('Форма 1'!$G372,'Предельники 2022'!$B$4:$X$28,'Форма 1'!AL$7),2),"")</f>
        <v/>
      </c>
      <c r="R372" s="30" t="str">
        <f>IF(ISNUMBER('Форма 1'!AM372),ROUND('Форма 1'!$I372*VLOOKUP('Форма 1'!$G372,'Предельники 2022'!$B$4:$X$28,'Форма 1'!AM$7),2),"")</f>
        <v/>
      </c>
      <c r="S372" s="93" t="str">
        <f t="shared" si="62"/>
        <v/>
      </c>
      <c r="T372" s="93" t="str">
        <f>IF(ISNUMBER('Форма 1'!AN372),INDEX('Предельники 2022'!$C$4:$X$28,MATCH('Форма 1'!$G372,'Предельники 2022'!$B$4:$B$28,0),MATCH(T$5,'Предельники 2022'!$C$3:$X$3,0)),"")</f>
        <v/>
      </c>
      <c r="U372" s="93" t="str">
        <f>IF(ISNUMBER('Форма 1'!AO372),INDEX('Предельники 2022'!$C$4:$X$28,MATCH('Форма 1'!$G372,'Предельники 2022'!$B$4:$B$28,0),MATCH(U$5,'Предельники 2022'!$C$3:$X$3,0)),"")</f>
        <v/>
      </c>
      <c r="V372" s="93" t="str">
        <f>IF(ISNUMBER('Форма 1'!AP372),INDEX('Предельники 2022'!$C$4:$X$28,MATCH('Форма 1'!$G372,'Предельники 2022'!$B$4:$B$28,0),MATCH(V$5,'Предельники 2022'!$C$3:$X$3,0)),"")</f>
        <v/>
      </c>
      <c r="W372" s="93" t="str">
        <f>IF(ISNUMBER('Форма 1'!AQ372),INDEX('Предельники 2022'!$C$4:$X$28,MATCH('Форма 1'!$G372,'Предельники 2022'!$B$4:$B$28,0),MATCH(W$5,'Предельники 2022'!$C$3:$X$3,0)),"")</f>
        <v/>
      </c>
      <c r="X372" s="30" t="str">
        <f>IF(ISNUMBER('Форма 1'!AR372),ROUND('Форма 1'!$I372*VLOOKUP('Форма 1'!$G372,'Предельники 2022'!$B$4:$X$28,'Форма 1'!AR$7),2),"")</f>
        <v/>
      </c>
      <c r="Y372" s="30" t="str">
        <f>IF(ISNUMBER('Форма 1'!AS372),ROUND('Форма 1'!$I372*VLOOKUP('Форма 1'!$G372,'Предельники 2022'!$B$4:$X$28,'Форма 1'!AS$7),2),"")</f>
        <v/>
      </c>
      <c r="Z372" s="30" t="str">
        <f>IF(ISNUMBER('Форма 1'!AT372),ROUND('Форма 1'!$I372*VLOOKUP('Форма 1'!$G372,'Предельники 2022'!$B$4:$X$28,'Форма 1'!AT$7),2),"")</f>
        <v/>
      </c>
      <c r="AA372" s="32"/>
      <c r="AB372" s="128">
        <f>'Форма 1'!T372</f>
        <v>45657</v>
      </c>
      <c r="AC372" s="130" t="str">
        <f>'Форма 1'!U372</f>
        <v>РО</v>
      </c>
    </row>
    <row r="373" spans="1:29" x14ac:dyDescent="0.25">
      <c r="A373" s="28">
        <f t="shared" si="61"/>
        <v>5</v>
      </c>
      <c r="B373" s="74" t="str">
        <f>IF(ISBLANK('Форма 1'!B373),"",'Форма 1'!B373)</f>
        <v>Пермский муниципальный район Пермского края</v>
      </c>
      <c r="C373" s="87" t="s">
        <v>952</v>
      </c>
      <c r="D373" s="29">
        <f>IF(ISBLANK(C373),"Введите адрес",IF(C373='Форма 1'!C373,SUM(E373:K373,M373:S373,Форма2[[#This Row],[19]:[22]]),"Ошибка в адресе!"))</f>
        <v>21243210.75</v>
      </c>
      <c r="E373" s="30" t="str">
        <f>IF(ISNUMBER('Форма 1'!Z373),ROUND('Форма 1'!$I373*VLOOKUP('Форма 1'!$G373,'Предельники 2022'!$B$4:$X$28,'Форма 1'!Z$7),2),"")</f>
        <v/>
      </c>
      <c r="F373" s="30" t="str">
        <f>IF(ISNUMBER('Форма 1'!AA373),ROUND('Форма 1'!$I373*VLOOKUP('Форма 1'!$G373,'Предельники 2022'!$B$4:$X$28,'Форма 1'!AA$7),2),"")</f>
        <v/>
      </c>
      <c r="G373" s="30" t="str">
        <f>IF(ISNUMBER('Форма 1'!AB373),ROUND('Форма 1'!$I373*VLOOKUP('Форма 1'!$G373,'Предельники 2022'!$B$4:$X$28,'Форма 1'!AB$7),2),"")</f>
        <v/>
      </c>
      <c r="H373" s="30" t="str">
        <f>IF(ISNUMBER('Форма 1'!AC373),ROUND('Форма 1'!$I373*VLOOKUP('Форма 1'!$G373,'Предельники 2022'!$B$4:$X$28,'Форма 1'!AC$7),2),"")</f>
        <v/>
      </c>
      <c r="I373" s="30" t="str">
        <f>IF(ISNUMBER('Форма 1'!AD373),ROUND('Форма 1'!$I373*VLOOKUP('Форма 1'!$G373,'Предельники 2022'!$B$4:$X$28,'Форма 1'!AD$7),2),"")</f>
        <v/>
      </c>
      <c r="J373" s="30" t="str">
        <f>IF(ISNUMBER('Форма 1'!AE373),ROUND('Форма 1'!$I373*VLOOKUP('Форма 1'!$G373,'Предельники 2022'!$B$4:$X$28,'Форма 1'!AE$7),2),"")</f>
        <v/>
      </c>
      <c r="K373" s="30" t="str">
        <f>IF(ISNUMBER('Форма 1'!AF373),ROUND('Форма 1'!$I373*VLOOKUP('Форма 1'!$G373,'Предельники 2022'!$B$4:$X$28,'Форма 1'!AF$7),2),"")</f>
        <v/>
      </c>
      <c r="L373" s="31" t="str">
        <f>IF(ISBLANK('Форма 1'!AG373),"",'Форма 1'!AG373)</f>
        <v/>
      </c>
      <c r="M373" s="32" t="str">
        <f>IF(ISBLANK('Форма 1'!AH373),"",'Форма 1'!AH373)</f>
        <v/>
      </c>
      <c r="N373" s="30">
        <f>IF(ISNUMBER('Форма 1'!AI373),ROUND('Форма 1'!$I373*VLOOKUP('Форма 1'!$G373,'Предельники 2022'!$B$4:$X$28,'Форма 1'!AI$7),2),"")</f>
        <v>21243210.75</v>
      </c>
      <c r="O373" s="30" t="str">
        <f>IF(ISNUMBER('Форма 1'!AJ373),ROUND('Форма 1'!$I373*VLOOKUP('Форма 1'!$G373,'Предельники 2022'!$B$4:$X$28,'Форма 1'!AJ$7),2),"")</f>
        <v/>
      </c>
      <c r="P373" s="30" t="str">
        <f>IF(ISNUMBER('Форма 1'!AK373),ROUND('Форма 1'!$I373*VLOOKUP('Форма 1'!$G373,'Предельники 2022'!$B$4:$X$28,'Форма 1'!AK$7),2),"")</f>
        <v/>
      </c>
      <c r="Q373" s="30" t="str">
        <f>IF(ISNUMBER('Форма 1'!AL373),ROUND('Форма 1'!$I373*VLOOKUP('Форма 1'!$G373,'Предельники 2022'!$B$4:$X$28,'Форма 1'!AL$7),2),"")</f>
        <v/>
      </c>
      <c r="R373" s="30" t="str">
        <f>IF(ISNUMBER('Форма 1'!AM373),ROUND('Форма 1'!$I373*VLOOKUP('Форма 1'!$G373,'Предельники 2022'!$B$4:$X$28,'Форма 1'!AM$7),2),"")</f>
        <v/>
      </c>
      <c r="S373" s="93" t="str">
        <f t="shared" si="62"/>
        <v/>
      </c>
      <c r="T373" s="93" t="str">
        <f>IF(ISNUMBER('Форма 1'!AN373),INDEX('Предельники 2022'!$C$4:$X$28,MATCH('Форма 1'!$G373,'Предельники 2022'!$B$4:$B$28,0),MATCH(T$5,'Предельники 2022'!$C$3:$X$3,0)),"")</f>
        <v/>
      </c>
      <c r="U373" s="93" t="str">
        <f>IF(ISNUMBER('Форма 1'!AO373),INDEX('Предельники 2022'!$C$4:$X$28,MATCH('Форма 1'!$G373,'Предельники 2022'!$B$4:$B$28,0),MATCH(U$5,'Предельники 2022'!$C$3:$X$3,0)),"")</f>
        <v/>
      </c>
      <c r="V373" s="93" t="str">
        <f>IF(ISNUMBER('Форма 1'!AP373),INDEX('Предельники 2022'!$C$4:$X$28,MATCH('Форма 1'!$G373,'Предельники 2022'!$B$4:$B$28,0),MATCH(V$5,'Предельники 2022'!$C$3:$X$3,0)),"")</f>
        <v/>
      </c>
      <c r="W373" s="93" t="str">
        <f>IF(ISNUMBER('Форма 1'!AQ373),INDEX('Предельники 2022'!$C$4:$X$28,MATCH('Форма 1'!$G373,'Предельники 2022'!$B$4:$B$28,0),MATCH(W$5,'Предельники 2022'!$C$3:$X$3,0)),"")</f>
        <v/>
      </c>
      <c r="X373" s="30" t="str">
        <f>IF(ISNUMBER('Форма 1'!AR373),ROUND('Форма 1'!$I373*VLOOKUP('Форма 1'!$G373,'Предельники 2022'!$B$4:$X$28,'Форма 1'!AR$7),2),"")</f>
        <v/>
      </c>
      <c r="Y373" s="30" t="str">
        <f>IF(ISNUMBER('Форма 1'!AS373),ROUND('Форма 1'!$I373*VLOOKUP('Форма 1'!$G373,'Предельники 2022'!$B$4:$X$28,'Форма 1'!AS$7),2),"")</f>
        <v/>
      </c>
      <c r="Z373" s="30" t="str">
        <f>IF(ISNUMBER('Форма 1'!AT373),ROUND('Форма 1'!$I373*VLOOKUP('Форма 1'!$G373,'Предельники 2022'!$B$4:$X$28,'Форма 1'!AT$7),2),"")</f>
        <v/>
      </c>
      <c r="AA373" s="32"/>
      <c r="AB373" s="128">
        <f>'Форма 1'!T373</f>
        <v>45657</v>
      </c>
      <c r="AC373" s="130" t="str">
        <f>'Форма 1'!U373</f>
        <v>РО</v>
      </c>
    </row>
    <row r="374" spans="1:29" x14ac:dyDescent="0.25">
      <c r="A374" s="28">
        <f t="shared" si="61"/>
        <v>6</v>
      </c>
      <c r="B374" s="74" t="str">
        <f>IF(ISBLANK('Форма 1'!B374),"",'Форма 1'!B374)</f>
        <v>Пермский муниципальный район Пермского края</v>
      </c>
      <c r="C374" s="87" t="s">
        <v>1775</v>
      </c>
      <c r="D374" s="29">
        <f>IF(ISBLANK(C374),"Введите адрес",IF(C374='Форма 1'!C374,SUM(E374:K374,M374:S374,Форма2[[#This Row],[19]:[22]]),"Ошибка в адресе!"))</f>
        <v>28709248.170000002</v>
      </c>
      <c r="E374" s="30" t="str">
        <f>IF(ISNUMBER('Форма 1'!Z374),ROUND('Форма 1'!$I374*VLOOKUP('Форма 1'!$G374,'Предельники 2022'!$B$4:$X$28,'Форма 1'!Z$7),2),"")</f>
        <v/>
      </c>
      <c r="F374" s="30" t="str">
        <f>IF(ISNUMBER('Форма 1'!AA374),ROUND('Форма 1'!$I374*VLOOKUP('Форма 1'!$G374,'Предельники 2022'!$B$4:$X$28,'Форма 1'!AA$7),2),"")</f>
        <v/>
      </c>
      <c r="G374" s="30" t="str">
        <f>IF(ISNUMBER('Форма 1'!AB374),ROUND('Форма 1'!$I374*VLOOKUP('Форма 1'!$G374,'Предельники 2022'!$B$4:$X$28,'Форма 1'!AB$7),2),"")</f>
        <v/>
      </c>
      <c r="H374" s="30" t="str">
        <f>IF(ISNUMBER('Форма 1'!AC374),ROUND('Форма 1'!$I374*VLOOKUP('Форма 1'!$G374,'Предельники 2022'!$B$4:$X$28,'Форма 1'!AC$7),2),"")</f>
        <v/>
      </c>
      <c r="I374" s="30" t="str">
        <f>IF(ISNUMBER('Форма 1'!AD374),ROUND('Форма 1'!$I374*VLOOKUP('Форма 1'!$G374,'Предельники 2022'!$B$4:$X$28,'Форма 1'!AD$7),2),"")</f>
        <v/>
      </c>
      <c r="J374" s="30" t="str">
        <f>IF(ISNUMBER('Форма 1'!AE374),ROUND('Форма 1'!$I374*VLOOKUP('Форма 1'!$G374,'Предельники 2022'!$B$4:$X$28,'Форма 1'!AE$7),2),"")</f>
        <v/>
      </c>
      <c r="K374" s="30" t="str">
        <f>IF(ISNUMBER('Форма 1'!AF374),ROUND('Форма 1'!$I374*VLOOKUP('Форма 1'!$G374,'Предельники 2022'!$B$4:$X$28,'Форма 1'!AF$7),2),"")</f>
        <v/>
      </c>
      <c r="L374" s="31" t="str">
        <f>IF(ISBLANK('Форма 1'!AG374),"",'Форма 1'!AG374)</f>
        <v/>
      </c>
      <c r="M374" s="32" t="str">
        <f>IF(ISBLANK('Форма 1'!AH374),"",'Форма 1'!AH374)</f>
        <v/>
      </c>
      <c r="N374" s="30">
        <f>IF(ISNUMBER('Форма 1'!AI374),ROUND('Форма 1'!$I374*VLOOKUP('Форма 1'!$G374,'Предельники 2022'!$B$4:$X$28,'Форма 1'!AI$7),2),"")</f>
        <v>13775231.869999999</v>
      </c>
      <c r="O374" s="30">
        <f>IF(ISNUMBER('Форма 1'!AJ374),ROUND('Форма 1'!$I374*VLOOKUP('Форма 1'!$G374,'Предельники 2022'!$B$4:$X$28,'Форма 1'!AJ$7),2),"")</f>
        <v>14934016.300000001</v>
      </c>
      <c r="P374" s="30" t="str">
        <f>IF(ISNUMBER('Форма 1'!AK374),ROUND('Форма 1'!$I374*VLOOKUP('Форма 1'!$G374,'Предельники 2022'!$B$4:$X$28,'Форма 1'!AK$7),2),"")</f>
        <v/>
      </c>
      <c r="Q374" s="30" t="str">
        <f>IF(ISNUMBER('Форма 1'!AL374),ROUND('Форма 1'!$I374*VLOOKUP('Форма 1'!$G374,'Предельники 2022'!$B$4:$X$28,'Форма 1'!AL$7),2),"")</f>
        <v/>
      </c>
      <c r="R374" s="30" t="str">
        <f>IF(ISNUMBER('Форма 1'!AM374),ROUND('Форма 1'!$I374*VLOOKUP('Форма 1'!$G374,'Предельники 2022'!$B$4:$X$28,'Форма 1'!AM$7),2),"")</f>
        <v/>
      </c>
      <c r="S374" s="93" t="str">
        <f t="shared" si="62"/>
        <v/>
      </c>
      <c r="T374" s="93" t="str">
        <f>IF(ISNUMBER('Форма 1'!AN374),INDEX('Предельники 2022'!$C$4:$X$28,MATCH('Форма 1'!$G374,'Предельники 2022'!$B$4:$B$28,0),MATCH(T$5,'Предельники 2022'!$C$3:$X$3,0)),"")</f>
        <v/>
      </c>
      <c r="U374" s="93" t="str">
        <f>IF(ISNUMBER('Форма 1'!AO374),INDEX('Предельники 2022'!$C$4:$X$28,MATCH('Форма 1'!$G374,'Предельники 2022'!$B$4:$B$28,0),MATCH(U$5,'Предельники 2022'!$C$3:$X$3,0)),"")</f>
        <v/>
      </c>
      <c r="V374" s="93" t="str">
        <f>IF(ISNUMBER('Форма 1'!AP374),INDEX('Предельники 2022'!$C$4:$X$28,MATCH('Форма 1'!$G374,'Предельники 2022'!$B$4:$B$28,0),MATCH(V$5,'Предельники 2022'!$C$3:$X$3,0)),"")</f>
        <v/>
      </c>
      <c r="W374" s="93" t="str">
        <f>IF(ISNUMBER('Форма 1'!AQ374),INDEX('Предельники 2022'!$C$4:$X$28,MATCH('Форма 1'!$G374,'Предельники 2022'!$B$4:$B$28,0),MATCH(W$5,'Предельники 2022'!$C$3:$X$3,0)),"")</f>
        <v/>
      </c>
      <c r="X374" s="30" t="str">
        <f>IF(ISNUMBER('Форма 1'!AR374),ROUND('Форма 1'!$I374*VLOOKUP('Форма 1'!$G374,'Предельники 2022'!$B$4:$X$28,'Форма 1'!AR$7),2),"")</f>
        <v/>
      </c>
      <c r="Y374" s="30" t="str">
        <f>IF(ISNUMBER('Форма 1'!AS374),ROUND('Форма 1'!$I374*VLOOKUP('Форма 1'!$G374,'Предельники 2022'!$B$4:$X$28,'Форма 1'!AS$7),2),"")</f>
        <v/>
      </c>
      <c r="Z374" s="30" t="str">
        <f>IF(ISNUMBER('Форма 1'!AT374),ROUND('Форма 1'!$I374*VLOOKUP('Форма 1'!$G374,'Предельники 2022'!$B$4:$X$28,'Форма 1'!AT$7),2),"")</f>
        <v/>
      </c>
      <c r="AA374" s="32"/>
      <c r="AB374" s="128">
        <f>'Форма 1'!T374</f>
        <v>45657</v>
      </c>
      <c r="AC374" s="130" t="str">
        <f>'Форма 1'!U374</f>
        <v>РО</v>
      </c>
    </row>
    <row r="375" spans="1:29" ht="15.75" x14ac:dyDescent="0.25">
      <c r="A375" s="147">
        <f>IF(NOT(ISERROR("Пермского края"=MID(C375,FIND("Пермского края",C375),14)))=$C$1,0,IF(NOT(ISERROR("город Пермь"=MID(C375,FIND("город Пермь",C375),11)))=$C$1,0,IF(NOT(ISERROR("Итого"=MID(C375,FIND("Итого",C375),5)))=$C$1,0,IF(NOT(ISERROR("Всего"=MID(C375,FIND("Всего",C375),5)))=$C$1,0,#REF!+1))))</f>
        <v>0</v>
      </c>
      <c r="B375" s="148" t="str">
        <f>IF(ISBLANK('Форма 1'!B375),"",'Форма 1'!B375)</f>
        <v/>
      </c>
      <c r="C375" s="153" t="s">
        <v>1099</v>
      </c>
      <c r="D375" s="146">
        <f>IF(ISBLANK(C375),"Введите адрес",IF(C375='Форма 1'!C375,SUM(E375:K375,M375:S375,Форма2[[#This Row],[19]:[22]]),"Ошибка в адресе!"))</f>
        <v>194393132.90000001</v>
      </c>
      <c r="E375" s="149">
        <f>SUM(E376:E394)</f>
        <v>3465636.02</v>
      </c>
      <c r="F375" s="149">
        <f t="shared" ref="F375:S375" si="65">SUM(F376:F394)</f>
        <v>22041914.879999999</v>
      </c>
      <c r="G375" s="149">
        <f t="shared" si="65"/>
        <v>0</v>
      </c>
      <c r="H375" s="149">
        <f t="shared" si="65"/>
        <v>1658316.09</v>
      </c>
      <c r="I375" s="149">
        <f t="shared" si="65"/>
        <v>0</v>
      </c>
      <c r="J375" s="149">
        <f t="shared" si="65"/>
        <v>3228949.01</v>
      </c>
      <c r="K375" s="149">
        <f t="shared" si="65"/>
        <v>1520965.16</v>
      </c>
      <c r="L375" s="155">
        <f t="shared" si="65"/>
        <v>0</v>
      </c>
      <c r="M375" s="149">
        <f t="shared" si="65"/>
        <v>0</v>
      </c>
      <c r="N375" s="149">
        <f t="shared" si="65"/>
        <v>112775728.28999999</v>
      </c>
      <c r="O375" s="149">
        <f t="shared" si="65"/>
        <v>36457563.980000004</v>
      </c>
      <c r="P375" s="149">
        <f t="shared" si="65"/>
        <v>0</v>
      </c>
      <c r="Q375" s="149">
        <f t="shared" si="65"/>
        <v>0</v>
      </c>
      <c r="R375" s="149">
        <f t="shared" si="65"/>
        <v>11900949.940000001</v>
      </c>
      <c r="S375" s="149">
        <f t="shared" si="65"/>
        <v>0</v>
      </c>
      <c r="T375" s="93" t="str">
        <f>IF(ISNUMBER('Форма 1'!AN375),INDEX('Предельники 2022'!$C$4:$X$28,MATCH('Форма 1'!$G375,'Предельники 2022'!$B$4:$B$28,0),MATCH(T$5,'Предельники 2022'!$C$3:$X$3,0)),"")</f>
        <v/>
      </c>
      <c r="U375" s="93" t="str">
        <f>IF(ISNUMBER('Форма 1'!AO375),INDEX('Предельники 2022'!$C$4:$X$28,MATCH('Форма 1'!$G375,'Предельники 2022'!$B$4:$B$28,0),MATCH(U$5,'Предельники 2022'!$C$3:$X$3,0)),"")</f>
        <v/>
      </c>
      <c r="V375" s="93" t="str">
        <f>IF(ISNUMBER('Форма 1'!AP375),INDEX('Предельники 2022'!$C$4:$X$28,MATCH('Форма 1'!$G375,'Предельники 2022'!$B$4:$B$28,0),MATCH(V$5,'Предельники 2022'!$C$3:$X$3,0)),"")</f>
        <v/>
      </c>
      <c r="W375" s="93" t="str">
        <f>IF(ISNUMBER('Форма 1'!AQ375),INDEX('Предельники 2022'!$C$4:$X$28,MATCH('Форма 1'!$G375,'Предельники 2022'!$B$4:$B$28,0),MATCH(W$5,'Предельники 2022'!$C$3:$X$3,0)),"")</f>
        <v/>
      </c>
      <c r="X375" s="149">
        <f t="shared" ref="X375:Z375" si="66">SUM(X376:X394)</f>
        <v>1343109.53</v>
      </c>
      <c r="Y375" s="149">
        <f t="shared" si="66"/>
        <v>0</v>
      </c>
      <c r="Z375" s="149">
        <f t="shared" si="66"/>
        <v>0</v>
      </c>
      <c r="AA375" s="146"/>
      <c r="AB375" s="150"/>
      <c r="AC375" s="151" t="str">
        <f>'Форма 1'!U375</f>
        <v/>
      </c>
    </row>
    <row r="376" spans="1:29" x14ac:dyDescent="0.25">
      <c r="A376" s="28">
        <f t="shared" si="61"/>
        <v>1</v>
      </c>
      <c r="B376" s="74" t="str">
        <f>IF(ISBLANK('Форма 1'!B376),"",'Форма 1'!B376)</f>
        <v>Соликамский городской округ Пермского края</v>
      </c>
      <c r="C376" s="87" t="s">
        <v>240</v>
      </c>
      <c r="D376" s="29">
        <f>IF(ISBLANK(C376),"Введите адрес",IF(C376='Форма 1'!C376,SUM(E376:K376,M376:S376,Форма2[[#This Row],[19]:[22]]),"Ошибка в адресе!"))</f>
        <v>5600630.54</v>
      </c>
      <c r="E376" s="30" t="str">
        <f>IF(ISNUMBER('Форма 1'!Z376),ROUND('Форма 1'!$I376*VLOOKUP('Форма 1'!$G376,'Предельники 2022'!$B$4:$X$28,'Форма 1'!Z$7),2),"")</f>
        <v/>
      </c>
      <c r="F376" s="30" t="str">
        <f>IF(ISNUMBER('Форма 1'!AA376),ROUND('Форма 1'!$I376*VLOOKUP('Форма 1'!$G376,'Предельники 2022'!$B$4:$X$28,'Форма 1'!AA$7),2),"")</f>
        <v/>
      </c>
      <c r="G376" s="30" t="str">
        <f>IF(ISNUMBER('Форма 1'!AB376),ROUND('Форма 1'!$I376*VLOOKUP('Форма 1'!$G376,'Предельники 2022'!$B$4:$X$28,'Форма 1'!AB$7),2),"")</f>
        <v/>
      </c>
      <c r="H376" s="30" t="str">
        <f>IF(ISNUMBER('Форма 1'!AC376),ROUND('Форма 1'!$I376*VLOOKUP('Форма 1'!$G376,'Предельники 2022'!$B$4:$X$28,'Форма 1'!AC$7),2),"")</f>
        <v/>
      </c>
      <c r="I376" s="30" t="str">
        <f>IF(ISNUMBER('Форма 1'!AD376),ROUND('Форма 1'!$I376*VLOOKUP('Форма 1'!$G376,'Предельники 2022'!$B$4:$X$28,'Форма 1'!AD$7),2),"")</f>
        <v/>
      </c>
      <c r="J376" s="30" t="str">
        <f>IF(ISNUMBER('Форма 1'!AE376),ROUND('Форма 1'!$I376*VLOOKUP('Форма 1'!$G376,'Предельники 2022'!$B$4:$X$28,'Форма 1'!AE$7),2),"")</f>
        <v/>
      </c>
      <c r="K376" s="30" t="str">
        <f>IF(ISNUMBER('Форма 1'!AF376),ROUND('Форма 1'!$I376*VLOOKUP('Форма 1'!$G376,'Предельники 2022'!$B$4:$X$28,'Форма 1'!AF$7),2),"")</f>
        <v/>
      </c>
      <c r="L376" s="31" t="str">
        <f>IF(ISBLANK('Форма 1'!AG376),"",'Форма 1'!AG376)</f>
        <v/>
      </c>
      <c r="M376" s="32" t="str">
        <f>IF(ISBLANK('Форма 1'!AH376),"",'Форма 1'!AH376)</f>
        <v/>
      </c>
      <c r="N376" s="30">
        <f>IF(ISNUMBER('Форма 1'!AI376),ROUND('Форма 1'!$I376*VLOOKUP('Форма 1'!$G376,'Предельники 2022'!$B$4:$X$28,'Форма 1'!AI$7),2),"")</f>
        <v>5600630.54</v>
      </c>
      <c r="O376" s="30" t="str">
        <f>IF(ISNUMBER('Форма 1'!AJ376),ROUND('Форма 1'!$I376*VLOOKUP('Форма 1'!$G376,'Предельники 2022'!$B$4:$X$28,'Форма 1'!AJ$7),2),"")</f>
        <v/>
      </c>
      <c r="P376" s="30" t="str">
        <f>IF(ISNUMBER('Форма 1'!AK376),ROUND('Форма 1'!$I376*VLOOKUP('Форма 1'!$G376,'Предельники 2022'!$B$4:$X$28,'Форма 1'!AK$7),2),"")</f>
        <v/>
      </c>
      <c r="Q376" s="30" t="str">
        <f>IF(ISNUMBER('Форма 1'!AL376),ROUND('Форма 1'!$I376*VLOOKUP('Форма 1'!$G376,'Предельники 2022'!$B$4:$X$28,'Форма 1'!AL$7),2),"")</f>
        <v/>
      </c>
      <c r="R376" s="30" t="str">
        <f>IF(ISNUMBER('Форма 1'!AM376),ROUND('Форма 1'!$I376*VLOOKUP('Форма 1'!$G376,'Предельники 2022'!$B$4:$X$28,'Форма 1'!AM$7),2),"")</f>
        <v/>
      </c>
      <c r="S376" s="93" t="str">
        <f t="shared" si="62"/>
        <v/>
      </c>
      <c r="T376" s="93" t="str">
        <f>IF(ISNUMBER('Форма 1'!AN376),INDEX('Предельники 2022'!$C$4:$X$28,MATCH('Форма 1'!$G376,'Предельники 2022'!$B$4:$B$28,0),MATCH(T$5,'Предельники 2022'!$C$3:$X$3,0)),"")</f>
        <v/>
      </c>
      <c r="U376" s="93" t="str">
        <f>IF(ISNUMBER('Форма 1'!AO376),INDEX('Предельники 2022'!$C$4:$X$28,MATCH('Форма 1'!$G376,'Предельники 2022'!$B$4:$B$28,0),MATCH(U$5,'Предельники 2022'!$C$3:$X$3,0)),"")</f>
        <v/>
      </c>
      <c r="V376" s="93" t="str">
        <f>IF(ISNUMBER('Форма 1'!AP376),INDEX('Предельники 2022'!$C$4:$X$28,MATCH('Форма 1'!$G376,'Предельники 2022'!$B$4:$B$28,0),MATCH(V$5,'Предельники 2022'!$C$3:$X$3,0)),"")</f>
        <v/>
      </c>
      <c r="W376" s="93" t="str">
        <f>IF(ISNUMBER('Форма 1'!AQ376),INDEX('Предельники 2022'!$C$4:$X$28,MATCH('Форма 1'!$G376,'Предельники 2022'!$B$4:$B$28,0),MATCH(W$5,'Предельники 2022'!$C$3:$X$3,0)),"")</f>
        <v/>
      </c>
      <c r="X376" s="30" t="str">
        <f>IF(ISNUMBER('Форма 1'!AR376),ROUND('Форма 1'!$I376*VLOOKUP('Форма 1'!$G376,'Предельники 2022'!$B$4:$X$28,'Форма 1'!AR$7),2),"")</f>
        <v/>
      </c>
      <c r="Y376" s="30" t="str">
        <f>IF(ISNUMBER('Форма 1'!AS376),ROUND('Форма 1'!$I376*VLOOKUP('Форма 1'!$G376,'Предельники 2022'!$B$4:$X$28,'Форма 1'!AS$7),2),"")</f>
        <v/>
      </c>
      <c r="Z376" s="30" t="str">
        <f>IF(ISNUMBER('Форма 1'!AT376),ROUND('Форма 1'!$I376*VLOOKUP('Форма 1'!$G376,'Предельники 2022'!$B$4:$X$28,'Форма 1'!AT$7),2),"")</f>
        <v/>
      </c>
      <c r="AA376" s="32"/>
      <c r="AB376" s="128">
        <f>'Форма 1'!T376</f>
        <v>45657</v>
      </c>
      <c r="AC376" s="130" t="str">
        <f>'Форма 1'!U376</f>
        <v>РО</v>
      </c>
    </row>
    <row r="377" spans="1:29" x14ac:dyDescent="0.25">
      <c r="A377" s="28">
        <f t="shared" si="61"/>
        <v>2</v>
      </c>
      <c r="B377" s="74" t="str">
        <f>IF(ISBLANK('Форма 1'!B377),"",'Форма 1'!B377)</f>
        <v>Соликамский городской округ Пермского края</v>
      </c>
      <c r="C377" s="87" t="s">
        <v>52</v>
      </c>
      <c r="D377" s="29">
        <f>IF(ISBLANK(C377),"Введите адрес",IF(C377='Форма 1'!C377,SUM(E377:K377,M377:S377,Форма2[[#This Row],[19]:[22]]),"Ошибка в адресе!"))</f>
        <v>30014075.279999997</v>
      </c>
      <c r="E377" s="30">
        <f>IF(ISNUMBER('Форма 1'!Z377),ROUND('Форма 1'!$I377*VLOOKUP('Форма 1'!$G377,'Предельники 2022'!$B$4:$X$28,'Форма 1'!Z$7),2),"")</f>
        <v>1057034.1599999999</v>
      </c>
      <c r="F377" s="30">
        <f>IF(ISNUMBER('Форма 1'!AA377),ROUND('Форма 1'!$I377*VLOOKUP('Форма 1'!$G377,'Предельники 2022'!$B$4:$X$28,'Форма 1'!AA$7),2),"")</f>
        <v>11995371.359999999</v>
      </c>
      <c r="G377" s="30" t="str">
        <f>IF(ISNUMBER('Форма 1'!AB377),ROUND('Форма 1'!$I377*VLOOKUP('Форма 1'!$G377,'Предельники 2022'!$B$4:$X$28,'Форма 1'!AB$7),2),"")</f>
        <v/>
      </c>
      <c r="H377" s="30">
        <f>IF(ISNUMBER('Форма 1'!AC377),ROUND('Форма 1'!$I377*VLOOKUP('Форма 1'!$G377,'Предельники 2022'!$B$4:$X$28,'Форма 1'!AC$7),2),"")</f>
        <v>539512.68000000005</v>
      </c>
      <c r="I377" s="30" t="str">
        <f>IF(ISNUMBER('Форма 1'!AD377),ROUND('Форма 1'!$I377*VLOOKUP('Форма 1'!$G377,'Предельники 2022'!$B$4:$X$28,'Форма 1'!AD$7),2),"")</f>
        <v/>
      </c>
      <c r="J377" s="30">
        <f>IF(ISNUMBER('Форма 1'!AE377),ROUND('Форма 1'!$I377*VLOOKUP('Форма 1'!$G377,'Предельники 2022'!$B$4:$X$28,'Форма 1'!AE$7),2),"")</f>
        <v>920603.04</v>
      </c>
      <c r="K377" s="30" t="str">
        <f>IF(ISNUMBER('Форма 1'!AF377),ROUND('Форма 1'!$I377*VLOOKUP('Форма 1'!$G377,'Предельники 2022'!$B$4:$X$28,'Форма 1'!AF$7),2),"")</f>
        <v/>
      </c>
      <c r="L377" s="31" t="str">
        <f>IF(ISBLANK('Форма 1'!AG377),"",'Форма 1'!AG377)</f>
        <v/>
      </c>
      <c r="M377" s="32" t="str">
        <f>IF(ISBLANK('Форма 1'!AH377),"",'Форма 1'!AH377)</f>
        <v/>
      </c>
      <c r="N377" s="30">
        <f>IF(ISNUMBER('Форма 1'!AI377),ROUND('Форма 1'!$I377*VLOOKUP('Форма 1'!$G377,'Предельники 2022'!$B$4:$X$28,'Форма 1'!AI$7),2),"")</f>
        <v>13647952.92</v>
      </c>
      <c r="O377" s="30" t="str">
        <f>IF(ISNUMBER('Форма 1'!AJ377),ROUND('Форма 1'!$I377*VLOOKUP('Форма 1'!$G377,'Предельники 2022'!$B$4:$X$28,'Форма 1'!AJ$7),2),"")</f>
        <v/>
      </c>
      <c r="P377" s="30" t="str">
        <f>IF(ISNUMBER('Форма 1'!AK377),ROUND('Форма 1'!$I377*VLOOKUP('Форма 1'!$G377,'Предельники 2022'!$B$4:$X$28,'Форма 1'!AK$7),2),"")</f>
        <v/>
      </c>
      <c r="Q377" s="30" t="str">
        <f>IF(ISNUMBER('Форма 1'!AL377),ROUND('Форма 1'!$I377*VLOOKUP('Форма 1'!$G377,'Предельники 2022'!$B$4:$X$28,'Форма 1'!AL$7),2),"")</f>
        <v/>
      </c>
      <c r="R377" s="30">
        <f>IF(ISNUMBER('Форма 1'!AM377),ROUND('Форма 1'!$I377*VLOOKUP('Форма 1'!$G377,'Предельники 2022'!$B$4:$X$28,'Форма 1'!AM$7),2),"")</f>
        <v>1853601.12</v>
      </c>
      <c r="S377" s="93" t="str">
        <f t="shared" si="62"/>
        <v/>
      </c>
      <c r="T377" s="93" t="str">
        <f>IF(ISNUMBER('Форма 1'!AN377),INDEX('Предельники 2022'!$C$4:$X$28,MATCH('Форма 1'!$G377,'Предельники 2022'!$B$4:$B$28,0),MATCH(T$5,'Предельники 2022'!$C$3:$X$3,0)),"")</f>
        <v/>
      </c>
      <c r="U377" s="93" t="str">
        <f>IF(ISNUMBER('Форма 1'!AO377),INDEX('Предельники 2022'!$C$4:$X$28,MATCH('Форма 1'!$G377,'Предельники 2022'!$B$4:$B$28,0),MATCH(U$5,'Предельники 2022'!$C$3:$X$3,0)),"")</f>
        <v/>
      </c>
      <c r="V377" s="93" t="str">
        <f>IF(ISNUMBER('Форма 1'!AP377),INDEX('Предельники 2022'!$C$4:$X$28,MATCH('Форма 1'!$G377,'Предельники 2022'!$B$4:$B$28,0),MATCH(V$5,'Предельники 2022'!$C$3:$X$3,0)),"")</f>
        <v/>
      </c>
      <c r="W377" s="93" t="str">
        <f>IF(ISNUMBER('Форма 1'!AQ377),INDEX('Предельники 2022'!$C$4:$X$28,MATCH('Форма 1'!$G377,'Предельники 2022'!$B$4:$B$28,0),MATCH(W$5,'Предельники 2022'!$C$3:$X$3,0)),"")</f>
        <v/>
      </c>
      <c r="X377" s="30" t="str">
        <f>IF(ISNUMBER('Форма 1'!AR377),ROUND('Форма 1'!$I377*VLOOKUP('Форма 1'!$G377,'Предельники 2022'!$B$4:$X$28,'Форма 1'!AR$7),2),"")</f>
        <v/>
      </c>
      <c r="Y377" s="30" t="str">
        <f>IF(ISNUMBER('Форма 1'!AS377),ROUND('Форма 1'!$I377*VLOOKUP('Форма 1'!$G377,'Предельники 2022'!$B$4:$X$28,'Форма 1'!AS$7),2),"")</f>
        <v/>
      </c>
      <c r="Z377" s="30" t="str">
        <f>IF(ISNUMBER('Форма 1'!AT377),ROUND('Форма 1'!$I377*VLOOKUP('Форма 1'!$G377,'Предельники 2022'!$B$4:$X$28,'Форма 1'!AT$7),2),"")</f>
        <v/>
      </c>
      <c r="AA377" s="32"/>
      <c r="AB377" s="128">
        <f>'Форма 1'!T377</f>
        <v>45657</v>
      </c>
      <c r="AC377" s="130" t="str">
        <f>'Форма 1'!U377</f>
        <v>РО</v>
      </c>
    </row>
    <row r="378" spans="1:29" x14ac:dyDescent="0.25">
      <c r="A378" s="28">
        <f t="shared" si="61"/>
        <v>3</v>
      </c>
      <c r="B378" s="74" t="str">
        <f>IF(ISBLANK('Форма 1'!B378),"",'Форма 1'!B378)</f>
        <v>Соликамский городской округ Пермского края</v>
      </c>
      <c r="C378" s="87" t="s">
        <v>276</v>
      </c>
      <c r="D378" s="29">
        <f>IF(ISBLANK(C378),"Введите адрес",IF(C378='Форма 1'!C378,SUM(E378:K378,M378:S378,Форма2[[#This Row],[19]:[22]]),"Ошибка в адресе!"))</f>
        <v>10518205.48</v>
      </c>
      <c r="E378" s="30" t="str">
        <f>IF(ISNUMBER('Форма 1'!Z378),ROUND('Форма 1'!$I378*VLOOKUP('Форма 1'!$G378,'Предельники 2022'!$B$4:$X$28,'Форма 1'!Z$7),2),"")</f>
        <v/>
      </c>
      <c r="F378" s="30" t="str">
        <f>IF(ISNUMBER('Форма 1'!AA378),ROUND('Форма 1'!$I378*VLOOKUP('Форма 1'!$G378,'Предельники 2022'!$B$4:$X$28,'Форма 1'!AA$7),2),"")</f>
        <v/>
      </c>
      <c r="G378" s="30" t="str">
        <f>IF(ISNUMBER('Форма 1'!AB378),ROUND('Форма 1'!$I378*VLOOKUP('Форма 1'!$G378,'Предельники 2022'!$B$4:$X$28,'Форма 1'!AB$7),2),"")</f>
        <v/>
      </c>
      <c r="H378" s="30" t="str">
        <f>IF(ISNUMBER('Форма 1'!AC378),ROUND('Форма 1'!$I378*VLOOKUP('Форма 1'!$G378,'Предельники 2022'!$B$4:$X$28,'Форма 1'!AC$7),2),"")</f>
        <v/>
      </c>
      <c r="I378" s="30" t="str">
        <f>IF(ISNUMBER('Форма 1'!AD378),ROUND('Форма 1'!$I378*VLOOKUP('Форма 1'!$G378,'Предельники 2022'!$B$4:$X$28,'Форма 1'!AD$7),2),"")</f>
        <v/>
      </c>
      <c r="J378" s="30" t="str">
        <f>IF(ISNUMBER('Форма 1'!AE378),ROUND('Форма 1'!$I378*VLOOKUP('Форма 1'!$G378,'Предельники 2022'!$B$4:$X$28,'Форма 1'!AE$7),2),"")</f>
        <v/>
      </c>
      <c r="K378" s="30" t="str">
        <f>IF(ISNUMBER('Форма 1'!AF378),ROUND('Форма 1'!$I378*VLOOKUP('Форма 1'!$G378,'Предельники 2022'!$B$4:$X$28,'Форма 1'!AF$7),2),"")</f>
        <v/>
      </c>
      <c r="L378" s="31" t="str">
        <f>IF(ISBLANK('Форма 1'!AG378),"",'Форма 1'!AG378)</f>
        <v/>
      </c>
      <c r="M378" s="32" t="str">
        <f>IF(ISBLANK('Форма 1'!AH378),"",'Форма 1'!AH378)</f>
        <v/>
      </c>
      <c r="N378" s="30" t="str">
        <f>IF(ISNUMBER('Форма 1'!AI378),ROUND('Форма 1'!$I378*VLOOKUP('Форма 1'!$G378,'Предельники 2022'!$B$4:$X$28,'Форма 1'!AI$7),2),"")</f>
        <v/>
      </c>
      <c r="O378" s="30">
        <f>IF(ISNUMBER('Форма 1'!AJ378),ROUND('Форма 1'!$I378*VLOOKUP('Форма 1'!$G378,'Предельники 2022'!$B$4:$X$28,'Форма 1'!AJ$7),2),"")</f>
        <v>8602038.8300000001</v>
      </c>
      <c r="P378" s="30" t="str">
        <f>IF(ISNUMBER('Форма 1'!AK378),ROUND('Форма 1'!$I378*VLOOKUP('Форма 1'!$G378,'Предельники 2022'!$B$4:$X$28,'Форма 1'!AK$7),2),"")</f>
        <v/>
      </c>
      <c r="Q378" s="30" t="str">
        <f>IF(ISNUMBER('Форма 1'!AL378),ROUND('Форма 1'!$I378*VLOOKUP('Форма 1'!$G378,'Предельники 2022'!$B$4:$X$28,'Форма 1'!AL$7),2),"")</f>
        <v/>
      </c>
      <c r="R378" s="30">
        <f>IF(ISNUMBER('Форма 1'!AM378),ROUND('Форма 1'!$I378*VLOOKUP('Форма 1'!$G378,'Предельники 2022'!$B$4:$X$28,'Форма 1'!AM$7),2),"")</f>
        <v>1916166.65</v>
      </c>
      <c r="S378" s="93" t="str">
        <f t="shared" si="62"/>
        <v/>
      </c>
      <c r="T378" s="93" t="str">
        <f>IF(ISNUMBER('Форма 1'!AN378),INDEX('Предельники 2022'!$C$4:$X$28,MATCH('Форма 1'!$G378,'Предельники 2022'!$B$4:$B$28,0),MATCH(T$5,'Предельники 2022'!$C$3:$X$3,0)),"")</f>
        <v/>
      </c>
      <c r="U378" s="93" t="str">
        <f>IF(ISNUMBER('Форма 1'!AO378),INDEX('Предельники 2022'!$C$4:$X$28,MATCH('Форма 1'!$G378,'Предельники 2022'!$B$4:$B$28,0),MATCH(U$5,'Предельники 2022'!$C$3:$X$3,0)),"")</f>
        <v/>
      </c>
      <c r="V378" s="93" t="str">
        <f>IF(ISNUMBER('Форма 1'!AP378),INDEX('Предельники 2022'!$C$4:$X$28,MATCH('Форма 1'!$G378,'Предельники 2022'!$B$4:$B$28,0),MATCH(V$5,'Предельники 2022'!$C$3:$X$3,0)),"")</f>
        <v/>
      </c>
      <c r="W378" s="93" t="str">
        <f>IF(ISNUMBER('Форма 1'!AQ378),INDEX('Предельники 2022'!$C$4:$X$28,MATCH('Форма 1'!$G378,'Предельники 2022'!$B$4:$B$28,0),MATCH(W$5,'Предельники 2022'!$C$3:$X$3,0)),"")</f>
        <v/>
      </c>
      <c r="X378" s="30" t="str">
        <f>IF(ISNUMBER('Форма 1'!AR378),ROUND('Форма 1'!$I378*VLOOKUP('Форма 1'!$G378,'Предельники 2022'!$B$4:$X$28,'Форма 1'!AR$7),2),"")</f>
        <v/>
      </c>
      <c r="Y378" s="30" t="str">
        <f>IF(ISNUMBER('Форма 1'!AS378),ROUND('Форма 1'!$I378*VLOOKUP('Форма 1'!$G378,'Предельники 2022'!$B$4:$X$28,'Форма 1'!AS$7),2),"")</f>
        <v/>
      </c>
      <c r="Z378" s="30" t="str">
        <f>IF(ISNUMBER('Форма 1'!AT378),ROUND('Форма 1'!$I378*VLOOKUP('Форма 1'!$G378,'Предельники 2022'!$B$4:$X$28,'Форма 1'!AT$7),2),"")</f>
        <v/>
      </c>
      <c r="AA378" s="32"/>
      <c r="AB378" s="128">
        <f>'Форма 1'!T378</f>
        <v>45657</v>
      </c>
      <c r="AC378" s="130" t="str">
        <f>'Форма 1'!U378</f>
        <v>РО</v>
      </c>
    </row>
    <row r="379" spans="1:29" x14ac:dyDescent="0.25">
      <c r="A379" s="28">
        <f t="shared" si="61"/>
        <v>4</v>
      </c>
      <c r="B379" s="74" t="str">
        <f>IF(ISBLANK('Форма 1'!B379),"",'Форма 1'!B379)</f>
        <v>Соликамский городской округ Пермского края</v>
      </c>
      <c r="C379" s="87" t="s">
        <v>523</v>
      </c>
      <c r="D379" s="29">
        <f>IF(ISBLANK(C379),"Введите адрес",IF(C379='Форма 1'!C379,SUM(E379:K379,M379:S379,Форма2[[#This Row],[19]:[22]]),"Ошибка в адресе!"))</f>
        <v>5973368.75</v>
      </c>
      <c r="E379" s="30" t="str">
        <f>IF(ISNUMBER('Форма 1'!Z379),ROUND('Форма 1'!$I379*VLOOKUP('Форма 1'!$G379,'Предельники 2022'!$B$4:$X$28,'Форма 1'!Z$7),2),"")</f>
        <v/>
      </c>
      <c r="F379" s="30" t="str">
        <f>IF(ISNUMBER('Форма 1'!AA379),ROUND('Форма 1'!$I379*VLOOKUP('Форма 1'!$G379,'Предельники 2022'!$B$4:$X$28,'Форма 1'!AA$7),2),"")</f>
        <v/>
      </c>
      <c r="G379" s="30" t="str">
        <f>IF(ISNUMBER('Форма 1'!AB379),ROUND('Форма 1'!$I379*VLOOKUP('Форма 1'!$G379,'Предельники 2022'!$B$4:$X$28,'Форма 1'!AB$7),2),"")</f>
        <v/>
      </c>
      <c r="H379" s="30" t="str">
        <f>IF(ISNUMBER('Форма 1'!AC379),ROUND('Форма 1'!$I379*VLOOKUP('Форма 1'!$G379,'Предельники 2022'!$B$4:$X$28,'Форма 1'!AC$7),2),"")</f>
        <v/>
      </c>
      <c r="I379" s="30" t="str">
        <f>IF(ISNUMBER('Форма 1'!AD379),ROUND('Форма 1'!$I379*VLOOKUP('Форма 1'!$G379,'Предельники 2022'!$B$4:$X$28,'Форма 1'!AD$7),2),"")</f>
        <v/>
      </c>
      <c r="J379" s="30" t="str">
        <f>IF(ISNUMBER('Форма 1'!AE379),ROUND('Форма 1'!$I379*VLOOKUP('Форма 1'!$G379,'Предельники 2022'!$B$4:$X$28,'Форма 1'!AE$7),2),"")</f>
        <v/>
      </c>
      <c r="K379" s="30" t="str">
        <f>IF(ISNUMBER('Форма 1'!AF379),ROUND('Форма 1'!$I379*VLOOKUP('Форма 1'!$G379,'Предельники 2022'!$B$4:$X$28,'Форма 1'!AF$7),2),"")</f>
        <v/>
      </c>
      <c r="L379" s="31" t="str">
        <f>IF(ISBLANK('Форма 1'!AG379),"",'Форма 1'!AG379)</f>
        <v/>
      </c>
      <c r="M379" s="32" t="str">
        <f>IF(ISBLANK('Форма 1'!AH379),"",'Форма 1'!AH379)</f>
        <v/>
      </c>
      <c r="N379" s="30">
        <f>IF(ISNUMBER('Форма 1'!AI379),ROUND('Форма 1'!$I379*VLOOKUP('Форма 1'!$G379,'Предельники 2022'!$B$4:$X$28,'Форма 1'!AI$7),2),"")</f>
        <v>5973368.75</v>
      </c>
      <c r="O379" s="30" t="str">
        <f>IF(ISNUMBER('Форма 1'!AJ379),ROUND('Форма 1'!$I379*VLOOKUP('Форма 1'!$G379,'Предельники 2022'!$B$4:$X$28,'Форма 1'!AJ$7),2),"")</f>
        <v/>
      </c>
      <c r="P379" s="30" t="str">
        <f>IF(ISNUMBER('Форма 1'!AK379),ROUND('Форма 1'!$I379*VLOOKUP('Форма 1'!$G379,'Предельники 2022'!$B$4:$X$28,'Форма 1'!AK$7),2),"")</f>
        <v/>
      </c>
      <c r="Q379" s="30" t="str">
        <f>IF(ISNUMBER('Форма 1'!AL379),ROUND('Форма 1'!$I379*VLOOKUP('Форма 1'!$G379,'Предельники 2022'!$B$4:$X$28,'Форма 1'!AL$7),2),"")</f>
        <v/>
      </c>
      <c r="R379" s="30" t="str">
        <f>IF(ISNUMBER('Форма 1'!AM379),ROUND('Форма 1'!$I379*VLOOKUP('Форма 1'!$G379,'Предельники 2022'!$B$4:$X$28,'Форма 1'!AM$7),2),"")</f>
        <v/>
      </c>
      <c r="S379" s="93" t="str">
        <f t="shared" si="62"/>
        <v/>
      </c>
      <c r="T379" s="93" t="str">
        <f>IF(ISNUMBER('Форма 1'!AN379),INDEX('Предельники 2022'!$C$4:$X$28,MATCH('Форма 1'!$G379,'Предельники 2022'!$B$4:$B$28,0),MATCH(T$5,'Предельники 2022'!$C$3:$X$3,0)),"")</f>
        <v/>
      </c>
      <c r="U379" s="93" t="str">
        <f>IF(ISNUMBER('Форма 1'!AO379),INDEX('Предельники 2022'!$C$4:$X$28,MATCH('Форма 1'!$G379,'Предельники 2022'!$B$4:$B$28,0),MATCH(U$5,'Предельники 2022'!$C$3:$X$3,0)),"")</f>
        <v/>
      </c>
      <c r="V379" s="93" t="str">
        <f>IF(ISNUMBER('Форма 1'!AP379),INDEX('Предельники 2022'!$C$4:$X$28,MATCH('Форма 1'!$G379,'Предельники 2022'!$B$4:$B$28,0),MATCH(V$5,'Предельники 2022'!$C$3:$X$3,0)),"")</f>
        <v/>
      </c>
      <c r="W379" s="93" t="str">
        <f>IF(ISNUMBER('Форма 1'!AQ379),INDEX('Предельники 2022'!$C$4:$X$28,MATCH('Форма 1'!$G379,'Предельники 2022'!$B$4:$B$28,0),MATCH(W$5,'Предельники 2022'!$C$3:$X$3,0)),"")</f>
        <v/>
      </c>
      <c r="X379" s="30" t="str">
        <f>IF(ISNUMBER('Форма 1'!AR379),ROUND('Форма 1'!$I379*VLOOKUP('Форма 1'!$G379,'Предельники 2022'!$B$4:$X$28,'Форма 1'!AR$7),2),"")</f>
        <v/>
      </c>
      <c r="Y379" s="30" t="str">
        <f>IF(ISNUMBER('Форма 1'!AS379),ROUND('Форма 1'!$I379*VLOOKUP('Форма 1'!$G379,'Предельники 2022'!$B$4:$X$28,'Форма 1'!AS$7),2),"")</f>
        <v/>
      </c>
      <c r="Z379" s="30" t="str">
        <f>IF(ISNUMBER('Форма 1'!AT379),ROUND('Форма 1'!$I379*VLOOKUP('Форма 1'!$G379,'Предельники 2022'!$B$4:$X$28,'Форма 1'!AT$7),2),"")</f>
        <v/>
      </c>
      <c r="AA379" s="32"/>
      <c r="AB379" s="128">
        <f>'Форма 1'!T379</f>
        <v>45657</v>
      </c>
      <c r="AC379" s="130" t="str">
        <f>'Форма 1'!U379</f>
        <v>РО</v>
      </c>
    </row>
    <row r="380" spans="1:29" x14ac:dyDescent="0.25">
      <c r="A380" s="28">
        <f t="shared" si="61"/>
        <v>5</v>
      </c>
      <c r="B380" s="74" t="str">
        <f>IF(ISBLANK('Форма 1'!B380),"",'Форма 1'!B380)</f>
        <v>Соликамский городской округ Пермского края</v>
      </c>
      <c r="C380" s="87" t="s">
        <v>156</v>
      </c>
      <c r="D380" s="29">
        <f>IF(ISBLANK(C380),"Введите адрес",IF(C380='Форма 1'!C380,SUM(E380:K380,M380:S380,Форма2[[#This Row],[19]:[22]]),"Ошибка в адресе!"))</f>
        <v>603240.22</v>
      </c>
      <c r="E380" s="30" t="str">
        <f>IF(ISNUMBER('Форма 1'!Z380),ROUND('Форма 1'!$I380*VLOOKUP('Форма 1'!$G380,'Предельники 2022'!$B$4:$X$28,'Форма 1'!Z$7),2),"")</f>
        <v/>
      </c>
      <c r="F380" s="30" t="str">
        <f>IF(ISNUMBER('Форма 1'!AA380),ROUND('Форма 1'!$I380*VLOOKUP('Форма 1'!$G380,'Предельники 2022'!$B$4:$X$28,'Форма 1'!AA$7),2),"")</f>
        <v/>
      </c>
      <c r="G380" s="30" t="str">
        <f>IF(ISNUMBER('Форма 1'!AB380),ROUND('Форма 1'!$I380*VLOOKUP('Форма 1'!$G380,'Предельники 2022'!$B$4:$X$28,'Форма 1'!AB$7),2),"")</f>
        <v/>
      </c>
      <c r="H380" s="30" t="str">
        <f>IF(ISNUMBER('Форма 1'!AC380),ROUND('Форма 1'!$I380*VLOOKUP('Форма 1'!$G380,'Предельники 2022'!$B$4:$X$28,'Форма 1'!AC$7),2),"")</f>
        <v/>
      </c>
      <c r="I380" s="30" t="str">
        <f>IF(ISNUMBER('Форма 1'!AD380),ROUND('Форма 1'!$I380*VLOOKUP('Форма 1'!$G380,'Предельники 2022'!$B$4:$X$28,'Форма 1'!AD$7),2),"")</f>
        <v/>
      </c>
      <c r="J380" s="30">
        <f>IF(ISNUMBER('Форма 1'!AE380),ROUND('Форма 1'!$I380*VLOOKUP('Форма 1'!$G380,'Предельники 2022'!$B$4:$X$28,'Форма 1'!AE$7),2),"")</f>
        <v>603240.22</v>
      </c>
      <c r="K380" s="30" t="str">
        <f>IF(ISNUMBER('Форма 1'!AF380),ROUND('Форма 1'!$I380*VLOOKUP('Форма 1'!$G380,'Предельники 2022'!$B$4:$X$28,'Форма 1'!AF$7),2),"")</f>
        <v/>
      </c>
      <c r="L380" s="31" t="str">
        <f>IF(ISBLANK('Форма 1'!AG380),"",'Форма 1'!AG380)</f>
        <v/>
      </c>
      <c r="M380" s="32" t="str">
        <f>IF(ISBLANK('Форма 1'!AH380),"",'Форма 1'!AH380)</f>
        <v/>
      </c>
      <c r="N380" s="30" t="str">
        <f>IF(ISNUMBER('Форма 1'!AI380),ROUND('Форма 1'!$I380*VLOOKUP('Форма 1'!$G380,'Предельники 2022'!$B$4:$X$28,'Форма 1'!AI$7),2),"")</f>
        <v/>
      </c>
      <c r="O380" s="30" t="str">
        <f>IF(ISNUMBER('Форма 1'!AJ380),ROUND('Форма 1'!$I380*VLOOKUP('Форма 1'!$G380,'Предельники 2022'!$B$4:$X$28,'Форма 1'!AJ$7),2),"")</f>
        <v/>
      </c>
      <c r="P380" s="30" t="str">
        <f>IF(ISNUMBER('Форма 1'!AK380),ROUND('Форма 1'!$I380*VLOOKUP('Форма 1'!$G380,'Предельники 2022'!$B$4:$X$28,'Форма 1'!AK$7),2),"")</f>
        <v/>
      </c>
      <c r="Q380" s="30" t="str">
        <f>IF(ISNUMBER('Форма 1'!AL380),ROUND('Форма 1'!$I380*VLOOKUP('Форма 1'!$G380,'Предельники 2022'!$B$4:$X$28,'Форма 1'!AL$7),2),"")</f>
        <v/>
      </c>
      <c r="R380" s="30" t="str">
        <f>IF(ISNUMBER('Форма 1'!AM380),ROUND('Форма 1'!$I380*VLOOKUP('Форма 1'!$G380,'Предельники 2022'!$B$4:$X$28,'Форма 1'!AM$7),2),"")</f>
        <v/>
      </c>
      <c r="S380" s="93" t="str">
        <f t="shared" si="62"/>
        <v/>
      </c>
      <c r="T380" s="93" t="str">
        <f>IF(ISNUMBER('Форма 1'!AN380),INDEX('Предельники 2022'!$C$4:$X$28,MATCH('Форма 1'!$G380,'Предельники 2022'!$B$4:$B$28,0),MATCH(T$5,'Предельники 2022'!$C$3:$X$3,0)),"")</f>
        <v/>
      </c>
      <c r="U380" s="93" t="str">
        <f>IF(ISNUMBER('Форма 1'!AO380),INDEX('Предельники 2022'!$C$4:$X$28,MATCH('Форма 1'!$G380,'Предельники 2022'!$B$4:$B$28,0),MATCH(U$5,'Предельники 2022'!$C$3:$X$3,0)),"")</f>
        <v/>
      </c>
      <c r="V380" s="93" t="str">
        <f>IF(ISNUMBER('Форма 1'!AP380),INDEX('Предельники 2022'!$C$4:$X$28,MATCH('Форма 1'!$G380,'Предельники 2022'!$B$4:$B$28,0),MATCH(V$5,'Предельники 2022'!$C$3:$X$3,0)),"")</f>
        <v/>
      </c>
      <c r="W380" s="93" t="str">
        <f>IF(ISNUMBER('Форма 1'!AQ380),INDEX('Предельники 2022'!$C$4:$X$28,MATCH('Форма 1'!$G380,'Предельники 2022'!$B$4:$B$28,0),MATCH(W$5,'Предельники 2022'!$C$3:$X$3,0)),"")</f>
        <v/>
      </c>
      <c r="X380" s="30" t="str">
        <f>IF(ISNUMBER('Форма 1'!AR380),ROUND('Форма 1'!$I380*VLOOKUP('Форма 1'!$G380,'Предельники 2022'!$B$4:$X$28,'Форма 1'!AR$7),2),"")</f>
        <v/>
      </c>
      <c r="Y380" s="30" t="str">
        <f>IF(ISNUMBER('Форма 1'!AS380),ROUND('Форма 1'!$I380*VLOOKUP('Форма 1'!$G380,'Предельники 2022'!$B$4:$X$28,'Форма 1'!AS$7),2),"")</f>
        <v/>
      </c>
      <c r="Z380" s="30" t="str">
        <f>IF(ISNUMBER('Форма 1'!AT380),ROUND('Форма 1'!$I380*VLOOKUP('Форма 1'!$G380,'Предельники 2022'!$B$4:$X$28,'Форма 1'!AT$7),2),"")</f>
        <v/>
      </c>
      <c r="AA380" s="32"/>
      <c r="AB380" s="128">
        <f>'Форма 1'!T380</f>
        <v>45657</v>
      </c>
      <c r="AC380" s="130" t="str">
        <f>'Форма 1'!U380</f>
        <v>РО</v>
      </c>
    </row>
    <row r="381" spans="1:29" x14ac:dyDescent="0.25">
      <c r="A381" s="28">
        <f t="shared" si="61"/>
        <v>6</v>
      </c>
      <c r="B381" s="74" t="str">
        <f>IF(ISBLANK('Форма 1'!B381),"",'Форма 1'!B381)</f>
        <v>Соликамский городской округ Пермского края</v>
      </c>
      <c r="C381" s="87" t="s">
        <v>524</v>
      </c>
      <c r="D381" s="29">
        <f>IF(ISBLANK(C381),"Введите адрес",IF(C381='Форма 1'!C381,SUM(E381:K381,M381:S381,Форма2[[#This Row],[19]:[22]]),"Ошибка в адресе!"))</f>
        <v>6679659.8700000001</v>
      </c>
      <c r="E381" s="30" t="str">
        <f>IF(ISNUMBER('Форма 1'!Z381),ROUND('Форма 1'!$I381*VLOOKUP('Форма 1'!$G381,'Предельники 2022'!$B$4:$X$28,'Форма 1'!Z$7),2),"")</f>
        <v/>
      </c>
      <c r="F381" s="30" t="str">
        <f>IF(ISNUMBER('Форма 1'!AA381),ROUND('Форма 1'!$I381*VLOOKUP('Форма 1'!$G381,'Предельники 2022'!$B$4:$X$28,'Форма 1'!AA$7),2),"")</f>
        <v/>
      </c>
      <c r="G381" s="30" t="str">
        <f>IF(ISNUMBER('Форма 1'!AB381),ROUND('Форма 1'!$I381*VLOOKUP('Форма 1'!$G381,'Предельники 2022'!$B$4:$X$28,'Форма 1'!AB$7),2),"")</f>
        <v/>
      </c>
      <c r="H381" s="30" t="str">
        <f>IF(ISNUMBER('Форма 1'!AC381),ROUND('Форма 1'!$I381*VLOOKUP('Форма 1'!$G381,'Предельники 2022'!$B$4:$X$28,'Форма 1'!AC$7),2),"")</f>
        <v/>
      </c>
      <c r="I381" s="30" t="str">
        <f>IF(ISNUMBER('Форма 1'!AD381),ROUND('Форма 1'!$I381*VLOOKUP('Форма 1'!$G381,'Предельники 2022'!$B$4:$X$28,'Форма 1'!AD$7),2),"")</f>
        <v/>
      </c>
      <c r="J381" s="30" t="str">
        <f>IF(ISNUMBER('Форма 1'!AE381),ROUND('Форма 1'!$I381*VLOOKUP('Форма 1'!$G381,'Предельники 2022'!$B$4:$X$28,'Форма 1'!AE$7),2),"")</f>
        <v/>
      </c>
      <c r="K381" s="30" t="str">
        <f>IF(ISNUMBER('Форма 1'!AF381),ROUND('Форма 1'!$I381*VLOOKUP('Форма 1'!$G381,'Предельники 2022'!$B$4:$X$28,'Форма 1'!AF$7),2),"")</f>
        <v/>
      </c>
      <c r="L381" s="31" t="str">
        <f>IF(ISBLANK('Форма 1'!AG381),"",'Форма 1'!AG381)</f>
        <v/>
      </c>
      <c r="M381" s="32" t="str">
        <f>IF(ISBLANK('Форма 1'!AH381),"",'Форма 1'!AH381)</f>
        <v/>
      </c>
      <c r="N381" s="30">
        <f>IF(ISNUMBER('Форма 1'!AI381),ROUND('Форма 1'!$I381*VLOOKUP('Форма 1'!$G381,'Предельники 2022'!$B$4:$X$28,'Форма 1'!AI$7),2),"")</f>
        <v>6679659.8700000001</v>
      </c>
      <c r="O381" s="30" t="str">
        <f>IF(ISNUMBER('Форма 1'!AJ381),ROUND('Форма 1'!$I381*VLOOKUP('Форма 1'!$G381,'Предельники 2022'!$B$4:$X$28,'Форма 1'!AJ$7),2),"")</f>
        <v/>
      </c>
      <c r="P381" s="30" t="str">
        <f>IF(ISNUMBER('Форма 1'!AK381),ROUND('Форма 1'!$I381*VLOOKUP('Форма 1'!$G381,'Предельники 2022'!$B$4:$X$28,'Форма 1'!AK$7),2),"")</f>
        <v/>
      </c>
      <c r="Q381" s="30" t="str">
        <f>IF(ISNUMBER('Форма 1'!AL381),ROUND('Форма 1'!$I381*VLOOKUP('Форма 1'!$G381,'Предельники 2022'!$B$4:$X$28,'Форма 1'!AL$7),2),"")</f>
        <v/>
      </c>
      <c r="R381" s="30" t="str">
        <f>IF(ISNUMBER('Форма 1'!AM381),ROUND('Форма 1'!$I381*VLOOKUP('Форма 1'!$G381,'Предельники 2022'!$B$4:$X$28,'Форма 1'!AM$7),2),"")</f>
        <v/>
      </c>
      <c r="S381" s="93" t="str">
        <f t="shared" si="62"/>
        <v/>
      </c>
      <c r="T381" s="93" t="str">
        <f>IF(ISNUMBER('Форма 1'!AN381),INDEX('Предельники 2022'!$C$4:$X$28,MATCH('Форма 1'!$G381,'Предельники 2022'!$B$4:$B$28,0),MATCH(T$5,'Предельники 2022'!$C$3:$X$3,0)),"")</f>
        <v/>
      </c>
      <c r="U381" s="93" t="str">
        <f>IF(ISNUMBER('Форма 1'!AO381),INDEX('Предельники 2022'!$C$4:$X$28,MATCH('Форма 1'!$G381,'Предельники 2022'!$B$4:$B$28,0),MATCH(U$5,'Предельники 2022'!$C$3:$X$3,0)),"")</f>
        <v/>
      </c>
      <c r="V381" s="93" t="str">
        <f>IF(ISNUMBER('Форма 1'!AP381),INDEX('Предельники 2022'!$C$4:$X$28,MATCH('Форма 1'!$G381,'Предельники 2022'!$B$4:$B$28,0),MATCH(V$5,'Предельники 2022'!$C$3:$X$3,0)),"")</f>
        <v/>
      </c>
      <c r="W381" s="93" t="str">
        <f>IF(ISNUMBER('Форма 1'!AQ381),INDEX('Предельники 2022'!$C$4:$X$28,MATCH('Форма 1'!$G381,'Предельники 2022'!$B$4:$B$28,0),MATCH(W$5,'Предельники 2022'!$C$3:$X$3,0)),"")</f>
        <v/>
      </c>
      <c r="X381" s="30" t="str">
        <f>IF(ISNUMBER('Форма 1'!AR381),ROUND('Форма 1'!$I381*VLOOKUP('Форма 1'!$G381,'Предельники 2022'!$B$4:$X$28,'Форма 1'!AR$7),2),"")</f>
        <v/>
      </c>
      <c r="Y381" s="30" t="str">
        <f>IF(ISNUMBER('Форма 1'!AS381),ROUND('Форма 1'!$I381*VLOOKUP('Форма 1'!$G381,'Предельники 2022'!$B$4:$X$28,'Форма 1'!AS$7),2),"")</f>
        <v/>
      </c>
      <c r="Z381" s="30" t="str">
        <f>IF(ISNUMBER('Форма 1'!AT381),ROUND('Форма 1'!$I381*VLOOKUP('Форма 1'!$G381,'Предельники 2022'!$B$4:$X$28,'Форма 1'!AT$7),2),"")</f>
        <v/>
      </c>
      <c r="AA381" s="32"/>
      <c r="AB381" s="128">
        <f>'Форма 1'!T381</f>
        <v>45657</v>
      </c>
      <c r="AC381" s="130" t="str">
        <f>'Форма 1'!U381</f>
        <v>РО</v>
      </c>
    </row>
    <row r="382" spans="1:29" x14ac:dyDescent="0.25">
      <c r="A382" s="28">
        <f t="shared" si="61"/>
        <v>7</v>
      </c>
      <c r="B382" s="74" t="str">
        <f>IF(ISBLANK('Форма 1'!B382),"",'Форма 1'!B382)</f>
        <v>Соликамский городской округ Пермского края</v>
      </c>
      <c r="C382" s="87" t="s">
        <v>53</v>
      </c>
      <c r="D382" s="29">
        <f>IF(ISBLANK(C382),"Введите адрес",IF(C382='Форма 1'!C382,SUM(E382:K382,M382:S382,Форма2[[#This Row],[19]:[22]]),"Ошибка в адресе!"))</f>
        <v>4194535.26</v>
      </c>
      <c r="E382" s="30">
        <f>IF(ISNUMBER('Форма 1'!Z382),ROUND('Форма 1'!$I382*VLOOKUP('Форма 1'!$G382,'Предельники 2022'!$B$4:$X$28,'Форма 1'!Z$7),2),"")</f>
        <v>1523298.74</v>
      </c>
      <c r="F382" s="30" t="str">
        <f>IF(ISNUMBER('Форма 1'!AA382),ROUND('Форма 1'!$I382*VLOOKUP('Форма 1'!$G382,'Предельники 2022'!$B$4:$X$28,'Форма 1'!AA$7),2),"")</f>
        <v/>
      </c>
      <c r="G382" s="30" t="str">
        <f>IF(ISNUMBER('Форма 1'!AB382),ROUND('Форма 1'!$I382*VLOOKUP('Форма 1'!$G382,'Предельники 2022'!$B$4:$X$28,'Форма 1'!AB$7),2),"")</f>
        <v/>
      </c>
      <c r="H382" s="30" t="str">
        <f>IF(ISNUMBER('Форма 1'!AC382),ROUND('Форма 1'!$I382*VLOOKUP('Форма 1'!$G382,'Предельники 2022'!$B$4:$X$28,'Форма 1'!AC$7),2),"")</f>
        <v/>
      </c>
      <c r="I382" s="30" t="str">
        <f>IF(ISNUMBER('Форма 1'!AD382),ROUND('Форма 1'!$I382*VLOOKUP('Форма 1'!$G382,'Предельники 2022'!$B$4:$X$28,'Форма 1'!AD$7),2),"")</f>
        <v/>
      </c>
      <c r="J382" s="30" t="str">
        <f>IF(ISNUMBER('Форма 1'!AE382),ROUND('Форма 1'!$I382*VLOOKUP('Форма 1'!$G382,'Предельники 2022'!$B$4:$X$28,'Форма 1'!AE$7),2),"")</f>
        <v/>
      </c>
      <c r="K382" s="30" t="str">
        <f>IF(ISNUMBER('Форма 1'!AF382),ROUND('Форма 1'!$I382*VLOOKUP('Форма 1'!$G382,'Предельники 2022'!$B$4:$X$28,'Форма 1'!AF$7),2),"")</f>
        <v/>
      </c>
      <c r="L382" s="31" t="str">
        <f>IF(ISBLANK('Форма 1'!AG382),"",'Форма 1'!AG382)</f>
        <v/>
      </c>
      <c r="M382" s="32" t="str">
        <f>IF(ISBLANK('Форма 1'!AH382),"",'Форма 1'!AH382)</f>
        <v/>
      </c>
      <c r="N382" s="30" t="str">
        <f>IF(ISNUMBER('Форма 1'!AI382),ROUND('Форма 1'!$I382*VLOOKUP('Форма 1'!$G382,'Предельники 2022'!$B$4:$X$28,'Форма 1'!AI$7),2),"")</f>
        <v/>
      </c>
      <c r="O382" s="30" t="str">
        <f>IF(ISNUMBER('Форма 1'!AJ382),ROUND('Форма 1'!$I382*VLOOKUP('Форма 1'!$G382,'Предельники 2022'!$B$4:$X$28,'Форма 1'!AJ$7),2),"")</f>
        <v/>
      </c>
      <c r="P382" s="30" t="str">
        <f>IF(ISNUMBER('Форма 1'!AK382),ROUND('Форма 1'!$I382*VLOOKUP('Форма 1'!$G382,'Предельники 2022'!$B$4:$X$28,'Форма 1'!AK$7),2),"")</f>
        <v/>
      </c>
      <c r="Q382" s="30" t="str">
        <f>IF(ISNUMBER('Форма 1'!AL382),ROUND('Форма 1'!$I382*VLOOKUP('Форма 1'!$G382,'Предельники 2022'!$B$4:$X$28,'Форма 1'!AL$7),2),"")</f>
        <v/>
      </c>
      <c r="R382" s="30">
        <f>IF(ISNUMBER('Форма 1'!AM382),ROUND('Форма 1'!$I382*VLOOKUP('Форма 1'!$G382,'Предельники 2022'!$B$4:$X$28,'Форма 1'!AM$7),2),"")</f>
        <v>2671236.52</v>
      </c>
      <c r="S382" s="93" t="str">
        <f t="shared" si="62"/>
        <v/>
      </c>
      <c r="T382" s="93" t="str">
        <f>IF(ISNUMBER('Форма 1'!AN382),INDEX('Предельники 2022'!$C$4:$X$28,MATCH('Форма 1'!$G382,'Предельники 2022'!$B$4:$B$28,0),MATCH(T$5,'Предельники 2022'!$C$3:$X$3,0)),"")</f>
        <v/>
      </c>
      <c r="U382" s="93" t="str">
        <f>IF(ISNUMBER('Форма 1'!AO382),INDEX('Предельники 2022'!$C$4:$X$28,MATCH('Форма 1'!$G382,'Предельники 2022'!$B$4:$B$28,0),MATCH(U$5,'Предельники 2022'!$C$3:$X$3,0)),"")</f>
        <v/>
      </c>
      <c r="V382" s="93" t="str">
        <f>IF(ISNUMBER('Форма 1'!AP382),INDEX('Предельники 2022'!$C$4:$X$28,MATCH('Форма 1'!$G382,'Предельники 2022'!$B$4:$B$28,0),MATCH(V$5,'Предельники 2022'!$C$3:$X$3,0)),"")</f>
        <v/>
      </c>
      <c r="W382" s="93" t="str">
        <f>IF(ISNUMBER('Форма 1'!AQ382),INDEX('Предельники 2022'!$C$4:$X$28,MATCH('Форма 1'!$G382,'Предельники 2022'!$B$4:$B$28,0),MATCH(W$5,'Предельники 2022'!$C$3:$X$3,0)),"")</f>
        <v/>
      </c>
      <c r="X382" s="30" t="str">
        <f>IF(ISNUMBER('Форма 1'!AR382),ROUND('Форма 1'!$I382*VLOOKUP('Форма 1'!$G382,'Предельники 2022'!$B$4:$X$28,'Форма 1'!AR$7),2),"")</f>
        <v/>
      </c>
      <c r="Y382" s="30" t="str">
        <f>IF(ISNUMBER('Форма 1'!AS382),ROUND('Форма 1'!$I382*VLOOKUP('Форма 1'!$G382,'Предельники 2022'!$B$4:$X$28,'Форма 1'!AS$7),2),"")</f>
        <v/>
      </c>
      <c r="Z382" s="30" t="str">
        <f>IF(ISNUMBER('Форма 1'!AT382),ROUND('Форма 1'!$I382*VLOOKUP('Форма 1'!$G382,'Предельники 2022'!$B$4:$X$28,'Форма 1'!AT$7),2),"")</f>
        <v/>
      </c>
      <c r="AA382" s="32"/>
      <c r="AB382" s="128">
        <f>'Форма 1'!T382</f>
        <v>45657</v>
      </c>
      <c r="AC382" s="130" t="str">
        <f>'Форма 1'!U382</f>
        <v>РО</v>
      </c>
    </row>
    <row r="383" spans="1:29" x14ac:dyDescent="0.25">
      <c r="A383" s="28">
        <f t="shared" si="61"/>
        <v>8</v>
      </c>
      <c r="B383" s="74" t="str">
        <f>IF(ISBLANK('Форма 1'!B383),"",'Форма 1'!B383)</f>
        <v>Соликамский городской округ Пермского края</v>
      </c>
      <c r="C383" s="87" t="s">
        <v>277</v>
      </c>
      <c r="D383" s="29">
        <f>IF(ISBLANK(C383),"Введите адрес",IF(C383='Форма 1'!C383,SUM(E383:K383,M383:S383,Форма2[[#This Row],[19]:[22]]),"Ошибка в адресе!"))</f>
        <v>28799137.859999999</v>
      </c>
      <c r="E383" s="30" t="str">
        <f>IF(ISNUMBER('Форма 1'!Z383),ROUND('Форма 1'!$I383*VLOOKUP('Форма 1'!$G383,'Предельники 2022'!$B$4:$X$28,'Форма 1'!Z$7),2),"")</f>
        <v/>
      </c>
      <c r="F383" s="30" t="str">
        <f>IF(ISNUMBER('Форма 1'!AA383),ROUND('Форма 1'!$I383*VLOOKUP('Форма 1'!$G383,'Предельники 2022'!$B$4:$X$28,'Форма 1'!AA$7),2),"")</f>
        <v/>
      </c>
      <c r="G383" s="30" t="str">
        <f>IF(ISNUMBER('Форма 1'!AB383),ROUND('Форма 1'!$I383*VLOOKUP('Форма 1'!$G383,'Предельники 2022'!$B$4:$X$28,'Форма 1'!AB$7),2),"")</f>
        <v/>
      </c>
      <c r="H383" s="30" t="str">
        <f>IF(ISNUMBER('Форма 1'!AC383),ROUND('Форма 1'!$I383*VLOOKUP('Форма 1'!$G383,'Предельники 2022'!$B$4:$X$28,'Форма 1'!AC$7),2),"")</f>
        <v/>
      </c>
      <c r="I383" s="30" t="str">
        <f>IF(ISNUMBER('Форма 1'!AD383),ROUND('Форма 1'!$I383*VLOOKUP('Форма 1'!$G383,'Предельники 2022'!$B$4:$X$28,'Форма 1'!AD$7),2),"")</f>
        <v/>
      </c>
      <c r="J383" s="30" t="str">
        <f>IF(ISNUMBER('Форма 1'!AE383),ROUND('Форма 1'!$I383*VLOOKUP('Форма 1'!$G383,'Предельники 2022'!$B$4:$X$28,'Форма 1'!AE$7),2),"")</f>
        <v/>
      </c>
      <c r="K383" s="30" t="str">
        <f>IF(ISNUMBER('Форма 1'!AF383),ROUND('Форма 1'!$I383*VLOOKUP('Форма 1'!$G383,'Предельники 2022'!$B$4:$X$28,'Форма 1'!AF$7),2),"")</f>
        <v/>
      </c>
      <c r="L383" s="31" t="str">
        <f>IF(ISBLANK('Форма 1'!AG383),"",'Форма 1'!AG383)</f>
        <v/>
      </c>
      <c r="M383" s="32" t="str">
        <f>IF(ISBLANK('Форма 1'!AH383),"",'Форма 1'!AH383)</f>
        <v/>
      </c>
      <c r="N383" s="30">
        <f>IF(ISNUMBER('Форма 1'!AI383),ROUND('Форма 1'!$I383*VLOOKUP('Форма 1'!$G383,'Предельники 2022'!$B$4:$X$28,'Форма 1'!AI$7),2),"")</f>
        <v>16498922.359999999</v>
      </c>
      <c r="O383" s="30">
        <f>IF(ISNUMBER('Форма 1'!AJ383),ROUND('Форма 1'!$I383*VLOOKUP('Форма 1'!$G383,'Предельники 2022'!$B$4:$X$28,'Форма 1'!AJ$7),2),"")</f>
        <v>10059409.050000001</v>
      </c>
      <c r="P383" s="30" t="str">
        <f>IF(ISNUMBER('Форма 1'!AK383),ROUND('Форма 1'!$I383*VLOOKUP('Форма 1'!$G383,'Предельники 2022'!$B$4:$X$28,'Форма 1'!AK$7),2),"")</f>
        <v/>
      </c>
      <c r="Q383" s="30" t="str">
        <f>IF(ISNUMBER('Форма 1'!AL383),ROUND('Форма 1'!$I383*VLOOKUP('Форма 1'!$G383,'Предельники 2022'!$B$4:$X$28,'Форма 1'!AL$7),2),"")</f>
        <v/>
      </c>
      <c r="R383" s="30">
        <f>IF(ISNUMBER('Форма 1'!AM383),ROUND('Форма 1'!$I383*VLOOKUP('Форма 1'!$G383,'Предельники 2022'!$B$4:$X$28,'Форма 1'!AM$7),2),"")</f>
        <v>2240806.4500000002</v>
      </c>
      <c r="S383" s="93" t="str">
        <f t="shared" si="62"/>
        <v/>
      </c>
      <c r="T383" s="93" t="str">
        <f>IF(ISNUMBER('Форма 1'!AN383),INDEX('Предельники 2022'!$C$4:$X$28,MATCH('Форма 1'!$G383,'Предельники 2022'!$B$4:$B$28,0),MATCH(T$5,'Предельники 2022'!$C$3:$X$3,0)),"")</f>
        <v/>
      </c>
      <c r="U383" s="93" t="str">
        <f>IF(ISNUMBER('Форма 1'!AO383),INDEX('Предельники 2022'!$C$4:$X$28,MATCH('Форма 1'!$G383,'Предельники 2022'!$B$4:$B$28,0),MATCH(U$5,'Предельники 2022'!$C$3:$X$3,0)),"")</f>
        <v/>
      </c>
      <c r="V383" s="93" t="str">
        <f>IF(ISNUMBER('Форма 1'!AP383),INDEX('Предельники 2022'!$C$4:$X$28,MATCH('Форма 1'!$G383,'Предельники 2022'!$B$4:$B$28,0),MATCH(V$5,'Предельники 2022'!$C$3:$X$3,0)),"")</f>
        <v/>
      </c>
      <c r="W383" s="93" t="str">
        <f>IF(ISNUMBER('Форма 1'!AQ383),INDEX('Предельники 2022'!$C$4:$X$28,MATCH('Форма 1'!$G383,'Предельники 2022'!$B$4:$B$28,0),MATCH(W$5,'Предельники 2022'!$C$3:$X$3,0)),"")</f>
        <v/>
      </c>
      <c r="X383" s="30" t="str">
        <f>IF(ISNUMBER('Форма 1'!AR383),ROUND('Форма 1'!$I383*VLOOKUP('Форма 1'!$G383,'Предельники 2022'!$B$4:$X$28,'Форма 1'!AR$7),2),"")</f>
        <v/>
      </c>
      <c r="Y383" s="30" t="str">
        <f>IF(ISNUMBER('Форма 1'!AS383),ROUND('Форма 1'!$I383*VLOOKUP('Форма 1'!$G383,'Предельники 2022'!$B$4:$X$28,'Форма 1'!AS$7),2),"")</f>
        <v/>
      </c>
      <c r="Z383" s="30" t="str">
        <f>IF(ISNUMBER('Форма 1'!AT383),ROUND('Форма 1'!$I383*VLOOKUP('Форма 1'!$G383,'Предельники 2022'!$B$4:$X$28,'Форма 1'!AT$7),2),"")</f>
        <v/>
      </c>
      <c r="AA383" s="32"/>
      <c r="AB383" s="128">
        <f>'Форма 1'!T383</f>
        <v>45657</v>
      </c>
      <c r="AC383" s="130" t="str">
        <f>'Форма 1'!U383</f>
        <v>РО</v>
      </c>
    </row>
    <row r="384" spans="1:29" x14ac:dyDescent="0.25">
      <c r="A384" s="28">
        <f t="shared" si="61"/>
        <v>9</v>
      </c>
      <c r="B384" s="74" t="str">
        <f>IF(ISBLANK('Форма 1'!B384),"",'Форма 1'!B384)</f>
        <v>Соликамский городской округ Пермского края</v>
      </c>
      <c r="C384" s="87" t="s">
        <v>526</v>
      </c>
      <c r="D384" s="29">
        <f>IF(ISBLANK(C384),"Введите адрес",IF(C384='Форма 1'!C384,SUM(E384:K384,M384:S384,Форма2[[#This Row],[19]:[22]]),"Ошибка в адресе!"))</f>
        <v>16067658.66</v>
      </c>
      <c r="E384" s="30" t="str">
        <f>IF(ISNUMBER('Форма 1'!Z384),ROUND('Форма 1'!$I384*VLOOKUP('Форма 1'!$G384,'Предельники 2022'!$B$4:$X$28,'Форма 1'!Z$7),2),"")</f>
        <v/>
      </c>
      <c r="F384" s="30" t="str">
        <f>IF(ISNUMBER('Форма 1'!AA384),ROUND('Форма 1'!$I384*VLOOKUP('Форма 1'!$G384,'Предельники 2022'!$B$4:$X$28,'Форма 1'!AA$7),2),"")</f>
        <v/>
      </c>
      <c r="G384" s="30" t="str">
        <f>IF(ISNUMBER('Форма 1'!AB384),ROUND('Форма 1'!$I384*VLOOKUP('Форма 1'!$G384,'Предельники 2022'!$B$4:$X$28,'Форма 1'!AB$7),2),"")</f>
        <v/>
      </c>
      <c r="H384" s="30" t="str">
        <f>IF(ISNUMBER('Форма 1'!AC384),ROUND('Форма 1'!$I384*VLOOKUP('Форма 1'!$G384,'Предельники 2022'!$B$4:$X$28,'Форма 1'!AC$7),2),"")</f>
        <v/>
      </c>
      <c r="I384" s="30" t="str">
        <f>IF(ISNUMBER('Форма 1'!AD384),ROUND('Форма 1'!$I384*VLOOKUP('Форма 1'!$G384,'Предельники 2022'!$B$4:$X$28,'Форма 1'!AD$7),2),"")</f>
        <v/>
      </c>
      <c r="J384" s="30" t="str">
        <f>IF(ISNUMBER('Форма 1'!AE384),ROUND('Форма 1'!$I384*VLOOKUP('Форма 1'!$G384,'Предельники 2022'!$B$4:$X$28,'Форма 1'!AE$7),2),"")</f>
        <v/>
      </c>
      <c r="K384" s="30" t="str">
        <f>IF(ISNUMBER('Форма 1'!AF384),ROUND('Форма 1'!$I384*VLOOKUP('Форма 1'!$G384,'Предельники 2022'!$B$4:$X$28,'Форма 1'!AF$7),2),"")</f>
        <v/>
      </c>
      <c r="L384" s="31" t="str">
        <f>IF(ISBLANK('Форма 1'!AG384),"",'Форма 1'!AG384)</f>
        <v/>
      </c>
      <c r="M384" s="32" t="str">
        <f>IF(ISBLANK('Форма 1'!AH384),"",'Форма 1'!AH384)</f>
        <v/>
      </c>
      <c r="N384" s="30">
        <f>IF(ISNUMBER('Форма 1'!AI384),ROUND('Форма 1'!$I384*VLOOKUP('Форма 1'!$G384,'Предельники 2022'!$B$4:$X$28,'Форма 1'!AI$7),2),"")</f>
        <v>16067658.66</v>
      </c>
      <c r="O384" s="30" t="str">
        <f>IF(ISNUMBER('Форма 1'!AJ384),ROUND('Форма 1'!$I384*VLOOKUP('Форма 1'!$G384,'Предельники 2022'!$B$4:$X$28,'Форма 1'!AJ$7),2),"")</f>
        <v/>
      </c>
      <c r="P384" s="30" t="str">
        <f>IF(ISNUMBER('Форма 1'!AK384),ROUND('Форма 1'!$I384*VLOOKUP('Форма 1'!$G384,'Предельники 2022'!$B$4:$X$28,'Форма 1'!AK$7),2),"")</f>
        <v/>
      </c>
      <c r="Q384" s="30" t="str">
        <f>IF(ISNUMBER('Форма 1'!AL384),ROUND('Форма 1'!$I384*VLOOKUP('Форма 1'!$G384,'Предельники 2022'!$B$4:$X$28,'Форма 1'!AL$7),2),"")</f>
        <v/>
      </c>
      <c r="R384" s="30" t="str">
        <f>IF(ISNUMBER('Форма 1'!AM384),ROUND('Форма 1'!$I384*VLOOKUP('Форма 1'!$G384,'Предельники 2022'!$B$4:$X$28,'Форма 1'!AM$7),2),"")</f>
        <v/>
      </c>
      <c r="S384" s="93" t="str">
        <f t="shared" si="62"/>
        <v/>
      </c>
      <c r="T384" s="93" t="str">
        <f>IF(ISNUMBER('Форма 1'!AN384),INDEX('Предельники 2022'!$C$4:$X$28,MATCH('Форма 1'!$G384,'Предельники 2022'!$B$4:$B$28,0),MATCH(T$5,'Предельники 2022'!$C$3:$X$3,0)),"")</f>
        <v/>
      </c>
      <c r="U384" s="93" t="str">
        <f>IF(ISNUMBER('Форма 1'!AO384),INDEX('Предельники 2022'!$C$4:$X$28,MATCH('Форма 1'!$G384,'Предельники 2022'!$B$4:$B$28,0),MATCH(U$5,'Предельники 2022'!$C$3:$X$3,0)),"")</f>
        <v/>
      </c>
      <c r="V384" s="93" t="str">
        <f>IF(ISNUMBER('Форма 1'!AP384),INDEX('Предельники 2022'!$C$4:$X$28,MATCH('Форма 1'!$G384,'Предельники 2022'!$B$4:$B$28,0),MATCH(V$5,'Предельники 2022'!$C$3:$X$3,0)),"")</f>
        <v/>
      </c>
      <c r="W384" s="93" t="str">
        <f>IF(ISNUMBER('Форма 1'!AQ384),INDEX('Предельники 2022'!$C$4:$X$28,MATCH('Форма 1'!$G384,'Предельники 2022'!$B$4:$B$28,0),MATCH(W$5,'Предельники 2022'!$C$3:$X$3,0)),"")</f>
        <v/>
      </c>
      <c r="X384" s="30" t="str">
        <f>IF(ISNUMBER('Форма 1'!AR384),ROUND('Форма 1'!$I384*VLOOKUP('Форма 1'!$G384,'Предельники 2022'!$B$4:$X$28,'Форма 1'!AR$7),2),"")</f>
        <v/>
      </c>
      <c r="Y384" s="30" t="str">
        <f>IF(ISNUMBER('Форма 1'!AS384),ROUND('Форма 1'!$I384*VLOOKUP('Форма 1'!$G384,'Предельники 2022'!$B$4:$X$28,'Форма 1'!AS$7),2),"")</f>
        <v/>
      </c>
      <c r="Z384" s="30" t="str">
        <f>IF(ISNUMBER('Форма 1'!AT384),ROUND('Форма 1'!$I384*VLOOKUP('Форма 1'!$G384,'Предельники 2022'!$B$4:$X$28,'Форма 1'!AT$7),2),"")</f>
        <v/>
      </c>
      <c r="AA384" s="32"/>
      <c r="AB384" s="128">
        <f>'Форма 1'!T384</f>
        <v>45657</v>
      </c>
      <c r="AC384" s="130" t="str">
        <f>'Форма 1'!U384</f>
        <v>РО</v>
      </c>
    </row>
    <row r="385" spans="1:29" x14ac:dyDescent="0.25">
      <c r="A385" s="28">
        <f t="shared" ref="A385:A446" si="67">IF(NOT(ISERROR("Пермского края"=MID(C385,FIND("Пермского края",C385),14)))=$C$1,0,IF(NOT(ISERROR("город Пермь"=MID(C385,FIND("город Пермь",C385),11)))=$C$1,0,IF(NOT(ISERROR("Итого"=MID(C385,FIND("Итого",C385),5)))=$C$1,0,IF(NOT(ISERROR("Всего"=MID(C385,FIND("Всего",C385),5)))=$C$1,0,A384+1))))</f>
        <v>10</v>
      </c>
      <c r="B385" s="74" t="str">
        <f>IF(ISBLANK('Форма 1'!B385),"",'Форма 1'!B385)</f>
        <v>Соликамский городской округ Пермского края</v>
      </c>
      <c r="C385" s="87" t="s">
        <v>241</v>
      </c>
      <c r="D385" s="29">
        <f>IF(ISBLANK(C385),"Введите адрес",IF(C385='Форма 1'!C385,SUM(E385:K385,M385:S385,Форма2[[#This Row],[19]:[22]]),"Ошибка в адресе!"))</f>
        <v>14244183.41</v>
      </c>
      <c r="E385" s="30" t="str">
        <f>IF(ISNUMBER('Форма 1'!Z385),ROUND('Форма 1'!$I385*VLOOKUP('Форма 1'!$G385,'Предельники 2022'!$B$4:$X$28,'Форма 1'!Z$7),2),"")</f>
        <v/>
      </c>
      <c r="F385" s="30" t="str">
        <f>IF(ISNUMBER('Форма 1'!AA385),ROUND('Форма 1'!$I385*VLOOKUP('Форма 1'!$G385,'Предельники 2022'!$B$4:$X$28,'Форма 1'!AA$7),2),"")</f>
        <v/>
      </c>
      <c r="G385" s="30" t="str">
        <f>IF(ISNUMBER('Форма 1'!AB385),ROUND('Форма 1'!$I385*VLOOKUP('Форма 1'!$G385,'Предельники 2022'!$B$4:$X$28,'Форма 1'!AB$7),2),"")</f>
        <v/>
      </c>
      <c r="H385" s="30" t="str">
        <f>IF(ISNUMBER('Форма 1'!AC385),ROUND('Форма 1'!$I385*VLOOKUP('Форма 1'!$G385,'Предельники 2022'!$B$4:$X$28,'Форма 1'!AC$7),2),"")</f>
        <v/>
      </c>
      <c r="I385" s="30" t="str">
        <f>IF(ISNUMBER('Форма 1'!AD385),ROUND('Форма 1'!$I385*VLOOKUP('Форма 1'!$G385,'Предельники 2022'!$B$4:$X$28,'Форма 1'!AD$7),2),"")</f>
        <v/>
      </c>
      <c r="J385" s="30" t="str">
        <f>IF(ISNUMBER('Форма 1'!AE385),ROUND('Форма 1'!$I385*VLOOKUP('Форма 1'!$G385,'Предельники 2022'!$B$4:$X$28,'Форма 1'!AE$7),2),"")</f>
        <v/>
      </c>
      <c r="K385" s="30" t="str">
        <f>IF(ISNUMBER('Форма 1'!AF385),ROUND('Форма 1'!$I385*VLOOKUP('Форма 1'!$G385,'Предельники 2022'!$B$4:$X$28,'Форма 1'!AF$7),2),"")</f>
        <v/>
      </c>
      <c r="L385" s="31" t="str">
        <f>IF(ISBLANK('Форма 1'!AG385),"",'Форма 1'!AG385)</f>
        <v/>
      </c>
      <c r="M385" s="32" t="str">
        <f>IF(ISBLANK('Форма 1'!AH385),"",'Форма 1'!AH385)</f>
        <v/>
      </c>
      <c r="N385" s="30">
        <f>IF(ISNUMBER('Форма 1'!AI385),ROUND('Форма 1'!$I385*VLOOKUP('Форма 1'!$G385,'Предельники 2022'!$B$4:$X$28,'Форма 1'!AI$7),2),"")</f>
        <v>14244183.41</v>
      </c>
      <c r="O385" s="30" t="str">
        <f>IF(ISNUMBER('Форма 1'!AJ385),ROUND('Форма 1'!$I385*VLOOKUP('Форма 1'!$G385,'Предельники 2022'!$B$4:$X$28,'Форма 1'!AJ$7),2),"")</f>
        <v/>
      </c>
      <c r="P385" s="30" t="str">
        <f>IF(ISNUMBER('Форма 1'!AK385),ROUND('Форма 1'!$I385*VLOOKUP('Форма 1'!$G385,'Предельники 2022'!$B$4:$X$28,'Форма 1'!AK$7),2),"")</f>
        <v/>
      </c>
      <c r="Q385" s="30" t="str">
        <f>IF(ISNUMBER('Форма 1'!AL385),ROUND('Форма 1'!$I385*VLOOKUP('Форма 1'!$G385,'Предельники 2022'!$B$4:$X$28,'Форма 1'!AL$7),2),"")</f>
        <v/>
      </c>
      <c r="R385" s="30" t="str">
        <f>IF(ISNUMBER('Форма 1'!AM385),ROUND('Форма 1'!$I385*VLOOKUP('Форма 1'!$G385,'Предельники 2022'!$B$4:$X$28,'Форма 1'!AM$7),2),"")</f>
        <v/>
      </c>
      <c r="S385" s="93" t="str">
        <f t="shared" ref="S385:S446" si="68">IF(SUM(T385:W385)=0,"",SUM(T385:W385))</f>
        <v/>
      </c>
      <c r="T385" s="93" t="str">
        <f>IF(ISNUMBER('Форма 1'!AN385),INDEX('Предельники 2022'!$C$4:$X$28,MATCH('Форма 1'!$G385,'Предельники 2022'!$B$4:$B$28,0),MATCH(T$5,'Предельники 2022'!$C$3:$X$3,0)),"")</f>
        <v/>
      </c>
      <c r="U385" s="93" t="str">
        <f>IF(ISNUMBER('Форма 1'!AO385),INDEX('Предельники 2022'!$C$4:$X$28,MATCH('Форма 1'!$G385,'Предельники 2022'!$B$4:$B$28,0),MATCH(U$5,'Предельники 2022'!$C$3:$X$3,0)),"")</f>
        <v/>
      </c>
      <c r="V385" s="93" t="str">
        <f>IF(ISNUMBER('Форма 1'!AP385),INDEX('Предельники 2022'!$C$4:$X$28,MATCH('Форма 1'!$G385,'Предельники 2022'!$B$4:$B$28,0),MATCH(V$5,'Предельники 2022'!$C$3:$X$3,0)),"")</f>
        <v/>
      </c>
      <c r="W385" s="93" t="str">
        <f>IF(ISNUMBER('Форма 1'!AQ385),INDEX('Предельники 2022'!$C$4:$X$28,MATCH('Форма 1'!$G385,'Предельники 2022'!$B$4:$B$28,0),MATCH(W$5,'Предельники 2022'!$C$3:$X$3,0)),"")</f>
        <v/>
      </c>
      <c r="X385" s="30" t="str">
        <f>IF(ISNUMBER('Форма 1'!AR385),ROUND('Форма 1'!$I385*VLOOKUP('Форма 1'!$G385,'Предельники 2022'!$B$4:$X$28,'Форма 1'!AR$7),2),"")</f>
        <v/>
      </c>
      <c r="Y385" s="30" t="str">
        <f>IF(ISNUMBER('Форма 1'!AS385),ROUND('Форма 1'!$I385*VLOOKUP('Форма 1'!$G385,'Предельники 2022'!$B$4:$X$28,'Форма 1'!AS$7),2),"")</f>
        <v/>
      </c>
      <c r="Z385" s="30" t="str">
        <f>IF(ISNUMBER('Форма 1'!AT385),ROUND('Форма 1'!$I385*VLOOKUP('Форма 1'!$G385,'Предельники 2022'!$B$4:$X$28,'Форма 1'!AT$7),2),"")</f>
        <v/>
      </c>
      <c r="AA385" s="32"/>
      <c r="AB385" s="128">
        <f>'Форма 1'!T385</f>
        <v>45657</v>
      </c>
      <c r="AC385" s="130" t="str">
        <f>'Форма 1'!U385</f>
        <v>РО</v>
      </c>
    </row>
    <row r="386" spans="1:29" x14ac:dyDescent="0.25">
      <c r="A386" s="28">
        <f t="shared" si="67"/>
        <v>11</v>
      </c>
      <c r="B386" s="74" t="str">
        <f>IF(ISBLANK('Форма 1'!B386),"",'Форма 1'!B386)</f>
        <v>Соликамский городской округ Пермского края</v>
      </c>
      <c r="C386" s="87" t="s">
        <v>527</v>
      </c>
      <c r="D386" s="29">
        <f>IF(ISBLANK(C386),"Введите адрес",IF(C386='Форма 1'!C386,SUM(E386:K386,M386:S386,Форма2[[#This Row],[19]:[22]]),"Ошибка в адресе!"))</f>
        <v>18380216.18</v>
      </c>
      <c r="E386" s="30" t="str">
        <f>IF(ISNUMBER('Форма 1'!Z386),ROUND('Форма 1'!$I386*VLOOKUP('Форма 1'!$G386,'Предельники 2022'!$B$4:$X$28,'Форма 1'!Z$7),2),"")</f>
        <v/>
      </c>
      <c r="F386" s="30" t="str">
        <f>IF(ISNUMBER('Форма 1'!AA386),ROUND('Форма 1'!$I386*VLOOKUP('Форма 1'!$G386,'Предельники 2022'!$B$4:$X$28,'Форма 1'!AA$7),2),"")</f>
        <v/>
      </c>
      <c r="G386" s="30" t="str">
        <f>IF(ISNUMBER('Форма 1'!AB386),ROUND('Форма 1'!$I386*VLOOKUP('Форма 1'!$G386,'Предельники 2022'!$B$4:$X$28,'Форма 1'!AB$7),2),"")</f>
        <v/>
      </c>
      <c r="H386" s="30" t="str">
        <f>IF(ISNUMBER('Форма 1'!AC386),ROUND('Форма 1'!$I386*VLOOKUP('Форма 1'!$G386,'Предельники 2022'!$B$4:$X$28,'Форма 1'!AC$7),2),"")</f>
        <v/>
      </c>
      <c r="I386" s="30" t="str">
        <f>IF(ISNUMBER('Форма 1'!AD386),ROUND('Форма 1'!$I386*VLOOKUP('Форма 1'!$G386,'Предельники 2022'!$B$4:$X$28,'Форма 1'!AD$7),2),"")</f>
        <v/>
      </c>
      <c r="J386" s="30" t="str">
        <f>IF(ISNUMBER('Форма 1'!AE386),ROUND('Форма 1'!$I386*VLOOKUP('Форма 1'!$G386,'Предельники 2022'!$B$4:$X$28,'Форма 1'!AE$7),2),"")</f>
        <v/>
      </c>
      <c r="K386" s="30" t="str">
        <f>IF(ISNUMBER('Форма 1'!AF386),ROUND('Форма 1'!$I386*VLOOKUP('Форма 1'!$G386,'Предельники 2022'!$B$4:$X$28,'Форма 1'!AF$7),2),"")</f>
        <v/>
      </c>
      <c r="L386" s="31" t="str">
        <f>IF(ISBLANK('Форма 1'!AG386),"",'Форма 1'!AG386)</f>
        <v/>
      </c>
      <c r="M386" s="32" t="str">
        <f>IF(ISBLANK('Форма 1'!AH386),"",'Форма 1'!AH386)</f>
        <v/>
      </c>
      <c r="N386" s="30">
        <f>IF(ISNUMBER('Форма 1'!AI386),ROUND('Форма 1'!$I386*VLOOKUP('Форма 1'!$G386,'Предельники 2022'!$B$4:$X$28,'Форма 1'!AI$7),2),"")</f>
        <v>18380216.18</v>
      </c>
      <c r="O386" s="30" t="str">
        <f>IF(ISNUMBER('Форма 1'!AJ386),ROUND('Форма 1'!$I386*VLOOKUP('Форма 1'!$G386,'Предельники 2022'!$B$4:$X$28,'Форма 1'!AJ$7),2),"")</f>
        <v/>
      </c>
      <c r="P386" s="30" t="str">
        <f>IF(ISNUMBER('Форма 1'!AK386),ROUND('Форма 1'!$I386*VLOOKUP('Форма 1'!$G386,'Предельники 2022'!$B$4:$X$28,'Форма 1'!AK$7),2),"")</f>
        <v/>
      </c>
      <c r="Q386" s="30" t="str">
        <f>IF(ISNUMBER('Форма 1'!AL386),ROUND('Форма 1'!$I386*VLOOKUP('Форма 1'!$G386,'Предельники 2022'!$B$4:$X$28,'Форма 1'!AL$7),2),"")</f>
        <v/>
      </c>
      <c r="R386" s="30" t="str">
        <f>IF(ISNUMBER('Форма 1'!AM386),ROUND('Форма 1'!$I386*VLOOKUP('Форма 1'!$G386,'Предельники 2022'!$B$4:$X$28,'Форма 1'!AM$7),2),"")</f>
        <v/>
      </c>
      <c r="S386" s="93" t="str">
        <f t="shared" si="68"/>
        <v/>
      </c>
      <c r="T386" s="93" t="str">
        <f>IF(ISNUMBER('Форма 1'!AN386),INDEX('Предельники 2022'!$C$4:$X$28,MATCH('Форма 1'!$G386,'Предельники 2022'!$B$4:$B$28,0),MATCH(T$5,'Предельники 2022'!$C$3:$X$3,0)),"")</f>
        <v/>
      </c>
      <c r="U386" s="93" t="str">
        <f>IF(ISNUMBER('Форма 1'!AO386),INDEX('Предельники 2022'!$C$4:$X$28,MATCH('Форма 1'!$G386,'Предельники 2022'!$B$4:$B$28,0),MATCH(U$5,'Предельники 2022'!$C$3:$X$3,0)),"")</f>
        <v/>
      </c>
      <c r="V386" s="93" t="str">
        <f>IF(ISNUMBER('Форма 1'!AP386),INDEX('Предельники 2022'!$C$4:$X$28,MATCH('Форма 1'!$G386,'Предельники 2022'!$B$4:$B$28,0),MATCH(V$5,'Предельники 2022'!$C$3:$X$3,0)),"")</f>
        <v/>
      </c>
      <c r="W386" s="93" t="str">
        <f>IF(ISNUMBER('Форма 1'!AQ386),INDEX('Предельники 2022'!$C$4:$X$28,MATCH('Форма 1'!$G386,'Предельники 2022'!$B$4:$B$28,0),MATCH(W$5,'Предельники 2022'!$C$3:$X$3,0)),"")</f>
        <v/>
      </c>
      <c r="X386" s="30" t="str">
        <f>IF(ISNUMBER('Форма 1'!AR386),ROUND('Форма 1'!$I386*VLOOKUP('Форма 1'!$G386,'Предельники 2022'!$B$4:$X$28,'Форма 1'!AR$7),2),"")</f>
        <v/>
      </c>
      <c r="Y386" s="30" t="str">
        <f>IF(ISNUMBER('Форма 1'!AS386),ROUND('Форма 1'!$I386*VLOOKUP('Форма 1'!$G386,'Предельники 2022'!$B$4:$X$28,'Форма 1'!AS$7),2),"")</f>
        <v/>
      </c>
      <c r="Z386" s="30" t="str">
        <f>IF(ISNUMBER('Форма 1'!AT386),ROUND('Форма 1'!$I386*VLOOKUP('Форма 1'!$G386,'Предельники 2022'!$B$4:$X$28,'Форма 1'!AT$7),2),"")</f>
        <v/>
      </c>
      <c r="AA386" s="32"/>
      <c r="AB386" s="128">
        <f>'Форма 1'!T386</f>
        <v>45657</v>
      </c>
      <c r="AC386" s="130" t="str">
        <f>'Форма 1'!U386</f>
        <v>РО</v>
      </c>
    </row>
    <row r="387" spans="1:29" x14ac:dyDescent="0.25">
      <c r="A387" s="28">
        <f t="shared" si="67"/>
        <v>12</v>
      </c>
      <c r="B387" s="74" t="str">
        <f>IF(ISBLANK('Форма 1'!B387),"",'Форма 1'!B387)</f>
        <v>Соликамский городской округ Пермского края</v>
      </c>
      <c r="C387" s="87" t="s">
        <v>1030</v>
      </c>
      <c r="D387" s="29">
        <f>IF(ISBLANK(C387),"Введите адрес",IF(C387='Форма 1'!C387,SUM(E387:K387,M387:S387,Форма2[[#This Row],[19]:[22]]),"Ошибка в адресе!"))</f>
        <v>7761763.7999999998</v>
      </c>
      <c r="E387" s="30" t="str">
        <f>IF(ISNUMBER('Форма 1'!Z387),ROUND('Форма 1'!$I387*VLOOKUP('Форма 1'!$G387,'Предельники 2022'!$B$4:$X$28,'Форма 1'!Z$7),2),"")</f>
        <v/>
      </c>
      <c r="F387" s="30" t="str">
        <f>IF(ISNUMBER('Форма 1'!AA387),ROUND('Форма 1'!$I387*VLOOKUP('Форма 1'!$G387,'Предельники 2022'!$B$4:$X$28,'Форма 1'!AA$7),2),"")</f>
        <v/>
      </c>
      <c r="G387" s="30" t="str">
        <f>IF(ISNUMBER('Форма 1'!AB387),ROUND('Форма 1'!$I387*VLOOKUP('Форма 1'!$G387,'Предельники 2022'!$B$4:$X$28,'Форма 1'!AB$7),2),"")</f>
        <v/>
      </c>
      <c r="H387" s="30" t="str">
        <f>IF(ISNUMBER('Форма 1'!AC387),ROUND('Форма 1'!$I387*VLOOKUP('Форма 1'!$G387,'Предельники 2022'!$B$4:$X$28,'Форма 1'!AC$7),2),"")</f>
        <v/>
      </c>
      <c r="I387" s="30" t="str">
        <f>IF(ISNUMBER('Форма 1'!AD387),ROUND('Форма 1'!$I387*VLOOKUP('Форма 1'!$G387,'Предельники 2022'!$B$4:$X$28,'Форма 1'!AD$7),2),"")</f>
        <v/>
      </c>
      <c r="J387" s="30" t="str">
        <f>IF(ISNUMBER('Форма 1'!AE387),ROUND('Форма 1'!$I387*VLOOKUP('Форма 1'!$G387,'Предельники 2022'!$B$4:$X$28,'Форма 1'!AE$7),2),"")</f>
        <v/>
      </c>
      <c r="K387" s="30" t="str">
        <f>IF(ISNUMBER('Форма 1'!AF387),ROUND('Форма 1'!$I387*VLOOKUP('Форма 1'!$G387,'Предельники 2022'!$B$4:$X$28,'Форма 1'!AF$7),2),"")</f>
        <v/>
      </c>
      <c r="L387" s="31" t="str">
        <f>IF(ISBLANK('Форма 1'!AG387),"",'Форма 1'!AG387)</f>
        <v/>
      </c>
      <c r="M387" s="32" t="str">
        <f>IF(ISBLANK('Форма 1'!AH387),"",'Форма 1'!AH387)</f>
        <v/>
      </c>
      <c r="N387" s="30" t="str">
        <f>IF(ISNUMBER('Форма 1'!AI387),ROUND('Форма 1'!$I387*VLOOKUP('Форма 1'!$G387,'Предельники 2022'!$B$4:$X$28,'Форма 1'!AI$7),2),"")</f>
        <v/>
      </c>
      <c r="O387" s="30">
        <f>IF(ISNUMBER('Форма 1'!AJ387),ROUND('Форма 1'!$I387*VLOOKUP('Форма 1'!$G387,'Предельники 2022'!$B$4:$X$28,'Форма 1'!AJ$7),2),"")</f>
        <v>7761763.7999999998</v>
      </c>
      <c r="P387" s="30" t="str">
        <f>IF(ISNUMBER('Форма 1'!AK387),ROUND('Форма 1'!$I387*VLOOKUP('Форма 1'!$G387,'Предельники 2022'!$B$4:$X$28,'Форма 1'!AK$7),2),"")</f>
        <v/>
      </c>
      <c r="Q387" s="30" t="str">
        <f>IF(ISNUMBER('Форма 1'!AL387),ROUND('Форма 1'!$I387*VLOOKUP('Форма 1'!$G387,'Предельники 2022'!$B$4:$X$28,'Форма 1'!AL$7),2),"")</f>
        <v/>
      </c>
      <c r="R387" s="30" t="str">
        <f>IF(ISNUMBER('Форма 1'!AM387),ROUND('Форма 1'!$I387*VLOOKUP('Форма 1'!$G387,'Предельники 2022'!$B$4:$X$28,'Форма 1'!AM$7),2),"")</f>
        <v/>
      </c>
      <c r="S387" s="93" t="str">
        <f t="shared" si="68"/>
        <v/>
      </c>
      <c r="T387" s="93" t="str">
        <f>IF(ISNUMBER('Форма 1'!AN387),INDEX('Предельники 2022'!$C$4:$X$28,MATCH('Форма 1'!$G387,'Предельники 2022'!$B$4:$B$28,0),MATCH(T$5,'Предельники 2022'!$C$3:$X$3,0)),"")</f>
        <v/>
      </c>
      <c r="U387" s="93" t="str">
        <f>IF(ISNUMBER('Форма 1'!AO387),INDEX('Предельники 2022'!$C$4:$X$28,MATCH('Форма 1'!$G387,'Предельники 2022'!$B$4:$B$28,0),MATCH(U$5,'Предельники 2022'!$C$3:$X$3,0)),"")</f>
        <v/>
      </c>
      <c r="V387" s="93" t="str">
        <f>IF(ISNUMBER('Форма 1'!AP387),INDEX('Предельники 2022'!$C$4:$X$28,MATCH('Форма 1'!$G387,'Предельники 2022'!$B$4:$B$28,0),MATCH(V$5,'Предельники 2022'!$C$3:$X$3,0)),"")</f>
        <v/>
      </c>
      <c r="W387" s="93" t="str">
        <f>IF(ISNUMBER('Форма 1'!AQ387),INDEX('Предельники 2022'!$C$4:$X$28,MATCH('Форма 1'!$G387,'Предельники 2022'!$B$4:$B$28,0),MATCH(W$5,'Предельники 2022'!$C$3:$X$3,0)),"")</f>
        <v/>
      </c>
      <c r="X387" s="30" t="str">
        <f>IF(ISNUMBER('Форма 1'!AR387),ROUND('Форма 1'!$I387*VLOOKUP('Форма 1'!$G387,'Предельники 2022'!$B$4:$X$28,'Форма 1'!AR$7),2),"")</f>
        <v/>
      </c>
      <c r="Y387" s="30" t="str">
        <f>IF(ISNUMBER('Форма 1'!AS387),ROUND('Форма 1'!$I387*VLOOKUP('Форма 1'!$G387,'Предельники 2022'!$B$4:$X$28,'Форма 1'!AS$7),2),"")</f>
        <v/>
      </c>
      <c r="Z387" s="30" t="str">
        <f>IF(ISNUMBER('Форма 1'!AT387),ROUND('Форма 1'!$I387*VLOOKUP('Форма 1'!$G387,'Предельники 2022'!$B$4:$X$28,'Форма 1'!AT$7),2),"")</f>
        <v/>
      </c>
      <c r="AA387" s="32"/>
      <c r="AB387" s="128">
        <f>'Форма 1'!T387</f>
        <v>45657</v>
      </c>
      <c r="AC387" s="130" t="str">
        <f>'Форма 1'!U387</f>
        <v>РО</v>
      </c>
    </row>
    <row r="388" spans="1:29" x14ac:dyDescent="0.25">
      <c r="A388" s="28">
        <f t="shared" si="67"/>
        <v>13</v>
      </c>
      <c r="B388" s="74" t="str">
        <f>IF(ISBLANK('Форма 1'!B388),"",'Форма 1'!B388)</f>
        <v>Соликамский городской округ Пермского края</v>
      </c>
      <c r="C388" s="87" t="s">
        <v>1031</v>
      </c>
      <c r="D388" s="29">
        <f>IF(ISBLANK(C388),"Введите адрес",IF(C388='Форма 1'!C388,SUM(E388:K388,M388:S388,Форма2[[#This Row],[19]:[22]]),"Ошибка в адресе!"))</f>
        <v>12269577.18</v>
      </c>
      <c r="E388" s="30" t="str">
        <f>IF(ISNUMBER('Форма 1'!Z388),ROUND('Форма 1'!$I388*VLOOKUP('Форма 1'!$G388,'Предельники 2022'!$B$4:$X$28,'Форма 1'!Z$7),2),"")</f>
        <v/>
      </c>
      <c r="F388" s="30" t="str">
        <f>IF(ISNUMBER('Форма 1'!AA388),ROUND('Форма 1'!$I388*VLOOKUP('Форма 1'!$G388,'Предельники 2022'!$B$4:$X$28,'Форма 1'!AA$7),2),"")</f>
        <v/>
      </c>
      <c r="G388" s="30" t="str">
        <f>IF(ISNUMBER('Форма 1'!AB388),ROUND('Форма 1'!$I388*VLOOKUP('Форма 1'!$G388,'Предельники 2022'!$B$4:$X$28,'Форма 1'!AB$7),2),"")</f>
        <v/>
      </c>
      <c r="H388" s="30" t="str">
        <f>IF(ISNUMBER('Форма 1'!AC388),ROUND('Форма 1'!$I388*VLOOKUP('Форма 1'!$G388,'Предельники 2022'!$B$4:$X$28,'Форма 1'!AC$7),2),"")</f>
        <v/>
      </c>
      <c r="I388" s="30" t="str">
        <f>IF(ISNUMBER('Форма 1'!AD388),ROUND('Форма 1'!$I388*VLOOKUP('Форма 1'!$G388,'Предельники 2022'!$B$4:$X$28,'Форма 1'!AD$7),2),"")</f>
        <v/>
      </c>
      <c r="J388" s="30" t="str">
        <f>IF(ISNUMBER('Форма 1'!AE388),ROUND('Форма 1'!$I388*VLOOKUP('Форма 1'!$G388,'Предельники 2022'!$B$4:$X$28,'Форма 1'!AE$7),2),"")</f>
        <v/>
      </c>
      <c r="K388" s="30" t="str">
        <f>IF(ISNUMBER('Форма 1'!AF388),ROUND('Форма 1'!$I388*VLOOKUP('Форма 1'!$G388,'Предельники 2022'!$B$4:$X$28,'Форма 1'!AF$7),2),"")</f>
        <v/>
      </c>
      <c r="L388" s="31" t="str">
        <f>IF(ISBLANK('Форма 1'!AG388),"",'Форма 1'!AG388)</f>
        <v/>
      </c>
      <c r="M388" s="32" t="str">
        <f>IF(ISBLANK('Форма 1'!AH388),"",'Форма 1'!AH388)</f>
        <v/>
      </c>
      <c r="N388" s="30" t="str">
        <f>IF(ISNUMBER('Форма 1'!AI388),ROUND('Форма 1'!$I388*VLOOKUP('Форма 1'!$G388,'Предельники 2022'!$B$4:$X$28,'Форма 1'!AI$7),2),"")</f>
        <v/>
      </c>
      <c r="O388" s="30">
        <f>IF(ISNUMBER('Форма 1'!AJ388),ROUND('Форма 1'!$I388*VLOOKUP('Форма 1'!$G388,'Предельники 2022'!$B$4:$X$28,'Форма 1'!AJ$7),2),"")</f>
        <v>10034352.300000001</v>
      </c>
      <c r="P388" s="30" t="str">
        <f>IF(ISNUMBER('Форма 1'!AK388),ROUND('Форма 1'!$I388*VLOOKUP('Форма 1'!$G388,'Предельники 2022'!$B$4:$X$28,'Форма 1'!AK$7),2),"")</f>
        <v/>
      </c>
      <c r="Q388" s="30" t="str">
        <f>IF(ISNUMBER('Форма 1'!AL388),ROUND('Форма 1'!$I388*VLOOKUP('Форма 1'!$G388,'Предельники 2022'!$B$4:$X$28,'Форма 1'!AL$7),2),"")</f>
        <v/>
      </c>
      <c r="R388" s="30">
        <f>IF(ISNUMBER('Форма 1'!AM388),ROUND('Форма 1'!$I388*VLOOKUP('Форма 1'!$G388,'Предельники 2022'!$B$4:$X$28,'Форма 1'!AM$7),2),"")</f>
        <v>2235224.88</v>
      </c>
      <c r="S388" s="93" t="str">
        <f t="shared" si="68"/>
        <v/>
      </c>
      <c r="T388" s="93" t="str">
        <f>IF(ISNUMBER('Форма 1'!AN388),INDEX('Предельники 2022'!$C$4:$X$28,MATCH('Форма 1'!$G388,'Предельники 2022'!$B$4:$B$28,0),MATCH(T$5,'Предельники 2022'!$C$3:$X$3,0)),"")</f>
        <v/>
      </c>
      <c r="U388" s="93" t="str">
        <f>IF(ISNUMBER('Форма 1'!AO388),INDEX('Предельники 2022'!$C$4:$X$28,MATCH('Форма 1'!$G388,'Предельники 2022'!$B$4:$B$28,0),MATCH(U$5,'Предельники 2022'!$C$3:$X$3,0)),"")</f>
        <v/>
      </c>
      <c r="V388" s="93" t="str">
        <f>IF(ISNUMBER('Форма 1'!AP388),INDEX('Предельники 2022'!$C$4:$X$28,MATCH('Форма 1'!$G388,'Предельники 2022'!$B$4:$B$28,0),MATCH(V$5,'Предельники 2022'!$C$3:$X$3,0)),"")</f>
        <v/>
      </c>
      <c r="W388" s="93" t="str">
        <f>IF(ISNUMBER('Форма 1'!AQ388),INDEX('Предельники 2022'!$C$4:$X$28,MATCH('Форма 1'!$G388,'Предельники 2022'!$B$4:$B$28,0),MATCH(W$5,'Предельники 2022'!$C$3:$X$3,0)),"")</f>
        <v/>
      </c>
      <c r="X388" s="30" t="str">
        <f>IF(ISNUMBER('Форма 1'!AR388),ROUND('Форма 1'!$I388*VLOOKUP('Форма 1'!$G388,'Предельники 2022'!$B$4:$X$28,'Форма 1'!AR$7),2),"")</f>
        <v/>
      </c>
      <c r="Y388" s="30" t="str">
        <f>IF(ISNUMBER('Форма 1'!AS388),ROUND('Форма 1'!$I388*VLOOKUP('Форма 1'!$G388,'Предельники 2022'!$B$4:$X$28,'Форма 1'!AS$7),2),"")</f>
        <v/>
      </c>
      <c r="Z388" s="30" t="str">
        <f>IF(ISNUMBER('Форма 1'!AT388),ROUND('Форма 1'!$I388*VLOOKUP('Форма 1'!$G388,'Предельники 2022'!$B$4:$X$28,'Форма 1'!AT$7),2),"")</f>
        <v/>
      </c>
      <c r="AA388" s="32"/>
      <c r="AB388" s="128">
        <f>'Форма 1'!T388</f>
        <v>45657</v>
      </c>
      <c r="AC388" s="130" t="str">
        <f>'Форма 1'!U388</f>
        <v>РО</v>
      </c>
    </row>
    <row r="389" spans="1:29" x14ac:dyDescent="0.25">
      <c r="A389" s="28">
        <f t="shared" si="67"/>
        <v>14</v>
      </c>
      <c r="B389" s="74" t="str">
        <f>IF(ISBLANK('Форма 1'!B389),"",'Форма 1'!B389)</f>
        <v>Соликамский городской округ Пермского края</v>
      </c>
      <c r="C389" s="87" t="s">
        <v>1032</v>
      </c>
      <c r="D389" s="29">
        <f>IF(ISBLANK(C389),"Введите адрес",IF(C389='Форма 1'!C389,SUM(E389:K389,M389:S389,Форма2[[#This Row],[19]:[22]]),"Ошибка в адресе!"))</f>
        <v>983914.32</v>
      </c>
      <c r="E389" s="30" t="str">
        <f>IF(ISNUMBER('Форма 1'!Z389),ROUND('Форма 1'!$I389*VLOOKUP('Форма 1'!$G389,'Предельники 2022'!$B$4:$X$28,'Форма 1'!Z$7),2),"")</f>
        <v/>
      </c>
      <c r="F389" s="30" t="str">
        <f>IF(ISNUMBER('Форма 1'!AA389),ROUND('Форма 1'!$I389*VLOOKUP('Форма 1'!$G389,'Предельники 2022'!$B$4:$X$28,'Форма 1'!AA$7),2),"")</f>
        <v/>
      </c>
      <c r="G389" s="30" t="str">
        <f>IF(ISNUMBER('Форма 1'!AB389),ROUND('Форма 1'!$I389*VLOOKUP('Форма 1'!$G389,'Предельники 2022'!$B$4:$X$28,'Форма 1'!AB$7),2),"")</f>
        <v/>
      </c>
      <c r="H389" s="30" t="str">
        <f>IF(ISNUMBER('Форма 1'!AC389),ROUND('Форма 1'!$I389*VLOOKUP('Форма 1'!$G389,'Предельники 2022'!$B$4:$X$28,'Форма 1'!AC$7),2),"")</f>
        <v/>
      </c>
      <c r="I389" s="30" t="str">
        <f>IF(ISNUMBER('Форма 1'!AD389),ROUND('Форма 1'!$I389*VLOOKUP('Форма 1'!$G389,'Предельники 2022'!$B$4:$X$28,'Форма 1'!AD$7),2),"")</f>
        <v/>
      </c>
      <c r="J389" s="30" t="str">
        <f>IF(ISNUMBER('Форма 1'!AE389),ROUND('Форма 1'!$I389*VLOOKUP('Форма 1'!$G389,'Предельники 2022'!$B$4:$X$28,'Форма 1'!AE$7),2),"")</f>
        <v/>
      </c>
      <c r="K389" s="30" t="str">
        <f>IF(ISNUMBER('Форма 1'!AF389),ROUND('Форма 1'!$I389*VLOOKUP('Форма 1'!$G389,'Предельники 2022'!$B$4:$X$28,'Форма 1'!AF$7),2),"")</f>
        <v/>
      </c>
      <c r="L389" s="31" t="str">
        <f>IF(ISBLANK('Форма 1'!AG389),"",'Форма 1'!AG389)</f>
        <v/>
      </c>
      <c r="M389" s="32" t="str">
        <f>IF(ISBLANK('Форма 1'!AH389),"",'Форма 1'!AH389)</f>
        <v/>
      </c>
      <c r="N389" s="30" t="str">
        <f>IF(ISNUMBER('Форма 1'!AI389),ROUND('Форма 1'!$I389*VLOOKUP('Форма 1'!$G389,'Предельники 2022'!$B$4:$X$28,'Форма 1'!AI$7),2),"")</f>
        <v/>
      </c>
      <c r="O389" s="30" t="str">
        <f>IF(ISNUMBER('Форма 1'!AJ389),ROUND('Форма 1'!$I389*VLOOKUP('Форма 1'!$G389,'Предельники 2022'!$B$4:$X$28,'Форма 1'!AJ$7),2),"")</f>
        <v/>
      </c>
      <c r="P389" s="30" t="str">
        <f>IF(ISNUMBER('Форма 1'!AK389),ROUND('Форма 1'!$I389*VLOOKUP('Форма 1'!$G389,'Предельники 2022'!$B$4:$X$28,'Форма 1'!AK$7),2),"")</f>
        <v/>
      </c>
      <c r="Q389" s="30" t="str">
        <f>IF(ISNUMBER('Форма 1'!AL389),ROUND('Форма 1'!$I389*VLOOKUP('Форма 1'!$G389,'Предельники 2022'!$B$4:$X$28,'Форма 1'!AL$7),2),"")</f>
        <v/>
      </c>
      <c r="R389" s="30">
        <f>IF(ISNUMBER('Форма 1'!AM389),ROUND('Форма 1'!$I389*VLOOKUP('Форма 1'!$G389,'Предельники 2022'!$B$4:$X$28,'Форма 1'!AM$7),2),"")</f>
        <v>983914.32</v>
      </c>
      <c r="S389" s="93" t="str">
        <f t="shared" si="68"/>
        <v/>
      </c>
      <c r="T389" s="93" t="str">
        <f>IF(ISNUMBER('Форма 1'!AN389),INDEX('Предельники 2022'!$C$4:$X$28,MATCH('Форма 1'!$G389,'Предельники 2022'!$B$4:$B$28,0),MATCH(T$5,'Предельники 2022'!$C$3:$X$3,0)),"")</f>
        <v/>
      </c>
      <c r="U389" s="93" t="str">
        <f>IF(ISNUMBER('Форма 1'!AO389),INDEX('Предельники 2022'!$C$4:$X$28,MATCH('Форма 1'!$G389,'Предельники 2022'!$B$4:$B$28,0),MATCH(U$5,'Предельники 2022'!$C$3:$X$3,0)),"")</f>
        <v/>
      </c>
      <c r="V389" s="93" t="str">
        <f>IF(ISNUMBER('Форма 1'!AP389),INDEX('Предельники 2022'!$C$4:$X$28,MATCH('Форма 1'!$G389,'Предельники 2022'!$B$4:$B$28,0),MATCH(V$5,'Предельники 2022'!$C$3:$X$3,0)),"")</f>
        <v/>
      </c>
      <c r="W389" s="93" t="str">
        <f>IF(ISNUMBER('Форма 1'!AQ389),INDEX('Предельники 2022'!$C$4:$X$28,MATCH('Форма 1'!$G389,'Предельники 2022'!$B$4:$B$28,0),MATCH(W$5,'Предельники 2022'!$C$3:$X$3,0)),"")</f>
        <v/>
      </c>
      <c r="X389" s="30" t="str">
        <f>IF(ISNUMBER('Форма 1'!AR389),ROUND('Форма 1'!$I389*VLOOKUP('Форма 1'!$G389,'Предельники 2022'!$B$4:$X$28,'Форма 1'!AR$7),2),"")</f>
        <v/>
      </c>
      <c r="Y389" s="30" t="str">
        <f>IF(ISNUMBER('Форма 1'!AS389),ROUND('Форма 1'!$I389*VLOOKUP('Форма 1'!$G389,'Предельники 2022'!$B$4:$X$28,'Форма 1'!AS$7),2),"")</f>
        <v/>
      </c>
      <c r="Z389" s="30" t="str">
        <f>IF(ISNUMBER('Форма 1'!AT389),ROUND('Форма 1'!$I389*VLOOKUP('Форма 1'!$G389,'Предельники 2022'!$B$4:$X$28,'Форма 1'!AT$7),2),"")</f>
        <v/>
      </c>
      <c r="AA389" s="32"/>
      <c r="AB389" s="128">
        <f>'Форма 1'!T389</f>
        <v>45657</v>
      </c>
      <c r="AC389" s="130" t="str">
        <f>'Форма 1'!U389</f>
        <v>РО</v>
      </c>
    </row>
    <row r="390" spans="1:29" x14ac:dyDescent="0.25">
      <c r="A390" s="28">
        <f t="shared" si="67"/>
        <v>15</v>
      </c>
      <c r="B390" s="74" t="str">
        <f>IF(ISBLANK('Форма 1'!B390),"",'Форма 1'!B390)</f>
        <v>Соликамский городской округ Пермского края</v>
      </c>
      <c r="C390" s="87" t="s">
        <v>143</v>
      </c>
      <c r="D390" s="29">
        <f>IF(ISBLANK(C390),"Введите адрес",IF(C390='Форма 1'!C390,SUM(E390:K390,M390:S390,Форма2[[#This Row],[19]:[22]]),"Ошибка в адресе!"))</f>
        <v>1601011.12</v>
      </c>
      <c r="E390" s="30" t="str">
        <f>IF(ISNUMBER('Форма 1'!Z390),ROUND('Форма 1'!$I390*VLOOKUP('Форма 1'!$G390,'Предельники 2022'!$B$4:$X$28,'Форма 1'!Z$7),2),"")</f>
        <v/>
      </c>
      <c r="F390" s="30" t="str">
        <f>IF(ISNUMBER('Форма 1'!AA390),ROUND('Форма 1'!$I390*VLOOKUP('Форма 1'!$G390,'Предельники 2022'!$B$4:$X$28,'Форма 1'!AA$7),2),"")</f>
        <v/>
      </c>
      <c r="G390" s="30" t="str">
        <f>IF(ISNUMBER('Форма 1'!AB390),ROUND('Форма 1'!$I390*VLOOKUP('Форма 1'!$G390,'Предельники 2022'!$B$4:$X$28,'Форма 1'!AB$7),2),"")</f>
        <v/>
      </c>
      <c r="H390" s="30">
        <f>IF(ISNUMBER('Форма 1'!AC390),ROUND('Форма 1'!$I390*VLOOKUP('Форма 1'!$G390,'Предельники 2022'!$B$4:$X$28,'Форма 1'!AC$7),2),"")</f>
        <v>666942.65</v>
      </c>
      <c r="I390" s="30" t="str">
        <f>IF(ISNUMBER('Форма 1'!AD390),ROUND('Форма 1'!$I390*VLOOKUP('Форма 1'!$G390,'Предельники 2022'!$B$4:$X$28,'Форма 1'!AD$7),2),"")</f>
        <v/>
      </c>
      <c r="J390" s="30">
        <f>IF(ISNUMBER('Форма 1'!AE390),ROUND('Форма 1'!$I390*VLOOKUP('Форма 1'!$G390,'Предельники 2022'!$B$4:$X$28,'Форма 1'!AE$7),2),"")</f>
        <v>934068.47</v>
      </c>
      <c r="K390" s="30" t="str">
        <f>IF(ISNUMBER('Форма 1'!AF390),ROUND('Форма 1'!$I390*VLOOKUP('Форма 1'!$G390,'Предельники 2022'!$B$4:$X$28,'Форма 1'!AF$7),2),"")</f>
        <v/>
      </c>
      <c r="L390" s="31" t="str">
        <f>IF(ISBLANK('Форма 1'!AG390),"",'Форма 1'!AG390)</f>
        <v/>
      </c>
      <c r="M390" s="32" t="str">
        <f>IF(ISBLANK('Форма 1'!AH390),"",'Форма 1'!AH390)</f>
        <v/>
      </c>
      <c r="N390" s="30" t="str">
        <f>IF(ISNUMBER('Форма 1'!AI390),ROUND('Форма 1'!$I390*VLOOKUP('Форма 1'!$G390,'Предельники 2022'!$B$4:$X$28,'Форма 1'!AI$7),2),"")</f>
        <v/>
      </c>
      <c r="O390" s="30" t="str">
        <f>IF(ISNUMBER('Форма 1'!AJ390),ROUND('Форма 1'!$I390*VLOOKUP('Форма 1'!$G390,'Предельники 2022'!$B$4:$X$28,'Форма 1'!AJ$7),2),"")</f>
        <v/>
      </c>
      <c r="P390" s="30" t="str">
        <f>IF(ISNUMBER('Форма 1'!AK390),ROUND('Форма 1'!$I390*VLOOKUP('Форма 1'!$G390,'Предельники 2022'!$B$4:$X$28,'Форма 1'!AK$7),2),"")</f>
        <v/>
      </c>
      <c r="Q390" s="30" t="str">
        <f>IF(ISNUMBER('Форма 1'!AL390),ROUND('Форма 1'!$I390*VLOOKUP('Форма 1'!$G390,'Предельники 2022'!$B$4:$X$28,'Форма 1'!AL$7),2),"")</f>
        <v/>
      </c>
      <c r="R390" s="30" t="str">
        <f>IF(ISNUMBER('Форма 1'!AM390),ROUND('Форма 1'!$I390*VLOOKUP('Форма 1'!$G390,'Предельники 2022'!$B$4:$X$28,'Форма 1'!AM$7),2),"")</f>
        <v/>
      </c>
      <c r="S390" s="93" t="str">
        <f t="shared" si="68"/>
        <v/>
      </c>
      <c r="T390" s="93" t="str">
        <f>IF(ISNUMBER('Форма 1'!AN390),INDEX('Предельники 2022'!$C$4:$X$28,MATCH('Форма 1'!$G390,'Предельники 2022'!$B$4:$B$28,0),MATCH(T$5,'Предельники 2022'!$C$3:$X$3,0)),"")</f>
        <v/>
      </c>
      <c r="U390" s="93" t="str">
        <f>IF(ISNUMBER('Форма 1'!AO390),INDEX('Предельники 2022'!$C$4:$X$28,MATCH('Форма 1'!$G390,'Предельники 2022'!$B$4:$B$28,0),MATCH(U$5,'Предельники 2022'!$C$3:$X$3,0)),"")</f>
        <v/>
      </c>
      <c r="V390" s="93" t="str">
        <f>IF(ISNUMBER('Форма 1'!AP390),INDEX('Предельники 2022'!$C$4:$X$28,MATCH('Форма 1'!$G390,'Предельники 2022'!$B$4:$B$28,0),MATCH(V$5,'Предельники 2022'!$C$3:$X$3,0)),"")</f>
        <v/>
      </c>
      <c r="W390" s="93" t="str">
        <f>IF(ISNUMBER('Форма 1'!AQ390),INDEX('Предельники 2022'!$C$4:$X$28,MATCH('Форма 1'!$G390,'Предельники 2022'!$B$4:$B$28,0),MATCH(W$5,'Предельники 2022'!$C$3:$X$3,0)),"")</f>
        <v/>
      </c>
      <c r="X390" s="30" t="str">
        <f>IF(ISNUMBER('Форма 1'!AR390),ROUND('Форма 1'!$I390*VLOOKUP('Форма 1'!$G390,'Предельники 2022'!$B$4:$X$28,'Форма 1'!AR$7),2),"")</f>
        <v/>
      </c>
      <c r="Y390" s="30" t="str">
        <f>IF(ISNUMBER('Форма 1'!AS390),ROUND('Форма 1'!$I390*VLOOKUP('Форма 1'!$G390,'Предельники 2022'!$B$4:$X$28,'Форма 1'!AS$7),2),"")</f>
        <v/>
      </c>
      <c r="Z390" s="30" t="str">
        <f>IF(ISNUMBER('Форма 1'!AT390),ROUND('Форма 1'!$I390*VLOOKUP('Форма 1'!$G390,'Предельники 2022'!$B$4:$X$28,'Форма 1'!AT$7),2),"")</f>
        <v/>
      </c>
      <c r="AA390" s="32"/>
      <c r="AB390" s="128">
        <f>'Форма 1'!T390</f>
        <v>45657</v>
      </c>
      <c r="AC390" s="130" t="str">
        <f>'Форма 1'!U390</f>
        <v>РО</v>
      </c>
    </row>
    <row r="391" spans="1:29" x14ac:dyDescent="0.25">
      <c r="A391" s="28">
        <f t="shared" si="67"/>
        <v>16</v>
      </c>
      <c r="B391" s="74" t="str">
        <f>IF(ISBLANK('Форма 1'!B391),"",'Форма 1'!B391)</f>
        <v>Соликамский городской округ Пермского края</v>
      </c>
      <c r="C391" s="87" t="s">
        <v>528</v>
      </c>
      <c r="D391" s="29">
        <f>IF(ISBLANK(C391),"Введите адрес",IF(C391='Форма 1'!C391,SUM(E391:K391,M391:S391,Форма2[[#This Row],[19]:[22]]),"Ошибка в адресе!"))</f>
        <v>5069239.66</v>
      </c>
      <c r="E391" s="30" t="str">
        <f>IF(ISNUMBER('Форма 1'!Z391),ROUND('Форма 1'!$I391*VLOOKUP('Форма 1'!$G391,'Предельники 2022'!$B$4:$X$28,'Форма 1'!Z$7),2),"")</f>
        <v/>
      </c>
      <c r="F391" s="30" t="str">
        <f>IF(ISNUMBER('Форма 1'!AA391),ROUND('Форма 1'!$I391*VLOOKUP('Форма 1'!$G391,'Предельники 2022'!$B$4:$X$28,'Форма 1'!AA$7),2),"")</f>
        <v/>
      </c>
      <c r="G391" s="30" t="str">
        <f>IF(ISNUMBER('Форма 1'!AB391),ROUND('Форма 1'!$I391*VLOOKUP('Форма 1'!$G391,'Предельники 2022'!$B$4:$X$28,'Форма 1'!AB$7),2),"")</f>
        <v/>
      </c>
      <c r="H391" s="30" t="str">
        <f>IF(ISNUMBER('Форма 1'!AC391),ROUND('Форма 1'!$I391*VLOOKUP('Форма 1'!$G391,'Предельники 2022'!$B$4:$X$28,'Форма 1'!AC$7),2),"")</f>
        <v/>
      </c>
      <c r="I391" s="30" t="str">
        <f>IF(ISNUMBER('Форма 1'!AD391),ROUND('Форма 1'!$I391*VLOOKUP('Форма 1'!$G391,'Предельники 2022'!$B$4:$X$28,'Форма 1'!AD$7),2),"")</f>
        <v/>
      </c>
      <c r="J391" s="30" t="str">
        <f>IF(ISNUMBER('Форма 1'!AE391),ROUND('Форма 1'!$I391*VLOOKUP('Форма 1'!$G391,'Предельники 2022'!$B$4:$X$28,'Форма 1'!AE$7),2),"")</f>
        <v/>
      </c>
      <c r="K391" s="30" t="str">
        <f>IF(ISNUMBER('Форма 1'!AF391),ROUND('Форма 1'!$I391*VLOOKUP('Форма 1'!$G391,'Предельники 2022'!$B$4:$X$28,'Форма 1'!AF$7),2),"")</f>
        <v/>
      </c>
      <c r="L391" s="31" t="str">
        <f>IF(ISBLANK('Форма 1'!AG391),"",'Форма 1'!AG391)</f>
        <v/>
      </c>
      <c r="M391" s="32" t="str">
        <f>IF(ISBLANK('Форма 1'!AH391),"",'Форма 1'!AH391)</f>
        <v/>
      </c>
      <c r="N391" s="30">
        <f>IF(ISNUMBER('Форма 1'!AI391),ROUND('Форма 1'!$I391*VLOOKUP('Форма 1'!$G391,'Предельники 2022'!$B$4:$X$28,'Форма 1'!AI$7),2),"")</f>
        <v>5069239.66</v>
      </c>
      <c r="O391" s="30" t="str">
        <f>IF(ISNUMBER('Форма 1'!AJ391),ROUND('Форма 1'!$I391*VLOOKUP('Форма 1'!$G391,'Предельники 2022'!$B$4:$X$28,'Форма 1'!AJ$7),2),"")</f>
        <v/>
      </c>
      <c r="P391" s="30" t="str">
        <f>IF(ISNUMBER('Форма 1'!AK391),ROUND('Форма 1'!$I391*VLOOKUP('Форма 1'!$G391,'Предельники 2022'!$B$4:$X$28,'Форма 1'!AK$7),2),"")</f>
        <v/>
      </c>
      <c r="Q391" s="30" t="str">
        <f>IF(ISNUMBER('Форма 1'!AL391),ROUND('Форма 1'!$I391*VLOOKUP('Форма 1'!$G391,'Предельники 2022'!$B$4:$X$28,'Форма 1'!AL$7),2),"")</f>
        <v/>
      </c>
      <c r="R391" s="30" t="str">
        <f>IF(ISNUMBER('Форма 1'!AM391),ROUND('Форма 1'!$I391*VLOOKUP('Форма 1'!$G391,'Предельники 2022'!$B$4:$X$28,'Форма 1'!AM$7),2),"")</f>
        <v/>
      </c>
      <c r="S391" s="93" t="str">
        <f t="shared" si="68"/>
        <v/>
      </c>
      <c r="T391" s="93" t="str">
        <f>IF(ISNUMBER('Форма 1'!AN391),INDEX('Предельники 2022'!$C$4:$X$28,MATCH('Форма 1'!$G391,'Предельники 2022'!$B$4:$B$28,0),MATCH(T$5,'Предельники 2022'!$C$3:$X$3,0)),"")</f>
        <v/>
      </c>
      <c r="U391" s="93" t="str">
        <f>IF(ISNUMBER('Форма 1'!AO391),INDEX('Предельники 2022'!$C$4:$X$28,MATCH('Форма 1'!$G391,'Предельники 2022'!$B$4:$B$28,0),MATCH(U$5,'Предельники 2022'!$C$3:$X$3,0)),"")</f>
        <v/>
      </c>
      <c r="V391" s="93" t="str">
        <f>IF(ISNUMBER('Форма 1'!AP391),INDEX('Предельники 2022'!$C$4:$X$28,MATCH('Форма 1'!$G391,'Предельники 2022'!$B$4:$B$28,0),MATCH(V$5,'Предельники 2022'!$C$3:$X$3,0)),"")</f>
        <v/>
      </c>
      <c r="W391" s="93" t="str">
        <f>IF(ISNUMBER('Форма 1'!AQ391),INDEX('Предельники 2022'!$C$4:$X$28,MATCH('Форма 1'!$G391,'Предельники 2022'!$B$4:$B$28,0),MATCH(W$5,'Предельники 2022'!$C$3:$X$3,0)),"")</f>
        <v/>
      </c>
      <c r="X391" s="30" t="str">
        <f>IF(ISNUMBER('Форма 1'!AR391),ROUND('Форма 1'!$I391*VLOOKUP('Форма 1'!$G391,'Предельники 2022'!$B$4:$X$28,'Форма 1'!AR$7),2),"")</f>
        <v/>
      </c>
      <c r="Y391" s="30" t="str">
        <f>IF(ISNUMBER('Форма 1'!AS391),ROUND('Форма 1'!$I391*VLOOKUP('Форма 1'!$G391,'Предельники 2022'!$B$4:$X$28,'Форма 1'!AS$7),2),"")</f>
        <v/>
      </c>
      <c r="Z391" s="30" t="str">
        <f>IF(ISNUMBER('Форма 1'!AT391),ROUND('Форма 1'!$I391*VLOOKUP('Форма 1'!$G391,'Предельники 2022'!$B$4:$X$28,'Форма 1'!AT$7),2),"")</f>
        <v/>
      </c>
      <c r="AA391" s="32"/>
      <c r="AB391" s="128">
        <f>'Форма 1'!T391</f>
        <v>45657</v>
      </c>
      <c r="AC391" s="130" t="str">
        <f>'Форма 1'!U391</f>
        <v>РО</v>
      </c>
    </row>
    <row r="392" spans="1:29" x14ac:dyDescent="0.25">
      <c r="A392" s="28">
        <f t="shared" si="67"/>
        <v>17</v>
      </c>
      <c r="B392" s="74" t="str">
        <f>IF(ISBLANK('Форма 1'!B392),"",'Форма 1'!B392)</f>
        <v>Соликамский городской округ Пермского края</v>
      </c>
      <c r="C392" s="87" t="s">
        <v>1033</v>
      </c>
      <c r="D392" s="29">
        <f>IF(ISBLANK(C392),"Введите адрес",IF(C392='Форма 1'!C392,SUM(E392:K392,M392:S392,Форма2[[#This Row],[19]:[22]]),"Ошибка в адресе!"))</f>
        <v>1343109.53</v>
      </c>
      <c r="E392" s="30" t="str">
        <f>IF(ISNUMBER('Форма 1'!Z392),ROUND('Форма 1'!$I392*VLOOKUP('Форма 1'!$G392,'Предельники 2022'!$B$4:$X$28,'Форма 1'!Z$7),2),"")</f>
        <v/>
      </c>
      <c r="F392" s="30" t="str">
        <f>IF(ISNUMBER('Форма 1'!AA392),ROUND('Форма 1'!$I392*VLOOKUP('Форма 1'!$G392,'Предельники 2022'!$B$4:$X$28,'Форма 1'!AA$7),2),"")</f>
        <v/>
      </c>
      <c r="G392" s="30" t="str">
        <f>IF(ISNUMBER('Форма 1'!AB392),ROUND('Форма 1'!$I392*VLOOKUP('Форма 1'!$G392,'Предельники 2022'!$B$4:$X$28,'Форма 1'!AB$7),2),"")</f>
        <v/>
      </c>
      <c r="H392" s="30" t="str">
        <f>IF(ISNUMBER('Форма 1'!AC392),ROUND('Форма 1'!$I392*VLOOKUP('Форма 1'!$G392,'Предельники 2022'!$B$4:$X$28,'Форма 1'!AC$7),2),"")</f>
        <v/>
      </c>
      <c r="I392" s="30" t="str">
        <f>IF(ISNUMBER('Форма 1'!AD392),ROUND('Форма 1'!$I392*VLOOKUP('Форма 1'!$G392,'Предельники 2022'!$B$4:$X$28,'Форма 1'!AD$7),2),"")</f>
        <v/>
      </c>
      <c r="J392" s="30" t="str">
        <f>IF(ISNUMBER('Форма 1'!AE392),ROUND('Форма 1'!$I392*VLOOKUP('Форма 1'!$G392,'Предельники 2022'!$B$4:$X$28,'Форма 1'!AE$7),2),"")</f>
        <v/>
      </c>
      <c r="K392" s="30" t="str">
        <f>IF(ISNUMBER('Форма 1'!AF392),ROUND('Форма 1'!$I392*VLOOKUP('Форма 1'!$G392,'Предельники 2022'!$B$4:$X$28,'Форма 1'!AF$7),2),"")</f>
        <v/>
      </c>
      <c r="L392" s="31" t="str">
        <f>IF(ISBLANK('Форма 1'!AG392),"",'Форма 1'!AG392)</f>
        <v/>
      </c>
      <c r="M392" s="32" t="str">
        <f>IF(ISBLANK('Форма 1'!AH392),"",'Форма 1'!AH392)</f>
        <v/>
      </c>
      <c r="N392" s="30" t="str">
        <f>IF(ISNUMBER('Форма 1'!AI392),ROUND('Форма 1'!$I392*VLOOKUP('Форма 1'!$G392,'Предельники 2022'!$B$4:$X$28,'Форма 1'!AI$7),2),"")</f>
        <v/>
      </c>
      <c r="O392" s="30" t="str">
        <f>IF(ISNUMBER('Форма 1'!AJ392),ROUND('Форма 1'!$I392*VLOOKUP('Форма 1'!$G392,'Предельники 2022'!$B$4:$X$28,'Форма 1'!AJ$7),2),"")</f>
        <v/>
      </c>
      <c r="P392" s="30" t="str">
        <f>IF(ISNUMBER('Форма 1'!AK392),ROUND('Форма 1'!$I392*VLOOKUP('Форма 1'!$G392,'Предельники 2022'!$B$4:$X$28,'Форма 1'!AK$7),2),"")</f>
        <v/>
      </c>
      <c r="Q392" s="30" t="str">
        <f>IF(ISNUMBER('Форма 1'!AL392),ROUND('Форма 1'!$I392*VLOOKUP('Форма 1'!$G392,'Предельники 2022'!$B$4:$X$28,'Форма 1'!AL$7),2),"")</f>
        <v/>
      </c>
      <c r="R392" s="30" t="str">
        <f>IF(ISNUMBER('Форма 1'!AM392),ROUND('Форма 1'!$I392*VLOOKUP('Форма 1'!$G392,'Предельники 2022'!$B$4:$X$28,'Форма 1'!AM$7),2),"")</f>
        <v/>
      </c>
      <c r="S392" s="93" t="str">
        <f t="shared" si="68"/>
        <v/>
      </c>
      <c r="T392" s="93" t="str">
        <f>IF(ISNUMBER('Форма 1'!AN392),INDEX('Предельники 2022'!$C$4:$X$28,MATCH('Форма 1'!$G392,'Предельники 2022'!$B$4:$B$28,0),MATCH(T$5,'Предельники 2022'!$C$3:$X$3,0)),"")</f>
        <v/>
      </c>
      <c r="U392" s="93" t="str">
        <f>IF(ISNUMBER('Форма 1'!AO392),INDEX('Предельники 2022'!$C$4:$X$28,MATCH('Форма 1'!$G392,'Предельники 2022'!$B$4:$B$28,0),MATCH(U$5,'Предельники 2022'!$C$3:$X$3,0)),"")</f>
        <v/>
      </c>
      <c r="V392" s="93" t="str">
        <f>IF(ISNUMBER('Форма 1'!AP392),INDEX('Предельники 2022'!$C$4:$X$28,MATCH('Форма 1'!$G392,'Предельники 2022'!$B$4:$B$28,0),MATCH(V$5,'Предельники 2022'!$C$3:$X$3,0)),"")</f>
        <v/>
      </c>
      <c r="W392" s="93" t="str">
        <f>IF(ISNUMBER('Форма 1'!AQ392),INDEX('Предельники 2022'!$C$4:$X$28,MATCH('Форма 1'!$G392,'Предельники 2022'!$B$4:$B$28,0),MATCH(W$5,'Предельники 2022'!$C$3:$X$3,0)),"")</f>
        <v/>
      </c>
      <c r="X392" s="30">
        <f>IF(ISNUMBER('Форма 1'!AR392),ROUND('Форма 1'!$I392*VLOOKUP('Форма 1'!$G392,'Предельники 2022'!$B$4:$X$28,'Форма 1'!AR$7),2),"")</f>
        <v>1343109.53</v>
      </c>
      <c r="Y392" s="30" t="str">
        <f>IF(ISNUMBER('Форма 1'!AS392),ROUND('Форма 1'!$I392*VLOOKUP('Форма 1'!$G392,'Предельники 2022'!$B$4:$X$28,'Форма 1'!AS$7),2),"")</f>
        <v/>
      </c>
      <c r="Z392" s="30" t="str">
        <f>IF(ISNUMBER('Форма 1'!AT392),ROUND('Форма 1'!$I392*VLOOKUP('Форма 1'!$G392,'Предельники 2022'!$B$4:$X$28,'Форма 1'!AT$7),2),"")</f>
        <v/>
      </c>
      <c r="AA392" s="32"/>
      <c r="AB392" s="128">
        <f>'Форма 1'!T392</f>
        <v>45657</v>
      </c>
      <c r="AC392" s="130" t="str">
        <f>'Форма 1'!U392</f>
        <v>РО</v>
      </c>
    </row>
    <row r="393" spans="1:29" x14ac:dyDescent="0.25">
      <c r="A393" s="28">
        <f t="shared" si="67"/>
        <v>18</v>
      </c>
      <c r="B393" s="74" t="str">
        <f>IF(ISBLANK('Форма 1'!B393),"",'Форма 1'!B393)</f>
        <v>Соликамский городской округ Пермского края</v>
      </c>
      <c r="C393" s="87" t="s">
        <v>54</v>
      </c>
      <c r="D393" s="29">
        <f>IF(ISBLANK(C393),"Введите адрес",IF(C393='Форма 1'!C393,SUM(E393:K393,M393:S393,Форма2[[#This Row],[19]:[22]]),"Ошибка в адресе!"))</f>
        <v>13675709.839999998</v>
      </c>
      <c r="E393" s="30">
        <f>IF(ISNUMBER('Форма 1'!Z393),ROUND('Форма 1'!$I393*VLOOKUP('Форма 1'!$G393,'Предельники 2022'!$B$4:$X$28,'Форма 1'!Z$7),2),"")</f>
        <v>885303.12</v>
      </c>
      <c r="F393" s="30">
        <f>IF(ISNUMBER('Форма 1'!AA393),ROUND('Форма 1'!$I393*VLOOKUP('Форма 1'!$G393,'Предельники 2022'!$B$4:$X$28,'Форма 1'!AA$7),2),"")</f>
        <v>10046543.52</v>
      </c>
      <c r="G393" s="30" t="str">
        <f>IF(ISNUMBER('Форма 1'!AB393),ROUND('Форма 1'!$I393*VLOOKUP('Форма 1'!$G393,'Предельники 2022'!$B$4:$X$28,'Форма 1'!AB$7),2),"")</f>
        <v/>
      </c>
      <c r="H393" s="30">
        <f>IF(ISNUMBER('Форма 1'!AC393),ROUND('Форма 1'!$I393*VLOOKUP('Форма 1'!$G393,'Предельники 2022'!$B$4:$X$28,'Форма 1'!AC$7),2),"")</f>
        <v>451860.76</v>
      </c>
      <c r="I393" s="30" t="str">
        <f>IF(ISNUMBER('Форма 1'!AD393),ROUND('Форма 1'!$I393*VLOOKUP('Форма 1'!$G393,'Предельники 2022'!$B$4:$X$28,'Форма 1'!AD$7),2),"")</f>
        <v/>
      </c>
      <c r="J393" s="30">
        <f>IF(ISNUMBER('Форма 1'!AE393),ROUND('Форма 1'!$I393*VLOOKUP('Форма 1'!$G393,'Предельники 2022'!$B$4:$X$28,'Форма 1'!AE$7),2),"")</f>
        <v>771037.28</v>
      </c>
      <c r="K393" s="30">
        <f>IF(ISNUMBER('Форма 1'!AF393),ROUND('Форма 1'!$I393*VLOOKUP('Форма 1'!$G393,'Предельники 2022'!$B$4:$X$28,'Форма 1'!AF$7),2),"")</f>
        <v>1520965.16</v>
      </c>
      <c r="L393" s="31" t="str">
        <f>IF(ISBLANK('Форма 1'!AG393),"",'Форма 1'!AG393)</f>
        <v/>
      </c>
      <c r="M393" s="32" t="str">
        <f>IF(ISBLANK('Форма 1'!AH393),"",'Форма 1'!AH393)</f>
        <v/>
      </c>
      <c r="N393" s="30" t="str">
        <f>IF(ISNUMBER('Форма 1'!AI393),ROUND('Форма 1'!$I393*VLOOKUP('Форма 1'!$G393,'Предельники 2022'!$B$4:$X$28,'Форма 1'!AI$7),2),"")</f>
        <v/>
      </c>
      <c r="O393" s="30" t="str">
        <f>IF(ISNUMBER('Форма 1'!AJ393),ROUND('Форма 1'!$I393*VLOOKUP('Форма 1'!$G393,'Предельники 2022'!$B$4:$X$28,'Форма 1'!AJ$7),2),"")</f>
        <v/>
      </c>
      <c r="P393" s="30" t="str">
        <f>IF(ISNUMBER('Форма 1'!AK393),ROUND('Форма 1'!$I393*VLOOKUP('Форма 1'!$G393,'Предельники 2022'!$B$4:$X$28,'Форма 1'!AK$7),2),"")</f>
        <v/>
      </c>
      <c r="Q393" s="30" t="str">
        <f>IF(ISNUMBER('Форма 1'!AL393),ROUND('Форма 1'!$I393*VLOOKUP('Форма 1'!$G393,'Предельники 2022'!$B$4:$X$28,'Форма 1'!AL$7),2),"")</f>
        <v/>
      </c>
      <c r="R393" s="30" t="str">
        <f>IF(ISNUMBER('Форма 1'!AM393),ROUND('Форма 1'!$I393*VLOOKUP('Форма 1'!$G393,'Предельники 2022'!$B$4:$X$28,'Форма 1'!AM$7),2),"")</f>
        <v/>
      </c>
      <c r="S393" s="93" t="str">
        <f t="shared" si="68"/>
        <v/>
      </c>
      <c r="T393" s="93" t="str">
        <f>IF(ISNUMBER('Форма 1'!AN393),INDEX('Предельники 2022'!$C$4:$X$28,MATCH('Форма 1'!$G393,'Предельники 2022'!$B$4:$B$28,0),MATCH(T$5,'Предельники 2022'!$C$3:$X$3,0)),"")</f>
        <v/>
      </c>
      <c r="U393" s="93" t="str">
        <f>IF(ISNUMBER('Форма 1'!AO393),INDEX('Предельники 2022'!$C$4:$X$28,MATCH('Форма 1'!$G393,'Предельники 2022'!$B$4:$B$28,0),MATCH(U$5,'Предельники 2022'!$C$3:$X$3,0)),"")</f>
        <v/>
      </c>
      <c r="V393" s="93" t="str">
        <f>IF(ISNUMBER('Форма 1'!AP393),INDEX('Предельники 2022'!$C$4:$X$28,MATCH('Форма 1'!$G393,'Предельники 2022'!$B$4:$B$28,0),MATCH(V$5,'Предельники 2022'!$C$3:$X$3,0)),"")</f>
        <v/>
      </c>
      <c r="W393" s="93" t="str">
        <f>IF(ISNUMBER('Форма 1'!AQ393),INDEX('Предельники 2022'!$C$4:$X$28,MATCH('Форма 1'!$G393,'Предельники 2022'!$B$4:$B$28,0),MATCH(W$5,'Предельники 2022'!$C$3:$X$3,0)),"")</f>
        <v/>
      </c>
      <c r="X393" s="30" t="str">
        <f>IF(ISNUMBER('Форма 1'!AR393),ROUND('Форма 1'!$I393*VLOOKUP('Форма 1'!$G393,'Предельники 2022'!$B$4:$X$28,'Форма 1'!AR$7),2),"")</f>
        <v/>
      </c>
      <c r="Y393" s="30" t="str">
        <f>IF(ISNUMBER('Форма 1'!AS393),ROUND('Форма 1'!$I393*VLOOKUP('Форма 1'!$G393,'Предельники 2022'!$B$4:$X$28,'Форма 1'!AS$7),2),"")</f>
        <v/>
      </c>
      <c r="Z393" s="30" t="str">
        <f>IF(ISNUMBER('Форма 1'!AT393),ROUND('Форма 1'!$I393*VLOOKUP('Форма 1'!$G393,'Предельники 2022'!$B$4:$X$28,'Форма 1'!AT$7),2),"")</f>
        <v/>
      </c>
      <c r="AA393" s="32"/>
      <c r="AB393" s="128">
        <f>'Форма 1'!T393</f>
        <v>45657</v>
      </c>
      <c r="AC393" s="130" t="str">
        <f>'Форма 1'!U393</f>
        <v>РО</v>
      </c>
    </row>
    <row r="394" spans="1:29" x14ac:dyDescent="0.25">
      <c r="A394" s="28">
        <f t="shared" si="67"/>
        <v>19</v>
      </c>
      <c r="B394" s="74" t="str">
        <f>IF(ISBLANK('Форма 1'!B394),"",'Форма 1'!B394)</f>
        <v>Соликамский городской округ Пермского края</v>
      </c>
      <c r="C394" s="87" t="s">
        <v>1034</v>
      </c>
      <c r="D394" s="29">
        <f>IF(ISBLANK(C394),"Введите адрес",IF(C394='Форма 1'!C394,SUM(E394:K394,M394:S394,Форма2[[#This Row],[19]:[22]]),"Ошибка в адресе!"))</f>
        <v>10613895.939999999</v>
      </c>
      <c r="E394" s="30" t="str">
        <f>IF(ISNUMBER('Форма 1'!Z394),ROUND('Форма 1'!$I394*VLOOKUP('Форма 1'!$G394,'Предельники 2022'!$B$4:$X$28,'Форма 1'!Z$7),2),"")</f>
        <v/>
      </c>
      <c r="F394" s="30" t="str">
        <f>IF(ISNUMBER('Форма 1'!AA394),ROUND('Форма 1'!$I394*VLOOKUP('Форма 1'!$G394,'Предельники 2022'!$B$4:$X$28,'Форма 1'!AA$7),2),"")</f>
        <v/>
      </c>
      <c r="G394" s="30" t="str">
        <f>IF(ISNUMBER('Форма 1'!AB394),ROUND('Форма 1'!$I394*VLOOKUP('Форма 1'!$G394,'Предельники 2022'!$B$4:$X$28,'Форма 1'!AB$7),2),"")</f>
        <v/>
      </c>
      <c r="H394" s="30" t="str">
        <f>IF(ISNUMBER('Форма 1'!AC394),ROUND('Форма 1'!$I394*VLOOKUP('Форма 1'!$G394,'Предельники 2022'!$B$4:$X$28,'Форма 1'!AC$7),2),"")</f>
        <v/>
      </c>
      <c r="I394" s="30" t="str">
        <f>IF(ISNUMBER('Форма 1'!AD394),ROUND('Форма 1'!$I394*VLOOKUP('Форма 1'!$G394,'Предельники 2022'!$B$4:$X$28,'Форма 1'!AD$7),2),"")</f>
        <v/>
      </c>
      <c r="J394" s="30" t="str">
        <f>IF(ISNUMBER('Форма 1'!AE394),ROUND('Форма 1'!$I394*VLOOKUP('Форма 1'!$G394,'Предельники 2022'!$B$4:$X$28,'Форма 1'!AE$7),2),"")</f>
        <v/>
      </c>
      <c r="K394" s="30" t="str">
        <f>IF(ISNUMBER('Форма 1'!AF394),ROUND('Форма 1'!$I394*VLOOKUP('Форма 1'!$G394,'Предельники 2022'!$B$4:$X$28,'Форма 1'!AF$7),2),"")</f>
        <v/>
      </c>
      <c r="L394" s="31" t="str">
        <f>IF(ISBLANK('Форма 1'!AG394),"",'Форма 1'!AG394)</f>
        <v/>
      </c>
      <c r="M394" s="32" t="str">
        <f>IF(ISBLANK('Форма 1'!AH394),"",'Форма 1'!AH394)</f>
        <v/>
      </c>
      <c r="N394" s="30">
        <f>IF(ISNUMBER('Форма 1'!AI394),ROUND('Форма 1'!$I394*VLOOKUP('Форма 1'!$G394,'Предельники 2022'!$B$4:$X$28,'Форма 1'!AI$7),2),"")</f>
        <v>10613895.939999999</v>
      </c>
      <c r="O394" s="30" t="str">
        <f>IF(ISNUMBER('Форма 1'!AJ394),ROUND('Форма 1'!$I394*VLOOKUP('Форма 1'!$G394,'Предельники 2022'!$B$4:$X$28,'Форма 1'!AJ$7),2),"")</f>
        <v/>
      </c>
      <c r="P394" s="30" t="str">
        <f>IF(ISNUMBER('Форма 1'!AK394),ROUND('Форма 1'!$I394*VLOOKUP('Форма 1'!$G394,'Предельники 2022'!$B$4:$X$28,'Форма 1'!AK$7),2),"")</f>
        <v/>
      </c>
      <c r="Q394" s="30" t="str">
        <f>IF(ISNUMBER('Форма 1'!AL394),ROUND('Форма 1'!$I394*VLOOKUP('Форма 1'!$G394,'Предельники 2022'!$B$4:$X$28,'Форма 1'!AL$7),2),"")</f>
        <v/>
      </c>
      <c r="R394" s="30" t="str">
        <f>IF(ISNUMBER('Форма 1'!AM394),ROUND('Форма 1'!$I394*VLOOKUP('Форма 1'!$G394,'Предельники 2022'!$B$4:$X$28,'Форма 1'!AM$7),2),"")</f>
        <v/>
      </c>
      <c r="S394" s="93" t="str">
        <f t="shared" si="68"/>
        <v/>
      </c>
      <c r="T394" s="93" t="str">
        <f>IF(ISNUMBER('Форма 1'!AN394),INDEX('Предельники 2022'!$C$4:$X$28,MATCH('Форма 1'!$G394,'Предельники 2022'!$B$4:$B$28,0),MATCH(T$5,'Предельники 2022'!$C$3:$X$3,0)),"")</f>
        <v/>
      </c>
      <c r="U394" s="93" t="str">
        <f>IF(ISNUMBER('Форма 1'!AO394),INDEX('Предельники 2022'!$C$4:$X$28,MATCH('Форма 1'!$G394,'Предельники 2022'!$B$4:$B$28,0),MATCH(U$5,'Предельники 2022'!$C$3:$X$3,0)),"")</f>
        <v/>
      </c>
      <c r="V394" s="93" t="str">
        <f>IF(ISNUMBER('Форма 1'!AP394),INDEX('Предельники 2022'!$C$4:$X$28,MATCH('Форма 1'!$G394,'Предельники 2022'!$B$4:$B$28,0),MATCH(V$5,'Предельники 2022'!$C$3:$X$3,0)),"")</f>
        <v/>
      </c>
      <c r="W394" s="93" t="str">
        <f>IF(ISNUMBER('Форма 1'!AQ394),INDEX('Предельники 2022'!$C$4:$X$28,MATCH('Форма 1'!$G394,'Предельники 2022'!$B$4:$B$28,0),MATCH(W$5,'Предельники 2022'!$C$3:$X$3,0)),"")</f>
        <v/>
      </c>
      <c r="X394" s="30" t="str">
        <f>IF(ISNUMBER('Форма 1'!AR394),ROUND('Форма 1'!$I394*VLOOKUP('Форма 1'!$G394,'Предельники 2022'!$B$4:$X$28,'Форма 1'!AR$7),2),"")</f>
        <v/>
      </c>
      <c r="Y394" s="30" t="str">
        <f>IF(ISNUMBER('Форма 1'!AS394),ROUND('Форма 1'!$I394*VLOOKUP('Форма 1'!$G394,'Предельники 2022'!$B$4:$X$28,'Форма 1'!AS$7),2),"")</f>
        <v/>
      </c>
      <c r="Z394" s="30" t="str">
        <f>IF(ISNUMBER('Форма 1'!AT394),ROUND('Форма 1'!$I394*VLOOKUP('Форма 1'!$G394,'Предельники 2022'!$B$4:$X$28,'Форма 1'!AT$7),2),"")</f>
        <v/>
      </c>
      <c r="AA394" s="32"/>
      <c r="AB394" s="128">
        <f>'Форма 1'!T394</f>
        <v>45657</v>
      </c>
      <c r="AC394" s="130" t="str">
        <f>'Форма 1'!U394</f>
        <v>РО</v>
      </c>
    </row>
    <row r="395" spans="1:29" ht="15.75" x14ac:dyDescent="0.25">
      <c r="A395" s="147">
        <f>IF(NOT(ISERROR("Пермского края"=MID(C395,FIND("Пермского края",C395),14)))=$C$1,0,IF(NOT(ISERROR("город Пермь"=MID(C395,FIND("город Пермь",C395),11)))=$C$1,0,IF(NOT(ISERROR("Итого"=MID(C395,FIND("Итого",C395),5)))=$C$1,0,IF(NOT(ISERROR("Всего"=MID(C395,FIND("Всего",C395),5)))=$C$1,0,#REF!+1))))</f>
        <v>0</v>
      </c>
      <c r="B395" s="148" t="str">
        <f>IF(ISBLANK('Форма 1'!B395),"",'Форма 1'!B395)</f>
        <v/>
      </c>
      <c r="C395" s="153" t="s">
        <v>1100</v>
      </c>
      <c r="D395" s="146">
        <f>IF(ISBLANK(C395),"Введите адрес",IF(C395='Форма 1'!C395,SUM(E395:K395,M395:S395,Форма2[[#This Row],[19]:[22]]),"Ошибка в адресе!"))</f>
        <v>288997310.59999996</v>
      </c>
      <c r="E395" s="149">
        <f>SUM(E396:E417)</f>
        <v>1132697.8400000001</v>
      </c>
      <c r="F395" s="149">
        <f t="shared" ref="F395:S395" si="69">SUM(F396:F417)</f>
        <v>94832857.189999983</v>
      </c>
      <c r="G395" s="149">
        <f t="shared" si="69"/>
        <v>4080060.0200000005</v>
      </c>
      <c r="H395" s="149">
        <f t="shared" si="69"/>
        <v>3271787.96</v>
      </c>
      <c r="I395" s="149">
        <f t="shared" si="69"/>
        <v>10444132.57</v>
      </c>
      <c r="J395" s="149">
        <f t="shared" si="69"/>
        <v>8529417.0000000019</v>
      </c>
      <c r="K395" s="149">
        <f t="shared" si="69"/>
        <v>0</v>
      </c>
      <c r="L395" s="155">
        <f t="shared" si="69"/>
        <v>13</v>
      </c>
      <c r="M395" s="149">
        <f t="shared" si="69"/>
        <v>36120615.959999993</v>
      </c>
      <c r="N395" s="149">
        <f t="shared" si="69"/>
        <v>114656062.10000001</v>
      </c>
      <c r="O395" s="149">
        <f t="shared" si="69"/>
        <v>15929679.960000001</v>
      </c>
      <c r="P395" s="149">
        <f t="shared" si="69"/>
        <v>0</v>
      </c>
      <c r="Q395" s="149">
        <f t="shared" si="69"/>
        <v>0</v>
      </c>
      <c r="R395" s="149">
        <f t="shared" si="69"/>
        <v>0</v>
      </c>
      <c r="S395" s="149">
        <f t="shared" si="69"/>
        <v>0</v>
      </c>
      <c r="T395" s="93" t="str">
        <f>IF(ISNUMBER('Форма 1'!AN395),INDEX('Предельники 2022'!$C$4:$X$28,MATCH('Форма 1'!$G395,'Предельники 2022'!$B$4:$B$28,0),MATCH(T$5,'Предельники 2022'!$C$3:$X$3,0)),"")</f>
        <v/>
      </c>
      <c r="U395" s="93" t="str">
        <f>IF(ISNUMBER('Форма 1'!AO395),INDEX('Предельники 2022'!$C$4:$X$28,MATCH('Форма 1'!$G395,'Предельники 2022'!$B$4:$B$28,0),MATCH(U$5,'Предельники 2022'!$C$3:$X$3,0)),"")</f>
        <v/>
      </c>
      <c r="V395" s="93" t="str">
        <f>IF(ISNUMBER('Форма 1'!AP395),INDEX('Предельники 2022'!$C$4:$X$28,MATCH('Форма 1'!$G395,'Предельники 2022'!$B$4:$B$28,0),MATCH(V$5,'Предельники 2022'!$C$3:$X$3,0)),"")</f>
        <v/>
      </c>
      <c r="W395" s="93" t="str">
        <f>IF(ISNUMBER('Форма 1'!AQ395),INDEX('Предельники 2022'!$C$4:$X$28,MATCH('Форма 1'!$G395,'Предельники 2022'!$B$4:$B$28,0),MATCH(W$5,'Предельники 2022'!$C$3:$X$3,0)),"")</f>
        <v/>
      </c>
      <c r="X395" s="149">
        <f t="shared" ref="X395:Z395" si="70">SUM(X396:X417)</f>
        <v>0</v>
      </c>
      <c r="Y395" s="149">
        <f t="shared" si="70"/>
        <v>0</v>
      </c>
      <c r="Z395" s="149">
        <f t="shared" si="70"/>
        <v>0</v>
      </c>
      <c r="AA395" s="146"/>
      <c r="AB395" s="150"/>
      <c r="AC395" s="151" t="str">
        <f>'Форма 1'!U395</f>
        <v/>
      </c>
    </row>
    <row r="396" spans="1:29" x14ac:dyDescent="0.25">
      <c r="A396" s="28">
        <f t="shared" si="67"/>
        <v>1</v>
      </c>
      <c r="B396" s="74" t="str">
        <f>IF(ISBLANK('Форма 1'!B396),"",'Форма 1'!B396)</f>
        <v>Чайковский городской округ Пермского края</v>
      </c>
      <c r="C396" s="87" t="s">
        <v>104</v>
      </c>
      <c r="D396" s="29">
        <f>IF(ISBLANK(C396),"Введите адрес",IF(C396='Форма 1'!C396,SUM(E396:K396,M396:S396,Форма2[[#This Row],[19]:[22]]),"Ошибка в адресе!"))</f>
        <v>6659012.9700000007</v>
      </c>
      <c r="E396" s="30" t="str">
        <f>IF(ISNUMBER('Форма 1'!Z396),ROUND('Форма 1'!$I396*VLOOKUP('Форма 1'!$G396,'Предельники 2022'!$B$4:$X$28,'Форма 1'!Z$7),2),"")</f>
        <v/>
      </c>
      <c r="F396" s="30">
        <f>IF(ISNUMBER('Форма 1'!AA396),ROUND('Форма 1'!$I396*VLOOKUP('Форма 1'!$G396,'Предельники 2022'!$B$4:$X$28,'Форма 1'!AA$7),2),"")</f>
        <v>5628783.0300000003</v>
      </c>
      <c r="G396" s="30" t="str">
        <f>IF(ISNUMBER('Форма 1'!AB396),ROUND('Форма 1'!$I396*VLOOKUP('Форма 1'!$G396,'Предельники 2022'!$B$4:$X$28,'Форма 1'!AB$7),2),"")</f>
        <v/>
      </c>
      <c r="H396" s="30" t="str">
        <f>IF(ISNUMBER('Форма 1'!AC396),ROUND('Форма 1'!$I396*VLOOKUP('Форма 1'!$G396,'Предельники 2022'!$B$4:$X$28,'Форма 1'!AC$7),2),"")</f>
        <v/>
      </c>
      <c r="I396" s="30" t="str">
        <f>IF(ISNUMBER('Форма 1'!AD396),ROUND('Форма 1'!$I396*VLOOKUP('Форма 1'!$G396,'Предельники 2022'!$B$4:$X$28,'Форма 1'!AD$7),2),"")</f>
        <v/>
      </c>
      <c r="J396" s="30">
        <f>IF(ISNUMBER('Форма 1'!AE396),ROUND('Форма 1'!$I396*VLOOKUP('Форма 1'!$G396,'Предельники 2022'!$B$4:$X$28,'Форма 1'!AE$7),2),"")</f>
        <v>1030229.94</v>
      </c>
      <c r="K396" s="30" t="str">
        <f>IF(ISNUMBER('Форма 1'!AF396),ROUND('Форма 1'!$I396*VLOOKUP('Форма 1'!$G396,'Предельники 2022'!$B$4:$X$28,'Форма 1'!AF$7),2),"")</f>
        <v/>
      </c>
      <c r="L396" s="31" t="str">
        <f>IF(ISBLANK('Форма 1'!AG396),"",'Форма 1'!AG396)</f>
        <v/>
      </c>
      <c r="M396" s="32" t="str">
        <f>IF(ISBLANK('Форма 1'!AH396),"",'Форма 1'!AH396)</f>
        <v/>
      </c>
      <c r="N396" s="30" t="str">
        <f>IF(ISNUMBER('Форма 1'!AI396),ROUND('Форма 1'!$I396*VLOOKUP('Форма 1'!$G396,'Предельники 2022'!$B$4:$X$28,'Форма 1'!AI$7),2),"")</f>
        <v/>
      </c>
      <c r="O396" s="30" t="str">
        <f>IF(ISNUMBER('Форма 1'!AJ396),ROUND('Форма 1'!$I396*VLOOKUP('Форма 1'!$G396,'Предельники 2022'!$B$4:$X$28,'Форма 1'!AJ$7),2),"")</f>
        <v/>
      </c>
      <c r="P396" s="30" t="str">
        <f>IF(ISNUMBER('Форма 1'!AK396),ROUND('Форма 1'!$I396*VLOOKUP('Форма 1'!$G396,'Предельники 2022'!$B$4:$X$28,'Форма 1'!AK$7),2),"")</f>
        <v/>
      </c>
      <c r="Q396" s="30" t="str">
        <f>IF(ISNUMBER('Форма 1'!AL396),ROUND('Форма 1'!$I396*VLOOKUP('Форма 1'!$G396,'Предельники 2022'!$B$4:$X$28,'Форма 1'!AL$7),2),"")</f>
        <v/>
      </c>
      <c r="R396" s="30" t="str">
        <f>IF(ISNUMBER('Форма 1'!AM396),ROUND('Форма 1'!$I396*VLOOKUP('Форма 1'!$G396,'Предельники 2022'!$B$4:$X$28,'Форма 1'!AM$7),2),"")</f>
        <v/>
      </c>
      <c r="S396" s="93" t="str">
        <f t="shared" si="68"/>
        <v/>
      </c>
      <c r="T396" s="93" t="str">
        <f>IF(ISNUMBER('Форма 1'!AN396),INDEX('Предельники 2022'!$C$4:$X$28,MATCH('Форма 1'!$G396,'Предельники 2022'!$B$4:$B$28,0),MATCH(T$5,'Предельники 2022'!$C$3:$X$3,0)),"")</f>
        <v/>
      </c>
      <c r="U396" s="93" t="str">
        <f>IF(ISNUMBER('Форма 1'!AO396),INDEX('Предельники 2022'!$C$4:$X$28,MATCH('Форма 1'!$G396,'Предельники 2022'!$B$4:$B$28,0),MATCH(U$5,'Предельники 2022'!$C$3:$X$3,0)),"")</f>
        <v/>
      </c>
      <c r="V396" s="93" t="str">
        <f>IF(ISNUMBER('Форма 1'!AP396),INDEX('Предельники 2022'!$C$4:$X$28,MATCH('Форма 1'!$G396,'Предельники 2022'!$B$4:$B$28,0),MATCH(V$5,'Предельники 2022'!$C$3:$X$3,0)),"")</f>
        <v/>
      </c>
      <c r="W396" s="93" t="str">
        <f>IF(ISNUMBER('Форма 1'!AQ396),INDEX('Предельники 2022'!$C$4:$X$28,MATCH('Форма 1'!$G396,'Предельники 2022'!$B$4:$B$28,0),MATCH(W$5,'Предельники 2022'!$C$3:$X$3,0)),"")</f>
        <v/>
      </c>
      <c r="X396" s="30" t="str">
        <f>IF(ISNUMBER('Форма 1'!AR396),ROUND('Форма 1'!$I396*VLOOKUP('Форма 1'!$G396,'Предельники 2022'!$B$4:$X$28,'Форма 1'!AR$7),2),"")</f>
        <v/>
      </c>
      <c r="Y396" s="30" t="str">
        <f>IF(ISNUMBER('Форма 1'!AS396),ROUND('Форма 1'!$I396*VLOOKUP('Форма 1'!$G396,'Предельники 2022'!$B$4:$X$28,'Форма 1'!AS$7),2),"")</f>
        <v/>
      </c>
      <c r="Z396" s="30" t="str">
        <f>IF(ISNUMBER('Форма 1'!AT396),ROUND('Форма 1'!$I396*VLOOKUP('Форма 1'!$G396,'Предельники 2022'!$B$4:$X$28,'Форма 1'!AT$7),2),"")</f>
        <v/>
      </c>
      <c r="AA396" s="32"/>
      <c r="AB396" s="128">
        <f>'Форма 1'!T396</f>
        <v>45657</v>
      </c>
      <c r="AC396" s="130" t="str">
        <f>'Форма 1'!U396</f>
        <v>СС</v>
      </c>
    </row>
    <row r="397" spans="1:29" x14ac:dyDescent="0.25">
      <c r="A397" s="28">
        <f t="shared" si="67"/>
        <v>2</v>
      </c>
      <c r="B397" s="74" t="str">
        <f>IF(ISBLANK('Форма 1'!B397),"",'Форма 1'!B397)</f>
        <v>Чайковский городской округ Пермского края</v>
      </c>
      <c r="C397" s="87" t="s">
        <v>105</v>
      </c>
      <c r="D397" s="29">
        <f>IF(ISBLANK(C397),"Введите адрес",IF(C397='Форма 1'!C397,SUM(E397:K397,M397:S397,Форма2[[#This Row],[19]:[22]]),"Ошибка в адресе!"))</f>
        <v>19589966.289999999</v>
      </c>
      <c r="E397" s="30" t="str">
        <f>IF(ISNUMBER('Форма 1'!Z397),ROUND('Форма 1'!$I397*VLOOKUP('Форма 1'!$G397,'Предельники 2022'!$B$4:$X$28,'Форма 1'!Z$7),2),"")</f>
        <v/>
      </c>
      <c r="F397" s="30">
        <f>IF(ISNUMBER('Форма 1'!AA397),ROUND('Форма 1'!$I397*VLOOKUP('Форма 1'!$G397,'Предельники 2022'!$B$4:$X$28,'Форма 1'!AA$7),2),"")</f>
        <v>8846166.3699999992</v>
      </c>
      <c r="G397" s="30" t="str">
        <f>IF(ISNUMBER('Форма 1'!AB397),ROUND('Форма 1'!$I397*VLOOKUP('Форма 1'!$G397,'Предельники 2022'!$B$4:$X$28,'Форма 1'!AB$7),2),"")</f>
        <v/>
      </c>
      <c r="H397" s="30" t="str">
        <f>IF(ISNUMBER('Форма 1'!AC397),ROUND('Форма 1'!$I397*VLOOKUP('Форма 1'!$G397,'Предельники 2022'!$B$4:$X$28,'Форма 1'!AC$7),2),"")</f>
        <v/>
      </c>
      <c r="I397" s="30" t="str">
        <f>IF(ISNUMBER('Форма 1'!AD397),ROUND('Форма 1'!$I397*VLOOKUP('Форма 1'!$G397,'Предельники 2022'!$B$4:$X$28,'Форма 1'!AD$7),2),"")</f>
        <v/>
      </c>
      <c r="J397" s="30">
        <f>IF(ISNUMBER('Форма 1'!AE397),ROUND('Форма 1'!$I397*VLOOKUP('Форма 1'!$G397,'Предельники 2022'!$B$4:$X$28,'Форма 1'!AE$7),2),"")</f>
        <v>678912.51</v>
      </c>
      <c r="K397" s="30" t="str">
        <f>IF(ISNUMBER('Форма 1'!AF397),ROUND('Форма 1'!$I397*VLOOKUP('Форма 1'!$G397,'Предельники 2022'!$B$4:$X$28,'Форма 1'!AF$7),2),"")</f>
        <v/>
      </c>
      <c r="L397" s="31" t="str">
        <f>IF(ISBLANK('Форма 1'!AG397),"",'Форма 1'!AG397)</f>
        <v/>
      </c>
      <c r="M397" s="32" t="str">
        <f>IF(ISBLANK('Форма 1'!AH397),"",'Форма 1'!AH397)</f>
        <v/>
      </c>
      <c r="N397" s="30">
        <f>IF(ISNUMBER('Форма 1'!AI397),ROUND('Форма 1'!$I397*VLOOKUP('Форма 1'!$G397,'Предельники 2022'!$B$4:$X$28,'Форма 1'!AI$7),2),"")</f>
        <v>10064887.41</v>
      </c>
      <c r="O397" s="30" t="str">
        <f>IF(ISNUMBER('Форма 1'!AJ397),ROUND('Форма 1'!$I397*VLOOKUP('Форма 1'!$G397,'Предельники 2022'!$B$4:$X$28,'Форма 1'!AJ$7),2),"")</f>
        <v/>
      </c>
      <c r="P397" s="30" t="str">
        <f>IF(ISNUMBER('Форма 1'!AK397),ROUND('Форма 1'!$I397*VLOOKUP('Форма 1'!$G397,'Предельники 2022'!$B$4:$X$28,'Форма 1'!AK$7),2),"")</f>
        <v/>
      </c>
      <c r="Q397" s="30" t="str">
        <f>IF(ISNUMBER('Форма 1'!AL397),ROUND('Форма 1'!$I397*VLOOKUP('Форма 1'!$G397,'Предельники 2022'!$B$4:$X$28,'Форма 1'!AL$7),2),"")</f>
        <v/>
      </c>
      <c r="R397" s="30" t="str">
        <f>IF(ISNUMBER('Форма 1'!AM397),ROUND('Форма 1'!$I397*VLOOKUP('Форма 1'!$G397,'Предельники 2022'!$B$4:$X$28,'Форма 1'!AM$7),2),"")</f>
        <v/>
      </c>
      <c r="S397" s="93" t="str">
        <f t="shared" si="68"/>
        <v/>
      </c>
      <c r="T397" s="93" t="str">
        <f>IF(ISNUMBER('Форма 1'!AN397),INDEX('Предельники 2022'!$C$4:$X$28,MATCH('Форма 1'!$G397,'Предельники 2022'!$B$4:$B$28,0),MATCH(T$5,'Предельники 2022'!$C$3:$X$3,0)),"")</f>
        <v/>
      </c>
      <c r="U397" s="93" t="str">
        <f>IF(ISNUMBER('Форма 1'!AO397),INDEX('Предельники 2022'!$C$4:$X$28,MATCH('Форма 1'!$G397,'Предельники 2022'!$B$4:$B$28,0),MATCH(U$5,'Предельники 2022'!$C$3:$X$3,0)),"")</f>
        <v/>
      </c>
      <c r="V397" s="93" t="str">
        <f>IF(ISNUMBER('Форма 1'!AP397),INDEX('Предельники 2022'!$C$4:$X$28,MATCH('Форма 1'!$G397,'Предельники 2022'!$B$4:$B$28,0),MATCH(V$5,'Предельники 2022'!$C$3:$X$3,0)),"")</f>
        <v/>
      </c>
      <c r="W397" s="93" t="str">
        <f>IF(ISNUMBER('Форма 1'!AQ397),INDEX('Предельники 2022'!$C$4:$X$28,MATCH('Форма 1'!$G397,'Предельники 2022'!$B$4:$B$28,0),MATCH(W$5,'Предельники 2022'!$C$3:$X$3,0)),"")</f>
        <v/>
      </c>
      <c r="X397" s="30" t="str">
        <f>IF(ISNUMBER('Форма 1'!AR397),ROUND('Форма 1'!$I397*VLOOKUP('Форма 1'!$G397,'Предельники 2022'!$B$4:$X$28,'Форма 1'!AR$7),2),"")</f>
        <v/>
      </c>
      <c r="Y397" s="30" t="str">
        <f>IF(ISNUMBER('Форма 1'!AS397),ROUND('Форма 1'!$I397*VLOOKUP('Форма 1'!$G397,'Предельники 2022'!$B$4:$X$28,'Форма 1'!AS$7),2),"")</f>
        <v/>
      </c>
      <c r="Z397" s="30" t="str">
        <f>IF(ISNUMBER('Форма 1'!AT397),ROUND('Форма 1'!$I397*VLOOKUP('Форма 1'!$G397,'Предельники 2022'!$B$4:$X$28,'Форма 1'!AT$7),2),"")</f>
        <v/>
      </c>
      <c r="AA397" s="32"/>
      <c r="AB397" s="128">
        <f>'Форма 1'!T397</f>
        <v>45657</v>
      </c>
      <c r="AC397" s="130" t="str">
        <f>'Форма 1'!U397</f>
        <v>СС</v>
      </c>
    </row>
    <row r="398" spans="1:29" x14ac:dyDescent="0.25">
      <c r="A398" s="28">
        <f t="shared" si="67"/>
        <v>3</v>
      </c>
      <c r="B398" s="74" t="str">
        <f>IF(ISBLANK('Форма 1'!B398),"",'Форма 1'!B398)</f>
        <v>Чайковский городской округ Пермского края</v>
      </c>
      <c r="C398" s="87" t="s">
        <v>659</v>
      </c>
      <c r="D398" s="29">
        <f>IF(ISBLANK(C398),"Введите адрес",IF(C398='Форма 1'!C398,SUM(E398:K398,M398:S398,Форма2[[#This Row],[19]:[22]]),"Ошибка в адресе!"))</f>
        <v>15651181.859999999</v>
      </c>
      <c r="E398" s="30" t="str">
        <f>IF(ISNUMBER('Форма 1'!Z398),ROUND('Форма 1'!$I398*VLOOKUP('Форма 1'!$G398,'Предельники 2022'!$B$4:$X$28,'Форма 1'!Z$7),2),"")</f>
        <v/>
      </c>
      <c r="F398" s="30" t="str">
        <f>IF(ISNUMBER('Форма 1'!AA398),ROUND('Форма 1'!$I398*VLOOKUP('Форма 1'!$G398,'Предельники 2022'!$B$4:$X$28,'Форма 1'!AA$7),2),"")</f>
        <v/>
      </c>
      <c r="G398" s="30" t="str">
        <f>IF(ISNUMBER('Форма 1'!AB398),ROUND('Форма 1'!$I398*VLOOKUP('Форма 1'!$G398,'Предельники 2022'!$B$4:$X$28,'Форма 1'!AB$7),2),"")</f>
        <v/>
      </c>
      <c r="H398" s="30" t="str">
        <f>IF(ISNUMBER('Форма 1'!AC398),ROUND('Форма 1'!$I398*VLOOKUP('Форма 1'!$G398,'Предельники 2022'!$B$4:$X$28,'Форма 1'!AC$7),2),"")</f>
        <v/>
      </c>
      <c r="I398" s="30" t="str">
        <f>IF(ISNUMBER('Форма 1'!AD398),ROUND('Форма 1'!$I398*VLOOKUP('Форма 1'!$G398,'Предельники 2022'!$B$4:$X$28,'Форма 1'!AD$7),2),"")</f>
        <v/>
      </c>
      <c r="J398" s="30" t="str">
        <f>IF(ISNUMBER('Форма 1'!AE398),ROUND('Форма 1'!$I398*VLOOKUP('Форма 1'!$G398,'Предельники 2022'!$B$4:$X$28,'Форма 1'!AE$7),2),"")</f>
        <v/>
      </c>
      <c r="K398" s="30" t="str">
        <f>IF(ISNUMBER('Форма 1'!AF398),ROUND('Форма 1'!$I398*VLOOKUP('Форма 1'!$G398,'Предельники 2022'!$B$4:$X$28,'Форма 1'!AF$7),2),"")</f>
        <v/>
      </c>
      <c r="L398" s="31" t="str">
        <f>IF(ISBLANK('Форма 1'!AG398),"",'Форма 1'!AG398)</f>
        <v/>
      </c>
      <c r="M398" s="32" t="str">
        <f>IF(ISBLANK('Форма 1'!AH398),"",'Форма 1'!AH398)</f>
        <v/>
      </c>
      <c r="N398" s="30">
        <f>IF(ISNUMBER('Форма 1'!AI398),ROUND('Форма 1'!$I398*VLOOKUP('Форма 1'!$G398,'Предельники 2022'!$B$4:$X$28,'Форма 1'!AI$7),2),"")</f>
        <v>15651181.859999999</v>
      </c>
      <c r="O398" s="30" t="str">
        <f>IF(ISNUMBER('Форма 1'!AJ398),ROUND('Форма 1'!$I398*VLOOKUP('Форма 1'!$G398,'Предельники 2022'!$B$4:$X$28,'Форма 1'!AJ$7),2),"")</f>
        <v/>
      </c>
      <c r="P398" s="30" t="str">
        <f>IF(ISNUMBER('Форма 1'!AK398),ROUND('Форма 1'!$I398*VLOOKUP('Форма 1'!$G398,'Предельники 2022'!$B$4:$X$28,'Форма 1'!AK$7),2),"")</f>
        <v/>
      </c>
      <c r="Q398" s="30" t="str">
        <f>IF(ISNUMBER('Форма 1'!AL398),ROUND('Форма 1'!$I398*VLOOKUP('Форма 1'!$G398,'Предельники 2022'!$B$4:$X$28,'Форма 1'!AL$7),2),"")</f>
        <v/>
      </c>
      <c r="R398" s="30" t="str">
        <f>IF(ISNUMBER('Форма 1'!AM398),ROUND('Форма 1'!$I398*VLOOKUP('Форма 1'!$G398,'Предельники 2022'!$B$4:$X$28,'Форма 1'!AM$7),2),"")</f>
        <v/>
      </c>
      <c r="S398" s="93" t="str">
        <f t="shared" si="68"/>
        <v/>
      </c>
      <c r="T398" s="93" t="str">
        <f>IF(ISNUMBER('Форма 1'!AN398),INDEX('Предельники 2022'!$C$4:$X$28,MATCH('Форма 1'!$G398,'Предельники 2022'!$B$4:$B$28,0),MATCH(T$5,'Предельники 2022'!$C$3:$X$3,0)),"")</f>
        <v/>
      </c>
      <c r="U398" s="93" t="str">
        <f>IF(ISNUMBER('Форма 1'!AO398),INDEX('Предельники 2022'!$C$4:$X$28,MATCH('Форма 1'!$G398,'Предельники 2022'!$B$4:$B$28,0),MATCH(U$5,'Предельники 2022'!$C$3:$X$3,0)),"")</f>
        <v/>
      </c>
      <c r="V398" s="93" t="str">
        <f>IF(ISNUMBER('Форма 1'!AP398),INDEX('Предельники 2022'!$C$4:$X$28,MATCH('Форма 1'!$G398,'Предельники 2022'!$B$4:$B$28,0),MATCH(V$5,'Предельники 2022'!$C$3:$X$3,0)),"")</f>
        <v/>
      </c>
      <c r="W398" s="93" t="str">
        <f>IF(ISNUMBER('Форма 1'!AQ398),INDEX('Предельники 2022'!$C$4:$X$28,MATCH('Форма 1'!$G398,'Предельники 2022'!$B$4:$B$28,0),MATCH(W$5,'Предельники 2022'!$C$3:$X$3,0)),"")</f>
        <v/>
      </c>
      <c r="X398" s="30" t="str">
        <f>IF(ISNUMBER('Форма 1'!AR398),ROUND('Форма 1'!$I398*VLOOKUP('Форма 1'!$G398,'Предельники 2022'!$B$4:$X$28,'Форма 1'!AR$7),2),"")</f>
        <v/>
      </c>
      <c r="Y398" s="30" t="str">
        <f>IF(ISNUMBER('Форма 1'!AS398),ROUND('Форма 1'!$I398*VLOOKUP('Форма 1'!$G398,'Предельники 2022'!$B$4:$X$28,'Форма 1'!AS$7),2),"")</f>
        <v/>
      </c>
      <c r="Z398" s="30" t="str">
        <f>IF(ISNUMBER('Форма 1'!AT398),ROUND('Форма 1'!$I398*VLOOKUP('Форма 1'!$G398,'Предельники 2022'!$B$4:$X$28,'Форма 1'!AT$7),2),"")</f>
        <v/>
      </c>
      <c r="AA398" s="32"/>
      <c r="AB398" s="128">
        <f>'Форма 1'!T398</f>
        <v>45657</v>
      </c>
      <c r="AC398" s="130" t="str">
        <f>'Форма 1'!U398</f>
        <v>РО</v>
      </c>
    </row>
    <row r="399" spans="1:29" x14ac:dyDescent="0.25">
      <c r="A399" s="28">
        <f t="shared" si="67"/>
        <v>4</v>
      </c>
      <c r="B399" s="74" t="str">
        <f>IF(ISBLANK('Форма 1'!B399),"",'Форма 1'!B399)</f>
        <v>Чайковский городской округ Пермского края</v>
      </c>
      <c r="C399" s="87" t="s">
        <v>106</v>
      </c>
      <c r="D399" s="29">
        <f>IF(ISBLANK(C399),"Введите адрес",IF(C399='Форма 1'!C399,SUM(E399:K399,M399:S399,Форма2[[#This Row],[19]:[22]]),"Ошибка в адресе!"))</f>
        <v>26464537.93</v>
      </c>
      <c r="E399" s="30" t="str">
        <f>IF(ISNUMBER('Форма 1'!Z399),ROUND('Форма 1'!$I399*VLOOKUP('Форма 1'!$G399,'Предельники 2022'!$B$4:$X$28,'Форма 1'!Z$7),2),"")</f>
        <v/>
      </c>
      <c r="F399" s="30">
        <f>IF(ISNUMBER('Форма 1'!AA399),ROUND('Форма 1'!$I399*VLOOKUP('Форма 1'!$G399,'Предельники 2022'!$B$4:$X$28,'Форма 1'!AA$7),2),"")</f>
        <v>13861878.02</v>
      </c>
      <c r="G399" s="30" t="str">
        <f>IF(ISNUMBER('Форма 1'!AB399),ROUND('Форма 1'!$I399*VLOOKUP('Форма 1'!$G399,'Предельники 2022'!$B$4:$X$28,'Форма 1'!AB$7),2),"")</f>
        <v/>
      </c>
      <c r="H399" s="30" t="str">
        <f>IF(ISNUMBER('Форма 1'!AC399),ROUND('Форма 1'!$I399*VLOOKUP('Форма 1'!$G399,'Предельники 2022'!$B$4:$X$28,'Форма 1'!AC$7),2),"")</f>
        <v/>
      </c>
      <c r="I399" s="30">
        <f>IF(ISNUMBER('Форма 1'!AD399),ROUND('Форма 1'!$I399*VLOOKUP('Форма 1'!$G399,'Предельники 2022'!$B$4:$X$28,'Форма 1'!AD$7),2),"")</f>
        <v>1922846.04</v>
      </c>
      <c r="J399" s="30">
        <f>IF(ISNUMBER('Форма 1'!AE399),ROUND('Форма 1'!$I399*VLOOKUP('Форма 1'!$G399,'Предельники 2022'!$B$4:$X$28,'Форма 1'!AE$7),2),"")</f>
        <v>1063850.94</v>
      </c>
      <c r="K399" s="30" t="str">
        <f>IF(ISNUMBER('Форма 1'!AF399),ROUND('Форма 1'!$I399*VLOOKUP('Форма 1'!$G399,'Предельники 2022'!$B$4:$X$28,'Форма 1'!AF$7),2),"")</f>
        <v/>
      </c>
      <c r="L399" s="31" t="str">
        <f>IF(ISBLANK('Форма 1'!AG399),"",'Форма 1'!AG399)</f>
        <v/>
      </c>
      <c r="M399" s="32" t="str">
        <f>IF(ISBLANK('Форма 1'!AH399),"",'Форма 1'!AH399)</f>
        <v/>
      </c>
      <c r="N399" s="30" t="str">
        <f>IF(ISNUMBER('Форма 1'!AI399),ROUND('Форма 1'!$I399*VLOOKUP('Форма 1'!$G399,'Предельники 2022'!$B$4:$X$28,'Форма 1'!AI$7),2),"")</f>
        <v/>
      </c>
      <c r="O399" s="30">
        <f>IF(ISNUMBER('Форма 1'!AJ399),ROUND('Форма 1'!$I399*VLOOKUP('Форма 1'!$G399,'Предельники 2022'!$B$4:$X$28,'Форма 1'!AJ$7),2),"")</f>
        <v>9615962.9299999997</v>
      </c>
      <c r="P399" s="30" t="str">
        <f>IF(ISNUMBER('Форма 1'!AK399),ROUND('Форма 1'!$I399*VLOOKUP('Форма 1'!$G399,'Предельники 2022'!$B$4:$X$28,'Форма 1'!AK$7),2),"")</f>
        <v/>
      </c>
      <c r="Q399" s="30" t="str">
        <f>IF(ISNUMBER('Форма 1'!AL399),ROUND('Форма 1'!$I399*VLOOKUP('Форма 1'!$G399,'Предельники 2022'!$B$4:$X$28,'Форма 1'!AL$7),2),"")</f>
        <v/>
      </c>
      <c r="R399" s="30" t="str">
        <f>IF(ISNUMBER('Форма 1'!AM399),ROUND('Форма 1'!$I399*VLOOKUP('Форма 1'!$G399,'Предельники 2022'!$B$4:$X$28,'Форма 1'!AM$7),2),"")</f>
        <v/>
      </c>
      <c r="S399" s="93" t="str">
        <f t="shared" si="68"/>
        <v/>
      </c>
      <c r="T399" s="93" t="str">
        <f>IF(ISNUMBER('Форма 1'!AN399),INDEX('Предельники 2022'!$C$4:$X$28,MATCH('Форма 1'!$G399,'Предельники 2022'!$B$4:$B$28,0),MATCH(T$5,'Предельники 2022'!$C$3:$X$3,0)),"")</f>
        <v/>
      </c>
      <c r="U399" s="93" t="str">
        <f>IF(ISNUMBER('Форма 1'!AO399),INDEX('Предельники 2022'!$C$4:$X$28,MATCH('Форма 1'!$G399,'Предельники 2022'!$B$4:$B$28,0),MATCH(U$5,'Предельники 2022'!$C$3:$X$3,0)),"")</f>
        <v/>
      </c>
      <c r="V399" s="93" t="str">
        <f>IF(ISNUMBER('Форма 1'!AP399),INDEX('Предельники 2022'!$C$4:$X$28,MATCH('Форма 1'!$G399,'Предельники 2022'!$B$4:$B$28,0),MATCH(V$5,'Предельники 2022'!$C$3:$X$3,0)),"")</f>
        <v/>
      </c>
      <c r="W399" s="93" t="str">
        <f>IF(ISNUMBER('Форма 1'!AQ399),INDEX('Предельники 2022'!$C$4:$X$28,MATCH('Форма 1'!$G399,'Предельники 2022'!$B$4:$B$28,0),MATCH(W$5,'Предельники 2022'!$C$3:$X$3,0)),"")</f>
        <v/>
      </c>
      <c r="X399" s="30" t="str">
        <f>IF(ISNUMBER('Форма 1'!AR399),ROUND('Форма 1'!$I399*VLOOKUP('Форма 1'!$G399,'Предельники 2022'!$B$4:$X$28,'Форма 1'!AR$7),2),"")</f>
        <v/>
      </c>
      <c r="Y399" s="30" t="str">
        <f>IF(ISNUMBER('Форма 1'!AS399),ROUND('Форма 1'!$I399*VLOOKUP('Форма 1'!$G399,'Предельники 2022'!$B$4:$X$28,'Форма 1'!AS$7),2),"")</f>
        <v/>
      </c>
      <c r="Z399" s="30" t="str">
        <f>IF(ISNUMBER('Форма 1'!AT399),ROUND('Форма 1'!$I399*VLOOKUP('Форма 1'!$G399,'Предельники 2022'!$B$4:$X$28,'Форма 1'!AT$7),2),"")</f>
        <v/>
      </c>
      <c r="AA399" s="32"/>
      <c r="AB399" s="128">
        <f>'Форма 1'!T399</f>
        <v>45657</v>
      </c>
      <c r="AC399" s="130" t="str">
        <f>'Форма 1'!U399</f>
        <v>СС</v>
      </c>
    </row>
    <row r="400" spans="1:29" x14ac:dyDescent="0.25">
      <c r="A400" s="28">
        <f t="shared" si="67"/>
        <v>5</v>
      </c>
      <c r="B400" s="74" t="str">
        <f>IF(ISBLANK('Форма 1'!B400),"",'Форма 1'!B400)</f>
        <v>Чайковский городской округ Пермского края</v>
      </c>
      <c r="C400" s="87" t="s">
        <v>176</v>
      </c>
      <c r="D400" s="29">
        <f>IF(ISBLANK(C400),"Введите адрес",IF(C400='Форма 1'!C400,SUM(E400:K400,M400:S400,Форма2[[#This Row],[19]:[22]]),"Ошибка в адресе!"))</f>
        <v>5557017.8399999999</v>
      </c>
      <c r="E400" s="30" t="str">
        <f>IF(ISNUMBER('Форма 1'!Z400),ROUND('Форма 1'!$I400*VLOOKUP('Форма 1'!$G400,'Предельники 2022'!$B$4:$X$28,'Форма 1'!Z$7),2),"")</f>
        <v/>
      </c>
      <c r="F400" s="30" t="str">
        <f>IF(ISNUMBER('Форма 1'!AA400),ROUND('Форма 1'!$I400*VLOOKUP('Форма 1'!$G400,'Предельники 2022'!$B$4:$X$28,'Форма 1'!AA$7),2),"")</f>
        <v/>
      </c>
      <c r="G400" s="30" t="str">
        <f>IF(ISNUMBER('Форма 1'!AB400),ROUND('Форма 1'!$I400*VLOOKUP('Форма 1'!$G400,'Предельники 2022'!$B$4:$X$28,'Форма 1'!AB$7),2),"")</f>
        <v/>
      </c>
      <c r="H400" s="30" t="str">
        <f>IF(ISNUMBER('Форма 1'!AC400),ROUND('Форма 1'!$I400*VLOOKUP('Форма 1'!$G400,'Предельники 2022'!$B$4:$X$28,'Форма 1'!AC$7),2),"")</f>
        <v/>
      </c>
      <c r="I400" s="30" t="str">
        <f>IF(ISNUMBER('Форма 1'!AD400),ROUND('Форма 1'!$I400*VLOOKUP('Форма 1'!$G400,'Предельники 2022'!$B$4:$X$28,'Форма 1'!AD$7),2),"")</f>
        <v/>
      </c>
      <c r="J400" s="30" t="str">
        <f>IF(ISNUMBER('Форма 1'!AE400),ROUND('Форма 1'!$I400*VLOOKUP('Форма 1'!$G400,'Предельники 2022'!$B$4:$X$28,'Форма 1'!AE$7),2),"")</f>
        <v/>
      </c>
      <c r="K400" s="30" t="str">
        <f>IF(ISNUMBER('Форма 1'!AF400),ROUND('Форма 1'!$I400*VLOOKUP('Форма 1'!$G400,'Предельники 2022'!$B$4:$X$28,'Форма 1'!AF$7),2),"")</f>
        <v/>
      </c>
      <c r="L400" s="31">
        <f>IF(ISBLANK('Форма 1'!AG400),"",'Форма 1'!AG400)</f>
        <v>2</v>
      </c>
      <c r="M400" s="32">
        <f>IF(ISBLANK('Форма 1'!AH400),"",'Форма 1'!AH400)</f>
        <v>5557017.8399999999</v>
      </c>
      <c r="N400" s="30" t="str">
        <f>IF(ISNUMBER('Форма 1'!AI400),ROUND('Форма 1'!$I400*VLOOKUP('Форма 1'!$G400,'Предельники 2022'!$B$4:$X$28,'Форма 1'!AI$7),2),"")</f>
        <v/>
      </c>
      <c r="O400" s="30" t="str">
        <f>IF(ISNUMBER('Форма 1'!AJ400),ROUND('Форма 1'!$I400*VLOOKUP('Форма 1'!$G400,'Предельники 2022'!$B$4:$X$28,'Форма 1'!AJ$7),2),"")</f>
        <v/>
      </c>
      <c r="P400" s="30" t="str">
        <f>IF(ISNUMBER('Форма 1'!AK400),ROUND('Форма 1'!$I400*VLOOKUP('Форма 1'!$G400,'Предельники 2022'!$B$4:$X$28,'Форма 1'!AK$7),2),"")</f>
        <v/>
      </c>
      <c r="Q400" s="30" t="str">
        <f>IF(ISNUMBER('Форма 1'!AL400),ROUND('Форма 1'!$I400*VLOOKUP('Форма 1'!$G400,'Предельники 2022'!$B$4:$X$28,'Форма 1'!AL$7),2),"")</f>
        <v/>
      </c>
      <c r="R400" s="30" t="str">
        <f>IF(ISNUMBER('Форма 1'!AM400),ROUND('Форма 1'!$I400*VLOOKUP('Форма 1'!$G400,'Предельники 2022'!$B$4:$X$28,'Форма 1'!AM$7),2),"")</f>
        <v/>
      </c>
      <c r="S400" s="93" t="str">
        <f t="shared" si="68"/>
        <v/>
      </c>
      <c r="T400" s="93" t="str">
        <f>IF(ISNUMBER('Форма 1'!AN400),INDEX('Предельники 2022'!$C$4:$X$28,MATCH('Форма 1'!$G400,'Предельники 2022'!$B$4:$B$28,0),MATCH(T$5,'Предельники 2022'!$C$3:$X$3,0)),"")</f>
        <v/>
      </c>
      <c r="U400" s="93" t="str">
        <f>IF(ISNUMBER('Форма 1'!AO400),INDEX('Предельники 2022'!$C$4:$X$28,MATCH('Форма 1'!$G400,'Предельники 2022'!$B$4:$B$28,0),MATCH(U$5,'Предельники 2022'!$C$3:$X$3,0)),"")</f>
        <v/>
      </c>
      <c r="V400" s="93" t="str">
        <f>IF(ISNUMBER('Форма 1'!AP400),INDEX('Предельники 2022'!$C$4:$X$28,MATCH('Форма 1'!$G400,'Предельники 2022'!$B$4:$B$28,0),MATCH(V$5,'Предельники 2022'!$C$3:$X$3,0)),"")</f>
        <v/>
      </c>
      <c r="W400" s="93" t="str">
        <f>IF(ISNUMBER('Форма 1'!AQ400),INDEX('Предельники 2022'!$C$4:$X$28,MATCH('Форма 1'!$G400,'Предельники 2022'!$B$4:$B$28,0),MATCH(W$5,'Предельники 2022'!$C$3:$X$3,0)),"")</f>
        <v/>
      </c>
      <c r="X400" s="30" t="str">
        <f>IF(ISNUMBER('Форма 1'!AR400),ROUND('Форма 1'!$I400*VLOOKUP('Форма 1'!$G400,'Предельники 2022'!$B$4:$X$28,'Форма 1'!AR$7),2),"")</f>
        <v/>
      </c>
      <c r="Y400" s="30" t="str">
        <f>IF(ISNUMBER('Форма 1'!AS400),ROUND('Форма 1'!$I400*VLOOKUP('Форма 1'!$G400,'Предельники 2022'!$B$4:$X$28,'Форма 1'!AS$7),2),"")</f>
        <v/>
      </c>
      <c r="Z400" s="30" t="str">
        <f>IF(ISNUMBER('Форма 1'!AT400),ROUND('Форма 1'!$I400*VLOOKUP('Форма 1'!$G400,'Предельники 2022'!$B$4:$X$28,'Форма 1'!AT$7),2),"")</f>
        <v/>
      </c>
      <c r="AA400" s="32"/>
      <c r="AB400" s="128">
        <f>'Форма 1'!T400</f>
        <v>45657</v>
      </c>
      <c r="AC400" s="130" t="str">
        <f>'Форма 1'!U400</f>
        <v>СС</v>
      </c>
    </row>
    <row r="401" spans="1:29" x14ac:dyDescent="0.25">
      <c r="A401" s="28">
        <f t="shared" si="67"/>
        <v>6</v>
      </c>
      <c r="B401" s="74" t="str">
        <f>IF(ISBLANK('Форма 1'!B401),"",'Форма 1'!B401)</f>
        <v>Чайковский городской округ Пермского края</v>
      </c>
      <c r="C401" s="87" t="s">
        <v>177</v>
      </c>
      <c r="D401" s="29">
        <f>IF(ISBLANK(C401),"Введите адрес",IF(C401='Форма 1'!C401,SUM(E401:K401,M401:S401,Форма2[[#This Row],[19]:[22]]),"Ошибка в адресе!"))</f>
        <v>2778508.92</v>
      </c>
      <c r="E401" s="30" t="str">
        <f>IF(ISNUMBER('Форма 1'!Z401),ROUND('Форма 1'!$I401*VLOOKUP('Форма 1'!$G401,'Предельники 2022'!$B$4:$X$28,'Форма 1'!Z$7),2),"")</f>
        <v/>
      </c>
      <c r="F401" s="30" t="str">
        <f>IF(ISNUMBER('Форма 1'!AA401),ROUND('Форма 1'!$I401*VLOOKUP('Форма 1'!$G401,'Предельники 2022'!$B$4:$X$28,'Форма 1'!AA$7),2),"")</f>
        <v/>
      </c>
      <c r="G401" s="30" t="str">
        <f>IF(ISNUMBER('Форма 1'!AB401),ROUND('Форма 1'!$I401*VLOOKUP('Форма 1'!$G401,'Предельники 2022'!$B$4:$X$28,'Форма 1'!AB$7),2),"")</f>
        <v/>
      </c>
      <c r="H401" s="30" t="str">
        <f>IF(ISNUMBER('Форма 1'!AC401),ROUND('Форма 1'!$I401*VLOOKUP('Форма 1'!$G401,'Предельники 2022'!$B$4:$X$28,'Форма 1'!AC$7),2),"")</f>
        <v/>
      </c>
      <c r="I401" s="30" t="str">
        <f>IF(ISNUMBER('Форма 1'!AD401),ROUND('Форма 1'!$I401*VLOOKUP('Форма 1'!$G401,'Предельники 2022'!$B$4:$X$28,'Форма 1'!AD$7),2),"")</f>
        <v/>
      </c>
      <c r="J401" s="30" t="str">
        <f>IF(ISNUMBER('Форма 1'!AE401),ROUND('Форма 1'!$I401*VLOOKUP('Форма 1'!$G401,'Предельники 2022'!$B$4:$X$28,'Форма 1'!AE$7),2),"")</f>
        <v/>
      </c>
      <c r="K401" s="30" t="str">
        <f>IF(ISNUMBER('Форма 1'!AF401),ROUND('Форма 1'!$I401*VLOOKUP('Форма 1'!$G401,'Предельники 2022'!$B$4:$X$28,'Форма 1'!AF$7),2),"")</f>
        <v/>
      </c>
      <c r="L401" s="31">
        <f>IF(ISBLANK('Форма 1'!AG401),"",'Форма 1'!AG401)</f>
        <v>1</v>
      </c>
      <c r="M401" s="32">
        <f>IF(ISBLANK('Форма 1'!AH401),"",'Форма 1'!AH401)</f>
        <v>2778508.92</v>
      </c>
      <c r="N401" s="30" t="str">
        <f>IF(ISNUMBER('Форма 1'!AI401),ROUND('Форма 1'!$I401*VLOOKUP('Форма 1'!$G401,'Предельники 2022'!$B$4:$X$28,'Форма 1'!AI$7),2),"")</f>
        <v/>
      </c>
      <c r="O401" s="30" t="str">
        <f>IF(ISNUMBER('Форма 1'!AJ401),ROUND('Форма 1'!$I401*VLOOKUP('Форма 1'!$G401,'Предельники 2022'!$B$4:$X$28,'Форма 1'!AJ$7),2),"")</f>
        <v/>
      </c>
      <c r="P401" s="30" t="str">
        <f>IF(ISNUMBER('Форма 1'!AK401),ROUND('Форма 1'!$I401*VLOOKUP('Форма 1'!$G401,'Предельники 2022'!$B$4:$X$28,'Форма 1'!AK$7),2),"")</f>
        <v/>
      </c>
      <c r="Q401" s="30" t="str">
        <f>IF(ISNUMBER('Форма 1'!AL401),ROUND('Форма 1'!$I401*VLOOKUP('Форма 1'!$G401,'Предельники 2022'!$B$4:$X$28,'Форма 1'!AL$7),2),"")</f>
        <v/>
      </c>
      <c r="R401" s="30" t="str">
        <f>IF(ISNUMBER('Форма 1'!AM401),ROUND('Форма 1'!$I401*VLOOKUP('Форма 1'!$G401,'Предельники 2022'!$B$4:$X$28,'Форма 1'!AM$7),2),"")</f>
        <v/>
      </c>
      <c r="S401" s="93" t="str">
        <f t="shared" si="68"/>
        <v/>
      </c>
      <c r="T401" s="93" t="str">
        <f>IF(ISNUMBER('Форма 1'!AN401),INDEX('Предельники 2022'!$C$4:$X$28,MATCH('Форма 1'!$G401,'Предельники 2022'!$B$4:$B$28,0),MATCH(T$5,'Предельники 2022'!$C$3:$X$3,0)),"")</f>
        <v/>
      </c>
      <c r="U401" s="93" t="str">
        <f>IF(ISNUMBER('Форма 1'!AO401),INDEX('Предельники 2022'!$C$4:$X$28,MATCH('Форма 1'!$G401,'Предельники 2022'!$B$4:$B$28,0),MATCH(U$5,'Предельники 2022'!$C$3:$X$3,0)),"")</f>
        <v/>
      </c>
      <c r="V401" s="93" t="str">
        <f>IF(ISNUMBER('Форма 1'!AP401),INDEX('Предельники 2022'!$C$4:$X$28,MATCH('Форма 1'!$G401,'Предельники 2022'!$B$4:$B$28,0),MATCH(V$5,'Предельники 2022'!$C$3:$X$3,0)),"")</f>
        <v/>
      </c>
      <c r="W401" s="93" t="str">
        <f>IF(ISNUMBER('Форма 1'!AQ401),INDEX('Предельники 2022'!$C$4:$X$28,MATCH('Форма 1'!$G401,'Предельники 2022'!$B$4:$B$28,0),MATCH(W$5,'Предельники 2022'!$C$3:$X$3,0)),"")</f>
        <v/>
      </c>
      <c r="X401" s="30" t="str">
        <f>IF(ISNUMBER('Форма 1'!AR401),ROUND('Форма 1'!$I401*VLOOKUP('Форма 1'!$G401,'Предельники 2022'!$B$4:$X$28,'Форма 1'!AR$7),2),"")</f>
        <v/>
      </c>
      <c r="Y401" s="30" t="str">
        <f>IF(ISNUMBER('Форма 1'!AS401),ROUND('Форма 1'!$I401*VLOOKUP('Форма 1'!$G401,'Предельники 2022'!$B$4:$X$28,'Форма 1'!AS$7),2),"")</f>
        <v/>
      </c>
      <c r="Z401" s="30" t="str">
        <f>IF(ISNUMBER('Форма 1'!AT401),ROUND('Форма 1'!$I401*VLOOKUP('Форма 1'!$G401,'Предельники 2022'!$B$4:$X$28,'Форма 1'!AT$7),2),"")</f>
        <v/>
      </c>
      <c r="AA401" s="32"/>
      <c r="AB401" s="128">
        <f>'Форма 1'!T401</f>
        <v>45657</v>
      </c>
      <c r="AC401" s="130" t="str">
        <f>'Форма 1'!U401</f>
        <v>СС</v>
      </c>
    </row>
    <row r="402" spans="1:29" x14ac:dyDescent="0.25">
      <c r="A402" s="28">
        <f t="shared" si="67"/>
        <v>7</v>
      </c>
      <c r="B402" s="74" t="str">
        <f>IF(ISBLANK('Форма 1'!B402),"",'Форма 1'!B402)</f>
        <v>Чайковский городской округ Пермского края</v>
      </c>
      <c r="C402" s="87" t="s">
        <v>107</v>
      </c>
      <c r="D402" s="29">
        <f>IF(ISBLANK(C402),"Введите адрес",IF(C402='Форма 1'!C402,SUM(E402:K402,M402:S402,Форма2[[#This Row],[19]:[22]]),"Ошибка в адресе!"))</f>
        <v>20977217.590000004</v>
      </c>
      <c r="E402" s="30" t="str">
        <f>IF(ISNUMBER('Форма 1'!Z402),ROUND('Форма 1'!$I402*VLOOKUP('Форма 1'!$G402,'Предельники 2022'!$B$4:$X$28,'Форма 1'!Z$7),2),"")</f>
        <v/>
      </c>
      <c r="F402" s="30">
        <f>IF(ISNUMBER('Форма 1'!AA402),ROUND('Форма 1'!$I402*VLOOKUP('Форма 1'!$G402,'Предельники 2022'!$B$4:$X$28,'Форма 1'!AA$7),2),"")</f>
        <v>8747044.9600000009</v>
      </c>
      <c r="G402" s="30" t="str">
        <f>IF(ISNUMBER('Форма 1'!AB402),ROUND('Форма 1'!$I402*VLOOKUP('Форма 1'!$G402,'Предельники 2022'!$B$4:$X$28,'Форма 1'!AB$7),2),"")</f>
        <v/>
      </c>
      <c r="H402" s="30">
        <f>IF(ISNUMBER('Форма 1'!AC402),ROUND('Форма 1'!$I402*VLOOKUP('Форма 1'!$G402,'Предельники 2022'!$B$4:$X$28,'Форма 1'!AC$7),2),"")</f>
        <v>393413.55</v>
      </c>
      <c r="I402" s="30">
        <f>IF(ISNUMBER('Форма 1'!AD402),ROUND('Форма 1'!$I402*VLOOKUP('Форма 1'!$G402,'Предельники 2022'!$B$4:$X$28,'Форма 1'!AD$7),2),"")</f>
        <v>1213343.5900000001</v>
      </c>
      <c r="J402" s="30">
        <f>IF(ISNUMBER('Форма 1'!AE402),ROUND('Форма 1'!$I402*VLOOKUP('Форма 1'!$G402,'Предельники 2022'!$B$4:$X$28,'Форма 1'!AE$7),2),"")</f>
        <v>671305.28</v>
      </c>
      <c r="K402" s="30" t="str">
        <f>IF(ISNUMBER('Форма 1'!AF402),ROUND('Форма 1'!$I402*VLOOKUP('Форма 1'!$G402,'Предельники 2022'!$B$4:$X$28,'Форма 1'!AF$7),2),"")</f>
        <v/>
      </c>
      <c r="L402" s="31" t="str">
        <f>IF(ISBLANK('Форма 1'!AG402),"",'Форма 1'!AG402)</f>
        <v/>
      </c>
      <c r="M402" s="32" t="str">
        <f>IF(ISBLANK('Форма 1'!AH402),"",'Форма 1'!AH402)</f>
        <v/>
      </c>
      <c r="N402" s="30">
        <f>IF(ISNUMBER('Форма 1'!AI402),ROUND('Форма 1'!$I402*VLOOKUP('Форма 1'!$G402,'Предельники 2022'!$B$4:$X$28,'Форма 1'!AI$7),2),"")</f>
        <v>9952110.2100000009</v>
      </c>
      <c r="O402" s="30" t="str">
        <f>IF(ISNUMBER('Форма 1'!AJ402),ROUND('Форма 1'!$I402*VLOOKUP('Форма 1'!$G402,'Предельники 2022'!$B$4:$X$28,'Форма 1'!AJ$7),2),"")</f>
        <v/>
      </c>
      <c r="P402" s="30" t="str">
        <f>IF(ISNUMBER('Форма 1'!AK402),ROUND('Форма 1'!$I402*VLOOKUP('Форма 1'!$G402,'Предельники 2022'!$B$4:$X$28,'Форма 1'!AK$7),2),"")</f>
        <v/>
      </c>
      <c r="Q402" s="30" t="str">
        <f>IF(ISNUMBER('Форма 1'!AL402),ROUND('Форма 1'!$I402*VLOOKUP('Форма 1'!$G402,'Предельники 2022'!$B$4:$X$28,'Форма 1'!AL$7),2),"")</f>
        <v/>
      </c>
      <c r="R402" s="30" t="str">
        <f>IF(ISNUMBER('Форма 1'!AM402),ROUND('Форма 1'!$I402*VLOOKUP('Форма 1'!$G402,'Предельники 2022'!$B$4:$X$28,'Форма 1'!AM$7),2),"")</f>
        <v/>
      </c>
      <c r="S402" s="93" t="str">
        <f t="shared" si="68"/>
        <v/>
      </c>
      <c r="T402" s="93" t="str">
        <f>IF(ISNUMBER('Форма 1'!AN402),INDEX('Предельники 2022'!$C$4:$X$28,MATCH('Форма 1'!$G402,'Предельники 2022'!$B$4:$B$28,0),MATCH(T$5,'Предельники 2022'!$C$3:$X$3,0)),"")</f>
        <v/>
      </c>
      <c r="U402" s="93" t="str">
        <f>IF(ISNUMBER('Форма 1'!AO402),INDEX('Предельники 2022'!$C$4:$X$28,MATCH('Форма 1'!$G402,'Предельники 2022'!$B$4:$B$28,0),MATCH(U$5,'Предельники 2022'!$C$3:$X$3,0)),"")</f>
        <v/>
      </c>
      <c r="V402" s="93" t="str">
        <f>IF(ISNUMBER('Форма 1'!AP402),INDEX('Предельники 2022'!$C$4:$X$28,MATCH('Форма 1'!$G402,'Предельники 2022'!$B$4:$B$28,0),MATCH(V$5,'Предельники 2022'!$C$3:$X$3,0)),"")</f>
        <v/>
      </c>
      <c r="W402" s="93" t="str">
        <f>IF(ISNUMBER('Форма 1'!AQ402),INDEX('Предельники 2022'!$C$4:$X$28,MATCH('Форма 1'!$G402,'Предельники 2022'!$B$4:$B$28,0),MATCH(W$5,'Предельники 2022'!$C$3:$X$3,0)),"")</f>
        <v/>
      </c>
      <c r="X402" s="30" t="str">
        <f>IF(ISNUMBER('Форма 1'!AR402),ROUND('Форма 1'!$I402*VLOOKUP('Форма 1'!$G402,'Предельники 2022'!$B$4:$X$28,'Форма 1'!AR$7),2),"")</f>
        <v/>
      </c>
      <c r="Y402" s="30" t="str">
        <f>IF(ISNUMBER('Форма 1'!AS402),ROUND('Форма 1'!$I402*VLOOKUP('Форма 1'!$G402,'Предельники 2022'!$B$4:$X$28,'Форма 1'!AS$7),2),"")</f>
        <v/>
      </c>
      <c r="Z402" s="30" t="str">
        <f>IF(ISNUMBER('Форма 1'!AT402),ROUND('Форма 1'!$I402*VLOOKUP('Форма 1'!$G402,'Предельники 2022'!$B$4:$X$28,'Форма 1'!AT$7),2),"")</f>
        <v/>
      </c>
      <c r="AA402" s="32"/>
      <c r="AB402" s="128">
        <f>'Форма 1'!T402</f>
        <v>45657</v>
      </c>
      <c r="AC402" s="130" t="str">
        <f>'Форма 1'!U402</f>
        <v>СС</v>
      </c>
    </row>
    <row r="403" spans="1:29" x14ac:dyDescent="0.25">
      <c r="A403" s="28">
        <f t="shared" si="67"/>
        <v>8</v>
      </c>
      <c r="B403" s="74" t="str">
        <f>IF(ISBLANK('Форма 1'!B403),"",'Форма 1'!B403)</f>
        <v>Чайковский городской округ Пермского края</v>
      </c>
      <c r="C403" s="87" t="s">
        <v>178</v>
      </c>
      <c r="D403" s="29">
        <f>IF(ISBLANK(C403),"Введите адрес",IF(C403='Форма 1'!C403,SUM(E403:K403,M403:S403,Форма2[[#This Row],[19]:[22]]),"Ошибка в адресе!"))</f>
        <v>11114035.68</v>
      </c>
      <c r="E403" s="30" t="str">
        <f>IF(ISNUMBER('Форма 1'!Z403),ROUND('Форма 1'!$I403*VLOOKUP('Форма 1'!$G403,'Предельники 2022'!$B$4:$X$28,'Форма 1'!Z$7),2),"")</f>
        <v/>
      </c>
      <c r="F403" s="30" t="str">
        <f>IF(ISNUMBER('Форма 1'!AA403),ROUND('Форма 1'!$I403*VLOOKUP('Форма 1'!$G403,'Предельники 2022'!$B$4:$X$28,'Форма 1'!AA$7),2),"")</f>
        <v/>
      </c>
      <c r="G403" s="30" t="str">
        <f>IF(ISNUMBER('Форма 1'!AB403),ROUND('Форма 1'!$I403*VLOOKUP('Форма 1'!$G403,'Предельники 2022'!$B$4:$X$28,'Форма 1'!AB$7),2),"")</f>
        <v/>
      </c>
      <c r="H403" s="30" t="str">
        <f>IF(ISNUMBER('Форма 1'!AC403),ROUND('Форма 1'!$I403*VLOOKUP('Форма 1'!$G403,'Предельники 2022'!$B$4:$X$28,'Форма 1'!AC$7),2),"")</f>
        <v/>
      </c>
      <c r="I403" s="30" t="str">
        <f>IF(ISNUMBER('Форма 1'!AD403),ROUND('Форма 1'!$I403*VLOOKUP('Форма 1'!$G403,'Предельники 2022'!$B$4:$X$28,'Форма 1'!AD$7),2),"")</f>
        <v/>
      </c>
      <c r="J403" s="30" t="str">
        <f>IF(ISNUMBER('Форма 1'!AE403),ROUND('Форма 1'!$I403*VLOOKUP('Форма 1'!$G403,'Предельники 2022'!$B$4:$X$28,'Форма 1'!AE$7),2),"")</f>
        <v/>
      </c>
      <c r="K403" s="30" t="str">
        <f>IF(ISNUMBER('Форма 1'!AF403),ROUND('Форма 1'!$I403*VLOOKUP('Форма 1'!$G403,'Предельники 2022'!$B$4:$X$28,'Форма 1'!AF$7),2),"")</f>
        <v/>
      </c>
      <c r="L403" s="31">
        <f>IF(ISBLANK('Форма 1'!AG403),"",'Форма 1'!AG403)</f>
        <v>4</v>
      </c>
      <c r="M403" s="32">
        <f>IF(ISBLANK('Форма 1'!AH403),"",'Форма 1'!AH403)</f>
        <v>11114035.68</v>
      </c>
      <c r="N403" s="30" t="str">
        <f>IF(ISNUMBER('Форма 1'!AI403),ROUND('Форма 1'!$I403*VLOOKUP('Форма 1'!$G403,'Предельники 2022'!$B$4:$X$28,'Форма 1'!AI$7),2),"")</f>
        <v/>
      </c>
      <c r="O403" s="30" t="str">
        <f>IF(ISNUMBER('Форма 1'!AJ403),ROUND('Форма 1'!$I403*VLOOKUP('Форма 1'!$G403,'Предельники 2022'!$B$4:$X$28,'Форма 1'!AJ$7),2),"")</f>
        <v/>
      </c>
      <c r="P403" s="30" t="str">
        <f>IF(ISNUMBER('Форма 1'!AK403),ROUND('Форма 1'!$I403*VLOOKUP('Форма 1'!$G403,'Предельники 2022'!$B$4:$X$28,'Форма 1'!AK$7),2),"")</f>
        <v/>
      </c>
      <c r="Q403" s="30" t="str">
        <f>IF(ISNUMBER('Форма 1'!AL403),ROUND('Форма 1'!$I403*VLOOKUP('Форма 1'!$G403,'Предельники 2022'!$B$4:$X$28,'Форма 1'!AL$7),2),"")</f>
        <v/>
      </c>
      <c r="R403" s="30" t="str">
        <f>IF(ISNUMBER('Форма 1'!AM403),ROUND('Форма 1'!$I403*VLOOKUP('Форма 1'!$G403,'Предельники 2022'!$B$4:$X$28,'Форма 1'!AM$7),2),"")</f>
        <v/>
      </c>
      <c r="S403" s="93" t="str">
        <f t="shared" si="68"/>
        <v/>
      </c>
      <c r="T403" s="93" t="str">
        <f>IF(ISNUMBER('Форма 1'!AN403),INDEX('Предельники 2022'!$C$4:$X$28,MATCH('Форма 1'!$G403,'Предельники 2022'!$B$4:$B$28,0),MATCH(T$5,'Предельники 2022'!$C$3:$X$3,0)),"")</f>
        <v/>
      </c>
      <c r="U403" s="93" t="str">
        <f>IF(ISNUMBER('Форма 1'!AO403),INDEX('Предельники 2022'!$C$4:$X$28,MATCH('Форма 1'!$G403,'Предельники 2022'!$B$4:$B$28,0),MATCH(U$5,'Предельники 2022'!$C$3:$X$3,0)),"")</f>
        <v/>
      </c>
      <c r="V403" s="93" t="str">
        <f>IF(ISNUMBER('Форма 1'!AP403),INDEX('Предельники 2022'!$C$4:$X$28,MATCH('Форма 1'!$G403,'Предельники 2022'!$B$4:$B$28,0),MATCH(V$5,'Предельники 2022'!$C$3:$X$3,0)),"")</f>
        <v/>
      </c>
      <c r="W403" s="93" t="str">
        <f>IF(ISNUMBER('Форма 1'!AQ403),INDEX('Предельники 2022'!$C$4:$X$28,MATCH('Форма 1'!$G403,'Предельники 2022'!$B$4:$B$28,0),MATCH(W$5,'Предельники 2022'!$C$3:$X$3,0)),"")</f>
        <v/>
      </c>
      <c r="X403" s="30" t="str">
        <f>IF(ISNUMBER('Форма 1'!AR403),ROUND('Форма 1'!$I403*VLOOKUP('Форма 1'!$G403,'Предельники 2022'!$B$4:$X$28,'Форма 1'!AR$7),2),"")</f>
        <v/>
      </c>
      <c r="Y403" s="30" t="str">
        <f>IF(ISNUMBER('Форма 1'!AS403),ROUND('Форма 1'!$I403*VLOOKUP('Форма 1'!$G403,'Предельники 2022'!$B$4:$X$28,'Форма 1'!AS$7),2),"")</f>
        <v/>
      </c>
      <c r="Z403" s="30" t="str">
        <f>IF(ISNUMBER('Форма 1'!AT403),ROUND('Форма 1'!$I403*VLOOKUP('Форма 1'!$G403,'Предельники 2022'!$B$4:$X$28,'Форма 1'!AT$7),2),"")</f>
        <v/>
      </c>
      <c r="AA403" s="32"/>
      <c r="AB403" s="128">
        <f>'Форма 1'!T403</f>
        <v>45657</v>
      </c>
      <c r="AC403" s="130" t="str">
        <f>'Форма 1'!U403</f>
        <v>СС</v>
      </c>
    </row>
    <row r="404" spans="1:29" x14ac:dyDescent="0.25">
      <c r="A404" s="28">
        <f t="shared" si="67"/>
        <v>9</v>
      </c>
      <c r="B404" s="74" t="str">
        <f>IF(ISBLANK('Форма 1'!B404),"",'Форма 1'!B404)</f>
        <v>Чайковский городской округ Пермского края</v>
      </c>
      <c r="C404" s="87" t="s">
        <v>242</v>
      </c>
      <c r="D404" s="29">
        <f>IF(ISBLANK(C404),"Введите адрес",IF(C404='Форма 1'!C404,SUM(E404:K404,M404:S404,Форма2[[#This Row],[19]:[22]]),"Ошибка в адресе!"))</f>
        <v>15638473.199999999</v>
      </c>
      <c r="E404" s="30" t="str">
        <f>IF(ISNUMBER('Форма 1'!Z404),ROUND('Форма 1'!$I404*VLOOKUP('Форма 1'!$G404,'Предельники 2022'!$B$4:$X$28,'Форма 1'!Z$7),2),"")</f>
        <v/>
      </c>
      <c r="F404" s="30" t="str">
        <f>IF(ISNUMBER('Форма 1'!AA404),ROUND('Форма 1'!$I404*VLOOKUP('Форма 1'!$G404,'Предельники 2022'!$B$4:$X$28,'Форма 1'!AA$7),2),"")</f>
        <v/>
      </c>
      <c r="G404" s="30" t="str">
        <f>IF(ISNUMBER('Форма 1'!AB404),ROUND('Форма 1'!$I404*VLOOKUP('Форма 1'!$G404,'Предельники 2022'!$B$4:$X$28,'Форма 1'!AB$7),2),"")</f>
        <v/>
      </c>
      <c r="H404" s="30" t="str">
        <f>IF(ISNUMBER('Форма 1'!AC404),ROUND('Форма 1'!$I404*VLOOKUP('Форма 1'!$G404,'Предельники 2022'!$B$4:$X$28,'Форма 1'!AC$7),2),"")</f>
        <v/>
      </c>
      <c r="I404" s="30" t="str">
        <f>IF(ISNUMBER('Форма 1'!AD404),ROUND('Форма 1'!$I404*VLOOKUP('Форма 1'!$G404,'Предельники 2022'!$B$4:$X$28,'Форма 1'!AD$7),2),"")</f>
        <v/>
      </c>
      <c r="J404" s="30" t="str">
        <f>IF(ISNUMBER('Форма 1'!AE404),ROUND('Форма 1'!$I404*VLOOKUP('Форма 1'!$G404,'Предельники 2022'!$B$4:$X$28,'Форма 1'!AE$7),2),"")</f>
        <v/>
      </c>
      <c r="K404" s="30" t="str">
        <f>IF(ISNUMBER('Форма 1'!AF404),ROUND('Форма 1'!$I404*VLOOKUP('Форма 1'!$G404,'Предельники 2022'!$B$4:$X$28,'Форма 1'!AF$7),2),"")</f>
        <v/>
      </c>
      <c r="L404" s="31" t="str">
        <f>IF(ISBLANK('Форма 1'!AG404),"",'Форма 1'!AG404)</f>
        <v/>
      </c>
      <c r="M404" s="32" t="str">
        <f>IF(ISBLANK('Форма 1'!AH404),"",'Форма 1'!AH404)</f>
        <v/>
      </c>
      <c r="N404" s="30">
        <f>IF(ISNUMBER('Форма 1'!AI404),ROUND('Форма 1'!$I404*VLOOKUP('Форма 1'!$G404,'Предельники 2022'!$B$4:$X$28,'Форма 1'!AI$7),2),"")</f>
        <v>15638473.199999999</v>
      </c>
      <c r="O404" s="30" t="str">
        <f>IF(ISNUMBER('Форма 1'!AJ404),ROUND('Форма 1'!$I404*VLOOKUP('Форма 1'!$G404,'Предельники 2022'!$B$4:$X$28,'Форма 1'!AJ$7),2),"")</f>
        <v/>
      </c>
      <c r="P404" s="30" t="str">
        <f>IF(ISNUMBER('Форма 1'!AK404),ROUND('Форма 1'!$I404*VLOOKUP('Форма 1'!$G404,'Предельники 2022'!$B$4:$X$28,'Форма 1'!AK$7),2),"")</f>
        <v/>
      </c>
      <c r="Q404" s="30" t="str">
        <f>IF(ISNUMBER('Форма 1'!AL404),ROUND('Форма 1'!$I404*VLOOKUP('Форма 1'!$G404,'Предельники 2022'!$B$4:$X$28,'Форма 1'!AL$7),2),"")</f>
        <v/>
      </c>
      <c r="R404" s="30" t="str">
        <f>IF(ISNUMBER('Форма 1'!AM404),ROUND('Форма 1'!$I404*VLOOKUP('Форма 1'!$G404,'Предельники 2022'!$B$4:$X$28,'Форма 1'!AM$7),2),"")</f>
        <v/>
      </c>
      <c r="S404" s="93" t="str">
        <f t="shared" si="68"/>
        <v/>
      </c>
      <c r="T404" s="93" t="str">
        <f>IF(ISNUMBER('Форма 1'!AN404),INDEX('Предельники 2022'!$C$4:$X$28,MATCH('Форма 1'!$G404,'Предельники 2022'!$B$4:$B$28,0),MATCH(T$5,'Предельники 2022'!$C$3:$X$3,0)),"")</f>
        <v/>
      </c>
      <c r="U404" s="93" t="str">
        <f>IF(ISNUMBER('Форма 1'!AO404),INDEX('Предельники 2022'!$C$4:$X$28,MATCH('Форма 1'!$G404,'Предельники 2022'!$B$4:$B$28,0),MATCH(U$5,'Предельники 2022'!$C$3:$X$3,0)),"")</f>
        <v/>
      </c>
      <c r="V404" s="93" t="str">
        <f>IF(ISNUMBER('Форма 1'!AP404),INDEX('Предельники 2022'!$C$4:$X$28,MATCH('Форма 1'!$G404,'Предельники 2022'!$B$4:$B$28,0),MATCH(V$5,'Предельники 2022'!$C$3:$X$3,0)),"")</f>
        <v/>
      </c>
      <c r="W404" s="93" t="str">
        <f>IF(ISNUMBER('Форма 1'!AQ404),INDEX('Предельники 2022'!$C$4:$X$28,MATCH('Форма 1'!$G404,'Предельники 2022'!$B$4:$B$28,0),MATCH(W$5,'Предельники 2022'!$C$3:$X$3,0)),"")</f>
        <v/>
      </c>
      <c r="X404" s="30" t="str">
        <f>IF(ISNUMBER('Форма 1'!AR404),ROUND('Форма 1'!$I404*VLOOKUP('Форма 1'!$G404,'Предельники 2022'!$B$4:$X$28,'Форма 1'!AR$7),2),"")</f>
        <v/>
      </c>
      <c r="Y404" s="30" t="str">
        <f>IF(ISNUMBER('Форма 1'!AS404),ROUND('Форма 1'!$I404*VLOOKUP('Форма 1'!$G404,'Предельники 2022'!$B$4:$X$28,'Форма 1'!AS$7),2),"")</f>
        <v/>
      </c>
      <c r="Z404" s="30" t="str">
        <f>IF(ISNUMBER('Форма 1'!AT404),ROUND('Форма 1'!$I404*VLOOKUP('Форма 1'!$G404,'Предельники 2022'!$B$4:$X$28,'Форма 1'!AT$7),2),"")</f>
        <v/>
      </c>
      <c r="AA404" s="32"/>
      <c r="AB404" s="128">
        <f>'Форма 1'!T404</f>
        <v>45657</v>
      </c>
      <c r="AC404" s="130" t="str">
        <f>'Форма 1'!U404</f>
        <v>СС</v>
      </c>
    </row>
    <row r="405" spans="1:29" x14ac:dyDescent="0.25">
      <c r="A405" s="28">
        <f t="shared" si="67"/>
        <v>10</v>
      </c>
      <c r="B405" s="74" t="str">
        <f>IF(ISBLANK('Форма 1'!B405),"",'Форма 1'!B405)</f>
        <v>Чайковский городской округ Пермского края</v>
      </c>
      <c r="C405" s="87" t="s">
        <v>108</v>
      </c>
      <c r="D405" s="29">
        <f>IF(ISBLANK(C405),"Введите адрес",IF(C405='Форма 1'!C405,SUM(E405:K405,M405:S405,Форма2[[#This Row],[19]:[22]]),"Ошибка в адресе!"))</f>
        <v>12221454.100000001</v>
      </c>
      <c r="E405" s="30" t="str">
        <f>IF(ISNUMBER('Форма 1'!Z405),ROUND('Форма 1'!$I405*VLOOKUP('Форма 1'!$G405,'Предельники 2022'!$B$4:$X$28,'Форма 1'!Z$7),2),"")</f>
        <v/>
      </c>
      <c r="F405" s="30">
        <f>IF(ISNUMBER('Форма 1'!AA405),ROUND('Форма 1'!$I405*VLOOKUP('Форма 1'!$G405,'Предельники 2022'!$B$4:$X$28,'Форма 1'!AA$7),2),"")</f>
        <v>7371126.0800000001</v>
      </c>
      <c r="G405" s="30" t="str">
        <f>IF(ISNUMBER('Форма 1'!AB405),ROUND('Форма 1'!$I405*VLOOKUP('Форма 1'!$G405,'Предельники 2022'!$B$4:$X$28,'Форма 1'!AB$7),2),"")</f>
        <v/>
      </c>
      <c r="H405" s="30">
        <f>IF(ISNUMBER('Форма 1'!AC405),ROUND('Форма 1'!$I405*VLOOKUP('Форма 1'!$G405,'Предельники 2022'!$B$4:$X$28,'Форма 1'!AC$7),2),"")</f>
        <v>963303.81</v>
      </c>
      <c r="I405" s="30">
        <f>IF(ISNUMBER('Форма 1'!AD405),ROUND('Форма 1'!$I405*VLOOKUP('Форма 1'!$G405,'Предельники 2022'!$B$4:$X$28,'Форма 1'!AD$7),2),"")</f>
        <v>2537895.15</v>
      </c>
      <c r="J405" s="30">
        <f>IF(ISNUMBER('Форма 1'!AE405),ROUND('Форма 1'!$I405*VLOOKUP('Форма 1'!$G405,'Предельники 2022'!$B$4:$X$28,'Форма 1'!AE$7),2),"")</f>
        <v>1349129.06</v>
      </c>
      <c r="K405" s="30" t="str">
        <f>IF(ISNUMBER('Форма 1'!AF405),ROUND('Форма 1'!$I405*VLOOKUP('Форма 1'!$G405,'Предельники 2022'!$B$4:$X$28,'Форма 1'!AF$7),2),"")</f>
        <v/>
      </c>
      <c r="L405" s="31" t="str">
        <f>IF(ISBLANK('Форма 1'!AG405),"",'Форма 1'!AG405)</f>
        <v/>
      </c>
      <c r="M405" s="32" t="str">
        <f>IF(ISBLANK('Форма 1'!AH405),"",'Форма 1'!AH405)</f>
        <v/>
      </c>
      <c r="N405" s="30" t="str">
        <f>IF(ISNUMBER('Форма 1'!AI405),ROUND('Форма 1'!$I405*VLOOKUP('Форма 1'!$G405,'Предельники 2022'!$B$4:$X$28,'Форма 1'!AI$7),2),"")</f>
        <v/>
      </c>
      <c r="O405" s="30" t="str">
        <f>IF(ISNUMBER('Форма 1'!AJ405),ROUND('Форма 1'!$I405*VLOOKUP('Форма 1'!$G405,'Предельники 2022'!$B$4:$X$28,'Форма 1'!AJ$7),2),"")</f>
        <v/>
      </c>
      <c r="P405" s="30" t="str">
        <f>IF(ISNUMBER('Форма 1'!AK405),ROUND('Форма 1'!$I405*VLOOKUP('Форма 1'!$G405,'Предельники 2022'!$B$4:$X$28,'Форма 1'!AK$7),2),"")</f>
        <v/>
      </c>
      <c r="Q405" s="30" t="str">
        <f>IF(ISNUMBER('Форма 1'!AL405),ROUND('Форма 1'!$I405*VLOOKUP('Форма 1'!$G405,'Предельники 2022'!$B$4:$X$28,'Форма 1'!AL$7),2),"")</f>
        <v/>
      </c>
      <c r="R405" s="30" t="str">
        <f>IF(ISNUMBER('Форма 1'!AM405),ROUND('Форма 1'!$I405*VLOOKUP('Форма 1'!$G405,'Предельники 2022'!$B$4:$X$28,'Форма 1'!AM$7),2),"")</f>
        <v/>
      </c>
      <c r="S405" s="93" t="str">
        <f t="shared" si="68"/>
        <v/>
      </c>
      <c r="T405" s="93" t="str">
        <f>IF(ISNUMBER('Форма 1'!AN405),INDEX('Предельники 2022'!$C$4:$X$28,MATCH('Форма 1'!$G405,'Предельники 2022'!$B$4:$B$28,0),MATCH(T$5,'Предельники 2022'!$C$3:$X$3,0)),"")</f>
        <v/>
      </c>
      <c r="U405" s="93" t="str">
        <f>IF(ISNUMBER('Форма 1'!AO405),INDEX('Предельники 2022'!$C$4:$X$28,MATCH('Форма 1'!$G405,'Предельники 2022'!$B$4:$B$28,0),MATCH(U$5,'Предельники 2022'!$C$3:$X$3,0)),"")</f>
        <v/>
      </c>
      <c r="V405" s="93" t="str">
        <f>IF(ISNUMBER('Форма 1'!AP405),INDEX('Предельники 2022'!$C$4:$X$28,MATCH('Форма 1'!$G405,'Предельники 2022'!$B$4:$B$28,0),MATCH(V$5,'Предельники 2022'!$C$3:$X$3,0)),"")</f>
        <v/>
      </c>
      <c r="W405" s="93" t="str">
        <f>IF(ISNUMBER('Форма 1'!AQ405),INDEX('Предельники 2022'!$C$4:$X$28,MATCH('Форма 1'!$G405,'Предельники 2022'!$B$4:$B$28,0),MATCH(W$5,'Предельники 2022'!$C$3:$X$3,0)),"")</f>
        <v/>
      </c>
      <c r="X405" s="30" t="str">
        <f>IF(ISNUMBER('Форма 1'!AR405),ROUND('Форма 1'!$I405*VLOOKUP('Форма 1'!$G405,'Предельники 2022'!$B$4:$X$28,'Форма 1'!AR$7),2),"")</f>
        <v/>
      </c>
      <c r="Y405" s="30" t="str">
        <f>IF(ISNUMBER('Форма 1'!AS405),ROUND('Форма 1'!$I405*VLOOKUP('Форма 1'!$G405,'Предельники 2022'!$B$4:$X$28,'Форма 1'!AS$7),2),"")</f>
        <v/>
      </c>
      <c r="Z405" s="30" t="str">
        <f>IF(ISNUMBER('Форма 1'!AT405),ROUND('Форма 1'!$I405*VLOOKUP('Форма 1'!$G405,'Предельники 2022'!$B$4:$X$28,'Форма 1'!AT$7),2),"")</f>
        <v/>
      </c>
      <c r="AA405" s="32"/>
      <c r="AB405" s="128">
        <f>'Форма 1'!T405</f>
        <v>45657</v>
      </c>
      <c r="AC405" s="130" t="str">
        <f>'Форма 1'!U405</f>
        <v>СС</v>
      </c>
    </row>
    <row r="406" spans="1:29" x14ac:dyDescent="0.25">
      <c r="A406" s="28">
        <f t="shared" si="67"/>
        <v>11</v>
      </c>
      <c r="B406" s="74" t="str">
        <f>IF(ISBLANK('Форма 1'!B406),"",'Форма 1'!B406)</f>
        <v>Чайковский городской округ Пермского края</v>
      </c>
      <c r="C406" s="87" t="s">
        <v>109</v>
      </c>
      <c r="D406" s="29">
        <f>IF(ISBLANK(C406),"Введите адрес",IF(C406='Форма 1'!C406,SUM(E406:K406,M406:S406,Форма2[[#This Row],[19]:[22]]),"Ошибка в адресе!"))</f>
        <v>16634766.109999999</v>
      </c>
      <c r="E406" s="30" t="str">
        <f>IF(ISNUMBER('Форма 1'!Z406),ROUND('Форма 1'!$I406*VLOOKUP('Форма 1'!$G406,'Предельники 2022'!$B$4:$X$28,'Форма 1'!Z$7),2),"")</f>
        <v/>
      </c>
      <c r="F406" s="30">
        <f>IF(ISNUMBER('Форма 1'!AA406),ROUND('Форма 1'!$I406*VLOOKUP('Форма 1'!$G406,'Предельники 2022'!$B$4:$X$28,'Форма 1'!AA$7),2),"")</f>
        <v>5919090.6200000001</v>
      </c>
      <c r="G406" s="30" t="str">
        <f>IF(ISNUMBER('Форма 1'!AB406),ROUND('Форма 1'!$I406*VLOOKUP('Форма 1'!$G406,'Предельники 2022'!$B$4:$X$28,'Форма 1'!AB$7),2),"")</f>
        <v/>
      </c>
      <c r="H406" s="30" t="str">
        <f>IF(ISNUMBER('Форма 1'!AC406),ROUND('Форма 1'!$I406*VLOOKUP('Форма 1'!$G406,'Предельники 2022'!$B$4:$X$28,'Форма 1'!AC$7),2),"")</f>
        <v/>
      </c>
      <c r="I406" s="30" t="str">
        <f>IF(ISNUMBER('Форма 1'!AD406),ROUND('Форма 1'!$I406*VLOOKUP('Форма 1'!$G406,'Предельники 2022'!$B$4:$X$28,'Форма 1'!AD$7),2),"")</f>
        <v/>
      </c>
      <c r="J406" s="30" t="str">
        <f>IF(ISNUMBER('Форма 1'!AE406),ROUND('Форма 1'!$I406*VLOOKUP('Форма 1'!$G406,'Предельники 2022'!$B$4:$X$28,'Форма 1'!AE$7),2),"")</f>
        <v/>
      </c>
      <c r="K406" s="30" t="str">
        <f>IF(ISNUMBER('Форма 1'!AF406),ROUND('Форма 1'!$I406*VLOOKUP('Форма 1'!$G406,'Предельники 2022'!$B$4:$X$28,'Форма 1'!AF$7),2),"")</f>
        <v/>
      </c>
      <c r="L406" s="31" t="str">
        <f>IF(ISBLANK('Форма 1'!AG406),"",'Форма 1'!AG406)</f>
        <v/>
      </c>
      <c r="M406" s="32" t="str">
        <f>IF(ISBLANK('Форма 1'!AH406),"",'Форма 1'!AH406)</f>
        <v/>
      </c>
      <c r="N406" s="30">
        <f>IF(ISNUMBER('Форма 1'!AI406),ROUND('Форма 1'!$I406*VLOOKUP('Форма 1'!$G406,'Предельники 2022'!$B$4:$X$28,'Форма 1'!AI$7),2),"")</f>
        <v>10715675.49</v>
      </c>
      <c r="O406" s="30" t="str">
        <f>IF(ISNUMBER('Форма 1'!AJ406),ROUND('Форма 1'!$I406*VLOOKUP('Форма 1'!$G406,'Предельники 2022'!$B$4:$X$28,'Форма 1'!AJ$7),2),"")</f>
        <v/>
      </c>
      <c r="P406" s="30" t="str">
        <f>IF(ISNUMBER('Форма 1'!AK406),ROUND('Форма 1'!$I406*VLOOKUP('Форма 1'!$G406,'Предельники 2022'!$B$4:$X$28,'Форма 1'!AK$7),2),"")</f>
        <v/>
      </c>
      <c r="Q406" s="30" t="str">
        <f>IF(ISNUMBER('Форма 1'!AL406),ROUND('Форма 1'!$I406*VLOOKUP('Форма 1'!$G406,'Предельники 2022'!$B$4:$X$28,'Форма 1'!AL$7),2),"")</f>
        <v/>
      </c>
      <c r="R406" s="30" t="str">
        <f>IF(ISNUMBER('Форма 1'!AM406),ROUND('Форма 1'!$I406*VLOOKUP('Форма 1'!$G406,'Предельники 2022'!$B$4:$X$28,'Форма 1'!AM$7),2),"")</f>
        <v/>
      </c>
      <c r="S406" s="93" t="str">
        <f t="shared" si="68"/>
        <v/>
      </c>
      <c r="T406" s="93" t="str">
        <f>IF(ISNUMBER('Форма 1'!AN406),INDEX('Предельники 2022'!$C$4:$X$28,MATCH('Форма 1'!$G406,'Предельники 2022'!$B$4:$B$28,0),MATCH(T$5,'Предельники 2022'!$C$3:$X$3,0)),"")</f>
        <v/>
      </c>
      <c r="U406" s="93" t="str">
        <f>IF(ISNUMBER('Форма 1'!AO406),INDEX('Предельники 2022'!$C$4:$X$28,MATCH('Форма 1'!$G406,'Предельники 2022'!$B$4:$B$28,0),MATCH(U$5,'Предельники 2022'!$C$3:$X$3,0)),"")</f>
        <v/>
      </c>
      <c r="V406" s="93" t="str">
        <f>IF(ISNUMBER('Форма 1'!AP406),INDEX('Предельники 2022'!$C$4:$X$28,MATCH('Форма 1'!$G406,'Предельники 2022'!$B$4:$B$28,0),MATCH(V$5,'Предельники 2022'!$C$3:$X$3,0)),"")</f>
        <v/>
      </c>
      <c r="W406" s="93" t="str">
        <f>IF(ISNUMBER('Форма 1'!AQ406),INDEX('Предельники 2022'!$C$4:$X$28,MATCH('Форма 1'!$G406,'Предельники 2022'!$B$4:$B$28,0),MATCH(W$5,'Предельники 2022'!$C$3:$X$3,0)),"")</f>
        <v/>
      </c>
      <c r="X406" s="30" t="str">
        <f>IF(ISNUMBER('Форма 1'!AR406),ROUND('Форма 1'!$I406*VLOOKUP('Форма 1'!$G406,'Предельники 2022'!$B$4:$X$28,'Форма 1'!AR$7),2),"")</f>
        <v/>
      </c>
      <c r="Y406" s="30" t="str">
        <f>IF(ISNUMBER('Форма 1'!AS406),ROUND('Форма 1'!$I406*VLOOKUP('Форма 1'!$G406,'Предельники 2022'!$B$4:$X$28,'Форма 1'!AS$7),2),"")</f>
        <v/>
      </c>
      <c r="Z406" s="30" t="str">
        <f>IF(ISNUMBER('Форма 1'!AT406),ROUND('Форма 1'!$I406*VLOOKUP('Форма 1'!$G406,'Предельники 2022'!$B$4:$X$28,'Форма 1'!AT$7),2),"")</f>
        <v/>
      </c>
      <c r="AA406" s="32"/>
      <c r="AB406" s="128">
        <f>'Форма 1'!T406</f>
        <v>45657</v>
      </c>
      <c r="AC406" s="130" t="str">
        <f>'Форма 1'!U406</f>
        <v>СС</v>
      </c>
    </row>
    <row r="407" spans="1:29" x14ac:dyDescent="0.25">
      <c r="A407" s="28">
        <f t="shared" si="67"/>
        <v>12</v>
      </c>
      <c r="B407" s="74" t="str">
        <f>IF(ISBLANK('Форма 1'!B407),"",'Форма 1'!B407)</f>
        <v>Чайковский городской округ Пермского края</v>
      </c>
      <c r="C407" s="87" t="s">
        <v>130</v>
      </c>
      <c r="D407" s="29">
        <f>IF(ISBLANK(C407),"Введите адрес",IF(C407='Форма 1'!C407,SUM(E407:K407,M407:S407,Форма2[[#This Row],[19]:[22]]),"Ошибка в адресе!"))</f>
        <v>1153782.96</v>
      </c>
      <c r="E407" s="30" t="str">
        <f>IF(ISNUMBER('Форма 1'!Z407),ROUND('Форма 1'!$I407*VLOOKUP('Форма 1'!$G407,'Предельники 2022'!$B$4:$X$28,'Форма 1'!Z$7),2),"")</f>
        <v/>
      </c>
      <c r="F407" s="30" t="str">
        <f>IF(ISNUMBER('Форма 1'!AA407),ROUND('Форма 1'!$I407*VLOOKUP('Форма 1'!$G407,'Предельники 2022'!$B$4:$X$28,'Форма 1'!AA$7),2),"")</f>
        <v/>
      </c>
      <c r="G407" s="30">
        <f>IF(ISNUMBER('Форма 1'!AB407),ROUND('Форма 1'!$I407*VLOOKUP('Форма 1'!$G407,'Предельники 2022'!$B$4:$X$28,'Форма 1'!AB$7),2),"")</f>
        <v>1153782.96</v>
      </c>
      <c r="H407" s="30" t="str">
        <f>IF(ISNUMBER('Форма 1'!AC407),ROUND('Форма 1'!$I407*VLOOKUP('Форма 1'!$G407,'Предельники 2022'!$B$4:$X$28,'Форма 1'!AC$7),2),"")</f>
        <v/>
      </c>
      <c r="I407" s="30" t="str">
        <f>IF(ISNUMBER('Форма 1'!AD407),ROUND('Форма 1'!$I407*VLOOKUP('Форма 1'!$G407,'Предельники 2022'!$B$4:$X$28,'Форма 1'!AD$7),2),"")</f>
        <v/>
      </c>
      <c r="J407" s="30" t="str">
        <f>IF(ISNUMBER('Форма 1'!AE407),ROUND('Форма 1'!$I407*VLOOKUP('Форма 1'!$G407,'Предельники 2022'!$B$4:$X$28,'Форма 1'!AE$7),2),"")</f>
        <v/>
      </c>
      <c r="K407" s="30" t="str">
        <f>IF(ISNUMBER('Форма 1'!AF407),ROUND('Форма 1'!$I407*VLOOKUP('Форма 1'!$G407,'Предельники 2022'!$B$4:$X$28,'Форма 1'!AF$7),2),"")</f>
        <v/>
      </c>
      <c r="L407" s="31" t="str">
        <f>IF(ISBLANK('Форма 1'!AG407),"",'Форма 1'!AG407)</f>
        <v/>
      </c>
      <c r="M407" s="32" t="str">
        <f>IF(ISBLANK('Форма 1'!AH407),"",'Форма 1'!AH407)</f>
        <v/>
      </c>
      <c r="N407" s="30" t="str">
        <f>IF(ISNUMBER('Форма 1'!AI407),ROUND('Форма 1'!$I407*VLOOKUP('Форма 1'!$G407,'Предельники 2022'!$B$4:$X$28,'Форма 1'!AI$7),2),"")</f>
        <v/>
      </c>
      <c r="O407" s="30" t="str">
        <f>IF(ISNUMBER('Форма 1'!AJ407),ROUND('Форма 1'!$I407*VLOOKUP('Форма 1'!$G407,'Предельники 2022'!$B$4:$X$28,'Форма 1'!AJ$7),2),"")</f>
        <v/>
      </c>
      <c r="P407" s="30" t="str">
        <f>IF(ISNUMBER('Форма 1'!AK407),ROUND('Форма 1'!$I407*VLOOKUP('Форма 1'!$G407,'Предельники 2022'!$B$4:$X$28,'Форма 1'!AK$7),2),"")</f>
        <v/>
      </c>
      <c r="Q407" s="30" t="str">
        <f>IF(ISNUMBER('Форма 1'!AL407),ROUND('Форма 1'!$I407*VLOOKUP('Форма 1'!$G407,'Предельники 2022'!$B$4:$X$28,'Форма 1'!AL$7),2),"")</f>
        <v/>
      </c>
      <c r="R407" s="30" t="str">
        <f>IF(ISNUMBER('Форма 1'!AM407),ROUND('Форма 1'!$I407*VLOOKUP('Форма 1'!$G407,'Предельники 2022'!$B$4:$X$28,'Форма 1'!AM$7),2),"")</f>
        <v/>
      </c>
      <c r="S407" s="93" t="str">
        <f t="shared" si="68"/>
        <v/>
      </c>
      <c r="T407" s="93" t="str">
        <f>IF(ISNUMBER('Форма 1'!AN407),INDEX('Предельники 2022'!$C$4:$X$28,MATCH('Форма 1'!$G407,'Предельники 2022'!$B$4:$B$28,0),MATCH(T$5,'Предельники 2022'!$C$3:$X$3,0)),"")</f>
        <v/>
      </c>
      <c r="U407" s="93" t="str">
        <f>IF(ISNUMBER('Форма 1'!AO407),INDEX('Предельники 2022'!$C$4:$X$28,MATCH('Форма 1'!$G407,'Предельники 2022'!$B$4:$B$28,0),MATCH(U$5,'Предельники 2022'!$C$3:$X$3,0)),"")</f>
        <v/>
      </c>
      <c r="V407" s="93" t="str">
        <f>IF(ISNUMBER('Форма 1'!AP407),INDEX('Предельники 2022'!$C$4:$X$28,MATCH('Форма 1'!$G407,'Предельники 2022'!$B$4:$B$28,0),MATCH(V$5,'Предельники 2022'!$C$3:$X$3,0)),"")</f>
        <v/>
      </c>
      <c r="W407" s="93" t="str">
        <f>IF(ISNUMBER('Форма 1'!AQ407),INDEX('Предельники 2022'!$C$4:$X$28,MATCH('Форма 1'!$G407,'Предельники 2022'!$B$4:$B$28,0),MATCH(W$5,'Предельники 2022'!$C$3:$X$3,0)),"")</f>
        <v/>
      </c>
      <c r="X407" s="30" t="str">
        <f>IF(ISNUMBER('Форма 1'!AR407),ROUND('Форма 1'!$I407*VLOOKUP('Форма 1'!$G407,'Предельники 2022'!$B$4:$X$28,'Форма 1'!AR$7),2),"")</f>
        <v/>
      </c>
      <c r="Y407" s="30" t="str">
        <f>IF(ISNUMBER('Форма 1'!AS407),ROUND('Форма 1'!$I407*VLOOKUP('Форма 1'!$G407,'Предельники 2022'!$B$4:$X$28,'Форма 1'!AS$7),2),"")</f>
        <v/>
      </c>
      <c r="Z407" s="30" t="str">
        <f>IF(ISNUMBER('Форма 1'!AT407),ROUND('Форма 1'!$I407*VLOOKUP('Форма 1'!$G407,'Предельники 2022'!$B$4:$X$28,'Форма 1'!AT$7),2),"")</f>
        <v/>
      </c>
      <c r="AA407" s="32"/>
      <c r="AB407" s="128">
        <f>'Форма 1'!T407</f>
        <v>45657</v>
      </c>
      <c r="AC407" s="130" t="str">
        <f>'Форма 1'!U407</f>
        <v>СС</v>
      </c>
    </row>
    <row r="408" spans="1:29" x14ac:dyDescent="0.25">
      <c r="A408" s="28">
        <f t="shared" si="67"/>
        <v>13</v>
      </c>
      <c r="B408" s="74" t="str">
        <f>IF(ISBLANK('Форма 1'!B408),"",'Форма 1'!B408)</f>
        <v>Чайковский городской округ Пермского края</v>
      </c>
      <c r="C408" s="87" t="s">
        <v>110</v>
      </c>
      <c r="D408" s="29">
        <f>IF(ISBLANK(C408),"Введите адрес",IF(C408='Форма 1'!C408,SUM(E408:K408,M408:S408,Форма2[[#This Row],[19]:[22]]),"Ошибка в адресе!"))</f>
        <v>21400267.210000001</v>
      </c>
      <c r="E408" s="30" t="str">
        <f>IF(ISNUMBER('Форма 1'!Z408),ROUND('Форма 1'!$I408*VLOOKUP('Форма 1'!$G408,'Предельники 2022'!$B$4:$X$28,'Форма 1'!Z$7),2),"")</f>
        <v/>
      </c>
      <c r="F408" s="30">
        <f>IF(ISNUMBER('Форма 1'!AA408),ROUND('Форма 1'!$I408*VLOOKUP('Форма 1'!$G408,'Предельники 2022'!$B$4:$X$28,'Форма 1'!AA$7),2),"")</f>
        <v>8923447.4800000004</v>
      </c>
      <c r="G408" s="30" t="str">
        <f>IF(ISNUMBER('Форма 1'!AB408),ROUND('Форма 1'!$I408*VLOOKUP('Форма 1'!$G408,'Предельники 2022'!$B$4:$X$28,'Форма 1'!AB$7),2),"")</f>
        <v/>
      </c>
      <c r="H408" s="30">
        <f>IF(ISNUMBER('Форма 1'!AC408),ROUND('Форма 1'!$I408*VLOOKUP('Форма 1'!$G408,'Предельники 2022'!$B$4:$X$28,'Форма 1'!AC$7),2),"")</f>
        <v>401347.56</v>
      </c>
      <c r="I408" s="30">
        <f>IF(ISNUMBER('Форма 1'!AD408),ROUND('Форма 1'!$I408*VLOOKUP('Форма 1'!$G408,'Предельники 2022'!$B$4:$X$28,'Форма 1'!AD$7),2),"")</f>
        <v>1237813.21</v>
      </c>
      <c r="J408" s="30">
        <f>IF(ISNUMBER('Форма 1'!AE408),ROUND('Форма 1'!$I408*VLOOKUP('Форма 1'!$G408,'Предельники 2022'!$B$4:$X$28,'Форма 1'!AE$7),2),"")</f>
        <v>684843.56</v>
      </c>
      <c r="K408" s="30" t="str">
        <f>IF(ISNUMBER('Форма 1'!AF408),ROUND('Форма 1'!$I408*VLOOKUP('Форма 1'!$G408,'Предельники 2022'!$B$4:$X$28,'Форма 1'!AF$7),2),"")</f>
        <v/>
      </c>
      <c r="L408" s="31" t="str">
        <f>IF(ISBLANK('Форма 1'!AG408),"",'Форма 1'!AG408)</f>
        <v/>
      </c>
      <c r="M408" s="32" t="str">
        <f>IF(ISBLANK('Форма 1'!AH408),"",'Форма 1'!AH408)</f>
        <v/>
      </c>
      <c r="N408" s="30">
        <f>IF(ISNUMBER('Форма 1'!AI408),ROUND('Форма 1'!$I408*VLOOKUP('Форма 1'!$G408,'Предельники 2022'!$B$4:$X$28,'Форма 1'!AI$7),2),"")</f>
        <v>10152815.4</v>
      </c>
      <c r="O408" s="30" t="str">
        <f>IF(ISNUMBER('Форма 1'!AJ408),ROUND('Форма 1'!$I408*VLOOKUP('Форма 1'!$G408,'Предельники 2022'!$B$4:$X$28,'Форма 1'!AJ$7),2),"")</f>
        <v/>
      </c>
      <c r="P408" s="30" t="str">
        <f>IF(ISNUMBER('Форма 1'!AK408),ROUND('Форма 1'!$I408*VLOOKUP('Форма 1'!$G408,'Предельники 2022'!$B$4:$X$28,'Форма 1'!AK$7),2),"")</f>
        <v/>
      </c>
      <c r="Q408" s="30" t="str">
        <f>IF(ISNUMBER('Форма 1'!AL408),ROUND('Форма 1'!$I408*VLOOKUP('Форма 1'!$G408,'Предельники 2022'!$B$4:$X$28,'Форма 1'!AL$7),2),"")</f>
        <v/>
      </c>
      <c r="R408" s="30" t="str">
        <f>IF(ISNUMBER('Форма 1'!AM408),ROUND('Форма 1'!$I408*VLOOKUP('Форма 1'!$G408,'Предельники 2022'!$B$4:$X$28,'Форма 1'!AM$7),2),"")</f>
        <v/>
      </c>
      <c r="S408" s="93" t="str">
        <f t="shared" si="68"/>
        <v/>
      </c>
      <c r="T408" s="93" t="str">
        <f>IF(ISNUMBER('Форма 1'!AN408),INDEX('Предельники 2022'!$C$4:$X$28,MATCH('Форма 1'!$G408,'Предельники 2022'!$B$4:$B$28,0),MATCH(T$5,'Предельники 2022'!$C$3:$X$3,0)),"")</f>
        <v/>
      </c>
      <c r="U408" s="93" t="str">
        <f>IF(ISNUMBER('Форма 1'!AO408),INDEX('Предельники 2022'!$C$4:$X$28,MATCH('Форма 1'!$G408,'Предельники 2022'!$B$4:$B$28,0),MATCH(U$5,'Предельники 2022'!$C$3:$X$3,0)),"")</f>
        <v/>
      </c>
      <c r="V408" s="93" t="str">
        <f>IF(ISNUMBER('Форма 1'!AP408),INDEX('Предельники 2022'!$C$4:$X$28,MATCH('Форма 1'!$G408,'Предельники 2022'!$B$4:$B$28,0),MATCH(V$5,'Предельники 2022'!$C$3:$X$3,0)),"")</f>
        <v/>
      </c>
      <c r="W408" s="93" t="str">
        <f>IF(ISNUMBER('Форма 1'!AQ408),INDEX('Предельники 2022'!$C$4:$X$28,MATCH('Форма 1'!$G408,'Предельники 2022'!$B$4:$B$28,0),MATCH(W$5,'Предельники 2022'!$C$3:$X$3,0)),"")</f>
        <v/>
      </c>
      <c r="X408" s="30" t="str">
        <f>IF(ISNUMBER('Форма 1'!AR408),ROUND('Форма 1'!$I408*VLOOKUP('Форма 1'!$G408,'Предельники 2022'!$B$4:$X$28,'Форма 1'!AR$7),2),"")</f>
        <v/>
      </c>
      <c r="Y408" s="30" t="str">
        <f>IF(ISNUMBER('Форма 1'!AS408),ROUND('Форма 1'!$I408*VLOOKUP('Форма 1'!$G408,'Предельники 2022'!$B$4:$X$28,'Форма 1'!AS$7),2),"")</f>
        <v/>
      </c>
      <c r="Z408" s="30" t="str">
        <f>IF(ISNUMBER('Форма 1'!AT408),ROUND('Форма 1'!$I408*VLOOKUP('Форма 1'!$G408,'Предельники 2022'!$B$4:$X$28,'Форма 1'!AT$7),2),"")</f>
        <v/>
      </c>
      <c r="AA408" s="32"/>
      <c r="AB408" s="128">
        <f>'Форма 1'!T408</f>
        <v>45657</v>
      </c>
      <c r="AC408" s="130" t="str">
        <f>'Форма 1'!U408</f>
        <v>СС</v>
      </c>
    </row>
    <row r="409" spans="1:29" x14ac:dyDescent="0.25">
      <c r="A409" s="28">
        <f t="shared" si="67"/>
        <v>14</v>
      </c>
      <c r="B409" s="74" t="str">
        <f>IF(ISBLANK('Форма 1'!B409),"",'Форма 1'!B409)</f>
        <v>Чайковский городской округ Пермского края</v>
      </c>
      <c r="C409" s="87" t="s">
        <v>111</v>
      </c>
      <c r="D409" s="29">
        <f>IF(ISBLANK(C409),"Введите адрес",IF(C409='Форма 1'!C409,SUM(E409:K409,M409:S409,Форма2[[#This Row],[19]:[22]]),"Ошибка в адресе!"))</f>
        <v>32306423.370000001</v>
      </c>
      <c r="E409" s="30" t="str">
        <f>IF(ISNUMBER('Форма 1'!Z409),ROUND('Форма 1'!$I409*VLOOKUP('Форма 1'!$G409,'Предельники 2022'!$B$4:$X$28,'Форма 1'!Z$7),2),"")</f>
        <v/>
      </c>
      <c r="F409" s="30">
        <f>IF(ISNUMBER('Форма 1'!AA409),ROUND('Форма 1'!$I409*VLOOKUP('Форма 1'!$G409,'Предельники 2022'!$B$4:$X$28,'Форма 1'!AA$7),2),"")</f>
        <v>14588488.4</v>
      </c>
      <c r="G409" s="30" t="str">
        <f>IF(ISNUMBER('Форма 1'!AB409),ROUND('Форма 1'!$I409*VLOOKUP('Форма 1'!$G409,'Предельники 2022'!$B$4:$X$28,'Форма 1'!AB$7),2),"")</f>
        <v/>
      </c>
      <c r="H409" s="30" t="str">
        <f>IF(ISNUMBER('Форма 1'!AC409),ROUND('Форма 1'!$I409*VLOOKUP('Форма 1'!$G409,'Предельники 2022'!$B$4:$X$28,'Форма 1'!AC$7),2),"")</f>
        <v/>
      </c>
      <c r="I409" s="30" t="str">
        <f>IF(ISNUMBER('Форма 1'!AD409),ROUND('Форма 1'!$I409*VLOOKUP('Форма 1'!$G409,'Предельники 2022'!$B$4:$X$28,'Форма 1'!AD$7),2),"")</f>
        <v/>
      </c>
      <c r="J409" s="30">
        <f>IF(ISNUMBER('Форма 1'!AE409),ROUND('Форма 1'!$I409*VLOOKUP('Форма 1'!$G409,'Предельники 2022'!$B$4:$X$28,'Форма 1'!AE$7),2),"")</f>
        <v>1119615.76</v>
      </c>
      <c r="K409" s="30" t="str">
        <f>IF(ISNUMBER('Форма 1'!AF409),ROUND('Форма 1'!$I409*VLOOKUP('Форма 1'!$G409,'Предельники 2022'!$B$4:$X$28,'Форма 1'!AF$7),2),"")</f>
        <v/>
      </c>
      <c r="L409" s="31" t="str">
        <f>IF(ISBLANK('Форма 1'!AG409),"",'Форма 1'!AG409)</f>
        <v/>
      </c>
      <c r="M409" s="32" t="str">
        <f>IF(ISBLANK('Форма 1'!AH409),"",'Форма 1'!AH409)</f>
        <v/>
      </c>
      <c r="N409" s="30">
        <f>IF(ISNUMBER('Форма 1'!AI409),ROUND('Форма 1'!$I409*VLOOKUP('Форма 1'!$G409,'Предельники 2022'!$B$4:$X$28,'Форма 1'!AI$7),2),"")</f>
        <v>16598319.210000001</v>
      </c>
      <c r="O409" s="30" t="str">
        <f>IF(ISNUMBER('Форма 1'!AJ409),ROUND('Форма 1'!$I409*VLOOKUP('Форма 1'!$G409,'Предельники 2022'!$B$4:$X$28,'Форма 1'!AJ$7),2),"")</f>
        <v/>
      </c>
      <c r="P409" s="30" t="str">
        <f>IF(ISNUMBER('Форма 1'!AK409),ROUND('Форма 1'!$I409*VLOOKUP('Форма 1'!$G409,'Предельники 2022'!$B$4:$X$28,'Форма 1'!AK$7),2),"")</f>
        <v/>
      </c>
      <c r="Q409" s="30" t="str">
        <f>IF(ISNUMBER('Форма 1'!AL409),ROUND('Форма 1'!$I409*VLOOKUP('Форма 1'!$G409,'Предельники 2022'!$B$4:$X$28,'Форма 1'!AL$7),2),"")</f>
        <v/>
      </c>
      <c r="R409" s="30" t="str">
        <f>IF(ISNUMBER('Форма 1'!AM409),ROUND('Форма 1'!$I409*VLOOKUP('Форма 1'!$G409,'Предельники 2022'!$B$4:$X$28,'Форма 1'!AM$7),2),"")</f>
        <v/>
      </c>
      <c r="S409" s="93" t="str">
        <f t="shared" si="68"/>
        <v/>
      </c>
      <c r="T409" s="93" t="str">
        <f>IF(ISNUMBER('Форма 1'!AN409),INDEX('Предельники 2022'!$C$4:$X$28,MATCH('Форма 1'!$G409,'Предельники 2022'!$B$4:$B$28,0),MATCH(T$5,'Предельники 2022'!$C$3:$X$3,0)),"")</f>
        <v/>
      </c>
      <c r="U409" s="93" t="str">
        <f>IF(ISNUMBER('Форма 1'!AO409),INDEX('Предельники 2022'!$C$4:$X$28,MATCH('Форма 1'!$G409,'Предельники 2022'!$B$4:$B$28,0),MATCH(U$5,'Предельники 2022'!$C$3:$X$3,0)),"")</f>
        <v/>
      </c>
      <c r="V409" s="93" t="str">
        <f>IF(ISNUMBER('Форма 1'!AP409),INDEX('Предельники 2022'!$C$4:$X$28,MATCH('Форма 1'!$G409,'Предельники 2022'!$B$4:$B$28,0),MATCH(V$5,'Предельники 2022'!$C$3:$X$3,0)),"")</f>
        <v/>
      </c>
      <c r="W409" s="93" t="str">
        <f>IF(ISNUMBER('Форма 1'!AQ409),INDEX('Предельники 2022'!$C$4:$X$28,MATCH('Форма 1'!$G409,'Предельники 2022'!$B$4:$B$28,0),MATCH(W$5,'Предельники 2022'!$C$3:$X$3,0)),"")</f>
        <v/>
      </c>
      <c r="X409" s="30" t="str">
        <f>IF(ISNUMBER('Форма 1'!AR409),ROUND('Форма 1'!$I409*VLOOKUP('Форма 1'!$G409,'Предельники 2022'!$B$4:$X$28,'Форма 1'!AR$7),2),"")</f>
        <v/>
      </c>
      <c r="Y409" s="30" t="str">
        <f>IF(ISNUMBER('Форма 1'!AS409),ROUND('Форма 1'!$I409*VLOOKUP('Форма 1'!$G409,'Предельники 2022'!$B$4:$X$28,'Форма 1'!AS$7),2),"")</f>
        <v/>
      </c>
      <c r="Z409" s="30" t="str">
        <f>IF(ISNUMBER('Форма 1'!AT409),ROUND('Форма 1'!$I409*VLOOKUP('Форма 1'!$G409,'Предельники 2022'!$B$4:$X$28,'Форма 1'!AT$7),2),"")</f>
        <v/>
      </c>
      <c r="AA409" s="32"/>
      <c r="AB409" s="128">
        <f>'Форма 1'!T409</f>
        <v>45657</v>
      </c>
      <c r="AC409" s="130" t="str">
        <f>'Форма 1'!U409</f>
        <v>СС</v>
      </c>
    </row>
    <row r="410" spans="1:29" x14ac:dyDescent="0.25">
      <c r="A410" s="28">
        <f t="shared" si="67"/>
        <v>15</v>
      </c>
      <c r="B410" s="74" t="str">
        <f>IF(ISBLANK('Форма 1'!B410),"",'Форма 1'!B410)</f>
        <v>Чайковский городской округ Пермского края</v>
      </c>
      <c r="C410" s="87" t="s">
        <v>112</v>
      </c>
      <c r="D410" s="29">
        <f>IF(ISBLANK(C410),"Введите адрес",IF(C410='Форма 1'!C410,SUM(E410:K410,M410:S410,Форма2[[#This Row],[19]:[22]]),"Ошибка в адресе!"))</f>
        <v>21098088.91</v>
      </c>
      <c r="E410" s="30" t="str">
        <f>IF(ISNUMBER('Форма 1'!Z410),ROUND('Форма 1'!$I410*VLOOKUP('Форма 1'!$G410,'Предельники 2022'!$B$4:$X$28,'Форма 1'!Z$7),2),"")</f>
        <v/>
      </c>
      <c r="F410" s="30">
        <f>IF(ISNUMBER('Форма 1'!AA410),ROUND('Форма 1'!$I410*VLOOKUP('Форма 1'!$G410,'Предельники 2022'!$B$4:$X$28,'Форма 1'!AA$7),2),"")</f>
        <v>8797445.6799999997</v>
      </c>
      <c r="G410" s="30" t="str">
        <f>IF(ISNUMBER('Форма 1'!AB410),ROUND('Форма 1'!$I410*VLOOKUP('Форма 1'!$G410,'Предельники 2022'!$B$4:$X$28,'Форма 1'!AB$7),2),"")</f>
        <v/>
      </c>
      <c r="H410" s="30">
        <f>IF(ISNUMBER('Форма 1'!AC410),ROUND('Форма 1'!$I410*VLOOKUP('Форма 1'!$G410,'Предельники 2022'!$B$4:$X$28,'Форма 1'!AC$7),2),"")</f>
        <v>395680.41</v>
      </c>
      <c r="I410" s="30">
        <f>IF(ISNUMBER('Форма 1'!AD410),ROUND('Форма 1'!$I410*VLOOKUP('Форма 1'!$G410,'Предельники 2022'!$B$4:$X$28,'Форма 1'!AD$7),2),"")</f>
        <v>1220334.9099999999</v>
      </c>
      <c r="J410" s="30">
        <f>IF(ISNUMBER('Форма 1'!AE410),ROUND('Форма 1'!$I410*VLOOKUP('Форма 1'!$G410,'Предельники 2022'!$B$4:$X$28,'Форма 1'!AE$7),2),"")</f>
        <v>675173.36</v>
      </c>
      <c r="K410" s="30" t="str">
        <f>IF(ISNUMBER('Форма 1'!AF410),ROUND('Форма 1'!$I410*VLOOKUP('Форма 1'!$G410,'Предельники 2022'!$B$4:$X$28,'Форма 1'!AF$7),2),"")</f>
        <v/>
      </c>
      <c r="L410" s="31" t="str">
        <f>IF(ISBLANK('Форма 1'!AG410),"",'Форма 1'!AG410)</f>
        <v/>
      </c>
      <c r="M410" s="32" t="str">
        <f>IF(ISBLANK('Форма 1'!AH410),"",'Форма 1'!AH410)</f>
        <v/>
      </c>
      <c r="N410" s="30">
        <f>IF(ISNUMBER('Форма 1'!AI410),ROUND('Форма 1'!$I410*VLOOKUP('Форма 1'!$G410,'Предельники 2022'!$B$4:$X$28,'Форма 1'!AI$7),2),"")</f>
        <v>10009454.550000001</v>
      </c>
      <c r="O410" s="30" t="str">
        <f>IF(ISNUMBER('Форма 1'!AJ410),ROUND('Форма 1'!$I410*VLOOKUP('Форма 1'!$G410,'Предельники 2022'!$B$4:$X$28,'Форма 1'!AJ$7),2),"")</f>
        <v/>
      </c>
      <c r="P410" s="30" t="str">
        <f>IF(ISNUMBER('Форма 1'!AK410),ROUND('Форма 1'!$I410*VLOOKUP('Форма 1'!$G410,'Предельники 2022'!$B$4:$X$28,'Форма 1'!AK$7),2),"")</f>
        <v/>
      </c>
      <c r="Q410" s="30" t="str">
        <f>IF(ISNUMBER('Форма 1'!AL410),ROUND('Форма 1'!$I410*VLOOKUP('Форма 1'!$G410,'Предельники 2022'!$B$4:$X$28,'Форма 1'!AL$7),2),"")</f>
        <v/>
      </c>
      <c r="R410" s="30" t="str">
        <f>IF(ISNUMBER('Форма 1'!AM410),ROUND('Форма 1'!$I410*VLOOKUP('Форма 1'!$G410,'Предельники 2022'!$B$4:$X$28,'Форма 1'!AM$7),2),"")</f>
        <v/>
      </c>
      <c r="S410" s="93" t="str">
        <f t="shared" si="68"/>
        <v/>
      </c>
      <c r="T410" s="93" t="str">
        <f>IF(ISNUMBER('Форма 1'!AN410),INDEX('Предельники 2022'!$C$4:$X$28,MATCH('Форма 1'!$G410,'Предельники 2022'!$B$4:$B$28,0),MATCH(T$5,'Предельники 2022'!$C$3:$X$3,0)),"")</f>
        <v/>
      </c>
      <c r="U410" s="93" t="str">
        <f>IF(ISNUMBER('Форма 1'!AO410),INDEX('Предельники 2022'!$C$4:$X$28,MATCH('Форма 1'!$G410,'Предельники 2022'!$B$4:$B$28,0),MATCH(U$5,'Предельники 2022'!$C$3:$X$3,0)),"")</f>
        <v/>
      </c>
      <c r="V410" s="93" t="str">
        <f>IF(ISNUMBER('Форма 1'!AP410),INDEX('Предельники 2022'!$C$4:$X$28,MATCH('Форма 1'!$G410,'Предельники 2022'!$B$4:$B$28,0),MATCH(V$5,'Предельники 2022'!$C$3:$X$3,0)),"")</f>
        <v/>
      </c>
      <c r="W410" s="93" t="str">
        <f>IF(ISNUMBER('Форма 1'!AQ410),INDEX('Предельники 2022'!$C$4:$X$28,MATCH('Форма 1'!$G410,'Предельники 2022'!$B$4:$B$28,0),MATCH(W$5,'Предельники 2022'!$C$3:$X$3,0)),"")</f>
        <v/>
      </c>
      <c r="X410" s="30" t="str">
        <f>IF(ISNUMBER('Форма 1'!AR410),ROUND('Форма 1'!$I410*VLOOKUP('Форма 1'!$G410,'Предельники 2022'!$B$4:$X$28,'Форма 1'!AR$7),2),"")</f>
        <v/>
      </c>
      <c r="Y410" s="30" t="str">
        <f>IF(ISNUMBER('Форма 1'!AS410),ROUND('Форма 1'!$I410*VLOOKUP('Форма 1'!$G410,'Предельники 2022'!$B$4:$X$28,'Форма 1'!AS$7),2),"")</f>
        <v/>
      </c>
      <c r="Z410" s="30" t="str">
        <f>IF(ISNUMBER('Форма 1'!AT410),ROUND('Форма 1'!$I410*VLOOKUP('Форма 1'!$G410,'Предельники 2022'!$B$4:$X$28,'Форма 1'!AT$7),2),"")</f>
        <v/>
      </c>
      <c r="AA410" s="32"/>
      <c r="AB410" s="128">
        <f>'Форма 1'!T410</f>
        <v>45657</v>
      </c>
      <c r="AC410" s="130" t="str">
        <f>'Форма 1'!U410</f>
        <v>СС</v>
      </c>
    </row>
    <row r="411" spans="1:29" x14ac:dyDescent="0.25">
      <c r="A411" s="28">
        <f t="shared" si="67"/>
        <v>16</v>
      </c>
      <c r="B411" s="74" t="str">
        <f>IF(ISBLANK('Форма 1'!B411),"",'Форма 1'!B411)</f>
        <v>Чайковский городской округ Пермского края</v>
      </c>
      <c r="C411" s="87" t="s">
        <v>113</v>
      </c>
      <c r="D411" s="29">
        <f>IF(ISBLANK(C411),"Введите адрес",IF(C411='Форма 1'!C411,SUM(E411:K411,M411:S411,Форма2[[#This Row],[19]:[22]]),"Ошибка в адресе!"))</f>
        <v>28141062.910000004</v>
      </c>
      <c r="E411" s="30" t="str">
        <f>IF(ISNUMBER('Форма 1'!Z411),ROUND('Форма 1'!$I411*VLOOKUP('Форма 1'!$G411,'Предельники 2022'!$B$4:$X$28,'Форма 1'!Z$7),2),"")</f>
        <v/>
      </c>
      <c r="F411" s="30">
        <f>IF(ISNUMBER('Форма 1'!AA411),ROUND('Форма 1'!$I411*VLOOKUP('Форма 1'!$G411,'Предельники 2022'!$B$4:$X$28,'Форма 1'!AA$7),2),"")</f>
        <v>9101530.0199999996</v>
      </c>
      <c r="G411" s="30" t="str">
        <f>IF(ISNUMBER('Форма 1'!AB411),ROUND('Форма 1'!$I411*VLOOKUP('Форма 1'!$G411,'Предельники 2022'!$B$4:$X$28,'Форма 1'!AB$7),2),"")</f>
        <v/>
      </c>
      <c r="H411" s="30">
        <f>IF(ISNUMBER('Форма 1'!AC411),ROUND('Форма 1'!$I411*VLOOKUP('Форма 1'!$G411,'Предельники 2022'!$B$4:$X$28,'Форма 1'!AC$7),2),"")</f>
        <v>409357.14</v>
      </c>
      <c r="I411" s="30">
        <f>IF(ISNUMBER('Форма 1'!AD411),ROUND('Форма 1'!$I411*VLOOKUP('Форма 1'!$G411,'Предельники 2022'!$B$4:$X$28,'Форма 1'!AD$7),2),"")</f>
        <v>1262515.8700000001</v>
      </c>
      <c r="J411" s="30">
        <f>IF(ISNUMBER('Форма 1'!AE411),ROUND('Форма 1'!$I411*VLOOKUP('Форма 1'!$G411,'Предельники 2022'!$B$4:$X$28,'Форма 1'!AE$7),2),"")</f>
        <v>698510.78</v>
      </c>
      <c r="K411" s="30" t="str">
        <f>IF(ISNUMBER('Форма 1'!AF411),ROUND('Форма 1'!$I411*VLOOKUP('Форма 1'!$G411,'Предельники 2022'!$B$4:$X$28,'Форма 1'!AF$7),2),"")</f>
        <v/>
      </c>
      <c r="L411" s="31" t="str">
        <f>IF(ISBLANK('Форма 1'!AG411),"",'Форма 1'!AG411)</f>
        <v/>
      </c>
      <c r="M411" s="32" t="str">
        <f>IF(ISBLANK('Форма 1'!AH411),"",'Форма 1'!AH411)</f>
        <v/>
      </c>
      <c r="N411" s="30">
        <f>IF(ISNUMBER('Форма 1'!AI411),ROUND('Форма 1'!$I411*VLOOKUP('Форма 1'!$G411,'Предельники 2022'!$B$4:$X$28,'Форма 1'!AI$7),2),"")</f>
        <v>10355432.07</v>
      </c>
      <c r="O411" s="30">
        <f>IF(ISNUMBER('Форма 1'!AJ411),ROUND('Форма 1'!$I411*VLOOKUP('Форма 1'!$G411,'Предельники 2022'!$B$4:$X$28,'Форма 1'!AJ$7),2),"")</f>
        <v>6313717.0300000003</v>
      </c>
      <c r="P411" s="30" t="str">
        <f>IF(ISNUMBER('Форма 1'!AK411),ROUND('Форма 1'!$I411*VLOOKUP('Форма 1'!$G411,'Предельники 2022'!$B$4:$X$28,'Форма 1'!AK$7),2),"")</f>
        <v/>
      </c>
      <c r="Q411" s="30" t="str">
        <f>IF(ISNUMBER('Форма 1'!AL411),ROUND('Форма 1'!$I411*VLOOKUP('Форма 1'!$G411,'Предельники 2022'!$B$4:$X$28,'Форма 1'!AL$7),2),"")</f>
        <v/>
      </c>
      <c r="R411" s="30" t="str">
        <f>IF(ISNUMBER('Форма 1'!AM411),ROUND('Форма 1'!$I411*VLOOKUP('Форма 1'!$G411,'Предельники 2022'!$B$4:$X$28,'Форма 1'!AM$7),2),"")</f>
        <v/>
      </c>
      <c r="S411" s="93" t="str">
        <f t="shared" si="68"/>
        <v/>
      </c>
      <c r="T411" s="93" t="str">
        <f>IF(ISNUMBER('Форма 1'!AN411),INDEX('Предельники 2022'!$C$4:$X$28,MATCH('Форма 1'!$G411,'Предельники 2022'!$B$4:$B$28,0),MATCH(T$5,'Предельники 2022'!$C$3:$X$3,0)),"")</f>
        <v/>
      </c>
      <c r="U411" s="93" t="str">
        <f>IF(ISNUMBER('Форма 1'!AO411),INDEX('Предельники 2022'!$C$4:$X$28,MATCH('Форма 1'!$G411,'Предельники 2022'!$B$4:$B$28,0),MATCH(U$5,'Предельники 2022'!$C$3:$X$3,0)),"")</f>
        <v/>
      </c>
      <c r="V411" s="93" t="str">
        <f>IF(ISNUMBER('Форма 1'!AP411),INDEX('Предельники 2022'!$C$4:$X$28,MATCH('Форма 1'!$G411,'Предельники 2022'!$B$4:$B$28,0),MATCH(V$5,'Предельники 2022'!$C$3:$X$3,0)),"")</f>
        <v/>
      </c>
      <c r="W411" s="93" t="str">
        <f>IF(ISNUMBER('Форма 1'!AQ411),INDEX('Предельники 2022'!$C$4:$X$28,MATCH('Форма 1'!$G411,'Предельники 2022'!$B$4:$B$28,0),MATCH(W$5,'Предельники 2022'!$C$3:$X$3,0)),"")</f>
        <v/>
      </c>
      <c r="X411" s="30" t="str">
        <f>IF(ISNUMBER('Форма 1'!AR411),ROUND('Форма 1'!$I411*VLOOKUP('Форма 1'!$G411,'Предельники 2022'!$B$4:$X$28,'Форма 1'!AR$7),2),"")</f>
        <v/>
      </c>
      <c r="Y411" s="30" t="str">
        <f>IF(ISNUMBER('Форма 1'!AS411),ROUND('Форма 1'!$I411*VLOOKUP('Форма 1'!$G411,'Предельники 2022'!$B$4:$X$28,'Форма 1'!AS$7),2),"")</f>
        <v/>
      </c>
      <c r="Z411" s="30" t="str">
        <f>IF(ISNUMBER('Форма 1'!AT411),ROUND('Форма 1'!$I411*VLOOKUP('Форма 1'!$G411,'Предельники 2022'!$B$4:$X$28,'Форма 1'!AT$7),2),"")</f>
        <v/>
      </c>
      <c r="AA411" s="32"/>
      <c r="AB411" s="128">
        <f>'Форма 1'!T411</f>
        <v>45657</v>
      </c>
      <c r="AC411" s="130" t="str">
        <f>'Форма 1'!U411</f>
        <v>СС</v>
      </c>
    </row>
    <row r="412" spans="1:29" x14ac:dyDescent="0.25">
      <c r="A412" s="28">
        <f t="shared" si="67"/>
        <v>17</v>
      </c>
      <c r="B412" s="74" t="str">
        <f>IF(ISBLANK('Форма 1'!B412),"",'Форма 1'!B412)</f>
        <v>Чайковский городской округ Пермского края</v>
      </c>
      <c r="C412" s="87" t="s">
        <v>114</v>
      </c>
      <c r="D412" s="29">
        <f>IF(ISBLANK(C412),"Введите адрес",IF(C412='Форма 1'!C412,SUM(E412:K412,M412:S412,Форма2[[#This Row],[19]:[22]]),"Ошибка в адресе!"))</f>
        <v>10172798.84</v>
      </c>
      <c r="E412" s="30" t="str">
        <f>IF(ISNUMBER('Форма 1'!Z412),ROUND('Форма 1'!$I412*VLOOKUP('Форма 1'!$G412,'Предельники 2022'!$B$4:$X$28,'Форма 1'!Z$7),2),"")</f>
        <v/>
      </c>
      <c r="F412" s="30">
        <f>IF(ISNUMBER('Форма 1'!AA412),ROUND('Форма 1'!$I412*VLOOKUP('Форма 1'!$G412,'Предельники 2022'!$B$4:$X$28,'Форма 1'!AA$7),2),"")</f>
        <v>3047856.53</v>
      </c>
      <c r="G412" s="30" t="str">
        <f>IF(ISNUMBER('Форма 1'!AB412),ROUND('Форма 1'!$I412*VLOOKUP('Форма 1'!$G412,'Предельники 2022'!$B$4:$X$28,'Форма 1'!AB$7),2),"")</f>
        <v/>
      </c>
      <c r="H412" s="30" t="str">
        <f>IF(ISNUMBER('Форма 1'!AC412),ROUND('Форма 1'!$I412*VLOOKUP('Форма 1'!$G412,'Предельники 2022'!$B$4:$X$28,'Форма 1'!AC$7),2),"")</f>
        <v/>
      </c>
      <c r="I412" s="30">
        <f>IF(ISNUMBER('Форма 1'!AD412),ROUND('Форма 1'!$I412*VLOOKUP('Форма 1'!$G412,'Предельники 2022'!$B$4:$X$28,'Форма 1'!AD$7),2),"")</f>
        <v>1049383.8</v>
      </c>
      <c r="J412" s="30">
        <f>IF(ISNUMBER('Форма 1'!AE412),ROUND('Форма 1'!$I412*VLOOKUP('Форма 1'!$G412,'Предельники 2022'!$B$4:$X$28,'Форма 1'!AE$7),2),"")</f>
        <v>557845.81000000006</v>
      </c>
      <c r="K412" s="30" t="str">
        <f>IF(ISNUMBER('Форма 1'!AF412),ROUND('Форма 1'!$I412*VLOOKUP('Форма 1'!$G412,'Предельники 2022'!$B$4:$X$28,'Форма 1'!AF$7),2),"")</f>
        <v/>
      </c>
      <c r="L412" s="31" t="str">
        <f>IF(ISBLANK('Форма 1'!AG412),"",'Форма 1'!AG412)</f>
        <v/>
      </c>
      <c r="M412" s="32" t="str">
        <f>IF(ISBLANK('Форма 1'!AH412),"",'Форма 1'!AH412)</f>
        <v/>
      </c>
      <c r="N412" s="30">
        <f>IF(ISNUMBER('Форма 1'!AI412),ROUND('Форма 1'!$I412*VLOOKUP('Форма 1'!$G412,'Предельники 2022'!$B$4:$X$28,'Форма 1'!AI$7),2),"")</f>
        <v>5517712.7000000002</v>
      </c>
      <c r="O412" s="30" t="str">
        <f>IF(ISNUMBER('Форма 1'!AJ412),ROUND('Форма 1'!$I412*VLOOKUP('Форма 1'!$G412,'Предельники 2022'!$B$4:$X$28,'Форма 1'!AJ$7),2),"")</f>
        <v/>
      </c>
      <c r="P412" s="30" t="str">
        <f>IF(ISNUMBER('Форма 1'!AK412),ROUND('Форма 1'!$I412*VLOOKUP('Форма 1'!$G412,'Предельники 2022'!$B$4:$X$28,'Форма 1'!AK$7),2),"")</f>
        <v/>
      </c>
      <c r="Q412" s="30" t="str">
        <f>IF(ISNUMBER('Форма 1'!AL412),ROUND('Форма 1'!$I412*VLOOKUP('Форма 1'!$G412,'Предельники 2022'!$B$4:$X$28,'Форма 1'!AL$7),2),"")</f>
        <v/>
      </c>
      <c r="R412" s="30" t="str">
        <f>IF(ISNUMBER('Форма 1'!AM412),ROUND('Форма 1'!$I412*VLOOKUP('Форма 1'!$G412,'Предельники 2022'!$B$4:$X$28,'Форма 1'!AM$7),2),"")</f>
        <v/>
      </c>
      <c r="S412" s="93" t="str">
        <f t="shared" si="68"/>
        <v/>
      </c>
      <c r="T412" s="93" t="str">
        <f>IF(ISNUMBER('Форма 1'!AN412),INDEX('Предельники 2022'!$C$4:$X$28,MATCH('Форма 1'!$G412,'Предельники 2022'!$B$4:$B$28,0),MATCH(T$5,'Предельники 2022'!$C$3:$X$3,0)),"")</f>
        <v/>
      </c>
      <c r="U412" s="93" t="str">
        <f>IF(ISNUMBER('Форма 1'!AO412),INDEX('Предельники 2022'!$C$4:$X$28,MATCH('Форма 1'!$G412,'Предельники 2022'!$B$4:$B$28,0),MATCH(U$5,'Предельники 2022'!$C$3:$X$3,0)),"")</f>
        <v/>
      </c>
      <c r="V412" s="93" t="str">
        <f>IF(ISNUMBER('Форма 1'!AP412),INDEX('Предельники 2022'!$C$4:$X$28,MATCH('Форма 1'!$G412,'Предельники 2022'!$B$4:$B$28,0),MATCH(V$5,'Предельники 2022'!$C$3:$X$3,0)),"")</f>
        <v/>
      </c>
      <c r="W412" s="93" t="str">
        <f>IF(ISNUMBER('Форма 1'!AQ412),INDEX('Предельники 2022'!$C$4:$X$28,MATCH('Форма 1'!$G412,'Предельники 2022'!$B$4:$B$28,0),MATCH(W$5,'Предельники 2022'!$C$3:$X$3,0)),"")</f>
        <v/>
      </c>
      <c r="X412" s="30" t="str">
        <f>IF(ISNUMBER('Форма 1'!AR412),ROUND('Форма 1'!$I412*VLOOKUP('Форма 1'!$G412,'Предельники 2022'!$B$4:$X$28,'Форма 1'!AR$7),2),"")</f>
        <v/>
      </c>
      <c r="Y412" s="30" t="str">
        <f>IF(ISNUMBER('Форма 1'!AS412),ROUND('Форма 1'!$I412*VLOOKUP('Форма 1'!$G412,'Предельники 2022'!$B$4:$X$28,'Форма 1'!AS$7),2),"")</f>
        <v/>
      </c>
      <c r="Z412" s="30" t="str">
        <f>IF(ISNUMBER('Форма 1'!AT412),ROUND('Форма 1'!$I412*VLOOKUP('Форма 1'!$G412,'Предельники 2022'!$B$4:$X$28,'Форма 1'!AT$7),2),"")</f>
        <v/>
      </c>
      <c r="AA412" s="32"/>
      <c r="AB412" s="128">
        <f>'Форма 1'!T412</f>
        <v>45657</v>
      </c>
      <c r="AC412" s="130" t="str">
        <f>'Форма 1'!U412</f>
        <v>СС</v>
      </c>
    </row>
    <row r="413" spans="1:29" x14ac:dyDescent="0.25">
      <c r="A413" s="28">
        <f t="shared" si="67"/>
        <v>18</v>
      </c>
      <c r="B413" s="74" t="str">
        <f>IF(ISBLANK('Форма 1'!B413),"",'Форма 1'!B413)</f>
        <v>Чайковский городской округ Пермского края</v>
      </c>
      <c r="C413" s="87" t="s">
        <v>131</v>
      </c>
      <c r="D413" s="29">
        <f>IF(ISBLANK(C413),"Введите адрес",IF(C413='Форма 1'!C413,SUM(E413:K413,M413:S413,Форма2[[#This Row],[19]:[22]]),"Ошибка в адресе!"))</f>
        <v>1146455.3600000001</v>
      </c>
      <c r="E413" s="30" t="str">
        <f>IF(ISNUMBER('Форма 1'!Z413),ROUND('Форма 1'!$I413*VLOOKUP('Форма 1'!$G413,'Предельники 2022'!$B$4:$X$28,'Форма 1'!Z$7),2),"")</f>
        <v/>
      </c>
      <c r="F413" s="30" t="str">
        <f>IF(ISNUMBER('Форма 1'!AA413),ROUND('Форма 1'!$I413*VLOOKUP('Форма 1'!$G413,'Предельники 2022'!$B$4:$X$28,'Форма 1'!AA$7),2),"")</f>
        <v/>
      </c>
      <c r="G413" s="30">
        <f>IF(ISNUMBER('Форма 1'!AB413),ROUND('Форма 1'!$I413*VLOOKUP('Форма 1'!$G413,'Предельники 2022'!$B$4:$X$28,'Форма 1'!AB$7),2),"")</f>
        <v>1146455.3600000001</v>
      </c>
      <c r="H413" s="30" t="str">
        <f>IF(ISNUMBER('Форма 1'!AC413),ROUND('Форма 1'!$I413*VLOOKUP('Форма 1'!$G413,'Предельники 2022'!$B$4:$X$28,'Форма 1'!AC$7),2),"")</f>
        <v/>
      </c>
      <c r="I413" s="30" t="str">
        <f>IF(ISNUMBER('Форма 1'!AD413),ROUND('Форма 1'!$I413*VLOOKUP('Форма 1'!$G413,'Предельники 2022'!$B$4:$X$28,'Форма 1'!AD$7),2),"")</f>
        <v/>
      </c>
      <c r="J413" s="30" t="str">
        <f>IF(ISNUMBER('Форма 1'!AE413),ROUND('Форма 1'!$I413*VLOOKUP('Форма 1'!$G413,'Предельники 2022'!$B$4:$X$28,'Форма 1'!AE$7),2),"")</f>
        <v/>
      </c>
      <c r="K413" s="30" t="str">
        <f>IF(ISNUMBER('Форма 1'!AF413),ROUND('Форма 1'!$I413*VLOOKUP('Форма 1'!$G413,'Предельники 2022'!$B$4:$X$28,'Форма 1'!AF$7),2),"")</f>
        <v/>
      </c>
      <c r="L413" s="31" t="str">
        <f>IF(ISBLANK('Форма 1'!AG413),"",'Форма 1'!AG413)</f>
        <v/>
      </c>
      <c r="M413" s="32" t="str">
        <f>IF(ISBLANK('Форма 1'!AH413),"",'Форма 1'!AH413)</f>
        <v/>
      </c>
      <c r="N413" s="30" t="str">
        <f>IF(ISNUMBER('Форма 1'!AI413),ROUND('Форма 1'!$I413*VLOOKUP('Форма 1'!$G413,'Предельники 2022'!$B$4:$X$28,'Форма 1'!AI$7),2),"")</f>
        <v/>
      </c>
      <c r="O413" s="30" t="str">
        <f>IF(ISNUMBER('Форма 1'!AJ413),ROUND('Форма 1'!$I413*VLOOKUP('Форма 1'!$G413,'Предельники 2022'!$B$4:$X$28,'Форма 1'!AJ$7),2),"")</f>
        <v/>
      </c>
      <c r="P413" s="30" t="str">
        <f>IF(ISNUMBER('Форма 1'!AK413),ROUND('Форма 1'!$I413*VLOOKUP('Форма 1'!$G413,'Предельники 2022'!$B$4:$X$28,'Форма 1'!AK$7),2),"")</f>
        <v/>
      </c>
      <c r="Q413" s="30" t="str">
        <f>IF(ISNUMBER('Форма 1'!AL413),ROUND('Форма 1'!$I413*VLOOKUP('Форма 1'!$G413,'Предельники 2022'!$B$4:$X$28,'Форма 1'!AL$7),2),"")</f>
        <v/>
      </c>
      <c r="R413" s="30" t="str">
        <f>IF(ISNUMBER('Форма 1'!AM413),ROUND('Форма 1'!$I413*VLOOKUP('Форма 1'!$G413,'Предельники 2022'!$B$4:$X$28,'Форма 1'!AM$7),2),"")</f>
        <v/>
      </c>
      <c r="S413" s="93" t="str">
        <f t="shared" si="68"/>
        <v/>
      </c>
      <c r="T413" s="93" t="str">
        <f>IF(ISNUMBER('Форма 1'!AN413),INDEX('Предельники 2022'!$C$4:$X$28,MATCH('Форма 1'!$G413,'Предельники 2022'!$B$4:$B$28,0),MATCH(T$5,'Предельники 2022'!$C$3:$X$3,0)),"")</f>
        <v/>
      </c>
      <c r="U413" s="93" t="str">
        <f>IF(ISNUMBER('Форма 1'!AO413),INDEX('Предельники 2022'!$C$4:$X$28,MATCH('Форма 1'!$G413,'Предельники 2022'!$B$4:$B$28,0),MATCH(U$5,'Предельники 2022'!$C$3:$X$3,0)),"")</f>
        <v/>
      </c>
      <c r="V413" s="93" t="str">
        <f>IF(ISNUMBER('Форма 1'!AP413),INDEX('Предельники 2022'!$C$4:$X$28,MATCH('Форма 1'!$G413,'Предельники 2022'!$B$4:$B$28,0),MATCH(V$5,'Предельники 2022'!$C$3:$X$3,0)),"")</f>
        <v/>
      </c>
      <c r="W413" s="93" t="str">
        <f>IF(ISNUMBER('Форма 1'!AQ413),INDEX('Предельники 2022'!$C$4:$X$28,MATCH('Форма 1'!$G413,'Предельники 2022'!$B$4:$B$28,0),MATCH(W$5,'Предельники 2022'!$C$3:$X$3,0)),"")</f>
        <v/>
      </c>
      <c r="X413" s="30" t="str">
        <f>IF(ISNUMBER('Форма 1'!AR413),ROUND('Форма 1'!$I413*VLOOKUP('Форма 1'!$G413,'Предельники 2022'!$B$4:$X$28,'Форма 1'!AR$7),2),"")</f>
        <v/>
      </c>
      <c r="Y413" s="30" t="str">
        <f>IF(ISNUMBER('Форма 1'!AS413),ROUND('Форма 1'!$I413*VLOOKUP('Форма 1'!$G413,'Предельники 2022'!$B$4:$X$28,'Форма 1'!AS$7),2),"")</f>
        <v/>
      </c>
      <c r="Z413" s="30" t="str">
        <f>IF(ISNUMBER('Форма 1'!AT413),ROUND('Форма 1'!$I413*VLOOKUP('Форма 1'!$G413,'Предельники 2022'!$B$4:$X$28,'Форма 1'!AT$7),2),"")</f>
        <v/>
      </c>
      <c r="AA413" s="32"/>
      <c r="AB413" s="128">
        <f>'Форма 1'!T413</f>
        <v>45657</v>
      </c>
      <c r="AC413" s="130" t="str">
        <f>'Форма 1'!U413</f>
        <v>СС</v>
      </c>
    </row>
    <row r="414" spans="1:29" x14ac:dyDescent="0.25">
      <c r="A414" s="28">
        <f t="shared" si="67"/>
        <v>19</v>
      </c>
      <c r="B414" s="74" t="str">
        <f>IF(ISBLANK('Форма 1'!B414),"",'Форма 1'!B414)</f>
        <v>Чайковский городской округ Пермского края</v>
      </c>
      <c r="C414" s="87" t="s">
        <v>132</v>
      </c>
      <c r="D414" s="29">
        <f>IF(ISBLANK(C414),"Введите адрес",IF(C414='Форма 1'!C414,SUM(E414:K414,M414:S414,Форма2[[#This Row],[19]:[22]]),"Ошибка в адресе!"))</f>
        <v>602485.74</v>
      </c>
      <c r="E414" s="30" t="str">
        <f>IF(ISNUMBER('Форма 1'!Z414),ROUND('Форма 1'!$I414*VLOOKUP('Форма 1'!$G414,'Предельники 2022'!$B$4:$X$28,'Форма 1'!Z$7),2),"")</f>
        <v/>
      </c>
      <c r="F414" s="30" t="str">
        <f>IF(ISNUMBER('Форма 1'!AA414),ROUND('Форма 1'!$I414*VLOOKUP('Форма 1'!$G414,'Предельники 2022'!$B$4:$X$28,'Форма 1'!AA$7),2),"")</f>
        <v/>
      </c>
      <c r="G414" s="30">
        <f>IF(ISNUMBER('Форма 1'!AB414),ROUND('Форма 1'!$I414*VLOOKUP('Форма 1'!$G414,'Предельники 2022'!$B$4:$X$28,'Форма 1'!AB$7),2),"")</f>
        <v>602485.74</v>
      </c>
      <c r="H414" s="30" t="str">
        <f>IF(ISNUMBER('Форма 1'!AC414),ROUND('Форма 1'!$I414*VLOOKUP('Форма 1'!$G414,'Предельники 2022'!$B$4:$X$28,'Форма 1'!AC$7),2),"")</f>
        <v/>
      </c>
      <c r="I414" s="30" t="str">
        <f>IF(ISNUMBER('Форма 1'!AD414),ROUND('Форма 1'!$I414*VLOOKUP('Форма 1'!$G414,'Предельники 2022'!$B$4:$X$28,'Форма 1'!AD$7),2),"")</f>
        <v/>
      </c>
      <c r="J414" s="30" t="str">
        <f>IF(ISNUMBER('Форма 1'!AE414),ROUND('Форма 1'!$I414*VLOOKUP('Форма 1'!$G414,'Предельники 2022'!$B$4:$X$28,'Форма 1'!AE$7),2),"")</f>
        <v/>
      </c>
      <c r="K414" s="30" t="str">
        <f>IF(ISNUMBER('Форма 1'!AF414),ROUND('Форма 1'!$I414*VLOOKUP('Форма 1'!$G414,'Предельники 2022'!$B$4:$X$28,'Форма 1'!AF$7),2),"")</f>
        <v/>
      </c>
      <c r="L414" s="31" t="str">
        <f>IF(ISBLANK('Форма 1'!AG414),"",'Форма 1'!AG414)</f>
        <v/>
      </c>
      <c r="M414" s="32" t="str">
        <f>IF(ISBLANK('Форма 1'!AH414),"",'Форма 1'!AH414)</f>
        <v/>
      </c>
      <c r="N414" s="30" t="str">
        <f>IF(ISNUMBER('Форма 1'!AI414),ROUND('Форма 1'!$I414*VLOOKUP('Форма 1'!$G414,'Предельники 2022'!$B$4:$X$28,'Форма 1'!AI$7),2),"")</f>
        <v/>
      </c>
      <c r="O414" s="30" t="str">
        <f>IF(ISNUMBER('Форма 1'!AJ414),ROUND('Форма 1'!$I414*VLOOKUP('Форма 1'!$G414,'Предельники 2022'!$B$4:$X$28,'Форма 1'!AJ$7),2),"")</f>
        <v/>
      </c>
      <c r="P414" s="30" t="str">
        <f>IF(ISNUMBER('Форма 1'!AK414),ROUND('Форма 1'!$I414*VLOOKUP('Форма 1'!$G414,'Предельники 2022'!$B$4:$X$28,'Форма 1'!AK$7),2),"")</f>
        <v/>
      </c>
      <c r="Q414" s="30" t="str">
        <f>IF(ISNUMBER('Форма 1'!AL414),ROUND('Форма 1'!$I414*VLOOKUP('Форма 1'!$G414,'Предельники 2022'!$B$4:$X$28,'Форма 1'!AL$7),2),"")</f>
        <v/>
      </c>
      <c r="R414" s="30" t="str">
        <f>IF(ISNUMBER('Форма 1'!AM414),ROUND('Форма 1'!$I414*VLOOKUP('Форма 1'!$G414,'Предельники 2022'!$B$4:$X$28,'Форма 1'!AM$7),2),"")</f>
        <v/>
      </c>
      <c r="S414" s="93" t="str">
        <f t="shared" si="68"/>
        <v/>
      </c>
      <c r="T414" s="93" t="str">
        <f>IF(ISNUMBER('Форма 1'!AN414),INDEX('Предельники 2022'!$C$4:$X$28,MATCH('Форма 1'!$G414,'Предельники 2022'!$B$4:$B$28,0),MATCH(T$5,'Предельники 2022'!$C$3:$X$3,0)),"")</f>
        <v/>
      </c>
      <c r="U414" s="93" t="str">
        <f>IF(ISNUMBER('Форма 1'!AO414),INDEX('Предельники 2022'!$C$4:$X$28,MATCH('Форма 1'!$G414,'Предельники 2022'!$B$4:$B$28,0),MATCH(U$5,'Предельники 2022'!$C$3:$X$3,0)),"")</f>
        <v/>
      </c>
      <c r="V414" s="93" t="str">
        <f>IF(ISNUMBER('Форма 1'!AP414),INDEX('Предельники 2022'!$C$4:$X$28,MATCH('Форма 1'!$G414,'Предельники 2022'!$B$4:$B$28,0),MATCH(V$5,'Предельники 2022'!$C$3:$X$3,0)),"")</f>
        <v/>
      </c>
      <c r="W414" s="93" t="str">
        <f>IF(ISNUMBER('Форма 1'!AQ414),INDEX('Предельники 2022'!$C$4:$X$28,MATCH('Форма 1'!$G414,'Предельники 2022'!$B$4:$B$28,0),MATCH(W$5,'Предельники 2022'!$C$3:$X$3,0)),"")</f>
        <v/>
      </c>
      <c r="X414" s="30" t="str">
        <f>IF(ISNUMBER('Форма 1'!AR414),ROUND('Форма 1'!$I414*VLOOKUP('Форма 1'!$G414,'Предельники 2022'!$B$4:$X$28,'Форма 1'!AR$7),2),"")</f>
        <v/>
      </c>
      <c r="Y414" s="30" t="str">
        <f>IF(ISNUMBER('Форма 1'!AS414),ROUND('Форма 1'!$I414*VLOOKUP('Форма 1'!$G414,'Предельники 2022'!$B$4:$X$28,'Форма 1'!AS$7),2),"")</f>
        <v/>
      </c>
      <c r="Z414" s="30" t="str">
        <f>IF(ISNUMBER('Форма 1'!AT414),ROUND('Форма 1'!$I414*VLOOKUP('Форма 1'!$G414,'Предельники 2022'!$B$4:$X$28,'Форма 1'!AT$7),2),"")</f>
        <v/>
      </c>
      <c r="AA414" s="32"/>
      <c r="AB414" s="128">
        <f>'Форма 1'!T414</f>
        <v>45657</v>
      </c>
      <c r="AC414" s="130" t="str">
        <f>'Форма 1'!U414</f>
        <v>СС</v>
      </c>
    </row>
    <row r="415" spans="1:29" x14ac:dyDescent="0.25">
      <c r="A415" s="28">
        <f t="shared" si="67"/>
        <v>20</v>
      </c>
      <c r="B415" s="74" t="str">
        <f>IF(ISBLANK('Форма 1'!B415),"",'Форма 1'!B415)</f>
        <v>Чайковский городской округ Пермского края</v>
      </c>
      <c r="C415" s="87" t="s">
        <v>133</v>
      </c>
      <c r="D415" s="29">
        <f>IF(ISBLANK(C415),"Введите адрес",IF(C415='Форма 1'!C415,SUM(E415:K415,M415:S415,Форма2[[#This Row],[19]:[22]]),"Ошибка в адресе!"))</f>
        <v>1177335.96</v>
      </c>
      <c r="E415" s="30" t="str">
        <f>IF(ISNUMBER('Форма 1'!Z415),ROUND('Форма 1'!$I415*VLOOKUP('Форма 1'!$G415,'Предельники 2022'!$B$4:$X$28,'Форма 1'!Z$7),2),"")</f>
        <v/>
      </c>
      <c r="F415" s="30" t="str">
        <f>IF(ISNUMBER('Форма 1'!AA415),ROUND('Форма 1'!$I415*VLOOKUP('Форма 1'!$G415,'Предельники 2022'!$B$4:$X$28,'Форма 1'!AA$7),2),"")</f>
        <v/>
      </c>
      <c r="G415" s="30">
        <f>IF(ISNUMBER('Форма 1'!AB415),ROUND('Форма 1'!$I415*VLOOKUP('Форма 1'!$G415,'Предельники 2022'!$B$4:$X$28,'Форма 1'!AB$7),2),"")</f>
        <v>1177335.96</v>
      </c>
      <c r="H415" s="30" t="str">
        <f>IF(ISNUMBER('Форма 1'!AC415),ROUND('Форма 1'!$I415*VLOOKUP('Форма 1'!$G415,'Предельники 2022'!$B$4:$X$28,'Форма 1'!AC$7),2),"")</f>
        <v/>
      </c>
      <c r="I415" s="30" t="str">
        <f>IF(ISNUMBER('Форма 1'!AD415),ROUND('Форма 1'!$I415*VLOOKUP('Форма 1'!$G415,'Предельники 2022'!$B$4:$X$28,'Форма 1'!AD$7),2),"")</f>
        <v/>
      </c>
      <c r="J415" s="30" t="str">
        <f>IF(ISNUMBER('Форма 1'!AE415),ROUND('Форма 1'!$I415*VLOOKUP('Форма 1'!$G415,'Предельники 2022'!$B$4:$X$28,'Форма 1'!AE$7),2),"")</f>
        <v/>
      </c>
      <c r="K415" s="30" t="str">
        <f>IF(ISNUMBER('Форма 1'!AF415),ROUND('Форма 1'!$I415*VLOOKUP('Форма 1'!$G415,'Предельники 2022'!$B$4:$X$28,'Форма 1'!AF$7),2),"")</f>
        <v/>
      </c>
      <c r="L415" s="31" t="str">
        <f>IF(ISBLANK('Форма 1'!AG415),"",'Форма 1'!AG415)</f>
        <v/>
      </c>
      <c r="M415" s="32" t="str">
        <f>IF(ISBLANK('Форма 1'!AH415),"",'Форма 1'!AH415)</f>
        <v/>
      </c>
      <c r="N415" s="30" t="str">
        <f>IF(ISNUMBER('Форма 1'!AI415),ROUND('Форма 1'!$I415*VLOOKUP('Форма 1'!$G415,'Предельники 2022'!$B$4:$X$28,'Форма 1'!AI$7),2),"")</f>
        <v/>
      </c>
      <c r="O415" s="30" t="str">
        <f>IF(ISNUMBER('Форма 1'!AJ415),ROUND('Форма 1'!$I415*VLOOKUP('Форма 1'!$G415,'Предельники 2022'!$B$4:$X$28,'Форма 1'!AJ$7),2),"")</f>
        <v/>
      </c>
      <c r="P415" s="30" t="str">
        <f>IF(ISNUMBER('Форма 1'!AK415),ROUND('Форма 1'!$I415*VLOOKUP('Форма 1'!$G415,'Предельники 2022'!$B$4:$X$28,'Форма 1'!AK$7),2),"")</f>
        <v/>
      </c>
      <c r="Q415" s="30" t="str">
        <f>IF(ISNUMBER('Форма 1'!AL415),ROUND('Форма 1'!$I415*VLOOKUP('Форма 1'!$G415,'Предельники 2022'!$B$4:$X$28,'Форма 1'!AL$7),2),"")</f>
        <v/>
      </c>
      <c r="R415" s="30" t="str">
        <f>IF(ISNUMBER('Форма 1'!AM415),ROUND('Форма 1'!$I415*VLOOKUP('Форма 1'!$G415,'Предельники 2022'!$B$4:$X$28,'Форма 1'!AM$7),2),"")</f>
        <v/>
      </c>
      <c r="S415" s="93" t="str">
        <f t="shared" si="68"/>
        <v/>
      </c>
      <c r="T415" s="93" t="str">
        <f>IF(ISNUMBER('Форма 1'!AN415),INDEX('Предельники 2022'!$C$4:$X$28,MATCH('Форма 1'!$G415,'Предельники 2022'!$B$4:$B$28,0),MATCH(T$5,'Предельники 2022'!$C$3:$X$3,0)),"")</f>
        <v/>
      </c>
      <c r="U415" s="93" t="str">
        <f>IF(ISNUMBER('Форма 1'!AO415),INDEX('Предельники 2022'!$C$4:$X$28,MATCH('Форма 1'!$G415,'Предельники 2022'!$B$4:$B$28,0),MATCH(U$5,'Предельники 2022'!$C$3:$X$3,0)),"")</f>
        <v/>
      </c>
      <c r="V415" s="93" t="str">
        <f>IF(ISNUMBER('Форма 1'!AP415),INDEX('Предельники 2022'!$C$4:$X$28,MATCH('Форма 1'!$G415,'Предельники 2022'!$B$4:$B$28,0),MATCH(V$5,'Предельники 2022'!$C$3:$X$3,0)),"")</f>
        <v/>
      </c>
      <c r="W415" s="93" t="str">
        <f>IF(ISNUMBER('Форма 1'!AQ415),INDEX('Предельники 2022'!$C$4:$X$28,MATCH('Форма 1'!$G415,'Предельники 2022'!$B$4:$B$28,0),MATCH(W$5,'Предельники 2022'!$C$3:$X$3,0)),"")</f>
        <v/>
      </c>
      <c r="X415" s="30" t="str">
        <f>IF(ISNUMBER('Форма 1'!AR415),ROUND('Форма 1'!$I415*VLOOKUP('Форма 1'!$G415,'Предельники 2022'!$B$4:$X$28,'Форма 1'!AR$7),2),"")</f>
        <v/>
      </c>
      <c r="Y415" s="30" t="str">
        <f>IF(ISNUMBER('Форма 1'!AS415),ROUND('Форма 1'!$I415*VLOOKUP('Форма 1'!$G415,'Предельники 2022'!$B$4:$X$28,'Форма 1'!AS$7),2),"")</f>
        <v/>
      </c>
      <c r="Z415" s="30" t="str">
        <f>IF(ISNUMBER('Форма 1'!AT415),ROUND('Форма 1'!$I415*VLOOKUP('Форма 1'!$G415,'Предельники 2022'!$B$4:$X$28,'Форма 1'!AT$7),2),"")</f>
        <v/>
      </c>
      <c r="AA415" s="32"/>
      <c r="AB415" s="128">
        <f>'Форма 1'!T415</f>
        <v>45657</v>
      </c>
      <c r="AC415" s="130" t="str">
        <f>'Форма 1'!U415</f>
        <v>СС</v>
      </c>
    </row>
    <row r="416" spans="1:29" x14ac:dyDescent="0.25">
      <c r="A416" s="28">
        <f t="shared" si="67"/>
        <v>21</v>
      </c>
      <c r="B416" s="74" t="str">
        <f>IF(ISBLANK('Форма 1'!B416),"",'Форма 1'!B416)</f>
        <v>Чайковский городской округ Пермского края</v>
      </c>
      <c r="C416" s="87" t="s">
        <v>55</v>
      </c>
      <c r="D416" s="29">
        <f>IF(ISBLANK(C416),"Введите адрес",IF(C416='Форма 1'!C416,SUM(E416:K416,M416:S416,Форма2[[#This Row],[19]:[22]]),"Ошибка в адресе!"))</f>
        <v>1841383.33</v>
      </c>
      <c r="E416" s="30">
        <f>IF(ISNUMBER('Форма 1'!Z416),ROUND('Форма 1'!$I416*VLOOKUP('Форма 1'!$G416,'Предельники 2022'!$B$4:$X$28,'Форма 1'!Z$7),2),"")</f>
        <v>1132697.8400000001</v>
      </c>
      <c r="F416" s="30" t="str">
        <f>IF(ISNUMBER('Форма 1'!AA416),ROUND('Форма 1'!$I416*VLOOKUP('Форма 1'!$G416,'Предельники 2022'!$B$4:$X$28,'Форма 1'!AA$7),2),"")</f>
        <v/>
      </c>
      <c r="G416" s="30" t="str">
        <f>IF(ISNUMBER('Форма 1'!AB416),ROUND('Форма 1'!$I416*VLOOKUP('Форма 1'!$G416,'Предельники 2022'!$B$4:$X$28,'Форма 1'!AB$7),2),"")</f>
        <v/>
      </c>
      <c r="H416" s="30">
        <f>IF(ISNUMBER('Форма 1'!AC416),ROUND('Форма 1'!$I416*VLOOKUP('Форма 1'!$G416,'Предельники 2022'!$B$4:$X$28,'Форма 1'!AC$7),2),"")</f>
        <v>708685.49</v>
      </c>
      <c r="I416" s="30" t="str">
        <f>IF(ISNUMBER('Форма 1'!AD416),ROUND('Форма 1'!$I416*VLOOKUP('Форма 1'!$G416,'Предельники 2022'!$B$4:$X$28,'Форма 1'!AD$7),2),"")</f>
        <v/>
      </c>
      <c r="J416" s="30" t="str">
        <f>IF(ISNUMBER('Форма 1'!AE416),ROUND('Форма 1'!$I416*VLOOKUP('Форма 1'!$G416,'Предельники 2022'!$B$4:$X$28,'Форма 1'!AE$7),2),"")</f>
        <v/>
      </c>
      <c r="K416" s="30" t="str">
        <f>IF(ISNUMBER('Форма 1'!AF416),ROUND('Форма 1'!$I416*VLOOKUP('Форма 1'!$G416,'Предельники 2022'!$B$4:$X$28,'Форма 1'!AF$7),2),"")</f>
        <v/>
      </c>
      <c r="L416" s="31" t="str">
        <f>IF(ISBLANK('Форма 1'!AG416),"",'Форма 1'!AG416)</f>
        <v/>
      </c>
      <c r="M416" s="32" t="str">
        <f>IF(ISBLANK('Форма 1'!AH416),"",'Форма 1'!AH416)</f>
        <v/>
      </c>
      <c r="N416" s="30" t="str">
        <f>IF(ISNUMBER('Форма 1'!AI416),ROUND('Форма 1'!$I416*VLOOKUP('Форма 1'!$G416,'Предельники 2022'!$B$4:$X$28,'Форма 1'!AI$7),2),"")</f>
        <v/>
      </c>
      <c r="O416" s="30" t="str">
        <f>IF(ISNUMBER('Форма 1'!AJ416),ROUND('Форма 1'!$I416*VLOOKUP('Форма 1'!$G416,'Предельники 2022'!$B$4:$X$28,'Форма 1'!AJ$7),2),"")</f>
        <v/>
      </c>
      <c r="P416" s="30" t="str">
        <f>IF(ISNUMBER('Форма 1'!AK416),ROUND('Форма 1'!$I416*VLOOKUP('Форма 1'!$G416,'Предельники 2022'!$B$4:$X$28,'Форма 1'!AK$7),2),"")</f>
        <v/>
      </c>
      <c r="Q416" s="30" t="str">
        <f>IF(ISNUMBER('Форма 1'!AL416),ROUND('Форма 1'!$I416*VLOOKUP('Форма 1'!$G416,'Предельники 2022'!$B$4:$X$28,'Форма 1'!AL$7),2),"")</f>
        <v/>
      </c>
      <c r="R416" s="30" t="str">
        <f>IF(ISNUMBER('Форма 1'!AM416),ROUND('Форма 1'!$I416*VLOOKUP('Форма 1'!$G416,'Предельники 2022'!$B$4:$X$28,'Форма 1'!AM$7),2),"")</f>
        <v/>
      </c>
      <c r="S416" s="93" t="str">
        <f t="shared" si="68"/>
        <v/>
      </c>
      <c r="T416" s="93" t="str">
        <f>IF(ISNUMBER('Форма 1'!AN416),INDEX('Предельники 2022'!$C$4:$X$28,MATCH('Форма 1'!$G416,'Предельники 2022'!$B$4:$B$28,0),MATCH(T$5,'Предельники 2022'!$C$3:$X$3,0)),"")</f>
        <v/>
      </c>
      <c r="U416" s="93" t="str">
        <f>IF(ISNUMBER('Форма 1'!AO416),INDEX('Предельники 2022'!$C$4:$X$28,MATCH('Форма 1'!$G416,'Предельники 2022'!$B$4:$B$28,0),MATCH(U$5,'Предельники 2022'!$C$3:$X$3,0)),"")</f>
        <v/>
      </c>
      <c r="V416" s="93" t="str">
        <f>IF(ISNUMBER('Форма 1'!AP416),INDEX('Предельники 2022'!$C$4:$X$28,MATCH('Форма 1'!$G416,'Предельники 2022'!$B$4:$B$28,0),MATCH(V$5,'Предельники 2022'!$C$3:$X$3,0)),"")</f>
        <v/>
      </c>
      <c r="W416" s="93" t="str">
        <f>IF(ISNUMBER('Форма 1'!AQ416),INDEX('Предельники 2022'!$C$4:$X$28,MATCH('Форма 1'!$G416,'Предельники 2022'!$B$4:$B$28,0),MATCH(W$5,'Предельники 2022'!$C$3:$X$3,0)),"")</f>
        <v/>
      </c>
      <c r="X416" s="30" t="str">
        <f>IF(ISNUMBER('Форма 1'!AR416),ROUND('Форма 1'!$I416*VLOOKUP('Форма 1'!$G416,'Предельники 2022'!$B$4:$X$28,'Форма 1'!AR$7),2),"")</f>
        <v/>
      </c>
      <c r="Y416" s="30" t="str">
        <f>IF(ISNUMBER('Форма 1'!AS416),ROUND('Форма 1'!$I416*VLOOKUP('Форма 1'!$G416,'Предельники 2022'!$B$4:$X$28,'Форма 1'!AS$7),2),"")</f>
        <v/>
      </c>
      <c r="Z416" s="30" t="str">
        <f>IF(ISNUMBER('Форма 1'!AT416),ROUND('Форма 1'!$I416*VLOOKUP('Форма 1'!$G416,'Предельники 2022'!$B$4:$X$28,'Форма 1'!AT$7),2),"")</f>
        <v/>
      </c>
      <c r="AA416" s="32"/>
      <c r="AB416" s="128">
        <f>'Форма 1'!T416</f>
        <v>45657</v>
      </c>
      <c r="AC416" s="130" t="str">
        <f>'Форма 1'!U416</f>
        <v>РО</v>
      </c>
    </row>
    <row r="417" spans="1:29" x14ac:dyDescent="0.25">
      <c r="A417" s="28">
        <f t="shared" si="67"/>
        <v>22</v>
      </c>
      <c r="B417" s="74" t="str">
        <f>IF(ISBLANK('Форма 1'!B417),"",'Форма 1'!B417)</f>
        <v>Чайковский городской округ Пермского края</v>
      </c>
      <c r="C417" s="87" t="s">
        <v>179</v>
      </c>
      <c r="D417" s="29">
        <f>IF(ISBLANK(C417),"Введите адрес",IF(C417='Форма 1'!C417,SUM(E417:K417,M417:S417,Форма2[[#This Row],[19]:[22]]),"Ошибка в адресе!"))</f>
        <v>16671053.52</v>
      </c>
      <c r="E417" s="30" t="str">
        <f>IF(ISNUMBER('Форма 1'!Z417),ROUND('Форма 1'!$I417*VLOOKUP('Форма 1'!$G417,'Предельники 2022'!$B$4:$X$28,'Форма 1'!Z$7),2),"")</f>
        <v/>
      </c>
      <c r="F417" s="30" t="str">
        <f>IF(ISNUMBER('Форма 1'!AA417),ROUND('Форма 1'!$I417*VLOOKUP('Форма 1'!$G417,'Предельники 2022'!$B$4:$X$28,'Форма 1'!AA$7),2),"")</f>
        <v/>
      </c>
      <c r="G417" s="30" t="str">
        <f>IF(ISNUMBER('Форма 1'!AB417),ROUND('Форма 1'!$I417*VLOOKUP('Форма 1'!$G417,'Предельники 2022'!$B$4:$X$28,'Форма 1'!AB$7),2),"")</f>
        <v/>
      </c>
      <c r="H417" s="30" t="str">
        <f>IF(ISNUMBER('Форма 1'!AC417),ROUND('Форма 1'!$I417*VLOOKUP('Форма 1'!$G417,'Предельники 2022'!$B$4:$X$28,'Форма 1'!AC$7),2),"")</f>
        <v/>
      </c>
      <c r="I417" s="30" t="str">
        <f>IF(ISNUMBER('Форма 1'!AD417),ROUND('Форма 1'!$I417*VLOOKUP('Форма 1'!$G417,'Предельники 2022'!$B$4:$X$28,'Форма 1'!AD$7),2),"")</f>
        <v/>
      </c>
      <c r="J417" s="30" t="str">
        <f>IF(ISNUMBER('Форма 1'!AE417),ROUND('Форма 1'!$I417*VLOOKUP('Форма 1'!$G417,'Предельники 2022'!$B$4:$X$28,'Форма 1'!AE$7),2),"")</f>
        <v/>
      </c>
      <c r="K417" s="30" t="str">
        <f>IF(ISNUMBER('Форма 1'!AF417),ROUND('Форма 1'!$I417*VLOOKUP('Форма 1'!$G417,'Предельники 2022'!$B$4:$X$28,'Форма 1'!AF$7),2),"")</f>
        <v/>
      </c>
      <c r="L417" s="31">
        <f>IF(ISBLANK('Форма 1'!AG417),"",'Форма 1'!AG417)</f>
        <v>6</v>
      </c>
      <c r="M417" s="32">
        <f>IF(ISBLANK('Форма 1'!AH417),"",'Форма 1'!AH417)</f>
        <v>16671053.52</v>
      </c>
      <c r="N417" s="30" t="str">
        <f>IF(ISNUMBER('Форма 1'!AI417),ROUND('Форма 1'!$I417*VLOOKUP('Форма 1'!$G417,'Предельники 2022'!$B$4:$X$28,'Форма 1'!AI$7),2),"")</f>
        <v/>
      </c>
      <c r="O417" s="30" t="str">
        <f>IF(ISNUMBER('Форма 1'!AJ417),ROUND('Форма 1'!$I417*VLOOKUP('Форма 1'!$G417,'Предельники 2022'!$B$4:$X$28,'Форма 1'!AJ$7),2),"")</f>
        <v/>
      </c>
      <c r="P417" s="30" t="str">
        <f>IF(ISNUMBER('Форма 1'!AK417),ROUND('Форма 1'!$I417*VLOOKUP('Форма 1'!$G417,'Предельники 2022'!$B$4:$X$28,'Форма 1'!AK$7),2),"")</f>
        <v/>
      </c>
      <c r="Q417" s="30" t="str">
        <f>IF(ISNUMBER('Форма 1'!AL417),ROUND('Форма 1'!$I417*VLOOKUP('Форма 1'!$G417,'Предельники 2022'!$B$4:$X$28,'Форма 1'!AL$7),2),"")</f>
        <v/>
      </c>
      <c r="R417" s="30" t="str">
        <f>IF(ISNUMBER('Форма 1'!AM417),ROUND('Форма 1'!$I417*VLOOKUP('Форма 1'!$G417,'Предельники 2022'!$B$4:$X$28,'Форма 1'!AM$7),2),"")</f>
        <v/>
      </c>
      <c r="S417" s="93" t="str">
        <f t="shared" si="68"/>
        <v/>
      </c>
      <c r="T417" s="93" t="str">
        <f>IF(ISNUMBER('Форма 1'!AN417),INDEX('Предельники 2022'!$C$4:$X$28,MATCH('Форма 1'!$G417,'Предельники 2022'!$B$4:$B$28,0),MATCH(T$5,'Предельники 2022'!$C$3:$X$3,0)),"")</f>
        <v/>
      </c>
      <c r="U417" s="93" t="str">
        <f>IF(ISNUMBER('Форма 1'!AO417),INDEX('Предельники 2022'!$C$4:$X$28,MATCH('Форма 1'!$G417,'Предельники 2022'!$B$4:$B$28,0),MATCH(U$5,'Предельники 2022'!$C$3:$X$3,0)),"")</f>
        <v/>
      </c>
      <c r="V417" s="93" t="str">
        <f>IF(ISNUMBER('Форма 1'!AP417),INDEX('Предельники 2022'!$C$4:$X$28,MATCH('Форма 1'!$G417,'Предельники 2022'!$B$4:$B$28,0),MATCH(V$5,'Предельники 2022'!$C$3:$X$3,0)),"")</f>
        <v/>
      </c>
      <c r="W417" s="93" t="str">
        <f>IF(ISNUMBER('Форма 1'!AQ417),INDEX('Предельники 2022'!$C$4:$X$28,MATCH('Форма 1'!$G417,'Предельники 2022'!$B$4:$B$28,0),MATCH(W$5,'Предельники 2022'!$C$3:$X$3,0)),"")</f>
        <v/>
      </c>
      <c r="X417" s="30" t="str">
        <f>IF(ISNUMBER('Форма 1'!AR417),ROUND('Форма 1'!$I417*VLOOKUP('Форма 1'!$G417,'Предельники 2022'!$B$4:$X$28,'Форма 1'!AR$7),2),"")</f>
        <v/>
      </c>
      <c r="Y417" s="30" t="str">
        <f>IF(ISNUMBER('Форма 1'!AS417),ROUND('Форма 1'!$I417*VLOOKUP('Форма 1'!$G417,'Предельники 2022'!$B$4:$X$28,'Форма 1'!AS$7),2),"")</f>
        <v/>
      </c>
      <c r="Z417" s="30" t="str">
        <f>IF(ISNUMBER('Форма 1'!AT417),ROUND('Форма 1'!$I417*VLOOKUP('Форма 1'!$G417,'Предельники 2022'!$B$4:$X$28,'Форма 1'!AT$7),2),"")</f>
        <v/>
      </c>
      <c r="AA417" s="32"/>
      <c r="AB417" s="128">
        <f>'Форма 1'!T417</f>
        <v>45657</v>
      </c>
      <c r="AC417" s="130" t="str">
        <f>'Форма 1'!U417</f>
        <v>СС</v>
      </c>
    </row>
    <row r="418" spans="1:29" ht="15.75" x14ac:dyDescent="0.25">
      <c r="A418" s="147">
        <f t="shared" si="67"/>
        <v>0</v>
      </c>
      <c r="B418" s="148" t="str">
        <f>IF(ISBLANK('Форма 1'!B418),"",'Форма 1'!B418)</f>
        <v/>
      </c>
      <c r="C418" s="153" t="s">
        <v>1101</v>
      </c>
      <c r="D418" s="146">
        <f>IF(ISBLANK(C418),"Введите адрес",IF(C418='Форма 1'!C418,SUM(E418:K418,M418:S418,Форма2[[#This Row],[19]:[22]]),"Ошибка в адресе!"))</f>
        <v>8724941.3300000001</v>
      </c>
      <c r="E418" s="149">
        <f>SUM(E419:E420)</f>
        <v>0</v>
      </c>
      <c r="F418" s="149">
        <f t="shared" ref="F418:S418" si="71">SUM(F419:F420)</f>
        <v>0</v>
      </c>
      <c r="G418" s="149">
        <f t="shared" si="71"/>
        <v>0</v>
      </c>
      <c r="H418" s="149">
        <f t="shared" si="71"/>
        <v>0</v>
      </c>
      <c r="I418" s="149">
        <f t="shared" si="71"/>
        <v>0</v>
      </c>
      <c r="J418" s="149">
        <f t="shared" si="71"/>
        <v>0</v>
      </c>
      <c r="K418" s="149">
        <f t="shared" si="71"/>
        <v>0</v>
      </c>
      <c r="L418" s="155">
        <f t="shared" si="71"/>
        <v>0</v>
      </c>
      <c r="M418" s="149">
        <f t="shared" si="71"/>
        <v>0</v>
      </c>
      <c r="N418" s="149">
        <f t="shared" si="71"/>
        <v>8724941.3300000001</v>
      </c>
      <c r="O418" s="149">
        <f t="shared" si="71"/>
        <v>0</v>
      </c>
      <c r="P418" s="149">
        <f t="shared" si="71"/>
        <v>0</v>
      </c>
      <c r="Q418" s="149">
        <f t="shared" si="71"/>
        <v>0</v>
      </c>
      <c r="R418" s="149">
        <f t="shared" si="71"/>
        <v>0</v>
      </c>
      <c r="S418" s="149">
        <f t="shared" si="71"/>
        <v>0</v>
      </c>
      <c r="T418" s="93" t="str">
        <f>IF(ISNUMBER('Форма 1'!AN418),INDEX('Предельники 2022'!$C$4:$X$28,MATCH('Форма 1'!$G418,'Предельники 2022'!$B$4:$B$28,0),MATCH(T$5,'Предельники 2022'!$C$3:$X$3,0)),"")</f>
        <v/>
      </c>
      <c r="U418" s="93" t="str">
        <f>IF(ISNUMBER('Форма 1'!AO418),INDEX('Предельники 2022'!$C$4:$X$28,MATCH('Форма 1'!$G418,'Предельники 2022'!$B$4:$B$28,0),MATCH(U$5,'Предельники 2022'!$C$3:$X$3,0)),"")</f>
        <v/>
      </c>
      <c r="V418" s="93" t="str">
        <f>IF(ISNUMBER('Форма 1'!AP418),INDEX('Предельники 2022'!$C$4:$X$28,MATCH('Форма 1'!$G418,'Предельники 2022'!$B$4:$B$28,0),MATCH(V$5,'Предельники 2022'!$C$3:$X$3,0)),"")</f>
        <v/>
      </c>
      <c r="W418" s="93" t="str">
        <f>IF(ISNUMBER('Форма 1'!AQ418),INDEX('Предельники 2022'!$C$4:$X$28,MATCH('Форма 1'!$G418,'Предельники 2022'!$B$4:$B$28,0),MATCH(W$5,'Предельники 2022'!$C$3:$X$3,0)),"")</f>
        <v/>
      </c>
      <c r="X418" s="149">
        <f t="shared" ref="X418:Z418" si="72">SUM(X419:X420)</f>
        <v>0</v>
      </c>
      <c r="Y418" s="149">
        <f t="shared" si="72"/>
        <v>0</v>
      </c>
      <c r="Z418" s="149">
        <f t="shared" si="72"/>
        <v>0</v>
      </c>
      <c r="AA418" s="146"/>
      <c r="AB418" s="150"/>
      <c r="AC418" s="151" t="str">
        <f>'Форма 1'!U418</f>
        <v/>
      </c>
    </row>
    <row r="419" spans="1:29" x14ac:dyDescent="0.25">
      <c r="A419" s="28">
        <f t="shared" si="67"/>
        <v>1</v>
      </c>
      <c r="B419" s="74" t="str">
        <f>IF(ISBLANK('Форма 1'!B419),"",'Форма 1'!B419)</f>
        <v>Частинский муниципальный округ Пермского края</v>
      </c>
      <c r="C419" s="87" t="s">
        <v>361</v>
      </c>
      <c r="D419" s="29">
        <f>IF(ISBLANK(C419),"Введите адрес",IF(C419='Форма 1'!C419,SUM(E419:K419,M419:S419,Форма2[[#This Row],[19]:[22]]),"Ошибка в адресе!"))</f>
        <v>3724514.88</v>
      </c>
      <c r="E419" s="30" t="str">
        <f>IF(ISNUMBER('Форма 1'!Z419),ROUND('Форма 1'!$I419*VLOOKUP('Форма 1'!$G419,'Предельники 2022'!$B$4:$X$28,'Форма 1'!Z$7),2),"")</f>
        <v/>
      </c>
      <c r="F419" s="30" t="str">
        <f>IF(ISNUMBER('Форма 1'!AA419),ROUND('Форма 1'!$I419*VLOOKUP('Форма 1'!$G419,'Предельники 2022'!$B$4:$X$28,'Форма 1'!AA$7),2),"")</f>
        <v/>
      </c>
      <c r="G419" s="30" t="str">
        <f>IF(ISNUMBER('Форма 1'!AB419),ROUND('Форма 1'!$I419*VLOOKUP('Форма 1'!$G419,'Предельники 2022'!$B$4:$X$28,'Форма 1'!AB$7),2),"")</f>
        <v/>
      </c>
      <c r="H419" s="30" t="str">
        <f>IF(ISNUMBER('Форма 1'!AC419),ROUND('Форма 1'!$I419*VLOOKUP('Форма 1'!$G419,'Предельники 2022'!$B$4:$X$28,'Форма 1'!AC$7),2),"")</f>
        <v/>
      </c>
      <c r="I419" s="30" t="str">
        <f>IF(ISNUMBER('Форма 1'!AD419),ROUND('Форма 1'!$I419*VLOOKUP('Форма 1'!$G419,'Предельники 2022'!$B$4:$X$28,'Форма 1'!AD$7),2),"")</f>
        <v/>
      </c>
      <c r="J419" s="30" t="str">
        <f>IF(ISNUMBER('Форма 1'!AE419),ROUND('Форма 1'!$I419*VLOOKUP('Форма 1'!$G419,'Предельники 2022'!$B$4:$X$28,'Форма 1'!AE$7),2),"")</f>
        <v/>
      </c>
      <c r="K419" s="30" t="str">
        <f>IF(ISNUMBER('Форма 1'!AF419),ROUND('Форма 1'!$I419*VLOOKUP('Форма 1'!$G419,'Предельники 2022'!$B$4:$X$28,'Форма 1'!AF$7),2),"")</f>
        <v/>
      </c>
      <c r="L419" s="31" t="str">
        <f>IF(ISBLANK('Форма 1'!AG419),"",'Форма 1'!AG419)</f>
        <v/>
      </c>
      <c r="M419" s="32" t="str">
        <f>IF(ISBLANK('Форма 1'!AH419),"",'Форма 1'!AH419)</f>
        <v/>
      </c>
      <c r="N419" s="30">
        <f>IF(ISNUMBER('Форма 1'!AI419),ROUND('Форма 1'!$I419*VLOOKUP('Форма 1'!$G419,'Предельники 2022'!$B$4:$X$28,'Форма 1'!AI$7),2),"")</f>
        <v>3724514.88</v>
      </c>
      <c r="O419" s="30" t="str">
        <f>IF(ISNUMBER('Форма 1'!AJ419),ROUND('Форма 1'!$I419*VLOOKUP('Форма 1'!$G419,'Предельники 2022'!$B$4:$X$28,'Форма 1'!AJ$7),2),"")</f>
        <v/>
      </c>
      <c r="P419" s="30" t="str">
        <f>IF(ISNUMBER('Форма 1'!AK419),ROUND('Форма 1'!$I419*VLOOKUP('Форма 1'!$G419,'Предельники 2022'!$B$4:$X$28,'Форма 1'!AK$7),2),"")</f>
        <v/>
      </c>
      <c r="Q419" s="30" t="str">
        <f>IF(ISNUMBER('Форма 1'!AL419),ROUND('Форма 1'!$I419*VLOOKUP('Форма 1'!$G419,'Предельники 2022'!$B$4:$X$28,'Форма 1'!AL$7),2),"")</f>
        <v/>
      </c>
      <c r="R419" s="30" t="str">
        <f>IF(ISNUMBER('Форма 1'!AM419),ROUND('Форма 1'!$I419*VLOOKUP('Форма 1'!$G419,'Предельники 2022'!$B$4:$X$28,'Форма 1'!AM$7),2),"")</f>
        <v/>
      </c>
      <c r="S419" s="93" t="str">
        <f t="shared" si="68"/>
        <v/>
      </c>
      <c r="T419" s="93" t="str">
        <f>IF(ISNUMBER('Форма 1'!AN419),INDEX('Предельники 2022'!$C$4:$X$28,MATCH('Форма 1'!$G419,'Предельники 2022'!$B$4:$B$28,0),MATCH(T$5,'Предельники 2022'!$C$3:$X$3,0)),"")</f>
        <v/>
      </c>
      <c r="U419" s="93" t="str">
        <f>IF(ISNUMBER('Форма 1'!AO419),INDEX('Предельники 2022'!$C$4:$X$28,MATCH('Форма 1'!$G419,'Предельники 2022'!$B$4:$B$28,0),MATCH(U$5,'Предельники 2022'!$C$3:$X$3,0)),"")</f>
        <v/>
      </c>
      <c r="V419" s="93" t="str">
        <f>IF(ISNUMBER('Форма 1'!AP419),INDEX('Предельники 2022'!$C$4:$X$28,MATCH('Форма 1'!$G419,'Предельники 2022'!$B$4:$B$28,0),MATCH(V$5,'Предельники 2022'!$C$3:$X$3,0)),"")</f>
        <v/>
      </c>
      <c r="W419" s="93" t="str">
        <f>IF(ISNUMBER('Форма 1'!AQ419),INDEX('Предельники 2022'!$C$4:$X$28,MATCH('Форма 1'!$G419,'Предельники 2022'!$B$4:$B$28,0),MATCH(W$5,'Предельники 2022'!$C$3:$X$3,0)),"")</f>
        <v/>
      </c>
      <c r="X419" s="30" t="str">
        <f>IF(ISNUMBER('Форма 1'!AR419),ROUND('Форма 1'!$I419*VLOOKUP('Форма 1'!$G419,'Предельники 2022'!$B$4:$X$28,'Форма 1'!AR$7),2),"")</f>
        <v/>
      </c>
      <c r="Y419" s="30" t="str">
        <f>IF(ISNUMBER('Форма 1'!AS419),ROUND('Форма 1'!$I419*VLOOKUP('Форма 1'!$G419,'Предельники 2022'!$B$4:$X$28,'Форма 1'!AS$7),2),"")</f>
        <v/>
      </c>
      <c r="Z419" s="30" t="str">
        <f>IF(ISNUMBER('Форма 1'!AT419),ROUND('Форма 1'!$I419*VLOOKUP('Форма 1'!$G419,'Предельники 2022'!$B$4:$X$28,'Форма 1'!AT$7),2),"")</f>
        <v/>
      </c>
      <c r="AA419" s="32"/>
      <c r="AB419" s="128">
        <f>'Форма 1'!T419</f>
        <v>45657</v>
      </c>
      <c r="AC419" s="130" t="str">
        <f>'Форма 1'!U419</f>
        <v>РО</v>
      </c>
    </row>
    <row r="420" spans="1:29" x14ac:dyDescent="0.25">
      <c r="A420" s="28">
        <f t="shared" si="67"/>
        <v>2</v>
      </c>
      <c r="B420" s="74" t="str">
        <f>IF(ISBLANK('Форма 1'!B420),"",'Форма 1'!B420)</f>
        <v>Частинский муниципальный округ Пермского края</v>
      </c>
      <c r="C420" s="87" t="s">
        <v>362</v>
      </c>
      <c r="D420" s="29">
        <f>IF(ISBLANK(C420),"Введите адрес",IF(C420='Форма 1'!C420,SUM(E420:K420,M420:S420,Форма2[[#This Row],[19]:[22]]),"Ошибка в адресе!"))</f>
        <v>5000426.45</v>
      </c>
      <c r="E420" s="30" t="str">
        <f>IF(ISNUMBER('Форма 1'!Z420),ROUND('Форма 1'!$I420*VLOOKUP('Форма 1'!$G420,'Предельники 2022'!$B$4:$X$28,'Форма 1'!Z$7),2),"")</f>
        <v/>
      </c>
      <c r="F420" s="30" t="str">
        <f>IF(ISNUMBER('Форма 1'!AA420),ROUND('Форма 1'!$I420*VLOOKUP('Форма 1'!$G420,'Предельники 2022'!$B$4:$X$28,'Форма 1'!AA$7),2),"")</f>
        <v/>
      </c>
      <c r="G420" s="30" t="str">
        <f>IF(ISNUMBER('Форма 1'!AB420),ROUND('Форма 1'!$I420*VLOOKUP('Форма 1'!$G420,'Предельники 2022'!$B$4:$X$28,'Форма 1'!AB$7),2),"")</f>
        <v/>
      </c>
      <c r="H420" s="30" t="str">
        <f>IF(ISNUMBER('Форма 1'!AC420),ROUND('Форма 1'!$I420*VLOOKUP('Форма 1'!$G420,'Предельники 2022'!$B$4:$X$28,'Форма 1'!AC$7),2),"")</f>
        <v/>
      </c>
      <c r="I420" s="30" t="str">
        <f>IF(ISNUMBER('Форма 1'!AD420),ROUND('Форма 1'!$I420*VLOOKUP('Форма 1'!$G420,'Предельники 2022'!$B$4:$X$28,'Форма 1'!AD$7),2),"")</f>
        <v/>
      </c>
      <c r="J420" s="30" t="str">
        <f>IF(ISNUMBER('Форма 1'!AE420),ROUND('Форма 1'!$I420*VLOOKUP('Форма 1'!$G420,'Предельники 2022'!$B$4:$X$28,'Форма 1'!AE$7),2),"")</f>
        <v/>
      </c>
      <c r="K420" s="30" t="str">
        <f>IF(ISNUMBER('Форма 1'!AF420),ROUND('Форма 1'!$I420*VLOOKUP('Форма 1'!$G420,'Предельники 2022'!$B$4:$X$28,'Форма 1'!AF$7),2),"")</f>
        <v/>
      </c>
      <c r="L420" s="31" t="str">
        <f>IF(ISBLANK('Форма 1'!AG420),"",'Форма 1'!AG420)</f>
        <v/>
      </c>
      <c r="M420" s="32" t="str">
        <f>IF(ISBLANK('Форма 1'!AH420),"",'Форма 1'!AH420)</f>
        <v/>
      </c>
      <c r="N420" s="30">
        <f>IF(ISNUMBER('Форма 1'!AI420),ROUND('Форма 1'!$I420*VLOOKUP('Форма 1'!$G420,'Предельники 2022'!$B$4:$X$28,'Форма 1'!AI$7),2),"")</f>
        <v>5000426.45</v>
      </c>
      <c r="O420" s="30" t="str">
        <f>IF(ISNUMBER('Форма 1'!AJ420),ROUND('Форма 1'!$I420*VLOOKUP('Форма 1'!$G420,'Предельники 2022'!$B$4:$X$28,'Форма 1'!AJ$7),2),"")</f>
        <v/>
      </c>
      <c r="P420" s="30" t="str">
        <f>IF(ISNUMBER('Форма 1'!AK420),ROUND('Форма 1'!$I420*VLOOKUP('Форма 1'!$G420,'Предельники 2022'!$B$4:$X$28,'Форма 1'!AK$7),2),"")</f>
        <v/>
      </c>
      <c r="Q420" s="30" t="str">
        <f>IF(ISNUMBER('Форма 1'!AL420),ROUND('Форма 1'!$I420*VLOOKUP('Форма 1'!$G420,'Предельники 2022'!$B$4:$X$28,'Форма 1'!AL$7),2),"")</f>
        <v/>
      </c>
      <c r="R420" s="30" t="str">
        <f>IF(ISNUMBER('Форма 1'!AM420),ROUND('Форма 1'!$I420*VLOOKUP('Форма 1'!$G420,'Предельники 2022'!$B$4:$X$28,'Форма 1'!AM$7),2),"")</f>
        <v/>
      </c>
      <c r="S420" s="93" t="str">
        <f t="shared" si="68"/>
        <v/>
      </c>
      <c r="T420" s="93" t="str">
        <f>IF(ISNUMBER('Форма 1'!AN420),INDEX('Предельники 2022'!$C$4:$X$28,MATCH('Форма 1'!$G420,'Предельники 2022'!$B$4:$B$28,0),MATCH(T$5,'Предельники 2022'!$C$3:$X$3,0)),"")</f>
        <v/>
      </c>
      <c r="U420" s="93" t="str">
        <f>IF(ISNUMBER('Форма 1'!AO420),INDEX('Предельники 2022'!$C$4:$X$28,MATCH('Форма 1'!$G420,'Предельники 2022'!$B$4:$B$28,0),MATCH(U$5,'Предельники 2022'!$C$3:$X$3,0)),"")</f>
        <v/>
      </c>
      <c r="V420" s="93" t="str">
        <f>IF(ISNUMBER('Форма 1'!AP420),INDEX('Предельники 2022'!$C$4:$X$28,MATCH('Форма 1'!$G420,'Предельники 2022'!$B$4:$B$28,0),MATCH(V$5,'Предельники 2022'!$C$3:$X$3,0)),"")</f>
        <v/>
      </c>
      <c r="W420" s="93" t="str">
        <f>IF(ISNUMBER('Форма 1'!AQ420),INDEX('Предельники 2022'!$C$4:$X$28,MATCH('Форма 1'!$G420,'Предельники 2022'!$B$4:$B$28,0),MATCH(W$5,'Предельники 2022'!$C$3:$X$3,0)),"")</f>
        <v/>
      </c>
      <c r="X420" s="30" t="str">
        <f>IF(ISNUMBER('Форма 1'!AR420),ROUND('Форма 1'!$I420*VLOOKUP('Форма 1'!$G420,'Предельники 2022'!$B$4:$X$28,'Форма 1'!AR$7),2),"")</f>
        <v/>
      </c>
      <c r="Y420" s="30" t="str">
        <f>IF(ISNUMBER('Форма 1'!AS420),ROUND('Форма 1'!$I420*VLOOKUP('Форма 1'!$G420,'Предельники 2022'!$B$4:$X$28,'Форма 1'!AS$7),2),"")</f>
        <v/>
      </c>
      <c r="Z420" s="30" t="str">
        <f>IF(ISNUMBER('Форма 1'!AT420),ROUND('Форма 1'!$I420*VLOOKUP('Форма 1'!$G420,'Предельники 2022'!$B$4:$X$28,'Форма 1'!AT$7),2),"")</f>
        <v/>
      </c>
      <c r="AA420" s="32"/>
      <c r="AB420" s="128">
        <f>'Форма 1'!T420</f>
        <v>45657</v>
      </c>
      <c r="AC420" s="130" t="str">
        <f>'Форма 1'!U420</f>
        <v>РО</v>
      </c>
    </row>
    <row r="421" spans="1:29" ht="15.75" x14ac:dyDescent="0.25">
      <c r="A421" s="147">
        <f t="shared" si="67"/>
        <v>0</v>
      </c>
      <c r="B421" s="148" t="str">
        <f>IF(ISBLANK('Форма 1'!B421),"",'Форма 1'!B421)</f>
        <v/>
      </c>
      <c r="C421" s="153" t="s">
        <v>1102</v>
      </c>
      <c r="D421" s="146">
        <f>IF(ISBLANK(C421),"Введите адрес",IF(C421='Форма 1'!C421,SUM(E421:K421,M421:S421,Форма2[[#This Row],[19]:[22]]),"Ошибка в адресе!"))</f>
        <v>9904323.2599999998</v>
      </c>
      <c r="E421" s="149">
        <f>SUM(E422)</f>
        <v>0</v>
      </c>
      <c r="F421" s="149">
        <f t="shared" ref="F421:S421" si="73">SUM(F422)</f>
        <v>0</v>
      </c>
      <c r="G421" s="149">
        <f t="shared" si="73"/>
        <v>0</v>
      </c>
      <c r="H421" s="149">
        <f t="shared" si="73"/>
        <v>0</v>
      </c>
      <c r="I421" s="149">
        <f t="shared" si="73"/>
        <v>0</v>
      </c>
      <c r="J421" s="149">
        <f t="shared" si="73"/>
        <v>0</v>
      </c>
      <c r="K421" s="149">
        <f t="shared" si="73"/>
        <v>0</v>
      </c>
      <c r="L421" s="155">
        <f t="shared" si="73"/>
        <v>0</v>
      </c>
      <c r="M421" s="149">
        <f t="shared" si="73"/>
        <v>0</v>
      </c>
      <c r="N421" s="149">
        <f t="shared" si="73"/>
        <v>9904323.2599999998</v>
      </c>
      <c r="O421" s="149">
        <f t="shared" si="73"/>
        <v>0</v>
      </c>
      <c r="P421" s="149">
        <f t="shared" si="73"/>
        <v>0</v>
      </c>
      <c r="Q421" s="149">
        <f t="shared" si="73"/>
        <v>0</v>
      </c>
      <c r="R421" s="149">
        <f t="shared" si="73"/>
        <v>0</v>
      </c>
      <c r="S421" s="149">
        <f t="shared" si="73"/>
        <v>0</v>
      </c>
      <c r="T421" s="93" t="str">
        <f>IF(ISNUMBER('Форма 1'!AN421),INDEX('Предельники 2022'!$C$4:$X$28,MATCH('Форма 1'!$G421,'Предельники 2022'!$B$4:$B$28,0),MATCH(T$5,'Предельники 2022'!$C$3:$X$3,0)),"")</f>
        <v/>
      </c>
      <c r="U421" s="93" t="str">
        <f>IF(ISNUMBER('Форма 1'!AO421),INDEX('Предельники 2022'!$C$4:$X$28,MATCH('Форма 1'!$G421,'Предельники 2022'!$B$4:$B$28,0),MATCH(U$5,'Предельники 2022'!$C$3:$X$3,0)),"")</f>
        <v/>
      </c>
      <c r="V421" s="93" t="str">
        <f>IF(ISNUMBER('Форма 1'!AP421),INDEX('Предельники 2022'!$C$4:$X$28,MATCH('Форма 1'!$G421,'Предельники 2022'!$B$4:$B$28,0),MATCH(V$5,'Предельники 2022'!$C$3:$X$3,0)),"")</f>
        <v/>
      </c>
      <c r="W421" s="93" t="str">
        <f>IF(ISNUMBER('Форма 1'!AQ421),INDEX('Предельники 2022'!$C$4:$X$28,MATCH('Форма 1'!$G421,'Предельники 2022'!$B$4:$B$28,0),MATCH(W$5,'Предельники 2022'!$C$3:$X$3,0)),"")</f>
        <v/>
      </c>
      <c r="X421" s="149">
        <f t="shared" ref="X421:Z421" si="74">SUM(X422)</f>
        <v>0</v>
      </c>
      <c r="Y421" s="149">
        <f t="shared" si="74"/>
        <v>0</v>
      </c>
      <c r="Z421" s="149">
        <f t="shared" si="74"/>
        <v>0</v>
      </c>
      <c r="AA421" s="146"/>
      <c r="AB421" s="150"/>
      <c r="AC421" s="151" t="str">
        <f>'Форма 1'!U421</f>
        <v/>
      </c>
    </row>
    <row r="422" spans="1:29" x14ac:dyDescent="0.25">
      <c r="A422" s="28">
        <f t="shared" si="67"/>
        <v>1</v>
      </c>
      <c r="B422" s="74" t="str">
        <f>IF(ISBLANK('Форма 1'!B422),"",'Форма 1'!B422)</f>
        <v>Чердынский городской округ Пермского края</v>
      </c>
      <c r="C422" s="87" t="s">
        <v>358</v>
      </c>
      <c r="D422" s="29">
        <f>IF(ISBLANK(C422),"Введите адрес",IF(C422='Форма 1'!C422,SUM(E422:K422,M422:S422,Форма2[[#This Row],[19]:[22]]),"Ошибка в адресе!"))</f>
        <v>9904323.2599999998</v>
      </c>
      <c r="E422" s="30" t="str">
        <f>IF(ISNUMBER('Форма 1'!Z422),ROUND('Форма 1'!$I422*VLOOKUP('Форма 1'!$G422,'Предельники 2022'!$B$4:$X$28,'Форма 1'!Z$7),2),"")</f>
        <v/>
      </c>
      <c r="F422" s="30" t="str">
        <f>IF(ISNUMBER('Форма 1'!AA422),ROUND('Форма 1'!$I422*VLOOKUP('Форма 1'!$G422,'Предельники 2022'!$B$4:$X$28,'Форма 1'!AA$7),2),"")</f>
        <v/>
      </c>
      <c r="G422" s="30" t="str">
        <f>IF(ISNUMBER('Форма 1'!AB422),ROUND('Форма 1'!$I422*VLOOKUP('Форма 1'!$G422,'Предельники 2022'!$B$4:$X$28,'Форма 1'!AB$7),2),"")</f>
        <v/>
      </c>
      <c r="H422" s="30" t="str">
        <f>IF(ISNUMBER('Форма 1'!AC422),ROUND('Форма 1'!$I422*VLOOKUP('Форма 1'!$G422,'Предельники 2022'!$B$4:$X$28,'Форма 1'!AC$7),2),"")</f>
        <v/>
      </c>
      <c r="I422" s="30" t="str">
        <f>IF(ISNUMBER('Форма 1'!AD422),ROUND('Форма 1'!$I422*VLOOKUP('Форма 1'!$G422,'Предельники 2022'!$B$4:$X$28,'Форма 1'!AD$7),2),"")</f>
        <v/>
      </c>
      <c r="J422" s="30" t="str">
        <f>IF(ISNUMBER('Форма 1'!AE422),ROUND('Форма 1'!$I422*VLOOKUP('Форма 1'!$G422,'Предельники 2022'!$B$4:$X$28,'Форма 1'!AE$7),2),"")</f>
        <v/>
      </c>
      <c r="K422" s="30" t="str">
        <f>IF(ISNUMBER('Форма 1'!AF422),ROUND('Форма 1'!$I422*VLOOKUP('Форма 1'!$G422,'Предельники 2022'!$B$4:$X$28,'Форма 1'!AF$7),2),"")</f>
        <v/>
      </c>
      <c r="L422" s="31" t="str">
        <f>IF(ISBLANK('Форма 1'!AG422),"",'Форма 1'!AG422)</f>
        <v/>
      </c>
      <c r="M422" s="32" t="str">
        <f>IF(ISBLANK('Форма 1'!AH422),"",'Форма 1'!AH422)</f>
        <v/>
      </c>
      <c r="N422" s="30">
        <f>IF(ISNUMBER('Форма 1'!AI422),ROUND('Форма 1'!$I422*VLOOKUP('Форма 1'!$G422,'Предельники 2022'!$B$4:$X$28,'Форма 1'!AI$7),2),"")</f>
        <v>9904323.2599999998</v>
      </c>
      <c r="O422" s="30" t="str">
        <f>IF(ISNUMBER('Форма 1'!AJ422),ROUND('Форма 1'!$I422*VLOOKUP('Форма 1'!$G422,'Предельники 2022'!$B$4:$X$28,'Форма 1'!AJ$7),2),"")</f>
        <v/>
      </c>
      <c r="P422" s="30" t="str">
        <f>IF(ISNUMBER('Форма 1'!AK422),ROUND('Форма 1'!$I422*VLOOKUP('Форма 1'!$G422,'Предельники 2022'!$B$4:$X$28,'Форма 1'!AK$7),2),"")</f>
        <v/>
      </c>
      <c r="Q422" s="30" t="str">
        <f>IF(ISNUMBER('Форма 1'!AL422),ROUND('Форма 1'!$I422*VLOOKUP('Форма 1'!$G422,'Предельники 2022'!$B$4:$X$28,'Форма 1'!AL$7),2),"")</f>
        <v/>
      </c>
      <c r="R422" s="30" t="str">
        <f>IF(ISNUMBER('Форма 1'!AM422),ROUND('Форма 1'!$I422*VLOOKUP('Форма 1'!$G422,'Предельники 2022'!$B$4:$X$28,'Форма 1'!AM$7),2),"")</f>
        <v/>
      </c>
      <c r="S422" s="93" t="str">
        <f t="shared" si="68"/>
        <v/>
      </c>
      <c r="T422" s="93" t="str">
        <f>IF(ISNUMBER('Форма 1'!AN422),INDEX('Предельники 2022'!$C$4:$X$28,MATCH('Форма 1'!$G422,'Предельники 2022'!$B$4:$B$28,0),MATCH(T$5,'Предельники 2022'!$C$3:$X$3,0)),"")</f>
        <v/>
      </c>
      <c r="U422" s="93" t="str">
        <f>IF(ISNUMBER('Форма 1'!AO422),INDEX('Предельники 2022'!$C$4:$X$28,MATCH('Форма 1'!$G422,'Предельники 2022'!$B$4:$B$28,0),MATCH(U$5,'Предельники 2022'!$C$3:$X$3,0)),"")</f>
        <v/>
      </c>
      <c r="V422" s="93" t="str">
        <f>IF(ISNUMBER('Форма 1'!AP422),INDEX('Предельники 2022'!$C$4:$X$28,MATCH('Форма 1'!$G422,'Предельники 2022'!$B$4:$B$28,0),MATCH(V$5,'Предельники 2022'!$C$3:$X$3,0)),"")</f>
        <v/>
      </c>
      <c r="W422" s="93" t="str">
        <f>IF(ISNUMBER('Форма 1'!AQ422),INDEX('Предельники 2022'!$C$4:$X$28,MATCH('Форма 1'!$G422,'Предельники 2022'!$B$4:$B$28,0),MATCH(W$5,'Предельники 2022'!$C$3:$X$3,0)),"")</f>
        <v/>
      </c>
      <c r="X422" s="30" t="str">
        <f>IF(ISNUMBER('Форма 1'!AR422),ROUND('Форма 1'!$I422*VLOOKUP('Форма 1'!$G422,'Предельники 2022'!$B$4:$X$28,'Форма 1'!AR$7),2),"")</f>
        <v/>
      </c>
      <c r="Y422" s="30" t="str">
        <f>IF(ISNUMBER('Форма 1'!AS422),ROUND('Форма 1'!$I422*VLOOKUP('Форма 1'!$G422,'Предельники 2022'!$B$4:$X$28,'Форма 1'!AS$7),2),"")</f>
        <v/>
      </c>
      <c r="Z422" s="30" t="str">
        <f>IF(ISNUMBER('Форма 1'!AT422),ROUND('Форма 1'!$I422*VLOOKUP('Форма 1'!$G422,'Предельники 2022'!$B$4:$X$28,'Форма 1'!AT$7),2),"")</f>
        <v/>
      </c>
      <c r="AA422" s="32"/>
      <c r="AB422" s="128">
        <f>'Форма 1'!T422</f>
        <v>45657</v>
      </c>
      <c r="AC422" s="130" t="str">
        <f>'Форма 1'!U422</f>
        <v>РО</v>
      </c>
    </row>
    <row r="423" spans="1:29" ht="15.75" x14ac:dyDescent="0.25">
      <c r="A423" s="147">
        <f t="shared" si="67"/>
        <v>0</v>
      </c>
      <c r="B423" s="148" t="str">
        <f>IF(ISBLANK('Форма 1'!B423),"",'Форма 1'!B423)</f>
        <v/>
      </c>
      <c r="C423" s="153" t="s">
        <v>1103</v>
      </c>
      <c r="D423" s="146">
        <f>IF(ISBLANK(C423),"Введите адрес",IF(C423='Форма 1'!C423,SUM(E423:K423,M423:S423,Форма2[[#This Row],[19]:[22]]),"Ошибка в адресе!"))</f>
        <v>26692550.299999997</v>
      </c>
      <c r="E423" s="149">
        <f>SUM(E424:E425)</f>
        <v>0</v>
      </c>
      <c r="F423" s="149">
        <f t="shared" ref="F423:S423" si="75">SUM(F424:F425)</f>
        <v>0</v>
      </c>
      <c r="G423" s="149">
        <f t="shared" si="75"/>
        <v>0</v>
      </c>
      <c r="H423" s="149">
        <f t="shared" si="75"/>
        <v>0</v>
      </c>
      <c r="I423" s="149">
        <f t="shared" si="75"/>
        <v>0</v>
      </c>
      <c r="J423" s="149">
        <f t="shared" si="75"/>
        <v>0</v>
      </c>
      <c r="K423" s="149">
        <f t="shared" si="75"/>
        <v>0</v>
      </c>
      <c r="L423" s="155">
        <f t="shared" si="75"/>
        <v>0</v>
      </c>
      <c r="M423" s="149">
        <f t="shared" si="75"/>
        <v>0</v>
      </c>
      <c r="N423" s="149">
        <f t="shared" si="75"/>
        <v>21931498.34</v>
      </c>
      <c r="O423" s="149">
        <f t="shared" si="75"/>
        <v>3893701.63</v>
      </c>
      <c r="P423" s="149">
        <f t="shared" si="75"/>
        <v>0</v>
      </c>
      <c r="Q423" s="149">
        <f t="shared" si="75"/>
        <v>0</v>
      </c>
      <c r="R423" s="149">
        <f t="shared" si="75"/>
        <v>867350.33</v>
      </c>
      <c r="S423" s="149">
        <f t="shared" si="75"/>
        <v>0</v>
      </c>
      <c r="T423" s="93" t="str">
        <f>IF(ISNUMBER('Форма 1'!AN423),INDEX('Предельники 2022'!$C$4:$X$28,MATCH('Форма 1'!$G423,'Предельники 2022'!$B$4:$B$28,0),MATCH(T$5,'Предельники 2022'!$C$3:$X$3,0)),"")</f>
        <v/>
      </c>
      <c r="U423" s="93" t="str">
        <f>IF(ISNUMBER('Форма 1'!AO423),INDEX('Предельники 2022'!$C$4:$X$28,MATCH('Форма 1'!$G423,'Предельники 2022'!$B$4:$B$28,0),MATCH(U$5,'Предельники 2022'!$C$3:$X$3,0)),"")</f>
        <v/>
      </c>
      <c r="V423" s="93" t="str">
        <f>IF(ISNUMBER('Форма 1'!AP423),INDEX('Предельники 2022'!$C$4:$X$28,MATCH('Форма 1'!$G423,'Предельники 2022'!$B$4:$B$28,0),MATCH(V$5,'Предельники 2022'!$C$3:$X$3,0)),"")</f>
        <v/>
      </c>
      <c r="W423" s="93" t="str">
        <f>IF(ISNUMBER('Форма 1'!AQ423),INDEX('Предельники 2022'!$C$4:$X$28,MATCH('Форма 1'!$G423,'Предельники 2022'!$B$4:$B$28,0),MATCH(W$5,'Предельники 2022'!$C$3:$X$3,0)),"")</f>
        <v/>
      </c>
      <c r="X423" s="149">
        <f t="shared" ref="X423:Z423" si="76">SUM(X424:X425)</f>
        <v>0</v>
      </c>
      <c r="Y423" s="149">
        <f t="shared" si="76"/>
        <v>0</v>
      </c>
      <c r="Z423" s="149">
        <f t="shared" si="76"/>
        <v>0</v>
      </c>
      <c r="AA423" s="146"/>
      <c r="AB423" s="150"/>
      <c r="AC423" s="151" t="str">
        <f>'Форма 1'!U423</f>
        <v/>
      </c>
    </row>
    <row r="424" spans="1:29" x14ac:dyDescent="0.25">
      <c r="A424" s="28">
        <f t="shared" si="67"/>
        <v>1</v>
      </c>
      <c r="B424" s="74" t="str">
        <f>IF(ISBLANK('Форма 1'!B424),"",'Форма 1'!B424)</f>
        <v>Чернушинский городской округ Пермского края</v>
      </c>
      <c r="C424" s="87" t="s">
        <v>243</v>
      </c>
      <c r="D424" s="29">
        <f>IF(ISBLANK(C424),"Введите адрес",IF(C424='Форма 1'!C424,SUM(E424:K424,M424:S424,Форма2[[#This Row],[19]:[22]]),"Ошибка в адресе!"))</f>
        <v>11147299.959999999</v>
      </c>
      <c r="E424" s="30" t="str">
        <f>IF(ISNUMBER('Форма 1'!Z424),ROUND('Форма 1'!$I424*VLOOKUP('Форма 1'!$G424,'Предельники 2022'!$B$4:$X$28,'Форма 1'!Z$7),2),"")</f>
        <v/>
      </c>
      <c r="F424" s="30" t="str">
        <f>IF(ISNUMBER('Форма 1'!AA424),ROUND('Форма 1'!$I424*VLOOKUP('Форма 1'!$G424,'Предельники 2022'!$B$4:$X$28,'Форма 1'!AA$7),2),"")</f>
        <v/>
      </c>
      <c r="G424" s="30" t="str">
        <f>IF(ISNUMBER('Форма 1'!AB424),ROUND('Форма 1'!$I424*VLOOKUP('Форма 1'!$G424,'Предельники 2022'!$B$4:$X$28,'Форма 1'!AB$7),2),"")</f>
        <v/>
      </c>
      <c r="H424" s="30" t="str">
        <f>IF(ISNUMBER('Форма 1'!AC424),ROUND('Форма 1'!$I424*VLOOKUP('Форма 1'!$G424,'Предельники 2022'!$B$4:$X$28,'Форма 1'!AC$7),2),"")</f>
        <v/>
      </c>
      <c r="I424" s="30" t="str">
        <f>IF(ISNUMBER('Форма 1'!AD424),ROUND('Форма 1'!$I424*VLOOKUP('Форма 1'!$G424,'Предельники 2022'!$B$4:$X$28,'Форма 1'!AD$7),2),"")</f>
        <v/>
      </c>
      <c r="J424" s="30" t="str">
        <f>IF(ISNUMBER('Форма 1'!AE424),ROUND('Форма 1'!$I424*VLOOKUP('Форма 1'!$G424,'Предельники 2022'!$B$4:$X$28,'Форма 1'!AE$7),2),"")</f>
        <v/>
      </c>
      <c r="K424" s="30" t="str">
        <f>IF(ISNUMBER('Форма 1'!AF424),ROUND('Форма 1'!$I424*VLOOKUP('Форма 1'!$G424,'Предельники 2022'!$B$4:$X$28,'Форма 1'!AF$7),2),"")</f>
        <v/>
      </c>
      <c r="L424" s="31" t="str">
        <f>IF(ISBLANK('Форма 1'!AG424),"",'Форма 1'!AG424)</f>
        <v/>
      </c>
      <c r="M424" s="32" t="str">
        <f>IF(ISBLANK('Форма 1'!AH424),"",'Форма 1'!AH424)</f>
        <v/>
      </c>
      <c r="N424" s="30">
        <f>IF(ISNUMBER('Форма 1'!AI424),ROUND('Форма 1'!$I424*VLOOKUP('Форма 1'!$G424,'Предельники 2022'!$B$4:$X$28,'Форма 1'!AI$7),2),"")</f>
        <v>6386248</v>
      </c>
      <c r="O424" s="30">
        <f>IF(ISNUMBER('Форма 1'!AJ424),ROUND('Форма 1'!$I424*VLOOKUP('Форма 1'!$G424,'Предельники 2022'!$B$4:$X$28,'Форма 1'!AJ$7),2),"")</f>
        <v>3893701.63</v>
      </c>
      <c r="P424" s="30" t="str">
        <f>IF(ISNUMBER('Форма 1'!AK424),ROUND('Форма 1'!$I424*VLOOKUP('Форма 1'!$G424,'Предельники 2022'!$B$4:$X$28,'Форма 1'!AK$7),2),"")</f>
        <v/>
      </c>
      <c r="Q424" s="30" t="str">
        <f>IF(ISNUMBER('Форма 1'!AL424),ROUND('Форма 1'!$I424*VLOOKUP('Форма 1'!$G424,'Предельники 2022'!$B$4:$X$28,'Форма 1'!AL$7),2),"")</f>
        <v/>
      </c>
      <c r="R424" s="30">
        <f>IF(ISNUMBER('Форма 1'!AM424),ROUND('Форма 1'!$I424*VLOOKUP('Форма 1'!$G424,'Предельники 2022'!$B$4:$X$28,'Форма 1'!AM$7),2),"")</f>
        <v>867350.33</v>
      </c>
      <c r="S424" s="93" t="str">
        <f t="shared" si="68"/>
        <v/>
      </c>
      <c r="T424" s="93" t="str">
        <f>IF(ISNUMBER('Форма 1'!AN424),INDEX('Предельники 2022'!$C$4:$X$28,MATCH('Форма 1'!$G424,'Предельники 2022'!$B$4:$B$28,0),MATCH(T$5,'Предельники 2022'!$C$3:$X$3,0)),"")</f>
        <v/>
      </c>
      <c r="U424" s="93" t="str">
        <f>IF(ISNUMBER('Форма 1'!AO424),INDEX('Предельники 2022'!$C$4:$X$28,MATCH('Форма 1'!$G424,'Предельники 2022'!$B$4:$B$28,0),MATCH(U$5,'Предельники 2022'!$C$3:$X$3,0)),"")</f>
        <v/>
      </c>
      <c r="V424" s="93" t="str">
        <f>IF(ISNUMBER('Форма 1'!AP424),INDEX('Предельники 2022'!$C$4:$X$28,MATCH('Форма 1'!$G424,'Предельники 2022'!$B$4:$B$28,0),MATCH(V$5,'Предельники 2022'!$C$3:$X$3,0)),"")</f>
        <v/>
      </c>
      <c r="W424" s="93" t="str">
        <f>IF(ISNUMBER('Форма 1'!AQ424),INDEX('Предельники 2022'!$C$4:$X$28,MATCH('Форма 1'!$G424,'Предельники 2022'!$B$4:$B$28,0),MATCH(W$5,'Предельники 2022'!$C$3:$X$3,0)),"")</f>
        <v/>
      </c>
      <c r="X424" s="30" t="str">
        <f>IF(ISNUMBER('Форма 1'!AR424),ROUND('Форма 1'!$I424*VLOOKUP('Форма 1'!$G424,'Предельники 2022'!$B$4:$X$28,'Форма 1'!AR$7),2),"")</f>
        <v/>
      </c>
      <c r="Y424" s="30" t="str">
        <f>IF(ISNUMBER('Форма 1'!AS424),ROUND('Форма 1'!$I424*VLOOKUP('Форма 1'!$G424,'Предельники 2022'!$B$4:$X$28,'Форма 1'!AS$7),2),"")</f>
        <v/>
      </c>
      <c r="Z424" s="30" t="str">
        <f>IF(ISNUMBER('Форма 1'!AT424),ROUND('Форма 1'!$I424*VLOOKUP('Форма 1'!$G424,'Предельники 2022'!$B$4:$X$28,'Форма 1'!AT$7),2),"")</f>
        <v/>
      </c>
      <c r="AA424" s="32"/>
      <c r="AB424" s="128">
        <f>'Форма 1'!T424</f>
        <v>45657</v>
      </c>
      <c r="AC424" s="130" t="str">
        <f>'Форма 1'!U424</f>
        <v>РО</v>
      </c>
    </row>
    <row r="425" spans="1:29" x14ac:dyDescent="0.25">
      <c r="A425" s="28">
        <f t="shared" si="67"/>
        <v>2</v>
      </c>
      <c r="B425" s="74" t="str">
        <f>IF(ISBLANK('Форма 1'!B425),"",'Форма 1'!B425)</f>
        <v>Чернушинский городской округ Пермского края</v>
      </c>
      <c r="C425" s="87" t="s">
        <v>1036</v>
      </c>
      <c r="D425" s="29">
        <f>IF(ISBLANK(C425),"Введите адрес",IF(C425='Форма 1'!C425,SUM(E425:K425,M425:S425,Форма2[[#This Row],[19]:[22]]),"Ошибка в адресе!"))</f>
        <v>15545250.34</v>
      </c>
      <c r="E425" s="30" t="str">
        <f>IF(ISNUMBER('Форма 1'!Z425),ROUND('Форма 1'!$I425*VLOOKUP('Форма 1'!$G425,'Предельники 2022'!$B$4:$X$28,'Форма 1'!Z$7),2),"")</f>
        <v/>
      </c>
      <c r="F425" s="30" t="str">
        <f>IF(ISNUMBER('Форма 1'!AA425),ROUND('Форма 1'!$I425*VLOOKUP('Форма 1'!$G425,'Предельники 2022'!$B$4:$X$28,'Форма 1'!AA$7),2),"")</f>
        <v/>
      </c>
      <c r="G425" s="30" t="str">
        <f>IF(ISNUMBER('Форма 1'!AB425),ROUND('Форма 1'!$I425*VLOOKUP('Форма 1'!$G425,'Предельники 2022'!$B$4:$X$28,'Форма 1'!AB$7),2),"")</f>
        <v/>
      </c>
      <c r="H425" s="30" t="str">
        <f>IF(ISNUMBER('Форма 1'!AC425),ROUND('Форма 1'!$I425*VLOOKUP('Форма 1'!$G425,'Предельники 2022'!$B$4:$X$28,'Форма 1'!AC$7),2),"")</f>
        <v/>
      </c>
      <c r="I425" s="30" t="str">
        <f>IF(ISNUMBER('Форма 1'!AD425),ROUND('Форма 1'!$I425*VLOOKUP('Форма 1'!$G425,'Предельники 2022'!$B$4:$X$28,'Форма 1'!AD$7),2),"")</f>
        <v/>
      </c>
      <c r="J425" s="30" t="str">
        <f>IF(ISNUMBER('Форма 1'!AE425),ROUND('Форма 1'!$I425*VLOOKUP('Форма 1'!$G425,'Предельники 2022'!$B$4:$X$28,'Форма 1'!AE$7),2),"")</f>
        <v/>
      </c>
      <c r="K425" s="30" t="str">
        <f>IF(ISNUMBER('Форма 1'!AF425),ROUND('Форма 1'!$I425*VLOOKUP('Форма 1'!$G425,'Предельники 2022'!$B$4:$X$28,'Форма 1'!AF$7),2),"")</f>
        <v/>
      </c>
      <c r="L425" s="31" t="str">
        <f>IF(ISBLANK('Форма 1'!AG425),"",'Форма 1'!AG425)</f>
        <v/>
      </c>
      <c r="M425" s="32" t="str">
        <f>IF(ISBLANK('Форма 1'!AH425),"",'Форма 1'!AH425)</f>
        <v/>
      </c>
      <c r="N425" s="30">
        <f>IF(ISNUMBER('Форма 1'!AI425),ROUND('Форма 1'!$I425*VLOOKUP('Форма 1'!$G425,'Предельники 2022'!$B$4:$X$28,'Форма 1'!AI$7),2),"")</f>
        <v>15545250.34</v>
      </c>
      <c r="O425" s="30" t="str">
        <f>IF(ISNUMBER('Форма 1'!AJ425),ROUND('Форма 1'!$I425*VLOOKUP('Форма 1'!$G425,'Предельники 2022'!$B$4:$X$28,'Форма 1'!AJ$7),2),"")</f>
        <v/>
      </c>
      <c r="P425" s="30" t="str">
        <f>IF(ISNUMBER('Форма 1'!AK425),ROUND('Форма 1'!$I425*VLOOKUP('Форма 1'!$G425,'Предельники 2022'!$B$4:$X$28,'Форма 1'!AK$7),2),"")</f>
        <v/>
      </c>
      <c r="Q425" s="30" t="str">
        <f>IF(ISNUMBER('Форма 1'!AL425),ROUND('Форма 1'!$I425*VLOOKUP('Форма 1'!$G425,'Предельники 2022'!$B$4:$X$28,'Форма 1'!AL$7),2),"")</f>
        <v/>
      </c>
      <c r="R425" s="30" t="str">
        <f>IF(ISNUMBER('Форма 1'!AM425),ROUND('Форма 1'!$I425*VLOOKUP('Форма 1'!$G425,'Предельники 2022'!$B$4:$X$28,'Форма 1'!AM$7),2),"")</f>
        <v/>
      </c>
      <c r="S425" s="93" t="str">
        <f t="shared" si="68"/>
        <v/>
      </c>
      <c r="T425" s="93" t="str">
        <f>IF(ISNUMBER('Форма 1'!AN425),INDEX('Предельники 2022'!$C$4:$X$28,MATCH('Форма 1'!$G425,'Предельники 2022'!$B$4:$B$28,0),MATCH(T$5,'Предельники 2022'!$C$3:$X$3,0)),"")</f>
        <v/>
      </c>
      <c r="U425" s="93" t="str">
        <f>IF(ISNUMBER('Форма 1'!AO425),INDEX('Предельники 2022'!$C$4:$X$28,MATCH('Форма 1'!$G425,'Предельники 2022'!$B$4:$B$28,0),MATCH(U$5,'Предельники 2022'!$C$3:$X$3,0)),"")</f>
        <v/>
      </c>
      <c r="V425" s="93" t="str">
        <f>IF(ISNUMBER('Форма 1'!AP425),INDEX('Предельники 2022'!$C$4:$X$28,MATCH('Форма 1'!$G425,'Предельники 2022'!$B$4:$B$28,0),MATCH(V$5,'Предельники 2022'!$C$3:$X$3,0)),"")</f>
        <v/>
      </c>
      <c r="W425" s="93" t="str">
        <f>IF(ISNUMBER('Форма 1'!AQ425),INDEX('Предельники 2022'!$C$4:$X$28,MATCH('Форма 1'!$G425,'Предельники 2022'!$B$4:$B$28,0),MATCH(W$5,'Предельники 2022'!$C$3:$X$3,0)),"")</f>
        <v/>
      </c>
      <c r="X425" s="30" t="str">
        <f>IF(ISNUMBER('Форма 1'!AR425),ROUND('Форма 1'!$I425*VLOOKUP('Форма 1'!$G425,'Предельники 2022'!$B$4:$X$28,'Форма 1'!AR$7),2),"")</f>
        <v/>
      </c>
      <c r="Y425" s="30" t="str">
        <f>IF(ISNUMBER('Форма 1'!AS425),ROUND('Форма 1'!$I425*VLOOKUP('Форма 1'!$G425,'Предельники 2022'!$B$4:$X$28,'Форма 1'!AS$7),2),"")</f>
        <v/>
      </c>
      <c r="Z425" s="30" t="str">
        <f>IF(ISNUMBER('Форма 1'!AT425),ROUND('Форма 1'!$I425*VLOOKUP('Форма 1'!$G425,'Предельники 2022'!$B$4:$X$28,'Форма 1'!AT$7),2),"")</f>
        <v/>
      </c>
      <c r="AA425" s="32"/>
      <c r="AB425" s="128">
        <f>'Форма 1'!T425</f>
        <v>45657</v>
      </c>
      <c r="AC425" s="130" t="str">
        <f>'Форма 1'!U425</f>
        <v>РО</v>
      </c>
    </row>
    <row r="426" spans="1:29" ht="15.75" x14ac:dyDescent="0.25">
      <c r="A426" s="147">
        <f t="shared" si="67"/>
        <v>0</v>
      </c>
      <c r="B426" s="148" t="str">
        <f>IF(ISBLANK('Форма 1'!B426),"",'Форма 1'!B426)</f>
        <v/>
      </c>
      <c r="C426" s="153" t="s">
        <v>1104</v>
      </c>
      <c r="D426" s="146">
        <f>IF(ISBLANK(C426),"Введите адрес",IF(C426='Форма 1'!C426,SUM(E426:K426,M426:S426,Форма2[[#This Row],[19]:[22]]),"Ошибка в адресе!"))</f>
        <v>429083180.69999993</v>
      </c>
      <c r="E426" s="149">
        <f>SUM(E427:E467)</f>
        <v>4275202.71</v>
      </c>
      <c r="F426" s="149">
        <f t="shared" ref="F426:S426" si="77">SUM(F427:F467)</f>
        <v>24857746.73</v>
      </c>
      <c r="G426" s="149">
        <f t="shared" si="77"/>
        <v>0</v>
      </c>
      <c r="H426" s="149">
        <f t="shared" si="77"/>
        <v>729362.21000000008</v>
      </c>
      <c r="I426" s="149">
        <f t="shared" si="77"/>
        <v>0</v>
      </c>
      <c r="J426" s="149">
        <f t="shared" si="77"/>
        <v>3665022.26</v>
      </c>
      <c r="K426" s="149">
        <f t="shared" si="77"/>
        <v>2851936.85</v>
      </c>
      <c r="L426" s="155">
        <f t="shared" si="77"/>
        <v>6</v>
      </c>
      <c r="M426" s="149">
        <f t="shared" si="77"/>
        <v>23581900.799999997</v>
      </c>
      <c r="N426" s="149">
        <f t="shared" si="77"/>
        <v>157128278.54999998</v>
      </c>
      <c r="O426" s="149">
        <f t="shared" si="77"/>
        <v>209193507.94999996</v>
      </c>
      <c r="P426" s="149">
        <f t="shared" si="77"/>
        <v>0</v>
      </c>
      <c r="Q426" s="149">
        <f t="shared" si="77"/>
        <v>0</v>
      </c>
      <c r="R426" s="149">
        <f t="shared" si="77"/>
        <v>2620742.7600000002</v>
      </c>
      <c r="S426" s="149">
        <f t="shared" si="77"/>
        <v>0</v>
      </c>
      <c r="T426" s="93" t="str">
        <f>IF(ISNUMBER('Форма 1'!AN426),INDEX('Предельники 2022'!$C$4:$X$28,MATCH('Форма 1'!$G426,'Предельники 2022'!$B$4:$B$28,0),MATCH(T$5,'Предельники 2022'!$C$3:$X$3,0)),"")</f>
        <v/>
      </c>
      <c r="U426" s="93" t="str">
        <f>IF(ISNUMBER('Форма 1'!AO426),INDEX('Предельники 2022'!$C$4:$X$28,MATCH('Форма 1'!$G426,'Предельники 2022'!$B$4:$B$28,0),MATCH(U$5,'Предельники 2022'!$C$3:$X$3,0)),"")</f>
        <v/>
      </c>
      <c r="V426" s="93" t="str">
        <f>IF(ISNUMBER('Форма 1'!AP426),INDEX('Предельники 2022'!$C$4:$X$28,MATCH('Форма 1'!$G426,'Предельники 2022'!$B$4:$B$28,0),MATCH(V$5,'Предельники 2022'!$C$3:$X$3,0)),"")</f>
        <v/>
      </c>
      <c r="W426" s="93" t="str">
        <f>IF(ISNUMBER('Форма 1'!AQ426),INDEX('Предельники 2022'!$C$4:$X$28,MATCH('Форма 1'!$G426,'Предельники 2022'!$B$4:$B$28,0),MATCH(W$5,'Предельники 2022'!$C$3:$X$3,0)),"")</f>
        <v/>
      </c>
      <c r="X426" s="149">
        <f t="shared" ref="X426:Z426" si="78">SUM(X427:X467)</f>
        <v>0</v>
      </c>
      <c r="Y426" s="149">
        <f t="shared" si="78"/>
        <v>0</v>
      </c>
      <c r="Z426" s="149">
        <f t="shared" si="78"/>
        <v>179479.88</v>
      </c>
      <c r="AA426" s="146"/>
      <c r="AB426" s="150"/>
      <c r="AC426" s="151" t="str">
        <f>'Форма 1'!U426</f>
        <v/>
      </c>
    </row>
    <row r="427" spans="1:29" x14ac:dyDescent="0.25">
      <c r="A427" s="28">
        <f t="shared" si="67"/>
        <v>1</v>
      </c>
      <c r="B427" s="74" t="str">
        <f>IF(ISBLANK('Форма 1'!B427),"",'Форма 1'!B427)</f>
        <v>Чусовской городской округ Пермского края</v>
      </c>
      <c r="C427" s="87" t="s">
        <v>58</v>
      </c>
      <c r="D427" s="29">
        <f>IF(ISBLANK(C427),"Введите адрес",IF(C427='Форма 1'!C427,SUM(E427:K427,M427:S427,Форма2[[#This Row],[19]:[22]]),"Ошибка в адресе!"))</f>
        <v>19980917.25</v>
      </c>
      <c r="E427" s="30">
        <f>IF(ISNUMBER('Форма 1'!Z427),ROUND('Форма 1'!$I427*VLOOKUP('Форма 1'!$G427,'Предельники 2022'!$B$4:$X$28,'Форма 1'!Z$7),2),"")</f>
        <v>1913048.14</v>
      </c>
      <c r="F427" s="30" t="str">
        <f>IF(ISNUMBER('Форма 1'!AA427),ROUND('Форма 1'!$I427*VLOOKUP('Форма 1'!$G427,'Предельники 2022'!$B$4:$X$28,'Форма 1'!AA$7),2),"")</f>
        <v/>
      </c>
      <c r="G427" s="30" t="str">
        <f>IF(ISNUMBER('Форма 1'!AB427),ROUND('Форма 1'!$I427*VLOOKUP('Форма 1'!$G427,'Предельники 2022'!$B$4:$X$28,'Форма 1'!AB$7),2),"")</f>
        <v/>
      </c>
      <c r="H427" s="30" t="str">
        <f>IF(ISNUMBER('Форма 1'!AC427),ROUND('Форма 1'!$I427*VLOOKUP('Форма 1'!$G427,'Предельники 2022'!$B$4:$X$28,'Форма 1'!AC$7),2),"")</f>
        <v/>
      </c>
      <c r="I427" s="30" t="str">
        <f>IF(ISNUMBER('Форма 1'!AD427),ROUND('Форма 1'!$I427*VLOOKUP('Форма 1'!$G427,'Предельники 2022'!$B$4:$X$28,'Форма 1'!AD$7),2),"")</f>
        <v/>
      </c>
      <c r="J427" s="30" t="str">
        <f>IF(ISNUMBER('Форма 1'!AE427),ROUND('Форма 1'!$I427*VLOOKUP('Форма 1'!$G427,'Предельники 2022'!$B$4:$X$28,'Форма 1'!AE$7),2),"")</f>
        <v/>
      </c>
      <c r="K427" s="30" t="str">
        <f>IF(ISNUMBER('Форма 1'!AF427),ROUND('Форма 1'!$I427*VLOOKUP('Форма 1'!$G427,'Предельники 2022'!$B$4:$X$28,'Форма 1'!AF$7),2),"")</f>
        <v/>
      </c>
      <c r="L427" s="31" t="str">
        <f>IF(ISBLANK('Форма 1'!AG427),"",'Форма 1'!AG427)</f>
        <v/>
      </c>
      <c r="M427" s="32" t="str">
        <f>IF(ISBLANK('Форма 1'!AH427),"",'Форма 1'!AH427)</f>
        <v/>
      </c>
      <c r="N427" s="30" t="str">
        <f>IF(ISNUMBER('Форма 1'!AI427),ROUND('Форма 1'!$I427*VLOOKUP('Форма 1'!$G427,'Предельники 2022'!$B$4:$X$28,'Форма 1'!AI$7),2),"")</f>
        <v/>
      </c>
      <c r="O427" s="30">
        <f>IF(ISNUMBER('Форма 1'!AJ427),ROUND('Форма 1'!$I427*VLOOKUP('Форма 1'!$G427,'Предельники 2022'!$B$4:$X$28,'Форма 1'!AJ$7),2),"")</f>
        <v>17975384.809999999</v>
      </c>
      <c r="P427" s="30" t="str">
        <f>IF(ISNUMBER('Форма 1'!AK427),ROUND('Форма 1'!$I427*VLOOKUP('Форма 1'!$G427,'Предельники 2022'!$B$4:$X$28,'Форма 1'!AK$7),2),"")</f>
        <v/>
      </c>
      <c r="Q427" s="30" t="str">
        <f>IF(ISNUMBER('Форма 1'!AL427),ROUND('Форма 1'!$I427*VLOOKUP('Форма 1'!$G427,'Предельники 2022'!$B$4:$X$28,'Форма 1'!AL$7),2),"")</f>
        <v/>
      </c>
      <c r="R427" s="30" t="str">
        <f>IF(ISNUMBER('Форма 1'!AM427),ROUND('Форма 1'!$I427*VLOOKUP('Форма 1'!$G427,'Предельники 2022'!$B$4:$X$28,'Форма 1'!AM$7),2),"")</f>
        <v/>
      </c>
      <c r="S427" s="93" t="str">
        <f t="shared" si="68"/>
        <v/>
      </c>
      <c r="T427" s="93" t="str">
        <f>IF(ISNUMBER('Форма 1'!AN427),INDEX('Предельники 2022'!$C$4:$X$28,MATCH('Форма 1'!$G427,'Предельники 2022'!$B$4:$B$28,0),MATCH(T$5,'Предельники 2022'!$C$3:$X$3,0)),"")</f>
        <v/>
      </c>
      <c r="U427" s="93" t="str">
        <f>IF(ISNUMBER('Форма 1'!AO427),INDEX('Предельники 2022'!$C$4:$X$28,MATCH('Форма 1'!$G427,'Предельники 2022'!$B$4:$B$28,0),MATCH(U$5,'Предельники 2022'!$C$3:$X$3,0)),"")</f>
        <v/>
      </c>
      <c r="V427" s="93" t="str">
        <f>IF(ISNUMBER('Форма 1'!AP427),INDEX('Предельники 2022'!$C$4:$X$28,MATCH('Форма 1'!$G427,'Предельники 2022'!$B$4:$B$28,0),MATCH(V$5,'Предельники 2022'!$C$3:$X$3,0)),"")</f>
        <v/>
      </c>
      <c r="W427" s="93" t="str">
        <f>IF(ISNUMBER('Форма 1'!AQ427),INDEX('Предельники 2022'!$C$4:$X$28,MATCH('Форма 1'!$G427,'Предельники 2022'!$B$4:$B$28,0),MATCH(W$5,'Предельники 2022'!$C$3:$X$3,0)),"")</f>
        <v/>
      </c>
      <c r="X427" s="30" t="str">
        <f>IF(ISNUMBER('Форма 1'!AR427),ROUND('Форма 1'!$I427*VLOOKUP('Форма 1'!$G427,'Предельники 2022'!$B$4:$X$28,'Форма 1'!AR$7),2),"")</f>
        <v/>
      </c>
      <c r="Y427" s="30" t="str">
        <f>IF(ISNUMBER('Форма 1'!AS427),ROUND('Форма 1'!$I427*VLOOKUP('Форма 1'!$G427,'Предельники 2022'!$B$4:$X$28,'Форма 1'!AS$7),2),"")</f>
        <v/>
      </c>
      <c r="Z427" s="30">
        <f>IF(ISNUMBER('Форма 1'!AT427),ROUND('Форма 1'!$I427*VLOOKUP('Форма 1'!$G427,'Предельники 2022'!$B$4:$X$28,'Форма 1'!AT$7),2),"")</f>
        <v>92484.3</v>
      </c>
      <c r="AA427" s="32"/>
      <c r="AB427" s="128">
        <f>'Форма 1'!T427</f>
        <v>45657</v>
      </c>
      <c r="AC427" s="130" t="str">
        <f>'Форма 1'!U427</f>
        <v>СС</v>
      </c>
    </row>
    <row r="428" spans="1:29" x14ac:dyDescent="0.25">
      <c r="A428" s="28">
        <f t="shared" si="67"/>
        <v>2</v>
      </c>
      <c r="B428" s="74" t="str">
        <f>IF(ISBLANK('Форма 1'!B428),"",'Форма 1'!B428)</f>
        <v>Чусовской городской округ Пермского края</v>
      </c>
      <c r="C428" s="87" t="s">
        <v>59</v>
      </c>
      <c r="D428" s="29">
        <f>IF(ISBLANK(C428),"Введите адрес",IF(C428='Форма 1'!C428,SUM(E428:K428,M428:S428,Форма2[[#This Row],[19]:[22]]),"Ошибка в адресе!"))</f>
        <v>1886508.9300000002</v>
      </c>
      <c r="E428" s="30">
        <f>IF(ISNUMBER('Форма 1'!Z428),ROUND('Форма 1'!$I428*VLOOKUP('Форма 1'!$G428,'Предельники 2022'!$B$4:$X$28,'Форма 1'!Z$7),2),"")</f>
        <v>1799513.35</v>
      </c>
      <c r="F428" s="30" t="str">
        <f>IF(ISNUMBER('Форма 1'!AA428),ROUND('Форма 1'!$I428*VLOOKUP('Форма 1'!$G428,'Предельники 2022'!$B$4:$X$28,'Форма 1'!AA$7),2),"")</f>
        <v/>
      </c>
      <c r="G428" s="30" t="str">
        <f>IF(ISNUMBER('Форма 1'!AB428),ROUND('Форма 1'!$I428*VLOOKUP('Форма 1'!$G428,'Предельники 2022'!$B$4:$X$28,'Форма 1'!AB$7),2),"")</f>
        <v/>
      </c>
      <c r="H428" s="30" t="str">
        <f>IF(ISNUMBER('Форма 1'!AC428),ROUND('Форма 1'!$I428*VLOOKUP('Форма 1'!$G428,'Предельники 2022'!$B$4:$X$28,'Форма 1'!AC$7),2),"")</f>
        <v/>
      </c>
      <c r="I428" s="30" t="str">
        <f>IF(ISNUMBER('Форма 1'!AD428),ROUND('Форма 1'!$I428*VLOOKUP('Форма 1'!$G428,'Предельники 2022'!$B$4:$X$28,'Форма 1'!AD$7),2),"")</f>
        <v/>
      </c>
      <c r="J428" s="30" t="str">
        <f>IF(ISNUMBER('Форма 1'!AE428),ROUND('Форма 1'!$I428*VLOOKUP('Форма 1'!$G428,'Предельники 2022'!$B$4:$X$28,'Форма 1'!AE$7),2),"")</f>
        <v/>
      </c>
      <c r="K428" s="30" t="str">
        <f>IF(ISNUMBER('Форма 1'!AF428),ROUND('Форма 1'!$I428*VLOOKUP('Форма 1'!$G428,'Предельники 2022'!$B$4:$X$28,'Форма 1'!AF$7),2),"")</f>
        <v/>
      </c>
      <c r="L428" s="31" t="str">
        <f>IF(ISBLANK('Форма 1'!AG428),"",'Форма 1'!AG428)</f>
        <v/>
      </c>
      <c r="M428" s="32" t="str">
        <f>IF(ISBLANK('Форма 1'!AH428),"",'Форма 1'!AH428)</f>
        <v/>
      </c>
      <c r="N428" s="30" t="str">
        <f>IF(ISNUMBER('Форма 1'!AI428),ROUND('Форма 1'!$I428*VLOOKUP('Форма 1'!$G428,'Предельники 2022'!$B$4:$X$28,'Форма 1'!AI$7),2),"")</f>
        <v/>
      </c>
      <c r="O428" s="30" t="str">
        <f>IF(ISNUMBER('Форма 1'!AJ428),ROUND('Форма 1'!$I428*VLOOKUP('Форма 1'!$G428,'Предельники 2022'!$B$4:$X$28,'Форма 1'!AJ$7),2),"")</f>
        <v/>
      </c>
      <c r="P428" s="30" t="str">
        <f>IF(ISNUMBER('Форма 1'!AK428),ROUND('Форма 1'!$I428*VLOOKUP('Форма 1'!$G428,'Предельники 2022'!$B$4:$X$28,'Форма 1'!AK$7),2),"")</f>
        <v/>
      </c>
      <c r="Q428" s="30" t="str">
        <f>IF(ISNUMBER('Форма 1'!AL428),ROUND('Форма 1'!$I428*VLOOKUP('Форма 1'!$G428,'Предельники 2022'!$B$4:$X$28,'Форма 1'!AL$7),2),"")</f>
        <v/>
      </c>
      <c r="R428" s="30" t="str">
        <f>IF(ISNUMBER('Форма 1'!AM428),ROUND('Форма 1'!$I428*VLOOKUP('Форма 1'!$G428,'Предельники 2022'!$B$4:$X$28,'Форма 1'!AM$7),2),"")</f>
        <v/>
      </c>
      <c r="S428" s="93" t="str">
        <f t="shared" si="68"/>
        <v/>
      </c>
      <c r="T428" s="93" t="str">
        <f>IF(ISNUMBER('Форма 1'!AN428),INDEX('Предельники 2022'!$C$4:$X$28,MATCH('Форма 1'!$G428,'Предельники 2022'!$B$4:$B$28,0),MATCH(T$5,'Предельники 2022'!$C$3:$X$3,0)),"")</f>
        <v/>
      </c>
      <c r="U428" s="93" t="str">
        <f>IF(ISNUMBER('Форма 1'!AO428),INDEX('Предельники 2022'!$C$4:$X$28,MATCH('Форма 1'!$G428,'Предельники 2022'!$B$4:$B$28,0),MATCH(U$5,'Предельники 2022'!$C$3:$X$3,0)),"")</f>
        <v/>
      </c>
      <c r="V428" s="93" t="str">
        <f>IF(ISNUMBER('Форма 1'!AP428),INDEX('Предельники 2022'!$C$4:$X$28,MATCH('Форма 1'!$G428,'Предельники 2022'!$B$4:$B$28,0),MATCH(V$5,'Предельники 2022'!$C$3:$X$3,0)),"")</f>
        <v/>
      </c>
      <c r="W428" s="93" t="str">
        <f>IF(ISNUMBER('Форма 1'!AQ428),INDEX('Предельники 2022'!$C$4:$X$28,MATCH('Форма 1'!$G428,'Предельники 2022'!$B$4:$B$28,0),MATCH(W$5,'Предельники 2022'!$C$3:$X$3,0)),"")</f>
        <v/>
      </c>
      <c r="X428" s="30" t="str">
        <f>IF(ISNUMBER('Форма 1'!AR428),ROUND('Форма 1'!$I428*VLOOKUP('Форма 1'!$G428,'Предельники 2022'!$B$4:$X$28,'Форма 1'!AR$7),2),"")</f>
        <v/>
      </c>
      <c r="Y428" s="30" t="str">
        <f>IF(ISNUMBER('Форма 1'!AS428),ROUND('Форма 1'!$I428*VLOOKUP('Форма 1'!$G428,'Предельники 2022'!$B$4:$X$28,'Форма 1'!AS$7),2),"")</f>
        <v/>
      </c>
      <c r="Z428" s="30">
        <f>IF(ISNUMBER('Форма 1'!AT428),ROUND('Форма 1'!$I428*VLOOKUP('Форма 1'!$G428,'Предельники 2022'!$B$4:$X$28,'Форма 1'!AT$7),2),"")</f>
        <v>86995.58</v>
      </c>
      <c r="AA428" s="32"/>
      <c r="AB428" s="128">
        <f>'Форма 1'!T428</f>
        <v>45657</v>
      </c>
      <c r="AC428" s="130" t="str">
        <f>'Форма 1'!U428</f>
        <v>СС</v>
      </c>
    </row>
    <row r="429" spans="1:29" x14ac:dyDescent="0.25">
      <c r="A429" s="28">
        <f t="shared" si="67"/>
        <v>3</v>
      </c>
      <c r="B429" s="74" t="str">
        <f>IF(ISBLANK('Форма 1'!B429),"",'Форма 1'!B429)</f>
        <v>Чусовской городской округ Пермского края</v>
      </c>
      <c r="C429" s="87" t="s">
        <v>180</v>
      </c>
      <c r="D429" s="29">
        <f>IF(ISBLANK(C429),"Введите адрес",IF(C429='Форма 1'!C429,SUM(E429:K429,M429:S429,Форма2[[#This Row],[19]:[22]]),"Ошибка в адресе!"))</f>
        <v>23581900.799999997</v>
      </c>
      <c r="E429" s="30" t="str">
        <f>IF(ISNUMBER('Форма 1'!Z429),ROUND('Форма 1'!$I429*VLOOKUP('Форма 1'!$G429,'Предельники 2022'!$B$4:$X$28,'Форма 1'!Z$7),2),"")</f>
        <v/>
      </c>
      <c r="F429" s="30" t="str">
        <f>IF(ISNUMBER('Форма 1'!AA429),ROUND('Форма 1'!$I429*VLOOKUP('Форма 1'!$G429,'Предельники 2022'!$B$4:$X$28,'Форма 1'!AA$7),2),"")</f>
        <v/>
      </c>
      <c r="G429" s="30" t="str">
        <f>IF(ISNUMBER('Форма 1'!AB429),ROUND('Форма 1'!$I429*VLOOKUP('Форма 1'!$G429,'Предельники 2022'!$B$4:$X$28,'Форма 1'!AB$7),2),"")</f>
        <v/>
      </c>
      <c r="H429" s="30" t="str">
        <f>IF(ISNUMBER('Форма 1'!AC429),ROUND('Форма 1'!$I429*VLOOKUP('Форма 1'!$G429,'Предельники 2022'!$B$4:$X$28,'Форма 1'!AC$7),2),"")</f>
        <v/>
      </c>
      <c r="I429" s="30" t="str">
        <f>IF(ISNUMBER('Форма 1'!AD429),ROUND('Форма 1'!$I429*VLOOKUP('Форма 1'!$G429,'Предельники 2022'!$B$4:$X$28,'Форма 1'!AD$7),2),"")</f>
        <v/>
      </c>
      <c r="J429" s="30" t="str">
        <f>IF(ISNUMBER('Форма 1'!AE429),ROUND('Форма 1'!$I429*VLOOKUP('Форма 1'!$G429,'Предельники 2022'!$B$4:$X$28,'Форма 1'!AE$7),2),"")</f>
        <v/>
      </c>
      <c r="K429" s="30" t="str">
        <f>IF(ISNUMBER('Форма 1'!AF429),ROUND('Форма 1'!$I429*VLOOKUP('Форма 1'!$G429,'Предельники 2022'!$B$4:$X$28,'Форма 1'!AF$7),2),"")</f>
        <v/>
      </c>
      <c r="L429" s="31">
        <f>IF(ISBLANK('Форма 1'!AG429),"",'Форма 1'!AG429)</f>
        <v>6</v>
      </c>
      <c r="M429" s="32">
        <f>IF(ISBLANK('Форма 1'!AH429),"",'Форма 1'!AH429)</f>
        <v>23581900.799999997</v>
      </c>
      <c r="N429" s="30" t="str">
        <f>IF(ISNUMBER('Форма 1'!AI429),ROUND('Форма 1'!$I429*VLOOKUP('Форма 1'!$G429,'Предельники 2022'!$B$4:$X$28,'Форма 1'!AI$7),2),"")</f>
        <v/>
      </c>
      <c r="O429" s="30" t="str">
        <f>IF(ISNUMBER('Форма 1'!AJ429),ROUND('Форма 1'!$I429*VLOOKUP('Форма 1'!$G429,'Предельники 2022'!$B$4:$X$28,'Форма 1'!AJ$7),2),"")</f>
        <v/>
      </c>
      <c r="P429" s="30" t="str">
        <f>IF(ISNUMBER('Форма 1'!AK429),ROUND('Форма 1'!$I429*VLOOKUP('Форма 1'!$G429,'Предельники 2022'!$B$4:$X$28,'Форма 1'!AK$7),2),"")</f>
        <v/>
      </c>
      <c r="Q429" s="30" t="str">
        <f>IF(ISNUMBER('Форма 1'!AL429),ROUND('Форма 1'!$I429*VLOOKUP('Форма 1'!$G429,'Предельники 2022'!$B$4:$X$28,'Форма 1'!AL$7),2),"")</f>
        <v/>
      </c>
      <c r="R429" s="30" t="str">
        <f>IF(ISNUMBER('Форма 1'!AM429),ROUND('Форма 1'!$I429*VLOOKUP('Форма 1'!$G429,'Предельники 2022'!$B$4:$X$28,'Форма 1'!AM$7),2),"")</f>
        <v/>
      </c>
      <c r="S429" s="93" t="str">
        <f t="shared" si="68"/>
        <v/>
      </c>
      <c r="T429" s="93" t="str">
        <f>IF(ISNUMBER('Форма 1'!AN429),INDEX('Предельники 2022'!$C$4:$X$28,MATCH('Форма 1'!$G429,'Предельники 2022'!$B$4:$B$28,0),MATCH(T$5,'Предельники 2022'!$C$3:$X$3,0)),"")</f>
        <v/>
      </c>
      <c r="U429" s="93" t="str">
        <f>IF(ISNUMBER('Форма 1'!AO429),INDEX('Предельники 2022'!$C$4:$X$28,MATCH('Форма 1'!$G429,'Предельники 2022'!$B$4:$B$28,0),MATCH(U$5,'Предельники 2022'!$C$3:$X$3,0)),"")</f>
        <v/>
      </c>
      <c r="V429" s="93" t="str">
        <f>IF(ISNUMBER('Форма 1'!AP429),INDEX('Предельники 2022'!$C$4:$X$28,MATCH('Форма 1'!$G429,'Предельники 2022'!$B$4:$B$28,0),MATCH(V$5,'Предельники 2022'!$C$3:$X$3,0)),"")</f>
        <v/>
      </c>
      <c r="W429" s="93" t="str">
        <f>IF(ISNUMBER('Форма 1'!AQ429),INDEX('Предельники 2022'!$C$4:$X$28,MATCH('Форма 1'!$G429,'Предельники 2022'!$B$4:$B$28,0),MATCH(W$5,'Предельники 2022'!$C$3:$X$3,0)),"")</f>
        <v/>
      </c>
      <c r="X429" s="30" t="str">
        <f>IF(ISNUMBER('Форма 1'!AR429),ROUND('Форма 1'!$I429*VLOOKUP('Форма 1'!$G429,'Предельники 2022'!$B$4:$X$28,'Форма 1'!AR$7),2),"")</f>
        <v/>
      </c>
      <c r="Y429" s="30" t="str">
        <f>IF(ISNUMBER('Форма 1'!AS429),ROUND('Форма 1'!$I429*VLOOKUP('Форма 1'!$G429,'Предельники 2022'!$B$4:$X$28,'Форма 1'!AS$7),2),"")</f>
        <v/>
      </c>
      <c r="Z429" s="30" t="str">
        <f>IF(ISNUMBER('Форма 1'!AT429),ROUND('Форма 1'!$I429*VLOOKUP('Форма 1'!$G429,'Предельники 2022'!$B$4:$X$28,'Форма 1'!AT$7),2),"")</f>
        <v/>
      </c>
      <c r="AA429" s="32"/>
      <c r="AB429" s="128">
        <f>'Форма 1'!T429</f>
        <v>45657</v>
      </c>
      <c r="AC429" s="130" t="str">
        <f>'Форма 1'!U429</f>
        <v>СС</v>
      </c>
    </row>
    <row r="430" spans="1:29" x14ac:dyDescent="0.25">
      <c r="A430" s="28">
        <f t="shared" si="67"/>
        <v>4</v>
      </c>
      <c r="B430" s="74" t="str">
        <f>IF(ISBLANK('Форма 1'!B430),"",'Форма 1'!B430)</f>
        <v>Чусовской городской округ Пермского края</v>
      </c>
      <c r="C430" s="87" t="s">
        <v>244</v>
      </c>
      <c r="D430" s="29">
        <f>IF(ISBLANK(C430),"Введите адрес",IF(C430='Форма 1'!C430,SUM(E430:K430,M430:S430,Форма2[[#This Row],[19]:[22]]),"Ошибка в адресе!"))</f>
        <v>2532708.35</v>
      </c>
      <c r="E430" s="30" t="str">
        <f>IF(ISNUMBER('Форма 1'!Z430),ROUND('Форма 1'!$I430*VLOOKUP('Форма 1'!$G430,'Предельники 2022'!$B$4:$X$28,'Форма 1'!Z$7),2),"")</f>
        <v/>
      </c>
      <c r="F430" s="30" t="str">
        <f>IF(ISNUMBER('Форма 1'!AA430),ROUND('Форма 1'!$I430*VLOOKUP('Форма 1'!$G430,'Предельники 2022'!$B$4:$X$28,'Форма 1'!AA$7),2),"")</f>
        <v/>
      </c>
      <c r="G430" s="30" t="str">
        <f>IF(ISNUMBER('Форма 1'!AB430),ROUND('Форма 1'!$I430*VLOOKUP('Форма 1'!$G430,'Предельники 2022'!$B$4:$X$28,'Форма 1'!AB$7),2),"")</f>
        <v/>
      </c>
      <c r="H430" s="30" t="str">
        <f>IF(ISNUMBER('Форма 1'!AC430),ROUND('Форма 1'!$I430*VLOOKUP('Форма 1'!$G430,'Предельники 2022'!$B$4:$X$28,'Форма 1'!AC$7),2),"")</f>
        <v/>
      </c>
      <c r="I430" s="30" t="str">
        <f>IF(ISNUMBER('Форма 1'!AD430),ROUND('Форма 1'!$I430*VLOOKUP('Форма 1'!$G430,'Предельники 2022'!$B$4:$X$28,'Форма 1'!AD$7),2),"")</f>
        <v/>
      </c>
      <c r="J430" s="30" t="str">
        <f>IF(ISNUMBER('Форма 1'!AE430),ROUND('Форма 1'!$I430*VLOOKUP('Форма 1'!$G430,'Предельники 2022'!$B$4:$X$28,'Форма 1'!AE$7),2),"")</f>
        <v/>
      </c>
      <c r="K430" s="30" t="str">
        <f>IF(ISNUMBER('Форма 1'!AF430),ROUND('Форма 1'!$I430*VLOOKUP('Форма 1'!$G430,'Предельники 2022'!$B$4:$X$28,'Форма 1'!AF$7),2),"")</f>
        <v/>
      </c>
      <c r="L430" s="31" t="str">
        <f>IF(ISBLANK('Форма 1'!AG430),"",'Форма 1'!AG430)</f>
        <v/>
      </c>
      <c r="M430" s="32" t="str">
        <f>IF(ISBLANK('Форма 1'!AH430),"",'Форма 1'!AH430)</f>
        <v/>
      </c>
      <c r="N430" s="30">
        <f>IF(ISNUMBER('Форма 1'!AI430),ROUND('Форма 1'!$I430*VLOOKUP('Форма 1'!$G430,'Предельники 2022'!$B$4:$X$28,'Форма 1'!AI$7),2),"")</f>
        <v>2532708.35</v>
      </c>
      <c r="O430" s="30" t="str">
        <f>IF(ISNUMBER('Форма 1'!AJ430),ROUND('Форма 1'!$I430*VLOOKUP('Форма 1'!$G430,'Предельники 2022'!$B$4:$X$28,'Форма 1'!AJ$7),2),"")</f>
        <v/>
      </c>
      <c r="P430" s="30" t="str">
        <f>IF(ISNUMBER('Форма 1'!AK430),ROUND('Форма 1'!$I430*VLOOKUP('Форма 1'!$G430,'Предельники 2022'!$B$4:$X$28,'Форма 1'!AK$7),2),"")</f>
        <v/>
      </c>
      <c r="Q430" s="30" t="str">
        <f>IF(ISNUMBER('Форма 1'!AL430),ROUND('Форма 1'!$I430*VLOOKUP('Форма 1'!$G430,'Предельники 2022'!$B$4:$X$28,'Форма 1'!AL$7),2),"")</f>
        <v/>
      </c>
      <c r="R430" s="30" t="str">
        <f>IF(ISNUMBER('Форма 1'!AM430),ROUND('Форма 1'!$I430*VLOOKUP('Форма 1'!$G430,'Предельники 2022'!$B$4:$X$28,'Форма 1'!AM$7),2),"")</f>
        <v/>
      </c>
      <c r="S430" s="93" t="str">
        <f t="shared" si="68"/>
        <v/>
      </c>
      <c r="T430" s="93" t="str">
        <f>IF(ISNUMBER('Форма 1'!AN430),INDEX('Предельники 2022'!$C$4:$X$28,MATCH('Форма 1'!$G430,'Предельники 2022'!$B$4:$B$28,0),MATCH(T$5,'Предельники 2022'!$C$3:$X$3,0)),"")</f>
        <v/>
      </c>
      <c r="U430" s="93" t="str">
        <f>IF(ISNUMBER('Форма 1'!AO430),INDEX('Предельники 2022'!$C$4:$X$28,MATCH('Форма 1'!$G430,'Предельники 2022'!$B$4:$B$28,0),MATCH(U$5,'Предельники 2022'!$C$3:$X$3,0)),"")</f>
        <v/>
      </c>
      <c r="V430" s="93" t="str">
        <f>IF(ISNUMBER('Форма 1'!AP430),INDEX('Предельники 2022'!$C$4:$X$28,MATCH('Форма 1'!$G430,'Предельники 2022'!$B$4:$B$28,0),MATCH(V$5,'Предельники 2022'!$C$3:$X$3,0)),"")</f>
        <v/>
      </c>
      <c r="W430" s="93" t="str">
        <f>IF(ISNUMBER('Форма 1'!AQ430),INDEX('Предельники 2022'!$C$4:$X$28,MATCH('Форма 1'!$G430,'Предельники 2022'!$B$4:$B$28,0),MATCH(W$5,'Предельники 2022'!$C$3:$X$3,0)),"")</f>
        <v/>
      </c>
      <c r="X430" s="30" t="str">
        <f>IF(ISNUMBER('Форма 1'!AR430),ROUND('Форма 1'!$I430*VLOOKUP('Форма 1'!$G430,'Предельники 2022'!$B$4:$X$28,'Форма 1'!AR$7),2),"")</f>
        <v/>
      </c>
      <c r="Y430" s="30" t="str">
        <f>IF(ISNUMBER('Форма 1'!AS430),ROUND('Форма 1'!$I430*VLOOKUP('Форма 1'!$G430,'Предельники 2022'!$B$4:$X$28,'Форма 1'!AS$7),2),"")</f>
        <v/>
      </c>
      <c r="Z430" s="30" t="str">
        <f>IF(ISNUMBER('Форма 1'!AT430),ROUND('Форма 1'!$I430*VLOOKUP('Форма 1'!$G430,'Предельники 2022'!$B$4:$X$28,'Форма 1'!AT$7),2),"")</f>
        <v/>
      </c>
      <c r="AA430" s="32"/>
      <c r="AB430" s="128">
        <f>'Форма 1'!T430</f>
        <v>45657</v>
      </c>
      <c r="AC430" s="130" t="str">
        <f>'Форма 1'!U430</f>
        <v>РО</v>
      </c>
    </row>
    <row r="431" spans="1:29" x14ac:dyDescent="0.25">
      <c r="A431" s="28">
        <f t="shared" si="67"/>
        <v>5</v>
      </c>
      <c r="B431" s="74" t="str">
        <f>IF(ISBLANK('Форма 1'!B431),"",'Форма 1'!B431)</f>
        <v>Чусовской городской округ Пермского края</v>
      </c>
      <c r="C431" s="87" t="s">
        <v>157</v>
      </c>
      <c r="D431" s="29">
        <f>IF(ISBLANK(C431),"Введите адрес",IF(C431='Форма 1'!C431,SUM(E431:K431,M431:S431,Форма2[[#This Row],[19]:[22]]),"Ошибка в адресе!"))</f>
        <v>12549311.08</v>
      </c>
      <c r="E431" s="30" t="str">
        <f>IF(ISNUMBER('Форма 1'!Z431),ROUND('Форма 1'!$I431*VLOOKUP('Форма 1'!$G431,'Предельники 2022'!$B$4:$X$28,'Форма 1'!Z$7),2),"")</f>
        <v/>
      </c>
      <c r="F431" s="30" t="str">
        <f>IF(ISNUMBER('Форма 1'!AA431),ROUND('Форма 1'!$I431*VLOOKUP('Форма 1'!$G431,'Предельники 2022'!$B$4:$X$28,'Форма 1'!AA$7),2),"")</f>
        <v/>
      </c>
      <c r="G431" s="30" t="str">
        <f>IF(ISNUMBER('Форма 1'!AB431),ROUND('Форма 1'!$I431*VLOOKUP('Форма 1'!$G431,'Предельники 2022'!$B$4:$X$28,'Форма 1'!AB$7),2),"")</f>
        <v/>
      </c>
      <c r="H431" s="30" t="str">
        <f>IF(ISNUMBER('Форма 1'!AC431),ROUND('Форма 1'!$I431*VLOOKUP('Форма 1'!$G431,'Предельники 2022'!$B$4:$X$28,'Форма 1'!AC$7),2),"")</f>
        <v/>
      </c>
      <c r="I431" s="30" t="str">
        <f>IF(ISNUMBER('Форма 1'!AD431),ROUND('Форма 1'!$I431*VLOOKUP('Форма 1'!$G431,'Предельники 2022'!$B$4:$X$28,'Форма 1'!AD$7),2),"")</f>
        <v/>
      </c>
      <c r="J431" s="30">
        <f>IF(ISNUMBER('Форма 1'!AE431),ROUND('Форма 1'!$I431*VLOOKUP('Форма 1'!$G431,'Предельники 2022'!$B$4:$X$28,'Форма 1'!AE$7),2),"")</f>
        <v>1152253.02</v>
      </c>
      <c r="K431" s="30" t="str">
        <f>IF(ISNUMBER('Форма 1'!AF431),ROUND('Форма 1'!$I431*VLOOKUP('Форма 1'!$G431,'Предельники 2022'!$B$4:$X$28,'Форма 1'!AF$7),2),"")</f>
        <v/>
      </c>
      <c r="L431" s="31" t="str">
        <f>IF(ISBLANK('Форма 1'!AG431),"",'Форма 1'!AG431)</f>
        <v/>
      </c>
      <c r="M431" s="32" t="str">
        <f>IF(ISBLANK('Форма 1'!AH431),"",'Форма 1'!AH431)</f>
        <v/>
      </c>
      <c r="N431" s="30">
        <f>IF(ISNUMBER('Форма 1'!AI431),ROUND('Форма 1'!$I431*VLOOKUP('Форма 1'!$G431,'Предельники 2022'!$B$4:$X$28,'Форма 1'!AI$7),2),"")</f>
        <v>11397058.060000001</v>
      </c>
      <c r="O431" s="30" t="str">
        <f>IF(ISNUMBER('Форма 1'!AJ431),ROUND('Форма 1'!$I431*VLOOKUP('Форма 1'!$G431,'Предельники 2022'!$B$4:$X$28,'Форма 1'!AJ$7),2),"")</f>
        <v/>
      </c>
      <c r="P431" s="30" t="str">
        <f>IF(ISNUMBER('Форма 1'!AK431),ROUND('Форма 1'!$I431*VLOOKUP('Форма 1'!$G431,'Предельники 2022'!$B$4:$X$28,'Форма 1'!AK$7),2),"")</f>
        <v/>
      </c>
      <c r="Q431" s="30" t="str">
        <f>IF(ISNUMBER('Форма 1'!AL431),ROUND('Форма 1'!$I431*VLOOKUP('Форма 1'!$G431,'Предельники 2022'!$B$4:$X$28,'Форма 1'!AL$7),2),"")</f>
        <v/>
      </c>
      <c r="R431" s="30" t="str">
        <f>IF(ISNUMBER('Форма 1'!AM431),ROUND('Форма 1'!$I431*VLOOKUP('Форма 1'!$G431,'Предельники 2022'!$B$4:$X$28,'Форма 1'!AM$7),2),"")</f>
        <v/>
      </c>
      <c r="S431" s="93" t="str">
        <f t="shared" si="68"/>
        <v/>
      </c>
      <c r="T431" s="93" t="str">
        <f>IF(ISNUMBER('Форма 1'!AN431),INDEX('Предельники 2022'!$C$4:$X$28,MATCH('Форма 1'!$G431,'Предельники 2022'!$B$4:$B$28,0),MATCH(T$5,'Предельники 2022'!$C$3:$X$3,0)),"")</f>
        <v/>
      </c>
      <c r="U431" s="93" t="str">
        <f>IF(ISNUMBER('Форма 1'!AO431),INDEX('Предельники 2022'!$C$4:$X$28,MATCH('Форма 1'!$G431,'Предельники 2022'!$B$4:$B$28,0),MATCH(U$5,'Предельники 2022'!$C$3:$X$3,0)),"")</f>
        <v/>
      </c>
      <c r="V431" s="93" t="str">
        <f>IF(ISNUMBER('Форма 1'!AP431),INDEX('Предельники 2022'!$C$4:$X$28,MATCH('Форма 1'!$G431,'Предельники 2022'!$B$4:$B$28,0),MATCH(V$5,'Предельники 2022'!$C$3:$X$3,0)),"")</f>
        <v/>
      </c>
      <c r="W431" s="93" t="str">
        <f>IF(ISNUMBER('Форма 1'!AQ431),INDEX('Предельники 2022'!$C$4:$X$28,MATCH('Форма 1'!$G431,'Предельники 2022'!$B$4:$B$28,0),MATCH(W$5,'Предельники 2022'!$C$3:$X$3,0)),"")</f>
        <v/>
      </c>
      <c r="X431" s="30" t="str">
        <f>IF(ISNUMBER('Форма 1'!AR431),ROUND('Форма 1'!$I431*VLOOKUP('Форма 1'!$G431,'Предельники 2022'!$B$4:$X$28,'Форма 1'!AR$7),2),"")</f>
        <v/>
      </c>
      <c r="Y431" s="30" t="str">
        <f>IF(ISNUMBER('Форма 1'!AS431),ROUND('Форма 1'!$I431*VLOOKUP('Форма 1'!$G431,'Предельники 2022'!$B$4:$X$28,'Форма 1'!AS$7),2),"")</f>
        <v/>
      </c>
      <c r="Z431" s="30" t="str">
        <f>IF(ISNUMBER('Форма 1'!AT431),ROUND('Форма 1'!$I431*VLOOKUP('Форма 1'!$G431,'Предельники 2022'!$B$4:$X$28,'Форма 1'!AT$7),2),"")</f>
        <v/>
      </c>
      <c r="AA431" s="32"/>
      <c r="AB431" s="128">
        <f>'Форма 1'!T431</f>
        <v>45657</v>
      </c>
      <c r="AC431" s="130" t="str">
        <f>'Форма 1'!U431</f>
        <v>РО</v>
      </c>
    </row>
    <row r="432" spans="1:29" x14ac:dyDescent="0.25">
      <c r="A432" s="28">
        <f t="shared" si="67"/>
        <v>6</v>
      </c>
      <c r="B432" s="74" t="str">
        <f>IF(ISBLANK('Форма 1'!B432),"",'Форма 1'!B432)</f>
        <v>Чусовской городской округ Пермского края</v>
      </c>
      <c r="C432" s="87" t="s">
        <v>1038</v>
      </c>
      <c r="D432" s="29">
        <f>IF(ISBLANK(C432),"Введите адрес",IF(C432='Форма 1'!C432,SUM(E432:K432,M432:S432,Форма2[[#This Row],[19]:[22]]),"Ошибка в адресе!"))</f>
        <v>5753436.5499999998</v>
      </c>
      <c r="E432" s="30" t="str">
        <f>IF(ISNUMBER('Форма 1'!Z432),ROUND('Форма 1'!$I432*VLOOKUP('Форма 1'!$G432,'Предельники 2022'!$B$4:$X$28,'Форма 1'!Z$7),2),"")</f>
        <v/>
      </c>
      <c r="F432" s="30" t="str">
        <f>IF(ISNUMBER('Форма 1'!AA432),ROUND('Форма 1'!$I432*VLOOKUP('Форма 1'!$G432,'Предельники 2022'!$B$4:$X$28,'Форма 1'!AA$7),2),"")</f>
        <v/>
      </c>
      <c r="G432" s="30" t="str">
        <f>IF(ISNUMBER('Форма 1'!AB432),ROUND('Форма 1'!$I432*VLOOKUP('Форма 1'!$G432,'Предельники 2022'!$B$4:$X$28,'Форма 1'!AB$7),2),"")</f>
        <v/>
      </c>
      <c r="H432" s="30" t="str">
        <f>IF(ISNUMBER('Форма 1'!AC432),ROUND('Форма 1'!$I432*VLOOKUP('Форма 1'!$G432,'Предельники 2022'!$B$4:$X$28,'Форма 1'!AC$7),2),"")</f>
        <v/>
      </c>
      <c r="I432" s="30" t="str">
        <f>IF(ISNUMBER('Форма 1'!AD432),ROUND('Форма 1'!$I432*VLOOKUP('Форма 1'!$G432,'Предельники 2022'!$B$4:$X$28,'Форма 1'!AD$7),2),"")</f>
        <v/>
      </c>
      <c r="J432" s="30" t="str">
        <f>IF(ISNUMBER('Форма 1'!AE432),ROUND('Форма 1'!$I432*VLOOKUP('Форма 1'!$G432,'Предельники 2022'!$B$4:$X$28,'Форма 1'!AE$7),2),"")</f>
        <v/>
      </c>
      <c r="K432" s="30" t="str">
        <f>IF(ISNUMBER('Форма 1'!AF432),ROUND('Форма 1'!$I432*VLOOKUP('Форма 1'!$G432,'Предельники 2022'!$B$4:$X$28,'Форма 1'!AF$7),2),"")</f>
        <v/>
      </c>
      <c r="L432" s="31" t="str">
        <f>IF(ISBLANK('Форма 1'!AG432),"",'Форма 1'!AG432)</f>
        <v/>
      </c>
      <c r="M432" s="32" t="str">
        <f>IF(ISBLANK('Форма 1'!AH432),"",'Форма 1'!AH432)</f>
        <v/>
      </c>
      <c r="N432" s="30" t="str">
        <f>IF(ISNUMBER('Форма 1'!AI432),ROUND('Форма 1'!$I432*VLOOKUP('Форма 1'!$G432,'Предельники 2022'!$B$4:$X$28,'Форма 1'!AI$7),2),"")</f>
        <v/>
      </c>
      <c r="O432" s="30">
        <f>IF(ISNUMBER('Форма 1'!AJ432),ROUND('Форма 1'!$I432*VLOOKUP('Форма 1'!$G432,'Предельники 2022'!$B$4:$X$28,'Форма 1'!AJ$7),2),"")</f>
        <v>5753436.5499999998</v>
      </c>
      <c r="P432" s="30" t="str">
        <f>IF(ISNUMBER('Форма 1'!AK432),ROUND('Форма 1'!$I432*VLOOKUP('Форма 1'!$G432,'Предельники 2022'!$B$4:$X$28,'Форма 1'!AK$7),2),"")</f>
        <v/>
      </c>
      <c r="Q432" s="30" t="str">
        <f>IF(ISNUMBER('Форма 1'!AL432),ROUND('Форма 1'!$I432*VLOOKUP('Форма 1'!$G432,'Предельники 2022'!$B$4:$X$28,'Форма 1'!AL$7),2),"")</f>
        <v/>
      </c>
      <c r="R432" s="30" t="str">
        <f>IF(ISNUMBER('Форма 1'!AM432),ROUND('Форма 1'!$I432*VLOOKUP('Форма 1'!$G432,'Предельники 2022'!$B$4:$X$28,'Форма 1'!AM$7),2),"")</f>
        <v/>
      </c>
      <c r="S432" s="93" t="str">
        <f t="shared" si="68"/>
        <v/>
      </c>
      <c r="T432" s="93" t="str">
        <f>IF(ISNUMBER('Форма 1'!AN432),INDEX('Предельники 2022'!$C$4:$X$28,MATCH('Форма 1'!$G432,'Предельники 2022'!$B$4:$B$28,0),MATCH(T$5,'Предельники 2022'!$C$3:$X$3,0)),"")</f>
        <v/>
      </c>
      <c r="U432" s="93" t="str">
        <f>IF(ISNUMBER('Форма 1'!AO432),INDEX('Предельники 2022'!$C$4:$X$28,MATCH('Форма 1'!$G432,'Предельники 2022'!$B$4:$B$28,0),MATCH(U$5,'Предельники 2022'!$C$3:$X$3,0)),"")</f>
        <v/>
      </c>
      <c r="V432" s="93" t="str">
        <f>IF(ISNUMBER('Форма 1'!AP432),INDEX('Предельники 2022'!$C$4:$X$28,MATCH('Форма 1'!$G432,'Предельники 2022'!$B$4:$B$28,0),MATCH(V$5,'Предельники 2022'!$C$3:$X$3,0)),"")</f>
        <v/>
      </c>
      <c r="W432" s="93" t="str">
        <f>IF(ISNUMBER('Форма 1'!AQ432),INDEX('Предельники 2022'!$C$4:$X$28,MATCH('Форма 1'!$G432,'Предельники 2022'!$B$4:$B$28,0),MATCH(W$5,'Предельники 2022'!$C$3:$X$3,0)),"")</f>
        <v/>
      </c>
      <c r="X432" s="30" t="str">
        <f>IF(ISNUMBER('Форма 1'!AR432),ROUND('Форма 1'!$I432*VLOOKUP('Форма 1'!$G432,'Предельники 2022'!$B$4:$X$28,'Форма 1'!AR$7),2),"")</f>
        <v/>
      </c>
      <c r="Y432" s="30" t="str">
        <f>IF(ISNUMBER('Форма 1'!AS432),ROUND('Форма 1'!$I432*VLOOKUP('Форма 1'!$G432,'Предельники 2022'!$B$4:$X$28,'Форма 1'!AS$7),2),"")</f>
        <v/>
      </c>
      <c r="Z432" s="30" t="str">
        <f>IF(ISNUMBER('Форма 1'!AT432),ROUND('Форма 1'!$I432*VLOOKUP('Форма 1'!$G432,'Предельники 2022'!$B$4:$X$28,'Форма 1'!AT$7),2),"")</f>
        <v/>
      </c>
      <c r="AA432" s="32"/>
      <c r="AB432" s="128">
        <f>'Форма 1'!T432</f>
        <v>45657</v>
      </c>
      <c r="AC432" s="130" t="str">
        <f>'Форма 1'!U432</f>
        <v>РО</v>
      </c>
    </row>
    <row r="433" spans="1:29" x14ac:dyDescent="0.25">
      <c r="A433" s="28">
        <f t="shared" si="67"/>
        <v>7</v>
      </c>
      <c r="B433" s="74" t="str">
        <f>IF(ISBLANK('Форма 1'!B433),"",'Форма 1'!B433)</f>
        <v>Чусовской городской округ Пермского края</v>
      </c>
      <c r="C433" s="87" t="s">
        <v>158</v>
      </c>
      <c r="D433" s="29">
        <f>IF(ISBLANK(C433),"Введите адрес",IF(C433='Форма 1'!C433,SUM(E433:K433,M433:S433,Форма2[[#This Row],[19]:[22]]),"Ошибка в адресе!"))</f>
        <v>778193.23</v>
      </c>
      <c r="E433" s="30" t="str">
        <f>IF(ISNUMBER('Форма 1'!Z433),ROUND('Форма 1'!$I433*VLOOKUP('Форма 1'!$G433,'Предельники 2022'!$B$4:$X$28,'Форма 1'!Z$7),2),"")</f>
        <v/>
      </c>
      <c r="F433" s="30" t="str">
        <f>IF(ISNUMBER('Форма 1'!AA433),ROUND('Форма 1'!$I433*VLOOKUP('Форма 1'!$G433,'Предельники 2022'!$B$4:$X$28,'Форма 1'!AA$7),2),"")</f>
        <v/>
      </c>
      <c r="G433" s="30" t="str">
        <f>IF(ISNUMBER('Форма 1'!AB433),ROUND('Форма 1'!$I433*VLOOKUP('Форма 1'!$G433,'Предельники 2022'!$B$4:$X$28,'Форма 1'!AB$7),2),"")</f>
        <v/>
      </c>
      <c r="H433" s="30" t="str">
        <f>IF(ISNUMBER('Форма 1'!AC433),ROUND('Форма 1'!$I433*VLOOKUP('Форма 1'!$G433,'Предельники 2022'!$B$4:$X$28,'Форма 1'!AC$7),2),"")</f>
        <v/>
      </c>
      <c r="I433" s="30" t="str">
        <f>IF(ISNUMBER('Форма 1'!AD433),ROUND('Форма 1'!$I433*VLOOKUP('Форма 1'!$G433,'Предельники 2022'!$B$4:$X$28,'Форма 1'!AD$7),2),"")</f>
        <v/>
      </c>
      <c r="J433" s="30">
        <f>IF(ISNUMBER('Форма 1'!AE433),ROUND('Форма 1'!$I433*VLOOKUP('Форма 1'!$G433,'Предельники 2022'!$B$4:$X$28,'Форма 1'!AE$7),2),"")</f>
        <v>778193.23</v>
      </c>
      <c r="K433" s="30" t="str">
        <f>IF(ISNUMBER('Форма 1'!AF433),ROUND('Форма 1'!$I433*VLOOKUP('Форма 1'!$G433,'Предельники 2022'!$B$4:$X$28,'Форма 1'!AF$7),2),"")</f>
        <v/>
      </c>
      <c r="L433" s="31" t="str">
        <f>IF(ISBLANK('Форма 1'!AG433),"",'Форма 1'!AG433)</f>
        <v/>
      </c>
      <c r="M433" s="32" t="str">
        <f>IF(ISBLANK('Форма 1'!AH433),"",'Форма 1'!AH433)</f>
        <v/>
      </c>
      <c r="N433" s="30" t="str">
        <f>IF(ISNUMBER('Форма 1'!AI433),ROUND('Форма 1'!$I433*VLOOKUP('Форма 1'!$G433,'Предельники 2022'!$B$4:$X$28,'Форма 1'!AI$7),2),"")</f>
        <v/>
      </c>
      <c r="O433" s="30" t="str">
        <f>IF(ISNUMBER('Форма 1'!AJ433),ROUND('Форма 1'!$I433*VLOOKUP('Форма 1'!$G433,'Предельники 2022'!$B$4:$X$28,'Форма 1'!AJ$7),2),"")</f>
        <v/>
      </c>
      <c r="P433" s="30" t="str">
        <f>IF(ISNUMBER('Форма 1'!AK433),ROUND('Форма 1'!$I433*VLOOKUP('Форма 1'!$G433,'Предельники 2022'!$B$4:$X$28,'Форма 1'!AK$7),2),"")</f>
        <v/>
      </c>
      <c r="Q433" s="30" t="str">
        <f>IF(ISNUMBER('Форма 1'!AL433),ROUND('Форма 1'!$I433*VLOOKUP('Форма 1'!$G433,'Предельники 2022'!$B$4:$X$28,'Форма 1'!AL$7),2),"")</f>
        <v/>
      </c>
      <c r="R433" s="30" t="str">
        <f>IF(ISNUMBER('Форма 1'!AM433),ROUND('Форма 1'!$I433*VLOOKUP('Форма 1'!$G433,'Предельники 2022'!$B$4:$X$28,'Форма 1'!AM$7),2),"")</f>
        <v/>
      </c>
      <c r="S433" s="93" t="str">
        <f t="shared" si="68"/>
        <v/>
      </c>
      <c r="T433" s="93" t="str">
        <f>IF(ISNUMBER('Форма 1'!AN433),INDEX('Предельники 2022'!$C$4:$X$28,MATCH('Форма 1'!$G433,'Предельники 2022'!$B$4:$B$28,0),MATCH(T$5,'Предельники 2022'!$C$3:$X$3,0)),"")</f>
        <v/>
      </c>
      <c r="U433" s="93" t="str">
        <f>IF(ISNUMBER('Форма 1'!AO433),INDEX('Предельники 2022'!$C$4:$X$28,MATCH('Форма 1'!$G433,'Предельники 2022'!$B$4:$B$28,0),MATCH(U$5,'Предельники 2022'!$C$3:$X$3,0)),"")</f>
        <v/>
      </c>
      <c r="V433" s="93" t="str">
        <f>IF(ISNUMBER('Форма 1'!AP433),INDEX('Предельники 2022'!$C$4:$X$28,MATCH('Форма 1'!$G433,'Предельники 2022'!$B$4:$B$28,0),MATCH(V$5,'Предельники 2022'!$C$3:$X$3,0)),"")</f>
        <v/>
      </c>
      <c r="W433" s="93" t="str">
        <f>IF(ISNUMBER('Форма 1'!AQ433),INDEX('Предельники 2022'!$C$4:$X$28,MATCH('Форма 1'!$G433,'Предельники 2022'!$B$4:$B$28,0),MATCH(W$5,'Предельники 2022'!$C$3:$X$3,0)),"")</f>
        <v/>
      </c>
      <c r="X433" s="30" t="str">
        <f>IF(ISNUMBER('Форма 1'!AR433),ROUND('Форма 1'!$I433*VLOOKUP('Форма 1'!$G433,'Предельники 2022'!$B$4:$X$28,'Форма 1'!AR$7),2),"")</f>
        <v/>
      </c>
      <c r="Y433" s="30" t="str">
        <f>IF(ISNUMBER('Форма 1'!AS433),ROUND('Форма 1'!$I433*VLOOKUP('Форма 1'!$G433,'Предельники 2022'!$B$4:$X$28,'Форма 1'!AS$7),2),"")</f>
        <v/>
      </c>
      <c r="Z433" s="30" t="str">
        <f>IF(ISNUMBER('Форма 1'!AT433),ROUND('Форма 1'!$I433*VLOOKUP('Форма 1'!$G433,'Предельники 2022'!$B$4:$X$28,'Форма 1'!AT$7),2),"")</f>
        <v/>
      </c>
      <c r="AA433" s="32"/>
      <c r="AB433" s="128">
        <f>'Форма 1'!T433</f>
        <v>45657</v>
      </c>
      <c r="AC433" s="130" t="str">
        <f>'Форма 1'!U433</f>
        <v>РО</v>
      </c>
    </row>
    <row r="434" spans="1:29" x14ac:dyDescent="0.25">
      <c r="A434" s="28">
        <f t="shared" si="67"/>
        <v>8</v>
      </c>
      <c r="B434" s="74" t="str">
        <f>IF(ISBLANK('Форма 1'!B434),"",'Форма 1'!B434)</f>
        <v>Чусовской городской округ Пермского края</v>
      </c>
      <c r="C434" s="87" t="s">
        <v>1039</v>
      </c>
      <c r="D434" s="29">
        <f>IF(ISBLANK(C434),"Введите адрес",IF(C434='Форма 1'!C434,SUM(E434:K434,M434:S434,Форма2[[#This Row],[19]:[22]]),"Ошибка в адресе!"))</f>
        <v>8247748.1100000003</v>
      </c>
      <c r="E434" s="30" t="str">
        <f>IF(ISNUMBER('Форма 1'!Z434),ROUND('Форма 1'!$I434*VLOOKUP('Форма 1'!$G434,'Предельники 2022'!$B$4:$X$28,'Форма 1'!Z$7),2),"")</f>
        <v/>
      </c>
      <c r="F434" s="30" t="str">
        <f>IF(ISNUMBER('Форма 1'!AA434),ROUND('Форма 1'!$I434*VLOOKUP('Форма 1'!$G434,'Предельники 2022'!$B$4:$X$28,'Форма 1'!AA$7),2),"")</f>
        <v/>
      </c>
      <c r="G434" s="30" t="str">
        <f>IF(ISNUMBER('Форма 1'!AB434),ROUND('Форма 1'!$I434*VLOOKUP('Форма 1'!$G434,'Предельники 2022'!$B$4:$X$28,'Форма 1'!AB$7),2),"")</f>
        <v/>
      </c>
      <c r="H434" s="30" t="str">
        <f>IF(ISNUMBER('Форма 1'!AC434),ROUND('Форма 1'!$I434*VLOOKUP('Форма 1'!$G434,'Предельники 2022'!$B$4:$X$28,'Форма 1'!AC$7),2),"")</f>
        <v/>
      </c>
      <c r="I434" s="30" t="str">
        <f>IF(ISNUMBER('Форма 1'!AD434),ROUND('Форма 1'!$I434*VLOOKUP('Форма 1'!$G434,'Предельники 2022'!$B$4:$X$28,'Форма 1'!AD$7),2),"")</f>
        <v/>
      </c>
      <c r="J434" s="30" t="str">
        <f>IF(ISNUMBER('Форма 1'!AE434),ROUND('Форма 1'!$I434*VLOOKUP('Форма 1'!$G434,'Предельники 2022'!$B$4:$X$28,'Форма 1'!AE$7),2),"")</f>
        <v/>
      </c>
      <c r="K434" s="30" t="str">
        <f>IF(ISNUMBER('Форма 1'!AF434),ROUND('Форма 1'!$I434*VLOOKUP('Форма 1'!$G434,'Предельники 2022'!$B$4:$X$28,'Форма 1'!AF$7),2),"")</f>
        <v/>
      </c>
      <c r="L434" s="31" t="str">
        <f>IF(ISBLANK('Форма 1'!AG434),"",'Форма 1'!AG434)</f>
        <v/>
      </c>
      <c r="M434" s="32" t="str">
        <f>IF(ISBLANK('Форма 1'!AH434),"",'Форма 1'!AH434)</f>
        <v/>
      </c>
      <c r="N434" s="30" t="str">
        <f>IF(ISNUMBER('Форма 1'!AI434),ROUND('Форма 1'!$I434*VLOOKUP('Форма 1'!$G434,'Предельники 2022'!$B$4:$X$28,'Форма 1'!AI$7),2),"")</f>
        <v/>
      </c>
      <c r="O434" s="30">
        <f>IF(ISNUMBER('Форма 1'!AJ434),ROUND('Форма 1'!$I434*VLOOKUP('Форма 1'!$G434,'Предельники 2022'!$B$4:$X$28,'Форма 1'!AJ$7),2),"")</f>
        <v>8247748.1100000003</v>
      </c>
      <c r="P434" s="30" t="str">
        <f>IF(ISNUMBER('Форма 1'!AK434),ROUND('Форма 1'!$I434*VLOOKUP('Форма 1'!$G434,'Предельники 2022'!$B$4:$X$28,'Форма 1'!AK$7),2),"")</f>
        <v/>
      </c>
      <c r="Q434" s="30" t="str">
        <f>IF(ISNUMBER('Форма 1'!AL434),ROUND('Форма 1'!$I434*VLOOKUP('Форма 1'!$G434,'Предельники 2022'!$B$4:$X$28,'Форма 1'!AL$7),2),"")</f>
        <v/>
      </c>
      <c r="R434" s="30" t="str">
        <f>IF(ISNUMBER('Форма 1'!AM434),ROUND('Форма 1'!$I434*VLOOKUP('Форма 1'!$G434,'Предельники 2022'!$B$4:$X$28,'Форма 1'!AM$7),2),"")</f>
        <v/>
      </c>
      <c r="S434" s="93" t="str">
        <f t="shared" si="68"/>
        <v/>
      </c>
      <c r="T434" s="93" t="str">
        <f>IF(ISNUMBER('Форма 1'!AN434),INDEX('Предельники 2022'!$C$4:$X$28,MATCH('Форма 1'!$G434,'Предельники 2022'!$B$4:$B$28,0),MATCH(T$5,'Предельники 2022'!$C$3:$X$3,0)),"")</f>
        <v/>
      </c>
      <c r="U434" s="93" t="str">
        <f>IF(ISNUMBER('Форма 1'!AO434),INDEX('Предельники 2022'!$C$4:$X$28,MATCH('Форма 1'!$G434,'Предельники 2022'!$B$4:$B$28,0),MATCH(U$5,'Предельники 2022'!$C$3:$X$3,0)),"")</f>
        <v/>
      </c>
      <c r="V434" s="93" t="str">
        <f>IF(ISNUMBER('Форма 1'!AP434),INDEX('Предельники 2022'!$C$4:$X$28,MATCH('Форма 1'!$G434,'Предельники 2022'!$B$4:$B$28,0),MATCH(V$5,'Предельники 2022'!$C$3:$X$3,0)),"")</f>
        <v/>
      </c>
      <c r="W434" s="93" t="str">
        <f>IF(ISNUMBER('Форма 1'!AQ434),INDEX('Предельники 2022'!$C$4:$X$28,MATCH('Форма 1'!$G434,'Предельники 2022'!$B$4:$B$28,0),MATCH(W$5,'Предельники 2022'!$C$3:$X$3,0)),"")</f>
        <v/>
      </c>
      <c r="X434" s="30" t="str">
        <f>IF(ISNUMBER('Форма 1'!AR434),ROUND('Форма 1'!$I434*VLOOKUP('Форма 1'!$G434,'Предельники 2022'!$B$4:$X$28,'Форма 1'!AR$7),2),"")</f>
        <v/>
      </c>
      <c r="Y434" s="30" t="str">
        <f>IF(ISNUMBER('Форма 1'!AS434),ROUND('Форма 1'!$I434*VLOOKUP('Форма 1'!$G434,'Предельники 2022'!$B$4:$X$28,'Форма 1'!AS$7),2),"")</f>
        <v/>
      </c>
      <c r="Z434" s="30" t="str">
        <f>IF(ISNUMBER('Форма 1'!AT434),ROUND('Форма 1'!$I434*VLOOKUP('Форма 1'!$G434,'Предельники 2022'!$B$4:$X$28,'Форма 1'!AT$7),2),"")</f>
        <v/>
      </c>
      <c r="AA434" s="32"/>
      <c r="AB434" s="128">
        <f>'Форма 1'!T434</f>
        <v>45657</v>
      </c>
      <c r="AC434" s="130" t="str">
        <f>'Форма 1'!U434</f>
        <v>РО</v>
      </c>
    </row>
    <row r="435" spans="1:29" x14ac:dyDescent="0.25">
      <c r="A435" s="28">
        <f t="shared" si="67"/>
        <v>9</v>
      </c>
      <c r="B435" s="74" t="str">
        <f>IF(ISBLANK('Форма 1'!B435),"",'Форма 1'!B435)</f>
        <v>Чусовской городской округ Пермского края</v>
      </c>
      <c r="C435" s="87" t="s">
        <v>626</v>
      </c>
      <c r="D435" s="29">
        <f>IF(ISBLANK(C435),"Введите адрес",IF(C435='Форма 1'!C435,SUM(E435:K435,M435:S435,Форма2[[#This Row],[19]:[22]]),"Ошибка в адресе!"))</f>
        <v>17352611.710000001</v>
      </c>
      <c r="E435" s="30" t="str">
        <f>IF(ISNUMBER('Форма 1'!Z435),ROUND('Форма 1'!$I435*VLOOKUP('Форма 1'!$G435,'Предельники 2022'!$B$4:$X$28,'Форма 1'!Z$7),2),"")</f>
        <v/>
      </c>
      <c r="F435" s="30" t="str">
        <f>IF(ISNUMBER('Форма 1'!AA435),ROUND('Форма 1'!$I435*VLOOKUP('Форма 1'!$G435,'Предельники 2022'!$B$4:$X$28,'Форма 1'!AA$7),2),"")</f>
        <v/>
      </c>
      <c r="G435" s="30" t="str">
        <f>IF(ISNUMBER('Форма 1'!AB435),ROUND('Форма 1'!$I435*VLOOKUP('Форма 1'!$G435,'Предельники 2022'!$B$4:$X$28,'Форма 1'!AB$7),2),"")</f>
        <v/>
      </c>
      <c r="H435" s="30" t="str">
        <f>IF(ISNUMBER('Форма 1'!AC435),ROUND('Форма 1'!$I435*VLOOKUP('Форма 1'!$G435,'Предельники 2022'!$B$4:$X$28,'Форма 1'!AC$7),2),"")</f>
        <v/>
      </c>
      <c r="I435" s="30" t="str">
        <f>IF(ISNUMBER('Форма 1'!AD435),ROUND('Форма 1'!$I435*VLOOKUP('Форма 1'!$G435,'Предельники 2022'!$B$4:$X$28,'Форма 1'!AD$7),2),"")</f>
        <v/>
      </c>
      <c r="J435" s="30" t="str">
        <f>IF(ISNUMBER('Форма 1'!AE435),ROUND('Форма 1'!$I435*VLOOKUP('Форма 1'!$G435,'Предельники 2022'!$B$4:$X$28,'Форма 1'!AE$7),2),"")</f>
        <v/>
      </c>
      <c r="K435" s="30" t="str">
        <f>IF(ISNUMBER('Форма 1'!AF435),ROUND('Форма 1'!$I435*VLOOKUP('Форма 1'!$G435,'Предельники 2022'!$B$4:$X$28,'Форма 1'!AF$7),2),"")</f>
        <v/>
      </c>
      <c r="L435" s="31" t="str">
        <f>IF(ISBLANK('Форма 1'!AG435),"",'Форма 1'!AG435)</f>
        <v/>
      </c>
      <c r="M435" s="32" t="str">
        <f>IF(ISBLANK('Форма 1'!AH435),"",'Форма 1'!AH435)</f>
        <v/>
      </c>
      <c r="N435" s="30" t="str">
        <f>IF(ISNUMBER('Форма 1'!AI435),ROUND('Форма 1'!$I435*VLOOKUP('Форма 1'!$G435,'Предельники 2022'!$B$4:$X$28,'Форма 1'!AI$7),2),"")</f>
        <v/>
      </c>
      <c r="O435" s="30">
        <f>IF(ISNUMBER('Форма 1'!AJ435),ROUND('Форма 1'!$I435*VLOOKUP('Форма 1'!$G435,'Предельники 2022'!$B$4:$X$28,'Форма 1'!AJ$7),2),"")</f>
        <v>17352611.710000001</v>
      </c>
      <c r="P435" s="30" t="str">
        <f>IF(ISNUMBER('Форма 1'!AK435),ROUND('Форма 1'!$I435*VLOOKUP('Форма 1'!$G435,'Предельники 2022'!$B$4:$X$28,'Форма 1'!AK$7),2),"")</f>
        <v/>
      </c>
      <c r="Q435" s="30" t="str">
        <f>IF(ISNUMBER('Форма 1'!AL435),ROUND('Форма 1'!$I435*VLOOKUP('Форма 1'!$G435,'Предельники 2022'!$B$4:$X$28,'Форма 1'!AL$7),2),"")</f>
        <v/>
      </c>
      <c r="R435" s="30" t="str">
        <f>IF(ISNUMBER('Форма 1'!AM435),ROUND('Форма 1'!$I435*VLOOKUP('Форма 1'!$G435,'Предельники 2022'!$B$4:$X$28,'Форма 1'!AM$7),2),"")</f>
        <v/>
      </c>
      <c r="S435" s="93" t="str">
        <f t="shared" si="68"/>
        <v/>
      </c>
      <c r="T435" s="93" t="str">
        <f>IF(ISNUMBER('Форма 1'!AN435),INDEX('Предельники 2022'!$C$4:$X$28,MATCH('Форма 1'!$G435,'Предельники 2022'!$B$4:$B$28,0),MATCH(T$5,'Предельники 2022'!$C$3:$X$3,0)),"")</f>
        <v/>
      </c>
      <c r="U435" s="93" t="str">
        <f>IF(ISNUMBER('Форма 1'!AO435),INDEX('Предельники 2022'!$C$4:$X$28,MATCH('Форма 1'!$G435,'Предельники 2022'!$B$4:$B$28,0),MATCH(U$5,'Предельники 2022'!$C$3:$X$3,0)),"")</f>
        <v/>
      </c>
      <c r="V435" s="93" t="str">
        <f>IF(ISNUMBER('Форма 1'!AP435),INDEX('Предельники 2022'!$C$4:$X$28,MATCH('Форма 1'!$G435,'Предельники 2022'!$B$4:$B$28,0),MATCH(V$5,'Предельники 2022'!$C$3:$X$3,0)),"")</f>
        <v/>
      </c>
      <c r="W435" s="93" t="str">
        <f>IF(ISNUMBER('Форма 1'!AQ435),INDEX('Предельники 2022'!$C$4:$X$28,MATCH('Форма 1'!$G435,'Предельники 2022'!$B$4:$B$28,0),MATCH(W$5,'Предельники 2022'!$C$3:$X$3,0)),"")</f>
        <v/>
      </c>
      <c r="X435" s="30" t="str">
        <f>IF(ISNUMBER('Форма 1'!AR435),ROUND('Форма 1'!$I435*VLOOKUP('Форма 1'!$G435,'Предельники 2022'!$B$4:$X$28,'Форма 1'!AR$7),2),"")</f>
        <v/>
      </c>
      <c r="Y435" s="30" t="str">
        <f>IF(ISNUMBER('Форма 1'!AS435),ROUND('Форма 1'!$I435*VLOOKUP('Форма 1'!$G435,'Предельники 2022'!$B$4:$X$28,'Форма 1'!AS$7),2),"")</f>
        <v/>
      </c>
      <c r="Z435" s="30" t="str">
        <f>IF(ISNUMBER('Форма 1'!AT435),ROUND('Форма 1'!$I435*VLOOKUP('Форма 1'!$G435,'Предельники 2022'!$B$4:$X$28,'Форма 1'!AT$7),2),"")</f>
        <v/>
      </c>
      <c r="AA435" s="32"/>
      <c r="AB435" s="128">
        <f>'Форма 1'!T435</f>
        <v>45657</v>
      </c>
      <c r="AC435" s="130" t="str">
        <f>'Форма 1'!U435</f>
        <v>РО</v>
      </c>
    </row>
    <row r="436" spans="1:29" x14ac:dyDescent="0.25">
      <c r="A436" s="28">
        <f t="shared" si="67"/>
        <v>10</v>
      </c>
      <c r="B436" s="74" t="str">
        <f>IF(ISBLANK('Форма 1'!B436),"",'Форма 1'!B436)</f>
        <v>Чусовской городской округ Пермского края</v>
      </c>
      <c r="C436" s="87" t="s">
        <v>1040</v>
      </c>
      <c r="D436" s="29">
        <f>IF(ISBLANK(C436),"Введите адрес",IF(C436='Форма 1'!C436,SUM(E436:K436,M436:S436,Форма2[[#This Row],[19]:[22]]),"Ошибка в адресе!"))</f>
        <v>7249557.3200000003</v>
      </c>
      <c r="E436" s="30" t="str">
        <f>IF(ISNUMBER('Форма 1'!Z436),ROUND('Форма 1'!$I436*VLOOKUP('Форма 1'!$G436,'Предельники 2022'!$B$4:$X$28,'Форма 1'!Z$7),2),"")</f>
        <v/>
      </c>
      <c r="F436" s="30" t="str">
        <f>IF(ISNUMBER('Форма 1'!AA436),ROUND('Форма 1'!$I436*VLOOKUP('Форма 1'!$G436,'Предельники 2022'!$B$4:$X$28,'Форма 1'!AA$7),2),"")</f>
        <v/>
      </c>
      <c r="G436" s="30" t="str">
        <f>IF(ISNUMBER('Форма 1'!AB436),ROUND('Форма 1'!$I436*VLOOKUP('Форма 1'!$G436,'Предельники 2022'!$B$4:$X$28,'Форма 1'!AB$7),2),"")</f>
        <v/>
      </c>
      <c r="H436" s="30" t="str">
        <f>IF(ISNUMBER('Форма 1'!AC436),ROUND('Форма 1'!$I436*VLOOKUP('Форма 1'!$G436,'Предельники 2022'!$B$4:$X$28,'Форма 1'!AC$7),2),"")</f>
        <v/>
      </c>
      <c r="I436" s="30" t="str">
        <f>IF(ISNUMBER('Форма 1'!AD436),ROUND('Форма 1'!$I436*VLOOKUP('Форма 1'!$G436,'Предельники 2022'!$B$4:$X$28,'Форма 1'!AD$7),2),"")</f>
        <v/>
      </c>
      <c r="J436" s="30" t="str">
        <f>IF(ISNUMBER('Форма 1'!AE436),ROUND('Форма 1'!$I436*VLOOKUP('Форма 1'!$G436,'Предельники 2022'!$B$4:$X$28,'Форма 1'!AE$7),2),"")</f>
        <v/>
      </c>
      <c r="K436" s="30" t="str">
        <f>IF(ISNUMBER('Форма 1'!AF436),ROUND('Форма 1'!$I436*VLOOKUP('Форма 1'!$G436,'Предельники 2022'!$B$4:$X$28,'Форма 1'!AF$7),2),"")</f>
        <v/>
      </c>
      <c r="L436" s="31" t="str">
        <f>IF(ISBLANK('Форма 1'!AG436),"",'Форма 1'!AG436)</f>
        <v/>
      </c>
      <c r="M436" s="32" t="str">
        <f>IF(ISBLANK('Форма 1'!AH436),"",'Форма 1'!AH436)</f>
        <v/>
      </c>
      <c r="N436" s="30" t="str">
        <f>IF(ISNUMBER('Форма 1'!AI436),ROUND('Форма 1'!$I436*VLOOKUP('Форма 1'!$G436,'Предельники 2022'!$B$4:$X$28,'Форма 1'!AI$7),2),"")</f>
        <v/>
      </c>
      <c r="O436" s="30">
        <f>IF(ISNUMBER('Форма 1'!AJ436),ROUND('Форма 1'!$I436*VLOOKUP('Форма 1'!$G436,'Предельники 2022'!$B$4:$X$28,'Форма 1'!AJ$7),2),"")</f>
        <v>7249557.3200000003</v>
      </c>
      <c r="P436" s="30" t="str">
        <f>IF(ISNUMBER('Форма 1'!AK436),ROUND('Форма 1'!$I436*VLOOKUP('Форма 1'!$G436,'Предельники 2022'!$B$4:$X$28,'Форма 1'!AK$7),2),"")</f>
        <v/>
      </c>
      <c r="Q436" s="30" t="str">
        <f>IF(ISNUMBER('Форма 1'!AL436),ROUND('Форма 1'!$I436*VLOOKUP('Форма 1'!$G436,'Предельники 2022'!$B$4:$X$28,'Форма 1'!AL$7),2),"")</f>
        <v/>
      </c>
      <c r="R436" s="30" t="str">
        <f>IF(ISNUMBER('Форма 1'!AM436),ROUND('Форма 1'!$I436*VLOOKUP('Форма 1'!$G436,'Предельники 2022'!$B$4:$X$28,'Форма 1'!AM$7),2),"")</f>
        <v/>
      </c>
      <c r="S436" s="93" t="str">
        <f t="shared" si="68"/>
        <v/>
      </c>
      <c r="T436" s="93" t="str">
        <f>IF(ISNUMBER('Форма 1'!AN436),INDEX('Предельники 2022'!$C$4:$X$28,MATCH('Форма 1'!$G436,'Предельники 2022'!$B$4:$B$28,0),MATCH(T$5,'Предельники 2022'!$C$3:$X$3,0)),"")</f>
        <v/>
      </c>
      <c r="U436" s="93" t="str">
        <f>IF(ISNUMBER('Форма 1'!AO436),INDEX('Предельники 2022'!$C$4:$X$28,MATCH('Форма 1'!$G436,'Предельники 2022'!$B$4:$B$28,0),MATCH(U$5,'Предельники 2022'!$C$3:$X$3,0)),"")</f>
        <v/>
      </c>
      <c r="V436" s="93" t="str">
        <f>IF(ISNUMBER('Форма 1'!AP436),INDEX('Предельники 2022'!$C$4:$X$28,MATCH('Форма 1'!$G436,'Предельники 2022'!$B$4:$B$28,0),MATCH(V$5,'Предельники 2022'!$C$3:$X$3,0)),"")</f>
        <v/>
      </c>
      <c r="W436" s="93" t="str">
        <f>IF(ISNUMBER('Форма 1'!AQ436),INDEX('Предельники 2022'!$C$4:$X$28,MATCH('Форма 1'!$G436,'Предельники 2022'!$B$4:$B$28,0),MATCH(W$5,'Предельники 2022'!$C$3:$X$3,0)),"")</f>
        <v/>
      </c>
      <c r="X436" s="30" t="str">
        <f>IF(ISNUMBER('Форма 1'!AR436),ROUND('Форма 1'!$I436*VLOOKUP('Форма 1'!$G436,'Предельники 2022'!$B$4:$X$28,'Форма 1'!AR$7),2),"")</f>
        <v/>
      </c>
      <c r="Y436" s="30" t="str">
        <f>IF(ISNUMBER('Форма 1'!AS436),ROUND('Форма 1'!$I436*VLOOKUP('Форма 1'!$G436,'Предельники 2022'!$B$4:$X$28,'Форма 1'!AS$7),2),"")</f>
        <v/>
      </c>
      <c r="Z436" s="30" t="str">
        <f>IF(ISNUMBER('Форма 1'!AT436),ROUND('Форма 1'!$I436*VLOOKUP('Форма 1'!$G436,'Предельники 2022'!$B$4:$X$28,'Форма 1'!AT$7),2),"")</f>
        <v/>
      </c>
      <c r="AA436" s="32"/>
      <c r="AB436" s="128">
        <f>'Форма 1'!T436</f>
        <v>45657</v>
      </c>
      <c r="AC436" s="130" t="str">
        <f>'Форма 1'!U436</f>
        <v>РО</v>
      </c>
    </row>
    <row r="437" spans="1:29" x14ac:dyDescent="0.25">
      <c r="A437" s="28">
        <f t="shared" si="67"/>
        <v>11</v>
      </c>
      <c r="B437" s="74" t="str">
        <f>IF(ISBLANK('Форма 1'!B437),"",'Форма 1'!B437)</f>
        <v>Чусовской городской округ Пермского края</v>
      </c>
      <c r="C437" s="87" t="s">
        <v>1041</v>
      </c>
      <c r="D437" s="29">
        <f>IF(ISBLANK(C437),"Введите адрес",IF(C437='Форма 1'!C437,SUM(E437:K437,M437:S437,Форма2[[#This Row],[19]:[22]]),"Ошибка в адресе!"))</f>
        <v>15966391</v>
      </c>
      <c r="E437" s="30" t="str">
        <f>IF(ISNUMBER('Форма 1'!Z437),ROUND('Форма 1'!$I437*VLOOKUP('Форма 1'!$G437,'Предельники 2022'!$B$4:$X$28,'Форма 1'!Z$7),2),"")</f>
        <v/>
      </c>
      <c r="F437" s="30" t="str">
        <f>IF(ISNUMBER('Форма 1'!AA437),ROUND('Форма 1'!$I437*VLOOKUP('Форма 1'!$G437,'Предельники 2022'!$B$4:$X$28,'Форма 1'!AA$7),2),"")</f>
        <v/>
      </c>
      <c r="G437" s="30" t="str">
        <f>IF(ISNUMBER('Форма 1'!AB437),ROUND('Форма 1'!$I437*VLOOKUP('Форма 1'!$G437,'Предельники 2022'!$B$4:$X$28,'Форма 1'!AB$7),2),"")</f>
        <v/>
      </c>
      <c r="H437" s="30" t="str">
        <f>IF(ISNUMBER('Форма 1'!AC437),ROUND('Форма 1'!$I437*VLOOKUP('Форма 1'!$G437,'Предельники 2022'!$B$4:$X$28,'Форма 1'!AC$7),2),"")</f>
        <v/>
      </c>
      <c r="I437" s="30" t="str">
        <f>IF(ISNUMBER('Форма 1'!AD437),ROUND('Форма 1'!$I437*VLOOKUP('Форма 1'!$G437,'Предельники 2022'!$B$4:$X$28,'Форма 1'!AD$7),2),"")</f>
        <v/>
      </c>
      <c r="J437" s="30" t="str">
        <f>IF(ISNUMBER('Форма 1'!AE437),ROUND('Форма 1'!$I437*VLOOKUP('Форма 1'!$G437,'Предельники 2022'!$B$4:$X$28,'Форма 1'!AE$7),2),"")</f>
        <v/>
      </c>
      <c r="K437" s="30" t="str">
        <f>IF(ISNUMBER('Форма 1'!AF437),ROUND('Форма 1'!$I437*VLOOKUP('Форма 1'!$G437,'Предельники 2022'!$B$4:$X$28,'Форма 1'!AF$7),2),"")</f>
        <v/>
      </c>
      <c r="L437" s="31" t="str">
        <f>IF(ISBLANK('Форма 1'!AG437),"",'Форма 1'!AG437)</f>
        <v/>
      </c>
      <c r="M437" s="32" t="str">
        <f>IF(ISBLANK('Форма 1'!AH437),"",'Форма 1'!AH437)</f>
        <v/>
      </c>
      <c r="N437" s="30" t="str">
        <f>IF(ISNUMBER('Форма 1'!AI437),ROUND('Форма 1'!$I437*VLOOKUP('Форма 1'!$G437,'Предельники 2022'!$B$4:$X$28,'Форма 1'!AI$7),2),"")</f>
        <v/>
      </c>
      <c r="O437" s="30">
        <f>IF(ISNUMBER('Форма 1'!AJ437),ROUND('Форма 1'!$I437*VLOOKUP('Форма 1'!$G437,'Предельники 2022'!$B$4:$X$28,'Форма 1'!AJ$7),2),"")</f>
        <v>15966391</v>
      </c>
      <c r="P437" s="30" t="str">
        <f>IF(ISNUMBER('Форма 1'!AK437),ROUND('Форма 1'!$I437*VLOOKUP('Форма 1'!$G437,'Предельники 2022'!$B$4:$X$28,'Форма 1'!AK$7),2),"")</f>
        <v/>
      </c>
      <c r="Q437" s="30" t="str">
        <f>IF(ISNUMBER('Форма 1'!AL437),ROUND('Форма 1'!$I437*VLOOKUP('Форма 1'!$G437,'Предельники 2022'!$B$4:$X$28,'Форма 1'!AL$7),2),"")</f>
        <v/>
      </c>
      <c r="R437" s="30" t="str">
        <f>IF(ISNUMBER('Форма 1'!AM437),ROUND('Форма 1'!$I437*VLOOKUP('Форма 1'!$G437,'Предельники 2022'!$B$4:$X$28,'Форма 1'!AM$7),2),"")</f>
        <v/>
      </c>
      <c r="S437" s="93" t="str">
        <f t="shared" si="68"/>
        <v/>
      </c>
      <c r="T437" s="93" t="str">
        <f>IF(ISNUMBER('Форма 1'!AN437),INDEX('Предельники 2022'!$C$4:$X$28,MATCH('Форма 1'!$G437,'Предельники 2022'!$B$4:$B$28,0),MATCH(T$5,'Предельники 2022'!$C$3:$X$3,0)),"")</f>
        <v/>
      </c>
      <c r="U437" s="93" t="str">
        <f>IF(ISNUMBER('Форма 1'!AO437),INDEX('Предельники 2022'!$C$4:$X$28,MATCH('Форма 1'!$G437,'Предельники 2022'!$B$4:$B$28,0),MATCH(U$5,'Предельники 2022'!$C$3:$X$3,0)),"")</f>
        <v/>
      </c>
      <c r="V437" s="93" t="str">
        <f>IF(ISNUMBER('Форма 1'!AP437),INDEX('Предельники 2022'!$C$4:$X$28,MATCH('Форма 1'!$G437,'Предельники 2022'!$B$4:$B$28,0),MATCH(V$5,'Предельники 2022'!$C$3:$X$3,0)),"")</f>
        <v/>
      </c>
      <c r="W437" s="93" t="str">
        <f>IF(ISNUMBER('Форма 1'!AQ437),INDEX('Предельники 2022'!$C$4:$X$28,MATCH('Форма 1'!$G437,'Предельники 2022'!$B$4:$B$28,0),MATCH(W$5,'Предельники 2022'!$C$3:$X$3,0)),"")</f>
        <v/>
      </c>
      <c r="X437" s="30" t="str">
        <f>IF(ISNUMBER('Форма 1'!AR437),ROUND('Форма 1'!$I437*VLOOKUP('Форма 1'!$G437,'Предельники 2022'!$B$4:$X$28,'Форма 1'!AR$7),2),"")</f>
        <v/>
      </c>
      <c r="Y437" s="30" t="str">
        <f>IF(ISNUMBER('Форма 1'!AS437),ROUND('Форма 1'!$I437*VLOOKUP('Форма 1'!$G437,'Предельники 2022'!$B$4:$X$28,'Форма 1'!AS$7),2),"")</f>
        <v/>
      </c>
      <c r="Z437" s="30" t="str">
        <f>IF(ISNUMBER('Форма 1'!AT437),ROUND('Форма 1'!$I437*VLOOKUP('Форма 1'!$G437,'Предельники 2022'!$B$4:$X$28,'Форма 1'!AT$7),2),"")</f>
        <v/>
      </c>
      <c r="AA437" s="32"/>
      <c r="AB437" s="128">
        <f>'Форма 1'!T437</f>
        <v>45657</v>
      </c>
      <c r="AC437" s="130" t="str">
        <f>'Форма 1'!U437</f>
        <v>РО</v>
      </c>
    </row>
    <row r="438" spans="1:29" x14ac:dyDescent="0.25">
      <c r="A438" s="28">
        <f t="shared" si="67"/>
        <v>12</v>
      </c>
      <c r="B438" s="74" t="str">
        <f>IF(ISBLANK('Форма 1'!B438),"",'Форма 1'!B438)</f>
        <v>Чусовской городской округ Пермского края</v>
      </c>
      <c r="C438" s="87" t="s">
        <v>165</v>
      </c>
      <c r="D438" s="29">
        <f>IF(ISBLANK(C438),"Введите адрес",IF(C438='Форма 1'!C438,SUM(E438:K438,M438:S438,Форма2[[#This Row],[19]:[22]]),"Ошибка в адресе!"))</f>
        <v>2851936.85</v>
      </c>
      <c r="E438" s="30" t="str">
        <f>IF(ISNUMBER('Форма 1'!Z438),ROUND('Форма 1'!$I438*VLOOKUP('Форма 1'!$G438,'Предельники 2022'!$B$4:$X$28,'Форма 1'!Z$7),2),"")</f>
        <v/>
      </c>
      <c r="F438" s="30" t="str">
        <f>IF(ISNUMBER('Форма 1'!AA438),ROUND('Форма 1'!$I438*VLOOKUP('Форма 1'!$G438,'Предельники 2022'!$B$4:$X$28,'Форма 1'!AA$7),2),"")</f>
        <v/>
      </c>
      <c r="G438" s="30" t="str">
        <f>IF(ISNUMBER('Форма 1'!AB438),ROUND('Форма 1'!$I438*VLOOKUP('Форма 1'!$G438,'Предельники 2022'!$B$4:$X$28,'Форма 1'!AB$7),2),"")</f>
        <v/>
      </c>
      <c r="H438" s="30" t="str">
        <f>IF(ISNUMBER('Форма 1'!AC438),ROUND('Форма 1'!$I438*VLOOKUP('Форма 1'!$G438,'Предельники 2022'!$B$4:$X$28,'Форма 1'!AC$7),2),"")</f>
        <v/>
      </c>
      <c r="I438" s="30" t="str">
        <f>IF(ISNUMBER('Форма 1'!AD438),ROUND('Форма 1'!$I438*VLOOKUP('Форма 1'!$G438,'Предельники 2022'!$B$4:$X$28,'Форма 1'!AD$7),2),"")</f>
        <v/>
      </c>
      <c r="J438" s="30" t="str">
        <f>IF(ISNUMBER('Форма 1'!AE438),ROUND('Форма 1'!$I438*VLOOKUP('Форма 1'!$G438,'Предельники 2022'!$B$4:$X$28,'Форма 1'!AE$7),2),"")</f>
        <v/>
      </c>
      <c r="K438" s="30">
        <f>IF(ISNUMBER('Форма 1'!AF438),ROUND('Форма 1'!$I438*VLOOKUP('Форма 1'!$G438,'Предельники 2022'!$B$4:$X$28,'Форма 1'!AF$7),2),"")</f>
        <v>2851936.85</v>
      </c>
      <c r="L438" s="31" t="str">
        <f>IF(ISBLANK('Форма 1'!AG438),"",'Форма 1'!AG438)</f>
        <v/>
      </c>
      <c r="M438" s="32" t="str">
        <f>IF(ISBLANK('Форма 1'!AH438),"",'Форма 1'!AH438)</f>
        <v/>
      </c>
      <c r="N438" s="30" t="str">
        <f>IF(ISNUMBER('Форма 1'!AI438),ROUND('Форма 1'!$I438*VLOOKUP('Форма 1'!$G438,'Предельники 2022'!$B$4:$X$28,'Форма 1'!AI$7),2),"")</f>
        <v/>
      </c>
      <c r="O438" s="30" t="str">
        <f>IF(ISNUMBER('Форма 1'!AJ438),ROUND('Форма 1'!$I438*VLOOKUP('Форма 1'!$G438,'Предельники 2022'!$B$4:$X$28,'Форма 1'!AJ$7),2),"")</f>
        <v/>
      </c>
      <c r="P438" s="30" t="str">
        <f>IF(ISNUMBER('Форма 1'!AK438),ROUND('Форма 1'!$I438*VLOOKUP('Форма 1'!$G438,'Предельники 2022'!$B$4:$X$28,'Форма 1'!AK$7),2),"")</f>
        <v/>
      </c>
      <c r="Q438" s="30" t="str">
        <f>IF(ISNUMBER('Форма 1'!AL438),ROUND('Форма 1'!$I438*VLOOKUP('Форма 1'!$G438,'Предельники 2022'!$B$4:$X$28,'Форма 1'!AL$7),2),"")</f>
        <v/>
      </c>
      <c r="R438" s="30" t="str">
        <f>IF(ISNUMBER('Форма 1'!AM438),ROUND('Форма 1'!$I438*VLOOKUP('Форма 1'!$G438,'Предельники 2022'!$B$4:$X$28,'Форма 1'!AM$7),2),"")</f>
        <v/>
      </c>
      <c r="S438" s="93" t="str">
        <f t="shared" si="68"/>
        <v/>
      </c>
      <c r="T438" s="93" t="str">
        <f>IF(ISNUMBER('Форма 1'!AN438),INDEX('Предельники 2022'!$C$4:$X$28,MATCH('Форма 1'!$G438,'Предельники 2022'!$B$4:$B$28,0),MATCH(T$5,'Предельники 2022'!$C$3:$X$3,0)),"")</f>
        <v/>
      </c>
      <c r="U438" s="93" t="str">
        <f>IF(ISNUMBER('Форма 1'!AO438),INDEX('Предельники 2022'!$C$4:$X$28,MATCH('Форма 1'!$G438,'Предельники 2022'!$B$4:$B$28,0),MATCH(U$5,'Предельники 2022'!$C$3:$X$3,0)),"")</f>
        <v/>
      </c>
      <c r="V438" s="93" t="str">
        <f>IF(ISNUMBER('Форма 1'!AP438),INDEX('Предельники 2022'!$C$4:$X$28,MATCH('Форма 1'!$G438,'Предельники 2022'!$B$4:$B$28,0),MATCH(V$5,'Предельники 2022'!$C$3:$X$3,0)),"")</f>
        <v/>
      </c>
      <c r="W438" s="93" t="str">
        <f>IF(ISNUMBER('Форма 1'!AQ438),INDEX('Предельники 2022'!$C$4:$X$28,MATCH('Форма 1'!$G438,'Предельники 2022'!$B$4:$B$28,0),MATCH(W$5,'Предельники 2022'!$C$3:$X$3,0)),"")</f>
        <v/>
      </c>
      <c r="X438" s="30" t="str">
        <f>IF(ISNUMBER('Форма 1'!AR438),ROUND('Форма 1'!$I438*VLOOKUP('Форма 1'!$G438,'Предельники 2022'!$B$4:$X$28,'Форма 1'!AR$7),2),"")</f>
        <v/>
      </c>
      <c r="Y438" s="30" t="str">
        <f>IF(ISNUMBER('Форма 1'!AS438),ROUND('Форма 1'!$I438*VLOOKUP('Форма 1'!$G438,'Предельники 2022'!$B$4:$X$28,'Форма 1'!AS$7),2),"")</f>
        <v/>
      </c>
      <c r="Z438" s="30" t="str">
        <f>IF(ISNUMBER('Форма 1'!AT438),ROUND('Форма 1'!$I438*VLOOKUP('Форма 1'!$G438,'Предельники 2022'!$B$4:$X$28,'Форма 1'!AT$7),2),"")</f>
        <v/>
      </c>
      <c r="AA438" s="32"/>
      <c r="AB438" s="128">
        <f>'Форма 1'!T438</f>
        <v>45657</v>
      </c>
      <c r="AC438" s="130" t="str">
        <f>'Форма 1'!U438</f>
        <v>РО</v>
      </c>
    </row>
    <row r="439" spans="1:29" x14ac:dyDescent="0.25">
      <c r="A439" s="28">
        <f t="shared" si="67"/>
        <v>13</v>
      </c>
      <c r="B439" s="74" t="str">
        <f>IF(ISBLANK('Форма 1'!B439),"",'Форма 1'!B439)</f>
        <v>Чусовской городской округ Пермского края</v>
      </c>
      <c r="C439" s="87" t="s">
        <v>627</v>
      </c>
      <c r="D439" s="29">
        <f>IF(ISBLANK(C439),"Введите адрес",IF(C439='Форма 1'!C439,SUM(E439:K439,M439:S439,Форма2[[#This Row],[19]:[22]]),"Ошибка в адресе!"))</f>
        <v>10497843.810000001</v>
      </c>
      <c r="E439" s="30" t="str">
        <f>IF(ISNUMBER('Форма 1'!Z439),ROUND('Форма 1'!$I439*VLOOKUP('Форма 1'!$G439,'Предельники 2022'!$B$4:$X$28,'Форма 1'!Z$7),2),"")</f>
        <v/>
      </c>
      <c r="F439" s="30" t="str">
        <f>IF(ISNUMBER('Форма 1'!AA439),ROUND('Форма 1'!$I439*VLOOKUP('Форма 1'!$G439,'Предельники 2022'!$B$4:$X$28,'Форма 1'!AA$7),2),"")</f>
        <v/>
      </c>
      <c r="G439" s="30" t="str">
        <f>IF(ISNUMBER('Форма 1'!AB439),ROUND('Форма 1'!$I439*VLOOKUP('Форма 1'!$G439,'Предельники 2022'!$B$4:$X$28,'Форма 1'!AB$7),2),"")</f>
        <v/>
      </c>
      <c r="H439" s="30" t="str">
        <f>IF(ISNUMBER('Форма 1'!AC439),ROUND('Форма 1'!$I439*VLOOKUP('Форма 1'!$G439,'Предельники 2022'!$B$4:$X$28,'Форма 1'!AC$7),2),"")</f>
        <v/>
      </c>
      <c r="I439" s="30" t="str">
        <f>IF(ISNUMBER('Форма 1'!AD439),ROUND('Форма 1'!$I439*VLOOKUP('Форма 1'!$G439,'Предельники 2022'!$B$4:$X$28,'Форма 1'!AD$7),2),"")</f>
        <v/>
      </c>
      <c r="J439" s="30" t="str">
        <f>IF(ISNUMBER('Форма 1'!AE439),ROUND('Форма 1'!$I439*VLOOKUP('Форма 1'!$G439,'Предельники 2022'!$B$4:$X$28,'Форма 1'!AE$7),2),"")</f>
        <v/>
      </c>
      <c r="K439" s="30" t="str">
        <f>IF(ISNUMBER('Форма 1'!AF439),ROUND('Форма 1'!$I439*VLOOKUP('Форма 1'!$G439,'Предельники 2022'!$B$4:$X$28,'Форма 1'!AF$7),2),"")</f>
        <v/>
      </c>
      <c r="L439" s="31" t="str">
        <f>IF(ISBLANK('Форма 1'!AG439),"",'Форма 1'!AG439)</f>
        <v/>
      </c>
      <c r="M439" s="32" t="str">
        <f>IF(ISBLANK('Форма 1'!AH439),"",'Форма 1'!AH439)</f>
        <v/>
      </c>
      <c r="N439" s="30" t="str">
        <f>IF(ISNUMBER('Форма 1'!AI439),ROUND('Форма 1'!$I439*VLOOKUP('Форма 1'!$G439,'Предельники 2022'!$B$4:$X$28,'Форма 1'!AI$7),2),"")</f>
        <v/>
      </c>
      <c r="O439" s="30">
        <f>IF(ISNUMBER('Форма 1'!AJ439),ROUND('Форма 1'!$I439*VLOOKUP('Форма 1'!$G439,'Предельники 2022'!$B$4:$X$28,'Форма 1'!AJ$7),2),"")</f>
        <v>10497843.810000001</v>
      </c>
      <c r="P439" s="30" t="str">
        <f>IF(ISNUMBER('Форма 1'!AK439),ROUND('Форма 1'!$I439*VLOOKUP('Форма 1'!$G439,'Предельники 2022'!$B$4:$X$28,'Форма 1'!AK$7),2),"")</f>
        <v/>
      </c>
      <c r="Q439" s="30" t="str">
        <f>IF(ISNUMBER('Форма 1'!AL439),ROUND('Форма 1'!$I439*VLOOKUP('Форма 1'!$G439,'Предельники 2022'!$B$4:$X$28,'Форма 1'!AL$7),2),"")</f>
        <v/>
      </c>
      <c r="R439" s="30" t="str">
        <f>IF(ISNUMBER('Форма 1'!AM439),ROUND('Форма 1'!$I439*VLOOKUP('Форма 1'!$G439,'Предельники 2022'!$B$4:$X$28,'Форма 1'!AM$7),2),"")</f>
        <v/>
      </c>
      <c r="S439" s="93" t="str">
        <f t="shared" si="68"/>
        <v/>
      </c>
      <c r="T439" s="93" t="str">
        <f>IF(ISNUMBER('Форма 1'!AN439),INDEX('Предельники 2022'!$C$4:$X$28,MATCH('Форма 1'!$G439,'Предельники 2022'!$B$4:$B$28,0),MATCH(T$5,'Предельники 2022'!$C$3:$X$3,0)),"")</f>
        <v/>
      </c>
      <c r="U439" s="93" t="str">
        <f>IF(ISNUMBER('Форма 1'!AO439),INDEX('Предельники 2022'!$C$4:$X$28,MATCH('Форма 1'!$G439,'Предельники 2022'!$B$4:$B$28,0),MATCH(U$5,'Предельники 2022'!$C$3:$X$3,0)),"")</f>
        <v/>
      </c>
      <c r="V439" s="93" t="str">
        <f>IF(ISNUMBER('Форма 1'!AP439),INDEX('Предельники 2022'!$C$4:$X$28,MATCH('Форма 1'!$G439,'Предельники 2022'!$B$4:$B$28,0),MATCH(V$5,'Предельники 2022'!$C$3:$X$3,0)),"")</f>
        <v/>
      </c>
      <c r="W439" s="93" t="str">
        <f>IF(ISNUMBER('Форма 1'!AQ439),INDEX('Предельники 2022'!$C$4:$X$28,MATCH('Форма 1'!$G439,'Предельники 2022'!$B$4:$B$28,0),MATCH(W$5,'Предельники 2022'!$C$3:$X$3,0)),"")</f>
        <v/>
      </c>
      <c r="X439" s="30" t="str">
        <f>IF(ISNUMBER('Форма 1'!AR439),ROUND('Форма 1'!$I439*VLOOKUP('Форма 1'!$G439,'Предельники 2022'!$B$4:$X$28,'Форма 1'!AR$7),2),"")</f>
        <v/>
      </c>
      <c r="Y439" s="30" t="str">
        <f>IF(ISNUMBER('Форма 1'!AS439),ROUND('Форма 1'!$I439*VLOOKUP('Форма 1'!$G439,'Предельники 2022'!$B$4:$X$28,'Форма 1'!AS$7),2),"")</f>
        <v/>
      </c>
      <c r="Z439" s="30" t="str">
        <f>IF(ISNUMBER('Форма 1'!AT439),ROUND('Форма 1'!$I439*VLOOKUP('Форма 1'!$G439,'Предельники 2022'!$B$4:$X$28,'Форма 1'!AT$7),2),"")</f>
        <v/>
      </c>
      <c r="AA439" s="32"/>
      <c r="AB439" s="128">
        <f>'Форма 1'!T439</f>
        <v>45657</v>
      </c>
      <c r="AC439" s="130" t="str">
        <f>'Форма 1'!U439</f>
        <v>РО</v>
      </c>
    </row>
    <row r="440" spans="1:29" x14ac:dyDescent="0.25">
      <c r="A440" s="28">
        <f t="shared" si="67"/>
        <v>14</v>
      </c>
      <c r="B440" s="74" t="str">
        <f>IF(ISBLANK('Форма 1'!B440),"",'Форма 1'!B440)</f>
        <v>Чусовской городской округ Пермского края</v>
      </c>
      <c r="C440" s="87" t="s">
        <v>1042</v>
      </c>
      <c r="D440" s="29">
        <f>IF(ISBLANK(C440),"Введите адрес",IF(C440='Форма 1'!C440,SUM(E440:K440,M440:S440,Форма2[[#This Row],[19]:[22]]),"Ошибка в адресе!"))</f>
        <v>10663684.5</v>
      </c>
      <c r="E440" s="30" t="str">
        <f>IF(ISNUMBER('Форма 1'!Z440),ROUND('Форма 1'!$I440*VLOOKUP('Форма 1'!$G440,'Предельники 2022'!$B$4:$X$28,'Форма 1'!Z$7),2),"")</f>
        <v/>
      </c>
      <c r="F440" s="30" t="str">
        <f>IF(ISNUMBER('Форма 1'!AA440),ROUND('Форма 1'!$I440*VLOOKUP('Форма 1'!$G440,'Предельники 2022'!$B$4:$X$28,'Форма 1'!AA$7),2),"")</f>
        <v/>
      </c>
      <c r="G440" s="30" t="str">
        <f>IF(ISNUMBER('Форма 1'!AB440),ROUND('Форма 1'!$I440*VLOOKUP('Форма 1'!$G440,'Предельники 2022'!$B$4:$X$28,'Форма 1'!AB$7),2),"")</f>
        <v/>
      </c>
      <c r="H440" s="30" t="str">
        <f>IF(ISNUMBER('Форма 1'!AC440),ROUND('Форма 1'!$I440*VLOOKUP('Форма 1'!$G440,'Предельники 2022'!$B$4:$X$28,'Форма 1'!AC$7),2),"")</f>
        <v/>
      </c>
      <c r="I440" s="30" t="str">
        <f>IF(ISNUMBER('Форма 1'!AD440),ROUND('Форма 1'!$I440*VLOOKUP('Форма 1'!$G440,'Предельники 2022'!$B$4:$X$28,'Форма 1'!AD$7),2),"")</f>
        <v/>
      </c>
      <c r="J440" s="30" t="str">
        <f>IF(ISNUMBER('Форма 1'!AE440),ROUND('Форма 1'!$I440*VLOOKUP('Форма 1'!$G440,'Предельники 2022'!$B$4:$X$28,'Форма 1'!AE$7),2),"")</f>
        <v/>
      </c>
      <c r="K440" s="30" t="str">
        <f>IF(ISNUMBER('Форма 1'!AF440),ROUND('Форма 1'!$I440*VLOOKUP('Форма 1'!$G440,'Предельники 2022'!$B$4:$X$28,'Форма 1'!AF$7),2),"")</f>
        <v/>
      </c>
      <c r="L440" s="31" t="str">
        <f>IF(ISBLANK('Форма 1'!AG440),"",'Форма 1'!AG440)</f>
        <v/>
      </c>
      <c r="M440" s="32" t="str">
        <f>IF(ISBLANK('Форма 1'!AH440),"",'Форма 1'!AH440)</f>
        <v/>
      </c>
      <c r="N440" s="30" t="str">
        <f>IF(ISNUMBER('Форма 1'!AI440),ROUND('Форма 1'!$I440*VLOOKUP('Форма 1'!$G440,'Предельники 2022'!$B$4:$X$28,'Форма 1'!AI$7),2),"")</f>
        <v/>
      </c>
      <c r="O440" s="30">
        <f>IF(ISNUMBER('Форма 1'!AJ440),ROUND('Форма 1'!$I440*VLOOKUP('Форма 1'!$G440,'Предельники 2022'!$B$4:$X$28,'Форма 1'!AJ$7),2),"")</f>
        <v>10663684.5</v>
      </c>
      <c r="P440" s="30" t="str">
        <f>IF(ISNUMBER('Форма 1'!AK440),ROUND('Форма 1'!$I440*VLOOKUP('Форма 1'!$G440,'Предельники 2022'!$B$4:$X$28,'Форма 1'!AK$7),2),"")</f>
        <v/>
      </c>
      <c r="Q440" s="30" t="str">
        <f>IF(ISNUMBER('Форма 1'!AL440),ROUND('Форма 1'!$I440*VLOOKUP('Форма 1'!$G440,'Предельники 2022'!$B$4:$X$28,'Форма 1'!AL$7),2),"")</f>
        <v/>
      </c>
      <c r="R440" s="30" t="str">
        <f>IF(ISNUMBER('Форма 1'!AM440),ROUND('Форма 1'!$I440*VLOOKUP('Форма 1'!$G440,'Предельники 2022'!$B$4:$X$28,'Форма 1'!AM$7),2),"")</f>
        <v/>
      </c>
      <c r="S440" s="93" t="str">
        <f t="shared" si="68"/>
        <v/>
      </c>
      <c r="T440" s="93" t="str">
        <f>IF(ISNUMBER('Форма 1'!AN440),INDEX('Предельники 2022'!$C$4:$X$28,MATCH('Форма 1'!$G440,'Предельники 2022'!$B$4:$B$28,0),MATCH(T$5,'Предельники 2022'!$C$3:$X$3,0)),"")</f>
        <v/>
      </c>
      <c r="U440" s="93" t="str">
        <f>IF(ISNUMBER('Форма 1'!AO440),INDEX('Предельники 2022'!$C$4:$X$28,MATCH('Форма 1'!$G440,'Предельники 2022'!$B$4:$B$28,0),MATCH(U$5,'Предельники 2022'!$C$3:$X$3,0)),"")</f>
        <v/>
      </c>
      <c r="V440" s="93" t="str">
        <f>IF(ISNUMBER('Форма 1'!AP440),INDEX('Предельники 2022'!$C$4:$X$28,MATCH('Форма 1'!$G440,'Предельники 2022'!$B$4:$B$28,0),MATCH(V$5,'Предельники 2022'!$C$3:$X$3,0)),"")</f>
        <v/>
      </c>
      <c r="W440" s="93" t="str">
        <f>IF(ISNUMBER('Форма 1'!AQ440),INDEX('Предельники 2022'!$C$4:$X$28,MATCH('Форма 1'!$G440,'Предельники 2022'!$B$4:$B$28,0),MATCH(W$5,'Предельники 2022'!$C$3:$X$3,0)),"")</f>
        <v/>
      </c>
      <c r="X440" s="30" t="str">
        <f>IF(ISNUMBER('Форма 1'!AR440),ROUND('Форма 1'!$I440*VLOOKUP('Форма 1'!$G440,'Предельники 2022'!$B$4:$X$28,'Форма 1'!AR$7),2),"")</f>
        <v/>
      </c>
      <c r="Y440" s="30" t="str">
        <f>IF(ISNUMBER('Форма 1'!AS440),ROUND('Форма 1'!$I440*VLOOKUP('Форма 1'!$G440,'Предельники 2022'!$B$4:$X$28,'Форма 1'!AS$7),2),"")</f>
        <v/>
      </c>
      <c r="Z440" s="30" t="str">
        <f>IF(ISNUMBER('Форма 1'!AT440),ROUND('Форма 1'!$I440*VLOOKUP('Форма 1'!$G440,'Предельники 2022'!$B$4:$X$28,'Форма 1'!AT$7),2),"")</f>
        <v/>
      </c>
      <c r="AA440" s="32"/>
      <c r="AB440" s="128">
        <f>'Форма 1'!T440</f>
        <v>45657</v>
      </c>
      <c r="AC440" s="130" t="str">
        <f>'Форма 1'!U440</f>
        <v>РО</v>
      </c>
    </row>
    <row r="441" spans="1:29" x14ac:dyDescent="0.25">
      <c r="A441" s="28">
        <f t="shared" si="67"/>
        <v>15</v>
      </c>
      <c r="B441" s="74" t="str">
        <f>IF(ISBLANK('Форма 1'!B441),"",'Форма 1'!B441)</f>
        <v>Чусовской городской округ Пермского края</v>
      </c>
      <c r="C441" s="87" t="s">
        <v>1037</v>
      </c>
      <c r="D441" s="29">
        <f>IF(ISBLANK(C441),"Введите адрес",IF(C441='Форма 1'!C441,SUM(E441:K441,M441:S441,Форма2[[#This Row],[19]:[22]]),"Ошибка в адресе!"))</f>
        <v>20918359.039999999</v>
      </c>
      <c r="E441" s="30" t="str">
        <f>IF(ISNUMBER('Форма 1'!Z441),ROUND('Форма 1'!$I441*VLOOKUP('Форма 1'!$G441,'Предельники 2022'!$B$4:$X$28,'Форма 1'!Z$7),2),"")</f>
        <v/>
      </c>
      <c r="F441" s="30" t="str">
        <f>IF(ISNUMBER('Форма 1'!AA441),ROUND('Форма 1'!$I441*VLOOKUP('Форма 1'!$G441,'Предельники 2022'!$B$4:$X$28,'Форма 1'!AA$7),2),"")</f>
        <v/>
      </c>
      <c r="G441" s="30" t="str">
        <f>IF(ISNUMBER('Форма 1'!AB441),ROUND('Форма 1'!$I441*VLOOKUP('Форма 1'!$G441,'Предельники 2022'!$B$4:$X$28,'Форма 1'!AB$7),2),"")</f>
        <v/>
      </c>
      <c r="H441" s="30" t="str">
        <f>IF(ISNUMBER('Форма 1'!AC441),ROUND('Форма 1'!$I441*VLOOKUP('Форма 1'!$G441,'Предельники 2022'!$B$4:$X$28,'Форма 1'!AC$7),2),"")</f>
        <v/>
      </c>
      <c r="I441" s="30" t="str">
        <f>IF(ISNUMBER('Форма 1'!AD441),ROUND('Форма 1'!$I441*VLOOKUP('Форма 1'!$G441,'Предельники 2022'!$B$4:$X$28,'Форма 1'!AD$7),2),"")</f>
        <v/>
      </c>
      <c r="J441" s="30" t="str">
        <f>IF(ISNUMBER('Форма 1'!AE441),ROUND('Форма 1'!$I441*VLOOKUP('Форма 1'!$G441,'Предельники 2022'!$B$4:$X$28,'Форма 1'!AE$7),2),"")</f>
        <v/>
      </c>
      <c r="K441" s="30" t="str">
        <f>IF(ISNUMBER('Форма 1'!AF441),ROUND('Форма 1'!$I441*VLOOKUP('Форма 1'!$G441,'Предельники 2022'!$B$4:$X$28,'Форма 1'!AF$7),2),"")</f>
        <v/>
      </c>
      <c r="L441" s="31" t="str">
        <f>IF(ISBLANK('Форма 1'!AG441),"",'Форма 1'!AG441)</f>
        <v/>
      </c>
      <c r="M441" s="32" t="str">
        <f>IF(ISBLANK('Форма 1'!AH441),"",'Форма 1'!AH441)</f>
        <v/>
      </c>
      <c r="N441" s="30">
        <f>IF(ISNUMBER('Форма 1'!AI441),ROUND('Форма 1'!$I441*VLOOKUP('Форма 1'!$G441,'Предельники 2022'!$B$4:$X$28,'Форма 1'!AI$7),2),"")</f>
        <v>12995183.18</v>
      </c>
      <c r="O441" s="30">
        <f>IF(ISNUMBER('Форма 1'!AJ441),ROUND('Форма 1'!$I441*VLOOKUP('Форма 1'!$G441,'Предельники 2022'!$B$4:$X$28,'Форма 1'!AJ$7),2),"")</f>
        <v>7923175.8600000003</v>
      </c>
      <c r="P441" s="30" t="str">
        <f>IF(ISNUMBER('Форма 1'!AK441),ROUND('Форма 1'!$I441*VLOOKUP('Форма 1'!$G441,'Предельники 2022'!$B$4:$X$28,'Форма 1'!AK$7),2),"")</f>
        <v/>
      </c>
      <c r="Q441" s="30" t="str">
        <f>IF(ISNUMBER('Форма 1'!AL441),ROUND('Форма 1'!$I441*VLOOKUP('Форма 1'!$G441,'Предельники 2022'!$B$4:$X$28,'Форма 1'!AL$7),2),"")</f>
        <v/>
      </c>
      <c r="R441" s="30" t="str">
        <f>IF(ISNUMBER('Форма 1'!AM441),ROUND('Форма 1'!$I441*VLOOKUP('Форма 1'!$G441,'Предельники 2022'!$B$4:$X$28,'Форма 1'!AM$7),2),"")</f>
        <v/>
      </c>
      <c r="S441" s="93" t="str">
        <f t="shared" si="68"/>
        <v/>
      </c>
      <c r="T441" s="93" t="str">
        <f>IF(ISNUMBER('Форма 1'!AN441),INDEX('Предельники 2022'!$C$4:$X$28,MATCH('Форма 1'!$G441,'Предельники 2022'!$B$4:$B$28,0),MATCH(T$5,'Предельники 2022'!$C$3:$X$3,0)),"")</f>
        <v/>
      </c>
      <c r="U441" s="93" t="str">
        <f>IF(ISNUMBER('Форма 1'!AO441),INDEX('Предельники 2022'!$C$4:$X$28,MATCH('Форма 1'!$G441,'Предельники 2022'!$B$4:$B$28,0),MATCH(U$5,'Предельники 2022'!$C$3:$X$3,0)),"")</f>
        <v/>
      </c>
      <c r="V441" s="93" t="str">
        <f>IF(ISNUMBER('Форма 1'!AP441),INDEX('Предельники 2022'!$C$4:$X$28,MATCH('Форма 1'!$G441,'Предельники 2022'!$B$4:$B$28,0),MATCH(V$5,'Предельники 2022'!$C$3:$X$3,0)),"")</f>
        <v/>
      </c>
      <c r="W441" s="93" t="str">
        <f>IF(ISNUMBER('Форма 1'!AQ441),INDEX('Предельники 2022'!$C$4:$X$28,MATCH('Форма 1'!$G441,'Предельники 2022'!$B$4:$B$28,0),MATCH(W$5,'Предельники 2022'!$C$3:$X$3,0)),"")</f>
        <v/>
      </c>
      <c r="X441" s="30" t="str">
        <f>IF(ISNUMBER('Форма 1'!AR441),ROUND('Форма 1'!$I441*VLOOKUP('Форма 1'!$G441,'Предельники 2022'!$B$4:$X$28,'Форма 1'!AR$7),2),"")</f>
        <v/>
      </c>
      <c r="Y441" s="30" t="str">
        <f>IF(ISNUMBER('Форма 1'!AS441),ROUND('Форма 1'!$I441*VLOOKUP('Форма 1'!$G441,'Предельники 2022'!$B$4:$X$28,'Форма 1'!AS$7),2),"")</f>
        <v/>
      </c>
      <c r="Z441" s="30" t="str">
        <f>IF(ISNUMBER('Форма 1'!AT441),ROUND('Форма 1'!$I441*VLOOKUP('Форма 1'!$G441,'Предельники 2022'!$B$4:$X$28,'Форма 1'!AT$7),2),"")</f>
        <v/>
      </c>
      <c r="AA441" s="32"/>
      <c r="AB441" s="128">
        <f>'Форма 1'!T441</f>
        <v>45657</v>
      </c>
      <c r="AC441" s="130" t="str">
        <f>'Форма 1'!U441</f>
        <v>РО</v>
      </c>
    </row>
    <row r="442" spans="1:29" x14ac:dyDescent="0.25">
      <c r="A442" s="28">
        <f t="shared" si="67"/>
        <v>16</v>
      </c>
      <c r="B442" s="74" t="str">
        <f>IF(ISBLANK('Форма 1'!B442),"",'Форма 1'!B442)</f>
        <v>Чусовской городской округ Пермского края</v>
      </c>
      <c r="C442" s="87" t="s">
        <v>1043</v>
      </c>
      <c r="D442" s="29">
        <f>IF(ISBLANK(C442),"Введите адрес",IF(C442='Форма 1'!C442,SUM(E442:K442,M442:S442,Форма2[[#This Row],[19]:[22]]),"Ошибка в адресе!"))</f>
        <v>4291695.9800000004</v>
      </c>
      <c r="E442" s="30" t="str">
        <f>IF(ISNUMBER('Форма 1'!Z442),ROUND('Форма 1'!$I442*VLOOKUP('Форма 1'!$G442,'Предельники 2022'!$B$4:$X$28,'Форма 1'!Z$7),2),"")</f>
        <v/>
      </c>
      <c r="F442" s="30" t="str">
        <f>IF(ISNUMBER('Форма 1'!AA442),ROUND('Форма 1'!$I442*VLOOKUP('Форма 1'!$G442,'Предельники 2022'!$B$4:$X$28,'Форма 1'!AA$7),2),"")</f>
        <v/>
      </c>
      <c r="G442" s="30" t="str">
        <f>IF(ISNUMBER('Форма 1'!AB442),ROUND('Форма 1'!$I442*VLOOKUP('Форма 1'!$G442,'Предельники 2022'!$B$4:$X$28,'Форма 1'!AB$7),2),"")</f>
        <v/>
      </c>
      <c r="H442" s="30" t="str">
        <f>IF(ISNUMBER('Форма 1'!AC442),ROUND('Форма 1'!$I442*VLOOKUP('Форма 1'!$G442,'Предельники 2022'!$B$4:$X$28,'Форма 1'!AC$7),2),"")</f>
        <v/>
      </c>
      <c r="I442" s="30" t="str">
        <f>IF(ISNUMBER('Форма 1'!AD442),ROUND('Форма 1'!$I442*VLOOKUP('Форма 1'!$G442,'Предельники 2022'!$B$4:$X$28,'Форма 1'!AD$7),2),"")</f>
        <v/>
      </c>
      <c r="J442" s="30" t="str">
        <f>IF(ISNUMBER('Форма 1'!AE442),ROUND('Форма 1'!$I442*VLOOKUP('Форма 1'!$G442,'Предельники 2022'!$B$4:$X$28,'Форма 1'!AE$7),2),"")</f>
        <v/>
      </c>
      <c r="K442" s="30" t="str">
        <f>IF(ISNUMBER('Форма 1'!AF442),ROUND('Форма 1'!$I442*VLOOKUP('Форма 1'!$G442,'Предельники 2022'!$B$4:$X$28,'Форма 1'!AF$7),2),"")</f>
        <v/>
      </c>
      <c r="L442" s="31" t="str">
        <f>IF(ISBLANK('Форма 1'!AG442),"",'Форма 1'!AG442)</f>
        <v/>
      </c>
      <c r="M442" s="32" t="str">
        <f>IF(ISBLANK('Форма 1'!AH442),"",'Форма 1'!AH442)</f>
        <v/>
      </c>
      <c r="N442" s="30" t="str">
        <f>IF(ISNUMBER('Форма 1'!AI442),ROUND('Форма 1'!$I442*VLOOKUP('Форма 1'!$G442,'Предельники 2022'!$B$4:$X$28,'Форма 1'!AI$7),2),"")</f>
        <v/>
      </c>
      <c r="O442" s="30">
        <f>IF(ISNUMBER('Форма 1'!AJ442),ROUND('Форма 1'!$I442*VLOOKUP('Форма 1'!$G442,'Предельники 2022'!$B$4:$X$28,'Форма 1'!AJ$7),2),"")</f>
        <v>4291695.9800000004</v>
      </c>
      <c r="P442" s="30" t="str">
        <f>IF(ISNUMBER('Форма 1'!AK442),ROUND('Форма 1'!$I442*VLOOKUP('Форма 1'!$G442,'Предельники 2022'!$B$4:$X$28,'Форма 1'!AK$7),2),"")</f>
        <v/>
      </c>
      <c r="Q442" s="30" t="str">
        <f>IF(ISNUMBER('Форма 1'!AL442),ROUND('Форма 1'!$I442*VLOOKUP('Форма 1'!$G442,'Предельники 2022'!$B$4:$X$28,'Форма 1'!AL$7),2),"")</f>
        <v/>
      </c>
      <c r="R442" s="30" t="str">
        <f>IF(ISNUMBER('Форма 1'!AM442),ROUND('Форма 1'!$I442*VLOOKUP('Форма 1'!$G442,'Предельники 2022'!$B$4:$X$28,'Форма 1'!AM$7),2),"")</f>
        <v/>
      </c>
      <c r="S442" s="93" t="str">
        <f t="shared" si="68"/>
        <v/>
      </c>
      <c r="T442" s="93" t="str">
        <f>IF(ISNUMBER('Форма 1'!AN442),INDEX('Предельники 2022'!$C$4:$X$28,MATCH('Форма 1'!$G442,'Предельники 2022'!$B$4:$B$28,0),MATCH(T$5,'Предельники 2022'!$C$3:$X$3,0)),"")</f>
        <v/>
      </c>
      <c r="U442" s="93" t="str">
        <f>IF(ISNUMBER('Форма 1'!AO442),INDEX('Предельники 2022'!$C$4:$X$28,MATCH('Форма 1'!$G442,'Предельники 2022'!$B$4:$B$28,0),MATCH(U$5,'Предельники 2022'!$C$3:$X$3,0)),"")</f>
        <v/>
      </c>
      <c r="V442" s="93" t="str">
        <f>IF(ISNUMBER('Форма 1'!AP442),INDEX('Предельники 2022'!$C$4:$X$28,MATCH('Форма 1'!$G442,'Предельники 2022'!$B$4:$B$28,0),MATCH(V$5,'Предельники 2022'!$C$3:$X$3,0)),"")</f>
        <v/>
      </c>
      <c r="W442" s="93" t="str">
        <f>IF(ISNUMBER('Форма 1'!AQ442),INDEX('Предельники 2022'!$C$4:$X$28,MATCH('Форма 1'!$G442,'Предельники 2022'!$B$4:$B$28,0),MATCH(W$5,'Предельники 2022'!$C$3:$X$3,0)),"")</f>
        <v/>
      </c>
      <c r="X442" s="30" t="str">
        <f>IF(ISNUMBER('Форма 1'!AR442),ROUND('Форма 1'!$I442*VLOOKUP('Форма 1'!$G442,'Предельники 2022'!$B$4:$X$28,'Форма 1'!AR$7),2),"")</f>
        <v/>
      </c>
      <c r="Y442" s="30" t="str">
        <f>IF(ISNUMBER('Форма 1'!AS442),ROUND('Форма 1'!$I442*VLOOKUP('Форма 1'!$G442,'Предельники 2022'!$B$4:$X$28,'Форма 1'!AS$7),2),"")</f>
        <v/>
      </c>
      <c r="Z442" s="30" t="str">
        <f>IF(ISNUMBER('Форма 1'!AT442),ROUND('Форма 1'!$I442*VLOOKUP('Форма 1'!$G442,'Предельники 2022'!$B$4:$X$28,'Форма 1'!AT$7),2),"")</f>
        <v/>
      </c>
      <c r="AA442" s="32"/>
      <c r="AB442" s="128">
        <f>'Форма 1'!T442</f>
        <v>45657</v>
      </c>
      <c r="AC442" s="130" t="str">
        <f>'Форма 1'!U442</f>
        <v>РО</v>
      </c>
    </row>
    <row r="443" spans="1:29" x14ac:dyDescent="0.25">
      <c r="A443" s="28">
        <f t="shared" si="67"/>
        <v>17</v>
      </c>
      <c r="B443" s="74" t="str">
        <f>IF(ISBLANK('Форма 1'!B443),"",'Форма 1'!B443)</f>
        <v>Чусовской городской округ Пермского края</v>
      </c>
      <c r="C443" s="87" t="s">
        <v>295</v>
      </c>
      <c r="D443" s="29">
        <f>IF(ISBLANK(C443),"Введите адрес",IF(C443='Форма 1'!C443,SUM(E443:K443,M443:S443,Форма2[[#This Row],[19]:[22]]),"Ошибка в адресе!"))</f>
        <v>4277251.5599999996</v>
      </c>
      <c r="E443" s="30" t="str">
        <f>IF(ISNUMBER('Форма 1'!Z443),ROUND('Форма 1'!$I443*VLOOKUP('Форма 1'!$G443,'Предельники 2022'!$B$4:$X$28,'Форма 1'!Z$7),2),"")</f>
        <v/>
      </c>
      <c r="F443" s="30" t="str">
        <f>IF(ISNUMBER('Форма 1'!AA443),ROUND('Форма 1'!$I443*VLOOKUP('Форма 1'!$G443,'Предельники 2022'!$B$4:$X$28,'Форма 1'!AA$7),2),"")</f>
        <v/>
      </c>
      <c r="G443" s="30" t="str">
        <f>IF(ISNUMBER('Форма 1'!AB443),ROUND('Форма 1'!$I443*VLOOKUP('Форма 1'!$G443,'Предельники 2022'!$B$4:$X$28,'Форма 1'!AB$7),2),"")</f>
        <v/>
      </c>
      <c r="H443" s="30" t="str">
        <f>IF(ISNUMBER('Форма 1'!AC443),ROUND('Форма 1'!$I443*VLOOKUP('Форма 1'!$G443,'Предельники 2022'!$B$4:$X$28,'Форма 1'!AC$7),2),"")</f>
        <v/>
      </c>
      <c r="I443" s="30" t="str">
        <f>IF(ISNUMBER('Форма 1'!AD443),ROUND('Форма 1'!$I443*VLOOKUP('Форма 1'!$G443,'Предельники 2022'!$B$4:$X$28,'Форма 1'!AD$7),2),"")</f>
        <v/>
      </c>
      <c r="J443" s="30" t="str">
        <f>IF(ISNUMBER('Форма 1'!AE443),ROUND('Форма 1'!$I443*VLOOKUP('Форма 1'!$G443,'Предельники 2022'!$B$4:$X$28,'Форма 1'!AE$7),2),"")</f>
        <v/>
      </c>
      <c r="K443" s="30" t="str">
        <f>IF(ISNUMBER('Форма 1'!AF443),ROUND('Форма 1'!$I443*VLOOKUP('Форма 1'!$G443,'Предельники 2022'!$B$4:$X$28,'Форма 1'!AF$7),2),"")</f>
        <v/>
      </c>
      <c r="L443" s="31" t="str">
        <f>IF(ISBLANK('Форма 1'!AG443),"",'Форма 1'!AG443)</f>
        <v/>
      </c>
      <c r="M443" s="32" t="str">
        <f>IF(ISBLANK('Форма 1'!AH443),"",'Форма 1'!AH443)</f>
        <v/>
      </c>
      <c r="N443" s="30" t="str">
        <f>IF(ISNUMBER('Форма 1'!AI443),ROUND('Форма 1'!$I443*VLOOKUP('Форма 1'!$G443,'Предельники 2022'!$B$4:$X$28,'Форма 1'!AI$7),2),"")</f>
        <v/>
      </c>
      <c r="O443" s="30">
        <f>IF(ISNUMBER('Форма 1'!AJ443),ROUND('Форма 1'!$I443*VLOOKUP('Форма 1'!$G443,'Предельники 2022'!$B$4:$X$28,'Форма 1'!AJ$7),2),"")</f>
        <v>3498038.15</v>
      </c>
      <c r="P443" s="30" t="str">
        <f>IF(ISNUMBER('Форма 1'!AK443),ROUND('Форма 1'!$I443*VLOOKUP('Форма 1'!$G443,'Предельники 2022'!$B$4:$X$28,'Форма 1'!AK$7),2),"")</f>
        <v/>
      </c>
      <c r="Q443" s="30" t="str">
        <f>IF(ISNUMBER('Форма 1'!AL443),ROUND('Форма 1'!$I443*VLOOKUP('Форма 1'!$G443,'Предельники 2022'!$B$4:$X$28,'Форма 1'!AL$7),2),"")</f>
        <v/>
      </c>
      <c r="R443" s="30">
        <f>IF(ISNUMBER('Форма 1'!AM443),ROUND('Форма 1'!$I443*VLOOKUP('Форма 1'!$G443,'Предельники 2022'!$B$4:$X$28,'Форма 1'!AM$7),2),"")</f>
        <v>779213.41</v>
      </c>
      <c r="S443" s="93" t="str">
        <f t="shared" si="68"/>
        <v/>
      </c>
      <c r="T443" s="93" t="str">
        <f>IF(ISNUMBER('Форма 1'!AN443),INDEX('Предельники 2022'!$C$4:$X$28,MATCH('Форма 1'!$G443,'Предельники 2022'!$B$4:$B$28,0),MATCH(T$5,'Предельники 2022'!$C$3:$X$3,0)),"")</f>
        <v/>
      </c>
      <c r="U443" s="93" t="str">
        <f>IF(ISNUMBER('Форма 1'!AO443),INDEX('Предельники 2022'!$C$4:$X$28,MATCH('Форма 1'!$G443,'Предельники 2022'!$B$4:$B$28,0),MATCH(U$5,'Предельники 2022'!$C$3:$X$3,0)),"")</f>
        <v/>
      </c>
      <c r="V443" s="93" t="str">
        <f>IF(ISNUMBER('Форма 1'!AP443),INDEX('Предельники 2022'!$C$4:$X$28,MATCH('Форма 1'!$G443,'Предельники 2022'!$B$4:$B$28,0),MATCH(V$5,'Предельники 2022'!$C$3:$X$3,0)),"")</f>
        <v/>
      </c>
      <c r="W443" s="93" t="str">
        <f>IF(ISNUMBER('Форма 1'!AQ443),INDEX('Предельники 2022'!$C$4:$X$28,MATCH('Форма 1'!$G443,'Предельники 2022'!$B$4:$B$28,0),MATCH(W$5,'Предельники 2022'!$C$3:$X$3,0)),"")</f>
        <v/>
      </c>
      <c r="X443" s="30" t="str">
        <f>IF(ISNUMBER('Форма 1'!AR443),ROUND('Форма 1'!$I443*VLOOKUP('Форма 1'!$G443,'Предельники 2022'!$B$4:$X$28,'Форма 1'!AR$7),2),"")</f>
        <v/>
      </c>
      <c r="Y443" s="30" t="str">
        <f>IF(ISNUMBER('Форма 1'!AS443),ROUND('Форма 1'!$I443*VLOOKUP('Форма 1'!$G443,'Предельники 2022'!$B$4:$X$28,'Форма 1'!AS$7),2),"")</f>
        <v/>
      </c>
      <c r="Z443" s="30" t="str">
        <f>IF(ISNUMBER('Форма 1'!AT443),ROUND('Форма 1'!$I443*VLOOKUP('Форма 1'!$G443,'Предельники 2022'!$B$4:$X$28,'Форма 1'!AT$7),2),"")</f>
        <v/>
      </c>
      <c r="AA443" s="32"/>
      <c r="AB443" s="128">
        <f>'Форма 1'!T443</f>
        <v>45657</v>
      </c>
      <c r="AC443" s="130" t="str">
        <f>'Форма 1'!U443</f>
        <v>РО</v>
      </c>
    </row>
    <row r="444" spans="1:29" x14ac:dyDescent="0.25">
      <c r="A444" s="28">
        <f t="shared" si="67"/>
        <v>18</v>
      </c>
      <c r="B444" s="74" t="str">
        <f>IF(ISBLANK('Форма 1'!B444),"",'Форма 1'!B444)</f>
        <v>Чусовской городской округ Пермского края</v>
      </c>
      <c r="C444" s="87" t="s">
        <v>1044</v>
      </c>
      <c r="D444" s="29">
        <f>IF(ISBLANK(C444),"Введите адрес",IF(C444='Форма 1'!C444,SUM(E444:K444,M444:S444,Форма2[[#This Row],[19]:[22]]),"Ошибка в адресе!"))</f>
        <v>4373276.08</v>
      </c>
      <c r="E444" s="30" t="str">
        <f>IF(ISNUMBER('Форма 1'!Z444),ROUND('Форма 1'!$I444*VLOOKUP('Форма 1'!$G444,'Предельники 2022'!$B$4:$X$28,'Форма 1'!Z$7),2),"")</f>
        <v/>
      </c>
      <c r="F444" s="30" t="str">
        <f>IF(ISNUMBER('Форма 1'!AA444),ROUND('Форма 1'!$I444*VLOOKUP('Форма 1'!$G444,'Предельники 2022'!$B$4:$X$28,'Форма 1'!AA$7),2),"")</f>
        <v/>
      </c>
      <c r="G444" s="30" t="str">
        <f>IF(ISNUMBER('Форма 1'!AB444),ROUND('Форма 1'!$I444*VLOOKUP('Форма 1'!$G444,'Предельники 2022'!$B$4:$X$28,'Форма 1'!AB$7),2),"")</f>
        <v/>
      </c>
      <c r="H444" s="30" t="str">
        <f>IF(ISNUMBER('Форма 1'!AC444),ROUND('Форма 1'!$I444*VLOOKUP('Форма 1'!$G444,'Предельники 2022'!$B$4:$X$28,'Форма 1'!AC$7),2),"")</f>
        <v/>
      </c>
      <c r="I444" s="30" t="str">
        <f>IF(ISNUMBER('Форма 1'!AD444),ROUND('Форма 1'!$I444*VLOOKUP('Форма 1'!$G444,'Предельники 2022'!$B$4:$X$28,'Форма 1'!AD$7),2),"")</f>
        <v/>
      </c>
      <c r="J444" s="30" t="str">
        <f>IF(ISNUMBER('Форма 1'!AE444),ROUND('Форма 1'!$I444*VLOOKUP('Форма 1'!$G444,'Предельники 2022'!$B$4:$X$28,'Форма 1'!AE$7),2),"")</f>
        <v/>
      </c>
      <c r="K444" s="30" t="str">
        <f>IF(ISNUMBER('Форма 1'!AF444),ROUND('Форма 1'!$I444*VLOOKUP('Форма 1'!$G444,'Предельники 2022'!$B$4:$X$28,'Форма 1'!AF$7),2),"")</f>
        <v/>
      </c>
      <c r="L444" s="31" t="str">
        <f>IF(ISBLANK('Форма 1'!AG444),"",'Форма 1'!AG444)</f>
        <v/>
      </c>
      <c r="M444" s="32" t="str">
        <f>IF(ISBLANK('Форма 1'!AH444),"",'Форма 1'!AH444)</f>
        <v/>
      </c>
      <c r="N444" s="30" t="str">
        <f>IF(ISNUMBER('Форма 1'!AI444),ROUND('Форма 1'!$I444*VLOOKUP('Форма 1'!$G444,'Предельники 2022'!$B$4:$X$28,'Форма 1'!AI$7),2),"")</f>
        <v/>
      </c>
      <c r="O444" s="30">
        <f>IF(ISNUMBER('Форма 1'!AJ444),ROUND('Форма 1'!$I444*VLOOKUP('Форма 1'!$G444,'Предельники 2022'!$B$4:$X$28,'Форма 1'!AJ$7),2),"")</f>
        <v>4373276.08</v>
      </c>
      <c r="P444" s="30" t="str">
        <f>IF(ISNUMBER('Форма 1'!AK444),ROUND('Форма 1'!$I444*VLOOKUP('Форма 1'!$G444,'Предельники 2022'!$B$4:$X$28,'Форма 1'!AK$7),2),"")</f>
        <v/>
      </c>
      <c r="Q444" s="30" t="str">
        <f>IF(ISNUMBER('Форма 1'!AL444),ROUND('Форма 1'!$I444*VLOOKUP('Форма 1'!$G444,'Предельники 2022'!$B$4:$X$28,'Форма 1'!AL$7),2),"")</f>
        <v/>
      </c>
      <c r="R444" s="30" t="str">
        <f>IF(ISNUMBER('Форма 1'!AM444),ROUND('Форма 1'!$I444*VLOOKUP('Форма 1'!$G444,'Предельники 2022'!$B$4:$X$28,'Форма 1'!AM$7),2),"")</f>
        <v/>
      </c>
      <c r="S444" s="93" t="str">
        <f t="shared" si="68"/>
        <v/>
      </c>
      <c r="T444" s="93" t="str">
        <f>IF(ISNUMBER('Форма 1'!AN444),INDEX('Предельники 2022'!$C$4:$X$28,MATCH('Форма 1'!$G444,'Предельники 2022'!$B$4:$B$28,0),MATCH(T$5,'Предельники 2022'!$C$3:$X$3,0)),"")</f>
        <v/>
      </c>
      <c r="U444" s="93" t="str">
        <f>IF(ISNUMBER('Форма 1'!AO444),INDEX('Предельники 2022'!$C$4:$X$28,MATCH('Форма 1'!$G444,'Предельники 2022'!$B$4:$B$28,0),MATCH(U$5,'Предельники 2022'!$C$3:$X$3,0)),"")</f>
        <v/>
      </c>
      <c r="V444" s="93" t="str">
        <f>IF(ISNUMBER('Форма 1'!AP444),INDEX('Предельники 2022'!$C$4:$X$28,MATCH('Форма 1'!$G444,'Предельники 2022'!$B$4:$B$28,0),MATCH(V$5,'Предельники 2022'!$C$3:$X$3,0)),"")</f>
        <v/>
      </c>
      <c r="W444" s="93" t="str">
        <f>IF(ISNUMBER('Форма 1'!AQ444),INDEX('Предельники 2022'!$C$4:$X$28,MATCH('Форма 1'!$G444,'Предельники 2022'!$B$4:$B$28,0),MATCH(W$5,'Предельники 2022'!$C$3:$X$3,0)),"")</f>
        <v/>
      </c>
      <c r="X444" s="30" t="str">
        <f>IF(ISNUMBER('Форма 1'!AR444),ROUND('Форма 1'!$I444*VLOOKUP('Форма 1'!$G444,'Предельники 2022'!$B$4:$X$28,'Форма 1'!AR$7),2),"")</f>
        <v/>
      </c>
      <c r="Y444" s="30" t="str">
        <f>IF(ISNUMBER('Форма 1'!AS444),ROUND('Форма 1'!$I444*VLOOKUP('Форма 1'!$G444,'Предельники 2022'!$B$4:$X$28,'Форма 1'!AS$7),2),"")</f>
        <v/>
      </c>
      <c r="Z444" s="30" t="str">
        <f>IF(ISNUMBER('Форма 1'!AT444),ROUND('Форма 1'!$I444*VLOOKUP('Форма 1'!$G444,'Предельники 2022'!$B$4:$X$28,'Форма 1'!AT$7),2),"")</f>
        <v/>
      </c>
      <c r="AA444" s="32"/>
      <c r="AB444" s="128">
        <f>'Форма 1'!T444</f>
        <v>45657</v>
      </c>
      <c r="AC444" s="130" t="str">
        <f>'Форма 1'!U444</f>
        <v>РО</v>
      </c>
    </row>
    <row r="445" spans="1:29" x14ac:dyDescent="0.25">
      <c r="A445" s="28">
        <f t="shared" si="67"/>
        <v>19</v>
      </c>
      <c r="B445" s="74" t="str">
        <f>IF(ISBLANK('Форма 1'!B445),"",'Форма 1'!B445)</f>
        <v>Чусовской городской округ Пермского края</v>
      </c>
      <c r="C445" s="87" t="s">
        <v>1045</v>
      </c>
      <c r="D445" s="29">
        <f>IF(ISBLANK(C445),"Введите адрес",IF(C445='Форма 1'!C445,SUM(E445:K445,M445:S445,Форма2[[#This Row],[19]:[22]]),"Ошибка в адресе!"))</f>
        <v>4201957.87</v>
      </c>
      <c r="E445" s="30" t="str">
        <f>IF(ISNUMBER('Форма 1'!Z445),ROUND('Форма 1'!$I445*VLOOKUP('Форма 1'!$G445,'Предельники 2022'!$B$4:$X$28,'Форма 1'!Z$7),2),"")</f>
        <v/>
      </c>
      <c r="F445" s="30" t="str">
        <f>IF(ISNUMBER('Форма 1'!AA445),ROUND('Форма 1'!$I445*VLOOKUP('Форма 1'!$G445,'Предельники 2022'!$B$4:$X$28,'Форма 1'!AA$7),2),"")</f>
        <v/>
      </c>
      <c r="G445" s="30" t="str">
        <f>IF(ISNUMBER('Форма 1'!AB445),ROUND('Форма 1'!$I445*VLOOKUP('Форма 1'!$G445,'Предельники 2022'!$B$4:$X$28,'Форма 1'!AB$7),2),"")</f>
        <v/>
      </c>
      <c r="H445" s="30" t="str">
        <f>IF(ISNUMBER('Форма 1'!AC445),ROUND('Форма 1'!$I445*VLOOKUP('Форма 1'!$G445,'Предельники 2022'!$B$4:$X$28,'Форма 1'!AC$7),2),"")</f>
        <v/>
      </c>
      <c r="I445" s="30" t="str">
        <f>IF(ISNUMBER('Форма 1'!AD445),ROUND('Форма 1'!$I445*VLOOKUP('Форма 1'!$G445,'Предельники 2022'!$B$4:$X$28,'Форма 1'!AD$7),2),"")</f>
        <v/>
      </c>
      <c r="J445" s="30" t="str">
        <f>IF(ISNUMBER('Форма 1'!AE445),ROUND('Форма 1'!$I445*VLOOKUP('Форма 1'!$G445,'Предельники 2022'!$B$4:$X$28,'Форма 1'!AE$7),2),"")</f>
        <v/>
      </c>
      <c r="K445" s="30" t="str">
        <f>IF(ISNUMBER('Форма 1'!AF445),ROUND('Форма 1'!$I445*VLOOKUP('Форма 1'!$G445,'Предельники 2022'!$B$4:$X$28,'Форма 1'!AF$7),2),"")</f>
        <v/>
      </c>
      <c r="L445" s="31" t="str">
        <f>IF(ISBLANK('Форма 1'!AG445),"",'Форма 1'!AG445)</f>
        <v/>
      </c>
      <c r="M445" s="32" t="str">
        <f>IF(ISBLANK('Форма 1'!AH445),"",'Форма 1'!AH445)</f>
        <v/>
      </c>
      <c r="N445" s="30" t="str">
        <f>IF(ISNUMBER('Форма 1'!AI445),ROUND('Форма 1'!$I445*VLOOKUP('Форма 1'!$G445,'Предельники 2022'!$B$4:$X$28,'Форма 1'!AI$7),2),"")</f>
        <v/>
      </c>
      <c r="O445" s="30">
        <f>IF(ISNUMBER('Форма 1'!AJ445),ROUND('Форма 1'!$I445*VLOOKUP('Форма 1'!$G445,'Предельники 2022'!$B$4:$X$28,'Форма 1'!AJ$7),2),"")</f>
        <v>4201957.87</v>
      </c>
      <c r="P445" s="30" t="str">
        <f>IF(ISNUMBER('Форма 1'!AK445),ROUND('Форма 1'!$I445*VLOOKUP('Форма 1'!$G445,'Предельники 2022'!$B$4:$X$28,'Форма 1'!AK$7),2),"")</f>
        <v/>
      </c>
      <c r="Q445" s="30" t="str">
        <f>IF(ISNUMBER('Форма 1'!AL445),ROUND('Форма 1'!$I445*VLOOKUP('Форма 1'!$G445,'Предельники 2022'!$B$4:$X$28,'Форма 1'!AL$7),2),"")</f>
        <v/>
      </c>
      <c r="R445" s="30" t="str">
        <f>IF(ISNUMBER('Форма 1'!AM445),ROUND('Форма 1'!$I445*VLOOKUP('Форма 1'!$G445,'Предельники 2022'!$B$4:$X$28,'Форма 1'!AM$7),2),"")</f>
        <v/>
      </c>
      <c r="S445" s="93" t="str">
        <f t="shared" si="68"/>
        <v/>
      </c>
      <c r="T445" s="93" t="str">
        <f>IF(ISNUMBER('Форма 1'!AN445),INDEX('Предельники 2022'!$C$4:$X$28,MATCH('Форма 1'!$G445,'Предельники 2022'!$B$4:$B$28,0),MATCH(T$5,'Предельники 2022'!$C$3:$X$3,0)),"")</f>
        <v/>
      </c>
      <c r="U445" s="93" t="str">
        <f>IF(ISNUMBER('Форма 1'!AO445),INDEX('Предельники 2022'!$C$4:$X$28,MATCH('Форма 1'!$G445,'Предельники 2022'!$B$4:$B$28,0),MATCH(U$5,'Предельники 2022'!$C$3:$X$3,0)),"")</f>
        <v/>
      </c>
      <c r="V445" s="93" t="str">
        <f>IF(ISNUMBER('Форма 1'!AP445),INDEX('Предельники 2022'!$C$4:$X$28,MATCH('Форма 1'!$G445,'Предельники 2022'!$B$4:$B$28,0),MATCH(V$5,'Предельники 2022'!$C$3:$X$3,0)),"")</f>
        <v/>
      </c>
      <c r="W445" s="93" t="str">
        <f>IF(ISNUMBER('Форма 1'!AQ445),INDEX('Предельники 2022'!$C$4:$X$28,MATCH('Форма 1'!$G445,'Предельники 2022'!$B$4:$B$28,0),MATCH(W$5,'Предельники 2022'!$C$3:$X$3,0)),"")</f>
        <v/>
      </c>
      <c r="X445" s="30" t="str">
        <f>IF(ISNUMBER('Форма 1'!AR445),ROUND('Форма 1'!$I445*VLOOKUP('Форма 1'!$G445,'Предельники 2022'!$B$4:$X$28,'Форма 1'!AR$7),2),"")</f>
        <v/>
      </c>
      <c r="Y445" s="30" t="str">
        <f>IF(ISNUMBER('Форма 1'!AS445),ROUND('Форма 1'!$I445*VLOOKUP('Форма 1'!$G445,'Предельники 2022'!$B$4:$X$28,'Форма 1'!AS$7),2),"")</f>
        <v/>
      </c>
      <c r="Z445" s="30" t="str">
        <f>IF(ISNUMBER('Форма 1'!AT445),ROUND('Форма 1'!$I445*VLOOKUP('Форма 1'!$G445,'Предельники 2022'!$B$4:$X$28,'Форма 1'!AT$7),2),"")</f>
        <v/>
      </c>
      <c r="AA445" s="32"/>
      <c r="AB445" s="128">
        <f>'Форма 1'!T445</f>
        <v>45657</v>
      </c>
      <c r="AC445" s="130" t="str">
        <f>'Форма 1'!U445</f>
        <v>РО</v>
      </c>
    </row>
    <row r="446" spans="1:29" x14ac:dyDescent="0.25">
      <c r="A446" s="28">
        <f t="shared" si="67"/>
        <v>20</v>
      </c>
      <c r="B446" s="74" t="str">
        <f>IF(ISBLANK('Форма 1'!B446),"",'Форма 1'!B446)</f>
        <v>Чусовской городской округ Пермского края</v>
      </c>
      <c r="C446" s="87" t="s">
        <v>1046</v>
      </c>
      <c r="D446" s="29">
        <f>IF(ISBLANK(C446),"Введите адрес",IF(C446='Форма 1'!C446,SUM(E446:K446,M446:S446,Форма2[[#This Row],[19]:[22]]),"Ошибка в адресе!"))</f>
        <v>3799301.8</v>
      </c>
      <c r="E446" s="30" t="str">
        <f>IF(ISNUMBER('Форма 1'!Z446),ROUND('Форма 1'!$I446*VLOOKUP('Форма 1'!$G446,'Предельники 2022'!$B$4:$X$28,'Форма 1'!Z$7),2),"")</f>
        <v/>
      </c>
      <c r="F446" s="30" t="str">
        <f>IF(ISNUMBER('Форма 1'!AA446),ROUND('Форма 1'!$I446*VLOOKUP('Форма 1'!$G446,'Предельники 2022'!$B$4:$X$28,'Форма 1'!AA$7),2),"")</f>
        <v/>
      </c>
      <c r="G446" s="30" t="str">
        <f>IF(ISNUMBER('Форма 1'!AB446),ROUND('Форма 1'!$I446*VLOOKUP('Форма 1'!$G446,'Предельники 2022'!$B$4:$X$28,'Форма 1'!AB$7),2),"")</f>
        <v/>
      </c>
      <c r="H446" s="30" t="str">
        <f>IF(ISNUMBER('Форма 1'!AC446),ROUND('Форма 1'!$I446*VLOOKUP('Форма 1'!$G446,'Предельники 2022'!$B$4:$X$28,'Форма 1'!AC$7),2),"")</f>
        <v/>
      </c>
      <c r="I446" s="30" t="str">
        <f>IF(ISNUMBER('Форма 1'!AD446),ROUND('Форма 1'!$I446*VLOOKUP('Форма 1'!$G446,'Предельники 2022'!$B$4:$X$28,'Форма 1'!AD$7),2),"")</f>
        <v/>
      </c>
      <c r="J446" s="30" t="str">
        <f>IF(ISNUMBER('Форма 1'!AE446),ROUND('Форма 1'!$I446*VLOOKUP('Форма 1'!$G446,'Предельники 2022'!$B$4:$X$28,'Форма 1'!AE$7),2),"")</f>
        <v/>
      </c>
      <c r="K446" s="30" t="str">
        <f>IF(ISNUMBER('Форма 1'!AF446),ROUND('Форма 1'!$I446*VLOOKUP('Форма 1'!$G446,'Предельники 2022'!$B$4:$X$28,'Форма 1'!AF$7),2),"")</f>
        <v/>
      </c>
      <c r="L446" s="31" t="str">
        <f>IF(ISBLANK('Форма 1'!AG446),"",'Форма 1'!AG446)</f>
        <v/>
      </c>
      <c r="M446" s="32" t="str">
        <f>IF(ISBLANK('Форма 1'!AH446),"",'Форма 1'!AH446)</f>
        <v/>
      </c>
      <c r="N446" s="30" t="str">
        <f>IF(ISNUMBER('Форма 1'!AI446),ROUND('Форма 1'!$I446*VLOOKUP('Форма 1'!$G446,'Предельники 2022'!$B$4:$X$28,'Форма 1'!AI$7),2),"")</f>
        <v/>
      </c>
      <c r="O446" s="30">
        <f>IF(ISNUMBER('Форма 1'!AJ446),ROUND('Форма 1'!$I446*VLOOKUP('Форма 1'!$G446,'Предельники 2022'!$B$4:$X$28,'Форма 1'!AJ$7),2),"")</f>
        <v>3799301.8</v>
      </c>
      <c r="P446" s="30" t="str">
        <f>IF(ISNUMBER('Форма 1'!AK446),ROUND('Форма 1'!$I446*VLOOKUP('Форма 1'!$G446,'Предельники 2022'!$B$4:$X$28,'Форма 1'!AK$7),2),"")</f>
        <v/>
      </c>
      <c r="Q446" s="30" t="str">
        <f>IF(ISNUMBER('Форма 1'!AL446),ROUND('Форма 1'!$I446*VLOOKUP('Форма 1'!$G446,'Предельники 2022'!$B$4:$X$28,'Форма 1'!AL$7),2),"")</f>
        <v/>
      </c>
      <c r="R446" s="30" t="str">
        <f>IF(ISNUMBER('Форма 1'!AM446),ROUND('Форма 1'!$I446*VLOOKUP('Форма 1'!$G446,'Предельники 2022'!$B$4:$X$28,'Форма 1'!AM$7),2),"")</f>
        <v/>
      </c>
      <c r="S446" s="93" t="str">
        <f t="shared" si="68"/>
        <v/>
      </c>
      <c r="T446" s="93" t="str">
        <f>IF(ISNUMBER('Форма 1'!AN446),INDEX('Предельники 2022'!$C$4:$X$28,MATCH('Форма 1'!$G446,'Предельники 2022'!$B$4:$B$28,0),MATCH(T$5,'Предельники 2022'!$C$3:$X$3,0)),"")</f>
        <v/>
      </c>
      <c r="U446" s="93" t="str">
        <f>IF(ISNUMBER('Форма 1'!AO446),INDEX('Предельники 2022'!$C$4:$X$28,MATCH('Форма 1'!$G446,'Предельники 2022'!$B$4:$B$28,0),MATCH(U$5,'Предельники 2022'!$C$3:$X$3,0)),"")</f>
        <v/>
      </c>
      <c r="V446" s="93" t="str">
        <f>IF(ISNUMBER('Форма 1'!AP446),INDEX('Предельники 2022'!$C$4:$X$28,MATCH('Форма 1'!$G446,'Предельники 2022'!$B$4:$B$28,0),MATCH(V$5,'Предельники 2022'!$C$3:$X$3,0)),"")</f>
        <v/>
      </c>
      <c r="W446" s="93" t="str">
        <f>IF(ISNUMBER('Форма 1'!AQ446),INDEX('Предельники 2022'!$C$4:$X$28,MATCH('Форма 1'!$G446,'Предельники 2022'!$B$4:$B$28,0),MATCH(W$5,'Предельники 2022'!$C$3:$X$3,0)),"")</f>
        <v/>
      </c>
      <c r="X446" s="30" t="str">
        <f>IF(ISNUMBER('Форма 1'!AR446),ROUND('Форма 1'!$I446*VLOOKUP('Форма 1'!$G446,'Предельники 2022'!$B$4:$X$28,'Форма 1'!AR$7),2),"")</f>
        <v/>
      </c>
      <c r="Y446" s="30" t="str">
        <f>IF(ISNUMBER('Форма 1'!AS446),ROUND('Форма 1'!$I446*VLOOKUP('Форма 1'!$G446,'Предельники 2022'!$B$4:$X$28,'Форма 1'!AS$7),2),"")</f>
        <v/>
      </c>
      <c r="Z446" s="30" t="str">
        <f>IF(ISNUMBER('Форма 1'!AT446),ROUND('Форма 1'!$I446*VLOOKUP('Форма 1'!$G446,'Предельники 2022'!$B$4:$X$28,'Форма 1'!AT$7),2),"")</f>
        <v/>
      </c>
      <c r="AA446" s="32"/>
      <c r="AB446" s="128">
        <f>'Форма 1'!T446</f>
        <v>45657</v>
      </c>
      <c r="AC446" s="130" t="str">
        <f>'Форма 1'!U446</f>
        <v>РО</v>
      </c>
    </row>
    <row r="447" spans="1:29" x14ac:dyDescent="0.25">
      <c r="A447" s="28">
        <f t="shared" ref="A447:A506" si="79">IF(NOT(ISERROR("Пермского края"=MID(C447,FIND("Пермского края",C447),14)))=$C$1,0,IF(NOT(ISERROR("город Пермь"=MID(C447,FIND("город Пермь",C447),11)))=$C$1,0,IF(NOT(ISERROR("Итого"=MID(C447,FIND("Итого",C447),5)))=$C$1,0,IF(NOT(ISERROR("Всего"=MID(C447,FIND("Всего",C447),5)))=$C$1,0,A446+1))))</f>
        <v>21</v>
      </c>
      <c r="B447" s="74" t="str">
        <f>IF(ISBLANK('Форма 1'!B447),"",'Форма 1'!B447)</f>
        <v>Чусовской городской округ Пермского края</v>
      </c>
      <c r="C447" s="87" t="s">
        <v>115</v>
      </c>
      <c r="D447" s="29">
        <f>IF(ISBLANK(C447),"Введите адрес",IF(C447='Форма 1'!C447,SUM(E447:K447,M447:S447,Форма2[[#This Row],[19]:[22]]),"Ошибка в адресе!"))</f>
        <v>4822491.8</v>
      </c>
      <c r="E447" s="30" t="str">
        <f>IF(ISNUMBER('Форма 1'!Z447),ROUND('Форма 1'!$I447*VLOOKUP('Форма 1'!$G447,'Предельники 2022'!$B$4:$X$28,'Форма 1'!Z$7),2),"")</f>
        <v/>
      </c>
      <c r="F447" s="30">
        <f>IF(ISNUMBER('Форма 1'!AA447),ROUND('Форма 1'!$I447*VLOOKUP('Форма 1'!$G447,'Предельники 2022'!$B$4:$X$28,'Форма 1'!AA$7),2),"")</f>
        <v>4299181.42</v>
      </c>
      <c r="G447" s="30" t="str">
        <f>IF(ISNUMBER('Форма 1'!AB447),ROUND('Форма 1'!$I447*VLOOKUP('Форма 1'!$G447,'Предельники 2022'!$B$4:$X$28,'Форма 1'!AB$7),2),"")</f>
        <v/>
      </c>
      <c r="H447" s="30">
        <f>IF(ISNUMBER('Форма 1'!AC447),ROUND('Форма 1'!$I447*VLOOKUP('Форма 1'!$G447,'Предельники 2022'!$B$4:$X$28,'Форма 1'!AC$7),2),"")</f>
        <v>193363.16</v>
      </c>
      <c r="I447" s="30" t="str">
        <f>IF(ISNUMBER('Форма 1'!AD447),ROUND('Форма 1'!$I447*VLOOKUP('Форма 1'!$G447,'Предельники 2022'!$B$4:$X$28,'Форма 1'!AD$7),2),"")</f>
        <v/>
      </c>
      <c r="J447" s="30">
        <f>IF(ISNUMBER('Форма 1'!AE447),ROUND('Форма 1'!$I447*VLOOKUP('Форма 1'!$G447,'Предельники 2022'!$B$4:$X$28,'Форма 1'!AE$7),2),"")</f>
        <v>329947.21999999997</v>
      </c>
      <c r="K447" s="30" t="str">
        <f>IF(ISNUMBER('Форма 1'!AF447),ROUND('Форма 1'!$I447*VLOOKUP('Форма 1'!$G447,'Предельники 2022'!$B$4:$X$28,'Форма 1'!AF$7),2),"")</f>
        <v/>
      </c>
      <c r="L447" s="31" t="str">
        <f>IF(ISBLANK('Форма 1'!AG447),"",'Форма 1'!AG447)</f>
        <v/>
      </c>
      <c r="M447" s="32" t="str">
        <f>IF(ISBLANK('Форма 1'!AH447),"",'Форма 1'!AH447)</f>
        <v/>
      </c>
      <c r="N447" s="30" t="str">
        <f>IF(ISNUMBER('Форма 1'!AI447),ROUND('Форма 1'!$I447*VLOOKUP('Форма 1'!$G447,'Предельники 2022'!$B$4:$X$28,'Форма 1'!AI$7),2),"")</f>
        <v/>
      </c>
      <c r="O447" s="30" t="str">
        <f>IF(ISNUMBER('Форма 1'!AJ447),ROUND('Форма 1'!$I447*VLOOKUP('Форма 1'!$G447,'Предельники 2022'!$B$4:$X$28,'Форма 1'!AJ$7),2),"")</f>
        <v/>
      </c>
      <c r="P447" s="30" t="str">
        <f>IF(ISNUMBER('Форма 1'!AK447),ROUND('Форма 1'!$I447*VLOOKUP('Форма 1'!$G447,'Предельники 2022'!$B$4:$X$28,'Форма 1'!AK$7),2),"")</f>
        <v/>
      </c>
      <c r="Q447" s="30" t="str">
        <f>IF(ISNUMBER('Форма 1'!AL447),ROUND('Форма 1'!$I447*VLOOKUP('Форма 1'!$G447,'Предельники 2022'!$B$4:$X$28,'Форма 1'!AL$7),2),"")</f>
        <v/>
      </c>
      <c r="R447" s="30" t="str">
        <f>IF(ISNUMBER('Форма 1'!AM447),ROUND('Форма 1'!$I447*VLOOKUP('Форма 1'!$G447,'Предельники 2022'!$B$4:$X$28,'Форма 1'!AM$7),2),"")</f>
        <v/>
      </c>
      <c r="S447" s="93" t="str">
        <f t="shared" ref="S447:S506" si="80">IF(SUM(T447:W447)=0,"",SUM(T447:W447))</f>
        <v/>
      </c>
      <c r="T447" s="93" t="str">
        <f>IF(ISNUMBER('Форма 1'!AN447),INDEX('Предельники 2022'!$C$4:$X$28,MATCH('Форма 1'!$G447,'Предельники 2022'!$B$4:$B$28,0),MATCH(T$5,'Предельники 2022'!$C$3:$X$3,0)),"")</f>
        <v/>
      </c>
      <c r="U447" s="93" t="str">
        <f>IF(ISNUMBER('Форма 1'!AO447),INDEX('Предельники 2022'!$C$4:$X$28,MATCH('Форма 1'!$G447,'Предельники 2022'!$B$4:$B$28,0),MATCH(U$5,'Предельники 2022'!$C$3:$X$3,0)),"")</f>
        <v/>
      </c>
      <c r="V447" s="93" t="str">
        <f>IF(ISNUMBER('Форма 1'!AP447),INDEX('Предельники 2022'!$C$4:$X$28,MATCH('Форма 1'!$G447,'Предельники 2022'!$B$4:$B$28,0),MATCH(V$5,'Предельники 2022'!$C$3:$X$3,0)),"")</f>
        <v/>
      </c>
      <c r="W447" s="93" t="str">
        <f>IF(ISNUMBER('Форма 1'!AQ447),INDEX('Предельники 2022'!$C$4:$X$28,MATCH('Форма 1'!$G447,'Предельники 2022'!$B$4:$B$28,0),MATCH(W$5,'Предельники 2022'!$C$3:$X$3,0)),"")</f>
        <v/>
      </c>
      <c r="X447" s="30" t="str">
        <f>IF(ISNUMBER('Форма 1'!AR447),ROUND('Форма 1'!$I447*VLOOKUP('Форма 1'!$G447,'Предельники 2022'!$B$4:$X$28,'Форма 1'!AR$7),2),"")</f>
        <v/>
      </c>
      <c r="Y447" s="30" t="str">
        <f>IF(ISNUMBER('Форма 1'!AS447),ROUND('Форма 1'!$I447*VLOOKUP('Форма 1'!$G447,'Предельники 2022'!$B$4:$X$28,'Форма 1'!AS$7),2),"")</f>
        <v/>
      </c>
      <c r="Z447" s="30" t="str">
        <f>IF(ISNUMBER('Форма 1'!AT447),ROUND('Форма 1'!$I447*VLOOKUP('Форма 1'!$G447,'Предельники 2022'!$B$4:$X$28,'Форма 1'!AT$7),2),"")</f>
        <v/>
      </c>
      <c r="AA447" s="32"/>
      <c r="AB447" s="128">
        <f>'Форма 1'!T447</f>
        <v>45657</v>
      </c>
      <c r="AC447" s="130" t="str">
        <f>'Форма 1'!U447</f>
        <v>РО</v>
      </c>
    </row>
    <row r="448" spans="1:29" x14ac:dyDescent="0.25">
      <c r="A448" s="28">
        <f t="shared" si="79"/>
        <v>22</v>
      </c>
      <c r="B448" s="74" t="str">
        <f>IF(ISBLANK('Форма 1'!B448),"",'Форма 1'!B448)</f>
        <v>Чусовской городской округ Пермского края</v>
      </c>
      <c r="C448" s="87" t="s">
        <v>807</v>
      </c>
      <c r="D448" s="29">
        <f>IF(ISBLANK(C448),"Введите адрес",IF(C448='Форма 1'!C448,SUM(E448:K448,M448:S448,Форма2[[#This Row],[19]:[22]]),"Ошибка в адресе!"))</f>
        <v>5001442.8499999996</v>
      </c>
      <c r="E448" s="30" t="str">
        <f>IF(ISNUMBER('Форма 1'!Z448),ROUND('Форма 1'!$I448*VLOOKUP('Форма 1'!$G448,'Предельники 2022'!$B$4:$X$28,'Форма 1'!Z$7),2),"")</f>
        <v/>
      </c>
      <c r="F448" s="30" t="str">
        <f>IF(ISNUMBER('Форма 1'!AA448),ROUND('Форма 1'!$I448*VLOOKUP('Форма 1'!$G448,'Предельники 2022'!$B$4:$X$28,'Форма 1'!AA$7),2),"")</f>
        <v/>
      </c>
      <c r="G448" s="30" t="str">
        <f>IF(ISNUMBER('Форма 1'!AB448),ROUND('Форма 1'!$I448*VLOOKUP('Форма 1'!$G448,'Предельники 2022'!$B$4:$X$28,'Форма 1'!AB$7),2),"")</f>
        <v/>
      </c>
      <c r="H448" s="30" t="str">
        <f>IF(ISNUMBER('Форма 1'!AC448),ROUND('Форма 1'!$I448*VLOOKUP('Форма 1'!$G448,'Предельники 2022'!$B$4:$X$28,'Форма 1'!AC$7),2),"")</f>
        <v/>
      </c>
      <c r="I448" s="30" t="str">
        <f>IF(ISNUMBER('Форма 1'!AD448),ROUND('Форма 1'!$I448*VLOOKUP('Форма 1'!$G448,'Предельники 2022'!$B$4:$X$28,'Форма 1'!AD$7),2),"")</f>
        <v/>
      </c>
      <c r="J448" s="30" t="str">
        <f>IF(ISNUMBER('Форма 1'!AE448),ROUND('Форма 1'!$I448*VLOOKUP('Форма 1'!$G448,'Предельники 2022'!$B$4:$X$28,'Форма 1'!AE$7),2),"")</f>
        <v/>
      </c>
      <c r="K448" s="30" t="str">
        <f>IF(ISNUMBER('Форма 1'!AF448),ROUND('Форма 1'!$I448*VLOOKUP('Форма 1'!$G448,'Предельники 2022'!$B$4:$X$28,'Форма 1'!AF$7),2),"")</f>
        <v/>
      </c>
      <c r="L448" s="31" t="str">
        <f>IF(ISBLANK('Форма 1'!AG448),"",'Форма 1'!AG448)</f>
        <v/>
      </c>
      <c r="M448" s="32" t="str">
        <f>IF(ISBLANK('Форма 1'!AH448),"",'Форма 1'!AH448)</f>
        <v/>
      </c>
      <c r="N448" s="30" t="str">
        <f>IF(ISNUMBER('Форма 1'!AI448),ROUND('Форма 1'!$I448*VLOOKUP('Форма 1'!$G448,'Предельники 2022'!$B$4:$X$28,'Форма 1'!AI$7),2),"")</f>
        <v/>
      </c>
      <c r="O448" s="30">
        <f>IF(ISNUMBER('Форма 1'!AJ448),ROUND('Форма 1'!$I448*VLOOKUP('Форма 1'!$G448,'Предельники 2022'!$B$4:$X$28,'Форма 1'!AJ$7),2),"")</f>
        <v>5001442.8499999996</v>
      </c>
      <c r="P448" s="30" t="str">
        <f>IF(ISNUMBER('Форма 1'!AK448),ROUND('Форма 1'!$I448*VLOOKUP('Форма 1'!$G448,'Предельники 2022'!$B$4:$X$28,'Форма 1'!AK$7),2),"")</f>
        <v/>
      </c>
      <c r="Q448" s="30" t="str">
        <f>IF(ISNUMBER('Форма 1'!AL448),ROUND('Форма 1'!$I448*VLOOKUP('Форма 1'!$G448,'Предельники 2022'!$B$4:$X$28,'Форма 1'!AL$7),2),"")</f>
        <v/>
      </c>
      <c r="R448" s="30" t="str">
        <f>IF(ISNUMBER('Форма 1'!AM448),ROUND('Форма 1'!$I448*VLOOKUP('Форма 1'!$G448,'Предельники 2022'!$B$4:$X$28,'Форма 1'!AM$7),2),"")</f>
        <v/>
      </c>
      <c r="S448" s="93" t="str">
        <f t="shared" si="80"/>
        <v/>
      </c>
      <c r="T448" s="93" t="str">
        <f>IF(ISNUMBER('Форма 1'!AN448),INDEX('Предельники 2022'!$C$4:$X$28,MATCH('Форма 1'!$G448,'Предельники 2022'!$B$4:$B$28,0),MATCH(T$5,'Предельники 2022'!$C$3:$X$3,0)),"")</f>
        <v/>
      </c>
      <c r="U448" s="93" t="str">
        <f>IF(ISNUMBER('Форма 1'!AO448),INDEX('Предельники 2022'!$C$4:$X$28,MATCH('Форма 1'!$G448,'Предельники 2022'!$B$4:$B$28,0),MATCH(U$5,'Предельники 2022'!$C$3:$X$3,0)),"")</f>
        <v/>
      </c>
      <c r="V448" s="93" t="str">
        <f>IF(ISNUMBER('Форма 1'!AP448),INDEX('Предельники 2022'!$C$4:$X$28,MATCH('Форма 1'!$G448,'Предельники 2022'!$B$4:$B$28,0),MATCH(V$5,'Предельники 2022'!$C$3:$X$3,0)),"")</f>
        <v/>
      </c>
      <c r="W448" s="93" t="str">
        <f>IF(ISNUMBER('Форма 1'!AQ448),INDEX('Предельники 2022'!$C$4:$X$28,MATCH('Форма 1'!$G448,'Предельники 2022'!$B$4:$B$28,0),MATCH(W$5,'Предельники 2022'!$C$3:$X$3,0)),"")</f>
        <v/>
      </c>
      <c r="X448" s="30" t="str">
        <f>IF(ISNUMBER('Форма 1'!AR448),ROUND('Форма 1'!$I448*VLOOKUP('Форма 1'!$G448,'Предельники 2022'!$B$4:$X$28,'Форма 1'!AR$7),2),"")</f>
        <v/>
      </c>
      <c r="Y448" s="30" t="str">
        <f>IF(ISNUMBER('Форма 1'!AS448),ROUND('Форма 1'!$I448*VLOOKUP('Форма 1'!$G448,'Предельники 2022'!$B$4:$X$28,'Форма 1'!AS$7),2),"")</f>
        <v/>
      </c>
      <c r="Z448" s="30" t="str">
        <f>IF(ISNUMBER('Форма 1'!AT448),ROUND('Форма 1'!$I448*VLOOKUP('Форма 1'!$G448,'Предельники 2022'!$B$4:$X$28,'Форма 1'!AT$7),2),"")</f>
        <v/>
      </c>
      <c r="AA448" s="32"/>
      <c r="AB448" s="128">
        <f>'Форма 1'!T448</f>
        <v>45657</v>
      </c>
      <c r="AC448" s="130" t="str">
        <f>'Форма 1'!U448</f>
        <v>РО</v>
      </c>
    </row>
    <row r="449" spans="1:29" x14ac:dyDescent="0.25">
      <c r="A449" s="28">
        <f t="shared" si="79"/>
        <v>23</v>
      </c>
      <c r="B449" s="74" t="str">
        <f>IF(ISBLANK('Форма 1'!B449),"",'Форма 1'!B449)</f>
        <v>Чусовской городской округ Пермского края</v>
      </c>
      <c r="C449" s="87" t="s">
        <v>116</v>
      </c>
      <c r="D449" s="29">
        <f>IF(ISBLANK(C449),"Введите адрес",IF(C449='Форма 1'!C449,SUM(E449:K449,M449:S449,Форма2[[#This Row],[19]:[22]]),"Ошибка в адресе!"))</f>
        <v>15209386.16</v>
      </c>
      <c r="E449" s="30" t="str">
        <f>IF(ISNUMBER('Форма 1'!Z449),ROUND('Форма 1'!$I449*VLOOKUP('Форма 1'!$G449,'Предельники 2022'!$B$4:$X$28,'Форма 1'!Z$7),2),"")</f>
        <v/>
      </c>
      <c r="F449" s="30">
        <f>IF(ISNUMBER('Форма 1'!AA449),ROUND('Форма 1'!$I449*VLOOKUP('Форма 1'!$G449,'Предельники 2022'!$B$4:$X$28,'Форма 1'!AA$7),2),"")</f>
        <v>11917250.24</v>
      </c>
      <c r="G449" s="30" t="str">
        <f>IF(ISNUMBER('Форма 1'!AB449),ROUND('Форма 1'!$I449*VLOOKUP('Форма 1'!$G449,'Предельники 2022'!$B$4:$X$28,'Форма 1'!AB$7),2),"")</f>
        <v/>
      </c>
      <c r="H449" s="30">
        <f>IF(ISNUMBER('Форма 1'!AC449),ROUND('Форма 1'!$I449*VLOOKUP('Форма 1'!$G449,'Предельники 2022'!$B$4:$X$28,'Форма 1'!AC$7),2),"")</f>
        <v>535999.05000000005</v>
      </c>
      <c r="I449" s="30" t="str">
        <f>IF(ISNUMBER('Форма 1'!AD449),ROUND('Форма 1'!$I449*VLOOKUP('Форма 1'!$G449,'Предельники 2022'!$B$4:$X$28,'Форма 1'!AD$7),2),"")</f>
        <v/>
      </c>
      <c r="J449" s="30">
        <f>IF(ISNUMBER('Форма 1'!AE449),ROUND('Форма 1'!$I449*VLOOKUP('Форма 1'!$G449,'Предельники 2022'!$B$4:$X$28,'Форма 1'!AE$7),2),"")</f>
        <v>914607.52</v>
      </c>
      <c r="K449" s="30" t="str">
        <f>IF(ISNUMBER('Форма 1'!AF449),ROUND('Форма 1'!$I449*VLOOKUP('Форма 1'!$G449,'Предельники 2022'!$B$4:$X$28,'Форма 1'!AF$7),2),"")</f>
        <v/>
      </c>
      <c r="L449" s="31" t="str">
        <f>IF(ISBLANK('Форма 1'!AG449),"",'Форма 1'!AG449)</f>
        <v/>
      </c>
      <c r="M449" s="32" t="str">
        <f>IF(ISBLANK('Форма 1'!AH449),"",'Форма 1'!AH449)</f>
        <v/>
      </c>
      <c r="N449" s="30" t="str">
        <f>IF(ISNUMBER('Форма 1'!AI449),ROUND('Форма 1'!$I449*VLOOKUP('Форма 1'!$G449,'Предельники 2022'!$B$4:$X$28,'Форма 1'!AI$7),2),"")</f>
        <v/>
      </c>
      <c r="O449" s="30" t="str">
        <f>IF(ISNUMBER('Форма 1'!AJ449),ROUND('Форма 1'!$I449*VLOOKUP('Форма 1'!$G449,'Предельники 2022'!$B$4:$X$28,'Форма 1'!AJ$7),2),"")</f>
        <v/>
      </c>
      <c r="P449" s="30" t="str">
        <f>IF(ISNUMBER('Форма 1'!AK449),ROUND('Форма 1'!$I449*VLOOKUP('Форма 1'!$G449,'Предельники 2022'!$B$4:$X$28,'Форма 1'!AK$7),2),"")</f>
        <v/>
      </c>
      <c r="Q449" s="30" t="str">
        <f>IF(ISNUMBER('Форма 1'!AL449),ROUND('Форма 1'!$I449*VLOOKUP('Форма 1'!$G449,'Предельники 2022'!$B$4:$X$28,'Форма 1'!AL$7),2),"")</f>
        <v/>
      </c>
      <c r="R449" s="30">
        <f>IF(ISNUMBER('Форма 1'!AM449),ROUND('Форма 1'!$I449*VLOOKUP('Форма 1'!$G449,'Предельники 2022'!$B$4:$X$28,'Форма 1'!AM$7),2),"")</f>
        <v>1841529.35</v>
      </c>
      <c r="S449" s="93" t="str">
        <f t="shared" si="80"/>
        <v/>
      </c>
      <c r="T449" s="93" t="str">
        <f>IF(ISNUMBER('Форма 1'!AN449),INDEX('Предельники 2022'!$C$4:$X$28,MATCH('Форма 1'!$G449,'Предельники 2022'!$B$4:$B$28,0),MATCH(T$5,'Предельники 2022'!$C$3:$X$3,0)),"")</f>
        <v/>
      </c>
      <c r="U449" s="93" t="str">
        <f>IF(ISNUMBER('Форма 1'!AO449),INDEX('Предельники 2022'!$C$4:$X$28,MATCH('Форма 1'!$G449,'Предельники 2022'!$B$4:$B$28,0),MATCH(U$5,'Предельники 2022'!$C$3:$X$3,0)),"")</f>
        <v/>
      </c>
      <c r="V449" s="93" t="str">
        <f>IF(ISNUMBER('Форма 1'!AP449),INDEX('Предельники 2022'!$C$4:$X$28,MATCH('Форма 1'!$G449,'Предельники 2022'!$B$4:$B$28,0),MATCH(V$5,'Предельники 2022'!$C$3:$X$3,0)),"")</f>
        <v/>
      </c>
      <c r="W449" s="93" t="str">
        <f>IF(ISNUMBER('Форма 1'!AQ449),INDEX('Предельники 2022'!$C$4:$X$28,MATCH('Форма 1'!$G449,'Предельники 2022'!$B$4:$B$28,0),MATCH(W$5,'Предельники 2022'!$C$3:$X$3,0)),"")</f>
        <v/>
      </c>
      <c r="X449" s="30" t="str">
        <f>IF(ISNUMBER('Форма 1'!AR449),ROUND('Форма 1'!$I449*VLOOKUP('Форма 1'!$G449,'Предельники 2022'!$B$4:$X$28,'Форма 1'!AR$7),2),"")</f>
        <v/>
      </c>
      <c r="Y449" s="30" t="str">
        <f>IF(ISNUMBER('Форма 1'!AS449),ROUND('Форма 1'!$I449*VLOOKUP('Форма 1'!$G449,'Предельники 2022'!$B$4:$X$28,'Форма 1'!AS$7),2),"")</f>
        <v/>
      </c>
      <c r="Z449" s="30" t="str">
        <f>IF(ISNUMBER('Форма 1'!AT449),ROUND('Форма 1'!$I449*VLOOKUP('Форма 1'!$G449,'Предельники 2022'!$B$4:$X$28,'Форма 1'!AT$7),2),"")</f>
        <v/>
      </c>
      <c r="AA449" s="32"/>
      <c r="AB449" s="128">
        <f>'Форма 1'!T449</f>
        <v>45657</v>
      </c>
      <c r="AC449" s="130" t="str">
        <f>'Форма 1'!U449</f>
        <v>РО</v>
      </c>
    </row>
    <row r="450" spans="1:29" x14ac:dyDescent="0.25">
      <c r="A450" s="28">
        <f t="shared" si="79"/>
        <v>24</v>
      </c>
      <c r="B450" s="74" t="str">
        <f>IF(ISBLANK('Форма 1'!B450),"",'Форма 1'!B450)</f>
        <v>Чусовской городской округ Пермского края</v>
      </c>
      <c r="C450" s="87" t="s">
        <v>1554</v>
      </c>
      <c r="D450" s="29">
        <f>IF(ISBLANK(C450),"Введите адрес",IF(C450='Форма 1'!C450,SUM(E450:K450,M450:S450,Форма2[[#This Row],[19]:[22]]),"Ошибка в адресе!"))</f>
        <v>11462404.140000001</v>
      </c>
      <c r="E450" s="30" t="str">
        <f>IF(ISNUMBER('Форма 1'!Z450),ROUND('Форма 1'!$I450*VLOOKUP('Форма 1'!$G450,'Предельники 2022'!$B$4:$X$28,'Форма 1'!Z$7),2),"")</f>
        <v/>
      </c>
      <c r="F450" s="30" t="str">
        <f>IF(ISNUMBER('Форма 1'!AA450),ROUND('Форма 1'!$I450*VLOOKUP('Форма 1'!$G450,'Предельники 2022'!$B$4:$X$28,'Форма 1'!AA$7),2),"")</f>
        <v/>
      </c>
      <c r="G450" s="30" t="str">
        <f>IF(ISNUMBER('Форма 1'!AB450),ROUND('Форма 1'!$I450*VLOOKUP('Форма 1'!$G450,'Предельники 2022'!$B$4:$X$28,'Форма 1'!AB$7),2),"")</f>
        <v/>
      </c>
      <c r="H450" s="30" t="str">
        <f>IF(ISNUMBER('Форма 1'!AC450),ROUND('Форма 1'!$I450*VLOOKUP('Форма 1'!$G450,'Предельники 2022'!$B$4:$X$28,'Форма 1'!AC$7),2),"")</f>
        <v/>
      </c>
      <c r="I450" s="30" t="str">
        <f>IF(ISNUMBER('Форма 1'!AD450),ROUND('Форма 1'!$I450*VLOOKUP('Форма 1'!$G450,'Предельники 2022'!$B$4:$X$28,'Форма 1'!AD$7),2),"")</f>
        <v/>
      </c>
      <c r="J450" s="30" t="str">
        <f>IF(ISNUMBER('Форма 1'!AE450),ROUND('Форма 1'!$I450*VLOOKUP('Форма 1'!$G450,'Предельники 2022'!$B$4:$X$28,'Форма 1'!AE$7),2),"")</f>
        <v/>
      </c>
      <c r="K450" s="30" t="str">
        <f>IF(ISNUMBER('Форма 1'!AF450),ROUND('Форма 1'!$I450*VLOOKUP('Форма 1'!$G450,'Предельники 2022'!$B$4:$X$28,'Форма 1'!AF$7),2),"")</f>
        <v/>
      </c>
      <c r="L450" s="31" t="str">
        <f>IF(ISBLANK('Форма 1'!AG450),"",'Форма 1'!AG450)</f>
        <v/>
      </c>
      <c r="M450" s="32" t="str">
        <f>IF(ISBLANK('Форма 1'!AH450),"",'Форма 1'!AH450)</f>
        <v/>
      </c>
      <c r="N450" s="30">
        <f>IF(ISNUMBER('Форма 1'!AI450),ROUND('Форма 1'!$I450*VLOOKUP('Форма 1'!$G450,'Предельники 2022'!$B$4:$X$28,'Форма 1'!AI$7),2),"")</f>
        <v>11462404.140000001</v>
      </c>
      <c r="O450" s="30" t="str">
        <f>IF(ISNUMBER('Форма 1'!AJ450),ROUND('Форма 1'!$I450*VLOOKUP('Форма 1'!$G450,'Предельники 2022'!$B$4:$X$28,'Форма 1'!AJ$7),2),"")</f>
        <v/>
      </c>
      <c r="P450" s="30" t="str">
        <f>IF(ISNUMBER('Форма 1'!AK450),ROUND('Форма 1'!$I450*VLOOKUP('Форма 1'!$G450,'Предельники 2022'!$B$4:$X$28,'Форма 1'!AK$7),2),"")</f>
        <v/>
      </c>
      <c r="Q450" s="30" t="str">
        <f>IF(ISNUMBER('Форма 1'!AL450),ROUND('Форма 1'!$I450*VLOOKUP('Форма 1'!$G450,'Предельники 2022'!$B$4:$X$28,'Форма 1'!AL$7),2),"")</f>
        <v/>
      </c>
      <c r="R450" s="30" t="str">
        <f>IF(ISNUMBER('Форма 1'!AM450),ROUND('Форма 1'!$I450*VLOOKUP('Форма 1'!$G450,'Предельники 2022'!$B$4:$X$28,'Форма 1'!AM$7),2),"")</f>
        <v/>
      </c>
      <c r="S450" s="93" t="str">
        <f t="shared" si="80"/>
        <v/>
      </c>
      <c r="T450" s="93" t="str">
        <f>IF(ISNUMBER('Форма 1'!AN450),INDEX('Предельники 2022'!$C$4:$X$28,MATCH('Форма 1'!$G450,'Предельники 2022'!$B$4:$B$28,0),MATCH(T$5,'Предельники 2022'!$C$3:$X$3,0)),"")</f>
        <v/>
      </c>
      <c r="U450" s="93" t="str">
        <f>IF(ISNUMBER('Форма 1'!AO450),INDEX('Предельники 2022'!$C$4:$X$28,MATCH('Форма 1'!$G450,'Предельники 2022'!$B$4:$B$28,0),MATCH(U$5,'Предельники 2022'!$C$3:$X$3,0)),"")</f>
        <v/>
      </c>
      <c r="V450" s="93" t="str">
        <f>IF(ISNUMBER('Форма 1'!AP450),INDEX('Предельники 2022'!$C$4:$X$28,MATCH('Форма 1'!$G450,'Предельники 2022'!$B$4:$B$28,0),MATCH(V$5,'Предельники 2022'!$C$3:$X$3,0)),"")</f>
        <v/>
      </c>
      <c r="W450" s="93" t="str">
        <f>IF(ISNUMBER('Форма 1'!AQ450),INDEX('Предельники 2022'!$C$4:$X$28,MATCH('Форма 1'!$G450,'Предельники 2022'!$B$4:$B$28,0),MATCH(W$5,'Предельники 2022'!$C$3:$X$3,0)),"")</f>
        <v/>
      </c>
      <c r="X450" s="30" t="str">
        <f>IF(ISNUMBER('Форма 1'!AR450),ROUND('Форма 1'!$I450*VLOOKUP('Форма 1'!$G450,'Предельники 2022'!$B$4:$X$28,'Форма 1'!AR$7),2),"")</f>
        <v/>
      </c>
      <c r="Y450" s="30" t="str">
        <f>IF(ISNUMBER('Форма 1'!AS450),ROUND('Форма 1'!$I450*VLOOKUP('Форма 1'!$G450,'Предельники 2022'!$B$4:$X$28,'Форма 1'!AS$7),2),"")</f>
        <v/>
      </c>
      <c r="Z450" s="30" t="str">
        <f>IF(ISNUMBER('Форма 1'!AT450),ROUND('Форма 1'!$I450*VLOOKUP('Форма 1'!$G450,'Предельники 2022'!$B$4:$X$28,'Форма 1'!AT$7),2),"")</f>
        <v/>
      </c>
      <c r="AA450" s="32"/>
      <c r="AB450" s="128">
        <f>'Форма 1'!T450</f>
        <v>45657</v>
      </c>
      <c r="AC450" s="130" t="str">
        <f>'Форма 1'!U450</f>
        <v>СС</v>
      </c>
    </row>
    <row r="451" spans="1:29" x14ac:dyDescent="0.25">
      <c r="A451" s="28">
        <f t="shared" si="79"/>
        <v>25</v>
      </c>
      <c r="B451" s="74" t="str">
        <f>IF(ISBLANK('Форма 1'!B451),"",'Форма 1'!B451)</f>
        <v>Чусовской городской округ Пермского края</v>
      </c>
      <c r="C451" s="87" t="s">
        <v>697</v>
      </c>
      <c r="D451" s="29">
        <f>IF(ISBLANK(C451),"Введите адрес",IF(C451='Форма 1'!C451,SUM(E451:K451,M451:S451,Форма2[[#This Row],[19]:[22]]),"Ошибка в адресе!"))</f>
        <v>14363076.34</v>
      </c>
      <c r="E451" s="30" t="str">
        <f>IF(ISNUMBER('Форма 1'!Z451),ROUND('Форма 1'!$I451*VLOOKUP('Форма 1'!$G451,'Предельники 2022'!$B$4:$X$28,'Форма 1'!Z$7),2),"")</f>
        <v/>
      </c>
      <c r="F451" s="30" t="str">
        <f>IF(ISNUMBER('Форма 1'!AA451),ROUND('Форма 1'!$I451*VLOOKUP('Форма 1'!$G451,'Предельники 2022'!$B$4:$X$28,'Форма 1'!AA$7),2),"")</f>
        <v/>
      </c>
      <c r="G451" s="30" t="str">
        <f>IF(ISNUMBER('Форма 1'!AB451),ROUND('Форма 1'!$I451*VLOOKUP('Форма 1'!$G451,'Предельники 2022'!$B$4:$X$28,'Форма 1'!AB$7),2),"")</f>
        <v/>
      </c>
      <c r="H451" s="30" t="str">
        <f>IF(ISNUMBER('Форма 1'!AC451),ROUND('Форма 1'!$I451*VLOOKUP('Форма 1'!$G451,'Предельники 2022'!$B$4:$X$28,'Форма 1'!AC$7),2),"")</f>
        <v/>
      </c>
      <c r="I451" s="30" t="str">
        <f>IF(ISNUMBER('Форма 1'!AD451),ROUND('Форма 1'!$I451*VLOOKUP('Форма 1'!$G451,'Предельники 2022'!$B$4:$X$28,'Форма 1'!AD$7),2),"")</f>
        <v/>
      </c>
      <c r="J451" s="30" t="str">
        <f>IF(ISNUMBER('Форма 1'!AE451),ROUND('Форма 1'!$I451*VLOOKUP('Форма 1'!$G451,'Предельники 2022'!$B$4:$X$28,'Форма 1'!AE$7),2),"")</f>
        <v/>
      </c>
      <c r="K451" s="30" t="str">
        <f>IF(ISNUMBER('Форма 1'!AF451),ROUND('Форма 1'!$I451*VLOOKUP('Форма 1'!$G451,'Предельники 2022'!$B$4:$X$28,'Форма 1'!AF$7),2),"")</f>
        <v/>
      </c>
      <c r="L451" s="31" t="str">
        <f>IF(ISBLANK('Форма 1'!AG451),"",'Форма 1'!AG451)</f>
        <v/>
      </c>
      <c r="M451" s="32" t="str">
        <f>IF(ISBLANK('Форма 1'!AH451),"",'Форма 1'!AH451)</f>
        <v/>
      </c>
      <c r="N451" s="30">
        <f>IF(ISNUMBER('Форма 1'!AI451),ROUND('Форма 1'!$I451*VLOOKUP('Форма 1'!$G451,'Предельники 2022'!$B$4:$X$28,'Форма 1'!AI$7),2),"")</f>
        <v>14363076.34</v>
      </c>
      <c r="O451" s="30" t="str">
        <f>IF(ISNUMBER('Форма 1'!AJ451),ROUND('Форма 1'!$I451*VLOOKUP('Форма 1'!$G451,'Предельники 2022'!$B$4:$X$28,'Форма 1'!AJ$7),2),"")</f>
        <v/>
      </c>
      <c r="P451" s="30" t="str">
        <f>IF(ISNUMBER('Форма 1'!AK451),ROUND('Форма 1'!$I451*VLOOKUP('Форма 1'!$G451,'Предельники 2022'!$B$4:$X$28,'Форма 1'!AK$7),2),"")</f>
        <v/>
      </c>
      <c r="Q451" s="30" t="str">
        <f>IF(ISNUMBER('Форма 1'!AL451),ROUND('Форма 1'!$I451*VLOOKUP('Форма 1'!$G451,'Предельники 2022'!$B$4:$X$28,'Форма 1'!AL$7),2),"")</f>
        <v/>
      </c>
      <c r="R451" s="30" t="str">
        <f>IF(ISNUMBER('Форма 1'!AM451),ROUND('Форма 1'!$I451*VLOOKUP('Форма 1'!$G451,'Предельники 2022'!$B$4:$X$28,'Форма 1'!AM$7),2),"")</f>
        <v/>
      </c>
      <c r="S451" s="93" t="str">
        <f t="shared" si="80"/>
        <v/>
      </c>
      <c r="T451" s="93" t="str">
        <f>IF(ISNUMBER('Форма 1'!AN451),INDEX('Предельники 2022'!$C$4:$X$28,MATCH('Форма 1'!$G451,'Предельники 2022'!$B$4:$B$28,0),MATCH(T$5,'Предельники 2022'!$C$3:$X$3,0)),"")</f>
        <v/>
      </c>
      <c r="U451" s="93" t="str">
        <f>IF(ISNUMBER('Форма 1'!AO451),INDEX('Предельники 2022'!$C$4:$X$28,MATCH('Форма 1'!$G451,'Предельники 2022'!$B$4:$B$28,0),MATCH(U$5,'Предельники 2022'!$C$3:$X$3,0)),"")</f>
        <v/>
      </c>
      <c r="V451" s="93" t="str">
        <f>IF(ISNUMBER('Форма 1'!AP451),INDEX('Предельники 2022'!$C$4:$X$28,MATCH('Форма 1'!$G451,'Предельники 2022'!$B$4:$B$28,0),MATCH(V$5,'Предельники 2022'!$C$3:$X$3,0)),"")</f>
        <v/>
      </c>
      <c r="W451" s="93" t="str">
        <f>IF(ISNUMBER('Форма 1'!AQ451),INDEX('Предельники 2022'!$C$4:$X$28,MATCH('Форма 1'!$G451,'Предельники 2022'!$B$4:$B$28,0),MATCH(W$5,'Предельники 2022'!$C$3:$X$3,0)),"")</f>
        <v/>
      </c>
      <c r="X451" s="30" t="str">
        <f>IF(ISNUMBER('Форма 1'!AR451),ROUND('Форма 1'!$I451*VLOOKUP('Форма 1'!$G451,'Предельники 2022'!$B$4:$X$28,'Форма 1'!AR$7),2),"")</f>
        <v/>
      </c>
      <c r="Y451" s="30" t="str">
        <f>IF(ISNUMBER('Форма 1'!AS451),ROUND('Форма 1'!$I451*VLOOKUP('Форма 1'!$G451,'Предельники 2022'!$B$4:$X$28,'Форма 1'!AS$7),2),"")</f>
        <v/>
      </c>
      <c r="Z451" s="30" t="str">
        <f>IF(ISNUMBER('Форма 1'!AT451),ROUND('Форма 1'!$I451*VLOOKUP('Форма 1'!$G451,'Предельники 2022'!$B$4:$X$28,'Форма 1'!AT$7),2),"")</f>
        <v/>
      </c>
      <c r="AA451" s="32"/>
      <c r="AB451" s="128">
        <f>'Форма 1'!T451</f>
        <v>45657</v>
      </c>
      <c r="AC451" s="130" t="str">
        <f>'Форма 1'!U451</f>
        <v>СС</v>
      </c>
    </row>
    <row r="452" spans="1:29" x14ac:dyDescent="0.25">
      <c r="A452" s="28">
        <f t="shared" si="79"/>
        <v>26</v>
      </c>
      <c r="B452" s="74" t="str">
        <f>IF(ISBLANK('Форма 1'!B452),"",'Форма 1'!B452)</f>
        <v>Чусовской городской округ Пермского края</v>
      </c>
      <c r="C452" s="87" t="s">
        <v>1048</v>
      </c>
      <c r="D452" s="29">
        <f>IF(ISBLANK(C452),"Введите адрес",IF(C452='Форма 1'!C452,SUM(E452:K452,M452:S452,Форма2[[#This Row],[19]:[22]]),"Ошибка в адресе!"))</f>
        <v>18253659.43</v>
      </c>
      <c r="E452" s="30" t="str">
        <f>IF(ISNUMBER('Форма 1'!Z452),ROUND('Форма 1'!$I452*VLOOKUP('Форма 1'!$G452,'Предельники 2022'!$B$4:$X$28,'Форма 1'!Z$7),2),"")</f>
        <v/>
      </c>
      <c r="F452" s="30" t="str">
        <f>IF(ISNUMBER('Форма 1'!AA452),ROUND('Форма 1'!$I452*VLOOKUP('Форма 1'!$G452,'Предельники 2022'!$B$4:$X$28,'Форма 1'!AA$7),2),"")</f>
        <v/>
      </c>
      <c r="G452" s="30" t="str">
        <f>IF(ISNUMBER('Форма 1'!AB452),ROUND('Форма 1'!$I452*VLOOKUP('Форма 1'!$G452,'Предельники 2022'!$B$4:$X$28,'Форма 1'!AB$7),2),"")</f>
        <v/>
      </c>
      <c r="H452" s="30" t="str">
        <f>IF(ISNUMBER('Форма 1'!AC452),ROUND('Форма 1'!$I452*VLOOKUP('Форма 1'!$G452,'Предельники 2022'!$B$4:$X$28,'Форма 1'!AC$7),2),"")</f>
        <v/>
      </c>
      <c r="I452" s="30" t="str">
        <f>IF(ISNUMBER('Форма 1'!AD452),ROUND('Форма 1'!$I452*VLOOKUP('Форма 1'!$G452,'Предельники 2022'!$B$4:$X$28,'Форма 1'!AD$7),2),"")</f>
        <v/>
      </c>
      <c r="J452" s="30" t="str">
        <f>IF(ISNUMBER('Форма 1'!AE452),ROUND('Форма 1'!$I452*VLOOKUP('Форма 1'!$G452,'Предельники 2022'!$B$4:$X$28,'Форма 1'!AE$7),2),"")</f>
        <v/>
      </c>
      <c r="K452" s="30" t="str">
        <f>IF(ISNUMBER('Форма 1'!AF452),ROUND('Форма 1'!$I452*VLOOKUP('Форма 1'!$G452,'Предельники 2022'!$B$4:$X$28,'Форма 1'!AF$7),2),"")</f>
        <v/>
      </c>
      <c r="L452" s="31" t="str">
        <f>IF(ISBLANK('Форма 1'!AG452),"",'Форма 1'!AG452)</f>
        <v/>
      </c>
      <c r="M452" s="32" t="str">
        <f>IF(ISBLANK('Форма 1'!AH452),"",'Форма 1'!AH452)</f>
        <v/>
      </c>
      <c r="N452" s="30">
        <f>IF(ISNUMBER('Форма 1'!AI452),ROUND('Форма 1'!$I452*VLOOKUP('Форма 1'!$G452,'Предельники 2022'!$B$4:$X$28,'Форма 1'!AI$7),2),"")</f>
        <v>8758445.6999999993</v>
      </c>
      <c r="O452" s="30">
        <f>IF(ISNUMBER('Форма 1'!AJ452),ROUND('Форма 1'!$I452*VLOOKUP('Форма 1'!$G452,'Предельники 2022'!$B$4:$X$28,'Форма 1'!AJ$7),2),"")</f>
        <v>9495213.7300000004</v>
      </c>
      <c r="P452" s="30" t="str">
        <f>IF(ISNUMBER('Форма 1'!AK452),ROUND('Форма 1'!$I452*VLOOKUP('Форма 1'!$G452,'Предельники 2022'!$B$4:$X$28,'Форма 1'!AK$7),2),"")</f>
        <v/>
      </c>
      <c r="Q452" s="30" t="str">
        <f>IF(ISNUMBER('Форма 1'!AL452),ROUND('Форма 1'!$I452*VLOOKUP('Форма 1'!$G452,'Предельники 2022'!$B$4:$X$28,'Форма 1'!AL$7),2),"")</f>
        <v/>
      </c>
      <c r="R452" s="30" t="str">
        <f>IF(ISNUMBER('Форма 1'!AM452),ROUND('Форма 1'!$I452*VLOOKUP('Форма 1'!$G452,'Предельники 2022'!$B$4:$X$28,'Форма 1'!AM$7),2),"")</f>
        <v/>
      </c>
      <c r="S452" s="93" t="str">
        <f t="shared" si="80"/>
        <v/>
      </c>
      <c r="T452" s="93" t="str">
        <f>IF(ISNUMBER('Форма 1'!AN452),INDEX('Предельники 2022'!$C$4:$X$28,MATCH('Форма 1'!$G452,'Предельники 2022'!$B$4:$B$28,0),MATCH(T$5,'Предельники 2022'!$C$3:$X$3,0)),"")</f>
        <v/>
      </c>
      <c r="U452" s="93" t="str">
        <f>IF(ISNUMBER('Форма 1'!AO452),INDEX('Предельники 2022'!$C$4:$X$28,MATCH('Форма 1'!$G452,'Предельники 2022'!$B$4:$B$28,0),MATCH(U$5,'Предельники 2022'!$C$3:$X$3,0)),"")</f>
        <v/>
      </c>
      <c r="V452" s="93" t="str">
        <f>IF(ISNUMBER('Форма 1'!AP452),INDEX('Предельники 2022'!$C$4:$X$28,MATCH('Форма 1'!$G452,'Предельники 2022'!$B$4:$B$28,0),MATCH(V$5,'Предельники 2022'!$C$3:$X$3,0)),"")</f>
        <v/>
      </c>
      <c r="W452" s="93" t="str">
        <f>IF(ISNUMBER('Форма 1'!AQ452),INDEX('Предельники 2022'!$C$4:$X$28,MATCH('Форма 1'!$G452,'Предельники 2022'!$B$4:$B$28,0),MATCH(W$5,'Предельники 2022'!$C$3:$X$3,0)),"")</f>
        <v/>
      </c>
      <c r="X452" s="30" t="str">
        <f>IF(ISNUMBER('Форма 1'!AR452),ROUND('Форма 1'!$I452*VLOOKUP('Форма 1'!$G452,'Предельники 2022'!$B$4:$X$28,'Форма 1'!AR$7),2),"")</f>
        <v/>
      </c>
      <c r="Y452" s="30" t="str">
        <f>IF(ISNUMBER('Форма 1'!AS452),ROUND('Форма 1'!$I452*VLOOKUP('Форма 1'!$G452,'Предельники 2022'!$B$4:$X$28,'Форма 1'!AS$7),2),"")</f>
        <v/>
      </c>
      <c r="Z452" s="30" t="str">
        <f>IF(ISNUMBER('Форма 1'!AT452),ROUND('Форма 1'!$I452*VLOOKUP('Форма 1'!$G452,'Предельники 2022'!$B$4:$X$28,'Форма 1'!AT$7),2),"")</f>
        <v/>
      </c>
      <c r="AA452" s="32"/>
      <c r="AB452" s="128">
        <f>'Форма 1'!T452</f>
        <v>45657</v>
      </c>
      <c r="AC452" s="130" t="str">
        <f>'Форма 1'!U452</f>
        <v>РО</v>
      </c>
    </row>
    <row r="453" spans="1:29" x14ac:dyDescent="0.25">
      <c r="A453" s="28">
        <f t="shared" si="79"/>
        <v>27</v>
      </c>
      <c r="B453" s="74" t="str">
        <f>IF(ISBLANK('Форма 1'!B453),"",'Форма 1'!B453)</f>
        <v>Чусовской городской округ Пермского края</v>
      </c>
      <c r="C453" s="87" t="s">
        <v>1049</v>
      </c>
      <c r="D453" s="29">
        <f>IF(ISBLANK(C453),"Введите адрес",IF(C453='Форма 1'!C453,SUM(E453:K453,M453:S453,Форма2[[#This Row],[19]:[22]]),"Ошибка в адресе!"))</f>
        <v>22731517.199999999</v>
      </c>
      <c r="E453" s="30" t="str">
        <f>IF(ISNUMBER('Форма 1'!Z453),ROUND('Форма 1'!$I453*VLOOKUP('Форма 1'!$G453,'Предельники 2022'!$B$4:$X$28,'Форма 1'!Z$7),2),"")</f>
        <v/>
      </c>
      <c r="F453" s="30" t="str">
        <f>IF(ISNUMBER('Форма 1'!AA453),ROUND('Форма 1'!$I453*VLOOKUP('Форма 1'!$G453,'Предельники 2022'!$B$4:$X$28,'Форма 1'!AA$7),2),"")</f>
        <v/>
      </c>
      <c r="G453" s="30" t="str">
        <f>IF(ISNUMBER('Форма 1'!AB453),ROUND('Форма 1'!$I453*VLOOKUP('Форма 1'!$G453,'Предельники 2022'!$B$4:$X$28,'Форма 1'!AB$7),2),"")</f>
        <v/>
      </c>
      <c r="H453" s="30" t="str">
        <f>IF(ISNUMBER('Форма 1'!AC453),ROUND('Форма 1'!$I453*VLOOKUP('Форма 1'!$G453,'Предельники 2022'!$B$4:$X$28,'Форма 1'!AC$7),2),"")</f>
        <v/>
      </c>
      <c r="I453" s="30" t="str">
        <f>IF(ISNUMBER('Форма 1'!AD453),ROUND('Форма 1'!$I453*VLOOKUP('Форма 1'!$G453,'Предельники 2022'!$B$4:$X$28,'Форма 1'!AD$7),2),"")</f>
        <v/>
      </c>
      <c r="J453" s="30" t="str">
        <f>IF(ISNUMBER('Форма 1'!AE453),ROUND('Форма 1'!$I453*VLOOKUP('Форма 1'!$G453,'Предельники 2022'!$B$4:$X$28,'Форма 1'!AE$7),2),"")</f>
        <v/>
      </c>
      <c r="K453" s="30" t="str">
        <f>IF(ISNUMBER('Форма 1'!AF453),ROUND('Форма 1'!$I453*VLOOKUP('Форма 1'!$G453,'Предельники 2022'!$B$4:$X$28,'Форма 1'!AF$7),2),"")</f>
        <v/>
      </c>
      <c r="L453" s="31" t="str">
        <f>IF(ISBLANK('Форма 1'!AG453),"",'Форма 1'!AG453)</f>
        <v/>
      </c>
      <c r="M453" s="32" t="str">
        <f>IF(ISBLANK('Форма 1'!AH453),"",'Форма 1'!AH453)</f>
        <v/>
      </c>
      <c r="N453" s="30">
        <f>IF(ISNUMBER('Форма 1'!AI453),ROUND('Форма 1'!$I453*VLOOKUP('Форма 1'!$G453,'Предельники 2022'!$B$4:$X$28,'Форма 1'!AI$7),2),"")</f>
        <v>22731517.199999999</v>
      </c>
      <c r="O453" s="30" t="str">
        <f>IF(ISNUMBER('Форма 1'!AJ453),ROUND('Форма 1'!$I453*VLOOKUP('Форма 1'!$G453,'Предельники 2022'!$B$4:$X$28,'Форма 1'!AJ$7),2),"")</f>
        <v/>
      </c>
      <c r="P453" s="30" t="str">
        <f>IF(ISNUMBER('Форма 1'!AK453),ROUND('Форма 1'!$I453*VLOOKUP('Форма 1'!$G453,'Предельники 2022'!$B$4:$X$28,'Форма 1'!AK$7),2),"")</f>
        <v/>
      </c>
      <c r="Q453" s="30" t="str">
        <f>IF(ISNUMBER('Форма 1'!AL453),ROUND('Форма 1'!$I453*VLOOKUP('Форма 1'!$G453,'Предельники 2022'!$B$4:$X$28,'Форма 1'!AL$7),2),"")</f>
        <v/>
      </c>
      <c r="R453" s="30" t="str">
        <f>IF(ISNUMBER('Форма 1'!AM453),ROUND('Форма 1'!$I453*VLOOKUP('Форма 1'!$G453,'Предельники 2022'!$B$4:$X$28,'Форма 1'!AM$7),2),"")</f>
        <v/>
      </c>
      <c r="S453" s="93" t="str">
        <f t="shared" si="80"/>
        <v/>
      </c>
      <c r="T453" s="93" t="str">
        <f>IF(ISNUMBER('Форма 1'!AN453),INDEX('Предельники 2022'!$C$4:$X$28,MATCH('Форма 1'!$G453,'Предельники 2022'!$B$4:$B$28,0),MATCH(T$5,'Предельники 2022'!$C$3:$X$3,0)),"")</f>
        <v/>
      </c>
      <c r="U453" s="93" t="str">
        <f>IF(ISNUMBER('Форма 1'!AO453),INDEX('Предельники 2022'!$C$4:$X$28,MATCH('Форма 1'!$G453,'Предельники 2022'!$B$4:$B$28,0),MATCH(U$5,'Предельники 2022'!$C$3:$X$3,0)),"")</f>
        <v/>
      </c>
      <c r="V453" s="93" t="str">
        <f>IF(ISNUMBER('Форма 1'!AP453),INDEX('Предельники 2022'!$C$4:$X$28,MATCH('Форма 1'!$G453,'Предельники 2022'!$B$4:$B$28,0),MATCH(V$5,'Предельники 2022'!$C$3:$X$3,0)),"")</f>
        <v/>
      </c>
      <c r="W453" s="93" t="str">
        <f>IF(ISNUMBER('Форма 1'!AQ453),INDEX('Предельники 2022'!$C$4:$X$28,MATCH('Форма 1'!$G453,'Предельники 2022'!$B$4:$B$28,0),MATCH(W$5,'Предельники 2022'!$C$3:$X$3,0)),"")</f>
        <v/>
      </c>
      <c r="X453" s="30" t="str">
        <f>IF(ISNUMBER('Форма 1'!AR453),ROUND('Форма 1'!$I453*VLOOKUP('Форма 1'!$G453,'Предельники 2022'!$B$4:$X$28,'Форма 1'!AR$7),2),"")</f>
        <v/>
      </c>
      <c r="Y453" s="30" t="str">
        <f>IF(ISNUMBER('Форма 1'!AS453),ROUND('Форма 1'!$I453*VLOOKUP('Форма 1'!$G453,'Предельники 2022'!$B$4:$X$28,'Форма 1'!AS$7),2),"")</f>
        <v/>
      </c>
      <c r="Z453" s="30" t="str">
        <f>IF(ISNUMBER('Форма 1'!AT453),ROUND('Форма 1'!$I453*VLOOKUP('Форма 1'!$G453,'Предельники 2022'!$B$4:$X$28,'Форма 1'!AT$7),2),"")</f>
        <v/>
      </c>
      <c r="AA453" s="32"/>
      <c r="AB453" s="128">
        <f>'Форма 1'!T453</f>
        <v>45657</v>
      </c>
      <c r="AC453" s="130" t="str">
        <f>'Форма 1'!U453</f>
        <v>РО</v>
      </c>
    </row>
    <row r="454" spans="1:29" x14ac:dyDescent="0.25">
      <c r="A454" s="28">
        <f t="shared" si="79"/>
        <v>28</v>
      </c>
      <c r="B454" s="74" t="str">
        <f>IF(ISBLANK('Форма 1'!B454),"",'Форма 1'!B454)</f>
        <v>Чусовской городской округ Пермского края</v>
      </c>
      <c r="C454" s="87" t="s">
        <v>1047</v>
      </c>
      <c r="D454" s="29">
        <f>IF(ISBLANK(C454),"Введите адрес",IF(C454='Форма 1'!C454,SUM(E454:K454,M454:S454,Форма2[[#This Row],[19]:[22]]),"Ошибка в адресе!"))</f>
        <v>10807032.390000001</v>
      </c>
      <c r="E454" s="30" t="str">
        <f>IF(ISNUMBER('Форма 1'!Z454),ROUND('Форма 1'!$I454*VLOOKUP('Форма 1'!$G454,'Предельники 2022'!$B$4:$X$28,'Форма 1'!Z$7),2),"")</f>
        <v/>
      </c>
      <c r="F454" s="30" t="str">
        <f>IF(ISNUMBER('Форма 1'!AA454),ROUND('Форма 1'!$I454*VLOOKUP('Форма 1'!$G454,'Предельники 2022'!$B$4:$X$28,'Форма 1'!AA$7),2),"")</f>
        <v/>
      </c>
      <c r="G454" s="30" t="str">
        <f>IF(ISNUMBER('Форма 1'!AB454),ROUND('Форма 1'!$I454*VLOOKUP('Форма 1'!$G454,'Предельники 2022'!$B$4:$X$28,'Форма 1'!AB$7),2),"")</f>
        <v/>
      </c>
      <c r="H454" s="30" t="str">
        <f>IF(ISNUMBER('Форма 1'!AC454),ROUND('Форма 1'!$I454*VLOOKUP('Форма 1'!$G454,'Предельники 2022'!$B$4:$X$28,'Форма 1'!AC$7),2),"")</f>
        <v/>
      </c>
      <c r="I454" s="30" t="str">
        <f>IF(ISNUMBER('Форма 1'!AD454),ROUND('Форма 1'!$I454*VLOOKUP('Форма 1'!$G454,'Предельники 2022'!$B$4:$X$28,'Форма 1'!AD$7),2),"")</f>
        <v/>
      </c>
      <c r="J454" s="30" t="str">
        <f>IF(ISNUMBER('Форма 1'!AE454),ROUND('Форма 1'!$I454*VLOOKUP('Форма 1'!$G454,'Предельники 2022'!$B$4:$X$28,'Форма 1'!AE$7),2),"")</f>
        <v/>
      </c>
      <c r="K454" s="30" t="str">
        <f>IF(ISNUMBER('Форма 1'!AF454),ROUND('Форма 1'!$I454*VLOOKUP('Форма 1'!$G454,'Предельники 2022'!$B$4:$X$28,'Форма 1'!AF$7),2),"")</f>
        <v/>
      </c>
      <c r="L454" s="31" t="str">
        <f>IF(ISBLANK('Форма 1'!AG454),"",'Форма 1'!AG454)</f>
        <v/>
      </c>
      <c r="M454" s="32" t="str">
        <f>IF(ISBLANK('Форма 1'!AH454),"",'Форма 1'!AH454)</f>
        <v/>
      </c>
      <c r="N454" s="30" t="str">
        <f>IF(ISNUMBER('Форма 1'!AI454),ROUND('Форма 1'!$I454*VLOOKUP('Форма 1'!$G454,'Предельники 2022'!$B$4:$X$28,'Форма 1'!AI$7),2),"")</f>
        <v/>
      </c>
      <c r="O454" s="30">
        <f>IF(ISNUMBER('Форма 1'!AJ454),ROUND('Форма 1'!$I454*VLOOKUP('Форма 1'!$G454,'Предельники 2022'!$B$4:$X$28,'Форма 1'!AJ$7),2),"")</f>
        <v>10807032.390000001</v>
      </c>
      <c r="P454" s="30" t="str">
        <f>IF(ISNUMBER('Форма 1'!AK454),ROUND('Форма 1'!$I454*VLOOKUP('Форма 1'!$G454,'Предельники 2022'!$B$4:$X$28,'Форма 1'!AK$7),2),"")</f>
        <v/>
      </c>
      <c r="Q454" s="30" t="str">
        <f>IF(ISNUMBER('Форма 1'!AL454),ROUND('Форма 1'!$I454*VLOOKUP('Форма 1'!$G454,'Предельники 2022'!$B$4:$X$28,'Форма 1'!AL$7),2),"")</f>
        <v/>
      </c>
      <c r="R454" s="30" t="str">
        <f>IF(ISNUMBER('Форма 1'!AM454),ROUND('Форма 1'!$I454*VLOOKUP('Форма 1'!$G454,'Предельники 2022'!$B$4:$X$28,'Форма 1'!AM$7),2),"")</f>
        <v/>
      </c>
      <c r="S454" s="93" t="str">
        <f t="shared" si="80"/>
        <v/>
      </c>
      <c r="T454" s="93" t="str">
        <f>IF(ISNUMBER('Форма 1'!AN454),INDEX('Предельники 2022'!$C$4:$X$28,MATCH('Форма 1'!$G454,'Предельники 2022'!$B$4:$B$28,0),MATCH(T$5,'Предельники 2022'!$C$3:$X$3,0)),"")</f>
        <v/>
      </c>
      <c r="U454" s="93" t="str">
        <f>IF(ISNUMBER('Форма 1'!AO454),INDEX('Предельники 2022'!$C$4:$X$28,MATCH('Форма 1'!$G454,'Предельники 2022'!$B$4:$B$28,0),MATCH(U$5,'Предельники 2022'!$C$3:$X$3,0)),"")</f>
        <v/>
      </c>
      <c r="V454" s="93" t="str">
        <f>IF(ISNUMBER('Форма 1'!AP454),INDEX('Предельники 2022'!$C$4:$X$28,MATCH('Форма 1'!$G454,'Предельники 2022'!$B$4:$B$28,0),MATCH(V$5,'Предельники 2022'!$C$3:$X$3,0)),"")</f>
        <v/>
      </c>
      <c r="W454" s="93" t="str">
        <f>IF(ISNUMBER('Форма 1'!AQ454),INDEX('Предельники 2022'!$C$4:$X$28,MATCH('Форма 1'!$G454,'Предельники 2022'!$B$4:$B$28,0),MATCH(W$5,'Предельники 2022'!$C$3:$X$3,0)),"")</f>
        <v/>
      </c>
      <c r="X454" s="30" t="str">
        <f>IF(ISNUMBER('Форма 1'!AR454),ROUND('Форма 1'!$I454*VLOOKUP('Форма 1'!$G454,'Предельники 2022'!$B$4:$X$28,'Форма 1'!AR$7),2),"")</f>
        <v/>
      </c>
      <c r="Y454" s="30" t="str">
        <f>IF(ISNUMBER('Форма 1'!AS454),ROUND('Форма 1'!$I454*VLOOKUP('Форма 1'!$G454,'Предельники 2022'!$B$4:$X$28,'Форма 1'!AS$7),2),"")</f>
        <v/>
      </c>
      <c r="Z454" s="30" t="str">
        <f>IF(ISNUMBER('Форма 1'!AT454),ROUND('Форма 1'!$I454*VLOOKUP('Форма 1'!$G454,'Предельники 2022'!$B$4:$X$28,'Форма 1'!AT$7),2),"")</f>
        <v/>
      </c>
      <c r="AA454" s="32"/>
      <c r="AB454" s="128">
        <f>'Форма 1'!T454</f>
        <v>45657</v>
      </c>
      <c r="AC454" s="130" t="str">
        <f>'Форма 1'!U454</f>
        <v>РО</v>
      </c>
    </row>
    <row r="455" spans="1:29" x14ac:dyDescent="0.25">
      <c r="A455" s="28">
        <f t="shared" si="79"/>
        <v>29</v>
      </c>
      <c r="B455" s="74" t="str">
        <f>IF(ISBLANK('Форма 1'!B455),"",'Форма 1'!B455)</f>
        <v>Чусовской городской округ Пермского края</v>
      </c>
      <c r="C455" s="87" t="s">
        <v>278</v>
      </c>
      <c r="D455" s="29">
        <f>IF(ISBLANK(C455),"Введите адрес",IF(C455='Форма 1'!C455,SUM(E455:K455,M455:S455,Форма2[[#This Row],[19]:[22]]),"Ошибка в адресе!"))</f>
        <v>15525904.800000001</v>
      </c>
      <c r="E455" s="30" t="str">
        <f>IF(ISNUMBER('Форма 1'!Z455),ROUND('Форма 1'!$I455*VLOOKUP('Форма 1'!$G455,'Предельники 2022'!$B$4:$X$28,'Форма 1'!Z$7),2),"")</f>
        <v/>
      </c>
      <c r="F455" s="30" t="str">
        <f>IF(ISNUMBER('Форма 1'!AA455),ROUND('Форма 1'!$I455*VLOOKUP('Форма 1'!$G455,'Предельники 2022'!$B$4:$X$28,'Форма 1'!AA$7),2),"")</f>
        <v/>
      </c>
      <c r="G455" s="30" t="str">
        <f>IF(ISNUMBER('Форма 1'!AB455),ROUND('Форма 1'!$I455*VLOOKUP('Форма 1'!$G455,'Предельники 2022'!$B$4:$X$28,'Форма 1'!AB$7),2),"")</f>
        <v/>
      </c>
      <c r="H455" s="30" t="str">
        <f>IF(ISNUMBER('Форма 1'!AC455),ROUND('Форма 1'!$I455*VLOOKUP('Форма 1'!$G455,'Предельники 2022'!$B$4:$X$28,'Форма 1'!AC$7),2),"")</f>
        <v/>
      </c>
      <c r="I455" s="30" t="str">
        <f>IF(ISNUMBER('Форма 1'!AD455),ROUND('Форма 1'!$I455*VLOOKUP('Форма 1'!$G455,'Предельники 2022'!$B$4:$X$28,'Форма 1'!AD$7),2),"")</f>
        <v/>
      </c>
      <c r="J455" s="30" t="str">
        <f>IF(ISNUMBER('Форма 1'!AE455),ROUND('Форма 1'!$I455*VLOOKUP('Форма 1'!$G455,'Предельники 2022'!$B$4:$X$28,'Форма 1'!AE$7),2),"")</f>
        <v/>
      </c>
      <c r="K455" s="30" t="str">
        <f>IF(ISNUMBER('Форма 1'!AF455),ROUND('Форма 1'!$I455*VLOOKUP('Форма 1'!$G455,'Предельники 2022'!$B$4:$X$28,'Форма 1'!AF$7),2),"")</f>
        <v/>
      </c>
      <c r="L455" s="31" t="str">
        <f>IF(ISBLANK('Форма 1'!AG455),"",'Форма 1'!AG455)</f>
        <v/>
      </c>
      <c r="M455" s="32" t="str">
        <f>IF(ISBLANK('Форма 1'!AH455),"",'Форма 1'!AH455)</f>
        <v/>
      </c>
      <c r="N455" s="30" t="str">
        <f>IF(ISNUMBER('Форма 1'!AI455),ROUND('Форма 1'!$I455*VLOOKUP('Форма 1'!$G455,'Предельники 2022'!$B$4:$X$28,'Форма 1'!AI$7),2),"")</f>
        <v/>
      </c>
      <c r="O455" s="30">
        <f>IF(ISNUMBER('Форма 1'!AJ455),ROUND('Форма 1'!$I455*VLOOKUP('Форма 1'!$G455,'Предельники 2022'!$B$4:$X$28,'Форма 1'!AJ$7),2),"")</f>
        <v>15525904.800000001</v>
      </c>
      <c r="P455" s="30" t="str">
        <f>IF(ISNUMBER('Форма 1'!AK455),ROUND('Форма 1'!$I455*VLOOKUP('Форма 1'!$G455,'Предельники 2022'!$B$4:$X$28,'Форма 1'!AK$7),2),"")</f>
        <v/>
      </c>
      <c r="Q455" s="30" t="str">
        <f>IF(ISNUMBER('Форма 1'!AL455),ROUND('Форма 1'!$I455*VLOOKUP('Форма 1'!$G455,'Предельники 2022'!$B$4:$X$28,'Форма 1'!AL$7),2),"")</f>
        <v/>
      </c>
      <c r="R455" s="30" t="str">
        <f>IF(ISNUMBER('Форма 1'!AM455),ROUND('Форма 1'!$I455*VLOOKUP('Форма 1'!$G455,'Предельники 2022'!$B$4:$X$28,'Форма 1'!AM$7),2),"")</f>
        <v/>
      </c>
      <c r="S455" s="93" t="str">
        <f t="shared" si="80"/>
        <v/>
      </c>
      <c r="T455" s="93" t="str">
        <f>IF(ISNUMBER('Форма 1'!AN455),INDEX('Предельники 2022'!$C$4:$X$28,MATCH('Форма 1'!$G455,'Предельники 2022'!$B$4:$B$28,0),MATCH(T$5,'Предельники 2022'!$C$3:$X$3,0)),"")</f>
        <v/>
      </c>
      <c r="U455" s="93" t="str">
        <f>IF(ISNUMBER('Форма 1'!AO455),INDEX('Предельники 2022'!$C$4:$X$28,MATCH('Форма 1'!$G455,'Предельники 2022'!$B$4:$B$28,0),MATCH(U$5,'Предельники 2022'!$C$3:$X$3,0)),"")</f>
        <v/>
      </c>
      <c r="V455" s="93" t="str">
        <f>IF(ISNUMBER('Форма 1'!AP455),INDEX('Предельники 2022'!$C$4:$X$28,MATCH('Форма 1'!$G455,'Предельники 2022'!$B$4:$B$28,0),MATCH(V$5,'Предельники 2022'!$C$3:$X$3,0)),"")</f>
        <v/>
      </c>
      <c r="W455" s="93" t="str">
        <f>IF(ISNUMBER('Форма 1'!AQ455),INDEX('Предельники 2022'!$C$4:$X$28,MATCH('Форма 1'!$G455,'Предельники 2022'!$B$4:$B$28,0),MATCH(W$5,'Предельники 2022'!$C$3:$X$3,0)),"")</f>
        <v/>
      </c>
      <c r="X455" s="30" t="str">
        <f>IF(ISNUMBER('Форма 1'!AR455),ROUND('Форма 1'!$I455*VLOOKUP('Форма 1'!$G455,'Предельники 2022'!$B$4:$X$28,'Форма 1'!AR$7),2),"")</f>
        <v/>
      </c>
      <c r="Y455" s="30" t="str">
        <f>IF(ISNUMBER('Форма 1'!AS455),ROUND('Форма 1'!$I455*VLOOKUP('Форма 1'!$G455,'Предельники 2022'!$B$4:$X$28,'Форма 1'!AS$7),2),"")</f>
        <v/>
      </c>
      <c r="Z455" s="30" t="str">
        <f>IF(ISNUMBER('Форма 1'!AT455),ROUND('Форма 1'!$I455*VLOOKUP('Форма 1'!$G455,'Предельники 2022'!$B$4:$X$28,'Форма 1'!AT$7),2),"")</f>
        <v/>
      </c>
      <c r="AA455" s="32"/>
      <c r="AB455" s="128">
        <f>'Форма 1'!T455</f>
        <v>45657</v>
      </c>
      <c r="AC455" s="130" t="str">
        <f>'Форма 1'!U455</f>
        <v>СС</v>
      </c>
    </row>
    <row r="456" spans="1:29" x14ac:dyDescent="0.25">
      <c r="A456" s="28">
        <f t="shared" si="79"/>
        <v>30</v>
      </c>
      <c r="B456" s="74" t="str">
        <f>IF(ISBLANK('Форма 1'!B456),"",'Форма 1'!B456)</f>
        <v>Чусовской городской округ Пермского края</v>
      </c>
      <c r="C456" s="87" t="s">
        <v>1580</v>
      </c>
      <c r="D456" s="29">
        <f>IF(ISBLANK(C456),"Введите адрес",IF(C456='Форма 1'!C456,SUM(E456:K456,M456:S456,Форма2[[#This Row],[19]:[22]]),"Ошибка в адресе!"))</f>
        <v>16698647.67</v>
      </c>
      <c r="E456" s="30" t="str">
        <f>IF(ISNUMBER('Форма 1'!Z456),ROUND('Форма 1'!$I456*VLOOKUP('Форма 1'!$G456,'Предельники 2022'!$B$4:$X$28,'Форма 1'!Z$7),2),"")</f>
        <v/>
      </c>
      <c r="F456" s="30" t="str">
        <f>IF(ISNUMBER('Форма 1'!AA456),ROUND('Форма 1'!$I456*VLOOKUP('Форма 1'!$G456,'Предельники 2022'!$B$4:$X$28,'Форма 1'!AA$7),2),"")</f>
        <v/>
      </c>
      <c r="G456" s="30" t="str">
        <f>IF(ISNUMBER('Форма 1'!AB456),ROUND('Форма 1'!$I456*VLOOKUP('Форма 1'!$G456,'Предельники 2022'!$B$4:$X$28,'Форма 1'!AB$7),2),"")</f>
        <v/>
      </c>
      <c r="H456" s="30" t="str">
        <f>IF(ISNUMBER('Форма 1'!AC456),ROUND('Форма 1'!$I456*VLOOKUP('Форма 1'!$G456,'Предельники 2022'!$B$4:$X$28,'Форма 1'!AC$7),2),"")</f>
        <v/>
      </c>
      <c r="I456" s="30" t="str">
        <f>IF(ISNUMBER('Форма 1'!AD456),ROUND('Форма 1'!$I456*VLOOKUP('Форма 1'!$G456,'Предельники 2022'!$B$4:$X$28,'Форма 1'!AD$7),2),"")</f>
        <v/>
      </c>
      <c r="J456" s="30" t="str">
        <f>IF(ISNUMBER('Форма 1'!AE456),ROUND('Форма 1'!$I456*VLOOKUP('Форма 1'!$G456,'Предельники 2022'!$B$4:$X$28,'Форма 1'!AE$7),2),"")</f>
        <v/>
      </c>
      <c r="K456" s="30" t="str">
        <f>IF(ISNUMBER('Форма 1'!AF456),ROUND('Форма 1'!$I456*VLOOKUP('Форма 1'!$G456,'Предельники 2022'!$B$4:$X$28,'Форма 1'!AF$7),2),"")</f>
        <v/>
      </c>
      <c r="L456" s="31" t="str">
        <f>IF(ISBLANK('Форма 1'!AG456),"",'Форма 1'!AG456)</f>
        <v/>
      </c>
      <c r="M456" s="32" t="str">
        <f>IF(ISBLANK('Форма 1'!AH456),"",'Форма 1'!AH456)</f>
        <v/>
      </c>
      <c r="N456" s="30" t="str">
        <f>IF(ISNUMBER('Форма 1'!AI456),ROUND('Форма 1'!$I456*VLOOKUP('Форма 1'!$G456,'Предельники 2022'!$B$4:$X$28,'Форма 1'!AI$7),2),"")</f>
        <v/>
      </c>
      <c r="O456" s="30">
        <f>IF(ISNUMBER('Форма 1'!AJ456),ROUND('Форма 1'!$I456*VLOOKUP('Форма 1'!$G456,'Предельники 2022'!$B$4:$X$28,'Форма 1'!AJ$7),2),"")</f>
        <v>16698647.67</v>
      </c>
      <c r="P456" s="30" t="str">
        <f>IF(ISNUMBER('Форма 1'!AK456),ROUND('Форма 1'!$I456*VLOOKUP('Форма 1'!$G456,'Предельники 2022'!$B$4:$X$28,'Форма 1'!AK$7),2),"")</f>
        <v/>
      </c>
      <c r="Q456" s="30" t="str">
        <f>IF(ISNUMBER('Форма 1'!AL456),ROUND('Форма 1'!$I456*VLOOKUP('Форма 1'!$G456,'Предельники 2022'!$B$4:$X$28,'Форма 1'!AL$7),2),"")</f>
        <v/>
      </c>
      <c r="R456" s="30" t="str">
        <f>IF(ISNUMBER('Форма 1'!AM456),ROUND('Форма 1'!$I456*VLOOKUP('Форма 1'!$G456,'Предельники 2022'!$B$4:$X$28,'Форма 1'!AM$7),2),"")</f>
        <v/>
      </c>
      <c r="S456" s="93" t="str">
        <f t="shared" si="80"/>
        <v/>
      </c>
      <c r="T456" s="93" t="str">
        <f>IF(ISNUMBER('Форма 1'!AN456),INDEX('Предельники 2022'!$C$4:$X$28,MATCH('Форма 1'!$G456,'Предельники 2022'!$B$4:$B$28,0),MATCH(T$5,'Предельники 2022'!$C$3:$X$3,0)),"")</f>
        <v/>
      </c>
      <c r="U456" s="93" t="str">
        <f>IF(ISNUMBER('Форма 1'!AO456),INDEX('Предельники 2022'!$C$4:$X$28,MATCH('Форма 1'!$G456,'Предельники 2022'!$B$4:$B$28,0),MATCH(U$5,'Предельники 2022'!$C$3:$X$3,0)),"")</f>
        <v/>
      </c>
      <c r="V456" s="93" t="str">
        <f>IF(ISNUMBER('Форма 1'!AP456),INDEX('Предельники 2022'!$C$4:$X$28,MATCH('Форма 1'!$G456,'Предельники 2022'!$B$4:$B$28,0),MATCH(V$5,'Предельники 2022'!$C$3:$X$3,0)),"")</f>
        <v/>
      </c>
      <c r="W456" s="93" t="str">
        <f>IF(ISNUMBER('Форма 1'!AQ456),INDEX('Предельники 2022'!$C$4:$X$28,MATCH('Форма 1'!$G456,'Предельники 2022'!$B$4:$B$28,0),MATCH(W$5,'Предельники 2022'!$C$3:$X$3,0)),"")</f>
        <v/>
      </c>
      <c r="X456" s="30" t="str">
        <f>IF(ISNUMBER('Форма 1'!AR456),ROUND('Форма 1'!$I456*VLOOKUP('Форма 1'!$G456,'Предельники 2022'!$B$4:$X$28,'Форма 1'!AR$7),2),"")</f>
        <v/>
      </c>
      <c r="Y456" s="30" t="str">
        <f>IF(ISNUMBER('Форма 1'!AS456),ROUND('Форма 1'!$I456*VLOOKUP('Форма 1'!$G456,'Предельники 2022'!$B$4:$X$28,'Форма 1'!AS$7),2),"")</f>
        <v/>
      </c>
      <c r="Z456" s="30" t="str">
        <f>IF(ISNUMBER('Форма 1'!AT456),ROUND('Форма 1'!$I456*VLOOKUP('Форма 1'!$G456,'Предельники 2022'!$B$4:$X$28,'Форма 1'!AT$7),2),"")</f>
        <v/>
      </c>
      <c r="AA456" s="32"/>
      <c r="AB456" s="128">
        <f>'Форма 1'!T456</f>
        <v>45657</v>
      </c>
      <c r="AC456" s="130" t="str">
        <f>'Форма 1'!U456</f>
        <v>СС</v>
      </c>
    </row>
    <row r="457" spans="1:29" x14ac:dyDescent="0.25">
      <c r="A457" s="28">
        <f t="shared" si="79"/>
        <v>31</v>
      </c>
      <c r="B457" s="74" t="str">
        <f>IF(ISBLANK('Форма 1'!B457),"",'Форма 1'!B457)</f>
        <v>Чусовской городской округ Пермского края</v>
      </c>
      <c r="C457" s="87" t="s">
        <v>279</v>
      </c>
      <c r="D457" s="29">
        <f>IF(ISBLANK(C457),"Введите адрес",IF(C457='Форма 1'!C457,SUM(E457:K457,M457:S457,Форма2[[#This Row],[19]:[22]]),"Ошибка в адресе!"))</f>
        <v>3067994.48</v>
      </c>
      <c r="E457" s="30" t="str">
        <f>IF(ISNUMBER('Форма 1'!Z457),ROUND('Форма 1'!$I457*VLOOKUP('Форма 1'!$G457,'Предельники 2022'!$B$4:$X$28,'Форма 1'!Z$7),2),"")</f>
        <v/>
      </c>
      <c r="F457" s="30" t="str">
        <f>IF(ISNUMBER('Форма 1'!AA457),ROUND('Форма 1'!$I457*VLOOKUP('Форма 1'!$G457,'Предельники 2022'!$B$4:$X$28,'Форма 1'!AA$7),2),"")</f>
        <v/>
      </c>
      <c r="G457" s="30" t="str">
        <f>IF(ISNUMBER('Форма 1'!AB457),ROUND('Форма 1'!$I457*VLOOKUP('Форма 1'!$G457,'Предельники 2022'!$B$4:$X$28,'Форма 1'!AB$7),2),"")</f>
        <v/>
      </c>
      <c r="H457" s="30" t="str">
        <f>IF(ISNUMBER('Форма 1'!AC457),ROUND('Форма 1'!$I457*VLOOKUP('Форма 1'!$G457,'Предельники 2022'!$B$4:$X$28,'Форма 1'!AC$7),2),"")</f>
        <v/>
      </c>
      <c r="I457" s="30" t="str">
        <f>IF(ISNUMBER('Форма 1'!AD457),ROUND('Форма 1'!$I457*VLOOKUP('Форма 1'!$G457,'Предельники 2022'!$B$4:$X$28,'Форма 1'!AD$7),2),"")</f>
        <v/>
      </c>
      <c r="J457" s="30" t="str">
        <f>IF(ISNUMBER('Форма 1'!AE457),ROUND('Форма 1'!$I457*VLOOKUP('Форма 1'!$G457,'Предельники 2022'!$B$4:$X$28,'Форма 1'!AE$7),2),"")</f>
        <v/>
      </c>
      <c r="K457" s="30" t="str">
        <f>IF(ISNUMBER('Форма 1'!AF457),ROUND('Форма 1'!$I457*VLOOKUP('Форма 1'!$G457,'Предельники 2022'!$B$4:$X$28,'Форма 1'!AF$7),2),"")</f>
        <v/>
      </c>
      <c r="L457" s="31" t="str">
        <f>IF(ISBLANK('Форма 1'!AG457),"",'Форма 1'!AG457)</f>
        <v/>
      </c>
      <c r="M457" s="32" t="str">
        <f>IF(ISBLANK('Форма 1'!AH457),"",'Форма 1'!AH457)</f>
        <v/>
      </c>
      <c r="N457" s="30" t="str">
        <f>IF(ISNUMBER('Форма 1'!AI457),ROUND('Форма 1'!$I457*VLOOKUP('Форма 1'!$G457,'Предельники 2022'!$B$4:$X$28,'Форма 1'!AI$7),2),"")</f>
        <v/>
      </c>
      <c r="O457" s="30">
        <f>IF(ISNUMBER('Форма 1'!AJ457),ROUND('Форма 1'!$I457*VLOOKUP('Форма 1'!$G457,'Предельники 2022'!$B$4:$X$28,'Форма 1'!AJ$7),2),"")</f>
        <v>3067994.48</v>
      </c>
      <c r="P457" s="30" t="str">
        <f>IF(ISNUMBER('Форма 1'!AK457),ROUND('Форма 1'!$I457*VLOOKUP('Форма 1'!$G457,'Предельники 2022'!$B$4:$X$28,'Форма 1'!AK$7),2),"")</f>
        <v/>
      </c>
      <c r="Q457" s="30" t="str">
        <f>IF(ISNUMBER('Форма 1'!AL457),ROUND('Форма 1'!$I457*VLOOKUP('Форма 1'!$G457,'Предельники 2022'!$B$4:$X$28,'Форма 1'!AL$7),2),"")</f>
        <v/>
      </c>
      <c r="R457" s="30" t="str">
        <f>IF(ISNUMBER('Форма 1'!AM457),ROUND('Форма 1'!$I457*VLOOKUP('Форма 1'!$G457,'Предельники 2022'!$B$4:$X$28,'Форма 1'!AM$7),2),"")</f>
        <v/>
      </c>
      <c r="S457" s="93" t="str">
        <f t="shared" si="80"/>
        <v/>
      </c>
      <c r="T457" s="93" t="str">
        <f>IF(ISNUMBER('Форма 1'!AN457),INDEX('Предельники 2022'!$C$4:$X$28,MATCH('Форма 1'!$G457,'Предельники 2022'!$B$4:$B$28,0),MATCH(T$5,'Предельники 2022'!$C$3:$X$3,0)),"")</f>
        <v/>
      </c>
      <c r="U457" s="93" t="str">
        <f>IF(ISNUMBER('Форма 1'!AO457),INDEX('Предельники 2022'!$C$4:$X$28,MATCH('Форма 1'!$G457,'Предельники 2022'!$B$4:$B$28,0),MATCH(U$5,'Предельники 2022'!$C$3:$X$3,0)),"")</f>
        <v/>
      </c>
      <c r="V457" s="93" t="str">
        <f>IF(ISNUMBER('Форма 1'!AP457),INDEX('Предельники 2022'!$C$4:$X$28,MATCH('Форма 1'!$G457,'Предельники 2022'!$B$4:$B$28,0),MATCH(V$5,'Предельники 2022'!$C$3:$X$3,0)),"")</f>
        <v/>
      </c>
      <c r="W457" s="93" t="str">
        <f>IF(ISNUMBER('Форма 1'!AQ457),INDEX('Предельники 2022'!$C$4:$X$28,MATCH('Форма 1'!$G457,'Предельники 2022'!$B$4:$B$28,0),MATCH(W$5,'Предельники 2022'!$C$3:$X$3,0)),"")</f>
        <v/>
      </c>
      <c r="X457" s="30" t="str">
        <f>IF(ISNUMBER('Форма 1'!AR457),ROUND('Форма 1'!$I457*VLOOKUP('Форма 1'!$G457,'Предельники 2022'!$B$4:$X$28,'Форма 1'!AR$7),2),"")</f>
        <v/>
      </c>
      <c r="Y457" s="30" t="str">
        <f>IF(ISNUMBER('Форма 1'!AS457),ROUND('Форма 1'!$I457*VLOOKUP('Форма 1'!$G457,'Предельники 2022'!$B$4:$X$28,'Форма 1'!AS$7),2),"")</f>
        <v/>
      </c>
      <c r="Z457" s="30" t="str">
        <f>IF(ISNUMBER('Форма 1'!AT457),ROUND('Форма 1'!$I457*VLOOKUP('Форма 1'!$G457,'Предельники 2022'!$B$4:$X$28,'Форма 1'!AT$7),2),"")</f>
        <v/>
      </c>
      <c r="AA457" s="32"/>
      <c r="AB457" s="128">
        <f>'Форма 1'!T457</f>
        <v>45657</v>
      </c>
      <c r="AC457" s="130" t="str">
        <f>'Форма 1'!U457</f>
        <v>РО</v>
      </c>
    </row>
    <row r="458" spans="1:29" x14ac:dyDescent="0.25">
      <c r="A458" s="28">
        <f t="shared" si="79"/>
        <v>32</v>
      </c>
      <c r="B458" s="74" t="str">
        <f>IF(ISBLANK('Форма 1'!B458),"",'Форма 1'!B458)</f>
        <v>Чусовской городской округ Пермского края</v>
      </c>
      <c r="C458" s="87" t="s">
        <v>245</v>
      </c>
      <c r="D458" s="29">
        <f>IF(ISBLANK(C458),"Введите адрес",IF(C458='Форма 1'!C458,SUM(E458:K458,M458:S458,Форма2[[#This Row],[19]:[22]]),"Ошибка в адресе!"))</f>
        <v>4469991.3</v>
      </c>
      <c r="E458" s="30" t="str">
        <f>IF(ISNUMBER('Форма 1'!Z458),ROUND('Форма 1'!$I458*VLOOKUP('Форма 1'!$G458,'Предельники 2022'!$B$4:$X$28,'Форма 1'!Z$7),2),"")</f>
        <v/>
      </c>
      <c r="F458" s="30" t="str">
        <f>IF(ISNUMBER('Форма 1'!AA458),ROUND('Форма 1'!$I458*VLOOKUP('Форма 1'!$G458,'Предельники 2022'!$B$4:$X$28,'Форма 1'!AA$7),2),"")</f>
        <v/>
      </c>
      <c r="G458" s="30" t="str">
        <f>IF(ISNUMBER('Форма 1'!AB458),ROUND('Форма 1'!$I458*VLOOKUP('Форма 1'!$G458,'Предельники 2022'!$B$4:$X$28,'Форма 1'!AB$7),2),"")</f>
        <v/>
      </c>
      <c r="H458" s="30" t="str">
        <f>IF(ISNUMBER('Форма 1'!AC458),ROUND('Форма 1'!$I458*VLOOKUP('Форма 1'!$G458,'Предельники 2022'!$B$4:$X$28,'Форма 1'!AC$7),2),"")</f>
        <v/>
      </c>
      <c r="I458" s="30" t="str">
        <f>IF(ISNUMBER('Форма 1'!AD458),ROUND('Форма 1'!$I458*VLOOKUP('Форма 1'!$G458,'Предельники 2022'!$B$4:$X$28,'Форма 1'!AD$7),2),"")</f>
        <v/>
      </c>
      <c r="J458" s="30" t="str">
        <f>IF(ISNUMBER('Форма 1'!AE458),ROUND('Форма 1'!$I458*VLOOKUP('Форма 1'!$G458,'Предельники 2022'!$B$4:$X$28,'Форма 1'!AE$7),2),"")</f>
        <v/>
      </c>
      <c r="K458" s="30" t="str">
        <f>IF(ISNUMBER('Форма 1'!AF458),ROUND('Форма 1'!$I458*VLOOKUP('Форма 1'!$G458,'Предельники 2022'!$B$4:$X$28,'Форма 1'!AF$7),2),"")</f>
        <v/>
      </c>
      <c r="L458" s="31" t="str">
        <f>IF(ISBLANK('Форма 1'!AG458),"",'Форма 1'!AG458)</f>
        <v/>
      </c>
      <c r="M458" s="32" t="str">
        <f>IF(ISBLANK('Форма 1'!AH458),"",'Форма 1'!AH458)</f>
        <v/>
      </c>
      <c r="N458" s="30">
        <f>IF(ISNUMBER('Форма 1'!AI458),ROUND('Форма 1'!$I458*VLOOKUP('Форма 1'!$G458,'Предельники 2022'!$B$4:$X$28,'Форма 1'!AI$7),2),"")</f>
        <v>4469991.3</v>
      </c>
      <c r="O458" s="30" t="str">
        <f>IF(ISNUMBER('Форма 1'!AJ458),ROUND('Форма 1'!$I458*VLOOKUP('Форма 1'!$G458,'Предельники 2022'!$B$4:$X$28,'Форма 1'!AJ$7),2),"")</f>
        <v/>
      </c>
      <c r="P458" s="30" t="str">
        <f>IF(ISNUMBER('Форма 1'!AK458),ROUND('Форма 1'!$I458*VLOOKUP('Форма 1'!$G458,'Предельники 2022'!$B$4:$X$28,'Форма 1'!AK$7),2),"")</f>
        <v/>
      </c>
      <c r="Q458" s="30" t="str">
        <f>IF(ISNUMBER('Форма 1'!AL458),ROUND('Форма 1'!$I458*VLOOKUP('Форма 1'!$G458,'Предельники 2022'!$B$4:$X$28,'Форма 1'!AL$7),2),"")</f>
        <v/>
      </c>
      <c r="R458" s="30" t="str">
        <f>IF(ISNUMBER('Форма 1'!AM458),ROUND('Форма 1'!$I458*VLOOKUP('Форма 1'!$G458,'Предельники 2022'!$B$4:$X$28,'Форма 1'!AM$7),2),"")</f>
        <v/>
      </c>
      <c r="S458" s="93" t="str">
        <f t="shared" si="80"/>
        <v/>
      </c>
      <c r="T458" s="93" t="str">
        <f>IF(ISNUMBER('Форма 1'!AN458),INDEX('Предельники 2022'!$C$4:$X$28,MATCH('Форма 1'!$G458,'Предельники 2022'!$B$4:$B$28,0),MATCH(T$5,'Предельники 2022'!$C$3:$X$3,0)),"")</f>
        <v/>
      </c>
      <c r="U458" s="93" t="str">
        <f>IF(ISNUMBER('Форма 1'!AO458),INDEX('Предельники 2022'!$C$4:$X$28,MATCH('Форма 1'!$G458,'Предельники 2022'!$B$4:$B$28,0),MATCH(U$5,'Предельники 2022'!$C$3:$X$3,0)),"")</f>
        <v/>
      </c>
      <c r="V458" s="93" t="str">
        <f>IF(ISNUMBER('Форма 1'!AP458),INDEX('Предельники 2022'!$C$4:$X$28,MATCH('Форма 1'!$G458,'Предельники 2022'!$B$4:$B$28,0),MATCH(V$5,'Предельники 2022'!$C$3:$X$3,0)),"")</f>
        <v/>
      </c>
      <c r="W458" s="93" t="str">
        <f>IF(ISNUMBER('Форма 1'!AQ458),INDEX('Предельники 2022'!$C$4:$X$28,MATCH('Форма 1'!$G458,'Предельники 2022'!$B$4:$B$28,0),MATCH(W$5,'Предельники 2022'!$C$3:$X$3,0)),"")</f>
        <v/>
      </c>
      <c r="X458" s="30" t="str">
        <f>IF(ISNUMBER('Форма 1'!AR458),ROUND('Форма 1'!$I458*VLOOKUP('Форма 1'!$G458,'Предельники 2022'!$B$4:$X$28,'Форма 1'!AR$7),2),"")</f>
        <v/>
      </c>
      <c r="Y458" s="30" t="str">
        <f>IF(ISNUMBER('Форма 1'!AS458),ROUND('Форма 1'!$I458*VLOOKUP('Форма 1'!$G458,'Предельники 2022'!$B$4:$X$28,'Форма 1'!AS$7),2),"")</f>
        <v/>
      </c>
      <c r="Z458" s="30" t="str">
        <f>IF(ISNUMBER('Форма 1'!AT458),ROUND('Форма 1'!$I458*VLOOKUP('Форма 1'!$G458,'Предельники 2022'!$B$4:$X$28,'Форма 1'!AT$7),2),"")</f>
        <v/>
      </c>
      <c r="AA458" s="32"/>
      <c r="AB458" s="128">
        <f>'Форма 1'!T458</f>
        <v>45657</v>
      </c>
      <c r="AC458" s="130" t="str">
        <f>'Форма 1'!U458</f>
        <v>РО</v>
      </c>
    </row>
    <row r="459" spans="1:29" x14ac:dyDescent="0.25">
      <c r="A459" s="28">
        <f t="shared" si="79"/>
        <v>33</v>
      </c>
      <c r="B459" s="74" t="str">
        <f>IF(ISBLANK('Форма 1'!B459),"",'Форма 1'!B459)</f>
        <v>Чусовской городской округ Пермского края</v>
      </c>
      <c r="C459" s="87" t="s">
        <v>57</v>
      </c>
      <c r="D459" s="29">
        <f>IF(ISBLANK(C459),"Введите адрес",IF(C459='Форма 1'!C459,SUM(E459:K459,M459:S459,Форма2[[#This Row],[19]:[22]]),"Ошибка в адресе!"))</f>
        <v>5481879.21</v>
      </c>
      <c r="E459" s="30">
        <f>IF(ISNUMBER('Форма 1'!Z459),ROUND('Форма 1'!$I459*VLOOKUP('Форма 1'!$G459,'Предельники 2022'!$B$4:$X$28,'Форма 1'!Z$7),2),"")</f>
        <v>562641.22</v>
      </c>
      <c r="F459" s="30" t="str">
        <f>IF(ISNUMBER('Форма 1'!AA459),ROUND('Форма 1'!$I459*VLOOKUP('Форма 1'!$G459,'Предельники 2022'!$B$4:$X$28,'Форма 1'!AA$7),2),"")</f>
        <v/>
      </c>
      <c r="G459" s="30" t="str">
        <f>IF(ISNUMBER('Форма 1'!AB459),ROUND('Форма 1'!$I459*VLOOKUP('Форма 1'!$G459,'Предельники 2022'!$B$4:$X$28,'Форма 1'!AB$7),2),"")</f>
        <v/>
      </c>
      <c r="H459" s="30" t="str">
        <f>IF(ISNUMBER('Форма 1'!AC459),ROUND('Форма 1'!$I459*VLOOKUP('Форма 1'!$G459,'Предельники 2022'!$B$4:$X$28,'Форма 1'!AC$7),2),"")</f>
        <v/>
      </c>
      <c r="I459" s="30" t="str">
        <f>IF(ISNUMBER('Форма 1'!AD459),ROUND('Форма 1'!$I459*VLOOKUP('Форма 1'!$G459,'Предельники 2022'!$B$4:$X$28,'Форма 1'!AD$7),2),"")</f>
        <v/>
      </c>
      <c r="J459" s="30">
        <f>IF(ISNUMBER('Форма 1'!AE459),ROUND('Форма 1'!$I459*VLOOKUP('Форма 1'!$G459,'Предельники 2022'!$B$4:$X$28,'Форма 1'!AE$7),2),"")</f>
        <v>490021.27</v>
      </c>
      <c r="K459" s="30" t="str">
        <f>IF(ISNUMBER('Форма 1'!AF459),ROUND('Форма 1'!$I459*VLOOKUP('Форма 1'!$G459,'Предельники 2022'!$B$4:$X$28,'Форма 1'!AF$7),2),"")</f>
        <v/>
      </c>
      <c r="L459" s="31" t="str">
        <f>IF(ISBLANK('Форма 1'!AG459),"",'Форма 1'!AG459)</f>
        <v/>
      </c>
      <c r="M459" s="32" t="str">
        <f>IF(ISBLANK('Форма 1'!AH459),"",'Форма 1'!AH459)</f>
        <v/>
      </c>
      <c r="N459" s="30" t="str">
        <f>IF(ISNUMBER('Форма 1'!AI459),ROUND('Форма 1'!$I459*VLOOKUP('Форма 1'!$G459,'Предельники 2022'!$B$4:$X$28,'Форма 1'!AI$7),2),"")</f>
        <v/>
      </c>
      <c r="O459" s="30">
        <f>IF(ISNUMBER('Форма 1'!AJ459),ROUND('Форма 1'!$I459*VLOOKUP('Форма 1'!$G459,'Предельники 2022'!$B$4:$X$28,'Форма 1'!AJ$7),2),"")</f>
        <v>4429216.72</v>
      </c>
      <c r="P459" s="30" t="str">
        <f>IF(ISNUMBER('Форма 1'!AK459),ROUND('Форма 1'!$I459*VLOOKUP('Форма 1'!$G459,'Предельники 2022'!$B$4:$X$28,'Форма 1'!AK$7),2),"")</f>
        <v/>
      </c>
      <c r="Q459" s="30" t="str">
        <f>IF(ISNUMBER('Форма 1'!AL459),ROUND('Форма 1'!$I459*VLOOKUP('Форма 1'!$G459,'Предельники 2022'!$B$4:$X$28,'Форма 1'!AL$7),2),"")</f>
        <v/>
      </c>
      <c r="R459" s="30" t="str">
        <f>IF(ISNUMBER('Форма 1'!AM459),ROUND('Форма 1'!$I459*VLOOKUP('Форма 1'!$G459,'Предельники 2022'!$B$4:$X$28,'Форма 1'!AM$7),2),"")</f>
        <v/>
      </c>
      <c r="S459" s="93" t="str">
        <f t="shared" si="80"/>
        <v/>
      </c>
      <c r="T459" s="93" t="str">
        <f>IF(ISNUMBER('Форма 1'!AN459),INDEX('Предельники 2022'!$C$4:$X$28,MATCH('Форма 1'!$G459,'Предельники 2022'!$B$4:$B$28,0),MATCH(T$5,'Предельники 2022'!$C$3:$X$3,0)),"")</f>
        <v/>
      </c>
      <c r="U459" s="93" t="str">
        <f>IF(ISNUMBER('Форма 1'!AO459),INDEX('Предельники 2022'!$C$4:$X$28,MATCH('Форма 1'!$G459,'Предельники 2022'!$B$4:$B$28,0),MATCH(U$5,'Предельники 2022'!$C$3:$X$3,0)),"")</f>
        <v/>
      </c>
      <c r="V459" s="93" t="str">
        <f>IF(ISNUMBER('Форма 1'!AP459),INDEX('Предельники 2022'!$C$4:$X$28,MATCH('Форма 1'!$G459,'Предельники 2022'!$B$4:$B$28,0),MATCH(V$5,'Предельники 2022'!$C$3:$X$3,0)),"")</f>
        <v/>
      </c>
      <c r="W459" s="93" t="str">
        <f>IF(ISNUMBER('Форма 1'!AQ459),INDEX('Предельники 2022'!$C$4:$X$28,MATCH('Форма 1'!$G459,'Предельники 2022'!$B$4:$B$28,0),MATCH(W$5,'Предельники 2022'!$C$3:$X$3,0)),"")</f>
        <v/>
      </c>
      <c r="X459" s="30" t="str">
        <f>IF(ISNUMBER('Форма 1'!AR459),ROUND('Форма 1'!$I459*VLOOKUP('Форма 1'!$G459,'Предельники 2022'!$B$4:$X$28,'Форма 1'!AR$7),2),"")</f>
        <v/>
      </c>
      <c r="Y459" s="30" t="str">
        <f>IF(ISNUMBER('Форма 1'!AS459),ROUND('Форма 1'!$I459*VLOOKUP('Форма 1'!$G459,'Предельники 2022'!$B$4:$X$28,'Форма 1'!AS$7),2),"")</f>
        <v/>
      </c>
      <c r="Z459" s="30" t="str">
        <f>IF(ISNUMBER('Форма 1'!AT459),ROUND('Форма 1'!$I459*VLOOKUP('Форма 1'!$G459,'Предельники 2022'!$B$4:$X$28,'Форма 1'!AT$7),2),"")</f>
        <v/>
      </c>
      <c r="AA459" s="32"/>
      <c r="AB459" s="128">
        <f>'Форма 1'!T459</f>
        <v>45657</v>
      </c>
      <c r="AC459" s="130" t="str">
        <f>'Форма 1'!U459</f>
        <v>РО</v>
      </c>
    </row>
    <row r="460" spans="1:29" x14ac:dyDescent="0.25">
      <c r="A460" s="28">
        <f t="shared" si="79"/>
        <v>34</v>
      </c>
      <c r="B460" s="74" t="str">
        <f>IF(ISBLANK('Форма 1'!B460),"",'Форма 1'!B460)</f>
        <v>Чусовской городской округ Пермского края</v>
      </c>
      <c r="C460" s="87" t="s">
        <v>246</v>
      </c>
      <c r="D460" s="29">
        <f>IF(ISBLANK(C460),"Введите адрес",IF(C460='Форма 1'!C460,SUM(E460:K460,M460:S460,Форма2[[#This Row],[19]:[22]]),"Ошибка в адресе!"))</f>
        <v>4161287.61</v>
      </c>
      <c r="E460" s="30" t="str">
        <f>IF(ISNUMBER('Форма 1'!Z460),ROUND('Форма 1'!$I460*VLOOKUP('Форма 1'!$G460,'Предельники 2022'!$B$4:$X$28,'Форма 1'!Z$7),2),"")</f>
        <v/>
      </c>
      <c r="F460" s="30" t="str">
        <f>IF(ISNUMBER('Форма 1'!AA460),ROUND('Форма 1'!$I460*VLOOKUP('Форма 1'!$G460,'Предельники 2022'!$B$4:$X$28,'Форма 1'!AA$7),2),"")</f>
        <v/>
      </c>
      <c r="G460" s="30" t="str">
        <f>IF(ISNUMBER('Форма 1'!AB460),ROUND('Форма 1'!$I460*VLOOKUP('Форма 1'!$G460,'Предельники 2022'!$B$4:$X$28,'Форма 1'!AB$7),2),"")</f>
        <v/>
      </c>
      <c r="H460" s="30" t="str">
        <f>IF(ISNUMBER('Форма 1'!AC460),ROUND('Форма 1'!$I460*VLOOKUP('Форма 1'!$G460,'Предельники 2022'!$B$4:$X$28,'Форма 1'!AC$7),2),"")</f>
        <v/>
      </c>
      <c r="I460" s="30" t="str">
        <f>IF(ISNUMBER('Форма 1'!AD460),ROUND('Форма 1'!$I460*VLOOKUP('Форма 1'!$G460,'Предельники 2022'!$B$4:$X$28,'Форма 1'!AD$7),2),"")</f>
        <v/>
      </c>
      <c r="J460" s="30" t="str">
        <f>IF(ISNUMBER('Форма 1'!AE460),ROUND('Форма 1'!$I460*VLOOKUP('Форма 1'!$G460,'Предельники 2022'!$B$4:$X$28,'Форма 1'!AE$7),2),"")</f>
        <v/>
      </c>
      <c r="K460" s="30" t="str">
        <f>IF(ISNUMBER('Форма 1'!AF460),ROUND('Форма 1'!$I460*VLOOKUP('Форма 1'!$G460,'Предельники 2022'!$B$4:$X$28,'Форма 1'!AF$7),2),"")</f>
        <v/>
      </c>
      <c r="L460" s="31" t="str">
        <f>IF(ISBLANK('Форма 1'!AG460),"",'Форма 1'!AG460)</f>
        <v/>
      </c>
      <c r="M460" s="32" t="str">
        <f>IF(ISBLANK('Форма 1'!AH460),"",'Форма 1'!AH460)</f>
        <v/>
      </c>
      <c r="N460" s="30">
        <f>IF(ISNUMBER('Форма 1'!AI460),ROUND('Форма 1'!$I460*VLOOKUP('Форма 1'!$G460,'Предельники 2022'!$B$4:$X$28,'Форма 1'!AI$7),2),"")</f>
        <v>4161287.61</v>
      </c>
      <c r="O460" s="30" t="str">
        <f>IF(ISNUMBER('Форма 1'!AJ460),ROUND('Форма 1'!$I460*VLOOKUP('Форма 1'!$G460,'Предельники 2022'!$B$4:$X$28,'Форма 1'!AJ$7),2),"")</f>
        <v/>
      </c>
      <c r="P460" s="30" t="str">
        <f>IF(ISNUMBER('Форма 1'!AK460),ROUND('Форма 1'!$I460*VLOOKUP('Форма 1'!$G460,'Предельники 2022'!$B$4:$X$28,'Форма 1'!AK$7),2),"")</f>
        <v/>
      </c>
      <c r="Q460" s="30" t="str">
        <f>IF(ISNUMBER('Форма 1'!AL460),ROUND('Форма 1'!$I460*VLOOKUP('Форма 1'!$G460,'Предельники 2022'!$B$4:$X$28,'Форма 1'!AL$7),2),"")</f>
        <v/>
      </c>
      <c r="R460" s="30" t="str">
        <f>IF(ISNUMBER('Форма 1'!AM460),ROUND('Форма 1'!$I460*VLOOKUP('Форма 1'!$G460,'Предельники 2022'!$B$4:$X$28,'Форма 1'!AM$7),2),"")</f>
        <v/>
      </c>
      <c r="S460" s="93" t="str">
        <f t="shared" si="80"/>
        <v/>
      </c>
      <c r="T460" s="93" t="str">
        <f>IF(ISNUMBER('Форма 1'!AN460),INDEX('Предельники 2022'!$C$4:$X$28,MATCH('Форма 1'!$G460,'Предельники 2022'!$B$4:$B$28,0),MATCH(T$5,'Предельники 2022'!$C$3:$X$3,0)),"")</f>
        <v/>
      </c>
      <c r="U460" s="93" t="str">
        <f>IF(ISNUMBER('Форма 1'!AO460),INDEX('Предельники 2022'!$C$4:$X$28,MATCH('Форма 1'!$G460,'Предельники 2022'!$B$4:$B$28,0),MATCH(U$5,'Предельники 2022'!$C$3:$X$3,0)),"")</f>
        <v/>
      </c>
      <c r="V460" s="93" t="str">
        <f>IF(ISNUMBER('Форма 1'!AP460),INDEX('Предельники 2022'!$C$4:$X$28,MATCH('Форма 1'!$G460,'Предельники 2022'!$B$4:$B$28,0),MATCH(V$5,'Предельники 2022'!$C$3:$X$3,0)),"")</f>
        <v/>
      </c>
      <c r="W460" s="93" t="str">
        <f>IF(ISNUMBER('Форма 1'!AQ460),INDEX('Предельники 2022'!$C$4:$X$28,MATCH('Форма 1'!$G460,'Предельники 2022'!$B$4:$B$28,0),MATCH(W$5,'Предельники 2022'!$C$3:$X$3,0)),"")</f>
        <v/>
      </c>
      <c r="X460" s="30" t="str">
        <f>IF(ISNUMBER('Форма 1'!AR460),ROUND('Форма 1'!$I460*VLOOKUP('Форма 1'!$G460,'Предельники 2022'!$B$4:$X$28,'Форма 1'!AR$7),2),"")</f>
        <v/>
      </c>
      <c r="Y460" s="30" t="str">
        <f>IF(ISNUMBER('Форма 1'!AS460),ROUND('Форма 1'!$I460*VLOOKUP('Форма 1'!$G460,'Предельники 2022'!$B$4:$X$28,'Форма 1'!AS$7),2),"")</f>
        <v/>
      </c>
      <c r="Z460" s="30" t="str">
        <f>IF(ISNUMBER('Форма 1'!AT460),ROUND('Форма 1'!$I460*VLOOKUP('Форма 1'!$G460,'Предельники 2022'!$B$4:$X$28,'Форма 1'!AT$7),2),"")</f>
        <v/>
      </c>
      <c r="AA460" s="32"/>
      <c r="AB460" s="128">
        <f>'Форма 1'!T460</f>
        <v>45657</v>
      </c>
      <c r="AC460" s="130" t="str">
        <f>'Форма 1'!U460</f>
        <v>РО</v>
      </c>
    </row>
    <row r="461" spans="1:29" x14ac:dyDescent="0.25">
      <c r="A461" s="28">
        <f t="shared" si="79"/>
        <v>35</v>
      </c>
      <c r="B461" s="74" t="str">
        <f>IF(ISBLANK('Форма 1'!B461),"",'Форма 1'!B461)</f>
        <v>Чусовской городской округ Пермского края</v>
      </c>
      <c r="C461" s="87" t="s">
        <v>1595</v>
      </c>
      <c r="D461" s="29">
        <f>IF(ISBLANK(C461),"Введите адрес",IF(C461='Форма 1'!C461,SUM(E461:K461,M461:S461,Форма2[[#This Row],[19]:[22]]),"Ошибка в адресе!"))</f>
        <v>22373951.760000002</v>
      </c>
      <c r="E461" s="30" t="str">
        <f>IF(ISNUMBER('Форма 1'!Z461),ROUND('Форма 1'!$I461*VLOOKUP('Форма 1'!$G461,'Предельники 2022'!$B$4:$X$28,'Форма 1'!Z$7),2),"")</f>
        <v/>
      </c>
      <c r="F461" s="30" t="str">
        <f>IF(ISNUMBER('Форма 1'!AA461),ROUND('Форма 1'!$I461*VLOOKUP('Форма 1'!$G461,'Предельники 2022'!$B$4:$X$28,'Форма 1'!AA$7),2),"")</f>
        <v/>
      </c>
      <c r="G461" s="30" t="str">
        <f>IF(ISNUMBER('Форма 1'!AB461),ROUND('Форма 1'!$I461*VLOOKUP('Форма 1'!$G461,'Предельники 2022'!$B$4:$X$28,'Форма 1'!AB$7),2),"")</f>
        <v/>
      </c>
      <c r="H461" s="30" t="str">
        <f>IF(ISNUMBER('Форма 1'!AC461),ROUND('Форма 1'!$I461*VLOOKUP('Форма 1'!$G461,'Предельники 2022'!$B$4:$X$28,'Форма 1'!AC$7),2),"")</f>
        <v/>
      </c>
      <c r="I461" s="30" t="str">
        <f>IF(ISNUMBER('Форма 1'!AD461),ROUND('Форма 1'!$I461*VLOOKUP('Форма 1'!$G461,'Предельники 2022'!$B$4:$X$28,'Форма 1'!AD$7),2),"")</f>
        <v/>
      </c>
      <c r="J461" s="30" t="str">
        <f>IF(ISNUMBER('Форма 1'!AE461),ROUND('Форма 1'!$I461*VLOOKUP('Форма 1'!$G461,'Предельники 2022'!$B$4:$X$28,'Форма 1'!AE$7),2),"")</f>
        <v/>
      </c>
      <c r="K461" s="30" t="str">
        <f>IF(ISNUMBER('Форма 1'!AF461),ROUND('Форма 1'!$I461*VLOOKUP('Форма 1'!$G461,'Предельники 2022'!$B$4:$X$28,'Форма 1'!AF$7),2),"")</f>
        <v/>
      </c>
      <c r="L461" s="31" t="str">
        <f>IF(ISBLANK('Форма 1'!AG461),"",'Форма 1'!AG461)</f>
        <v/>
      </c>
      <c r="M461" s="32" t="str">
        <f>IF(ISBLANK('Форма 1'!AH461),"",'Форма 1'!AH461)</f>
        <v/>
      </c>
      <c r="N461" s="30" t="str">
        <f>IF(ISNUMBER('Форма 1'!AI461),ROUND('Форма 1'!$I461*VLOOKUP('Форма 1'!$G461,'Предельники 2022'!$B$4:$X$28,'Форма 1'!AI$7),2),"")</f>
        <v/>
      </c>
      <c r="O461" s="30">
        <f>IF(ISNUMBER('Форма 1'!AJ461),ROUND('Форма 1'!$I461*VLOOKUP('Форма 1'!$G461,'Предельники 2022'!$B$4:$X$28,'Форма 1'!AJ$7),2),"")</f>
        <v>22373951.760000002</v>
      </c>
      <c r="P461" s="30" t="str">
        <f>IF(ISNUMBER('Форма 1'!AK461),ROUND('Форма 1'!$I461*VLOOKUP('Форма 1'!$G461,'Предельники 2022'!$B$4:$X$28,'Форма 1'!AK$7),2),"")</f>
        <v/>
      </c>
      <c r="Q461" s="30" t="str">
        <f>IF(ISNUMBER('Форма 1'!AL461),ROUND('Форма 1'!$I461*VLOOKUP('Форма 1'!$G461,'Предельники 2022'!$B$4:$X$28,'Форма 1'!AL$7),2),"")</f>
        <v/>
      </c>
      <c r="R461" s="30" t="str">
        <f>IF(ISNUMBER('Форма 1'!AM461),ROUND('Форма 1'!$I461*VLOOKUP('Форма 1'!$G461,'Предельники 2022'!$B$4:$X$28,'Форма 1'!AM$7),2),"")</f>
        <v/>
      </c>
      <c r="S461" s="93" t="str">
        <f t="shared" si="80"/>
        <v/>
      </c>
      <c r="T461" s="93" t="str">
        <f>IF(ISNUMBER('Форма 1'!AN461),INDEX('Предельники 2022'!$C$4:$X$28,MATCH('Форма 1'!$G461,'Предельники 2022'!$B$4:$B$28,0),MATCH(T$5,'Предельники 2022'!$C$3:$X$3,0)),"")</f>
        <v/>
      </c>
      <c r="U461" s="93" t="str">
        <f>IF(ISNUMBER('Форма 1'!AO461),INDEX('Предельники 2022'!$C$4:$X$28,MATCH('Форма 1'!$G461,'Предельники 2022'!$B$4:$B$28,0),MATCH(U$5,'Предельники 2022'!$C$3:$X$3,0)),"")</f>
        <v/>
      </c>
      <c r="V461" s="93" t="str">
        <f>IF(ISNUMBER('Форма 1'!AP461),INDEX('Предельники 2022'!$C$4:$X$28,MATCH('Форма 1'!$G461,'Предельники 2022'!$B$4:$B$28,0),MATCH(V$5,'Предельники 2022'!$C$3:$X$3,0)),"")</f>
        <v/>
      </c>
      <c r="W461" s="93" t="str">
        <f>IF(ISNUMBER('Форма 1'!AQ461),INDEX('Предельники 2022'!$C$4:$X$28,MATCH('Форма 1'!$G461,'Предельники 2022'!$B$4:$B$28,0),MATCH(W$5,'Предельники 2022'!$C$3:$X$3,0)),"")</f>
        <v/>
      </c>
      <c r="X461" s="30" t="str">
        <f>IF(ISNUMBER('Форма 1'!AR461),ROUND('Форма 1'!$I461*VLOOKUP('Форма 1'!$G461,'Предельники 2022'!$B$4:$X$28,'Форма 1'!AR$7),2),"")</f>
        <v/>
      </c>
      <c r="Y461" s="30" t="str">
        <f>IF(ISNUMBER('Форма 1'!AS461),ROUND('Форма 1'!$I461*VLOOKUP('Форма 1'!$G461,'Предельники 2022'!$B$4:$X$28,'Форма 1'!AS$7),2),"")</f>
        <v/>
      </c>
      <c r="Z461" s="30" t="str">
        <f>IF(ISNUMBER('Форма 1'!AT461),ROUND('Форма 1'!$I461*VLOOKUP('Форма 1'!$G461,'Предельники 2022'!$B$4:$X$28,'Форма 1'!AT$7),2),"")</f>
        <v/>
      </c>
      <c r="AA461" s="32"/>
      <c r="AB461" s="128">
        <f>'Форма 1'!T461</f>
        <v>45657</v>
      </c>
      <c r="AC461" s="130" t="str">
        <f>'Форма 1'!U461</f>
        <v>СС</v>
      </c>
    </row>
    <row r="462" spans="1:29" x14ac:dyDescent="0.25">
      <c r="A462" s="28">
        <f t="shared" si="79"/>
        <v>36</v>
      </c>
      <c r="B462" s="74" t="str">
        <f>IF(ISBLANK('Форма 1'!B462),"",'Форма 1'!B462)</f>
        <v>Чусовской городской округ Пермского края</v>
      </c>
      <c r="C462" s="87" t="s">
        <v>1616</v>
      </c>
      <c r="D462" s="29">
        <f>IF(ISBLANK(C462),"Введите адрес",IF(C462='Форма 1'!C462,SUM(E462:K462,M462:S462,Форма2[[#This Row],[19]:[22]]),"Ошибка в адресе!"))</f>
        <v>8641315.0700000003</v>
      </c>
      <c r="E462" s="30" t="str">
        <f>IF(ISNUMBER('Форма 1'!Z462),ROUND('Форма 1'!$I462*VLOOKUP('Форма 1'!$G462,'Предельники 2022'!$B$4:$X$28,'Форма 1'!Z$7),2),"")</f>
        <v/>
      </c>
      <c r="F462" s="30">
        <f>IF(ISNUMBER('Форма 1'!AA462),ROUND('Форма 1'!$I462*VLOOKUP('Форма 1'!$G462,'Предельники 2022'!$B$4:$X$28,'Форма 1'!AA$7),2),"")</f>
        <v>8641315.0700000003</v>
      </c>
      <c r="G462" s="30" t="str">
        <f>IF(ISNUMBER('Форма 1'!AB462),ROUND('Форма 1'!$I462*VLOOKUP('Форма 1'!$G462,'Предельники 2022'!$B$4:$X$28,'Форма 1'!AB$7),2),"")</f>
        <v/>
      </c>
      <c r="H462" s="30" t="str">
        <f>IF(ISNUMBER('Форма 1'!AC462),ROUND('Форма 1'!$I462*VLOOKUP('Форма 1'!$G462,'Предельники 2022'!$B$4:$X$28,'Форма 1'!AC$7),2),"")</f>
        <v/>
      </c>
      <c r="I462" s="30" t="str">
        <f>IF(ISNUMBER('Форма 1'!AD462),ROUND('Форма 1'!$I462*VLOOKUP('Форма 1'!$G462,'Предельники 2022'!$B$4:$X$28,'Форма 1'!AD$7),2),"")</f>
        <v/>
      </c>
      <c r="J462" s="30" t="str">
        <f>IF(ISNUMBER('Форма 1'!AE462),ROUND('Форма 1'!$I462*VLOOKUP('Форма 1'!$G462,'Предельники 2022'!$B$4:$X$28,'Форма 1'!AE$7),2),"")</f>
        <v/>
      </c>
      <c r="K462" s="30" t="str">
        <f>IF(ISNUMBER('Форма 1'!AF462),ROUND('Форма 1'!$I462*VLOOKUP('Форма 1'!$G462,'Предельники 2022'!$B$4:$X$28,'Форма 1'!AF$7),2),"")</f>
        <v/>
      </c>
      <c r="L462" s="31" t="str">
        <f>IF(ISBLANK('Форма 1'!AG462),"",'Форма 1'!AG462)</f>
        <v/>
      </c>
      <c r="M462" s="32" t="str">
        <f>IF(ISBLANK('Форма 1'!AH462),"",'Форма 1'!AH462)</f>
        <v/>
      </c>
      <c r="N462" s="30" t="str">
        <f>IF(ISNUMBER('Форма 1'!AI462),ROUND('Форма 1'!$I462*VLOOKUP('Форма 1'!$G462,'Предельники 2022'!$B$4:$X$28,'Форма 1'!AI$7),2),"")</f>
        <v/>
      </c>
      <c r="O462" s="30" t="str">
        <f>IF(ISNUMBER('Форма 1'!AJ462),ROUND('Форма 1'!$I462*VLOOKUP('Форма 1'!$G462,'Предельники 2022'!$B$4:$X$28,'Форма 1'!AJ$7),2),"")</f>
        <v/>
      </c>
      <c r="P462" s="30" t="str">
        <f>IF(ISNUMBER('Форма 1'!AK462),ROUND('Форма 1'!$I462*VLOOKUP('Форма 1'!$G462,'Предельники 2022'!$B$4:$X$28,'Форма 1'!AK$7),2),"")</f>
        <v/>
      </c>
      <c r="Q462" s="30" t="str">
        <f>IF(ISNUMBER('Форма 1'!AL462),ROUND('Форма 1'!$I462*VLOOKUP('Форма 1'!$G462,'Предельники 2022'!$B$4:$X$28,'Форма 1'!AL$7),2),"")</f>
        <v/>
      </c>
      <c r="R462" s="30" t="str">
        <f>IF(ISNUMBER('Форма 1'!AM462),ROUND('Форма 1'!$I462*VLOOKUP('Форма 1'!$G462,'Предельники 2022'!$B$4:$X$28,'Форма 1'!AM$7),2),"")</f>
        <v/>
      </c>
      <c r="S462" s="93" t="str">
        <f t="shared" si="80"/>
        <v/>
      </c>
      <c r="T462" s="93" t="str">
        <f>IF(ISNUMBER('Форма 1'!AN462),INDEX('Предельники 2022'!$C$4:$X$28,MATCH('Форма 1'!$G462,'Предельники 2022'!$B$4:$B$28,0),MATCH(T$5,'Предельники 2022'!$C$3:$X$3,0)),"")</f>
        <v/>
      </c>
      <c r="U462" s="93" t="str">
        <f>IF(ISNUMBER('Форма 1'!AO462),INDEX('Предельники 2022'!$C$4:$X$28,MATCH('Форма 1'!$G462,'Предельники 2022'!$B$4:$B$28,0),MATCH(U$5,'Предельники 2022'!$C$3:$X$3,0)),"")</f>
        <v/>
      </c>
      <c r="V462" s="93" t="str">
        <f>IF(ISNUMBER('Форма 1'!AP462),INDEX('Предельники 2022'!$C$4:$X$28,MATCH('Форма 1'!$G462,'Предельники 2022'!$B$4:$B$28,0),MATCH(V$5,'Предельники 2022'!$C$3:$X$3,0)),"")</f>
        <v/>
      </c>
      <c r="W462" s="93" t="str">
        <f>IF(ISNUMBER('Форма 1'!AQ462),INDEX('Предельники 2022'!$C$4:$X$28,MATCH('Форма 1'!$G462,'Предельники 2022'!$B$4:$B$28,0),MATCH(W$5,'Предельники 2022'!$C$3:$X$3,0)),"")</f>
        <v/>
      </c>
      <c r="X462" s="30" t="str">
        <f>IF(ISNUMBER('Форма 1'!AR462),ROUND('Форма 1'!$I462*VLOOKUP('Форма 1'!$G462,'Предельники 2022'!$B$4:$X$28,'Форма 1'!AR$7),2),"")</f>
        <v/>
      </c>
      <c r="Y462" s="30" t="str">
        <f>IF(ISNUMBER('Форма 1'!AS462),ROUND('Форма 1'!$I462*VLOOKUP('Форма 1'!$G462,'Предельники 2022'!$B$4:$X$28,'Форма 1'!AS$7),2),"")</f>
        <v/>
      </c>
      <c r="Z462" s="30" t="str">
        <f>IF(ISNUMBER('Форма 1'!AT462),ROUND('Форма 1'!$I462*VLOOKUP('Форма 1'!$G462,'Предельники 2022'!$B$4:$X$28,'Форма 1'!AT$7),2),"")</f>
        <v/>
      </c>
      <c r="AA462" s="32"/>
      <c r="AB462" s="128">
        <f>'Форма 1'!T462</f>
        <v>45657</v>
      </c>
      <c r="AC462" s="130" t="str">
        <f>'Форма 1'!U462</f>
        <v>СС</v>
      </c>
    </row>
    <row r="463" spans="1:29" x14ac:dyDescent="0.25">
      <c r="A463" s="28">
        <f t="shared" si="79"/>
        <v>37</v>
      </c>
      <c r="B463" s="74" t="str">
        <f>IF(ISBLANK('Форма 1'!B463),"",'Форма 1'!B463)</f>
        <v>Чусовской городской округ Пермского края</v>
      </c>
      <c r="C463" s="87" t="s">
        <v>1622</v>
      </c>
      <c r="D463" s="29">
        <f>IF(ISBLANK(C463),"Введите адрес",IF(C463='Форма 1'!C463,SUM(E463:K463,M463:S463,Форма2[[#This Row],[19]:[22]]),"Ошибка в адресе!"))</f>
        <v>15166504.300000001</v>
      </c>
      <c r="E463" s="30" t="str">
        <f>IF(ISNUMBER('Форма 1'!Z463),ROUND('Форма 1'!$I463*VLOOKUP('Форма 1'!$G463,'Предельники 2022'!$B$4:$X$28,'Форма 1'!Z$7),2),"")</f>
        <v/>
      </c>
      <c r="F463" s="30" t="str">
        <f>IF(ISNUMBER('Форма 1'!AA463),ROUND('Форма 1'!$I463*VLOOKUP('Форма 1'!$G463,'Предельники 2022'!$B$4:$X$28,'Форма 1'!AA$7),2),"")</f>
        <v/>
      </c>
      <c r="G463" s="30" t="str">
        <f>IF(ISNUMBER('Форма 1'!AB463),ROUND('Форма 1'!$I463*VLOOKUP('Форма 1'!$G463,'Предельники 2022'!$B$4:$X$28,'Форма 1'!AB$7),2),"")</f>
        <v/>
      </c>
      <c r="H463" s="30" t="str">
        <f>IF(ISNUMBER('Форма 1'!AC463),ROUND('Форма 1'!$I463*VLOOKUP('Форма 1'!$G463,'Предельники 2022'!$B$4:$X$28,'Форма 1'!AC$7),2),"")</f>
        <v/>
      </c>
      <c r="I463" s="30" t="str">
        <f>IF(ISNUMBER('Форма 1'!AD463),ROUND('Форма 1'!$I463*VLOOKUP('Форма 1'!$G463,'Предельники 2022'!$B$4:$X$28,'Форма 1'!AD$7),2),"")</f>
        <v/>
      </c>
      <c r="J463" s="30" t="str">
        <f>IF(ISNUMBER('Форма 1'!AE463),ROUND('Форма 1'!$I463*VLOOKUP('Форма 1'!$G463,'Предельники 2022'!$B$4:$X$28,'Форма 1'!AE$7),2),"")</f>
        <v/>
      </c>
      <c r="K463" s="30" t="str">
        <f>IF(ISNUMBER('Форма 1'!AF463),ROUND('Форма 1'!$I463*VLOOKUP('Форма 1'!$G463,'Предельники 2022'!$B$4:$X$28,'Форма 1'!AF$7),2),"")</f>
        <v/>
      </c>
      <c r="L463" s="31" t="str">
        <f>IF(ISBLANK('Форма 1'!AG463),"",'Форма 1'!AG463)</f>
        <v/>
      </c>
      <c r="M463" s="32" t="str">
        <f>IF(ISBLANK('Форма 1'!AH463),"",'Форма 1'!AH463)</f>
        <v/>
      </c>
      <c r="N463" s="30">
        <f>IF(ISNUMBER('Форма 1'!AI463),ROUND('Форма 1'!$I463*VLOOKUP('Форма 1'!$G463,'Предельники 2022'!$B$4:$X$28,'Форма 1'!AI$7),2),"")</f>
        <v>15166504.300000001</v>
      </c>
      <c r="O463" s="30" t="str">
        <f>IF(ISNUMBER('Форма 1'!AJ463),ROUND('Форма 1'!$I463*VLOOKUP('Форма 1'!$G463,'Предельники 2022'!$B$4:$X$28,'Форма 1'!AJ$7),2),"")</f>
        <v/>
      </c>
      <c r="P463" s="30" t="str">
        <f>IF(ISNUMBER('Форма 1'!AK463),ROUND('Форма 1'!$I463*VLOOKUP('Форма 1'!$G463,'Предельники 2022'!$B$4:$X$28,'Форма 1'!AK$7),2),"")</f>
        <v/>
      </c>
      <c r="Q463" s="30" t="str">
        <f>IF(ISNUMBER('Форма 1'!AL463),ROUND('Форма 1'!$I463*VLOOKUP('Форма 1'!$G463,'Предельники 2022'!$B$4:$X$28,'Форма 1'!AL$7),2),"")</f>
        <v/>
      </c>
      <c r="R463" s="30" t="str">
        <f>IF(ISNUMBER('Форма 1'!AM463),ROUND('Форма 1'!$I463*VLOOKUP('Форма 1'!$G463,'Предельники 2022'!$B$4:$X$28,'Форма 1'!AM$7),2),"")</f>
        <v/>
      </c>
      <c r="S463" s="93" t="str">
        <f t="shared" si="80"/>
        <v/>
      </c>
      <c r="T463" s="93" t="str">
        <f>IF(ISNUMBER('Форма 1'!AN463),INDEX('Предельники 2022'!$C$4:$X$28,MATCH('Форма 1'!$G463,'Предельники 2022'!$B$4:$B$28,0),MATCH(T$5,'Предельники 2022'!$C$3:$X$3,0)),"")</f>
        <v/>
      </c>
      <c r="U463" s="93" t="str">
        <f>IF(ISNUMBER('Форма 1'!AO463),INDEX('Предельники 2022'!$C$4:$X$28,MATCH('Форма 1'!$G463,'Предельники 2022'!$B$4:$B$28,0),MATCH(U$5,'Предельники 2022'!$C$3:$X$3,0)),"")</f>
        <v/>
      </c>
      <c r="V463" s="93" t="str">
        <f>IF(ISNUMBER('Форма 1'!AP463),INDEX('Предельники 2022'!$C$4:$X$28,MATCH('Форма 1'!$G463,'Предельники 2022'!$B$4:$B$28,0),MATCH(V$5,'Предельники 2022'!$C$3:$X$3,0)),"")</f>
        <v/>
      </c>
      <c r="W463" s="93" t="str">
        <f>IF(ISNUMBER('Форма 1'!AQ463),INDEX('Предельники 2022'!$C$4:$X$28,MATCH('Форма 1'!$G463,'Предельники 2022'!$B$4:$B$28,0),MATCH(W$5,'Предельники 2022'!$C$3:$X$3,0)),"")</f>
        <v/>
      </c>
      <c r="X463" s="30" t="str">
        <f>IF(ISNUMBER('Форма 1'!AR463),ROUND('Форма 1'!$I463*VLOOKUP('Форма 1'!$G463,'Предельники 2022'!$B$4:$X$28,'Форма 1'!AR$7),2),"")</f>
        <v/>
      </c>
      <c r="Y463" s="30" t="str">
        <f>IF(ISNUMBER('Форма 1'!AS463),ROUND('Форма 1'!$I463*VLOOKUP('Форма 1'!$G463,'Предельники 2022'!$B$4:$X$28,'Форма 1'!AS$7),2),"")</f>
        <v/>
      </c>
      <c r="Z463" s="30" t="str">
        <f>IF(ISNUMBER('Форма 1'!AT463),ROUND('Форма 1'!$I463*VLOOKUP('Форма 1'!$G463,'Предельники 2022'!$B$4:$X$28,'Форма 1'!AT$7),2),"")</f>
        <v/>
      </c>
      <c r="AA463" s="32"/>
      <c r="AB463" s="128">
        <f>'Форма 1'!T463</f>
        <v>45657</v>
      </c>
      <c r="AC463" s="130" t="str">
        <f>'Форма 1'!U463</f>
        <v>СС</v>
      </c>
    </row>
    <row r="464" spans="1:29" x14ac:dyDescent="0.25">
      <c r="A464" s="28">
        <f t="shared" si="79"/>
        <v>38</v>
      </c>
      <c r="B464" s="74" t="str">
        <f>IF(ISBLANK('Форма 1'!B464),"",'Форма 1'!B464)</f>
        <v>Чусовской городской округ Пермского края</v>
      </c>
      <c r="C464" s="87" t="s">
        <v>1617</v>
      </c>
      <c r="D464" s="29">
        <f>IF(ISBLANK(C464),"Введите адрес",IF(C464='Форма 1'!C464,SUM(E464:K464,M464:S464,Форма2[[#This Row],[19]:[22]]),"Ошибка в адресе!"))</f>
        <v>14333353.1</v>
      </c>
      <c r="E464" s="30" t="str">
        <f>IF(ISNUMBER('Форма 1'!Z464),ROUND('Форма 1'!$I464*VLOOKUP('Форма 1'!$G464,'Предельники 2022'!$B$4:$X$28,'Форма 1'!Z$7),2),"")</f>
        <v/>
      </c>
      <c r="F464" s="30" t="str">
        <f>IF(ISNUMBER('Форма 1'!AA464),ROUND('Форма 1'!$I464*VLOOKUP('Форма 1'!$G464,'Предельники 2022'!$B$4:$X$28,'Форма 1'!AA$7),2),"")</f>
        <v/>
      </c>
      <c r="G464" s="30" t="str">
        <f>IF(ISNUMBER('Форма 1'!AB464),ROUND('Форма 1'!$I464*VLOOKUP('Форма 1'!$G464,'Предельники 2022'!$B$4:$X$28,'Форма 1'!AB$7),2),"")</f>
        <v/>
      </c>
      <c r="H464" s="30" t="str">
        <f>IF(ISNUMBER('Форма 1'!AC464),ROUND('Форма 1'!$I464*VLOOKUP('Форма 1'!$G464,'Предельники 2022'!$B$4:$X$28,'Форма 1'!AC$7),2),"")</f>
        <v/>
      </c>
      <c r="I464" s="30" t="str">
        <f>IF(ISNUMBER('Форма 1'!AD464),ROUND('Форма 1'!$I464*VLOOKUP('Форма 1'!$G464,'Предельники 2022'!$B$4:$X$28,'Форма 1'!AD$7),2),"")</f>
        <v/>
      </c>
      <c r="J464" s="30" t="str">
        <f>IF(ISNUMBER('Форма 1'!AE464),ROUND('Форма 1'!$I464*VLOOKUP('Форма 1'!$G464,'Предельники 2022'!$B$4:$X$28,'Форма 1'!AE$7),2),"")</f>
        <v/>
      </c>
      <c r="K464" s="30" t="str">
        <f>IF(ISNUMBER('Форма 1'!AF464),ROUND('Форма 1'!$I464*VLOOKUP('Форма 1'!$G464,'Предельники 2022'!$B$4:$X$28,'Форма 1'!AF$7),2),"")</f>
        <v/>
      </c>
      <c r="L464" s="31" t="str">
        <f>IF(ISBLANK('Форма 1'!AG464),"",'Форма 1'!AG464)</f>
        <v/>
      </c>
      <c r="M464" s="32" t="str">
        <f>IF(ISBLANK('Форма 1'!AH464),"",'Форма 1'!AH464)</f>
        <v/>
      </c>
      <c r="N464" s="30">
        <f>IF(ISNUMBER('Форма 1'!AI464),ROUND('Форма 1'!$I464*VLOOKUP('Форма 1'!$G464,'Предельники 2022'!$B$4:$X$28,'Форма 1'!AI$7),2),"")</f>
        <v>14333353.1</v>
      </c>
      <c r="O464" s="30" t="str">
        <f>IF(ISNUMBER('Форма 1'!AJ464),ROUND('Форма 1'!$I464*VLOOKUP('Форма 1'!$G464,'Предельники 2022'!$B$4:$X$28,'Форма 1'!AJ$7),2),"")</f>
        <v/>
      </c>
      <c r="P464" s="30" t="str">
        <f>IF(ISNUMBER('Форма 1'!AK464),ROUND('Форма 1'!$I464*VLOOKUP('Форма 1'!$G464,'Предельники 2022'!$B$4:$X$28,'Форма 1'!AK$7),2),"")</f>
        <v/>
      </c>
      <c r="Q464" s="30" t="str">
        <f>IF(ISNUMBER('Форма 1'!AL464),ROUND('Форма 1'!$I464*VLOOKUP('Форма 1'!$G464,'Предельники 2022'!$B$4:$X$28,'Форма 1'!AL$7),2),"")</f>
        <v/>
      </c>
      <c r="R464" s="30" t="str">
        <f>IF(ISNUMBER('Форма 1'!AM464),ROUND('Форма 1'!$I464*VLOOKUP('Форма 1'!$G464,'Предельники 2022'!$B$4:$X$28,'Форма 1'!AM$7),2),"")</f>
        <v/>
      </c>
      <c r="S464" s="93" t="str">
        <f t="shared" si="80"/>
        <v/>
      </c>
      <c r="T464" s="93" t="str">
        <f>IF(ISNUMBER('Форма 1'!AN464),INDEX('Предельники 2022'!$C$4:$X$28,MATCH('Форма 1'!$G464,'Предельники 2022'!$B$4:$B$28,0),MATCH(T$5,'Предельники 2022'!$C$3:$X$3,0)),"")</f>
        <v/>
      </c>
      <c r="U464" s="93" t="str">
        <f>IF(ISNUMBER('Форма 1'!AO464),INDEX('Предельники 2022'!$C$4:$X$28,MATCH('Форма 1'!$G464,'Предельники 2022'!$B$4:$B$28,0),MATCH(U$5,'Предельники 2022'!$C$3:$X$3,0)),"")</f>
        <v/>
      </c>
      <c r="V464" s="93" t="str">
        <f>IF(ISNUMBER('Форма 1'!AP464),INDEX('Предельники 2022'!$C$4:$X$28,MATCH('Форма 1'!$G464,'Предельники 2022'!$B$4:$B$28,0),MATCH(V$5,'Предельники 2022'!$C$3:$X$3,0)),"")</f>
        <v/>
      </c>
      <c r="W464" s="93" t="str">
        <f>IF(ISNUMBER('Форма 1'!AQ464),INDEX('Предельники 2022'!$C$4:$X$28,MATCH('Форма 1'!$G464,'Предельники 2022'!$B$4:$B$28,0),MATCH(W$5,'Предельники 2022'!$C$3:$X$3,0)),"")</f>
        <v/>
      </c>
      <c r="X464" s="30" t="str">
        <f>IF(ISNUMBER('Форма 1'!AR464),ROUND('Форма 1'!$I464*VLOOKUP('Форма 1'!$G464,'Предельники 2022'!$B$4:$X$28,'Форма 1'!AR$7),2),"")</f>
        <v/>
      </c>
      <c r="Y464" s="30" t="str">
        <f>IF(ISNUMBER('Форма 1'!AS464),ROUND('Форма 1'!$I464*VLOOKUP('Форма 1'!$G464,'Предельники 2022'!$B$4:$X$28,'Форма 1'!AS$7),2),"")</f>
        <v/>
      </c>
      <c r="Z464" s="30" t="str">
        <f>IF(ISNUMBER('Форма 1'!AT464),ROUND('Форма 1'!$I464*VLOOKUP('Форма 1'!$G464,'Предельники 2022'!$B$4:$X$28,'Форма 1'!AT$7),2),"")</f>
        <v/>
      </c>
      <c r="AA464" s="32"/>
      <c r="AB464" s="128">
        <f>'Форма 1'!T464</f>
        <v>45657</v>
      </c>
      <c r="AC464" s="130" t="str">
        <f>'Форма 1'!U464</f>
        <v>СС</v>
      </c>
    </row>
    <row r="465" spans="1:29" x14ac:dyDescent="0.25">
      <c r="A465" s="28">
        <f t="shared" si="79"/>
        <v>39</v>
      </c>
      <c r="B465" s="74" t="str">
        <f>IF(ISBLANK('Форма 1'!B465),"",'Форма 1'!B465)</f>
        <v>Чусовской городской округ Пермского края</v>
      </c>
      <c r="C465" s="87" t="s">
        <v>1620</v>
      </c>
      <c r="D465" s="29">
        <f>IF(ISBLANK(C465),"Введите адрес",IF(C465='Форма 1'!C465,SUM(E465:K465,M465:S465,Форма2[[#This Row],[19]:[22]]),"Ошибка в адресе!"))</f>
        <v>15003927.23</v>
      </c>
      <c r="E465" s="30" t="str">
        <f>IF(ISNUMBER('Форма 1'!Z465),ROUND('Форма 1'!$I465*VLOOKUP('Форма 1'!$G465,'Предельники 2022'!$B$4:$X$28,'Форма 1'!Z$7),2),"")</f>
        <v/>
      </c>
      <c r="F465" s="30" t="str">
        <f>IF(ISNUMBER('Форма 1'!AA465),ROUND('Форма 1'!$I465*VLOOKUP('Форма 1'!$G465,'Предельники 2022'!$B$4:$X$28,'Форма 1'!AA$7),2),"")</f>
        <v/>
      </c>
      <c r="G465" s="30" t="str">
        <f>IF(ISNUMBER('Форма 1'!AB465),ROUND('Форма 1'!$I465*VLOOKUP('Форма 1'!$G465,'Предельники 2022'!$B$4:$X$28,'Форма 1'!AB$7),2),"")</f>
        <v/>
      </c>
      <c r="H465" s="30" t="str">
        <f>IF(ISNUMBER('Форма 1'!AC465),ROUND('Форма 1'!$I465*VLOOKUP('Форма 1'!$G465,'Предельники 2022'!$B$4:$X$28,'Форма 1'!AC$7),2),"")</f>
        <v/>
      </c>
      <c r="I465" s="30" t="str">
        <f>IF(ISNUMBER('Форма 1'!AD465),ROUND('Форма 1'!$I465*VLOOKUP('Форма 1'!$G465,'Предельники 2022'!$B$4:$X$28,'Форма 1'!AD$7),2),"")</f>
        <v/>
      </c>
      <c r="J465" s="30" t="str">
        <f>IF(ISNUMBER('Форма 1'!AE465),ROUND('Форма 1'!$I465*VLOOKUP('Форма 1'!$G465,'Предельники 2022'!$B$4:$X$28,'Форма 1'!AE$7),2),"")</f>
        <v/>
      </c>
      <c r="K465" s="30" t="str">
        <f>IF(ISNUMBER('Форма 1'!AF465),ROUND('Форма 1'!$I465*VLOOKUP('Форма 1'!$G465,'Предельники 2022'!$B$4:$X$28,'Форма 1'!AF$7),2),"")</f>
        <v/>
      </c>
      <c r="L465" s="31" t="str">
        <f>IF(ISBLANK('Форма 1'!AG465),"",'Форма 1'!AG465)</f>
        <v/>
      </c>
      <c r="M465" s="32" t="str">
        <f>IF(ISBLANK('Форма 1'!AH465),"",'Форма 1'!AH465)</f>
        <v/>
      </c>
      <c r="N465" s="30">
        <f>IF(ISNUMBER('Форма 1'!AI465),ROUND('Форма 1'!$I465*VLOOKUP('Форма 1'!$G465,'Предельники 2022'!$B$4:$X$28,'Форма 1'!AI$7),2),"")</f>
        <v>15003927.23</v>
      </c>
      <c r="O465" s="30" t="str">
        <f>IF(ISNUMBER('Форма 1'!AJ465),ROUND('Форма 1'!$I465*VLOOKUP('Форма 1'!$G465,'Предельники 2022'!$B$4:$X$28,'Форма 1'!AJ$7),2),"")</f>
        <v/>
      </c>
      <c r="P465" s="30" t="str">
        <f>IF(ISNUMBER('Форма 1'!AK465),ROUND('Форма 1'!$I465*VLOOKUP('Форма 1'!$G465,'Предельники 2022'!$B$4:$X$28,'Форма 1'!AK$7),2),"")</f>
        <v/>
      </c>
      <c r="Q465" s="30" t="str">
        <f>IF(ISNUMBER('Форма 1'!AL465),ROUND('Форма 1'!$I465*VLOOKUP('Форма 1'!$G465,'Предельники 2022'!$B$4:$X$28,'Форма 1'!AL$7),2),"")</f>
        <v/>
      </c>
      <c r="R465" s="30" t="str">
        <f>IF(ISNUMBER('Форма 1'!AM465),ROUND('Форма 1'!$I465*VLOOKUP('Форма 1'!$G465,'Предельники 2022'!$B$4:$X$28,'Форма 1'!AM$7),2),"")</f>
        <v/>
      </c>
      <c r="S465" s="93" t="str">
        <f t="shared" si="80"/>
        <v/>
      </c>
      <c r="T465" s="93" t="str">
        <f>IF(ISNUMBER('Форма 1'!AN465),INDEX('Предельники 2022'!$C$4:$X$28,MATCH('Форма 1'!$G465,'Предельники 2022'!$B$4:$B$28,0),MATCH(T$5,'Предельники 2022'!$C$3:$X$3,0)),"")</f>
        <v/>
      </c>
      <c r="U465" s="93" t="str">
        <f>IF(ISNUMBER('Форма 1'!AO465),INDEX('Предельники 2022'!$C$4:$X$28,MATCH('Форма 1'!$G465,'Предельники 2022'!$B$4:$B$28,0),MATCH(U$5,'Предельники 2022'!$C$3:$X$3,0)),"")</f>
        <v/>
      </c>
      <c r="V465" s="93" t="str">
        <f>IF(ISNUMBER('Форма 1'!AP465),INDEX('Предельники 2022'!$C$4:$X$28,MATCH('Форма 1'!$G465,'Предельники 2022'!$B$4:$B$28,0),MATCH(V$5,'Предельники 2022'!$C$3:$X$3,0)),"")</f>
        <v/>
      </c>
      <c r="W465" s="93" t="str">
        <f>IF(ISNUMBER('Форма 1'!AQ465),INDEX('Предельники 2022'!$C$4:$X$28,MATCH('Форма 1'!$G465,'Предельники 2022'!$B$4:$B$28,0),MATCH(W$5,'Предельники 2022'!$C$3:$X$3,0)),"")</f>
        <v/>
      </c>
      <c r="X465" s="30" t="str">
        <f>IF(ISNUMBER('Форма 1'!AR465),ROUND('Форма 1'!$I465*VLOOKUP('Форма 1'!$G465,'Предельники 2022'!$B$4:$X$28,'Форма 1'!AR$7),2),"")</f>
        <v/>
      </c>
      <c r="Y465" s="30" t="str">
        <f>IF(ISNUMBER('Форма 1'!AS465),ROUND('Форма 1'!$I465*VLOOKUP('Форма 1'!$G465,'Предельники 2022'!$B$4:$X$28,'Форма 1'!AS$7),2),"")</f>
        <v/>
      </c>
      <c r="Z465" s="30" t="str">
        <f>IF(ISNUMBER('Форма 1'!AT465),ROUND('Форма 1'!$I465*VLOOKUP('Форма 1'!$G465,'Предельники 2022'!$B$4:$X$28,'Форма 1'!AT$7),2),"")</f>
        <v/>
      </c>
      <c r="AA465" s="32"/>
      <c r="AB465" s="128">
        <f>'Форма 1'!T465</f>
        <v>45657</v>
      </c>
      <c r="AC465" s="130" t="str">
        <f>'Форма 1'!U465</f>
        <v>СС</v>
      </c>
    </row>
    <row r="466" spans="1:29" x14ac:dyDescent="0.25">
      <c r="A466" s="28">
        <f t="shared" si="79"/>
        <v>40</v>
      </c>
      <c r="B466" s="74" t="str">
        <f>IF(ISBLANK('Форма 1'!B466),"",'Форма 1'!B466)</f>
        <v>Чусовской городской округ Пермского края</v>
      </c>
      <c r="C466" s="87" t="s">
        <v>1621</v>
      </c>
      <c r="D466" s="29">
        <f>IF(ISBLANK(C466),"Введите адрес",IF(C466='Форма 1'!C466,SUM(E466:K466,M466:S466,Форма2[[#This Row],[19]:[22]]),"Ошибка в адресе!"))</f>
        <v>15343042.289999999</v>
      </c>
      <c r="E466" s="30" t="str">
        <f>IF(ISNUMBER('Форма 1'!Z466),ROUND('Форма 1'!$I466*VLOOKUP('Форма 1'!$G466,'Предельники 2022'!$B$4:$X$28,'Форма 1'!Z$7),2),"")</f>
        <v/>
      </c>
      <c r="F466" s="30" t="str">
        <f>IF(ISNUMBER('Форма 1'!AA466),ROUND('Форма 1'!$I466*VLOOKUP('Форма 1'!$G466,'Предельники 2022'!$B$4:$X$28,'Форма 1'!AA$7),2),"")</f>
        <v/>
      </c>
      <c r="G466" s="30" t="str">
        <f>IF(ISNUMBER('Форма 1'!AB466),ROUND('Форма 1'!$I466*VLOOKUP('Форма 1'!$G466,'Предельники 2022'!$B$4:$X$28,'Форма 1'!AB$7),2),"")</f>
        <v/>
      </c>
      <c r="H466" s="30" t="str">
        <f>IF(ISNUMBER('Форма 1'!AC466),ROUND('Форма 1'!$I466*VLOOKUP('Форма 1'!$G466,'Предельники 2022'!$B$4:$X$28,'Форма 1'!AC$7),2),"")</f>
        <v/>
      </c>
      <c r="I466" s="30" t="str">
        <f>IF(ISNUMBER('Форма 1'!AD466),ROUND('Форма 1'!$I466*VLOOKUP('Форма 1'!$G466,'Предельники 2022'!$B$4:$X$28,'Форма 1'!AD$7),2),"")</f>
        <v/>
      </c>
      <c r="J466" s="30" t="str">
        <f>IF(ISNUMBER('Форма 1'!AE466),ROUND('Форма 1'!$I466*VLOOKUP('Форма 1'!$G466,'Предельники 2022'!$B$4:$X$28,'Форма 1'!AE$7),2),"")</f>
        <v/>
      </c>
      <c r="K466" s="30" t="str">
        <f>IF(ISNUMBER('Форма 1'!AF466),ROUND('Форма 1'!$I466*VLOOKUP('Форма 1'!$G466,'Предельники 2022'!$B$4:$X$28,'Форма 1'!AF$7),2),"")</f>
        <v/>
      </c>
      <c r="L466" s="31" t="str">
        <f>IF(ISBLANK('Форма 1'!AG466),"",'Форма 1'!AG466)</f>
        <v/>
      </c>
      <c r="M466" s="32" t="str">
        <f>IF(ISBLANK('Форма 1'!AH466),"",'Форма 1'!AH466)</f>
        <v/>
      </c>
      <c r="N466" s="30">
        <f>IF(ISNUMBER('Форма 1'!AI466),ROUND('Форма 1'!$I466*VLOOKUP('Форма 1'!$G466,'Предельники 2022'!$B$4:$X$28,'Форма 1'!AI$7),2),"")</f>
        <v>15343042.289999999</v>
      </c>
      <c r="O466" s="30" t="str">
        <f>IF(ISNUMBER('Форма 1'!AJ466),ROUND('Форма 1'!$I466*VLOOKUP('Форма 1'!$G466,'Предельники 2022'!$B$4:$X$28,'Форма 1'!AJ$7),2),"")</f>
        <v/>
      </c>
      <c r="P466" s="30" t="str">
        <f>IF(ISNUMBER('Форма 1'!AK466),ROUND('Форма 1'!$I466*VLOOKUP('Форма 1'!$G466,'Предельники 2022'!$B$4:$X$28,'Форма 1'!AK$7),2),"")</f>
        <v/>
      </c>
      <c r="Q466" s="30" t="str">
        <f>IF(ISNUMBER('Форма 1'!AL466),ROUND('Форма 1'!$I466*VLOOKUP('Форма 1'!$G466,'Предельники 2022'!$B$4:$X$28,'Форма 1'!AL$7),2),"")</f>
        <v/>
      </c>
      <c r="R466" s="30" t="str">
        <f>IF(ISNUMBER('Форма 1'!AM466),ROUND('Форма 1'!$I466*VLOOKUP('Форма 1'!$G466,'Предельники 2022'!$B$4:$X$28,'Форма 1'!AM$7),2),"")</f>
        <v/>
      </c>
      <c r="S466" s="93" t="str">
        <f t="shared" si="80"/>
        <v/>
      </c>
      <c r="T466" s="93" t="str">
        <f>IF(ISNUMBER('Форма 1'!AN466),INDEX('Предельники 2022'!$C$4:$X$28,MATCH('Форма 1'!$G466,'Предельники 2022'!$B$4:$B$28,0),MATCH(T$5,'Предельники 2022'!$C$3:$X$3,0)),"")</f>
        <v/>
      </c>
      <c r="U466" s="93" t="str">
        <f>IF(ISNUMBER('Форма 1'!AO466),INDEX('Предельники 2022'!$C$4:$X$28,MATCH('Форма 1'!$G466,'Предельники 2022'!$B$4:$B$28,0),MATCH(U$5,'Предельники 2022'!$C$3:$X$3,0)),"")</f>
        <v/>
      </c>
      <c r="V466" s="93" t="str">
        <f>IF(ISNUMBER('Форма 1'!AP466),INDEX('Предельники 2022'!$C$4:$X$28,MATCH('Форма 1'!$G466,'Предельники 2022'!$B$4:$B$28,0),MATCH(V$5,'Предельники 2022'!$C$3:$X$3,0)),"")</f>
        <v/>
      </c>
      <c r="W466" s="93" t="str">
        <f>IF(ISNUMBER('Форма 1'!AQ466),INDEX('Предельники 2022'!$C$4:$X$28,MATCH('Форма 1'!$G466,'Предельники 2022'!$B$4:$B$28,0),MATCH(W$5,'Предельники 2022'!$C$3:$X$3,0)),"")</f>
        <v/>
      </c>
      <c r="X466" s="30" t="str">
        <f>IF(ISNUMBER('Форма 1'!AR466),ROUND('Форма 1'!$I466*VLOOKUP('Форма 1'!$G466,'Предельники 2022'!$B$4:$X$28,'Форма 1'!AR$7),2),"")</f>
        <v/>
      </c>
      <c r="Y466" s="30" t="str">
        <f>IF(ISNUMBER('Форма 1'!AS466),ROUND('Форма 1'!$I466*VLOOKUP('Форма 1'!$G466,'Предельники 2022'!$B$4:$X$28,'Форма 1'!AS$7),2),"")</f>
        <v/>
      </c>
      <c r="Z466" s="30" t="str">
        <f>IF(ISNUMBER('Форма 1'!AT466),ROUND('Форма 1'!$I466*VLOOKUP('Форма 1'!$G466,'Предельники 2022'!$B$4:$X$28,'Форма 1'!AT$7),2),"")</f>
        <v/>
      </c>
      <c r="AA466" s="32"/>
      <c r="AB466" s="128">
        <f>'Форма 1'!T466</f>
        <v>45657</v>
      </c>
      <c r="AC466" s="130" t="str">
        <f>'Форма 1'!U466</f>
        <v>СС</v>
      </c>
    </row>
    <row r="467" spans="1:29" x14ac:dyDescent="0.25">
      <c r="A467" s="28">
        <f t="shared" si="79"/>
        <v>41</v>
      </c>
      <c r="B467" s="74" t="str">
        <f>IF(ISBLANK('Форма 1'!B467),"",'Форма 1'!B467)</f>
        <v>Чусовской городской округ Пермского края</v>
      </c>
      <c r="C467" s="87" t="s">
        <v>247</v>
      </c>
      <c r="D467" s="29">
        <f>IF(ISBLANK(C467),"Введите адрес",IF(C467='Форма 1'!C467,SUM(E467:K467,M467:S467,Форма2[[#This Row],[19]:[22]]),"Ошибка в адресе!"))</f>
        <v>4409779.75</v>
      </c>
      <c r="E467" s="30" t="str">
        <f>IF(ISNUMBER('Форма 1'!Z467),ROUND('Форма 1'!$I467*VLOOKUP('Форма 1'!$G467,'Предельники 2022'!$B$4:$X$28,'Форма 1'!Z$7),2),"")</f>
        <v/>
      </c>
      <c r="F467" s="30" t="str">
        <f>IF(ISNUMBER('Форма 1'!AA467),ROUND('Форма 1'!$I467*VLOOKUP('Форма 1'!$G467,'Предельники 2022'!$B$4:$X$28,'Форма 1'!AA$7),2),"")</f>
        <v/>
      </c>
      <c r="G467" s="30" t="str">
        <f>IF(ISNUMBER('Форма 1'!AB467),ROUND('Форма 1'!$I467*VLOOKUP('Форма 1'!$G467,'Предельники 2022'!$B$4:$X$28,'Форма 1'!AB$7),2),"")</f>
        <v/>
      </c>
      <c r="H467" s="30" t="str">
        <f>IF(ISNUMBER('Форма 1'!AC467),ROUND('Форма 1'!$I467*VLOOKUP('Форма 1'!$G467,'Предельники 2022'!$B$4:$X$28,'Форма 1'!AC$7),2),"")</f>
        <v/>
      </c>
      <c r="I467" s="30" t="str">
        <f>IF(ISNUMBER('Форма 1'!AD467),ROUND('Форма 1'!$I467*VLOOKUP('Форма 1'!$G467,'Предельники 2022'!$B$4:$X$28,'Форма 1'!AD$7),2),"")</f>
        <v/>
      </c>
      <c r="J467" s="30" t="str">
        <f>IF(ISNUMBER('Форма 1'!AE467),ROUND('Форма 1'!$I467*VLOOKUP('Форма 1'!$G467,'Предельники 2022'!$B$4:$X$28,'Форма 1'!AE$7),2),"")</f>
        <v/>
      </c>
      <c r="K467" s="30" t="str">
        <f>IF(ISNUMBER('Форма 1'!AF467),ROUND('Форма 1'!$I467*VLOOKUP('Форма 1'!$G467,'Предельники 2022'!$B$4:$X$28,'Форма 1'!AF$7),2),"")</f>
        <v/>
      </c>
      <c r="L467" s="31" t="str">
        <f>IF(ISBLANK('Форма 1'!AG467),"",'Форма 1'!AG467)</f>
        <v/>
      </c>
      <c r="M467" s="32" t="str">
        <f>IF(ISBLANK('Форма 1'!AH467),"",'Форма 1'!AH467)</f>
        <v/>
      </c>
      <c r="N467" s="30">
        <f>IF(ISNUMBER('Форма 1'!AI467),ROUND('Форма 1'!$I467*VLOOKUP('Форма 1'!$G467,'Предельники 2022'!$B$4:$X$28,'Форма 1'!AI$7),2),"")</f>
        <v>4409779.75</v>
      </c>
      <c r="O467" s="30" t="str">
        <f>IF(ISNUMBER('Форма 1'!AJ467),ROUND('Форма 1'!$I467*VLOOKUP('Форма 1'!$G467,'Предельники 2022'!$B$4:$X$28,'Форма 1'!AJ$7),2),"")</f>
        <v/>
      </c>
      <c r="P467" s="30" t="str">
        <f>IF(ISNUMBER('Форма 1'!AK467),ROUND('Форма 1'!$I467*VLOOKUP('Форма 1'!$G467,'Предельники 2022'!$B$4:$X$28,'Форма 1'!AK$7),2),"")</f>
        <v/>
      </c>
      <c r="Q467" s="30" t="str">
        <f>IF(ISNUMBER('Форма 1'!AL467),ROUND('Форма 1'!$I467*VLOOKUP('Форма 1'!$G467,'Предельники 2022'!$B$4:$X$28,'Форма 1'!AL$7),2),"")</f>
        <v/>
      </c>
      <c r="R467" s="30" t="str">
        <f>IF(ISNUMBER('Форма 1'!AM467),ROUND('Форма 1'!$I467*VLOOKUP('Форма 1'!$G467,'Предельники 2022'!$B$4:$X$28,'Форма 1'!AM$7),2),"")</f>
        <v/>
      </c>
      <c r="S467" s="93" t="str">
        <f t="shared" si="80"/>
        <v/>
      </c>
      <c r="T467" s="93" t="str">
        <f>IF(ISNUMBER('Форма 1'!AN467),INDEX('Предельники 2022'!$C$4:$X$28,MATCH('Форма 1'!$G467,'Предельники 2022'!$B$4:$B$28,0),MATCH(T$5,'Предельники 2022'!$C$3:$X$3,0)),"")</f>
        <v/>
      </c>
      <c r="U467" s="93" t="str">
        <f>IF(ISNUMBER('Форма 1'!AO467),INDEX('Предельники 2022'!$C$4:$X$28,MATCH('Форма 1'!$G467,'Предельники 2022'!$B$4:$B$28,0),MATCH(U$5,'Предельники 2022'!$C$3:$X$3,0)),"")</f>
        <v/>
      </c>
      <c r="V467" s="93" t="str">
        <f>IF(ISNUMBER('Форма 1'!AP467),INDEX('Предельники 2022'!$C$4:$X$28,MATCH('Форма 1'!$G467,'Предельники 2022'!$B$4:$B$28,0),MATCH(V$5,'Предельники 2022'!$C$3:$X$3,0)),"")</f>
        <v/>
      </c>
      <c r="W467" s="93" t="str">
        <f>IF(ISNUMBER('Форма 1'!AQ467),INDEX('Предельники 2022'!$C$4:$X$28,MATCH('Форма 1'!$G467,'Предельники 2022'!$B$4:$B$28,0),MATCH(W$5,'Предельники 2022'!$C$3:$X$3,0)),"")</f>
        <v/>
      </c>
      <c r="X467" s="30" t="str">
        <f>IF(ISNUMBER('Форма 1'!AR467),ROUND('Форма 1'!$I467*VLOOKUP('Форма 1'!$G467,'Предельники 2022'!$B$4:$X$28,'Форма 1'!AR$7),2),"")</f>
        <v/>
      </c>
      <c r="Y467" s="30" t="str">
        <f>IF(ISNUMBER('Форма 1'!AS467),ROUND('Форма 1'!$I467*VLOOKUP('Форма 1'!$G467,'Предельники 2022'!$B$4:$X$28,'Форма 1'!AS$7),2),"")</f>
        <v/>
      </c>
      <c r="Z467" s="30" t="str">
        <f>IF(ISNUMBER('Форма 1'!AT467),ROUND('Форма 1'!$I467*VLOOKUP('Форма 1'!$G467,'Предельники 2022'!$B$4:$X$28,'Форма 1'!AT$7),2),"")</f>
        <v/>
      </c>
      <c r="AA467" s="32"/>
      <c r="AB467" s="128">
        <f>'Форма 1'!T467</f>
        <v>45657</v>
      </c>
      <c r="AC467" s="130" t="str">
        <f>'Форма 1'!U467</f>
        <v>РО</v>
      </c>
    </row>
    <row r="468" spans="1:29" ht="15.75" x14ac:dyDescent="0.25">
      <c r="A468" s="147">
        <f>IF(NOT(ISERROR("Пермского края"=MID(C468,FIND("Пермского края",C468),14)))=$C$1,0,IF(NOT(ISERROR("город Пермь"=MID(C468,FIND("город Пермь",C468),11)))=$C$1,0,IF(NOT(ISERROR("Итого"=MID(C468,FIND("Итого",C468),5)))=$C$1,0,IF(NOT(ISERROR("Всего"=MID(C468,FIND("Всего",C468),5)))=$C$1,0,#REF!+1))))</f>
        <v>0</v>
      </c>
      <c r="B468" s="148" t="str">
        <f>IF(ISBLANK('Форма 1'!B468),"",'Форма 1'!B468)</f>
        <v/>
      </c>
      <c r="C468" s="133" t="s">
        <v>2562</v>
      </c>
      <c r="D468" s="146">
        <f>IF(ISBLANK(C468),"Введите адрес",IF(C468='Форма 1'!C468,SUM(E468:K468,M468:S468,Форма2[[#This Row],[19]:[22]]),"Ошибка в адресе!"))</f>
        <v>4599437277.7600002</v>
      </c>
      <c r="E468" s="149">
        <f>SUM(E469,E479,E481,E486,E488,E493,E515,E519,E521,E528,E544,E546,E558,E573,E612,E624,E627,E631,E633,E635,E811,E816,E824,E838,E842,E844)</f>
        <v>120908580.18999998</v>
      </c>
      <c r="F468" s="149">
        <f t="shared" ref="F468:S468" si="81">SUM(F469,F479,F481,F486,F488,F493,F515,F519,F521,F528,F544,F546,F558,F573,F612,F624,F627,F631,F633,F635,F811,F816,F824,F838,F842,F844)</f>
        <v>1107567940.8599999</v>
      </c>
      <c r="G468" s="149">
        <f t="shared" si="81"/>
        <v>38313059.420000002</v>
      </c>
      <c r="H468" s="149">
        <f t="shared" si="81"/>
        <v>79633951.240000024</v>
      </c>
      <c r="I468" s="149">
        <f t="shared" si="81"/>
        <v>180916897.06000003</v>
      </c>
      <c r="J468" s="149">
        <f t="shared" si="81"/>
        <v>103226350.27000003</v>
      </c>
      <c r="K468" s="149">
        <f t="shared" si="81"/>
        <v>42871750.939999998</v>
      </c>
      <c r="L468" s="155">
        <f t="shared" si="81"/>
        <v>200</v>
      </c>
      <c r="M468" s="149">
        <f t="shared" si="81"/>
        <v>676507675.44000006</v>
      </c>
      <c r="N468" s="149">
        <f t="shared" si="81"/>
        <v>1419822668.1300001</v>
      </c>
      <c r="O468" s="149">
        <f t="shared" si="81"/>
        <v>696384263.64999986</v>
      </c>
      <c r="P468" s="149">
        <f t="shared" si="81"/>
        <v>54441028.460000001</v>
      </c>
      <c r="Q468" s="149">
        <f t="shared" si="81"/>
        <v>0</v>
      </c>
      <c r="R468" s="149">
        <f t="shared" si="81"/>
        <v>78072894.679999992</v>
      </c>
      <c r="S468" s="149">
        <f t="shared" si="81"/>
        <v>770217.42</v>
      </c>
      <c r="T468" s="137" t="str">
        <f>IF(ISNUMBER('Форма 1'!AN468),INDEX('Предельники 2022'!$C$4:$X$28,MATCH('Форма 1'!$G468,'Предельники 2022'!$B$4:$B$28,0),MATCH(T$5,'Предельники 2022'!$C$3:$X$3,0)),"")</f>
        <v/>
      </c>
      <c r="U468" s="137" t="str">
        <f>IF(ISNUMBER('Форма 1'!AO468),INDEX('Предельники 2022'!$C$4:$X$28,MATCH('Форма 1'!$G468,'Предельники 2022'!$B$4:$B$28,0),MATCH(U$5,'Предельники 2022'!$C$3:$X$3,0)),"")</f>
        <v/>
      </c>
      <c r="V468" s="137" t="str">
        <f>IF(ISNUMBER('Форма 1'!AP468),INDEX('Предельники 2022'!$C$4:$X$28,MATCH('Форма 1'!$G468,'Предельники 2022'!$B$4:$B$28,0),MATCH(V$5,'Предельники 2022'!$C$3:$X$3,0)),"")</f>
        <v/>
      </c>
      <c r="W468" s="137" t="str">
        <f>IF(ISNUMBER('Форма 1'!AQ468),INDEX('Предельники 2022'!$C$4:$X$28,MATCH('Форма 1'!$G468,'Предельники 2022'!$B$4:$B$28,0),MATCH(W$5,'Предельники 2022'!$C$3:$X$3,0)),"")</f>
        <v/>
      </c>
      <c r="X468" s="149">
        <f t="shared" ref="X468:Z468" si="82">SUM(X469,X479,X481,X486,X488,X493,X515,X519,X521,X528,X544,X546,X558,X573,X612,X624,X627,X631,X633,X635,X811,X816,X824,X838,X842,X844)</f>
        <v>0</v>
      </c>
      <c r="Y468" s="149">
        <f t="shared" si="82"/>
        <v>0</v>
      </c>
      <c r="Z468" s="149">
        <f t="shared" si="82"/>
        <v>0</v>
      </c>
      <c r="AA468" s="146"/>
      <c r="AB468" s="150"/>
      <c r="AC468" s="151" t="str">
        <f>'Форма 1'!U468</f>
        <v/>
      </c>
    </row>
    <row r="469" spans="1:29" ht="15.75" x14ac:dyDescent="0.25">
      <c r="A469" s="147">
        <f t="shared" si="79"/>
        <v>0</v>
      </c>
      <c r="B469" s="148" t="str">
        <f>IF(ISBLANK('Форма 1'!B469),"",'Форма 1'!B469)</f>
        <v/>
      </c>
      <c r="C469" s="153" t="s">
        <v>1077</v>
      </c>
      <c r="D469" s="146">
        <f>IF(ISBLANK(C469),"Введите адрес",IF(C469='Форма 1'!C469,SUM(E469:K469,M469:S469,Форма2[[#This Row],[19]:[22]]),"Ошибка в адресе!"))</f>
        <v>70663059.179999992</v>
      </c>
      <c r="E469" s="149">
        <f>SUM(E470:E478)</f>
        <v>456982.22</v>
      </c>
      <c r="F469" s="149">
        <f t="shared" ref="F469:S469" si="83">SUM(F470:F478)</f>
        <v>33225990.899999999</v>
      </c>
      <c r="G469" s="149">
        <f t="shared" si="83"/>
        <v>0</v>
      </c>
      <c r="H469" s="149">
        <f t="shared" si="83"/>
        <v>2679843.29</v>
      </c>
      <c r="I469" s="149">
        <f t="shared" si="83"/>
        <v>0</v>
      </c>
      <c r="J469" s="149">
        <f t="shared" si="83"/>
        <v>3803614.21</v>
      </c>
      <c r="K469" s="149">
        <f t="shared" si="83"/>
        <v>0</v>
      </c>
      <c r="L469" s="155">
        <f t="shared" si="83"/>
        <v>0</v>
      </c>
      <c r="M469" s="149">
        <f t="shared" si="83"/>
        <v>0</v>
      </c>
      <c r="N469" s="149">
        <f t="shared" si="83"/>
        <v>27953310.669999998</v>
      </c>
      <c r="O469" s="149">
        <f t="shared" si="83"/>
        <v>2543317.89</v>
      </c>
      <c r="P469" s="149">
        <f t="shared" si="83"/>
        <v>0</v>
      </c>
      <c r="Q469" s="149">
        <f t="shared" si="83"/>
        <v>0</v>
      </c>
      <c r="R469" s="149">
        <f t="shared" si="83"/>
        <v>0</v>
      </c>
      <c r="S469" s="149">
        <f t="shared" si="83"/>
        <v>0</v>
      </c>
      <c r="T469" s="93" t="str">
        <f>IF(ISNUMBER('Форма 1'!AN469),INDEX('Предельники 2022'!$C$4:$X$28,MATCH('Форма 1'!$G469,'Предельники 2022'!$B$4:$B$28,0),MATCH(T$5,'Предельники 2022'!$C$3:$X$3,0)),"")</f>
        <v/>
      </c>
      <c r="U469" s="93" t="str">
        <f>IF(ISNUMBER('Форма 1'!AO469),INDEX('Предельники 2022'!$C$4:$X$28,MATCH('Форма 1'!$G469,'Предельники 2022'!$B$4:$B$28,0),MATCH(U$5,'Предельники 2022'!$C$3:$X$3,0)),"")</f>
        <v/>
      </c>
      <c r="V469" s="93" t="str">
        <f>IF(ISNUMBER('Форма 1'!AP469),INDEX('Предельники 2022'!$C$4:$X$28,MATCH('Форма 1'!$G469,'Предельники 2022'!$B$4:$B$28,0),MATCH(V$5,'Предельники 2022'!$C$3:$X$3,0)),"")</f>
        <v/>
      </c>
      <c r="W469" s="93" t="str">
        <f>IF(ISNUMBER('Форма 1'!AQ469),INDEX('Предельники 2022'!$C$4:$X$28,MATCH('Форма 1'!$G469,'Предельники 2022'!$B$4:$B$28,0),MATCH(W$5,'Предельники 2022'!$C$3:$X$3,0)),"")</f>
        <v/>
      </c>
      <c r="X469" s="149">
        <f t="shared" ref="X469:Z469" si="84">SUM(X470:X478)</f>
        <v>0</v>
      </c>
      <c r="Y469" s="149">
        <f t="shared" si="84"/>
        <v>0</v>
      </c>
      <c r="Z469" s="149">
        <f t="shared" si="84"/>
        <v>0</v>
      </c>
      <c r="AA469" s="146"/>
      <c r="AB469" s="150"/>
      <c r="AC469" s="151" t="str">
        <f>'Форма 1'!U469</f>
        <v/>
      </c>
    </row>
    <row r="470" spans="1:29" x14ac:dyDescent="0.25">
      <c r="A470" s="28">
        <f t="shared" si="79"/>
        <v>1</v>
      </c>
      <c r="B470" s="74" t="str">
        <f>IF(ISBLANK('Форма 1'!B470),"",'Форма 1'!B470)</f>
        <v>Александровский муниципальный округ Пермского края</v>
      </c>
      <c r="C470" s="87" t="s">
        <v>0</v>
      </c>
      <c r="D470" s="29">
        <f>IF(ISBLANK(C470),"Введите адрес",IF(C470='Форма 1'!C470,SUM(E470:K470,M470:S470,Форма2[[#This Row],[19]:[22]]),"Ошибка в адресе!"))</f>
        <v>5196062.2300000004</v>
      </c>
      <c r="E470" s="30" t="str">
        <f>IF(ISNUMBER('Форма 1'!Z470),ROUND('Форма 1'!$I470*VLOOKUP('Форма 1'!$G470,'Предельники 2022'!$B$4:$X$28,'Форма 1'!Z$7),2),"")</f>
        <v/>
      </c>
      <c r="F470" s="30">
        <f>IF(ISNUMBER('Форма 1'!AA470),ROUND('Форма 1'!$I470*VLOOKUP('Форма 1'!$G470,'Предельники 2022'!$B$4:$X$28,'Форма 1'!AA$7),2),"")</f>
        <v>5196062.2300000004</v>
      </c>
      <c r="G470" s="30" t="str">
        <f>IF(ISNUMBER('Форма 1'!AB470),ROUND('Форма 1'!$I470*VLOOKUP('Форма 1'!$G470,'Предельники 2022'!$B$4:$X$28,'Форма 1'!AB$7),2),"")</f>
        <v/>
      </c>
      <c r="H470" s="30" t="str">
        <f>IF(ISNUMBER('Форма 1'!AC470),ROUND('Форма 1'!$I470*VLOOKUP('Форма 1'!$G470,'Предельники 2022'!$B$4:$X$28,'Форма 1'!AC$7),2),"")</f>
        <v/>
      </c>
      <c r="I470" s="30" t="str">
        <f>IF(ISNUMBER('Форма 1'!AD470),ROUND('Форма 1'!$I470*VLOOKUP('Форма 1'!$G470,'Предельники 2022'!$B$4:$X$28,'Форма 1'!AD$7),2),"")</f>
        <v/>
      </c>
      <c r="J470" s="30" t="str">
        <f>IF(ISNUMBER('Форма 1'!AE470),ROUND('Форма 1'!$I470*VLOOKUP('Форма 1'!$G470,'Предельники 2022'!$B$4:$X$28,'Форма 1'!AE$7),2),"")</f>
        <v/>
      </c>
      <c r="K470" s="30" t="str">
        <f>IF(ISNUMBER('Форма 1'!AF470),ROUND('Форма 1'!$I470*VLOOKUP('Форма 1'!$G470,'Предельники 2022'!$B$4:$X$28,'Форма 1'!AF$7),2),"")</f>
        <v/>
      </c>
      <c r="L470" s="31" t="str">
        <f>IF(ISBLANK('Форма 1'!AG470),"",'Форма 1'!AG470)</f>
        <v/>
      </c>
      <c r="M470" s="32" t="str">
        <f>IF(ISBLANK('Форма 1'!AH470),"",'Форма 1'!AH470)</f>
        <v/>
      </c>
      <c r="N470" s="30" t="str">
        <f>IF(ISNUMBER('Форма 1'!AI470),ROUND('Форма 1'!$I470*VLOOKUP('Форма 1'!$G470,'Предельники 2022'!$B$4:$X$28,'Форма 1'!AI$7),2),"")</f>
        <v/>
      </c>
      <c r="O470" s="30" t="str">
        <f>IF(ISNUMBER('Форма 1'!AJ470),ROUND('Форма 1'!$I470*VLOOKUP('Форма 1'!$G470,'Предельники 2022'!$B$4:$X$28,'Форма 1'!AJ$7),2),"")</f>
        <v/>
      </c>
      <c r="P470" s="30" t="str">
        <f>IF(ISNUMBER('Форма 1'!AK470),ROUND('Форма 1'!$I470*VLOOKUP('Форма 1'!$G470,'Предельники 2022'!$B$4:$X$28,'Форма 1'!AK$7),2),"")</f>
        <v/>
      </c>
      <c r="Q470" s="30" t="str">
        <f>IF(ISNUMBER('Форма 1'!AL470),ROUND('Форма 1'!$I470*VLOOKUP('Форма 1'!$G470,'Предельники 2022'!$B$4:$X$28,'Форма 1'!AL$7),2),"")</f>
        <v/>
      </c>
      <c r="R470" s="30" t="str">
        <f>IF(ISNUMBER('Форма 1'!AM470),ROUND('Форма 1'!$I470*VLOOKUP('Форма 1'!$G470,'Предельники 2022'!$B$4:$X$28,'Форма 1'!AM$7),2),"")</f>
        <v/>
      </c>
      <c r="S470" s="93" t="str">
        <f t="shared" si="80"/>
        <v/>
      </c>
      <c r="T470" s="93" t="str">
        <f>IF(ISNUMBER('Форма 1'!AN470),INDEX('Предельники 2022'!$C$4:$X$28,MATCH('Форма 1'!$G470,'Предельники 2022'!$B$4:$B$28,0),MATCH(T$5,'Предельники 2022'!$C$3:$X$3,0)),"")</f>
        <v/>
      </c>
      <c r="U470" s="93" t="str">
        <f>IF(ISNUMBER('Форма 1'!AO470),INDEX('Предельники 2022'!$C$4:$X$28,MATCH('Форма 1'!$G470,'Предельники 2022'!$B$4:$B$28,0),MATCH(U$5,'Предельники 2022'!$C$3:$X$3,0)),"")</f>
        <v/>
      </c>
      <c r="V470" s="93" t="str">
        <f>IF(ISNUMBER('Форма 1'!AP470),INDEX('Предельники 2022'!$C$4:$X$28,MATCH('Форма 1'!$G470,'Предельники 2022'!$B$4:$B$28,0),MATCH(V$5,'Предельники 2022'!$C$3:$X$3,0)),"")</f>
        <v/>
      </c>
      <c r="W470" s="93" t="str">
        <f>IF(ISNUMBER('Форма 1'!AQ470),INDEX('Предельники 2022'!$C$4:$X$28,MATCH('Форма 1'!$G470,'Предельники 2022'!$B$4:$B$28,0),MATCH(W$5,'Предельники 2022'!$C$3:$X$3,0)),"")</f>
        <v/>
      </c>
      <c r="X470" s="30" t="str">
        <f>IF(ISNUMBER('Форма 1'!AR470),ROUND('Форма 1'!$I470*VLOOKUP('Форма 1'!$G470,'Предельники 2022'!$B$4:$X$28,'Форма 1'!AR$7),2),"")</f>
        <v/>
      </c>
      <c r="Y470" s="30" t="str">
        <f>IF(ISNUMBER('Форма 1'!AS470),ROUND('Форма 1'!$I470*VLOOKUP('Форма 1'!$G470,'Предельники 2022'!$B$4:$X$28,'Форма 1'!AS$7),2),"")</f>
        <v/>
      </c>
      <c r="Z470" s="30" t="str">
        <f>IF(ISNUMBER('Форма 1'!AT470),ROUND('Форма 1'!$I470*VLOOKUP('Форма 1'!$G470,'Предельники 2022'!$B$4:$X$28,'Форма 1'!AT$7),2),"")</f>
        <v/>
      </c>
      <c r="AA470" s="32"/>
      <c r="AB470" s="128">
        <f>'Форма 1'!T470</f>
        <v>46022</v>
      </c>
      <c r="AC470" s="130" t="str">
        <f>'Форма 1'!U470</f>
        <v>РО</v>
      </c>
    </row>
    <row r="471" spans="1:29" x14ac:dyDescent="0.25">
      <c r="A471" s="28">
        <f t="shared" si="79"/>
        <v>2</v>
      </c>
      <c r="B471" s="74" t="str">
        <f>IF(ISBLANK('Форма 1'!B471),"",'Форма 1'!B471)</f>
        <v>Александровский муниципальный округ Пермского края</v>
      </c>
      <c r="C471" s="87" t="s">
        <v>65</v>
      </c>
      <c r="D471" s="29">
        <f>IF(ISBLANK(C471),"Введите адрес",IF(C471='Форма 1'!C471,SUM(E471:K471,M471:S471,Форма2[[#This Row],[19]:[22]]),"Ошибка в адресе!"))</f>
        <v>8586736.0199999996</v>
      </c>
      <c r="E471" s="30" t="str">
        <f>IF(ISNUMBER('Форма 1'!Z471),ROUND('Форма 1'!$I471*VLOOKUP('Форма 1'!$G471,'Предельники 2022'!$B$4:$X$28,'Форма 1'!Z$7),2),"")</f>
        <v/>
      </c>
      <c r="F471" s="30">
        <f>IF(ISNUMBER('Форма 1'!AA471),ROUND('Форма 1'!$I471*VLOOKUP('Форма 1'!$G471,'Предельники 2022'!$B$4:$X$28,'Форма 1'!AA$7),2),"")</f>
        <v>6536224.3499999996</v>
      </c>
      <c r="G471" s="30" t="str">
        <f>IF(ISNUMBER('Форма 1'!AB471),ROUND('Форма 1'!$I471*VLOOKUP('Форма 1'!$G471,'Предельники 2022'!$B$4:$X$28,'Форма 1'!AB$7),2),"")</f>
        <v/>
      </c>
      <c r="H471" s="30">
        <f>IF(ISNUMBER('Форма 1'!AC471),ROUND('Форма 1'!$I471*VLOOKUP('Форма 1'!$G471,'Предельники 2022'!$B$4:$X$28,'Форма 1'!AC$7),2),"")</f>
        <v>854193.75</v>
      </c>
      <c r="I471" s="30" t="str">
        <f>IF(ISNUMBER('Форма 1'!AD471),ROUND('Форма 1'!$I471*VLOOKUP('Форма 1'!$G471,'Предельники 2022'!$B$4:$X$28,'Форма 1'!AD$7),2),"")</f>
        <v/>
      </c>
      <c r="J471" s="30">
        <f>IF(ISNUMBER('Форма 1'!AE471),ROUND('Форма 1'!$I471*VLOOKUP('Форма 1'!$G471,'Предельники 2022'!$B$4:$X$28,'Форма 1'!AE$7),2),"")</f>
        <v>1196317.92</v>
      </c>
      <c r="K471" s="30" t="str">
        <f>IF(ISNUMBER('Форма 1'!AF471),ROUND('Форма 1'!$I471*VLOOKUP('Форма 1'!$G471,'Предельники 2022'!$B$4:$X$28,'Форма 1'!AF$7),2),"")</f>
        <v/>
      </c>
      <c r="L471" s="31" t="str">
        <f>IF(ISBLANK('Форма 1'!AG471),"",'Форма 1'!AG471)</f>
        <v/>
      </c>
      <c r="M471" s="32" t="str">
        <f>IF(ISBLANK('Форма 1'!AH471),"",'Форма 1'!AH471)</f>
        <v/>
      </c>
      <c r="N471" s="30" t="str">
        <f>IF(ISNUMBER('Форма 1'!AI471),ROUND('Форма 1'!$I471*VLOOKUP('Форма 1'!$G471,'Предельники 2022'!$B$4:$X$28,'Форма 1'!AI$7),2),"")</f>
        <v/>
      </c>
      <c r="O471" s="30" t="str">
        <f>IF(ISNUMBER('Форма 1'!AJ471),ROUND('Форма 1'!$I471*VLOOKUP('Форма 1'!$G471,'Предельники 2022'!$B$4:$X$28,'Форма 1'!AJ$7),2),"")</f>
        <v/>
      </c>
      <c r="P471" s="30" t="str">
        <f>IF(ISNUMBER('Форма 1'!AK471),ROUND('Форма 1'!$I471*VLOOKUP('Форма 1'!$G471,'Предельники 2022'!$B$4:$X$28,'Форма 1'!AK$7),2),"")</f>
        <v/>
      </c>
      <c r="Q471" s="30" t="str">
        <f>IF(ISNUMBER('Форма 1'!AL471),ROUND('Форма 1'!$I471*VLOOKUP('Форма 1'!$G471,'Предельники 2022'!$B$4:$X$28,'Форма 1'!AL$7),2),"")</f>
        <v/>
      </c>
      <c r="R471" s="30" t="str">
        <f>IF(ISNUMBER('Форма 1'!AM471),ROUND('Форма 1'!$I471*VLOOKUP('Форма 1'!$G471,'Предельники 2022'!$B$4:$X$28,'Форма 1'!AM$7),2),"")</f>
        <v/>
      </c>
      <c r="S471" s="93" t="str">
        <f t="shared" si="80"/>
        <v/>
      </c>
      <c r="T471" s="93" t="str">
        <f>IF(ISNUMBER('Форма 1'!AN471),INDEX('Предельники 2022'!$C$4:$X$28,MATCH('Форма 1'!$G471,'Предельники 2022'!$B$4:$B$28,0),MATCH(T$5,'Предельники 2022'!$C$3:$X$3,0)),"")</f>
        <v/>
      </c>
      <c r="U471" s="93" t="str">
        <f>IF(ISNUMBER('Форма 1'!AO471),INDEX('Предельники 2022'!$C$4:$X$28,MATCH('Форма 1'!$G471,'Предельники 2022'!$B$4:$B$28,0),MATCH(U$5,'Предельники 2022'!$C$3:$X$3,0)),"")</f>
        <v/>
      </c>
      <c r="V471" s="93" t="str">
        <f>IF(ISNUMBER('Форма 1'!AP471),INDEX('Предельники 2022'!$C$4:$X$28,MATCH('Форма 1'!$G471,'Предельники 2022'!$B$4:$B$28,0),MATCH(V$5,'Предельники 2022'!$C$3:$X$3,0)),"")</f>
        <v/>
      </c>
      <c r="W471" s="93" t="str">
        <f>IF(ISNUMBER('Форма 1'!AQ471),INDEX('Предельники 2022'!$C$4:$X$28,MATCH('Форма 1'!$G471,'Предельники 2022'!$B$4:$B$28,0),MATCH(W$5,'Предельники 2022'!$C$3:$X$3,0)),"")</f>
        <v/>
      </c>
      <c r="X471" s="30" t="str">
        <f>IF(ISNUMBER('Форма 1'!AR471),ROUND('Форма 1'!$I471*VLOOKUP('Форма 1'!$G471,'Предельники 2022'!$B$4:$X$28,'Форма 1'!AR$7),2),"")</f>
        <v/>
      </c>
      <c r="Y471" s="30" t="str">
        <f>IF(ISNUMBER('Форма 1'!AS471),ROUND('Форма 1'!$I471*VLOOKUP('Форма 1'!$G471,'Предельники 2022'!$B$4:$X$28,'Форма 1'!AS$7),2),"")</f>
        <v/>
      </c>
      <c r="Z471" s="30" t="str">
        <f>IF(ISNUMBER('Форма 1'!AT471),ROUND('Форма 1'!$I471*VLOOKUP('Форма 1'!$G471,'Предельники 2022'!$B$4:$X$28,'Форма 1'!AT$7),2),"")</f>
        <v/>
      </c>
      <c r="AA471" s="32"/>
      <c r="AB471" s="128">
        <f>'Форма 1'!T471</f>
        <v>46022</v>
      </c>
      <c r="AC471" s="130" t="str">
        <f>'Форма 1'!U471</f>
        <v>РО</v>
      </c>
    </row>
    <row r="472" spans="1:29" x14ac:dyDescent="0.25">
      <c r="A472" s="28">
        <f t="shared" si="79"/>
        <v>3</v>
      </c>
      <c r="B472" s="74" t="str">
        <f>IF(ISBLANK('Форма 1'!B472),"",'Форма 1'!B472)</f>
        <v>Александровский муниципальный округ Пермского края</v>
      </c>
      <c r="C472" s="87" t="s">
        <v>486</v>
      </c>
      <c r="D472" s="29">
        <f>IF(ISBLANK(C472),"Введите адрес",IF(C472='Форма 1'!C472,SUM(E472:K472,M472:S472,Форма2[[#This Row],[19]:[22]]),"Ошибка в адресе!"))</f>
        <v>4215669.16</v>
      </c>
      <c r="E472" s="30" t="str">
        <f>IF(ISNUMBER('Форма 1'!Z472),ROUND('Форма 1'!$I472*VLOOKUP('Форма 1'!$G472,'Предельники 2022'!$B$4:$X$28,'Форма 1'!Z$7),2),"")</f>
        <v/>
      </c>
      <c r="F472" s="30" t="str">
        <f>IF(ISNUMBER('Форма 1'!AA472),ROUND('Форма 1'!$I472*VLOOKUP('Форма 1'!$G472,'Предельники 2022'!$B$4:$X$28,'Форма 1'!AA$7),2),"")</f>
        <v/>
      </c>
      <c r="G472" s="30" t="str">
        <f>IF(ISNUMBER('Форма 1'!AB472),ROUND('Форма 1'!$I472*VLOOKUP('Форма 1'!$G472,'Предельники 2022'!$B$4:$X$28,'Форма 1'!AB$7),2),"")</f>
        <v/>
      </c>
      <c r="H472" s="30" t="str">
        <f>IF(ISNUMBER('Форма 1'!AC472),ROUND('Форма 1'!$I472*VLOOKUP('Форма 1'!$G472,'Предельники 2022'!$B$4:$X$28,'Форма 1'!AC$7),2),"")</f>
        <v/>
      </c>
      <c r="I472" s="30" t="str">
        <f>IF(ISNUMBER('Форма 1'!AD472),ROUND('Форма 1'!$I472*VLOOKUP('Форма 1'!$G472,'Предельники 2022'!$B$4:$X$28,'Форма 1'!AD$7),2),"")</f>
        <v/>
      </c>
      <c r="J472" s="30" t="str">
        <f>IF(ISNUMBER('Форма 1'!AE472),ROUND('Форма 1'!$I472*VLOOKUP('Форма 1'!$G472,'Предельники 2022'!$B$4:$X$28,'Форма 1'!AE$7),2),"")</f>
        <v/>
      </c>
      <c r="K472" s="30" t="str">
        <f>IF(ISNUMBER('Форма 1'!AF472),ROUND('Форма 1'!$I472*VLOOKUP('Форма 1'!$G472,'Предельники 2022'!$B$4:$X$28,'Форма 1'!AF$7),2),"")</f>
        <v/>
      </c>
      <c r="L472" s="31" t="str">
        <f>IF(ISBLANK('Форма 1'!AG472),"",'Форма 1'!AG472)</f>
        <v/>
      </c>
      <c r="M472" s="32" t="str">
        <f>IF(ISBLANK('Форма 1'!AH472),"",'Форма 1'!AH472)</f>
        <v/>
      </c>
      <c r="N472" s="30">
        <f>IF(ISNUMBER('Форма 1'!AI472),ROUND('Форма 1'!$I472*VLOOKUP('Форма 1'!$G472,'Предельники 2022'!$B$4:$X$28,'Форма 1'!AI$7),2),"")</f>
        <v>4215669.16</v>
      </c>
      <c r="O472" s="30" t="str">
        <f>IF(ISNUMBER('Форма 1'!AJ472),ROUND('Форма 1'!$I472*VLOOKUP('Форма 1'!$G472,'Предельники 2022'!$B$4:$X$28,'Форма 1'!AJ$7),2),"")</f>
        <v/>
      </c>
      <c r="P472" s="30" t="str">
        <f>IF(ISNUMBER('Форма 1'!AK472),ROUND('Форма 1'!$I472*VLOOKUP('Форма 1'!$G472,'Предельники 2022'!$B$4:$X$28,'Форма 1'!AK$7),2),"")</f>
        <v/>
      </c>
      <c r="Q472" s="30" t="str">
        <f>IF(ISNUMBER('Форма 1'!AL472),ROUND('Форма 1'!$I472*VLOOKUP('Форма 1'!$G472,'Предельники 2022'!$B$4:$X$28,'Форма 1'!AL$7),2),"")</f>
        <v/>
      </c>
      <c r="R472" s="30" t="str">
        <f>IF(ISNUMBER('Форма 1'!AM472),ROUND('Форма 1'!$I472*VLOOKUP('Форма 1'!$G472,'Предельники 2022'!$B$4:$X$28,'Форма 1'!AM$7),2),"")</f>
        <v/>
      </c>
      <c r="S472" s="93" t="str">
        <f t="shared" si="80"/>
        <v/>
      </c>
      <c r="T472" s="93" t="str">
        <f>IF(ISNUMBER('Форма 1'!AN472),INDEX('Предельники 2022'!$C$4:$X$28,MATCH('Форма 1'!$G472,'Предельники 2022'!$B$4:$B$28,0),MATCH(T$5,'Предельники 2022'!$C$3:$X$3,0)),"")</f>
        <v/>
      </c>
      <c r="U472" s="93" t="str">
        <f>IF(ISNUMBER('Форма 1'!AO472),INDEX('Предельники 2022'!$C$4:$X$28,MATCH('Форма 1'!$G472,'Предельники 2022'!$B$4:$B$28,0),MATCH(U$5,'Предельники 2022'!$C$3:$X$3,0)),"")</f>
        <v/>
      </c>
      <c r="V472" s="93" t="str">
        <f>IF(ISNUMBER('Форма 1'!AP472),INDEX('Предельники 2022'!$C$4:$X$28,MATCH('Форма 1'!$G472,'Предельники 2022'!$B$4:$B$28,0),MATCH(V$5,'Предельники 2022'!$C$3:$X$3,0)),"")</f>
        <v/>
      </c>
      <c r="W472" s="93" t="str">
        <f>IF(ISNUMBER('Форма 1'!AQ472),INDEX('Предельники 2022'!$C$4:$X$28,MATCH('Форма 1'!$G472,'Предельники 2022'!$B$4:$B$28,0),MATCH(W$5,'Предельники 2022'!$C$3:$X$3,0)),"")</f>
        <v/>
      </c>
      <c r="X472" s="30" t="str">
        <f>IF(ISNUMBER('Форма 1'!AR472),ROUND('Форма 1'!$I472*VLOOKUP('Форма 1'!$G472,'Предельники 2022'!$B$4:$X$28,'Форма 1'!AR$7),2),"")</f>
        <v/>
      </c>
      <c r="Y472" s="30" t="str">
        <f>IF(ISNUMBER('Форма 1'!AS472),ROUND('Форма 1'!$I472*VLOOKUP('Форма 1'!$G472,'Предельники 2022'!$B$4:$X$28,'Форма 1'!AS$7),2),"")</f>
        <v/>
      </c>
      <c r="Z472" s="30" t="str">
        <f>IF(ISNUMBER('Форма 1'!AT472),ROUND('Форма 1'!$I472*VLOOKUP('Форма 1'!$G472,'Предельники 2022'!$B$4:$X$28,'Форма 1'!AT$7),2),"")</f>
        <v/>
      </c>
      <c r="AA472" s="32"/>
      <c r="AB472" s="128">
        <f>'Форма 1'!T472</f>
        <v>46022</v>
      </c>
      <c r="AC472" s="130" t="str">
        <f>'Форма 1'!U472</f>
        <v>РО</v>
      </c>
    </row>
    <row r="473" spans="1:29" x14ac:dyDescent="0.25">
      <c r="A473" s="28">
        <f t="shared" si="79"/>
        <v>4</v>
      </c>
      <c r="B473" s="74" t="str">
        <f>IF(ISBLANK('Форма 1'!B473),"",'Форма 1'!B473)</f>
        <v>Александровский муниципальный округ Пермского края</v>
      </c>
      <c r="C473" s="87" t="s">
        <v>366</v>
      </c>
      <c r="D473" s="29">
        <f>IF(ISBLANK(C473),"Введите адрес",IF(C473='Форма 1'!C473,SUM(E473:K473,M473:S473,Форма2[[#This Row],[19]:[22]]),"Ошибка в адресе!"))</f>
        <v>6655910.25</v>
      </c>
      <c r="E473" s="30" t="str">
        <f>IF(ISNUMBER('Форма 1'!Z473),ROUND('Форма 1'!$I473*VLOOKUP('Форма 1'!$G473,'Предельники 2022'!$B$4:$X$28,'Форма 1'!Z$7),2),"")</f>
        <v/>
      </c>
      <c r="F473" s="30">
        <f>IF(ISNUMBER('Форма 1'!AA473),ROUND('Форма 1'!$I473*VLOOKUP('Форма 1'!$G473,'Предельники 2022'!$B$4:$X$28,'Форма 1'!AA$7),2),"")</f>
        <v>3666316.38</v>
      </c>
      <c r="G473" s="30" t="str">
        <f>IF(ISNUMBER('Форма 1'!AB473),ROUND('Форма 1'!$I473*VLOOKUP('Форма 1'!$G473,'Предельники 2022'!$B$4:$X$28,'Форма 1'!AB$7),2),"")</f>
        <v/>
      </c>
      <c r="H473" s="30">
        <f>IF(ISNUMBER('Форма 1'!AC473),ROUND('Форма 1'!$I473*VLOOKUP('Форма 1'!$G473,'Предельники 2022'!$B$4:$X$28,'Форма 1'!AC$7),2),"")</f>
        <v>164898.95000000001</v>
      </c>
      <c r="I473" s="30" t="str">
        <f>IF(ISNUMBER('Форма 1'!AD473),ROUND('Форма 1'!$I473*VLOOKUP('Форма 1'!$G473,'Предельники 2022'!$B$4:$X$28,'Форма 1'!AD$7),2),"")</f>
        <v/>
      </c>
      <c r="J473" s="30">
        <f>IF(ISNUMBER('Форма 1'!AE473),ROUND('Форма 1'!$I473*VLOOKUP('Форма 1'!$G473,'Предельники 2022'!$B$4:$X$28,'Форма 1'!AE$7),2),"")</f>
        <v>281377.03000000003</v>
      </c>
      <c r="K473" s="30" t="str">
        <f>IF(ISNUMBER('Форма 1'!AF473),ROUND('Форма 1'!$I473*VLOOKUP('Форма 1'!$G473,'Предельники 2022'!$B$4:$X$28,'Форма 1'!AF$7),2),"")</f>
        <v/>
      </c>
      <c r="L473" s="31" t="str">
        <f>IF(ISBLANK('Форма 1'!AG473),"",'Форма 1'!AG473)</f>
        <v/>
      </c>
      <c r="M473" s="32" t="str">
        <f>IF(ISBLANK('Форма 1'!AH473),"",'Форма 1'!AH473)</f>
        <v/>
      </c>
      <c r="N473" s="30" t="str">
        <f>IF(ISNUMBER('Форма 1'!AI473),ROUND('Форма 1'!$I473*VLOOKUP('Форма 1'!$G473,'Предельники 2022'!$B$4:$X$28,'Форма 1'!AI$7),2),"")</f>
        <v/>
      </c>
      <c r="O473" s="30">
        <f>IF(ISNUMBER('Форма 1'!AJ473),ROUND('Форма 1'!$I473*VLOOKUP('Форма 1'!$G473,'Предельники 2022'!$B$4:$X$28,'Форма 1'!AJ$7),2),"")</f>
        <v>2543317.89</v>
      </c>
      <c r="P473" s="30" t="str">
        <f>IF(ISNUMBER('Форма 1'!AK473),ROUND('Форма 1'!$I473*VLOOKUP('Форма 1'!$G473,'Предельники 2022'!$B$4:$X$28,'Форма 1'!AK$7),2),"")</f>
        <v/>
      </c>
      <c r="Q473" s="30" t="str">
        <f>IF(ISNUMBER('Форма 1'!AL473),ROUND('Форма 1'!$I473*VLOOKUP('Форма 1'!$G473,'Предельники 2022'!$B$4:$X$28,'Форма 1'!AL$7),2),"")</f>
        <v/>
      </c>
      <c r="R473" s="30" t="str">
        <f>IF(ISNUMBER('Форма 1'!AM473),ROUND('Форма 1'!$I473*VLOOKUP('Форма 1'!$G473,'Предельники 2022'!$B$4:$X$28,'Форма 1'!AM$7),2),"")</f>
        <v/>
      </c>
      <c r="S473" s="93" t="str">
        <f t="shared" si="80"/>
        <v/>
      </c>
      <c r="T473" s="93" t="str">
        <f>IF(ISNUMBER('Форма 1'!AN473),INDEX('Предельники 2022'!$C$4:$X$28,MATCH('Форма 1'!$G473,'Предельники 2022'!$B$4:$B$28,0),MATCH(T$5,'Предельники 2022'!$C$3:$X$3,0)),"")</f>
        <v/>
      </c>
      <c r="U473" s="93" t="str">
        <f>IF(ISNUMBER('Форма 1'!AO473),INDEX('Предельники 2022'!$C$4:$X$28,MATCH('Форма 1'!$G473,'Предельники 2022'!$B$4:$B$28,0),MATCH(U$5,'Предельники 2022'!$C$3:$X$3,0)),"")</f>
        <v/>
      </c>
      <c r="V473" s="93" t="str">
        <f>IF(ISNUMBER('Форма 1'!AP473),INDEX('Предельники 2022'!$C$4:$X$28,MATCH('Форма 1'!$G473,'Предельники 2022'!$B$4:$B$28,0),MATCH(V$5,'Предельники 2022'!$C$3:$X$3,0)),"")</f>
        <v/>
      </c>
      <c r="W473" s="93" t="str">
        <f>IF(ISNUMBER('Форма 1'!AQ473),INDEX('Предельники 2022'!$C$4:$X$28,MATCH('Форма 1'!$G473,'Предельники 2022'!$B$4:$B$28,0),MATCH(W$5,'Предельники 2022'!$C$3:$X$3,0)),"")</f>
        <v/>
      </c>
      <c r="X473" s="30" t="str">
        <f>IF(ISNUMBER('Форма 1'!AR473),ROUND('Форма 1'!$I473*VLOOKUP('Форма 1'!$G473,'Предельники 2022'!$B$4:$X$28,'Форма 1'!AR$7),2),"")</f>
        <v/>
      </c>
      <c r="Y473" s="30" t="str">
        <f>IF(ISNUMBER('Форма 1'!AS473),ROUND('Форма 1'!$I473*VLOOKUP('Форма 1'!$G473,'Предельники 2022'!$B$4:$X$28,'Форма 1'!AS$7),2),"")</f>
        <v/>
      </c>
      <c r="Z473" s="30" t="str">
        <f>IF(ISNUMBER('Форма 1'!AT473),ROUND('Форма 1'!$I473*VLOOKUP('Форма 1'!$G473,'Предельники 2022'!$B$4:$X$28,'Форма 1'!AT$7),2),"")</f>
        <v/>
      </c>
      <c r="AA473" s="32"/>
      <c r="AB473" s="128">
        <f>'Форма 1'!T473</f>
        <v>46022</v>
      </c>
      <c r="AC473" s="130" t="str">
        <f>'Форма 1'!U473</f>
        <v>РО</v>
      </c>
    </row>
    <row r="474" spans="1:29" x14ac:dyDescent="0.25">
      <c r="A474" s="28">
        <f t="shared" si="79"/>
        <v>5</v>
      </c>
      <c r="B474" s="74" t="str">
        <f>IF(ISBLANK('Форма 1'!B474),"",'Форма 1'!B474)</f>
        <v>Александровский муниципальный округ Пермского края</v>
      </c>
      <c r="C474" s="87" t="s">
        <v>66</v>
      </c>
      <c r="D474" s="29">
        <f>IF(ISBLANK(C474),"Введите адрес",IF(C474='Форма 1'!C474,SUM(E474:K474,M474:S474,Форма2[[#This Row],[19]:[22]]),"Ошибка в адресе!"))</f>
        <v>5119453.13</v>
      </c>
      <c r="E474" s="30" t="str">
        <f>IF(ISNUMBER('Форма 1'!Z474),ROUND('Форма 1'!$I474*VLOOKUP('Форма 1'!$G474,'Предельники 2022'!$B$4:$X$28,'Форма 1'!Z$7),2),"")</f>
        <v/>
      </c>
      <c r="F474" s="30">
        <f>IF(ISNUMBER('Форма 1'!AA474),ROUND('Форма 1'!$I474*VLOOKUP('Форма 1'!$G474,'Предельники 2022'!$B$4:$X$28,'Форма 1'!AA$7),2),"")</f>
        <v>5119453.13</v>
      </c>
      <c r="G474" s="30" t="str">
        <f>IF(ISNUMBER('Форма 1'!AB474),ROUND('Форма 1'!$I474*VLOOKUP('Форма 1'!$G474,'Предельники 2022'!$B$4:$X$28,'Форма 1'!AB$7),2),"")</f>
        <v/>
      </c>
      <c r="H474" s="30" t="str">
        <f>IF(ISNUMBER('Форма 1'!AC474),ROUND('Форма 1'!$I474*VLOOKUP('Форма 1'!$G474,'Предельники 2022'!$B$4:$X$28,'Форма 1'!AC$7),2),"")</f>
        <v/>
      </c>
      <c r="I474" s="30" t="str">
        <f>IF(ISNUMBER('Форма 1'!AD474),ROUND('Форма 1'!$I474*VLOOKUP('Форма 1'!$G474,'Предельники 2022'!$B$4:$X$28,'Форма 1'!AD$7),2),"")</f>
        <v/>
      </c>
      <c r="J474" s="30" t="str">
        <f>IF(ISNUMBER('Форма 1'!AE474),ROUND('Форма 1'!$I474*VLOOKUP('Форма 1'!$G474,'Предельники 2022'!$B$4:$X$28,'Форма 1'!AE$7),2),"")</f>
        <v/>
      </c>
      <c r="K474" s="30" t="str">
        <f>IF(ISNUMBER('Форма 1'!AF474),ROUND('Форма 1'!$I474*VLOOKUP('Форма 1'!$G474,'Предельники 2022'!$B$4:$X$28,'Форма 1'!AF$7),2),"")</f>
        <v/>
      </c>
      <c r="L474" s="31" t="str">
        <f>IF(ISBLANK('Форма 1'!AG474),"",'Форма 1'!AG474)</f>
        <v/>
      </c>
      <c r="M474" s="32" t="str">
        <f>IF(ISBLANK('Форма 1'!AH474),"",'Форма 1'!AH474)</f>
        <v/>
      </c>
      <c r="N474" s="30" t="str">
        <f>IF(ISNUMBER('Форма 1'!AI474),ROUND('Форма 1'!$I474*VLOOKUP('Форма 1'!$G474,'Предельники 2022'!$B$4:$X$28,'Форма 1'!AI$7),2),"")</f>
        <v/>
      </c>
      <c r="O474" s="30" t="str">
        <f>IF(ISNUMBER('Форма 1'!AJ474),ROUND('Форма 1'!$I474*VLOOKUP('Форма 1'!$G474,'Предельники 2022'!$B$4:$X$28,'Форма 1'!AJ$7),2),"")</f>
        <v/>
      </c>
      <c r="P474" s="30" t="str">
        <f>IF(ISNUMBER('Форма 1'!AK474),ROUND('Форма 1'!$I474*VLOOKUP('Форма 1'!$G474,'Предельники 2022'!$B$4:$X$28,'Форма 1'!AK$7),2),"")</f>
        <v/>
      </c>
      <c r="Q474" s="30" t="str">
        <f>IF(ISNUMBER('Форма 1'!AL474),ROUND('Форма 1'!$I474*VLOOKUP('Форма 1'!$G474,'Предельники 2022'!$B$4:$X$28,'Форма 1'!AL$7),2),"")</f>
        <v/>
      </c>
      <c r="R474" s="30" t="str">
        <f>IF(ISNUMBER('Форма 1'!AM474),ROUND('Форма 1'!$I474*VLOOKUP('Форма 1'!$G474,'Предельники 2022'!$B$4:$X$28,'Форма 1'!AM$7),2),"")</f>
        <v/>
      </c>
      <c r="S474" s="93" t="str">
        <f t="shared" si="80"/>
        <v/>
      </c>
      <c r="T474" s="93" t="str">
        <f>IF(ISNUMBER('Форма 1'!AN474),INDEX('Предельники 2022'!$C$4:$X$28,MATCH('Форма 1'!$G474,'Предельники 2022'!$B$4:$B$28,0),MATCH(T$5,'Предельники 2022'!$C$3:$X$3,0)),"")</f>
        <v/>
      </c>
      <c r="U474" s="93" t="str">
        <f>IF(ISNUMBER('Форма 1'!AO474),INDEX('Предельники 2022'!$C$4:$X$28,MATCH('Форма 1'!$G474,'Предельники 2022'!$B$4:$B$28,0),MATCH(U$5,'Предельники 2022'!$C$3:$X$3,0)),"")</f>
        <v/>
      </c>
      <c r="V474" s="93" t="str">
        <f>IF(ISNUMBER('Форма 1'!AP474),INDEX('Предельники 2022'!$C$4:$X$28,MATCH('Форма 1'!$G474,'Предельники 2022'!$B$4:$B$28,0),MATCH(V$5,'Предельники 2022'!$C$3:$X$3,0)),"")</f>
        <v/>
      </c>
      <c r="W474" s="93" t="str">
        <f>IF(ISNUMBER('Форма 1'!AQ474),INDEX('Предельники 2022'!$C$4:$X$28,MATCH('Форма 1'!$G474,'Предельники 2022'!$B$4:$B$28,0),MATCH(W$5,'Предельники 2022'!$C$3:$X$3,0)),"")</f>
        <v/>
      </c>
      <c r="X474" s="30" t="str">
        <f>IF(ISNUMBER('Форма 1'!AR474),ROUND('Форма 1'!$I474*VLOOKUP('Форма 1'!$G474,'Предельники 2022'!$B$4:$X$28,'Форма 1'!AR$7),2),"")</f>
        <v/>
      </c>
      <c r="Y474" s="30" t="str">
        <f>IF(ISNUMBER('Форма 1'!AS474),ROUND('Форма 1'!$I474*VLOOKUP('Форма 1'!$G474,'Предельники 2022'!$B$4:$X$28,'Форма 1'!AS$7),2),"")</f>
        <v/>
      </c>
      <c r="Z474" s="30" t="str">
        <f>IF(ISNUMBER('Форма 1'!AT474),ROUND('Форма 1'!$I474*VLOOKUP('Форма 1'!$G474,'Предельники 2022'!$B$4:$X$28,'Форма 1'!AT$7),2),"")</f>
        <v/>
      </c>
      <c r="AA474" s="32"/>
      <c r="AB474" s="128">
        <f>'Форма 1'!T474</f>
        <v>46022</v>
      </c>
      <c r="AC474" s="130" t="str">
        <f>'Форма 1'!U474</f>
        <v>РО</v>
      </c>
    </row>
    <row r="475" spans="1:29" x14ac:dyDescent="0.25">
      <c r="A475" s="28">
        <f t="shared" si="79"/>
        <v>6</v>
      </c>
      <c r="B475" s="74" t="str">
        <f>IF(ISBLANK('Форма 1'!B475),"",'Форма 1'!B475)</f>
        <v>Александровский муниципальный округ Пермского края</v>
      </c>
      <c r="C475" s="87" t="s">
        <v>367</v>
      </c>
      <c r="D475" s="29">
        <f>IF(ISBLANK(C475),"Введите адрес",IF(C475='Форма 1'!C475,SUM(E475:K475,M475:S475,Форма2[[#This Row],[19]:[22]]),"Ошибка в адресе!"))</f>
        <v>3975680.86</v>
      </c>
      <c r="E475" s="30" t="str">
        <f>IF(ISNUMBER('Форма 1'!Z475),ROUND('Форма 1'!$I475*VLOOKUP('Форма 1'!$G475,'Предельники 2022'!$B$4:$X$28,'Форма 1'!Z$7),2),"")</f>
        <v/>
      </c>
      <c r="F475" s="30">
        <f>IF(ISNUMBER('Форма 1'!AA475),ROUND('Форма 1'!$I475*VLOOKUP('Форма 1'!$G475,'Предельники 2022'!$B$4:$X$28,'Форма 1'!AA$7),2),"")</f>
        <v>3026288.69</v>
      </c>
      <c r="G475" s="30" t="str">
        <f>IF(ISNUMBER('Форма 1'!AB475),ROUND('Форма 1'!$I475*VLOOKUP('Форма 1'!$G475,'Предельники 2022'!$B$4:$X$28,'Форма 1'!AB$7),2),"")</f>
        <v/>
      </c>
      <c r="H475" s="30">
        <f>IF(ISNUMBER('Форма 1'!AC475),ROUND('Форма 1'!$I475*VLOOKUP('Форма 1'!$G475,'Предельники 2022'!$B$4:$X$28,'Форма 1'!AC$7),2),"")</f>
        <v>395493.9</v>
      </c>
      <c r="I475" s="30" t="str">
        <f>IF(ISNUMBER('Форма 1'!AD475),ROUND('Форма 1'!$I475*VLOOKUP('Форма 1'!$G475,'Предельники 2022'!$B$4:$X$28,'Форма 1'!AD$7),2),"")</f>
        <v/>
      </c>
      <c r="J475" s="30">
        <f>IF(ISNUMBER('Форма 1'!AE475),ROUND('Форма 1'!$I475*VLOOKUP('Форма 1'!$G475,'Предельники 2022'!$B$4:$X$28,'Форма 1'!AE$7),2),"")</f>
        <v>553898.27</v>
      </c>
      <c r="K475" s="30" t="str">
        <f>IF(ISNUMBER('Форма 1'!AF475),ROUND('Форма 1'!$I475*VLOOKUP('Форма 1'!$G475,'Предельники 2022'!$B$4:$X$28,'Форма 1'!AF$7),2),"")</f>
        <v/>
      </c>
      <c r="L475" s="31" t="str">
        <f>IF(ISBLANK('Форма 1'!AG475),"",'Форма 1'!AG475)</f>
        <v/>
      </c>
      <c r="M475" s="32" t="str">
        <f>IF(ISBLANK('Форма 1'!AH475),"",'Форма 1'!AH475)</f>
        <v/>
      </c>
      <c r="N475" s="30" t="str">
        <f>IF(ISNUMBER('Форма 1'!AI475),ROUND('Форма 1'!$I475*VLOOKUP('Форма 1'!$G475,'Предельники 2022'!$B$4:$X$28,'Форма 1'!AI$7),2),"")</f>
        <v/>
      </c>
      <c r="O475" s="30" t="str">
        <f>IF(ISNUMBER('Форма 1'!AJ475),ROUND('Форма 1'!$I475*VLOOKUP('Форма 1'!$G475,'Предельники 2022'!$B$4:$X$28,'Форма 1'!AJ$7),2),"")</f>
        <v/>
      </c>
      <c r="P475" s="30" t="str">
        <f>IF(ISNUMBER('Форма 1'!AK475),ROUND('Форма 1'!$I475*VLOOKUP('Форма 1'!$G475,'Предельники 2022'!$B$4:$X$28,'Форма 1'!AK$7),2),"")</f>
        <v/>
      </c>
      <c r="Q475" s="30" t="str">
        <f>IF(ISNUMBER('Форма 1'!AL475),ROUND('Форма 1'!$I475*VLOOKUP('Форма 1'!$G475,'Предельники 2022'!$B$4:$X$28,'Форма 1'!AL$7),2),"")</f>
        <v/>
      </c>
      <c r="R475" s="30" t="str">
        <f>IF(ISNUMBER('Форма 1'!AM475),ROUND('Форма 1'!$I475*VLOOKUP('Форма 1'!$G475,'Предельники 2022'!$B$4:$X$28,'Форма 1'!AM$7),2),"")</f>
        <v/>
      </c>
      <c r="S475" s="93" t="str">
        <f t="shared" si="80"/>
        <v/>
      </c>
      <c r="T475" s="93" t="str">
        <f>IF(ISNUMBER('Форма 1'!AN475),INDEX('Предельники 2022'!$C$4:$X$28,MATCH('Форма 1'!$G475,'Предельники 2022'!$B$4:$B$28,0),MATCH(T$5,'Предельники 2022'!$C$3:$X$3,0)),"")</f>
        <v/>
      </c>
      <c r="U475" s="93" t="str">
        <f>IF(ISNUMBER('Форма 1'!AO475),INDEX('Предельники 2022'!$C$4:$X$28,MATCH('Форма 1'!$G475,'Предельники 2022'!$B$4:$B$28,0),MATCH(U$5,'Предельники 2022'!$C$3:$X$3,0)),"")</f>
        <v/>
      </c>
      <c r="V475" s="93" t="str">
        <f>IF(ISNUMBER('Форма 1'!AP475),INDEX('Предельники 2022'!$C$4:$X$28,MATCH('Форма 1'!$G475,'Предельники 2022'!$B$4:$B$28,0),MATCH(V$5,'Предельники 2022'!$C$3:$X$3,0)),"")</f>
        <v/>
      </c>
      <c r="W475" s="93" t="str">
        <f>IF(ISNUMBER('Форма 1'!AQ475),INDEX('Предельники 2022'!$C$4:$X$28,MATCH('Форма 1'!$G475,'Предельники 2022'!$B$4:$B$28,0),MATCH(W$5,'Предельники 2022'!$C$3:$X$3,0)),"")</f>
        <v/>
      </c>
      <c r="X475" s="30" t="str">
        <f>IF(ISNUMBER('Форма 1'!AR475),ROUND('Форма 1'!$I475*VLOOKUP('Форма 1'!$G475,'Предельники 2022'!$B$4:$X$28,'Форма 1'!AR$7),2),"")</f>
        <v/>
      </c>
      <c r="Y475" s="30" t="str">
        <f>IF(ISNUMBER('Форма 1'!AS475),ROUND('Форма 1'!$I475*VLOOKUP('Форма 1'!$G475,'Предельники 2022'!$B$4:$X$28,'Форма 1'!AS$7),2),"")</f>
        <v/>
      </c>
      <c r="Z475" s="30" t="str">
        <f>IF(ISNUMBER('Форма 1'!AT475),ROUND('Форма 1'!$I475*VLOOKUP('Форма 1'!$G475,'Предельники 2022'!$B$4:$X$28,'Форма 1'!AT$7),2),"")</f>
        <v/>
      </c>
      <c r="AA475" s="32"/>
      <c r="AB475" s="128">
        <f>'Форма 1'!T475</f>
        <v>46022</v>
      </c>
      <c r="AC475" s="130" t="str">
        <f>'Форма 1'!U475</f>
        <v>РО</v>
      </c>
    </row>
    <row r="476" spans="1:29" x14ac:dyDescent="0.25">
      <c r="A476" s="28">
        <f t="shared" si="79"/>
        <v>7</v>
      </c>
      <c r="B476" s="74" t="str">
        <f>IF(ISBLANK('Форма 1'!B476),"",'Форма 1'!B476)</f>
        <v>Александровский муниципальный округ Пермского края</v>
      </c>
      <c r="C476" s="87" t="s">
        <v>368</v>
      </c>
      <c r="D476" s="29">
        <f>IF(ISBLANK(C476),"Введите адрес",IF(C476='Форма 1'!C476,SUM(E476:K476,M476:S476,Форма2[[#This Row],[19]:[22]]),"Ошибка в адресе!"))</f>
        <v>30246173.289999999</v>
      </c>
      <c r="E476" s="30" t="str">
        <f>IF(ISNUMBER('Форма 1'!Z476),ROUND('Форма 1'!$I476*VLOOKUP('Форма 1'!$G476,'Предельники 2022'!$B$4:$X$28,'Форма 1'!Z$7),2),"")</f>
        <v/>
      </c>
      <c r="F476" s="30">
        <f>IF(ISNUMBER('Форма 1'!AA476),ROUND('Форма 1'!$I476*VLOOKUP('Форма 1'!$G476,'Предельники 2022'!$B$4:$X$28,'Форма 1'!AA$7),2),"")</f>
        <v>9681646.1199999992</v>
      </c>
      <c r="G476" s="30" t="str">
        <f>IF(ISNUMBER('Форма 1'!AB476),ROUND('Форма 1'!$I476*VLOOKUP('Форма 1'!$G476,'Предельники 2022'!$B$4:$X$28,'Форма 1'!AB$7),2),"")</f>
        <v/>
      </c>
      <c r="H476" s="30">
        <f>IF(ISNUMBER('Форма 1'!AC476),ROUND('Форма 1'!$I476*VLOOKUP('Форма 1'!$G476,'Предельники 2022'!$B$4:$X$28,'Форма 1'!AC$7),2),"")</f>
        <v>1265256.69</v>
      </c>
      <c r="I476" s="30" t="str">
        <f>IF(ISNUMBER('Форма 1'!AD476),ROUND('Форма 1'!$I476*VLOOKUP('Форма 1'!$G476,'Предельники 2022'!$B$4:$X$28,'Форма 1'!AD$7),2),"")</f>
        <v/>
      </c>
      <c r="J476" s="30">
        <f>IF(ISNUMBER('Форма 1'!AE476),ROUND('Форма 1'!$I476*VLOOKUP('Форма 1'!$G476,'Предельники 2022'!$B$4:$X$28,'Форма 1'!AE$7),2),"")</f>
        <v>1772020.99</v>
      </c>
      <c r="K476" s="30" t="str">
        <f>IF(ISNUMBER('Форма 1'!AF476),ROUND('Форма 1'!$I476*VLOOKUP('Форма 1'!$G476,'Предельники 2022'!$B$4:$X$28,'Форма 1'!AF$7),2),"")</f>
        <v/>
      </c>
      <c r="L476" s="31" t="str">
        <f>IF(ISBLANK('Форма 1'!AG476),"",'Форма 1'!AG476)</f>
        <v/>
      </c>
      <c r="M476" s="32" t="str">
        <f>IF(ISBLANK('Форма 1'!AH476),"",'Форма 1'!AH476)</f>
        <v/>
      </c>
      <c r="N476" s="30">
        <f>IF(ISNUMBER('Форма 1'!AI476),ROUND('Форма 1'!$I476*VLOOKUP('Форма 1'!$G476,'Предельники 2022'!$B$4:$X$28,'Форма 1'!AI$7),2),"")</f>
        <v>17527249.489999998</v>
      </c>
      <c r="O476" s="30" t="str">
        <f>IF(ISNUMBER('Форма 1'!AJ476),ROUND('Форма 1'!$I476*VLOOKUP('Форма 1'!$G476,'Предельники 2022'!$B$4:$X$28,'Форма 1'!AJ$7),2),"")</f>
        <v/>
      </c>
      <c r="P476" s="30" t="str">
        <f>IF(ISNUMBER('Форма 1'!AK476),ROUND('Форма 1'!$I476*VLOOKUP('Форма 1'!$G476,'Предельники 2022'!$B$4:$X$28,'Форма 1'!AK$7),2),"")</f>
        <v/>
      </c>
      <c r="Q476" s="30" t="str">
        <f>IF(ISNUMBER('Форма 1'!AL476),ROUND('Форма 1'!$I476*VLOOKUP('Форма 1'!$G476,'Предельники 2022'!$B$4:$X$28,'Форма 1'!AL$7),2),"")</f>
        <v/>
      </c>
      <c r="R476" s="30" t="str">
        <f>IF(ISNUMBER('Форма 1'!AM476),ROUND('Форма 1'!$I476*VLOOKUP('Форма 1'!$G476,'Предельники 2022'!$B$4:$X$28,'Форма 1'!AM$7),2),"")</f>
        <v/>
      </c>
      <c r="S476" s="93" t="str">
        <f t="shared" si="80"/>
        <v/>
      </c>
      <c r="T476" s="93" t="str">
        <f>IF(ISNUMBER('Форма 1'!AN476),INDEX('Предельники 2022'!$C$4:$X$28,MATCH('Форма 1'!$G476,'Предельники 2022'!$B$4:$B$28,0),MATCH(T$5,'Предельники 2022'!$C$3:$X$3,0)),"")</f>
        <v/>
      </c>
      <c r="U476" s="93" t="str">
        <f>IF(ISNUMBER('Форма 1'!AO476),INDEX('Предельники 2022'!$C$4:$X$28,MATCH('Форма 1'!$G476,'Предельники 2022'!$B$4:$B$28,0),MATCH(U$5,'Предельники 2022'!$C$3:$X$3,0)),"")</f>
        <v/>
      </c>
      <c r="V476" s="93" t="str">
        <f>IF(ISNUMBER('Форма 1'!AP476),INDEX('Предельники 2022'!$C$4:$X$28,MATCH('Форма 1'!$G476,'Предельники 2022'!$B$4:$B$28,0),MATCH(V$5,'Предельники 2022'!$C$3:$X$3,0)),"")</f>
        <v/>
      </c>
      <c r="W476" s="93" t="str">
        <f>IF(ISNUMBER('Форма 1'!AQ476),INDEX('Предельники 2022'!$C$4:$X$28,MATCH('Форма 1'!$G476,'Предельники 2022'!$B$4:$B$28,0),MATCH(W$5,'Предельники 2022'!$C$3:$X$3,0)),"")</f>
        <v/>
      </c>
      <c r="X476" s="30" t="str">
        <f>IF(ISNUMBER('Форма 1'!AR476),ROUND('Форма 1'!$I476*VLOOKUP('Форма 1'!$G476,'Предельники 2022'!$B$4:$X$28,'Форма 1'!AR$7),2),"")</f>
        <v/>
      </c>
      <c r="Y476" s="30" t="str">
        <f>IF(ISNUMBER('Форма 1'!AS476),ROUND('Форма 1'!$I476*VLOOKUP('Форма 1'!$G476,'Предельники 2022'!$B$4:$X$28,'Форма 1'!AS$7),2),"")</f>
        <v/>
      </c>
      <c r="Z476" s="30" t="str">
        <f>IF(ISNUMBER('Форма 1'!AT476),ROUND('Форма 1'!$I476*VLOOKUP('Форма 1'!$G476,'Предельники 2022'!$B$4:$X$28,'Форма 1'!AT$7),2),"")</f>
        <v/>
      </c>
      <c r="AA476" s="32"/>
      <c r="AB476" s="128">
        <f>'Форма 1'!T476</f>
        <v>46022</v>
      </c>
      <c r="AC476" s="130" t="str">
        <f>'Форма 1'!U476</f>
        <v>РО</v>
      </c>
    </row>
    <row r="477" spans="1:29" x14ac:dyDescent="0.25">
      <c r="A477" s="28">
        <f t="shared" si="79"/>
        <v>8</v>
      </c>
      <c r="B477" s="74" t="str">
        <f>IF(ISBLANK('Форма 1'!B477),"",'Форма 1'!B477)</f>
        <v>Александровский муниципальный округ Пермского края</v>
      </c>
      <c r="C477" s="87" t="s">
        <v>631</v>
      </c>
      <c r="D477" s="29">
        <f>IF(ISBLANK(C477),"Введите адрес",IF(C477='Форма 1'!C477,SUM(E477:K477,M477:S477,Форма2[[#This Row],[19]:[22]]),"Ошибка в адресе!"))</f>
        <v>456982.22</v>
      </c>
      <c r="E477" s="30">
        <f>IF(ISNUMBER('Форма 1'!Z477),ROUND('Форма 1'!$I477*VLOOKUP('Форма 1'!$G477,'Предельники 2022'!$B$4:$X$28,'Форма 1'!Z$7),2),"")</f>
        <v>456982.22</v>
      </c>
      <c r="F477" s="30" t="str">
        <f>IF(ISNUMBER('Форма 1'!AA477),ROUND('Форма 1'!$I477*VLOOKUP('Форма 1'!$G477,'Предельники 2022'!$B$4:$X$28,'Форма 1'!AA$7),2),"")</f>
        <v/>
      </c>
      <c r="G477" s="30" t="str">
        <f>IF(ISNUMBER('Форма 1'!AB477),ROUND('Форма 1'!$I477*VLOOKUP('Форма 1'!$G477,'Предельники 2022'!$B$4:$X$28,'Форма 1'!AB$7),2),"")</f>
        <v/>
      </c>
      <c r="H477" s="30" t="str">
        <f>IF(ISNUMBER('Форма 1'!AC477),ROUND('Форма 1'!$I477*VLOOKUP('Форма 1'!$G477,'Предельники 2022'!$B$4:$X$28,'Форма 1'!AC$7),2),"")</f>
        <v/>
      </c>
      <c r="I477" s="30" t="str">
        <f>IF(ISNUMBER('Форма 1'!AD477),ROUND('Форма 1'!$I477*VLOOKUP('Форма 1'!$G477,'Предельники 2022'!$B$4:$X$28,'Форма 1'!AD$7),2),"")</f>
        <v/>
      </c>
      <c r="J477" s="30" t="str">
        <f>IF(ISNUMBER('Форма 1'!AE477),ROUND('Форма 1'!$I477*VLOOKUP('Форма 1'!$G477,'Предельники 2022'!$B$4:$X$28,'Форма 1'!AE$7),2),"")</f>
        <v/>
      </c>
      <c r="K477" s="30" t="str">
        <f>IF(ISNUMBER('Форма 1'!AF477),ROUND('Форма 1'!$I477*VLOOKUP('Форма 1'!$G477,'Предельники 2022'!$B$4:$X$28,'Форма 1'!AF$7),2),"")</f>
        <v/>
      </c>
      <c r="L477" s="31" t="str">
        <f>IF(ISBLANK('Форма 1'!AG477),"",'Форма 1'!AG477)</f>
        <v/>
      </c>
      <c r="M477" s="32" t="str">
        <f>IF(ISBLANK('Форма 1'!AH477),"",'Форма 1'!AH477)</f>
        <v/>
      </c>
      <c r="N477" s="30" t="str">
        <f>IF(ISNUMBER('Форма 1'!AI477),ROUND('Форма 1'!$I477*VLOOKUP('Форма 1'!$G477,'Предельники 2022'!$B$4:$X$28,'Форма 1'!AI$7),2),"")</f>
        <v/>
      </c>
      <c r="O477" s="30" t="str">
        <f>IF(ISNUMBER('Форма 1'!AJ477),ROUND('Форма 1'!$I477*VLOOKUP('Форма 1'!$G477,'Предельники 2022'!$B$4:$X$28,'Форма 1'!AJ$7),2),"")</f>
        <v/>
      </c>
      <c r="P477" s="30" t="str">
        <f>IF(ISNUMBER('Форма 1'!AK477),ROUND('Форма 1'!$I477*VLOOKUP('Форма 1'!$G477,'Предельники 2022'!$B$4:$X$28,'Форма 1'!AK$7),2),"")</f>
        <v/>
      </c>
      <c r="Q477" s="30" t="str">
        <f>IF(ISNUMBER('Форма 1'!AL477),ROUND('Форма 1'!$I477*VLOOKUP('Форма 1'!$G477,'Предельники 2022'!$B$4:$X$28,'Форма 1'!AL$7),2),"")</f>
        <v/>
      </c>
      <c r="R477" s="30" t="str">
        <f>IF(ISNUMBER('Форма 1'!AM477),ROUND('Форма 1'!$I477*VLOOKUP('Форма 1'!$G477,'Предельники 2022'!$B$4:$X$28,'Форма 1'!AM$7),2),"")</f>
        <v/>
      </c>
      <c r="S477" s="93" t="str">
        <f t="shared" si="80"/>
        <v/>
      </c>
      <c r="T477" s="93" t="str">
        <f>IF(ISNUMBER('Форма 1'!AN477),INDEX('Предельники 2022'!$C$4:$X$28,MATCH('Форма 1'!$G477,'Предельники 2022'!$B$4:$B$28,0),MATCH(T$5,'Предельники 2022'!$C$3:$X$3,0)),"")</f>
        <v/>
      </c>
      <c r="U477" s="93" t="str">
        <f>IF(ISNUMBER('Форма 1'!AO477),INDEX('Предельники 2022'!$C$4:$X$28,MATCH('Форма 1'!$G477,'Предельники 2022'!$B$4:$B$28,0),MATCH(U$5,'Предельники 2022'!$C$3:$X$3,0)),"")</f>
        <v/>
      </c>
      <c r="V477" s="93" t="str">
        <f>IF(ISNUMBER('Форма 1'!AP477),INDEX('Предельники 2022'!$C$4:$X$28,MATCH('Форма 1'!$G477,'Предельники 2022'!$B$4:$B$28,0),MATCH(V$5,'Предельники 2022'!$C$3:$X$3,0)),"")</f>
        <v/>
      </c>
      <c r="W477" s="93" t="str">
        <f>IF(ISNUMBER('Форма 1'!AQ477),INDEX('Предельники 2022'!$C$4:$X$28,MATCH('Форма 1'!$G477,'Предельники 2022'!$B$4:$B$28,0),MATCH(W$5,'Предельники 2022'!$C$3:$X$3,0)),"")</f>
        <v/>
      </c>
      <c r="X477" s="30" t="str">
        <f>IF(ISNUMBER('Форма 1'!AR477),ROUND('Форма 1'!$I477*VLOOKUP('Форма 1'!$G477,'Предельники 2022'!$B$4:$X$28,'Форма 1'!AR$7),2),"")</f>
        <v/>
      </c>
      <c r="Y477" s="30" t="str">
        <f>IF(ISNUMBER('Форма 1'!AS477),ROUND('Форма 1'!$I477*VLOOKUP('Форма 1'!$G477,'Предельники 2022'!$B$4:$X$28,'Форма 1'!AS$7),2),"")</f>
        <v/>
      </c>
      <c r="Z477" s="30" t="str">
        <f>IF(ISNUMBER('Форма 1'!AT477),ROUND('Форма 1'!$I477*VLOOKUP('Форма 1'!$G477,'Предельники 2022'!$B$4:$X$28,'Форма 1'!AT$7),2),"")</f>
        <v/>
      </c>
      <c r="AA477" s="32"/>
      <c r="AB477" s="128">
        <f>'Форма 1'!T477</f>
        <v>46022</v>
      </c>
      <c r="AC477" s="130" t="str">
        <f>'Форма 1'!U477</f>
        <v>РО</v>
      </c>
    </row>
    <row r="478" spans="1:29" x14ac:dyDescent="0.25">
      <c r="A478" s="28">
        <f t="shared" si="79"/>
        <v>9</v>
      </c>
      <c r="B478" s="74" t="str">
        <f>IF(ISBLANK('Форма 1'!B478),"",'Форма 1'!B478)</f>
        <v>Александровский муниципальный округ Пермского края</v>
      </c>
      <c r="C478" s="87" t="s">
        <v>487</v>
      </c>
      <c r="D478" s="29">
        <f>IF(ISBLANK(C478),"Введите адрес",IF(C478='Форма 1'!C478,SUM(E478:K478,M478:S478,Форма2[[#This Row],[19]:[22]]),"Ошибка в адресе!"))</f>
        <v>6210392.0199999996</v>
      </c>
      <c r="E478" s="30" t="str">
        <f>IF(ISNUMBER('Форма 1'!Z478),ROUND('Форма 1'!$I478*VLOOKUP('Форма 1'!$G478,'Предельники 2022'!$B$4:$X$28,'Форма 1'!Z$7),2),"")</f>
        <v/>
      </c>
      <c r="F478" s="30" t="str">
        <f>IF(ISNUMBER('Форма 1'!AA478),ROUND('Форма 1'!$I478*VLOOKUP('Форма 1'!$G478,'Предельники 2022'!$B$4:$X$28,'Форма 1'!AA$7),2),"")</f>
        <v/>
      </c>
      <c r="G478" s="30" t="str">
        <f>IF(ISNUMBER('Форма 1'!AB478),ROUND('Форма 1'!$I478*VLOOKUP('Форма 1'!$G478,'Предельники 2022'!$B$4:$X$28,'Форма 1'!AB$7),2),"")</f>
        <v/>
      </c>
      <c r="H478" s="30" t="str">
        <f>IF(ISNUMBER('Форма 1'!AC478),ROUND('Форма 1'!$I478*VLOOKUP('Форма 1'!$G478,'Предельники 2022'!$B$4:$X$28,'Форма 1'!AC$7),2),"")</f>
        <v/>
      </c>
      <c r="I478" s="30" t="str">
        <f>IF(ISNUMBER('Форма 1'!AD478),ROUND('Форма 1'!$I478*VLOOKUP('Форма 1'!$G478,'Предельники 2022'!$B$4:$X$28,'Форма 1'!AD$7),2),"")</f>
        <v/>
      </c>
      <c r="J478" s="30" t="str">
        <f>IF(ISNUMBER('Форма 1'!AE478),ROUND('Форма 1'!$I478*VLOOKUP('Форма 1'!$G478,'Предельники 2022'!$B$4:$X$28,'Форма 1'!AE$7),2),"")</f>
        <v/>
      </c>
      <c r="K478" s="30" t="str">
        <f>IF(ISNUMBER('Форма 1'!AF478),ROUND('Форма 1'!$I478*VLOOKUP('Форма 1'!$G478,'Предельники 2022'!$B$4:$X$28,'Форма 1'!AF$7),2),"")</f>
        <v/>
      </c>
      <c r="L478" s="31" t="str">
        <f>IF(ISBLANK('Форма 1'!AG478),"",'Форма 1'!AG478)</f>
        <v/>
      </c>
      <c r="M478" s="32" t="str">
        <f>IF(ISBLANK('Форма 1'!AH478),"",'Форма 1'!AH478)</f>
        <v/>
      </c>
      <c r="N478" s="30">
        <f>IF(ISNUMBER('Форма 1'!AI478),ROUND('Форма 1'!$I478*VLOOKUP('Форма 1'!$G478,'Предельники 2022'!$B$4:$X$28,'Форма 1'!AI$7),2),"")</f>
        <v>6210392.0199999996</v>
      </c>
      <c r="O478" s="30" t="str">
        <f>IF(ISNUMBER('Форма 1'!AJ478),ROUND('Форма 1'!$I478*VLOOKUP('Форма 1'!$G478,'Предельники 2022'!$B$4:$X$28,'Форма 1'!AJ$7),2),"")</f>
        <v/>
      </c>
      <c r="P478" s="30" t="str">
        <f>IF(ISNUMBER('Форма 1'!AK478),ROUND('Форма 1'!$I478*VLOOKUP('Форма 1'!$G478,'Предельники 2022'!$B$4:$X$28,'Форма 1'!AK$7),2),"")</f>
        <v/>
      </c>
      <c r="Q478" s="30" t="str">
        <f>IF(ISNUMBER('Форма 1'!AL478),ROUND('Форма 1'!$I478*VLOOKUP('Форма 1'!$G478,'Предельники 2022'!$B$4:$X$28,'Форма 1'!AL$7),2),"")</f>
        <v/>
      </c>
      <c r="R478" s="30" t="str">
        <f>IF(ISNUMBER('Форма 1'!AM478),ROUND('Форма 1'!$I478*VLOOKUP('Форма 1'!$G478,'Предельники 2022'!$B$4:$X$28,'Форма 1'!AM$7),2),"")</f>
        <v/>
      </c>
      <c r="S478" s="93" t="str">
        <f t="shared" si="80"/>
        <v/>
      </c>
      <c r="T478" s="93" t="str">
        <f>IF(ISNUMBER('Форма 1'!AN478),INDEX('Предельники 2022'!$C$4:$X$28,MATCH('Форма 1'!$G478,'Предельники 2022'!$B$4:$B$28,0),MATCH(T$5,'Предельники 2022'!$C$3:$X$3,0)),"")</f>
        <v/>
      </c>
      <c r="U478" s="93" t="str">
        <f>IF(ISNUMBER('Форма 1'!AO478),INDEX('Предельники 2022'!$C$4:$X$28,MATCH('Форма 1'!$G478,'Предельники 2022'!$B$4:$B$28,0),MATCH(U$5,'Предельники 2022'!$C$3:$X$3,0)),"")</f>
        <v/>
      </c>
      <c r="V478" s="93" t="str">
        <f>IF(ISNUMBER('Форма 1'!AP478),INDEX('Предельники 2022'!$C$4:$X$28,MATCH('Форма 1'!$G478,'Предельники 2022'!$B$4:$B$28,0),MATCH(V$5,'Предельники 2022'!$C$3:$X$3,0)),"")</f>
        <v/>
      </c>
      <c r="W478" s="93" t="str">
        <f>IF(ISNUMBER('Форма 1'!AQ478),INDEX('Предельники 2022'!$C$4:$X$28,MATCH('Форма 1'!$G478,'Предельники 2022'!$B$4:$B$28,0),MATCH(W$5,'Предельники 2022'!$C$3:$X$3,0)),"")</f>
        <v/>
      </c>
      <c r="X478" s="30" t="str">
        <f>IF(ISNUMBER('Форма 1'!AR478),ROUND('Форма 1'!$I478*VLOOKUP('Форма 1'!$G478,'Предельники 2022'!$B$4:$X$28,'Форма 1'!AR$7),2),"")</f>
        <v/>
      </c>
      <c r="Y478" s="30" t="str">
        <f>IF(ISNUMBER('Форма 1'!AS478),ROUND('Форма 1'!$I478*VLOOKUP('Форма 1'!$G478,'Предельники 2022'!$B$4:$X$28,'Форма 1'!AS$7),2),"")</f>
        <v/>
      </c>
      <c r="Z478" s="30" t="str">
        <f>IF(ISNUMBER('Форма 1'!AT478),ROUND('Форма 1'!$I478*VLOOKUP('Форма 1'!$G478,'Предельники 2022'!$B$4:$X$28,'Форма 1'!AT$7),2),"")</f>
        <v/>
      </c>
      <c r="AA478" s="32"/>
      <c r="AB478" s="128">
        <f>'Форма 1'!T478</f>
        <v>46022</v>
      </c>
      <c r="AC478" s="130" t="str">
        <f>'Форма 1'!U478</f>
        <v>РО</v>
      </c>
    </row>
    <row r="479" spans="1:29" ht="15.75" x14ac:dyDescent="0.25">
      <c r="A479" s="147">
        <f>IF(NOT(ISERROR("Пермского края"=MID(C479,FIND("Пермского края",C479),14)))=$C$1,0,IF(NOT(ISERROR("город Пермь"=MID(C479,FIND("город Пермь",C479),11)))=$C$1,0,IF(NOT(ISERROR("Итого"=MID(C479,FIND("Итого",C479),5)))=$C$1,0,IF(NOT(ISERROR("Всего"=MID(C479,FIND("Всего",C479),5)))=$C$1,0,#REF!+1))))</f>
        <v>0</v>
      </c>
      <c r="B479" s="148" t="str">
        <f>IF(ISBLANK('Форма 1'!B479),"",'Форма 1'!B479)</f>
        <v/>
      </c>
      <c r="C479" s="153" t="s">
        <v>1078</v>
      </c>
      <c r="D479" s="146">
        <f>IF(ISBLANK(C479),"Введите адрес",IF(C479='Форма 1'!C479,SUM(E479:K479,M479:S479,Форма2[[#This Row],[19]:[22]]),"Ошибка в адресе!"))</f>
        <v>405248.09</v>
      </c>
      <c r="E479" s="149">
        <f>SUM(E480)</f>
        <v>0</v>
      </c>
      <c r="F479" s="149">
        <f t="shared" ref="F479:S479" si="85">SUM(F480)</f>
        <v>0</v>
      </c>
      <c r="G479" s="149">
        <f t="shared" si="85"/>
        <v>0</v>
      </c>
      <c r="H479" s="149">
        <f t="shared" si="85"/>
        <v>0</v>
      </c>
      <c r="I479" s="149">
        <f t="shared" si="85"/>
        <v>0</v>
      </c>
      <c r="J479" s="149">
        <f t="shared" si="85"/>
        <v>0</v>
      </c>
      <c r="K479" s="149">
        <f t="shared" si="85"/>
        <v>0</v>
      </c>
      <c r="L479" s="155">
        <f t="shared" si="85"/>
        <v>0</v>
      </c>
      <c r="M479" s="149">
        <f t="shared" si="85"/>
        <v>0</v>
      </c>
      <c r="N479" s="149">
        <f t="shared" si="85"/>
        <v>0</v>
      </c>
      <c r="O479" s="149">
        <f t="shared" si="85"/>
        <v>0</v>
      </c>
      <c r="P479" s="149">
        <f t="shared" si="85"/>
        <v>0</v>
      </c>
      <c r="Q479" s="149">
        <f t="shared" si="85"/>
        <v>0</v>
      </c>
      <c r="R479" s="149">
        <f t="shared" si="85"/>
        <v>405248.09</v>
      </c>
      <c r="S479" s="149">
        <f t="shared" si="85"/>
        <v>0</v>
      </c>
      <c r="T479" s="93" t="str">
        <f>IF(ISNUMBER('Форма 1'!AN479),INDEX('Предельники 2022'!$C$4:$X$28,MATCH('Форма 1'!$G479,'Предельники 2022'!$B$4:$B$28,0),MATCH(T$5,'Предельники 2022'!$C$3:$X$3,0)),"")</f>
        <v/>
      </c>
      <c r="U479" s="93" t="str">
        <f>IF(ISNUMBER('Форма 1'!AO479),INDEX('Предельники 2022'!$C$4:$X$28,MATCH('Форма 1'!$G479,'Предельники 2022'!$B$4:$B$28,0),MATCH(U$5,'Предельники 2022'!$C$3:$X$3,0)),"")</f>
        <v/>
      </c>
      <c r="V479" s="93" t="str">
        <f>IF(ISNUMBER('Форма 1'!AP479),INDEX('Предельники 2022'!$C$4:$X$28,MATCH('Форма 1'!$G479,'Предельники 2022'!$B$4:$B$28,0),MATCH(V$5,'Предельники 2022'!$C$3:$X$3,0)),"")</f>
        <v/>
      </c>
      <c r="W479" s="93" t="str">
        <f>IF(ISNUMBER('Форма 1'!AQ479),INDEX('Предельники 2022'!$C$4:$X$28,MATCH('Форма 1'!$G479,'Предельники 2022'!$B$4:$B$28,0),MATCH(W$5,'Предельники 2022'!$C$3:$X$3,0)),"")</f>
        <v/>
      </c>
      <c r="X479" s="149">
        <f t="shared" ref="X479:Z479" si="86">SUM(X480)</f>
        <v>0</v>
      </c>
      <c r="Y479" s="149">
        <f t="shared" si="86"/>
        <v>0</v>
      </c>
      <c r="Z479" s="149">
        <f t="shared" si="86"/>
        <v>0</v>
      </c>
      <c r="AA479" s="146"/>
      <c r="AB479" s="150"/>
      <c r="AC479" s="151" t="str">
        <f>'Форма 1'!U479</f>
        <v/>
      </c>
    </row>
    <row r="480" spans="1:29" x14ac:dyDescent="0.25">
      <c r="A480" s="28">
        <f t="shared" si="79"/>
        <v>1</v>
      </c>
      <c r="B480" s="74" t="str">
        <f>IF(ISBLANK('Форма 1'!B480),"",'Форма 1'!B480)</f>
        <v>Березовский муниципальный округ Пермского края</v>
      </c>
      <c r="C480" s="87" t="s">
        <v>249</v>
      </c>
      <c r="D480" s="29">
        <f>IF(ISBLANK(C480),"Введите адрес",IF(C480='Форма 1'!C480,SUM(E480:K480,M480:S480,Форма2[[#This Row],[19]:[22]]),"Ошибка в адресе!"))</f>
        <v>405248.09</v>
      </c>
      <c r="E480" s="30" t="str">
        <f>IF(ISNUMBER('Форма 1'!Z480),ROUND('Форма 1'!$I480*VLOOKUP('Форма 1'!$G480,'Предельники 2022'!$B$4:$X$28,'Форма 1'!Z$7),2),"")</f>
        <v/>
      </c>
      <c r="F480" s="30" t="str">
        <f>IF(ISNUMBER('Форма 1'!AA480),ROUND('Форма 1'!$I480*VLOOKUP('Форма 1'!$G480,'Предельники 2022'!$B$4:$X$28,'Форма 1'!AA$7),2),"")</f>
        <v/>
      </c>
      <c r="G480" s="30" t="str">
        <f>IF(ISNUMBER('Форма 1'!AB480),ROUND('Форма 1'!$I480*VLOOKUP('Форма 1'!$G480,'Предельники 2022'!$B$4:$X$28,'Форма 1'!AB$7),2),"")</f>
        <v/>
      </c>
      <c r="H480" s="30" t="str">
        <f>IF(ISNUMBER('Форма 1'!AC480),ROUND('Форма 1'!$I480*VLOOKUP('Форма 1'!$G480,'Предельники 2022'!$B$4:$X$28,'Форма 1'!AC$7),2),"")</f>
        <v/>
      </c>
      <c r="I480" s="30" t="str">
        <f>IF(ISNUMBER('Форма 1'!AD480),ROUND('Форма 1'!$I480*VLOOKUP('Форма 1'!$G480,'Предельники 2022'!$B$4:$X$28,'Форма 1'!AD$7),2),"")</f>
        <v/>
      </c>
      <c r="J480" s="30" t="str">
        <f>IF(ISNUMBER('Форма 1'!AE480),ROUND('Форма 1'!$I480*VLOOKUP('Форма 1'!$G480,'Предельники 2022'!$B$4:$X$28,'Форма 1'!AE$7),2),"")</f>
        <v/>
      </c>
      <c r="K480" s="30" t="str">
        <f>IF(ISNUMBER('Форма 1'!AF480),ROUND('Форма 1'!$I480*VLOOKUP('Форма 1'!$G480,'Предельники 2022'!$B$4:$X$28,'Форма 1'!AF$7),2),"")</f>
        <v/>
      </c>
      <c r="L480" s="31" t="str">
        <f>IF(ISBLANK('Форма 1'!AG480),"",'Форма 1'!AG480)</f>
        <v/>
      </c>
      <c r="M480" s="32" t="str">
        <f>IF(ISBLANK('Форма 1'!AH480),"",'Форма 1'!AH480)</f>
        <v/>
      </c>
      <c r="N480" s="30" t="str">
        <f>IF(ISNUMBER('Форма 1'!AI480),ROUND('Форма 1'!$I480*VLOOKUP('Форма 1'!$G480,'Предельники 2022'!$B$4:$X$28,'Форма 1'!AI$7),2),"")</f>
        <v/>
      </c>
      <c r="O480" s="30" t="str">
        <f>IF(ISNUMBER('Форма 1'!AJ480),ROUND('Форма 1'!$I480*VLOOKUP('Форма 1'!$G480,'Предельники 2022'!$B$4:$X$28,'Форма 1'!AJ$7),2),"")</f>
        <v/>
      </c>
      <c r="P480" s="30" t="str">
        <f>IF(ISNUMBER('Форма 1'!AK480),ROUND('Форма 1'!$I480*VLOOKUP('Форма 1'!$G480,'Предельники 2022'!$B$4:$X$28,'Форма 1'!AK$7),2),"")</f>
        <v/>
      </c>
      <c r="Q480" s="30" t="str">
        <f>IF(ISNUMBER('Форма 1'!AL480),ROUND('Форма 1'!$I480*VLOOKUP('Форма 1'!$G480,'Предельники 2022'!$B$4:$X$28,'Форма 1'!AL$7),2),"")</f>
        <v/>
      </c>
      <c r="R480" s="30">
        <f>IF(ISNUMBER('Форма 1'!AM480),ROUND('Форма 1'!$I480*VLOOKUP('Форма 1'!$G480,'Предельники 2022'!$B$4:$X$28,'Форма 1'!AM$7),2),"")</f>
        <v>405248.09</v>
      </c>
      <c r="S480" s="93" t="str">
        <f t="shared" si="80"/>
        <v/>
      </c>
      <c r="T480" s="93" t="str">
        <f>IF(ISNUMBER('Форма 1'!AN480),INDEX('Предельники 2022'!$C$4:$X$28,MATCH('Форма 1'!$G480,'Предельники 2022'!$B$4:$B$28,0),MATCH(T$5,'Предельники 2022'!$C$3:$X$3,0)),"")</f>
        <v/>
      </c>
      <c r="U480" s="93" t="str">
        <f>IF(ISNUMBER('Форма 1'!AO480),INDEX('Предельники 2022'!$C$4:$X$28,MATCH('Форма 1'!$G480,'Предельники 2022'!$B$4:$B$28,0),MATCH(U$5,'Предельники 2022'!$C$3:$X$3,0)),"")</f>
        <v/>
      </c>
      <c r="V480" s="93" t="str">
        <f>IF(ISNUMBER('Форма 1'!AP480),INDEX('Предельники 2022'!$C$4:$X$28,MATCH('Форма 1'!$G480,'Предельники 2022'!$B$4:$B$28,0),MATCH(V$5,'Предельники 2022'!$C$3:$X$3,0)),"")</f>
        <v/>
      </c>
      <c r="W480" s="93" t="str">
        <f>IF(ISNUMBER('Форма 1'!AQ480),INDEX('Предельники 2022'!$C$4:$X$28,MATCH('Форма 1'!$G480,'Предельники 2022'!$B$4:$B$28,0),MATCH(W$5,'Предельники 2022'!$C$3:$X$3,0)),"")</f>
        <v/>
      </c>
      <c r="X480" s="30" t="str">
        <f>IF(ISNUMBER('Форма 1'!AR480),ROUND('Форма 1'!$I480*VLOOKUP('Форма 1'!$G480,'Предельники 2022'!$B$4:$X$28,'Форма 1'!AR$7),2),"")</f>
        <v/>
      </c>
      <c r="Y480" s="30" t="str">
        <f>IF(ISNUMBER('Форма 1'!AS480),ROUND('Форма 1'!$I480*VLOOKUP('Форма 1'!$G480,'Предельники 2022'!$B$4:$X$28,'Форма 1'!AS$7),2),"")</f>
        <v/>
      </c>
      <c r="Z480" s="30" t="str">
        <f>IF(ISNUMBER('Форма 1'!AT480),ROUND('Форма 1'!$I480*VLOOKUP('Форма 1'!$G480,'Предельники 2022'!$B$4:$X$28,'Форма 1'!AT$7),2),"")</f>
        <v/>
      </c>
      <c r="AA480" s="32"/>
      <c r="AB480" s="128">
        <f>'Форма 1'!T480</f>
        <v>46022</v>
      </c>
      <c r="AC480" s="130" t="str">
        <f>'Форма 1'!U480</f>
        <v>РО</v>
      </c>
    </row>
    <row r="481" spans="1:29" ht="15.75" x14ac:dyDescent="0.25">
      <c r="A481" s="147">
        <f t="shared" si="79"/>
        <v>0</v>
      </c>
      <c r="B481" s="148" t="str">
        <f>IF(ISBLANK('Форма 1'!B481),"",'Форма 1'!B481)</f>
        <v/>
      </c>
      <c r="C481" s="153" t="s">
        <v>1079</v>
      </c>
      <c r="D481" s="146">
        <f>IF(ISBLANK(C481),"Введите адрес",IF(C481='Форма 1'!C481,SUM(E481:K481,M481:S481,Форма2[[#This Row],[19]:[22]]),"Ошибка в адресе!"))</f>
        <v>50135798.060000002</v>
      </c>
      <c r="E481" s="149">
        <f>SUM(E482:E485)</f>
        <v>2895111.04</v>
      </c>
      <c r="F481" s="149">
        <f t="shared" ref="F481:S481" si="87">SUM(F482:F485)</f>
        <v>19799244.899999999</v>
      </c>
      <c r="G481" s="149">
        <f t="shared" si="87"/>
        <v>555170.38</v>
      </c>
      <c r="H481" s="149">
        <f t="shared" si="87"/>
        <v>771828.05</v>
      </c>
      <c r="I481" s="149">
        <f t="shared" si="87"/>
        <v>908489.55</v>
      </c>
      <c r="J481" s="149">
        <f t="shared" si="87"/>
        <v>1799964.0899999999</v>
      </c>
      <c r="K481" s="149">
        <f t="shared" si="87"/>
        <v>0</v>
      </c>
      <c r="L481" s="155">
        <f t="shared" si="87"/>
        <v>0</v>
      </c>
      <c r="M481" s="149">
        <f t="shared" si="87"/>
        <v>0</v>
      </c>
      <c r="N481" s="149">
        <f t="shared" si="87"/>
        <v>19524792.039999999</v>
      </c>
      <c r="O481" s="149">
        <f t="shared" si="87"/>
        <v>3015550.13</v>
      </c>
      <c r="P481" s="149">
        <f t="shared" si="87"/>
        <v>0</v>
      </c>
      <c r="Q481" s="149">
        <f t="shared" si="87"/>
        <v>0</v>
      </c>
      <c r="R481" s="149">
        <f t="shared" si="87"/>
        <v>865647.88</v>
      </c>
      <c r="S481" s="149">
        <f t="shared" si="87"/>
        <v>0</v>
      </c>
      <c r="T481" s="93" t="str">
        <f>IF(ISNUMBER('Форма 1'!AN481),INDEX('Предельники 2022'!$C$4:$X$28,MATCH('Форма 1'!$G481,'Предельники 2022'!$B$4:$B$28,0),MATCH(T$5,'Предельники 2022'!$C$3:$X$3,0)),"")</f>
        <v/>
      </c>
      <c r="U481" s="93" t="str">
        <f>IF(ISNUMBER('Форма 1'!AO481),INDEX('Предельники 2022'!$C$4:$X$28,MATCH('Форма 1'!$G481,'Предельники 2022'!$B$4:$B$28,0),MATCH(U$5,'Предельники 2022'!$C$3:$X$3,0)),"")</f>
        <v/>
      </c>
      <c r="V481" s="93" t="str">
        <f>IF(ISNUMBER('Форма 1'!AP481),INDEX('Предельники 2022'!$C$4:$X$28,MATCH('Форма 1'!$G481,'Предельники 2022'!$B$4:$B$28,0),MATCH(V$5,'Предельники 2022'!$C$3:$X$3,0)),"")</f>
        <v/>
      </c>
      <c r="W481" s="93" t="str">
        <f>IF(ISNUMBER('Форма 1'!AQ481),INDEX('Предельники 2022'!$C$4:$X$28,MATCH('Форма 1'!$G481,'Предельники 2022'!$B$4:$B$28,0),MATCH(W$5,'Предельники 2022'!$C$3:$X$3,0)),"")</f>
        <v/>
      </c>
      <c r="X481" s="149">
        <f t="shared" ref="X481:Z481" si="88">SUM(X482:X485)</f>
        <v>0</v>
      </c>
      <c r="Y481" s="149">
        <f t="shared" si="88"/>
        <v>0</v>
      </c>
      <c r="Z481" s="149">
        <f t="shared" si="88"/>
        <v>0</v>
      </c>
      <c r="AA481" s="146"/>
      <c r="AB481" s="150"/>
      <c r="AC481" s="151" t="str">
        <f>'Форма 1'!U481</f>
        <v/>
      </c>
    </row>
    <row r="482" spans="1:29" x14ac:dyDescent="0.25">
      <c r="A482" s="28">
        <f t="shared" si="79"/>
        <v>1</v>
      </c>
      <c r="B482" s="74" t="str">
        <f>IF(ISBLANK('Форма 1'!B482),"",'Форма 1'!B482)</f>
        <v>Верещагинский городской округ Пермского края</v>
      </c>
      <c r="C482" s="87" t="s">
        <v>369</v>
      </c>
      <c r="D482" s="29">
        <f>IF(ISBLANK(C482),"Введите адрес",IF(C482='Форма 1'!C482,SUM(E482:K482,M482:S482,Форма2[[#This Row],[19]:[22]]),"Ошибка в адресе!"))</f>
        <v>28952092</v>
      </c>
      <c r="E482" s="30" t="str">
        <f>IF(ISNUMBER('Форма 1'!Z482),ROUND('Форма 1'!$I482*VLOOKUP('Форма 1'!$G482,'Предельники 2022'!$B$4:$X$28,'Форма 1'!Z$7),2),"")</f>
        <v/>
      </c>
      <c r="F482" s="30">
        <f>IF(ISNUMBER('Форма 1'!AA482),ROUND('Форма 1'!$I482*VLOOKUP('Форма 1'!$G482,'Предельники 2022'!$B$4:$X$28,'Форма 1'!AA$7),2),"")</f>
        <v>12813543.050000001</v>
      </c>
      <c r="G482" s="30" t="str">
        <f>IF(ISNUMBER('Форма 1'!AB482),ROUND('Форма 1'!$I482*VLOOKUP('Форма 1'!$G482,'Предельники 2022'!$B$4:$X$28,'Форма 1'!AB$7),2),"")</f>
        <v/>
      </c>
      <c r="H482" s="30">
        <f>IF(ISNUMBER('Форма 1'!AC482),ROUND('Форма 1'!$I482*VLOOKUP('Форма 1'!$G482,'Предельники 2022'!$B$4:$X$28,'Форма 1'!AC$7),2),"")</f>
        <v>576311.37</v>
      </c>
      <c r="I482" s="30" t="str">
        <f>IF(ISNUMBER('Форма 1'!AD482),ROUND('Форма 1'!$I482*VLOOKUP('Форма 1'!$G482,'Предельники 2022'!$B$4:$X$28,'Форма 1'!AD$7),2),"")</f>
        <v/>
      </c>
      <c r="J482" s="30">
        <f>IF(ISNUMBER('Форма 1'!AE482),ROUND('Форма 1'!$I482*VLOOKUP('Форма 1'!$G482,'Предельники 2022'!$B$4:$X$28,'Форма 1'!AE$7),2),"")</f>
        <v>983394.87</v>
      </c>
      <c r="K482" s="30" t="str">
        <f>IF(ISNUMBER('Форма 1'!AF482),ROUND('Форма 1'!$I482*VLOOKUP('Форма 1'!$G482,'Предельники 2022'!$B$4:$X$28,'Форма 1'!AF$7),2),"")</f>
        <v/>
      </c>
      <c r="L482" s="31" t="str">
        <f>IF(ISBLANK('Форма 1'!AG482),"",'Форма 1'!AG482)</f>
        <v/>
      </c>
      <c r="M482" s="32" t="str">
        <f>IF(ISBLANK('Форма 1'!AH482),"",'Форма 1'!AH482)</f>
        <v/>
      </c>
      <c r="N482" s="30">
        <f>IF(ISNUMBER('Форма 1'!AI482),ROUND('Форма 1'!$I482*VLOOKUP('Форма 1'!$G482,'Предельники 2022'!$B$4:$X$28,'Форма 1'!AI$7),2),"")</f>
        <v>14578842.710000001</v>
      </c>
      <c r="O482" s="30" t="str">
        <f>IF(ISNUMBER('Форма 1'!AJ482),ROUND('Форма 1'!$I482*VLOOKUP('Форма 1'!$G482,'Предельники 2022'!$B$4:$X$28,'Форма 1'!AJ$7),2),"")</f>
        <v/>
      </c>
      <c r="P482" s="30" t="str">
        <f>IF(ISNUMBER('Форма 1'!AK482),ROUND('Форма 1'!$I482*VLOOKUP('Форма 1'!$G482,'Предельники 2022'!$B$4:$X$28,'Форма 1'!AK$7),2),"")</f>
        <v/>
      </c>
      <c r="Q482" s="30" t="str">
        <f>IF(ISNUMBER('Форма 1'!AL482),ROUND('Форма 1'!$I482*VLOOKUP('Форма 1'!$G482,'Предельники 2022'!$B$4:$X$28,'Форма 1'!AL$7),2),"")</f>
        <v/>
      </c>
      <c r="R482" s="30" t="str">
        <f>IF(ISNUMBER('Форма 1'!AM482),ROUND('Форма 1'!$I482*VLOOKUP('Форма 1'!$G482,'Предельники 2022'!$B$4:$X$28,'Форма 1'!AM$7),2),"")</f>
        <v/>
      </c>
      <c r="S482" s="93" t="str">
        <f t="shared" si="80"/>
        <v/>
      </c>
      <c r="T482" s="93" t="str">
        <f>IF(ISNUMBER('Форма 1'!AN482),INDEX('Предельники 2022'!$C$4:$X$28,MATCH('Форма 1'!$G482,'Предельники 2022'!$B$4:$B$28,0),MATCH(T$5,'Предельники 2022'!$C$3:$X$3,0)),"")</f>
        <v/>
      </c>
      <c r="U482" s="93" t="str">
        <f>IF(ISNUMBER('Форма 1'!AO482),INDEX('Предельники 2022'!$C$4:$X$28,MATCH('Форма 1'!$G482,'Предельники 2022'!$B$4:$B$28,0),MATCH(U$5,'Предельники 2022'!$C$3:$X$3,0)),"")</f>
        <v/>
      </c>
      <c r="V482" s="93" t="str">
        <f>IF(ISNUMBER('Форма 1'!AP482),INDEX('Предельники 2022'!$C$4:$X$28,MATCH('Форма 1'!$G482,'Предельники 2022'!$B$4:$B$28,0),MATCH(V$5,'Предельники 2022'!$C$3:$X$3,0)),"")</f>
        <v/>
      </c>
      <c r="W482" s="93" t="str">
        <f>IF(ISNUMBER('Форма 1'!AQ482),INDEX('Предельники 2022'!$C$4:$X$28,MATCH('Форма 1'!$G482,'Предельники 2022'!$B$4:$B$28,0),MATCH(W$5,'Предельники 2022'!$C$3:$X$3,0)),"")</f>
        <v/>
      </c>
      <c r="X482" s="30" t="str">
        <f>IF(ISNUMBER('Форма 1'!AR482),ROUND('Форма 1'!$I482*VLOOKUP('Форма 1'!$G482,'Предельники 2022'!$B$4:$X$28,'Форма 1'!AR$7),2),"")</f>
        <v/>
      </c>
      <c r="Y482" s="30" t="str">
        <f>IF(ISNUMBER('Форма 1'!AS482),ROUND('Форма 1'!$I482*VLOOKUP('Форма 1'!$G482,'Предельники 2022'!$B$4:$X$28,'Форма 1'!AS$7),2),"")</f>
        <v/>
      </c>
      <c r="Z482" s="30" t="str">
        <f>IF(ISNUMBER('Форма 1'!AT482),ROUND('Форма 1'!$I482*VLOOKUP('Форма 1'!$G482,'Предельники 2022'!$B$4:$X$28,'Форма 1'!AT$7),2),"")</f>
        <v/>
      </c>
      <c r="AA482" s="32"/>
      <c r="AB482" s="128">
        <f>'Форма 1'!T482</f>
        <v>46022</v>
      </c>
      <c r="AC482" s="130" t="str">
        <f>'Форма 1'!U482</f>
        <v>СС</v>
      </c>
    </row>
    <row r="483" spans="1:29" x14ac:dyDescent="0.25">
      <c r="A483" s="28">
        <f t="shared" si="79"/>
        <v>2</v>
      </c>
      <c r="B483" s="74" t="str">
        <f>IF(ISBLANK('Форма 1'!B483),"",'Форма 1'!B483)</f>
        <v>Верещагинский городской округ Пермского края</v>
      </c>
      <c r="C483" s="87" t="s">
        <v>306</v>
      </c>
      <c r="D483" s="29">
        <f>IF(ISBLANK(C483),"Введите адрес",IF(C483='Форма 1'!C483,SUM(E483:K483,M483:S483,Форма2[[#This Row],[19]:[22]]),"Ошибка в адресе!"))</f>
        <v>6002045.21</v>
      </c>
      <c r="E483" s="30">
        <f>IF(ISNUMBER('Форма 1'!Z483),ROUND('Форма 1'!$I483*VLOOKUP('Форма 1'!$G483,'Предельники 2022'!$B$4:$X$28,'Форма 1'!Z$7),2),"")</f>
        <v>551150.32999999996</v>
      </c>
      <c r="F483" s="30">
        <f>IF(ISNUMBER('Форма 1'!AA483),ROUND('Форма 1'!$I483*VLOOKUP('Форма 1'!$G483,'Предельники 2022'!$B$4:$X$28,'Форма 1'!AA$7),2),"")</f>
        <v>2638639.75</v>
      </c>
      <c r="G483" s="30">
        <f>IF(ISNUMBER('Форма 1'!AB483),ROUND('Форма 1'!$I483*VLOOKUP('Форма 1'!$G483,'Предельники 2022'!$B$4:$X$28,'Форма 1'!AB$7),2),"")</f>
        <v>555170.38</v>
      </c>
      <c r="H483" s="30" t="str">
        <f>IF(ISNUMBER('Форма 1'!AC483),ROUND('Форма 1'!$I483*VLOOKUP('Форма 1'!$G483,'Предельники 2022'!$B$4:$X$28,'Форма 1'!AC$7),2),"")</f>
        <v/>
      </c>
      <c r="I483" s="30">
        <f>IF(ISNUMBER('Форма 1'!AD483),ROUND('Форма 1'!$I483*VLOOKUP('Форма 1'!$G483,'Предельники 2022'!$B$4:$X$28,'Форма 1'!AD$7),2),"")</f>
        <v>908489.55</v>
      </c>
      <c r="J483" s="30">
        <f>IF(ISNUMBER('Форма 1'!AE483),ROUND('Форма 1'!$I483*VLOOKUP('Форма 1'!$G483,'Предельники 2022'!$B$4:$X$28,'Форма 1'!AE$7),2),"")</f>
        <v>482947.32</v>
      </c>
      <c r="K483" s="30" t="str">
        <f>IF(ISNUMBER('Форма 1'!AF483),ROUND('Форма 1'!$I483*VLOOKUP('Форма 1'!$G483,'Предельники 2022'!$B$4:$X$28,'Форма 1'!AF$7),2),"")</f>
        <v/>
      </c>
      <c r="L483" s="31" t="str">
        <f>IF(ISBLANK('Форма 1'!AG483),"",'Форма 1'!AG483)</f>
        <v/>
      </c>
      <c r="M483" s="32" t="str">
        <f>IF(ISBLANK('Форма 1'!AH483),"",'Форма 1'!AH483)</f>
        <v/>
      </c>
      <c r="N483" s="30" t="str">
        <f>IF(ISNUMBER('Форма 1'!AI483),ROUND('Форма 1'!$I483*VLOOKUP('Форма 1'!$G483,'Предельники 2022'!$B$4:$X$28,'Форма 1'!AI$7),2),"")</f>
        <v/>
      </c>
      <c r="O483" s="30" t="str">
        <f>IF(ISNUMBER('Форма 1'!AJ483),ROUND('Форма 1'!$I483*VLOOKUP('Форма 1'!$G483,'Предельники 2022'!$B$4:$X$28,'Форма 1'!AJ$7),2),"")</f>
        <v/>
      </c>
      <c r="P483" s="30" t="str">
        <f>IF(ISNUMBER('Форма 1'!AK483),ROUND('Форма 1'!$I483*VLOOKUP('Форма 1'!$G483,'Предельники 2022'!$B$4:$X$28,'Форма 1'!AK$7),2),"")</f>
        <v/>
      </c>
      <c r="Q483" s="30" t="str">
        <f>IF(ISNUMBER('Форма 1'!AL483),ROUND('Форма 1'!$I483*VLOOKUP('Форма 1'!$G483,'Предельники 2022'!$B$4:$X$28,'Форма 1'!AL$7),2),"")</f>
        <v/>
      </c>
      <c r="R483" s="30">
        <f>IF(ISNUMBER('Форма 1'!AM483),ROUND('Форма 1'!$I483*VLOOKUP('Форма 1'!$G483,'Предельники 2022'!$B$4:$X$28,'Форма 1'!AM$7),2),"")</f>
        <v>865647.88</v>
      </c>
      <c r="S483" s="93" t="str">
        <f t="shared" si="80"/>
        <v/>
      </c>
      <c r="T483" s="93" t="str">
        <f>IF(ISNUMBER('Форма 1'!AN483),INDEX('Предельники 2022'!$C$4:$X$28,MATCH('Форма 1'!$G483,'Предельники 2022'!$B$4:$B$28,0),MATCH(T$5,'Предельники 2022'!$C$3:$X$3,0)),"")</f>
        <v/>
      </c>
      <c r="U483" s="93" t="str">
        <f>IF(ISNUMBER('Форма 1'!AO483),INDEX('Предельники 2022'!$C$4:$X$28,MATCH('Форма 1'!$G483,'Предельники 2022'!$B$4:$B$28,0),MATCH(U$5,'Предельники 2022'!$C$3:$X$3,0)),"")</f>
        <v/>
      </c>
      <c r="V483" s="93" t="str">
        <f>IF(ISNUMBER('Форма 1'!AP483),INDEX('Предельники 2022'!$C$4:$X$28,MATCH('Форма 1'!$G483,'Предельники 2022'!$B$4:$B$28,0),MATCH(V$5,'Предельники 2022'!$C$3:$X$3,0)),"")</f>
        <v/>
      </c>
      <c r="W483" s="93" t="str">
        <f>IF(ISNUMBER('Форма 1'!AQ483),INDEX('Предельники 2022'!$C$4:$X$28,MATCH('Форма 1'!$G483,'Предельники 2022'!$B$4:$B$28,0),MATCH(W$5,'Предельники 2022'!$C$3:$X$3,0)),"")</f>
        <v/>
      </c>
      <c r="X483" s="30" t="str">
        <f>IF(ISNUMBER('Форма 1'!AR483),ROUND('Форма 1'!$I483*VLOOKUP('Форма 1'!$G483,'Предельники 2022'!$B$4:$X$28,'Форма 1'!AR$7),2),"")</f>
        <v/>
      </c>
      <c r="Y483" s="30" t="str">
        <f>IF(ISNUMBER('Форма 1'!AS483),ROUND('Форма 1'!$I483*VLOOKUP('Форма 1'!$G483,'Предельники 2022'!$B$4:$X$28,'Форма 1'!AS$7),2),"")</f>
        <v/>
      </c>
      <c r="Z483" s="30" t="str">
        <f>IF(ISNUMBER('Форма 1'!AT483),ROUND('Форма 1'!$I483*VLOOKUP('Форма 1'!$G483,'Предельники 2022'!$B$4:$X$28,'Форма 1'!AT$7),2),"")</f>
        <v/>
      </c>
      <c r="AA483" s="32"/>
      <c r="AB483" s="128">
        <f>'Форма 1'!T483</f>
        <v>46022</v>
      </c>
      <c r="AC483" s="130" t="str">
        <f>'Форма 1'!U483</f>
        <v>РО</v>
      </c>
    </row>
    <row r="484" spans="1:29" x14ac:dyDescent="0.25">
      <c r="A484" s="28">
        <f t="shared" si="79"/>
        <v>3</v>
      </c>
      <c r="B484" s="74" t="str">
        <f>IF(ISBLANK('Форма 1'!B484),"",'Форма 1'!B484)</f>
        <v>Верещагинский городской округ Пермского края</v>
      </c>
      <c r="C484" s="87" t="s">
        <v>307</v>
      </c>
      <c r="D484" s="29">
        <f>IF(ISBLANK(C484),"Введите адрес",IF(C484='Форма 1'!C484,SUM(E484:K484,M484:S484,Форма2[[#This Row],[19]:[22]]),"Ошибка в адресе!"))</f>
        <v>2343960.71</v>
      </c>
      <c r="E484" s="30">
        <f>IF(ISNUMBER('Форма 1'!Z484),ROUND('Форма 1'!$I484*VLOOKUP('Форма 1'!$G484,'Предельники 2022'!$B$4:$X$28,'Форма 1'!Z$7),2),"")</f>
        <v>2343960.71</v>
      </c>
      <c r="F484" s="30" t="str">
        <f>IF(ISNUMBER('Форма 1'!AA484),ROUND('Форма 1'!$I484*VLOOKUP('Форма 1'!$G484,'Предельники 2022'!$B$4:$X$28,'Форма 1'!AA$7),2),"")</f>
        <v/>
      </c>
      <c r="G484" s="30" t="str">
        <f>IF(ISNUMBER('Форма 1'!AB484),ROUND('Форма 1'!$I484*VLOOKUP('Форма 1'!$G484,'Предельники 2022'!$B$4:$X$28,'Форма 1'!AB$7),2),"")</f>
        <v/>
      </c>
      <c r="H484" s="30" t="str">
        <f>IF(ISNUMBER('Форма 1'!AC484),ROUND('Форма 1'!$I484*VLOOKUP('Форма 1'!$G484,'Предельники 2022'!$B$4:$X$28,'Форма 1'!AC$7),2),"")</f>
        <v/>
      </c>
      <c r="I484" s="30" t="str">
        <f>IF(ISNUMBER('Форма 1'!AD484),ROUND('Форма 1'!$I484*VLOOKUP('Форма 1'!$G484,'Предельники 2022'!$B$4:$X$28,'Форма 1'!AD$7),2),"")</f>
        <v/>
      </c>
      <c r="J484" s="30" t="str">
        <f>IF(ISNUMBER('Форма 1'!AE484),ROUND('Форма 1'!$I484*VLOOKUP('Форма 1'!$G484,'Предельники 2022'!$B$4:$X$28,'Форма 1'!AE$7),2),"")</f>
        <v/>
      </c>
      <c r="K484" s="30" t="str">
        <f>IF(ISNUMBER('Форма 1'!AF484),ROUND('Форма 1'!$I484*VLOOKUP('Форма 1'!$G484,'Предельники 2022'!$B$4:$X$28,'Форма 1'!AF$7),2),"")</f>
        <v/>
      </c>
      <c r="L484" s="31" t="str">
        <f>IF(ISBLANK('Форма 1'!AG484),"",'Форма 1'!AG484)</f>
        <v/>
      </c>
      <c r="M484" s="32" t="str">
        <f>IF(ISBLANK('Форма 1'!AH484),"",'Форма 1'!AH484)</f>
        <v/>
      </c>
      <c r="N484" s="30" t="str">
        <f>IF(ISNUMBER('Форма 1'!AI484),ROUND('Форма 1'!$I484*VLOOKUP('Форма 1'!$G484,'Предельники 2022'!$B$4:$X$28,'Форма 1'!AI$7),2),"")</f>
        <v/>
      </c>
      <c r="O484" s="30" t="str">
        <f>IF(ISNUMBER('Форма 1'!AJ484),ROUND('Форма 1'!$I484*VLOOKUP('Форма 1'!$G484,'Предельники 2022'!$B$4:$X$28,'Форма 1'!AJ$7),2),"")</f>
        <v/>
      </c>
      <c r="P484" s="30" t="str">
        <f>IF(ISNUMBER('Форма 1'!AK484),ROUND('Форма 1'!$I484*VLOOKUP('Форма 1'!$G484,'Предельники 2022'!$B$4:$X$28,'Форма 1'!AK$7),2),"")</f>
        <v/>
      </c>
      <c r="Q484" s="30" t="str">
        <f>IF(ISNUMBER('Форма 1'!AL484),ROUND('Форма 1'!$I484*VLOOKUP('Форма 1'!$G484,'Предельники 2022'!$B$4:$X$28,'Форма 1'!AL$7),2),"")</f>
        <v/>
      </c>
      <c r="R484" s="30" t="str">
        <f>IF(ISNUMBER('Форма 1'!AM484),ROUND('Форма 1'!$I484*VLOOKUP('Форма 1'!$G484,'Предельники 2022'!$B$4:$X$28,'Форма 1'!AM$7),2),"")</f>
        <v/>
      </c>
      <c r="S484" s="93" t="str">
        <f t="shared" si="80"/>
        <v/>
      </c>
      <c r="T484" s="93" t="str">
        <f>IF(ISNUMBER('Форма 1'!AN484),INDEX('Предельники 2022'!$C$4:$X$28,MATCH('Форма 1'!$G484,'Предельники 2022'!$B$4:$B$28,0),MATCH(T$5,'Предельники 2022'!$C$3:$X$3,0)),"")</f>
        <v/>
      </c>
      <c r="U484" s="93" t="str">
        <f>IF(ISNUMBER('Форма 1'!AO484),INDEX('Предельники 2022'!$C$4:$X$28,MATCH('Форма 1'!$G484,'Предельники 2022'!$B$4:$B$28,0),MATCH(U$5,'Предельники 2022'!$C$3:$X$3,0)),"")</f>
        <v/>
      </c>
      <c r="V484" s="93" t="str">
        <f>IF(ISNUMBER('Форма 1'!AP484),INDEX('Предельники 2022'!$C$4:$X$28,MATCH('Форма 1'!$G484,'Предельники 2022'!$B$4:$B$28,0),MATCH(V$5,'Предельники 2022'!$C$3:$X$3,0)),"")</f>
        <v/>
      </c>
      <c r="W484" s="93" t="str">
        <f>IF(ISNUMBER('Форма 1'!AQ484),INDEX('Предельники 2022'!$C$4:$X$28,MATCH('Форма 1'!$G484,'Предельники 2022'!$B$4:$B$28,0),MATCH(W$5,'Предельники 2022'!$C$3:$X$3,0)),"")</f>
        <v/>
      </c>
      <c r="X484" s="30" t="str">
        <f>IF(ISNUMBER('Форма 1'!AR484),ROUND('Форма 1'!$I484*VLOOKUP('Форма 1'!$G484,'Предельники 2022'!$B$4:$X$28,'Форма 1'!AR$7),2),"")</f>
        <v/>
      </c>
      <c r="Y484" s="30" t="str">
        <f>IF(ISNUMBER('Форма 1'!AS484),ROUND('Форма 1'!$I484*VLOOKUP('Форма 1'!$G484,'Предельники 2022'!$B$4:$X$28,'Форма 1'!AS$7),2),"")</f>
        <v/>
      </c>
      <c r="Z484" s="30" t="str">
        <f>IF(ISNUMBER('Форма 1'!AT484),ROUND('Форма 1'!$I484*VLOOKUP('Форма 1'!$G484,'Предельники 2022'!$B$4:$X$28,'Форма 1'!AT$7),2),"")</f>
        <v/>
      </c>
      <c r="AA484" s="32"/>
      <c r="AB484" s="128">
        <f>'Форма 1'!T484</f>
        <v>46022</v>
      </c>
      <c r="AC484" s="130" t="str">
        <f>'Форма 1'!U484</f>
        <v>СС</v>
      </c>
    </row>
    <row r="485" spans="1:29" x14ac:dyDescent="0.25">
      <c r="A485" s="28">
        <f t="shared" si="79"/>
        <v>4</v>
      </c>
      <c r="B485" s="74" t="str">
        <f>IF(ISBLANK('Форма 1'!B485),"",'Форма 1'!B485)</f>
        <v>Верещагинский городской округ Пермского края</v>
      </c>
      <c r="C485" s="87" t="s">
        <v>370</v>
      </c>
      <c r="D485" s="29">
        <f>IF(ISBLANK(C485),"Введите адрес",IF(C485='Форма 1'!C485,SUM(E485:K485,M485:S485,Форма2[[#This Row],[19]:[22]]),"Ошибка в адресе!"))</f>
        <v>12837700.140000001</v>
      </c>
      <c r="E485" s="30" t="str">
        <f>IF(ISNUMBER('Форма 1'!Z485),ROUND('Форма 1'!$I485*VLOOKUP('Форма 1'!$G485,'Предельники 2022'!$B$4:$X$28,'Форма 1'!Z$7),2),"")</f>
        <v/>
      </c>
      <c r="F485" s="30">
        <f>IF(ISNUMBER('Форма 1'!AA485),ROUND('Форма 1'!$I485*VLOOKUP('Форма 1'!$G485,'Предельники 2022'!$B$4:$X$28,'Форма 1'!AA$7),2),"")</f>
        <v>4347062.0999999996</v>
      </c>
      <c r="G485" s="30" t="str">
        <f>IF(ISNUMBER('Форма 1'!AB485),ROUND('Форма 1'!$I485*VLOOKUP('Форма 1'!$G485,'Предельники 2022'!$B$4:$X$28,'Форма 1'!AB$7),2),"")</f>
        <v/>
      </c>
      <c r="H485" s="30">
        <f>IF(ISNUMBER('Форма 1'!AC485),ROUND('Форма 1'!$I485*VLOOKUP('Форма 1'!$G485,'Предельники 2022'!$B$4:$X$28,'Форма 1'!AC$7),2),"")</f>
        <v>195516.68</v>
      </c>
      <c r="I485" s="30" t="str">
        <f>IF(ISNUMBER('Форма 1'!AD485),ROUND('Форма 1'!$I485*VLOOKUP('Форма 1'!$G485,'Предельники 2022'!$B$4:$X$28,'Форма 1'!AD$7),2),"")</f>
        <v/>
      </c>
      <c r="J485" s="30">
        <f>IF(ISNUMBER('Форма 1'!AE485),ROUND('Форма 1'!$I485*VLOOKUP('Форма 1'!$G485,'Предельники 2022'!$B$4:$X$28,'Форма 1'!AE$7),2),"")</f>
        <v>333621.90000000002</v>
      </c>
      <c r="K485" s="30" t="str">
        <f>IF(ISNUMBER('Форма 1'!AF485),ROUND('Форма 1'!$I485*VLOOKUP('Форма 1'!$G485,'Предельники 2022'!$B$4:$X$28,'Форма 1'!AF$7),2),"")</f>
        <v/>
      </c>
      <c r="L485" s="31" t="str">
        <f>IF(ISBLANK('Форма 1'!AG485),"",'Форма 1'!AG485)</f>
        <v/>
      </c>
      <c r="M485" s="32" t="str">
        <f>IF(ISBLANK('Форма 1'!AH485),"",'Форма 1'!AH485)</f>
        <v/>
      </c>
      <c r="N485" s="30">
        <f>IF(ISNUMBER('Форма 1'!AI485),ROUND('Форма 1'!$I485*VLOOKUP('Форма 1'!$G485,'Предельники 2022'!$B$4:$X$28,'Форма 1'!AI$7),2),"")</f>
        <v>4945949.33</v>
      </c>
      <c r="O485" s="30">
        <f>IF(ISNUMBER('Форма 1'!AJ485),ROUND('Форма 1'!$I485*VLOOKUP('Форма 1'!$G485,'Предельники 2022'!$B$4:$X$28,'Форма 1'!AJ$7),2),"")</f>
        <v>3015550.13</v>
      </c>
      <c r="P485" s="30" t="str">
        <f>IF(ISNUMBER('Форма 1'!AK485),ROUND('Форма 1'!$I485*VLOOKUP('Форма 1'!$G485,'Предельники 2022'!$B$4:$X$28,'Форма 1'!AK$7),2),"")</f>
        <v/>
      </c>
      <c r="Q485" s="30" t="str">
        <f>IF(ISNUMBER('Форма 1'!AL485),ROUND('Форма 1'!$I485*VLOOKUP('Форма 1'!$G485,'Предельники 2022'!$B$4:$X$28,'Форма 1'!AL$7),2),"")</f>
        <v/>
      </c>
      <c r="R485" s="30" t="str">
        <f>IF(ISNUMBER('Форма 1'!AM485),ROUND('Форма 1'!$I485*VLOOKUP('Форма 1'!$G485,'Предельники 2022'!$B$4:$X$28,'Форма 1'!AM$7),2),"")</f>
        <v/>
      </c>
      <c r="S485" s="93" t="str">
        <f t="shared" si="80"/>
        <v/>
      </c>
      <c r="T485" s="93" t="str">
        <f>IF(ISNUMBER('Форма 1'!AN485),INDEX('Предельники 2022'!$C$4:$X$28,MATCH('Форма 1'!$G485,'Предельники 2022'!$B$4:$B$28,0),MATCH(T$5,'Предельники 2022'!$C$3:$X$3,0)),"")</f>
        <v/>
      </c>
      <c r="U485" s="93" t="str">
        <f>IF(ISNUMBER('Форма 1'!AO485),INDEX('Предельники 2022'!$C$4:$X$28,MATCH('Форма 1'!$G485,'Предельники 2022'!$B$4:$B$28,0),MATCH(U$5,'Предельники 2022'!$C$3:$X$3,0)),"")</f>
        <v/>
      </c>
      <c r="V485" s="93" t="str">
        <f>IF(ISNUMBER('Форма 1'!AP485),INDEX('Предельники 2022'!$C$4:$X$28,MATCH('Форма 1'!$G485,'Предельники 2022'!$B$4:$B$28,0),MATCH(V$5,'Предельники 2022'!$C$3:$X$3,0)),"")</f>
        <v/>
      </c>
      <c r="W485" s="93" t="str">
        <f>IF(ISNUMBER('Форма 1'!AQ485),INDEX('Предельники 2022'!$C$4:$X$28,MATCH('Форма 1'!$G485,'Предельники 2022'!$B$4:$B$28,0),MATCH(W$5,'Предельники 2022'!$C$3:$X$3,0)),"")</f>
        <v/>
      </c>
      <c r="X485" s="30" t="str">
        <f>IF(ISNUMBER('Форма 1'!AR485),ROUND('Форма 1'!$I485*VLOOKUP('Форма 1'!$G485,'Предельники 2022'!$B$4:$X$28,'Форма 1'!AR$7),2),"")</f>
        <v/>
      </c>
      <c r="Y485" s="30" t="str">
        <f>IF(ISNUMBER('Форма 1'!AS485),ROUND('Форма 1'!$I485*VLOOKUP('Форма 1'!$G485,'Предельники 2022'!$B$4:$X$28,'Форма 1'!AS$7),2),"")</f>
        <v/>
      </c>
      <c r="Z485" s="30" t="str">
        <f>IF(ISNUMBER('Форма 1'!AT485),ROUND('Форма 1'!$I485*VLOOKUP('Форма 1'!$G485,'Предельники 2022'!$B$4:$X$28,'Форма 1'!AT$7),2),"")</f>
        <v/>
      </c>
      <c r="AA485" s="32"/>
      <c r="AB485" s="128">
        <f>'Форма 1'!T485</f>
        <v>46022</v>
      </c>
      <c r="AC485" s="130" t="str">
        <f>'Форма 1'!U485</f>
        <v>СС</v>
      </c>
    </row>
    <row r="486" spans="1:29" ht="15.75" x14ac:dyDescent="0.25">
      <c r="A486" s="147">
        <f t="shared" si="79"/>
        <v>0</v>
      </c>
      <c r="B486" s="148" t="str">
        <f>IF(ISBLANK('Форма 1'!B486),"",'Форма 1'!B486)</f>
        <v/>
      </c>
      <c r="C486" s="153" t="s">
        <v>1080</v>
      </c>
      <c r="D486" s="146">
        <f>IF(ISBLANK(C486),"Введите адрес",IF(C486='Форма 1'!C486,SUM(E486:K486,M486:S486,Форма2[[#This Row],[19]:[22]]),"Ошибка в адресе!"))</f>
        <v>581104.04</v>
      </c>
      <c r="E486" s="149">
        <f>SUM(E487)</f>
        <v>310596.31</v>
      </c>
      <c r="F486" s="149">
        <f t="shared" ref="F486:S486" si="89">SUM(F487)</f>
        <v>0</v>
      </c>
      <c r="G486" s="149">
        <f t="shared" si="89"/>
        <v>0</v>
      </c>
      <c r="H486" s="149">
        <f t="shared" si="89"/>
        <v>0</v>
      </c>
      <c r="I486" s="149">
        <f t="shared" si="89"/>
        <v>0</v>
      </c>
      <c r="J486" s="149">
        <f t="shared" si="89"/>
        <v>270507.73</v>
      </c>
      <c r="K486" s="149">
        <f t="shared" si="89"/>
        <v>0</v>
      </c>
      <c r="L486" s="155">
        <f t="shared" si="89"/>
        <v>0</v>
      </c>
      <c r="M486" s="149">
        <f t="shared" si="89"/>
        <v>0</v>
      </c>
      <c r="N486" s="149">
        <f t="shared" si="89"/>
        <v>0</v>
      </c>
      <c r="O486" s="149">
        <f t="shared" si="89"/>
        <v>0</v>
      </c>
      <c r="P486" s="149">
        <f t="shared" si="89"/>
        <v>0</v>
      </c>
      <c r="Q486" s="149">
        <f t="shared" si="89"/>
        <v>0</v>
      </c>
      <c r="R486" s="149">
        <f t="shared" si="89"/>
        <v>0</v>
      </c>
      <c r="S486" s="149">
        <f t="shared" si="89"/>
        <v>0</v>
      </c>
      <c r="T486" s="93" t="str">
        <f>IF(ISNUMBER('Форма 1'!AN486),INDEX('Предельники 2022'!$C$4:$X$28,MATCH('Форма 1'!$G486,'Предельники 2022'!$B$4:$B$28,0),MATCH(T$5,'Предельники 2022'!$C$3:$X$3,0)),"")</f>
        <v/>
      </c>
      <c r="U486" s="93" t="str">
        <f>IF(ISNUMBER('Форма 1'!AO486),INDEX('Предельники 2022'!$C$4:$X$28,MATCH('Форма 1'!$G486,'Предельники 2022'!$B$4:$B$28,0),MATCH(U$5,'Предельники 2022'!$C$3:$X$3,0)),"")</f>
        <v/>
      </c>
      <c r="V486" s="93" t="str">
        <f>IF(ISNUMBER('Форма 1'!AP486),INDEX('Предельники 2022'!$C$4:$X$28,MATCH('Форма 1'!$G486,'Предельники 2022'!$B$4:$B$28,0),MATCH(V$5,'Предельники 2022'!$C$3:$X$3,0)),"")</f>
        <v/>
      </c>
      <c r="W486" s="93" t="str">
        <f>IF(ISNUMBER('Форма 1'!AQ486),INDEX('Предельники 2022'!$C$4:$X$28,MATCH('Форма 1'!$G486,'Предельники 2022'!$B$4:$B$28,0),MATCH(W$5,'Предельники 2022'!$C$3:$X$3,0)),"")</f>
        <v/>
      </c>
      <c r="X486" s="149">
        <f t="shared" ref="X486:Z486" si="90">SUM(X487)</f>
        <v>0</v>
      </c>
      <c r="Y486" s="149">
        <f t="shared" si="90"/>
        <v>0</v>
      </c>
      <c r="Z486" s="149">
        <f t="shared" si="90"/>
        <v>0</v>
      </c>
      <c r="AA486" s="146"/>
      <c r="AB486" s="150"/>
      <c r="AC486" s="151" t="str">
        <f>'Форма 1'!U486</f>
        <v/>
      </c>
    </row>
    <row r="487" spans="1:29" x14ac:dyDescent="0.25">
      <c r="A487" s="28">
        <f t="shared" si="79"/>
        <v>1</v>
      </c>
      <c r="B487" s="74" t="str">
        <f>IF(ISBLANK('Форма 1'!B487),"",'Форма 1'!B487)</f>
        <v>Гайнский муниципальный округ Пермского края</v>
      </c>
      <c r="C487" s="87" t="s">
        <v>2</v>
      </c>
      <c r="D487" s="29">
        <f>IF(ISBLANK(C487),"Введите адрес",IF(C487='Форма 1'!C487,SUM(E487:K487,M487:S487,Форма2[[#This Row],[19]:[22]]),"Ошибка в адресе!"))</f>
        <v>581104.04</v>
      </c>
      <c r="E487" s="30">
        <f>IF(ISNUMBER('Форма 1'!Z487),ROUND('Форма 1'!$I487*VLOOKUP('Форма 1'!$G487,'Предельники 2022'!$B$4:$X$28,'Форма 1'!Z$7),2),"")</f>
        <v>310596.31</v>
      </c>
      <c r="F487" s="30" t="str">
        <f>IF(ISNUMBER('Форма 1'!AA487),ROUND('Форма 1'!$I487*VLOOKUP('Форма 1'!$G487,'Предельники 2022'!$B$4:$X$28,'Форма 1'!AA$7),2),"")</f>
        <v/>
      </c>
      <c r="G487" s="30" t="str">
        <f>IF(ISNUMBER('Форма 1'!AB487),ROUND('Форма 1'!$I487*VLOOKUP('Форма 1'!$G487,'Предельники 2022'!$B$4:$X$28,'Форма 1'!AB$7),2),"")</f>
        <v/>
      </c>
      <c r="H487" s="30" t="str">
        <f>IF(ISNUMBER('Форма 1'!AC487),ROUND('Форма 1'!$I487*VLOOKUP('Форма 1'!$G487,'Предельники 2022'!$B$4:$X$28,'Форма 1'!AC$7),2),"")</f>
        <v/>
      </c>
      <c r="I487" s="30" t="str">
        <f>IF(ISNUMBER('Форма 1'!AD487),ROUND('Форма 1'!$I487*VLOOKUP('Форма 1'!$G487,'Предельники 2022'!$B$4:$X$28,'Форма 1'!AD$7),2),"")</f>
        <v/>
      </c>
      <c r="J487" s="30">
        <f>IF(ISNUMBER('Форма 1'!AE487),ROUND('Форма 1'!$I487*VLOOKUP('Форма 1'!$G487,'Предельники 2022'!$B$4:$X$28,'Форма 1'!AE$7),2),"")</f>
        <v>270507.73</v>
      </c>
      <c r="K487" s="30" t="str">
        <f>IF(ISNUMBER('Форма 1'!AF487),ROUND('Форма 1'!$I487*VLOOKUP('Форма 1'!$G487,'Предельники 2022'!$B$4:$X$28,'Форма 1'!AF$7),2),"")</f>
        <v/>
      </c>
      <c r="L487" s="31" t="str">
        <f>IF(ISBLANK('Форма 1'!AG487),"",'Форма 1'!AG487)</f>
        <v/>
      </c>
      <c r="M487" s="32" t="str">
        <f>IF(ISBLANK('Форма 1'!AH487),"",'Форма 1'!AH487)</f>
        <v/>
      </c>
      <c r="N487" s="30" t="str">
        <f>IF(ISNUMBER('Форма 1'!AI487),ROUND('Форма 1'!$I487*VLOOKUP('Форма 1'!$G487,'Предельники 2022'!$B$4:$X$28,'Форма 1'!AI$7),2),"")</f>
        <v/>
      </c>
      <c r="O487" s="30" t="str">
        <f>IF(ISNUMBER('Форма 1'!AJ487),ROUND('Форма 1'!$I487*VLOOKUP('Форма 1'!$G487,'Предельники 2022'!$B$4:$X$28,'Форма 1'!AJ$7),2),"")</f>
        <v/>
      </c>
      <c r="P487" s="30" t="str">
        <f>IF(ISNUMBER('Форма 1'!AK487),ROUND('Форма 1'!$I487*VLOOKUP('Форма 1'!$G487,'Предельники 2022'!$B$4:$X$28,'Форма 1'!AK$7),2),"")</f>
        <v/>
      </c>
      <c r="Q487" s="30" t="str">
        <f>IF(ISNUMBER('Форма 1'!AL487),ROUND('Форма 1'!$I487*VLOOKUP('Форма 1'!$G487,'Предельники 2022'!$B$4:$X$28,'Форма 1'!AL$7),2),"")</f>
        <v/>
      </c>
      <c r="R487" s="30" t="str">
        <f>IF(ISNUMBER('Форма 1'!AM487),ROUND('Форма 1'!$I487*VLOOKUP('Форма 1'!$G487,'Предельники 2022'!$B$4:$X$28,'Форма 1'!AM$7),2),"")</f>
        <v/>
      </c>
      <c r="S487" s="93" t="str">
        <f t="shared" si="80"/>
        <v/>
      </c>
      <c r="T487" s="93" t="str">
        <f>IF(ISNUMBER('Форма 1'!AN487),INDEX('Предельники 2022'!$C$4:$X$28,MATCH('Форма 1'!$G487,'Предельники 2022'!$B$4:$B$28,0),MATCH(T$5,'Предельники 2022'!$C$3:$X$3,0)),"")</f>
        <v/>
      </c>
      <c r="U487" s="93" t="str">
        <f>IF(ISNUMBER('Форма 1'!AO487),INDEX('Предельники 2022'!$C$4:$X$28,MATCH('Форма 1'!$G487,'Предельники 2022'!$B$4:$B$28,0),MATCH(U$5,'Предельники 2022'!$C$3:$X$3,0)),"")</f>
        <v/>
      </c>
      <c r="V487" s="93" t="str">
        <f>IF(ISNUMBER('Форма 1'!AP487),INDEX('Предельники 2022'!$C$4:$X$28,MATCH('Форма 1'!$G487,'Предельники 2022'!$B$4:$B$28,0),MATCH(V$5,'Предельники 2022'!$C$3:$X$3,0)),"")</f>
        <v/>
      </c>
      <c r="W487" s="93" t="str">
        <f>IF(ISNUMBER('Форма 1'!AQ487),INDEX('Предельники 2022'!$C$4:$X$28,MATCH('Форма 1'!$G487,'Предельники 2022'!$B$4:$B$28,0),MATCH(W$5,'Предельники 2022'!$C$3:$X$3,0)),"")</f>
        <v/>
      </c>
      <c r="X487" s="30" t="str">
        <f>IF(ISNUMBER('Форма 1'!AR487),ROUND('Форма 1'!$I487*VLOOKUP('Форма 1'!$G487,'Предельники 2022'!$B$4:$X$28,'Форма 1'!AR$7),2),"")</f>
        <v/>
      </c>
      <c r="Y487" s="30" t="str">
        <f>IF(ISNUMBER('Форма 1'!AS487),ROUND('Форма 1'!$I487*VLOOKUP('Форма 1'!$G487,'Предельники 2022'!$B$4:$X$28,'Форма 1'!AS$7),2),"")</f>
        <v/>
      </c>
      <c r="Z487" s="30" t="str">
        <f>IF(ISNUMBER('Форма 1'!AT487),ROUND('Форма 1'!$I487*VLOOKUP('Форма 1'!$G487,'Предельники 2022'!$B$4:$X$28,'Форма 1'!AT$7),2),"")</f>
        <v/>
      </c>
      <c r="AA487" s="32"/>
      <c r="AB487" s="128">
        <f>'Форма 1'!T487</f>
        <v>46022</v>
      </c>
      <c r="AC487" s="130" t="str">
        <f>'Форма 1'!U487</f>
        <v>РО</v>
      </c>
    </row>
    <row r="488" spans="1:29" ht="15.75" x14ac:dyDescent="0.25">
      <c r="A488" s="147">
        <f t="shared" si="79"/>
        <v>0</v>
      </c>
      <c r="B488" s="148" t="str">
        <f>IF(ISBLANK('Форма 1'!B488),"",'Форма 1'!B488)</f>
        <v/>
      </c>
      <c r="C488" s="153" t="s">
        <v>1081</v>
      </c>
      <c r="D488" s="146">
        <f>IF(ISBLANK(C488),"Введите адрес",IF(C488='Форма 1'!C488,SUM(E488:K488,M488:S488,Форма2[[#This Row],[19]:[22]]),"Ошибка в адресе!"))</f>
        <v>39673233.260000005</v>
      </c>
      <c r="E488" s="149">
        <f>SUM(E489:E492)</f>
        <v>330212.14</v>
      </c>
      <c r="F488" s="149">
        <f t="shared" ref="F488:S488" si="91">SUM(F489:F492)</f>
        <v>3747293.53</v>
      </c>
      <c r="G488" s="149">
        <f t="shared" si="91"/>
        <v>0</v>
      </c>
      <c r="H488" s="149">
        <f t="shared" si="91"/>
        <v>168541.04</v>
      </c>
      <c r="I488" s="149">
        <f t="shared" si="91"/>
        <v>0</v>
      </c>
      <c r="J488" s="149">
        <f t="shared" si="91"/>
        <v>0</v>
      </c>
      <c r="K488" s="149">
        <f t="shared" si="91"/>
        <v>0</v>
      </c>
      <c r="L488" s="155">
        <f t="shared" si="91"/>
        <v>0</v>
      </c>
      <c r="M488" s="149">
        <f t="shared" si="91"/>
        <v>0</v>
      </c>
      <c r="N488" s="149">
        <f t="shared" si="91"/>
        <v>32472984.57</v>
      </c>
      <c r="O488" s="149">
        <f t="shared" si="91"/>
        <v>2375146.34</v>
      </c>
      <c r="P488" s="149">
        <f t="shared" si="91"/>
        <v>0</v>
      </c>
      <c r="Q488" s="149">
        <f t="shared" si="91"/>
        <v>0</v>
      </c>
      <c r="R488" s="149">
        <f t="shared" si="91"/>
        <v>579055.64</v>
      </c>
      <c r="S488" s="149">
        <f t="shared" si="91"/>
        <v>0</v>
      </c>
      <c r="T488" s="93" t="str">
        <f>IF(ISNUMBER('Форма 1'!AN488),INDEX('Предельники 2022'!$C$4:$X$28,MATCH('Форма 1'!$G488,'Предельники 2022'!$B$4:$B$28,0),MATCH(T$5,'Предельники 2022'!$C$3:$X$3,0)),"")</f>
        <v/>
      </c>
      <c r="U488" s="93" t="str">
        <f>IF(ISNUMBER('Форма 1'!AO488),INDEX('Предельники 2022'!$C$4:$X$28,MATCH('Форма 1'!$G488,'Предельники 2022'!$B$4:$B$28,0),MATCH(U$5,'Предельники 2022'!$C$3:$X$3,0)),"")</f>
        <v/>
      </c>
      <c r="V488" s="93" t="str">
        <f>IF(ISNUMBER('Форма 1'!AP488),INDEX('Предельники 2022'!$C$4:$X$28,MATCH('Форма 1'!$G488,'Предельники 2022'!$B$4:$B$28,0),MATCH(V$5,'Предельники 2022'!$C$3:$X$3,0)),"")</f>
        <v/>
      </c>
      <c r="W488" s="93" t="str">
        <f>IF(ISNUMBER('Форма 1'!AQ488),INDEX('Предельники 2022'!$C$4:$X$28,MATCH('Форма 1'!$G488,'Предельники 2022'!$B$4:$B$28,0),MATCH(W$5,'Предельники 2022'!$C$3:$X$3,0)),"")</f>
        <v/>
      </c>
      <c r="X488" s="149">
        <f t="shared" ref="X488:Z488" si="92">SUM(X489:X492)</f>
        <v>0</v>
      </c>
      <c r="Y488" s="149">
        <f t="shared" si="92"/>
        <v>0</v>
      </c>
      <c r="Z488" s="149">
        <f t="shared" si="92"/>
        <v>0</v>
      </c>
      <c r="AA488" s="146"/>
      <c r="AB488" s="150"/>
      <c r="AC488" s="151" t="str">
        <f>'Форма 1'!U488</f>
        <v/>
      </c>
    </row>
    <row r="489" spans="1:29" x14ac:dyDescent="0.25">
      <c r="A489" s="28">
        <f t="shared" si="79"/>
        <v>1</v>
      </c>
      <c r="B489" s="74" t="str">
        <f>IF(ISBLANK('Форма 1'!B489),"",'Форма 1'!B489)</f>
        <v>Горнозаводской городской округ Пермского края</v>
      </c>
      <c r="C489" s="87" t="s">
        <v>284</v>
      </c>
      <c r="D489" s="29">
        <f>IF(ISBLANK(C489),"Введите адрес",IF(C489='Форма 1'!C489,SUM(E489:K489,M489:S489,Форма2[[#This Row],[19]:[22]]),"Ошибка в адресе!"))</f>
        <v>6270738.5</v>
      </c>
      <c r="E489" s="30" t="str">
        <f>IF(ISNUMBER('Форма 1'!Z489),ROUND('Форма 1'!$I489*VLOOKUP('Форма 1'!$G489,'Предельники 2022'!$B$4:$X$28,'Форма 1'!Z$7),2),"")</f>
        <v/>
      </c>
      <c r="F489" s="30" t="str">
        <f>IF(ISNUMBER('Форма 1'!AA489),ROUND('Форма 1'!$I489*VLOOKUP('Форма 1'!$G489,'Предельники 2022'!$B$4:$X$28,'Форма 1'!AA$7),2),"")</f>
        <v/>
      </c>
      <c r="G489" s="30" t="str">
        <f>IF(ISNUMBER('Форма 1'!AB489),ROUND('Форма 1'!$I489*VLOOKUP('Форма 1'!$G489,'Предельники 2022'!$B$4:$X$28,'Форма 1'!AB$7),2),"")</f>
        <v/>
      </c>
      <c r="H489" s="30" t="str">
        <f>IF(ISNUMBER('Форма 1'!AC489),ROUND('Форма 1'!$I489*VLOOKUP('Форма 1'!$G489,'Предельники 2022'!$B$4:$X$28,'Форма 1'!AC$7),2),"")</f>
        <v/>
      </c>
      <c r="I489" s="30" t="str">
        <f>IF(ISNUMBER('Форма 1'!AD489),ROUND('Форма 1'!$I489*VLOOKUP('Форма 1'!$G489,'Предельники 2022'!$B$4:$X$28,'Форма 1'!AD$7),2),"")</f>
        <v/>
      </c>
      <c r="J489" s="30" t="str">
        <f>IF(ISNUMBER('Форма 1'!AE489),ROUND('Форма 1'!$I489*VLOOKUP('Форма 1'!$G489,'Предельники 2022'!$B$4:$X$28,'Форма 1'!AE$7),2),"")</f>
        <v/>
      </c>
      <c r="K489" s="30" t="str">
        <f>IF(ISNUMBER('Форма 1'!AF489),ROUND('Форма 1'!$I489*VLOOKUP('Форма 1'!$G489,'Предельники 2022'!$B$4:$X$28,'Форма 1'!AF$7),2),"")</f>
        <v/>
      </c>
      <c r="L489" s="31" t="str">
        <f>IF(ISBLANK('Форма 1'!AG489),"",'Форма 1'!AG489)</f>
        <v/>
      </c>
      <c r="M489" s="32" t="str">
        <f>IF(ISBLANK('Форма 1'!AH489),"",'Форма 1'!AH489)</f>
        <v/>
      </c>
      <c r="N489" s="30">
        <f>IF(ISNUMBER('Форма 1'!AI489),ROUND('Форма 1'!$I489*VLOOKUP('Форма 1'!$G489,'Предельники 2022'!$B$4:$X$28,'Форма 1'!AI$7),2),"")</f>
        <v>3895592.16</v>
      </c>
      <c r="O489" s="30">
        <f>IF(ISNUMBER('Форма 1'!AJ489),ROUND('Форма 1'!$I489*VLOOKUP('Форма 1'!$G489,'Предельники 2022'!$B$4:$X$28,'Форма 1'!AJ$7),2),"")</f>
        <v>2375146.34</v>
      </c>
      <c r="P489" s="30" t="str">
        <f>IF(ISNUMBER('Форма 1'!AK489),ROUND('Форма 1'!$I489*VLOOKUP('Форма 1'!$G489,'Предельники 2022'!$B$4:$X$28,'Форма 1'!AK$7),2),"")</f>
        <v/>
      </c>
      <c r="Q489" s="30" t="str">
        <f>IF(ISNUMBER('Форма 1'!AL489),ROUND('Форма 1'!$I489*VLOOKUP('Форма 1'!$G489,'Предельники 2022'!$B$4:$X$28,'Форма 1'!AL$7),2),"")</f>
        <v/>
      </c>
      <c r="R489" s="30" t="str">
        <f>IF(ISNUMBER('Форма 1'!AM489),ROUND('Форма 1'!$I489*VLOOKUP('Форма 1'!$G489,'Предельники 2022'!$B$4:$X$28,'Форма 1'!AM$7),2),"")</f>
        <v/>
      </c>
      <c r="S489" s="93" t="str">
        <f t="shared" si="80"/>
        <v/>
      </c>
      <c r="T489" s="93" t="str">
        <f>IF(ISNUMBER('Форма 1'!AN489),INDEX('Предельники 2022'!$C$4:$X$28,MATCH('Форма 1'!$G489,'Предельники 2022'!$B$4:$B$28,0),MATCH(T$5,'Предельники 2022'!$C$3:$X$3,0)),"")</f>
        <v/>
      </c>
      <c r="U489" s="93" t="str">
        <f>IF(ISNUMBER('Форма 1'!AO489),INDEX('Предельники 2022'!$C$4:$X$28,MATCH('Форма 1'!$G489,'Предельники 2022'!$B$4:$B$28,0),MATCH(U$5,'Предельники 2022'!$C$3:$X$3,0)),"")</f>
        <v/>
      </c>
      <c r="V489" s="93" t="str">
        <f>IF(ISNUMBER('Форма 1'!AP489),INDEX('Предельники 2022'!$C$4:$X$28,MATCH('Форма 1'!$G489,'Предельники 2022'!$B$4:$B$28,0),MATCH(V$5,'Предельники 2022'!$C$3:$X$3,0)),"")</f>
        <v/>
      </c>
      <c r="W489" s="93" t="str">
        <f>IF(ISNUMBER('Форма 1'!AQ489),INDEX('Предельники 2022'!$C$4:$X$28,MATCH('Форма 1'!$G489,'Предельники 2022'!$B$4:$B$28,0),MATCH(W$5,'Предельники 2022'!$C$3:$X$3,0)),"")</f>
        <v/>
      </c>
      <c r="X489" s="30" t="str">
        <f>IF(ISNUMBER('Форма 1'!AR489),ROUND('Форма 1'!$I489*VLOOKUP('Форма 1'!$G489,'Предельники 2022'!$B$4:$X$28,'Форма 1'!AR$7),2),"")</f>
        <v/>
      </c>
      <c r="Y489" s="30" t="str">
        <f>IF(ISNUMBER('Форма 1'!AS489),ROUND('Форма 1'!$I489*VLOOKUP('Форма 1'!$G489,'Предельники 2022'!$B$4:$X$28,'Форма 1'!AS$7),2),"")</f>
        <v/>
      </c>
      <c r="Z489" s="30" t="str">
        <f>IF(ISNUMBER('Форма 1'!AT489),ROUND('Форма 1'!$I489*VLOOKUP('Форма 1'!$G489,'Предельники 2022'!$B$4:$X$28,'Форма 1'!AT$7),2),"")</f>
        <v/>
      </c>
      <c r="AA489" s="32"/>
      <c r="AB489" s="128">
        <f>'Форма 1'!T489</f>
        <v>46022</v>
      </c>
      <c r="AC489" s="130" t="str">
        <f>'Форма 1'!U489</f>
        <v>РО</v>
      </c>
    </row>
    <row r="490" spans="1:29" x14ac:dyDescent="0.25">
      <c r="A490" s="28">
        <f t="shared" si="79"/>
        <v>2</v>
      </c>
      <c r="B490" s="74" t="str">
        <f>IF(ISBLANK('Форма 1'!B490),"",'Форма 1'!B490)</f>
        <v>Горнозаводской городской округ Пермского края</v>
      </c>
      <c r="C490" s="87" t="s">
        <v>488</v>
      </c>
      <c r="D490" s="29">
        <f>IF(ISBLANK(C490),"Введите адрес",IF(C490='Форма 1'!C490,SUM(E490:K490,M490:S490,Форма2[[#This Row],[19]:[22]]),"Ошибка в адресе!"))</f>
        <v>20326943.77</v>
      </c>
      <c r="E490" s="30" t="str">
        <f>IF(ISNUMBER('Форма 1'!Z490),ROUND('Форма 1'!$I490*VLOOKUP('Форма 1'!$G490,'Предельники 2022'!$B$4:$X$28,'Форма 1'!Z$7),2),"")</f>
        <v/>
      </c>
      <c r="F490" s="30" t="str">
        <f>IF(ISNUMBER('Форма 1'!AA490),ROUND('Форма 1'!$I490*VLOOKUP('Форма 1'!$G490,'Предельники 2022'!$B$4:$X$28,'Форма 1'!AA$7),2),"")</f>
        <v/>
      </c>
      <c r="G490" s="30" t="str">
        <f>IF(ISNUMBER('Форма 1'!AB490),ROUND('Форма 1'!$I490*VLOOKUP('Форма 1'!$G490,'Предельники 2022'!$B$4:$X$28,'Форма 1'!AB$7),2),"")</f>
        <v/>
      </c>
      <c r="H490" s="30" t="str">
        <f>IF(ISNUMBER('Форма 1'!AC490),ROUND('Форма 1'!$I490*VLOOKUP('Форма 1'!$G490,'Предельники 2022'!$B$4:$X$28,'Форма 1'!AC$7),2),"")</f>
        <v/>
      </c>
      <c r="I490" s="30" t="str">
        <f>IF(ISNUMBER('Форма 1'!AD490),ROUND('Форма 1'!$I490*VLOOKUP('Форма 1'!$G490,'Предельники 2022'!$B$4:$X$28,'Форма 1'!AD$7),2),"")</f>
        <v/>
      </c>
      <c r="J490" s="30" t="str">
        <f>IF(ISNUMBER('Форма 1'!AE490),ROUND('Форма 1'!$I490*VLOOKUP('Форма 1'!$G490,'Предельники 2022'!$B$4:$X$28,'Форма 1'!AE$7),2),"")</f>
        <v/>
      </c>
      <c r="K490" s="30" t="str">
        <f>IF(ISNUMBER('Форма 1'!AF490),ROUND('Форма 1'!$I490*VLOOKUP('Форма 1'!$G490,'Предельники 2022'!$B$4:$X$28,'Форма 1'!AF$7),2),"")</f>
        <v/>
      </c>
      <c r="L490" s="31" t="str">
        <f>IF(ISBLANK('Форма 1'!AG490),"",'Форма 1'!AG490)</f>
        <v/>
      </c>
      <c r="M490" s="32" t="str">
        <f>IF(ISBLANK('Форма 1'!AH490),"",'Форма 1'!AH490)</f>
        <v/>
      </c>
      <c r="N490" s="30">
        <f>IF(ISNUMBER('Форма 1'!AI490),ROUND('Форма 1'!$I490*VLOOKUP('Форма 1'!$G490,'Предельники 2022'!$B$4:$X$28,'Форма 1'!AI$7),2),"")</f>
        <v>20326943.77</v>
      </c>
      <c r="O490" s="30" t="str">
        <f>IF(ISNUMBER('Форма 1'!AJ490),ROUND('Форма 1'!$I490*VLOOKUP('Форма 1'!$G490,'Предельники 2022'!$B$4:$X$28,'Форма 1'!AJ$7),2),"")</f>
        <v/>
      </c>
      <c r="P490" s="30" t="str">
        <f>IF(ISNUMBER('Форма 1'!AK490),ROUND('Форма 1'!$I490*VLOOKUP('Форма 1'!$G490,'Предельники 2022'!$B$4:$X$28,'Форма 1'!AK$7),2),"")</f>
        <v/>
      </c>
      <c r="Q490" s="30" t="str">
        <f>IF(ISNUMBER('Форма 1'!AL490),ROUND('Форма 1'!$I490*VLOOKUP('Форма 1'!$G490,'Предельники 2022'!$B$4:$X$28,'Форма 1'!AL$7),2),"")</f>
        <v/>
      </c>
      <c r="R490" s="30" t="str">
        <f>IF(ISNUMBER('Форма 1'!AM490),ROUND('Форма 1'!$I490*VLOOKUP('Форма 1'!$G490,'Предельники 2022'!$B$4:$X$28,'Форма 1'!AM$7),2),"")</f>
        <v/>
      </c>
      <c r="S490" s="93" t="str">
        <f t="shared" si="80"/>
        <v/>
      </c>
      <c r="T490" s="93" t="str">
        <f>IF(ISNUMBER('Форма 1'!AN490),INDEX('Предельники 2022'!$C$4:$X$28,MATCH('Форма 1'!$G490,'Предельники 2022'!$B$4:$B$28,0),MATCH(T$5,'Предельники 2022'!$C$3:$X$3,0)),"")</f>
        <v/>
      </c>
      <c r="U490" s="93" t="str">
        <f>IF(ISNUMBER('Форма 1'!AO490),INDEX('Предельники 2022'!$C$4:$X$28,MATCH('Форма 1'!$G490,'Предельники 2022'!$B$4:$B$28,0),MATCH(U$5,'Предельники 2022'!$C$3:$X$3,0)),"")</f>
        <v/>
      </c>
      <c r="V490" s="93" t="str">
        <f>IF(ISNUMBER('Форма 1'!AP490),INDEX('Предельники 2022'!$C$4:$X$28,MATCH('Форма 1'!$G490,'Предельники 2022'!$B$4:$B$28,0),MATCH(V$5,'Предельники 2022'!$C$3:$X$3,0)),"")</f>
        <v/>
      </c>
      <c r="W490" s="93" t="str">
        <f>IF(ISNUMBER('Форма 1'!AQ490),INDEX('Предельники 2022'!$C$4:$X$28,MATCH('Форма 1'!$G490,'Предельники 2022'!$B$4:$B$28,0),MATCH(W$5,'Предельники 2022'!$C$3:$X$3,0)),"")</f>
        <v/>
      </c>
      <c r="X490" s="30" t="str">
        <f>IF(ISNUMBER('Форма 1'!AR490),ROUND('Форма 1'!$I490*VLOOKUP('Форма 1'!$G490,'Предельники 2022'!$B$4:$X$28,'Форма 1'!AR$7),2),"")</f>
        <v/>
      </c>
      <c r="Y490" s="30" t="str">
        <f>IF(ISNUMBER('Форма 1'!AS490),ROUND('Форма 1'!$I490*VLOOKUP('Форма 1'!$G490,'Предельники 2022'!$B$4:$X$28,'Форма 1'!AS$7),2),"")</f>
        <v/>
      </c>
      <c r="Z490" s="30" t="str">
        <f>IF(ISNUMBER('Форма 1'!AT490),ROUND('Форма 1'!$I490*VLOOKUP('Форма 1'!$G490,'Предельники 2022'!$B$4:$X$28,'Форма 1'!AT$7),2),"")</f>
        <v/>
      </c>
      <c r="AA490" s="32"/>
      <c r="AB490" s="128">
        <f>'Форма 1'!T490</f>
        <v>46022</v>
      </c>
      <c r="AC490" s="130" t="str">
        <f>'Форма 1'!U490</f>
        <v>РО</v>
      </c>
    </row>
    <row r="491" spans="1:29" x14ac:dyDescent="0.25">
      <c r="A491" s="28">
        <f t="shared" si="79"/>
        <v>3</v>
      </c>
      <c r="B491" s="74" t="str">
        <f>IF(ISBLANK('Форма 1'!B491),"",'Форма 1'!B491)</f>
        <v>Горнозаводской городской округ Пермского края</v>
      </c>
      <c r="C491" s="87" t="s">
        <v>308</v>
      </c>
      <c r="D491" s="29">
        <f>IF(ISBLANK(C491),"Введите адрес",IF(C491='Форма 1'!C491,SUM(E491:K491,M491:S491,Форма2[[#This Row],[19]:[22]]),"Ошибка в адресе!"))</f>
        <v>4825102.3499999996</v>
      </c>
      <c r="E491" s="30">
        <f>IF(ISNUMBER('Форма 1'!Z491),ROUND('Форма 1'!$I491*VLOOKUP('Форма 1'!$G491,'Предельники 2022'!$B$4:$X$28,'Форма 1'!Z$7),2),"")</f>
        <v>330212.14</v>
      </c>
      <c r="F491" s="30">
        <f>IF(ISNUMBER('Форма 1'!AA491),ROUND('Форма 1'!$I491*VLOOKUP('Форма 1'!$G491,'Предельники 2022'!$B$4:$X$28,'Форма 1'!AA$7),2),"")</f>
        <v>3747293.53</v>
      </c>
      <c r="G491" s="30" t="str">
        <f>IF(ISNUMBER('Форма 1'!AB491),ROUND('Форма 1'!$I491*VLOOKUP('Форма 1'!$G491,'Предельники 2022'!$B$4:$X$28,'Форма 1'!AB$7),2),"")</f>
        <v/>
      </c>
      <c r="H491" s="30">
        <f>IF(ISNUMBER('Форма 1'!AC491),ROUND('Форма 1'!$I491*VLOOKUP('Форма 1'!$G491,'Предельники 2022'!$B$4:$X$28,'Форма 1'!AC$7),2),"")</f>
        <v>168541.04</v>
      </c>
      <c r="I491" s="30" t="str">
        <f>IF(ISNUMBER('Форма 1'!AD491),ROUND('Форма 1'!$I491*VLOOKUP('Форма 1'!$G491,'Предельники 2022'!$B$4:$X$28,'Форма 1'!AD$7),2),"")</f>
        <v/>
      </c>
      <c r="J491" s="30" t="str">
        <f>IF(ISNUMBER('Форма 1'!AE491),ROUND('Форма 1'!$I491*VLOOKUP('Форма 1'!$G491,'Предельники 2022'!$B$4:$X$28,'Форма 1'!AE$7),2),"")</f>
        <v/>
      </c>
      <c r="K491" s="30" t="str">
        <f>IF(ISNUMBER('Форма 1'!AF491),ROUND('Форма 1'!$I491*VLOOKUP('Форма 1'!$G491,'Предельники 2022'!$B$4:$X$28,'Форма 1'!AF$7),2),"")</f>
        <v/>
      </c>
      <c r="L491" s="31" t="str">
        <f>IF(ISBLANK('Форма 1'!AG491),"",'Форма 1'!AG491)</f>
        <v/>
      </c>
      <c r="M491" s="32" t="str">
        <f>IF(ISBLANK('Форма 1'!AH491),"",'Форма 1'!AH491)</f>
        <v/>
      </c>
      <c r="N491" s="30" t="str">
        <f>IF(ISNUMBER('Форма 1'!AI491),ROUND('Форма 1'!$I491*VLOOKUP('Форма 1'!$G491,'Предельники 2022'!$B$4:$X$28,'Форма 1'!AI$7),2),"")</f>
        <v/>
      </c>
      <c r="O491" s="30" t="str">
        <f>IF(ISNUMBER('Форма 1'!AJ491),ROUND('Форма 1'!$I491*VLOOKUP('Форма 1'!$G491,'Предельники 2022'!$B$4:$X$28,'Форма 1'!AJ$7),2),"")</f>
        <v/>
      </c>
      <c r="P491" s="30" t="str">
        <f>IF(ISNUMBER('Форма 1'!AK491),ROUND('Форма 1'!$I491*VLOOKUP('Форма 1'!$G491,'Предельники 2022'!$B$4:$X$28,'Форма 1'!AK$7),2),"")</f>
        <v/>
      </c>
      <c r="Q491" s="30" t="str">
        <f>IF(ISNUMBER('Форма 1'!AL491),ROUND('Форма 1'!$I491*VLOOKUP('Форма 1'!$G491,'Предельники 2022'!$B$4:$X$28,'Форма 1'!AL$7),2),"")</f>
        <v/>
      </c>
      <c r="R491" s="30">
        <f>IF(ISNUMBER('Форма 1'!AM491),ROUND('Форма 1'!$I491*VLOOKUP('Форма 1'!$G491,'Предельники 2022'!$B$4:$X$28,'Форма 1'!AM$7),2),"")</f>
        <v>579055.64</v>
      </c>
      <c r="S491" s="93" t="str">
        <f t="shared" si="80"/>
        <v/>
      </c>
      <c r="T491" s="93" t="str">
        <f>IF(ISNUMBER('Форма 1'!AN491),INDEX('Предельники 2022'!$C$4:$X$28,MATCH('Форма 1'!$G491,'Предельники 2022'!$B$4:$B$28,0),MATCH(T$5,'Предельники 2022'!$C$3:$X$3,0)),"")</f>
        <v/>
      </c>
      <c r="U491" s="93" t="str">
        <f>IF(ISNUMBER('Форма 1'!AO491),INDEX('Предельники 2022'!$C$4:$X$28,MATCH('Форма 1'!$G491,'Предельники 2022'!$B$4:$B$28,0),MATCH(U$5,'Предельники 2022'!$C$3:$X$3,0)),"")</f>
        <v/>
      </c>
      <c r="V491" s="93" t="str">
        <f>IF(ISNUMBER('Форма 1'!AP491),INDEX('Предельники 2022'!$C$4:$X$28,MATCH('Форма 1'!$G491,'Предельники 2022'!$B$4:$B$28,0),MATCH(V$5,'Предельники 2022'!$C$3:$X$3,0)),"")</f>
        <v/>
      </c>
      <c r="W491" s="93" t="str">
        <f>IF(ISNUMBER('Форма 1'!AQ491),INDEX('Предельники 2022'!$C$4:$X$28,MATCH('Форма 1'!$G491,'Предельники 2022'!$B$4:$B$28,0),MATCH(W$5,'Предельники 2022'!$C$3:$X$3,0)),"")</f>
        <v/>
      </c>
      <c r="X491" s="30" t="str">
        <f>IF(ISNUMBER('Форма 1'!AR491),ROUND('Форма 1'!$I491*VLOOKUP('Форма 1'!$G491,'Предельники 2022'!$B$4:$X$28,'Форма 1'!AR$7),2),"")</f>
        <v/>
      </c>
      <c r="Y491" s="30" t="str">
        <f>IF(ISNUMBER('Форма 1'!AS491),ROUND('Форма 1'!$I491*VLOOKUP('Форма 1'!$G491,'Предельники 2022'!$B$4:$X$28,'Форма 1'!AS$7),2),"")</f>
        <v/>
      </c>
      <c r="Z491" s="30" t="str">
        <f>IF(ISNUMBER('Форма 1'!AT491),ROUND('Форма 1'!$I491*VLOOKUP('Форма 1'!$G491,'Предельники 2022'!$B$4:$X$28,'Форма 1'!AT$7),2),"")</f>
        <v/>
      </c>
      <c r="AA491" s="32"/>
      <c r="AB491" s="128">
        <f>'Форма 1'!T491</f>
        <v>46022</v>
      </c>
      <c r="AC491" s="130" t="str">
        <f>'Форма 1'!U491</f>
        <v>РО</v>
      </c>
    </row>
    <row r="492" spans="1:29" x14ac:dyDescent="0.25">
      <c r="A492" s="28">
        <f t="shared" si="79"/>
        <v>4</v>
      </c>
      <c r="B492" s="74" t="str">
        <f>IF(ISBLANK('Форма 1'!B492),"",'Форма 1'!B492)</f>
        <v>Горнозаводской городской округ Пермского края</v>
      </c>
      <c r="C492" s="87" t="s">
        <v>489</v>
      </c>
      <c r="D492" s="29">
        <f>IF(ISBLANK(C492),"Введите адрес",IF(C492='Форма 1'!C492,SUM(E492:K492,M492:S492,Форма2[[#This Row],[19]:[22]]),"Ошибка в адресе!"))</f>
        <v>8250448.6399999997</v>
      </c>
      <c r="E492" s="30" t="str">
        <f>IF(ISNUMBER('Форма 1'!Z492),ROUND('Форма 1'!$I492*VLOOKUP('Форма 1'!$G492,'Предельники 2022'!$B$4:$X$28,'Форма 1'!Z$7),2),"")</f>
        <v/>
      </c>
      <c r="F492" s="30" t="str">
        <f>IF(ISNUMBER('Форма 1'!AA492),ROUND('Форма 1'!$I492*VLOOKUP('Форма 1'!$G492,'Предельники 2022'!$B$4:$X$28,'Форма 1'!AA$7),2),"")</f>
        <v/>
      </c>
      <c r="G492" s="30" t="str">
        <f>IF(ISNUMBER('Форма 1'!AB492),ROUND('Форма 1'!$I492*VLOOKUP('Форма 1'!$G492,'Предельники 2022'!$B$4:$X$28,'Форма 1'!AB$7),2),"")</f>
        <v/>
      </c>
      <c r="H492" s="30" t="str">
        <f>IF(ISNUMBER('Форма 1'!AC492),ROUND('Форма 1'!$I492*VLOOKUP('Форма 1'!$G492,'Предельники 2022'!$B$4:$X$28,'Форма 1'!AC$7),2),"")</f>
        <v/>
      </c>
      <c r="I492" s="30" t="str">
        <f>IF(ISNUMBER('Форма 1'!AD492),ROUND('Форма 1'!$I492*VLOOKUP('Форма 1'!$G492,'Предельники 2022'!$B$4:$X$28,'Форма 1'!AD$7),2),"")</f>
        <v/>
      </c>
      <c r="J492" s="30" t="str">
        <f>IF(ISNUMBER('Форма 1'!AE492),ROUND('Форма 1'!$I492*VLOOKUP('Форма 1'!$G492,'Предельники 2022'!$B$4:$X$28,'Форма 1'!AE$7),2),"")</f>
        <v/>
      </c>
      <c r="K492" s="30" t="str">
        <f>IF(ISNUMBER('Форма 1'!AF492),ROUND('Форма 1'!$I492*VLOOKUP('Форма 1'!$G492,'Предельники 2022'!$B$4:$X$28,'Форма 1'!AF$7),2),"")</f>
        <v/>
      </c>
      <c r="L492" s="31" t="str">
        <f>IF(ISBLANK('Форма 1'!AG492),"",'Форма 1'!AG492)</f>
        <v/>
      </c>
      <c r="M492" s="32" t="str">
        <f>IF(ISBLANK('Форма 1'!AH492),"",'Форма 1'!AH492)</f>
        <v/>
      </c>
      <c r="N492" s="30">
        <f>IF(ISNUMBER('Форма 1'!AI492),ROUND('Форма 1'!$I492*VLOOKUP('Форма 1'!$G492,'Предельники 2022'!$B$4:$X$28,'Форма 1'!AI$7),2),"")</f>
        <v>8250448.6399999997</v>
      </c>
      <c r="O492" s="30" t="str">
        <f>IF(ISNUMBER('Форма 1'!AJ492),ROUND('Форма 1'!$I492*VLOOKUP('Форма 1'!$G492,'Предельники 2022'!$B$4:$X$28,'Форма 1'!AJ$7),2),"")</f>
        <v/>
      </c>
      <c r="P492" s="30" t="str">
        <f>IF(ISNUMBER('Форма 1'!AK492),ROUND('Форма 1'!$I492*VLOOKUP('Форма 1'!$G492,'Предельники 2022'!$B$4:$X$28,'Форма 1'!AK$7),2),"")</f>
        <v/>
      </c>
      <c r="Q492" s="30" t="str">
        <f>IF(ISNUMBER('Форма 1'!AL492),ROUND('Форма 1'!$I492*VLOOKUP('Форма 1'!$G492,'Предельники 2022'!$B$4:$X$28,'Форма 1'!AL$7),2),"")</f>
        <v/>
      </c>
      <c r="R492" s="30" t="str">
        <f>IF(ISNUMBER('Форма 1'!AM492),ROUND('Форма 1'!$I492*VLOOKUP('Форма 1'!$G492,'Предельники 2022'!$B$4:$X$28,'Форма 1'!AM$7),2),"")</f>
        <v/>
      </c>
      <c r="S492" s="93" t="str">
        <f t="shared" si="80"/>
        <v/>
      </c>
      <c r="T492" s="93" t="str">
        <f>IF(ISNUMBER('Форма 1'!AN492),INDEX('Предельники 2022'!$C$4:$X$28,MATCH('Форма 1'!$G492,'Предельники 2022'!$B$4:$B$28,0),MATCH(T$5,'Предельники 2022'!$C$3:$X$3,0)),"")</f>
        <v/>
      </c>
      <c r="U492" s="93" t="str">
        <f>IF(ISNUMBER('Форма 1'!AO492),INDEX('Предельники 2022'!$C$4:$X$28,MATCH('Форма 1'!$G492,'Предельники 2022'!$B$4:$B$28,0),MATCH(U$5,'Предельники 2022'!$C$3:$X$3,0)),"")</f>
        <v/>
      </c>
      <c r="V492" s="93" t="str">
        <f>IF(ISNUMBER('Форма 1'!AP492),INDEX('Предельники 2022'!$C$4:$X$28,MATCH('Форма 1'!$G492,'Предельники 2022'!$B$4:$B$28,0),MATCH(V$5,'Предельники 2022'!$C$3:$X$3,0)),"")</f>
        <v/>
      </c>
      <c r="W492" s="93" t="str">
        <f>IF(ISNUMBER('Форма 1'!AQ492),INDEX('Предельники 2022'!$C$4:$X$28,MATCH('Форма 1'!$G492,'Предельники 2022'!$B$4:$B$28,0),MATCH(W$5,'Предельники 2022'!$C$3:$X$3,0)),"")</f>
        <v/>
      </c>
      <c r="X492" s="30" t="str">
        <f>IF(ISNUMBER('Форма 1'!AR492),ROUND('Форма 1'!$I492*VLOOKUP('Форма 1'!$G492,'Предельники 2022'!$B$4:$X$28,'Форма 1'!AR$7),2),"")</f>
        <v/>
      </c>
      <c r="Y492" s="30" t="str">
        <f>IF(ISNUMBER('Форма 1'!AS492),ROUND('Форма 1'!$I492*VLOOKUP('Форма 1'!$G492,'Предельники 2022'!$B$4:$X$28,'Форма 1'!AS$7),2),"")</f>
        <v/>
      </c>
      <c r="Z492" s="30" t="str">
        <f>IF(ISNUMBER('Форма 1'!AT492),ROUND('Форма 1'!$I492*VLOOKUP('Форма 1'!$G492,'Предельники 2022'!$B$4:$X$28,'Форма 1'!AT$7),2),"")</f>
        <v/>
      </c>
      <c r="AA492" s="32"/>
      <c r="AB492" s="128">
        <f>'Форма 1'!T492</f>
        <v>46022</v>
      </c>
      <c r="AC492" s="130" t="str">
        <f>'Форма 1'!U492</f>
        <v>РО</v>
      </c>
    </row>
    <row r="493" spans="1:29" ht="15.75" x14ac:dyDescent="0.25">
      <c r="A493" s="147">
        <f>IF(NOT(ISERROR("Пермского края"=MID(C493,FIND("Пермского края",C493),14)))=$C$1,0,IF(NOT(ISERROR("город Пермь"=MID(C493,FIND("город Пермь",C493),11)))=$C$1,0,IF(NOT(ISERROR("Итого"=MID(C493,FIND("Итого",C493),5)))=$C$1,0,IF(NOT(ISERROR("Всего"=MID(C493,FIND("Всего",C493),5)))=$C$1,0,#REF!+1))))</f>
        <v>0</v>
      </c>
      <c r="B493" s="148" t="str">
        <f>IF(ISBLANK('Форма 1'!B493),"",'Форма 1'!B493)</f>
        <v/>
      </c>
      <c r="C493" s="153" t="s">
        <v>1843</v>
      </c>
      <c r="D493" s="146">
        <f>IF(ISBLANK(C493),"Введите адрес",IF(C493='Форма 1'!C493,SUM(E493:K493,M493:S493,Форма2[[#This Row],[19]:[22]]),"Ошибка в адресе!"))</f>
        <v>193537141.53999999</v>
      </c>
      <c r="E493" s="149">
        <f>SUM(E494:E514)</f>
        <v>0</v>
      </c>
      <c r="F493" s="149">
        <f t="shared" ref="F493:S493" si="93">SUM(F494:F514)</f>
        <v>98468241.63000001</v>
      </c>
      <c r="G493" s="149">
        <f t="shared" si="93"/>
        <v>0</v>
      </c>
      <c r="H493" s="149">
        <f t="shared" si="93"/>
        <v>979283.52</v>
      </c>
      <c r="I493" s="149">
        <f t="shared" si="93"/>
        <v>949188.21</v>
      </c>
      <c r="J493" s="149">
        <f t="shared" si="93"/>
        <v>1145854.23</v>
      </c>
      <c r="K493" s="149">
        <f t="shared" si="93"/>
        <v>5431751.4000000004</v>
      </c>
      <c r="L493" s="155">
        <f t="shared" si="93"/>
        <v>0</v>
      </c>
      <c r="M493" s="149">
        <f t="shared" si="93"/>
        <v>0</v>
      </c>
      <c r="N493" s="149">
        <f t="shared" si="93"/>
        <v>65939577.079999998</v>
      </c>
      <c r="O493" s="149">
        <f t="shared" si="93"/>
        <v>18497704.969999999</v>
      </c>
      <c r="P493" s="149">
        <f t="shared" si="93"/>
        <v>0</v>
      </c>
      <c r="Q493" s="149">
        <f t="shared" si="93"/>
        <v>0</v>
      </c>
      <c r="R493" s="149">
        <f t="shared" si="93"/>
        <v>2125540.5</v>
      </c>
      <c r="S493" s="149">
        <f t="shared" si="93"/>
        <v>0</v>
      </c>
      <c r="T493" s="93" t="str">
        <f>IF(ISNUMBER('Форма 1'!AN493),INDEX('Предельники 2022'!$C$4:$X$28,MATCH('Форма 1'!$G493,'Предельники 2022'!$B$4:$B$28,0),MATCH(T$5,'Предельники 2022'!$C$3:$X$3,0)),"")</f>
        <v/>
      </c>
      <c r="U493" s="93" t="str">
        <f>IF(ISNUMBER('Форма 1'!AO493),INDEX('Предельники 2022'!$C$4:$X$28,MATCH('Форма 1'!$G493,'Предельники 2022'!$B$4:$B$28,0),MATCH(U$5,'Предельники 2022'!$C$3:$X$3,0)),"")</f>
        <v/>
      </c>
      <c r="V493" s="93" t="str">
        <f>IF(ISNUMBER('Форма 1'!AP493),INDEX('Предельники 2022'!$C$4:$X$28,MATCH('Форма 1'!$G493,'Предельники 2022'!$B$4:$B$28,0),MATCH(V$5,'Предельники 2022'!$C$3:$X$3,0)),"")</f>
        <v/>
      </c>
      <c r="W493" s="93" t="str">
        <f>IF(ISNUMBER('Форма 1'!AQ493),INDEX('Предельники 2022'!$C$4:$X$28,MATCH('Форма 1'!$G493,'Предельники 2022'!$B$4:$B$28,0),MATCH(W$5,'Предельники 2022'!$C$3:$X$3,0)),"")</f>
        <v/>
      </c>
      <c r="X493" s="149">
        <f t="shared" ref="X493:Z493" si="94">SUM(X494:X514)</f>
        <v>0</v>
      </c>
      <c r="Y493" s="149">
        <f t="shared" si="94"/>
        <v>0</v>
      </c>
      <c r="Z493" s="149">
        <f t="shared" si="94"/>
        <v>0</v>
      </c>
      <c r="AA493" s="146"/>
      <c r="AB493" s="150"/>
      <c r="AC493" s="151" t="str">
        <f>'Форма 1'!U493</f>
        <v/>
      </c>
    </row>
    <row r="494" spans="1:29" x14ac:dyDescent="0.25">
      <c r="A494" s="28">
        <f t="shared" si="79"/>
        <v>1</v>
      </c>
      <c r="B494" s="74" t="str">
        <f>IF(ISBLANK('Форма 1'!B494),"",'Форма 1'!B494)</f>
        <v>Губахинский муниципальный округ Пермского края</v>
      </c>
      <c r="C494" s="87" t="s">
        <v>253</v>
      </c>
      <c r="D494" s="29">
        <f>IF(ISBLANK(C494),"Введите адрес",IF(C494='Форма 1'!C494,SUM(E494:K494,M494:S494,Форма2[[#This Row],[19]:[22]]),"Ошибка в адресе!"))</f>
        <v>5545698.6600000001</v>
      </c>
      <c r="E494" s="30" t="str">
        <f>IF(ISNUMBER('Форма 1'!Z494),ROUND('Форма 1'!$I494*VLOOKUP('Форма 1'!$G494,'Предельники 2022'!$B$4:$X$28,'Форма 1'!Z$7),2),"")</f>
        <v/>
      </c>
      <c r="F494" s="30" t="str">
        <f>IF(ISNUMBER('Форма 1'!AA494),ROUND('Форма 1'!$I494*VLOOKUP('Форма 1'!$G494,'Предельники 2022'!$B$4:$X$28,'Форма 1'!AA$7),2),"")</f>
        <v/>
      </c>
      <c r="G494" s="30" t="str">
        <f>IF(ISNUMBER('Форма 1'!AB494),ROUND('Форма 1'!$I494*VLOOKUP('Форма 1'!$G494,'Предельники 2022'!$B$4:$X$28,'Форма 1'!AB$7),2),"")</f>
        <v/>
      </c>
      <c r="H494" s="30" t="str">
        <f>IF(ISNUMBER('Форма 1'!AC494),ROUND('Форма 1'!$I494*VLOOKUP('Форма 1'!$G494,'Предельники 2022'!$B$4:$X$28,'Форма 1'!AC$7),2),"")</f>
        <v/>
      </c>
      <c r="I494" s="30" t="str">
        <f>IF(ISNUMBER('Форма 1'!AD494),ROUND('Форма 1'!$I494*VLOOKUP('Форма 1'!$G494,'Предельники 2022'!$B$4:$X$28,'Форма 1'!AD$7),2),"")</f>
        <v/>
      </c>
      <c r="J494" s="30" t="str">
        <f>IF(ISNUMBER('Форма 1'!AE494),ROUND('Форма 1'!$I494*VLOOKUP('Форма 1'!$G494,'Предельники 2022'!$B$4:$X$28,'Форма 1'!AE$7),2),"")</f>
        <v/>
      </c>
      <c r="K494" s="30" t="str">
        <f>IF(ISNUMBER('Форма 1'!AF494),ROUND('Форма 1'!$I494*VLOOKUP('Форма 1'!$G494,'Предельники 2022'!$B$4:$X$28,'Форма 1'!AF$7),2),"")</f>
        <v/>
      </c>
      <c r="L494" s="31" t="str">
        <f>IF(ISBLANK('Форма 1'!AG494),"",'Форма 1'!AG494)</f>
        <v/>
      </c>
      <c r="M494" s="32" t="str">
        <f>IF(ISBLANK('Форма 1'!AH494),"",'Форма 1'!AH494)</f>
        <v/>
      </c>
      <c r="N494" s="30" t="str">
        <f>IF(ISNUMBER('Форма 1'!AI494),ROUND('Форма 1'!$I494*VLOOKUP('Форма 1'!$G494,'Предельники 2022'!$B$4:$X$28,'Форма 1'!AI$7),2),"")</f>
        <v/>
      </c>
      <c r="O494" s="30">
        <f>IF(ISNUMBER('Форма 1'!AJ494),ROUND('Форма 1'!$I494*VLOOKUP('Форма 1'!$G494,'Предельники 2022'!$B$4:$X$28,'Форма 1'!AJ$7),2),"")</f>
        <v>5545698.6600000001</v>
      </c>
      <c r="P494" s="30" t="str">
        <f>IF(ISNUMBER('Форма 1'!AK494),ROUND('Форма 1'!$I494*VLOOKUP('Форма 1'!$G494,'Предельники 2022'!$B$4:$X$28,'Форма 1'!AK$7),2),"")</f>
        <v/>
      </c>
      <c r="Q494" s="30" t="str">
        <f>IF(ISNUMBER('Форма 1'!AL494),ROUND('Форма 1'!$I494*VLOOKUP('Форма 1'!$G494,'Предельники 2022'!$B$4:$X$28,'Форма 1'!AL$7),2),"")</f>
        <v/>
      </c>
      <c r="R494" s="30" t="str">
        <f>IF(ISNUMBER('Форма 1'!AM494),ROUND('Форма 1'!$I494*VLOOKUP('Форма 1'!$G494,'Предельники 2022'!$B$4:$X$28,'Форма 1'!AM$7),2),"")</f>
        <v/>
      </c>
      <c r="S494" s="93" t="str">
        <f t="shared" si="80"/>
        <v/>
      </c>
      <c r="T494" s="93" t="str">
        <f>IF(ISNUMBER('Форма 1'!AN494),INDEX('Предельники 2022'!$C$4:$X$28,MATCH('Форма 1'!$G494,'Предельники 2022'!$B$4:$B$28,0),MATCH(T$5,'Предельники 2022'!$C$3:$X$3,0)),"")</f>
        <v/>
      </c>
      <c r="U494" s="93" t="str">
        <f>IF(ISNUMBER('Форма 1'!AO494),INDEX('Предельники 2022'!$C$4:$X$28,MATCH('Форма 1'!$G494,'Предельники 2022'!$B$4:$B$28,0),MATCH(U$5,'Предельники 2022'!$C$3:$X$3,0)),"")</f>
        <v/>
      </c>
      <c r="V494" s="93" t="str">
        <f>IF(ISNUMBER('Форма 1'!AP494),INDEX('Предельники 2022'!$C$4:$X$28,MATCH('Форма 1'!$G494,'Предельники 2022'!$B$4:$B$28,0),MATCH(V$5,'Предельники 2022'!$C$3:$X$3,0)),"")</f>
        <v/>
      </c>
      <c r="W494" s="93" t="str">
        <f>IF(ISNUMBER('Форма 1'!AQ494),INDEX('Предельники 2022'!$C$4:$X$28,MATCH('Форма 1'!$G494,'Предельники 2022'!$B$4:$B$28,0),MATCH(W$5,'Предельники 2022'!$C$3:$X$3,0)),"")</f>
        <v/>
      </c>
      <c r="X494" s="30" t="str">
        <f>IF(ISNUMBER('Форма 1'!AR494),ROUND('Форма 1'!$I494*VLOOKUP('Форма 1'!$G494,'Предельники 2022'!$B$4:$X$28,'Форма 1'!AR$7),2),"")</f>
        <v/>
      </c>
      <c r="Y494" s="30" t="str">
        <f>IF(ISNUMBER('Форма 1'!AS494),ROUND('Форма 1'!$I494*VLOOKUP('Форма 1'!$G494,'Предельники 2022'!$B$4:$X$28,'Форма 1'!AS$7),2),"")</f>
        <v/>
      </c>
      <c r="Z494" s="30" t="str">
        <f>IF(ISNUMBER('Форма 1'!AT494),ROUND('Форма 1'!$I494*VLOOKUP('Форма 1'!$G494,'Предельники 2022'!$B$4:$X$28,'Форма 1'!AT$7),2),"")</f>
        <v/>
      </c>
      <c r="AA494" s="32"/>
      <c r="AB494" s="128">
        <f>'Форма 1'!T494</f>
        <v>46022</v>
      </c>
      <c r="AC494" s="130" t="str">
        <f>'Форма 1'!U494</f>
        <v>РО</v>
      </c>
    </row>
    <row r="495" spans="1:29" x14ac:dyDescent="0.25">
      <c r="A495" s="28">
        <f t="shared" si="79"/>
        <v>2</v>
      </c>
      <c r="B495" s="74" t="str">
        <f>IF(ISBLANK('Форма 1'!B495),"",'Форма 1'!B495)</f>
        <v>Губахинский муниципальный округ Пермского края</v>
      </c>
      <c r="C495" s="87" t="s">
        <v>73</v>
      </c>
      <c r="D495" s="29">
        <f>IF(ISBLANK(C495),"Введите адрес",IF(C495='Форма 1'!C495,SUM(E495:K495,M495:S495,Форма2[[#This Row],[19]:[22]]),"Ошибка в адресе!"))</f>
        <v>6056955.6200000001</v>
      </c>
      <c r="E495" s="30" t="str">
        <f>IF(ISNUMBER('Форма 1'!Z495),ROUND('Форма 1'!$I495*VLOOKUP('Форма 1'!$G495,'Предельники 2022'!$B$4:$X$28,'Форма 1'!Z$7),2),"")</f>
        <v/>
      </c>
      <c r="F495" s="30">
        <f>IF(ISNUMBER('Форма 1'!AA495),ROUND('Форма 1'!$I495*VLOOKUP('Форма 1'!$G495,'Предельники 2022'!$B$4:$X$28,'Форма 1'!AA$7),2),"")</f>
        <v>6056955.6200000001</v>
      </c>
      <c r="G495" s="30" t="str">
        <f>IF(ISNUMBER('Форма 1'!AB495),ROUND('Форма 1'!$I495*VLOOKUP('Форма 1'!$G495,'Предельники 2022'!$B$4:$X$28,'Форма 1'!AB$7),2),"")</f>
        <v/>
      </c>
      <c r="H495" s="30" t="str">
        <f>IF(ISNUMBER('Форма 1'!AC495),ROUND('Форма 1'!$I495*VLOOKUP('Форма 1'!$G495,'Предельники 2022'!$B$4:$X$28,'Форма 1'!AC$7),2),"")</f>
        <v/>
      </c>
      <c r="I495" s="30" t="str">
        <f>IF(ISNUMBER('Форма 1'!AD495),ROUND('Форма 1'!$I495*VLOOKUP('Форма 1'!$G495,'Предельники 2022'!$B$4:$X$28,'Форма 1'!AD$7),2),"")</f>
        <v/>
      </c>
      <c r="J495" s="30" t="str">
        <f>IF(ISNUMBER('Форма 1'!AE495),ROUND('Форма 1'!$I495*VLOOKUP('Форма 1'!$G495,'Предельники 2022'!$B$4:$X$28,'Форма 1'!AE$7),2),"")</f>
        <v/>
      </c>
      <c r="K495" s="30" t="str">
        <f>IF(ISNUMBER('Форма 1'!AF495),ROUND('Форма 1'!$I495*VLOOKUP('Форма 1'!$G495,'Предельники 2022'!$B$4:$X$28,'Форма 1'!AF$7),2),"")</f>
        <v/>
      </c>
      <c r="L495" s="31" t="str">
        <f>IF(ISBLANK('Форма 1'!AG495),"",'Форма 1'!AG495)</f>
        <v/>
      </c>
      <c r="M495" s="32" t="str">
        <f>IF(ISBLANK('Форма 1'!AH495),"",'Форма 1'!AH495)</f>
        <v/>
      </c>
      <c r="N495" s="30" t="str">
        <f>IF(ISNUMBER('Форма 1'!AI495),ROUND('Форма 1'!$I495*VLOOKUP('Форма 1'!$G495,'Предельники 2022'!$B$4:$X$28,'Форма 1'!AI$7),2),"")</f>
        <v/>
      </c>
      <c r="O495" s="30" t="str">
        <f>IF(ISNUMBER('Форма 1'!AJ495),ROUND('Форма 1'!$I495*VLOOKUP('Форма 1'!$G495,'Предельники 2022'!$B$4:$X$28,'Форма 1'!AJ$7),2),"")</f>
        <v/>
      </c>
      <c r="P495" s="30" t="str">
        <f>IF(ISNUMBER('Форма 1'!AK495),ROUND('Форма 1'!$I495*VLOOKUP('Форма 1'!$G495,'Предельники 2022'!$B$4:$X$28,'Форма 1'!AK$7),2),"")</f>
        <v/>
      </c>
      <c r="Q495" s="30" t="str">
        <f>IF(ISNUMBER('Форма 1'!AL495),ROUND('Форма 1'!$I495*VLOOKUP('Форма 1'!$G495,'Предельники 2022'!$B$4:$X$28,'Форма 1'!AL$7),2),"")</f>
        <v/>
      </c>
      <c r="R495" s="30" t="str">
        <f>IF(ISNUMBER('Форма 1'!AM495),ROUND('Форма 1'!$I495*VLOOKUP('Форма 1'!$G495,'Предельники 2022'!$B$4:$X$28,'Форма 1'!AM$7),2),"")</f>
        <v/>
      </c>
      <c r="S495" s="93" t="str">
        <f t="shared" si="80"/>
        <v/>
      </c>
      <c r="T495" s="93" t="str">
        <f>IF(ISNUMBER('Форма 1'!AN495),INDEX('Предельники 2022'!$C$4:$X$28,MATCH('Форма 1'!$G495,'Предельники 2022'!$B$4:$B$28,0),MATCH(T$5,'Предельники 2022'!$C$3:$X$3,0)),"")</f>
        <v/>
      </c>
      <c r="U495" s="93" t="str">
        <f>IF(ISNUMBER('Форма 1'!AO495),INDEX('Предельники 2022'!$C$4:$X$28,MATCH('Форма 1'!$G495,'Предельники 2022'!$B$4:$B$28,0),MATCH(U$5,'Предельники 2022'!$C$3:$X$3,0)),"")</f>
        <v/>
      </c>
      <c r="V495" s="93" t="str">
        <f>IF(ISNUMBER('Форма 1'!AP495),INDEX('Предельники 2022'!$C$4:$X$28,MATCH('Форма 1'!$G495,'Предельники 2022'!$B$4:$B$28,0),MATCH(V$5,'Предельники 2022'!$C$3:$X$3,0)),"")</f>
        <v/>
      </c>
      <c r="W495" s="93" t="str">
        <f>IF(ISNUMBER('Форма 1'!AQ495),INDEX('Предельники 2022'!$C$4:$X$28,MATCH('Форма 1'!$G495,'Предельники 2022'!$B$4:$B$28,0),MATCH(W$5,'Предельники 2022'!$C$3:$X$3,0)),"")</f>
        <v/>
      </c>
      <c r="X495" s="30" t="str">
        <f>IF(ISNUMBER('Форма 1'!AR495),ROUND('Форма 1'!$I495*VLOOKUP('Форма 1'!$G495,'Предельники 2022'!$B$4:$X$28,'Форма 1'!AR$7),2),"")</f>
        <v/>
      </c>
      <c r="Y495" s="30" t="str">
        <f>IF(ISNUMBER('Форма 1'!AS495),ROUND('Форма 1'!$I495*VLOOKUP('Форма 1'!$G495,'Предельники 2022'!$B$4:$X$28,'Форма 1'!AS$7),2),"")</f>
        <v/>
      </c>
      <c r="Z495" s="30" t="str">
        <f>IF(ISNUMBER('Форма 1'!AT495),ROUND('Форма 1'!$I495*VLOOKUP('Форма 1'!$G495,'Предельники 2022'!$B$4:$X$28,'Форма 1'!AT$7),2),"")</f>
        <v/>
      </c>
      <c r="AA495" s="32"/>
      <c r="AB495" s="128">
        <f>'Форма 1'!T495</f>
        <v>46022</v>
      </c>
      <c r="AC495" s="130" t="str">
        <f>'Форма 1'!U495</f>
        <v>РО</v>
      </c>
    </row>
    <row r="496" spans="1:29" x14ac:dyDescent="0.25">
      <c r="A496" s="28">
        <f t="shared" si="79"/>
        <v>3</v>
      </c>
      <c r="B496" s="74" t="str">
        <f>IF(ISBLANK('Форма 1'!B496),"",'Форма 1'!B496)</f>
        <v>Губахинский муниципальный округ Пермского края</v>
      </c>
      <c r="C496" s="87" t="s">
        <v>74</v>
      </c>
      <c r="D496" s="29">
        <f>IF(ISBLANK(C496),"Введите адрес",IF(C496='Форма 1'!C496,SUM(E496:K496,M496:S496,Форма2[[#This Row],[19]:[22]]),"Ошибка в адресе!"))</f>
        <v>5140981.7</v>
      </c>
      <c r="E496" s="30" t="str">
        <f>IF(ISNUMBER('Форма 1'!Z496),ROUND('Форма 1'!$I496*VLOOKUP('Форма 1'!$G496,'Предельники 2022'!$B$4:$X$28,'Форма 1'!Z$7),2),"")</f>
        <v/>
      </c>
      <c r="F496" s="30">
        <f>IF(ISNUMBER('Форма 1'!AA496),ROUND('Форма 1'!$I496*VLOOKUP('Форма 1'!$G496,'Предельники 2022'!$B$4:$X$28,'Форма 1'!AA$7),2),"")</f>
        <v>5140981.7</v>
      </c>
      <c r="G496" s="30" t="str">
        <f>IF(ISNUMBER('Форма 1'!AB496),ROUND('Форма 1'!$I496*VLOOKUP('Форма 1'!$G496,'Предельники 2022'!$B$4:$X$28,'Форма 1'!AB$7),2),"")</f>
        <v/>
      </c>
      <c r="H496" s="30" t="str">
        <f>IF(ISNUMBER('Форма 1'!AC496),ROUND('Форма 1'!$I496*VLOOKUP('Форма 1'!$G496,'Предельники 2022'!$B$4:$X$28,'Форма 1'!AC$7),2),"")</f>
        <v/>
      </c>
      <c r="I496" s="30" t="str">
        <f>IF(ISNUMBER('Форма 1'!AD496),ROUND('Форма 1'!$I496*VLOOKUP('Форма 1'!$G496,'Предельники 2022'!$B$4:$X$28,'Форма 1'!AD$7),2),"")</f>
        <v/>
      </c>
      <c r="J496" s="30" t="str">
        <f>IF(ISNUMBER('Форма 1'!AE496),ROUND('Форма 1'!$I496*VLOOKUP('Форма 1'!$G496,'Предельники 2022'!$B$4:$X$28,'Форма 1'!AE$7),2),"")</f>
        <v/>
      </c>
      <c r="K496" s="30" t="str">
        <f>IF(ISNUMBER('Форма 1'!AF496),ROUND('Форма 1'!$I496*VLOOKUP('Форма 1'!$G496,'Предельники 2022'!$B$4:$X$28,'Форма 1'!AF$7),2),"")</f>
        <v/>
      </c>
      <c r="L496" s="31" t="str">
        <f>IF(ISBLANK('Форма 1'!AG496),"",'Форма 1'!AG496)</f>
        <v/>
      </c>
      <c r="M496" s="32" t="str">
        <f>IF(ISBLANK('Форма 1'!AH496),"",'Форма 1'!AH496)</f>
        <v/>
      </c>
      <c r="N496" s="30" t="str">
        <f>IF(ISNUMBER('Форма 1'!AI496),ROUND('Форма 1'!$I496*VLOOKUP('Форма 1'!$G496,'Предельники 2022'!$B$4:$X$28,'Форма 1'!AI$7),2),"")</f>
        <v/>
      </c>
      <c r="O496" s="30" t="str">
        <f>IF(ISNUMBER('Форма 1'!AJ496),ROUND('Форма 1'!$I496*VLOOKUP('Форма 1'!$G496,'Предельники 2022'!$B$4:$X$28,'Форма 1'!AJ$7),2),"")</f>
        <v/>
      </c>
      <c r="P496" s="30" t="str">
        <f>IF(ISNUMBER('Форма 1'!AK496),ROUND('Форма 1'!$I496*VLOOKUP('Форма 1'!$G496,'Предельники 2022'!$B$4:$X$28,'Форма 1'!AK$7),2),"")</f>
        <v/>
      </c>
      <c r="Q496" s="30" t="str">
        <f>IF(ISNUMBER('Форма 1'!AL496),ROUND('Форма 1'!$I496*VLOOKUP('Форма 1'!$G496,'Предельники 2022'!$B$4:$X$28,'Форма 1'!AL$7),2),"")</f>
        <v/>
      </c>
      <c r="R496" s="30" t="str">
        <f>IF(ISNUMBER('Форма 1'!AM496),ROUND('Форма 1'!$I496*VLOOKUP('Форма 1'!$G496,'Предельники 2022'!$B$4:$X$28,'Форма 1'!AM$7),2),"")</f>
        <v/>
      </c>
      <c r="S496" s="93" t="str">
        <f t="shared" si="80"/>
        <v/>
      </c>
      <c r="T496" s="93" t="str">
        <f>IF(ISNUMBER('Форма 1'!AN496),INDEX('Предельники 2022'!$C$4:$X$28,MATCH('Форма 1'!$G496,'Предельники 2022'!$B$4:$B$28,0),MATCH(T$5,'Предельники 2022'!$C$3:$X$3,0)),"")</f>
        <v/>
      </c>
      <c r="U496" s="93" t="str">
        <f>IF(ISNUMBER('Форма 1'!AO496),INDEX('Предельники 2022'!$C$4:$X$28,MATCH('Форма 1'!$G496,'Предельники 2022'!$B$4:$B$28,0),MATCH(U$5,'Предельники 2022'!$C$3:$X$3,0)),"")</f>
        <v/>
      </c>
      <c r="V496" s="93" t="str">
        <f>IF(ISNUMBER('Форма 1'!AP496),INDEX('Предельники 2022'!$C$4:$X$28,MATCH('Форма 1'!$G496,'Предельники 2022'!$B$4:$B$28,0),MATCH(V$5,'Предельники 2022'!$C$3:$X$3,0)),"")</f>
        <v/>
      </c>
      <c r="W496" s="93" t="str">
        <f>IF(ISNUMBER('Форма 1'!AQ496),INDEX('Предельники 2022'!$C$4:$X$28,MATCH('Форма 1'!$G496,'Предельники 2022'!$B$4:$B$28,0),MATCH(W$5,'Предельники 2022'!$C$3:$X$3,0)),"")</f>
        <v/>
      </c>
      <c r="X496" s="30" t="str">
        <f>IF(ISNUMBER('Форма 1'!AR496),ROUND('Форма 1'!$I496*VLOOKUP('Форма 1'!$G496,'Предельники 2022'!$B$4:$X$28,'Форма 1'!AR$7),2),"")</f>
        <v/>
      </c>
      <c r="Y496" s="30" t="str">
        <f>IF(ISNUMBER('Форма 1'!AS496),ROUND('Форма 1'!$I496*VLOOKUP('Форма 1'!$G496,'Предельники 2022'!$B$4:$X$28,'Форма 1'!AS$7),2),"")</f>
        <v/>
      </c>
      <c r="Z496" s="30" t="str">
        <f>IF(ISNUMBER('Форма 1'!AT496),ROUND('Форма 1'!$I496*VLOOKUP('Форма 1'!$G496,'Предельники 2022'!$B$4:$X$28,'Форма 1'!AT$7),2),"")</f>
        <v/>
      </c>
      <c r="AA496" s="32"/>
      <c r="AB496" s="128">
        <f>'Форма 1'!T496</f>
        <v>46022</v>
      </c>
      <c r="AC496" s="130" t="str">
        <f>'Форма 1'!U496</f>
        <v>РО</v>
      </c>
    </row>
    <row r="497" spans="1:29" x14ac:dyDescent="0.25">
      <c r="A497" s="28">
        <f t="shared" si="79"/>
        <v>4</v>
      </c>
      <c r="B497" s="74" t="str">
        <f>IF(ISBLANK('Форма 1'!B497),"",'Форма 1'!B497)</f>
        <v>Губахинский муниципальный округ Пермского края</v>
      </c>
      <c r="C497" s="87" t="s">
        <v>75</v>
      </c>
      <c r="D497" s="29">
        <f>IF(ISBLANK(C497),"Введите адрес",IF(C497='Форма 1'!C497,SUM(E497:K497,M497:S497,Форма2[[#This Row],[19]:[22]]),"Ошибка в адресе!"))</f>
        <v>6183670.3799999999</v>
      </c>
      <c r="E497" s="30" t="str">
        <f>IF(ISNUMBER('Форма 1'!Z497),ROUND('Форма 1'!$I497*VLOOKUP('Форма 1'!$G497,'Предельники 2022'!$B$4:$X$28,'Форма 1'!Z$7),2),"")</f>
        <v/>
      </c>
      <c r="F497" s="30">
        <f>IF(ISNUMBER('Форма 1'!AA497),ROUND('Форма 1'!$I497*VLOOKUP('Форма 1'!$G497,'Предельники 2022'!$B$4:$X$28,'Форма 1'!AA$7),2),"")</f>
        <v>6183670.3799999999</v>
      </c>
      <c r="G497" s="30" t="str">
        <f>IF(ISNUMBER('Форма 1'!AB497),ROUND('Форма 1'!$I497*VLOOKUP('Форма 1'!$G497,'Предельники 2022'!$B$4:$X$28,'Форма 1'!AB$7),2),"")</f>
        <v/>
      </c>
      <c r="H497" s="30" t="str">
        <f>IF(ISNUMBER('Форма 1'!AC497),ROUND('Форма 1'!$I497*VLOOKUP('Форма 1'!$G497,'Предельники 2022'!$B$4:$X$28,'Форма 1'!AC$7),2),"")</f>
        <v/>
      </c>
      <c r="I497" s="30" t="str">
        <f>IF(ISNUMBER('Форма 1'!AD497),ROUND('Форма 1'!$I497*VLOOKUP('Форма 1'!$G497,'Предельники 2022'!$B$4:$X$28,'Форма 1'!AD$7),2),"")</f>
        <v/>
      </c>
      <c r="J497" s="30" t="str">
        <f>IF(ISNUMBER('Форма 1'!AE497),ROUND('Форма 1'!$I497*VLOOKUP('Форма 1'!$G497,'Предельники 2022'!$B$4:$X$28,'Форма 1'!AE$7),2),"")</f>
        <v/>
      </c>
      <c r="K497" s="30" t="str">
        <f>IF(ISNUMBER('Форма 1'!AF497),ROUND('Форма 1'!$I497*VLOOKUP('Форма 1'!$G497,'Предельники 2022'!$B$4:$X$28,'Форма 1'!AF$7),2),"")</f>
        <v/>
      </c>
      <c r="L497" s="31" t="str">
        <f>IF(ISBLANK('Форма 1'!AG497),"",'Форма 1'!AG497)</f>
        <v/>
      </c>
      <c r="M497" s="32" t="str">
        <f>IF(ISBLANK('Форма 1'!AH497),"",'Форма 1'!AH497)</f>
        <v/>
      </c>
      <c r="N497" s="30" t="str">
        <f>IF(ISNUMBER('Форма 1'!AI497),ROUND('Форма 1'!$I497*VLOOKUP('Форма 1'!$G497,'Предельники 2022'!$B$4:$X$28,'Форма 1'!AI$7),2),"")</f>
        <v/>
      </c>
      <c r="O497" s="30" t="str">
        <f>IF(ISNUMBER('Форма 1'!AJ497),ROUND('Форма 1'!$I497*VLOOKUP('Форма 1'!$G497,'Предельники 2022'!$B$4:$X$28,'Форма 1'!AJ$7),2),"")</f>
        <v/>
      </c>
      <c r="P497" s="30" t="str">
        <f>IF(ISNUMBER('Форма 1'!AK497),ROUND('Форма 1'!$I497*VLOOKUP('Форма 1'!$G497,'Предельники 2022'!$B$4:$X$28,'Форма 1'!AK$7),2),"")</f>
        <v/>
      </c>
      <c r="Q497" s="30" t="str">
        <f>IF(ISNUMBER('Форма 1'!AL497),ROUND('Форма 1'!$I497*VLOOKUP('Форма 1'!$G497,'Предельники 2022'!$B$4:$X$28,'Форма 1'!AL$7),2),"")</f>
        <v/>
      </c>
      <c r="R497" s="30" t="str">
        <f>IF(ISNUMBER('Форма 1'!AM497),ROUND('Форма 1'!$I497*VLOOKUP('Форма 1'!$G497,'Предельники 2022'!$B$4:$X$28,'Форма 1'!AM$7),2),"")</f>
        <v/>
      </c>
      <c r="S497" s="93" t="str">
        <f t="shared" si="80"/>
        <v/>
      </c>
      <c r="T497" s="93" t="str">
        <f>IF(ISNUMBER('Форма 1'!AN497),INDEX('Предельники 2022'!$C$4:$X$28,MATCH('Форма 1'!$G497,'Предельники 2022'!$B$4:$B$28,0),MATCH(T$5,'Предельники 2022'!$C$3:$X$3,0)),"")</f>
        <v/>
      </c>
      <c r="U497" s="93" t="str">
        <f>IF(ISNUMBER('Форма 1'!AO497),INDEX('Предельники 2022'!$C$4:$X$28,MATCH('Форма 1'!$G497,'Предельники 2022'!$B$4:$B$28,0),MATCH(U$5,'Предельники 2022'!$C$3:$X$3,0)),"")</f>
        <v/>
      </c>
      <c r="V497" s="93" t="str">
        <f>IF(ISNUMBER('Форма 1'!AP497),INDEX('Предельники 2022'!$C$4:$X$28,MATCH('Форма 1'!$G497,'Предельники 2022'!$B$4:$B$28,0),MATCH(V$5,'Предельники 2022'!$C$3:$X$3,0)),"")</f>
        <v/>
      </c>
      <c r="W497" s="93" t="str">
        <f>IF(ISNUMBER('Форма 1'!AQ497),INDEX('Предельники 2022'!$C$4:$X$28,MATCH('Форма 1'!$G497,'Предельники 2022'!$B$4:$B$28,0),MATCH(W$5,'Предельники 2022'!$C$3:$X$3,0)),"")</f>
        <v/>
      </c>
      <c r="X497" s="30" t="str">
        <f>IF(ISNUMBER('Форма 1'!AR497),ROUND('Форма 1'!$I497*VLOOKUP('Форма 1'!$G497,'Предельники 2022'!$B$4:$X$28,'Форма 1'!AR$7),2),"")</f>
        <v/>
      </c>
      <c r="Y497" s="30" t="str">
        <f>IF(ISNUMBER('Форма 1'!AS497),ROUND('Форма 1'!$I497*VLOOKUP('Форма 1'!$G497,'Предельники 2022'!$B$4:$X$28,'Форма 1'!AS$7),2),"")</f>
        <v/>
      </c>
      <c r="Z497" s="30" t="str">
        <f>IF(ISNUMBER('Форма 1'!AT497),ROUND('Форма 1'!$I497*VLOOKUP('Форма 1'!$G497,'Предельники 2022'!$B$4:$X$28,'Форма 1'!AT$7),2),"")</f>
        <v/>
      </c>
      <c r="AA497" s="32"/>
      <c r="AB497" s="128">
        <f>'Форма 1'!T497</f>
        <v>46022</v>
      </c>
      <c r="AC497" s="130" t="str">
        <f>'Форма 1'!U497</f>
        <v>РО</v>
      </c>
    </row>
    <row r="498" spans="1:29" x14ac:dyDescent="0.25">
      <c r="A498" s="28">
        <f t="shared" si="79"/>
        <v>5</v>
      </c>
      <c r="B498" s="74" t="str">
        <f>IF(ISBLANK('Форма 1'!B498),"",'Форма 1'!B498)</f>
        <v>Губахинский муниципальный округ Пермского края</v>
      </c>
      <c r="C498" s="87" t="s">
        <v>76</v>
      </c>
      <c r="D498" s="29">
        <f>IF(ISBLANK(C498),"Введите адрес",IF(C498='Форма 1'!C498,SUM(E498:K498,M498:S498,Форма2[[#This Row],[19]:[22]]),"Ошибка в адресе!"))</f>
        <v>13556240.289999999</v>
      </c>
      <c r="E498" s="30" t="str">
        <f>IF(ISNUMBER('Форма 1'!Z498),ROUND('Форма 1'!$I498*VLOOKUP('Форма 1'!$G498,'Предельники 2022'!$B$4:$X$28,'Форма 1'!Z$7),2),"")</f>
        <v/>
      </c>
      <c r="F498" s="30">
        <f>IF(ISNUMBER('Форма 1'!AA498),ROUND('Форма 1'!$I498*VLOOKUP('Форма 1'!$G498,'Предельники 2022'!$B$4:$X$28,'Форма 1'!AA$7),2),"")</f>
        <v>13556240.289999999</v>
      </c>
      <c r="G498" s="30" t="str">
        <f>IF(ISNUMBER('Форма 1'!AB498),ROUND('Форма 1'!$I498*VLOOKUP('Форма 1'!$G498,'Предельники 2022'!$B$4:$X$28,'Форма 1'!AB$7),2),"")</f>
        <v/>
      </c>
      <c r="H498" s="30" t="str">
        <f>IF(ISNUMBER('Форма 1'!AC498),ROUND('Форма 1'!$I498*VLOOKUP('Форма 1'!$G498,'Предельники 2022'!$B$4:$X$28,'Форма 1'!AC$7),2),"")</f>
        <v/>
      </c>
      <c r="I498" s="30" t="str">
        <f>IF(ISNUMBER('Форма 1'!AD498),ROUND('Форма 1'!$I498*VLOOKUP('Форма 1'!$G498,'Предельники 2022'!$B$4:$X$28,'Форма 1'!AD$7),2),"")</f>
        <v/>
      </c>
      <c r="J498" s="30" t="str">
        <f>IF(ISNUMBER('Форма 1'!AE498),ROUND('Форма 1'!$I498*VLOOKUP('Форма 1'!$G498,'Предельники 2022'!$B$4:$X$28,'Форма 1'!AE$7),2),"")</f>
        <v/>
      </c>
      <c r="K498" s="30" t="str">
        <f>IF(ISNUMBER('Форма 1'!AF498),ROUND('Форма 1'!$I498*VLOOKUP('Форма 1'!$G498,'Предельники 2022'!$B$4:$X$28,'Форма 1'!AF$7),2),"")</f>
        <v/>
      </c>
      <c r="L498" s="31" t="str">
        <f>IF(ISBLANK('Форма 1'!AG498),"",'Форма 1'!AG498)</f>
        <v/>
      </c>
      <c r="M498" s="32" t="str">
        <f>IF(ISBLANK('Форма 1'!AH498),"",'Форма 1'!AH498)</f>
        <v/>
      </c>
      <c r="N498" s="30" t="str">
        <f>IF(ISNUMBER('Форма 1'!AI498),ROUND('Форма 1'!$I498*VLOOKUP('Форма 1'!$G498,'Предельники 2022'!$B$4:$X$28,'Форма 1'!AI$7),2),"")</f>
        <v/>
      </c>
      <c r="O498" s="30" t="str">
        <f>IF(ISNUMBER('Форма 1'!AJ498),ROUND('Форма 1'!$I498*VLOOKUP('Форма 1'!$G498,'Предельники 2022'!$B$4:$X$28,'Форма 1'!AJ$7),2),"")</f>
        <v/>
      </c>
      <c r="P498" s="30" t="str">
        <f>IF(ISNUMBER('Форма 1'!AK498),ROUND('Форма 1'!$I498*VLOOKUP('Форма 1'!$G498,'Предельники 2022'!$B$4:$X$28,'Форма 1'!AK$7),2),"")</f>
        <v/>
      </c>
      <c r="Q498" s="30" t="str">
        <f>IF(ISNUMBER('Форма 1'!AL498),ROUND('Форма 1'!$I498*VLOOKUP('Форма 1'!$G498,'Предельники 2022'!$B$4:$X$28,'Форма 1'!AL$7),2),"")</f>
        <v/>
      </c>
      <c r="R498" s="30" t="str">
        <f>IF(ISNUMBER('Форма 1'!AM498),ROUND('Форма 1'!$I498*VLOOKUP('Форма 1'!$G498,'Предельники 2022'!$B$4:$X$28,'Форма 1'!AM$7),2),"")</f>
        <v/>
      </c>
      <c r="S498" s="93" t="str">
        <f t="shared" si="80"/>
        <v/>
      </c>
      <c r="T498" s="93" t="str">
        <f>IF(ISNUMBER('Форма 1'!AN498),INDEX('Предельники 2022'!$C$4:$X$28,MATCH('Форма 1'!$G498,'Предельники 2022'!$B$4:$B$28,0),MATCH(T$5,'Предельники 2022'!$C$3:$X$3,0)),"")</f>
        <v/>
      </c>
      <c r="U498" s="93" t="str">
        <f>IF(ISNUMBER('Форма 1'!AO498),INDEX('Предельники 2022'!$C$4:$X$28,MATCH('Форма 1'!$G498,'Предельники 2022'!$B$4:$B$28,0),MATCH(U$5,'Предельники 2022'!$C$3:$X$3,0)),"")</f>
        <v/>
      </c>
      <c r="V498" s="93" t="str">
        <f>IF(ISNUMBER('Форма 1'!AP498),INDEX('Предельники 2022'!$C$4:$X$28,MATCH('Форма 1'!$G498,'Предельники 2022'!$B$4:$B$28,0),MATCH(V$5,'Предельники 2022'!$C$3:$X$3,0)),"")</f>
        <v/>
      </c>
      <c r="W498" s="93" t="str">
        <f>IF(ISNUMBER('Форма 1'!AQ498),INDEX('Предельники 2022'!$C$4:$X$28,MATCH('Форма 1'!$G498,'Предельники 2022'!$B$4:$B$28,0),MATCH(W$5,'Предельники 2022'!$C$3:$X$3,0)),"")</f>
        <v/>
      </c>
      <c r="X498" s="30" t="str">
        <f>IF(ISNUMBER('Форма 1'!AR498),ROUND('Форма 1'!$I498*VLOOKUP('Форма 1'!$G498,'Предельники 2022'!$B$4:$X$28,'Форма 1'!AR$7),2),"")</f>
        <v/>
      </c>
      <c r="Y498" s="30" t="str">
        <f>IF(ISNUMBER('Форма 1'!AS498),ROUND('Форма 1'!$I498*VLOOKUP('Форма 1'!$G498,'Предельники 2022'!$B$4:$X$28,'Форма 1'!AS$7),2),"")</f>
        <v/>
      </c>
      <c r="Z498" s="30" t="str">
        <f>IF(ISNUMBER('Форма 1'!AT498),ROUND('Форма 1'!$I498*VLOOKUP('Форма 1'!$G498,'Предельники 2022'!$B$4:$X$28,'Форма 1'!AT$7),2),"")</f>
        <v/>
      </c>
      <c r="AA498" s="32"/>
      <c r="AB498" s="128">
        <f>'Форма 1'!T498</f>
        <v>46022</v>
      </c>
      <c r="AC498" s="130" t="str">
        <f>'Форма 1'!U498</f>
        <v>РО</v>
      </c>
    </row>
    <row r="499" spans="1:29" x14ac:dyDescent="0.25">
      <c r="A499" s="28">
        <f t="shared" si="79"/>
        <v>6</v>
      </c>
      <c r="B499" s="74" t="str">
        <f>IF(ISBLANK('Форма 1'!B499),"",'Форма 1'!B499)</f>
        <v>Губахинский муниципальный округ Пермского края</v>
      </c>
      <c r="C499" s="87" t="s">
        <v>439</v>
      </c>
      <c r="D499" s="29">
        <f>IF(ISBLANK(C499),"Введите адрес",IF(C499='Форма 1'!C499,SUM(E499:K499,M499:S499,Форма2[[#This Row],[19]:[22]]),"Ошибка в адресе!"))</f>
        <v>3428045.12</v>
      </c>
      <c r="E499" s="30" t="str">
        <f>IF(ISNUMBER('Форма 1'!Z499),ROUND('Форма 1'!$I499*VLOOKUP('Форма 1'!$G499,'Предельники 2022'!$B$4:$X$28,'Форма 1'!Z$7),2),"")</f>
        <v/>
      </c>
      <c r="F499" s="30" t="str">
        <f>IF(ISNUMBER('Форма 1'!AA499),ROUND('Форма 1'!$I499*VLOOKUP('Форма 1'!$G499,'Предельники 2022'!$B$4:$X$28,'Форма 1'!AA$7),2),"")</f>
        <v/>
      </c>
      <c r="G499" s="30" t="str">
        <f>IF(ISNUMBER('Форма 1'!AB499),ROUND('Форма 1'!$I499*VLOOKUP('Форма 1'!$G499,'Предельники 2022'!$B$4:$X$28,'Форма 1'!AB$7),2),"")</f>
        <v/>
      </c>
      <c r="H499" s="30" t="str">
        <f>IF(ISNUMBER('Форма 1'!AC499),ROUND('Форма 1'!$I499*VLOOKUP('Форма 1'!$G499,'Предельники 2022'!$B$4:$X$28,'Форма 1'!AC$7),2),"")</f>
        <v/>
      </c>
      <c r="I499" s="30" t="str">
        <f>IF(ISNUMBER('Форма 1'!AD499),ROUND('Форма 1'!$I499*VLOOKUP('Форма 1'!$G499,'Предельники 2022'!$B$4:$X$28,'Форма 1'!AD$7),2),"")</f>
        <v/>
      </c>
      <c r="J499" s="30" t="str">
        <f>IF(ISNUMBER('Форма 1'!AE499),ROUND('Форма 1'!$I499*VLOOKUP('Форма 1'!$G499,'Предельники 2022'!$B$4:$X$28,'Форма 1'!AE$7),2),"")</f>
        <v/>
      </c>
      <c r="K499" s="30">
        <f>IF(ISNUMBER('Форма 1'!AF499),ROUND('Форма 1'!$I499*VLOOKUP('Форма 1'!$G499,'Предельники 2022'!$B$4:$X$28,'Форма 1'!AF$7),2),"")</f>
        <v>3428045.12</v>
      </c>
      <c r="L499" s="31" t="str">
        <f>IF(ISBLANK('Форма 1'!AG499),"",'Форма 1'!AG499)</f>
        <v/>
      </c>
      <c r="M499" s="32" t="str">
        <f>IF(ISBLANK('Форма 1'!AH499),"",'Форма 1'!AH499)</f>
        <v/>
      </c>
      <c r="N499" s="30" t="str">
        <f>IF(ISNUMBER('Форма 1'!AI499),ROUND('Форма 1'!$I499*VLOOKUP('Форма 1'!$G499,'Предельники 2022'!$B$4:$X$28,'Форма 1'!AI$7),2),"")</f>
        <v/>
      </c>
      <c r="O499" s="30" t="str">
        <f>IF(ISNUMBER('Форма 1'!AJ499),ROUND('Форма 1'!$I499*VLOOKUP('Форма 1'!$G499,'Предельники 2022'!$B$4:$X$28,'Форма 1'!AJ$7),2),"")</f>
        <v/>
      </c>
      <c r="P499" s="30" t="str">
        <f>IF(ISNUMBER('Форма 1'!AK499),ROUND('Форма 1'!$I499*VLOOKUP('Форма 1'!$G499,'Предельники 2022'!$B$4:$X$28,'Форма 1'!AK$7),2),"")</f>
        <v/>
      </c>
      <c r="Q499" s="30" t="str">
        <f>IF(ISNUMBER('Форма 1'!AL499),ROUND('Форма 1'!$I499*VLOOKUP('Форма 1'!$G499,'Предельники 2022'!$B$4:$X$28,'Форма 1'!AL$7),2),"")</f>
        <v/>
      </c>
      <c r="R499" s="30" t="str">
        <f>IF(ISNUMBER('Форма 1'!AM499),ROUND('Форма 1'!$I499*VLOOKUP('Форма 1'!$G499,'Предельники 2022'!$B$4:$X$28,'Форма 1'!AM$7),2),"")</f>
        <v/>
      </c>
      <c r="S499" s="93" t="str">
        <f t="shared" si="80"/>
        <v/>
      </c>
      <c r="T499" s="93" t="str">
        <f>IF(ISNUMBER('Форма 1'!AN499),INDEX('Предельники 2022'!$C$4:$X$28,MATCH('Форма 1'!$G499,'Предельники 2022'!$B$4:$B$28,0),MATCH(T$5,'Предельники 2022'!$C$3:$X$3,0)),"")</f>
        <v/>
      </c>
      <c r="U499" s="93" t="str">
        <f>IF(ISNUMBER('Форма 1'!AO499),INDEX('Предельники 2022'!$C$4:$X$28,MATCH('Форма 1'!$G499,'Предельники 2022'!$B$4:$B$28,0),MATCH(U$5,'Предельники 2022'!$C$3:$X$3,0)),"")</f>
        <v/>
      </c>
      <c r="V499" s="93" t="str">
        <f>IF(ISNUMBER('Форма 1'!AP499),INDEX('Предельники 2022'!$C$4:$X$28,MATCH('Форма 1'!$G499,'Предельники 2022'!$B$4:$B$28,0),MATCH(V$5,'Предельники 2022'!$C$3:$X$3,0)),"")</f>
        <v/>
      </c>
      <c r="W499" s="93" t="str">
        <f>IF(ISNUMBER('Форма 1'!AQ499),INDEX('Предельники 2022'!$C$4:$X$28,MATCH('Форма 1'!$G499,'Предельники 2022'!$B$4:$B$28,0),MATCH(W$5,'Предельники 2022'!$C$3:$X$3,0)),"")</f>
        <v/>
      </c>
      <c r="X499" s="30" t="str">
        <f>IF(ISNUMBER('Форма 1'!AR499),ROUND('Форма 1'!$I499*VLOOKUP('Форма 1'!$G499,'Предельники 2022'!$B$4:$X$28,'Форма 1'!AR$7),2),"")</f>
        <v/>
      </c>
      <c r="Y499" s="30" t="str">
        <f>IF(ISNUMBER('Форма 1'!AS499),ROUND('Форма 1'!$I499*VLOOKUP('Форма 1'!$G499,'Предельники 2022'!$B$4:$X$28,'Форма 1'!AS$7),2),"")</f>
        <v/>
      </c>
      <c r="Z499" s="30" t="str">
        <f>IF(ISNUMBER('Форма 1'!AT499),ROUND('Форма 1'!$I499*VLOOKUP('Форма 1'!$G499,'Предельники 2022'!$B$4:$X$28,'Форма 1'!AT$7),2),"")</f>
        <v/>
      </c>
      <c r="AA499" s="32"/>
      <c r="AB499" s="128">
        <f>'Форма 1'!T499</f>
        <v>46022</v>
      </c>
      <c r="AC499" s="130" t="str">
        <f>'Форма 1'!U499</f>
        <v>СС</v>
      </c>
    </row>
    <row r="500" spans="1:29" x14ac:dyDescent="0.25">
      <c r="A500" s="28">
        <f t="shared" si="79"/>
        <v>7</v>
      </c>
      <c r="B500" s="74" t="str">
        <f>IF(ISBLANK('Форма 1'!B500),"",'Форма 1'!B500)</f>
        <v>Губахинский муниципальный округ Пермского края</v>
      </c>
      <c r="C500" s="87" t="s">
        <v>376</v>
      </c>
      <c r="D500" s="29">
        <f>IF(ISBLANK(C500),"Введите адрес",IF(C500='Форма 1'!C500,SUM(E500:K500,M500:S500,Форма2[[#This Row],[19]:[22]]),"Ошибка в адресе!"))</f>
        <v>33735052</v>
      </c>
      <c r="E500" s="30" t="str">
        <f>IF(ISNUMBER('Форма 1'!Z500),ROUND('Форма 1'!$I500*VLOOKUP('Форма 1'!$G500,'Предельники 2022'!$B$4:$X$28,'Форма 1'!Z$7),2),"")</f>
        <v/>
      </c>
      <c r="F500" s="30">
        <f>IF(ISNUMBER('Форма 1'!AA500),ROUND('Форма 1'!$I500*VLOOKUP('Форма 1'!$G500,'Предельники 2022'!$B$4:$X$28,'Форма 1'!AA$7),2),"")</f>
        <v>14930373.289999999</v>
      </c>
      <c r="G500" s="30" t="str">
        <f>IF(ISNUMBER('Форма 1'!AB500),ROUND('Форма 1'!$I500*VLOOKUP('Форма 1'!$G500,'Предельники 2022'!$B$4:$X$28,'Форма 1'!AB$7),2),"")</f>
        <v/>
      </c>
      <c r="H500" s="30">
        <f>IF(ISNUMBER('Форма 1'!AC500),ROUND('Форма 1'!$I500*VLOOKUP('Форма 1'!$G500,'Предельники 2022'!$B$4:$X$28,'Форма 1'!AC$7),2),"")</f>
        <v>671519.49</v>
      </c>
      <c r="I500" s="30" t="str">
        <f>IF(ISNUMBER('Форма 1'!AD500),ROUND('Форма 1'!$I500*VLOOKUP('Форма 1'!$G500,'Предельники 2022'!$B$4:$X$28,'Форма 1'!AD$7),2),"")</f>
        <v/>
      </c>
      <c r="J500" s="30">
        <f>IF(ISNUMBER('Форма 1'!AE500),ROUND('Форма 1'!$I500*VLOOKUP('Форма 1'!$G500,'Предельники 2022'!$B$4:$X$28,'Форма 1'!AE$7),2),"")</f>
        <v>1145854.23</v>
      </c>
      <c r="K500" s="30" t="str">
        <f>IF(ISNUMBER('Форма 1'!AF500),ROUND('Форма 1'!$I500*VLOOKUP('Форма 1'!$G500,'Предельники 2022'!$B$4:$X$28,'Форма 1'!AF$7),2),"")</f>
        <v/>
      </c>
      <c r="L500" s="31" t="str">
        <f>IF(ISBLANK('Форма 1'!AG500),"",'Форма 1'!AG500)</f>
        <v/>
      </c>
      <c r="M500" s="32" t="str">
        <f>IF(ISBLANK('Форма 1'!AH500),"",'Форма 1'!AH500)</f>
        <v/>
      </c>
      <c r="N500" s="30">
        <f>IF(ISNUMBER('Форма 1'!AI500),ROUND('Форма 1'!$I500*VLOOKUP('Форма 1'!$G500,'Предельники 2022'!$B$4:$X$28,'Форма 1'!AI$7),2),"")</f>
        <v>16987304.989999998</v>
      </c>
      <c r="O500" s="30" t="str">
        <f>IF(ISNUMBER('Форма 1'!AJ500),ROUND('Форма 1'!$I500*VLOOKUP('Форма 1'!$G500,'Предельники 2022'!$B$4:$X$28,'Форма 1'!AJ$7),2),"")</f>
        <v/>
      </c>
      <c r="P500" s="30" t="str">
        <f>IF(ISNUMBER('Форма 1'!AK500),ROUND('Форма 1'!$I500*VLOOKUP('Форма 1'!$G500,'Предельники 2022'!$B$4:$X$28,'Форма 1'!AK$7),2),"")</f>
        <v/>
      </c>
      <c r="Q500" s="30" t="str">
        <f>IF(ISNUMBER('Форма 1'!AL500),ROUND('Форма 1'!$I500*VLOOKUP('Форма 1'!$G500,'Предельники 2022'!$B$4:$X$28,'Форма 1'!AL$7),2),"")</f>
        <v/>
      </c>
      <c r="R500" s="30" t="str">
        <f>IF(ISNUMBER('Форма 1'!AM500),ROUND('Форма 1'!$I500*VLOOKUP('Форма 1'!$G500,'Предельники 2022'!$B$4:$X$28,'Форма 1'!AM$7),2),"")</f>
        <v/>
      </c>
      <c r="S500" s="93" t="str">
        <f t="shared" si="80"/>
        <v/>
      </c>
      <c r="T500" s="93" t="str">
        <f>IF(ISNUMBER('Форма 1'!AN500),INDEX('Предельники 2022'!$C$4:$X$28,MATCH('Форма 1'!$G500,'Предельники 2022'!$B$4:$B$28,0),MATCH(T$5,'Предельники 2022'!$C$3:$X$3,0)),"")</f>
        <v/>
      </c>
      <c r="U500" s="93" t="str">
        <f>IF(ISNUMBER('Форма 1'!AO500),INDEX('Предельники 2022'!$C$4:$X$28,MATCH('Форма 1'!$G500,'Предельники 2022'!$B$4:$B$28,0),MATCH(U$5,'Предельники 2022'!$C$3:$X$3,0)),"")</f>
        <v/>
      </c>
      <c r="V500" s="93" t="str">
        <f>IF(ISNUMBER('Форма 1'!AP500),INDEX('Предельники 2022'!$C$4:$X$28,MATCH('Форма 1'!$G500,'Предельники 2022'!$B$4:$B$28,0),MATCH(V$5,'Предельники 2022'!$C$3:$X$3,0)),"")</f>
        <v/>
      </c>
      <c r="W500" s="93" t="str">
        <f>IF(ISNUMBER('Форма 1'!AQ500),INDEX('Предельники 2022'!$C$4:$X$28,MATCH('Форма 1'!$G500,'Предельники 2022'!$B$4:$B$28,0),MATCH(W$5,'Предельники 2022'!$C$3:$X$3,0)),"")</f>
        <v/>
      </c>
      <c r="X500" s="30" t="str">
        <f>IF(ISNUMBER('Форма 1'!AR500),ROUND('Форма 1'!$I500*VLOOKUP('Форма 1'!$G500,'Предельники 2022'!$B$4:$X$28,'Форма 1'!AR$7),2),"")</f>
        <v/>
      </c>
      <c r="Y500" s="30" t="str">
        <f>IF(ISNUMBER('Форма 1'!AS500),ROUND('Форма 1'!$I500*VLOOKUP('Форма 1'!$G500,'Предельники 2022'!$B$4:$X$28,'Форма 1'!AS$7),2),"")</f>
        <v/>
      </c>
      <c r="Z500" s="30" t="str">
        <f>IF(ISNUMBER('Форма 1'!AT500),ROUND('Форма 1'!$I500*VLOOKUP('Форма 1'!$G500,'Предельники 2022'!$B$4:$X$28,'Форма 1'!AT$7),2),"")</f>
        <v/>
      </c>
      <c r="AA500" s="32"/>
      <c r="AB500" s="128">
        <f>'Форма 1'!T500</f>
        <v>46022</v>
      </c>
      <c r="AC500" s="130" t="str">
        <f>'Форма 1'!U500</f>
        <v>РО</v>
      </c>
    </row>
    <row r="501" spans="1:29" x14ac:dyDescent="0.25">
      <c r="A501" s="28">
        <f t="shared" si="79"/>
        <v>8</v>
      </c>
      <c r="B501" s="74" t="str">
        <f>IF(ISBLANK('Форма 1'!B501),"",'Форма 1'!B501)</f>
        <v>Губахинский муниципальный округ Пермского края</v>
      </c>
      <c r="C501" s="87" t="s">
        <v>1672</v>
      </c>
      <c r="D501" s="29">
        <f>IF(ISBLANK(C501),"Введите адрес",IF(C501='Форма 1'!C501,SUM(E501:K501,M501:S501,Форма2[[#This Row],[19]:[22]]),"Ошибка в адресе!"))</f>
        <v>4233923.7699999996</v>
      </c>
      <c r="E501" s="30" t="str">
        <f>IF(ISNUMBER('Форма 1'!Z501),ROUND('Форма 1'!$I501*VLOOKUP('Форма 1'!$G501,'Предельники 2022'!$B$4:$X$28,'Форма 1'!Z$7),2),"")</f>
        <v/>
      </c>
      <c r="F501" s="30" t="str">
        <f>IF(ISNUMBER('Форма 1'!AA501),ROUND('Форма 1'!$I501*VLOOKUP('Форма 1'!$G501,'Предельники 2022'!$B$4:$X$28,'Форма 1'!AA$7),2),"")</f>
        <v/>
      </c>
      <c r="G501" s="30" t="str">
        <f>IF(ISNUMBER('Форма 1'!AB501),ROUND('Форма 1'!$I501*VLOOKUP('Форма 1'!$G501,'Предельники 2022'!$B$4:$X$28,'Форма 1'!AB$7),2),"")</f>
        <v/>
      </c>
      <c r="H501" s="30" t="str">
        <f>IF(ISNUMBER('Форма 1'!AC501),ROUND('Форма 1'!$I501*VLOOKUP('Форма 1'!$G501,'Предельники 2022'!$B$4:$X$28,'Форма 1'!AC$7),2),"")</f>
        <v/>
      </c>
      <c r="I501" s="30" t="str">
        <f>IF(ISNUMBER('Форма 1'!AD501),ROUND('Форма 1'!$I501*VLOOKUP('Форма 1'!$G501,'Предельники 2022'!$B$4:$X$28,'Форма 1'!AD$7),2),"")</f>
        <v/>
      </c>
      <c r="J501" s="30" t="str">
        <f>IF(ISNUMBER('Форма 1'!AE501),ROUND('Форма 1'!$I501*VLOOKUP('Форма 1'!$G501,'Предельники 2022'!$B$4:$X$28,'Форма 1'!AE$7),2),"")</f>
        <v/>
      </c>
      <c r="K501" s="30" t="str">
        <f>IF(ISNUMBER('Форма 1'!AF501),ROUND('Форма 1'!$I501*VLOOKUP('Форма 1'!$G501,'Предельники 2022'!$B$4:$X$28,'Форма 1'!AF$7),2),"")</f>
        <v/>
      </c>
      <c r="L501" s="31" t="str">
        <f>IF(ISBLANK('Форма 1'!AG501),"",'Форма 1'!AG501)</f>
        <v/>
      </c>
      <c r="M501" s="32" t="str">
        <f>IF(ISBLANK('Форма 1'!AH501),"",'Форма 1'!AH501)</f>
        <v/>
      </c>
      <c r="N501" s="30">
        <f>IF(ISNUMBER('Форма 1'!AI501),ROUND('Форма 1'!$I501*VLOOKUP('Форма 1'!$G501,'Предельники 2022'!$B$4:$X$28,'Форма 1'!AI$7),2),"")</f>
        <v>4233923.7699999996</v>
      </c>
      <c r="O501" s="30" t="str">
        <f>IF(ISNUMBER('Форма 1'!AJ501),ROUND('Форма 1'!$I501*VLOOKUP('Форма 1'!$G501,'Предельники 2022'!$B$4:$X$28,'Форма 1'!AJ$7),2),"")</f>
        <v/>
      </c>
      <c r="P501" s="30" t="str">
        <f>IF(ISNUMBER('Форма 1'!AK501),ROUND('Форма 1'!$I501*VLOOKUP('Форма 1'!$G501,'Предельники 2022'!$B$4:$X$28,'Форма 1'!AK$7),2),"")</f>
        <v/>
      </c>
      <c r="Q501" s="30" t="str">
        <f>IF(ISNUMBER('Форма 1'!AL501),ROUND('Форма 1'!$I501*VLOOKUP('Форма 1'!$G501,'Предельники 2022'!$B$4:$X$28,'Форма 1'!AL$7),2),"")</f>
        <v/>
      </c>
      <c r="R501" s="30" t="str">
        <f>IF(ISNUMBER('Форма 1'!AM501),ROUND('Форма 1'!$I501*VLOOKUP('Форма 1'!$G501,'Предельники 2022'!$B$4:$X$28,'Форма 1'!AM$7),2),"")</f>
        <v/>
      </c>
      <c r="S501" s="93" t="str">
        <f t="shared" si="80"/>
        <v/>
      </c>
      <c r="T501" s="93" t="str">
        <f>IF(ISNUMBER('Форма 1'!AN501),INDEX('Предельники 2022'!$C$4:$X$28,MATCH('Форма 1'!$G501,'Предельники 2022'!$B$4:$B$28,0),MATCH(T$5,'Предельники 2022'!$C$3:$X$3,0)),"")</f>
        <v/>
      </c>
      <c r="U501" s="93" t="str">
        <f>IF(ISNUMBER('Форма 1'!AO501),INDEX('Предельники 2022'!$C$4:$X$28,MATCH('Форма 1'!$G501,'Предельники 2022'!$B$4:$B$28,0),MATCH(U$5,'Предельники 2022'!$C$3:$X$3,0)),"")</f>
        <v/>
      </c>
      <c r="V501" s="93" t="str">
        <f>IF(ISNUMBER('Форма 1'!AP501),INDEX('Предельники 2022'!$C$4:$X$28,MATCH('Форма 1'!$G501,'Предельники 2022'!$B$4:$B$28,0),MATCH(V$5,'Предельники 2022'!$C$3:$X$3,0)),"")</f>
        <v/>
      </c>
      <c r="W501" s="93" t="str">
        <f>IF(ISNUMBER('Форма 1'!AQ501),INDEX('Предельники 2022'!$C$4:$X$28,MATCH('Форма 1'!$G501,'Предельники 2022'!$B$4:$B$28,0),MATCH(W$5,'Предельники 2022'!$C$3:$X$3,0)),"")</f>
        <v/>
      </c>
      <c r="X501" s="30" t="str">
        <f>IF(ISNUMBER('Форма 1'!AR501),ROUND('Форма 1'!$I501*VLOOKUP('Форма 1'!$G501,'Предельники 2022'!$B$4:$X$28,'Форма 1'!AR$7),2),"")</f>
        <v/>
      </c>
      <c r="Y501" s="30" t="str">
        <f>IF(ISNUMBER('Форма 1'!AS501),ROUND('Форма 1'!$I501*VLOOKUP('Форма 1'!$G501,'Предельники 2022'!$B$4:$X$28,'Форма 1'!AS$7),2),"")</f>
        <v/>
      </c>
      <c r="Z501" s="30" t="str">
        <f>IF(ISNUMBER('Форма 1'!AT501),ROUND('Форма 1'!$I501*VLOOKUP('Форма 1'!$G501,'Предельники 2022'!$B$4:$X$28,'Форма 1'!AT$7),2),"")</f>
        <v/>
      </c>
      <c r="AA501" s="32"/>
      <c r="AB501" s="128">
        <f>'Форма 1'!T501</f>
        <v>46022</v>
      </c>
      <c r="AC501" s="130" t="str">
        <f>'Форма 1'!U501</f>
        <v>РО</v>
      </c>
    </row>
    <row r="502" spans="1:29" x14ac:dyDescent="0.25">
      <c r="A502" s="28">
        <f t="shared" si="79"/>
        <v>9</v>
      </c>
      <c r="B502" s="74" t="str">
        <f>IF(ISBLANK('Форма 1'!B502),"",'Форма 1'!B502)</f>
        <v>Губахинский муниципальный округ Пермского края</v>
      </c>
      <c r="C502" s="87" t="s">
        <v>1673</v>
      </c>
      <c r="D502" s="29">
        <f>IF(ISBLANK(C502),"Введите адрес",IF(C502='Форма 1'!C502,SUM(E502:K502,M502:S502,Форма2[[#This Row],[19]:[22]]),"Ошибка в адресе!"))</f>
        <v>7819474.2000000002</v>
      </c>
      <c r="E502" s="30" t="str">
        <f>IF(ISNUMBER('Форма 1'!Z502),ROUND('Форма 1'!$I502*VLOOKUP('Форма 1'!$G502,'Предельники 2022'!$B$4:$X$28,'Форма 1'!Z$7),2),"")</f>
        <v/>
      </c>
      <c r="F502" s="30" t="str">
        <f>IF(ISNUMBER('Форма 1'!AA502),ROUND('Форма 1'!$I502*VLOOKUP('Форма 1'!$G502,'Предельники 2022'!$B$4:$X$28,'Форма 1'!AA$7),2),"")</f>
        <v/>
      </c>
      <c r="G502" s="30" t="str">
        <f>IF(ISNUMBER('Форма 1'!AB502),ROUND('Форма 1'!$I502*VLOOKUP('Форма 1'!$G502,'Предельники 2022'!$B$4:$X$28,'Форма 1'!AB$7),2),"")</f>
        <v/>
      </c>
      <c r="H502" s="30" t="str">
        <f>IF(ISNUMBER('Форма 1'!AC502),ROUND('Форма 1'!$I502*VLOOKUP('Форма 1'!$G502,'Предельники 2022'!$B$4:$X$28,'Форма 1'!AC$7),2),"")</f>
        <v/>
      </c>
      <c r="I502" s="30" t="str">
        <f>IF(ISNUMBER('Форма 1'!AD502),ROUND('Форма 1'!$I502*VLOOKUP('Форма 1'!$G502,'Предельники 2022'!$B$4:$X$28,'Форма 1'!AD$7),2),"")</f>
        <v/>
      </c>
      <c r="J502" s="30" t="str">
        <f>IF(ISNUMBER('Форма 1'!AE502),ROUND('Форма 1'!$I502*VLOOKUP('Форма 1'!$G502,'Предельники 2022'!$B$4:$X$28,'Форма 1'!AE$7),2),"")</f>
        <v/>
      </c>
      <c r="K502" s="30" t="str">
        <f>IF(ISNUMBER('Форма 1'!AF502),ROUND('Форма 1'!$I502*VLOOKUP('Форма 1'!$G502,'Предельники 2022'!$B$4:$X$28,'Форма 1'!AF$7),2),"")</f>
        <v/>
      </c>
      <c r="L502" s="31" t="str">
        <f>IF(ISBLANK('Форма 1'!AG502),"",'Форма 1'!AG502)</f>
        <v/>
      </c>
      <c r="M502" s="32" t="str">
        <f>IF(ISBLANK('Форма 1'!AH502),"",'Форма 1'!AH502)</f>
        <v/>
      </c>
      <c r="N502" s="30">
        <f>IF(ISNUMBER('Форма 1'!AI502),ROUND('Форма 1'!$I502*VLOOKUP('Форма 1'!$G502,'Предельники 2022'!$B$4:$X$28,'Форма 1'!AI$7),2),"")</f>
        <v>7819474.2000000002</v>
      </c>
      <c r="O502" s="30" t="str">
        <f>IF(ISNUMBER('Форма 1'!AJ502),ROUND('Форма 1'!$I502*VLOOKUP('Форма 1'!$G502,'Предельники 2022'!$B$4:$X$28,'Форма 1'!AJ$7),2),"")</f>
        <v/>
      </c>
      <c r="P502" s="30" t="str">
        <f>IF(ISNUMBER('Форма 1'!AK502),ROUND('Форма 1'!$I502*VLOOKUP('Форма 1'!$G502,'Предельники 2022'!$B$4:$X$28,'Форма 1'!AK$7),2),"")</f>
        <v/>
      </c>
      <c r="Q502" s="30" t="str">
        <f>IF(ISNUMBER('Форма 1'!AL502),ROUND('Форма 1'!$I502*VLOOKUP('Форма 1'!$G502,'Предельники 2022'!$B$4:$X$28,'Форма 1'!AL$7),2),"")</f>
        <v/>
      </c>
      <c r="R502" s="30" t="str">
        <f>IF(ISNUMBER('Форма 1'!AM502),ROUND('Форма 1'!$I502*VLOOKUP('Форма 1'!$G502,'Предельники 2022'!$B$4:$X$28,'Форма 1'!AM$7),2),"")</f>
        <v/>
      </c>
      <c r="S502" s="93" t="str">
        <f t="shared" si="80"/>
        <v/>
      </c>
      <c r="T502" s="93" t="str">
        <f>IF(ISNUMBER('Форма 1'!AN502),INDEX('Предельники 2022'!$C$4:$X$28,MATCH('Форма 1'!$G502,'Предельники 2022'!$B$4:$B$28,0),MATCH(T$5,'Предельники 2022'!$C$3:$X$3,0)),"")</f>
        <v/>
      </c>
      <c r="U502" s="93" t="str">
        <f>IF(ISNUMBER('Форма 1'!AO502),INDEX('Предельники 2022'!$C$4:$X$28,MATCH('Форма 1'!$G502,'Предельники 2022'!$B$4:$B$28,0),MATCH(U$5,'Предельники 2022'!$C$3:$X$3,0)),"")</f>
        <v/>
      </c>
      <c r="V502" s="93" t="str">
        <f>IF(ISNUMBER('Форма 1'!AP502),INDEX('Предельники 2022'!$C$4:$X$28,MATCH('Форма 1'!$G502,'Предельники 2022'!$B$4:$B$28,0),MATCH(V$5,'Предельники 2022'!$C$3:$X$3,0)),"")</f>
        <v/>
      </c>
      <c r="W502" s="93" t="str">
        <f>IF(ISNUMBER('Форма 1'!AQ502),INDEX('Предельники 2022'!$C$4:$X$28,MATCH('Форма 1'!$G502,'Предельники 2022'!$B$4:$B$28,0),MATCH(W$5,'Предельники 2022'!$C$3:$X$3,0)),"")</f>
        <v/>
      </c>
      <c r="X502" s="30" t="str">
        <f>IF(ISNUMBER('Форма 1'!AR502),ROUND('Форма 1'!$I502*VLOOKUP('Форма 1'!$G502,'Предельники 2022'!$B$4:$X$28,'Форма 1'!AR$7),2),"")</f>
        <v/>
      </c>
      <c r="Y502" s="30" t="str">
        <f>IF(ISNUMBER('Форма 1'!AS502),ROUND('Форма 1'!$I502*VLOOKUP('Форма 1'!$G502,'Предельники 2022'!$B$4:$X$28,'Форма 1'!AS$7),2),"")</f>
        <v/>
      </c>
      <c r="Z502" s="30" t="str">
        <f>IF(ISNUMBER('Форма 1'!AT502),ROUND('Форма 1'!$I502*VLOOKUP('Форма 1'!$G502,'Предельники 2022'!$B$4:$X$28,'Форма 1'!AT$7),2),"")</f>
        <v/>
      </c>
      <c r="AA502" s="32"/>
      <c r="AB502" s="128">
        <f>'Форма 1'!T502</f>
        <v>46022</v>
      </c>
      <c r="AC502" s="130" t="str">
        <f>'Форма 1'!U502</f>
        <v>РО</v>
      </c>
    </row>
    <row r="503" spans="1:29" x14ac:dyDescent="0.25">
      <c r="A503" s="28">
        <f t="shared" si="79"/>
        <v>10</v>
      </c>
      <c r="B503" s="74" t="str">
        <f>IF(ISBLANK('Форма 1'!B503),"",'Форма 1'!B503)</f>
        <v>Губахинский муниципальный округ Пермского края</v>
      </c>
      <c r="C503" s="87" t="s">
        <v>703</v>
      </c>
      <c r="D503" s="29">
        <f>IF(ISBLANK(C503),"Введите адрес",IF(C503='Форма 1'!C503,SUM(E503:K503,M503:S503,Форма2[[#This Row],[19]:[22]]),"Ошибка в адресе!"))</f>
        <v>8571067.3499999996</v>
      </c>
      <c r="E503" s="30" t="str">
        <f>IF(ISNUMBER('Форма 1'!Z503),ROUND('Форма 1'!$I503*VLOOKUP('Форма 1'!$G503,'Предельники 2022'!$B$4:$X$28,'Форма 1'!Z$7),2),"")</f>
        <v/>
      </c>
      <c r="F503" s="30" t="str">
        <f>IF(ISNUMBER('Форма 1'!AA503),ROUND('Форма 1'!$I503*VLOOKUP('Форма 1'!$G503,'Предельники 2022'!$B$4:$X$28,'Форма 1'!AA$7),2),"")</f>
        <v/>
      </c>
      <c r="G503" s="30" t="str">
        <f>IF(ISNUMBER('Форма 1'!AB503),ROUND('Форма 1'!$I503*VLOOKUP('Форма 1'!$G503,'Предельники 2022'!$B$4:$X$28,'Форма 1'!AB$7),2),"")</f>
        <v/>
      </c>
      <c r="H503" s="30" t="str">
        <f>IF(ISNUMBER('Форма 1'!AC503),ROUND('Форма 1'!$I503*VLOOKUP('Форма 1'!$G503,'Предельники 2022'!$B$4:$X$28,'Форма 1'!AC$7),2),"")</f>
        <v/>
      </c>
      <c r="I503" s="30" t="str">
        <f>IF(ISNUMBER('Форма 1'!AD503),ROUND('Форма 1'!$I503*VLOOKUP('Форма 1'!$G503,'Предельники 2022'!$B$4:$X$28,'Форма 1'!AD$7),2),"")</f>
        <v/>
      </c>
      <c r="J503" s="30" t="str">
        <f>IF(ISNUMBER('Форма 1'!AE503),ROUND('Форма 1'!$I503*VLOOKUP('Форма 1'!$G503,'Предельники 2022'!$B$4:$X$28,'Форма 1'!AE$7),2),"")</f>
        <v/>
      </c>
      <c r="K503" s="30" t="str">
        <f>IF(ISNUMBER('Форма 1'!AF503),ROUND('Форма 1'!$I503*VLOOKUP('Форма 1'!$G503,'Предельники 2022'!$B$4:$X$28,'Форма 1'!AF$7),2),"")</f>
        <v/>
      </c>
      <c r="L503" s="31" t="str">
        <f>IF(ISBLANK('Форма 1'!AG503),"",'Форма 1'!AG503)</f>
        <v/>
      </c>
      <c r="M503" s="32" t="str">
        <f>IF(ISBLANK('Форма 1'!AH503),"",'Форма 1'!AH503)</f>
        <v/>
      </c>
      <c r="N503" s="30">
        <f>IF(ISNUMBER('Форма 1'!AI503),ROUND('Форма 1'!$I503*VLOOKUP('Форма 1'!$G503,'Предельники 2022'!$B$4:$X$28,'Форма 1'!AI$7),2),"")</f>
        <v>8571067.3499999996</v>
      </c>
      <c r="O503" s="30" t="str">
        <f>IF(ISNUMBER('Форма 1'!AJ503),ROUND('Форма 1'!$I503*VLOOKUP('Форма 1'!$G503,'Предельники 2022'!$B$4:$X$28,'Форма 1'!AJ$7),2),"")</f>
        <v/>
      </c>
      <c r="P503" s="30" t="str">
        <f>IF(ISNUMBER('Форма 1'!AK503),ROUND('Форма 1'!$I503*VLOOKUP('Форма 1'!$G503,'Предельники 2022'!$B$4:$X$28,'Форма 1'!AK$7),2),"")</f>
        <v/>
      </c>
      <c r="Q503" s="30" t="str">
        <f>IF(ISNUMBER('Форма 1'!AL503),ROUND('Форма 1'!$I503*VLOOKUP('Форма 1'!$G503,'Предельники 2022'!$B$4:$X$28,'Форма 1'!AL$7),2),"")</f>
        <v/>
      </c>
      <c r="R503" s="30" t="str">
        <f>IF(ISNUMBER('Форма 1'!AM503),ROUND('Форма 1'!$I503*VLOOKUP('Форма 1'!$G503,'Предельники 2022'!$B$4:$X$28,'Форма 1'!AM$7),2),"")</f>
        <v/>
      </c>
      <c r="S503" s="93" t="str">
        <f t="shared" si="80"/>
        <v/>
      </c>
      <c r="T503" s="93" t="str">
        <f>IF(ISNUMBER('Форма 1'!AN503),INDEX('Предельники 2022'!$C$4:$X$28,MATCH('Форма 1'!$G503,'Предельники 2022'!$B$4:$B$28,0),MATCH(T$5,'Предельники 2022'!$C$3:$X$3,0)),"")</f>
        <v/>
      </c>
      <c r="U503" s="93" t="str">
        <f>IF(ISNUMBER('Форма 1'!AO503),INDEX('Предельники 2022'!$C$4:$X$28,MATCH('Форма 1'!$G503,'Предельники 2022'!$B$4:$B$28,0),MATCH(U$5,'Предельники 2022'!$C$3:$X$3,0)),"")</f>
        <v/>
      </c>
      <c r="V503" s="93" t="str">
        <f>IF(ISNUMBER('Форма 1'!AP503),INDEX('Предельники 2022'!$C$4:$X$28,MATCH('Форма 1'!$G503,'Предельники 2022'!$B$4:$B$28,0),MATCH(V$5,'Предельники 2022'!$C$3:$X$3,0)),"")</f>
        <v/>
      </c>
      <c r="W503" s="93" t="str">
        <f>IF(ISNUMBER('Форма 1'!AQ503),INDEX('Предельники 2022'!$C$4:$X$28,MATCH('Форма 1'!$G503,'Предельники 2022'!$B$4:$B$28,0),MATCH(W$5,'Предельники 2022'!$C$3:$X$3,0)),"")</f>
        <v/>
      </c>
      <c r="X503" s="30" t="str">
        <f>IF(ISNUMBER('Форма 1'!AR503),ROUND('Форма 1'!$I503*VLOOKUP('Форма 1'!$G503,'Предельники 2022'!$B$4:$X$28,'Форма 1'!AR$7),2),"")</f>
        <v/>
      </c>
      <c r="Y503" s="30" t="str">
        <f>IF(ISNUMBER('Форма 1'!AS503),ROUND('Форма 1'!$I503*VLOOKUP('Форма 1'!$G503,'Предельники 2022'!$B$4:$X$28,'Форма 1'!AS$7),2),"")</f>
        <v/>
      </c>
      <c r="Z503" s="30" t="str">
        <f>IF(ISNUMBER('Форма 1'!AT503),ROUND('Форма 1'!$I503*VLOOKUP('Форма 1'!$G503,'Предельники 2022'!$B$4:$X$28,'Форма 1'!AT$7),2),"")</f>
        <v/>
      </c>
      <c r="AA503" s="32"/>
      <c r="AB503" s="128">
        <f>'Форма 1'!T503</f>
        <v>46022</v>
      </c>
      <c r="AC503" s="130" t="str">
        <f>'Форма 1'!U503</f>
        <v>РО</v>
      </c>
    </row>
    <row r="504" spans="1:29" x14ac:dyDescent="0.25">
      <c r="A504" s="28">
        <f t="shared" si="79"/>
        <v>11</v>
      </c>
      <c r="B504" s="74" t="str">
        <f>IF(ISBLANK('Форма 1'!B504),"",'Форма 1'!B504)</f>
        <v>Губахинский муниципальный округ Пермского края</v>
      </c>
      <c r="C504" s="87" t="s">
        <v>77</v>
      </c>
      <c r="D504" s="29">
        <f>IF(ISBLANK(C504),"Введите адрес",IF(C504='Форма 1'!C504,SUM(E504:K504,M504:S504,Форма2[[#This Row],[19]:[22]]),"Ошибка в адресе!"))</f>
        <v>8099689.9900000002</v>
      </c>
      <c r="E504" s="30" t="str">
        <f>IF(ISNUMBER('Форма 1'!Z504),ROUND('Форма 1'!$I504*VLOOKUP('Форма 1'!$G504,'Предельники 2022'!$B$4:$X$28,'Форма 1'!Z$7),2),"")</f>
        <v/>
      </c>
      <c r="F504" s="30">
        <f>IF(ISNUMBER('Форма 1'!AA504),ROUND('Форма 1'!$I504*VLOOKUP('Форма 1'!$G504,'Предельники 2022'!$B$4:$X$28,'Форма 1'!AA$7),2),"")</f>
        <v>6842737.75</v>
      </c>
      <c r="G504" s="30" t="str">
        <f>IF(ISNUMBER('Форма 1'!AB504),ROUND('Форма 1'!$I504*VLOOKUP('Форма 1'!$G504,'Предельники 2022'!$B$4:$X$28,'Форма 1'!AB$7),2),"")</f>
        <v/>
      </c>
      <c r="H504" s="30">
        <f>IF(ISNUMBER('Форма 1'!AC504),ROUND('Форма 1'!$I504*VLOOKUP('Форма 1'!$G504,'Предельники 2022'!$B$4:$X$28,'Форма 1'!AC$7),2),"")</f>
        <v>307764.03000000003</v>
      </c>
      <c r="I504" s="30">
        <f>IF(ISNUMBER('Форма 1'!AD504),ROUND('Форма 1'!$I504*VLOOKUP('Форма 1'!$G504,'Предельники 2022'!$B$4:$X$28,'Форма 1'!AD$7),2),"")</f>
        <v>949188.21</v>
      </c>
      <c r="J504" s="30" t="str">
        <f>IF(ISNUMBER('Форма 1'!AE504),ROUND('Форма 1'!$I504*VLOOKUP('Форма 1'!$G504,'Предельники 2022'!$B$4:$X$28,'Форма 1'!AE$7),2),"")</f>
        <v/>
      </c>
      <c r="K504" s="30" t="str">
        <f>IF(ISNUMBER('Форма 1'!AF504),ROUND('Форма 1'!$I504*VLOOKUP('Форма 1'!$G504,'Предельники 2022'!$B$4:$X$28,'Форма 1'!AF$7),2),"")</f>
        <v/>
      </c>
      <c r="L504" s="31" t="str">
        <f>IF(ISBLANK('Форма 1'!AG504),"",'Форма 1'!AG504)</f>
        <v/>
      </c>
      <c r="M504" s="32" t="str">
        <f>IF(ISBLANK('Форма 1'!AH504),"",'Форма 1'!AH504)</f>
        <v/>
      </c>
      <c r="N504" s="30" t="str">
        <f>IF(ISNUMBER('Форма 1'!AI504),ROUND('Форма 1'!$I504*VLOOKUP('Форма 1'!$G504,'Предельники 2022'!$B$4:$X$28,'Форма 1'!AI$7),2),"")</f>
        <v/>
      </c>
      <c r="O504" s="30" t="str">
        <f>IF(ISNUMBER('Форма 1'!AJ504),ROUND('Форма 1'!$I504*VLOOKUP('Форма 1'!$G504,'Предельники 2022'!$B$4:$X$28,'Форма 1'!AJ$7),2),"")</f>
        <v/>
      </c>
      <c r="P504" s="30" t="str">
        <f>IF(ISNUMBER('Форма 1'!AK504),ROUND('Форма 1'!$I504*VLOOKUP('Форма 1'!$G504,'Предельники 2022'!$B$4:$X$28,'Форма 1'!AK$7),2),"")</f>
        <v/>
      </c>
      <c r="Q504" s="30" t="str">
        <f>IF(ISNUMBER('Форма 1'!AL504),ROUND('Форма 1'!$I504*VLOOKUP('Форма 1'!$G504,'Предельники 2022'!$B$4:$X$28,'Форма 1'!AL$7),2),"")</f>
        <v/>
      </c>
      <c r="R504" s="30" t="str">
        <f>IF(ISNUMBER('Форма 1'!AM504),ROUND('Форма 1'!$I504*VLOOKUP('Форма 1'!$G504,'Предельники 2022'!$B$4:$X$28,'Форма 1'!AM$7),2),"")</f>
        <v/>
      </c>
      <c r="S504" s="93" t="str">
        <f t="shared" si="80"/>
        <v/>
      </c>
      <c r="T504" s="93" t="str">
        <f>IF(ISNUMBER('Форма 1'!AN504),INDEX('Предельники 2022'!$C$4:$X$28,MATCH('Форма 1'!$G504,'Предельники 2022'!$B$4:$B$28,0),MATCH(T$5,'Предельники 2022'!$C$3:$X$3,0)),"")</f>
        <v/>
      </c>
      <c r="U504" s="93" t="str">
        <f>IF(ISNUMBER('Форма 1'!AO504),INDEX('Предельники 2022'!$C$4:$X$28,MATCH('Форма 1'!$G504,'Предельники 2022'!$B$4:$B$28,0),MATCH(U$5,'Предельники 2022'!$C$3:$X$3,0)),"")</f>
        <v/>
      </c>
      <c r="V504" s="93" t="str">
        <f>IF(ISNUMBER('Форма 1'!AP504),INDEX('Предельники 2022'!$C$4:$X$28,MATCH('Форма 1'!$G504,'Предельники 2022'!$B$4:$B$28,0),MATCH(V$5,'Предельники 2022'!$C$3:$X$3,0)),"")</f>
        <v/>
      </c>
      <c r="W504" s="93" t="str">
        <f>IF(ISNUMBER('Форма 1'!AQ504),INDEX('Предельники 2022'!$C$4:$X$28,MATCH('Форма 1'!$G504,'Предельники 2022'!$B$4:$B$28,0),MATCH(W$5,'Предельники 2022'!$C$3:$X$3,0)),"")</f>
        <v/>
      </c>
      <c r="X504" s="30" t="str">
        <f>IF(ISNUMBER('Форма 1'!AR504),ROUND('Форма 1'!$I504*VLOOKUP('Форма 1'!$G504,'Предельники 2022'!$B$4:$X$28,'Форма 1'!AR$7),2),"")</f>
        <v/>
      </c>
      <c r="Y504" s="30" t="str">
        <f>IF(ISNUMBER('Форма 1'!AS504),ROUND('Форма 1'!$I504*VLOOKUP('Форма 1'!$G504,'Предельники 2022'!$B$4:$X$28,'Форма 1'!AS$7),2),"")</f>
        <v/>
      </c>
      <c r="Z504" s="30" t="str">
        <f>IF(ISNUMBER('Форма 1'!AT504),ROUND('Форма 1'!$I504*VLOOKUP('Форма 1'!$G504,'Предельники 2022'!$B$4:$X$28,'Форма 1'!AT$7),2),"")</f>
        <v/>
      </c>
      <c r="AA504" s="32"/>
      <c r="AB504" s="128">
        <f>'Форма 1'!T504</f>
        <v>46022</v>
      </c>
      <c r="AC504" s="130" t="str">
        <f>'Форма 1'!U504</f>
        <v>РО</v>
      </c>
    </row>
    <row r="505" spans="1:29" x14ac:dyDescent="0.25">
      <c r="A505" s="28">
        <f t="shared" si="79"/>
        <v>12</v>
      </c>
      <c r="B505" s="74" t="str">
        <f>IF(ISBLANK('Форма 1'!B505),"",'Форма 1'!B505)</f>
        <v>Губахинский муниципальный округ Пермского края</v>
      </c>
      <c r="C505" s="87" t="s">
        <v>542</v>
      </c>
      <c r="D505" s="29">
        <f>IF(ISBLANK(C505),"Введите адрес",IF(C505='Форма 1'!C505,SUM(E505:K505,M505:S505,Форма2[[#This Row],[19]:[22]]),"Ошибка в адресе!"))</f>
        <v>2551126.27</v>
      </c>
      <c r="E505" s="30" t="str">
        <f>IF(ISNUMBER('Форма 1'!Z505),ROUND('Форма 1'!$I505*VLOOKUP('Форма 1'!$G505,'Предельники 2022'!$B$4:$X$28,'Форма 1'!Z$7),2),"")</f>
        <v/>
      </c>
      <c r="F505" s="30" t="str">
        <f>IF(ISNUMBER('Форма 1'!AA505),ROUND('Форма 1'!$I505*VLOOKUP('Форма 1'!$G505,'Предельники 2022'!$B$4:$X$28,'Форма 1'!AA$7),2),"")</f>
        <v/>
      </c>
      <c r="G505" s="30" t="str">
        <f>IF(ISNUMBER('Форма 1'!AB505),ROUND('Форма 1'!$I505*VLOOKUP('Форма 1'!$G505,'Предельники 2022'!$B$4:$X$28,'Форма 1'!AB$7),2),"")</f>
        <v/>
      </c>
      <c r="H505" s="30" t="str">
        <f>IF(ISNUMBER('Форма 1'!AC505),ROUND('Форма 1'!$I505*VLOOKUP('Форма 1'!$G505,'Предельники 2022'!$B$4:$X$28,'Форма 1'!AC$7),2),"")</f>
        <v/>
      </c>
      <c r="I505" s="30" t="str">
        <f>IF(ISNUMBER('Форма 1'!AD505),ROUND('Форма 1'!$I505*VLOOKUP('Форма 1'!$G505,'Предельники 2022'!$B$4:$X$28,'Форма 1'!AD$7),2),"")</f>
        <v/>
      </c>
      <c r="J505" s="30" t="str">
        <f>IF(ISNUMBER('Форма 1'!AE505),ROUND('Форма 1'!$I505*VLOOKUP('Форма 1'!$G505,'Предельники 2022'!$B$4:$X$28,'Форма 1'!AE$7),2),"")</f>
        <v/>
      </c>
      <c r="K505" s="30" t="str">
        <f>IF(ISNUMBER('Форма 1'!AF505),ROUND('Форма 1'!$I505*VLOOKUP('Форма 1'!$G505,'Предельники 2022'!$B$4:$X$28,'Форма 1'!AF$7),2),"")</f>
        <v/>
      </c>
      <c r="L505" s="31" t="str">
        <f>IF(ISBLANK('Форма 1'!AG505),"",'Форма 1'!AG505)</f>
        <v/>
      </c>
      <c r="M505" s="32" t="str">
        <f>IF(ISBLANK('Форма 1'!AH505),"",'Форма 1'!AH505)</f>
        <v/>
      </c>
      <c r="N505" s="30" t="str">
        <f>IF(ISNUMBER('Форма 1'!AI505),ROUND('Форма 1'!$I505*VLOOKUP('Форма 1'!$G505,'Предельники 2022'!$B$4:$X$28,'Форма 1'!AI$7),2),"")</f>
        <v/>
      </c>
      <c r="O505" s="30">
        <f>IF(ISNUMBER('Форма 1'!AJ505),ROUND('Форма 1'!$I505*VLOOKUP('Форма 1'!$G505,'Предельники 2022'!$B$4:$X$28,'Форма 1'!AJ$7),2),"")</f>
        <v>2551126.27</v>
      </c>
      <c r="P505" s="30" t="str">
        <f>IF(ISNUMBER('Форма 1'!AK505),ROUND('Форма 1'!$I505*VLOOKUP('Форма 1'!$G505,'Предельники 2022'!$B$4:$X$28,'Форма 1'!AK$7),2),"")</f>
        <v/>
      </c>
      <c r="Q505" s="30" t="str">
        <f>IF(ISNUMBER('Форма 1'!AL505),ROUND('Форма 1'!$I505*VLOOKUP('Форма 1'!$G505,'Предельники 2022'!$B$4:$X$28,'Форма 1'!AL$7),2),"")</f>
        <v/>
      </c>
      <c r="R505" s="30" t="str">
        <f>IF(ISNUMBER('Форма 1'!AM505),ROUND('Форма 1'!$I505*VLOOKUP('Форма 1'!$G505,'Предельники 2022'!$B$4:$X$28,'Форма 1'!AM$7),2),"")</f>
        <v/>
      </c>
      <c r="S505" s="93" t="str">
        <f t="shared" si="80"/>
        <v/>
      </c>
      <c r="T505" s="93" t="str">
        <f>IF(ISNUMBER('Форма 1'!AN505),INDEX('Предельники 2022'!$C$4:$X$28,MATCH('Форма 1'!$G505,'Предельники 2022'!$B$4:$B$28,0),MATCH(T$5,'Предельники 2022'!$C$3:$X$3,0)),"")</f>
        <v/>
      </c>
      <c r="U505" s="93" t="str">
        <f>IF(ISNUMBER('Форма 1'!AO505),INDEX('Предельники 2022'!$C$4:$X$28,MATCH('Форма 1'!$G505,'Предельники 2022'!$B$4:$B$28,0),MATCH(U$5,'Предельники 2022'!$C$3:$X$3,0)),"")</f>
        <v/>
      </c>
      <c r="V505" s="93" t="str">
        <f>IF(ISNUMBER('Форма 1'!AP505),INDEX('Предельники 2022'!$C$4:$X$28,MATCH('Форма 1'!$G505,'Предельники 2022'!$B$4:$B$28,0),MATCH(V$5,'Предельники 2022'!$C$3:$X$3,0)),"")</f>
        <v/>
      </c>
      <c r="W505" s="93" t="str">
        <f>IF(ISNUMBER('Форма 1'!AQ505),INDEX('Предельники 2022'!$C$4:$X$28,MATCH('Форма 1'!$G505,'Предельники 2022'!$B$4:$B$28,0),MATCH(W$5,'Предельники 2022'!$C$3:$X$3,0)),"")</f>
        <v/>
      </c>
      <c r="X505" s="30" t="str">
        <f>IF(ISNUMBER('Форма 1'!AR505),ROUND('Форма 1'!$I505*VLOOKUP('Форма 1'!$G505,'Предельники 2022'!$B$4:$X$28,'Форма 1'!AR$7),2),"")</f>
        <v/>
      </c>
      <c r="Y505" s="30" t="str">
        <f>IF(ISNUMBER('Форма 1'!AS505),ROUND('Форма 1'!$I505*VLOOKUP('Форма 1'!$G505,'Предельники 2022'!$B$4:$X$28,'Форма 1'!AS$7),2),"")</f>
        <v/>
      </c>
      <c r="Z505" s="30" t="str">
        <f>IF(ISNUMBER('Форма 1'!AT505),ROUND('Форма 1'!$I505*VLOOKUP('Форма 1'!$G505,'Предельники 2022'!$B$4:$X$28,'Форма 1'!AT$7),2),"")</f>
        <v/>
      </c>
      <c r="AA505" s="32"/>
      <c r="AB505" s="128">
        <f>'Форма 1'!T505</f>
        <v>46022</v>
      </c>
      <c r="AC505" s="130" t="str">
        <f>'Форма 1'!U505</f>
        <v>РО</v>
      </c>
    </row>
    <row r="506" spans="1:29" x14ac:dyDescent="0.25">
      <c r="A506" s="28">
        <f t="shared" si="79"/>
        <v>13</v>
      </c>
      <c r="B506" s="74" t="str">
        <f>IF(ISBLANK('Форма 1'!B506),"",'Форма 1'!B506)</f>
        <v>Губахинский муниципальный округ Пермского края</v>
      </c>
      <c r="C506" s="87" t="s">
        <v>160</v>
      </c>
      <c r="D506" s="29">
        <f>IF(ISBLANK(C506),"Введите адрес",IF(C506='Форма 1'!C506,SUM(E506:K506,M506:S506,Форма2[[#This Row],[19]:[22]]),"Ошибка в адресе!"))</f>
        <v>2003706.28</v>
      </c>
      <c r="E506" s="30" t="str">
        <f>IF(ISNUMBER('Форма 1'!Z506),ROUND('Форма 1'!$I506*VLOOKUP('Форма 1'!$G506,'Предельники 2022'!$B$4:$X$28,'Форма 1'!Z$7),2),"")</f>
        <v/>
      </c>
      <c r="F506" s="30" t="str">
        <f>IF(ISNUMBER('Форма 1'!AA506),ROUND('Форма 1'!$I506*VLOOKUP('Форма 1'!$G506,'Предельники 2022'!$B$4:$X$28,'Форма 1'!AA$7),2),"")</f>
        <v/>
      </c>
      <c r="G506" s="30" t="str">
        <f>IF(ISNUMBER('Форма 1'!AB506),ROUND('Форма 1'!$I506*VLOOKUP('Форма 1'!$G506,'Предельники 2022'!$B$4:$X$28,'Форма 1'!AB$7),2),"")</f>
        <v/>
      </c>
      <c r="H506" s="30" t="str">
        <f>IF(ISNUMBER('Форма 1'!AC506),ROUND('Форма 1'!$I506*VLOOKUP('Форма 1'!$G506,'Предельники 2022'!$B$4:$X$28,'Форма 1'!AC$7),2),"")</f>
        <v/>
      </c>
      <c r="I506" s="30" t="str">
        <f>IF(ISNUMBER('Форма 1'!AD506),ROUND('Форма 1'!$I506*VLOOKUP('Форма 1'!$G506,'Предельники 2022'!$B$4:$X$28,'Форма 1'!AD$7),2),"")</f>
        <v/>
      </c>
      <c r="J506" s="30" t="str">
        <f>IF(ISNUMBER('Форма 1'!AE506),ROUND('Форма 1'!$I506*VLOOKUP('Форма 1'!$G506,'Предельники 2022'!$B$4:$X$28,'Форма 1'!AE$7),2),"")</f>
        <v/>
      </c>
      <c r="K506" s="30">
        <f>IF(ISNUMBER('Форма 1'!AF506),ROUND('Форма 1'!$I506*VLOOKUP('Форма 1'!$G506,'Предельники 2022'!$B$4:$X$28,'Форма 1'!AF$7),2),"")</f>
        <v>2003706.28</v>
      </c>
      <c r="L506" s="31" t="str">
        <f>IF(ISBLANK('Форма 1'!AG506),"",'Форма 1'!AG506)</f>
        <v/>
      </c>
      <c r="M506" s="32" t="str">
        <f>IF(ISBLANK('Форма 1'!AH506),"",'Форма 1'!AH506)</f>
        <v/>
      </c>
      <c r="N506" s="30" t="str">
        <f>IF(ISNUMBER('Форма 1'!AI506),ROUND('Форма 1'!$I506*VLOOKUP('Форма 1'!$G506,'Предельники 2022'!$B$4:$X$28,'Форма 1'!AI$7),2),"")</f>
        <v/>
      </c>
      <c r="O506" s="30" t="str">
        <f>IF(ISNUMBER('Форма 1'!AJ506),ROUND('Форма 1'!$I506*VLOOKUP('Форма 1'!$G506,'Предельники 2022'!$B$4:$X$28,'Форма 1'!AJ$7),2),"")</f>
        <v/>
      </c>
      <c r="P506" s="30" t="str">
        <f>IF(ISNUMBER('Форма 1'!AK506),ROUND('Форма 1'!$I506*VLOOKUP('Форма 1'!$G506,'Предельники 2022'!$B$4:$X$28,'Форма 1'!AK$7),2),"")</f>
        <v/>
      </c>
      <c r="Q506" s="30" t="str">
        <f>IF(ISNUMBER('Форма 1'!AL506),ROUND('Форма 1'!$I506*VLOOKUP('Форма 1'!$G506,'Предельники 2022'!$B$4:$X$28,'Форма 1'!AL$7),2),"")</f>
        <v/>
      </c>
      <c r="R506" s="30" t="str">
        <f>IF(ISNUMBER('Форма 1'!AM506),ROUND('Форма 1'!$I506*VLOOKUP('Форма 1'!$G506,'Предельники 2022'!$B$4:$X$28,'Форма 1'!AM$7),2),"")</f>
        <v/>
      </c>
      <c r="S506" s="93" t="str">
        <f t="shared" si="80"/>
        <v/>
      </c>
      <c r="T506" s="93" t="str">
        <f>IF(ISNUMBER('Форма 1'!AN506),INDEX('Предельники 2022'!$C$4:$X$28,MATCH('Форма 1'!$G506,'Предельники 2022'!$B$4:$B$28,0),MATCH(T$5,'Предельники 2022'!$C$3:$X$3,0)),"")</f>
        <v/>
      </c>
      <c r="U506" s="93" t="str">
        <f>IF(ISNUMBER('Форма 1'!AO506),INDEX('Предельники 2022'!$C$4:$X$28,MATCH('Форма 1'!$G506,'Предельники 2022'!$B$4:$B$28,0),MATCH(U$5,'Предельники 2022'!$C$3:$X$3,0)),"")</f>
        <v/>
      </c>
      <c r="V506" s="93" t="str">
        <f>IF(ISNUMBER('Форма 1'!AP506),INDEX('Предельники 2022'!$C$4:$X$28,MATCH('Форма 1'!$G506,'Предельники 2022'!$B$4:$B$28,0),MATCH(V$5,'Предельники 2022'!$C$3:$X$3,0)),"")</f>
        <v/>
      </c>
      <c r="W506" s="93" t="str">
        <f>IF(ISNUMBER('Форма 1'!AQ506),INDEX('Предельники 2022'!$C$4:$X$28,MATCH('Форма 1'!$G506,'Предельники 2022'!$B$4:$B$28,0),MATCH(W$5,'Предельники 2022'!$C$3:$X$3,0)),"")</f>
        <v/>
      </c>
      <c r="X506" s="30" t="str">
        <f>IF(ISNUMBER('Форма 1'!AR506),ROUND('Форма 1'!$I506*VLOOKUP('Форма 1'!$G506,'Предельники 2022'!$B$4:$X$28,'Форма 1'!AR$7),2),"")</f>
        <v/>
      </c>
      <c r="Y506" s="30" t="str">
        <f>IF(ISNUMBER('Форма 1'!AS506),ROUND('Форма 1'!$I506*VLOOKUP('Форма 1'!$G506,'Предельники 2022'!$B$4:$X$28,'Форма 1'!AS$7),2),"")</f>
        <v/>
      </c>
      <c r="Z506" s="30" t="str">
        <f>IF(ISNUMBER('Форма 1'!AT506),ROUND('Форма 1'!$I506*VLOOKUP('Форма 1'!$G506,'Предельники 2022'!$B$4:$X$28,'Форма 1'!AT$7),2),"")</f>
        <v/>
      </c>
      <c r="AA506" s="32"/>
      <c r="AB506" s="128">
        <f>'Форма 1'!T506</f>
        <v>46022</v>
      </c>
      <c r="AC506" s="130" t="str">
        <f>'Форма 1'!U506</f>
        <v>РО</v>
      </c>
    </row>
    <row r="507" spans="1:29" x14ac:dyDescent="0.25">
      <c r="A507" s="28">
        <f t="shared" ref="A507:A565" si="95">IF(NOT(ISERROR("Пермского края"=MID(C507,FIND("Пермского края",C507),14)))=$C$1,0,IF(NOT(ISERROR("город Пермь"=MID(C507,FIND("город Пермь",C507),11)))=$C$1,0,IF(NOT(ISERROR("Итого"=MID(C507,FIND("Итого",C507),5)))=$C$1,0,IF(NOT(ISERROR("Всего"=MID(C507,FIND("Всего",C507),5)))=$C$1,0,A506+1))))</f>
        <v>14</v>
      </c>
      <c r="B507" s="74" t="str">
        <f>IF(ISBLANK('Форма 1'!B507),"",'Форма 1'!B507)</f>
        <v>Губахинский муниципальный округ Пермского края</v>
      </c>
      <c r="C507" s="87" t="s">
        <v>494</v>
      </c>
      <c r="D507" s="29">
        <f>IF(ISBLANK(C507),"Введите адрес",IF(C507='Форма 1'!C507,SUM(E507:K507,M507:S507,Форма2[[#This Row],[19]:[22]]),"Ошибка в адресе!"))</f>
        <v>17775766.630000003</v>
      </c>
      <c r="E507" s="30" t="str">
        <f>IF(ISNUMBER('Форма 1'!Z507),ROUND('Форма 1'!$I507*VLOOKUP('Форма 1'!$G507,'Предельники 2022'!$B$4:$X$28,'Форма 1'!Z$7),2),"")</f>
        <v/>
      </c>
      <c r="F507" s="30" t="str">
        <f>IF(ISNUMBER('Форма 1'!AA507),ROUND('Форма 1'!$I507*VLOOKUP('Форма 1'!$G507,'Предельники 2022'!$B$4:$X$28,'Форма 1'!AA$7),2),"")</f>
        <v/>
      </c>
      <c r="G507" s="30" t="str">
        <f>IF(ISNUMBER('Форма 1'!AB507),ROUND('Форма 1'!$I507*VLOOKUP('Форма 1'!$G507,'Предельники 2022'!$B$4:$X$28,'Форма 1'!AB$7),2),"")</f>
        <v/>
      </c>
      <c r="H507" s="30" t="str">
        <f>IF(ISNUMBER('Форма 1'!AC507),ROUND('Форма 1'!$I507*VLOOKUP('Форма 1'!$G507,'Предельники 2022'!$B$4:$X$28,'Форма 1'!AC$7),2),"")</f>
        <v/>
      </c>
      <c r="I507" s="30" t="str">
        <f>IF(ISNUMBER('Форма 1'!AD507),ROUND('Форма 1'!$I507*VLOOKUP('Форма 1'!$G507,'Предельники 2022'!$B$4:$X$28,'Форма 1'!AD$7),2),"")</f>
        <v/>
      </c>
      <c r="J507" s="30" t="str">
        <f>IF(ISNUMBER('Форма 1'!AE507),ROUND('Форма 1'!$I507*VLOOKUP('Форма 1'!$G507,'Предельники 2022'!$B$4:$X$28,'Форма 1'!AE$7),2),"")</f>
        <v/>
      </c>
      <c r="K507" s="30" t="str">
        <f>IF(ISNUMBER('Форма 1'!AF507),ROUND('Форма 1'!$I507*VLOOKUP('Форма 1'!$G507,'Предельники 2022'!$B$4:$X$28,'Форма 1'!AF$7),2),"")</f>
        <v/>
      </c>
      <c r="L507" s="31" t="str">
        <f>IF(ISBLANK('Форма 1'!AG507),"",'Форма 1'!AG507)</f>
        <v/>
      </c>
      <c r="M507" s="32" t="str">
        <f>IF(ISBLANK('Форма 1'!AH507),"",'Форма 1'!AH507)</f>
        <v/>
      </c>
      <c r="N507" s="30">
        <f>IF(ISNUMBER('Форма 1'!AI507),ROUND('Форма 1'!$I507*VLOOKUP('Форма 1'!$G507,'Предельники 2022'!$B$4:$X$28,'Форма 1'!AI$7),2),"")</f>
        <v>15650226.130000001</v>
      </c>
      <c r="O507" s="30" t="str">
        <f>IF(ISNUMBER('Форма 1'!AJ507),ROUND('Форма 1'!$I507*VLOOKUP('Форма 1'!$G507,'Предельники 2022'!$B$4:$X$28,'Форма 1'!AJ$7),2),"")</f>
        <v/>
      </c>
      <c r="P507" s="30" t="str">
        <f>IF(ISNUMBER('Форма 1'!AK507),ROUND('Форма 1'!$I507*VLOOKUP('Форма 1'!$G507,'Предельники 2022'!$B$4:$X$28,'Форма 1'!AK$7),2),"")</f>
        <v/>
      </c>
      <c r="Q507" s="30" t="str">
        <f>IF(ISNUMBER('Форма 1'!AL507),ROUND('Форма 1'!$I507*VLOOKUP('Форма 1'!$G507,'Предельники 2022'!$B$4:$X$28,'Форма 1'!AL$7),2),"")</f>
        <v/>
      </c>
      <c r="R507" s="30">
        <f>IF(ISNUMBER('Форма 1'!AM507),ROUND('Форма 1'!$I507*VLOOKUP('Форма 1'!$G507,'Предельники 2022'!$B$4:$X$28,'Форма 1'!AM$7),2),"")</f>
        <v>2125540.5</v>
      </c>
      <c r="S507" s="93" t="str">
        <f t="shared" ref="S507:S565" si="96">IF(SUM(T507:W507)=0,"",SUM(T507:W507))</f>
        <v/>
      </c>
      <c r="T507" s="93" t="str">
        <f>IF(ISNUMBER('Форма 1'!AN507),INDEX('Предельники 2022'!$C$4:$X$28,MATCH('Форма 1'!$G507,'Предельники 2022'!$B$4:$B$28,0),MATCH(T$5,'Предельники 2022'!$C$3:$X$3,0)),"")</f>
        <v/>
      </c>
      <c r="U507" s="93" t="str">
        <f>IF(ISNUMBER('Форма 1'!AO507),INDEX('Предельники 2022'!$C$4:$X$28,MATCH('Форма 1'!$G507,'Предельники 2022'!$B$4:$B$28,0),MATCH(U$5,'Предельники 2022'!$C$3:$X$3,0)),"")</f>
        <v/>
      </c>
      <c r="V507" s="93" t="str">
        <f>IF(ISNUMBER('Форма 1'!AP507),INDEX('Предельники 2022'!$C$4:$X$28,MATCH('Форма 1'!$G507,'Предельники 2022'!$B$4:$B$28,0),MATCH(V$5,'Предельники 2022'!$C$3:$X$3,0)),"")</f>
        <v/>
      </c>
      <c r="W507" s="93" t="str">
        <f>IF(ISNUMBER('Форма 1'!AQ507),INDEX('Предельники 2022'!$C$4:$X$28,MATCH('Форма 1'!$G507,'Предельники 2022'!$B$4:$B$28,0),MATCH(W$5,'Предельники 2022'!$C$3:$X$3,0)),"")</f>
        <v/>
      </c>
      <c r="X507" s="30" t="str">
        <f>IF(ISNUMBER('Форма 1'!AR507),ROUND('Форма 1'!$I507*VLOOKUP('Форма 1'!$G507,'Предельники 2022'!$B$4:$X$28,'Форма 1'!AR$7),2),"")</f>
        <v/>
      </c>
      <c r="Y507" s="30" t="str">
        <f>IF(ISNUMBER('Форма 1'!AS507),ROUND('Форма 1'!$I507*VLOOKUP('Форма 1'!$G507,'Предельники 2022'!$B$4:$X$28,'Форма 1'!AS$7),2),"")</f>
        <v/>
      </c>
      <c r="Z507" s="30" t="str">
        <f>IF(ISNUMBER('Форма 1'!AT507),ROUND('Форма 1'!$I507*VLOOKUP('Форма 1'!$G507,'Предельники 2022'!$B$4:$X$28,'Форма 1'!AT$7),2),"")</f>
        <v/>
      </c>
      <c r="AA507" s="32"/>
      <c r="AB507" s="128">
        <f>'Форма 1'!T507</f>
        <v>46022</v>
      </c>
      <c r="AC507" s="130" t="str">
        <f>'Форма 1'!U507</f>
        <v>РО</v>
      </c>
    </row>
    <row r="508" spans="1:29" x14ac:dyDescent="0.25">
      <c r="A508" s="28">
        <f t="shared" si="95"/>
        <v>15</v>
      </c>
      <c r="B508" s="74" t="str">
        <f>IF(ISBLANK('Форма 1'!B508),"",'Форма 1'!B508)</f>
        <v>Губахинский муниципальный округ Пермского края</v>
      </c>
      <c r="C508" s="87" t="s">
        <v>78</v>
      </c>
      <c r="D508" s="29">
        <f>IF(ISBLANK(C508),"Введите адрес",IF(C508='Форма 1'!C508,SUM(E508:K508,M508:S508,Форма2[[#This Row],[19]:[22]]),"Ошибка в адресе!"))</f>
        <v>35629179.740000002</v>
      </c>
      <c r="E508" s="30" t="str">
        <f>IF(ISNUMBER('Форма 1'!Z508),ROUND('Форма 1'!$I508*VLOOKUP('Форма 1'!$G508,'Предельники 2022'!$B$4:$X$28,'Форма 1'!Z$7),2),"")</f>
        <v/>
      </c>
      <c r="F508" s="30">
        <f>IF(ISNUMBER('Форма 1'!AA508),ROUND('Форма 1'!$I508*VLOOKUP('Форма 1'!$G508,'Предельники 2022'!$B$4:$X$28,'Форма 1'!AA$7),2),"")</f>
        <v>35629179.740000002</v>
      </c>
      <c r="G508" s="30" t="str">
        <f>IF(ISNUMBER('Форма 1'!AB508),ROUND('Форма 1'!$I508*VLOOKUP('Форма 1'!$G508,'Предельники 2022'!$B$4:$X$28,'Форма 1'!AB$7),2),"")</f>
        <v/>
      </c>
      <c r="H508" s="30" t="str">
        <f>IF(ISNUMBER('Форма 1'!AC508),ROUND('Форма 1'!$I508*VLOOKUP('Форма 1'!$G508,'Предельники 2022'!$B$4:$X$28,'Форма 1'!AC$7),2),"")</f>
        <v/>
      </c>
      <c r="I508" s="30" t="str">
        <f>IF(ISNUMBER('Форма 1'!AD508),ROUND('Форма 1'!$I508*VLOOKUP('Форма 1'!$G508,'Предельники 2022'!$B$4:$X$28,'Форма 1'!AD$7),2),"")</f>
        <v/>
      </c>
      <c r="J508" s="30" t="str">
        <f>IF(ISNUMBER('Форма 1'!AE508),ROUND('Форма 1'!$I508*VLOOKUP('Форма 1'!$G508,'Предельники 2022'!$B$4:$X$28,'Форма 1'!AE$7),2),"")</f>
        <v/>
      </c>
      <c r="K508" s="30" t="str">
        <f>IF(ISNUMBER('Форма 1'!AF508),ROUND('Форма 1'!$I508*VLOOKUP('Форма 1'!$G508,'Предельники 2022'!$B$4:$X$28,'Форма 1'!AF$7),2),"")</f>
        <v/>
      </c>
      <c r="L508" s="31" t="str">
        <f>IF(ISBLANK('Форма 1'!AG508),"",'Форма 1'!AG508)</f>
        <v/>
      </c>
      <c r="M508" s="32" t="str">
        <f>IF(ISBLANK('Форма 1'!AH508),"",'Форма 1'!AH508)</f>
        <v/>
      </c>
      <c r="N508" s="30" t="str">
        <f>IF(ISNUMBER('Форма 1'!AI508),ROUND('Форма 1'!$I508*VLOOKUP('Форма 1'!$G508,'Предельники 2022'!$B$4:$X$28,'Форма 1'!AI$7),2),"")</f>
        <v/>
      </c>
      <c r="O508" s="30" t="str">
        <f>IF(ISNUMBER('Форма 1'!AJ508),ROUND('Форма 1'!$I508*VLOOKUP('Форма 1'!$G508,'Предельники 2022'!$B$4:$X$28,'Форма 1'!AJ$7),2),"")</f>
        <v/>
      </c>
      <c r="P508" s="30" t="str">
        <f>IF(ISNUMBER('Форма 1'!AK508),ROUND('Форма 1'!$I508*VLOOKUP('Форма 1'!$G508,'Предельники 2022'!$B$4:$X$28,'Форма 1'!AK$7),2),"")</f>
        <v/>
      </c>
      <c r="Q508" s="30" t="str">
        <f>IF(ISNUMBER('Форма 1'!AL508),ROUND('Форма 1'!$I508*VLOOKUP('Форма 1'!$G508,'Предельники 2022'!$B$4:$X$28,'Форма 1'!AL$7),2),"")</f>
        <v/>
      </c>
      <c r="R508" s="30" t="str">
        <f>IF(ISNUMBER('Форма 1'!AM508),ROUND('Форма 1'!$I508*VLOOKUP('Форма 1'!$G508,'Предельники 2022'!$B$4:$X$28,'Форма 1'!AM$7),2),"")</f>
        <v/>
      </c>
      <c r="S508" s="93" t="str">
        <f t="shared" si="96"/>
        <v/>
      </c>
      <c r="T508" s="93" t="str">
        <f>IF(ISNUMBER('Форма 1'!AN508),INDEX('Предельники 2022'!$C$4:$X$28,MATCH('Форма 1'!$G508,'Предельники 2022'!$B$4:$B$28,0),MATCH(T$5,'Предельники 2022'!$C$3:$X$3,0)),"")</f>
        <v/>
      </c>
      <c r="U508" s="93" t="str">
        <f>IF(ISNUMBER('Форма 1'!AO508),INDEX('Предельники 2022'!$C$4:$X$28,MATCH('Форма 1'!$G508,'Предельники 2022'!$B$4:$B$28,0),MATCH(U$5,'Предельники 2022'!$C$3:$X$3,0)),"")</f>
        <v/>
      </c>
      <c r="V508" s="93" t="str">
        <f>IF(ISNUMBER('Форма 1'!AP508),INDEX('Предельники 2022'!$C$4:$X$28,MATCH('Форма 1'!$G508,'Предельники 2022'!$B$4:$B$28,0),MATCH(V$5,'Предельники 2022'!$C$3:$X$3,0)),"")</f>
        <v/>
      </c>
      <c r="W508" s="93" t="str">
        <f>IF(ISNUMBER('Форма 1'!AQ508),INDEX('Предельники 2022'!$C$4:$X$28,MATCH('Форма 1'!$G508,'Предельники 2022'!$B$4:$B$28,0),MATCH(W$5,'Предельники 2022'!$C$3:$X$3,0)),"")</f>
        <v/>
      </c>
      <c r="X508" s="30" t="str">
        <f>IF(ISNUMBER('Форма 1'!AR508),ROUND('Форма 1'!$I508*VLOOKUP('Форма 1'!$G508,'Предельники 2022'!$B$4:$X$28,'Форма 1'!AR$7),2),"")</f>
        <v/>
      </c>
      <c r="Y508" s="30" t="str">
        <f>IF(ISNUMBER('Форма 1'!AS508),ROUND('Форма 1'!$I508*VLOOKUP('Форма 1'!$G508,'Предельники 2022'!$B$4:$X$28,'Форма 1'!AS$7),2),"")</f>
        <v/>
      </c>
      <c r="Z508" s="30" t="str">
        <f>IF(ISNUMBER('Форма 1'!AT508),ROUND('Форма 1'!$I508*VLOOKUP('Форма 1'!$G508,'Предельники 2022'!$B$4:$X$28,'Форма 1'!AT$7),2),"")</f>
        <v/>
      </c>
      <c r="AA508" s="32"/>
      <c r="AB508" s="128">
        <f>'Форма 1'!T508</f>
        <v>46022</v>
      </c>
      <c r="AC508" s="130" t="str">
        <f>'Форма 1'!U508</f>
        <v>РО</v>
      </c>
    </row>
    <row r="509" spans="1:29" x14ac:dyDescent="0.25">
      <c r="A509" s="28">
        <f t="shared" si="95"/>
        <v>16</v>
      </c>
      <c r="B509" s="74" t="str">
        <f>IF(ISBLANK('Форма 1'!B509),"",'Форма 1'!B509)</f>
        <v>Губахинский муниципальный округ Пермского края</v>
      </c>
      <c r="C509" s="87" t="s">
        <v>79</v>
      </c>
      <c r="D509" s="29">
        <f>IF(ISBLANK(C509),"Введите адрес",IF(C509='Форма 1'!C509,SUM(E509:K509,M509:S509,Форма2[[#This Row],[19]:[22]]),"Ошибка в адресе!"))</f>
        <v>5170883.13</v>
      </c>
      <c r="E509" s="30" t="str">
        <f>IF(ISNUMBER('Форма 1'!Z509),ROUND('Форма 1'!$I509*VLOOKUP('Форма 1'!$G509,'Предельники 2022'!$B$4:$X$28,'Форма 1'!Z$7),2),"")</f>
        <v/>
      </c>
      <c r="F509" s="30">
        <f>IF(ISNUMBER('Форма 1'!AA509),ROUND('Форма 1'!$I509*VLOOKUP('Форма 1'!$G509,'Предельники 2022'!$B$4:$X$28,'Форма 1'!AA$7),2),"")</f>
        <v>5170883.13</v>
      </c>
      <c r="G509" s="30" t="str">
        <f>IF(ISNUMBER('Форма 1'!AB509),ROUND('Форма 1'!$I509*VLOOKUP('Форма 1'!$G509,'Предельники 2022'!$B$4:$X$28,'Форма 1'!AB$7),2),"")</f>
        <v/>
      </c>
      <c r="H509" s="30" t="str">
        <f>IF(ISNUMBER('Форма 1'!AC509),ROUND('Форма 1'!$I509*VLOOKUP('Форма 1'!$G509,'Предельники 2022'!$B$4:$X$28,'Форма 1'!AC$7),2),"")</f>
        <v/>
      </c>
      <c r="I509" s="30" t="str">
        <f>IF(ISNUMBER('Форма 1'!AD509),ROUND('Форма 1'!$I509*VLOOKUP('Форма 1'!$G509,'Предельники 2022'!$B$4:$X$28,'Форма 1'!AD$7),2),"")</f>
        <v/>
      </c>
      <c r="J509" s="30" t="str">
        <f>IF(ISNUMBER('Форма 1'!AE509),ROUND('Форма 1'!$I509*VLOOKUP('Форма 1'!$G509,'Предельники 2022'!$B$4:$X$28,'Форма 1'!AE$7),2),"")</f>
        <v/>
      </c>
      <c r="K509" s="30" t="str">
        <f>IF(ISNUMBER('Форма 1'!AF509),ROUND('Форма 1'!$I509*VLOOKUP('Форма 1'!$G509,'Предельники 2022'!$B$4:$X$28,'Форма 1'!AF$7),2),"")</f>
        <v/>
      </c>
      <c r="L509" s="31" t="str">
        <f>IF(ISBLANK('Форма 1'!AG509),"",'Форма 1'!AG509)</f>
        <v/>
      </c>
      <c r="M509" s="32" t="str">
        <f>IF(ISBLANK('Форма 1'!AH509),"",'Форма 1'!AH509)</f>
        <v/>
      </c>
      <c r="N509" s="30" t="str">
        <f>IF(ISNUMBER('Форма 1'!AI509),ROUND('Форма 1'!$I509*VLOOKUP('Форма 1'!$G509,'Предельники 2022'!$B$4:$X$28,'Форма 1'!AI$7),2),"")</f>
        <v/>
      </c>
      <c r="O509" s="30" t="str">
        <f>IF(ISNUMBER('Форма 1'!AJ509),ROUND('Форма 1'!$I509*VLOOKUP('Форма 1'!$G509,'Предельники 2022'!$B$4:$X$28,'Форма 1'!AJ$7),2),"")</f>
        <v/>
      </c>
      <c r="P509" s="30" t="str">
        <f>IF(ISNUMBER('Форма 1'!AK509),ROUND('Форма 1'!$I509*VLOOKUP('Форма 1'!$G509,'Предельники 2022'!$B$4:$X$28,'Форма 1'!AK$7),2),"")</f>
        <v/>
      </c>
      <c r="Q509" s="30" t="str">
        <f>IF(ISNUMBER('Форма 1'!AL509),ROUND('Форма 1'!$I509*VLOOKUP('Форма 1'!$G509,'Предельники 2022'!$B$4:$X$28,'Форма 1'!AL$7),2),"")</f>
        <v/>
      </c>
      <c r="R509" s="30" t="str">
        <f>IF(ISNUMBER('Форма 1'!AM509),ROUND('Форма 1'!$I509*VLOOKUP('Форма 1'!$G509,'Предельники 2022'!$B$4:$X$28,'Форма 1'!AM$7),2),"")</f>
        <v/>
      </c>
      <c r="S509" s="93" t="str">
        <f t="shared" si="96"/>
        <v/>
      </c>
      <c r="T509" s="93" t="str">
        <f>IF(ISNUMBER('Форма 1'!AN509),INDEX('Предельники 2022'!$C$4:$X$28,MATCH('Форма 1'!$G509,'Предельники 2022'!$B$4:$B$28,0),MATCH(T$5,'Предельники 2022'!$C$3:$X$3,0)),"")</f>
        <v/>
      </c>
      <c r="U509" s="93" t="str">
        <f>IF(ISNUMBER('Форма 1'!AO509),INDEX('Предельники 2022'!$C$4:$X$28,MATCH('Форма 1'!$G509,'Предельники 2022'!$B$4:$B$28,0),MATCH(U$5,'Предельники 2022'!$C$3:$X$3,0)),"")</f>
        <v/>
      </c>
      <c r="V509" s="93" t="str">
        <f>IF(ISNUMBER('Форма 1'!AP509),INDEX('Предельники 2022'!$C$4:$X$28,MATCH('Форма 1'!$G509,'Предельники 2022'!$B$4:$B$28,0),MATCH(V$5,'Предельники 2022'!$C$3:$X$3,0)),"")</f>
        <v/>
      </c>
      <c r="W509" s="93" t="str">
        <f>IF(ISNUMBER('Форма 1'!AQ509),INDEX('Предельники 2022'!$C$4:$X$28,MATCH('Форма 1'!$G509,'Предельники 2022'!$B$4:$B$28,0),MATCH(W$5,'Предельники 2022'!$C$3:$X$3,0)),"")</f>
        <v/>
      </c>
      <c r="X509" s="30" t="str">
        <f>IF(ISNUMBER('Форма 1'!AR509),ROUND('Форма 1'!$I509*VLOOKUP('Форма 1'!$G509,'Предельники 2022'!$B$4:$X$28,'Форма 1'!AR$7),2),"")</f>
        <v/>
      </c>
      <c r="Y509" s="30" t="str">
        <f>IF(ISNUMBER('Форма 1'!AS509),ROUND('Форма 1'!$I509*VLOOKUP('Форма 1'!$G509,'Предельники 2022'!$B$4:$X$28,'Форма 1'!AS$7),2),"")</f>
        <v/>
      </c>
      <c r="Z509" s="30" t="str">
        <f>IF(ISNUMBER('Форма 1'!AT509),ROUND('Форма 1'!$I509*VLOOKUP('Форма 1'!$G509,'Предельники 2022'!$B$4:$X$28,'Форма 1'!AT$7),2),"")</f>
        <v/>
      </c>
      <c r="AA509" s="32"/>
      <c r="AB509" s="128">
        <f>'Форма 1'!T509</f>
        <v>46022</v>
      </c>
      <c r="AC509" s="130" t="str">
        <f>'Форма 1'!U509</f>
        <v>РО</v>
      </c>
    </row>
    <row r="510" spans="1:29" x14ac:dyDescent="0.25">
      <c r="A510" s="28">
        <f t="shared" si="95"/>
        <v>17</v>
      </c>
      <c r="B510" s="74" t="str">
        <f>IF(ISBLANK('Форма 1'!B510),"",'Форма 1'!B510)</f>
        <v>Губахинский муниципальный округ Пермского края</v>
      </c>
      <c r="C510" s="87" t="s">
        <v>495</v>
      </c>
      <c r="D510" s="29">
        <f>IF(ISBLANK(C510),"Введите адрес",IF(C510='Форма 1'!C510,SUM(E510:K510,M510:S510,Форма2[[#This Row],[19]:[22]]),"Ошибка в адресе!"))</f>
        <v>9303821.9700000007</v>
      </c>
      <c r="E510" s="30" t="str">
        <f>IF(ISNUMBER('Форма 1'!Z510),ROUND('Форма 1'!$I510*VLOOKUP('Форма 1'!$G510,'Предельники 2022'!$B$4:$X$28,'Форма 1'!Z$7),2),"")</f>
        <v/>
      </c>
      <c r="F510" s="30" t="str">
        <f>IF(ISNUMBER('Форма 1'!AA510),ROUND('Форма 1'!$I510*VLOOKUP('Форма 1'!$G510,'Предельники 2022'!$B$4:$X$28,'Форма 1'!AA$7),2),"")</f>
        <v/>
      </c>
      <c r="G510" s="30" t="str">
        <f>IF(ISNUMBER('Форма 1'!AB510),ROUND('Форма 1'!$I510*VLOOKUP('Форма 1'!$G510,'Предельники 2022'!$B$4:$X$28,'Форма 1'!AB$7),2),"")</f>
        <v/>
      </c>
      <c r="H510" s="30" t="str">
        <f>IF(ISNUMBER('Форма 1'!AC510),ROUND('Форма 1'!$I510*VLOOKUP('Форма 1'!$G510,'Предельники 2022'!$B$4:$X$28,'Форма 1'!AC$7),2),"")</f>
        <v/>
      </c>
      <c r="I510" s="30" t="str">
        <f>IF(ISNUMBER('Форма 1'!AD510),ROUND('Форма 1'!$I510*VLOOKUP('Форма 1'!$G510,'Предельники 2022'!$B$4:$X$28,'Форма 1'!AD$7),2),"")</f>
        <v/>
      </c>
      <c r="J510" s="30" t="str">
        <f>IF(ISNUMBER('Форма 1'!AE510),ROUND('Форма 1'!$I510*VLOOKUP('Форма 1'!$G510,'Предельники 2022'!$B$4:$X$28,'Форма 1'!AE$7),2),"")</f>
        <v/>
      </c>
      <c r="K510" s="30" t="str">
        <f>IF(ISNUMBER('Форма 1'!AF510),ROUND('Форма 1'!$I510*VLOOKUP('Форма 1'!$G510,'Предельники 2022'!$B$4:$X$28,'Форма 1'!AF$7),2),"")</f>
        <v/>
      </c>
      <c r="L510" s="31" t="str">
        <f>IF(ISBLANK('Форма 1'!AG510),"",'Форма 1'!AG510)</f>
        <v/>
      </c>
      <c r="M510" s="32" t="str">
        <f>IF(ISBLANK('Форма 1'!AH510),"",'Форма 1'!AH510)</f>
        <v/>
      </c>
      <c r="N510" s="30">
        <f>IF(ISNUMBER('Форма 1'!AI510),ROUND('Форма 1'!$I510*VLOOKUP('Форма 1'!$G510,'Предельники 2022'!$B$4:$X$28,'Форма 1'!AI$7),2),"")</f>
        <v>9303821.9700000007</v>
      </c>
      <c r="O510" s="30" t="str">
        <f>IF(ISNUMBER('Форма 1'!AJ510),ROUND('Форма 1'!$I510*VLOOKUP('Форма 1'!$G510,'Предельники 2022'!$B$4:$X$28,'Форма 1'!AJ$7),2),"")</f>
        <v/>
      </c>
      <c r="P510" s="30" t="str">
        <f>IF(ISNUMBER('Форма 1'!AK510),ROUND('Форма 1'!$I510*VLOOKUP('Форма 1'!$G510,'Предельники 2022'!$B$4:$X$28,'Форма 1'!AK$7),2),"")</f>
        <v/>
      </c>
      <c r="Q510" s="30" t="str">
        <f>IF(ISNUMBER('Форма 1'!AL510),ROUND('Форма 1'!$I510*VLOOKUP('Форма 1'!$G510,'Предельники 2022'!$B$4:$X$28,'Форма 1'!AL$7),2),"")</f>
        <v/>
      </c>
      <c r="R510" s="30" t="str">
        <f>IF(ISNUMBER('Форма 1'!AM510),ROUND('Форма 1'!$I510*VLOOKUP('Форма 1'!$G510,'Предельники 2022'!$B$4:$X$28,'Форма 1'!AM$7),2),"")</f>
        <v/>
      </c>
      <c r="S510" s="93" t="str">
        <f t="shared" si="96"/>
        <v/>
      </c>
      <c r="T510" s="93" t="str">
        <f>IF(ISNUMBER('Форма 1'!AN510),INDEX('Предельники 2022'!$C$4:$X$28,MATCH('Форма 1'!$G510,'Предельники 2022'!$B$4:$B$28,0),MATCH(T$5,'Предельники 2022'!$C$3:$X$3,0)),"")</f>
        <v/>
      </c>
      <c r="U510" s="93" t="str">
        <f>IF(ISNUMBER('Форма 1'!AO510),INDEX('Предельники 2022'!$C$4:$X$28,MATCH('Форма 1'!$G510,'Предельники 2022'!$B$4:$B$28,0),MATCH(U$5,'Предельники 2022'!$C$3:$X$3,0)),"")</f>
        <v/>
      </c>
      <c r="V510" s="93" t="str">
        <f>IF(ISNUMBER('Форма 1'!AP510),INDEX('Предельники 2022'!$C$4:$X$28,MATCH('Форма 1'!$G510,'Предельники 2022'!$B$4:$B$28,0),MATCH(V$5,'Предельники 2022'!$C$3:$X$3,0)),"")</f>
        <v/>
      </c>
      <c r="W510" s="93" t="str">
        <f>IF(ISNUMBER('Форма 1'!AQ510),INDEX('Предельники 2022'!$C$4:$X$28,MATCH('Форма 1'!$G510,'Предельники 2022'!$B$4:$B$28,0),MATCH(W$5,'Предельники 2022'!$C$3:$X$3,0)),"")</f>
        <v/>
      </c>
      <c r="X510" s="30" t="str">
        <f>IF(ISNUMBER('Форма 1'!AR510),ROUND('Форма 1'!$I510*VLOOKUP('Форма 1'!$G510,'Предельники 2022'!$B$4:$X$28,'Форма 1'!AR$7),2),"")</f>
        <v/>
      </c>
      <c r="Y510" s="30" t="str">
        <f>IF(ISNUMBER('Форма 1'!AS510),ROUND('Форма 1'!$I510*VLOOKUP('Форма 1'!$G510,'Предельники 2022'!$B$4:$X$28,'Форма 1'!AS$7),2),"")</f>
        <v/>
      </c>
      <c r="Z510" s="30" t="str">
        <f>IF(ISNUMBER('Форма 1'!AT510),ROUND('Форма 1'!$I510*VLOOKUP('Форма 1'!$G510,'Предельники 2022'!$B$4:$X$28,'Форма 1'!AT$7),2),"")</f>
        <v/>
      </c>
      <c r="AA510" s="32"/>
      <c r="AB510" s="128">
        <f>'Форма 1'!T510</f>
        <v>46022</v>
      </c>
      <c r="AC510" s="130" t="str">
        <f>'Форма 1'!U510</f>
        <v>РО</v>
      </c>
    </row>
    <row r="511" spans="1:29" x14ac:dyDescent="0.25">
      <c r="A511" s="28">
        <f t="shared" si="95"/>
        <v>18</v>
      </c>
      <c r="B511" s="74" t="str">
        <f>IF(ISBLANK('Форма 1'!B511),"",'Форма 1'!B511)</f>
        <v>Губахинский муниципальный округ Пермского края</v>
      </c>
      <c r="C511" s="87" t="s">
        <v>543</v>
      </c>
      <c r="D511" s="29">
        <f>IF(ISBLANK(C511),"Введите адрес",IF(C511='Форма 1'!C511,SUM(E511:K511,M511:S511,Форма2[[#This Row],[19]:[22]]),"Ошибка в адресе!"))</f>
        <v>5366805.1500000004</v>
      </c>
      <c r="E511" s="30" t="str">
        <f>IF(ISNUMBER('Форма 1'!Z511),ROUND('Форма 1'!$I511*VLOOKUP('Форма 1'!$G511,'Предельники 2022'!$B$4:$X$28,'Форма 1'!Z$7),2),"")</f>
        <v/>
      </c>
      <c r="F511" s="30" t="str">
        <f>IF(ISNUMBER('Форма 1'!AA511),ROUND('Форма 1'!$I511*VLOOKUP('Форма 1'!$G511,'Предельники 2022'!$B$4:$X$28,'Форма 1'!AA$7),2),"")</f>
        <v/>
      </c>
      <c r="G511" s="30" t="str">
        <f>IF(ISNUMBER('Форма 1'!AB511),ROUND('Форма 1'!$I511*VLOOKUP('Форма 1'!$G511,'Предельники 2022'!$B$4:$X$28,'Форма 1'!AB$7),2),"")</f>
        <v/>
      </c>
      <c r="H511" s="30" t="str">
        <f>IF(ISNUMBER('Форма 1'!AC511),ROUND('Форма 1'!$I511*VLOOKUP('Форма 1'!$G511,'Предельники 2022'!$B$4:$X$28,'Форма 1'!AC$7),2),"")</f>
        <v/>
      </c>
      <c r="I511" s="30" t="str">
        <f>IF(ISNUMBER('Форма 1'!AD511),ROUND('Форма 1'!$I511*VLOOKUP('Форма 1'!$G511,'Предельники 2022'!$B$4:$X$28,'Форма 1'!AD$7),2),"")</f>
        <v/>
      </c>
      <c r="J511" s="30" t="str">
        <f>IF(ISNUMBER('Форма 1'!AE511),ROUND('Форма 1'!$I511*VLOOKUP('Форма 1'!$G511,'Предельники 2022'!$B$4:$X$28,'Форма 1'!AE$7),2),"")</f>
        <v/>
      </c>
      <c r="K511" s="30" t="str">
        <f>IF(ISNUMBER('Форма 1'!AF511),ROUND('Форма 1'!$I511*VLOOKUP('Форма 1'!$G511,'Предельники 2022'!$B$4:$X$28,'Форма 1'!AF$7),2),"")</f>
        <v/>
      </c>
      <c r="L511" s="31" t="str">
        <f>IF(ISBLANK('Форма 1'!AG511),"",'Форма 1'!AG511)</f>
        <v/>
      </c>
      <c r="M511" s="32" t="str">
        <f>IF(ISBLANK('Форма 1'!AH511),"",'Форма 1'!AH511)</f>
        <v/>
      </c>
      <c r="N511" s="30" t="str">
        <f>IF(ISNUMBER('Форма 1'!AI511),ROUND('Форма 1'!$I511*VLOOKUP('Форма 1'!$G511,'Предельники 2022'!$B$4:$X$28,'Форма 1'!AI$7),2),"")</f>
        <v/>
      </c>
      <c r="O511" s="30">
        <f>IF(ISNUMBER('Форма 1'!AJ511),ROUND('Форма 1'!$I511*VLOOKUP('Форма 1'!$G511,'Предельники 2022'!$B$4:$X$28,'Форма 1'!AJ$7),2),"")</f>
        <v>5366805.1500000004</v>
      </c>
      <c r="P511" s="30" t="str">
        <f>IF(ISNUMBER('Форма 1'!AK511),ROUND('Форма 1'!$I511*VLOOKUP('Форма 1'!$G511,'Предельники 2022'!$B$4:$X$28,'Форма 1'!AK$7),2),"")</f>
        <v/>
      </c>
      <c r="Q511" s="30" t="str">
        <f>IF(ISNUMBER('Форма 1'!AL511),ROUND('Форма 1'!$I511*VLOOKUP('Форма 1'!$G511,'Предельники 2022'!$B$4:$X$28,'Форма 1'!AL$7),2),"")</f>
        <v/>
      </c>
      <c r="R511" s="30" t="str">
        <f>IF(ISNUMBER('Форма 1'!AM511),ROUND('Форма 1'!$I511*VLOOKUP('Форма 1'!$G511,'Предельники 2022'!$B$4:$X$28,'Форма 1'!AM$7),2),"")</f>
        <v/>
      </c>
      <c r="S511" s="93" t="str">
        <f t="shared" si="96"/>
        <v/>
      </c>
      <c r="T511" s="93" t="str">
        <f>IF(ISNUMBER('Форма 1'!AN511),INDEX('Предельники 2022'!$C$4:$X$28,MATCH('Форма 1'!$G511,'Предельники 2022'!$B$4:$B$28,0),MATCH(T$5,'Предельники 2022'!$C$3:$X$3,0)),"")</f>
        <v/>
      </c>
      <c r="U511" s="93" t="str">
        <f>IF(ISNUMBER('Форма 1'!AO511),INDEX('Предельники 2022'!$C$4:$X$28,MATCH('Форма 1'!$G511,'Предельники 2022'!$B$4:$B$28,0),MATCH(U$5,'Предельники 2022'!$C$3:$X$3,0)),"")</f>
        <v/>
      </c>
      <c r="V511" s="93" t="str">
        <f>IF(ISNUMBER('Форма 1'!AP511),INDEX('Предельники 2022'!$C$4:$X$28,MATCH('Форма 1'!$G511,'Предельники 2022'!$B$4:$B$28,0),MATCH(V$5,'Предельники 2022'!$C$3:$X$3,0)),"")</f>
        <v/>
      </c>
      <c r="W511" s="93" t="str">
        <f>IF(ISNUMBER('Форма 1'!AQ511),INDEX('Предельники 2022'!$C$4:$X$28,MATCH('Форма 1'!$G511,'Предельники 2022'!$B$4:$B$28,0),MATCH(W$5,'Предельники 2022'!$C$3:$X$3,0)),"")</f>
        <v/>
      </c>
      <c r="X511" s="30" t="str">
        <f>IF(ISNUMBER('Форма 1'!AR511),ROUND('Форма 1'!$I511*VLOOKUP('Форма 1'!$G511,'Предельники 2022'!$B$4:$X$28,'Форма 1'!AR$7),2),"")</f>
        <v/>
      </c>
      <c r="Y511" s="30" t="str">
        <f>IF(ISNUMBER('Форма 1'!AS511),ROUND('Форма 1'!$I511*VLOOKUP('Форма 1'!$G511,'Предельники 2022'!$B$4:$X$28,'Форма 1'!AS$7),2),"")</f>
        <v/>
      </c>
      <c r="Z511" s="30" t="str">
        <f>IF(ISNUMBER('Форма 1'!AT511),ROUND('Форма 1'!$I511*VLOOKUP('Форма 1'!$G511,'Предельники 2022'!$B$4:$X$28,'Форма 1'!AT$7),2),"")</f>
        <v/>
      </c>
      <c r="AA511" s="32"/>
      <c r="AB511" s="128">
        <f>'Форма 1'!T511</f>
        <v>46022</v>
      </c>
      <c r="AC511" s="130" t="str">
        <f>'Форма 1'!U511</f>
        <v>РО</v>
      </c>
    </row>
    <row r="512" spans="1:29" x14ac:dyDescent="0.25">
      <c r="A512" s="28">
        <f t="shared" si="95"/>
        <v>19</v>
      </c>
      <c r="B512" s="74" t="str">
        <f>IF(ISBLANK('Форма 1'!B512),"",'Форма 1'!B512)</f>
        <v>Губахинский муниципальный округ Пермского края</v>
      </c>
      <c r="C512" s="87" t="s">
        <v>80</v>
      </c>
      <c r="D512" s="29">
        <f>IF(ISBLANK(C512),"Введите адрес",IF(C512='Форма 1'!C512,SUM(E512:K512,M512:S512,Форма2[[#This Row],[19]:[22]]),"Ошибка в адресе!"))</f>
        <v>4957219.7300000004</v>
      </c>
      <c r="E512" s="30" t="str">
        <f>IF(ISNUMBER('Форма 1'!Z512),ROUND('Форма 1'!$I512*VLOOKUP('Форма 1'!$G512,'Предельники 2022'!$B$4:$X$28,'Форма 1'!Z$7),2),"")</f>
        <v/>
      </c>
      <c r="F512" s="30">
        <f>IF(ISNUMBER('Форма 1'!AA512),ROUND('Форма 1'!$I512*VLOOKUP('Форма 1'!$G512,'Предельники 2022'!$B$4:$X$28,'Форма 1'!AA$7),2),"")</f>
        <v>4957219.7300000004</v>
      </c>
      <c r="G512" s="30" t="str">
        <f>IF(ISNUMBER('Форма 1'!AB512),ROUND('Форма 1'!$I512*VLOOKUP('Форма 1'!$G512,'Предельники 2022'!$B$4:$X$28,'Форма 1'!AB$7),2),"")</f>
        <v/>
      </c>
      <c r="H512" s="30" t="str">
        <f>IF(ISNUMBER('Форма 1'!AC512),ROUND('Форма 1'!$I512*VLOOKUP('Форма 1'!$G512,'Предельники 2022'!$B$4:$X$28,'Форма 1'!AC$7),2),"")</f>
        <v/>
      </c>
      <c r="I512" s="30" t="str">
        <f>IF(ISNUMBER('Форма 1'!AD512),ROUND('Форма 1'!$I512*VLOOKUP('Форма 1'!$G512,'Предельники 2022'!$B$4:$X$28,'Форма 1'!AD$7),2),"")</f>
        <v/>
      </c>
      <c r="J512" s="30" t="str">
        <f>IF(ISNUMBER('Форма 1'!AE512),ROUND('Форма 1'!$I512*VLOOKUP('Форма 1'!$G512,'Предельники 2022'!$B$4:$X$28,'Форма 1'!AE$7),2),"")</f>
        <v/>
      </c>
      <c r="K512" s="30" t="str">
        <f>IF(ISNUMBER('Форма 1'!AF512),ROUND('Форма 1'!$I512*VLOOKUP('Форма 1'!$G512,'Предельники 2022'!$B$4:$X$28,'Форма 1'!AF$7),2),"")</f>
        <v/>
      </c>
      <c r="L512" s="31" t="str">
        <f>IF(ISBLANK('Форма 1'!AG512),"",'Форма 1'!AG512)</f>
        <v/>
      </c>
      <c r="M512" s="32" t="str">
        <f>IF(ISBLANK('Форма 1'!AH512),"",'Форма 1'!AH512)</f>
        <v/>
      </c>
      <c r="N512" s="30" t="str">
        <f>IF(ISNUMBER('Форма 1'!AI512),ROUND('Форма 1'!$I512*VLOOKUP('Форма 1'!$G512,'Предельники 2022'!$B$4:$X$28,'Форма 1'!AI$7),2),"")</f>
        <v/>
      </c>
      <c r="O512" s="30" t="str">
        <f>IF(ISNUMBER('Форма 1'!AJ512),ROUND('Форма 1'!$I512*VLOOKUP('Форма 1'!$G512,'Предельники 2022'!$B$4:$X$28,'Форма 1'!AJ$7),2),"")</f>
        <v/>
      </c>
      <c r="P512" s="30" t="str">
        <f>IF(ISNUMBER('Форма 1'!AK512),ROUND('Форма 1'!$I512*VLOOKUP('Форма 1'!$G512,'Предельники 2022'!$B$4:$X$28,'Форма 1'!AK$7),2),"")</f>
        <v/>
      </c>
      <c r="Q512" s="30" t="str">
        <f>IF(ISNUMBER('Форма 1'!AL512),ROUND('Форма 1'!$I512*VLOOKUP('Форма 1'!$G512,'Предельники 2022'!$B$4:$X$28,'Форма 1'!AL$7),2),"")</f>
        <v/>
      </c>
      <c r="R512" s="30" t="str">
        <f>IF(ISNUMBER('Форма 1'!AM512),ROUND('Форма 1'!$I512*VLOOKUP('Форма 1'!$G512,'Предельники 2022'!$B$4:$X$28,'Форма 1'!AM$7),2),"")</f>
        <v/>
      </c>
      <c r="S512" s="93" t="str">
        <f t="shared" si="96"/>
        <v/>
      </c>
      <c r="T512" s="93" t="str">
        <f>IF(ISNUMBER('Форма 1'!AN512),INDEX('Предельники 2022'!$C$4:$X$28,MATCH('Форма 1'!$G512,'Предельники 2022'!$B$4:$B$28,0),MATCH(T$5,'Предельники 2022'!$C$3:$X$3,0)),"")</f>
        <v/>
      </c>
      <c r="U512" s="93" t="str">
        <f>IF(ISNUMBER('Форма 1'!AO512),INDEX('Предельники 2022'!$C$4:$X$28,MATCH('Форма 1'!$G512,'Предельники 2022'!$B$4:$B$28,0),MATCH(U$5,'Предельники 2022'!$C$3:$X$3,0)),"")</f>
        <v/>
      </c>
      <c r="V512" s="93" t="str">
        <f>IF(ISNUMBER('Форма 1'!AP512),INDEX('Предельники 2022'!$C$4:$X$28,MATCH('Форма 1'!$G512,'Предельники 2022'!$B$4:$B$28,0),MATCH(V$5,'Предельники 2022'!$C$3:$X$3,0)),"")</f>
        <v/>
      </c>
      <c r="W512" s="93" t="str">
        <f>IF(ISNUMBER('Форма 1'!AQ512),INDEX('Предельники 2022'!$C$4:$X$28,MATCH('Форма 1'!$G512,'Предельники 2022'!$B$4:$B$28,0),MATCH(W$5,'Предельники 2022'!$C$3:$X$3,0)),"")</f>
        <v/>
      </c>
      <c r="X512" s="30" t="str">
        <f>IF(ISNUMBER('Форма 1'!AR512),ROUND('Форма 1'!$I512*VLOOKUP('Форма 1'!$G512,'Предельники 2022'!$B$4:$X$28,'Форма 1'!AR$7),2),"")</f>
        <v/>
      </c>
      <c r="Y512" s="30" t="str">
        <f>IF(ISNUMBER('Форма 1'!AS512),ROUND('Форма 1'!$I512*VLOOKUP('Форма 1'!$G512,'Предельники 2022'!$B$4:$X$28,'Форма 1'!AS$7),2),"")</f>
        <v/>
      </c>
      <c r="Z512" s="30" t="str">
        <f>IF(ISNUMBER('Форма 1'!AT512),ROUND('Форма 1'!$I512*VLOOKUP('Форма 1'!$G512,'Предельники 2022'!$B$4:$X$28,'Форма 1'!AT$7),2),"")</f>
        <v/>
      </c>
      <c r="AA512" s="32"/>
      <c r="AB512" s="128">
        <f>'Форма 1'!T512</f>
        <v>46022</v>
      </c>
      <c r="AC512" s="130" t="str">
        <f>'Форма 1'!U512</f>
        <v>РО</v>
      </c>
    </row>
    <row r="513" spans="1:29" x14ac:dyDescent="0.25">
      <c r="A513" s="28">
        <f t="shared" si="95"/>
        <v>20</v>
      </c>
      <c r="B513" s="74" t="str">
        <f>IF(ISBLANK('Форма 1'!B513),"",'Форма 1'!B513)</f>
        <v>Губахинский муниципальный округ Пермского края</v>
      </c>
      <c r="C513" s="87" t="s">
        <v>1675</v>
      </c>
      <c r="D513" s="29">
        <f>IF(ISBLANK(C513),"Введите адрес",IF(C513='Форма 1'!C513,SUM(E513:K513,M513:S513,Форма2[[#This Row],[19]:[22]]),"Ошибка в адресе!"))</f>
        <v>5430742.6200000001</v>
      </c>
      <c r="E513" s="30" t="str">
        <f>IF(ISNUMBER('Форма 1'!Z513),ROUND('Форма 1'!$I513*VLOOKUP('Форма 1'!$G513,'Предельники 2022'!$B$4:$X$28,'Форма 1'!Z$7),2),"")</f>
        <v/>
      </c>
      <c r="F513" s="30" t="str">
        <f>IF(ISNUMBER('Форма 1'!AA513),ROUND('Форма 1'!$I513*VLOOKUP('Форма 1'!$G513,'Предельники 2022'!$B$4:$X$28,'Форма 1'!AA$7),2),"")</f>
        <v/>
      </c>
      <c r="G513" s="30" t="str">
        <f>IF(ISNUMBER('Форма 1'!AB513),ROUND('Форма 1'!$I513*VLOOKUP('Форма 1'!$G513,'Предельники 2022'!$B$4:$X$28,'Форма 1'!AB$7),2),"")</f>
        <v/>
      </c>
      <c r="H513" s="30" t="str">
        <f>IF(ISNUMBER('Форма 1'!AC513),ROUND('Форма 1'!$I513*VLOOKUP('Форма 1'!$G513,'Предельники 2022'!$B$4:$X$28,'Форма 1'!AC$7),2),"")</f>
        <v/>
      </c>
      <c r="I513" s="30" t="str">
        <f>IF(ISNUMBER('Форма 1'!AD513),ROUND('Форма 1'!$I513*VLOOKUP('Форма 1'!$G513,'Предельники 2022'!$B$4:$X$28,'Форма 1'!AD$7),2),"")</f>
        <v/>
      </c>
      <c r="J513" s="30" t="str">
        <f>IF(ISNUMBER('Форма 1'!AE513),ROUND('Форма 1'!$I513*VLOOKUP('Форма 1'!$G513,'Предельники 2022'!$B$4:$X$28,'Форма 1'!AE$7),2),"")</f>
        <v/>
      </c>
      <c r="K513" s="30" t="str">
        <f>IF(ISNUMBER('Форма 1'!AF513),ROUND('Форма 1'!$I513*VLOOKUP('Форма 1'!$G513,'Предельники 2022'!$B$4:$X$28,'Форма 1'!AF$7),2),"")</f>
        <v/>
      </c>
      <c r="L513" s="31" t="str">
        <f>IF(ISBLANK('Форма 1'!AG513),"",'Форма 1'!AG513)</f>
        <v/>
      </c>
      <c r="M513" s="32" t="str">
        <f>IF(ISBLANK('Форма 1'!AH513),"",'Форма 1'!AH513)</f>
        <v/>
      </c>
      <c r="N513" s="30">
        <f>IF(ISNUMBER('Форма 1'!AI513),ROUND('Форма 1'!$I513*VLOOKUP('Форма 1'!$G513,'Предельники 2022'!$B$4:$X$28,'Форма 1'!AI$7),2),"")</f>
        <v>3373758.67</v>
      </c>
      <c r="O513" s="30">
        <f>IF(ISNUMBER('Форма 1'!AJ513),ROUND('Форма 1'!$I513*VLOOKUP('Форма 1'!$G513,'Предельники 2022'!$B$4:$X$28,'Форма 1'!AJ$7),2),"")</f>
        <v>2056983.95</v>
      </c>
      <c r="P513" s="30" t="str">
        <f>IF(ISNUMBER('Форма 1'!AK513),ROUND('Форма 1'!$I513*VLOOKUP('Форма 1'!$G513,'Предельники 2022'!$B$4:$X$28,'Форма 1'!AK$7),2),"")</f>
        <v/>
      </c>
      <c r="Q513" s="30" t="str">
        <f>IF(ISNUMBER('Форма 1'!AL513),ROUND('Форма 1'!$I513*VLOOKUP('Форма 1'!$G513,'Предельники 2022'!$B$4:$X$28,'Форма 1'!AL$7),2),"")</f>
        <v/>
      </c>
      <c r="R513" s="30" t="str">
        <f>IF(ISNUMBER('Форма 1'!AM513),ROUND('Форма 1'!$I513*VLOOKUP('Форма 1'!$G513,'Предельники 2022'!$B$4:$X$28,'Форма 1'!AM$7),2),"")</f>
        <v/>
      </c>
      <c r="S513" s="93" t="str">
        <f t="shared" si="96"/>
        <v/>
      </c>
      <c r="T513" s="93" t="str">
        <f>IF(ISNUMBER('Форма 1'!AN513),INDEX('Предельники 2022'!$C$4:$X$28,MATCH('Форма 1'!$G513,'Предельники 2022'!$B$4:$B$28,0),MATCH(T$5,'Предельники 2022'!$C$3:$X$3,0)),"")</f>
        <v/>
      </c>
      <c r="U513" s="93" t="str">
        <f>IF(ISNUMBER('Форма 1'!AO513),INDEX('Предельники 2022'!$C$4:$X$28,MATCH('Форма 1'!$G513,'Предельники 2022'!$B$4:$B$28,0),MATCH(U$5,'Предельники 2022'!$C$3:$X$3,0)),"")</f>
        <v/>
      </c>
      <c r="V513" s="93" t="str">
        <f>IF(ISNUMBER('Форма 1'!AP513),INDEX('Предельники 2022'!$C$4:$X$28,MATCH('Форма 1'!$G513,'Предельники 2022'!$B$4:$B$28,0),MATCH(V$5,'Предельники 2022'!$C$3:$X$3,0)),"")</f>
        <v/>
      </c>
      <c r="W513" s="93" t="str">
        <f>IF(ISNUMBER('Форма 1'!AQ513),INDEX('Предельники 2022'!$C$4:$X$28,MATCH('Форма 1'!$G513,'Предельники 2022'!$B$4:$B$28,0),MATCH(W$5,'Предельники 2022'!$C$3:$X$3,0)),"")</f>
        <v/>
      </c>
      <c r="X513" s="30" t="str">
        <f>IF(ISNUMBER('Форма 1'!AR513),ROUND('Форма 1'!$I513*VLOOKUP('Форма 1'!$G513,'Предельники 2022'!$B$4:$X$28,'Форма 1'!AR$7),2),"")</f>
        <v/>
      </c>
      <c r="Y513" s="30" t="str">
        <f>IF(ISNUMBER('Форма 1'!AS513),ROUND('Форма 1'!$I513*VLOOKUP('Форма 1'!$G513,'Предельники 2022'!$B$4:$X$28,'Форма 1'!AS$7),2),"")</f>
        <v/>
      </c>
      <c r="Z513" s="30" t="str">
        <f>IF(ISNUMBER('Форма 1'!AT513),ROUND('Форма 1'!$I513*VLOOKUP('Форма 1'!$G513,'Предельники 2022'!$B$4:$X$28,'Форма 1'!AT$7),2),"")</f>
        <v/>
      </c>
      <c r="AA513" s="32"/>
      <c r="AB513" s="128">
        <f>'Форма 1'!T513</f>
        <v>46022</v>
      </c>
      <c r="AC513" s="130" t="str">
        <f>'Форма 1'!U513</f>
        <v>РО</v>
      </c>
    </row>
    <row r="514" spans="1:29" x14ac:dyDescent="0.25">
      <c r="A514" s="28">
        <f t="shared" si="95"/>
        <v>21</v>
      </c>
      <c r="B514" s="74" t="str">
        <f>IF(ISBLANK('Форма 1'!B514),"",'Форма 1'!B514)</f>
        <v>Губахинский муниципальный округ Пермского края</v>
      </c>
      <c r="C514" s="87" t="s">
        <v>544</v>
      </c>
      <c r="D514" s="29">
        <f>IF(ISBLANK(C514),"Введите адрес",IF(C514='Форма 1'!C514,SUM(E514:K514,M514:S514,Форма2[[#This Row],[19]:[22]]),"Ошибка в адресе!"))</f>
        <v>2977090.94</v>
      </c>
      <c r="E514" s="30" t="str">
        <f>IF(ISNUMBER('Форма 1'!Z514),ROUND('Форма 1'!$I514*VLOOKUP('Форма 1'!$G514,'Предельники 2022'!$B$4:$X$28,'Форма 1'!Z$7),2),"")</f>
        <v/>
      </c>
      <c r="F514" s="30" t="str">
        <f>IF(ISNUMBER('Форма 1'!AA514),ROUND('Форма 1'!$I514*VLOOKUP('Форма 1'!$G514,'Предельники 2022'!$B$4:$X$28,'Форма 1'!AA$7),2),"")</f>
        <v/>
      </c>
      <c r="G514" s="30" t="str">
        <f>IF(ISNUMBER('Форма 1'!AB514),ROUND('Форма 1'!$I514*VLOOKUP('Форма 1'!$G514,'Предельники 2022'!$B$4:$X$28,'Форма 1'!AB$7),2),"")</f>
        <v/>
      </c>
      <c r="H514" s="30" t="str">
        <f>IF(ISNUMBER('Форма 1'!AC514),ROUND('Форма 1'!$I514*VLOOKUP('Форма 1'!$G514,'Предельники 2022'!$B$4:$X$28,'Форма 1'!AC$7),2),"")</f>
        <v/>
      </c>
      <c r="I514" s="30" t="str">
        <f>IF(ISNUMBER('Форма 1'!AD514),ROUND('Форма 1'!$I514*VLOOKUP('Форма 1'!$G514,'Предельники 2022'!$B$4:$X$28,'Форма 1'!AD$7),2),"")</f>
        <v/>
      </c>
      <c r="J514" s="30" t="str">
        <f>IF(ISNUMBER('Форма 1'!AE514),ROUND('Форма 1'!$I514*VLOOKUP('Форма 1'!$G514,'Предельники 2022'!$B$4:$X$28,'Форма 1'!AE$7),2),"")</f>
        <v/>
      </c>
      <c r="K514" s="30" t="str">
        <f>IF(ISNUMBER('Форма 1'!AF514),ROUND('Форма 1'!$I514*VLOOKUP('Форма 1'!$G514,'Предельники 2022'!$B$4:$X$28,'Форма 1'!AF$7),2),"")</f>
        <v/>
      </c>
      <c r="L514" s="31" t="str">
        <f>IF(ISBLANK('Форма 1'!AG514),"",'Форма 1'!AG514)</f>
        <v/>
      </c>
      <c r="M514" s="32" t="str">
        <f>IF(ISBLANK('Форма 1'!AH514),"",'Форма 1'!AH514)</f>
        <v/>
      </c>
      <c r="N514" s="30" t="str">
        <f>IF(ISNUMBER('Форма 1'!AI514),ROUND('Форма 1'!$I514*VLOOKUP('Форма 1'!$G514,'Предельники 2022'!$B$4:$X$28,'Форма 1'!AI$7),2),"")</f>
        <v/>
      </c>
      <c r="O514" s="30">
        <f>IF(ISNUMBER('Форма 1'!AJ514),ROUND('Форма 1'!$I514*VLOOKUP('Форма 1'!$G514,'Предельники 2022'!$B$4:$X$28,'Форма 1'!AJ$7),2),"")</f>
        <v>2977090.94</v>
      </c>
      <c r="P514" s="30" t="str">
        <f>IF(ISNUMBER('Форма 1'!AK514),ROUND('Форма 1'!$I514*VLOOKUP('Форма 1'!$G514,'Предельники 2022'!$B$4:$X$28,'Форма 1'!AK$7),2),"")</f>
        <v/>
      </c>
      <c r="Q514" s="30" t="str">
        <f>IF(ISNUMBER('Форма 1'!AL514),ROUND('Форма 1'!$I514*VLOOKUP('Форма 1'!$G514,'Предельники 2022'!$B$4:$X$28,'Форма 1'!AL$7),2),"")</f>
        <v/>
      </c>
      <c r="R514" s="30" t="str">
        <f>IF(ISNUMBER('Форма 1'!AM514),ROUND('Форма 1'!$I514*VLOOKUP('Форма 1'!$G514,'Предельники 2022'!$B$4:$X$28,'Форма 1'!AM$7),2),"")</f>
        <v/>
      </c>
      <c r="S514" s="93" t="str">
        <f t="shared" si="96"/>
        <v/>
      </c>
      <c r="T514" s="93" t="str">
        <f>IF(ISNUMBER('Форма 1'!AN514),INDEX('Предельники 2022'!$C$4:$X$28,MATCH('Форма 1'!$G514,'Предельники 2022'!$B$4:$B$28,0),MATCH(T$5,'Предельники 2022'!$C$3:$X$3,0)),"")</f>
        <v/>
      </c>
      <c r="U514" s="93" t="str">
        <f>IF(ISNUMBER('Форма 1'!AO514),INDEX('Предельники 2022'!$C$4:$X$28,MATCH('Форма 1'!$G514,'Предельники 2022'!$B$4:$B$28,0),MATCH(U$5,'Предельники 2022'!$C$3:$X$3,0)),"")</f>
        <v/>
      </c>
      <c r="V514" s="93" t="str">
        <f>IF(ISNUMBER('Форма 1'!AP514),INDEX('Предельники 2022'!$C$4:$X$28,MATCH('Форма 1'!$G514,'Предельники 2022'!$B$4:$B$28,0),MATCH(V$5,'Предельники 2022'!$C$3:$X$3,0)),"")</f>
        <v/>
      </c>
      <c r="W514" s="93" t="str">
        <f>IF(ISNUMBER('Форма 1'!AQ514),INDEX('Предельники 2022'!$C$4:$X$28,MATCH('Форма 1'!$G514,'Предельники 2022'!$B$4:$B$28,0),MATCH(W$5,'Предельники 2022'!$C$3:$X$3,0)),"")</f>
        <v/>
      </c>
      <c r="X514" s="30" t="str">
        <f>IF(ISNUMBER('Форма 1'!AR514),ROUND('Форма 1'!$I514*VLOOKUP('Форма 1'!$G514,'Предельники 2022'!$B$4:$X$28,'Форма 1'!AR$7),2),"")</f>
        <v/>
      </c>
      <c r="Y514" s="30" t="str">
        <f>IF(ISNUMBER('Форма 1'!AS514),ROUND('Форма 1'!$I514*VLOOKUP('Форма 1'!$G514,'Предельники 2022'!$B$4:$X$28,'Форма 1'!AS$7),2),"")</f>
        <v/>
      </c>
      <c r="Z514" s="30" t="str">
        <f>IF(ISNUMBER('Форма 1'!AT514),ROUND('Форма 1'!$I514*VLOOKUP('Форма 1'!$G514,'Предельники 2022'!$B$4:$X$28,'Форма 1'!AT$7),2),"")</f>
        <v/>
      </c>
      <c r="AA514" s="32"/>
      <c r="AB514" s="128">
        <f>'Форма 1'!T514</f>
        <v>46022</v>
      </c>
      <c r="AC514" s="130" t="str">
        <f>'Форма 1'!U514</f>
        <v>РО</v>
      </c>
    </row>
    <row r="515" spans="1:29" ht="15.75" x14ac:dyDescent="0.25">
      <c r="A515" s="147">
        <f t="shared" si="95"/>
        <v>0</v>
      </c>
      <c r="B515" s="148" t="str">
        <f>IF(ISBLANK('Форма 1'!B515),"",'Форма 1'!B515)</f>
        <v/>
      </c>
      <c r="C515" s="153" t="s">
        <v>1082</v>
      </c>
      <c r="D515" s="146">
        <f>IF(ISBLANK(C515),"Введите адрес",IF(C515='Форма 1'!C515,SUM(E515:K515,M515:S515,Форма2[[#This Row],[19]:[22]]),"Ошибка в адресе!"))</f>
        <v>13086736.120000001</v>
      </c>
      <c r="E515" s="149">
        <f>SUM(E516:E518)</f>
        <v>0</v>
      </c>
      <c r="F515" s="149">
        <f t="shared" ref="F515:S515" si="97">SUM(F516:F518)</f>
        <v>0</v>
      </c>
      <c r="G515" s="149">
        <f t="shared" si="97"/>
        <v>895649.3</v>
      </c>
      <c r="H515" s="149">
        <f t="shared" si="97"/>
        <v>0</v>
      </c>
      <c r="I515" s="149">
        <f t="shared" si="97"/>
        <v>0</v>
      </c>
      <c r="J515" s="149">
        <f t="shared" si="97"/>
        <v>0</v>
      </c>
      <c r="K515" s="149">
        <f t="shared" si="97"/>
        <v>0</v>
      </c>
      <c r="L515" s="155">
        <f t="shared" si="97"/>
        <v>0</v>
      </c>
      <c r="M515" s="149">
        <f t="shared" si="97"/>
        <v>0</v>
      </c>
      <c r="N515" s="149">
        <f t="shared" si="97"/>
        <v>8919912.0899999999</v>
      </c>
      <c r="O515" s="149">
        <f t="shared" si="97"/>
        <v>2675244.5699999998</v>
      </c>
      <c r="P515" s="149">
        <f t="shared" si="97"/>
        <v>0</v>
      </c>
      <c r="Q515" s="149">
        <f t="shared" si="97"/>
        <v>0</v>
      </c>
      <c r="R515" s="149">
        <f t="shared" si="97"/>
        <v>595930.16</v>
      </c>
      <c r="S515" s="149">
        <f t="shared" si="97"/>
        <v>0</v>
      </c>
      <c r="T515" s="93" t="str">
        <f>IF(ISNUMBER('Форма 1'!AN515),INDEX('Предельники 2022'!$C$4:$X$28,MATCH('Форма 1'!$G515,'Предельники 2022'!$B$4:$B$28,0),MATCH(T$5,'Предельники 2022'!$C$3:$X$3,0)),"")</f>
        <v/>
      </c>
      <c r="U515" s="93" t="str">
        <f>IF(ISNUMBER('Форма 1'!AO515),INDEX('Предельники 2022'!$C$4:$X$28,MATCH('Форма 1'!$G515,'Предельники 2022'!$B$4:$B$28,0),MATCH(U$5,'Предельники 2022'!$C$3:$X$3,0)),"")</f>
        <v/>
      </c>
      <c r="V515" s="93" t="str">
        <f>IF(ISNUMBER('Форма 1'!AP515),INDEX('Предельники 2022'!$C$4:$X$28,MATCH('Форма 1'!$G515,'Предельники 2022'!$B$4:$B$28,0),MATCH(V$5,'Предельники 2022'!$C$3:$X$3,0)),"")</f>
        <v/>
      </c>
      <c r="W515" s="93" t="str">
        <f>IF(ISNUMBER('Форма 1'!AQ515),INDEX('Предельники 2022'!$C$4:$X$28,MATCH('Форма 1'!$G515,'Предельники 2022'!$B$4:$B$28,0),MATCH(W$5,'Предельники 2022'!$C$3:$X$3,0)),"")</f>
        <v/>
      </c>
      <c r="X515" s="149">
        <f t="shared" ref="X515:Z515" si="98">SUM(X516:X518)</f>
        <v>0</v>
      </c>
      <c r="Y515" s="149">
        <f t="shared" si="98"/>
        <v>0</v>
      </c>
      <c r="Z515" s="149">
        <f t="shared" si="98"/>
        <v>0</v>
      </c>
      <c r="AA515" s="146"/>
      <c r="AB515" s="150"/>
      <c r="AC515" s="151" t="str">
        <f>'Форма 1'!U515</f>
        <v/>
      </c>
    </row>
    <row r="516" spans="1:29" x14ac:dyDescent="0.25">
      <c r="A516" s="28">
        <f t="shared" si="95"/>
        <v>1</v>
      </c>
      <c r="B516" s="74" t="str">
        <f>IF(ISBLANK('Форма 1'!B516),"",'Форма 1'!B516)</f>
        <v>Добрянский городской округ Пермского края</v>
      </c>
      <c r="C516" s="87" t="s">
        <v>415</v>
      </c>
      <c r="D516" s="29">
        <f>IF(ISBLANK(C516),"Введите адрес",IF(C516='Форма 1'!C516,SUM(E516:K516,M516:S516,Форма2[[#This Row],[19]:[22]]),"Ошибка в адресе!"))</f>
        <v>895649.3</v>
      </c>
      <c r="E516" s="30" t="str">
        <f>IF(ISNUMBER('Форма 1'!Z516),ROUND('Форма 1'!$I516*VLOOKUP('Форма 1'!$G516,'Предельники 2022'!$B$4:$X$28,'Форма 1'!Z$7),2),"")</f>
        <v/>
      </c>
      <c r="F516" s="30" t="str">
        <f>IF(ISNUMBER('Форма 1'!AA516),ROUND('Форма 1'!$I516*VLOOKUP('Форма 1'!$G516,'Предельники 2022'!$B$4:$X$28,'Форма 1'!AA$7),2),"")</f>
        <v/>
      </c>
      <c r="G516" s="30">
        <f>IF(ISNUMBER('Форма 1'!AB516),ROUND('Форма 1'!$I516*VLOOKUP('Форма 1'!$G516,'Предельники 2022'!$B$4:$X$28,'Форма 1'!AB$7),2),"")</f>
        <v>895649.3</v>
      </c>
      <c r="H516" s="30" t="str">
        <f>IF(ISNUMBER('Форма 1'!AC516),ROUND('Форма 1'!$I516*VLOOKUP('Форма 1'!$G516,'Предельники 2022'!$B$4:$X$28,'Форма 1'!AC$7),2),"")</f>
        <v/>
      </c>
      <c r="I516" s="30" t="str">
        <f>IF(ISNUMBER('Форма 1'!AD516),ROUND('Форма 1'!$I516*VLOOKUP('Форма 1'!$G516,'Предельники 2022'!$B$4:$X$28,'Форма 1'!AD$7),2),"")</f>
        <v/>
      </c>
      <c r="J516" s="30" t="str">
        <f>IF(ISNUMBER('Форма 1'!AE516),ROUND('Форма 1'!$I516*VLOOKUP('Форма 1'!$G516,'Предельники 2022'!$B$4:$X$28,'Форма 1'!AE$7),2),"")</f>
        <v/>
      </c>
      <c r="K516" s="30" t="str">
        <f>IF(ISNUMBER('Форма 1'!AF516),ROUND('Форма 1'!$I516*VLOOKUP('Форма 1'!$G516,'Предельники 2022'!$B$4:$X$28,'Форма 1'!AF$7),2),"")</f>
        <v/>
      </c>
      <c r="L516" s="31" t="str">
        <f>IF(ISBLANK('Форма 1'!AG516),"",'Форма 1'!AG516)</f>
        <v/>
      </c>
      <c r="M516" s="32" t="str">
        <f>IF(ISBLANK('Форма 1'!AH516),"",'Форма 1'!AH516)</f>
        <v/>
      </c>
      <c r="N516" s="30" t="str">
        <f>IF(ISNUMBER('Форма 1'!AI516),ROUND('Форма 1'!$I516*VLOOKUP('Форма 1'!$G516,'Предельники 2022'!$B$4:$X$28,'Форма 1'!AI$7),2),"")</f>
        <v/>
      </c>
      <c r="O516" s="30" t="str">
        <f>IF(ISNUMBER('Форма 1'!AJ516),ROUND('Форма 1'!$I516*VLOOKUP('Форма 1'!$G516,'Предельники 2022'!$B$4:$X$28,'Форма 1'!AJ$7),2),"")</f>
        <v/>
      </c>
      <c r="P516" s="30" t="str">
        <f>IF(ISNUMBER('Форма 1'!AK516),ROUND('Форма 1'!$I516*VLOOKUP('Форма 1'!$G516,'Предельники 2022'!$B$4:$X$28,'Форма 1'!AK$7),2),"")</f>
        <v/>
      </c>
      <c r="Q516" s="30" t="str">
        <f>IF(ISNUMBER('Форма 1'!AL516),ROUND('Форма 1'!$I516*VLOOKUP('Форма 1'!$G516,'Предельники 2022'!$B$4:$X$28,'Форма 1'!AL$7),2),"")</f>
        <v/>
      </c>
      <c r="R516" s="30" t="str">
        <f>IF(ISNUMBER('Форма 1'!AM516),ROUND('Форма 1'!$I516*VLOOKUP('Форма 1'!$G516,'Предельники 2022'!$B$4:$X$28,'Форма 1'!AM$7),2),"")</f>
        <v/>
      </c>
      <c r="S516" s="93" t="str">
        <f t="shared" si="96"/>
        <v/>
      </c>
      <c r="T516" s="93" t="str">
        <f>IF(ISNUMBER('Форма 1'!AN516),INDEX('Предельники 2022'!$C$4:$X$28,MATCH('Форма 1'!$G516,'Предельники 2022'!$B$4:$B$28,0),MATCH(T$5,'Предельники 2022'!$C$3:$X$3,0)),"")</f>
        <v/>
      </c>
      <c r="U516" s="93" t="str">
        <f>IF(ISNUMBER('Форма 1'!AO516),INDEX('Предельники 2022'!$C$4:$X$28,MATCH('Форма 1'!$G516,'Предельники 2022'!$B$4:$B$28,0),MATCH(U$5,'Предельники 2022'!$C$3:$X$3,0)),"")</f>
        <v/>
      </c>
      <c r="V516" s="93" t="str">
        <f>IF(ISNUMBER('Форма 1'!AP516),INDEX('Предельники 2022'!$C$4:$X$28,MATCH('Форма 1'!$G516,'Предельники 2022'!$B$4:$B$28,0),MATCH(V$5,'Предельники 2022'!$C$3:$X$3,0)),"")</f>
        <v/>
      </c>
      <c r="W516" s="93" t="str">
        <f>IF(ISNUMBER('Форма 1'!AQ516),INDEX('Предельники 2022'!$C$4:$X$28,MATCH('Форма 1'!$G516,'Предельники 2022'!$B$4:$B$28,0),MATCH(W$5,'Предельники 2022'!$C$3:$X$3,0)),"")</f>
        <v/>
      </c>
      <c r="X516" s="30" t="str">
        <f>IF(ISNUMBER('Форма 1'!AR516),ROUND('Форма 1'!$I516*VLOOKUP('Форма 1'!$G516,'Предельники 2022'!$B$4:$X$28,'Форма 1'!AR$7),2),"")</f>
        <v/>
      </c>
      <c r="Y516" s="30" t="str">
        <f>IF(ISNUMBER('Форма 1'!AS516),ROUND('Форма 1'!$I516*VLOOKUP('Форма 1'!$G516,'Предельники 2022'!$B$4:$X$28,'Форма 1'!AS$7),2),"")</f>
        <v/>
      </c>
      <c r="Z516" s="30" t="str">
        <f>IF(ISNUMBER('Форма 1'!AT516),ROUND('Форма 1'!$I516*VLOOKUP('Форма 1'!$G516,'Предельники 2022'!$B$4:$X$28,'Форма 1'!AT$7),2),"")</f>
        <v/>
      </c>
      <c r="AA516" s="32"/>
      <c r="AB516" s="128">
        <f>'Форма 1'!T516</f>
        <v>46022</v>
      </c>
      <c r="AC516" s="130" t="str">
        <f>'Форма 1'!U516</f>
        <v>РО</v>
      </c>
    </row>
    <row r="517" spans="1:29" x14ac:dyDescent="0.25">
      <c r="A517" s="28">
        <f t="shared" si="95"/>
        <v>2</v>
      </c>
      <c r="B517" s="74" t="str">
        <f>IF(ISBLANK('Форма 1'!B517),"",'Форма 1'!B517)</f>
        <v>Добрянский городской округ Пермского края</v>
      </c>
      <c r="C517" s="87" t="s">
        <v>496</v>
      </c>
      <c r="D517" s="29">
        <f>IF(ISBLANK(C517),"Введите адрес",IF(C517='Форма 1'!C517,SUM(E517:K517,M517:S517,Форма2[[#This Row],[19]:[22]]),"Ошибка в адресе!"))</f>
        <v>7658972.4800000004</v>
      </c>
      <c r="E517" s="30" t="str">
        <f>IF(ISNUMBER('Форма 1'!Z517),ROUND('Форма 1'!$I517*VLOOKUP('Форма 1'!$G517,'Предельники 2022'!$B$4:$X$28,'Форма 1'!Z$7),2),"")</f>
        <v/>
      </c>
      <c r="F517" s="30" t="str">
        <f>IF(ISNUMBER('Форма 1'!AA517),ROUND('Форма 1'!$I517*VLOOKUP('Форма 1'!$G517,'Предельники 2022'!$B$4:$X$28,'Форма 1'!AA$7),2),"")</f>
        <v/>
      </c>
      <c r="G517" s="30" t="str">
        <f>IF(ISNUMBER('Форма 1'!AB517),ROUND('Форма 1'!$I517*VLOOKUP('Форма 1'!$G517,'Предельники 2022'!$B$4:$X$28,'Форма 1'!AB$7),2),"")</f>
        <v/>
      </c>
      <c r="H517" s="30" t="str">
        <f>IF(ISNUMBER('Форма 1'!AC517),ROUND('Форма 1'!$I517*VLOOKUP('Форма 1'!$G517,'Предельники 2022'!$B$4:$X$28,'Форма 1'!AC$7),2),"")</f>
        <v/>
      </c>
      <c r="I517" s="30" t="str">
        <f>IF(ISNUMBER('Форма 1'!AD517),ROUND('Форма 1'!$I517*VLOOKUP('Форма 1'!$G517,'Предельники 2022'!$B$4:$X$28,'Форма 1'!AD$7),2),"")</f>
        <v/>
      </c>
      <c r="J517" s="30" t="str">
        <f>IF(ISNUMBER('Форма 1'!AE517),ROUND('Форма 1'!$I517*VLOOKUP('Форма 1'!$G517,'Предельники 2022'!$B$4:$X$28,'Форма 1'!AE$7),2),"")</f>
        <v/>
      </c>
      <c r="K517" s="30" t="str">
        <f>IF(ISNUMBER('Форма 1'!AF517),ROUND('Форма 1'!$I517*VLOOKUP('Форма 1'!$G517,'Предельники 2022'!$B$4:$X$28,'Форма 1'!AF$7),2),"")</f>
        <v/>
      </c>
      <c r="L517" s="31" t="str">
        <f>IF(ISBLANK('Форма 1'!AG517),"",'Форма 1'!AG517)</f>
        <v/>
      </c>
      <c r="M517" s="32" t="str">
        <f>IF(ISBLANK('Форма 1'!AH517),"",'Форма 1'!AH517)</f>
        <v/>
      </c>
      <c r="N517" s="30">
        <f>IF(ISNUMBER('Форма 1'!AI517),ROUND('Форма 1'!$I517*VLOOKUP('Форма 1'!$G517,'Предельники 2022'!$B$4:$X$28,'Форма 1'!AI$7),2),"")</f>
        <v>4387797.75</v>
      </c>
      <c r="O517" s="30">
        <f>IF(ISNUMBER('Форма 1'!AJ517),ROUND('Форма 1'!$I517*VLOOKUP('Форма 1'!$G517,'Предельники 2022'!$B$4:$X$28,'Форма 1'!AJ$7),2),"")</f>
        <v>2675244.5699999998</v>
      </c>
      <c r="P517" s="30" t="str">
        <f>IF(ISNUMBER('Форма 1'!AK517),ROUND('Форма 1'!$I517*VLOOKUP('Форма 1'!$G517,'Предельники 2022'!$B$4:$X$28,'Форма 1'!AK$7),2),"")</f>
        <v/>
      </c>
      <c r="Q517" s="30" t="str">
        <f>IF(ISNUMBER('Форма 1'!AL517),ROUND('Форма 1'!$I517*VLOOKUP('Форма 1'!$G517,'Предельники 2022'!$B$4:$X$28,'Форма 1'!AL$7),2),"")</f>
        <v/>
      </c>
      <c r="R517" s="30">
        <f>IF(ISNUMBER('Форма 1'!AM517),ROUND('Форма 1'!$I517*VLOOKUP('Форма 1'!$G517,'Предельники 2022'!$B$4:$X$28,'Форма 1'!AM$7),2),"")</f>
        <v>595930.16</v>
      </c>
      <c r="S517" s="93" t="str">
        <f t="shared" si="96"/>
        <v/>
      </c>
      <c r="T517" s="93" t="str">
        <f>IF(ISNUMBER('Форма 1'!AN517),INDEX('Предельники 2022'!$C$4:$X$28,MATCH('Форма 1'!$G517,'Предельники 2022'!$B$4:$B$28,0),MATCH(T$5,'Предельники 2022'!$C$3:$X$3,0)),"")</f>
        <v/>
      </c>
      <c r="U517" s="93" t="str">
        <f>IF(ISNUMBER('Форма 1'!AO517),INDEX('Предельники 2022'!$C$4:$X$28,MATCH('Форма 1'!$G517,'Предельники 2022'!$B$4:$B$28,0),MATCH(U$5,'Предельники 2022'!$C$3:$X$3,0)),"")</f>
        <v/>
      </c>
      <c r="V517" s="93" t="str">
        <f>IF(ISNUMBER('Форма 1'!AP517),INDEX('Предельники 2022'!$C$4:$X$28,MATCH('Форма 1'!$G517,'Предельники 2022'!$B$4:$B$28,0),MATCH(V$5,'Предельники 2022'!$C$3:$X$3,0)),"")</f>
        <v/>
      </c>
      <c r="W517" s="93" t="str">
        <f>IF(ISNUMBER('Форма 1'!AQ517),INDEX('Предельники 2022'!$C$4:$X$28,MATCH('Форма 1'!$G517,'Предельники 2022'!$B$4:$B$28,0),MATCH(W$5,'Предельники 2022'!$C$3:$X$3,0)),"")</f>
        <v/>
      </c>
      <c r="X517" s="30" t="str">
        <f>IF(ISNUMBER('Форма 1'!AR517),ROUND('Форма 1'!$I517*VLOOKUP('Форма 1'!$G517,'Предельники 2022'!$B$4:$X$28,'Форма 1'!AR$7),2),"")</f>
        <v/>
      </c>
      <c r="Y517" s="30" t="str">
        <f>IF(ISNUMBER('Форма 1'!AS517),ROUND('Форма 1'!$I517*VLOOKUP('Форма 1'!$G517,'Предельники 2022'!$B$4:$X$28,'Форма 1'!AS$7),2),"")</f>
        <v/>
      </c>
      <c r="Z517" s="30" t="str">
        <f>IF(ISNUMBER('Форма 1'!AT517),ROUND('Форма 1'!$I517*VLOOKUP('Форма 1'!$G517,'Предельники 2022'!$B$4:$X$28,'Форма 1'!AT$7),2),"")</f>
        <v/>
      </c>
      <c r="AA517" s="32"/>
      <c r="AB517" s="128">
        <f>'Форма 1'!T517</f>
        <v>46022</v>
      </c>
      <c r="AC517" s="130" t="str">
        <f>'Форма 1'!U517</f>
        <v>РО</v>
      </c>
    </row>
    <row r="518" spans="1:29" x14ac:dyDescent="0.25">
      <c r="A518" s="28">
        <f t="shared" si="95"/>
        <v>3</v>
      </c>
      <c r="B518" s="74" t="str">
        <f>IF(ISBLANK('Форма 1'!B518),"",'Форма 1'!B518)</f>
        <v>Добрянский городской округ Пермского края</v>
      </c>
      <c r="C518" s="87" t="s">
        <v>497</v>
      </c>
      <c r="D518" s="29">
        <f>IF(ISBLANK(C518),"Введите адрес",IF(C518='Форма 1'!C518,SUM(E518:K518,M518:S518,Форма2[[#This Row],[19]:[22]]),"Ошибка в адресе!"))</f>
        <v>4532114.34</v>
      </c>
      <c r="E518" s="30" t="str">
        <f>IF(ISNUMBER('Форма 1'!Z518),ROUND('Форма 1'!$I518*VLOOKUP('Форма 1'!$G518,'Предельники 2022'!$B$4:$X$28,'Форма 1'!Z$7),2),"")</f>
        <v/>
      </c>
      <c r="F518" s="30" t="str">
        <f>IF(ISNUMBER('Форма 1'!AA518),ROUND('Форма 1'!$I518*VLOOKUP('Форма 1'!$G518,'Предельники 2022'!$B$4:$X$28,'Форма 1'!AA$7),2),"")</f>
        <v/>
      </c>
      <c r="G518" s="30" t="str">
        <f>IF(ISNUMBER('Форма 1'!AB518),ROUND('Форма 1'!$I518*VLOOKUP('Форма 1'!$G518,'Предельники 2022'!$B$4:$X$28,'Форма 1'!AB$7),2),"")</f>
        <v/>
      </c>
      <c r="H518" s="30" t="str">
        <f>IF(ISNUMBER('Форма 1'!AC518),ROUND('Форма 1'!$I518*VLOOKUP('Форма 1'!$G518,'Предельники 2022'!$B$4:$X$28,'Форма 1'!AC$7),2),"")</f>
        <v/>
      </c>
      <c r="I518" s="30" t="str">
        <f>IF(ISNUMBER('Форма 1'!AD518),ROUND('Форма 1'!$I518*VLOOKUP('Форма 1'!$G518,'Предельники 2022'!$B$4:$X$28,'Форма 1'!AD$7),2),"")</f>
        <v/>
      </c>
      <c r="J518" s="30" t="str">
        <f>IF(ISNUMBER('Форма 1'!AE518),ROUND('Форма 1'!$I518*VLOOKUP('Форма 1'!$G518,'Предельники 2022'!$B$4:$X$28,'Форма 1'!AE$7),2),"")</f>
        <v/>
      </c>
      <c r="K518" s="30" t="str">
        <f>IF(ISNUMBER('Форма 1'!AF518),ROUND('Форма 1'!$I518*VLOOKUP('Форма 1'!$G518,'Предельники 2022'!$B$4:$X$28,'Форма 1'!AF$7),2),"")</f>
        <v/>
      </c>
      <c r="L518" s="31" t="str">
        <f>IF(ISBLANK('Форма 1'!AG518),"",'Форма 1'!AG518)</f>
        <v/>
      </c>
      <c r="M518" s="32" t="str">
        <f>IF(ISBLANK('Форма 1'!AH518),"",'Форма 1'!AH518)</f>
        <v/>
      </c>
      <c r="N518" s="30">
        <f>IF(ISNUMBER('Форма 1'!AI518),ROUND('Форма 1'!$I518*VLOOKUP('Форма 1'!$G518,'Предельники 2022'!$B$4:$X$28,'Форма 1'!AI$7),2),"")</f>
        <v>4532114.34</v>
      </c>
      <c r="O518" s="30" t="str">
        <f>IF(ISNUMBER('Форма 1'!AJ518),ROUND('Форма 1'!$I518*VLOOKUP('Форма 1'!$G518,'Предельники 2022'!$B$4:$X$28,'Форма 1'!AJ$7),2),"")</f>
        <v/>
      </c>
      <c r="P518" s="30" t="str">
        <f>IF(ISNUMBER('Форма 1'!AK518),ROUND('Форма 1'!$I518*VLOOKUP('Форма 1'!$G518,'Предельники 2022'!$B$4:$X$28,'Форма 1'!AK$7),2),"")</f>
        <v/>
      </c>
      <c r="Q518" s="30" t="str">
        <f>IF(ISNUMBER('Форма 1'!AL518),ROUND('Форма 1'!$I518*VLOOKUP('Форма 1'!$G518,'Предельники 2022'!$B$4:$X$28,'Форма 1'!AL$7),2),"")</f>
        <v/>
      </c>
      <c r="R518" s="30" t="str">
        <f>IF(ISNUMBER('Форма 1'!AM518),ROUND('Форма 1'!$I518*VLOOKUP('Форма 1'!$G518,'Предельники 2022'!$B$4:$X$28,'Форма 1'!AM$7),2),"")</f>
        <v/>
      </c>
      <c r="S518" s="93" t="str">
        <f t="shared" si="96"/>
        <v/>
      </c>
      <c r="T518" s="93" t="str">
        <f>IF(ISNUMBER('Форма 1'!AN518),INDEX('Предельники 2022'!$C$4:$X$28,MATCH('Форма 1'!$G518,'Предельники 2022'!$B$4:$B$28,0),MATCH(T$5,'Предельники 2022'!$C$3:$X$3,0)),"")</f>
        <v/>
      </c>
      <c r="U518" s="93" t="str">
        <f>IF(ISNUMBER('Форма 1'!AO518),INDEX('Предельники 2022'!$C$4:$X$28,MATCH('Форма 1'!$G518,'Предельники 2022'!$B$4:$B$28,0),MATCH(U$5,'Предельники 2022'!$C$3:$X$3,0)),"")</f>
        <v/>
      </c>
      <c r="V518" s="93" t="str">
        <f>IF(ISNUMBER('Форма 1'!AP518),INDEX('Предельники 2022'!$C$4:$X$28,MATCH('Форма 1'!$G518,'Предельники 2022'!$B$4:$B$28,0),MATCH(V$5,'Предельники 2022'!$C$3:$X$3,0)),"")</f>
        <v/>
      </c>
      <c r="W518" s="93" t="str">
        <f>IF(ISNUMBER('Форма 1'!AQ518),INDEX('Предельники 2022'!$C$4:$X$28,MATCH('Форма 1'!$G518,'Предельники 2022'!$B$4:$B$28,0),MATCH(W$5,'Предельники 2022'!$C$3:$X$3,0)),"")</f>
        <v/>
      </c>
      <c r="X518" s="30" t="str">
        <f>IF(ISNUMBER('Форма 1'!AR518),ROUND('Форма 1'!$I518*VLOOKUP('Форма 1'!$G518,'Предельники 2022'!$B$4:$X$28,'Форма 1'!AR$7),2),"")</f>
        <v/>
      </c>
      <c r="Y518" s="30" t="str">
        <f>IF(ISNUMBER('Форма 1'!AS518),ROUND('Форма 1'!$I518*VLOOKUP('Форма 1'!$G518,'Предельники 2022'!$B$4:$X$28,'Форма 1'!AS$7),2),"")</f>
        <v/>
      </c>
      <c r="Z518" s="30" t="str">
        <f>IF(ISNUMBER('Форма 1'!AT518),ROUND('Форма 1'!$I518*VLOOKUP('Форма 1'!$G518,'Предельники 2022'!$B$4:$X$28,'Форма 1'!AT$7),2),"")</f>
        <v/>
      </c>
      <c r="AA518" s="32"/>
      <c r="AB518" s="128">
        <f>'Форма 1'!T518</f>
        <v>46022</v>
      </c>
      <c r="AC518" s="130" t="str">
        <f>'Форма 1'!U518</f>
        <v>РО</v>
      </c>
    </row>
    <row r="519" spans="1:29" ht="15.75" x14ac:dyDescent="0.25">
      <c r="A519" s="147">
        <f>IF(NOT(ISERROR("Пермского края"=MID(C519,FIND("Пермского края",C519),14)))=$C$1,0,IF(NOT(ISERROR("город Пермь"=MID(C519,FIND("город Пермь",C519),11)))=$C$1,0,IF(NOT(ISERROR("Итого"=MID(C519,FIND("Итого",C519),5)))=$C$1,0,IF(NOT(ISERROR("Всего"=MID(C519,FIND("Всего",C519),5)))=$C$1,0,#REF!+1))))</f>
        <v>0</v>
      </c>
      <c r="B519" s="148" t="str">
        <f>IF(ISBLANK('Форма 1'!B519),"",'Форма 1'!B519)</f>
        <v/>
      </c>
      <c r="C519" s="153" t="s">
        <v>1085</v>
      </c>
      <c r="D519" s="146">
        <f>IF(ISBLANK(C519),"Введите адрес",IF(C519='Форма 1'!C519,SUM(E519:K519,M519:S519,Форма2[[#This Row],[19]:[22]]),"Ошибка в адресе!"))</f>
        <v>19421532.150000002</v>
      </c>
      <c r="E519" s="149">
        <f>SUM(E520)</f>
        <v>1135127.3700000001</v>
      </c>
      <c r="F519" s="149">
        <f t="shared" ref="F519:S519" si="99">SUM(F520)</f>
        <v>12881584.02</v>
      </c>
      <c r="G519" s="149">
        <f t="shared" si="99"/>
        <v>2049967.47</v>
      </c>
      <c r="H519" s="149">
        <f t="shared" si="99"/>
        <v>579371.64</v>
      </c>
      <c r="I519" s="149">
        <f t="shared" si="99"/>
        <v>1786864.87</v>
      </c>
      <c r="J519" s="149">
        <f t="shared" si="99"/>
        <v>988616.78</v>
      </c>
      <c r="K519" s="149">
        <f t="shared" si="99"/>
        <v>0</v>
      </c>
      <c r="L519" s="155">
        <f t="shared" si="99"/>
        <v>0</v>
      </c>
      <c r="M519" s="149">
        <f t="shared" si="99"/>
        <v>0</v>
      </c>
      <c r="N519" s="149">
        <f t="shared" si="99"/>
        <v>0</v>
      </c>
      <c r="O519" s="149">
        <f t="shared" si="99"/>
        <v>0</v>
      </c>
      <c r="P519" s="149">
        <f t="shared" si="99"/>
        <v>0</v>
      </c>
      <c r="Q519" s="149">
        <f t="shared" si="99"/>
        <v>0</v>
      </c>
      <c r="R519" s="149">
        <f t="shared" si="99"/>
        <v>0</v>
      </c>
      <c r="S519" s="149">
        <f t="shared" si="99"/>
        <v>0</v>
      </c>
      <c r="T519" s="93" t="str">
        <f>IF(ISNUMBER('Форма 1'!AN519),INDEX('Предельники 2022'!$C$4:$X$28,MATCH('Форма 1'!$G519,'Предельники 2022'!$B$4:$B$28,0),MATCH(T$5,'Предельники 2022'!$C$3:$X$3,0)),"")</f>
        <v/>
      </c>
      <c r="U519" s="93" t="str">
        <f>IF(ISNUMBER('Форма 1'!AO519),INDEX('Предельники 2022'!$C$4:$X$28,MATCH('Форма 1'!$G519,'Предельники 2022'!$B$4:$B$28,0),MATCH(U$5,'Предельники 2022'!$C$3:$X$3,0)),"")</f>
        <v/>
      </c>
      <c r="V519" s="93" t="str">
        <f>IF(ISNUMBER('Форма 1'!AP519),INDEX('Предельники 2022'!$C$4:$X$28,MATCH('Форма 1'!$G519,'Предельники 2022'!$B$4:$B$28,0),MATCH(V$5,'Предельники 2022'!$C$3:$X$3,0)),"")</f>
        <v/>
      </c>
      <c r="W519" s="93" t="str">
        <f>IF(ISNUMBER('Форма 1'!AQ519),INDEX('Предельники 2022'!$C$4:$X$28,MATCH('Форма 1'!$G519,'Предельники 2022'!$B$4:$B$28,0),MATCH(W$5,'Предельники 2022'!$C$3:$X$3,0)),"")</f>
        <v/>
      </c>
      <c r="X519" s="149">
        <f t="shared" ref="X519:Z519" si="100">SUM(X520)</f>
        <v>0</v>
      </c>
      <c r="Y519" s="149">
        <f t="shared" si="100"/>
        <v>0</v>
      </c>
      <c r="Z519" s="149">
        <f t="shared" si="100"/>
        <v>0</v>
      </c>
      <c r="AA519" s="146"/>
      <c r="AB519" s="150"/>
      <c r="AC519" s="151" t="str">
        <f>'Форма 1'!U519</f>
        <v/>
      </c>
    </row>
    <row r="520" spans="1:29" x14ac:dyDescent="0.25">
      <c r="A520" s="28">
        <f t="shared" si="95"/>
        <v>1</v>
      </c>
      <c r="B520" s="74" t="str">
        <f>IF(ISBLANK('Форма 1'!B520),"",'Форма 1'!B520)</f>
        <v>Кизеловский городской округ Пермского края</v>
      </c>
      <c r="C520" s="87" t="s">
        <v>319</v>
      </c>
      <c r="D520" s="29">
        <f>IF(ISBLANK(C520),"Введите адрес",IF(C520='Форма 1'!C520,SUM(E520:K520,M520:S520,Форма2[[#This Row],[19]:[22]]),"Ошибка в адресе!"))</f>
        <v>19421532.150000002</v>
      </c>
      <c r="E520" s="30">
        <f>IF(ISNUMBER('Форма 1'!Z520),ROUND('Форма 1'!$I520*VLOOKUP('Форма 1'!$G520,'Предельники 2022'!$B$4:$X$28,'Форма 1'!Z$7),2),"")</f>
        <v>1135127.3700000001</v>
      </c>
      <c r="F520" s="30">
        <f>IF(ISNUMBER('Форма 1'!AA520),ROUND('Форма 1'!$I520*VLOOKUP('Форма 1'!$G520,'Предельники 2022'!$B$4:$X$28,'Форма 1'!AA$7),2),"")</f>
        <v>12881584.02</v>
      </c>
      <c r="G520" s="30">
        <f>IF(ISNUMBER('Форма 1'!AB520),ROUND('Форма 1'!$I520*VLOOKUP('Форма 1'!$G520,'Предельники 2022'!$B$4:$X$28,'Форма 1'!AB$7),2),"")</f>
        <v>2049967.47</v>
      </c>
      <c r="H520" s="30">
        <f>IF(ISNUMBER('Форма 1'!AC520),ROUND('Форма 1'!$I520*VLOOKUP('Форма 1'!$G520,'Предельники 2022'!$B$4:$X$28,'Форма 1'!AC$7),2),"")</f>
        <v>579371.64</v>
      </c>
      <c r="I520" s="30">
        <f>IF(ISNUMBER('Форма 1'!AD520),ROUND('Форма 1'!$I520*VLOOKUP('Форма 1'!$G520,'Предельники 2022'!$B$4:$X$28,'Форма 1'!AD$7),2),"")</f>
        <v>1786864.87</v>
      </c>
      <c r="J520" s="30">
        <f>IF(ISNUMBER('Форма 1'!AE520),ROUND('Форма 1'!$I520*VLOOKUP('Форма 1'!$G520,'Предельники 2022'!$B$4:$X$28,'Форма 1'!AE$7),2),"")</f>
        <v>988616.78</v>
      </c>
      <c r="K520" s="30" t="str">
        <f>IF(ISNUMBER('Форма 1'!AF520),ROUND('Форма 1'!$I520*VLOOKUP('Форма 1'!$G520,'Предельники 2022'!$B$4:$X$28,'Форма 1'!AF$7),2),"")</f>
        <v/>
      </c>
      <c r="L520" s="31" t="str">
        <f>IF(ISBLANK('Форма 1'!AG520),"",'Форма 1'!AG520)</f>
        <v/>
      </c>
      <c r="M520" s="32" t="str">
        <f>IF(ISBLANK('Форма 1'!AH520),"",'Форма 1'!AH520)</f>
        <v/>
      </c>
      <c r="N520" s="30" t="str">
        <f>IF(ISNUMBER('Форма 1'!AI520),ROUND('Форма 1'!$I520*VLOOKUP('Форма 1'!$G520,'Предельники 2022'!$B$4:$X$28,'Форма 1'!AI$7),2),"")</f>
        <v/>
      </c>
      <c r="O520" s="30" t="str">
        <f>IF(ISNUMBER('Форма 1'!AJ520),ROUND('Форма 1'!$I520*VLOOKUP('Форма 1'!$G520,'Предельники 2022'!$B$4:$X$28,'Форма 1'!AJ$7),2),"")</f>
        <v/>
      </c>
      <c r="P520" s="30" t="str">
        <f>IF(ISNUMBER('Форма 1'!AK520),ROUND('Форма 1'!$I520*VLOOKUP('Форма 1'!$G520,'Предельники 2022'!$B$4:$X$28,'Форма 1'!AK$7),2),"")</f>
        <v/>
      </c>
      <c r="Q520" s="30" t="str">
        <f>IF(ISNUMBER('Форма 1'!AL520),ROUND('Форма 1'!$I520*VLOOKUP('Форма 1'!$G520,'Предельники 2022'!$B$4:$X$28,'Форма 1'!AL$7),2),"")</f>
        <v/>
      </c>
      <c r="R520" s="30" t="str">
        <f>IF(ISNUMBER('Форма 1'!AM520),ROUND('Форма 1'!$I520*VLOOKUP('Форма 1'!$G520,'Предельники 2022'!$B$4:$X$28,'Форма 1'!AM$7),2),"")</f>
        <v/>
      </c>
      <c r="S520" s="93" t="str">
        <f t="shared" si="96"/>
        <v/>
      </c>
      <c r="T520" s="93" t="str">
        <f>IF(ISNUMBER('Форма 1'!AN520),INDEX('Предельники 2022'!$C$4:$X$28,MATCH('Форма 1'!$G520,'Предельники 2022'!$B$4:$B$28,0),MATCH(T$5,'Предельники 2022'!$C$3:$X$3,0)),"")</f>
        <v/>
      </c>
      <c r="U520" s="93" t="str">
        <f>IF(ISNUMBER('Форма 1'!AO520),INDEX('Предельники 2022'!$C$4:$X$28,MATCH('Форма 1'!$G520,'Предельники 2022'!$B$4:$B$28,0),MATCH(U$5,'Предельники 2022'!$C$3:$X$3,0)),"")</f>
        <v/>
      </c>
      <c r="V520" s="93" t="str">
        <f>IF(ISNUMBER('Форма 1'!AP520),INDEX('Предельники 2022'!$C$4:$X$28,MATCH('Форма 1'!$G520,'Предельники 2022'!$B$4:$B$28,0),MATCH(V$5,'Предельники 2022'!$C$3:$X$3,0)),"")</f>
        <v/>
      </c>
      <c r="W520" s="93" t="str">
        <f>IF(ISNUMBER('Форма 1'!AQ520),INDEX('Предельники 2022'!$C$4:$X$28,MATCH('Форма 1'!$G520,'Предельники 2022'!$B$4:$B$28,0),MATCH(W$5,'Предельники 2022'!$C$3:$X$3,0)),"")</f>
        <v/>
      </c>
      <c r="X520" s="30" t="str">
        <f>IF(ISNUMBER('Форма 1'!AR520),ROUND('Форма 1'!$I520*VLOOKUP('Форма 1'!$G520,'Предельники 2022'!$B$4:$X$28,'Форма 1'!AR$7),2),"")</f>
        <v/>
      </c>
      <c r="Y520" s="30" t="str">
        <f>IF(ISNUMBER('Форма 1'!AS520),ROUND('Форма 1'!$I520*VLOOKUP('Форма 1'!$G520,'Предельники 2022'!$B$4:$X$28,'Форма 1'!AS$7),2),"")</f>
        <v/>
      </c>
      <c r="Z520" s="30" t="str">
        <f>IF(ISNUMBER('Форма 1'!AT520),ROUND('Форма 1'!$I520*VLOOKUP('Форма 1'!$G520,'Предельники 2022'!$B$4:$X$28,'Форма 1'!AT$7),2),"")</f>
        <v/>
      </c>
      <c r="AA520" s="32"/>
      <c r="AB520" s="128">
        <f>'Форма 1'!T520</f>
        <v>46022</v>
      </c>
      <c r="AC520" s="130" t="str">
        <f>'Форма 1'!U520</f>
        <v>РО</v>
      </c>
    </row>
    <row r="521" spans="1:29" ht="15.75" x14ac:dyDescent="0.25">
      <c r="A521" s="147">
        <f>IF(NOT(ISERROR("Пермского края"=MID(C521,FIND("Пермского края",C521),14)))=$C$1,0,IF(NOT(ISERROR("город Пермь"=MID(C521,FIND("город Пермь",C521),11)))=$C$1,0,IF(NOT(ISERROR("Итого"=MID(C521,FIND("Итого",C521),5)))=$C$1,0,IF(NOT(ISERROR("Всего"=MID(C521,FIND("Всего",C521),5)))=$C$1,0,#REF!+1))))</f>
        <v>0</v>
      </c>
      <c r="B521" s="148" t="str">
        <f>IF(ISBLANK('Форма 1'!B521),"",'Форма 1'!B521)</f>
        <v/>
      </c>
      <c r="C521" s="153" t="s">
        <v>1086</v>
      </c>
      <c r="D521" s="146">
        <f>IF(ISBLANK(C521),"Введите адрес",IF(C521='Форма 1'!C521,SUM(E521:K521,M521:S521,Форма2[[#This Row],[19]:[22]]),"Ошибка в адресе!"))</f>
        <v>74905056.569999993</v>
      </c>
      <c r="E521" s="149">
        <f>SUM(E522:E527)</f>
        <v>1381613.23</v>
      </c>
      <c r="F521" s="149">
        <f t="shared" ref="F521:S521" si="101">SUM(F522:F527)</f>
        <v>24162105.170000002</v>
      </c>
      <c r="G521" s="149">
        <f t="shared" si="101"/>
        <v>0</v>
      </c>
      <c r="H521" s="149">
        <f t="shared" si="101"/>
        <v>1086732.69</v>
      </c>
      <c r="I521" s="149">
        <f t="shared" si="101"/>
        <v>463291.47</v>
      </c>
      <c r="J521" s="149">
        <f t="shared" si="101"/>
        <v>2371777.7199999997</v>
      </c>
      <c r="K521" s="149">
        <f t="shared" si="101"/>
        <v>0</v>
      </c>
      <c r="L521" s="155">
        <f t="shared" si="101"/>
        <v>0</v>
      </c>
      <c r="M521" s="149">
        <f t="shared" si="101"/>
        <v>0</v>
      </c>
      <c r="N521" s="149">
        <f t="shared" si="101"/>
        <v>23779434.390000001</v>
      </c>
      <c r="O521" s="149">
        <f t="shared" si="101"/>
        <v>21660101.899999999</v>
      </c>
      <c r="P521" s="149">
        <f t="shared" si="101"/>
        <v>0</v>
      </c>
      <c r="Q521" s="149">
        <f t="shared" si="101"/>
        <v>0</v>
      </c>
      <c r="R521" s="149">
        <f t="shared" si="101"/>
        <v>0</v>
      </c>
      <c r="S521" s="149">
        <f t="shared" si="101"/>
        <v>0</v>
      </c>
      <c r="T521" s="93" t="str">
        <f>IF(ISNUMBER('Форма 1'!AN521),INDEX('Предельники 2022'!$C$4:$X$28,MATCH('Форма 1'!$G521,'Предельники 2022'!$B$4:$B$28,0),MATCH(T$5,'Предельники 2022'!$C$3:$X$3,0)),"")</f>
        <v/>
      </c>
      <c r="U521" s="93" t="str">
        <f>IF(ISNUMBER('Форма 1'!AO521),INDEX('Предельники 2022'!$C$4:$X$28,MATCH('Форма 1'!$G521,'Предельники 2022'!$B$4:$B$28,0),MATCH(U$5,'Предельники 2022'!$C$3:$X$3,0)),"")</f>
        <v/>
      </c>
      <c r="V521" s="93" t="str">
        <f>IF(ISNUMBER('Форма 1'!AP521),INDEX('Предельники 2022'!$C$4:$X$28,MATCH('Форма 1'!$G521,'Предельники 2022'!$B$4:$B$28,0),MATCH(V$5,'Предельники 2022'!$C$3:$X$3,0)),"")</f>
        <v/>
      </c>
      <c r="W521" s="93" t="str">
        <f>IF(ISNUMBER('Форма 1'!AQ521),INDEX('Предельники 2022'!$C$4:$X$28,MATCH('Форма 1'!$G521,'Предельники 2022'!$B$4:$B$28,0),MATCH(W$5,'Предельники 2022'!$C$3:$X$3,0)),"")</f>
        <v/>
      </c>
      <c r="X521" s="149">
        <f t="shared" ref="X521:Z521" si="102">SUM(X522:X527)</f>
        <v>0</v>
      </c>
      <c r="Y521" s="149">
        <f t="shared" si="102"/>
        <v>0</v>
      </c>
      <c r="Z521" s="149">
        <f t="shared" si="102"/>
        <v>0</v>
      </c>
      <c r="AA521" s="146"/>
      <c r="AB521" s="150"/>
      <c r="AC521" s="151" t="str">
        <f>'Форма 1'!U521</f>
        <v/>
      </c>
    </row>
    <row r="522" spans="1:29" x14ac:dyDescent="0.25">
      <c r="A522" s="28">
        <f t="shared" si="95"/>
        <v>1</v>
      </c>
      <c r="B522" s="74" t="str">
        <f>IF(ISBLANK('Форма 1'!B522),"",'Форма 1'!B522)</f>
        <v>Красновишерский городской округ Пермского края</v>
      </c>
      <c r="C522" s="87" t="s">
        <v>14</v>
      </c>
      <c r="D522" s="29">
        <f>IF(ISBLANK(C522),"Введите адрес",IF(C522='Форма 1'!C522,SUM(E522:K522,M522:S522,Форма2[[#This Row],[19]:[22]]),"Ошибка в адресе!"))</f>
        <v>537688.41</v>
      </c>
      <c r="E522" s="30">
        <f>IF(ISNUMBER('Форма 1'!Z522),ROUND('Форма 1'!$I522*VLOOKUP('Форма 1'!$G522,'Предельники 2022'!$B$4:$X$28,'Форма 1'!Z$7),2),"")</f>
        <v>537688.41</v>
      </c>
      <c r="F522" s="30" t="str">
        <f>IF(ISNUMBER('Форма 1'!AA522),ROUND('Форма 1'!$I522*VLOOKUP('Форма 1'!$G522,'Предельники 2022'!$B$4:$X$28,'Форма 1'!AA$7),2),"")</f>
        <v/>
      </c>
      <c r="G522" s="30" t="str">
        <f>IF(ISNUMBER('Форма 1'!AB522),ROUND('Форма 1'!$I522*VLOOKUP('Форма 1'!$G522,'Предельники 2022'!$B$4:$X$28,'Форма 1'!AB$7),2),"")</f>
        <v/>
      </c>
      <c r="H522" s="30" t="str">
        <f>IF(ISNUMBER('Форма 1'!AC522),ROUND('Форма 1'!$I522*VLOOKUP('Форма 1'!$G522,'Предельники 2022'!$B$4:$X$28,'Форма 1'!AC$7),2),"")</f>
        <v/>
      </c>
      <c r="I522" s="30" t="str">
        <f>IF(ISNUMBER('Форма 1'!AD522),ROUND('Форма 1'!$I522*VLOOKUP('Форма 1'!$G522,'Предельники 2022'!$B$4:$X$28,'Форма 1'!AD$7),2),"")</f>
        <v/>
      </c>
      <c r="J522" s="30" t="str">
        <f>IF(ISNUMBER('Форма 1'!AE522),ROUND('Форма 1'!$I522*VLOOKUP('Форма 1'!$G522,'Предельники 2022'!$B$4:$X$28,'Форма 1'!AE$7),2),"")</f>
        <v/>
      </c>
      <c r="K522" s="30" t="str">
        <f>IF(ISNUMBER('Форма 1'!AF522),ROUND('Форма 1'!$I522*VLOOKUP('Форма 1'!$G522,'Предельники 2022'!$B$4:$X$28,'Форма 1'!AF$7),2),"")</f>
        <v/>
      </c>
      <c r="L522" s="31" t="str">
        <f>IF(ISBLANK('Форма 1'!AG522),"",'Форма 1'!AG522)</f>
        <v/>
      </c>
      <c r="M522" s="32" t="str">
        <f>IF(ISBLANK('Форма 1'!AH522),"",'Форма 1'!AH522)</f>
        <v/>
      </c>
      <c r="N522" s="30" t="str">
        <f>IF(ISNUMBER('Форма 1'!AI522),ROUND('Форма 1'!$I522*VLOOKUP('Форма 1'!$G522,'Предельники 2022'!$B$4:$X$28,'Форма 1'!AI$7),2),"")</f>
        <v/>
      </c>
      <c r="O522" s="30" t="str">
        <f>IF(ISNUMBER('Форма 1'!AJ522),ROUND('Форма 1'!$I522*VLOOKUP('Форма 1'!$G522,'Предельники 2022'!$B$4:$X$28,'Форма 1'!AJ$7),2),"")</f>
        <v/>
      </c>
      <c r="P522" s="30" t="str">
        <f>IF(ISNUMBER('Форма 1'!AK522),ROUND('Форма 1'!$I522*VLOOKUP('Форма 1'!$G522,'Предельники 2022'!$B$4:$X$28,'Форма 1'!AK$7),2),"")</f>
        <v/>
      </c>
      <c r="Q522" s="30" t="str">
        <f>IF(ISNUMBER('Форма 1'!AL522),ROUND('Форма 1'!$I522*VLOOKUP('Форма 1'!$G522,'Предельники 2022'!$B$4:$X$28,'Форма 1'!AL$7),2),"")</f>
        <v/>
      </c>
      <c r="R522" s="30" t="str">
        <f>IF(ISNUMBER('Форма 1'!AM522),ROUND('Форма 1'!$I522*VLOOKUP('Форма 1'!$G522,'Предельники 2022'!$B$4:$X$28,'Форма 1'!AM$7),2),"")</f>
        <v/>
      </c>
      <c r="S522" s="93" t="str">
        <f t="shared" si="96"/>
        <v/>
      </c>
      <c r="T522" s="93" t="str">
        <f>IF(ISNUMBER('Форма 1'!AN522),INDEX('Предельники 2022'!$C$4:$X$28,MATCH('Форма 1'!$G522,'Предельники 2022'!$B$4:$B$28,0),MATCH(T$5,'Предельники 2022'!$C$3:$X$3,0)),"")</f>
        <v/>
      </c>
      <c r="U522" s="93" t="str">
        <f>IF(ISNUMBER('Форма 1'!AO522),INDEX('Предельники 2022'!$C$4:$X$28,MATCH('Форма 1'!$G522,'Предельники 2022'!$B$4:$B$28,0),MATCH(U$5,'Предельники 2022'!$C$3:$X$3,0)),"")</f>
        <v/>
      </c>
      <c r="V522" s="93" t="str">
        <f>IF(ISNUMBER('Форма 1'!AP522),INDEX('Предельники 2022'!$C$4:$X$28,MATCH('Форма 1'!$G522,'Предельники 2022'!$B$4:$B$28,0),MATCH(V$5,'Предельники 2022'!$C$3:$X$3,0)),"")</f>
        <v/>
      </c>
      <c r="W522" s="93" t="str">
        <f>IF(ISNUMBER('Форма 1'!AQ522),INDEX('Предельники 2022'!$C$4:$X$28,MATCH('Форма 1'!$G522,'Предельники 2022'!$B$4:$B$28,0),MATCH(W$5,'Предельники 2022'!$C$3:$X$3,0)),"")</f>
        <v/>
      </c>
      <c r="X522" s="30" t="str">
        <f>IF(ISNUMBER('Форма 1'!AR522),ROUND('Форма 1'!$I522*VLOOKUP('Форма 1'!$G522,'Предельники 2022'!$B$4:$X$28,'Форма 1'!AR$7),2),"")</f>
        <v/>
      </c>
      <c r="Y522" s="30" t="str">
        <f>IF(ISNUMBER('Форма 1'!AS522),ROUND('Форма 1'!$I522*VLOOKUP('Форма 1'!$G522,'Предельники 2022'!$B$4:$X$28,'Форма 1'!AS$7),2),"")</f>
        <v/>
      </c>
      <c r="Z522" s="30" t="str">
        <f>IF(ISNUMBER('Форма 1'!AT522),ROUND('Форма 1'!$I522*VLOOKUP('Форма 1'!$G522,'Предельники 2022'!$B$4:$X$28,'Форма 1'!AT$7),2),"")</f>
        <v/>
      </c>
      <c r="AA522" s="32"/>
      <c r="AB522" s="128">
        <f>'Форма 1'!T522</f>
        <v>46022</v>
      </c>
      <c r="AC522" s="130" t="str">
        <f>'Форма 1'!U522</f>
        <v>РО</v>
      </c>
    </row>
    <row r="523" spans="1:29" x14ac:dyDescent="0.25">
      <c r="A523" s="28">
        <f t="shared" si="95"/>
        <v>2</v>
      </c>
      <c r="B523" s="74" t="str">
        <f>IF(ISBLANK('Форма 1'!B523),"",'Форма 1'!B523)</f>
        <v>Красновишерский городской округ Пермского края</v>
      </c>
      <c r="C523" s="87" t="s">
        <v>13</v>
      </c>
      <c r="D523" s="29">
        <f>IF(ISBLANK(C523),"Введите адрес",IF(C523='Форма 1'!C523,SUM(E523:K523,M523:S523,Форма2[[#This Row],[19]:[22]]),"Ошибка в адресе!"))</f>
        <v>7545901.2799999993</v>
      </c>
      <c r="E523" s="30">
        <f>IF(ISNUMBER('Форма 1'!Z523),ROUND('Форма 1'!$I523*VLOOKUP('Форма 1'!$G523,'Предельники 2022'!$B$4:$X$28,'Форма 1'!Z$7),2),"")</f>
        <v>549613.35</v>
      </c>
      <c r="F523" s="30">
        <f>IF(ISNUMBER('Форма 1'!AA523),ROUND('Форма 1'!$I523*VLOOKUP('Форма 1'!$G523,'Предельники 2022'!$B$4:$X$28,'Форма 1'!AA$7),2),"")</f>
        <v>6237089.0999999996</v>
      </c>
      <c r="G523" s="30" t="str">
        <f>IF(ISNUMBER('Форма 1'!AB523),ROUND('Форма 1'!$I523*VLOOKUP('Форма 1'!$G523,'Предельники 2022'!$B$4:$X$28,'Форма 1'!AB$7),2),"")</f>
        <v/>
      </c>
      <c r="H523" s="30">
        <f>IF(ISNUMBER('Форма 1'!AC523),ROUND('Форма 1'!$I523*VLOOKUP('Форма 1'!$G523,'Предельники 2022'!$B$4:$X$28,'Форма 1'!AC$7),2),"")</f>
        <v>280523.93</v>
      </c>
      <c r="I523" s="30" t="str">
        <f>IF(ISNUMBER('Форма 1'!AD523),ROUND('Форма 1'!$I523*VLOOKUP('Форма 1'!$G523,'Предельники 2022'!$B$4:$X$28,'Форма 1'!AD$7),2),"")</f>
        <v/>
      </c>
      <c r="J523" s="30">
        <f>IF(ISNUMBER('Форма 1'!AE523),ROUND('Форма 1'!$I523*VLOOKUP('Форма 1'!$G523,'Предельники 2022'!$B$4:$X$28,'Форма 1'!AE$7),2),"")</f>
        <v>478674.9</v>
      </c>
      <c r="K523" s="30" t="str">
        <f>IF(ISNUMBER('Форма 1'!AF523),ROUND('Форма 1'!$I523*VLOOKUP('Форма 1'!$G523,'Предельники 2022'!$B$4:$X$28,'Форма 1'!AF$7),2),"")</f>
        <v/>
      </c>
      <c r="L523" s="31" t="str">
        <f>IF(ISBLANK('Форма 1'!AG523),"",'Форма 1'!AG523)</f>
        <v/>
      </c>
      <c r="M523" s="32" t="str">
        <f>IF(ISBLANK('Форма 1'!AH523),"",'Форма 1'!AH523)</f>
        <v/>
      </c>
      <c r="N523" s="30" t="str">
        <f>IF(ISNUMBER('Форма 1'!AI523),ROUND('Форма 1'!$I523*VLOOKUP('Форма 1'!$G523,'Предельники 2022'!$B$4:$X$28,'Форма 1'!AI$7),2),"")</f>
        <v/>
      </c>
      <c r="O523" s="30" t="str">
        <f>IF(ISNUMBER('Форма 1'!AJ523),ROUND('Форма 1'!$I523*VLOOKUP('Форма 1'!$G523,'Предельники 2022'!$B$4:$X$28,'Форма 1'!AJ$7),2),"")</f>
        <v/>
      </c>
      <c r="P523" s="30" t="str">
        <f>IF(ISNUMBER('Форма 1'!AK523),ROUND('Форма 1'!$I523*VLOOKUP('Форма 1'!$G523,'Предельники 2022'!$B$4:$X$28,'Форма 1'!AK$7),2),"")</f>
        <v/>
      </c>
      <c r="Q523" s="30" t="str">
        <f>IF(ISNUMBER('Форма 1'!AL523),ROUND('Форма 1'!$I523*VLOOKUP('Форма 1'!$G523,'Предельники 2022'!$B$4:$X$28,'Форма 1'!AL$7),2),"")</f>
        <v/>
      </c>
      <c r="R523" s="30" t="str">
        <f>IF(ISNUMBER('Форма 1'!AM523),ROUND('Форма 1'!$I523*VLOOKUP('Форма 1'!$G523,'Предельники 2022'!$B$4:$X$28,'Форма 1'!AM$7),2),"")</f>
        <v/>
      </c>
      <c r="S523" s="93" t="str">
        <f t="shared" si="96"/>
        <v/>
      </c>
      <c r="T523" s="93" t="str">
        <f>IF(ISNUMBER('Форма 1'!AN523),INDEX('Предельники 2022'!$C$4:$X$28,MATCH('Форма 1'!$G523,'Предельники 2022'!$B$4:$B$28,0),MATCH(T$5,'Предельники 2022'!$C$3:$X$3,0)),"")</f>
        <v/>
      </c>
      <c r="U523" s="93" t="str">
        <f>IF(ISNUMBER('Форма 1'!AO523),INDEX('Предельники 2022'!$C$4:$X$28,MATCH('Форма 1'!$G523,'Предельники 2022'!$B$4:$B$28,0),MATCH(U$5,'Предельники 2022'!$C$3:$X$3,0)),"")</f>
        <v/>
      </c>
      <c r="V523" s="93" t="str">
        <f>IF(ISNUMBER('Форма 1'!AP523),INDEX('Предельники 2022'!$C$4:$X$28,MATCH('Форма 1'!$G523,'Предельники 2022'!$B$4:$B$28,0),MATCH(V$5,'Предельники 2022'!$C$3:$X$3,0)),"")</f>
        <v/>
      </c>
      <c r="W523" s="93" t="str">
        <f>IF(ISNUMBER('Форма 1'!AQ523),INDEX('Предельники 2022'!$C$4:$X$28,MATCH('Форма 1'!$G523,'Предельники 2022'!$B$4:$B$28,0),MATCH(W$5,'Предельники 2022'!$C$3:$X$3,0)),"")</f>
        <v/>
      </c>
      <c r="X523" s="30" t="str">
        <f>IF(ISNUMBER('Форма 1'!AR523),ROUND('Форма 1'!$I523*VLOOKUP('Форма 1'!$G523,'Предельники 2022'!$B$4:$X$28,'Форма 1'!AR$7),2),"")</f>
        <v/>
      </c>
      <c r="Y523" s="30" t="str">
        <f>IF(ISNUMBER('Форма 1'!AS523),ROUND('Форма 1'!$I523*VLOOKUP('Форма 1'!$G523,'Предельники 2022'!$B$4:$X$28,'Форма 1'!AS$7),2),"")</f>
        <v/>
      </c>
      <c r="Z523" s="30" t="str">
        <f>IF(ISNUMBER('Форма 1'!AT523),ROUND('Форма 1'!$I523*VLOOKUP('Форма 1'!$G523,'Предельники 2022'!$B$4:$X$28,'Форма 1'!AT$7),2),"")</f>
        <v/>
      </c>
      <c r="AA523" s="32"/>
      <c r="AB523" s="128">
        <f>'Форма 1'!T523</f>
        <v>46022</v>
      </c>
      <c r="AC523" s="130" t="str">
        <f>'Форма 1'!U523</f>
        <v>РО</v>
      </c>
    </row>
    <row r="524" spans="1:29" x14ac:dyDescent="0.25">
      <c r="A524" s="28">
        <f t="shared" si="95"/>
        <v>3</v>
      </c>
      <c r="B524" s="74" t="str">
        <f>IF(ISBLANK('Форма 1'!B524),"",'Форма 1'!B524)</f>
        <v>Красновишерский городской округ Пермского края</v>
      </c>
      <c r="C524" s="87" t="s">
        <v>81</v>
      </c>
      <c r="D524" s="29">
        <f>IF(ISBLANK(C524),"Введите адрес",IF(C524='Форма 1'!C524,SUM(E524:K524,M524:S524,Форма2[[#This Row],[19]:[22]]),"Ошибка в адресе!"))</f>
        <v>41639518.030000001</v>
      </c>
      <c r="E524" s="30" t="str">
        <f>IF(ISNUMBER('Форма 1'!Z524),ROUND('Форма 1'!$I524*VLOOKUP('Форма 1'!$G524,'Предельники 2022'!$B$4:$X$28,'Форма 1'!Z$7),2),"")</f>
        <v/>
      </c>
      <c r="F524" s="30" t="str">
        <f>IF(ISNUMBER('Форма 1'!AA524),ROUND('Форма 1'!$I524*VLOOKUP('Форма 1'!$G524,'Предельники 2022'!$B$4:$X$28,'Форма 1'!AA$7),2),"")</f>
        <v/>
      </c>
      <c r="G524" s="30" t="str">
        <f>IF(ISNUMBER('Форма 1'!AB524),ROUND('Форма 1'!$I524*VLOOKUP('Форма 1'!$G524,'Предельники 2022'!$B$4:$X$28,'Форма 1'!AB$7),2),"")</f>
        <v/>
      </c>
      <c r="H524" s="30" t="str">
        <f>IF(ISNUMBER('Форма 1'!AC524),ROUND('Форма 1'!$I524*VLOOKUP('Форма 1'!$G524,'Предельники 2022'!$B$4:$X$28,'Форма 1'!AC$7),2),"")</f>
        <v/>
      </c>
      <c r="I524" s="30" t="str">
        <f>IF(ISNUMBER('Форма 1'!AD524),ROUND('Форма 1'!$I524*VLOOKUP('Форма 1'!$G524,'Предельники 2022'!$B$4:$X$28,'Форма 1'!AD$7),2),"")</f>
        <v/>
      </c>
      <c r="J524" s="30" t="str">
        <f>IF(ISNUMBER('Форма 1'!AE524),ROUND('Форма 1'!$I524*VLOOKUP('Форма 1'!$G524,'Предельники 2022'!$B$4:$X$28,'Форма 1'!AE$7),2),"")</f>
        <v/>
      </c>
      <c r="K524" s="30" t="str">
        <f>IF(ISNUMBER('Форма 1'!AF524),ROUND('Форма 1'!$I524*VLOOKUP('Форма 1'!$G524,'Предельники 2022'!$B$4:$X$28,'Форма 1'!AF$7),2),"")</f>
        <v/>
      </c>
      <c r="L524" s="31" t="str">
        <f>IF(ISBLANK('Форма 1'!AG524),"",'Форма 1'!AG524)</f>
        <v/>
      </c>
      <c r="M524" s="32" t="str">
        <f>IF(ISBLANK('Форма 1'!AH524),"",'Форма 1'!AH524)</f>
        <v/>
      </c>
      <c r="N524" s="30">
        <f>IF(ISNUMBER('Форма 1'!AI524),ROUND('Форма 1'!$I524*VLOOKUP('Форма 1'!$G524,'Предельники 2022'!$B$4:$X$28,'Форма 1'!AI$7),2),"")</f>
        <v>19979416.129999999</v>
      </c>
      <c r="O524" s="30">
        <f>IF(ISNUMBER('Форма 1'!AJ524),ROUND('Форма 1'!$I524*VLOOKUP('Форма 1'!$G524,'Предельники 2022'!$B$4:$X$28,'Форма 1'!AJ$7),2),"")</f>
        <v>21660101.899999999</v>
      </c>
      <c r="P524" s="30" t="str">
        <f>IF(ISNUMBER('Форма 1'!AK524),ROUND('Форма 1'!$I524*VLOOKUP('Форма 1'!$G524,'Предельники 2022'!$B$4:$X$28,'Форма 1'!AK$7),2),"")</f>
        <v/>
      </c>
      <c r="Q524" s="30" t="str">
        <f>IF(ISNUMBER('Форма 1'!AL524),ROUND('Форма 1'!$I524*VLOOKUP('Форма 1'!$G524,'Предельники 2022'!$B$4:$X$28,'Форма 1'!AL$7),2),"")</f>
        <v/>
      </c>
      <c r="R524" s="30" t="str">
        <f>IF(ISNUMBER('Форма 1'!AM524),ROUND('Форма 1'!$I524*VLOOKUP('Форма 1'!$G524,'Предельники 2022'!$B$4:$X$28,'Форма 1'!AM$7),2),"")</f>
        <v/>
      </c>
      <c r="S524" s="93" t="str">
        <f t="shared" si="96"/>
        <v/>
      </c>
      <c r="T524" s="93" t="str">
        <f>IF(ISNUMBER('Форма 1'!AN524),INDEX('Предельники 2022'!$C$4:$X$28,MATCH('Форма 1'!$G524,'Предельники 2022'!$B$4:$B$28,0),MATCH(T$5,'Предельники 2022'!$C$3:$X$3,0)),"")</f>
        <v/>
      </c>
      <c r="U524" s="93" t="str">
        <f>IF(ISNUMBER('Форма 1'!AO524),INDEX('Предельники 2022'!$C$4:$X$28,MATCH('Форма 1'!$G524,'Предельники 2022'!$B$4:$B$28,0),MATCH(U$5,'Предельники 2022'!$C$3:$X$3,0)),"")</f>
        <v/>
      </c>
      <c r="V524" s="93" t="str">
        <f>IF(ISNUMBER('Форма 1'!AP524),INDEX('Предельники 2022'!$C$4:$X$28,MATCH('Форма 1'!$G524,'Предельники 2022'!$B$4:$B$28,0),MATCH(V$5,'Предельники 2022'!$C$3:$X$3,0)),"")</f>
        <v/>
      </c>
      <c r="W524" s="93" t="str">
        <f>IF(ISNUMBER('Форма 1'!AQ524),INDEX('Предельники 2022'!$C$4:$X$28,MATCH('Форма 1'!$G524,'Предельники 2022'!$B$4:$B$28,0),MATCH(W$5,'Предельники 2022'!$C$3:$X$3,0)),"")</f>
        <v/>
      </c>
      <c r="X524" s="30" t="str">
        <f>IF(ISNUMBER('Форма 1'!AR524),ROUND('Форма 1'!$I524*VLOOKUP('Форма 1'!$G524,'Предельники 2022'!$B$4:$X$28,'Форма 1'!AR$7),2),"")</f>
        <v/>
      </c>
      <c r="Y524" s="30" t="str">
        <f>IF(ISNUMBER('Форма 1'!AS524),ROUND('Форма 1'!$I524*VLOOKUP('Форма 1'!$G524,'Предельники 2022'!$B$4:$X$28,'Форма 1'!AS$7),2),"")</f>
        <v/>
      </c>
      <c r="Z524" s="30" t="str">
        <f>IF(ISNUMBER('Форма 1'!AT524),ROUND('Форма 1'!$I524*VLOOKUP('Форма 1'!$G524,'Предельники 2022'!$B$4:$X$28,'Форма 1'!AT$7),2),"")</f>
        <v/>
      </c>
      <c r="AA524" s="32"/>
      <c r="AB524" s="128">
        <f>'Форма 1'!T524</f>
        <v>46022</v>
      </c>
      <c r="AC524" s="130" t="str">
        <f>'Форма 1'!U524</f>
        <v>РО</v>
      </c>
    </row>
    <row r="525" spans="1:29" x14ac:dyDescent="0.25">
      <c r="A525" s="28">
        <f t="shared" si="95"/>
        <v>4</v>
      </c>
      <c r="B525" s="74" t="str">
        <f>IF(ISBLANK('Форма 1'!B525),"",'Форма 1'!B525)</f>
        <v>Красновишерский городской округ Пермского края</v>
      </c>
      <c r="C525" s="87" t="s">
        <v>152</v>
      </c>
      <c r="D525" s="29">
        <f>IF(ISBLANK(C525),"Введите адрес",IF(C525='Форма 1'!C525,SUM(E525:K525,M525:S525,Форма2[[#This Row],[19]:[22]]),"Ошибка в адресе!"))</f>
        <v>773744.94</v>
      </c>
      <c r="E525" s="30" t="str">
        <f>IF(ISNUMBER('Форма 1'!Z525),ROUND('Форма 1'!$I525*VLOOKUP('Форма 1'!$G525,'Предельники 2022'!$B$4:$X$28,'Форма 1'!Z$7),2),"")</f>
        <v/>
      </c>
      <c r="F525" s="30" t="str">
        <f>IF(ISNUMBER('Форма 1'!AA525),ROUND('Форма 1'!$I525*VLOOKUP('Форма 1'!$G525,'Предельники 2022'!$B$4:$X$28,'Форма 1'!AA$7),2),"")</f>
        <v/>
      </c>
      <c r="G525" s="30" t="str">
        <f>IF(ISNUMBER('Форма 1'!AB525),ROUND('Форма 1'!$I525*VLOOKUP('Форма 1'!$G525,'Предельники 2022'!$B$4:$X$28,'Форма 1'!AB$7),2),"")</f>
        <v/>
      </c>
      <c r="H525" s="30" t="str">
        <f>IF(ISNUMBER('Форма 1'!AC525),ROUND('Форма 1'!$I525*VLOOKUP('Форма 1'!$G525,'Предельники 2022'!$B$4:$X$28,'Форма 1'!AC$7),2),"")</f>
        <v/>
      </c>
      <c r="I525" s="30" t="str">
        <f>IF(ISNUMBER('Форма 1'!AD525),ROUND('Форма 1'!$I525*VLOOKUP('Форма 1'!$G525,'Предельники 2022'!$B$4:$X$28,'Форма 1'!AD$7),2),"")</f>
        <v/>
      </c>
      <c r="J525" s="30">
        <f>IF(ISNUMBER('Форма 1'!AE525),ROUND('Форма 1'!$I525*VLOOKUP('Форма 1'!$G525,'Предельники 2022'!$B$4:$X$28,'Форма 1'!AE$7),2),"")</f>
        <v>773744.94</v>
      </c>
      <c r="K525" s="30" t="str">
        <f>IF(ISNUMBER('Форма 1'!AF525),ROUND('Форма 1'!$I525*VLOOKUP('Форма 1'!$G525,'Предельники 2022'!$B$4:$X$28,'Форма 1'!AF$7),2),"")</f>
        <v/>
      </c>
      <c r="L525" s="31" t="str">
        <f>IF(ISBLANK('Форма 1'!AG525),"",'Форма 1'!AG525)</f>
        <v/>
      </c>
      <c r="M525" s="32" t="str">
        <f>IF(ISBLANK('Форма 1'!AH525),"",'Форма 1'!AH525)</f>
        <v/>
      </c>
      <c r="N525" s="30" t="str">
        <f>IF(ISNUMBER('Форма 1'!AI525),ROUND('Форма 1'!$I525*VLOOKUP('Форма 1'!$G525,'Предельники 2022'!$B$4:$X$28,'Форма 1'!AI$7),2),"")</f>
        <v/>
      </c>
      <c r="O525" s="30" t="str">
        <f>IF(ISNUMBER('Форма 1'!AJ525),ROUND('Форма 1'!$I525*VLOOKUP('Форма 1'!$G525,'Предельники 2022'!$B$4:$X$28,'Форма 1'!AJ$7),2),"")</f>
        <v/>
      </c>
      <c r="P525" s="30" t="str">
        <f>IF(ISNUMBER('Форма 1'!AK525),ROUND('Форма 1'!$I525*VLOOKUP('Форма 1'!$G525,'Предельники 2022'!$B$4:$X$28,'Форма 1'!AK$7),2),"")</f>
        <v/>
      </c>
      <c r="Q525" s="30" t="str">
        <f>IF(ISNUMBER('Форма 1'!AL525),ROUND('Форма 1'!$I525*VLOOKUP('Форма 1'!$G525,'Предельники 2022'!$B$4:$X$28,'Форма 1'!AL$7),2),"")</f>
        <v/>
      </c>
      <c r="R525" s="30" t="str">
        <f>IF(ISNUMBER('Форма 1'!AM525),ROUND('Форма 1'!$I525*VLOOKUP('Форма 1'!$G525,'Предельники 2022'!$B$4:$X$28,'Форма 1'!AM$7),2),"")</f>
        <v/>
      </c>
      <c r="S525" s="93" t="str">
        <f t="shared" si="96"/>
        <v/>
      </c>
      <c r="T525" s="93" t="str">
        <f>IF(ISNUMBER('Форма 1'!AN525),INDEX('Предельники 2022'!$C$4:$X$28,MATCH('Форма 1'!$G525,'Предельники 2022'!$B$4:$B$28,0),MATCH(T$5,'Предельники 2022'!$C$3:$X$3,0)),"")</f>
        <v/>
      </c>
      <c r="U525" s="93" t="str">
        <f>IF(ISNUMBER('Форма 1'!AO525),INDEX('Предельники 2022'!$C$4:$X$28,MATCH('Форма 1'!$G525,'Предельники 2022'!$B$4:$B$28,0),MATCH(U$5,'Предельники 2022'!$C$3:$X$3,0)),"")</f>
        <v/>
      </c>
      <c r="V525" s="93" t="str">
        <f>IF(ISNUMBER('Форма 1'!AP525),INDEX('Предельники 2022'!$C$4:$X$28,MATCH('Форма 1'!$G525,'Предельники 2022'!$B$4:$B$28,0),MATCH(V$5,'Предельники 2022'!$C$3:$X$3,0)),"")</f>
        <v/>
      </c>
      <c r="W525" s="93" t="str">
        <f>IF(ISNUMBER('Форма 1'!AQ525),INDEX('Предельники 2022'!$C$4:$X$28,MATCH('Форма 1'!$G525,'Предельники 2022'!$B$4:$B$28,0),MATCH(W$5,'Предельники 2022'!$C$3:$X$3,0)),"")</f>
        <v/>
      </c>
      <c r="X525" s="30" t="str">
        <f>IF(ISNUMBER('Форма 1'!AR525),ROUND('Форма 1'!$I525*VLOOKUP('Форма 1'!$G525,'Предельники 2022'!$B$4:$X$28,'Форма 1'!AR$7),2),"")</f>
        <v/>
      </c>
      <c r="Y525" s="30" t="str">
        <f>IF(ISNUMBER('Форма 1'!AS525),ROUND('Форма 1'!$I525*VLOOKUP('Форма 1'!$G525,'Предельники 2022'!$B$4:$X$28,'Форма 1'!AS$7),2),"")</f>
        <v/>
      </c>
      <c r="Z525" s="30" t="str">
        <f>IF(ISNUMBER('Форма 1'!AT525),ROUND('Форма 1'!$I525*VLOOKUP('Форма 1'!$G525,'Предельники 2022'!$B$4:$X$28,'Форма 1'!AT$7),2),"")</f>
        <v/>
      </c>
      <c r="AA525" s="32"/>
      <c r="AB525" s="128">
        <f>'Форма 1'!T525</f>
        <v>46022</v>
      </c>
      <c r="AC525" s="130" t="str">
        <f>'Форма 1'!U525</f>
        <v>РО</v>
      </c>
    </row>
    <row r="526" spans="1:29" x14ac:dyDescent="0.25">
      <c r="A526" s="28">
        <f t="shared" si="95"/>
        <v>5</v>
      </c>
      <c r="B526" s="74" t="str">
        <f>IF(ISBLANK('Форма 1'!B526),"",'Форма 1'!B526)</f>
        <v>Красновишерский городской округ Пермского края</v>
      </c>
      <c r="C526" s="87" t="s">
        <v>377</v>
      </c>
      <c r="D526" s="29">
        <f>IF(ISBLANK(C526),"Введите адрес",IF(C526='Форма 1'!C526,SUM(E526:K526,M526:S526,Форма2[[#This Row],[19]:[22]]),"Ошибка в адресе!"))</f>
        <v>16360477.739999998</v>
      </c>
      <c r="E526" s="30" t="str">
        <f>IF(ISNUMBER('Форма 1'!Z526),ROUND('Форма 1'!$I526*VLOOKUP('Форма 1'!$G526,'Предельники 2022'!$B$4:$X$28,'Форма 1'!Z$7),2),"")</f>
        <v/>
      </c>
      <c r="F526" s="30">
        <f>IF(ISNUMBER('Форма 1'!AA526),ROUND('Форма 1'!$I526*VLOOKUP('Форма 1'!$G526,'Предельники 2022'!$B$4:$X$28,'Форма 1'!AA$7),2),"")</f>
        <v>14585128.359999999</v>
      </c>
      <c r="G526" s="30" t="str">
        <f>IF(ISNUMBER('Форма 1'!AB526),ROUND('Форма 1'!$I526*VLOOKUP('Форма 1'!$G526,'Предельники 2022'!$B$4:$X$28,'Форма 1'!AB$7),2),"")</f>
        <v/>
      </c>
      <c r="H526" s="30">
        <f>IF(ISNUMBER('Форма 1'!AC526),ROUND('Форма 1'!$I526*VLOOKUP('Форма 1'!$G526,'Предельники 2022'!$B$4:$X$28,'Форма 1'!AC$7),2),"")</f>
        <v>655991.5</v>
      </c>
      <c r="I526" s="30" t="str">
        <f>IF(ISNUMBER('Форма 1'!AD526),ROUND('Форма 1'!$I526*VLOOKUP('Форма 1'!$G526,'Предельники 2022'!$B$4:$X$28,'Форма 1'!AD$7),2),"")</f>
        <v/>
      </c>
      <c r="J526" s="30">
        <f>IF(ISNUMBER('Форма 1'!AE526),ROUND('Форма 1'!$I526*VLOOKUP('Форма 1'!$G526,'Предельники 2022'!$B$4:$X$28,'Форма 1'!AE$7),2),"")</f>
        <v>1119357.8799999999</v>
      </c>
      <c r="K526" s="30" t="str">
        <f>IF(ISNUMBER('Форма 1'!AF526),ROUND('Форма 1'!$I526*VLOOKUP('Форма 1'!$G526,'Предельники 2022'!$B$4:$X$28,'Форма 1'!AF$7),2),"")</f>
        <v/>
      </c>
      <c r="L526" s="31" t="str">
        <f>IF(ISBLANK('Форма 1'!AG526),"",'Форма 1'!AG526)</f>
        <v/>
      </c>
      <c r="M526" s="32" t="str">
        <f>IF(ISBLANK('Форма 1'!AH526),"",'Форма 1'!AH526)</f>
        <v/>
      </c>
      <c r="N526" s="30" t="str">
        <f>IF(ISNUMBER('Форма 1'!AI526),ROUND('Форма 1'!$I526*VLOOKUP('Форма 1'!$G526,'Предельники 2022'!$B$4:$X$28,'Форма 1'!AI$7),2),"")</f>
        <v/>
      </c>
      <c r="O526" s="30" t="str">
        <f>IF(ISNUMBER('Форма 1'!AJ526),ROUND('Форма 1'!$I526*VLOOKUP('Форма 1'!$G526,'Предельники 2022'!$B$4:$X$28,'Форма 1'!AJ$7),2),"")</f>
        <v/>
      </c>
      <c r="P526" s="30" t="str">
        <f>IF(ISNUMBER('Форма 1'!AK526),ROUND('Форма 1'!$I526*VLOOKUP('Форма 1'!$G526,'Предельники 2022'!$B$4:$X$28,'Форма 1'!AK$7),2),"")</f>
        <v/>
      </c>
      <c r="Q526" s="30" t="str">
        <f>IF(ISNUMBER('Форма 1'!AL526),ROUND('Форма 1'!$I526*VLOOKUP('Форма 1'!$G526,'Предельники 2022'!$B$4:$X$28,'Форма 1'!AL$7),2),"")</f>
        <v/>
      </c>
      <c r="R526" s="30" t="str">
        <f>IF(ISNUMBER('Форма 1'!AM526),ROUND('Форма 1'!$I526*VLOOKUP('Форма 1'!$G526,'Предельники 2022'!$B$4:$X$28,'Форма 1'!AM$7),2),"")</f>
        <v/>
      </c>
      <c r="S526" s="93" t="str">
        <f t="shared" si="96"/>
        <v/>
      </c>
      <c r="T526" s="93" t="str">
        <f>IF(ISNUMBER('Форма 1'!AN526),INDEX('Предельники 2022'!$C$4:$X$28,MATCH('Форма 1'!$G526,'Предельники 2022'!$B$4:$B$28,0),MATCH(T$5,'Предельники 2022'!$C$3:$X$3,0)),"")</f>
        <v/>
      </c>
      <c r="U526" s="93" t="str">
        <f>IF(ISNUMBER('Форма 1'!AO526),INDEX('Предельники 2022'!$C$4:$X$28,MATCH('Форма 1'!$G526,'Предельники 2022'!$B$4:$B$28,0),MATCH(U$5,'Предельники 2022'!$C$3:$X$3,0)),"")</f>
        <v/>
      </c>
      <c r="V526" s="93" t="str">
        <f>IF(ISNUMBER('Форма 1'!AP526),INDEX('Предельники 2022'!$C$4:$X$28,MATCH('Форма 1'!$G526,'Предельники 2022'!$B$4:$B$28,0),MATCH(V$5,'Предельники 2022'!$C$3:$X$3,0)),"")</f>
        <v/>
      </c>
      <c r="W526" s="93" t="str">
        <f>IF(ISNUMBER('Форма 1'!AQ526),INDEX('Предельники 2022'!$C$4:$X$28,MATCH('Форма 1'!$G526,'Предельники 2022'!$B$4:$B$28,0),MATCH(W$5,'Предельники 2022'!$C$3:$X$3,0)),"")</f>
        <v/>
      </c>
      <c r="X526" s="30" t="str">
        <f>IF(ISNUMBER('Форма 1'!AR526),ROUND('Форма 1'!$I526*VLOOKUP('Форма 1'!$G526,'Предельники 2022'!$B$4:$X$28,'Форма 1'!AR$7),2),"")</f>
        <v/>
      </c>
      <c r="Y526" s="30" t="str">
        <f>IF(ISNUMBER('Форма 1'!AS526),ROUND('Форма 1'!$I526*VLOOKUP('Форма 1'!$G526,'Предельники 2022'!$B$4:$X$28,'Форма 1'!AS$7),2),"")</f>
        <v/>
      </c>
      <c r="Z526" s="30" t="str">
        <f>IF(ISNUMBER('Форма 1'!AT526),ROUND('Форма 1'!$I526*VLOOKUP('Форма 1'!$G526,'Предельники 2022'!$B$4:$X$28,'Форма 1'!AT$7),2),"")</f>
        <v/>
      </c>
      <c r="AA526" s="32"/>
      <c r="AB526" s="128">
        <f>'Форма 1'!T526</f>
        <v>46022</v>
      </c>
      <c r="AC526" s="130" t="str">
        <f>'Форма 1'!U526</f>
        <v>СС</v>
      </c>
    </row>
    <row r="527" spans="1:29" x14ac:dyDescent="0.25">
      <c r="A527" s="28">
        <f t="shared" si="95"/>
        <v>6</v>
      </c>
      <c r="B527" s="74" t="str">
        <f>IF(ISBLANK('Форма 1'!B527),"",'Форма 1'!B527)</f>
        <v>Красновишерский городской округ Пермского края</v>
      </c>
      <c r="C527" s="87" t="s">
        <v>320</v>
      </c>
      <c r="D527" s="29">
        <f>IF(ISBLANK(C527),"Введите адрес",IF(C527='Форма 1'!C527,SUM(E527:K527,M527:S527,Форма2[[#This Row],[19]:[22]]),"Ошибка в адресе!"))</f>
        <v>8047726.169999999</v>
      </c>
      <c r="E527" s="30">
        <f>IF(ISNUMBER('Форма 1'!Z527),ROUND('Форма 1'!$I527*VLOOKUP('Форма 1'!$G527,'Предельники 2022'!$B$4:$X$28,'Форма 1'!Z$7),2),"")</f>
        <v>294311.46999999997</v>
      </c>
      <c r="F527" s="30">
        <f>IF(ISNUMBER('Форма 1'!AA527),ROUND('Форма 1'!$I527*VLOOKUP('Форма 1'!$G527,'Предельники 2022'!$B$4:$X$28,'Форма 1'!AA$7),2),"")</f>
        <v>3339887.71</v>
      </c>
      <c r="G527" s="30" t="str">
        <f>IF(ISNUMBER('Форма 1'!AB527),ROUND('Форма 1'!$I527*VLOOKUP('Форма 1'!$G527,'Предельники 2022'!$B$4:$X$28,'Форма 1'!AB$7),2),"")</f>
        <v/>
      </c>
      <c r="H527" s="30">
        <f>IF(ISNUMBER('Форма 1'!AC527),ROUND('Форма 1'!$I527*VLOOKUP('Форма 1'!$G527,'Предельники 2022'!$B$4:$X$28,'Форма 1'!AC$7),2),"")</f>
        <v>150217.26</v>
      </c>
      <c r="I527" s="30">
        <f>IF(ISNUMBER('Форма 1'!AD527),ROUND('Форма 1'!$I527*VLOOKUP('Форма 1'!$G527,'Предельники 2022'!$B$4:$X$28,'Форма 1'!AD$7),2),"")</f>
        <v>463291.47</v>
      </c>
      <c r="J527" s="30" t="str">
        <f>IF(ISNUMBER('Форма 1'!AE527),ROUND('Форма 1'!$I527*VLOOKUP('Форма 1'!$G527,'Предельники 2022'!$B$4:$X$28,'Форма 1'!AE$7),2),"")</f>
        <v/>
      </c>
      <c r="K527" s="30" t="str">
        <f>IF(ISNUMBER('Форма 1'!AF527),ROUND('Форма 1'!$I527*VLOOKUP('Форма 1'!$G527,'Предельники 2022'!$B$4:$X$28,'Форма 1'!AF$7),2),"")</f>
        <v/>
      </c>
      <c r="L527" s="31" t="str">
        <f>IF(ISBLANK('Форма 1'!AG527),"",'Форма 1'!AG527)</f>
        <v/>
      </c>
      <c r="M527" s="32" t="str">
        <f>IF(ISBLANK('Форма 1'!AH527),"",'Форма 1'!AH527)</f>
        <v/>
      </c>
      <c r="N527" s="30">
        <f>IF(ISNUMBER('Форма 1'!AI527),ROUND('Форма 1'!$I527*VLOOKUP('Форма 1'!$G527,'Предельники 2022'!$B$4:$X$28,'Форма 1'!AI$7),2),"")</f>
        <v>3800018.26</v>
      </c>
      <c r="O527" s="30" t="str">
        <f>IF(ISNUMBER('Форма 1'!AJ527),ROUND('Форма 1'!$I527*VLOOKUP('Форма 1'!$G527,'Предельники 2022'!$B$4:$X$28,'Форма 1'!AJ$7),2),"")</f>
        <v/>
      </c>
      <c r="P527" s="30" t="str">
        <f>IF(ISNUMBER('Форма 1'!AK527),ROUND('Форма 1'!$I527*VLOOKUP('Форма 1'!$G527,'Предельники 2022'!$B$4:$X$28,'Форма 1'!AK$7),2),"")</f>
        <v/>
      </c>
      <c r="Q527" s="30" t="str">
        <f>IF(ISNUMBER('Форма 1'!AL527),ROUND('Форма 1'!$I527*VLOOKUP('Форма 1'!$G527,'Предельники 2022'!$B$4:$X$28,'Форма 1'!AL$7),2),"")</f>
        <v/>
      </c>
      <c r="R527" s="30" t="str">
        <f>IF(ISNUMBER('Форма 1'!AM527),ROUND('Форма 1'!$I527*VLOOKUP('Форма 1'!$G527,'Предельники 2022'!$B$4:$X$28,'Форма 1'!AM$7),2),"")</f>
        <v/>
      </c>
      <c r="S527" s="93" t="str">
        <f t="shared" si="96"/>
        <v/>
      </c>
      <c r="T527" s="93" t="str">
        <f>IF(ISNUMBER('Форма 1'!AN527),INDEX('Предельники 2022'!$C$4:$X$28,MATCH('Форма 1'!$G527,'Предельники 2022'!$B$4:$B$28,0),MATCH(T$5,'Предельники 2022'!$C$3:$X$3,0)),"")</f>
        <v/>
      </c>
      <c r="U527" s="93" t="str">
        <f>IF(ISNUMBER('Форма 1'!AO527),INDEX('Предельники 2022'!$C$4:$X$28,MATCH('Форма 1'!$G527,'Предельники 2022'!$B$4:$B$28,0),MATCH(U$5,'Предельники 2022'!$C$3:$X$3,0)),"")</f>
        <v/>
      </c>
      <c r="V527" s="93" t="str">
        <f>IF(ISNUMBER('Форма 1'!AP527),INDEX('Предельники 2022'!$C$4:$X$28,MATCH('Форма 1'!$G527,'Предельники 2022'!$B$4:$B$28,0),MATCH(V$5,'Предельники 2022'!$C$3:$X$3,0)),"")</f>
        <v/>
      </c>
      <c r="W527" s="93" t="str">
        <f>IF(ISNUMBER('Форма 1'!AQ527),INDEX('Предельники 2022'!$C$4:$X$28,MATCH('Форма 1'!$G527,'Предельники 2022'!$B$4:$B$28,0),MATCH(W$5,'Предельники 2022'!$C$3:$X$3,0)),"")</f>
        <v/>
      </c>
      <c r="X527" s="30" t="str">
        <f>IF(ISNUMBER('Форма 1'!AR527),ROUND('Форма 1'!$I527*VLOOKUP('Форма 1'!$G527,'Предельники 2022'!$B$4:$X$28,'Форма 1'!AR$7),2),"")</f>
        <v/>
      </c>
      <c r="Y527" s="30" t="str">
        <f>IF(ISNUMBER('Форма 1'!AS527),ROUND('Форма 1'!$I527*VLOOKUP('Форма 1'!$G527,'Предельники 2022'!$B$4:$X$28,'Форма 1'!AS$7),2),"")</f>
        <v/>
      </c>
      <c r="Z527" s="30" t="str">
        <f>IF(ISNUMBER('Форма 1'!AT527),ROUND('Форма 1'!$I527*VLOOKUP('Форма 1'!$G527,'Предельники 2022'!$B$4:$X$28,'Форма 1'!AT$7),2),"")</f>
        <v/>
      </c>
      <c r="AA527" s="32"/>
      <c r="AB527" s="128">
        <f>'Форма 1'!T527</f>
        <v>46022</v>
      </c>
      <c r="AC527" s="130" t="str">
        <f>'Форма 1'!U527</f>
        <v>РО</v>
      </c>
    </row>
    <row r="528" spans="1:29" ht="15.75" x14ac:dyDescent="0.25">
      <c r="A528" s="147">
        <f t="shared" si="95"/>
        <v>0</v>
      </c>
      <c r="B528" s="148" t="str">
        <f>IF(ISBLANK('Форма 1'!B528),"",'Форма 1'!B528)</f>
        <v/>
      </c>
      <c r="C528" s="153" t="s">
        <v>1087</v>
      </c>
      <c r="D528" s="146">
        <f>IF(ISBLANK(C528),"Введите адрес",IF(C528='Форма 1'!C528,SUM(E528:K528,M528:S528,Форма2[[#This Row],[19]:[22]]),"Ошибка в адресе!"))</f>
        <v>138275498.55999997</v>
      </c>
      <c r="E528" s="149">
        <f>SUM(E529:E543)</f>
        <v>4937341.41</v>
      </c>
      <c r="F528" s="149">
        <f t="shared" ref="F528:S528" si="103">SUM(F529:F543)</f>
        <v>77934851.019999981</v>
      </c>
      <c r="G528" s="149">
        <f t="shared" si="103"/>
        <v>0</v>
      </c>
      <c r="H528" s="149">
        <f t="shared" si="103"/>
        <v>2273358.3499999996</v>
      </c>
      <c r="I528" s="149">
        <f t="shared" si="103"/>
        <v>3494727.82</v>
      </c>
      <c r="J528" s="149">
        <f t="shared" si="103"/>
        <v>3554378.72</v>
      </c>
      <c r="K528" s="149">
        <f t="shared" si="103"/>
        <v>0</v>
      </c>
      <c r="L528" s="155">
        <f t="shared" si="103"/>
        <v>0</v>
      </c>
      <c r="M528" s="149">
        <f t="shared" si="103"/>
        <v>0</v>
      </c>
      <c r="N528" s="149">
        <f t="shared" si="103"/>
        <v>46080841.240000002</v>
      </c>
      <c r="O528" s="149">
        <f t="shared" si="103"/>
        <v>0</v>
      </c>
      <c r="P528" s="149">
        <f t="shared" si="103"/>
        <v>0</v>
      </c>
      <c r="Q528" s="149">
        <f t="shared" si="103"/>
        <v>0</v>
      </c>
      <c r="R528" s="149">
        <f t="shared" si="103"/>
        <v>0</v>
      </c>
      <c r="S528" s="149">
        <f t="shared" si="103"/>
        <v>0</v>
      </c>
      <c r="T528" s="93" t="str">
        <f>IF(ISNUMBER('Форма 1'!AN528),INDEX('Предельники 2022'!$C$4:$X$28,MATCH('Форма 1'!$G528,'Предельники 2022'!$B$4:$B$28,0),MATCH(T$5,'Предельники 2022'!$C$3:$X$3,0)),"")</f>
        <v/>
      </c>
      <c r="U528" s="93" t="str">
        <f>IF(ISNUMBER('Форма 1'!AO528),INDEX('Предельники 2022'!$C$4:$X$28,MATCH('Форма 1'!$G528,'Предельники 2022'!$B$4:$B$28,0),MATCH(U$5,'Предельники 2022'!$C$3:$X$3,0)),"")</f>
        <v/>
      </c>
      <c r="V528" s="93" t="str">
        <f>IF(ISNUMBER('Форма 1'!AP528),INDEX('Предельники 2022'!$C$4:$X$28,MATCH('Форма 1'!$G528,'Предельники 2022'!$B$4:$B$28,0),MATCH(V$5,'Предельники 2022'!$C$3:$X$3,0)),"")</f>
        <v/>
      </c>
      <c r="W528" s="93" t="str">
        <f>IF(ISNUMBER('Форма 1'!AQ528),INDEX('Предельники 2022'!$C$4:$X$28,MATCH('Форма 1'!$G528,'Предельники 2022'!$B$4:$B$28,0),MATCH(W$5,'Предельники 2022'!$C$3:$X$3,0)),"")</f>
        <v/>
      </c>
      <c r="X528" s="149">
        <f t="shared" ref="X528:Z528" si="104">SUM(X529:X543)</f>
        <v>0</v>
      </c>
      <c r="Y528" s="149">
        <f t="shared" si="104"/>
        <v>0</v>
      </c>
      <c r="Z528" s="149">
        <f t="shared" si="104"/>
        <v>0</v>
      </c>
      <c r="AA528" s="146"/>
      <c r="AB528" s="150"/>
      <c r="AC528" s="151" t="str">
        <f>'Форма 1'!U528</f>
        <v/>
      </c>
    </row>
    <row r="529" spans="1:29" x14ac:dyDescent="0.25">
      <c r="A529" s="28">
        <f t="shared" si="95"/>
        <v>1</v>
      </c>
      <c r="B529" s="74" t="str">
        <f>IF(ISBLANK('Форма 1'!B529),"",'Форма 1'!B529)</f>
        <v>Краснокамский городской округ Пермского края</v>
      </c>
      <c r="C529" s="87" t="s">
        <v>378</v>
      </c>
      <c r="D529" s="29">
        <f>IF(ISBLANK(C529),"Введите адрес",IF(C529='Форма 1'!C529,SUM(E529:K529,M529:S529,Форма2[[#This Row],[19]:[22]]),"Ошибка в адресе!"))</f>
        <v>7833329.5999999996</v>
      </c>
      <c r="E529" s="30" t="str">
        <f>IF(ISNUMBER('Форма 1'!Z529),ROUND('Форма 1'!$I529*VLOOKUP('Форма 1'!$G529,'Предельники 2022'!$B$4:$X$28,'Форма 1'!Z$7),2),"")</f>
        <v/>
      </c>
      <c r="F529" s="30">
        <f>IF(ISNUMBER('Форма 1'!AA529),ROUND('Форма 1'!$I529*VLOOKUP('Форма 1'!$G529,'Предельники 2022'!$B$4:$X$28,'Форма 1'!AA$7),2),"")</f>
        <v>7833329.5999999996</v>
      </c>
      <c r="G529" s="30" t="str">
        <f>IF(ISNUMBER('Форма 1'!AB529),ROUND('Форма 1'!$I529*VLOOKUP('Форма 1'!$G529,'Предельники 2022'!$B$4:$X$28,'Форма 1'!AB$7),2),"")</f>
        <v/>
      </c>
      <c r="H529" s="30" t="str">
        <f>IF(ISNUMBER('Форма 1'!AC529),ROUND('Форма 1'!$I529*VLOOKUP('Форма 1'!$G529,'Предельники 2022'!$B$4:$X$28,'Форма 1'!AC$7),2),"")</f>
        <v/>
      </c>
      <c r="I529" s="30" t="str">
        <f>IF(ISNUMBER('Форма 1'!AD529),ROUND('Форма 1'!$I529*VLOOKUP('Форма 1'!$G529,'Предельники 2022'!$B$4:$X$28,'Форма 1'!AD$7),2),"")</f>
        <v/>
      </c>
      <c r="J529" s="30" t="str">
        <f>IF(ISNUMBER('Форма 1'!AE529),ROUND('Форма 1'!$I529*VLOOKUP('Форма 1'!$G529,'Предельники 2022'!$B$4:$X$28,'Форма 1'!AE$7),2),"")</f>
        <v/>
      </c>
      <c r="K529" s="30" t="str">
        <f>IF(ISNUMBER('Форма 1'!AF529),ROUND('Форма 1'!$I529*VLOOKUP('Форма 1'!$G529,'Предельники 2022'!$B$4:$X$28,'Форма 1'!AF$7),2),"")</f>
        <v/>
      </c>
      <c r="L529" s="31" t="str">
        <f>IF(ISBLANK('Форма 1'!AG529),"",'Форма 1'!AG529)</f>
        <v/>
      </c>
      <c r="M529" s="32" t="str">
        <f>IF(ISBLANK('Форма 1'!AH529),"",'Форма 1'!AH529)</f>
        <v/>
      </c>
      <c r="N529" s="30" t="str">
        <f>IF(ISNUMBER('Форма 1'!AI529),ROUND('Форма 1'!$I529*VLOOKUP('Форма 1'!$G529,'Предельники 2022'!$B$4:$X$28,'Форма 1'!AI$7),2),"")</f>
        <v/>
      </c>
      <c r="O529" s="30" t="str">
        <f>IF(ISNUMBER('Форма 1'!AJ529),ROUND('Форма 1'!$I529*VLOOKUP('Форма 1'!$G529,'Предельники 2022'!$B$4:$X$28,'Форма 1'!AJ$7),2),"")</f>
        <v/>
      </c>
      <c r="P529" s="30" t="str">
        <f>IF(ISNUMBER('Форма 1'!AK529),ROUND('Форма 1'!$I529*VLOOKUP('Форма 1'!$G529,'Предельники 2022'!$B$4:$X$28,'Форма 1'!AK$7),2),"")</f>
        <v/>
      </c>
      <c r="Q529" s="30" t="str">
        <f>IF(ISNUMBER('Форма 1'!AL529),ROUND('Форма 1'!$I529*VLOOKUP('Форма 1'!$G529,'Предельники 2022'!$B$4:$X$28,'Форма 1'!AL$7),2),"")</f>
        <v/>
      </c>
      <c r="R529" s="30" t="str">
        <f>IF(ISNUMBER('Форма 1'!AM529),ROUND('Форма 1'!$I529*VLOOKUP('Форма 1'!$G529,'Предельники 2022'!$B$4:$X$28,'Форма 1'!AM$7),2),"")</f>
        <v/>
      </c>
      <c r="S529" s="93" t="str">
        <f t="shared" si="96"/>
        <v/>
      </c>
      <c r="T529" s="93" t="str">
        <f>IF(ISNUMBER('Форма 1'!AN529),INDEX('Предельники 2022'!$C$4:$X$28,MATCH('Форма 1'!$G529,'Предельники 2022'!$B$4:$B$28,0),MATCH(T$5,'Предельники 2022'!$C$3:$X$3,0)),"")</f>
        <v/>
      </c>
      <c r="U529" s="93" t="str">
        <f>IF(ISNUMBER('Форма 1'!AO529),INDEX('Предельники 2022'!$C$4:$X$28,MATCH('Форма 1'!$G529,'Предельники 2022'!$B$4:$B$28,0),MATCH(U$5,'Предельники 2022'!$C$3:$X$3,0)),"")</f>
        <v/>
      </c>
      <c r="V529" s="93" t="str">
        <f>IF(ISNUMBER('Форма 1'!AP529),INDEX('Предельники 2022'!$C$4:$X$28,MATCH('Форма 1'!$G529,'Предельники 2022'!$B$4:$B$28,0),MATCH(V$5,'Предельники 2022'!$C$3:$X$3,0)),"")</f>
        <v/>
      </c>
      <c r="W529" s="93" t="str">
        <f>IF(ISNUMBER('Форма 1'!AQ529),INDEX('Предельники 2022'!$C$4:$X$28,MATCH('Форма 1'!$G529,'Предельники 2022'!$B$4:$B$28,0),MATCH(W$5,'Предельники 2022'!$C$3:$X$3,0)),"")</f>
        <v/>
      </c>
      <c r="X529" s="30" t="str">
        <f>IF(ISNUMBER('Форма 1'!AR529),ROUND('Форма 1'!$I529*VLOOKUP('Форма 1'!$G529,'Предельники 2022'!$B$4:$X$28,'Форма 1'!AR$7),2),"")</f>
        <v/>
      </c>
      <c r="Y529" s="30" t="str">
        <f>IF(ISNUMBER('Форма 1'!AS529),ROUND('Форма 1'!$I529*VLOOKUP('Форма 1'!$G529,'Предельники 2022'!$B$4:$X$28,'Форма 1'!AS$7),2),"")</f>
        <v/>
      </c>
      <c r="Z529" s="30" t="str">
        <f>IF(ISNUMBER('Форма 1'!AT529),ROUND('Форма 1'!$I529*VLOOKUP('Форма 1'!$G529,'Предельники 2022'!$B$4:$X$28,'Форма 1'!AT$7),2),"")</f>
        <v/>
      </c>
      <c r="AA529" s="32"/>
      <c r="AB529" s="128">
        <f>'Форма 1'!T529</f>
        <v>46022</v>
      </c>
      <c r="AC529" s="130" t="str">
        <f>'Форма 1'!U529</f>
        <v>РО</v>
      </c>
    </row>
    <row r="530" spans="1:29" x14ac:dyDescent="0.25">
      <c r="A530" s="28">
        <f t="shared" si="95"/>
        <v>2</v>
      </c>
      <c r="B530" s="74" t="str">
        <f>IF(ISBLANK('Форма 1'!B530),"",'Форма 1'!B530)</f>
        <v>Краснокамский городской округ Пермского края</v>
      </c>
      <c r="C530" s="87" t="s">
        <v>321</v>
      </c>
      <c r="D530" s="29">
        <f>IF(ISBLANK(C530),"Введите адрес",IF(C530='Форма 1'!C530,SUM(E530:K530,M530:S530,Форма2[[#This Row],[19]:[22]]),"Ошибка в адресе!"))</f>
        <v>21279625.550000001</v>
      </c>
      <c r="E530" s="30">
        <f>IF(ISNUMBER('Форма 1'!Z530),ROUND('Форма 1'!$I530*VLOOKUP('Форма 1'!$G530,'Предельники 2022'!$B$4:$X$28,'Форма 1'!Z$7),2),"")</f>
        <v>1723306.18</v>
      </c>
      <c r="F530" s="30">
        <f>IF(ISNUMBER('Форма 1'!AA530),ROUND('Форма 1'!$I530*VLOOKUP('Форма 1'!$G530,'Предельники 2022'!$B$4:$X$28,'Форма 1'!AA$7),2),"")</f>
        <v>19556319.370000001</v>
      </c>
      <c r="G530" s="30" t="str">
        <f>IF(ISNUMBER('Форма 1'!AB530),ROUND('Форма 1'!$I530*VLOOKUP('Форма 1'!$G530,'Предельники 2022'!$B$4:$X$28,'Форма 1'!AB$7),2),"")</f>
        <v/>
      </c>
      <c r="H530" s="30" t="str">
        <f>IF(ISNUMBER('Форма 1'!AC530),ROUND('Форма 1'!$I530*VLOOKUP('Форма 1'!$G530,'Предельники 2022'!$B$4:$X$28,'Форма 1'!AC$7),2),"")</f>
        <v/>
      </c>
      <c r="I530" s="30" t="str">
        <f>IF(ISNUMBER('Форма 1'!AD530),ROUND('Форма 1'!$I530*VLOOKUP('Форма 1'!$G530,'Предельники 2022'!$B$4:$X$28,'Форма 1'!AD$7),2),"")</f>
        <v/>
      </c>
      <c r="J530" s="30" t="str">
        <f>IF(ISNUMBER('Форма 1'!AE530),ROUND('Форма 1'!$I530*VLOOKUP('Форма 1'!$G530,'Предельники 2022'!$B$4:$X$28,'Форма 1'!AE$7),2),"")</f>
        <v/>
      </c>
      <c r="K530" s="30" t="str">
        <f>IF(ISNUMBER('Форма 1'!AF530),ROUND('Форма 1'!$I530*VLOOKUP('Форма 1'!$G530,'Предельники 2022'!$B$4:$X$28,'Форма 1'!AF$7),2),"")</f>
        <v/>
      </c>
      <c r="L530" s="31" t="str">
        <f>IF(ISBLANK('Форма 1'!AG530),"",'Форма 1'!AG530)</f>
        <v/>
      </c>
      <c r="M530" s="32" t="str">
        <f>IF(ISBLANK('Форма 1'!AH530),"",'Форма 1'!AH530)</f>
        <v/>
      </c>
      <c r="N530" s="30" t="str">
        <f>IF(ISNUMBER('Форма 1'!AI530),ROUND('Форма 1'!$I530*VLOOKUP('Форма 1'!$G530,'Предельники 2022'!$B$4:$X$28,'Форма 1'!AI$7),2),"")</f>
        <v/>
      </c>
      <c r="O530" s="30" t="str">
        <f>IF(ISNUMBER('Форма 1'!AJ530),ROUND('Форма 1'!$I530*VLOOKUP('Форма 1'!$G530,'Предельники 2022'!$B$4:$X$28,'Форма 1'!AJ$7),2),"")</f>
        <v/>
      </c>
      <c r="P530" s="30" t="str">
        <f>IF(ISNUMBER('Форма 1'!AK530),ROUND('Форма 1'!$I530*VLOOKUP('Форма 1'!$G530,'Предельники 2022'!$B$4:$X$28,'Форма 1'!AK$7),2),"")</f>
        <v/>
      </c>
      <c r="Q530" s="30" t="str">
        <f>IF(ISNUMBER('Форма 1'!AL530),ROUND('Форма 1'!$I530*VLOOKUP('Форма 1'!$G530,'Предельники 2022'!$B$4:$X$28,'Форма 1'!AL$7),2),"")</f>
        <v/>
      </c>
      <c r="R530" s="30" t="str">
        <f>IF(ISNUMBER('Форма 1'!AM530),ROUND('Форма 1'!$I530*VLOOKUP('Форма 1'!$G530,'Предельники 2022'!$B$4:$X$28,'Форма 1'!AM$7),2),"")</f>
        <v/>
      </c>
      <c r="S530" s="93" t="str">
        <f t="shared" si="96"/>
        <v/>
      </c>
      <c r="T530" s="93" t="str">
        <f>IF(ISNUMBER('Форма 1'!AN530),INDEX('Предельники 2022'!$C$4:$X$28,MATCH('Форма 1'!$G530,'Предельники 2022'!$B$4:$B$28,0),MATCH(T$5,'Предельники 2022'!$C$3:$X$3,0)),"")</f>
        <v/>
      </c>
      <c r="U530" s="93" t="str">
        <f>IF(ISNUMBER('Форма 1'!AO530),INDEX('Предельники 2022'!$C$4:$X$28,MATCH('Форма 1'!$G530,'Предельники 2022'!$B$4:$B$28,0),MATCH(U$5,'Предельники 2022'!$C$3:$X$3,0)),"")</f>
        <v/>
      </c>
      <c r="V530" s="93" t="str">
        <f>IF(ISNUMBER('Форма 1'!AP530),INDEX('Предельники 2022'!$C$4:$X$28,MATCH('Форма 1'!$G530,'Предельники 2022'!$B$4:$B$28,0),MATCH(V$5,'Предельники 2022'!$C$3:$X$3,0)),"")</f>
        <v/>
      </c>
      <c r="W530" s="93" t="str">
        <f>IF(ISNUMBER('Форма 1'!AQ530),INDEX('Предельники 2022'!$C$4:$X$28,MATCH('Форма 1'!$G530,'Предельники 2022'!$B$4:$B$28,0),MATCH(W$5,'Предельники 2022'!$C$3:$X$3,0)),"")</f>
        <v/>
      </c>
      <c r="X530" s="30" t="str">
        <f>IF(ISNUMBER('Форма 1'!AR530),ROUND('Форма 1'!$I530*VLOOKUP('Форма 1'!$G530,'Предельники 2022'!$B$4:$X$28,'Форма 1'!AR$7),2),"")</f>
        <v/>
      </c>
      <c r="Y530" s="30" t="str">
        <f>IF(ISNUMBER('Форма 1'!AS530),ROUND('Форма 1'!$I530*VLOOKUP('Форма 1'!$G530,'Предельники 2022'!$B$4:$X$28,'Форма 1'!AS$7),2),"")</f>
        <v/>
      </c>
      <c r="Z530" s="30" t="str">
        <f>IF(ISNUMBER('Форма 1'!AT530),ROUND('Форма 1'!$I530*VLOOKUP('Форма 1'!$G530,'Предельники 2022'!$B$4:$X$28,'Форма 1'!AT$7),2),"")</f>
        <v/>
      </c>
      <c r="AA530" s="32"/>
      <c r="AB530" s="128">
        <f>'Форма 1'!T530</f>
        <v>46022</v>
      </c>
      <c r="AC530" s="130" t="str">
        <f>'Форма 1'!U530</f>
        <v>РО</v>
      </c>
    </row>
    <row r="531" spans="1:29" x14ac:dyDescent="0.25">
      <c r="A531" s="28">
        <f t="shared" si="95"/>
        <v>3</v>
      </c>
      <c r="B531" s="74" t="str">
        <f>IF(ISBLANK('Форма 1'!B531),"",'Форма 1'!B531)</f>
        <v>Краснокамский городской округ Пермского края</v>
      </c>
      <c r="C531" s="87" t="s">
        <v>1677</v>
      </c>
      <c r="D531" s="29">
        <f>IF(ISBLANK(C531),"Введите адрес",IF(C531='Форма 1'!C531,SUM(E531:K531,M531:S531,Форма2[[#This Row],[19]:[22]]),"Ошибка в адресе!"))</f>
        <v>8563479.5499999989</v>
      </c>
      <c r="E531" s="30">
        <f>IF(ISNUMBER('Форма 1'!Z531),ROUND('Форма 1'!$I531*VLOOKUP('Форма 1'!$G531,'Предельники 2022'!$B$4:$X$28,'Форма 1'!Z$7),2),"")</f>
        <v>665975.93000000005</v>
      </c>
      <c r="F531" s="30">
        <f>IF(ISNUMBER('Форма 1'!AA531),ROUND('Форма 1'!$I531*VLOOKUP('Форма 1'!$G531,'Предельники 2022'!$B$4:$X$28,'Форма 1'!AA$7),2),"")</f>
        <v>7557587.96</v>
      </c>
      <c r="G531" s="30" t="str">
        <f>IF(ISNUMBER('Форма 1'!AB531),ROUND('Форма 1'!$I531*VLOOKUP('Форма 1'!$G531,'Предельники 2022'!$B$4:$X$28,'Форма 1'!AB$7),2),"")</f>
        <v/>
      </c>
      <c r="H531" s="30">
        <f>IF(ISNUMBER('Форма 1'!AC531),ROUND('Форма 1'!$I531*VLOOKUP('Форма 1'!$G531,'Предельники 2022'!$B$4:$X$28,'Форма 1'!AC$7),2),"")</f>
        <v>339915.66</v>
      </c>
      <c r="I531" s="30" t="str">
        <f>IF(ISNUMBER('Форма 1'!AD531),ROUND('Форма 1'!$I531*VLOOKUP('Форма 1'!$G531,'Предельники 2022'!$B$4:$X$28,'Форма 1'!AD$7),2),"")</f>
        <v/>
      </c>
      <c r="J531" s="30" t="str">
        <f>IF(ISNUMBER('Форма 1'!AE531),ROUND('Форма 1'!$I531*VLOOKUP('Форма 1'!$G531,'Предельники 2022'!$B$4:$X$28,'Форма 1'!AE$7),2),"")</f>
        <v/>
      </c>
      <c r="K531" s="30" t="str">
        <f>IF(ISNUMBER('Форма 1'!AF531),ROUND('Форма 1'!$I531*VLOOKUP('Форма 1'!$G531,'Предельники 2022'!$B$4:$X$28,'Форма 1'!AF$7),2),"")</f>
        <v/>
      </c>
      <c r="L531" s="31" t="str">
        <f>IF(ISBLANK('Форма 1'!AG531),"",'Форма 1'!AG531)</f>
        <v/>
      </c>
      <c r="M531" s="32" t="str">
        <f>IF(ISBLANK('Форма 1'!AH531),"",'Форма 1'!AH531)</f>
        <v/>
      </c>
      <c r="N531" s="30" t="str">
        <f>IF(ISNUMBER('Форма 1'!AI531),ROUND('Форма 1'!$I531*VLOOKUP('Форма 1'!$G531,'Предельники 2022'!$B$4:$X$28,'Форма 1'!AI$7),2),"")</f>
        <v/>
      </c>
      <c r="O531" s="30" t="str">
        <f>IF(ISNUMBER('Форма 1'!AJ531),ROUND('Форма 1'!$I531*VLOOKUP('Форма 1'!$G531,'Предельники 2022'!$B$4:$X$28,'Форма 1'!AJ$7),2),"")</f>
        <v/>
      </c>
      <c r="P531" s="30" t="str">
        <f>IF(ISNUMBER('Форма 1'!AK531),ROUND('Форма 1'!$I531*VLOOKUP('Форма 1'!$G531,'Предельники 2022'!$B$4:$X$28,'Форма 1'!AK$7),2),"")</f>
        <v/>
      </c>
      <c r="Q531" s="30" t="str">
        <f>IF(ISNUMBER('Форма 1'!AL531),ROUND('Форма 1'!$I531*VLOOKUP('Форма 1'!$G531,'Предельники 2022'!$B$4:$X$28,'Форма 1'!AL$7),2),"")</f>
        <v/>
      </c>
      <c r="R531" s="30" t="str">
        <f>IF(ISNUMBER('Форма 1'!AM531),ROUND('Форма 1'!$I531*VLOOKUP('Форма 1'!$G531,'Предельники 2022'!$B$4:$X$28,'Форма 1'!AM$7),2),"")</f>
        <v/>
      </c>
      <c r="S531" s="93" t="str">
        <f t="shared" si="96"/>
        <v/>
      </c>
      <c r="T531" s="93" t="str">
        <f>IF(ISNUMBER('Форма 1'!AN531),INDEX('Предельники 2022'!$C$4:$X$28,MATCH('Форма 1'!$G531,'Предельники 2022'!$B$4:$B$28,0),MATCH(T$5,'Предельники 2022'!$C$3:$X$3,0)),"")</f>
        <v/>
      </c>
      <c r="U531" s="93" t="str">
        <f>IF(ISNUMBER('Форма 1'!AO531),INDEX('Предельники 2022'!$C$4:$X$28,MATCH('Форма 1'!$G531,'Предельники 2022'!$B$4:$B$28,0),MATCH(U$5,'Предельники 2022'!$C$3:$X$3,0)),"")</f>
        <v/>
      </c>
      <c r="V531" s="93" t="str">
        <f>IF(ISNUMBER('Форма 1'!AP531),INDEX('Предельники 2022'!$C$4:$X$28,MATCH('Форма 1'!$G531,'Предельники 2022'!$B$4:$B$28,0),MATCH(V$5,'Предельники 2022'!$C$3:$X$3,0)),"")</f>
        <v/>
      </c>
      <c r="W531" s="93" t="str">
        <f>IF(ISNUMBER('Форма 1'!AQ531),INDEX('Предельники 2022'!$C$4:$X$28,MATCH('Форма 1'!$G531,'Предельники 2022'!$B$4:$B$28,0),MATCH(W$5,'Предельники 2022'!$C$3:$X$3,0)),"")</f>
        <v/>
      </c>
      <c r="X531" s="30" t="str">
        <f>IF(ISNUMBER('Форма 1'!AR531),ROUND('Форма 1'!$I531*VLOOKUP('Форма 1'!$G531,'Предельники 2022'!$B$4:$X$28,'Форма 1'!AR$7),2),"")</f>
        <v/>
      </c>
      <c r="Y531" s="30" t="str">
        <f>IF(ISNUMBER('Форма 1'!AS531),ROUND('Форма 1'!$I531*VLOOKUP('Форма 1'!$G531,'Предельники 2022'!$B$4:$X$28,'Форма 1'!AS$7),2),"")</f>
        <v/>
      </c>
      <c r="Z531" s="30" t="str">
        <f>IF(ISNUMBER('Форма 1'!AT531),ROUND('Форма 1'!$I531*VLOOKUP('Форма 1'!$G531,'Предельники 2022'!$B$4:$X$28,'Форма 1'!AT$7),2),"")</f>
        <v/>
      </c>
      <c r="AA531" s="32"/>
      <c r="AB531" s="128">
        <f>'Форма 1'!T531</f>
        <v>46022</v>
      </c>
      <c r="AC531" s="130" t="str">
        <f>'Форма 1'!U531</f>
        <v>РО</v>
      </c>
    </row>
    <row r="532" spans="1:29" x14ac:dyDescent="0.25">
      <c r="A532" s="28">
        <f t="shared" si="95"/>
        <v>4</v>
      </c>
      <c r="B532" s="74" t="str">
        <f>IF(ISBLANK('Форма 1'!B532),"",'Форма 1'!B532)</f>
        <v>Краснокамский городской округ Пермского края</v>
      </c>
      <c r="C532" s="87" t="s">
        <v>1678</v>
      </c>
      <c r="D532" s="29">
        <f>IF(ISBLANK(C532),"Введите адрес",IF(C532='Форма 1'!C532,SUM(E532:K532,M532:S532,Форма2[[#This Row],[19]:[22]]),"Ошибка в адресе!"))</f>
        <v>1479774.24</v>
      </c>
      <c r="E532" s="30" t="str">
        <f>IF(ISNUMBER('Форма 1'!Z532),ROUND('Форма 1'!$I532*VLOOKUP('Форма 1'!$G532,'Предельники 2022'!$B$4:$X$28,'Форма 1'!Z$7),2),"")</f>
        <v/>
      </c>
      <c r="F532" s="30" t="str">
        <f>IF(ISNUMBER('Форма 1'!AA532),ROUND('Форма 1'!$I532*VLOOKUP('Форма 1'!$G532,'Предельники 2022'!$B$4:$X$28,'Форма 1'!AA$7),2),"")</f>
        <v/>
      </c>
      <c r="G532" s="30" t="str">
        <f>IF(ISNUMBER('Форма 1'!AB532),ROUND('Форма 1'!$I532*VLOOKUP('Форма 1'!$G532,'Предельники 2022'!$B$4:$X$28,'Форма 1'!AB$7),2),"")</f>
        <v/>
      </c>
      <c r="H532" s="30" t="str">
        <f>IF(ISNUMBER('Форма 1'!AC532),ROUND('Форма 1'!$I532*VLOOKUP('Форма 1'!$G532,'Предельники 2022'!$B$4:$X$28,'Форма 1'!AC$7),2),"")</f>
        <v/>
      </c>
      <c r="I532" s="30">
        <f>IF(ISNUMBER('Форма 1'!AD532),ROUND('Форма 1'!$I532*VLOOKUP('Форма 1'!$G532,'Предельники 2022'!$B$4:$X$28,'Форма 1'!AD$7),2),"")</f>
        <v>952683.87</v>
      </c>
      <c r="J532" s="30">
        <f>IF(ISNUMBER('Форма 1'!AE532),ROUND('Форма 1'!$I532*VLOOKUP('Форма 1'!$G532,'Предельники 2022'!$B$4:$X$28,'Форма 1'!AE$7),2),"")</f>
        <v>527090.37</v>
      </c>
      <c r="K532" s="30" t="str">
        <f>IF(ISNUMBER('Форма 1'!AF532),ROUND('Форма 1'!$I532*VLOOKUP('Форма 1'!$G532,'Предельники 2022'!$B$4:$X$28,'Форма 1'!AF$7),2),"")</f>
        <v/>
      </c>
      <c r="L532" s="31" t="str">
        <f>IF(ISBLANK('Форма 1'!AG532),"",'Форма 1'!AG532)</f>
        <v/>
      </c>
      <c r="M532" s="32" t="str">
        <f>IF(ISBLANK('Форма 1'!AH532),"",'Форма 1'!AH532)</f>
        <v/>
      </c>
      <c r="N532" s="30" t="str">
        <f>IF(ISNUMBER('Форма 1'!AI532),ROUND('Форма 1'!$I532*VLOOKUP('Форма 1'!$G532,'Предельники 2022'!$B$4:$X$28,'Форма 1'!AI$7),2),"")</f>
        <v/>
      </c>
      <c r="O532" s="30" t="str">
        <f>IF(ISNUMBER('Форма 1'!AJ532),ROUND('Форма 1'!$I532*VLOOKUP('Форма 1'!$G532,'Предельники 2022'!$B$4:$X$28,'Форма 1'!AJ$7),2),"")</f>
        <v/>
      </c>
      <c r="P532" s="30" t="str">
        <f>IF(ISNUMBER('Форма 1'!AK532),ROUND('Форма 1'!$I532*VLOOKUP('Форма 1'!$G532,'Предельники 2022'!$B$4:$X$28,'Форма 1'!AK$7),2),"")</f>
        <v/>
      </c>
      <c r="Q532" s="30" t="str">
        <f>IF(ISNUMBER('Форма 1'!AL532),ROUND('Форма 1'!$I532*VLOOKUP('Форма 1'!$G532,'Предельники 2022'!$B$4:$X$28,'Форма 1'!AL$7),2),"")</f>
        <v/>
      </c>
      <c r="R532" s="30" t="str">
        <f>IF(ISNUMBER('Форма 1'!AM532),ROUND('Форма 1'!$I532*VLOOKUP('Форма 1'!$G532,'Предельники 2022'!$B$4:$X$28,'Форма 1'!AM$7),2),"")</f>
        <v/>
      </c>
      <c r="S532" s="93" t="str">
        <f t="shared" si="96"/>
        <v/>
      </c>
      <c r="T532" s="93" t="str">
        <f>IF(ISNUMBER('Форма 1'!AN532),INDEX('Предельники 2022'!$C$4:$X$28,MATCH('Форма 1'!$G532,'Предельники 2022'!$B$4:$B$28,0),MATCH(T$5,'Предельники 2022'!$C$3:$X$3,0)),"")</f>
        <v/>
      </c>
      <c r="U532" s="93" t="str">
        <f>IF(ISNUMBER('Форма 1'!AO532),INDEX('Предельники 2022'!$C$4:$X$28,MATCH('Форма 1'!$G532,'Предельники 2022'!$B$4:$B$28,0),MATCH(U$5,'Предельники 2022'!$C$3:$X$3,0)),"")</f>
        <v/>
      </c>
      <c r="V532" s="93" t="str">
        <f>IF(ISNUMBER('Форма 1'!AP532),INDEX('Предельники 2022'!$C$4:$X$28,MATCH('Форма 1'!$G532,'Предельники 2022'!$B$4:$B$28,0),MATCH(V$5,'Предельники 2022'!$C$3:$X$3,0)),"")</f>
        <v/>
      </c>
      <c r="W532" s="93" t="str">
        <f>IF(ISNUMBER('Форма 1'!AQ532),INDEX('Предельники 2022'!$C$4:$X$28,MATCH('Форма 1'!$G532,'Предельники 2022'!$B$4:$B$28,0),MATCH(W$5,'Предельники 2022'!$C$3:$X$3,0)),"")</f>
        <v/>
      </c>
      <c r="X532" s="30" t="str">
        <f>IF(ISNUMBER('Форма 1'!AR532),ROUND('Форма 1'!$I532*VLOOKUP('Форма 1'!$G532,'Предельники 2022'!$B$4:$X$28,'Форма 1'!AR$7),2),"")</f>
        <v/>
      </c>
      <c r="Y532" s="30" t="str">
        <f>IF(ISNUMBER('Форма 1'!AS532),ROUND('Форма 1'!$I532*VLOOKUP('Форма 1'!$G532,'Предельники 2022'!$B$4:$X$28,'Форма 1'!AS$7),2),"")</f>
        <v/>
      </c>
      <c r="Z532" s="30" t="str">
        <f>IF(ISNUMBER('Форма 1'!AT532),ROUND('Форма 1'!$I532*VLOOKUP('Форма 1'!$G532,'Предельники 2022'!$B$4:$X$28,'Форма 1'!AT$7),2),"")</f>
        <v/>
      </c>
      <c r="AA532" s="32"/>
      <c r="AB532" s="128">
        <f>'Форма 1'!T532</f>
        <v>46022</v>
      </c>
      <c r="AC532" s="130" t="str">
        <f>'Форма 1'!U532</f>
        <v>РО</v>
      </c>
    </row>
    <row r="533" spans="1:29" x14ac:dyDescent="0.25">
      <c r="A533" s="28">
        <f t="shared" si="95"/>
        <v>5</v>
      </c>
      <c r="B533" s="74" t="str">
        <f>IF(ISBLANK('Форма 1'!B533),"",'Форма 1'!B533)</f>
        <v>Краснокамский городской округ Пермского края</v>
      </c>
      <c r="C533" s="87" t="s">
        <v>946</v>
      </c>
      <c r="D533" s="29">
        <f>IF(ISBLANK(C533),"Введите адрес",IF(C533='Форма 1'!C533,SUM(E533:K533,M533:S533,Форма2[[#This Row],[19]:[22]]),"Ошибка в адресе!"))</f>
        <v>7317920.2999999998</v>
      </c>
      <c r="E533" s="30">
        <f>IF(ISNUMBER('Форма 1'!Z533),ROUND('Форма 1'!$I533*VLOOKUP('Форма 1'!$G533,'Предельники 2022'!$B$4:$X$28,'Форма 1'!Z$7),2),"")</f>
        <v>478182.12</v>
      </c>
      <c r="F533" s="30">
        <f>IF(ISNUMBER('Форма 1'!AA533),ROUND('Форма 1'!$I533*VLOOKUP('Форма 1'!$G533,'Предельники 2022'!$B$4:$X$28,'Форма 1'!AA$7),2),"")</f>
        <v>5426477.5199999996</v>
      </c>
      <c r="G533" s="30" t="str">
        <f>IF(ISNUMBER('Форма 1'!AB533),ROUND('Форма 1'!$I533*VLOOKUP('Форма 1'!$G533,'Предельники 2022'!$B$4:$X$28,'Форма 1'!AB$7),2),"")</f>
        <v/>
      </c>
      <c r="H533" s="30">
        <f>IF(ISNUMBER('Форма 1'!AC533),ROUND('Форма 1'!$I533*VLOOKUP('Форма 1'!$G533,'Предельники 2022'!$B$4:$X$28,'Форма 1'!AC$7),2),"")</f>
        <v>244065.26</v>
      </c>
      <c r="I533" s="30">
        <f>IF(ISNUMBER('Форма 1'!AD533),ROUND('Форма 1'!$I533*VLOOKUP('Форма 1'!$G533,'Предельники 2022'!$B$4:$X$28,'Форма 1'!AD$7),2),"")</f>
        <v>752732.12</v>
      </c>
      <c r="J533" s="30">
        <f>IF(ISNUMBER('Форма 1'!AE533),ROUND('Форма 1'!$I533*VLOOKUP('Форма 1'!$G533,'Предельники 2022'!$B$4:$X$28,'Форма 1'!AE$7),2),"")</f>
        <v>416463.28</v>
      </c>
      <c r="K533" s="30" t="str">
        <f>IF(ISNUMBER('Форма 1'!AF533),ROUND('Форма 1'!$I533*VLOOKUP('Форма 1'!$G533,'Предельники 2022'!$B$4:$X$28,'Форма 1'!AF$7),2),"")</f>
        <v/>
      </c>
      <c r="L533" s="31" t="str">
        <f>IF(ISBLANK('Форма 1'!AG533),"",'Форма 1'!AG533)</f>
        <v/>
      </c>
      <c r="M533" s="32" t="str">
        <f>IF(ISBLANK('Форма 1'!AH533),"",'Форма 1'!AH533)</f>
        <v/>
      </c>
      <c r="N533" s="30" t="str">
        <f>IF(ISNUMBER('Форма 1'!AI533),ROUND('Форма 1'!$I533*VLOOKUP('Форма 1'!$G533,'Предельники 2022'!$B$4:$X$28,'Форма 1'!AI$7),2),"")</f>
        <v/>
      </c>
      <c r="O533" s="30" t="str">
        <f>IF(ISNUMBER('Форма 1'!AJ533),ROUND('Форма 1'!$I533*VLOOKUP('Форма 1'!$G533,'Предельники 2022'!$B$4:$X$28,'Форма 1'!AJ$7),2),"")</f>
        <v/>
      </c>
      <c r="P533" s="30" t="str">
        <f>IF(ISNUMBER('Форма 1'!AK533),ROUND('Форма 1'!$I533*VLOOKUP('Форма 1'!$G533,'Предельники 2022'!$B$4:$X$28,'Форма 1'!AK$7),2),"")</f>
        <v/>
      </c>
      <c r="Q533" s="30" t="str">
        <f>IF(ISNUMBER('Форма 1'!AL533),ROUND('Форма 1'!$I533*VLOOKUP('Форма 1'!$G533,'Предельники 2022'!$B$4:$X$28,'Форма 1'!AL$7),2),"")</f>
        <v/>
      </c>
      <c r="R533" s="30" t="str">
        <f>IF(ISNUMBER('Форма 1'!AM533),ROUND('Форма 1'!$I533*VLOOKUP('Форма 1'!$G533,'Предельники 2022'!$B$4:$X$28,'Форма 1'!AM$7),2),"")</f>
        <v/>
      </c>
      <c r="S533" s="93" t="str">
        <f t="shared" si="96"/>
        <v/>
      </c>
      <c r="T533" s="93" t="str">
        <f>IF(ISNUMBER('Форма 1'!AN533),INDEX('Предельники 2022'!$C$4:$X$28,MATCH('Форма 1'!$G533,'Предельники 2022'!$B$4:$B$28,0),MATCH(T$5,'Предельники 2022'!$C$3:$X$3,0)),"")</f>
        <v/>
      </c>
      <c r="U533" s="93" t="str">
        <f>IF(ISNUMBER('Форма 1'!AO533),INDEX('Предельники 2022'!$C$4:$X$28,MATCH('Форма 1'!$G533,'Предельники 2022'!$B$4:$B$28,0),MATCH(U$5,'Предельники 2022'!$C$3:$X$3,0)),"")</f>
        <v/>
      </c>
      <c r="V533" s="93" t="str">
        <f>IF(ISNUMBER('Форма 1'!AP533),INDEX('Предельники 2022'!$C$4:$X$28,MATCH('Форма 1'!$G533,'Предельники 2022'!$B$4:$B$28,0),MATCH(V$5,'Предельники 2022'!$C$3:$X$3,0)),"")</f>
        <v/>
      </c>
      <c r="W533" s="93" t="str">
        <f>IF(ISNUMBER('Форма 1'!AQ533),INDEX('Предельники 2022'!$C$4:$X$28,MATCH('Форма 1'!$G533,'Предельники 2022'!$B$4:$B$28,0),MATCH(W$5,'Предельники 2022'!$C$3:$X$3,0)),"")</f>
        <v/>
      </c>
      <c r="X533" s="30" t="str">
        <f>IF(ISNUMBER('Форма 1'!AR533),ROUND('Форма 1'!$I533*VLOOKUP('Форма 1'!$G533,'Предельники 2022'!$B$4:$X$28,'Форма 1'!AR$7),2),"")</f>
        <v/>
      </c>
      <c r="Y533" s="30" t="str">
        <f>IF(ISNUMBER('Форма 1'!AS533),ROUND('Форма 1'!$I533*VLOOKUP('Форма 1'!$G533,'Предельники 2022'!$B$4:$X$28,'Форма 1'!AS$7),2),"")</f>
        <v/>
      </c>
      <c r="Z533" s="30" t="str">
        <f>IF(ISNUMBER('Форма 1'!AT533),ROUND('Форма 1'!$I533*VLOOKUP('Форма 1'!$G533,'Предельники 2022'!$B$4:$X$28,'Форма 1'!AT$7),2),"")</f>
        <v/>
      </c>
      <c r="AA533" s="32"/>
      <c r="AB533" s="128">
        <f>'Форма 1'!T533</f>
        <v>46022</v>
      </c>
      <c r="AC533" s="130" t="str">
        <f>'Форма 1'!U533</f>
        <v>РО</v>
      </c>
    </row>
    <row r="534" spans="1:29" x14ac:dyDescent="0.25">
      <c r="A534" s="28">
        <f t="shared" si="95"/>
        <v>6</v>
      </c>
      <c r="B534" s="74" t="str">
        <f>IF(ISBLANK('Форма 1'!B534),"",'Форма 1'!B534)</f>
        <v>Краснокамский городской округ Пермского края</v>
      </c>
      <c r="C534" s="87" t="s">
        <v>322</v>
      </c>
      <c r="D534" s="29">
        <f>IF(ISBLANK(C534),"Введите адрес",IF(C534='Форма 1'!C534,SUM(E534:K534,M534:S534,Форма2[[#This Row],[19]:[22]]),"Ошибка в адресе!"))</f>
        <v>9046580.7299999986</v>
      </c>
      <c r="E534" s="30">
        <f>IF(ISNUMBER('Форма 1'!Z534),ROUND('Форма 1'!$I534*VLOOKUP('Форма 1'!$G534,'Предельники 2022'!$B$4:$X$28,'Форма 1'!Z$7),2),"")</f>
        <v>591139.68999999994</v>
      </c>
      <c r="F534" s="30">
        <f>IF(ISNUMBER('Форма 1'!AA534),ROUND('Форма 1'!$I534*VLOOKUP('Форма 1'!$G534,'Предельники 2022'!$B$4:$X$28,'Форма 1'!AA$7),2),"")</f>
        <v>6708335.8300000001</v>
      </c>
      <c r="G534" s="30" t="str">
        <f>IF(ISNUMBER('Форма 1'!AB534),ROUND('Форма 1'!$I534*VLOOKUP('Форма 1'!$G534,'Предельники 2022'!$B$4:$X$28,'Форма 1'!AB$7),2),"")</f>
        <v/>
      </c>
      <c r="H534" s="30">
        <f>IF(ISNUMBER('Форма 1'!AC534),ROUND('Форма 1'!$I534*VLOOKUP('Форма 1'!$G534,'Предельники 2022'!$B$4:$X$28,'Форма 1'!AC$7),2),"")</f>
        <v>301719.07</v>
      </c>
      <c r="I534" s="30">
        <f>IF(ISNUMBER('Форма 1'!AD534),ROUND('Форма 1'!$I534*VLOOKUP('Форма 1'!$G534,'Предельники 2022'!$B$4:$X$28,'Форма 1'!AD$7),2),"")</f>
        <v>930544.69</v>
      </c>
      <c r="J534" s="30">
        <f>IF(ISNUMBER('Форма 1'!AE534),ROUND('Форма 1'!$I534*VLOOKUP('Форма 1'!$G534,'Предельники 2022'!$B$4:$X$28,'Форма 1'!AE$7),2),"")</f>
        <v>514841.45</v>
      </c>
      <c r="K534" s="30" t="str">
        <f>IF(ISNUMBER('Форма 1'!AF534),ROUND('Форма 1'!$I534*VLOOKUP('Форма 1'!$G534,'Предельники 2022'!$B$4:$X$28,'Форма 1'!AF$7),2),"")</f>
        <v/>
      </c>
      <c r="L534" s="31" t="str">
        <f>IF(ISBLANK('Форма 1'!AG534),"",'Форма 1'!AG534)</f>
        <v/>
      </c>
      <c r="M534" s="32" t="str">
        <f>IF(ISBLANK('Форма 1'!AH534),"",'Форма 1'!AH534)</f>
        <v/>
      </c>
      <c r="N534" s="30" t="str">
        <f>IF(ISNUMBER('Форма 1'!AI534),ROUND('Форма 1'!$I534*VLOOKUP('Форма 1'!$G534,'Предельники 2022'!$B$4:$X$28,'Форма 1'!AI$7),2),"")</f>
        <v/>
      </c>
      <c r="O534" s="30" t="str">
        <f>IF(ISNUMBER('Форма 1'!AJ534),ROUND('Форма 1'!$I534*VLOOKUP('Форма 1'!$G534,'Предельники 2022'!$B$4:$X$28,'Форма 1'!AJ$7),2),"")</f>
        <v/>
      </c>
      <c r="P534" s="30" t="str">
        <f>IF(ISNUMBER('Форма 1'!AK534),ROUND('Форма 1'!$I534*VLOOKUP('Форма 1'!$G534,'Предельники 2022'!$B$4:$X$28,'Форма 1'!AK$7),2),"")</f>
        <v/>
      </c>
      <c r="Q534" s="30" t="str">
        <f>IF(ISNUMBER('Форма 1'!AL534),ROUND('Форма 1'!$I534*VLOOKUP('Форма 1'!$G534,'Предельники 2022'!$B$4:$X$28,'Форма 1'!AL$7),2),"")</f>
        <v/>
      </c>
      <c r="R534" s="30" t="str">
        <f>IF(ISNUMBER('Форма 1'!AM534),ROUND('Форма 1'!$I534*VLOOKUP('Форма 1'!$G534,'Предельники 2022'!$B$4:$X$28,'Форма 1'!AM$7),2),"")</f>
        <v/>
      </c>
      <c r="S534" s="93" t="str">
        <f t="shared" si="96"/>
        <v/>
      </c>
      <c r="T534" s="93" t="str">
        <f>IF(ISNUMBER('Форма 1'!AN534),INDEX('Предельники 2022'!$C$4:$X$28,MATCH('Форма 1'!$G534,'Предельники 2022'!$B$4:$B$28,0),MATCH(T$5,'Предельники 2022'!$C$3:$X$3,0)),"")</f>
        <v/>
      </c>
      <c r="U534" s="93" t="str">
        <f>IF(ISNUMBER('Форма 1'!AO534),INDEX('Предельники 2022'!$C$4:$X$28,MATCH('Форма 1'!$G534,'Предельники 2022'!$B$4:$B$28,0),MATCH(U$5,'Предельники 2022'!$C$3:$X$3,0)),"")</f>
        <v/>
      </c>
      <c r="V534" s="93" t="str">
        <f>IF(ISNUMBER('Форма 1'!AP534),INDEX('Предельники 2022'!$C$4:$X$28,MATCH('Форма 1'!$G534,'Предельники 2022'!$B$4:$B$28,0),MATCH(V$5,'Предельники 2022'!$C$3:$X$3,0)),"")</f>
        <v/>
      </c>
      <c r="W534" s="93" t="str">
        <f>IF(ISNUMBER('Форма 1'!AQ534),INDEX('Предельники 2022'!$C$4:$X$28,MATCH('Форма 1'!$G534,'Предельники 2022'!$B$4:$B$28,0),MATCH(W$5,'Предельники 2022'!$C$3:$X$3,0)),"")</f>
        <v/>
      </c>
      <c r="X534" s="30" t="str">
        <f>IF(ISNUMBER('Форма 1'!AR534),ROUND('Форма 1'!$I534*VLOOKUP('Форма 1'!$G534,'Предельники 2022'!$B$4:$X$28,'Форма 1'!AR$7),2),"")</f>
        <v/>
      </c>
      <c r="Y534" s="30" t="str">
        <f>IF(ISNUMBER('Форма 1'!AS534),ROUND('Форма 1'!$I534*VLOOKUP('Форма 1'!$G534,'Предельники 2022'!$B$4:$X$28,'Форма 1'!AS$7),2),"")</f>
        <v/>
      </c>
      <c r="Z534" s="30" t="str">
        <f>IF(ISNUMBER('Форма 1'!AT534),ROUND('Форма 1'!$I534*VLOOKUP('Форма 1'!$G534,'Предельники 2022'!$B$4:$X$28,'Форма 1'!AT$7),2),"")</f>
        <v/>
      </c>
      <c r="AA534" s="32"/>
      <c r="AB534" s="128">
        <f>'Форма 1'!T534</f>
        <v>46022</v>
      </c>
      <c r="AC534" s="130" t="str">
        <f>'Форма 1'!U534</f>
        <v>РО</v>
      </c>
    </row>
    <row r="535" spans="1:29" x14ac:dyDescent="0.25">
      <c r="A535" s="28">
        <f t="shared" si="95"/>
        <v>7</v>
      </c>
      <c r="B535" s="74" t="str">
        <f>IF(ISBLANK('Форма 1'!B535),"",'Форма 1'!B535)</f>
        <v>Краснокамский городской округ Пермского края</v>
      </c>
      <c r="C535" s="87" t="s">
        <v>323</v>
      </c>
      <c r="D535" s="29">
        <f>IF(ISBLANK(C535),"Введите адрес",IF(C535='Форма 1'!C535,SUM(E535:K535,M535:S535,Форма2[[#This Row],[19]:[22]]),"Ошибка в адресе!"))</f>
        <v>8348772.8499999996</v>
      </c>
      <c r="E535" s="30">
        <f>IF(ISNUMBER('Форма 1'!Z535),ROUND('Форма 1'!$I535*VLOOKUP('Форма 1'!$G535,'Предельники 2022'!$B$4:$X$28,'Форма 1'!Z$7),2),"")</f>
        <v>545542.14</v>
      </c>
      <c r="F535" s="30">
        <f>IF(ISNUMBER('Форма 1'!AA535),ROUND('Форма 1'!$I535*VLOOKUP('Форма 1'!$G535,'Предельники 2022'!$B$4:$X$28,'Форма 1'!AA$7),2),"")</f>
        <v>6190888.4400000004</v>
      </c>
      <c r="G535" s="30" t="str">
        <f>IF(ISNUMBER('Форма 1'!AB535),ROUND('Форма 1'!$I535*VLOOKUP('Форма 1'!$G535,'Предельники 2022'!$B$4:$X$28,'Форма 1'!AB$7),2),"")</f>
        <v/>
      </c>
      <c r="H535" s="30">
        <f>IF(ISNUMBER('Форма 1'!AC535),ROUND('Форма 1'!$I535*VLOOKUP('Форма 1'!$G535,'Предельники 2022'!$B$4:$X$28,'Форма 1'!AC$7),2),"")</f>
        <v>278445.96999999997</v>
      </c>
      <c r="I535" s="30">
        <f>IF(ISNUMBER('Форма 1'!AD535),ROUND('Форма 1'!$I535*VLOOKUP('Форма 1'!$G535,'Предельники 2022'!$B$4:$X$28,'Форма 1'!AD$7),2),"")</f>
        <v>858767.14</v>
      </c>
      <c r="J535" s="30">
        <f>IF(ISNUMBER('Форма 1'!AE535),ROUND('Форма 1'!$I535*VLOOKUP('Форма 1'!$G535,'Предельники 2022'!$B$4:$X$28,'Форма 1'!AE$7),2),"")</f>
        <v>475129.16</v>
      </c>
      <c r="K535" s="30" t="str">
        <f>IF(ISNUMBER('Форма 1'!AF535),ROUND('Форма 1'!$I535*VLOOKUP('Форма 1'!$G535,'Предельники 2022'!$B$4:$X$28,'Форма 1'!AF$7),2),"")</f>
        <v/>
      </c>
      <c r="L535" s="31" t="str">
        <f>IF(ISBLANK('Форма 1'!AG535),"",'Форма 1'!AG535)</f>
        <v/>
      </c>
      <c r="M535" s="32" t="str">
        <f>IF(ISBLANK('Форма 1'!AH535),"",'Форма 1'!AH535)</f>
        <v/>
      </c>
      <c r="N535" s="30" t="str">
        <f>IF(ISNUMBER('Форма 1'!AI535),ROUND('Форма 1'!$I535*VLOOKUP('Форма 1'!$G535,'Предельники 2022'!$B$4:$X$28,'Форма 1'!AI$7),2),"")</f>
        <v/>
      </c>
      <c r="O535" s="30" t="str">
        <f>IF(ISNUMBER('Форма 1'!AJ535),ROUND('Форма 1'!$I535*VLOOKUP('Форма 1'!$G535,'Предельники 2022'!$B$4:$X$28,'Форма 1'!AJ$7),2),"")</f>
        <v/>
      </c>
      <c r="P535" s="30" t="str">
        <f>IF(ISNUMBER('Форма 1'!AK535),ROUND('Форма 1'!$I535*VLOOKUP('Форма 1'!$G535,'Предельники 2022'!$B$4:$X$28,'Форма 1'!AK$7),2),"")</f>
        <v/>
      </c>
      <c r="Q535" s="30" t="str">
        <f>IF(ISNUMBER('Форма 1'!AL535),ROUND('Форма 1'!$I535*VLOOKUP('Форма 1'!$G535,'Предельники 2022'!$B$4:$X$28,'Форма 1'!AL$7),2),"")</f>
        <v/>
      </c>
      <c r="R535" s="30" t="str">
        <f>IF(ISNUMBER('Форма 1'!AM535),ROUND('Форма 1'!$I535*VLOOKUP('Форма 1'!$G535,'Предельники 2022'!$B$4:$X$28,'Форма 1'!AM$7),2),"")</f>
        <v/>
      </c>
      <c r="S535" s="93" t="str">
        <f t="shared" si="96"/>
        <v/>
      </c>
      <c r="T535" s="93" t="str">
        <f>IF(ISNUMBER('Форма 1'!AN535),INDEX('Предельники 2022'!$C$4:$X$28,MATCH('Форма 1'!$G535,'Предельники 2022'!$B$4:$B$28,0),MATCH(T$5,'Предельники 2022'!$C$3:$X$3,0)),"")</f>
        <v/>
      </c>
      <c r="U535" s="93" t="str">
        <f>IF(ISNUMBER('Форма 1'!AO535),INDEX('Предельники 2022'!$C$4:$X$28,MATCH('Форма 1'!$G535,'Предельники 2022'!$B$4:$B$28,0),MATCH(U$5,'Предельники 2022'!$C$3:$X$3,0)),"")</f>
        <v/>
      </c>
      <c r="V535" s="93" t="str">
        <f>IF(ISNUMBER('Форма 1'!AP535),INDEX('Предельники 2022'!$C$4:$X$28,MATCH('Форма 1'!$G535,'Предельники 2022'!$B$4:$B$28,0),MATCH(V$5,'Предельники 2022'!$C$3:$X$3,0)),"")</f>
        <v/>
      </c>
      <c r="W535" s="93" t="str">
        <f>IF(ISNUMBER('Форма 1'!AQ535),INDEX('Предельники 2022'!$C$4:$X$28,MATCH('Форма 1'!$G535,'Предельники 2022'!$B$4:$B$28,0),MATCH(W$5,'Предельники 2022'!$C$3:$X$3,0)),"")</f>
        <v/>
      </c>
      <c r="X535" s="30" t="str">
        <f>IF(ISNUMBER('Форма 1'!AR535),ROUND('Форма 1'!$I535*VLOOKUP('Форма 1'!$G535,'Предельники 2022'!$B$4:$X$28,'Форма 1'!AR$7),2),"")</f>
        <v/>
      </c>
      <c r="Y535" s="30" t="str">
        <f>IF(ISNUMBER('Форма 1'!AS535),ROUND('Форма 1'!$I535*VLOOKUP('Форма 1'!$G535,'Предельники 2022'!$B$4:$X$28,'Форма 1'!AS$7),2),"")</f>
        <v/>
      </c>
      <c r="Z535" s="30" t="str">
        <f>IF(ISNUMBER('Форма 1'!AT535),ROUND('Форма 1'!$I535*VLOOKUP('Форма 1'!$G535,'Предельники 2022'!$B$4:$X$28,'Форма 1'!AT$7),2),"")</f>
        <v/>
      </c>
      <c r="AA535" s="32"/>
      <c r="AB535" s="128">
        <f>'Форма 1'!T535</f>
        <v>46022</v>
      </c>
      <c r="AC535" s="130" t="str">
        <f>'Форма 1'!U535</f>
        <v>РО</v>
      </c>
    </row>
    <row r="536" spans="1:29" x14ac:dyDescent="0.25">
      <c r="A536" s="28">
        <f t="shared" si="95"/>
        <v>8</v>
      </c>
      <c r="B536" s="74" t="str">
        <f>IF(ISBLANK('Форма 1'!B536),"",'Форма 1'!B536)</f>
        <v>Краснокамский городской округ Пермского края</v>
      </c>
      <c r="C536" s="87" t="s">
        <v>498</v>
      </c>
      <c r="D536" s="29">
        <f>IF(ISBLANK(C536),"Введите адрес",IF(C536='Форма 1'!C536,SUM(E536:K536,M536:S536,Форма2[[#This Row],[19]:[22]]),"Ошибка в адресе!"))</f>
        <v>17855105.739999998</v>
      </c>
      <c r="E536" s="30" t="str">
        <f>IF(ISNUMBER('Форма 1'!Z536),ROUND('Форма 1'!$I536*VLOOKUP('Форма 1'!$G536,'Предельники 2022'!$B$4:$X$28,'Форма 1'!Z$7),2),"")</f>
        <v/>
      </c>
      <c r="F536" s="30" t="str">
        <f>IF(ISNUMBER('Форма 1'!AA536),ROUND('Форма 1'!$I536*VLOOKUP('Форма 1'!$G536,'Предельники 2022'!$B$4:$X$28,'Форма 1'!AA$7),2),"")</f>
        <v/>
      </c>
      <c r="G536" s="30" t="str">
        <f>IF(ISNUMBER('Форма 1'!AB536),ROUND('Форма 1'!$I536*VLOOKUP('Форма 1'!$G536,'Предельники 2022'!$B$4:$X$28,'Форма 1'!AB$7),2),"")</f>
        <v/>
      </c>
      <c r="H536" s="30" t="str">
        <f>IF(ISNUMBER('Форма 1'!AC536),ROUND('Форма 1'!$I536*VLOOKUP('Форма 1'!$G536,'Предельники 2022'!$B$4:$X$28,'Форма 1'!AC$7),2),"")</f>
        <v/>
      </c>
      <c r="I536" s="30" t="str">
        <f>IF(ISNUMBER('Форма 1'!AD536),ROUND('Форма 1'!$I536*VLOOKUP('Форма 1'!$G536,'Предельники 2022'!$B$4:$X$28,'Форма 1'!AD$7),2),"")</f>
        <v/>
      </c>
      <c r="J536" s="30" t="str">
        <f>IF(ISNUMBER('Форма 1'!AE536),ROUND('Форма 1'!$I536*VLOOKUP('Форма 1'!$G536,'Предельники 2022'!$B$4:$X$28,'Форма 1'!AE$7),2),"")</f>
        <v/>
      </c>
      <c r="K536" s="30" t="str">
        <f>IF(ISNUMBER('Форма 1'!AF536),ROUND('Форма 1'!$I536*VLOOKUP('Форма 1'!$G536,'Предельники 2022'!$B$4:$X$28,'Форма 1'!AF$7),2),"")</f>
        <v/>
      </c>
      <c r="L536" s="31" t="str">
        <f>IF(ISBLANK('Форма 1'!AG536),"",'Форма 1'!AG536)</f>
        <v/>
      </c>
      <c r="M536" s="32" t="str">
        <f>IF(ISBLANK('Форма 1'!AH536),"",'Форма 1'!AH536)</f>
        <v/>
      </c>
      <c r="N536" s="30">
        <f>IF(ISNUMBER('Форма 1'!AI536),ROUND('Форма 1'!$I536*VLOOKUP('Форма 1'!$G536,'Предельники 2022'!$B$4:$X$28,'Форма 1'!AI$7),2),"")</f>
        <v>17855105.739999998</v>
      </c>
      <c r="O536" s="30" t="str">
        <f>IF(ISNUMBER('Форма 1'!AJ536),ROUND('Форма 1'!$I536*VLOOKUP('Форма 1'!$G536,'Предельники 2022'!$B$4:$X$28,'Форма 1'!AJ$7),2),"")</f>
        <v/>
      </c>
      <c r="P536" s="30" t="str">
        <f>IF(ISNUMBER('Форма 1'!AK536),ROUND('Форма 1'!$I536*VLOOKUP('Форма 1'!$G536,'Предельники 2022'!$B$4:$X$28,'Форма 1'!AK$7),2),"")</f>
        <v/>
      </c>
      <c r="Q536" s="30" t="str">
        <f>IF(ISNUMBER('Форма 1'!AL536),ROUND('Форма 1'!$I536*VLOOKUP('Форма 1'!$G536,'Предельники 2022'!$B$4:$X$28,'Форма 1'!AL$7),2),"")</f>
        <v/>
      </c>
      <c r="R536" s="30" t="str">
        <f>IF(ISNUMBER('Форма 1'!AM536),ROUND('Форма 1'!$I536*VLOOKUP('Форма 1'!$G536,'Предельники 2022'!$B$4:$X$28,'Форма 1'!AM$7),2),"")</f>
        <v/>
      </c>
      <c r="S536" s="93" t="str">
        <f t="shared" si="96"/>
        <v/>
      </c>
      <c r="T536" s="93" t="str">
        <f>IF(ISNUMBER('Форма 1'!AN536),INDEX('Предельники 2022'!$C$4:$X$28,MATCH('Форма 1'!$G536,'Предельники 2022'!$B$4:$B$28,0),MATCH(T$5,'Предельники 2022'!$C$3:$X$3,0)),"")</f>
        <v/>
      </c>
      <c r="U536" s="93" t="str">
        <f>IF(ISNUMBER('Форма 1'!AO536),INDEX('Предельники 2022'!$C$4:$X$28,MATCH('Форма 1'!$G536,'Предельники 2022'!$B$4:$B$28,0),MATCH(U$5,'Предельники 2022'!$C$3:$X$3,0)),"")</f>
        <v/>
      </c>
      <c r="V536" s="93" t="str">
        <f>IF(ISNUMBER('Форма 1'!AP536),INDEX('Предельники 2022'!$C$4:$X$28,MATCH('Форма 1'!$G536,'Предельники 2022'!$B$4:$B$28,0),MATCH(V$5,'Предельники 2022'!$C$3:$X$3,0)),"")</f>
        <v/>
      </c>
      <c r="W536" s="93" t="str">
        <f>IF(ISNUMBER('Форма 1'!AQ536),INDEX('Предельники 2022'!$C$4:$X$28,MATCH('Форма 1'!$G536,'Предельники 2022'!$B$4:$B$28,0),MATCH(W$5,'Предельники 2022'!$C$3:$X$3,0)),"")</f>
        <v/>
      </c>
      <c r="X536" s="30" t="str">
        <f>IF(ISNUMBER('Форма 1'!AR536),ROUND('Форма 1'!$I536*VLOOKUP('Форма 1'!$G536,'Предельники 2022'!$B$4:$X$28,'Форма 1'!AR$7),2),"")</f>
        <v/>
      </c>
      <c r="Y536" s="30" t="str">
        <f>IF(ISNUMBER('Форма 1'!AS536),ROUND('Форма 1'!$I536*VLOOKUP('Форма 1'!$G536,'Предельники 2022'!$B$4:$X$28,'Форма 1'!AS$7),2),"")</f>
        <v/>
      </c>
      <c r="Z536" s="30" t="str">
        <f>IF(ISNUMBER('Форма 1'!AT536),ROUND('Форма 1'!$I536*VLOOKUP('Форма 1'!$G536,'Предельники 2022'!$B$4:$X$28,'Форма 1'!AT$7),2),"")</f>
        <v/>
      </c>
      <c r="AA536" s="32"/>
      <c r="AB536" s="128">
        <f>'Форма 1'!T536</f>
        <v>46022</v>
      </c>
      <c r="AC536" s="130" t="str">
        <f>'Форма 1'!U536</f>
        <v>СС</v>
      </c>
    </row>
    <row r="537" spans="1:29" x14ac:dyDescent="0.25">
      <c r="A537" s="28">
        <f t="shared" si="95"/>
        <v>9</v>
      </c>
      <c r="B537" s="74" t="str">
        <f>IF(ISBLANK('Форма 1'!B537),"",'Форма 1'!B537)</f>
        <v>Краснокамский городской округ Пермского края</v>
      </c>
      <c r="C537" s="87" t="s">
        <v>379</v>
      </c>
      <c r="D537" s="29">
        <f>IF(ISBLANK(C537),"Введите адрес",IF(C537='Форма 1'!C537,SUM(E537:K537,M537:S537,Форма2[[#This Row],[19]:[22]]),"Ошибка в адресе!"))</f>
        <v>7893320.4000000004</v>
      </c>
      <c r="E537" s="30" t="str">
        <f>IF(ISNUMBER('Форма 1'!Z537),ROUND('Форма 1'!$I537*VLOOKUP('Форма 1'!$G537,'Предельники 2022'!$B$4:$X$28,'Форма 1'!Z$7),2),"")</f>
        <v/>
      </c>
      <c r="F537" s="30">
        <f>IF(ISNUMBER('Форма 1'!AA537),ROUND('Форма 1'!$I537*VLOOKUP('Форма 1'!$G537,'Предельники 2022'!$B$4:$X$28,'Форма 1'!AA$7),2),"")</f>
        <v>7036780.5199999996</v>
      </c>
      <c r="G537" s="30" t="str">
        <f>IF(ISNUMBER('Форма 1'!AB537),ROUND('Форма 1'!$I537*VLOOKUP('Форма 1'!$G537,'Предельники 2022'!$B$4:$X$28,'Форма 1'!AB$7),2),"")</f>
        <v/>
      </c>
      <c r="H537" s="30">
        <f>IF(ISNUMBER('Форма 1'!AC537),ROUND('Форма 1'!$I537*VLOOKUP('Форма 1'!$G537,'Предельники 2022'!$B$4:$X$28,'Форма 1'!AC$7),2),"")</f>
        <v>316491.44</v>
      </c>
      <c r="I537" s="30" t="str">
        <f>IF(ISNUMBER('Форма 1'!AD537),ROUND('Форма 1'!$I537*VLOOKUP('Форма 1'!$G537,'Предельники 2022'!$B$4:$X$28,'Форма 1'!AD$7),2),"")</f>
        <v/>
      </c>
      <c r="J537" s="30">
        <f>IF(ISNUMBER('Форма 1'!AE537),ROUND('Форма 1'!$I537*VLOOKUP('Форма 1'!$G537,'Предельники 2022'!$B$4:$X$28,'Форма 1'!AE$7),2),"")</f>
        <v>540048.43999999994</v>
      </c>
      <c r="K537" s="30" t="str">
        <f>IF(ISNUMBER('Форма 1'!AF537),ROUND('Форма 1'!$I537*VLOOKUP('Форма 1'!$G537,'Предельники 2022'!$B$4:$X$28,'Форма 1'!AF$7),2),"")</f>
        <v/>
      </c>
      <c r="L537" s="31" t="str">
        <f>IF(ISBLANK('Форма 1'!AG537),"",'Форма 1'!AG537)</f>
        <v/>
      </c>
      <c r="M537" s="32" t="str">
        <f>IF(ISBLANK('Форма 1'!AH537),"",'Форма 1'!AH537)</f>
        <v/>
      </c>
      <c r="N537" s="30" t="str">
        <f>IF(ISNUMBER('Форма 1'!AI537),ROUND('Форма 1'!$I537*VLOOKUP('Форма 1'!$G537,'Предельники 2022'!$B$4:$X$28,'Форма 1'!AI$7),2),"")</f>
        <v/>
      </c>
      <c r="O537" s="30" t="str">
        <f>IF(ISNUMBER('Форма 1'!AJ537),ROUND('Форма 1'!$I537*VLOOKUP('Форма 1'!$G537,'Предельники 2022'!$B$4:$X$28,'Форма 1'!AJ$7),2),"")</f>
        <v/>
      </c>
      <c r="P537" s="30" t="str">
        <f>IF(ISNUMBER('Форма 1'!AK537),ROUND('Форма 1'!$I537*VLOOKUP('Форма 1'!$G537,'Предельники 2022'!$B$4:$X$28,'Форма 1'!AK$7),2),"")</f>
        <v/>
      </c>
      <c r="Q537" s="30" t="str">
        <f>IF(ISNUMBER('Форма 1'!AL537),ROUND('Форма 1'!$I537*VLOOKUP('Форма 1'!$G537,'Предельники 2022'!$B$4:$X$28,'Форма 1'!AL$7),2),"")</f>
        <v/>
      </c>
      <c r="R537" s="30" t="str">
        <f>IF(ISNUMBER('Форма 1'!AM537),ROUND('Форма 1'!$I537*VLOOKUP('Форма 1'!$G537,'Предельники 2022'!$B$4:$X$28,'Форма 1'!AM$7),2),"")</f>
        <v/>
      </c>
      <c r="S537" s="93" t="str">
        <f t="shared" si="96"/>
        <v/>
      </c>
      <c r="T537" s="93" t="str">
        <f>IF(ISNUMBER('Форма 1'!AN537),INDEX('Предельники 2022'!$C$4:$X$28,MATCH('Форма 1'!$G537,'Предельники 2022'!$B$4:$B$28,0),MATCH(T$5,'Предельники 2022'!$C$3:$X$3,0)),"")</f>
        <v/>
      </c>
      <c r="U537" s="93" t="str">
        <f>IF(ISNUMBER('Форма 1'!AO537),INDEX('Предельники 2022'!$C$4:$X$28,MATCH('Форма 1'!$G537,'Предельники 2022'!$B$4:$B$28,0),MATCH(U$5,'Предельники 2022'!$C$3:$X$3,0)),"")</f>
        <v/>
      </c>
      <c r="V537" s="93" t="str">
        <f>IF(ISNUMBER('Форма 1'!AP537),INDEX('Предельники 2022'!$C$4:$X$28,MATCH('Форма 1'!$G537,'Предельники 2022'!$B$4:$B$28,0),MATCH(V$5,'Предельники 2022'!$C$3:$X$3,0)),"")</f>
        <v/>
      </c>
      <c r="W537" s="93" t="str">
        <f>IF(ISNUMBER('Форма 1'!AQ537),INDEX('Предельники 2022'!$C$4:$X$28,MATCH('Форма 1'!$G537,'Предельники 2022'!$B$4:$B$28,0),MATCH(W$5,'Предельники 2022'!$C$3:$X$3,0)),"")</f>
        <v/>
      </c>
      <c r="X537" s="30" t="str">
        <f>IF(ISNUMBER('Форма 1'!AR537),ROUND('Форма 1'!$I537*VLOOKUP('Форма 1'!$G537,'Предельники 2022'!$B$4:$X$28,'Форма 1'!AR$7),2),"")</f>
        <v/>
      </c>
      <c r="Y537" s="30" t="str">
        <f>IF(ISNUMBER('Форма 1'!AS537),ROUND('Форма 1'!$I537*VLOOKUP('Форма 1'!$G537,'Предельники 2022'!$B$4:$X$28,'Форма 1'!AS$7),2),"")</f>
        <v/>
      </c>
      <c r="Z537" s="30" t="str">
        <f>IF(ISNUMBER('Форма 1'!AT537),ROUND('Форма 1'!$I537*VLOOKUP('Форма 1'!$G537,'Предельники 2022'!$B$4:$X$28,'Форма 1'!AT$7),2),"")</f>
        <v/>
      </c>
      <c r="AA537" s="32"/>
      <c r="AB537" s="128">
        <f>'Форма 1'!T537</f>
        <v>46022</v>
      </c>
      <c r="AC537" s="130" t="str">
        <f>'Форма 1'!U537</f>
        <v>СС</v>
      </c>
    </row>
    <row r="538" spans="1:29" x14ac:dyDescent="0.25">
      <c r="A538" s="28">
        <f t="shared" si="95"/>
        <v>10</v>
      </c>
      <c r="B538" s="74" t="str">
        <f>IF(ISBLANK('Форма 1'!B538),"",'Форма 1'!B538)</f>
        <v>Краснокамский городской округ Пермского края</v>
      </c>
      <c r="C538" s="87" t="s">
        <v>380</v>
      </c>
      <c r="D538" s="29">
        <f>IF(ISBLANK(C538),"Введите адрес",IF(C538='Форма 1'!C538,SUM(E538:K538,M538:S538,Форма2[[#This Row],[19]:[22]]),"Ошибка в адресе!"))</f>
        <v>7891435.8799999999</v>
      </c>
      <c r="E538" s="30" t="str">
        <f>IF(ISNUMBER('Форма 1'!Z538),ROUND('Форма 1'!$I538*VLOOKUP('Форма 1'!$G538,'Предельники 2022'!$B$4:$X$28,'Форма 1'!Z$7),2),"")</f>
        <v/>
      </c>
      <c r="F538" s="30">
        <f>IF(ISNUMBER('Форма 1'!AA538),ROUND('Форма 1'!$I538*VLOOKUP('Форма 1'!$G538,'Предельники 2022'!$B$4:$X$28,'Форма 1'!AA$7),2),"")</f>
        <v>7035100.5</v>
      </c>
      <c r="G538" s="30" t="str">
        <f>IF(ISNUMBER('Форма 1'!AB538),ROUND('Форма 1'!$I538*VLOOKUP('Форма 1'!$G538,'Предельники 2022'!$B$4:$X$28,'Форма 1'!AB$7),2),"")</f>
        <v/>
      </c>
      <c r="H538" s="30">
        <f>IF(ISNUMBER('Форма 1'!AC538),ROUND('Форма 1'!$I538*VLOOKUP('Форма 1'!$G538,'Предельники 2022'!$B$4:$X$28,'Форма 1'!AC$7),2),"")</f>
        <v>316415.88</v>
      </c>
      <c r="I538" s="30" t="str">
        <f>IF(ISNUMBER('Форма 1'!AD538),ROUND('Форма 1'!$I538*VLOOKUP('Форма 1'!$G538,'Предельники 2022'!$B$4:$X$28,'Форма 1'!AD$7),2),"")</f>
        <v/>
      </c>
      <c r="J538" s="30">
        <f>IF(ISNUMBER('Форма 1'!AE538),ROUND('Форма 1'!$I538*VLOOKUP('Форма 1'!$G538,'Предельники 2022'!$B$4:$X$28,'Форма 1'!AE$7),2),"")</f>
        <v>539919.5</v>
      </c>
      <c r="K538" s="30" t="str">
        <f>IF(ISNUMBER('Форма 1'!AF538),ROUND('Форма 1'!$I538*VLOOKUP('Форма 1'!$G538,'Предельники 2022'!$B$4:$X$28,'Форма 1'!AF$7),2),"")</f>
        <v/>
      </c>
      <c r="L538" s="31" t="str">
        <f>IF(ISBLANK('Форма 1'!AG538),"",'Форма 1'!AG538)</f>
        <v/>
      </c>
      <c r="M538" s="32" t="str">
        <f>IF(ISBLANK('Форма 1'!AH538),"",'Форма 1'!AH538)</f>
        <v/>
      </c>
      <c r="N538" s="30" t="str">
        <f>IF(ISNUMBER('Форма 1'!AI538),ROUND('Форма 1'!$I538*VLOOKUP('Форма 1'!$G538,'Предельники 2022'!$B$4:$X$28,'Форма 1'!AI$7),2),"")</f>
        <v/>
      </c>
      <c r="O538" s="30" t="str">
        <f>IF(ISNUMBER('Форма 1'!AJ538),ROUND('Форма 1'!$I538*VLOOKUP('Форма 1'!$G538,'Предельники 2022'!$B$4:$X$28,'Форма 1'!AJ$7),2),"")</f>
        <v/>
      </c>
      <c r="P538" s="30" t="str">
        <f>IF(ISNUMBER('Форма 1'!AK538),ROUND('Форма 1'!$I538*VLOOKUP('Форма 1'!$G538,'Предельники 2022'!$B$4:$X$28,'Форма 1'!AK$7),2),"")</f>
        <v/>
      </c>
      <c r="Q538" s="30" t="str">
        <f>IF(ISNUMBER('Форма 1'!AL538),ROUND('Форма 1'!$I538*VLOOKUP('Форма 1'!$G538,'Предельники 2022'!$B$4:$X$28,'Форма 1'!AL$7),2),"")</f>
        <v/>
      </c>
      <c r="R538" s="30" t="str">
        <f>IF(ISNUMBER('Форма 1'!AM538),ROUND('Форма 1'!$I538*VLOOKUP('Форма 1'!$G538,'Предельники 2022'!$B$4:$X$28,'Форма 1'!AM$7),2),"")</f>
        <v/>
      </c>
      <c r="S538" s="93" t="str">
        <f t="shared" si="96"/>
        <v/>
      </c>
      <c r="T538" s="93" t="str">
        <f>IF(ISNUMBER('Форма 1'!AN538),INDEX('Предельники 2022'!$C$4:$X$28,MATCH('Форма 1'!$G538,'Предельники 2022'!$B$4:$B$28,0),MATCH(T$5,'Предельники 2022'!$C$3:$X$3,0)),"")</f>
        <v/>
      </c>
      <c r="U538" s="93" t="str">
        <f>IF(ISNUMBER('Форма 1'!AO538),INDEX('Предельники 2022'!$C$4:$X$28,MATCH('Форма 1'!$G538,'Предельники 2022'!$B$4:$B$28,0),MATCH(U$5,'Предельники 2022'!$C$3:$X$3,0)),"")</f>
        <v/>
      </c>
      <c r="V538" s="93" t="str">
        <f>IF(ISNUMBER('Форма 1'!AP538),INDEX('Предельники 2022'!$C$4:$X$28,MATCH('Форма 1'!$G538,'Предельники 2022'!$B$4:$B$28,0),MATCH(V$5,'Предельники 2022'!$C$3:$X$3,0)),"")</f>
        <v/>
      </c>
      <c r="W538" s="93" t="str">
        <f>IF(ISNUMBER('Форма 1'!AQ538),INDEX('Предельники 2022'!$C$4:$X$28,MATCH('Форма 1'!$G538,'Предельники 2022'!$B$4:$B$28,0),MATCH(W$5,'Предельники 2022'!$C$3:$X$3,0)),"")</f>
        <v/>
      </c>
      <c r="X538" s="30" t="str">
        <f>IF(ISNUMBER('Форма 1'!AR538),ROUND('Форма 1'!$I538*VLOOKUP('Форма 1'!$G538,'Предельники 2022'!$B$4:$X$28,'Форма 1'!AR$7),2),"")</f>
        <v/>
      </c>
      <c r="Y538" s="30" t="str">
        <f>IF(ISNUMBER('Форма 1'!AS538),ROUND('Форма 1'!$I538*VLOOKUP('Форма 1'!$G538,'Предельники 2022'!$B$4:$X$28,'Форма 1'!AS$7),2),"")</f>
        <v/>
      </c>
      <c r="Z538" s="30" t="str">
        <f>IF(ISNUMBER('Форма 1'!AT538),ROUND('Форма 1'!$I538*VLOOKUP('Форма 1'!$G538,'Предельники 2022'!$B$4:$X$28,'Форма 1'!AT$7),2),"")</f>
        <v/>
      </c>
      <c r="AA538" s="32"/>
      <c r="AB538" s="128">
        <f>'Форма 1'!T538</f>
        <v>46022</v>
      </c>
      <c r="AC538" s="130" t="str">
        <f>'Форма 1'!U538</f>
        <v>СС</v>
      </c>
    </row>
    <row r="539" spans="1:29" x14ac:dyDescent="0.25">
      <c r="A539" s="28">
        <f t="shared" si="95"/>
        <v>11</v>
      </c>
      <c r="B539" s="74" t="str">
        <f>IF(ISBLANK('Форма 1'!B539),"",'Форма 1'!B539)</f>
        <v>Краснокамский городской округ Пермского края</v>
      </c>
      <c r="C539" s="87" t="s">
        <v>499</v>
      </c>
      <c r="D539" s="29">
        <f>IF(ISBLANK(C539),"Введите адрес",IF(C539='Форма 1'!C539,SUM(E539:K539,M539:S539,Форма2[[#This Row],[19]:[22]]),"Ошибка в адресе!"))</f>
        <v>6555413.7999999998</v>
      </c>
      <c r="E539" s="30" t="str">
        <f>IF(ISNUMBER('Форма 1'!Z539),ROUND('Форма 1'!$I539*VLOOKUP('Форма 1'!$G539,'Предельники 2022'!$B$4:$X$28,'Форма 1'!Z$7),2),"")</f>
        <v/>
      </c>
      <c r="F539" s="30" t="str">
        <f>IF(ISNUMBER('Форма 1'!AA539),ROUND('Форма 1'!$I539*VLOOKUP('Форма 1'!$G539,'Предельники 2022'!$B$4:$X$28,'Форма 1'!AA$7),2),"")</f>
        <v/>
      </c>
      <c r="G539" s="30" t="str">
        <f>IF(ISNUMBER('Форма 1'!AB539),ROUND('Форма 1'!$I539*VLOOKUP('Форма 1'!$G539,'Предельники 2022'!$B$4:$X$28,'Форма 1'!AB$7),2),"")</f>
        <v/>
      </c>
      <c r="H539" s="30" t="str">
        <f>IF(ISNUMBER('Форма 1'!AC539),ROUND('Форма 1'!$I539*VLOOKUP('Форма 1'!$G539,'Предельники 2022'!$B$4:$X$28,'Форма 1'!AC$7),2),"")</f>
        <v/>
      </c>
      <c r="I539" s="30" t="str">
        <f>IF(ISNUMBER('Форма 1'!AD539),ROUND('Форма 1'!$I539*VLOOKUP('Форма 1'!$G539,'Предельники 2022'!$B$4:$X$28,'Форма 1'!AD$7),2),"")</f>
        <v/>
      </c>
      <c r="J539" s="30" t="str">
        <f>IF(ISNUMBER('Форма 1'!AE539),ROUND('Форма 1'!$I539*VLOOKUP('Форма 1'!$G539,'Предельники 2022'!$B$4:$X$28,'Форма 1'!AE$7),2),"")</f>
        <v/>
      </c>
      <c r="K539" s="30" t="str">
        <f>IF(ISNUMBER('Форма 1'!AF539),ROUND('Форма 1'!$I539*VLOOKUP('Форма 1'!$G539,'Предельники 2022'!$B$4:$X$28,'Форма 1'!AF$7),2),"")</f>
        <v/>
      </c>
      <c r="L539" s="31" t="str">
        <f>IF(ISBLANK('Форма 1'!AG539),"",'Форма 1'!AG539)</f>
        <v/>
      </c>
      <c r="M539" s="32" t="str">
        <f>IF(ISBLANK('Форма 1'!AH539),"",'Форма 1'!AH539)</f>
        <v/>
      </c>
      <c r="N539" s="30">
        <f>IF(ISNUMBER('Форма 1'!AI539),ROUND('Форма 1'!$I539*VLOOKUP('Форма 1'!$G539,'Предельники 2022'!$B$4:$X$28,'Форма 1'!AI$7),2),"")</f>
        <v>6555413.7999999998</v>
      </c>
      <c r="O539" s="30" t="str">
        <f>IF(ISNUMBER('Форма 1'!AJ539),ROUND('Форма 1'!$I539*VLOOKUP('Форма 1'!$G539,'Предельники 2022'!$B$4:$X$28,'Форма 1'!AJ$7),2),"")</f>
        <v/>
      </c>
      <c r="P539" s="30" t="str">
        <f>IF(ISNUMBER('Форма 1'!AK539),ROUND('Форма 1'!$I539*VLOOKUP('Форма 1'!$G539,'Предельники 2022'!$B$4:$X$28,'Форма 1'!AK$7),2),"")</f>
        <v/>
      </c>
      <c r="Q539" s="30" t="str">
        <f>IF(ISNUMBER('Форма 1'!AL539),ROUND('Форма 1'!$I539*VLOOKUP('Форма 1'!$G539,'Предельники 2022'!$B$4:$X$28,'Форма 1'!AL$7),2),"")</f>
        <v/>
      </c>
      <c r="R539" s="30" t="str">
        <f>IF(ISNUMBER('Форма 1'!AM539),ROUND('Форма 1'!$I539*VLOOKUP('Форма 1'!$G539,'Предельники 2022'!$B$4:$X$28,'Форма 1'!AM$7),2),"")</f>
        <v/>
      </c>
      <c r="S539" s="93" t="str">
        <f t="shared" si="96"/>
        <v/>
      </c>
      <c r="T539" s="93" t="str">
        <f>IF(ISNUMBER('Форма 1'!AN539),INDEX('Предельники 2022'!$C$4:$X$28,MATCH('Форма 1'!$G539,'Предельники 2022'!$B$4:$B$28,0),MATCH(T$5,'Предельники 2022'!$C$3:$X$3,0)),"")</f>
        <v/>
      </c>
      <c r="U539" s="93" t="str">
        <f>IF(ISNUMBER('Форма 1'!AO539),INDEX('Предельники 2022'!$C$4:$X$28,MATCH('Форма 1'!$G539,'Предельники 2022'!$B$4:$B$28,0),MATCH(U$5,'Предельники 2022'!$C$3:$X$3,0)),"")</f>
        <v/>
      </c>
      <c r="V539" s="93" t="str">
        <f>IF(ISNUMBER('Форма 1'!AP539),INDEX('Предельники 2022'!$C$4:$X$28,MATCH('Форма 1'!$G539,'Предельники 2022'!$B$4:$B$28,0),MATCH(V$5,'Предельники 2022'!$C$3:$X$3,0)),"")</f>
        <v/>
      </c>
      <c r="W539" s="93" t="str">
        <f>IF(ISNUMBER('Форма 1'!AQ539),INDEX('Предельники 2022'!$C$4:$X$28,MATCH('Форма 1'!$G539,'Предельники 2022'!$B$4:$B$28,0),MATCH(W$5,'Предельники 2022'!$C$3:$X$3,0)),"")</f>
        <v/>
      </c>
      <c r="X539" s="30" t="str">
        <f>IF(ISNUMBER('Форма 1'!AR539),ROUND('Форма 1'!$I539*VLOOKUP('Форма 1'!$G539,'Предельники 2022'!$B$4:$X$28,'Форма 1'!AR$7),2),"")</f>
        <v/>
      </c>
      <c r="Y539" s="30" t="str">
        <f>IF(ISNUMBER('Форма 1'!AS539),ROUND('Форма 1'!$I539*VLOOKUP('Форма 1'!$G539,'Предельники 2022'!$B$4:$X$28,'Форма 1'!AS$7),2),"")</f>
        <v/>
      </c>
      <c r="Z539" s="30" t="str">
        <f>IF(ISNUMBER('Форма 1'!AT539),ROUND('Форма 1'!$I539*VLOOKUP('Форма 1'!$G539,'Предельники 2022'!$B$4:$X$28,'Форма 1'!AT$7),2),"")</f>
        <v/>
      </c>
      <c r="AA539" s="32"/>
      <c r="AB539" s="128">
        <f>'Форма 1'!T539</f>
        <v>46022</v>
      </c>
      <c r="AC539" s="130" t="str">
        <f>'Форма 1'!U539</f>
        <v>РО</v>
      </c>
    </row>
    <row r="540" spans="1:29" x14ac:dyDescent="0.25">
      <c r="A540" s="28">
        <f t="shared" si="95"/>
        <v>12</v>
      </c>
      <c r="B540" s="74" t="str">
        <f>IF(ISBLANK('Форма 1'!B540),"",'Форма 1'!B540)</f>
        <v>Краснокамский городской округ Пермского края</v>
      </c>
      <c r="C540" s="87" t="s">
        <v>324</v>
      </c>
      <c r="D540" s="29">
        <f>IF(ISBLANK(C540),"Введите адрес",IF(C540='Форма 1'!C540,SUM(E540:K540,M540:S540,Форма2[[#This Row],[19]:[22]]),"Ошибка в адресе!"))</f>
        <v>8044155.21</v>
      </c>
      <c r="E540" s="30">
        <f>IF(ISNUMBER('Форма 1'!Z540),ROUND('Форма 1'!$I540*VLOOKUP('Форма 1'!$G540,'Предельники 2022'!$B$4:$X$28,'Форма 1'!Z$7),2),"")</f>
        <v>312150.77</v>
      </c>
      <c r="F540" s="30">
        <f>IF(ISNUMBER('Форма 1'!AA540),ROUND('Форма 1'!$I540*VLOOKUP('Форма 1'!$G540,'Предельники 2022'!$B$4:$X$28,'Форма 1'!AA$7),2),"")</f>
        <v>3542330.6</v>
      </c>
      <c r="G540" s="30" t="str">
        <f>IF(ISNUMBER('Форма 1'!AB540),ROUND('Форма 1'!$I540*VLOOKUP('Форма 1'!$G540,'Предельники 2022'!$B$4:$X$28,'Форма 1'!AB$7),2),"")</f>
        <v/>
      </c>
      <c r="H540" s="30">
        <f>IF(ISNUMBER('Форма 1'!AC540),ROUND('Форма 1'!$I540*VLOOKUP('Форма 1'!$G540,'Предельники 2022'!$B$4:$X$28,'Форма 1'!AC$7),2),"")</f>
        <v>159322.48000000001</v>
      </c>
      <c r="I540" s="30" t="str">
        <f>IF(ISNUMBER('Форма 1'!AD540),ROUND('Форма 1'!$I540*VLOOKUP('Форма 1'!$G540,'Предельники 2022'!$B$4:$X$28,'Форма 1'!AD$7),2),"")</f>
        <v/>
      </c>
      <c r="J540" s="30" t="str">
        <f>IF(ISNUMBER('Форма 1'!AE540),ROUND('Форма 1'!$I540*VLOOKUP('Форма 1'!$G540,'Предельники 2022'!$B$4:$X$28,'Форма 1'!AE$7),2),"")</f>
        <v/>
      </c>
      <c r="K540" s="30" t="str">
        <f>IF(ISNUMBER('Форма 1'!AF540),ROUND('Форма 1'!$I540*VLOOKUP('Форма 1'!$G540,'Предельники 2022'!$B$4:$X$28,'Форма 1'!AF$7),2),"")</f>
        <v/>
      </c>
      <c r="L540" s="31" t="str">
        <f>IF(ISBLANK('Форма 1'!AG540),"",'Форма 1'!AG540)</f>
        <v/>
      </c>
      <c r="M540" s="32" t="str">
        <f>IF(ISBLANK('Форма 1'!AH540),"",'Форма 1'!AH540)</f>
        <v/>
      </c>
      <c r="N540" s="30">
        <f>IF(ISNUMBER('Форма 1'!AI540),ROUND('Форма 1'!$I540*VLOOKUP('Форма 1'!$G540,'Предельники 2022'!$B$4:$X$28,'Форма 1'!AI$7),2),"")</f>
        <v>4030351.3599999999</v>
      </c>
      <c r="O540" s="30" t="str">
        <f>IF(ISNUMBER('Форма 1'!AJ540),ROUND('Форма 1'!$I540*VLOOKUP('Форма 1'!$G540,'Предельники 2022'!$B$4:$X$28,'Форма 1'!AJ$7),2),"")</f>
        <v/>
      </c>
      <c r="P540" s="30" t="str">
        <f>IF(ISNUMBER('Форма 1'!AK540),ROUND('Форма 1'!$I540*VLOOKUP('Форма 1'!$G540,'Предельники 2022'!$B$4:$X$28,'Форма 1'!AK$7),2),"")</f>
        <v/>
      </c>
      <c r="Q540" s="30" t="str">
        <f>IF(ISNUMBER('Форма 1'!AL540),ROUND('Форма 1'!$I540*VLOOKUP('Форма 1'!$G540,'Предельники 2022'!$B$4:$X$28,'Форма 1'!AL$7),2),"")</f>
        <v/>
      </c>
      <c r="R540" s="30" t="str">
        <f>IF(ISNUMBER('Форма 1'!AM540),ROUND('Форма 1'!$I540*VLOOKUP('Форма 1'!$G540,'Предельники 2022'!$B$4:$X$28,'Форма 1'!AM$7),2),"")</f>
        <v/>
      </c>
      <c r="S540" s="93" t="str">
        <f t="shared" si="96"/>
        <v/>
      </c>
      <c r="T540" s="93" t="str">
        <f>IF(ISNUMBER('Форма 1'!AN540),INDEX('Предельники 2022'!$C$4:$X$28,MATCH('Форма 1'!$G540,'Предельники 2022'!$B$4:$B$28,0),MATCH(T$5,'Предельники 2022'!$C$3:$X$3,0)),"")</f>
        <v/>
      </c>
      <c r="U540" s="93" t="str">
        <f>IF(ISNUMBER('Форма 1'!AO540),INDEX('Предельники 2022'!$C$4:$X$28,MATCH('Форма 1'!$G540,'Предельники 2022'!$B$4:$B$28,0),MATCH(U$5,'Предельники 2022'!$C$3:$X$3,0)),"")</f>
        <v/>
      </c>
      <c r="V540" s="93" t="str">
        <f>IF(ISNUMBER('Форма 1'!AP540),INDEX('Предельники 2022'!$C$4:$X$28,MATCH('Форма 1'!$G540,'Предельники 2022'!$B$4:$B$28,0),MATCH(V$5,'Предельники 2022'!$C$3:$X$3,0)),"")</f>
        <v/>
      </c>
      <c r="W540" s="93" t="str">
        <f>IF(ISNUMBER('Форма 1'!AQ540),INDEX('Предельники 2022'!$C$4:$X$28,MATCH('Форма 1'!$G540,'Предельники 2022'!$B$4:$B$28,0),MATCH(W$5,'Предельники 2022'!$C$3:$X$3,0)),"")</f>
        <v/>
      </c>
      <c r="X540" s="30" t="str">
        <f>IF(ISNUMBER('Форма 1'!AR540),ROUND('Форма 1'!$I540*VLOOKUP('Форма 1'!$G540,'Предельники 2022'!$B$4:$X$28,'Форма 1'!AR$7),2),"")</f>
        <v/>
      </c>
      <c r="Y540" s="30" t="str">
        <f>IF(ISNUMBER('Форма 1'!AS540),ROUND('Форма 1'!$I540*VLOOKUP('Форма 1'!$G540,'Предельники 2022'!$B$4:$X$28,'Форма 1'!AS$7),2),"")</f>
        <v/>
      </c>
      <c r="Z540" s="30" t="str">
        <f>IF(ISNUMBER('Форма 1'!AT540),ROUND('Форма 1'!$I540*VLOOKUP('Форма 1'!$G540,'Предельники 2022'!$B$4:$X$28,'Форма 1'!AT$7),2),"")</f>
        <v/>
      </c>
      <c r="AA540" s="32"/>
      <c r="AB540" s="128">
        <f>'Форма 1'!T540</f>
        <v>46022</v>
      </c>
      <c r="AC540" s="130" t="str">
        <f>'Форма 1'!U540</f>
        <v>РО</v>
      </c>
    </row>
    <row r="541" spans="1:29" x14ac:dyDescent="0.25">
      <c r="A541" s="28">
        <f t="shared" si="95"/>
        <v>13</v>
      </c>
      <c r="B541" s="74" t="str">
        <f>IF(ISBLANK('Форма 1'!B541),"",'Форма 1'!B541)</f>
        <v>Краснокамский городской округ Пермского края</v>
      </c>
      <c r="C541" s="87" t="s">
        <v>500</v>
      </c>
      <c r="D541" s="29">
        <f>IF(ISBLANK(C541),"Введите адрес",IF(C541='Форма 1'!C541,SUM(E541:K541,M541:S541,Форма2[[#This Row],[19]:[22]]),"Ошибка в адресе!"))</f>
        <v>5964912.2400000002</v>
      </c>
      <c r="E541" s="30" t="str">
        <f>IF(ISNUMBER('Форма 1'!Z541),ROUND('Форма 1'!$I541*VLOOKUP('Форма 1'!$G541,'Предельники 2022'!$B$4:$X$28,'Форма 1'!Z$7),2),"")</f>
        <v/>
      </c>
      <c r="F541" s="30" t="str">
        <f>IF(ISNUMBER('Форма 1'!AA541),ROUND('Форма 1'!$I541*VLOOKUP('Форма 1'!$G541,'Предельники 2022'!$B$4:$X$28,'Форма 1'!AA$7),2),"")</f>
        <v/>
      </c>
      <c r="G541" s="30" t="str">
        <f>IF(ISNUMBER('Форма 1'!AB541),ROUND('Форма 1'!$I541*VLOOKUP('Форма 1'!$G541,'Предельники 2022'!$B$4:$X$28,'Форма 1'!AB$7),2),"")</f>
        <v/>
      </c>
      <c r="H541" s="30" t="str">
        <f>IF(ISNUMBER('Форма 1'!AC541),ROUND('Форма 1'!$I541*VLOOKUP('Форма 1'!$G541,'Предельники 2022'!$B$4:$X$28,'Форма 1'!AC$7),2),"")</f>
        <v/>
      </c>
      <c r="I541" s="30" t="str">
        <f>IF(ISNUMBER('Форма 1'!AD541),ROUND('Форма 1'!$I541*VLOOKUP('Форма 1'!$G541,'Предельники 2022'!$B$4:$X$28,'Форма 1'!AD$7),2),"")</f>
        <v/>
      </c>
      <c r="J541" s="30" t="str">
        <f>IF(ISNUMBER('Форма 1'!AE541),ROUND('Форма 1'!$I541*VLOOKUP('Форма 1'!$G541,'Предельники 2022'!$B$4:$X$28,'Форма 1'!AE$7),2),"")</f>
        <v/>
      </c>
      <c r="K541" s="30" t="str">
        <f>IF(ISNUMBER('Форма 1'!AF541),ROUND('Форма 1'!$I541*VLOOKUP('Форма 1'!$G541,'Предельники 2022'!$B$4:$X$28,'Форма 1'!AF$7),2),"")</f>
        <v/>
      </c>
      <c r="L541" s="31" t="str">
        <f>IF(ISBLANK('Форма 1'!AG541),"",'Форма 1'!AG541)</f>
        <v/>
      </c>
      <c r="M541" s="32" t="str">
        <f>IF(ISBLANK('Форма 1'!AH541),"",'Форма 1'!AH541)</f>
        <v/>
      </c>
      <c r="N541" s="30">
        <f>IF(ISNUMBER('Форма 1'!AI541),ROUND('Форма 1'!$I541*VLOOKUP('Форма 1'!$G541,'Предельники 2022'!$B$4:$X$28,'Форма 1'!AI$7),2),"")</f>
        <v>5964912.2400000002</v>
      </c>
      <c r="O541" s="30" t="str">
        <f>IF(ISNUMBER('Форма 1'!AJ541),ROUND('Форма 1'!$I541*VLOOKUP('Форма 1'!$G541,'Предельники 2022'!$B$4:$X$28,'Форма 1'!AJ$7),2),"")</f>
        <v/>
      </c>
      <c r="P541" s="30" t="str">
        <f>IF(ISNUMBER('Форма 1'!AK541),ROUND('Форма 1'!$I541*VLOOKUP('Форма 1'!$G541,'Предельники 2022'!$B$4:$X$28,'Форма 1'!AK$7),2),"")</f>
        <v/>
      </c>
      <c r="Q541" s="30" t="str">
        <f>IF(ISNUMBER('Форма 1'!AL541),ROUND('Форма 1'!$I541*VLOOKUP('Форма 1'!$G541,'Предельники 2022'!$B$4:$X$28,'Форма 1'!AL$7),2),"")</f>
        <v/>
      </c>
      <c r="R541" s="30" t="str">
        <f>IF(ISNUMBER('Форма 1'!AM541),ROUND('Форма 1'!$I541*VLOOKUP('Форма 1'!$G541,'Предельники 2022'!$B$4:$X$28,'Форма 1'!AM$7),2),"")</f>
        <v/>
      </c>
      <c r="S541" s="93" t="str">
        <f t="shared" si="96"/>
        <v/>
      </c>
      <c r="T541" s="93" t="str">
        <f>IF(ISNUMBER('Форма 1'!AN541),INDEX('Предельники 2022'!$C$4:$X$28,MATCH('Форма 1'!$G541,'Предельники 2022'!$B$4:$B$28,0),MATCH(T$5,'Предельники 2022'!$C$3:$X$3,0)),"")</f>
        <v/>
      </c>
      <c r="U541" s="93" t="str">
        <f>IF(ISNUMBER('Форма 1'!AO541),INDEX('Предельники 2022'!$C$4:$X$28,MATCH('Форма 1'!$G541,'Предельники 2022'!$B$4:$B$28,0),MATCH(U$5,'Предельники 2022'!$C$3:$X$3,0)),"")</f>
        <v/>
      </c>
      <c r="V541" s="93" t="str">
        <f>IF(ISNUMBER('Форма 1'!AP541),INDEX('Предельники 2022'!$C$4:$X$28,MATCH('Форма 1'!$G541,'Предельники 2022'!$B$4:$B$28,0),MATCH(V$5,'Предельники 2022'!$C$3:$X$3,0)),"")</f>
        <v/>
      </c>
      <c r="W541" s="93" t="str">
        <f>IF(ISNUMBER('Форма 1'!AQ541),INDEX('Предельники 2022'!$C$4:$X$28,MATCH('Форма 1'!$G541,'Предельники 2022'!$B$4:$B$28,0),MATCH(W$5,'Предельники 2022'!$C$3:$X$3,0)),"")</f>
        <v/>
      </c>
      <c r="X541" s="30" t="str">
        <f>IF(ISNUMBER('Форма 1'!AR541),ROUND('Форма 1'!$I541*VLOOKUP('Форма 1'!$G541,'Предельники 2022'!$B$4:$X$28,'Форма 1'!AR$7),2),"")</f>
        <v/>
      </c>
      <c r="Y541" s="30" t="str">
        <f>IF(ISNUMBER('Форма 1'!AS541),ROUND('Форма 1'!$I541*VLOOKUP('Форма 1'!$G541,'Предельники 2022'!$B$4:$X$28,'Форма 1'!AS$7),2),"")</f>
        <v/>
      </c>
      <c r="Z541" s="30" t="str">
        <f>IF(ISNUMBER('Форма 1'!AT541),ROUND('Форма 1'!$I541*VLOOKUP('Форма 1'!$G541,'Предельники 2022'!$B$4:$X$28,'Форма 1'!AT$7),2),"")</f>
        <v/>
      </c>
      <c r="AA541" s="32"/>
      <c r="AB541" s="128">
        <f>'Форма 1'!T541</f>
        <v>46022</v>
      </c>
      <c r="AC541" s="130" t="str">
        <f>'Форма 1'!U541</f>
        <v>РО</v>
      </c>
    </row>
    <row r="542" spans="1:29" x14ac:dyDescent="0.25">
      <c r="A542" s="28">
        <f t="shared" si="95"/>
        <v>14</v>
      </c>
      <c r="B542" s="74" t="str">
        <f>IF(ISBLANK('Форма 1'!B542),"",'Форма 1'!B542)</f>
        <v>Краснокамский городской округ Пермского края</v>
      </c>
      <c r="C542" s="87" t="s">
        <v>325</v>
      </c>
      <c r="D542" s="29">
        <f>IF(ISBLANK(C542),"Введите адрес",IF(C542='Форма 1'!C542,SUM(E542:K542,M542:S542,Форма2[[#This Row],[19]:[22]]),"Ошибка в адресе!"))</f>
        <v>16545264.579999998</v>
      </c>
      <c r="E542" s="30">
        <f>IF(ISNUMBER('Форма 1'!Z542),ROUND('Форма 1'!$I542*VLOOKUP('Форма 1'!$G542,'Предельники 2022'!$B$4:$X$28,'Форма 1'!Z$7),2),"")</f>
        <v>621044.57999999996</v>
      </c>
      <c r="F542" s="30">
        <f>IF(ISNUMBER('Форма 1'!AA542),ROUND('Форма 1'!$I542*VLOOKUP('Форма 1'!$G542,'Предельники 2022'!$B$4:$X$28,'Форма 1'!AA$7),2),"")</f>
        <v>7047700.6799999997</v>
      </c>
      <c r="G542" s="30" t="str">
        <f>IF(ISNUMBER('Форма 1'!AB542),ROUND('Форма 1'!$I542*VLOOKUP('Форма 1'!$G542,'Предельники 2022'!$B$4:$X$28,'Форма 1'!AB$7),2),"")</f>
        <v/>
      </c>
      <c r="H542" s="30">
        <f>IF(ISNUMBER('Форма 1'!AC542),ROUND('Форма 1'!$I542*VLOOKUP('Форма 1'!$G542,'Предельники 2022'!$B$4:$X$28,'Форма 1'!AC$7),2),"")</f>
        <v>316982.59000000003</v>
      </c>
      <c r="I542" s="30" t="str">
        <f>IF(ISNUMBER('Форма 1'!AD542),ROUND('Форма 1'!$I542*VLOOKUP('Форма 1'!$G542,'Предельники 2022'!$B$4:$X$28,'Форма 1'!AD$7),2),"")</f>
        <v/>
      </c>
      <c r="J542" s="30">
        <f>IF(ISNUMBER('Форма 1'!AE542),ROUND('Форма 1'!$I542*VLOOKUP('Форма 1'!$G542,'Предельники 2022'!$B$4:$X$28,'Форма 1'!AE$7),2),"")</f>
        <v>540886.52</v>
      </c>
      <c r="K542" s="30" t="str">
        <f>IF(ISNUMBER('Форма 1'!AF542),ROUND('Форма 1'!$I542*VLOOKUP('Форма 1'!$G542,'Предельники 2022'!$B$4:$X$28,'Форма 1'!AF$7),2),"")</f>
        <v/>
      </c>
      <c r="L542" s="31" t="str">
        <f>IF(ISBLANK('Форма 1'!AG542),"",'Форма 1'!AG542)</f>
        <v/>
      </c>
      <c r="M542" s="32" t="str">
        <f>IF(ISBLANK('Форма 1'!AH542),"",'Форма 1'!AH542)</f>
        <v/>
      </c>
      <c r="N542" s="30">
        <f>IF(ISNUMBER('Форма 1'!AI542),ROUND('Форма 1'!$I542*VLOOKUP('Форма 1'!$G542,'Предельники 2022'!$B$4:$X$28,'Форма 1'!AI$7),2),"")</f>
        <v>8018650.21</v>
      </c>
      <c r="O542" s="30" t="str">
        <f>IF(ISNUMBER('Форма 1'!AJ542),ROUND('Форма 1'!$I542*VLOOKUP('Форма 1'!$G542,'Предельники 2022'!$B$4:$X$28,'Форма 1'!AJ$7),2),"")</f>
        <v/>
      </c>
      <c r="P542" s="30" t="str">
        <f>IF(ISNUMBER('Форма 1'!AK542),ROUND('Форма 1'!$I542*VLOOKUP('Форма 1'!$G542,'Предельники 2022'!$B$4:$X$28,'Форма 1'!AK$7),2),"")</f>
        <v/>
      </c>
      <c r="Q542" s="30" t="str">
        <f>IF(ISNUMBER('Форма 1'!AL542),ROUND('Форма 1'!$I542*VLOOKUP('Форма 1'!$G542,'Предельники 2022'!$B$4:$X$28,'Форма 1'!AL$7),2),"")</f>
        <v/>
      </c>
      <c r="R542" s="30" t="str">
        <f>IF(ISNUMBER('Форма 1'!AM542),ROUND('Форма 1'!$I542*VLOOKUP('Форма 1'!$G542,'Предельники 2022'!$B$4:$X$28,'Форма 1'!AM$7),2),"")</f>
        <v/>
      </c>
      <c r="S542" s="93" t="str">
        <f t="shared" si="96"/>
        <v/>
      </c>
      <c r="T542" s="93" t="str">
        <f>IF(ISNUMBER('Форма 1'!AN542),INDEX('Предельники 2022'!$C$4:$X$28,MATCH('Форма 1'!$G542,'Предельники 2022'!$B$4:$B$28,0),MATCH(T$5,'Предельники 2022'!$C$3:$X$3,0)),"")</f>
        <v/>
      </c>
      <c r="U542" s="93" t="str">
        <f>IF(ISNUMBER('Форма 1'!AO542),INDEX('Предельники 2022'!$C$4:$X$28,MATCH('Форма 1'!$G542,'Предельники 2022'!$B$4:$B$28,0),MATCH(U$5,'Предельники 2022'!$C$3:$X$3,0)),"")</f>
        <v/>
      </c>
      <c r="V542" s="93" t="str">
        <f>IF(ISNUMBER('Форма 1'!AP542),INDEX('Предельники 2022'!$C$4:$X$28,MATCH('Форма 1'!$G542,'Предельники 2022'!$B$4:$B$28,0),MATCH(V$5,'Предельники 2022'!$C$3:$X$3,0)),"")</f>
        <v/>
      </c>
      <c r="W542" s="93" t="str">
        <f>IF(ISNUMBER('Форма 1'!AQ542),INDEX('Предельники 2022'!$C$4:$X$28,MATCH('Форма 1'!$G542,'Предельники 2022'!$B$4:$B$28,0),MATCH(W$5,'Предельники 2022'!$C$3:$X$3,0)),"")</f>
        <v/>
      </c>
      <c r="X542" s="30" t="str">
        <f>IF(ISNUMBER('Форма 1'!AR542),ROUND('Форма 1'!$I542*VLOOKUP('Форма 1'!$G542,'Предельники 2022'!$B$4:$X$28,'Форма 1'!AR$7),2),"")</f>
        <v/>
      </c>
      <c r="Y542" s="30" t="str">
        <f>IF(ISNUMBER('Форма 1'!AS542),ROUND('Форма 1'!$I542*VLOOKUP('Форма 1'!$G542,'Предельники 2022'!$B$4:$X$28,'Форма 1'!AS$7),2),"")</f>
        <v/>
      </c>
      <c r="Z542" s="30" t="str">
        <f>IF(ISNUMBER('Форма 1'!AT542),ROUND('Форма 1'!$I542*VLOOKUP('Форма 1'!$G542,'Предельники 2022'!$B$4:$X$28,'Форма 1'!AT$7),2),"")</f>
        <v/>
      </c>
      <c r="AA542" s="32"/>
      <c r="AB542" s="128">
        <f>'Форма 1'!T542</f>
        <v>46022</v>
      </c>
      <c r="AC542" s="130" t="str">
        <f>'Форма 1'!U542</f>
        <v>РО</v>
      </c>
    </row>
    <row r="543" spans="1:29" x14ac:dyDescent="0.25">
      <c r="A543" s="28">
        <f t="shared" si="95"/>
        <v>15</v>
      </c>
      <c r="B543" s="74" t="str">
        <f>IF(ISBLANK('Форма 1'!B543),"",'Форма 1'!B543)</f>
        <v>Краснокамский городской округ Пермского края</v>
      </c>
      <c r="C543" s="87" t="s">
        <v>501</v>
      </c>
      <c r="D543" s="29">
        <f>IF(ISBLANK(C543),"Введите адрес",IF(C543='Форма 1'!C543,SUM(E543:K543,M543:S543,Форма2[[#This Row],[19]:[22]]),"Ошибка в адресе!"))</f>
        <v>3656407.89</v>
      </c>
      <c r="E543" s="30" t="str">
        <f>IF(ISNUMBER('Форма 1'!Z543),ROUND('Форма 1'!$I543*VLOOKUP('Форма 1'!$G543,'Предельники 2022'!$B$4:$X$28,'Форма 1'!Z$7),2),"")</f>
        <v/>
      </c>
      <c r="F543" s="30" t="str">
        <f>IF(ISNUMBER('Форма 1'!AA543),ROUND('Форма 1'!$I543*VLOOKUP('Форма 1'!$G543,'Предельники 2022'!$B$4:$X$28,'Форма 1'!AA$7),2),"")</f>
        <v/>
      </c>
      <c r="G543" s="30" t="str">
        <f>IF(ISNUMBER('Форма 1'!AB543),ROUND('Форма 1'!$I543*VLOOKUP('Форма 1'!$G543,'Предельники 2022'!$B$4:$X$28,'Форма 1'!AB$7),2),"")</f>
        <v/>
      </c>
      <c r="H543" s="30" t="str">
        <f>IF(ISNUMBER('Форма 1'!AC543),ROUND('Форма 1'!$I543*VLOOKUP('Форма 1'!$G543,'Предельники 2022'!$B$4:$X$28,'Форма 1'!AC$7),2),"")</f>
        <v/>
      </c>
      <c r="I543" s="30" t="str">
        <f>IF(ISNUMBER('Форма 1'!AD543),ROUND('Форма 1'!$I543*VLOOKUP('Форма 1'!$G543,'Предельники 2022'!$B$4:$X$28,'Форма 1'!AD$7),2),"")</f>
        <v/>
      </c>
      <c r="J543" s="30" t="str">
        <f>IF(ISNUMBER('Форма 1'!AE543),ROUND('Форма 1'!$I543*VLOOKUP('Форма 1'!$G543,'Предельники 2022'!$B$4:$X$28,'Форма 1'!AE$7),2),"")</f>
        <v/>
      </c>
      <c r="K543" s="30" t="str">
        <f>IF(ISNUMBER('Форма 1'!AF543),ROUND('Форма 1'!$I543*VLOOKUP('Форма 1'!$G543,'Предельники 2022'!$B$4:$X$28,'Форма 1'!AF$7),2),"")</f>
        <v/>
      </c>
      <c r="L543" s="31" t="str">
        <f>IF(ISBLANK('Форма 1'!AG543),"",'Форма 1'!AG543)</f>
        <v/>
      </c>
      <c r="M543" s="32" t="str">
        <f>IF(ISBLANK('Форма 1'!AH543),"",'Форма 1'!AH543)</f>
        <v/>
      </c>
      <c r="N543" s="30">
        <f>IF(ISNUMBER('Форма 1'!AI543),ROUND('Форма 1'!$I543*VLOOKUP('Форма 1'!$G543,'Предельники 2022'!$B$4:$X$28,'Форма 1'!AI$7),2),"")</f>
        <v>3656407.89</v>
      </c>
      <c r="O543" s="30" t="str">
        <f>IF(ISNUMBER('Форма 1'!AJ543),ROUND('Форма 1'!$I543*VLOOKUP('Форма 1'!$G543,'Предельники 2022'!$B$4:$X$28,'Форма 1'!AJ$7),2),"")</f>
        <v/>
      </c>
      <c r="P543" s="30" t="str">
        <f>IF(ISNUMBER('Форма 1'!AK543),ROUND('Форма 1'!$I543*VLOOKUP('Форма 1'!$G543,'Предельники 2022'!$B$4:$X$28,'Форма 1'!AK$7),2),"")</f>
        <v/>
      </c>
      <c r="Q543" s="30" t="str">
        <f>IF(ISNUMBER('Форма 1'!AL543),ROUND('Форма 1'!$I543*VLOOKUP('Форма 1'!$G543,'Предельники 2022'!$B$4:$X$28,'Форма 1'!AL$7),2),"")</f>
        <v/>
      </c>
      <c r="R543" s="30" t="str">
        <f>IF(ISNUMBER('Форма 1'!AM543),ROUND('Форма 1'!$I543*VLOOKUP('Форма 1'!$G543,'Предельники 2022'!$B$4:$X$28,'Форма 1'!AM$7),2),"")</f>
        <v/>
      </c>
      <c r="S543" s="93" t="str">
        <f t="shared" si="96"/>
        <v/>
      </c>
      <c r="T543" s="93" t="str">
        <f>IF(ISNUMBER('Форма 1'!AN543),INDEX('Предельники 2022'!$C$4:$X$28,MATCH('Форма 1'!$G543,'Предельники 2022'!$B$4:$B$28,0),MATCH(T$5,'Предельники 2022'!$C$3:$X$3,0)),"")</f>
        <v/>
      </c>
      <c r="U543" s="93" t="str">
        <f>IF(ISNUMBER('Форма 1'!AO543),INDEX('Предельники 2022'!$C$4:$X$28,MATCH('Форма 1'!$G543,'Предельники 2022'!$B$4:$B$28,0),MATCH(U$5,'Предельники 2022'!$C$3:$X$3,0)),"")</f>
        <v/>
      </c>
      <c r="V543" s="93" t="str">
        <f>IF(ISNUMBER('Форма 1'!AP543),INDEX('Предельники 2022'!$C$4:$X$28,MATCH('Форма 1'!$G543,'Предельники 2022'!$B$4:$B$28,0),MATCH(V$5,'Предельники 2022'!$C$3:$X$3,0)),"")</f>
        <v/>
      </c>
      <c r="W543" s="93" t="str">
        <f>IF(ISNUMBER('Форма 1'!AQ543),INDEX('Предельники 2022'!$C$4:$X$28,MATCH('Форма 1'!$G543,'Предельники 2022'!$B$4:$B$28,0),MATCH(W$5,'Предельники 2022'!$C$3:$X$3,0)),"")</f>
        <v/>
      </c>
      <c r="X543" s="30" t="str">
        <f>IF(ISNUMBER('Форма 1'!AR543),ROUND('Форма 1'!$I543*VLOOKUP('Форма 1'!$G543,'Предельники 2022'!$B$4:$X$28,'Форма 1'!AR$7),2),"")</f>
        <v/>
      </c>
      <c r="Y543" s="30" t="str">
        <f>IF(ISNUMBER('Форма 1'!AS543),ROUND('Форма 1'!$I543*VLOOKUP('Форма 1'!$G543,'Предельники 2022'!$B$4:$X$28,'Форма 1'!AS$7),2),"")</f>
        <v/>
      </c>
      <c r="Z543" s="30" t="str">
        <f>IF(ISNUMBER('Форма 1'!AT543),ROUND('Форма 1'!$I543*VLOOKUP('Форма 1'!$G543,'Предельники 2022'!$B$4:$X$28,'Форма 1'!AT$7),2),"")</f>
        <v/>
      </c>
      <c r="AA543" s="32"/>
      <c r="AB543" s="128">
        <f>'Форма 1'!T543</f>
        <v>46022</v>
      </c>
      <c r="AC543" s="130" t="str">
        <f>'Форма 1'!U543</f>
        <v>СС</v>
      </c>
    </row>
    <row r="544" spans="1:29" ht="15.75" x14ac:dyDescent="0.25">
      <c r="A544" s="147">
        <f t="shared" si="95"/>
        <v>0</v>
      </c>
      <c r="B544" s="148" t="str">
        <f>IF(ISBLANK('Форма 1'!B544),"",'Форма 1'!B544)</f>
        <v/>
      </c>
      <c r="C544" s="153" t="s">
        <v>1088</v>
      </c>
      <c r="D544" s="146">
        <f>IF(ISBLANK(C544),"Введите адрес",IF(C544='Форма 1'!C544,SUM(E544:K544,M544:S544,Форма2[[#This Row],[19]:[22]]),"Ошибка в адресе!"))</f>
        <v>8187729.4400000004</v>
      </c>
      <c r="E544" s="149">
        <f>SUM(E545)</f>
        <v>527036.64</v>
      </c>
      <c r="F544" s="149">
        <f t="shared" ref="F544:S544" si="105">SUM(F545)</f>
        <v>5980885.4400000004</v>
      </c>
      <c r="G544" s="149">
        <f t="shared" si="105"/>
        <v>951794.48</v>
      </c>
      <c r="H544" s="149">
        <f t="shared" si="105"/>
        <v>269000.71999999997</v>
      </c>
      <c r="I544" s="149">
        <f t="shared" si="105"/>
        <v>0</v>
      </c>
      <c r="J544" s="149">
        <f t="shared" si="105"/>
        <v>459012.16</v>
      </c>
      <c r="K544" s="149">
        <f t="shared" si="105"/>
        <v>0</v>
      </c>
      <c r="L544" s="155">
        <f t="shared" si="105"/>
        <v>0</v>
      </c>
      <c r="M544" s="149">
        <f t="shared" si="105"/>
        <v>0</v>
      </c>
      <c r="N544" s="149">
        <f t="shared" si="105"/>
        <v>0</v>
      </c>
      <c r="O544" s="149">
        <f t="shared" si="105"/>
        <v>0</v>
      </c>
      <c r="P544" s="149">
        <f t="shared" si="105"/>
        <v>0</v>
      </c>
      <c r="Q544" s="149">
        <f t="shared" si="105"/>
        <v>0</v>
      </c>
      <c r="R544" s="149">
        <f t="shared" si="105"/>
        <v>0</v>
      </c>
      <c r="S544" s="149">
        <f t="shared" si="105"/>
        <v>0</v>
      </c>
      <c r="T544" s="93" t="str">
        <f>IF(ISNUMBER('Форма 1'!AN544),INDEX('Предельники 2022'!$C$4:$X$28,MATCH('Форма 1'!$G544,'Предельники 2022'!$B$4:$B$28,0),MATCH(T$5,'Предельники 2022'!$C$3:$X$3,0)),"")</f>
        <v/>
      </c>
      <c r="U544" s="93" t="str">
        <f>IF(ISNUMBER('Форма 1'!AO544),INDEX('Предельники 2022'!$C$4:$X$28,MATCH('Форма 1'!$G544,'Предельники 2022'!$B$4:$B$28,0),MATCH(U$5,'Предельники 2022'!$C$3:$X$3,0)),"")</f>
        <v/>
      </c>
      <c r="V544" s="93" t="str">
        <f>IF(ISNUMBER('Форма 1'!AP544),INDEX('Предельники 2022'!$C$4:$X$28,MATCH('Форма 1'!$G544,'Предельники 2022'!$B$4:$B$28,0),MATCH(V$5,'Предельники 2022'!$C$3:$X$3,0)),"")</f>
        <v/>
      </c>
      <c r="W544" s="93" t="str">
        <f>IF(ISNUMBER('Форма 1'!AQ544),INDEX('Предельники 2022'!$C$4:$X$28,MATCH('Форма 1'!$G544,'Предельники 2022'!$B$4:$B$28,0),MATCH(W$5,'Предельники 2022'!$C$3:$X$3,0)),"")</f>
        <v/>
      </c>
      <c r="X544" s="149">
        <f t="shared" ref="X544:Z544" si="106">SUM(X545)</f>
        <v>0</v>
      </c>
      <c r="Y544" s="149">
        <f t="shared" si="106"/>
        <v>0</v>
      </c>
      <c r="Z544" s="149">
        <f t="shared" si="106"/>
        <v>0</v>
      </c>
      <c r="AA544" s="146"/>
      <c r="AB544" s="150"/>
      <c r="AC544" s="151" t="str">
        <f>'Форма 1'!U544</f>
        <v/>
      </c>
    </row>
    <row r="545" spans="1:29" x14ac:dyDescent="0.25">
      <c r="A545" s="28">
        <f t="shared" si="95"/>
        <v>1</v>
      </c>
      <c r="B545" s="74" t="str">
        <f>IF(ISBLANK('Форма 1'!B545),"",'Форма 1'!B545)</f>
        <v>Кудымкарский муниципальный округ Пермского края</v>
      </c>
      <c r="C545" s="87" t="s">
        <v>326</v>
      </c>
      <c r="D545" s="29">
        <f>IF(ISBLANK(C545),"Введите адрес",IF(C545='Форма 1'!C545,SUM(E545:K545,M545:S545,Форма2[[#This Row],[19]:[22]]),"Ошибка в адресе!"))</f>
        <v>8187729.4400000004</v>
      </c>
      <c r="E545" s="30">
        <f>IF(ISNUMBER('Форма 1'!Z545),ROUND('Форма 1'!$I545*VLOOKUP('Форма 1'!$G545,'Предельники 2022'!$B$4:$X$28,'Форма 1'!Z$7),2),"")</f>
        <v>527036.64</v>
      </c>
      <c r="F545" s="30">
        <f>IF(ISNUMBER('Форма 1'!AA545),ROUND('Форма 1'!$I545*VLOOKUP('Форма 1'!$G545,'Предельники 2022'!$B$4:$X$28,'Форма 1'!AA$7),2),"")</f>
        <v>5980885.4400000004</v>
      </c>
      <c r="G545" s="30">
        <f>IF(ISNUMBER('Форма 1'!AB545),ROUND('Форма 1'!$I545*VLOOKUP('Форма 1'!$G545,'Предельники 2022'!$B$4:$X$28,'Форма 1'!AB$7),2),"")</f>
        <v>951794.48</v>
      </c>
      <c r="H545" s="30">
        <f>IF(ISNUMBER('Форма 1'!AC545),ROUND('Форма 1'!$I545*VLOOKUP('Форма 1'!$G545,'Предельники 2022'!$B$4:$X$28,'Форма 1'!AC$7),2),"")</f>
        <v>269000.71999999997</v>
      </c>
      <c r="I545" s="30" t="str">
        <f>IF(ISNUMBER('Форма 1'!AD545),ROUND('Форма 1'!$I545*VLOOKUP('Форма 1'!$G545,'Предельники 2022'!$B$4:$X$28,'Форма 1'!AD$7),2),"")</f>
        <v/>
      </c>
      <c r="J545" s="30">
        <f>IF(ISNUMBER('Форма 1'!AE545),ROUND('Форма 1'!$I545*VLOOKUP('Форма 1'!$G545,'Предельники 2022'!$B$4:$X$28,'Форма 1'!AE$7),2),"")</f>
        <v>459012.16</v>
      </c>
      <c r="K545" s="30" t="str">
        <f>IF(ISNUMBER('Форма 1'!AF545),ROUND('Форма 1'!$I545*VLOOKUP('Форма 1'!$G545,'Предельники 2022'!$B$4:$X$28,'Форма 1'!AF$7),2),"")</f>
        <v/>
      </c>
      <c r="L545" s="31" t="str">
        <f>IF(ISBLANK('Форма 1'!AG545),"",'Форма 1'!AG545)</f>
        <v/>
      </c>
      <c r="M545" s="32" t="str">
        <f>IF(ISBLANK('Форма 1'!AH545),"",'Форма 1'!AH545)</f>
        <v/>
      </c>
      <c r="N545" s="30" t="str">
        <f>IF(ISNUMBER('Форма 1'!AI545),ROUND('Форма 1'!$I545*VLOOKUP('Форма 1'!$G545,'Предельники 2022'!$B$4:$X$28,'Форма 1'!AI$7),2),"")</f>
        <v/>
      </c>
      <c r="O545" s="30" t="str">
        <f>IF(ISNUMBER('Форма 1'!AJ545),ROUND('Форма 1'!$I545*VLOOKUP('Форма 1'!$G545,'Предельники 2022'!$B$4:$X$28,'Форма 1'!AJ$7),2),"")</f>
        <v/>
      </c>
      <c r="P545" s="30" t="str">
        <f>IF(ISNUMBER('Форма 1'!AK545),ROUND('Форма 1'!$I545*VLOOKUP('Форма 1'!$G545,'Предельники 2022'!$B$4:$X$28,'Форма 1'!AK$7),2),"")</f>
        <v/>
      </c>
      <c r="Q545" s="30" t="str">
        <f>IF(ISNUMBER('Форма 1'!AL545),ROUND('Форма 1'!$I545*VLOOKUP('Форма 1'!$G545,'Предельники 2022'!$B$4:$X$28,'Форма 1'!AL$7),2),"")</f>
        <v/>
      </c>
      <c r="R545" s="30" t="str">
        <f>IF(ISNUMBER('Форма 1'!AM545),ROUND('Форма 1'!$I545*VLOOKUP('Форма 1'!$G545,'Предельники 2022'!$B$4:$X$28,'Форма 1'!AM$7),2),"")</f>
        <v/>
      </c>
      <c r="S545" s="93" t="str">
        <f t="shared" si="96"/>
        <v/>
      </c>
      <c r="T545" s="93" t="str">
        <f>IF(ISNUMBER('Форма 1'!AN545),INDEX('Предельники 2022'!$C$4:$X$28,MATCH('Форма 1'!$G545,'Предельники 2022'!$B$4:$B$28,0),MATCH(T$5,'Предельники 2022'!$C$3:$X$3,0)),"")</f>
        <v/>
      </c>
      <c r="U545" s="93" t="str">
        <f>IF(ISNUMBER('Форма 1'!AO545),INDEX('Предельники 2022'!$C$4:$X$28,MATCH('Форма 1'!$G545,'Предельники 2022'!$B$4:$B$28,0),MATCH(U$5,'Предельники 2022'!$C$3:$X$3,0)),"")</f>
        <v/>
      </c>
      <c r="V545" s="93" t="str">
        <f>IF(ISNUMBER('Форма 1'!AP545),INDEX('Предельники 2022'!$C$4:$X$28,MATCH('Форма 1'!$G545,'Предельники 2022'!$B$4:$B$28,0),MATCH(V$5,'Предельники 2022'!$C$3:$X$3,0)),"")</f>
        <v/>
      </c>
      <c r="W545" s="93" t="str">
        <f>IF(ISNUMBER('Форма 1'!AQ545),INDEX('Предельники 2022'!$C$4:$X$28,MATCH('Форма 1'!$G545,'Предельники 2022'!$B$4:$B$28,0),MATCH(W$5,'Предельники 2022'!$C$3:$X$3,0)),"")</f>
        <v/>
      </c>
      <c r="X545" s="30" t="str">
        <f>IF(ISNUMBER('Форма 1'!AR545),ROUND('Форма 1'!$I545*VLOOKUP('Форма 1'!$G545,'Предельники 2022'!$B$4:$X$28,'Форма 1'!AR$7),2),"")</f>
        <v/>
      </c>
      <c r="Y545" s="30" t="str">
        <f>IF(ISNUMBER('Форма 1'!AS545),ROUND('Форма 1'!$I545*VLOOKUP('Форма 1'!$G545,'Предельники 2022'!$B$4:$X$28,'Форма 1'!AS$7),2),"")</f>
        <v/>
      </c>
      <c r="Z545" s="30" t="str">
        <f>IF(ISNUMBER('Форма 1'!AT545),ROUND('Форма 1'!$I545*VLOOKUP('Форма 1'!$G545,'Предельники 2022'!$B$4:$X$28,'Форма 1'!AT$7),2),"")</f>
        <v/>
      </c>
      <c r="AA545" s="32"/>
      <c r="AB545" s="128">
        <f>'Форма 1'!T545</f>
        <v>46022</v>
      </c>
      <c r="AC545" s="130" t="str">
        <f>'Форма 1'!U545</f>
        <v>РО</v>
      </c>
    </row>
    <row r="546" spans="1:29" ht="15.75" x14ac:dyDescent="0.25">
      <c r="A546" s="147">
        <f>IF(NOT(ISERROR("Пермского края"=MID(C546,FIND("Пермского края",C546),14)))=$C$1,0,IF(NOT(ISERROR("город Пермь"=MID(C546,FIND("город Пермь",C546),11)))=$C$1,0,IF(NOT(ISERROR("Итого"=MID(C546,FIND("Итого",C546),5)))=$C$1,0,IF(NOT(ISERROR("Всего"=MID(C546,FIND("Всего",C546),5)))=$C$1,0,#REF!+1))))</f>
        <v>0</v>
      </c>
      <c r="B546" s="148" t="str">
        <f>IF(ISBLANK('Форма 1'!B546),"",'Форма 1'!B546)</f>
        <v/>
      </c>
      <c r="C546" s="153" t="s">
        <v>1089</v>
      </c>
      <c r="D546" s="146">
        <f>IF(ISBLANK(C546),"Введите адрес",IF(C546='Форма 1'!C546,SUM(E546:K546,M546:S546,Форма2[[#This Row],[19]:[22]]),"Ошибка в адресе!"))</f>
        <v>74821616.300000012</v>
      </c>
      <c r="E546" s="149">
        <f>SUM(E547:E557)</f>
        <v>292312.88</v>
      </c>
      <c r="F546" s="149">
        <f t="shared" ref="F546:S546" si="107">SUM(F547:F557)</f>
        <v>30698970.18</v>
      </c>
      <c r="G546" s="149">
        <f t="shared" si="107"/>
        <v>10916176.6</v>
      </c>
      <c r="H546" s="149">
        <f t="shared" si="107"/>
        <v>1692609.42</v>
      </c>
      <c r="I546" s="149">
        <f t="shared" si="107"/>
        <v>4066233.75</v>
      </c>
      <c r="J546" s="149">
        <f t="shared" si="107"/>
        <v>3511851.5700000003</v>
      </c>
      <c r="K546" s="149">
        <f t="shared" si="107"/>
        <v>670954.19999999995</v>
      </c>
      <c r="L546" s="155">
        <f t="shared" si="107"/>
        <v>0</v>
      </c>
      <c r="M546" s="149">
        <f t="shared" si="107"/>
        <v>0</v>
      </c>
      <c r="N546" s="149">
        <f t="shared" si="107"/>
        <v>0</v>
      </c>
      <c r="O546" s="149">
        <f t="shared" si="107"/>
        <v>21775065.800000001</v>
      </c>
      <c r="P546" s="149">
        <f t="shared" si="107"/>
        <v>0</v>
      </c>
      <c r="Q546" s="149">
        <f t="shared" si="107"/>
        <v>0</v>
      </c>
      <c r="R546" s="149">
        <f t="shared" si="107"/>
        <v>1197441.8999999999</v>
      </c>
      <c r="S546" s="149">
        <f t="shared" si="107"/>
        <v>0</v>
      </c>
      <c r="T546" s="93" t="str">
        <f>IF(ISNUMBER('Форма 1'!AN546),INDEX('Предельники 2022'!$C$4:$X$28,MATCH('Форма 1'!$G546,'Предельники 2022'!$B$4:$B$28,0),MATCH(T$5,'Предельники 2022'!$C$3:$X$3,0)),"")</f>
        <v/>
      </c>
      <c r="U546" s="93" t="str">
        <f>IF(ISNUMBER('Форма 1'!AO546),INDEX('Предельники 2022'!$C$4:$X$28,MATCH('Форма 1'!$G546,'Предельники 2022'!$B$4:$B$28,0),MATCH(U$5,'Предельники 2022'!$C$3:$X$3,0)),"")</f>
        <v/>
      </c>
      <c r="V546" s="93" t="str">
        <f>IF(ISNUMBER('Форма 1'!AP546),INDEX('Предельники 2022'!$C$4:$X$28,MATCH('Форма 1'!$G546,'Предельники 2022'!$B$4:$B$28,0),MATCH(V$5,'Предельники 2022'!$C$3:$X$3,0)),"")</f>
        <v/>
      </c>
      <c r="W546" s="93" t="str">
        <f>IF(ISNUMBER('Форма 1'!AQ546),INDEX('Предельники 2022'!$C$4:$X$28,MATCH('Форма 1'!$G546,'Предельники 2022'!$B$4:$B$28,0),MATCH(W$5,'Предельники 2022'!$C$3:$X$3,0)),"")</f>
        <v/>
      </c>
      <c r="X546" s="149">
        <f t="shared" ref="X546:Z546" si="108">SUM(X547:X557)</f>
        <v>0</v>
      </c>
      <c r="Y546" s="149">
        <f t="shared" si="108"/>
        <v>0</v>
      </c>
      <c r="Z546" s="149">
        <f t="shared" si="108"/>
        <v>0</v>
      </c>
      <c r="AA546" s="146"/>
      <c r="AB546" s="150"/>
      <c r="AC546" s="151" t="str">
        <f>'Форма 1'!U546</f>
        <v/>
      </c>
    </row>
    <row r="547" spans="1:29" x14ac:dyDescent="0.25">
      <c r="A547" s="28">
        <f t="shared" si="95"/>
        <v>1</v>
      </c>
      <c r="B547" s="74" t="str">
        <f>IF(ISBLANK('Форма 1'!B547),"",'Форма 1'!B547)</f>
        <v>Кунгурский муниципальный округ Пермского края</v>
      </c>
      <c r="C547" s="87" t="s">
        <v>440</v>
      </c>
      <c r="D547" s="29">
        <f>IF(ISBLANK(C547),"Введите адрес",IF(C547='Форма 1'!C547,SUM(E547:K547,M547:S547,Форма2[[#This Row],[19]:[22]]),"Ошибка в адресе!"))</f>
        <v>1355800.1</v>
      </c>
      <c r="E547" s="30" t="str">
        <f>IF(ISNUMBER('Форма 1'!Z547),ROUND('Форма 1'!$I547*VLOOKUP('Форма 1'!$G547,'Предельники 2022'!$B$4:$X$28,'Форма 1'!Z$7),2),"")</f>
        <v/>
      </c>
      <c r="F547" s="30" t="str">
        <f>IF(ISNUMBER('Форма 1'!AA547),ROUND('Форма 1'!$I547*VLOOKUP('Форма 1'!$G547,'Предельники 2022'!$B$4:$X$28,'Форма 1'!AA$7),2),"")</f>
        <v/>
      </c>
      <c r="G547" s="30" t="str">
        <f>IF(ISNUMBER('Форма 1'!AB547),ROUND('Форма 1'!$I547*VLOOKUP('Форма 1'!$G547,'Предельники 2022'!$B$4:$X$28,'Форма 1'!AB$7),2),"")</f>
        <v/>
      </c>
      <c r="H547" s="30" t="str">
        <f>IF(ISNUMBER('Форма 1'!AC547),ROUND('Форма 1'!$I547*VLOOKUP('Форма 1'!$G547,'Предельники 2022'!$B$4:$X$28,'Форма 1'!AC$7),2),"")</f>
        <v/>
      </c>
      <c r="I547" s="30" t="str">
        <f>IF(ISNUMBER('Форма 1'!AD547),ROUND('Форма 1'!$I547*VLOOKUP('Форма 1'!$G547,'Предельники 2022'!$B$4:$X$28,'Форма 1'!AD$7),2),"")</f>
        <v/>
      </c>
      <c r="J547" s="30" t="str">
        <f>IF(ISNUMBER('Форма 1'!AE547),ROUND('Форма 1'!$I547*VLOOKUP('Форма 1'!$G547,'Предельники 2022'!$B$4:$X$28,'Форма 1'!AE$7),2),"")</f>
        <v/>
      </c>
      <c r="K547" s="30">
        <f>IF(ISNUMBER('Форма 1'!AF547),ROUND('Форма 1'!$I547*VLOOKUP('Форма 1'!$G547,'Предельники 2022'!$B$4:$X$28,'Форма 1'!AF$7),2),"")</f>
        <v>670954.19999999995</v>
      </c>
      <c r="L547" s="31" t="str">
        <f>IF(ISBLANK('Форма 1'!AG547),"",'Форма 1'!AG547)</f>
        <v/>
      </c>
      <c r="M547" s="32" t="str">
        <f>IF(ISBLANK('Форма 1'!AH547),"",'Форма 1'!AH547)</f>
        <v/>
      </c>
      <c r="N547" s="30" t="str">
        <f>IF(ISNUMBER('Форма 1'!AI547),ROUND('Форма 1'!$I547*VLOOKUP('Форма 1'!$G547,'Предельники 2022'!$B$4:$X$28,'Форма 1'!AI$7),2),"")</f>
        <v/>
      </c>
      <c r="O547" s="30" t="str">
        <f>IF(ISNUMBER('Форма 1'!AJ547),ROUND('Форма 1'!$I547*VLOOKUP('Форма 1'!$G547,'Предельники 2022'!$B$4:$X$28,'Форма 1'!AJ$7),2),"")</f>
        <v/>
      </c>
      <c r="P547" s="30" t="str">
        <f>IF(ISNUMBER('Форма 1'!AK547),ROUND('Форма 1'!$I547*VLOOKUP('Форма 1'!$G547,'Предельники 2022'!$B$4:$X$28,'Форма 1'!AK$7),2),"")</f>
        <v/>
      </c>
      <c r="Q547" s="30" t="str">
        <f>IF(ISNUMBER('Форма 1'!AL547),ROUND('Форма 1'!$I547*VLOOKUP('Форма 1'!$G547,'Предельники 2022'!$B$4:$X$28,'Форма 1'!AL$7),2),"")</f>
        <v/>
      </c>
      <c r="R547" s="30">
        <f>IF(ISNUMBER('Форма 1'!AM547),ROUND('Форма 1'!$I547*VLOOKUP('Форма 1'!$G547,'Предельники 2022'!$B$4:$X$28,'Форма 1'!AM$7),2),"")</f>
        <v>684845.9</v>
      </c>
      <c r="S547" s="93" t="str">
        <f t="shared" si="96"/>
        <v/>
      </c>
      <c r="T547" s="93" t="str">
        <f>IF(ISNUMBER('Форма 1'!AN547),INDEX('Предельники 2022'!$C$4:$X$28,MATCH('Форма 1'!$G547,'Предельники 2022'!$B$4:$B$28,0),MATCH(T$5,'Предельники 2022'!$C$3:$X$3,0)),"")</f>
        <v/>
      </c>
      <c r="U547" s="93" t="str">
        <f>IF(ISNUMBER('Форма 1'!AO547),INDEX('Предельники 2022'!$C$4:$X$28,MATCH('Форма 1'!$G547,'Предельники 2022'!$B$4:$B$28,0),MATCH(U$5,'Предельники 2022'!$C$3:$X$3,0)),"")</f>
        <v/>
      </c>
      <c r="V547" s="93" t="str">
        <f>IF(ISNUMBER('Форма 1'!AP547),INDEX('Предельники 2022'!$C$4:$X$28,MATCH('Форма 1'!$G547,'Предельники 2022'!$B$4:$B$28,0),MATCH(V$5,'Предельники 2022'!$C$3:$X$3,0)),"")</f>
        <v/>
      </c>
      <c r="W547" s="93" t="str">
        <f>IF(ISNUMBER('Форма 1'!AQ547),INDEX('Предельники 2022'!$C$4:$X$28,MATCH('Форма 1'!$G547,'Предельники 2022'!$B$4:$B$28,0),MATCH(W$5,'Предельники 2022'!$C$3:$X$3,0)),"")</f>
        <v/>
      </c>
      <c r="X547" s="30" t="str">
        <f>IF(ISNUMBER('Форма 1'!AR547),ROUND('Форма 1'!$I547*VLOOKUP('Форма 1'!$G547,'Предельники 2022'!$B$4:$X$28,'Форма 1'!AR$7),2),"")</f>
        <v/>
      </c>
      <c r="Y547" s="30" t="str">
        <f>IF(ISNUMBER('Форма 1'!AS547),ROUND('Форма 1'!$I547*VLOOKUP('Форма 1'!$G547,'Предельники 2022'!$B$4:$X$28,'Форма 1'!AS$7),2),"")</f>
        <v/>
      </c>
      <c r="Z547" s="30" t="str">
        <f>IF(ISNUMBER('Форма 1'!AT547),ROUND('Форма 1'!$I547*VLOOKUP('Форма 1'!$G547,'Предельники 2022'!$B$4:$X$28,'Форма 1'!AT$7),2),"")</f>
        <v/>
      </c>
      <c r="AA547" s="32"/>
      <c r="AB547" s="128">
        <f>'Форма 1'!T547</f>
        <v>46022</v>
      </c>
      <c r="AC547" s="130" t="str">
        <f>'Форма 1'!U547</f>
        <v>РО</v>
      </c>
    </row>
    <row r="548" spans="1:29" x14ac:dyDescent="0.25">
      <c r="A548" s="28">
        <f t="shared" si="95"/>
        <v>2</v>
      </c>
      <c r="B548" s="74" t="str">
        <f>IF(ISBLANK('Форма 1'!B548),"",'Форма 1'!B548)</f>
        <v>Кунгурский муниципальный округ Пермского края</v>
      </c>
      <c r="C548" s="87" t="s">
        <v>123</v>
      </c>
      <c r="D548" s="29">
        <f>IF(ISBLANK(C548),"Введите адрес",IF(C548='Форма 1'!C548,SUM(E548:K548,M548:S548,Форма2[[#This Row],[19]:[22]]),"Ошибка в адресе!"))</f>
        <v>1646657.92</v>
      </c>
      <c r="E548" s="30" t="str">
        <f>IF(ISNUMBER('Форма 1'!Z548),ROUND('Форма 1'!$I548*VLOOKUP('Форма 1'!$G548,'Предельники 2022'!$B$4:$X$28,'Форма 1'!Z$7),2),"")</f>
        <v/>
      </c>
      <c r="F548" s="30" t="str">
        <f>IF(ISNUMBER('Форма 1'!AA548),ROUND('Форма 1'!$I548*VLOOKUP('Форма 1'!$G548,'Предельники 2022'!$B$4:$X$28,'Форма 1'!AA$7),2),"")</f>
        <v/>
      </c>
      <c r="G548" s="30">
        <f>IF(ISNUMBER('Форма 1'!AB548),ROUND('Форма 1'!$I548*VLOOKUP('Форма 1'!$G548,'Предельники 2022'!$B$4:$X$28,'Форма 1'!AB$7),2),"")</f>
        <v>1646657.92</v>
      </c>
      <c r="H548" s="30" t="str">
        <f>IF(ISNUMBER('Форма 1'!AC548),ROUND('Форма 1'!$I548*VLOOKUP('Форма 1'!$G548,'Предельники 2022'!$B$4:$X$28,'Форма 1'!AC$7),2),"")</f>
        <v/>
      </c>
      <c r="I548" s="30" t="str">
        <f>IF(ISNUMBER('Форма 1'!AD548),ROUND('Форма 1'!$I548*VLOOKUP('Форма 1'!$G548,'Предельники 2022'!$B$4:$X$28,'Форма 1'!AD$7),2),"")</f>
        <v/>
      </c>
      <c r="J548" s="30" t="str">
        <f>IF(ISNUMBER('Форма 1'!AE548),ROUND('Форма 1'!$I548*VLOOKUP('Форма 1'!$G548,'Предельники 2022'!$B$4:$X$28,'Форма 1'!AE$7),2),"")</f>
        <v/>
      </c>
      <c r="K548" s="30" t="str">
        <f>IF(ISNUMBER('Форма 1'!AF548),ROUND('Форма 1'!$I548*VLOOKUP('Форма 1'!$G548,'Предельники 2022'!$B$4:$X$28,'Форма 1'!AF$7),2),"")</f>
        <v/>
      </c>
      <c r="L548" s="31" t="str">
        <f>IF(ISBLANK('Форма 1'!AG548),"",'Форма 1'!AG548)</f>
        <v/>
      </c>
      <c r="M548" s="32" t="str">
        <f>IF(ISBLANK('Форма 1'!AH548),"",'Форма 1'!AH548)</f>
        <v/>
      </c>
      <c r="N548" s="30" t="str">
        <f>IF(ISNUMBER('Форма 1'!AI548),ROUND('Форма 1'!$I548*VLOOKUP('Форма 1'!$G548,'Предельники 2022'!$B$4:$X$28,'Форма 1'!AI$7),2),"")</f>
        <v/>
      </c>
      <c r="O548" s="30" t="str">
        <f>IF(ISNUMBER('Форма 1'!AJ548),ROUND('Форма 1'!$I548*VLOOKUP('Форма 1'!$G548,'Предельники 2022'!$B$4:$X$28,'Форма 1'!AJ$7),2),"")</f>
        <v/>
      </c>
      <c r="P548" s="30" t="str">
        <f>IF(ISNUMBER('Форма 1'!AK548),ROUND('Форма 1'!$I548*VLOOKUP('Форма 1'!$G548,'Предельники 2022'!$B$4:$X$28,'Форма 1'!AK$7),2),"")</f>
        <v/>
      </c>
      <c r="Q548" s="30" t="str">
        <f>IF(ISNUMBER('Форма 1'!AL548),ROUND('Форма 1'!$I548*VLOOKUP('Форма 1'!$G548,'Предельники 2022'!$B$4:$X$28,'Форма 1'!AL$7),2),"")</f>
        <v/>
      </c>
      <c r="R548" s="30" t="str">
        <f>IF(ISNUMBER('Форма 1'!AM548),ROUND('Форма 1'!$I548*VLOOKUP('Форма 1'!$G548,'Предельники 2022'!$B$4:$X$28,'Форма 1'!AM$7),2),"")</f>
        <v/>
      </c>
      <c r="S548" s="93" t="str">
        <f t="shared" si="96"/>
        <v/>
      </c>
      <c r="T548" s="93" t="str">
        <f>IF(ISNUMBER('Форма 1'!AN548),INDEX('Предельники 2022'!$C$4:$X$28,MATCH('Форма 1'!$G548,'Предельники 2022'!$B$4:$B$28,0),MATCH(T$5,'Предельники 2022'!$C$3:$X$3,0)),"")</f>
        <v/>
      </c>
      <c r="U548" s="93" t="str">
        <f>IF(ISNUMBER('Форма 1'!AO548),INDEX('Предельники 2022'!$C$4:$X$28,MATCH('Форма 1'!$G548,'Предельники 2022'!$B$4:$B$28,0),MATCH(U$5,'Предельники 2022'!$C$3:$X$3,0)),"")</f>
        <v/>
      </c>
      <c r="V548" s="93" t="str">
        <f>IF(ISNUMBER('Форма 1'!AP548),INDEX('Предельники 2022'!$C$4:$X$28,MATCH('Форма 1'!$G548,'Предельники 2022'!$B$4:$B$28,0),MATCH(V$5,'Предельники 2022'!$C$3:$X$3,0)),"")</f>
        <v/>
      </c>
      <c r="W548" s="93" t="str">
        <f>IF(ISNUMBER('Форма 1'!AQ548),INDEX('Предельники 2022'!$C$4:$X$28,MATCH('Форма 1'!$G548,'Предельники 2022'!$B$4:$B$28,0),MATCH(W$5,'Предельники 2022'!$C$3:$X$3,0)),"")</f>
        <v/>
      </c>
      <c r="X548" s="30" t="str">
        <f>IF(ISNUMBER('Форма 1'!AR548),ROUND('Форма 1'!$I548*VLOOKUP('Форма 1'!$G548,'Предельники 2022'!$B$4:$X$28,'Форма 1'!AR$7),2),"")</f>
        <v/>
      </c>
      <c r="Y548" s="30" t="str">
        <f>IF(ISNUMBER('Форма 1'!AS548),ROUND('Форма 1'!$I548*VLOOKUP('Форма 1'!$G548,'Предельники 2022'!$B$4:$X$28,'Форма 1'!AS$7),2),"")</f>
        <v/>
      </c>
      <c r="Z548" s="30" t="str">
        <f>IF(ISNUMBER('Форма 1'!AT548),ROUND('Форма 1'!$I548*VLOOKUP('Форма 1'!$G548,'Предельники 2022'!$B$4:$X$28,'Форма 1'!AT$7),2),"")</f>
        <v/>
      </c>
      <c r="AA548" s="32"/>
      <c r="AB548" s="128">
        <f>'Форма 1'!T548</f>
        <v>46022</v>
      </c>
      <c r="AC548" s="130" t="str">
        <f>'Форма 1'!U548</f>
        <v>РО</v>
      </c>
    </row>
    <row r="549" spans="1:29" x14ac:dyDescent="0.25">
      <c r="A549" s="28">
        <f t="shared" si="95"/>
        <v>3</v>
      </c>
      <c r="B549" s="74" t="str">
        <f>IF(ISBLANK('Форма 1'!B549),"",'Форма 1'!B549)</f>
        <v>Кунгурский муниципальный округ Пермского края</v>
      </c>
      <c r="C549" s="87" t="s">
        <v>124</v>
      </c>
      <c r="D549" s="29">
        <f>IF(ISBLANK(C549),"Введите адрес",IF(C549='Форма 1'!C549,SUM(E549:K549,M549:S549,Форма2[[#This Row],[19]:[22]]),"Ошибка в адресе!"))</f>
        <v>1348330.74</v>
      </c>
      <c r="E549" s="30" t="str">
        <f>IF(ISNUMBER('Форма 1'!Z549),ROUND('Форма 1'!$I549*VLOOKUP('Форма 1'!$G549,'Предельники 2022'!$B$4:$X$28,'Форма 1'!Z$7),2),"")</f>
        <v/>
      </c>
      <c r="F549" s="30" t="str">
        <f>IF(ISNUMBER('Форма 1'!AA549),ROUND('Форма 1'!$I549*VLOOKUP('Форма 1'!$G549,'Предельники 2022'!$B$4:$X$28,'Форма 1'!AA$7),2),"")</f>
        <v/>
      </c>
      <c r="G549" s="30">
        <f>IF(ISNUMBER('Форма 1'!AB549),ROUND('Форма 1'!$I549*VLOOKUP('Форма 1'!$G549,'Предельники 2022'!$B$4:$X$28,'Форма 1'!AB$7),2),"")</f>
        <v>1348330.74</v>
      </c>
      <c r="H549" s="30" t="str">
        <f>IF(ISNUMBER('Форма 1'!AC549),ROUND('Форма 1'!$I549*VLOOKUP('Форма 1'!$G549,'Предельники 2022'!$B$4:$X$28,'Форма 1'!AC$7),2),"")</f>
        <v/>
      </c>
      <c r="I549" s="30" t="str">
        <f>IF(ISNUMBER('Форма 1'!AD549),ROUND('Форма 1'!$I549*VLOOKUP('Форма 1'!$G549,'Предельники 2022'!$B$4:$X$28,'Форма 1'!AD$7),2),"")</f>
        <v/>
      </c>
      <c r="J549" s="30" t="str">
        <f>IF(ISNUMBER('Форма 1'!AE549),ROUND('Форма 1'!$I549*VLOOKUP('Форма 1'!$G549,'Предельники 2022'!$B$4:$X$28,'Форма 1'!AE$7),2),"")</f>
        <v/>
      </c>
      <c r="K549" s="30" t="str">
        <f>IF(ISNUMBER('Форма 1'!AF549),ROUND('Форма 1'!$I549*VLOOKUP('Форма 1'!$G549,'Предельники 2022'!$B$4:$X$28,'Форма 1'!AF$7),2),"")</f>
        <v/>
      </c>
      <c r="L549" s="31" t="str">
        <f>IF(ISBLANK('Форма 1'!AG549),"",'Форма 1'!AG549)</f>
        <v/>
      </c>
      <c r="M549" s="32" t="str">
        <f>IF(ISBLANK('Форма 1'!AH549),"",'Форма 1'!AH549)</f>
        <v/>
      </c>
      <c r="N549" s="30" t="str">
        <f>IF(ISNUMBER('Форма 1'!AI549),ROUND('Форма 1'!$I549*VLOOKUP('Форма 1'!$G549,'Предельники 2022'!$B$4:$X$28,'Форма 1'!AI$7),2),"")</f>
        <v/>
      </c>
      <c r="O549" s="30" t="str">
        <f>IF(ISNUMBER('Форма 1'!AJ549),ROUND('Форма 1'!$I549*VLOOKUP('Форма 1'!$G549,'Предельники 2022'!$B$4:$X$28,'Форма 1'!AJ$7),2),"")</f>
        <v/>
      </c>
      <c r="P549" s="30" t="str">
        <f>IF(ISNUMBER('Форма 1'!AK549),ROUND('Форма 1'!$I549*VLOOKUP('Форма 1'!$G549,'Предельники 2022'!$B$4:$X$28,'Форма 1'!AK$7),2),"")</f>
        <v/>
      </c>
      <c r="Q549" s="30" t="str">
        <f>IF(ISNUMBER('Форма 1'!AL549),ROUND('Форма 1'!$I549*VLOOKUP('Форма 1'!$G549,'Предельники 2022'!$B$4:$X$28,'Форма 1'!AL$7),2),"")</f>
        <v/>
      </c>
      <c r="R549" s="30" t="str">
        <f>IF(ISNUMBER('Форма 1'!AM549),ROUND('Форма 1'!$I549*VLOOKUP('Форма 1'!$G549,'Предельники 2022'!$B$4:$X$28,'Форма 1'!AM$7),2),"")</f>
        <v/>
      </c>
      <c r="S549" s="93" t="str">
        <f t="shared" si="96"/>
        <v/>
      </c>
      <c r="T549" s="93" t="str">
        <f>IF(ISNUMBER('Форма 1'!AN549),INDEX('Предельники 2022'!$C$4:$X$28,MATCH('Форма 1'!$G549,'Предельники 2022'!$B$4:$B$28,0),MATCH(T$5,'Предельники 2022'!$C$3:$X$3,0)),"")</f>
        <v/>
      </c>
      <c r="U549" s="93" t="str">
        <f>IF(ISNUMBER('Форма 1'!AO549),INDEX('Предельники 2022'!$C$4:$X$28,MATCH('Форма 1'!$G549,'Предельники 2022'!$B$4:$B$28,0),MATCH(U$5,'Предельники 2022'!$C$3:$X$3,0)),"")</f>
        <v/>
      </c>
      <c r="V549" s="93" t="str">
        <f>IF(ISNUMBER('Форма 1'!AP549),INDEX('Предельники 2022'!$C$4:$X$28,MATCH('Форма 1'!$G549,'Предельники 2022'!$B$4:$B$28,0),MATCH(V$5,'Предельники 2022'!$C$3:$X$3,0)),"")</f>
        <v/>
      </c>
      <c r="W549" s="93" t="str">
        <f>IF(ISNUMBER('Форма 1'!AQ549),INDEX('Предельники 2022'!$C$4:$X$28,MATCH('Форма 1'!$G549,'Предельники 2022'!$B$4:$B$28,0),MATCH(W$5,'Предельники 2022'!$C$3:$X$3,0)),"")</f>
        <v/>
      </c>
      <c r="X549" s="30" t="str">
        <f>IF(ISNUMBER('Форма 1'!AR549),ROUND('Форма 1'!$I549*VLOOKUP('Форма 1'!$G549,'Предельники 2022'!$B$4:$X$28,'Форма 1'!AR$7),2),"")</f>
        <v/>
      </c>
      <c r="Y549" s="30" t="str">
        <f>IF(ISNUMBER('Форма 1'!AS549),ROUND('Форма 1'!$I549*VLOOKUP('Форма 1'!$G549,'Предельники 2022'!$B$4:$X$28,'Форма 1'!AS$7),2),"")</f>
        <v/>
      </c>
      <c r="Z549" s="30" t="str">
        <f>IF(ISNUMBER('Форма 1'!AT549),ROUND('Форма 1'!$I549*VLOOKUP('Форма 1'!$G549,'Предельники 2022'!$B$4:$X$28,'Форма 1'!AT$7),2),"")</f>
        <v/>
      </c>
      <c r="AA549" s="32"/>
      <c r="AB549" s="128">
        <f>'Форма 1'!T549</f>
        <v>46022</v>
      </c>
      <c r="AC549" s="130" t="str">
        <f>'Форма 1'!U549</f>
        <v>РО</v>
      </c>
    </row>
    <row r="550" spans="1:29" x14ac:dyDescent="0.25">
      <c r="A550" s="28">
        <f t="shared" si="95"/>
        <v>4</v>
      </c>
      <c r="B550" s="74" t="str">
        <f>IF(ISBLANK('Форма 1'!B550),"",'Форма 1'!B550)</f>
        <v>Кунгурский муниципальный округ Пермского края</v>
      </c>
      <c r="C550" s="87" t="s">
        <v>381</v>
      </c>
      <c r="D550" s="29">
        <f>IF(ISBLANK(C550),"Введите адрес",IF(C550='Форма 1'!C550,SUM(E550:K550,M550:S550,Форма2[[#This Row],[19]:[22]]),"Ошибка в адресе!"))</f>
        <v>11511554.1</v>
      </c>
      <c r="E550" s="30" t="str">
        <f>IF(ISNUMBER('Форма 1'!Z550),ROUND('Форма 1'!$I550*VLOOKUP('Форма 1'!$G550,'Предельники 2022'!$B$4:$X$28,'Форма 1'!Z$7),2),"")</f>
        <v/>
      </c>
      <c r="F550" s="30">
        <f>IF(ISNUMBER('Форма 1'!AA550),ROUND('Форма 1'!$I550*VLOOKUP('Форма 1'!$G550,'Предельники 2022'!$B$4:$X$28,'Форма 1'!AA$7),2),"")</f>
        <v>11511554.1</v>
      </c>
      <c r="G550" s="30" t="str">
        <f>IF(ISNUMBER('Форма 1'!AB550),ROUND('Форма 1'!$I550*VLOOKUP('Форма 1'!$G550,'Предельники 2022'!$B$4:$X$28,'Форма 1'!AB$7),2),"")</f>
        <v/>
      </c>
      <c r="H550" s="30" t="str">
        <f>IF(ISNUMBER('Форма 1'!AC550),ROUND('Форма 1'!$I550*VLOOKUP('Форма 1'!$G550,'Предельники 2022'!$B$4:$X$28,'Форма 1'!AC$7),2),"")</f>
        <v/>
      </c>
      <c r="I550" s="30" t="str">
        <f>IF(ISNUMBER('Форма 1'!AD550),ROUND('Форма 1'!$I550*VLOOKUP('Форма 1'!$G550,'Предельники 2022'!$B$4:$X$28,'Форма 1'!AD$7),2),"")</f>
        <v/>
      </c>
      <c r="J550" s="30" t="str">
        <f>IF(ISNUMBER('Форма 1'!AE550),ROUND('Форма 1'!$I550*VLOOKUP('Форма 1'!$G550,'Предельники 2022'!$B$4:$X$28,'Форма 1'!AE$7),2),"")</f>
        <v/>
      </c>
      <c r="K550" s="30" t="str">
        <f>IF(ISNUMBER('Форма 1'!AF550),ROUND('Форма 1'!$I550*VLOOKUP('Форма 1'!$G550,'Предельники 2022'!$B$4:$X$28,'Форма 1'!AF$7),2),"")</f>
        <v/>
      </c>
      <c r="L550" s="31" t="str">
        <f>IF(ISBLANK('Форма 1'!AG550),"",'Форма 1'!AG550)</f>
        <v/>
      </c>
      <c r="M550" s="32" t="str">
        <f>IF(ISBLANK('Форма 1'!AH550),"",'Форма 1'!AH550)</f>
        <v/>
      </c>
      <c r="N550" s="30" t="str">
        <f>IF(ISNUMBER('Форма 1'!AI550),ROUND('Форма 1'!$I550*VLOOKUP('Форма 1'!$G550,'Предельники 2022'!$B$4:$X$28,'Форма 1'!AI$7),2),"")</f>
        <v/>
      </c>
      <c r="O550" s="30" t="str">
        <f>IF(ISNUMBER('Форма 1'!AJ550),ROUND('Форма 1'!$I550*VLOOKUP('Форма 1'!$G550,'Предельники 2022'!$B$4:$X$28,'Форма 1'!AJ$7),2),"")</f>
        <v/>
      </c>
      <c r="P550" s="30" t="str">
        <f>IF(ISNUMBER('Форма 1'!AK550),ROUND('Форма 1'!$I550*VLOOKUP('Форма 1'!$G550,'Предельники 2022'!$B$4:$X$28,'Форма 1'!AK$7),2),"")</f>
        <v/>
      </c>
      <c r="Q550" s="30" t="str">
        <f>IF(ISNUMBER('Форма 1'!AL550),ROUND('Форма 1'!$I550*VLOOKUP('Форма 1'!$G550,'Предельники 2022'!$B$4:$X$28,'Форма 1'!AL$7),2),"")</f>
        <v/>
      </c>
      <c r="R550" s="30" t="str">
        <f>IF(ISNUMBER('Форма 1'!AM550),ROUND('Форма 1'!$I550*VLOOKUP('Форма 1'!$G550,'Предельники 2022'!$B$4:$X$28,'Форма 1'!AM$7),2),"")</f>
        <v/>
      </c>
      <c r="S550" s="93" t="str">
        <f t="shared" si="96"/>
        <v/>
      </c>
      <c r="T550" s="93" t="str">
        <f>IF(ISNUMBER('Форма 1'!AN550),INDEX('Предельники 2022'!$C$4:$X$28,MATCH('Форма 1'!$G550,'Предельники 2022'!$B$4:$B$28,0),MATCH(T$5,'Предельники 2022'!$C$3:$X$3,0)),"")</f>
        <v/>
      </c>
      <c r="U550" s="93" t="str">
        <f>IF(ISNUMBER('Форма 1'!AO550),INDEX('Предельники 2022'!$C$4:$X$28,MATCH('Форма 1'!$G550,'Предельники 2022'!$B$4:$B$28,0),MATCH(U$5,'Предельники 2022'!$C$3:$X$3,0)),"")</f>
        <v/>
      </c>
      <c r="V550" s="93" t="str">
        <f>IF(ISNUMBER('Форма 1'!AP550),INDEX('Предельники 2022'!$C$4:$X$28,MATCH('Форма 1'!$G550,'Предельники 2022'!$B$4:$B$28,0),MATCH(V$5,'Предельники 2022'!$C$3:$X$3,0)),"")</f>
        <v/>
      </c>
      <c r="W550" s="93" t="str">
        <f>IF(ISNUMBER('Форма 1'!AQ550),INDEX('Предельники 2022'!$C$4:$X$28,MATCH('Форма 1'!$G550,'Предельники 2022'!$B$4:$B$28,0),MATCH(W$5,'Предельники 2022'!$C$3:$X$3,0)),"")</f>
        <v/>
      </c>
      <c r="X550" s="30" t="str">
        <f>IF(ISNUMBER('Форма 1'!AR550),ROUND('Форма 1'!$I550*VLOOKUP('Форма 1'!$G550,'Предельники 2022'!$B$4:$X$28,'Форма 1'!AR$7),2),"")</f>
        <v/>
      </c>
      <c r="Y550" s="30" t="str">
        <f>IF(ISNUMBER('Форма 1'!AS550),ROUND('Форма 1'!$I550*VLOOKUP('Форма 1'!$G550,'Предельники 2022'!$B$4:$X$28,'Форма 1'!AS$7),2),"")</f>
        <v/>
      </c>
      <c r="Z550" s="30" t="str">
        <f>IF(ISNUMBER('Форма 1'!AT550),ROUND('Форма 1'!$I550*VLOOKUP('Форма 1'!$G550,'Предельники 2022'!$B$4:$X$28,'Форма 1'!AT$7),2),"")</f>
        <v/>
      </c>
      <c r="AA550" s="32"/>
      <c r="AB550" s="128">
        <f>'Форма 1'!T550</f>
        <v>46022</v>
      </c>
      <c r="AC550" s="130" t="str">
        <f>'Форма 1'!U550</f>
        <v>РО</v>
      </c>
    </row>
    <row r="551" spans="1:29" x14ac:dyDescent="0.25">
      <c r="A551" s="28">
        <f t="shared" si="95"/>
        <v>5</v>
      </c>
      <c r="B551" s="74" t="str">
        <f>IF(ISBLANK('Форма 1'!B551),"",'Форма 1'!B551)</f>
        <v>Кунгурский муниципальный округ Пермского края</v>
      </c>
      <c r="C551" s="87" t="s">
        <v>327</v>
      </c>
      <c r="D551" s="29">
        <f>IF(ISBLANK(C551),"Введите адрес",IF(C551='Форма 1'!C551,SUM(E551:K551,M551:S551,Форма2[[#This Row],[19]:[22]]),"Ошибка в адресе!"))</f>
        <v>954106.05</v>
      </c>
      <c r="E551" s="30">
        <f>IF(ISNUMBER('Форма 1'!Z551),ROUND('Форма 1'!$I551*VLOOKUP('Форма 1'!$G551,'Предельники 2022'!$B$4:$X$28,'Форма 1'!Z$7),2),"")</f>
        <v>292312.88</v>
      </c>
      <c r="F551" s="30" t="str">
        <f>IF(ISNUMBER('Форма 1'!AA551),ROUND('Форма 1'!$I551*VLOOKUP('Форма 1'!$G551,'Предельники 2022'!$B$4:$X$28,'Форма 1'!AA$7),2),"")</f>
        <v/>
      </c>
      <c r="G551" s="30" t="str">
        <f>IF(ISNUMBER('Форма 1'!AB551),ROUND('Форма 1'!$I551*VLOOKUP('Форма 1'!$G551,'Предельники 2022'!$B$4:$X$28,'Форма 1'!AB$7),2),"")</f>
        <v/>
      </c>
      <c r="H551" s="30">
        <f>IF(ISNUMBER('Форма 1'!AC551),ROUND('Форма 1'!$I551*VLOOKUP('Форма 1'!$G551,'Предельники 2022'!$B$4:$X$28,'Форма 1'!AC$7),2),"")</f>
        <v>149197.17000000001</v>
      </c>
      <c r="I551" s="30" t="str">
        <f>IF(ISNUMBER('Форма 1'!AD551),ROUND('Форма 1'!$I551*VLOOKUP('Форма 1'!$G551,'Предельники 2022'!$B$4:$X$28,'Форма 1'!AD$7),2),"")</f>
        <v/>
      </c>
      <c r="J551" s="30" t="str">
        <f>IF(ISNUMBER('Форма 1'!AE551),ROUND('Форма 1'!$I551*VLOOKUP('Форма 1'!$G551,'Предельники 2022'!$B$4:$X$28,'Форма 1'!AE$7),2),"")</f>
        <v/>
      </c>
      <c r="K551" s="30" t="str">
        <f>IF(ISNUMBER('Форма 1'!AF551),ROUND('Форма 1'!$I551*VLOOKUP('Форма 1'!$G551,'Предельники 2022'!$B$4:$X$28,'Форма 1'!AF$7),2),"")</f>
        <v/>
      </c>
      <c r="L551" s="31" t="str">
        <f>IF(ISBLANK('Форма 1'!AG551),"",'Форма 1'!AG551)</f>
        <v/>
      </c>
      <c r="M551" s="32" t="str">
        <f>IF(ISBLANK('Форма 1'!AH551),"",'Форма 1'!AH551)</f>
        <v/>
      </c>
      <c r="N551" s="30" t="str">
        <f>IF(ISNUMBER('Форма 1'!AI551),ROUND('Форма 1'!$I551*VLOOKUP('Форма 1'!$G551,'Предельники 2022'!$B$4:$X$28,'Форма 1'!AI$7),2),"")</f>
        <v/>
      </c>
      <c r="O551" s="30" t="str">
        <f>IF(ISNUMBER('Форма 1'!AJ551),ROUND('Форма 1'!$I551*VLOOKUP('Форма 1'!$G551,'Предельники 2022'!$B$4:$X$28,'Форма 1'!AJ$7),2),"")</f>
        <v/>
      </c>
      <c r="P551" s="30" t="str">
        <f>IF(ISNUMBER('Форма 1'!AK551),ROUND('Форма 1'!$I551*VLOOKUP('Форма 1'!$G551,'Предельники 2022'!$B$4:$X$28,'Форма 1'!AK$7),2),"")</f>
        <v/>
      </c>
      <c r="Q551" s="30" t="str">
        <f>IF(ISNUMBER('Форма 1'!AL551),ROUND('Форма 1'!$I551*VLOOKUP('Форма 1'!$G551,'Предельники 2022'!$B$4:$X$28,'Форма 1'!AL$7),2),"")</f>
        <v/>
      </c>
      <c r="R551" s="30">
        <f>IF(ISNUMBER('Форма 1'!AM551),ROUND('Форма 1'!$I551*VLOOKUP('Форма 1'!$G551,'Предельники 2022'!$B$4:$X$28,'Форма 1'!AM$7),2),"")</f>
        <v>512596</v>
      </c>
      <c r="S551" s="93" t="str">
        <f t="shared" si="96"/>
        <v/>
      </c>
      <c r="T551" s="93" t="str">
        <f>IF(ISNUMBER('Форма 1'!AN551),INDEX('Предельники 2022'!$C$4:$X$28,MATCH('Форма 1'!$G551,'Предельники 2022'!$B$4:$B$28,0),MATCH(T$5,'Предельники 2022'!$C$3:$X$3,0)),"")</f>
        <v/>
      </c>
      <c r="U551" s="93" t="str">
        <f>IF(ISNUMBER('Форма 1'!AO551),INDEX('Предельники 2022'!$C$4:$X$28,MATCH('Форма 1'!$G551,'Предельники 2022'!$B$4:$B$28,0),MATCH(U$5,'Предельники 2022'!$C$3:$X$3,0)),"")</f>
        <v/>
      </c>
      <c r="V551" s="93" t="str">
        <f>IF(ISNUMBER('Форма 1'!AP551),INDEX('Предельники 2022'!$C$4:$X$28,MATCH('Форма 1'!$G551,'Предельники 2022'!$B$4:$B$28,0),MATCH(V$5,'Предельники 2022'!$C$3:$X$3,0)),"")</f>
        <v/>
      </c>
      <c r="W551" s="93" t="str">
        <f>IF(ISNUMBER('Форма 1'!AQ551),INDEX('Предельники 2022'!$C$4:$X$28,MATCH('Форма 1'!$G551,'Предельники 2022'!$B$4:$B$28,0),MATCH(W$5,'Предельники 2022'!$C$3:$X$3,0)),"")</f>
        <v/>
      </c>
      <c r="X551" s="30" t="str">
        <f>IF(ISNUMBER('Форма 1'!AR551),ROUND('Форма 1'!$I551*VLOOKUP('Форма 1'!$G551,'Предельники 2022'!$B$4:$X$28,'Форма 1'!AR$7),2),"")</f>
        <v/>
      </c>
      <c r="Y551" s="30" t="str">
        <f>IF(ISNUMBER('Форма 1'!AS551),ROUND('Форма 1'!$I551*VLOOKUP('Форма 1'!$G551,'Предельники 2022'!$B$4:$X$28,'Форма 1'!AS$7),2),"")</f>
        <v/>
      </c>
      <c r="Z551" s="30" t="str">
        <f>IF(ISNUMBER('Форма 1'!AT551),ROUND('Форма 1'!$I551*VLOOKUP('Форма 1'!$G551,'Предельники 2022'!$B$4:$X$28,'Форма 1'!AT$7),2),"")</f>
        <v/>
      </c>
      <c r="AA551" s="32"/>
      <c r="AB551" s="128">
        <f>'Форма 1'!T551</f>
        <v>46022</v>
      </c>
      <c r="AC551" s="130" t="str">
        <f>'Форма 1'!U551</f>
        <v>РО</v>
      </c>
    </row>
    <row r="552" spans="1:29" x14ac:dyDescent="0.25">
      <c r="A552" s="28">
        <f t="shared" si="95"/>
        <v>6</v>
      </c>
      <c r="B552" s="74" t="str">
        <f>IF(ISBLANK('Форма 1'!B552),"",'Форма 1'!B552)</f>
        <v>Кунгурский муниципальный округ Пермского края</v>
      </c>
      <c r="C552" s="87" t="s">
        <v>382</v>
      </c>
      <c r="D552" s="29">
        <f>IF(ISBLANK(C552),"Введите адрес",IF(C552='Форма 1'!C552,SUM(E552:K552,M552:S552,Форма2[[#This Row],[19]:[22]]),"Ошибка в адресе!"))</f>
        <v>8727612.5199999996</v>
      </c>
      <c r="E552" s="30" t="str">
        <f>IF(ISNUMBER('Форма 1'!Z552),ROUND('Форма 1'!$I552*VLOOKUP('Форма 1'!$G552,'Предельники 2022'!$B$4:$X$28,'Форма 1'!Z$7),2),"")</f>
        <v/>
      </c>
      <c r="F552" s="30">
        <f>IF(ISNUMBER('Форма 1'!AA552),ROUND('Форма 1'!$I552*VLOOKUP('Форма 1'!$G552,'Предельники 2022'!$B$4:$X$28,'Форма 1'!AA$7),2),"")</f>
        <v>7377345.1799999997</v>
      </c>
      <c r="G552" s="30" t="str">
        <f>IF(ISNUMBER('Форма 1'!AB552),ROUND('Форма 1'!$I552*VLOOKUP('Форма 1'!$G552,'Предельники 2022'!$B$4:$X$28,'Форма 1'!AB$7),2),"")</f>
        <v/>
      </c>
      <c r="H552" s="30" t="str">
        <f>IF(ISNUMBER('Форма 1'!AC552),ROUND('Форма 1'!$I552*VLOOKUP('Форма 1'!$G552,'Предельники 2022'!$B$4:$X$28,'Форма 1'!AC$7),2),"")</f>
        <v/>
      </c>
      <c r="I552" s="30" t="str">
        <f>IF(ISNUMBER('Форма 1'!AD552),ROUND('Форма 1'!$I552*VLOOKUP('Форма 1'!$G552,'Предельники 2022'!$B$4:$X$28,'Форма 1'!AD$7),2),"")</f>
        <v/>
      </c>
      <c r="J552" s="30">
        <f>IF(ISNUMBER('Форма 1'!AE552),ROUND('Форма 1'!$I552*VLOOKUP('Форма 1'!$G552,'Предельники 2022'!$B$4:$X$28,'Форма 1'!AE$7),2),"")</f>
        <v>1350267.34</v>
      </c>
      <c r="K552" s="30" t="str">
        <f>IF(ISNUMBER('Форма 1'!AF552),ROUND('Форма 1'!$I552*VLOOKUP('Форма 1'!$G552,'Предельники 2022'!$B$4:$X$28,'Форма 1'!AF$7),2),"")</f>
        <v/>
      </c>
      <c r="L552" s="31" t="str">
        <f>IF(ISBLANK('Форма 1'!AG552),"",'Форма 1'!AG552)</f>
        <v/>
      </c>
      <c r="M552" s="32" t="str">
        <f>IF(ISBLANK('Форма 1'!AH552),"",'Форма 1'!AH552)</f>
        <v/>
      </c>
      <c r="N552" s="30" t="str">
        <f>IF(ISNUMBER('Форма 1'!AI552),ROUND('Форма 1'!$I552*VLOOKUP('Форма 1'!$G552,'Предельники 2022'!$B$4:$X$28,'Форма 1'!AI$7),2),"")</f>
        <v/>
      </c>
      <c r="O552" s="30" t="str">
        <f>IF(ISNUMBER('Форма 1'!AJ552),ROUND('Форма 1'!$I552*VLOOKUP('Форма 1'!$G552,'Предельники 2022'!$B$4:$X$28,'Форма 1'!AJ$7),2),"")</f>
        <v/>
      </c>
      <c r="P552" s="30" t="str">
        <f>IF(ISNUMBER('Форма 1'!AK552),ROUND('Форма 1'!$I552*VLOOKUP('Форма 1'!$G552,'Предельники 2022'!$B$4:$X$28,'Форма 1'!AK$7),2),"")</f>
        <v/>
      </c>
      <c r="Q552" s="30" t="str">
        <f>IF(ISNUMBER('Форма 1'!AL552),ROUND('Форма 1'!$I552*VLOOKUP('Форма 1'!$G552,'Предельники 2022'!$B$4:$X$28,'Форма 1'!AL$7),2),"")</f>
        <v/>
      </c>
      <c r="R552" s="30" t="str">
        <f>IF(ISNUMBER('Форма 1'!AM552),ROUND('Форма 1'!$I552*VLOOKUP('Форма 1'!$G552,'Предельники 2022'!$B$4:$X$28,'Форма 1'!AM$7),2),"")</f>
        <v/>
      </c>
      <c r="S552" s="93" t="str">
        <f t="shared" si="96"/>
        <v/>
      </c>
      <c r="T552" s="93" t="str">
        <f>IF(ISNUMBER('Форма 1'!AN552),INDEX('Предельники 2022'!$C$4:$X$28,MATCH('Форма 1'!$G552,'Предельники 2022'!$B$4:$B$28,0),MATCH(T$5,'Предельники 2022'!$C$3:$X$3,0)),"")</f>
        <v/>
      </c>
      <c r="U552" s="93" t="str">
        <f>IF(ISNUMBER('Форма 1'!AO552),INDEX('Предельники 2022'!$C$4:$X$28,MATCH('Форма 1'!$G552,'Предельники 2022'!$B$4:$B$28,0),MATCH(U$5,'Предельники 2022'!$C$3:$X$3,0)),"")</f>
        <v/>
      </c>
      <c r="V552" s="93" t="str">
        <f>IF(ISNUMBER('Форма 1'!AP552),INDEX('Предельники 2022'!$C$4:$X$28,MATCH('Форма 1'!$G552,'Предельники 2022'!$B$4:$B$28,0),MATCH(V$5,'Предельники 2022'!$C$3:$X$3,0)),"")</f>
        <v/>
      </c>
      <c r="W552" s="93" t="str">
        <f>IF(ISNUMBER('Форма 1'!AQ552),INDEX('Предельники 2022'!$C$4:$X$28,MATCH('Форма 1'!$G552,'Предельники 2022'!$B$4:$B$28,0),MATCH(W$5,'Предельники 2022'!$C$3:$X$3,0)),"")</f>
        <v/>
      </c>
      <c r="X552" s="30" t="str">
        <f>IF(ISNUMBER('Форма 1'!AR552),ROUND('Форма 1'!$I552*VLOOKUP('Форма 1'!$G552,'Предельники 2022'!$B$4:$X$28,'Форма 1'!AR$7),2),"")</f>
        <v/>
      </c>
      <c r="Y552" s="30" t="str">
        <f>IF(ISNUMBER('Форма 1'!AS552),ROUND('Форма 1'!$I552*VLOOKUP('Форма 1'!$G552,'Предельники 2022'!$B$4:$X$28,'Форма 1'!AS$7),2),"")</f>
        <v/>
      </c>
      <c r="Z552" s="30" t="str">
        <f>IF(ISNUMBER('Форма 1'!AT552),ROUND('Форма 1'!$I552*VLOOKUP('Форма 1'!$G552,'Предельники 2022'!$B$4:$X$28,'Форма 1'!AT$7),2),"")</f>
        <v/>
      </c>
      <c r="AA552" s="32"/>
      <c r="AB552" s="128">
        <f>'Форма 1'!T552</f>
        <v>46022</v>
      </c>
      <c r="AC552" s="130" t="str">
        <f>'Форма 1'!U552</f>
        <v>СС</v>
      </c>
    </row>
    <row r="553" spans="1:29" x14ac:dyDescent="0.25">
      <c r="A553" s="28">
        <f t="shared" si="95"/>
        <v>7</v>
      </c>
      <c r="B553" s="74" t="str">
        <f>IF(ISBLANK('Форма 1'!B553),"",'Форма 1'!B553)</f>
        <v>Кунгурский муниципальный округ Пермского края</v>
      </c>
      <c r="C553" s="87" t="s">
        <v>84</v>
      </c>
      <c r="D553" s="29">
        <f>IF(ISBLANK(C553),"Введите адрес",IF(C553='Форма 1'!C553,SUM(E553:K553,M553:S553,Форма2[[#This Row],[19]:[22]]),"Ошибка в адресе!"))</f>
        <v>22066142.629999999</v>
      </c>
      <c r="E553" s="30" t="str">
        <f>IF(ISNUMBER('Форма 1'!Z553),ROUND('Форма 1'!$I553*VLOOKUP('Форма 1'!$G553,'Предельники 2022'!$B$4:$X$28,'Форма 1'!Z$7),2),"")</f>
        <v/>
      </c>
      <c r="F553" s="30">
        <f>IF(ISNUMBER('Форма 1'!AA553),ROUND('Форма 1'!$I553*VLOOKUP('Форма 1'!$G553,'Предельники 2022'!$B$4:$X$28,'Форма 1'!AA$7),2),"")</f>
        <v>11810070.9</v>
      </c>
      <c r="G553" s="30">
        <f>IF(ISNUMBER('Форма 1'!AB553),ROUND('Форма 1'!$I553*VLOOKUP('Форма 1'!$G553,'Предельники 2022'!$B$4:$X$28,'Форма 1'!AB$7),2),"")</f>
        <v>2484841.5</v>
      </c>
      <c r="H553" s="30">
        <f>IF(ISNUMBER('Форма 1'!AC553),ROUND('Форма 1'!$I553*VLOOKUP('Форма 1'!$G553,'Предельники 2022'!$B$4:$X$28,'Форма 1'!AC$7),2),"")</f>
        <v>1543412.25</v>
      </c>
      <c r="I553" s="30">
        <f>IF(ISNUMBER('Форма 1'!AD553),ROUND('Форма 1'!$I553*VLOOKUP('Форма 1'!$G553,'Предельники 2022'!$B$4:$X$28,'Форма 1'!AD$7),2),"")</f>
        <v>4066233.75</v>
      </c>
      <c r="J553" s="30">
        <f>IF(ISNUMBER('Форма 1'!AE553),ROUND('Форма 1'!$I553*VLOOKUP('Форма 1'!$G553,'Предельники 2022'!$B$4:$X$28,'Форма 1'!AE$7),2),"")</f>
        <v>2161584.23</v>
      </c>
      <c r="K553" s="30" t="str">
        <f>IF(ISNUMBER('Форма 1'!AF553),ROUND('Форма 1'!$I553*VLOOKUP('Форма 1'!$G553,'Предельники 2022'!$B$4:$X$28,'Форма 1'!AF$7),2),"")</f>
        <v/>
      </c>
      <c r="L553" s="31" t="str">
        <f>IF(ISBLANK('Форма 1'!AG553),"",'Форма 1'!AG553)</f>
        <v/>
      </c>
      <c r="M553" s="32" t="str">
        <f>IF(ISBLANK('Форма 1'!AH553),"",'Форма 1'!AH553)</f>
        <v/>
      </c>
      <c r="N553" s="30" t="str">
        <f>IF(ISNUMBER('Форма 1'!AI553),ROUND('Форма 1'!$I553*VLOOKUP('Форма 1'!$G553,'Предельники 2022'!$B$4:$X$28,'Форма 1'!AI$7),2),"")</f>
        <v/>
      </c>
      <c r="O553" s="30" t="str">
        <f>IF(ISNUMBER('Форма 1'!AJ553),ROUND('Форма 1'!$I553*VLOOKUP('Форма 1'!$G553,'Предельники 2022'!$B$4:$X$28,'Форма 1'!AJ$7),2),"")</f>
        <v/>
      </c>
      <c r="P553" s="30" t="str">
        <f>IF(ISNUMBER('Форма 1'!AK553),ROUND('Форма 1'!$I553*VLOOKUP('Форма 1'!$G553,'Предельники 2022'!$B$4:$X$28,'Форма 1'!AK$7),2),"")</f>
        <v/>
      </c>
      <c r="Q553" s="30" t="str">
        <f>IF(ISNUMBER('Форма 1'!AL553),ROUND('Форма 1'!$I553*VLOOKUP('Форма 1'!$G553,'Предельники 2022'!$B$4:$X$28,'Форма 1'!AL$7),2),"")</f>
        <v/>
      </c>
      <c r="R553" s="30" t="str">
        <f>IF(ISNUMBER('Форма 1'!AM553),ROUND('Форма 1'!$I553*VLOOKUP('Форма 1'!$G553,'Предельники 2022'!$B$4:$X$28,'Форма 1'!AM$7),2),"")</f>
        <v/>
      </c>
      <c r="S553" s="93" t="str">
        <f t="shared" si="96"/>
        <v/>
      </c>
      <c r="T553" s="93" t="str">
        <f>IF(ISNUMBER('Форма 1'!AN553),INDEX('Предельники 2022'!$C$4:$X$28,MATCH('Форма 1'!$G553,'Предельники 2022'!$B$4:$B$28,0),MATCH(T$5,'Предельники 2022'!$C$3:$X$3,0)),"")</f>
        <v/>
      </c>
      <c r="U553" s="93" t="str">
        <f>IF(ISNUMBER('Форма 1'!AO553),INDEX('Предельники 2022'!$C$4:$X$28,MATCH('Форма 1'!$G553,'Предельники 2022'!$B$4:$B$28,0),MATCH(U$5,'Предельники 2022'!$C$3:$X$3,0)),"")</f>
        <v/>
      </c>
      <c r="V553" s="93" t="str">
        <f>IF(ISNUMBER('Форма 1'!AP553),INDEX('Предельники 2022'!$C$4:$X$28,MATCH('Форма 1'!$G553,'Предельники 2022'!$B$4:$B$28,0),MATCH(V$5,'Предельники 2022'!$C$3:$X$3,0)),"")</f>
        <v/>
      </c>
      <c r="W553" s="93" t="str">
        <f>IF(ISNUMBER('Форма 1'!AQ553),INDEX('Предельники 2022'!$C$4:$X$28,MATCH('Форма 1'!$G553,'Предельники 2022'!$B$4:$B$28,0),MATCH(W$5,'Предельники 2022'!$C$3:$X$3,0)),"")</f>
        <v/>
      </c>
      <c r="X553" s="30" t="str">
        <f>IF(ISNUMBER('Форма 1'!AR553),ROUND('Форма 1'!$I553*VLOOKUP('Форма 1'!$G553,'Предельники 2022'!$B$4:$X$28,'Форма 1'!AR$7),2),"")</f>
        <v/>
      </c>
      <c r="Y553" s="30" t="str">
        <f>IF(ISNUMBER('Форма 1'!AS553),ROUND('Форма 1'!$I553*VLOOKUP('Форма 1'!$G553,'Предельники 2022'!$B$4:$X$28,'Форма 1'!AS$7),2),"")</f>
        <v/>
      </c>
      <c r="Z553" s="30" t="str">
        <f>IF(ISNUMBER('Форма 1'!AT553),ROUND('Форма 1'!$I553*VLOOKUP('Форма 1'!$G553,'Предельники 2022'!$B$4:$X$28,'Форма 1'!AT$7),2),"")</f>
        <v/>
      </c>
      <c r="AA553" s="32"/>
      <c r="AB553" s="128">
        <f>'Форма 1'!T553</f>
        <v>46022</v>
      </c>
      <c r="AC553" s="130" t="str">
        <f>'Форма 1'!U553</f>
        <v>СС</v>
      </c>
    </row>
    <row r="554" spans="1:29" x14ac:dyDescent="0.25">
      <c r="A554" s="28">
        <f t="shared" si="95"/>
        <v>8</v>
      </c>
      <c r="B554" s="74" t="str">
        <f>IF(ISBLANK('Форма 1'!B554),"",'Форма 1'!B554)</f>
        <v>Кунгурский муниципальный округ Пермского края</v>
      </c>
      <c r="C554" s="87" t="s">
        <v>416</v>
      </c>
      <c r="D554" s="29">
        <f>IF(ISBLANK(C554),"Введите адрес",IF(C554='Форма 1'!C554,SUM(E554:K554,M554:S554,Форма2[[#This Row],[19]:[22]]),"Ошибка в адресе!"))</f>
        <v>2195663</v>
      </c>
      <c r="E554" s="30" t="str">
        <f>IF(ISNUMBER('Форма 1'!Z554),ROUND('Форма 1'!$I554*VLOOKUP('Форма 1'!$G554,'Предельники 2022'!$B$4:$X$28,'Форма 1'!Z$7),2),"")</f>
        <v/>
      </c>
      <c r="F554" s="30" t="str">
        <f>IF(ISNUMBER('Форма 1'!AA554),ROUND('Форма 1'!$I554*VLOOKUP('Форма 1'!$G554,'Предельники 2022'!$B$4:$X$28,'Форма 1'!AA$7),2),"")</f>
        <v/>
      </c>
      <c r="G554" s="30">
        <f>IF(ISNUMBER('Форма 1'!AB554),ROUND('Форма 1'!$I554*VLOOKUP('Форма 1'!$G554,'Предельники 2022'!$B$4:$X$28,'Форма 1'!AB$7),2),"")</f>
        <v>2195663</v>
      </c>
      <c r="H554" s="30" t="str">
        <f>IF(ISNUMBER('Форма 1'!AC554),ROUND('Форма 1'!$I554*VLOOKUP('Форма 1'!$G554,'Предельники 2022'!$B$4:$X$28,'Форма 1'!AC$7),2),"")</f>
        <v/>
      </c>
      <c r="I554" s="30" t="str">
        <f>IF(ISNUMBER('Форма 1'!AD554),ROUND('Форма 1'!$I554*VLOOKUP('Форма 1'!$G554,'Предельники 2022'!$B$4:$X$28,'Форма 1'!AD$7),2),"")</f>
        <v/>
      </c>
      <c r="J554" s="30" t="str">
        <f>IF(ISNUMBER('Форма 1'!AE554),ROUND('Форма 1'!$I554*VLOOKUP('Форма 1'!$G554,'Предельники 2022'!$B$4:$X$28,'Форма 1'!AE$7),2),"")</f>
        <v/>
      </c>
      <c r="K554" s="30" t="str">
        <f>IF(ISNUMBER('Форма 1'!AF554),ROUND('Форма 1'!$I554*VLOOKUP('Форма 1'!$G554,'Предельники 2022'!$B$4:$X$28,'Форма 1'!AF$7),2),"")</f>
        <v/>
      </c>
      <c r="L554" s="31" t="str">
        <f>IF(ISBLANK('Форма 1'!AG554),"",'Форма 1'!AG554)</f>
        <v/>
      </c>
      <c r="M554" s="32" t="str">
        <f>IF(ISBLANK('Форма 1'!AH554),"",'Форма 1'!AH554)</f>
        <v/>
      </c>
      <c r="N554" s="30" t="str">
        <f>IF(ISNUMBER('Форма 1'!AI554),ROUND('Форма 1'!$I554*VLOOKUP('Форма 1'!$G554,'Предельники 2022'!$B$4:$X$28,'Форма 1'!AI$7),2),"")</f>
        <v/>
      </c>
      <c r="O554" s="30" t="str">
        <f>IF(ISNUMBER('Форма 1'!AJ554),ROUND('Форма 1'!$I554*VLOOKUP('Форма 1'!$G554,'Предельники 2022'!$B$4:$X$28,'Форма 1'!AJ$7),2),"")</f>
        <v/>
      </c>
      <c r="P554" s="30" t="str">
        <f>IF(ISNUMBER('Форма 1'!AK554),ROUND('Форма 1'!$I554*VLOOKUP('Форма 1'!$G554,'Предельники 2022'!$B$4:$X$28,'Форма 1'!AK$7),2),"")</f>
        <v/>
      </c>
      <c r="Q554" s="30" t="str">
        <f>IF(ISNUMBER('Форма 1'!AL554),ROUND('Форма 1'!$I554*VLOOKUP('Форма 1'!$G554,'Предельники 2022'!$B$4:$X$28,'Форма 1'!AL$7),2),"")</f>
        <v/>
      </c>
      <c r="R554" s="30" t="str">
        <f>IF(ISNUMBER('Форма 1'!AM554),ROUND('Форма 1'!$I554*VLOOKUP('Форма 1'!$G554,'Предельники 2022'!$B$4:$X$28,'Форма 1'!AM$7),2),"")</f>
        <v/>
      </c>
      <c r="S554" s="93" t="str">
        <f t="shared" si="96"/>
        <v/>
      </c>
      <c r="T554" s="93" t="str">
        <f>IF(ISNUMBER('Форма 1'!AN554),INDEX('Предельники 2022'!$C$4:$X$28,MATCH('Форма 1'!$G554,'Предельники 2022'!$B$4:$B$28,0),MATCH(T$5,'Предельники 2022'!$C$3:$X$3,0)),"")</f>
        <v/>
      </c>
      <c r="U554" s="93" t="str">
        <f>IF(ISNUMBER('Форма 1'!AO554),INDEX('Предельники 2022'!$C$4:$X$28,MATCH('Форма 1'!$G554,'Предельники 2022'!$B$4:$B$28,0),MATCH(U$5,'Предельники 2022'!$C$3:$X$3,0)),"")</f>
        <v/>
      </c>
      <c r="V554" s="93" t="str">
        <f>IF(ISNUMBER('Форма 1'!AP554),INDEX('Предельники 2022'!$C$4:$X$28,MATCH('Форма 1'!$G554,'Предельники 2022'!$B$4:$B$28,0),MATCH(V$5,'Предельники 2022'!$C$3:$X$3,0)),"")</f>
        <v/>
      </c>
      <c r="W554" s="93" t="str">
        <f>IF(ISNUMBER('Форма 1'!AQ554),INDEX('Предельники 2022'!$C$4:$X$28,MATCH('Форма 1'!$G554,'Предельники 2022'!$B$4:$B$28,0),MATCH(W$5,'Предельники 2022'!$C$3:$X$3,0)),"")</f>
        <v/>
      </c>
      <c r="X554" s="30" t="str">
        <f>IF(ISNUMBER('Форма 1'!AR554),ROUND('Форма 1'!$I554*VLOOKUP('Форма 1'!$G554,'Предельники 2022'!$B$4:$X$28,'Форма 1'!AR$7),2),"")</f>
        <v/>
      </c>
      <c r="Y554" s="30" t="str">
        <f>IF(ISNUMBER('Форма 1'!AS554),ROUND('Форма 1'!$I554*VLOOKUP('Форма 1'!$G554,'Предельники 2022'!$B$4:$X$28,'Форма 1'!AS$7),2),"")</f>
        <v/>
      </c>
      <c r="Z554" s="30" t="str">
        <f>IF(ISNUMBER('Форма 1'!AT554),ROUND('Форма 1'!$I554*VLOOKUP('Форма 1'!$G554,'Предельники 2022'!$B$4:$X$28,'Форма 1'!AT$7),2),"")</f>
        <v/>
      </c>
      <c r="AA554" s="32"/>
      <c r="AB554" s="128">
        <f>'Форма 1'!T554</f>
        <v>46022</v>
      </c>
      <c r="AC554" s="130" t="str">
        <f>'Форма 1'!U554</f>
        <v>СС</v>
      </c>
    </row>
    <row r="555" spans="1:29" x14ac:dyDescent="0.25">
      <c r="A555" s="28">
        <f t="shared" si="95"/>
        <v>9</v>
      </c>
      <c r="B555" s="74" t="str">
        <f>IF(ISBLANK('Форма 1'!B555),"",'Форма 1'!B555)</f>
        <v>Кунгурский муниципальный округ Пермского края</v>
      </c>
      <c r="C555" s="87" t="s">
        <v>417</v>
      </c>
      <c r="D555" s="29">
        <f>IF(ISBLANK(C555),"Введите адрес",IF(C555='Форма 1'!C555,SUM(E555:K555,M555:S555,Форма2[[#This Row],[19]:[22]]),"Ошибка в адресе!"))</f>
        <v>1807404.88</v>
      </c>
      <c r="E555" s="30" t="str">
        <f>IF(ISNUMBER('Форма 1'!Z555),ROUND('Форма 1'!$I555*VLOOKUP('Форма 1'!$G555,'Предельники 2022'!$B$4:$X$28,'Форма 1'!Z$7),2),"")</f>
        <v/>
      </c>
      <c r="F555" s="30" t="str">
        <f>IF(ISNUMBER('Форма 1'!AA555),ROUND('Форма 1'!$I555*VLOOKUP('Форма 1'!$G555,'Предельники 2022'!$B$4:$X$28,'Форма 1'!AA$7),2),"")</f>
        <v/>
      </c>
      <c r="G555" s="30">
        <f>IF(ISNUMBER('Форма 1'!AB555),ROUND('Форма 1'!$I555*VLOOKUP('Форма 1'!$G555,'Предельники 2022'!$B$4:$X$28,'Форма 1'!AB$7),2),"")</f>
        <v>1807404.88</v>
      </c>
      <c r="H555" s="30" t="str">
        <f>IF(ISNUMBER('Форма 1'!AC555),ROUND('Форма 1'!$I555*VLOOKUP('Форма 1'!$G555,'Предельники 2022'!$B$4:$X$28,'Форма 1'!AC$7),2),"")</f>
        <v/>
      </c>
      <c r="I555" s="30" t="str">
        <f>IF(ISNUMBER('Форма 1'!AD555),ROUND('Форма 1'!$I555*VLOOKUP('Форма 1'!$G555,'Предельники 2022'!$B$4:$X$28,'Форма 1'!AD$7),2),"")</f>
        <v/>
      </c>
      <c r="J555" s="30" t="str">
        <f>IF(ISNUMBER('Форма 1'!AE555),ROUND('Форма 1'!$I555*VLOOKUP('Форма 1'!$G555,'Предельники 2022'!$B$4:$X$28,'Форма 1'!AE$7),2),"")</f>
        <v/>
      </c>
      <c r="K555" s="30" t="str">
        <f>IF(ISNUMBER('Форма 1'!AF555),ROUND('Форма 1'!$I555*VLOOKUP('Форма 1'!$G555,'Предельники 2022'!$B$4:$X$28,'Форма 1'!AF$7),2),"")</f>
        <v/>
      </c>
      <c r="L555" s="31" t="str">
        <f>IF(ISBLANK('Форма 1'!AG555),"",'Форма 1'!AG555)</f>
        <v/>
      </c>
      <c r="M555" s="32" t="str">
        <f>IF(ISBLANK('Форма 1'!AH555),"",'Форма 1'!AH555)</f>
        <v/>
      </c>
      <c r="N555" s="30" t="str">
        <f>IF(ISNUMBER('Форма 1'!AI555),ROUND('Форма 1'!$I555*VLOOKUP('Форма 1'!$G555,'Предельники 2022'!$B$4:$X$28,'Форма 1'!AI$7),2),"")</f>
        <v/>
      </c>
      <c r="O555" s="30" t="str">
        <f>IF(ISNUMBER('Форма 1'!AJ555),ROUND('Форма 1'!$I555*VLOOKUP('Форма 1'!$G555,'Предельники 2022'!$B$4:$X$28,'Форма 1'!AJ$7),2),"")</f>
        <v/>
      </c>
      <c r="P555" s="30" t="str">
        <f>IF(ISNUMBER('Форма 1'!AK555),ROUND('Форма 1'!$I555*VLOOKUP('Форма 1'!$G555,'Предельники 2022'!$B$4:$X$28,'Форма 1'!AK$7),2),"")</f>
        <v/>
      </c>
      <c r="Q555" s="30" t="str">
        <f>IF(ISNUMBER('Форма 1'!AL555),ROUND('Форма 1'!$I555*VLOOKUP('Форма 1'!$G555,'Предельники 2022'!$B$4:$X$28,'Форма 1'!AL$7),2),"")</f>
        <v/>
      </c>
      <c r="R555" s="30" t="str">
        <f>IF(ISNUMBER('Форма 1'!AM555),ROUND('Форма 1'!$I555*VLOOKUP('Форма 1'!$G555,'Предельники 2022'!$B$4:$X$28,'Форма 1'!AM$7),2),"")</f>
        <v/>
      </c>
      <c r="S555" s="93" t="str">
        <f t="shared" si="96"/>
        <v/>
      </c>
      <c r="T555" s="93" t="str">
        <f>IF(ISNUMBER('Форма 1'!AN555),INDEX('Предельники 2022'!$C$4:$X$28,MATCH('Форма 1'!$G555,'Предельники 2022'!$B$4:$B$28,0),MATCH(T$5,'Предельники 2022'!$C$3:$X$3,0)),"")</f>
        <v/>
      </c>
      <c r="U555" s="93" t="str">
        <f>IF(ISNUMBER('Форма 1'!AO555),INDEX('Предельники 2022'!$C$4:$X$28,MATCH('Форма 1'!$G555,'Предельники 2022'!$B$4:$B$28,0),MATCH(U$5,'Предельники 2022'!$C$3:$X$3,0)),"")</f>
        <v/>
      </c>
      <c r="V555" s="93" t="str">
        <f>IF(ISNUMBER('Форма 1'!AP555),INDEX('Предельники 2022'!$C$4:$X$28,MATCH('Форма 1'!$G555,'Предельники 2022'!$B$4:$B$28,0),MATCH(V$5,'Предельники 2022'!$C$3:$X$3,0)),"")</f>
        <v/>
      </c>
      <c r="W555" s="93" t="str">
        <f>IF(ISNUMBER('Форма 1'!AQ555),INDEX('Предельники 2022'!$C$4:$X$28,MATCH('Форма 1'!$G555,'Предельники 2022'!$B$4:$B$28,0),MATCH(W$5,'Предельники 2022'!$C$3:$X$3,0)),"")</f>
        <v/>
      </c>
      <c r="X555" s="30" t="str">
        <f>IF(ISNUMBER('Форма 1'!AR555),ROUND('Форма 1'!$I555*VLOOKUP('Форма 1'!$G555,'Предельники 2022'!$B$4:$X$28,'Форма 1'!AR$7),2),"")</f>
        <v/>
      </c>
      <c r="Y555" s="30" t="str">
        <f>IF(ISNUMBER('Форма 1'!AS555),ROUND('Форма 1'!$I555*VLOOKUP('Форма 1'!$G555,'Предельники 2022'!$B$4:$X$28,'Форма 1'!AS$7),2),"")</f>
        <v/>
      </c>
      <c r="Z555" s="30" t="str">
        <f>IF(ISNUMBER('Форма 1'!AT555),ROUND('Форма 1'!$I555*VLOOKUP('Форма 1'!$G555,'Предельники 2022'!$B$4:$X$28,'Форма 1'!AT$7),2),"")</f>
        <v/>
      </c>
      <c r="AA555" s="32"/>
      <c r="AB555" s="128">
        <f>'Форма 1'!T555</f>
        <v>46022</v>
      </c>
      <c r="AC555" s="130" t="str">
        <f>'Форма 1'!U555</f>
        <v>СС</v>
      </c>
    </row>
    <row r="556" spans="1:29" x14ac:dyDescent="0.25">
      <c r="A556" s="28">
        <f t="shared" si="95"/>
        <v>10</v>
      </c>
      <c r="B556" s="74" t="str">
        <f>IF(ISBLANK('Форма 1'!B556),"",'Форма 1'!B556)</f>
        <v>Кунгурский муниципальный округ Пермского края</v>
      </c>
      <c r="C556" s="87" t="s">
        <v>418</v>
      </c>
      <c r="D556" s="29">
        <f>IF(ISBLANK(C556),"Введите адрес",IF(C556='Форма 1'!C556,SUM(E556:K556,M556:S556,Форма2[[#This Row],[19]:[22]]),"Ошибка в адресе!"))</f>
        <v>1433278.56</v>
      </c>
      <c r="E556" s="30" t="str">
        <f>IF(ISNUMBER('Форма 1'!Z556),ROUND('Форма 1'!$I556*VLOOKUP('Форма 1'!$G556,'Предельники 2022'!$B$4:$X$28,'Форма 1'!Z$7),2),"")</f>
        <v/>
      </c>
      <c r="F556" s="30" t="str">
        <f>IF(ISNUMBER('Форма 1'!AA556),ROUND('Форма 1'!$I556*VLOOKUP('Форма 1'!$G556,'Предельники 2022'!$B$4:$X$28,'Форма 1'!AA$7),2),"")</f>
        <v/>
      </c>
      <c r="G556" s="30">
        <f>IF(ISNUMBER('Форма 1'!AB556),ROUND('Форма 1'!$I556*VLOOKUP('Форма 1'!$G556,'Предельники 2022'!$B$4:$X$28,'Форма 1'!AB$7),2),"")</f>
        <v>1433278.56</v>
      </c>
      <c r="H556" s="30" t="str">
        <f>IF(ISNUMBER('Форма 1'!AC556),ROUND('Форма 1'!$I556*VLOOKUP('Форма 1'!$G556,'Предельники 2022'!$B$4:$X$28,'Форма 1'!AC$7),2),"")</f>
        <v/>
      </c>
      <c r="I556" s="30" t="str">
        <f>IF(ISNUMBER('Форма 1'!AD556),ROUND('Форма 1'!$I556*VLOOKUP('Форма 1'!$G556,'Предельники 2022'!$B$4:$X$28,'Форма 1'!AD$7),2),"")</f>
        <v/>
      </c>
      <c r="J556" s="30" t="str">
        <f>IF(ISNUMBER('Форма 1'!AE556),ROUND('Форма 1'!$I556*VLOOKUP('Форма 1'!$G556,'Предельники 2022'!$B$4:$X$28,'Форма 1'!AE$7),2),"")</f>
        <v/>
      </c>
      <c r="K556" s="30" t="str">
        <f>IF(ISNUMBER('Форма 1'!AF556),ROUND('Форма 1'!$I556*VLOOKUP('Форма 1'!$G556,'Предельники 2022'!$B$4:$X$28,'Форма 1'!AF$7),2),"")</f>
        <v/>
      </c>
      <c r="L556" s="31" t="str">
        <f>IF(ISBLANK('Форма 1'!AG556),"",'Форма 1'!AG556)</f>
        <v/>
      </c>
      <c r="M556" s="32" t="str">
        <f>IF(ISBLANK('Форма 1'!AH556),"",'Форма 1'!AH556)</f>
        <v/>
      </c>
      <c r="N556" s="30" t="str">
        <f>IF(ISNUMBER('Форма 1'!AI556),ROUND('Форма 1'!$I556*VLOOKUP('Форма 1'!$G556,'Предельники 2022'!$B$4:$X$28,'Форма 1'!AI$7),2),"")</f>
        <v/>
      </c>
      <c r="O556" s="30" t="str">
        <f>IF(ISNUMBER('Форма 1'!AJ556),ROUND('Форма 1'!$I556*VLOOKUP('Форма 1'!$G556,'Предельники 2022'!$B$4:$X$28,'Форма 1'!AJ$7),2),"")</f>
        <v/>
      </c>
      <c r="P556" s="30" t="str">
        <f>IF(ISNUMBER('Форма 1'!AK556),ROUND('Форма 1'!$I556*VLOOKUP('Форма 1'!$G556,'Предельники 2022'!$B$4:$X$28,'Форма 1'!AK$7),2),"")</f>
        <v/>
      </c>
      <c r="Q556" s="30" t="str">
        <f>IF(ISNUMBER('Форма 1'!AL556),ROUND('Форма 1'!$I556*VLOOKUP('Форма 1'!$G556,'Предельники 2022'!$B$4:$X$28,'Форма 1'!AL$7),2),"")</f>
        <v/>
      </c>
      <c r="R556" s="30" t="str">
        <f>IF(ISNUMBER('Форма 1'!AM556),ROUND('Форма 1'!$I556*VLOOKUP('Форма 1'!$G556,'Предельники 2022'!$B$4:$X$28,'Форма 1'!AM$7),2),"")</f>
        <v/>
      </c>
      <c r="S556" s="93" t="str">
        <f t="shared" si="96"/>
        <v/>
      </c>
      <c r="T556" s="93" t="str">
        <f>IF(ISNUMBER('Форма 1'!AN556),INDEX('Предельники 2022'!$C$4:$X$28,MATCH('Форма 1'!$G556,'Предельники 2022'!$B$4:$B$28,0),MATCH(T$5,'Предельники 2022'!$C$3:$X$3,0)),"")</f>
        <v/>
      </c>
      <c r="U556" s="93" t="str">
        <f>IF(ISNUMBER('Форма 1'!AO556),INDEX('Предельники 2022'!$C$4:$X$28,MATCH('Форма 1'!$G556,'Предельники 2022'!$B$4:$B$28,0),MATCH(U$5,'Предельники 2022'!$C$3:$X$3,0)),"")</f>
        <v/>
      </c>
      <c r="V556" s="93" t="str">
        <f>IF(ISNUMBER('Форма 1'!AP556),INDEX('Предельники 2022'!$C$4:$X$28,MATCH('Форма 1'!$G556,'Предельники 2022'!$B$4:$B$28,0),MATCH(V$5,'Предельники 2022'!$C$3:$X$3,0)),"")</f>
        <v/>
      </c>
      <c r="W556" s="93" t="str">
        <f>IF(ISNUMBER('Форма 1'!AQ556),INDEX('Предельники 2022'!$C$4:$X$28,MATCH('Форма 1'!$G556,'Предельники 2022'!$B$4:$B$28,0),MATCH(W$5,'Предельники 2022'!$C$3:$X$3,0)),"")</f>
        <v/>
      </c>
      <c r="X556" s="30" t="str">
        <f>IF(ISNUMBER('Форма 1'!AR556),ROUND('Форма 1'!$I556*VLOOKUP('Форма 1'!$G556,'Предельники 2022'!$B$4:$X$28,'Форма 1'!AR$7),2),"")</f>
        <v/>
      </c>
      <c r="Y556" s="30" t="str">
        <f>IF(ISNUMBER('Форма 1'!AS556),ROUND('Форма 1'!$I556*VLOOKUP('Форма 1'!$G556,'Предельники 2022'!$B$4:$X$28,'Форма 1'!AS$7),2),"")</f>
        <v/>
      </c>
      <c r="Z556" s="30" t="str">
        <f>IF(ISNUMBER('Форма 1'!AT556),ROUND('Форма 1'!$I556*VLOOKUP('Форма 1'!$G556,'Предельники 2022'!$B$4:$X$28,'Форма 1'!AT$7),2),"")</f>
        <v/>
      </c>
      <c r="AA556" s="32"/>
      <c r="AB556" s="128">
        <f>'Форма 1'!T556</f>
        <v>46022</v>
      </c>
      <c r="AC556" s="130" t="str">
        <f>'Форма 1'!U556</f>
        <v>СС</v>
      </c>
    </row>
    <row r="557" spans="1:29" x14ac:dyDescent="0.25">
      <c r="A557" s="28">
        <f t="shared" si="95"/>
        <v>11</v>
      </c>
      <c r="B557" s="74" t="str">
        <f>IF(ISBLANK('Форма 1'!B557),"",'Форма 1'!B557)</f>
        <v>Кунгурский муниципальный округ Пермского края</v>
      </c>
      <c r="C557" s="87" t="s">
        <v>545</v>
      </c>
      <c r="D557" s="29">
        <f>IF(ISBLANK(C557),"Введите адрес",IF(C557='Форма 1'!C557,SUM(E557:K557,M557:S557,Форма2[[#This Row],[19]:[22]]),"Ошибка в адресе!"))</f>
        <v>21775065.800000001</v>
      </c>
      <c r="E557" s="30" t="str">
        <f>IF(ISNUMBER('Форма 1'!Z557),ROUND('Форма 1'!$I557*VLOOKUP('Форма 1'!$G557,'Предельники 2022'!$B$4:$X$28,'Форма 1'!Z$7),2),"")</f>
        <v/>
      </c>
      <c r="F557" s="30" t="str">
        <f>IF(ISNUMBER('Форма 1'!AA557),ROUND('Форма 1'!$I557*VLOOKUP('Форма 1'!$G557,'Предельники 2022'!$B$4:$X$28,'Форма 1'!AA$7),2),"")</f>
        <v/>
      </c>
      <c r="G557" s="30" t="str">
        <f>IF(ISNUMBER('Форма 1'!AB557),ROUND('Форма 1'!$I557*VLOOKUP('Форма 1'!$G557,'Предельники 2022'!$B$4:$X$28,'Форма 1'!AB$7),2),"")</f>
        <v/>
      </c>
      <c r="H557" s="30" t="str">
        <f>IF(ISNUMBER('Форма 1'!AC557),ROUND('Форма 1'!$I557*VLOOKUP('Форма 1'!$G557,'Предельники 2022'!$B$4:$X$28,'Форма 1'!AC$7),2),"")</f>
        <v/>
      </c>
      <c r="I557" s="30" t="str">
        <f>IF(ISNUMBER('Форма 1'!AD557),ROUND('Форма 1'!$I557*VLOOKUP('Форма 1'!$G557,'Предельники 2022'!$B$4:$X$28,'Форма 1'!AD$7),2),"")</f>
        <v/>
      </c>
      <c r="J557" s="30" t="str">
        <f>IF(ISNUMBER('Форма 1'!AE557),ROUND('Форма 1'!$I557*VLOOKUP('Форма 1'!$G557,'Предельники 2022'!$B$4:$X$28,'Форма 1'!AE$7),2),"")</f>
        <v/>
      </c>
      <c r="K557" s="30" t="str">
        <f>IF(ISNUMBER('Форма 1'!AF557),ROUND('Форма 1'!$I557*VLOOKUP('Форма 1'!$G557,'Предельники 2022'!$B$4:$X$28,'Форма 1'!AF$7),2),"")</f>
        <v/>
      </c>
      <c r="L557" s="31" t="str">
        <f>IF(ISBLANK('Форма 1'!AG557),"",'Форма 1'!AG557)</f>
        <v/>
      </c>
      <c r="M557" s="32" t="str">
        <f>IF(ISBLANK('Форма 1'!AH557),"",'Форма 1'!AH557)</f>
        <v/>
      </c>
      <c r="N557" s="30" t="str">
        <f>IF(ISNUMBER('Форма 1'!AI557),ROUND('Форма 1'!$I557*VLOOKUP('Форма 1'!$G557,'Предельники 2022'!$B$4:$X$28,'Форма 1'!AI$7),2),"")</f>
        <v/>
      </c>
      <c r="O557" s="30">
        <f>IF(ISNUMBER('Форма 1'!AJ557),ROUND('Форма 1'!$I557*VLOOKUP('Форма 1'!$G557,'Предельники 2022'!$B$4:$X$28,'Форма 1'!AJ$7),2),"")</f>
        <v>21775065.800000001</v>
      </c>
      <c r="P557" s="30" t="str">
        <f>IF(ISNUMBER('Форма 1'!AK557),ROUND('Форма 1'!$I557*VLOOKUP('Форма 1'!$G557,'Предельники 2022'!$B$4:$X$28,'Форма 1'!AK$7),2),"")</f>
        <v/>
      </c>
      <c r="Q557" s="30" t="str">
        <f>IF(ISNUMBER('Форма 1'!AL557),ROUND('Форма 1'!$I557*VLOOKUP('Форма 1'!$G557,'Предельники 2022'!$B$4:$X$28,'Форма 1'!AL$7),2),"")</f>
        <v/>
      </c>
      <c r="R557" s="30" t="str">
        <f>IF(ISNUMBER('Форма 1'!AM557),ROUND('Форма 1'!$I557*VLOOKUP('Форма 1'!$G557,'Предельники 2022'!$B$4:$X$28,'Форма 1'!AM$7),2),"")</f>
        <v/>
      </c>
      <c r="S557" s="93" t="str">
        <f t="shared" si="96"/>
        <v/>
      </c>
      <c r="T557" s="93" t="str">
        <f>IF(ISNUMBER('Форма 1'!AN557),INDEX('Предельники 2022'!$C$4:$X$28,MATCH('Форма 1'!$G557,'Предельники 2022'!$B$4:$B$28,0),MATCH(T$5,'Предельники 2022'!$C$3:$X$3,0)),"")</f>
        <v/>
      </c>
      <c r="U557" s="93" t="str">
        <f>IF(ISNUMBER('Форма 1'!AO557),INDEX('Предельники 2022'!$C$4:$X$28,MATCH('Форма 1'!$G557,'Предельники 2022'!$B$4:$B$28,0),MATCH(U$5,'Предельники 2022'!$C$3:$X$3,0)),"")</f>
        <v/>
      </c>
      <c r="V557" s="93" t="str">
        <f>IF(ISNUMBER('Форма 1'!AP557),INDEX('Предельники 2022'!$C$4:$X$28,MATCH('Форма 1'!$G557,'Предельники 2022'!$B$4:$B$28,0),MATCH(V$5,'Предельники 2022'!$C$3:$X$3,0)),"")</f>
        <v/>
      </c>
      <c r="W557" s="93" t="str">
        <f>IF(ISNUMBER('Форма 1'!AQ557),INDEX('Предельники 2022'!$C$4:$X$28,MATCH('Форма 1'!$G557,'Предельники 2022'!$B$4:$B$28,0),MATCH(W$5,'Предельники 2022'!$C$3:$X$3,0)),"")</f>
        <v/>
      </c>
      <c r="X557" s="30" t="str">
        <f>IF(ISNUMBER('Форма 1'!AR557),ROUND('Форма 1'!$I557*VLOOKUP('Форма 1'!$G557,'Предельники 2022'!$B$4:$X$28,'Форма 1'!AR$7),2),"")</f>
        <v/>
      </c>
      <c r="Y557" s="30" t="str">
        <f>IF(ISNUMBER('Форма 1'!AS557),ROUND('Форма 1'!$I557*VLOOKUP('Форма 1'!$G557,'Предельники 2022'!$B$4:$X$28,'Форма 1'!AS$7),2),"")</f>
        <v/>
      </c>
      <c r="Z557" s="30" t="str">
        <f>IF(ISNUMBER('Форма 1'!AT557),ROUND('Форма 1'!$I557*VLOOKUP('Форма 1'!$G557,'Предельники 2022'!$B$4:$X$28,'Форма 1'!AT$7),2),"")</f>
        <v/>
      </c>
      <c r="AA557" s="32"/>
      <c r="AB557" s="128">
        <f>'Форма 1'!T557</f>
        <v>46022</v>
      </c>
      <c r="AC557" s="130" t="str">
        <f>'Форма 1'!U557</f>
        <v>СС</v>
      </c>
    </row>
    <row r="558" spans="1:29" ht="15.75" x14ac:dyDescent="0.25">
      <c r="A558" s="147">
        <f t="shared" si="95"/>
        <v>0</v>
      </c>
      <c r="B558" s="148" t="str">
        <f>IF(ISBLANK('Форма 1'!B558),"",'Форма 1'!B558)</f>
        <v/>
      </c>
      <c r="C558" s="153" t="s">
        <v>1090</v>
      </c>
      <c r="D558" s="146">
        <f>IF(ISBLANK(C558),"Введите адрес",IF(C558='Форма 1'!C558,SUM(E558:K558,M558:S558,Форма2[[#This Row],[19]:[22]]),"Ошибка в адресе!"))</f>
        <v>213412505.29999998</v>
      </c>
      <c r="E558" s="149">
        <f>SUM(E559:E572)</f>
        <v>11246336.91</v>
      </c>
      <c r="F558" s="149">
        <f t="shared" ref="F558:S558" si="109">SUM(F559:F572)</f>
        <v>71417222.879999995</v>
      </c>
      <c r="G558" s="149">
        <f t="shared" si="109"/>
        <v>1776593.91</v>
      </c>
      <c r="H558" s="149">
        <f t="shared" si="109"/>
        <v>2978934.09</v>
      </c>
      <c r="I558" s="149">
        <f t="shared" si="109"/>
        <v>7241675.8300000001</v>
      </c>
      <c r="J558" s="149">
        <f t="shared" si="109"/>
        <v>3456320.09</v>
      </c>
      <c r="K558" s="149">
        <f t="shared" si="109"/>
        <v>0</v>
      </c>
      <c r="L558" s="155">
        <f t="shared" si="109"/>
        <v>2</v>
      </c>
      <c r="M558" s="149">
        <f t="shared" si="109"/>
        <v>5557017.8399999999</v>
      </c>
      <c r="N558" s="149">
        <f t="shared" si="109"/>
        <v>82164148.340000004</v>
      </c>
      <c r="O558" s="149">
        <f t="shared" si="109"/>
        <v>21622222.789999999</v>
      </c>
      <c r="P558" s="149">
        <f t="shared" si="109"/>
        <v>0</v>
      </c>
      <c r="Q558" s="149">
        <f t="shared" si="109"/>
        <v>0</v>
      </c>
      <c r="R558" s="149">
        <f t="shared" si="109"/>
        <v>5952032.6199999992</v>
      </c>
      <c r="S558" s="149">
        <f t="shared" si="109"/>
        <v>0</v>
      </c>
      <c r="T558" s="93" t="str">
        <f>IF(ISNUMBER('Форма 1'!AN558),INDEX('Предельники 2022'!$C$4:$X$28,MATCH('Форма 1'!$G558,'Предельники 2022'!$B$4:$B$28,0),MATCH(T$5,'Предельники 2022'!$C$3:$X$3,0)),"")</f>
        <v/>
      </c>
      <c r="U558" s="93" t="str">
        <f>IF(ISNUMBER('Форма 1'!AO558),INDEX('Предельники 2022'!$C$4:$X$28,MATCH('Форма 1'!$G558,'Предельники 2022'!$B$4:$B$28,0),MATCH(U$5,'Предельники 2022'!$C$3:$X$3,0)),"")</f>
        <v/>
      </c>
      <c r="V558" s="93" t="str">
        <f>IF(ISNUMBER('Форма 1'!AP558),INDEX('Предельники 2022'!$C$4:$X$28,MATCH('Форма 1'!$G558,'Предельники 2022'!$B$4:$B$28,0),MATCH(V$5,'Предельники 2022'!$C$3:$X$3,0)),"")</f>
        <v/>
      </c>
      <c r="W558" s="93" t="str">
        <f>IF(ISNUMBER('Форма 1'!AQ558),INDEX('Предельники 2022'!$C$4:$X$28,MATCH('Форма 1'!$G558,'Предельники 2022'!$B$4:$B$28,0),MATCH(W$5,'Предельники 2022'!$C$3:$X$3,0)),"")</f>
        <v/>
      </c>
      <c r="X558" s="149">
        <f t="shared" ref="X558:Z558" si="110">SUM(X559:X572)</f>
        <v>0</v>
      </c>
      <c r="Y558" s="149">
        <f t="shared" si="110"/>
        <v>0</v>
      </c>
      <c r="Z558" s="149">
        <f t="shared" si="110"/>
        <v>0</v>
      </c>
      <c r="AA558" s="146"/>
      <c r="AB558" s="150"/>
      <c r="AC558" s="151" t="str">
        <f>'Форма 1'!U558</f>
        <v/>
      </c>
    </row>
    <row r="559" spans="1:29" x14ac:dyDescent="0.25">
      <c r="A559" s="28">
        <f t="shared" si="95"/>
        <v>1</v>
      </c>
      <c r="B559" s="74" t="str">
        <f>IF(ISBLANK('Форма 1'!B559),"",'Форма 1'!B559)</f>
        <v>Лысьвенский городской округ Пермского края</v>
      </c>
      <c r="C559" s="87" t="s">
        <v>328</v>
      </c>
      <c r="D559" s="29">
        <f>IF(ISBLANK(C559),"Введите адрес",IF(C559='Форма 1'!C559,SUM(E559:K559,M559:S559,Форма2[[#This Row],[19]:[22]]),"Ошибка в адресе!"))</f>
        <v>3134831.7</v>
      </c>
      <c r="E559" s="30">
        <f>IF(ISNUMBER('Форма 1'!Z559),ROUND('Форма 1'!$I559*VLOOKUP('Форма 1'!$G559,'Предельники 2022'!$B$4:$X$28,'Форма 1'!Z$7),2),"")</f>
        <v>3134831.7</v>
      </c>
      <c r="F559" s="30" t="str">
        <f>IF(ISNUMBER('Форма 1'!AA559),ROUND('Форма 1'!$I559*VLOOKUP('Форма 1'!$G559,'Предельники 2022'!$B$4:$X$28,'Форма 1'!AA$7),2),"")</f>
        <v/>
      </c>
      <c r="G559" s="30" t="str">
        <f>IF(ISNUMBER('Форма 1'!AB559),ROUND('Форма 1'!$I559*VLOOKUP('Форма 1'!$G559,'Предельники 2022'!$B$4:$X$28,'Форма 1'!AB$7),2),"")</f>
        <v/>
      </c>
      <c r="H559" s="30" t="str">
        <f>IF(ISNUMBER('Форма 1'!AC559),ROUND('Форма 1'!$I559*VLOOKUP('Форма 1'!$G559,'Предельники 2022'!$B$4:$X$28,'Форма 1'!AC$7),2),"")</f>
        <v/>
      </c>
      <c r="I559" s="30" t="str">
        <f>IF(ISNUMBER('Форма 1'!AD559),ROUND('Форма 1'!$I559*VLOOKUP('Форма 1'!$G559,'Предельники 2022'!$B$4:$X$28,'Форма 1'!AD$7),2),"")</f>
        <v/>
      </c>
      <c r="J559" s="30" t="str">
        <f>IF(ISNUMBER('Форма 1'!AE559),ROUND('Форма 1'!$I559*VLOOKUP('Форма 1'!$G559,'Предельники 2022'!$B$4:$X$28,'Форма 1'!AE$7),2),"")</f>
        <v/>
      </c>
      <c r="K559" s="30" t="str">
        <f>IF(ISNUMBER('Форма 1'!AF559),ROUND('Форма 1'!$I559*VLOOKUP('Форма 1'!$G559,'Предельники 2022'!$B$4:$X$28,'Форма 1'!AF$7),2),"")</f>
        <v/>
      </c>
      <c r="L559" s="31" t="str">
        <f>IF(ISBLANK('Форма 1'!AG559),"",'Форма 1'!AG559)</f>
        <v/>
      </c>
      <c r="M559" s="32" t="str">
        <f>IF(ISBLANK('Форма 1'!AH559),"",'Форма 1'!AH559)</f>
        <v/>
      </c>
      <c r="N559" s="30" t="str">
        <f>IF(ISNUMBER('Форма 1'!AI559),ROUND('Форма 1'!$I559*VLOOKUP('Форма 1'!$G559,'Предельники 2022'!$B$4:$X$28,'Форма 1'!AI$7),2),"")</f>
        <v/>
      </c>
      <c r="O559" s="30" t="str">
        <f>IF(ISNUMBER('Форма 1'!AJ559),ROUND('Форма 1'!$I559*VLOOKUP('Форма 1'!$G559,'Предельники 2022'!$B$4:$X$28,'Форма 1'!AJ$7),2),"")</f>
        <v/>
      </c>
      <c r="P559" s="30" t="str">
        <f>IF(ISNUMBER('Форма 1'!AK559),ROUND('Форма 1'!$I559*VLOOKUP('Форма 1'!$G559,'Предельники 2022'!$B$4:$X$28,'Форма 1'!AK$7),2),"")</f>
        <v/>
      </c>
      <c r="Q559" s="30" t="str">
        <f>IF(ISNUMBER('Форма 1'!AL559),ROUND('Форма 1'!$I559*VLOOKUP('Форма 1'!$G559,'Предельники 2022'!$B$4:$X$28,'Форма 1'!AL$7),2),"")</f>
        <v/>
      </c>
      <c r="R559" s="30" t="str">
        <f>IF(ISNUMBER('Форма 1'!AM559),ROUND('Форма 1'!$I559*VLOOKUP('Форма 1'!$G559,'Предельники 2022'!$B$4:$X$28,'Форма 1'!AM$7),2),"")</f>
        <v/>
      </c>
      <c r="S559" s="93" t="str">
        <f t="shared" si="96"/>
        <v/>
      </c>
      <c r="T559" s="93" t="str">
        <f>IF(ISNUMBER('Форма 1'!AN559),INDEX('Предельники 2022'!$C$4:$X$28,MATCH('Форма 1'!$G559,'Предельники 2022'!$B$4:$B$28,0),MATCH(T$5,'Предельники 2022'!$C$3:$X$3,0)),"")</f>
        <v/>
      </c>
      <c r="U559" s="93" t="str">
        <f>IF(ISNUMBER('Форма 1'!AO559),INDEX('Предельники 2022'!$C$4:$X$28,MATCH('Форма 1'!$G559,'Предельники 2022'!$B$4:$B$28,0),MATCH(U$5,'Предельники 2022'!$C$3:$X$3,0)),"")</f>
        <v/>
      </c>
      <c r="V559" s="93" t="str">
        <f>IF(ISNUMBER('Форма 1'!AP559),INDEX('Предельники 2022'!$C$4:$X$28,MATCH('Форма 1'!$G559,'Предельники 2022'!$B$4:$B$28,0),MATCH(V$5,'Предельники 2022'!$C$3:$X$3,0)),"")</f>
        <v/>
      </c>
      <c r="W559" s="93" t="str">
        <f>IF(ISNUMBER('Форма 1'!AQ559),INDEX('Предельники 2022'!$C$4:$X$28,MATCH('Форма 1'!$G559,'Предельники 2022'!$B$4:$B$28,0),MATCH(W$5,'Предельники 2022'!$C$3:$X$3,0)),"")</f>
        <v/>
      </c>
      <c r="X559" s="30" t="str">
        <f>IF(ISNUMBER('Форма 1'!AR559),ROUND('Форма 1'!$I559*VLOOKUP('Форма 1'!$G559,'Предельники 2022'!$B$4:$X$28,'Форма 1'!AR$7),2),"")</f>
        <v/>
      </c>
      <c r="Y559" s="30" t="str">
        <f>IF(ISNUMBER('Форма 1'!AS559),ROUND('Форма 1'!$I559*VLOOKUP('Форма 1'!$G559,'Предельники 2022'!$B$4:$X$28,'Форма 1'!AS$7),2),"")</f>
        <v/>
      </c>
      <c r="Z559" s="30" t="str">
        <f>IF(ISNUMBER('Форма 1'!AT559),ROUND('Форма 1'!$I559*VLOOKUP('Форма 1'!$G559,'Предельники 2022'!$B$4:$X$28,'Форма 1'!AT$7),2),"")</f>
        <v/>
      </c>
      <c r="AA559" s="32"/>
      <c r="AB559" s="128">
        <f>'Форма 1'!T559</f>
        <v>46022</v>
      </c>
      <c r="AC559" s="130" t="str">
        <f>'Форма 1'!U559</f>
        <v>РО</v>
      </c>
    </row>
    <row r="560" spans="1:29" x14ac:dyDescent="0.25">
      <c r="A560" s="28">
        <f t="shared" si="95"/>
        <v>2</v>
      </c>
      <c r="B560" s="74" t="str">
        <f>IF(ISBLANK('Форма 1'!B560),"",'Форма 1'!B560)</f>
        <v>Лысьвенский городской округ Пермского края</v>
      </c>
      <c r="C560" s="87" t="s">
        <v>329</v>
      </c>
      <c r="D560" s="29">
        <f>IF(ISBLANK(C560),"Введите адрес",IF(C560='Форма 1'!C560,SUM(E560:K560,M560:S560,Форма2[[#This Row],[19]:[22]]),"Ошибка в адресе!"))</f>
        <v>37454143.799999997</v>
      </c>
      <c r="E560" s="30">
        <f>IF(ISNUMBER('Форма 1'!Z560),ROUND('Форма 1'!$I560*VLOOKUP('Форма 1'!$G560,'Предельники 2022'!$B$4:$X$28,'Форма 1'!Z$7),2),"")</f>
        <v>983752.38</v>
      </c>
      <c r="F560" s="30">
        <f>IF(ISNUMBER('Форма 1'!AA560),ROUND('Форма 1'!$I560*VLOOKUP('Форма 1'!$G560,'Предельники 2022'!$B$4:$X$28,'Форма 1'!AA$7),2),"")</f>
        <v>11163759.48</v>
      </c>
      <c r="G560" s="30">
        <f>IF(ISNUMBER('Форма 1'!AB560),ROUND('Форма 1'!$I560*VLOOKUP('Форма 1'!$G560,'Предельники 2022'!$B$4:$X$28,'Форма 1'!AB$7),2),"")</f>
        <v>1776593.91</v>
      </c>
      <c r="H560" s="30">
        <f>IF(ISNUMBER('Форма 1'!AC560),ROUND('Форма 1'!$I560*VLOOKUP('Форма 1'!$G560,'Предельники 2022'!$B$4:$X$28,'Форма 1'!AC$7),2),"")</f>
        <v>502109.49</v>
      </c>
      <c r="I560" s="30" t="str">
        <f>IF(ISNUMBER('Форма 1'!AD560),ROUND('Форма 1'!$I560*VLOOKUP('Форма 1'!$G560,'Предельники 2022'!$B$4:$X$28,'Форма 1'!AD$7),2),"")</f>
        <v/>
      </c>
      <c r="J560" s="30">
        <f>IF(ISNUMBER('Форма 1'!AE560),ROUND('Форма 1'!$I560*VLOOKUP('Форма 1'!$G560,'Предельники 2022'!$B$4:$X$28,'Форма 1'!AE$7),2),"")</f>
        <v>856779.72</v>
      </c>
      <c r="K560" s="30" t="str">
        <f>IF(ISNUMBER('Форма 1'!AF560),ROUND('Форма 1'!$I560*VLOOKUP('Форма 1'!$G560,'Предельники 2022'!$B$4:$X$28,'Форма 1'!AF$7),2),"")</f>
        <v/>
      </c>
      <c r="L560" s="31" t="str">
        <f>IF(ISBLANK('Форма 1'!AG560),"",'Форма 1'!AG560)</f>
        <v/>
      </c>
      <c r="M560" s="32" t="str">
        <f>IF(ISBLANK('Форма 1'!AH560),"",'Форма 1'!AH560)</f>
        <v/>
      </c>
      <c r="N560" s="30">
        <f>IF(ISNUMBER('Форма 1'!AI560),ROUND('Форма 1'!$I560*VLOOKUP('Форма 1'!$G560,'Предельники 2022'!$B$4:$X$28,'Форма 1'!AI$7),2),"")</f>
        <v>12701771.310000001</v>
      </c>
      <c r="O560" s="30">
        <f>IF(ISNUMBER('Форма 1'!AJ560),ROUND('Форма 1'!$I560*VLOOKUP('Форма 1'!$G560,'Предельники 2022'!$B$4:$X$28,'Форма 1'!AJ$7),2),"")</f>
        <v>7744282.3499999996</v>
      </c>
      <c r="P560" s="30" t="str">
        <f>IF(ISNUMBER('Форма 1'!AK560),ROUND('Форма 1'!$I560*VLOOKUP('Форма 1'!$G560,'Предельники 2022'!$B$4:$X$28,'Форма 1'!AK$7),2),"")</f>
        <v/>
      </c>
      <c r="Q560" s="30" t="str">
        <f>IF(ISNUMBER('Форма 1'!AL560),ROUND('Форма 1'!$I560*VLOOKUP('Форма 1'!$G560,'Предельники 2022'!$B$4:$X$28,'Форма 1'!AL$7),2),"")</f>
        <v/>
      </c>
      <c r="R560" s="30">
        <f>IF(ISNUMBER('Форма 1'!AM560),ROUND('Форма 1'!$I560*VLOOKUP('Форма 1'!$G560,'Предельники 2022'!$B$4:$X$28,'Форма 1'!AM$7),2),"")</f>
        <v>1725095.16</v>
      </c>
      <c r="S560" s="93" t="str">
        <f t="shared" si="96"/>
        <v/>
      </c>
      <c r="T560" s="93" t="str">
        <f>IF(ISNUMBER('Форма 1'!AN560),INDEX('Предельники 2022'!$C$4:$X$28,MATCH('Форма 1'!$G560,'Предельники 2022'!$B$4:$B$28,0),MATCH(T$5,'Предельники 2022'!$C$3:$X$3,0)),"")</f>
        <v/>
      </c>
      <c r="U560" s="93" t="str">
        <f>IF(ISNUMBER('Форма 1'!AO560),INDEX('Предельники 2022'!$C$4:$X$28,MATCH('Форма 1'!$G560,'Предельники 2022'!$B$4:$B$28,0),MATCH(U$5,'Предельники 2022'!$C$3:$X$3,0)),"")</f>
        <v/>
      </c>
      <c r="V560" s="93" t="str">
        <f>IF(ISNUMBER('Форма 1'!AP560),INDEX('Предельники 2022'!$C$4:$X$28,MATCH('Форма 1'!$G560,'Предельники 2022'!$B$4:$B$28,0),MATCH(V$5,'Предельники 2022'!$C$3:$X$3,0)),"")</f>
        <v/>
      </c>
      <c r="W560" s="93" t="str">
        <f>IF(ISNUMBER('Форма 1'!AQ560),INDEX('Предельники 2022'!$C$4:$X$28,MATCH('Форма 1'!$G560,'Предельники 2022'!$B$4:$B$28,0),MATCH(W$5,'Предельники 2022'!$C$3:$X$3,0)),"")</f>
        <v/>
      </c>
      <c r="X560" s="30" t="str">
        <f>IF(ISNUMBER('Форма 1'!AR560),ROUND('Форма 1'!$I560*VLOOKUP('Форма 1'!$G560,'Предельники 2022'!$B$4:$X$28,'Форма 1'!AR$7),2),"")</f>
        <v/>
      </c>
      <c r="Y560" s="30" t="str">
        <f>IF(ISNUMBER('Форма 1'!AS560),ROUND('Форма 1'!$I560*VLOOKUP('Форма 1'!$G560,'Предельники 2022'!$B$4:$X$28,'Форма 1'!AS$7),2),"")</f>
        <v/>
      </c>
      <c r="Z560" s="30" t="str">
        <f>IF(ISNUMBER('Форма 1'!AT560),ROUND('Форма 1'!$I560*VLOOKUP('Форма 1'!$G560,'Предельники 2022'!$B$4:$X$28,'Форма 1'!AT$7),2),"")</f>
        <v/>
      </c>
      <c r="AA560" s="32"/>
      <c r="AB560" s="128">
        <f>'Форма 1'!T560</f>
        <v>46022</v>
      </c>
      <c r="AC560" s="130" t="str">
        <f>'Форма 1'!U560</f>
        <v>РО</v>
      </c>
    </row>
    <row r="561" spans="1:29" x14ac:dyDescent="0.25">
      <c r="A561" s="28">
        <f t="shared" si="95"/>
        <v>3</v>
      </c>
      <c r="B561" s="74" t="str">
        <f>IF(ISBLANK('Форма 1'!B561),"",'Форма 1'!B561)</f>
        <v>Лысьвенский городской округ Пермского края</v>
      </c>
      <c r="C561" s="87" t="s">
        <v>22</v>
      </c>
      <c r="D561" s="29">
        <f>IF(ISBLANK(C561),"Введите адрес",IF(C561='Форма 1'!C561,SUM(E561:K561,M561:S561,Форма2[[#This Row],[19]:[22]]),"Ошибка в адресе!"))</f>
        <v>25212481.069999997</v>
      </c>
      <c r="E561" s="30">
        <f>IF(ISNUMBER('Форма 1'!Z561),ROUND('Форма 1'!$I561*VLOOKUP('Форма 1'!$G561,'Предельники 2022'!$B$4:$X$28,'Форма 1'!Z$7),2),"")</f>
        <v>1557644.95</v>
      </c>
      <c r="F561" s="30">
        <f>IF(ISNUMBER('Форма 1'!AA561),ROUND('Форма 1'!$I561*VLOOKUP('Форма 1'!$G561,'Предельники 2022'!$B$4:$X$28,'Форма 1'!AA$7),2),"")</f>
        <v>17676372.52</v>
      </c>
      <c r="G561" s="30" t="str">
        <f>IF(ISNUMBER('Форма 1'!AB561),ROUND('Форма 1'!$I561*VLOOKUP('Форма 1'!$G561,'Предельники 2022'!$B$4:$X$28,'Форма 1'!AB$7),2),"")</f>
        <v/>
      </c>
      <c r="H561" s="30">
        <f>IF(ISNUMBER('Форма 1'!AC561),ROUND('Форма 1'!$I561*VLOOKUP('Форма 1'!$G561,'Предельники 2022'!$B$4:$X$28,'Форма 1'!AC$7),2),"")</f>
        <v>795025.58</v>
      </c>
      <c r="I561" s="30">
        <f>IF(ISNUMBER('Форма 1'!AD561),ROUND('Форма 1'!$I561*VLOOKUP('Форма 1'!$G561,'Предельники 2022'!$B$4:$X$28,'Форма 1'!AD$7),2),"")</f>
        <v>2451972.4500000002</v>
      </c>
      <c r="J561" s="30" t="str">
        <f>IF(ISNUMBER('Форма 1'!AE561),ROUND('Форма 1'!$I561*VLOOKUP('Форма 1'!$G561,'Предельники 2022'!$B$4:$X$28,'Форма 1'!AE$7),2),"")</f>
        <v/>
      </c>
      <c r="K561" s="30" t="str">
        <f>IF(ISNUMBER('Форма 1'!AF561),ROUND('Форма 1'!$I561*VLOOKUP('Форма 1'!$G561,'Предельники 2022'!$B$4:$X$28,'Форма 1'!AF$7),2),"")</f>
        <v/>
      </c>
      <c r="L561" s="31" t="str">
        <f>IF(ISBLANK('Форма 1'!AG561),"",'Форма 1'!AG561)</f>
        <v/>
      </c>
      <c r="M561" s="32" t="str">
        <f>IF(ISBLANK('Форма 1'!AH561),"",'Форма 1'!AH561)</f>
        <v/>
      </c>
      <c r="N561" s="30" t="str">
        <f>IF(ISNUMBER('Форма 1'!AI561),ROUND('Форма 1'!$I561*VLOOKUP('Форма 1'!$G561,'Предельники 2022'!$B$4:$X$28,'Форма 1'!AI$7),2),"")</f>
        <v/>
      </c>
      <c r="O561" s="30" t="str">
        <f>IF(ISNUMBER('Форма 1'!AJ561),ROUND('Форма 1'!$I561*VLOOKUP('Форма 1'!$G561,'Предельники 2022'!$B$4:$X$28,'Форма 1'!AJ$7),2),"")</f>
        <v/>
      </c>
      <c r="P561" s="30" t="str">
        <f>IF(ISNUMBER('Форма 1'!AK561),ROUND('Форма 1'!$I561*VLOOKUP('Форма 1'!$G561,'Предельники 2022'!$B$4:$X$28,'Форма 1'!AK$7),2),"")</f>
        <v/>
      </c>
      <c r="Q561" s="30" t="str">
        <f>IF(ISNUMBER('Форма 1'!AL561),ROUND('Форма 1'!$I561*VLOOKUP('Форма 1'!$G561,'Предельники 2022'!$B$4:$X$28,'Форма 1'!AL$7),2),"")</f>
        <v/>
      </c>
      <c r="R561" s="30">
        <f>IF(ISNUMBER('Форма 1'!AM561),ROUND('Форма 1'!$I561*VLOOKUP('Форма 1'!$G561,'Предельники 2022'!$B$4:$X$28,'Форма 1'!AM$7),2),"")</f>
        <v>2731465.57</v>
      </c>
      <c r="S561" s="93" t="str">
        <f t="shared" si="96"/>
        <v/>
      </c>
      <c r="T561" s="93" t="str">
        <f>IF(ISNUMBER('Форма 1'!AN561),INDEX('Предельники 2022'!$C$4:$X$28,MATCH('Форма 1'!$G561,'Предельники 2022'!$B$4:$B$28,0),MATCH(T$5,'Предельники 2022'!$C$3:$X$3,0)),"")</f>
        <v/>
      </c>
      <c r="U561" s="93" t="str">
        <f>IF(ISNUMBER('Форма 1'!AO561),INDEX('Предельники 2022'!$C$4:$X$28,MATCH('Форма 1'!$G561,'Предельники 2022'!$B$4:$B$28,0),MATCH(U$5,'Предельники 2022'!$C$3:$X$3,0)),"")</f>
        <v/>
      </c>
      <c r="V561" s="93" t="str">
        <f>IF(ISNUMBER('Форма 1'!AP561),INDEX('Предельники 2022'!$C$4:$X$28,MATCH('Форма 1'!$G561,'Предельники 2022'!$B$4:$B$28,0),MATCH(V$5,'Предельники 2022'!$C$3:$X$3,0)),"")</f>
        <v/>
      </c>
      <c r="W561" s="93" t="str">
        <f>IF(ISNUMBER('Форма 1'!AQ561),INDEX('Предельники 2022'!$C$4:$X$28,MATCH('Форма 1'!$G561,'Предельники 2022'!$B$4:$B$28,0),MATCH(W$5,'Предельники 2022'!$C$3:$X$3,0)),"")</f>
        <v/>
      </c>
      <c r="X561" s="30" t="str">
        <f>IF(ISNUMBER('Форма 1'!AR561),ROUND('Форма 1'!$I561*VLOOKUP('Форма 1'!$G561,'Предельники 2022'!$B$4:$X$28,'Форма 1'!AR$7),2),"")</f>
        <v/>
      </c>
      <c r="Y561" s="30" t="str">
        <f>IF(ISNUMBER('Форма 1'!AS561),ROUND('Форма 1'!$I561*VLOOKUP('Форма 1'!$G561,'Предельники 2022'!$B$4:$X$28,'Форма 1'!AS$7),2),"")</f>
        <v/>
      </c>
      <c r="Z561" s="30" t="str">
        <f>IF(ISNUMBER('Форма 1'!AT561),ROUND('Форма 1'!$I561*VLOOKUP('Форма 1'!$G561,'Предельники 2022'!$B$4:$X$28,'Форма 1'!AT$7),2),"")</f>
        <v/>
      </c>
      <c r="AA561" s="32"/>
      <c r="AB561" s="128">
        <f>'Форма 1'!T561</f>
        <v>46022</v>
      </c>
      <c r="AC561" s="130" t="str">
        <f>'Форма 1'!U561</f>
        <v>РО</v>
      </c>
    </row>
    <row r="562" spans="1:29" x14ac:dyDescent="0.25">
      <c r="A562" s="28">
        <f t="shared" si="95"/>
        <v>4</v>
      </c>
      <c r="B562" s="74" t="str">
        <f>IF(ISBLANK('Форма 1'!B562),"",'Форма 1'!B562)</f>
        <v>Лысьвенский городской округ Пермского края</v>
      </c>
      <c r="C562" s="87" t="s">
        <v>330</v>
      </c>
      <c r="D562" s="29">
        <f>IF(ISBLANK(C562),"Введите адрес",IF(C562='Форма 1'!C562,SUM(E562:K562,M562:S562,Форма2[[#This Row],[19]:[22]]),"Ошибка в адресе!"))</f>
        <v>20753803.199999999</v>
      </c>
      <c r="E562" s="30">
        <f>IF(ISNUMBER('Форма 1'!Z562),ROUND('Форма 1'!$I562*VLOOKUP('Форма 1'!$G562,'Предельники 2022'!$B$4:$X$28,'Форма 1'!Z$7),2),"")</f>
        <v>1491839.39</v>
      </c>
      <c r="F562" s="30" t="str">
        <f>IF(ISNUMBER('Форма 1'!AA562),ROUND('Форма 1'!$I562*VLOOKUP('Форма 1'!$G562,'Предельники 2022'!$B$4:$X$28,'Форма 1'!AA$7),2),"")</f>
        <v/>
      </c>
      <c r="G562" s="30" t="str">
        <f>IF(ISNUMBER('Форма 1'!AB562),ROUND('Форма 1'!$I562*VLOOKUP('Форма 1'!$G562,'Предельники 2022'!$B$4:$X$28,'Форма 1'!AB$7),2),"")</f>
        <v/>
      </c>
      <c r="H562" s="30" t="str">
        <f>IF(ISNUMBER('Форма 1'!AC562),ROUND('Форма 1'!$I562*VLOOKUP('Форма 1'!$G562,'Предельники 2022'!$B$4:$X$28,'Форма 1'!AC$7),2),"")</f>
        <v/>
      </c>
      <c r="I562" s="30" t="str">
        <f>IF(ISNUMBER('Форма 1'!AD562),ROUND('Форма 1'!$I562*VLOOKUP('Форма 1'!$G562,'Предельники 2022'!$B$4:$X$28,'Форма 1'!AD$7),2),"")</f>
        <v/>
      </c>
      <c r="J562" s="30" t="str">
        <f>IF(ISNUMBER('Форма 1'!AE562),ROUND('Форма 1'!$I562*VLOOKUP('Форма 1'!$G562,'Предельники 2022'!$B$4:$X$28,'Форма 1'!AE$7),2),"")</f>
        <v/>
      </c>
      <c r="K562" s="30" t="str">
        <f>IF(ISNUMBER('Форма 1'!AF562),ROUND('Форма 1'!$I562*VLOOKUP('Форма 1'!$G562,'Предельники 2022'!$B$4:$X$28,'Форма 1'!AF$7),2),"")</f>
        <v/>
      </c>
      <c r="L562" s="31" t="str">
        <f>IF(ISBLANK('Форма 1'!AG562),"",'Форма 1'!AG562)</f>
        <v/>
      </c>
      <c r="M562" s="32" t="str">
        <f>IF(ISBLANK('Форма 1'!AH562),"",'Форма 1'!AH562)</f>
        <v/>
      </c>
      <c r="N562" s="30">
        <f>IF(ISNUMBER('Форма 1'!AI562),ROUND('Форма 1'!$I562*VLOOKUP('Форма 1'!$G562,'Предельники 2022'!$B$4:$X$28,'Форма 1'!AI$7),2),"")</f>
        <v>19261963.809999999</v>
      </c>
      <c r="O562" s="30" t="str">
        <f>IF(ISNUMBER('Форма 1'!AJ562),ROUND('Форма 1'!$I562*VLOOKUP('Форма 1'!$G562,'Предельники 2022'!$B$4:$X$28,'Форма 1'!AJ$7),2),"")</f>
        <v/>
      </c>
      <c r="P562" s="30" t="str">
        <f>IF(ISNUMBER('Форма 1'!AK562),ROUND('Форма 1'!$I562*VLOOKUP('Форма 1'!$G562,'Предельники 2022'!$B$4:$X$28,'Форма 1'!AK$7),2),"")</f>
        <v/>
      </c>
      <c r="Q562" s="30" t="str">
        <f>IF(ISNUMBER('Форма 1'!AL562),ROUND('Форма 1'!$I562*VLOOKUP('Форма 1'!$G562,'Предельники 2022'!$B$4:$X$28,'Форма 1'!AL$7),2),"")</f>
        <v/>
      </c>
      <c r="R562" s="30" t="str">
        <f>IF(ISNUMBER('Форма 1'!AM562),ROUND('Форма 1'!$I562*VLOOKUP('Форма 1'!$G562,'Предельники 2022'!$B$4:$X$28,'Форма 1'!AM$7),2),"")</f>
        <v/>
      </c>
      <c r="S562" s="93" t="str">
        <f t="shared" si="96"/>
        <v/>
      </c>
      <c r="T562" s="93" t="str">
        <f>IF(ISNUMBER('Форма 1'!AN562),INDEX('Предельники 2022'!$C$4:$X$28,MATCH('Форма 1'!$G562,'Предельники 2022'!$B$4:$B$28,0),MATCH(T$5,'Предельники 2022'!$C$3:$X$3,0)),"")</f>
        <v/>
      </c>
      <c r="U562" s="93" t="str">
        <f>IF(ISNUMBER('Форма 1'!AO562),INDEX('Предельники 2022'!$C$4:$X$28,MATCH('Форма 1'!$G562,'Предельники 2022'!$B$4:$B$28,0),MATCH(U$5,'Предельники 2022'!$C$3:$X$3,0)),"")</f>
        <v/>
      </c>
      <c r="V562" s="93" t="str">
        <f>IF(ISNUMBER('Форма 1'!AP562),INDEX('Предельники 2022'!$C$4:$X$28,MATCH('Форма 1'!$G562,'Предельники 2022'!$B$4:$B$28,0),MATCH(V$5,'Предельники 2022'!$C$3:$X$3,0)),"")</f>
        <v/>
      </c>
      <c r="W562" s="93" t="str">
        <f>IF(ISNUMBER('Форма 1'!AQ562),INDEX('Предельники 2022'!$C$4:$X$28,MATCH('Форма 1'!$G562,'Предельники 2022'!$B$4:$B$28,0),MATCH(W$5,'Предельники 2022'!$C$3:$X$3,0)),"")</f>
        <v/>
      </c>
      <c r="X562" s="30" t="str">
        <f>IF(ISNUMBER('Форма 1'!AR562),ROUND('Форма 1'!$I562*VLOOKUP('Форма 1'!$G562,'Предельники 2022'!$B$4:$X$28,'Форма 1'!AR$7),2),"")</f>
        <v/>
      </c>
      <c r="Y562" s="30" t="str">
        <f>IF(ISNUMBER('Форма 1'!AS562),ROUND('Форма 1'!$I562*VLOOKUP('Форма 1'!$G562,'Предельники 2022'!$B$4:$X$28,'Форма 1'!AS$7),2),"")</f>
        <v/>
      </c>
      <c r="Z562" s="30" t="str">
        <f>IF(ISNUMBER('Форма 1'!AT562),ROUND('Форма 1'!$I562*VLOOKUP('Форма 1'!$G562,'Предельники 2022'!$B$4:$X$28,'Форма 1'!AT$7),2),"")</f>
        <v/>
      </c>
      <c r="AA562" s="32"/>
      <c r="AB562" s="128">
        <f>'Форма 1'!T562</f>
        <v>46022</v>
      </c>
      <c r="AC562" s="130" t="str">
        <f>'Форма 1'!U562</f>
        <v>РО</v>
      </c>
    </row>
    <row r="563" spans="1:29" x14ac:dyDescent="0.25">
      <c r="A563" s="28">
        <f t="shared" si="95"/>
        <v>5</v>
      </c>
      <c r="B563" s="74" t="str">
        <f>IF(ISBLANK('Форма 1'!B563),"",'Форма 1'!B563)</f>
        <v>Лысьвенский городской округ Пермского края</v>
      </c>
      <c r="C563" s="87" t="s">
        <v>331</v>
      </c>
      <c r="D563" s="29">
        <f>IF(ISBLANK(C563),"Введите адрес",IF(C563='Форма 1'!C563,SUM(E563:K563,M563:S563,Форма2[[#This Row],[19]:[22]]),"Ошибка в адресе!"))</f>
        <v>1102113.56</v>
      </c>
      <c r="E563" s="30">
        <f>IF(ISNUMBER('Форма 1'!Z563),ROUND('Форма 1'!$I563*VLOOKUP('Форма 1'!$G563,'Предельники 2022'!$B$4:$X$28,'Форма 1'!Z$7),2),"")</f>
        <v>1102113.56</v>
      </c>
      <c r="F563" s="30" t="str">
        <f>IF(ISNUMBER('Форма 1'!AA563),ROUND('Форма 1'!$I563*VLOOKUP('Форма 1'!$G563,'Предельники 2022'!$B$4:$X$28,'Форма 1'!AA$7),2),"")</f>
        <v/>
      </c>
      <c r="G563" s="30" t="str">
        <f>IF(ISNUMBER('Форма 1'!AB563),ROUND('Форма 1'!$I563*VLOOKUP('Форма 1'!$G563,'Предельники 2022'!$B$4:$X$28,'Форма 1'!AB$7),2),"")</f>
        <v/>
      </c>
      <c r="H563" s="30" t="str">
        <f>IF(ISNUMBER('Форма 1'!AC563),ROUND('Форма 1'!$I563*VLOOKUP('Форма 1'!$G563,'Предельники 2022'!$B$4:$X$28,'Форма 1'!AC$7),2),"")</f>
        <v/>
      </c>
      <c r="I563" s="30" t="str">
        <f>IF(ISNUMBER('Форма 1'!AD563),ROUND('Форма 1'!$I563*VLOOKUP('Форма 1'!$G563,'Предельники 2022'!$B$4:$X$28,'Форма 1'!AD$7),2),"")</f>
        <v/>
      </c>
      <c r="J563" s="30" t="str">
        <f>IF(ISNUMBER('Форма 1'!AE563),ROUND('Форма 1'!$I563*VLOOKUP('Форма 1'!$G563,'Предельники 2022'!$B$4:$X$28,'Форма 1'!AE$7),2),"")</f>
        <v/>
      </c>
      <c r="K563" s="30" t="str">
        <f>IF(ISNUMBER('Форма 1'!AF563),ROUND('Форма 1'!$I563*VLOOKUP('Форма 1'!$G563,'Предельники 2022'!$B$4:$X$28,'Форма 1'!AF$7),2),"")</f>
        <v/>
      </c>
      <c r="L563" s="31" t="str">
        <f>IF(ISBLANK('Форма 1'!AG563),"",'Форма 1'!AG563)</f>
        <v/>
      </c>
      <c r="M563" s="32" t="str">
        <f>IF(ISBLANK('Форма 1'!AH563),"",'Форма 1'!AH563)</f>
        <v/>
      </c>
      <c r="N563" s="30" t="str">
        <f>IF(ISNUMBER('Форма 1'!AI563),ROUND('Форма 1'!$I563*VLOOKUP('Форма 1'!$G563,'Предельники 2022'!$B$4:$X$28,'Форма 1'!AI$7),2),"")</f>
        <v/>
      </c>
      <c r="O563" s="30" t="str">
        <f>IF(ISNUMBER('Форма 1'!AJ563),ROUND('Форма 1'!$I563*VLOOKUP('Форма 1'!$G563,'Предельники 2022'!$B$4:$X$28,'Форма 1'!AJ$7),2),"")</f>
        <v/>
      </c>
      <c r="P563" s="30" t="str">
        <f>IF(ISNUMBER('Форма 1'!AK563),ROUND('Форма 1'!$I563*VLOOKUP('Форма 1'!$G563,'Предельники 2022'!$B$4:$X$28,'Форма 1'!AK$7),2),"")</f>
        <v/>
      </c>
      <c r="Q563" s="30" t="str">
        <f>IF(ISNUMBER('Форма 1'!AL563),ROUND('Форма 1'!$I563*VLOOKUP('Форма 1'!$G563,'Предельники 2022'!$B$4:$X$28,'Форма 1'!AL$7),2),"")</f>
        <v/>
      </c>
      <c r="R563" s="30" t="str">
        <f>IF(ISNUMBER('Форма 1'!AM563),ROUND('Форма 1'!$I563*VLOOKUP('Форма 1'!$G563,'Предельники 2022'!$B$4:$X$28,'Форма 1'!AM$7),2),"")</f>
        <v/>
      </c>
      <c r="S563" s="93" t="str">
        <f t="shared" si="96"/>
        <v/>
      </c>
      <c r="T563" s="93" t="str">
        <f>IF(ISNUMBER('Форма 1'!AN563),INDEX('Предельники 2022'!$C$4:$X$28,MATCH('Форма 1'!$G563,'Предельники 2022'!$B$4:$B$28,0),MATCH(T$5,'Предельники 2022'!$C$3:$X$3,0)),"")</f>
        <v/>
      </c>
      <c r="U563" s="93" t="str">
        <f>IF(ISNUMBER('Форма 1'!AO563),INDEX('Предельники 2022'!$C$4:$X$28,MATCH('Форма 1'!$G563,'Предельники 2022'!$B$4:$B$28,0),MATCH(U$5,'Предельники 2022'!$C$3:$X$3,0)),"")</f>
        <v/>
      </c>
      <c r="V563" s="93" t="str">
        <f>IF(ISNUMBER('Форма 1'!AP563),INDEX('Предельники 2022'!$C$4:$X$28,MATCH('Форма 1'!$G563,'Предельники 2022'!$B$4:$B$28,0),MATCH(V$5,'Предельники 2022'!$C$3:$X$3,0)),"")</f>
        <v/>
      </c>
      <c r="W563" s="93" t="str">
        <f>IF(ISNUMBER('Форма 1'!AQ563),INDEX('Предельники 2022'!$C$4:$X$28,MATCH('Форма 1'!$G563,'Предельники 2022'!$B$4:$B$28,0),MATCH(W$5,'Предельники 2022'!$C$3:$X$3,0)),"")</f>
        <v/>
      </c>
      <c r="X563" s="30" t="str">
        <f>IF(ISNUMBER('Форма 1'!AR563),ROUND('Форма 1'!$I563*VLOOKUP('Форма 1'!$G563,'Предельники 2022'!$B$4:$X$28,'Форма 1'!AR$7),2),"")</f>
        <v/>
      </c>
      <c r="Y563" s="30" t="str">
        <f>IF(ISNUMBER('Форма 1'!AS563),ROUND('Форма 1'!$I563*VLOOKUP('Форма 1'!$G563,'Предельники 2022'!$B$4:$X$28,'Форма 1'!AS$7),2),"")</f>
        <v/>
      </c>
      <c r="Z563" s="30" t="str">
        <f>IF(ISNUMBER('Форма 1'!AT563),ROUND('Форма 1'!$I563*VLOOKUP('Форма 1'!$G563,'Предельники 2022'!$B$4:$X$28,'Форма 1'!AT$7),2),"")</f>
        <v/>
      </c>
      <c r="AA563" s="32"/>
      <c r="AB563" s="128">
        <f>'Форма 1'!T563</f>
        <v>46022</v>
      </c>
      <c r="AC563" s="130" t="str">
        <f>'Форма 1'!U563</f>
        <v>РО</v>
      </c>
    </row>
    <row r="564" spans="1:29" x14ac:dyDescent="0.25">
      <c r="A564" s="28">
        <f t="shared" si="95"/>
        <v>6</v>
      </c>
      <c r="B564" s="74" t="str">
        <f>IF(ISBLANK('Форма 1'!B564),"",'Форма 1'!B564)</f>
        <v>Лысьвенский городской округ Пермского края</v>
      </c>
      <c r="C564" s="87" t="s">
        <v>502</v>
      </c>
      <c r="D564" s="29">
        <f>IF(ISBLANK(C564),"Введите адрес",IF(C564='Форма 1'!C564,SUM(E564:K564,M564:S564,Форма2[[#This Row],[19]:[22]]),"Ошибка в адресе!"))</f>
        <v>8504897.5199999996</v>
      </c>
      <c r="E564" s="30" t="str">
        <f>IF(ISNUMBER('Форма 1'!Z564),ROUND('Форма 1'!$I564*VLOOKUP('Форма 1'!$G564,'Предельники 2022'!$B$4:$X$28,'Форма 1'!Z$7),2),"")</f>
        <v/>
      </c>
      <c r="F564" s="30" t="str">
        <f>IF(ISNUMBER('Форма 1'!AA564),ROUND('Форма 1'!$I564*VLOOKUP('Форма 1'!$G564,'Предельники 2022'!$B$4:$X$28,'Форма 1'!AA$7),2),"")</f>
        <v/>
      </c>
      <c r="G564" s="30" t="str">
        <f>IF(ISNUMBER('Форма 1'!AB564),ROUND('Форма 1'!$I564*VLOOKUP('Форма 1'!$G564,'Предельники 2022'!$B$4:$X$28,'Форма 1'!AB$7),2),"")</f>
        <v/>
      </c>
      <c r="H564" s="30" t="str">
        <f>IF(ISNUMBER('Форма 1'!AC564),ROUND('Форма 1'!$I564*VLOOKUP('Форма 1'!$G564,'Предельники 2022'!$B$4:$X$28,'Форма 1'!AC$7),2),"")</f>
        <v/>
      </c>
      <c r="I564" s="30" t="str">
        <f>IF(ISNUMBER('Форма 1'!AD564),ROUND('Форма 1'!$I564*VLOOKUP('Форма 1'!$G564,'Предельники 2022'!$B$4:$X$28,'Форма 1'!AD$7),2),"")</f>
        <v/>
      </c>
      <c r="J564" s="30" t="str">
        <f>IF(ISNUMBER('Форма 1'!AE564),ROUND('Форма 1'!$I564*VLOOKUP('Форма 1'!$G564,'Предельники 2022'!$B$4:$X$28,'Форма 1'!AE$7),2),"")</f>
        <v/>
      </c>
      <c r="K564" s="30" t="str">
        <f>IF(ISNUMBER('Форма 1'!AF564),ROUND('Форма 1'!$I564*VLOOKUP('Форма 1'!$G564,'Предельники 2022'!$B$4:$X$28,'Форма 1'!AF$7),2),"")</f>
        <v/>
      </c>
      <c r="L564" s="31" t="str">
        <f>IF(ISBLANK('Форма 1'!AG564),"",'Форма 1'!AG564)</f>
        <v/>
      </c>
      <c r="M564" s="32" t="str">
        <f>IF(ISBLANK('Форма 1'!AH564),"",'Форма 1'!AH564)</f>
        <v/>
      </c>
      <c r="N564" s="30">
        <f>IF(ISNUMBER('Форма 1'!AI564),ROUND('Форма 1'!$I564*VLOOKUP('Форма 1'!$G564,'Предельники 2022'!$B$4:$X$28,'Форма 1'!AI$7),2),"")</f>
        <v>8504897.5199999996</v>
      </c>
      <c r="O564" s="30" t="str">
        <f>IF(ISNUMBER('Форма 1'!AJ564),ROUND('Форма 1'!$I564*VLOOKUP('Форма 1'!$G564,'Предельники 2022'!$B$4:$X$28,'Форма 1'!AJ$7),2),"")</f>
        <v/>
      </c>
      <c r="P564" s="30" t="str">
        <f>IF(ISNUMBER('Форма 1'!AK564),ROUND('Форма 1'!$I564*VLOOKUP('Форма 1'!$G564,'Предельники 2022'!$B$4:$X$28,'Форма 1'!AK$7),2),"")</f>
        <v/>
      </c>
      <c r="Q564" s="30" t="str">
        <f>IF(ISNUMBER('Форма 1'!AL564),ROUND('Форма 1'!$I564*VLOOKUP('Форма 1'!$G564,'Предельники 2022'!$B$4:$X$28,'Форма 1'!AL$7),2),"")</f>
        <v/>
      </c>
      <c r="R564" s="30" t="str">
        <f>IF(ISNUMBER('Форма 1'!AM564),ROUND('Форма 1'!$I564*VLOOKUP('Форма 1'!$G564,'Предельники 2022'!$B$4:$X$28,'Форма 1'!AM$7),2),"")</f>
        <v/>
      </c>
      <c r="S564" s="93" t="str">
        <f t="shared" si="96"/>
        <v/>
      </c>
      <c r="T564" s="93" t="str">
        <f>IF(ISNUMBER('Форма 1'!AN564),INDEX('Предельники 2022'!$C$4:$X$28,MATCH('Форма 1'!$G564,'Предельники 2022'!$B$4:$B$28,0),MATCH(T$5,'Предельники 2022'!$C$3:$X$3,0)),"")</f>
        <v/>
      </c>
      <c r="U564" s="93" t="str">
        <f>IF(ISNUMBER('Форма 1'!AO564),INDEX('Предельники 2022'!$C$4:$X$28,MATCH('Форма 1'!$G564,'Предельники 2022'!$B$4:$B$28,0),MATCH(U$5,'Предельники 2022'!$C$3:$X$3,0)),"")</f>
        <v/>
      </c>
      <c r="V564" s="93" t="str">
        <f>IF(ISNUMBER('Форма 1'!AP564),INDEX('Предельники 2022'!$C$4:$X$28,MATCH('Форма 1'!$G564,'Предельники 2022'!$B$4:$B$28,0),MATCH(V$5,'Предельники 2022'!$C$3:$X$3,0)),"")</f>
        <v/>
      </c>
      <c r="W564" s="93" t="str">
        <f>IF(ISNUMBER('Форма 1'!AQ564),INDEX('Предельники 2022'!$C$4:$X$28,MATCH('Форма 1'!$G564,'Предельники 2022'!$B$4:$B$28,0),MATCH(W$5,'Предельники 2022'!$C$3:$X$3,0)),"")</f>
        <v/>
      </c>
      <c r="X564" s="30" t="str">
        <f>IF(ISNUMBER('Форма 1'!AR564),ROUND('Форма 1'!$I564*VLOOKUP('Форма 1'!$G564,'Предельники 2022'!$B$4:$X$28,'Форма 1'!AR$7),2),"")</f>
        <v/>
      </c>
      <c r="Y564" s="30" t="str">
        <f>IF(ISNUMBER('Форма 1'!AS564),ROUND('Форма 1'!$I564*VLOOKUP('Форма 1'!$G564,'Предельники 2022'!$B$4:$X$28,'Форма 1'!AS$7),2),"")</f>
        <v/>
      </c>
      <c r="Z564" s="30" t="str">
        <f>IF(ISNUMBER('Форма 1'!AT564),ROUND('Форма 1'!$I564*VLOOKUP('Форма 1'!$G564,'Предельники 2022'!$B$4:$X$28,'Форма 1'!AT$7),2),"")</f>
        <v/>
      </c>
      <c r="AA564" s="32"/>
      <c r="AB564" s="128">
        <f>'Форма 1'!T564</f>
        <v>46022</v>
      </c>
      <c r="AC564" s="130" t="str">
        <f>'Форма 1'!U564</f>
        <v>РО</v>
      </c>
    </row>
    <row r="565" spans="1:29" x14ac:dyDescent="0.25">
      <c r="A565" s="28">
        <f t="shared" si="95"/>
        <v>7</v>
      </c>
      <c r="B565" s="74" t="str">
        <f>IF(ISBLANK('Форма 1'!B565),"",'Форма 1'!B565)</f>
        <v>Лысьвенский городской округ Пермского края</v>
      </c>
      <c r="C565" s="87" t="s">
        <v>1682</v>
      </c>
      <c r="D565" s="29">
        <f>IF(ISBLANK(C565),"Введите адрес",IF(C565='Форма 1'!C565,SUM(E565:K565,M565:S565,Форма2[[#This Row],[19]:[22]]),"Ошибка в адресе!"))</f>
        <v>10194167.869999999</v>
      </c>
      <c r="E565" s="30" t="str">
        <f>IF(ISNUMBER('Форма 1'!Z565),ROUND('Форма 1'!$I565*VLOOKUP('Форма 1'!$G565,'Предельники 2022'!$B$4:$X$28,'Форма 1'!Z$7),2),"")</f>
        <v/>
      </c>
      <c r="F565" s="30" t="str">
        <f>IF(ISNUMBER('Форма 1'!AA565),ROUND('Форма 1'!$I565*VLOOKUP('Форма 1'!$G565,'Предельники 2022'!$B$4:$X$28,'Форма 1'!AA$7),2),"")</f>
        <v/>
      </c>
      <c r="G565" s="30" t="str">
        <f>IF(ISNUMBER('Форма 1'!AB565),ROUND('Форма 1'!$I565*VLOOKUP('Форма 1'!$G565,'Предельники 2022'!$B$4:$X$28,'Форма 1'!AB$7),2),"")</f>
        <v/>
      </c>
      <c r="H565" s="30" t="str">
        <f>IF(ISNUMBER('Форма 1'!AC565),ROUND('Форма 1'!$I565*VLOOKUP('Форма 1'!$G565,'Предельники 2022'!$B$4:$X$28,'Форма 1'!AC$7),2),"")</f>
        <v/>
      </c>
      <c r="I565" s="30" t="str">
        <f>IF(ISNUMBER('Форма 1'!AD565),ROUND('Форма 1'!$I565*VLOOKUP('Форма 1'!$G565,'Предельники 2022'!$B$4:$X$28,'Форма 1'!AD$7),2),"")</f>
        <v/>
      </c>
      <c r="J565" s="30" t="str">
        <f>IF(ISNUMBER('Форма 1'!AE565),ROUND('Форма 1'!$I565*VLOOKUP('Форма 1'!$G565,'Предельники 2022'!$B$4:$X$28,'Форма 1'!AE$7),2),"")</f>
        <v/>
      </c>
      <c r="K565" s="30" t="str">
        <f>IF(ISNUMBER('Форма 1'!AF565),ROUND('Форма 1'!$I565*VLOOKUP('Форма 1'!$G565,'Предельники 2022'!$B$4:$X$28,'Форма 1'!AF$7),2),"")</f>
        <v/>
      </c>
      <c r="L565" s="31" t="str">
        <f>IF(ISBLANK('Форма 1'!AG565),"",'Форма 1'!AG565)</f>
        <v/>
      </c>
      <c r="M565" s="32" t="str">
        <f>IF(ISBLANK('Форма 1'!AH565),"",'Форма 1'!AH565)</f>
        <v/>
      </c>
      <c r="N565" s="30">
        <f>IF(ISNUMBER('Форма 1'!AI565),ROUND('Форма 1'!$I565*VLOOKUP('Форма 1'!$G565,'Предельники 2022'!$B$4:$X$28,'Форма 1'!AI$7),2),"")</f>
        <v>10194167.869999999</v>
      </c>
      <c r="O565" s="30" t="str">
        <f>IF(ISNUMBER('Форма 1'!AJ565),ROUND('Форма 1'!$I565*VLOOKUP('Форма 1'!$G565,'Предельники 2022'!$B$4:$X$28,'Форма 1'!AJ$7),2),"")</f>
        <v/>
      </c>
      <c r="P565" s="30" t="str">
        <f>IF(ISNUMBER('Форма 1'!AK565),ROUND('Форма 1'!$I565*VLOOKUP('Форма 1'!$G565,'Предельники 2022'!$B$4:$X$28,'Форма 1'!AK$7),2),"")</f>
        <v/>
      </c>
      <c r="Q565" s="30" t="str">
        <f>IF(ISNUMBER('Форма 1'!AL565),ROUND('Форма 1'!$I565*VLOOKUP('Форма 1'!$G565,'Предельники 2022'!$B$4:$X$28,'Форма 1'!AL$7),2),"")</f>
        <v/>
      </c>
      <c r="R565" s="30" t="str">
        <f>IF(ISNUMBER('Форма 1'!AM565),ROUND('Форма 1'!$I565*VLOOKUP('Форма 1'!$G565,'Предельники 2022'!$B$4:$X$28,'Форма 1'!AM$7),2),"")</f>
        <v/>
      </c>
      <c r="S565" s="93" t="str">
        <f t="shared" si="96"/>
        <v/>
      </c>
      <c r="T565" s="93" t="str">
        <f>IF(ISNUMBER('Форма 1'!AN565),INDEX('Предельники 2022'!$C$4:$X$28,MATCH('Форма 1'!$G565,'Предельники 2022'!$B$4:$B$28,0),MATCH(T$5,'Предельники 2022'!$C$3:$X$3,0)),"")</f>
        <v/>
      </c>
      <c r="U565" s="93" t="str">
        <f>IF(ISNUMBER('Форма 1'!AO565),INDEX('Предельники 2022'!$C$4:$X$28,MATCH('Форма 1'!$G565,'Предельники 2022'!$B$4:$B$28,0),MATCH(U$5,'Предельники 2022'!$C$3:$X$3,0)),"")</f>
        <v/>
      </c>
      <c r="V565" s="93" t="str">
        <f>IF(ISNUMBER('Форма 1'!AP565),INDEX('Предельники 2022'!$C$4:$X$28,MATCH('Форма 1'!$G565,'Предельники 2022'!$B$4:$B$28,0),MATCH(V$5,'Предельники 2022'!$C$3:$X$3,0)),"")</f>
        <v/>
      </c>
      <c r="W565" s="93" t="str">
        <f>IF(ISNUMBER('Форма 1'!AQ565),INDEX('Предельники 2022'!$C$4:$X$28,MATCH('Форма 1'!$G565,'Предельники 2022'!$B$4:$B$28,0),MATCH(W$5,'Предельники 2022'!$C$3:$X$3,0)),"")</f>
        <v/>
      </c>
      <c r="X565" s="30" t="str">
        <f>IF(ISNUMBER('Форма 1'!AR565),ROUND('Форма 1'!$I565*VLOOKUP('Форма 1'!$G565,'Предельники 2022'!$B$4:$X$28,'Форма 1'!AR$7),2),"")</f>
        <v/>
      </c>
      <c r="Y565" s="30" t="str">
        <f>IF(ISNUMBER('Форма 1'!AS565),ROUND('Форма 1'!$I565*VLOOKUP('Форма 1'!$G565,'Предельники 2022'!$B$4:$X$28,'Форма 1'!AS$7),2),"")</f>
        <v/>
      </c>
      <c r="Z565" s="30" t="str">
        <f>IF(ISNUMBER('Форма 1'!AT565),ROUND('Форма 1'!$I565*VLOOKUP('Форма 1'!$G565,'Предельники 2022'!$B$4:$X$28,'Форма 1'!AT$7),2),"")</f>
        <v/>
      </c>
      <c r="AA565" s="32"/>
      <c r="AB565" s="128">
        <f>'Форма 1'!T565</f>
        <v>46022</v>
      </c>
      <c r="AC565" s="130" t="str">
        <f>'Форма 1'!U565</f>
        <v>РО</v>
      </c>
    </row>
    <row r="566" spans="1:29" x14ac:dyDescent="0.25">
      <c r="A566" s="28">
        <f t="shared" ref="A566:A627" si="111">IF(NOT(ISERROR("Пермского края"=MID(C566,FIND("Пермского края",C566),14)))=$C$1,0,IF(NOT(ISERROR("город Пермь"=MID(C566,FIND("город Пермь",C566),11)))=$C$1,0,IF(NOT(ISERROR("Итого"=MID(C566,FIND("Итого",C566),5)))=$C$1,0,IF(NOT(ISERROR("Всего"=MID(C566,FIND("Всего",C566),5)))=$C$1,0,A565+1))))</f>
        <v>8</v>
      </c>
      <c r="B566" s="74" t="str">
        <f>IF(ISBLANK('Форма 1'!B566),"",'Форма 1'!B566)</f>
        <v>Лысьвенский городской округ Пермского края</v>
      </c>
      <c r="C566" s="87" t="s">
        <v>546</v>
      </c>
      <c r="D566" s="29">
        <f>IF(ISBLANK(C566),"Введите адрес",IF(C566='Форма 1'!C566,SUM(E566:K566,M566:S566,Форма2[[#This Row],[19]:[22]]),"Ошибка в адресе!"))</f>
        <v>5061734.9799999995</v>
      </c>
      <c r="E566" s="30" t="str">
        <f>IF(ISNUMBER('Форма 1'!Z566),ROUND('Форма 1'!$I566*VLOOKUP('Форма 1'!$G566,'Предельники 2022'!$B$4:$X$28,'Форма 1'!Z$7),2),"")</f>
        <v/>
      </c>
      <c r="F566" s="30" t="str">
        <f>IF(ISNUMBER('Форма 1'!AA566),ROUND('Форма 1'!$I566*VLOOKUP('Форма 1'!$G566,'Предельники 2022'!$B$4:$X$28,'Форма 1'!AA$7),2),"")</f>
        <v/>
      </c>
      <c r="G566" s="30" t="str">
        <f>IF(ISNUMBER('Форма 1'!AB566),ROUND('Форма 1'!$I566*VLOOKUP('Форма 1'!$G566,'Предельники 2022'!$B$4:$X$28,'Форма 1'!AB$7),2),"")</f>
        <v/>
      </c>
      <c r="H566" s="30" t="str">
        <f>IF(ISNUMBER('Форма 1'!AC566),ROUND('Форма 1'!$I566*VLOOKUP('Форма 1'!$G566,'Предельники 2022'!$B$4:$X$28,'Форма 1'!AC$7),2),"")</f>
        <v/>
      </c>
      <c r="I566" s="30" t="str">
        <f>IF(ISNUMBER('Форма 1'!AD566),ROUND('Форма 1'!$I566*VLOOKUP('Форма 1'!$G566,'Предельники 2022'!$B$4:$X$28,'Форма 1'!AD$7),2),"")</f>
        <v/>
      </c>
      <c r="J566" s="30" t="str">
        <f>IF(ISNUMBER('Форма 1'!AE566),ROUND('Форма 1'!$I566*VLOOKUP('Форма 1'!$G566,'Предельники 2022'!$B$4:$X$28,'Форма 1'!AE$7),2),"")</f>
        <v/>
      </c>
      <c r="K566" s="30" t="str">
        <f>IF(ISNUMBER('Форма 1'!AF566),ROUND('Форма 1'!$I566*VLOOKUP('Форма 1'!$G566,'Предельники 2022'!$B$4:$X$28,'Форма 1'!AF$7),2),"")</f>
        <v/>
      </c>
      <c r="L566" s="31" t="str">
        <f>IF(ISBLANK('Форма 1'!AG566),"",'Форма 1'!AG566)</f>
        <v/>
      </c>
      <c r="M566" s="32" t="str">
        <f>IF(ISBLANK('Форма 1'!AH566),"",'Форма 1'!AH566)</f>
        <v/>
      </c>
      <c r="N566" s="30" t="str">
        <f>IF(ISNUMBER('Форма 1'!AI566),ROUND('Форма 1'!$I566*VLOOKUP('Форма 1'!$G566,'Предельники 2022'!$B$4:$X$28,'Форма 1'!AI$7),2),"")</f>
        <v/>
      </c>
      <c r="O566" s="30">
        <f>IF(ISNUMBER('Форма 1'!AJ566),ROUND('Форма 1'!$I566*VLOOKUP('Форма 1'!$G566,'Предельники 2022'!$B$4:$X$28,'Форма 1'!AJ$7),2),"")</f>
        <v>4139607.36</v>
      </c>
      <c r="P566" s="30" t="str">
        <f>IF(ISNUMBER('Форма 1'!AK566),ROUND('Форма 1'!$I566*VLOOKUP('Форма 1'!$G566,'Предельники 2022'!$B$4:$X$28,'Форма 1'!AK$7),2),"")</f>
        <v/>
      </c>
      <c r="Q566" s="30" t="str">
        <f>IF(ISNUMBER('Форма 1'!AL566),ROUND('Форма 1'!$I566*VLOOKUP('Форма 1'!$G566,'Предельники 2022'!$B$4:$X$28,'Форма 1'!AL$7),2),"")</f>
        <v/>
      </c>
      <c r="R566" s="30">
        <f>IF(ISNUMBER('Форма 1'!AM566),ROUND('Форма 1'!$I566*VLOOKUP('Форма 1'!$G566,'Предельники 2022'!$B$4:$X$28,'Форма 1'!AM$7),2),"")</f>
        <v>922127.62</v>
      </c>
      <c r="S566" s="93" t="str">
        <f t="shared" ref="S566:S626" si="112">IF(SUM(T566:W566)=0,"",SUM(T566:W566))</f>
        <v/>
      </c>
      <c r="T566" s="93" t="str">
        <f>IF(ISNUMBER('Форма 1'!AN566),INDEX('Предельники 2022'!$C$4:$X$28,MATCH('Форма 1'!$G566,'Предельники 2022'!$B$4:$B$28,0),MATCH(T$5,'Предельники 2022'!$C$3:$X$3,0)),"")</f>
        <v/>
      </c>
      <c r="U566" s="93" t="str">
        <f>IF(ISNUMBER('Форма 1'!AO566),INDEX('Предельники 2022'!$C$4:$X$28,MATCH('Форма 1'!$G566,'Предельники 2022'!$B$4:$B$28,0),MATCH(U$5,'Предельники 2022'!$C$3:$X$3,0)),"")</f>
        <v/>
      </c>
      <c r="V566" s="93" t="str">
        <f>IF(ISNUMBER('Форма 1'!AP566),INDEX('Предельники 2022'!$C$4:$X$28,MATCH('Форма 1'!$G566,'Предельники 2022'!$B$4:$B$28,0),MATCH(V$5,'Предельники 2022'!$C$3:$X$3,0)),"")</f>
        <v/>
      </c>
      <c r="W566" s="93" t="str">
        <f>IF(ISNUMBER('Форма 1'!AQ566),INDEX('Предельники 2022'!$C$4:$X$28,MATCH('Форма 1'!$G566,'Предельники 2022'!$B$4:$B$28,0),MATCH(W$5,'Предельники 2022'!$C$3:$X$3,0)),"")</f>
        <v/>
      </c>
      <c r="X566" s="30" t="str">
        <f>IF(ISNUMBER('Форма 1'!AR566),ROUND('Форма 1'!$I566*VLOOKUP('Форма 1'!$G566,'Предельники 2022'!$B$4:$X$28,'Форма 1'!AR$7),2),"")</f>
        <v/>
      </c>
      <c r="Y566" s="30" t="str">
        <f>IF(ISNUMBER('Форма 1'!AS566),ROUND('Форма 1'!$I566*VLOOKUP('Форма 1'!$G566,'Предельники 2022'!$B$4:$X$28,'Форма 1'!AS$7),2),"")</f>
        <v/>
      </c>
      <c r="Z566" s="30" t="str">
        <f>IF(ISNUMBER('Форма 1'!AT566),ROUND('Форма 1'!$I566*VLOOKUP('Форма 1'!$G566,'Предельники 2022'!$B$4:$X$28,'Форма 1'!AT$7),2),"")</f>
        <v/>
      </c>
      <c r="AA566" s="32"/>
      <c r="AB566" s="128">
        <f>'Форма 1'!T566</f>
        <v>46022</v>
      </c>
      <c r="AC566" s="130" t="str">
        <f>'Форма 1'!U566</f>
        <v>РО</v>
      </c>
    </row>
    <row r="567" spans="1:29" x14ac:dyDescent="0.25">
      <c r="A567" s="28">
        <f t="shared" si="111"/>
        <v>9</v>
      </c>
      <c r="B567" s="74" t="str">
        <f>IF(ISBLANK('Форма 1'!B567),"",'Форма 1'!B567)</f>
        <v>Лысьвенский городской округ Пермского края</v>
      </c>
      <c r="C567" s="87" t="s">
        <v>383</v>
      </c>
      <c r="D567" s="29">
        <f>IF(ISBLANK(C567),"Введите адрес",IF(C567='Форма 1'!C567,SUM(E567:K567,M567:S567,Форма2[[#This Row],[19]:[22]]),"Ошибка в адресе!"))</f>
        <v>18067818.109999999</v>
      </c>
      <c r="E567" s="30" t="str">
        <f>IF(ISNUMBER('Форма 1'!Z567),ROUND('Форма 1'!$I567*VLOOKUP('Форма 1'!$G567,'Предельники 2022'!$B$4:$X$28,'Форма 1'!Z$7),2),"")</f>
        <v/>
      </c>
      <c r="F567" s="30">
        <f>IF(ISNUMBER('Форма 1'!AA567),ROUND('Форма 1'!$I567*VLOOKUP('Форма 1'!$G567,'Предельники 2022'!$B$4:$X$28,'Форма 1'!AA$7),2),"")</f>
        <v>18067818.109999999</v>
      </c>
      <c r="G567" s="30" t="str">
        <f>IF(ISNUMBER('Форма 1'!AB567),ROUND('Форма 1'!$I567*VLOOKUP('Форма 1'!$G567,'Предельники 2022'!$B$4:$X$28,'Форма 1'!AB$7),2),"")</f>
        <v/>
      </c>
      <c r="H567" s="30" t="str">
        <f>IF(ISNUMBER('Форма 1'!AC567),ROUND('Форма 1'!$I567*VLOOKUP('Форма 1'!$G567,'Предельники 2022'!$B$4:$X$28,'Форма 1'!AC$7),2),"")</f>
        <v/>
      </c>
      <c r="I567" s="30" t="str">
        <f>IF(ISNUMBER('Форма 1'!AD567),ROUND('Форма 1'!$I567*VLOOKUP('Форма 1'!$G567,'Предельники 2022'!$B$4:$X$28,'Форма 1'!AD$7),2),"")</f>
        <v/>
      </c>
      <c r="J567" s="30" t="str">
        <f>IF(ISNUMBER('Форма 1'!AE567),ROUND('Форма 1'!$I567*VLOOKUP('Форма 1'!$G567,'Предельники 2022'!$B$4:$X$28,'Форма 1'!AE$7),2),"")</f>
        <v/>
      </c>
      <c r="K567" s="30" t="str">
        <f>IF(ISNUMBER('Форма 1'!AF567),ROUND('Форма 1'!$I567*VLOOKUP('Форма 1'!$G567,'Предельники 2022'!$B$4:$X$28,'Форма 1'!AF$7),2),"")</f>
        <v/>
      </c>
      <c r="L567" s="31" t="str">
        <f>IF(ISBLANK('Форма 1'!AG567),"",'Форма 1'!AG567)</f>
        <v/>
      </c>
      <c r="M567" s="32" t="str">
        <f>IF(ISBLANK('Форма 1'!AH567),"",'Форма 1'!AH567)</f>
        <v/>
      </c>
      <c r="N567" s="30" t="str">
        <f>IF(ISNUMBER('Форма 1'!AI567),ROUND('Форма 1'!$I567*VLOOKUP('Форма 1'!$G567,'Предельники 2022'!$B$4:$X$28,'Форма 1'!AI$7),2),"")</f>
        <v/>
      </c>
      <c r="O567" s="30" t="str">
        <f>IF(ISNUMBER('Форма 1'!AJ567),ROUND('Форма 1'!$I567*VLOOKUP('Форма 1'!$G567,'Предельники 2022'!$B$4:$X$28,'Форма 1'!AJ$7),2),"")</f>
        <v/>
      </c>
      <c r="P567" s="30" t="str">
        <f>IF(ISNUMBER('Форма 1'!AK567),ROUND('Форма 1'!$I567*VLOOKUP('Форма 1'!$G567,'Предельники 2022'!$B$4:$X$28,'Форма 1'!AK$7),2),"")</f>
        <v/>
      </c>
      <c r="Q567" s="30" t="str">
        <f>IF(ISNUMBER('Форма 1'!AL567),ROUND('Форма 1'!$I567*VLOOKUP('Форма 1'!$G567,'Предельники 2022'!$B$4:$X$28,'Форма 1'!AL$7),2),"")</f>
        <v/>
      </c>
      <c r="R567" s="30" t="str">
        <f>IF(ISNUMBER('Форма 1'!AM567),ROUND('Форма 1'!$I567*VLOOKUP('Форма 1'!$G567,'Предельники 2022'!$B$4:$X$28,'Форма 1'!AM$7),2),"")</f>
        <v/>
      </c>
      <c r="S567" s="93" t="str">
        <f t="shared" si="112"/>
        <v/>
      </c>
      <c r="T567" s="93" t="str">
        <f>IF(ISNUMBER('Форма 1'!AN567),INDEX('Предельники 2022'!$C$4:$X$28,MATCH('Форма 1'!$G567,'Предельники 2022'!$B$4:$B$28,0),MATCH(T$5,'Предельники 2022'!$C$3:$X$3,0)),"")</f>
        <v/>
      </c>
      <c r="U567" s="93" t="str">
        <f>IF(ISNUMBER('Форма 1'!AO567),INDEX('Предельники 2022'!$C$4:$X$28,MATCH('Форма 1'!$G567,'Предельники 2022'!$B$4:$B$28,0),MATCH(U$5,'Предельники 2022'!$C$3:$X$3,0)),"")</f>
        <v/>
      </c>
      <c r="V567" s="93" t="str">
        <f>IF(ISNUMBER('Форма 1'!AP567),INDEX('Предельники 2022'!$C$4:$X$28,MATCH('Форма 1'!$G567,'Предельники 2022'!$B$4:$B$28,0),MATCH(V$5,'Предельники 2022'!$C$3:$X$3,0)),"")</f>
        <v/>
      </c>
      <c r="W567" s="93" t="str">
        <f>IF(ISNUMBER('Форма 1'!AQ567),INDEX('Предельники 2022'!$C$4:$X$28,MATCH('Форма 1'!$G567,'Предельники 2022'!$B$4:$B$28,0),MATCH(W$5,'Предельники 2022'!$C$3:$X$3,0)),"")</f>
        <v/>
      </c>
      <c r="X567" s="30" t="str">
        <f>IF(ISNUMBER('Форма 1'!AR567),ROUND('Форма 1'!$I567*VLOOKUP('Форма 1'!$G567,'Предельники 2022'!$B$4:$X$28,'Форма 1'!AR$7),2),"")</f>
        <v/>
      </c>
      <c r="Y567" s="30" t="str">
        <f>IF(ISNUMBER('Форма 1'!AS567),ROUND('Форма 1'!$I567*VLOOKUP('Форма 1'!$G567,'Предельники 2022'!$B$4:$X$28,'Форма 1'!AS$7),2),"")</f>
        <v/>
      </c>
      <c r="Z567" s="30" t="str">
        <f>IF(ISNUMBER('Форма 1'!AT567),ROUND('Форма 1'!$I567*VLOOKUP('Форма 1'!$G567,'Предельники 2022'!$B$4:$X$28,'Форма 1'!AT$7),2),"")</f>
        <v/>
      </c>
      <c r="AA567" s="32"/>
      <c r="AB567" s="128">
        <f>'Форма 1'!T567</f>
        <v>46022</v>
      </c>
      <c r="AC567" s="130" t="str">
        <f>'Форма 1'!U567</f>
        <v>СС</v>
      </c>
    </row>
    <row r="568" spans="1:29" x14ac:dyDescent="0.25">
      <c r="A568" s="28">
        <f t="shared" si="111"/>
        <v>10</v>
      </c>
      <c r="B568" s="74" t="str">
        <f>IF(ISBLANK('Форма 1'!B568),"",'Форма 1'!B568)</f>
        <v>Лысьвенский городской округ Пермского края</v>
      </c>
      <c r="C568" s="87" t="s">
        <v>201</v>
      </c>
      <c r="D568" s="29">
        <f>IF(ISBLANK(C568),"Введите адрес",IF(C568='Форма 1'!C568,SUM(E568:K568,M568:S568,Форма2[[#This Row],[19]:[22]]),"Ошибка в адресе!"))</f>
        <v>15529037.66</v>
      </c>
      <c r="E568" s="30" t="str">
        <f>IF(ISNUMBER('Форма 1'!Z568),ROUND('Форма 1'!$I568*VLOOKUP('Форма 1'!$G568,'Предельники 2022'!$B$4:$X$28,'Форма 1'!Z$7),2),"")</f>
        <v/>
      </c>
      <c r="F568" s="30" t="str">
        <f>IF(ISNUMBER('Форма 1'!AA568),ROUND('Форма 1'!$I568*VLOOKUP('Форма 1'!$G568,'Предельники 2022'!$B$4:$X$28,'Форма 1'!AA$7),2),"")</f>
        <v/>
      </c>
      <c r="G568" s="30" t="str">
        <f>IF(ISNUMBER('Форма 1'!AB568),ROUND('Форма 1'!$I568*VLOOKUP('Форма 1'!$G568,'Предельники 2022'!$B$4:$X$28,'Форма 1'!AB$7),2),"")</f>
        <v/>
      </c>
      <c r="H568" s="30" t="str">
        <f>IF(ISNUMBER('Форма 1'!AC568),ROUND('Форма 1'!$I568*VLOOKUP('Форма 1'!$G568,'Предельники 2022'!$B$4:$X$28,'Форма 1'!AC$7),2),"")</f>
        <v/>
      </c>
      <c r="I568" s="30" t="str">
        <f>IF(ISNUMBER('Форма 1'!AD568),ROUND('Форма 1'!$I568*VLOOKUP('Форма 1'!$G568,'Предельники 2022'!$B$4:$X$28,'Форма 1'!AD$7),2),"")</f>
        <v/>
      </c>
      <c r="J568" s="30" t="str">
        <f>IF(ISNUMBER('Форма 1'!AE568),ROUND('Форма 1'!$I568*VLOOKUP('Форма 1'!$G568,'Предельники 2022'!$B$4:$X$28,'Форма 1'!AE$7),2),"")</f>
        <v/>
      </c>
      <c r="K568" s="30" t="str">
        <f>IF(ISNUMBER('Форма 1'!AF568),ROUND('Форма 1'!$I568*VLOOKUP('Форма 1'!$G568,'Предельники 2022'!$B$4:$X$28,'Форма 1'!AF$7),2),"")</f>
        <v/>
      </c>
      <c r="L568" s="31" t="str">
        <f>IF(ISBLANK('Форма 1'!AG568),"",'Форма 1'!AG568)</f>
        <v/>
      </c>
      <c r="M568" s="32" t="str">
        <f>IF(ISBLANK('Форма 1'!AH568),"",'Форма 1'!AH568)</f>
        <v/>
      </c>
      <c r="N568" s="30">
        <f>IF(ISNUMBER('Форма 1'!AI568),ROUND('Форма 1'!$I568*VLOOKUP('Форма 1'!$G568,'Предельники 2022'!$B$4:$X$28,'Форма 1'!AI$7),2),"")</f>
        <v>15529037.66</v>
      </c>
      <c r="O568" s="30" t="str">
        <f>IF(ISNUMBER('Форма 1'!AJ568),ROUND('Форма 1'!$I568*VLOOKUP('Форма 1'!$G568,'Предельники 2022'!$B$4:$X$28,'Форма 1'!AJ$7),2),"")</f>
        <v/>
      </c>
      <c r="P568" s="30" t="str">
        <f>IF(ISNUMBER('Форма 1'!AK568),ROUND('Форма 1'!$I568*VLOOKUP('Форма 1'!$G568,'Предельники 2022'!$B$4:$X$28,'Форма 1'!AK$7),2),"")</f>
        <v/>
      </c>
      <c r="Q568" s="30" t="str">
        <f>IF(ISNUMBER('Форма 1'!AL568),ROUND('Форма 1'!$I568*VLOOKUP('Форма 1'!$G568,'Предельники 2022'!$B$4:$X$28,'Форма 1'!AL$7),2),"")</f>
        <v/>
      </c>
      <c r="R568" s="30" t="str">
        <f>IF(ISNUMBER('Форма 1'!AM568),ROUND('Форма 1'!$I568*VLOOKUP('Форма 1'!$G568,'Предельники 2022'!$B$4:$X$28,'Форма 1'!AM$7),2),"")</f>
        <v/>
      </c>
      <c r="S568" s="93" t="str">
        <f t="shared" si="112"/>
        <v/>
      </c>
      <c r="T568" s="93" t="str">
        <f>IF(ISNUMBER('Форма 1'!AN568),INDEX('Предельники 2022'!$C$4:$X$28,MATCH('Форма 1'!$G568,'Предельники 2022'!$B$4:$B$28,0),MATCH(T$5,'Предельники 2022'!$C$3:$X$3,0)),"")</f>
        <v/>
      </c>
      <c r="U568" s="93" t="str">
        <f>IF(ISNUMBER('Форма 1'!AO568),INDEX('Предельники 2022'!$C$4:$X$28,MATCH('Форма 1'!$G568,'Предельники 2022'!$B$4:$B$28,0),MATCH(U$5,'Предельники 2022'!$C$3:$X$3,0)),"")</f>
        <v/>
      </c>
      <c r="V568" s="93" t="str">
        <f>IF(ISNUMBER('Форма 1'!AP568),INDEX('Предельники 2022'!$C$4:$X$28,MATCH('Форма 1'!$G568,'Предельники 2022'!$B$4:$B$28,0),MATCH(V$5,'Предельники 2022'!$C$3:$X$3,0)),"")</f>
        <v/>
      </c>
      <c r="W568" s="93" t="str">
        <f>IF(ISNUMBER('Форма 1'!AQ568),INDEX('Предельники 2022'!$C$4:$X$28,MATCH('Форма 1'!$G568,'Предельники 2022'!$B$4:$B$28,0),MATCH(W$5,'Предельники 2022'!$C$3:$X$3,0)),"")</f>
        <v/>
      </c>
      <c r="X568" s="30" t="str">
        <f>IF(ISNUMBER('Форма 1'!AR568),ROUND('Форма 1'!$I568*VLOOKUP('Форма 1'!$G568,'Предельники 2022'!$B$4:$X$28,'Форма 1'!AR$7),2),"")</f>
        <v/>
      </c>
      <c r="Y568" s="30" t="str">
        <f>IF(ISNUMBER('Форма 1'!AS568),ROUND('Форма 1'!$I568*VLOOKUP('Форма 1'!$G568,'Предельники 2022'!$B$4:$X$28,'Форма 1'!AS$7),2),"")</f>
        <v/>
      </c>
      <c r="Z568" s="30" t="str">
        <f>IF(ISNUMBER('Форма 1'!AT568),ROUND('Форма 1'!$I568*VLOOKUP('Форма 1'!$G568,'Предельники 2022'!$B$4:$X$28,'Форма 1'!AT$7),2),"")</f>
        <v/>
      </c>
      <c r="AA568" s="32"/>
      <c r="AB568" s="128">
        <f>'Форма 1'!T568</f>
        <v>46022</v>
      </c>
      <c r="AC568" s="130" t="str">
        <f>'Форма 1'!U568</f>
        <v>РО</v>
      </c>
    </row>
    <row r="569" spans="1:29" x14ac:dyDescent="0.25">
      <c r="A569" s="28">
        <f t="shared" si="111"/>
        <v>11</v>
      </c>
      <c r="B569" s="74" t="str">
        <f>IF(ISBLANK('Форма 1'!B569),"",'Форма 1'!B569)</f>
        <v>Лысьвенский городской округ Пермского края</v>
      </c>
      <c r="C569" s="87" t="s">
        <v>332</v>
      </c>
      <c r="D569" s="29">
        <f>IF(ISBLANK(C569),"Введите адрес",IF(C569='Форма 1'!C569,SUM(E569:K569,M569:S569,Форма2[[#This Row],[19]:[22]]),"Ошибка в адресе!"))</f>
        <v>5576943.9499999993</v>
      </c>
      <c r="E569" s="30">
        <f>IF(ISNUMBER('Форма 1'!Z569),ROUND('Форма 1'!$I569*VLOOKUP('Форма 1'!$G569,'Предельники 2022'!$B$4:$X$28,'Форма 1'!Z$7),2),"")</f>
        <v>326955.17</v>
      </c>
      <c r="F569" s="30">
        <f>IF(ISNUMBER('Форма 1'!AA569),ROUND('Форма 1'!$I569*VLOOKUP('Форма 1'!$G569,'Предельники 2022'!$B$4:$X$28,'Форма 1'!AA$7),2),"")</f>
        <v>3710333</v>
      </c>
      <c r="G569" s="30" t="str">
        <f>IF(ISNUMBER('Форма 1'!AB569),ROUND('Форма 1'!$I569*VLOOKUP('Форма 1'!$G569,'Предельники 2022'!$B$4:$X$28,'Форма 1'!AB$7),2),"")</f>
        <v/>
      </c>
      <c r="H569" s="30">
        <f>IF(ISNUMBER('Форма 1'!AC569),ROUND('Форма 1'!$I569*VLOOKUP('Форма 1'!$G569,'Предельники 2022'!$B$4:$X$28,'Форма 1'!AC$7),2),"")</f>
        <v>166878.68</v>
      </c>
      <c r="I569" s="30">
        <f>IF(ISNUMBER('Форма 1'!AD569),ROUND('Форма 1'!$I569*VLOOKUP('Форма 1'!$G569,'Предельники 2022'!$B$4:$X$28,'Форма 1'!AD$7),2),"")</f>
        <v>514677.67</v>
      </c>
      <c r="J569" s="30">
        <f>IF(ISNUMBER('Форма 1'!AE569),ROUND('Форма 1'!$I569*VLOOKUP('Форма 1'!$G569,'Предельники 2022'!$B$4:$X$28,'Форма 1'!AE$7),2),"")</f>
        <v>284755.15999999997</v>
      </c>
      <c r="K569" s="30" t="str">
        <f>IF(ISNUMBER('Форма 1'!AF569),ROUND('Форма 1'!$I569*VLOOKUP('Форма 1'!$G569,'Предельники 2022'!$B$4:$X$28,'Форма 1'!AF$7),2),"")</f>
        <v/>
      </c>
      <c r="L569" s="31" t="str">
        <f>IF(ISBLANK('Форма 1'!AG569),"",'Форма 1'!AG569)</f>
        <v/>
      </c>
      <c r="M569" s="32" t="str">
        <f>IF(ISBLANK('Форма 1'!AH569),"",'Форма 1'!AH569)</f>
        <v/>
      </c>
      <c r="N569" s="30" t="str">
        <f>IF(ISNUMBER('Форма 1'!AI569),ROUND('Форма 1'!$I569*VLOOKUP('Форма 1'!$G569,'Предельники 2022'!$B$4:$X$28,'Форма 1'!AI$7),2),"")</f>
        <v/>
      </c>
      <c r="O569" s="30" t="str">
        <f>IF(ISNUMBER('Форма 1'!AJ569),ROUND('Форма 1'!$I569*VLOOKUP('Форма 1'!$G569,'Предельники 2022'!$B$4:$X$28,'Форма 1'!AJ$7),2),"")</f>
        <v/>
      </c>
      <c r="P569" s="30" t="str">
        <f>IF(ISNUMBER('Форма 1'!AK569),ROUND('Форма 1'!$I569*VLOOKUP('Форма 1'!$G569,'Предельники 2022'!$B$4:$X$28,'Форма 1'!AK$7),2),"")</f>
        <v/>
      </c>
      <c r="Q569" s="30" t="str">
        <f>IF(ISNUMBER('Форма 1'!AL569),ROUND('Форма 1'!$I569*VLOOKUP('Форма 1'!$G569,'Предельники 2022'!$B$4:$X$28,'Форма 1'!AL$7),2),"")</f>
        <v/>
      </c>
      <c r="R569" s="30">
        <f>IF(ISNUMBER('Форма 1'!AM569),ROUND('Форма 1'!$I569*VLOOKUP('Форма 1'!$G569,'Предельники 2022'!$B$4:$X$28,'Форма 1'!AM$7),2),"")</f>
        <v>573344.27</v>
      </c>
      <c r="S569" s="93" t="str">
        <f t="shared" si="112"/>
        <v/>
      </c>
      <c r="T569" s="93" t="str">
        <f>IF(ISNUMBER('Форма 1'!AN569),INDEX('Предельники 2022'!$C$4:$X$28,MATCH('Форма 1'!$G569,'Предельники 2022'!$B$4:$B$28,0),MATCH(T$5,'Предельники 2022'!$C$3:$X$3,0)),"")</f>
        <v/>
      </c>
      <c r="U569" s="93" t="str">
        <f>IF(ISNUMBER('Форма 1'!AO569),INDEX('Предельники 2022'!$C$4:$X$28,MATCH('Форма 1'!$G569,'Предельники 2022'!$B$4:$B$28,0),MATCH(U$5,'Предельники 2022'!$C$3:$X$3,0)),"")</f>
        <v/>
      </c>
      <c r="V569" s="93" t="str">
        <f>IF(ISNUMBER('Форма 1'!AP569),INDEX('Предельники 2022'!$C$4:$X$28,MATCH('Форма 1'!$G569,'Предельники 2022'!$B$4:$B$28,0),MATCH(V$5,'Предельники 2022'!$C$3:$X$3,0)),"")</f>
        <v/>
      </c>
      <c r="W569" s="93" t="str">
        <f>IF(ISNUMBER('Форма 1'!AQ569),INDEX('Предельники 2022'!$C$4:$X$28,MATCH('Форма 1'!$G569,'Предельники 2022'!$B$4:$B$28,0),MATCH(W$5,'Предельники 2022'!$C$3:$X$3,0)),"")</f>
        <v/>
      </c>
      <c r="X569" s="30" t="str">
        <f>IF(ISNUMBER('Форма 1'!AR569),ROUND('Форма 1'!$I569*VLOOKUP('Форма 1'!$G569,'Предельники 2022'!$B$4:$X$28,'Форма 1'!AR$7),2),"")</f>
        <v/>
      </c>
      <c r="Y569" s="30" t="str">
        <f>IF(ISNUMBER('Форма 1'!AS569),ROUND('Форма 1'!$I569*VLOOKUP('Форма 1'!$G569,'Предельники 2022'!$B$4:$X$28,'Форма 1'!AS$7),2),"")</f>
        <v/>
      </c>
      <c r="Z569" s="30" t="str">
        <f>IF(ISNUMBER('Форма 1'!AT569),ROUND('Форма 1'!$I569*VLOOKUP('Форма 1'!$G569,'Предельники 2022'!$B$4:$X$28,'Форма 1'!AT$7),2),"")</f>
        <v/>
      </c>
      <c r="AA569" s="32"/>
      <c r="AB569" s="128">
        <f>'Форма 1'!T569</f>
        <v>46022</v>
      </c>
      <c r="AC569" s="130" t="str">
        <f>'Форма 1'!U569</f>
        <v>РО</v>
      </c>
    </row>
    <row r="570" spans="1:29" x14ac:dyDescent="0.25">
      <c r="A570" s="28">
        <f t="shared" si="111"/>
        <v>12</v>
      </c>
      <c r="B570" s="74" t="str">
        <f>IF(ISBLANK('Форма 1'!B570),"",'Форма 1'!B570)</f>
        <v>Лысьвенский городской округ Пермского края</v>
      </c>
      <c r="C570" s="87" t="s">
        <v>333</v>
      </c>
      <c r="D570" s="29">
        <f>IF(ISBLANK(C570),"Введите адрес",IF(C570='Форма 1'!C570,SUM(E570:K570,M570:S570,Форма2[[#This Row],[19]:[22]]),"Ошибка в адресе!"))</f>
        <v>44642080.399999999</v>
      </c>
      <c r="E570" s="30">
        <f>IF(ISNUMBER('Форма 1'!Z570),ROUND('Форма 1'!$I570*VLOOKUP('Форма 1'!$G570,'Предельники 2022'!$B$4:$X$28,'Форма 1'!Z$7),2),"")</f>
        <v>1237055.6599999999</v>
      </c>
      <c r="F570" s="30">
        <f>IF(ISNUMBER('Форма 1'!AA570),ROUND('Форма 1'!$I570*VLOOKUP('Форма 1'!$G570,'Предельники 2022'!$B$4:$X$28,'Форма 1'!AA$7),2),"")</f>
        <v>14038280.539999999</v>
      </c>
      <c r="G570" s="30" t="str">
        <f>IF(ISNUMBER('Форма 1'!AB570),ROUND('Форма 1'!$I570*VLOOKUP('Форма 1'!$G570,'Предельники 2022'!$B$4:$X$28,'Форма 1'!AB$7),2),"")</f>
        <v/>
      </c>
      <c r="H570" s="30">
        <f>IF(ISNUMBER('Форма 1'!AC570),ROUND('Форма 1'!$I570*VLOOKUP('Форма 1'!$G570,'Предельники 2022'!$B$4:$X$28,'Форма 1'!AC$7),2),"")</f>
        <v>631396.06999999995</v>
      </c>
      <c r="I570" s="30">
        <f>IF(ISNUMBER('Форма 1'!AD570),ROUND('Форма 1'!$I570*VLOOKUP('Форма 1'!$G570,'Предельники 2022'!$B$4:$X$28,'Форма 1'!AD$7),2),"")</f>
        <v>1947315.66</v>
      </c>
      <c r="J570" s="30">
        <f>IF(ISNUMBER('Форма 1'!AE570),ROUND('Форма 1'!$I570*VLOOKUP('Форма 1'!$G570,'Предельники 2022'!$B$4:$X$28,'Форма 1'!AE$7),2),"")</f>
        <v>1077389.22</v>
      </c>
      <c r="K570" s="30" t="str">
        <f>IF(ISNUMBER('Форма 1'!AF570),ROUND('Форма 1'!$I570*VLOOKUP('Форма 1'!$G570,'Предельники 2022'!$B$4:$X$28,'Форма 1'!AF$7),2),"")</f>
        <v/>
      </c>
      <c r="L570" s="31" t="str">
        <f>IF(ISBLANK('Форма 1'!AG570),"",'Форма 1'!AG570)</f>
        <v/>
      </c>
      <c r="M570" s="32" t="str">
        <f>IF(ISBLANK('Форма 1'!AH570),"",'Форма 1'!AH570)</f>
        <v/>
      </c>
      <c r="N570" s="30">
        <f>IF(ISNUMBER('Форма 1'!AI570),ROUND('Форма 1'!$I570*VLOOKUP('Форма 1'!$G570,'Предельники 2022'!$B$4:$X$28,'Форма 1'!AI$7),2),"")</f>
        <v>15972310.17</v>
      </c>
      <c r="O570" s="30">
        <f>IF(ISNUMBER('Форма 1'!AJ570),ROUND('Форма 1'!$I570*VLOOKUP('Форма 1'!$G570,'Предельники 2022'!$B$4:$X$28,'Форма 1'!AJ$7),2),"")</f>
        <v>9738333.0800000001</v>
      </c>
      <c r="P570" s="30" t="str">
        <f>IF(ISNUMBER('Форма 1'!AK570),ROUND('Форма 1'!$I570*VLOOKUP('Форма 1'!$G570,'Предельники 2022'!$B$4:$X$28,'Форма 1'!AK$7),2),"")</f>
        <v/>
      </c>
      <c r="Q570" s="30" t="str">
        <f>IF(ISNUMBER('Форма 1'!AL570),ROUND('Форма 1'!$I570*VLOOKUP('Форма 1'!$G570,'Предельники 2022'!$B$4:$X$28,'Форма 1'!AL$7),2),"")</f>
        <v/>
      </c>
      <c r="R570" s="30" t="str">
        <f>IF(ISNUMBER('Форма 1'!AM570),ROUND('Форма 1'!$I570*VLOOKUP('Форма 1'!$G570,'Предельники 2022'!$B$4:$X$28,'Форма 1'!AM$7),2),"")</f>
        <v/>
      </c>
      <c r="S570" s="93" t="str">
        <f t="shared" si="112"/>
        <v/>
      </c>
      <c r="T570" s="93" t="str">
        <f>IF(ISNUMBER('Форма 1'!AN570),INDEX('Предельники 2022'!$C$4:$X$28,MATCH('Форма 1'!$G570,'Предельники 2022'!$B$4:$B$28,0),MATCH(T$5,'Предельники 2022'!$C$3:$X$3,0)),"")</f>
        <v/>
      </c>
      <c r="U570" s="93" t="str">
        <f>IF(ISNUMBER('Форма 1'!AO570),INDEX('Предельники 2022'!$C$4:$X$28,MATCH('Форма 1'!$G570,'Предельники 2022'!$B$4:$B$28,0),MATCH(U$5,'Предельники 2022'!$C$3:$X$3,0)),"")</f>
        <v/>
      </c>
      <c r="V570" s="93" t="str">
        <f>IF(ISNUMBER('Форма 1'!AP570),INDEX('Предельники 2022'!$C$4:$X$28,MATCH('Форма 1'!$G570,'Предельники 2022'!$B$4:$B$28,0),MATCH(V$5,'Предельники 2022'!$C$3:$X$3,0)),"")</f>
        <v/>
      </c>
      <c r="W570" s="93" t="str">
        <f>IF(ISNUMBER('Форма 1'!AQ570),INDEX('Предельники 2022'!$C$4:$X$28,MATCH('Форма 1'!$G570,'Предельники 2022'!$B$4:$B$28,0),MATCH(W$5,'Предельники 2022'!$C$3:$X$3,0)),"")</f>
        <v/>
      </c>
      <c r="X570" s="30" t="str">
        <f>IF(ISNUMBER('Форма 1'!AR570),ROUND('Форма 1'!$I570*VLOOKUP('Форма 1'!$G570,'Предельники 2022'!$B$4:$X$28,'Форма 1'!AR$7),2),"")</f>
        <v/>
      </c>
      <c r="Y570" s="30" t="str">
        <f>IF(ISNUMBER('Форма 1'!AS570),ROUND('Форма 1'!$I570*VLOOKUP('Форма 1'!$G570,'Предельники 2022'!$B$4:$X$28,'Форма 1'!AS$7),2),"")</f>
        <v/>
      </c>
      <c r="Z570" s="30" t="str">
        <f>IF(ISNUMBER('Форма 1'!AT570),ROUND('Форма 1'!$I570*VLOOKUP('Форма 1'!$G570,'Предельники 2022'!$B$4:$X$28,'Форма 1'!AT$7),2),"")</f>
        <v/>
      </c>
      <c r="AA570" s="32"/>
      <c r="AB570" s="128">
        <f>'Форма 1'!T570</f>
        <v>46022</v>
      </c>
      <c r="AC570" s="130" t="str">
        <f>'Форма 1'!U570</f>
        <v>РО</v>
      </c>
    </row>
    <row r="571" spans="1:29" x14ac:dyDescent="0.25">
      <c r="A571" s="28">
        <f t="shared" si="111"/>
        <v>13</v>
      </c>
      <c r="B571" s="74" t="str">
        <f>IF(ISBLANK('Форма 1'!B571),"",'Форма 1'!B571)</f>
        <v>Лысьвенский городской округ Пермского края</v>
      </c>
      <c r="C571" s="87" t="s">
        <v>334</v>
      </c>
      <c r="D571" s="29">
        <f>IF(ISBLANK(C571),"Введите адрес",IF(C571='Форма 1'!C571,SUM(E571:K571,M571:S571,Форма2[[#This Row],[19]:[22]]),"Ошибка в адресе!"))</f>
        <v>12621433.639999999</v>
      </c>
      <c r="E571" s="30">
        <f>IF(ISNUMBER('Форма 1'!Z571),ROUND('Форма 1'!$I571*VLOOKUP('Форма 1'!$G571,'Предельники 2022'!$B$4:$X$28,'Форма 1'!Z$7),2),"")</f>
        <v>1412144.1</v>
      </c>
      <c r="F571" s="30">
        <f>IF(ISNUMBER('Форма 1'!AA571),ROUND('Форма 1'!$I571*VLOOKUP('Форма 1'!$G571,'Предельники 2022'!$B$4:$X$28,'Форма 1'!AA$7),2),"")</f>
        <v>6760659.2300000004</v>
      </c>
      <c r="G571" s="30" t="str">
        <f>IF(ISNUMBER('Форма 1'!AB571),ROUND('Форма 1'!$I571*VLOOKUP('Форма 1'!$G571,'Предельники 2022'!$B$4:$X$28,'Форма 1'!AB$7),2),"")</f>
        <v/>
      </c>
      <c r="H571" s="30">
        <f>IF(ISNUMBER('Форма 1'!AC571),ROUND('Форма 1'!$I571*VLOOKUP('Форма 1'!$G571,'Предельники 2022'!$B$4:$X$28,'Форма 1'!AC$7),2),"")</f>
        <v>883524.27</v>
      </c>
      <c r="I571" s="30">
        <f>IF(ISNUMBER('Форма 1'!AD571),ROUND('Форма 1'!$I571*VLOOKUP('Форма 1'!$G571,'Предельники 2022'!$B$4:$X$28,'Форма 1'!AD$7),2),"")</f>
        <v>2327710.0499999998</v>
      </c>
      <c r="J571" s="30">
        <f>IF(ISNUMBER('Форма 1'!AE571),ROUND('Форма 1'!$I571*VLOOKUP('Форма 1'!$G571,'Предельники 2022'!$B$4:$X$28,'Форма 1'!AE$7),2),"")</f>
        <v>1237395.99</v>
      </c>
      <c r="K571" s="30" t="str">
        <f>IF(ISNUMBER('Форма 1'!AF571),ROUND('Форма 1'!$I571*VLOOKUP('Форма 1'!$G571,'Предельники 2022'!$B$4:$X$28,'Форма 1'!AF$7),2),"")</f>
        <v/>
      </c>
      <c r="L571" s="31" t="str">
        <f>IF(ISBLANK('Форма 1'!AG571),"",'Форма 1'!AG571)</f>
        <v/>
      </c>
      <c r="M571" s="32" t="str">
        <f>IF(ISBLANK('Форма 1'!AH571),"",'Форма 1'!AH571)</f>
        <v/>
      </c>
      <c r="N571" s="30" t="str">
        <f>IF(ISNUMBER('Форма 1'!AI571),ROUND('Форма 1'!$I571*VLOOKUP('Форма 1'!$G571,'Предельники 2022'!$B$4:$X$28,'Форма 1'!AI$7),2),"")</f>
        <v/>
      </c>
      <c r="O571" s="30" t="str">
        <f>IF(ISNUMBER('Форма 1'!AJ571),ROUND('Форма 1'!$I571*VLOOKUP('Форма 1'!$G571,'Предельники 2022'!$B$4:$X$28,'Форма 1'!AJ$7),2),"")</f>
        <v/>
      </c>
      <c r="P571" s="30" t="str">
        <f>IF(ISNUMBER('Форма 1'!AK571),ROUND('Форма 1'!$I571*VLOOKUP('Форма 1'!$G571,'Предельники 2022'!$B$4:$X$28,'Форма 1'!AK$7),2),"")</f>
        <v/>
      </c>
      <c r="Q571" s="30" t="str">
        <f>IF(ISNUMBER('Форма 1'!AL571),ROUND('Форма 1'!$I571*VLOOKUP('Форма 1'!$G571,'Предельники 2022'!$B$4:$X$28,'Форма 1'!AL$7),2),"")</f>
        <v/>
      </c>
      <c r="R571" s="30" t="str">
        <f>IF(ISNUMBER('Форма 1'!AM571),ROUND('Форма 1'!$I571*VLOOKUP('Форма 1'!$G571,'Предельники 2022'!$B$4:$X$28,'Форма 1'!AM$7),2),"")</f>
        <v/>
      </c>
      <c r="S571" s="93" t="str">
        <f t="shared" si="112"/>
        <v/>
      </c>
      <c r="T571" s="93" t="str">
        <f>IF(ISNUMBER('Форма 1'!AN571),INDEX('Предельники 2022'!$C$4:$X$28,MATCH('Форма 1'!$G571,'Предельники 2022'!$B$4:$B$28,0),MATCH(T$5,'Предельники 2022'!$C$3:$X$3,0)),"")</f>
        <v/>
      </c>
      <c r="U571" s="93" t="str">
        <f>IF(ISNUMBER('Форма 1'!AO571),INDEX('Предельники 2022'!$C$4:$X$28,MATCH('Форма 1'!$G571,'Предельники 2022'!$B$4:$B$28,0),MATCH(U$5,'Предельники 2022'!$C$3:$X$3,0)),"")</f>
        <v/>
      </c>
      <c r="V571" s="93" t="str">
        <f>IF(ISNUMBER('Форма 1'!AP571),INDEX('Предельники 2022'!$C$4:$X$28,MATCH('Форма 1'!$G571,'Предельники 2022'!$B$4:$B$28,0),MATCH(V$5,'Предельники 2022'!$C$3:$X$3,0)),"")</f>
        <v/>
      </c>
      <c r="W571" s="93" t="str">
        <f>IF(ISNUMBER('Форма 1'!AQ571),INDEX('Предельники 2022'!$C$4:$X$28,MATCH('Форма 1'!$G571,'Предельники 2022'!$B$4:$B$28,0),MATCH(W$5,'Предельники 2022'!$C$3:$X$3,0)),"")</f>
        <v/>
      </c>
      <c r="X571" s="30" t="str">
        <f>IF(ISNUMBER('Форма 1'!AR571),ROUND('Форма 1'!$I571*VLOOKUP('Форма 1'!$G571,'Предельники 2022'!$B$4:$X$28,'Форма 1'!AR$7),2),"")</f>
        <v/>
      </c>
      <c r="Y571" s="30" t="str">
        <f>IF(ISNUMBER('Форма 1'!AS571),ROUND('Форма 1'!$I571*VLOOKUP('Форма 1'!$G571,'Предельники 2022'!$B$4:$X$28,'Форма 1'!AS$7),2),"")</f>
        <v/>
      </c>
      <c r="Z571" s="30" t="str">
        <f>IF(ISNUMBER('Форма 1'!AT571),ROUND('Форма 1'!$I571*VLOOKUP('Форма 1'!$G571,'Предельники 2022'!$B$4:$X$28,'Форма 1'!AT$7),2),"")</f>
        <v/>
      </c>
      <c r="AA571" s="32"/>
      <c r="AB571" s="128">
        <f>'Форма 1'!T571</f>
        <v>46022</v>
      </c>
      <c r="AC571" s="130" t="str">
        <f>'Форма 1'!U571</f>
        <v>СС</v>
      </c>
    </row>
    <row r="572" spans="1:29" x14ac:dyDescent="0.25">
      <c r="A572" s="28">
        <f t="shared" si="111"/>
        <v>14</v>
      </c>
      <c r="B572" s="74" t="str">
        <f>IF(ISBLANK('Форма 1'!B572),"",'Форма 1'!B572)</f>
        <v>Лысьвенский городской округ Пермского края</v>
      </c>
      <c r="C572" s="87" t="s">
        <v>447</v>
      </c>
      <c r="D572" s="29">
        <f>IF(ISBLANK(C572),"Введите адрес",IF(C572='Форма 1'!C572,SUM(E572:K572,M572:S572,Форма2[[#This Row],[19]:[22]]),"Ошибка в адресе!"))</f>
        <v>5557017.8399999999</v>
      </c>
      <c r="E572" s="30" t="str">
        <f>IF(ISNUMBER('Форма 1'!Z572),ROUND('Форма 1'!$I572*VLOOKUP('Форма 1'!$G572,'Предельники 2022'!$B$4:$X$28,'Форма 1'!Z$7),2),"")</f>
        <v/>
      </c>
      <c r="F572" s="30" t="str">
        <f>IF(ISNUMBER('Форма 1'!AA572),ROUND('Форма 1'!$I572*VLOOKUP('Форма 1'!$G572,'Предельники 2022'!$B$4:$X$28,'Форма 1'!AA$7),2),"")</f>
        <v/>
      </c>
      <c r="G572" s="30" t="str">
        <f>IF(ISNUMBER('Форма 1'!AB572),ROUND('Форма 1'!$I572*VLOOKUP('Форма 1'!$G572,'Предельники 2022'!$B$4:$X$28,'Форма 1'!AB$7),2),"")</f>
        <v/>
      </c>
      <c r="H572" s="30" t="str">
        <f>IF(ISNUMBER('Форма 1'!AC572),ROUND('Форма 1'!$I572*VLOOKUP('Форма 1'!$G572,'Предельники 2022'!$B$4:$X$28,'Форма 1'!AC$7),2),"")</f>
        <v/>
      </c>
      <c r="I572" s="30" t="str">
        <f>IF(ISNUMBER('Форма 1'!AD572),ROUND('Форма 1'!$I572*VLOOKUP('Форма 1'!$G572,'Предельники 2022'!$B$4:$X$28,'Форма 1'!AD$7),2),"")</f>
        <v/>
      </c>
      <c r="J572" s="30" t="str">
        <f>IF(ISNUMBER('Форма 1'!AE572),ROUND('Форма 1'!$I572*VLOOKUP('Форма 1'!$G572,'Предельники 2022'!$B$4:$X$28,'Форма 1'!AE$7),2),"")</f>
        <v/>
      </c>
      <c r="K572" s="30" t="str">
        <f>IF(ISNUMBER('Форма 1'!AF572),ROUND('Форма 1'!$I572*VLOOKUP('Форма 1'!$G572,'Предельники 2022'!$B$4:$X$28,'Форма 1'!AF$7),2),"")</f>
        <v/>
      </c>
      <c r="L572" s="31">
        <f>IF(ISBLANK('Форма 1'!AG572),"",'Форма 1'!AG572)</f>
        <v>2</v>
      </c>
      <c r="M572" s="32">
        <f>IF(ISBLANK('Форма 1'!AH572),"",'Форма 1'!AH572)</f>
        <v>5557017.8399999999</v>
      </c>
      <c r="N572" s="30" t="str">
        <f>IF(ISNUMBER('Форма 1'!AI572),ROUND('Форма 1'!$I572*VLOOKUP('Форма 1'!$G572,'Предельники 2022'!$B$4:$X$28,'Форма 1'!AI$7),2),"")</f>
        <v/>
      </c>
      <c r="O572" s="30" t="str">
        <f>IF(ISNUMBER('Форма 1'!AJ572),ROUND('Форма 1'!$I572*VLOOKUP('Форма 1'!$G572,'Предельники 2022'!$B$4:$X$28,'Форма 1'!AJ$7),2),"")</f>
        <v/>
      </c>
      <c r="P572" s="30" t="str">
        <f>IF(ISNUMBER('Форма 1'!AK572),ROUND('Форма 1'!$I572*VLOOKUP('Форма 1'!$G572,'Предельники 2022'!$B$4:$X$28,'Форма 1'!AK$7),2),"")</f>
        <v/>
      </c>
      <c r="Q572" s="30" t="str">
        <f>IF(ISNUMBER('Форма 1'!AL572),ROUND('Форма 1'!$I572*VLOOKUP('Форма 1'!$G572,'Предельники 2022'!$B$4:$X$28,'Форма 1'!AL$7),2),"")</f>
        <v/>
      </c>
      <c r="R572" s="30" t="str">
        <f>IF(ISNUMBER('Форма 1'!AM572),ROUND('Форма 1'!$I572*VLOOKUP('Форма 1'!$G572,'Предельники 2022'!$B$4:$X$28,'Форма 1'!AM$7),2),"")</f>
        <v/>
      </c>
      <c r="S572" s="93" t="str">
        <f t="shared" si="112"/>
        <v/>
      </c>
      <c r="T572" s="93" t="str">
        <f>IF(ISNUMBER('Форма 1'!AN572),INDEX('Предельники 2022'!$C$4:$X$28,MATCH('Форма 1'!$G572,'Предельники 2022'!$B$4:$B$28,0),MATCH(T$5,'Предельники 2022'!$C$3:$X$3,0)),"")</f>
        <v/>
      </c>
      <c r="U572" s="93" t="str">
        <f>IF(ISNUMBER('Форма 1'!AO572),INDEX('Предельники 2022'!$C$4:$X$28,MATCH('Форма 1'!$G572,'Предельники 2022'!$B$4:$B$28,0),MATCH(U$5,'Предельники 2022'!$C$3:$X$3,0)),"")</f>
        <v/>
      </c>
      <c r="V572" s="93" t="str">
        <f>IF(ISNUMBER('Форма 1'!AP572),INDEX('Предельники 2022'!$C$4:$X$28,MATCH('Форма 1'!$G572,'Предельники 2022'!$B$4:$B$28,0),MATCH(V$5,'Предельники 2022'!$C$3:$X$3,0)),"")</f>
        <v/>
      </c>
      <c r="W572" s="93" t="str">
        <f>IF(ISNUMBER('Форма 1'!AQ572),INDEX('Предельники 2022'!$C$4:$X$28,MATCH('Форма 1'!$G572,'Предельники 2022'!$B$4:$B$28,0),MATCH(W$5,'Предельники 2022'!$C$3:$X$3,0)),"")</f>
        <v/>
      </c>
      <c r="X572" s="30" t="str">
        <f>IF(ISNUMBER('Форма 1'!AR572),ROUND('Форма 1'!$I572*VLOOKUP('Форма 1'!$G572,'Предельники 2022'!$B$4:$X$28,'Форма 1'!AR$7),2),"")</f>
        <v/>
      </c>
      <c r="Y572" s="30" t="str">
        <f>IF(ISNUMBER('Форма 1'!AS572),ROUND('Форма 1'!$I572*VLOOKUP('Форма 1'!$G572,'Предельники 2022'!$B$4:$X$28,'Форма 1'!AS$7),2),"")</f>
        <v/>
      </c>
      <c r="Z572" s="30" t="str">
        <f>IF(ISNUMBER('Форма 1'!AT572),ROUND('Форма 1'!$I572*VLOOKUP('Форма 1'!$G572,'Предельники 2022'!$B$4:$X$28,'Форма 1'!AT$7),2),"")</f>
        <v/>
      </c>
      <c r="AA572" s="32"/>
      <c r="AB572" s="128">
        <f>'Форма 1'!T572</f>
        <v>46022</v>
      </c>
      <c r="AC572" s="130" t="str">
        <f>'Форма 1'!U572</f>
        <v>СС</v>
      </c>
    </row>
    <row r="573" spans="1:29" ht="15.75" x14ac:dyDescent="0.25">
      <c r="A573" s="147">
        <f t="shared" si="111"/>
        <v>0</v>
      </c>
      <c r="B573" s="148" t="str">
        <f>IF(ISBLANK('Форма 1'!B573),"",'Форма 1'!B573)</f>
        <v/>
      </c>
      <c r="C573" s="153" t="s">
        <v>1091</v>
      </c>
      <c r="D573" s="146">
        <f>IF(ISBLANK(C573),"Введите адрес",IF(C573='Форма 1'!C573,SUM(E573:K573,M573:S573,Форма2[[#This Row],[19]:[22]]),"Ошибка в адресе!"))</f>
        <v>468575406.05000007</v>
      </c>
      <c r="E573" s="149">
        <f>SUM(E574:E611)</f>
        <v>22010031.119999997</v>
      </c>
      <c r="F573" s="149">
        <f t="shared" ref="F573:S573" si="113">SUM(F574:F611)</f>
        <v>221958321.99000001</v>
      </c>
      <c r="G573" s="149">
        <f t="shared" si="113"/>
        <v>1832214.04</v>
      </c>
      <c r="H573" s="149">
        <f t="shared" si="113"/>
        <v>11978885.369999999</v>
      </c>
      <c r="I573" s="149">
        <f t="shared" si="113"/>
        <v>34103462.960000001</v>
      </c>
      <c r="J573" s="149">
        <f t="shared" si="113"/>
        <v>16309989.930000002</v>
      </c>
      <c r="K573" s="149">
        <f t="shared" si="113"/>
        <v>0</v>
      </c>
      <c r="L573" s="155">
        <f t="shared" si="113"/>
        <v>0</v>
      </c>
      <c r="M573" s="149">
        <f t="shared" si="113"/>
        <v>0</v>
      </c>
      <c r="N573" s="149">
        <f t="shared" si="113"/>
        <v>104570792.67999999</v>
      </c>
      <c r="O573" s="149">
        <f t="shared" si="113"/>
        <v>46278642.590000004</v>
      </c>
      <c r="P573" s="149">
        <f t="shared" si="113"/>
        <v>0</v>
      </c>
      <c r="Q573" s="149">
        <f t="shared" si="113"/>
        <v>0</v>
      </c>
      <c r="R573" s="149">
        <f t="shared" si="113"/>
        <v>9533065.370000001</v>
      </c>
      <c r="S573" s="149">
        <f t="shared" si="113"/>
        <v>0</v>
      </c>
      <c r="T573" s="93" t="str">
        <f>IF(ISNUMBER('Форма 1'!AN573),INDEX('Предельники 2022'!$C$4:$X$28,MATCH('Форма 1'!$G573,'Предельники 2022'!$B$4:$B$28,0),MATCH(T$5,'Предельники 2022'!$C$3:$X$3,0)),"")</f>
        <v/>
      </c>
      <c r="U573" s="93" t="str">
        <f>IF(ISNUMBER('Форма 1'!AO573),INDEX('Предельники 2022'!$C$4:$X$28,MATCH('Форма 1'!$G573,'Предельники 2022'!$B$4:$B$28,0),MATCH(U$5,'Предельники 2022'!$C$3:$X$3,0)),"")</f>
        <v/>
      </c>
      <c r="V573" s="93" t="str">
        <f>IF(ISNUMBER('Форма 1'!AP573),INDEX('Предельники 2022'!$C$4:$X$28,MATCH('Форма 1'!$G573,'Предельники 2022'!$B$4:$B$28,0),MATCH(V$5,'Предельники 2022'!$C$3:$X$3,0)),"")</f>
        <v/>
      </c>
      <c r="W573" s="93" t="str">
        <f>IF(ISNUMBER('Форма 1'!AQ573),INDEX('Предельники 2022'!$C$4:$X$28,MATCH('Форма 1'!$G573,'Предельники 2022'!$B$4:$B$28,0),MATCH(W$5,'Предельники 2022'!$C$3:$X$3,0)),"")</f>
        <v/>
      </c>
      <c r="X573" s="149">
        <f t="shared" ref="X573:Z573" si="114">SUM(X574:X611)</f>
        <v>0</v>
      </c>
      <c r="Y573" s="149">
        <f t="shared" si="114"/>
        <v>0</v>
      </c>
      <c r="Z573" s="149">
        <f t="shared" si="114"/>
        <v>0</v>
      </c>
      <c r="AA573" s="146"/>
      <c r="AB573" s="150"/>
      <c r="AC573" s="151" t="str">
        <f>'Форма 1'!U573</f>
        <v/>
      </c>
    </row>
    <row r="574" spans="1:29" x14ac:dyDescent="0.25">
      <c r="A574" s="28">
        <f t="shared" si="111"/>
        <v>1</v>
      </c>
      <c r="B574" s="74" t="str">
        <f>IF(ISBLANK('Форма 1'!B574),"",'Форма 1'!B574)</f>
        <v>Муниципальное образование "Город Березники" Пермского края</v>
      </c>
      <c r="C574" s="87" t="s">
        <v>490</v>
      </c>
      <c r="D574" s="29">
        <f>IF(ISBLANK(C574),"Введите адрес",IF(C574='Форма 1'!C574,SUM(E574:K574,M574:S574,Форма2[[#This Row],[19]:[22]]),"Ошибка в адресе!"))</f>
        <v>7675349.1399999997</v>
      </c>
      <c r="E574" s="30" t="str">
        <f>IF(ISNUMBER('Форма 1'!Z574),ROUND('Форма 1'!$I574*VLOOKUP('Форма 1'!$G574,'Предельники 2022'!$B$4:$X$28,'Форма 1'!Z$7),2),"")</f>
        <v/>
      </c>
      <c r="F574" s="30" t="str">
        <f>IF(ISNUMBER('Форма 1'!AA574),ROUND('Форма 1'!$I574*VLOOKUP('Форма 1'!$G574,'Предельники 2022'!$B$4:$X$28,'Форма 1'!AA$7),2),"")</f>
        <v/>
      </c>
      <c r="G574" s="30" t="str">
        <f>IF(ISNUMBER('Форма 1'!AB574),ROUND('Форма 1'!$I574*VLOOKUP('Форма 1'!$G574,'Предельники 2022'!$B$4:$X$28,'Форма 1'!AB$7),2),"")</f>
        <v/>
      </c>
      <c r="H574" s="30" t="str">
        <f>IF(ISNUMBER('Форма 1'!AC574),ROUND('Форма 1'!$I574*VLOOKUP('Форма 1'!$G574,'Предельники 2022'!$B$4:$X$28,'Форма 1'!AC$7),2),"")</f>
        <v/>
      </c>
      <c r="I574" s="30" t="str">
        <f>IF(ISNUMBER('Форма 1'!AD574),ROUND('Форма 1'!$I574*VLOOKUP('Форма 1'!$G574,'Предельники 2022'!$B$4:$X$28,'Форма 1'!AD$7),2),"")</f>
        <v/>
      </c>
      <c r="J574" s="30" t="str">
        <f>IF(ISNUMBER('Форма 1'!AE574),ROUND('Форма 1'!$I574*VLOOKUP('Форма 1'!$G574,'Предельники 2022'!$B$4:$X$28,'Форма 1'!AE$7),2),"")</f>
        <v/>
      </c>
      <c r="K574" s="30" t="str">
        <f>IF(ISNUMBER('Форма 1'!AF574),ROUND('Форма 1'!$I574*VLOOKUP('Форма 1'!$G574,'Предельники 2022'!$B$4:$X$28,'Форма 1'!AF$7),2),"")</f>
        <v/>
      </c>
      <c r="L574" s="31" t="str">
        <f>IF(ISBLANK('Форма 1'!AG574),"",'Форма 1'!AG574)</f>
        <v/>
      </c>
      <c r="M574" s="32" t="str">
        <f>IF(ISBLANK('Форма 1'!AH574),"",'Форма 1'!AH574)</f>
        <v/>
      </c>
      <c r="N574" s="30">
        <f>IF(ISNUMBER('Форма 1'!AI574),ROUND('Форма 1'!$I574*VLOOKUP('Форма 1'!$G574,'Предельники 2022'!$B$4:$X$28,'Форма 1'!AI$7),2),"")</f>
        <v>7675349.1399999997</v>
      </c>
      <c r="O574" s="30" t="str">
        <f>IF(ISNUMBER('Форма 1'!AJ574),ROUND('Форма 1'!$I574*VLOOKUP('Форма 1'!$G574,'Предельники 2022'!$B$4:$X$28,'Форма 1'!AJ$7),2),"")</f>
        <v/>
      </c>
      <c r="P574" s="30" t="str">
        <f>IF(ISNUMBER('Форма 1'!AK574),ROUND('Форма 1'!$I574*VLOOKUP('Форма 1'!$G574,'Предельники 2022'!$B$4:$X$28,'Форма 1'!AK$7),2),"")</f>
        <v/>
      </c>
      <c r="Q574" s="30" t="str">
        <f>IF(ISNUMBER('Форма 1'!AL574),ROUND('Форма 1'!$I574*VLOOKUP('Форма 1'!$G574,'Предельники 2022'!$B$4:$X$28,'Форма 1'!AL$7),2),"")</f>
        <v/>
      </c>
      <c r="R574" s="30" t="str">
        <f>IF(ISNUMBER('Форма 1'!AM574),ROUND('Форма 1'!$I574*VLOOKUP('Форма 1'!$G574,'Предельники 2022'!$B$4:$X$28,'Форма 1'!AM$7),2),"")</f>
        <v/>
      </c>
      <c r="S574" s="93" t="str">
        <f t="shared" si="112"/>
        <v/>
      </c>
      <c r="T574" s="93" t="str">
        <f>IF(ISNUMBER('Форма 1'!AN574),INDEX('Предельники 2022'!$C$4:$X$28,MATCH('Форма 1'!$G574,'Предельники 2022'!$B$4:$B$28,0),MATCH(T$5,'Предельники 2022'!$C$3:$X$3,0)),"")</f>
        <v/>
      </c>
      <c r="U574" s="93" t="str">
        <f>IF(ISNUMBER('Форма 1'!AO574),INDEX('Предельники 2022'!$C$4:$X$28,MATCH('Форма 1'!$G574,'Предельники 2022'!$B$4:$B$28,0),MATCH(U$5,'Предельники 2022'!$C$3:$X$3,0)),"")</f>
        <v/>
      </c>
      <c r="V574" s="93" t="str">
        <f>IF(ISNUMBER('Форма 1'!AP574),INDEX('Предельники 2022'!$C$4:$X$28,MATCH('Форма 1'!$G574,'Предельники 2022'!$B$4:$B$28,0),MATCH(V$5,'Предельники 2022'!$C$3:$X$3,0)),"")</f>
        <v/>
      </c>
      <c r="W574" s="93" t="str">
        <f>IF(ISNUMBER('Форма 1'!AQ574),INDEX('Предельники 2022'!$C$4:$X$28,MATCH('Форма 1'!$G574,'Предельники 2022'!$B$4:$B$28,0),MATCH(W$5,'Предельники 2022'!$C$3:$X$3,0)),"")</f>
        <v/>
      </c>
      <c r="X574" s="30" t="str">
        <f>IF(ISNUMBER('Форма 1'!AR574),ROUND('Форма 1'!$I574*VLOOKUP('Форма 1'!$G574,'Предельники 2022'!$B$4:$X$28,'Форма 1'!AR$7),2),"")</f>
        <v/>
      </c>
      <c r="Y574" s="30" t="str">
        <f>IF(ISNUMBER('Форма 1'!AS574),ROUND('Форма 1'!$I574*VLOOKUP('Форма 1'!$G574,'Предельники 2022'!$B$4:$X$28,'Форма 1'!AS$7),2),"")</f>
        <v/>
      </c>
      <c r="Z574" s="30" t="str">
        <f>IF(ISNUMBER('Форма 1'!AT574),ROUND('Форма 1'!$I574*VLOOKUP('Форма 1'!$G574,'Предельники 2022'!$B$4:$X$28,'Форма 1'!AT$7),2),"")</f>
        <v/>
      </c>
      <c r="AA574" s="32"/>
      <c r="AB574" s="128">
        <f>'Форма 1'!T574</f>
        <v>46022</v>
      </c>
      <c r="AC574" s="130" t="str">
        <f>'Форма 1'!U574</f>
        <v>РО</v>
      </c>
    </row>
    <row r="575" spans="1:29" x14ac:dyDescent="0.25">
      <c r="A575" s="28">
        <f t="shared" si="111"/>
        <v>2</v>
      </c>
      <c r="B575" s="74" t="str">
        <f>IF(ISBLANK('Форма 1'!B575),"",'Форма 1'!B575)</f>
        <v>Муниципальное образование "Город Березники" Пермского края</v>
      </c>
      <c r="C575" s="87" t="s">
        <v>930</v>
      </c>
      <c r="D575" s="29">
        <f>IF(ISBLANK(C575),"Введите адрес",IF(C575='Форма 1'!C575,SUM(E575:K575,M575:S575,Форма2[[#This Row],[19]:[22]]),"Ошибка в адресе!"))</f>
        <v>10965268.359999999</v>
      </c>
      <c r="E575" s="30" t="str">
        <f>IF(ISNUMBER('Форма 1'!Z575),ROUND('Форма 1'!$I575*VLOOKUP('Форма 1'!$G575,'Предельники 2022'!$B$4:$X$28,'Форма 1'!Z$7),2),"")</f>
        <v/>
      </c>
      <c r="F575" s="30">
        <f>IF(ISNUMBER('Форма 1'!AA575),ROUND('Форма 1'!$I575*VLOOKUP('Форма 1'!$G575,'Предельники 2022'!$B$4:$X$28,'Форма 1'!AA$7),2),"")</f>
        <v>10965268.359999999</v>
      </c>
      <c r="G575" s="30" t="str">
        <f>IF(ISNUMBER('Форма 1'!AB575),ROUND('Форма 1'!$I575*VLOOKUP('Форма 1'!$G575,'Предельники 2022'!$B$4:$X$28,'Форма 1'!AB$7),2),"")</f>
        <v/>
      </c>
      <c r="H575" s="30" t="str">
        <f>IF(ISNUMBER('Форма 1'!AC575),ROUND('Форма 1'!$I575*VLOOKUP('Форма 1'!$G575,'Предельники 2022'!$B$4:$X$28,'Форма 1'!AC$7),2),"")</f>
        <v/>
      </c>
      <c r="I575" s="30" t="str">
        <f>IF(ISNUMBER('Форма 1'!AD575),ROUND('Форма 1'!$I575*VLOOKUP('Форма 1'!$G575,'Предельники 2022'!$B$4:$X$28,'Форма 1'!AD$7),2),"")</f>
        <v/>
      </c>
      <c r="J575" s="30" t="str">
        <f>IF(ISNUMBER('Форма 1'!AE575),ROUND('Форма 1'!$I575*VLOOKUP('Форма 1'!$G575,'Предельники 2022'!$B$4:$X$28,'Форма 1'!AE$7),2),"")</f>
        <v/>
      </c>
      <c r="K575" s="30" t="str">
        <f>IF(ISNUMBER('Форма 1'!AF575),ROUND('Форма 1'!$I575*VLOOKUP('Форма 1'!$G575,'Предельники 2022'!$B$4:$X$28,'Форма 1'!AF$7),2),"")</f>
        <v/>
      </c>
      <c r="L575" s="31" t="str">
        <f>IF(ISBLANK('Форма 1'!AG575),"",'Форма 1'!AG575)</f>
        <v/>
      </c>
      <c r="M575" s="32" t="str">
        <f>IF(ISBLANK('Форма 1'!AH575),"",'Форма 1'!AH575)</f>
        <v/>
      </c>
      <c r="N575" s="30" t="str">
        <f>IF(ISNUMBER('Форма 1'!AI575),ROUND('Форма 1'!$I575*VLOOKUP('Форма 1'!$G575,'Предельники 2022'!$B$4:$X$28,'Форма 1'!AI$7),2),"")</f>
        <v/>
      </c>
      <c r="O575" s="30" t="str">
        <f>IF(ISNUMBER('Форма 1'!AJ575),ROUND('Форма 1'!$I575*VLOOKUP('Форма 1'!$G575,'Предельники 2022'!$B$4:$X$28,'Форма 1'!AJ$7),2),"")</f>
        <v/>
      </c>
      <c r="P575" s="30" t="str">
        <f>IF(ISNUMBER('Форма 1'!AK575),ROUND('Форма 1'!$I575*VLOOKUP('Форма 1'!$G575,'Предельники 2022'!$B$4:$X$28,'Форма 1'!AK$7),2),"")</f>
        <v/>
      </c>
      <c r="Q575" s="30" t="str">
        <f>IF(ISNUMBER('Форма 1'!AL575),ROUND('Форма 1'!$I575*VLOOKUP('Форма 1'!$G575,'Предельники 2022'!$B$4:$X$28,'Форма 1'!AL$7),2),"")</f>
        <v/>
      </c>
      <c r="R575" s="30" t="str">
        <f>IF(ISNUMBER('Форма 1'!AM575),ROUND('Форма 1'!$I575*VLOOKUP('Форма 1'!$G575,'Предельники 2022'!$B$4:$X$28,'Форма 1'!AM$7),2),"")</f>
        <v/>
      </c>
      <c r="S575" s="93" t="str">
        <f t="shared" si="112"/>
        <v/>
      </c>
      <c r="T575" s="93" t="str">
        <f>IF(ISNUMBER('Форма 1'!AN575),INDEX('Предельники 2022'!$C$4:$X$28,MATCH('Форма 1'!$G575,'Предельники 2022'!$B$4:$B$28,0),MATCH(T$5,'Предельники 2022'!$C$3:$X$3,0)),"")</f>
        <v/>
      </c>
      <c r="U575" s="93" t="str">
        <f>IF(ISNUMBER('Форма 1'!AO575),INDEX('Предельники 2022'!$C$4:$X$28,MATCH('Форма 1'!$G575,'Предельники 2022'!$B$4:$B$28,0),MATCH(U$5,'Предельники 2022'!$C$3:$X$3,0)),"")</f>
        <v/>
      </c>
      <c r="V575" s="93" t="str">
        <f>IF(ISNUMBER('Форма 1'!AP575),INDEX('Предельники 2022'!$C$4:$X$28,MATCH('Форма 1'!$G575,'Предельники 2022'!$B$4:$B$28,0),MATCH(V$5,'Предельники 2022'!$C$3:$X$3,0)),"")</f>
        <v/>
      </c>
      <c r="W575" s="93" t="str">
        <f>IF(ISNUMBER('Форма 1'!AQ575),INDEX('Предельники 2022'!$C$4:$X$28,MATCH('Форма 1'!$G575,'Предельники 2022'!$B$4:$B$28,0),MATCH(W$5,'Предельники 2022'!$C$3:$X$3,0)),"")</f>
        <v/>
      </c>
      <c r="X575" s="30" t="str">
        <f>IF(ISNUMBER('Форма 1'!AR575),ROUND('Форма 1'!$I575*VLOOKUP('Форма 1'!$G575,'Предельники 2022'!$B$4:$X$28,'Форма 1'!AR$7),2),"")</f>
        <v/>
      </c>
      <c r="Y575" s="30" t="str">
        <f>IF(ISNUMBER('Форма 1'!AS575),ROUND('Форма 1'!$I575*VLOOKUP('Форма 1'!$G575,'Предельники 2022'!$B$4:$X$28,'Форма 1'!AS$7),2),"")</f>
        <v/>
      </c>
      <c r="Z575" s="30" t="str">
        <f>IF(ISNUMBER('Форма 1'!AT575),ROUND('Форма 1'!$I575*VLOOKUP('Форма 1'!$G575,'Предельники 2022'!$B$4:$X$28,'Форма 1'!AT$7),2),"")</f>
        <v/>
      </c>
      <c r="AA575" s="32"/>
      <c r="AB575" s="128">
        <f>'Форма 1'!T575</f>
        <v>46022</v>
      </c>
      <c r="AC575" s="130" t="str">
        <f>'Форма 1'!U575</f>
        <v>РО</v>
      </c>
    </row>
    <row r="576" spans="1:29" x14ac:dyDescent="0.25">
      <c r="A576" s="28">
        <f t="shared" si="111"/>
        <v>3</v>
      </c>
      <c r="B576" s="74" t="str">
        <f>IF(ISBLANK('Форма 1'!B576),"",'Форма 1'!B576)</f>
        <v>Муниципальное образование "Город Березники" Пермского края</v>
      </c>
      <c r="C576" s="87" t="s">
        <v>931</v>
      </c>
      <c r="D576" s="29">
        <f>IF(ISBLANK(C576),"Введите адрес",IF(C576='Форма 1'!C576,SUM(E576:K576,M576:S576,Форма2[[#This Row],[19]:[22]]),"Ошибка в адресе!"))</f>
        <v>13001401.699999999</v>
      </c>
      <c r="E576" s="30" t="str">
        <f>IF(ISNUMBER('Форма 1'!Z576),ROUND('Форма 1'!$I576*VLOOKUP('Форма 1'!$G576,'Предельники 2022'!$B$4:$X$28,'Форма 1'!Z$7),2),"")</f>
        <v/>
      </c>
      <c r="F576" s="30">
        <f>IF(ISNUMBER('Форма 1'!AA576),ROUND('Форма 1'!$I576*VLOOKUP('Форма 1'!$G576,'Предельники 2022'!$B$4:$X$28,'Форма 1'!AA$7),2),"")</f>
        <v>13001401.699999999</v>
      </c>
      <c r="G576" s="30" t="str">
        <f>IF(ISNUMBER('Форма 1'!AB576),ROUND('Форма 1'!$I576*VLOOKUP('Форма 1'!$G576,'Предельники 2022'!$B$4:$X$28,'Форма 1'!AB$7),2),"")</f>
        <v/>
      </c>
      <c r="H576" s="30" t="str">
        <f>IF(ISNUMBER('Форма 1'!AC576),ROUND('Форма 1'!$I576*VLOOKUP('Форма 1'!$G576,'Предельники 2022'!$B$4:$X$28,'Форма 1'!AC$7),2),"")</f>
        <v/>
      </c>
      <c r="I576" s="30" t="str">
        <f>IF(ISNUMBER('Форма 1'!AD576),ROUND('Форма 1'!$I576*VLOOKUP('Форма 1'!$G576,'Предельники 2022'!$B$4:$X$28,'Форма 1'!AD$7),2),"")</f>
        <v/>
      </c>
      <c r="J576" s="30" t="str">
        <f>IF(ISNUMBER('Форма 1'!AE576),ROUND('Форма 1'!$I576*VLOOKUP('Форма 1'!$G576,'Предельники 2022'!$B$4:$X$28,'Форма 1'!AE$7),2),"")</f>
        <v/>
      </c>
      <c r="K576" s="30" t="str">
        <f>IF(ISNUMBER('Форма 1'!AF576),ROUND('Форма 1'!$I576*VLOOKUP('Форма 1'!$G576,'Предельники 2022'!$B$4:$X$28,'Форма 1'!AF$7),2),"")</f>
        <v/>
      </c>
      <c r="L576" s="31" t="str">
        <f>IF(ISBLANK('Форма 1'!AG576),"",'Форма 1'!AG576)</f>
        <v/>
      </c>
      <c r="M576" s="32" t="str">
        <f>IF(ISBLANK('Форма 1'!AH576),"",'Форма 1'!AH576)</f>
        <v/>
      </c>
      <c r="N576" s="30" t="str">
        <f>IF(ISNUMBER('Форма 1'!AI576),ROUND('Форма 1'!$I576*VLOOKUP('Форма 1'!$G576,'Предельники 2022'!$B$4:$X$28,'Форма 1'!AI$7),2),"")</f>
        <v/>
      </c>
      <c r="O576" s="30" t="str">
        <f>IF(ISNUMBER('Форма 1'!AJ576),ROUND('Форма 1'!$I576*VLOOKUP('Форма 1'!$G576,'Предельники 2022'!$B$4:$X$28,'Форма 1'!AJ$7),2),"")</f>
        <v/>
      </c>
      <c r="P576" s="30" t="str">
        <f>IF(ISNUMBER('Форма 1'!AK576),ROUND('Форма 1'!$I576*VLOOKUP('Форма 1'!$G576,'Предельники 2022'!$B$4:$X$28,'Форма 1'!AK$7),2),"")</f>
        <v/>
      </c>
      <c r="Q576" s="30" t="str">
        <f>IF(ISNUMBER('Форма 1'!AL576),ROUND('Форма 1'!$I576*VLOOKUP('Форма 1'!$G576,'Предельники 2022'!$B$4:$X$28,'Форма 1'!AL$7),2),"")</f>
        <v/>
      </c>
      <c r="R576" s="30" t="str">
        <f>IF(ISNUMBER('Форма 1'!AM576),ROUND('Форма 1'!$I576*VLOOKUP('Форма 1'!$G576,'Предельники 2022'!$B$4:$X$28,'Форма 1'!AM$7),2),"")</f>
        <v/>
      </c>
      <c r="S576" s="93" t="str">
        <f t="shared" si="112"/>
        <v/>
      </c>
      <c r="T576" s="93" t="str">
        <f>IF(ISNUMBER('Форма 1'!AN576),INDEX('Предельники 2022'!$C$4:$X$28,MATCH('Форма 1'!$G576,'Предельники 2022'!$B$4:$B$28,0),MATCH(T$5,'Предельники 2022'!$C$3:$X$3,0)),"")</f>
        <v/>
      </c>
      <c r="U576" s="93" t="str">
        <f>IF(ISNUMBER('Форма 1'!AO576),INDEX('Предельники 2022'!$C$4:$X$28,MATCH('Форма 1'!$G576,'Предельники 2022'!$B$4:$B$28,0),MATCH(U$5,'Предельники 2022'!$C$3:$X$3,0)),"")</f>
        <v/>
      </c>
      <c r="V576" s="93" t="str">
        <f>IF(ISNUMBER('Форма 1'!AP576),INDEX('Предельники 2022'!$C$4:$X$28,MATCH('Форма 1'!$G576,'Предельники 2022'!$B$4:$B$28,0),MATCH(V$5,'Предельники 2022'!$C$3:$X$3,0)),"")</f>
        <v/>
      </c>
      <c r="W576" s="93" t="str">
        <f>IF(ISNUMBER('Форма 1'!AQ576),INDEX('Предельники 2022'!$C$4:$X$28,MATCH('Форма 1'!$G576,'Предельники 2022'!$B$4:$B$28,0),MATCH(W$5,'Предельники 2022'!$C$3:$X$3,0)),"")</f>
        <v/>
      </c>
      <c r="X576" s="30" t="str">
        <f>IF(ISNUMBER('Форма 1'!AR576),ROUND('Форма 1'!$I576*VLOOKUP('Форма 1'!$G576,'Предельники 2022'!$B$4:$X$28,'Форма 1'!AR$7),2),"")</f>
        <v/>
      </c>
      <c r="Y576" s="30" t="str">
        <f>IF(ISNUMBER('Форма 1'!AS576),ROUND('Форма 1'!$I576*VLOOKUP('Форма 1'!$G576,'Предельники 2022'!$B$4:$X$28,'Форма 1'!AS$7),2),"")</f>
        <v/>
      </c>
      <c r="Z576" s="30" t="str">
        <f>IF(ISNUMBER('Форма 1'!AT576),ROUND('Форма 1'!$I576*VLOOKUP('Форма 1'!$G576,'Предельники 2022'!$B$4:$X$28,'Форма 1'!AT$7),2),"")</f>
        <v/>
      </c>
      <c r="AA576" s="32"/>
      <c r="AB576" s="128">
        <f>'Форма 1'!T576</f>
        <v>46022</v>
      </c>
      <c r="AC576" s="130" t="str">
        <f>'Форма 1'!U576</f>
        <v>РО</v>
      </c>
    </row>
    <row r="577" spans="1:29" x14ac:dyDescent="0.25">
      <c r="A577" s="28">
        <f t="shared" si="111"/>
        <v>4</v>
      </c>
      <c r="B577" s="74" t="str">
        <f>IF(ISBLANK('Форма 1'!B577),"",'Форма 1'!B577)</f>
        <v>Муниципальное образование "Город Березники" Пермского края</v>
      </c>
      <c r="C577" s="87" t="s">
        <v>932</v>
      </c>
      <c r="D577" s="29">
        <f>IF(ISBLANK(C577),"Введите адрес",IF(C577='Форма 1'!C577,SUM(E577:K577,M577:S577,Форма2[[#This Row],[19]:[22]]),"Ошибка в адресе!"))</f>
        <v>10928202.52</v>
      </c>
      <c r="E577" s="30" t="str">
        <f>IF(ISNUMBER('Форма 1'!Z577),ROUND('Форма 1'!$I577*VLOOKUP('Форма 1'!$G577,'Предельники 2022'!$B$4:$X$28,'Форма 1'!Z$7),2),"")</f>
        <v/>
      </c>
      <c r="F577" s="30">
        <f>IF(ISNUMBER('Форма 1'!AA577),ROUND('Форма 1'!$I577*VLOOKUP('Форма 1'!$G577,'Предельники 2022'!$B$4:$X$28,'Форма 1'!AA$7),2),"")</f>
        <v>10928202.52</v>
      </c>
      <c r="G577" s="30" t="str">
        <f>IF(ISNUMBER('Форма 1'!AB577),ROUND('Форма 1'!$I577*VLOOKUP('Форма 1'!$G577,'Предельники 2022'!$B$4:$X$28,'Форма 1'!AB$7),2),"")</f>
        <v/>
      </c>
      <c r="H577" s="30" t="str">
        <f>IF(ISNUMBER('Форма 1'!AC577),ROUND('Форма 1'!$I577*VLOOKUP('Форма 1'!$G577,'Предельники 2022'!$B$4:$X$28,'Форма 1'!AC$7),2),"")</f>
        <v/>
      </c>
      <c r="I577" s="30" t="str">
        <f>IF(ISNUMBER('Форма 1'!AD577),ROUND('Форма 1'!$I577*VLOOKUP('Форма 1'!$G577,'Предельники 2022'!$B$4:$X$28,'Форма 1'!AD$7),2),"")</f>
        <v/>
      </c>
      <c r="J577" s="30" t="str">
        <f>IF(ISNUMBER('Форма 1'!AE577),ROUND('Форма 1'!$I577*VLOOKUP('Форма 1'!$G577,'Предельники 2022'!$B$4:$X$28,'Форма 1'!AE$7),2),"")</f>
        <v/>
      </c>
      <c r="K577" s="30" t="str">
        <f>IF(ISNUMBER('Форма 1'!AF577),ROUND('Форма 1'!$I577*VLOOKUP('Форма 1'!$G577,'Предельники 2022'!$B$4:$X$28,'Форма 1'!AF$7),2),"")</f>
        <v/>
      </c>
      <c r="L577" s="31" t="str">
        <f>IF(ISBLANK('Форма 1'!AG577),"",'Форма 1'!AG577)</f>
        <v/>
      </c>
      <c r="M577" s="32" t="str">
        <f>IF(ISBLANK('Форма 1'!AH577),"",'Форма 1'!AH577)</f>
        <v/>
      </c>
      <c r="N577" s="30" t="str">
        <f>IF(ISNUMBER('Форма 1'!AI577),ROUND('Форма 1'!$I577*VLOOKUP('Форма 1'!$G577,'Предельники 2022'!$B$4:$X$28,'Форма 1'!AI$7),2),"")</f>
        <v/>
      </c>
      <c r="O577" s="30" t="str">
        <f>IF(ISNUMBER('Форма 1'!AJ577),ROUND('Форма 1'!$I577*VLOOKUP('Форма 1'!$G577,'Предельники 2022'!$B$4:$X$28,'Форма 1'!AJ$7),2),"")</f>
        <v/>
      </c>
      <c r="P577" s="30" t="str">
        <f>IF(ISNUMBER('Форма 1'!AK577),ROUND('Форма 1'!$I577*VLOOKUP('Форма 1'!$G577,'Предельники 2022'!$B$4:$X$28,'Форма 1'!AK$7),2),"")</f>
        <v/>
      </c>
      <c r="Q577" s="30" t="str">
        <f>IF(ISNUMBER('Форма 1'!AL577),ROUND('Форма 1'!$I577*VLOOKUP('Форма 1'!$G577,'Предельники 2022'!$B$4:$X$28,'Форма 1'!AL$7),2),"")</f>
        <v/>
      </c>
      <c r="R577" s="30" t="str">
        <f>IF(ISNUMBER('Форма 1'!AM577),ROUND('Форма 1'!$I577*VLOOKUP('Форма 1'!$G577,'Предельники 2022'!$B$4:$X$28,'Форма 1'!AM$7),2),"")</f>
        <v/>
      </c>
      <c r="S577" s="93" t="str">
        <f t="shared" si="112"/>
        <v/>
      </c>
      <c r="T577" s="93" t="str">
        <f>IF(ISNUMBER('Форма 1'!AN577),INDEX('Предельники 2022'!$C$4:$X$28,MATCH('Форма 1'!$G577,'Предельники 2022'!$B$4:$B$28,0),MATCH(T$5,'Предельники 2022'!$C$3:$X$3,0)),"")</f>
        <v/>
      </c>
      <c r="U577" s="93" t="str">
        <f>IF(ISNUMBER('Форма 1'!AO577),INDEX('Предельники 2022'!$C$4:$X$28,MATCH('Форма 1'!$G577,'Предельники 2022'!$B$4:$B$28,0),MATCH(U$5,'Предельники 2022'!$C$3:$X$3,0)),"")</f>
        <v/>
      </c>
      <c r="V577" s="93" t="str">
        <f>IF(ISNUMBER('Форма 1'!AP577),INDEX('Предельники 2022'!$C$4:$X$28,MATCH('Форма 1'!$G577,'Предельники 2022'!$B$4:$B$28,0),MATCH(V$5,'Предельники 2022'!$C$3:$X$3,0)),"")</f>
        <v/>
      </c>
      <c r="W577" s="93" t="str">
        <f>IF(ISNUMBER('Форма 1'!AQ577),INDEX('Предельники 2022'!$C$4:$X$28,MATCH('Форма 1'!$G577,'Предельники 2022'!$B$4:$B$28,0),MATCH(W$5,'Предельники 2022'!$C$3:$X$3,0)),"")</f>
        <v/>
      </c>
      <c r="X577" s="30" t="str">
        <f>IF(ISNUMBER('Форма 1'!AR577),ROUND('Форма 1'!$I577*VLOOKUP('Форма 1'!$G577,'Предельники 2022'!$B$4:$X$28,'Форма 1'!AR$7),2),"")</f>
        <v/>
      </c>
      <c r="Y577" s="30" t="str">
        <f>IF(ISNUMBER('Форма 1'!AS577),ROUND('Форма 1'!$I577*VLOOKUP('Форма 1'!$G577,'Предельники 2022'!$B$4:$X$28,'Форма 1'!AS$7),2),"")</f>
        <v/>
      </c>
      <c r="Z577" s="30" t="str">
        <f>IF(ISNUMBER('Форма 1'!AT577),ROUND('Форма 1'!$I577*VLOOKUP('Форма 1'!$G577,'Предельники 2022'!$B$4:$X$28,'Форма 1'!AT$7),2),"")</f>
        <v/>
      </c>
      <c r="AA577" s="32"/>
      <c r="AB577" s="128">
        <f>'Форма 1'!T577</f>
        <v>46022</v>
      </c>
      <c r="AC577" s="130" t="str">
        <f>'Форма 1'!U577</f>
        <v>РО</v>
      </c>
    </row>
    <row r="578" spans="1:29" x14ac:dyDescent="0.25">
      <c r="A578" s="28">
        <f t="shared" si="111"/>
        <v>5</v>
      </c>
      <c r="B578" s="74" t="str">
        <f>IF(ISBLANK('Форма 1'!B578),"",'Форма 1'!B578)</f>
        <v>Муниципальное образование "Город Березники" Пермского края</v>
      </c>
      <c r="C578" s="87" t="s">
        <v>4</v>
      </c>
      <c r="D578" s="29">
        <f>IF(ISBLANK(C578),"Введите адрес",IF(C578='Форма 1'!C578,SUM(E578:K578,M578:S578,Форма2[[#This Row],[19]:[22]]),"Ошибка в адресе!"))</f>
        <v>13735880.91</v>
      </c>
      <c r="E578" s="30" t="str">
        <f>IF(ISNUMBER('Форма 1'!Z578),ROUND('Форма 1'!$I578*VLOOKUP('Форма 1'!$G578,'Предельники 2022'!$B$4:$X$28,'Форма 1'!Z$7),2),"")</f>
        <v/>
      </c>
      <c r="F578" s="30" t="str">
        <f>IF(ISNUMBER('Форма 1'!AA578),ROUND('Форма 1'!$I578*VLOOKUP('Форма 1'!$G578,'Предельники 2022'!$B$4:$X$28,'Форма 1'!AA$7),2),"")</f>
        <v/>
      </c>
      <c r="G578" s="30" t="str">
        <f>IF(ISNUMBER('Форма 1'!AB578),ROUND('Форма 1'!$I578*VLOOKUP('Форма 1'!$G578,'Предельники 2022'!$B$4:$X$28,'Форма 1'!AB$7),2),"")</f>
        <v/>
      </c>
      <c r="H578" s="30" t="str">
        <f>IF(ISNUMBER('Форма 1'!AC578),ROUND('Форма 1'!$I578*VLOOKUP('Форма 1'!$G578,'Предельники 2022'!$B$4:$X$28,'Форма 1'!AC$7),2),"")</f>
        <v/>
      </c>
      <c r="I578" s="30" t="str">
        <f>IF(ISNUMBER('Форма 1'!AD578),ROUND('Форма 1'!$I578*VLOOKUP('Форма 1'!$G578,'Предельники 2022'!$B$4:$X$28,'Форма 1'!AD$7),2),"")</f>
        <v/>
      </c>
      <c r="J578" s="30" t="str">
        <f>IF(ISNUMBER('Форма 1'!AE578),ROUND('Форма 1'!$I578*VLOOKUP('Форма 1'!$G578,'Предельники 2022'!$B$4:$X$28,'Форма 1'!AE$7),2),"")</f>
        <v/>
      </c>
      <c r="K578" s="30" t="str">
        <f>IF(ISNUMBER('Форма 1'!AF578),ROUND('Форма 1'!$I578*VLOOKUP('Форма 1'!$G578,'Предельники 2022'!$B$4:$X$28,'Форма 1'!AF$7),2),"")</f>
        <v/>
      </c>
      <c r="L578" s="31" t="str">
        <f>IF(ISBLANK('Форма 1'!AG578),"",'Форма 1'!AG578)</f>
        <v/>
      </c>
      <c r="M578" s="32" t="str">
        <f>IF(ISBLANK('Форма 1'!AH578),"",'Форма 1'!AH578)</f>
        <v/>
      </c>
      <c r="N578" s="30">
        <f>IF(ISNUMBER('Форма 1'!AI578),ROUND('Форма 1'!$I578*VLOOKUP('Форма 1'!$G578,'Предельники 2022'!$B$4:$X$28,'Форма 1'!AI$7),2),"")</f>
        <v>13735880.91</v>
      </c>
      <c r="O578" s="30" t="str">
        <f>IF(ISNUMBER('Форма 1'!AJ578),ROUND('Форма 1'!$I578*VLOOKUP('Форма 1'!$G578,'Предельники 2022'!$B$4:$X$28,'Форма 1'!AJ$7),2),"")</f>
        <v/>
      </c>
      <c r="P578" s="30" t="str">
        <f>IF(ISNUMBER('Форма 1'!AK578),ROUND('Форма 1'!$I578*VLOOKUP('Форма 1'!$G578,'Предельники 2022'!$B$4:$X$28,'Форма 1'!AK$7),2),"")</f>
        <v/>
      </c>
      <c r="Q578" s="30" t="str">
        <f>IF(ISNUMBER('Форма 1'!AL578),ROUND('Форма 1'!$I578*VLOOKUP('Форма 1'!$G578,'Предельники 2022'!$B$4:$X$28,'Форма 1'!AL$7),2),"")</f>
        <v/>
      </c>
      <c r="R578" s="30" t="str">
        <f>IF(ISNUMBER('Форма 1'!AM578),ROUND('Форма 1'!$I578*VLOOKUP('Форма 1'!$G578,'Предельники 2022'!$B$4:$X$28,'Форма 1'!AM$7),2),"")</f>
        <v/>
      </c>
      <c r="S578" s="93" t="str">
        <f t="shared" si="112"/>
        <v/>
      </c>
      <c r="T578" s="93" t="str">
        <f>IF(ISNUMBER('Форма 1'!AN578),INDEX('Предельники 2022'!$C$4:$X$28,MATCH('Форма 1'!$G578,'Предельники 2022'!$B$4:$B$28,0),MATCH(T$5,'Предельники 2022'!$C$3:$X$3,0)),"")</f>
        <v/>
      </c>
      <c r="U578" s="93" t="str">
        <f>IF(ISNUMBER('Форма 1'!AO578),INDEX('Предельники 2022'!$C$4:$X$28,MATCH('Форма 1'!$G578,'Предельники 2022'!$B$4:$B$28,0),MATCH(U$5,'Предельники 2022'!$C$3:$X$3,0)),"")</f>
        <v/>
      </c>
      <c r="V578" s="93" t="str">
        <f>IF(ISNUMBER('Форма 1'!AP578),INDEX('Предельники 2022'!$C$4:$X$28,MATCH('Форма 1'!$G578,'Предельники 2022'!$B$4:$B$28,0),MATCH(V$5,'Предельники 2022'!$C$3:$X$3,0)),"")</f>
        <v/>
      </c>
      <c r="W578" s="93" t="str">
        <f>IF(ISNUMBER('Форма 1'!AQ578),INDEX('Предельники 2022'!$C$4:$X$28,MATCH('Форма 1'!$G578,'Предельники 2022'!$B$4:$B$28,0),MATCH(W$5,'Предельники 2022'!$C$3:$X$3,0)),"")</f>
        <v/>
      </c>
      <c r="X578" s="30" t="str">
        <f>IF(ISNUMBER('Форма 1'!AR578),ROUND('Форма 1'!$I578*VLOOKUP('Форма 1'!$G578,'Предельники 2022'!$B$4:$X$28,'Форма 1'!AR$7),2),"")</f>
        <v/>
      </c>
      <c r="Y578" s="30" t="str">
        <f>IF(ISNUMBER('Форма 1'!AS578),ROUND('Форма 1'!$I578*VLOOKUP('Форма 1'!$G578,'Предельники 2022'!$B$4:$X$28,'Форма 1'!AS$7),2),"")</f>
        <v/>
      </c>
      <c r="Z578" s="30" t="str">
        <f>IF(ISNUMBER('Форма 1'!AT578),ROUND('Форма 1'!$I578*VLOOKUP('Форма 1'!$G578,'Предельники 2022'!$B$4:$X$28,'Форма 1'!AT$7),2),"")</f>
        <v/>
      </c>
      <c r="AA578" s="32"/>
      <c r="AB578" s="128">
        <f>'Форма 1'!T578</f>
        <v>46022</v>
      </c>
      <c r="AC578" s="130" t="str">
        <f>'Форма 1'!U578</f>
        <v>РО</v>
      </c>
    </row>
    <row r="579" spans="1:29" x14ac:dyDescent="0.25">
      <c r="A579" s="28">
        <f t="shared" si="111"/>
        <v>6</v>
      </c>
      <c r="B579" s="74" t="str">
        <f>IF(ISBLANK('Форма 1'!B579),"",'Форма 1'!B579)</f>
        <v>Муниципальное образование "Город Березники" Пермского края</v>
      </c>
      <c r="C579" s="87" t="s">
        <v>309</v>
      </c>
      <c r="D579" s="29">
        <f>IF(ISBLANK(C579),"Введите адрес",IF(C579='Форма 1'!C579,SUM(E579:K579,M579:S579,Форма2[[#This Row],[19]:[22]]),"Ошибка в адресе!"))</f>
        <v>19915557.93</v>
      </c>
      <c r="E579" s="30">
        <f>IF(ISNUMBER('Форма 1'!Z579),ROUND('Форма 1'!$I579*VLOOKUP('Форма 1'!$G579,'Предельники 2022'!$B$4:$X$28,'Форма 1'!Z$7),2),"")</f>
        <v>526296.42000000004</v>
      </c>
      <c r="F579" s="30">
        <f>IF(ISNUMBER('Форма 1'!AA579),ROUND('Форма 1'!$I579*VLOOKUP('Форма 1'!$G579,'Предельники 2022'!$B$4:$X$28,'Форма 1'!AA$7),2),"")</f>
        <v>5972485.3200000003</v>
      </c>
      <c r="G579" s="30" t="str">
        <f>IF(ISNUMBER('Форма 1'!AB579),ROUND('Форма 1'!$I579*VLOOKUP('Форма 1'!$G579,'Предельники 2022'!$B$4:$X$28,'Форма 1'!AB$7),2),"")</f>
        <v/>
      </c>
      <c r="H579" s="30">
        <f>IF(ISNUMBER('Форма 1'!AC579),ROUND('Форма 1'!$I579*VLOOKUP('Форма 1'!$G579,'Предельники 2022'!$B$4:$X$28,'Форма 1'!AC$7),2),"")</f>
        <v>268622.90999999997</v>
      </c>
      <c r="I579" s="30">
        <f>IF(ISNUMBER('Форма 1'!AD579),ROUND('Форма 1'!$I579*VLOOKUP('Форма 1'!$G579,'Предельники 2022'!$B$4:$X$28,'Форма 1'!AD$7),2),"")</f>
        <v>828471.42</v>
      </c>
      <c r="J579" s="30">
        <f>IF(ISNUMBER('Форма 1'!AE579),ROUND('Форма 1'!$I579*VLOOKUP('Форма 1'!$G579,'Предельники 2022'!$B$4:$X$28,'Форма 1'!AE$7),2),"")</f>
        <v>458367.48</v>
      </c>
      <c r="K579" s="30" t="str">
        <f>IF(ISNUMBER('Форма 1'!AF579),ROUND('Форма 1'!$I579*VLOOKUP('Форма 1'!$G579,'Предельники 2022'!$B$4:$X$28,'Форма 1'!AF$7),2),"")</f>
        <v/>
      </c>
      <c r="L579" s="31" t="str">
        <f>IF(ISBLANK('Форма 1'!AG579),"",'Форма 1'!AG579)</f>
        <v/>
      </c>
      <c r="M579" s="32" t="str">
        <f>IF(ISBLANK('Форма 1'!AH579),"",'Форма 1'!AH579)</f>
        <v/>
      </c>
      <c r="N579" s="30">
        <f>IF(ISNUMBER('Форма 1'!AI579),ROUND('Форма 1'!$I579*VLOOKUP('Форма 1'!$G579,'Предельники 2022'!$B$4:$X$28,'Форма 1'!AI$7),2),"")</f>
        <v>6795304.29</v>
      </c>
      <c r="O579" s="30">
        <f>IF(ISNUMBER('Форма 1'!AJ579),ROUND('Форма 1'!$I579*VLOOKUP('Форма 1'!$G579,'Предельники 2022'!$B$4:$X$28,'Форма 1'!AJ$7),2),"")</f>
        <v>4143103.65</v>
      </c>
      <c r="P579" s="30" t="str">
        <f>IF(ISNUMBER('Форма 1'!AK579),ROUND('Форма 1'!$I579*VLOOKUP('Форма 1'!$G579,'Предельники 2022'!$B$4:$X$28,'Форма 1'!AK$7),2),"")</f>
        <v/>
      </c>
      <c r="Q579" s="30" t="str">
        <f>IF(ISNUMBER('Форма 1'!AL579),ROUND('Форма 1'!$I579*VLOOKUP('Форма 1'!$G579,'Предельники 2022'!$B$4:$X$28,'Форма 1'!AL$7),2),"")</f>
        <v/>
      </c>
      <c r="R579" s="30">
        <f>IF(ISNUMBER('Форма 1'!AM579),ROUND('Форма 1'!$I579*VLOOKUP('Форма 1'!$G579,'Предельники 2022'!$B$4:$X$28,'Форма 1'!AM$7),2),"")</f>
        <v>922906.44</v>
      </c>
      <c r="S579" s="93" t="str">
        <f t="shared" si="112"/>
        <v/>
      </c>
      <c r="T579" s="93" t="str">
        <f>IF(ISNUMBER('Форма 1'!AN579),INDEX('Предельники 2022'!$C$4:$X$28,MATCH('Форма 1'!$G579,'Предельники 2022'!$B$4:$B$28,0),MATCH(T$5,'Предельники 2022'!$C$3:$X$3,0)),"")</f>
        <v/>
      </c>
      <c r="U579" s="93" t="str">
        <f>IF(ISNUMBER('Форма 1'!AO579),INDEX('Предельники 2022'!$C$4:$X$28,MATCH('Форма 1'!$G579,'Предельники 2022'!$B$4:$B$28,0),MATCH(U$5,'Предельники 2022'!$C$3:$X$3,0)),"")</f>
        <v/>
      </c>
      <c r="V579" s="93" t="str">
        <f>IF(ISNUMBER('Форма 1'!AP579),INDEX('Предельники 2022'!$C$4:$X$28,MATCH('Форма 1'!$G579,'Предельники 2022'!$B$4:$B$28,0),MATCH(V$5,'Предельники 2022'!$C$3:$X$3,0)),"")</f>
        <v/>
      </c>
      <c r="W579" s="93" t="str">
        <f>IF(ISNUMBER('Форма 1'!AQ579),INDEX('Предельники 2022'!$C$4:$X$28,MATCH('Форма 1'!$G579,'Предельники 2022'!$B$4:$B$28,0),MATCH(W$5,'Предельники 2022'!$C$3:$X$3,0)),"")</f>
        <v/>
      </c>
      <c r="X579" s="30" t="str">
        <f>IF(ISNUMBER('Форма 1'!AR579),ROUND('Форма 1'!$I579*VLOOKUP('Форма 1'!$G579,'Предельники 2022'!$B$4:$X$28,'Форма 1'!AR$7),2),"")</f>
        <v/>
      </c>
      <c r="Y579" s="30" t="str">
        <f>IF(ISNUMBER('Форма 1'!AS579),ROUND('Форма 1'!$I579*VLOOKUP('Форма 1'!$G579,'Предельники 2022'!$B$4:$X$28,'Форма 1'!AS$7),2),"")</f>
        <v/>
      </c>
      <c r="Z579" s="30" t="str">
        <f>IF(ISNUMBER('Форма 1'!AT579),ROUND('Форма 1'!$I579*VLOOKUP('Форма 1'!$G579,'Предельники 2022'!$B$4:$X$28,'Форма 1'!AT$7),2),"")</f>
        <v/>
      </c>
      <c r="AA579" s="32"/>
      <c r="AB579" s="128">
        <f>'Форма 1'!T579</f>
        <v>46022</v>
      </c>
      <c r="AC579" s="130" t="str">
        <f>'Форма 1'!U579</f>
        <v>РО</v>
      </c>
    </row>
    <row r="580" spans="1:29" x14ac:dyDescent="0.25">
      <c r="A580" s="28">
        <f t="shared" si="111"/>
        <v>7</v>
      </c>
      <c r="B580" s="74" t="str">
        <f>IF(ISBLANK('Форма 1'!B580),"",'Форма 1'!B580)</f>
        <v>Муниципальное образование "Город Березники" Пермского края</v>
      </c>
      <c r="C580" s="87" t="s">
        <v>371</v>
      </c>
      <c r="D580" s="29">
        <f>IF(ISBLANK(C580),"Введите адрес",IF(C580='Форма 1'!C580,SUM(E580:K580,M580:S580,Форма2[[#This Row],[19]:[22]]),"Ошибка в адресе!"))</f>
        <v>30923735.52</v>
      </c>
      <c r="E580" s="30">
        <f>IF(ISNUMBER('Форма 1'!Z580),ROUND('Форма 1'!$I580*VLOOKUP('Форма 1'!$G580,'Предельники 2022'!$B$4:$X$28,'Форма 1'!Z$7),2),"")</f>
        <v>817202.88</v>
      </c>
      <c r="F580" s="30">
        <f>IF(ISNUMBER('Форма 1'!AA580),ROUND('Форма 1'!$I580*VLOOKUP('Форма 1'!$G580,'Предельники 2022'!$B$4:$X$28,'Форма 1'!AA$7),2),"")</f>
        <v>9273732.4800000004</v>
      </c>
      <c r="G580" s="30" t="str">
        <f>IF(ISNUMBER('Форма 1'!AB580),ROUND('Форма 1'!$I580*VLOOKUP('Форма 1'!$G580,'Предельники 2022'!$B$4:$X$28,'Форма 1'!AB$7),2),"")</f>
        <v/>
      </c>
      <c r="H580" s="30">
        <f>IF(ISNUMBER('Форма 1'!AC580),ROUND('Форма 1'!$I580*VLOOKUP('Форма 1'!$G580,'Предельники 2022'!$B$4:$X$28,'Форма 1'!AC$7),2),"")</f>
        <v>417102.24</v>
      </c>
      <c r="I580" s="30">
        <f>IF(ISNUMBER('Форма 1'!AD580),ROUND('Форма 1'!$I580*VLOOKUP('Форма 1'!$G580,'Предельники 2022'!$B$4:$X$28,'Форма 1'!AD$7),2),"")</f>
        <v>1286402.8799999999</v>
      </c>
      <c r="J580" s="30">
        <f>IF(ISNUMBER('Форма 1'!AE580),ROUND('Форма 1'!$I580*VLOOKUP('Форма 1'!$G580,'Предельники 2022'!$B$4:$X$28,'Форма 1'!AE$7),2),"")</f>
        <v>711726.72</v>
      </c>
      <c r="K580" s="30" t="str">
        <f>IF(ISNUMBER('Форма 1'!AF580),ROUND('Форма 1'!$I580*VLOOKUP('Форма 1'!$G580,'Предельники 2022'!$B$4:$X$28,'Форма 1'!AF$7),2),"")</f>
        <v/>
      </c>
      <c r="L580" s="31" t="str">
        <f>IF(ISBLANK('Форма 1'!AG580),"",'Форма 1'!AG580)</f>
        <v/>
      </c>
      <c r="M580" s="32" t="str">
        <f>IF(ISBLANK('Форма 1'!AH580),"",'Форма 1'!AH580)</f>
        <v/>
      </c>
      <c r="N580" s="30">
        <f>IF(ISNUMBER('Форма 1'!AI580),ROUND('Форма 1'!$I580*VLOOKUP('Форма 1'!$G580,'Предельники 2022'!$B$4:$X$28,'Форма 1'!AI$7),2),"")</f>
        <v>10551358.560000001</v>
      </c>
      <c r="O580" s="30">
        <f>IF(ISNUMBER('Форма 1'!AJ580),ROUND('Форма 1'!$I580*VLOOKUP('Форма 1'!$G580,'Предельники 2022'!$B$4:$X$28,'Форма 1'!AJ$7),2),"")</f>
        <v>6433173.5999999996</v>
      </c>
      <c r="P580" s="30" t="str">
        <f>IF(ISNUMBER('Форма 1'!AK580),ROUND('Форма 1'!$I580*VLOOKUP('Форма 1'!$G580,'Предельники 2022'!$B$4:$X$28,'Форма 1'!AK$7),2),"")</f>
        <v/>
      </c>
      <c r="Q580" s="30" t="str">
        <f>IF(ISNUMBER('Форма 1'!AL580),ROUND('Форма 1'!$I580*VLOOKUP('Форма 1'!$G580,'Предельники 2022'!$B$4:$X$28,'Форма 1'!AL$7),2),"")</f>
        <v/>
      </c>
      <c r="R580" s="30">
        <f>IF(ISNUMBER('Форма 1'!AM580),ROUND('Форма 1'!$I580*VLOOKUP('Форма 1'!$G580,'Предельники 2022'!$B$4:$X$28,'Форма 1'!AM$7),2),"")</f>
        <v>1433036.16</v>
      </c>
      <c r="S580" s="93" t="str">
        <f t="shared" si="112"/>
        <v/>
      </c>
      <c r="T580" s="93" t="str">
        <f>IF(ISNUMBER('Форма 1'!AN580),INDEX('Предельники 2022'!$C$4:$X$28,MATCH('Форма 1'!$G580,'Предельники 2022'!$B$4:$B$28,0),MATCH(T$5,'Предельники 2022'!$C$3:$X$3,0)),"")</f>
        <v/>
      </c>
      <c r="U580" s="93" t="str">
        <f>IF(ISNUMBER('Форма 1'!AO580),INDEX('Предельники 2022'!$C$4:$X$28,MATCH('Форма 1'!$G580,'Предельники 2022'!$B$4:$B$28,0),MATCH(U$5,'Предельники 2022'!$C$3:$X$3,0)),"")</f>
        <v/>
      </c>
      <c r="V580" s="93" t="str">
        <f>IF(ISNUMBER('Форма 1'!AP580),INDEX('Предельники 2022'!$C$4:$X$28,MATCH('Форма 1'!$G580,'Предельники 2022'!$B$4:$B$28,0),MATCH(V$5,'Предельники 2022'!$C$3:$X$3,0)),"")</f>
        <v/>
      </c>
      <c r="W580" s="93" t="str">
        <f>IF(ISNUMBER('Форма 1'!AQ580),INDEX('Предельники 2022'!$C$4:$X$28,MATCH('Форма 1'!$G580,'Предельники 2022'!$B$4:$B$28,0),MATCH(W$5,'Предельники 2022'!$C$3:$X$3,0)),"")</f>
        <v/>
      </c>
      <c r="X580" s="30" t="str">
        <f>IF(ISNUMBER('Форма 1'!AR580),ROUND('Форма 1'!$I580*VLOOKUP('Форма 1'!$G580,'Предельники 2022'!$B$4:$X$28,'Форма 1'!AR$7),2),"")</f>
        <v/>
      </c>
      <c r="Y580" s="30" t="str">
        <f>IF(ISNUMBER('Форма 1'!AS580),ROUND('Форма 1'!$I580*VLOOKUP('Форма 1'!$G580,'Предельники 2022'!$B$4:$X$28,'Форма 1'!AS$7),2),"")</f>
        <v/>
      </c>
      <c r="Z580" s="30" t="str">
        <f>IF(ISNUMBER('Форма 1'!AT580),ROUND('Форма 1'!$I580*VLOOKUP('Форма 1'!$G580,'Предельники 2022'!$B$4:$X$28,'Форма 1'!AT$7),2),"")</f>
        <v/>
      </c>
      <c r="AA580" s="32"/>
      <c r="AB580" s="128">
        <f>'Форма 1'!T580</f>
        <v>46022</v>
      </c>
      <c r="AC580" s="130" t="str">
        <f>'Форма 1'!U580</f>
        <v>РО</v>
      </c>
    </row>
    <row r="581" spans="1:29" x14ac:dyDescent="0.25">
      <c r="A581" s="28">
        <f t="shared" si="111"/>
        <v>8</v>
      </c>
      <c r="B581" s="74" t="str">
        <f>IF(ISBLANK('Форма 1'!B581),"",'Форма 1'!B581)</f>
        <v>Муниципальное образование "Город Березники" Пермского края</v>
      </c>
      <c r="C581" s="87" t="s">
        <v>372</v>
      </c>
      <c r="D581" s="29">
        <f>IF(ISBLANK(C581),"Введите адрес",IF(C581='Форма 1'!C581,SUM(E581:K581,M581:S581,Форма2[[#This Row],[19]:[22]]),"Ошибка в адресе!"))</f>
        <v>17296685.890000001</v>
      </c>
      <c r="E581" s="30" t="str">
        <f>IF(ISNUMBER('Форма 1'!Z581),ROUND('Форма 1'!$I581*VLOOKUP('Форма 1'!$G581,'Предельники 2022'!$B$4:$X$28,'Форма 1'!Z$7),2),"")</f>
        <v/>
      </c>
      <c r="F581" s="30">
        <f>IF(ISNUMBER('Форма 1'!AA581),ROUND('Форма 1'!$I581*VLOOKUP('Форма 1'!$G581,'Предельники 2022'!$B$4:$X$28,'Форма 1'!AA$7),2),"")</f>
        <v>7212343.0300000003</v>
      </c>
      <c r="G581" s="30" t="str">
        <f>IF(ISNUMBER('Форма 1'!AB581),ROUND('Форма 1'!$I581*VLOOKUP('Форма 1'!$G581,'Предельники 2022'!$B$4:$X$28,'Форма 1'!AB$7),2),"")</f>
        <v/>
      </c>
      <c r="H581" s="30">
        <f>IF(ISNUMBER('Форма 1'!AC581),ROUND('Форма 1'!$I581*VLOOKUP('Форма 1'!$G581,'Предельники 2022'!$B$4:$X$28,'Форма 1'!AC$7),2),"")</f>
        <v>324387.67</v>
      </c>
      <c r="I581" s="30">
        <f>IF(ISNUMBER('Форма 1'!AD581),ROUND('Форма 1'!$I581*VLOOKUP('Форма 1'!$G581,'Предельники 2022'!$B$4:$X$28,'Форма 1'!AD$7),2),"")</f>
        <v>1000457.89</v>
      </c>
      <c r="J581" s="30">
        <f>IF(ISNUMBER('Форма 1'!AE581),ROUND('Форма 1'!$I581*VLOOKUP('Форма 1'!$G581,'Предельники 2022'!$B$4:$X$28,'Форма 1'!AE$7),2),"")</f>
        <v>553522.25</v>
      </c>
      <c r="K581" s="30" t="str">
        <f>IF(ISNUMBER('Форма 1'!AF581),ROUND('Форма 1'!$I581*VLOOKUP('Форма 1'!$G581,'Предельники 2022'!$B$4:$X$28,'Форма 1'!AF$7),2),"")</f>
        <v/>
      </c>
      <c r="L581" s="31" t="str">
        <f>IF(ISBLANK('Форма 1'!AG581),"",'Форма 1'!AG581)</f>
        <v/>
      </c>
      <c r="M581" s="32" t="str">
        <f>IF(ISBLANK('Форма 1'!AH581),"",'Форма 1'!AH581)</f>
        <v/>
      </c>
      <c r="N581" s="30">
        <f>IF(ISNUMBER('Форма 1'!AI581),ROUND('Форма 1'!$I581*VLOOKUP('Форма 1'!$G581,'Предельники 2022'!$B$4:$X$28,'Форма 1'!AI$7),2),"")</f>
        <v>8205975.0499999998</v>
      </c>
      <c r="O581" s="30" t="str">
        <f>IF(ISNUMBER('Форма 1'!AJ581),ROUND('Форма 1'!$I581*VLOOKUP('Форма 1'!$G581,'Предельники 2022'!$B$4:$X$28,'Форма 1'!AJ$7),2),"")</f>
        <v/>
      </c>
      <c r="P581" s="30" t="str">
        <f>IF(ISNUMBER('Форма 1'!AK581),ROUND('Форма 1'!$I581*VLOOKUP('Форма 1'!$G581,'Предельники 2022'!$B$4:$X$28,'Форма 1'!AK$7),2),"")</f>
        <v/>
      </c>
      <c r="Q581" s="30" t="str">
        <f>IF(ISNUMBER('Форма 1'!AL581),ROUND('Форма 1'!$I581*VLOOKUP('Форма 1'!$G581,'Предельники 2022'!$B$4:$X$28,'Форма 1'!AL$7),2),"")</f>
        <v/>
      </c>
      <c r="R581" s="30" t="str">
        <f>IF(ISNUMBER('Форма 1'!AM581),ROUND('Форма 1'!$I581*VLOOKUP('Форма 1'!$G581,'Предельники 2022'!$B$4:$X$28,'Форма 1'!AM$7),2),"")</f>
        <v/>
      </c>
      <c r="S581" s="93" t="str">
        <f t="shared" si="112"/>
        <v/>
      </c>
      <c r="T581" s="93" t="str">
        <f>IF(ISNUMBER('Форма 1'!AN581),INDEX('Предельники 2022'!$C$4:$X$28,MATCH('Форма 1'!$G581,'Предельники 2022'!$B$4:$B$28,0),MATCH(T$5,'Предельники 2022'!$C$3:$X$3,0)),"")</f>
        <v/>
      </c>
      <c r="U581" s="93" t="str">
        <f>IF(ISNUMBER('Форма 1'!AO581),INDEX('Предельники 2022'!$C$4:$X$28,MATCH('Форма 1'!$G581,'Предельники 2022'!$B$4:$B$28,0),MATCH(U$5,'Предельники 2022'!$C$3:$X$3,0)),"")</f>
        <v/>
      </c>
      <c r="V581" s="93" t="str">
        <f>IF(ISNUMBER('Форма 1'!AP581),INDEX('Предельники 2022'!$C$4:$X$28,MATCH('Форма 1'!$G581,'Предельники 2022'!$B$4:$B$28,0),MATCH(V$5,'Предельники 2022'!$C$3:$X$3,0)),"")</f>
        <v/>
      </c>
      <c r="W581" s="93" t="str">
        <f>IF(ISNUMBER('Форма 1'!AQ581),INDEX('Предельники 2022'!$C$4:$X$28,MATCH('Форма 1'!$G581,'Предельники 2022'!$B$4:$B$28,0),MATCH(W$5,'Предельники 2022'!$C$3:$X$3,0)),"")</f>
        <v/>
      </c>
      <c r="X581" s="30" t="str">
        <f>IF(ISNUMBER('Форма 1'!AR581),ROUND('Форма 1'!$I581*VLOOKUP('Форма 1'!$G581,'Предельники 2022'!$B$4:$X$28,'Форма 1'!AR$7),2),"")</f>
        <v/>
      </c>
      <c r="Y581" s="30" t="str">
        <f>IF(ISNUMBER('Форма 1'!AS581),ROUND('Форма 1'!$I581*VLOOKUP('Форма 1'!$G581,'Предельники 2022'!$B$4:$X$28,'Форма 1'!AS$7),2),"")</f>
        <v/>
      </c>
      <c r="Z581" s="30" t="str">
        <f>IF(ISNUMBER('Форма 1'!AT581),ROUND('Форма 1'!$I581*VLOOKUP('Форма 1'!$G581,'Предельники 2022'!$B$4:$X$28,'Форма 1'!AT$7),2),"")</f>
        <v/>
      </c>
      <c r="AA581" s="32"/>
      <c r="AB581" s="128">
        <f>'Форма 1'!T581</f>
        <v>46022</v>
      </c>
      <c r="AC581" s="130" t="str">
        <f>'Форма 1'!U581</f>
        <v>РО</v>
      </c>
    </row>
    <row r="582" spans="1:29" x14ac:dyDescent="0.25">
      <c r="A582" s="28">
        <f t="shared" si="111"/>
        <v>9</v>
      </c>
      <c r="B582" s="74" t="str">
        <f>IF(ISBLANK('Форма 1'!B582),"",'Форма 1'!B582)</f>
        <v>Муниципальное образование "Город Березники" Пермского края</v>
      </c>
      <c r="C582" s="87" t="s">
        <v>310</v>
      </c>
      <c r="D582" s="29">
        <f>IF(ISBLANK(C582),"Введите адрес",IF(C582='Форма 1'!C582,SUM(E582:K582,M582:S582,Форма2[[#This Row],[19]:[22]]),"Ошибка в адресе!"))</f>
        <v>13647328.58</v>
      </c>
      <c r="E582" s="30">
        <f>IF(ISNUMBER('Форма 1'!Z582),ROUND('Форма 1'!$I582*VLOOKUP('Форма 1'!$G582,'Предельники 2022'!$B$4:$X$28,'Форма 1'!Z$7),2),"")</f>
        <v>1526925.95</v>
      </c>
      <c r="F582" s="30">
        <f>IF(ISNUMBER('Форма 1'!AA582),ROUND('Форма 1'!$I582*VLOOKUP('Форма 1'!$G582,'Предельники 2022'!$B$4:$X$28,'Форма 1'!AA$7),2),"")</f>
        <v>7310178.9000000004</v>
      </c>
      <c r="G582" s="30" t="str">
        <f>IF(ISNUMBER('Форма 1'!AB582),ROUND('Форма 1'!$I582*VLOOKUP('Форма 1'!$G582,'Предельники 2022'!$B$4:$X$28,'Форма 1'!AB$7),2),"")</f>
        <v/>
      </c>
      <c r="H582" s="30">
        <f>IF(ISNUMBER('Форма 1'!AC582),ROUND('Форма 1'!$I582*VLOOKUP('Форма 1'!$G582,'Предельники 2022'!$B$4:$X$28,'Форма 1'!AC$7),2),"")</f>
        <v>955338.86</v>
      </c>
      <c r="I582" s="30">
        <f>IF(ISNUMBER('Форма 1'!AD582),ROUND('Форма 1'!$I582*VLOOKUP('Форма 1'!$G582,'Предельники 2022'!$B$4:$X$28,'Форма 1'!AD$7),2),"")</f>
        <v>2516910.9</v>
      </c>
      <c r="J582" s="30">
        <f>IF(ISNUMBER('Форма 1'!AE582),ROUND('Форма 1'!$I582*VLOOKUP('Форма 1'!$G582,'Предельники 2022'!$B$4:$X$28,'Форма 1'!AE$7),2),"")</f>
        <v>1337973.97</v>
      </c>
      <c r="K582" s="30" t="str">
        <f>IF(ISNUMBER('Форма 1'!AF582),ROUND('Форма 1'!$I582*VLOOKUP('Форма 1'!$G582,'Предельники 2022'!$B$4:$X$28,'Форма 1'!AF$7),2),"")</f>
        <v/>
      </c>
      <c r="L582" s="31" t="str">
        <f>IF(ISBLANK('Форма 1'!AG582),"",'Форма 1'!AG582)</f>
        <v/>
      </c>
      <c r="M582" s="32" t="str">
        <f>IF(ISBLANK('Форма 1'!AH582),"",'Форма 1'!AH582)</f>
        <v/>
      </c>
      <c r="N582" s="30" t="str">
        <f>IF(ISNUMBER('Форма 1'!AI582),ROUND('Форма 1'!$I582*VLOOKUP('Форма 1'!$G582,'Предельники 2022'!$B$4:$X$28,'Форма 1'!AI$7),2),"")</f>
        <v/>
      </c>
      <c r="O582" s="30" t="str">
        <f>IF(ISNUMBER('Форма 1'!AJ582),ROUND('Форма 1'!$I582*VLOOKUP('Форма 1'!$G582,'Предельники 2022'!$B$4:$X$28,'Форма 1'!AJ$7),2),"")</f>
        <v/>
      </c>
      <c r="P582" s="30" t="str">
        <f>IF(ISNUMBER('Форма 1'!AK582),ROUND('Форма 1'!$I582*VLOOKUP('Форма 1'!$G582,'Предельники 2022'!$B$4:$X$28,'Форма 1'!AK$7),2),"")</f>
        <v/>
      </c>
      <c r="Q582" s="30" t="str">
        <f>IF(ISNUMBER('Форма 1'!AL582),ROUND('Форма 1'!$I582*VLOOKUP('Форма 1'!$G582,'Предельники 2022'!$B$4:$X$28,'Форма 1'!AL$7),2),"")</f>
        <v/>
      </c>
      <c r="R582" s="30" t="str">
        <f>IF(ISNUMBER('Форма 1'!AM582),ROUND('Форма 1'!$I582*VLOOKUP('Форма 1'!$G582,'Предельники 2022'!$B$4:$X$28,'Форма 1'!AM$7),2),"")</f>
        <v/>
      </c>
      <c r="S582" s="93" t="str">
        <f t="shared" si="112"/>
        <v/>
      </c>
      <c r="T582" s="93" t="str">
        <f>IF(ISNUMBER('Форма 1'!AN582),INDEX('Предельники 2022'!$C$4:$X$28,MATCH('Форма 1'!$G582,'Предельники 2022'!$B$4:$B$28,0),MATCH(T$5,'Предельники 2022'!$C$3:$X$3,0)),"")</f>
        <v/>
      </c>
      <c r="U582" s="93" t="str">
        <f>IF(ISNUMBER('Форма 1'!AO582),INDEX('Предельники 2022'!$C$4:$X$28,MATCH('Форма 1'!$G582,'Предельники 2022'!$B$4:$B$28,0),MATCH(U$5,'Предельники 2022'!$C$3:$X$3,0)),"")</f>
        <v/>
      </c>
      <c r="V582" s="93" t="str">
        <f>IF(ISNUMBER('Форма 1'!AP582),INDEX('Предельники 2022'!$C$4:$X$28,MATCH('Форма 1'!$G582,'Предельники 2022'!$B$4:$B$28,0),MATCH(V$5,'Предельники 2022'!$C$3:$X$3,0)),"")</f>
        <v/>
      </c>
      <c r="W582" s="93" t="str">
        <f>IF(ISNUMBER('Форма 1'!AQ582),INDEX('Предельники 2022'!$C$4:$X$28,MATCH('Форма 1'!$G582,'Предельники 2022'!$B$4:$B$28,0),MATCH(W$5,'Предельники 2022'!$C$3:$X$3,0)),"")</f>
        <v/>
      </c>
      <c r="X582" s="30" t="str">
        <f>IF(ISNUMBER('Форма 1'!AR582),ROUND('Форма 1'!$I582*VLOOKUP('Форма 1'!$G582,'Предельники 2022'!$B$4:$X$28,'Форма 1'!AR$7),2),"")</f>
        <v/>
      </c>
      <c r="Y582" s="30" t="str">
        <f>IF(ISNUMBER('Форма 1'!AS582),ROUND('Форма 1'!$I582*VLOOKUP('Форма 1'!$G582,'Предельники 2022'!$B$4:$X$28,'Форма 1'!AS$7),2),"")</f>
        <v/>
      </c>
      <c r="Z582" s="30" t="str">
        <f>IF(ISNUMBER('Форма 1'!AT582),ROUND('Форма 1'!$I582*VLOOKUP('Форма 1'!$G582,'Предельники 2022'!$B$4:$X$28,'Форма 1'!AT$7),2),"")</f>
        <v/>
      </c>
      <c r="AA582" s="32"/>
      <c r="AB582" s="128">
        <f>'Форма 1'!T582</f>
        <v>46022</v>
      </c>
      <c r="AC582" s="130" t="str">
        <f>'Форма 1'!U582</f>
        <v>РО</v>
      </c>
    </row>
    <row r="583" spans="1:29" x14ac:dyDescent="0.25">
      <c r="A583" s="28">
        <f t="shared" si="111"/>
        <v>10</v>
      </c>
      <c r="B583" s="74" t="str">
        <f>IF(ISBLANK('Форма 1'!B583),"",'Форма 1'!B583)</f>
        <v>Муниципальное образование "Город Березники" Пермского края</v>
      </c>
      <c r="C583" s="87" t="s">
        <v>6</v>
      </c>
      <c r="D583" s="29">
        <f>IF(ISBLANK(C583),"Введите адрес",IF(C583='Форма 1'!C583,SUM(E583:K583,M583:S583,Форма2[[#This Row],[19]:[22]]),"Ошибка в адресе!"))</f>
        <v>12948784.98</v>
      </c>
      <c r="E583" s="30" t="str">
        <f>IF(ISNUMBER('Форма 1'!Z583),ROUND('Форма 1'!$I583*VLOOKUP('Форма 1'!$G583,'Предельники 2022'!$B$4:$X$28,'Форма 1'!Z$7),2),"")</f>
        <v/>
      </c>
      <c r="F583" s="30">
        <f>IF(ISNUMBER('Форма 1'!AA583),ROUND('Форма 1'!$I583*VLOOKUP('Форма 1'!$G583,'Предельники 2022'!$B$4:$X$28,'Форма 1'!AA$7),2),"")</f>
        <v>12948784.98</v>
      </c>
      <c r="G583" s="30" t="str">
        <f>IF(ISNUMBER('Форма 1'!AB583),ROUND('Форма 1'!$I583*VLOOKUP('Форма 1'!$G583,'Предельники 2022'!$B$4:$X$28,'Форма 1'!AB$7),2),"")</f>
        <v/>
      </c>
      <c r="H583" s="30" t="str">
        <f>IF(ISNUMBER('Форма 1'!AC583),ROUND('Форма 1'!$I583*VLOOKUP('Форма 1'!$G583,'Предельники 2022'!$B$4:$X$28,'Форма 1'!AC$7),2),"")</f>
        <v/>
      </c>
      <c r="I583" s="30" t="str">
        <f>IF(ISNUMBER('Форма 1'!AD583),ROUND('Форма 1'!$I583*VLOOKUP('Форма 1'!$G583,'Предельники 2022'!$B$4:$X$28,'Форма 1'!AD$7),2),"")</f>
        <v/>
      </c>
      <c r="J583" s="30" t="str">
        <f>IF(ISNUMBER('Форма 1'!AE583),ROUND('Форма 1'!$I583*VLOOKUP('Форма 1'!$G583,'Предельники 2022'!$B$4:$X$28,'Форма 1'!AE$7),2),"")</f>
        <v/>
      </c>
      <c r="K583" s="30" t="str">
        <f>IF(ISNUMBER('Форма 1'!AF583),ROUND('Форма 1'!$I583*VLOOKUP('Форма 1'!$G583,'Предельники 2022'!$B$4:$X$28,'Форма 1'!AF$7),2),"")</f>
        <v/>
      </c>
      <c r="L583" s="31" t="str">
        <f>IF(ISBLANK('Форма 1'!AG583),"",'Форма 1'!AG583)</f>
        <v/>
      </c>
      <c r="M583" s="32" t="str">
        <f>IF(ISBLANK('Форма 1'!AH583),"",'Форма 1'!AH583)</f>
        <v/>
      </c>
      <c r="N583" s="30" t="str">
        <f>IF(ISNUMBER('Форма 1'!AI583),ROUND('Форма 1'!$I583*VLOOKUP('Форма 1'!$G583,'Предельники 2022'!$B$4:$X$28,'Форма 1'!AI$7),2),"")</f>
        <v/>
      </c>
      <c r="O583" s="30" t="str">
        <f>IF(ISNUMBER('Форма 1'!AJ583),ROUND('Форма 1'!$I583*VLOOKUP('Форма 1'!$G583,'Предельники 2022'!$B$4:$X$28,'Форма 1'!AJ$7),2),"")</f>
        <v/>
      </c>
      <c r="P583" s="30" t="str">
        <f>IF(ISNUMBER('Форма 1'!AK583),ROUND('Форма 1'!$I583*VLOOKUP('Форма 1'!$G583,'Предельники 2022'!$B$4:$X$28,'Форма 1'!AK$7),2),"")</f>
        <v/>
      </c>
      <c r="Q583" s="30" t="str">
        <f>IF(ISNUMBER('Форма 1'!AL583),ROUND('Форма 1'!$I583*VLOOKUP('Форма 1'!$G583,'Предельники 2022'!$B$4:$X$28,'Форма 1'!AL$7),2),"")</f>
        <v/>
      </c>
      <c r="R583" s="30" t="str">
        <f>IF(ISNUMBER('Форма 1'!AM583),ROUND('Форма 1'!$I583*VLOOKUP('Форма 1'!$G583,'Предельники 2022'!$B$4:$X$28,'Форма 1'!AM$7),2),"")</f>
        <v/>
      </c>
      <c r="S583" s="93" t="str">
        <f t="shared" si="112"/>
        <v/>
      </c>
      <c r="T583" s="93" t="str">
        <f>IF(ISNUMBER('Форма 1'!AN583),INDEX('Предельники 2022'!$C$4:$X$28,MATCH('Форма 1'!$G583,'Предельники 2022'!$B$4:$B$28,0),MATCH(T$5,'Предельники 2022'!$C$3:$X$3,0)),"")</f>
        <v/>
      </c>
      <c r="U583" s="93" t="str">
        <f>IF(ISNUMBER('Форма 1'!AO583),INDEX('Предельники 2022'!$C$4:$X$28,MATCH('Форма 1'!$G583,'Предельники 2022'!$B$4:$B$28,0),MATCH(U$5,'Предельники 2022'!$C$3:$X$3,0)),"")</f>
        <v/>
      </c>
      <c r="V583" s="93" t="str">
        <f>IF(ISNUMBER('Форма 1'!AP583),INDEX('Предельники 2022'!$C$4:$X$28,MATCH('Форма 1'!$G583,'Предельники 2022'!$B$4:$B$28,0),MATCH(V$5,'Предельники 2022'!$C$3:$X$3,0)),"")</f>
        <v/>
      </c>
      <c r="W583" s="93" t="str">
        <f>IF(ISNUMBER('Форма 1'!AQ583),INDEX('Предельники 2022'!$C$4:$X$28,MATCH('Форма 1'!$G583,'Предельники 2022'!$B$4:$B$28,0),MATCH(W$5,'Предельники 2022'!$C$3:$X$3,0)),"")</f>
        <v/>
      </c>
      <c r="X583" s="30" t="str">
        <f>IF(ISNUMBER('Форма 1'!AR583),ROUND('Форма 1'!$I583*VLOOKUP('Форма 1'!$G583,'Предельники 2022'!$B$4:$X$28,'Форма 1'!AR$7),2),"")</f>
        <v/>
      </c>
      <c r="Y583" s="30" t="str">
        <f>IF(ISNUMBER('Форма 1'!AS583),ROUND('Форма 1'!$I583*VLOOKUP('Форма 1'!$G583,'Предельники 2022'!$B$4:$X$28,'Форма 1'!AS$7),2),"")</f>
        <v/>
      </c>
      <c r="Z583" s="30" t="str">
        <f>IF(ISNUMBER('Форма 1'!AT583),ROUND('Форма 1'!$I583*VLOOKUP('Форма 1'!$G583,'Предельники 2022'!$B$4:$X$28,'Форма 1'!AT$7),2),"")</f>
        <v/>
      </c>
      <c r="AA583" s="32"/>
      <c r="AB583" s="128">
        <f>'Форма 1'!T583</f>
        <v>46022</v>
      </c>
      <c r="AC583" s="130" t="str">
        <f>'Форма 1'!U583</f>
        <v>РО</v>
      </c>
    </row>
    <row r="584" spans="1:29" x14ac:dyDescent="0.25">
      <c r="A584" s="28">
        <f t="shared" si="111"/>
        <v>11</v>
      </c>
      <c r="B584" s="74" t="str">
        <f>IF(ISBLANK('Форма 1'!B584),"",'Форма 1'!B584)</f>
        <v>Муниципальное образование "Город Березники" Пермского края</v>
      </c>
      <c r="C584" s="87" t="s">
        <v>491</v>
      </c>
      <c r="D584" s="29">
        <f>IF(ISBLANK(C584),"Введите адрес",IF(C584='Форма 1'!C584,SUM(E584:K584,M584:S584,Форма2[[#This Row],[19]:[22]]),"Ошибка в адресе!"))</f>
        <v>12720642.59</v>
      </c>
      <c r="E584" s="30" t="str">
        <f>IF(ISNUMBER('Форма 1'!Z584),ROUND('Форма 1'!$I584*VLOOKUP('Форма 1'!$G584,'Предельники 2022'!$B$4:$X$28,'Форма 1'!Z$7),2),"")</f>
        <v/>
      </c>
      <c r="F584" s="30" t="str">
        <f>IF(ISNUMBER('Форма 1'!AA584),ROUND('Форма 1'!$I584*VLOOKUP('Форма 1'!$G584,'Предельники 2022'!$B$4:$X$28,'Форма 1'!AA$7),2),"")</f>
        <v/>
      </c>
      <c r="G584" s="30" t="str">
        <f>IF(ISNUMBER('Форма 1'!AB584),ROUND('Форма 1'!$I584*VLOOKUP('Форма 1'!$G584,'Предельники 2022'!$B$4:$X$28,'Форма 1'!AB$7),2),"")</f>
        <v/>
      </c>
      <c r="H584" s="30" t="str">
        <f>IF(ISNUMBER('Форма 1'!AC584),ROUND('Форма 1'!$I584*VLOOKUP('Форма 1'!$G584,'Предельники 2022'!$B$4:$X$28,'Форма 1'!AC$7),2),"")</f>
        <v/>
      </c>
      <c r="I584" s="30" t="str">
        <f>IF(ISNUMBER('Форма 1'!AD584),ROUND('Форма 1'!$I584*VLOOKUP('Форма 1'!$G584,'Предельники 2022'!$B$4:$X$28,'Форма 1'!AD$7),2),"")</f>
        <v/>
      </c>
      <c r="J584" s="30" t="str">
        <f>IF(ISNUMBER('Форма 1'!AE584),ROUND('Форма 1'!$I584*VLOOKUP('Форма 1'!$G584,'Предельники 2022'!$B$4:$X$28,'Форма 1'!AE$7),2),"")</f>
        <v/>
      </c>
      <c r="K584" s="30" t="str">
        <f>IF(ISNUMBER('Форма 1'!AF584),ROUND('Форма 1'!$I584*VLOOKUP('Форма 1'!$G584,'Предельники 2022'!$B$4:$X$28,'Форма 1'!AF$7),2),"")</f>
        <v/>
      </c>
      <c r="L584" s="31" t="str">
        <f>IF(ISBLANK('Форма 1'!AG584),"",'Форма 1'!AG584)</f>
        <v/>
      </c>
      <c r="M584" s="32" t="str">
        <f>IF(ISBLANK('Форма 1'!AH584),"",'Форма 1'!AH584)</f>
        <v/>
      </c>
      <c r="N584" s="30">
        <f>IF(ISNUMBER('Форма 1'!AI584),ROUND('Форма 1'!$I584*VLOOKUP('Форма 1'!$G584,'Предельники 2022'!$B$4:$X$28,'Форма 1'!AI$7),2),"")</f>
        <v>12720642.59</v>
      </c>
      <c r="O584" s="30" t="str">
        <f>IF(ISNUMBER('Форма 1'!AJ584),ROUND('Форма 1'!$I584*VLOOKUP('Форма 1'!$G584,'Предельники 2022'!$B$4:$X$28,'Форма 1'!AJ$7),2),"")</f>
        <v/>
      </c>
      <c r="P584" s="30" t="str">
        <f>IF(ISNUMBER('Форма 1'!AK584),ROUND('Форма 1'!$I584*VLOOKUP('Форма 1'!$G584,'Предельники 2022'!$B$4:$X$28,'Форма 1'!AK$7),2),"")</f>
        <v/>
      </c>
      <c r="Q584" s="30" t="str">
        <f>IF(ISNUMBER('Форма 1'!AL584),ROUND('Форма 1'!$I584*VLOOKUP('Форма 1'!$G584,'Предельники 2022'!$B$4:$X$28,'Форма 1'!AL$7),2),"")</f>
        <v/>
      </c>
      <c r="R584" s="30" t="str">
        <f>IF(ISNUMBER('Форма 1'!AM584),ROUND('Форма 1'!$I584*VLOOKUP('Форма 1'!$G584,'Предельники 2022'!$B$4:$X$28,'Форма 1'!AM$7),2),"")</f>
        <v/>
      </c>
      <c r="S584" s="93" t="str">
        <f t="shared" si="112"/>
        <v/>
      </c>
      <c r="T584" s="93" t="str">
        <f>IF(ISNUMBER('Форма 1'!AN584),INDEX('Предельники 2022'!$C$4:$X$28,MATCH('Форма 1'!$G584,'Предельники 2022'!$B$4:$B$28,0),MATCH(T$5,'Предельники 2022'!$C$3:$X$3,0)),"")</f>
        <v/>
      </c>
      <c r="U584" s="93" t="str">
        <f>IF(ISNUMBER('Форма 1'!AO584),INDEX('Предельники 2022'!$C$4:$X$28,MATCH('Форма 1'!$G584,'Предельники 2022'!$B$4:$B$28,0),MATCH(U$5,'Предельники 2022'!$C$3:$X$3,0)),"")</f>
        <v/>
      </c>
      <c r="V584" s="93" t="str">
        <f>IF(ISNUMBER('Форма 1'!AP584),INDEX('Предельники 2022'!$C$4:$X$28,MATCH('Форма 1'!$G584,'Предельники 2022'!$B$4:$B$28,0),MATCH(V$5,'Предельники 2022'!$C$3:$X$3,0)),"")</f>
        <v/>
      </c>
      <c r="W584" s="93" t="str">
        <f>IF(ISNUMBER('Форма 1'!AQ584),INDEX('Предельники 2022'!$C$4:$X$28,MATCH('Форма 1'!$G584,'Предельники 2022'!$B$4:$B$28,0),MATCH(W$5,'Предельники 2022'!$C$3:$X$3,0)),"")</f>
        <v/>
      </c>
      <c r="X584" s="30" t="str">
        <f>IF(ISNUMBER('Форма 1'!AR584),ROUND('Форма 1'!$I584*VLOOKUP('Форма 1'!$G584,'Предельники 2022'!$B$4:$X$28,'Форма 1'!AR$7),2),"")</f>
        <v/>
      </c>
      <c r="Y584" s="30" t="str">
        <f>IF(ISNUMBER('Форма 1'!AS584),ROUND('Форма 1'!$I584*VLOOKUP('Форма 1'!$G584,'Предельники 2022'!$B$4:$X$28,'Форма 1'!AS$7),2),"")</f>
        <v/>
      </c>
      <c r="Z584" s="30" t="str">
        <f>IF(ISNUMBER('Форма 1'!AT584),ROUND('Форма 1'!$I584*VLOOKUP('Форма 1'!$G584,'Предельники 2022'!$B$4:$X$28,'Форма 1'!AT$7),2),"")</f>
        <v/>
      </c>
      <c r="AA584" s="32"/>
      <c r="AB584" s="128">
        <f>'Форма 1'!T584</f>
        <v>46022</v>
      </c>
      <c r="AC584" s="130" t="str">
        <f>'Форма 1'!U584</f>
        <v>РО</v>
      </c>
    </row>
    <row r="585" spans="1:29" x14ac:dyDescent="0.25">
      <c r="A585" s="28">
        <f t="shared" si="111"/>
        <v>12</v>
      </c>
      <c r="B585" s="74" t="str">
        <f>IF(ISBLANK('Форма 1'!B585),"",'Форма 1'!B585)</f>
        <v>Муниципальное образование "Город Березники" Пермского края</v>
      </c>
      <c r="C585" s="87" t="s">
        <v>373</v>
      </c>
      <c r="D585" s="29">
        <f>IF(ISBLANK(C585),"Введите адрес",IF(C585='Форма 1'!C585,SUM(E585:K585,M585:S585,Форма2[[#This Row],[19]:[22]]),"Ошибка в адресе!"))</f>
        <v>6989273.3399999999</v>
      </c>
      <c r="E585" s="30" t="str">
        <f>IF(ISNUMBER('Форма 1'!Z585),ROUND('Форма 1'!$I585*VLOOKUP('Форма 1'!$G585,'Предельники 2022'!$B$4:$X$28,'Форма 1'!Z$7),2),"")</f>
        <v/>
      </c>
      <c r="F585" s="30">
        <f>IF(ISNUMBER('Форма 1'!AA585),ROUND('Форма 1'!$I585*VLOOKUP('Форма 1'!$G585,'Предельники 2022'!$B$4:$X$28,'Форма 1'!AA$7),2),"")</f>
        <v>6989273.3399999999</v>
      </c>
      <c r="G585" s="30" t="str">
        <f>IF(ISNUMBER('Форма 1'!AB585),ROUND('Форма 1'!$I585*VLOOKUP('Форма 1'!$G585,'Предельники 2022'!$B$4:$X$28,'Форма 1'!AB$7),2),"")</f>
        <v/>
      </c>
      <c r="H585" s="30" t="str">
        <f>IF(ISNUMBER('Форма 1'!AC585),ROUND('Форма 1'!$I585*VLOOKUP('Форма 1'!$G585,'Предельники 2022'!$B$4:$X$28,'Форма 1'!AC$7),2),"")</f>
        <v/>
      </c>
      <c r="I585" s="30" t="str">
        <f>IF(ISNUMBER('Форма 1'!AD585),ROUND('Форма 1'!$I585*VLOOKUP('Форма 1'!$G585,'Предельники 2022'!$B$4:$X$28,'Форма 1'!AD$7),2),"")</f>
        <v/>
      </c>
      <c r="J585" s="30" t="str">
        <f>IF(ISNUMBER('Форма 1'!AE585),ROUND('Форма 1'!$I585*VLOOKUP('Форма 1'!$G585,'Предельники 2022'!$B$4:$X$28,'Форма 1'!AE$7),2),"")</f>
        <v/>
      </c>
      <c r="K585" s="30" t="str">
        <f>IF(ISNUMBER('Форма 1'!AF585),ROUND('Форма 1'!$I585*VLOOKUP('Форма 1'!$G585,'Предельники 2022'!$B$4:$X$28,'Форма 1'!AF$7),2),"")</f>
        <v/>
      </c>
      <c r="L585" s="31" t="str">
        <f>IF(ISBLANK('Форма 1'!AG585),"",'Форма 1'!AG585)</f>
        <v/>
      </c>
      <c r="M585" s="32" t="str">
        <f>IF(ISBLANK('Форма 1'!AH585),"",'Форма 1'!AH585)</f>
        <v/>
      </c>
      <c r="N585" s="30" t="str">
        <f>IF(ISNUMBER('Форма 1'!AI585),ROUND('Форма 1'!$I585*VLOOKUP('Форма 1'!$G585,'Предельники 2022'!$B$4:$X$28,'Форма 1'!AI$7),2),"")</f>
        <v/>
      </c>
      <c r="O585" s="30" t="str">
        <f>IF(ISNUMBER('Форма 1'!AJ585),ROUND('Форма 1'!$I585*VLOOKUP('Форма 1'!$G585,'Предельники 2022'!$B$4:$X$28,'Форма 1'!AJ$7),2),"")</f>
        <v/>
      </c>
      <c r="P585" s="30" t="str">
        <f>IF(ISNUMBER('Форма 1'!AK585),ROUND('Форма 1'!$I585*VLOOKUP('Форма 1'!$G585,'Предельники 2022'!$B$4:$X$28,'Форма 1'!AK$7),2),"")</f>
        <v/>
      </c>
      <c r="Q585" s="30" t="str">
        <f>IF(ISNUMBER('Форма 1'!AL585),ROUND('Форма 1'!$I585*VLOOKUP('Форма 1'!$G585,'Предельники 2022'!$B$4:$X$28,'Форма 1'!AL$7),2),"")</f>
        <v/>
      </c>
      <c r="R585" s="30" t="str">
        <f>IF(ISNUMBER('Форма 1'!AM585),ROUND('Форма 1'!$I585*VLOOKUP('Форма 1'!$G585,'Предельники 2022'!$B$4:$X$28,'Форма 1'!AM$7),2),"")</f>
        <v/>
      </c>
      <c r="S585" s="93" t="str">
        <f t="shared" si="112"/>
        <v/>
      </c>
      <c r="T585" s="93" t="str">
        <f>IF(ISNUMBER('Форма 1'!AN585),INDEX('Предельники 2022'!$C$4:$X$28,MATCH('Форма 1'!$G585,'Предельники 2022'!$B$4:$B$28,0),MATCH(T$5,'Предельники 2022'!$C$3:$X$3,0)),"")</f>
        <v/>
      </c>
      <c r="U585" s="93" t="str">
        <f>IF(ISNUMBER('Форма 1'!AO585),INDEX('Предельники 2022'!$C$4:$X$28,MATCH('Форма 1'!$G585,'Предельники 2022'!$B$4:$B$28,0),MATCH(U$5,'Предельники 2022'!$C$3:$X$3,0)),"")</f>
        <v/>
      </c>
      <c r="V585" s="93" t="str">
        <f>IF(ISNUMBER('Форма 1'!AP585),INDEX('Предельники 2022'!$C$4:$X$28,MATCH('Форма 1'!$G585,'Предельники 2022'!$B$4:$B$28,0),MATCH(V$5,'Предельники 2022'!$C$3:$X$3,0)),"")</f>
        <v/>
      </c>
      <c r="W585" s="93" t="str">
        <f>IF(ISNUMBER('Форма 1'!AQ585),INDEX('Предельники 2022'!$C$4:$X$28,MATCH('Форма 1'!$G585,'Предельники 2022'!$B$4:$B$28,0),MATCH(W$5,'Предельники 2022'!$C$3:$X$3,0)),"")</f>
        <v/>
      </c>
      <c r="X585" s="30" t="str">
        <f>IF(ISNUMBER('Форма 1'!AR585),ROUND('Форма 1'!$I585*VLOOKUP('Форма 1'!$G585,'Предельники 2022'!$B$4:$X$28,'Форма 1'!AR$7),2),"")</f>
        <v/>
      </c>
      <c r="Y585" s="30" t="str">
        <f>IF(ISNUMBER('Форма 1'!AS585),ROUND('Форма 1'!$I585*VLOOKUP('Форма 1'!$G585,'Предельники 2022'!$B$4:$X$28,'Форма 1'!AS$7),2),"")</f>
        <v/>
      </c>
      <c r="Z585" s="30" t="str">
        <f>IF(ISNUMBER('Форма 1'!AT585),ROUND('Форма 1'!$I585*VLOOKUP('Форма 1'!$G585,'Предельники 2022'!$B$4:$X$28,'Форма 1'!AT$7),2),"")</f>
        <v/>
      </c>
      <c r="AA585" s="32"/>
      <c r="AB585" s="128">
        <f>'Форма 1'!T585</f>
        <v>46022</v>
      </c>
      <c r="AC585" s="130" t="str">
        <f>'Форма 1'!U585</f>
        <v>РО</v>
      </c>
    </row>
    <row r="586" spans="1:29" x14ac:dyDescent="0.25">
      <c r="A586" s="28">
        <f t="shared" si="111"/>
        <v>13</v>
      </c>
      <c r="B586" s="74" t="str">
        <f>IF(ISBLANK('Форма 1'!B586),"",'Форма 1'!B586)</f>
        <v>Муниципальное образование "Город Березники" Пермского края</v>
      </c>
      <c r="C586" s="87" t="s">
        <v>492</v>
      </c>
      <c r="D586" s="29">
        <f>IF(ISBLANK(C586),"Введите адрес",IF(C586='Форма 1'!C586,SUM(E586:K586,M586:S586,Форма2[[#This Row],[19]:[22]]),"Ошибка в адресе!"))</f>
        <v>5294794.0599999996</v>
      </c>
      <c r="E586" s="30" t="str">
        <f>IF(ISNUMBER('Форма 1'!Z586),ROUND('Форма 1'!$I586*VLOOKUP('Форма 1'!$G586,'Предельники 2022'!$B$4:$X$28,'Форма 1'!Z$7),2),"")</f>
        <v/>
      </c>
      <c r="F586" s="30" t="str">
        <f>IF(ISNUMBER('Форма 1'!AA586),ROUND('Форма 1'!$I586*VLOOKUP('Форма 1'!$G586,'Предельники 2022'!$B$4:$X$28,'Форма 1'!AA$7),2),"")</f>
        <v/>
      </c>
      <c r="G586" s="30" t="str">
        <f>IF(ISNUMBER('Форма 1'!AB586),ROUND('Форма 1'!$I586*VLOOKUP('Форма 1'!$G586,'Предельники 2022'!$B$4:$X$28,'Форма 1'!AB$7),2),"")</f>
        <v/>
      </c>
      <c r="H586" s="30" t="str">
        <f>IF(ISNUMBER('Форма 1'!AC586),ROUND('Форма 1'!$I586*VLOOKUP('Форма 1'!$G586,'Предельники 2022'!$B$4:$X$28,'Форма 1'!AC$7),2),"")</f>
        <v/>
      </c>
      <c r="I586" s="30" t="str">
        <f>IF(ISNUMBER('Форма 1'!AD586),ROUND('Форма 1'!$I586*VLOOKUP('Форма 1'!$G586,'Предельники 2022'!$B$4:$X$28,'Форма 1'!AD$7),2),"")</f>
        <v/>
      </c>
      <c r="J586" s="30" t="str">
        <f>IF(ISNUMBER('Форма 1'!AE586),ROUND('Форма 1'!$I586*VLOOKUP('Форма 1'!$G586,'Предельники 2022'!$B$4:$X$28,'Форма 1'!AE$7),2),"")</f>
        <v/>
      </c>
      <c r="K586" s="30" t="str">
        <f>IF(ISNUMBER('Форма 1'!AF586),ROUND('Форма 1'!$I586*VLOOKUP('Форма 1'!$G586,'Предельники 2022'!$B$4:$X$28,'Форма 1'!AF$7),2),"")</f>
        <v/>
      </c>
      <c r="L586" s="31" t="str">
        <f>IF(ISBLANK('Форма 1'!AG586),"",'Форма 1'!AG586)</f>
        <v/>
      </c>
      <c r="M586" s="32" t="str">
        <f>IF(ISBLANK('Форма 1'!AH586),"",'Форма 1'!AH586)</f>
        <v/>
      </c>
      <c r="N586" s="30">
        <f>IF(ISNUMBER('Форма 1'!AI586),ROUND('Форма 1'!$I586*VLOOKUP('Форма 1'!$G586,'Предельники 2022'!$B$4:$X$28,'Форма 1'!AI$7),2),"")</f>
        <v>5294794.0599999996</v>
      </c>
      <c r="O586" s="30" t="str">
        <f>IF(ISNUMBER('Форма 1'!AJ586),ROUND('Форма 1'!$I586*VLOOKUP('Форма 1'!$G586,'Предельники 2022'!$B$4:$X$28,'Форма 1'!AJ$7),2),"")</f>
        <v/>
      </c>
      <c r="P586" s="30" t="str">
        <f>IF(ISNUMBER('Форма 1'!AK586),ROUND('Форма 1'!$I586*VLOOKUP('Форма 1'!$G586,'Предельники 2022'!$B$4:$X$28,'Форма 1'!AK$7),2),"")</f>
        <v/>
      </c>
      <c r="Q586" s="30" t="str">
        <f>IF(ISNUMBER('Форма 1'!AL586),ROUND('Форма 1'!$I586*VLOOKUP('Форма 1'!$G586,'Предельники 2022'!$B$4:$X$28,'Форма 1'!AL$7),2),"")</f>
        <v/>
      </c>
      <c r="R586" s="30" t="str">
        <f>IF(ISNUMBER('Форма 1'!AM586),ROUND('Форма 1'!$I586*VLOOKUP('Форма 1'!$G586,'Предельники 2022'!$B$4:$X$28,'Форма 1'!AM$7),2),"")</f>
        <v/>
      </c>
      <c r="S586" s="93" t="str">
        <f t="shared" si="112"/>
        <v/>
      </c>
      <c r="T586" s="93" t="str">
        <f>IF(ISNUMBER('Форма 1'!AN586),INDEX('Предельники 2022'!$C$4:$X$28,MATCH('Форма 1'!$G586,'Предельники 2022'!$B$4:$B$28,0),MATCH(T$5,'Предельники 2022'!$C$3:$X$3,0)),"")</f>
        <v/>
      </c>
      <c r="U586" s="93" t="str">
        <f>IF(ISNUMBER('Форма 1'!AO586),INDEX('Предельники 2022'!$C$4:$X$28,MATCH('Форма 1'!$G586,'Предельники 2022'!$B$4:$B$28,0),MATCH(U$5,'Предельники 2022'!$C$3:$X$3,0)),"")</f>
        <v/>
      </c>
      <c r="V586" s="93" t="str">
        <f>IF(ISNUMBER('Форма 1'!AP586),INDEX('Предельники 2022'!$C$4:$X$28,MATCH('Форма 1'!$G586,'Предельники 2022'!$B$4:$B$28,0),MATCH(V$5,'Предельники 2022'!$C$3:$X$3,0)),"")</f>
        <v/>
      </c>
      <c r="W586" s="93" t="str">
        <f>IF(ISNUMBER('Форма 1'!AQ586),INDEX('Предельники 2022'!$C$4:$X$28,MATCH('Форма 1'!$G586,'Предельники 2022'!$B$4:$B$28,0),MATCH(W$5,'Предельники 2022'!$C$3:$X$3,0)),"")</f>
        <v/>
      </c>
      <c r="X586" s="30" t="str">
        <f>IF(ISNUMBER('Форма 1'!AR586),ROUND('Форма 1'!$I586*VLOOKUP('Форма 1'!$G586,'Предельники 2022'!$B$4:$X$28,'Форма 1'!AR$7),2),"")</f>
        <v/>
      </c>
      <c r="Y586" s="30" t="str">
        <f>IF(ISNUMBER('Форма 1'!AS586),ROUND('Форма 1'!$I586*VLOOKUP('Форма 1'!$G586,'Предельники 2022'!$B$4:$X$28,'Форма 1'!AS$7),2),"")</f>
        <v/>
      </c>
      <c r="Z586" s="30" t="str">
        <f>IF(ISNUMBER('Форма 1'!AT586),ROUND('Форма 1'!$I586*VLOOKUP('Форма 1'!$G586,'Предельники 2022'!$B$4:$X$28,'Форма 1'!AT$7),2),"")</f>
        <v/>
      </c>
      <c r="AA586" s="32"/>
      <c r="AB586" s="128">
        <f>'Форма 1'!T586</f>
        <v>46022</v>
      </c>
      <c r="AC586" s="130" t="str">
        <f>'Форма 1'!U586</f>
        <v>РО</v>
      </c>
    </row>
    <row r="587" spans="1:29" x14ac:dyDescent="0.25">
      <c r="A587" s="28">
        <f t="shared" si="111"/>
        <v>14</v>
      </c>
      <c r="B587" s="74" t="str">
        <f>IF(ISBLANK('Форма 1'!B587),"",'Форма 1'!B587)</f>
        <v>Муниципальное образование "Город Березники" Пермского края</v>
      </c>
      <c r="C587" s="87" t="s">
        <v>414</v>
      </c>
      <c r="D587" s="29">
        <f>IF(ISBLANK(C587),"Введите адрес",IF(C587='Форма 1'!C587,SUM(E587:K587,M587:S587,Форма2[[#This Row],[19]:[22]]),"Ошибка в адресе!"))</f>
        <v>1832214.04</v>
      </c>
      <c r="E587" s="30" t="str">
        <f>IF(ISNUMBER('Форма 1'!Z587),ROUND('Форма 1'!$I587*VLOOKUP('Форма 1'!$G587,'Предельники 2022'!$B$4:$X$28,'Форма 1'!Z$7),2),"")</f>
        <v/>
      </c>
      <c r="F587" s="30" t="str">
        <f>IF(ISNUMBER('Форма 1'!AA587),ROUND('Форма 1'!$I587*VLOOKUP('Форма 1'!$G587,'Предельники 2022'!$B$4:$X$28,'Форма 1'!AA$7),2),"")</f>
        <v/>
      </c>
      <c r="G587" s="30">
        <f>IF(ISNUMBER('Форма 1'!AB587),ROUND('Форма 1'!$I587*VLOOKUP('Форма 1'!$G587,'Предельники 2022'!$B$4:$X$28,'Форма 1'!AB$7),2),"")</f>
        <v>1832214.04</v>
      </c>
      <c r="H587" s="30" t="str">
        <f>IF(ISNUMBER('Форма 1'!AC587),ROUND('Форма 1'!$I587*VLOOKUP('Форма 1'!$G587,'Предельники 2022'!$B$4:$X$28,'Форма 1'!AC$7),2),"")</f>
        <v/>
      </c>
      <c r="I587" s="30" t="str">
        <f>IF(ISNUMBER('Форма 1'!AD587),ROUND('Форма 1'!$I587*VLOOKUP('Форма 1'!$G587,'Предельники 2022'!$B$4:$X$28,'Форма 1'!AD$7),2),"")</f>
        <v/>
      </c>
      <c r="J587" s="30" t="str">
        <f>IF(ISNUMBER('Форма 1'!AE587),ROUND('Форма 1'!$I587*VLOOKUP('Форма 1'!$G587,'Предельники 2022'!$B$4:$X$28,'Форма 1'!AE$7),2),"")</f>
        <v/>
      </c>
      <c r="K587" s="30" t="str">
        <f>IF(ISNUMBER('Форма 1'!AF587),ROUND('Форма 1'!$I587*VLOOKUP('Форма 1'!$G587,'Предельники 2022'!$B$4:$X$28,'Форма 1'!AF$7),2),"")</f>
        <v/>
      </c>
      <c r="L587" s="31" t="str">
        <f>IF(ISBLANK('Форма 1'!AG587),"",'Форма 1'!AG587)</f>
        <v/>
      </c>
      <c r="M587" s="32" t="str">
        <f>IF(ISBLANK('Форма 1'!AH587),"",'Форма 1'!AH587)</f>
        <v/>
      </c>
      <c r="N587" s="30" t="str">
        <f>IF(ISNUMBER('Форма 1'!AI587),ROUND('Форма 1'!$I587*VLOOKUP('Форма 1'!$G587,'Предельники 2022'!$B$4:$X$28,'Форма 1'!AI$7),2),"")</f>
        <v/>
      </c>
      <c r="O587" s="30" t="str">
        <f>IF(ISNUMBER('Форма 1'!AJ587),ROUND('Форма 1'!$I587*VLOOKUP('Форма 1'!$G587,'Предельники 2022'!$B$4:$X$28,'Форма 1'!AJ$7),2),"")</f>
        <v/>
      </c>
      <c r="P587" s="30" t="str">
        <f>IF(ISNUMBER('Форма 1'!AK587),ROUND('Форма 1'!$I587*VLOOKUP('Форма 1'!$G587,'Предельники 2022'!$B$4:$X$28,'Форма 1'!AK$7),2),"")</f>
        <v/>
      </c>
      <c r="Q587" s="30" t="str">
        <f>IF(ISNUMBER('Форма 1'!AL587),ROUND('Форма 1'!$I587*VLOOKUP('Форма 1'!$G587,'Предельники 2022'!$B$4:$X$28,'Форма 1'!AL$7),2),"")</f>
        <v/>
      </c>
      <c r="R587" s="30" t="str">
        <f>IF(ISNUMBER('Форма 1'!AM587),ROUND('Форма 1'!$I587*VLOOKUP('Форма 1'!$G587,'Предельники 2022'!$B$4:$X$28,'Форма 1'!AM$7),2),"")</f>
        <v/>
      </c>
      <c r="S587" s="93" t="str">
        <f t="shared" si="112"/>
        <v/>
      </c>
      <c r="T587" s="93" t="str">
        <f>IF(ISNUMBER('Форма 1'!AN587),INDEX('Предельники 2022'!$C$4:$X$28,MATCH('Форма 1'!$G587,'Предельники 2022'!$B$4:$B$28,0),MATCH(T$5,'Предельники 2022'!$C$3:$X$3,0)),"")</f>
        <v/>
      </c>
      <c r="U587" s="93" t="str">
        <f>IF(ISNUMBER('Форма 1'!AO587),INDEX('Предельники 2022'!$C$4:$X$28,MATCH('Форма 1'!$G587,'Предельники 2022'!$B$4:$B$28,0),MATCH(U$5,'Предельники 2022'!$C$3:$X$3,0)),"")</f>
        <v/>
      </c>
      <c r="V587" s="93" t="str">
        <f>IF(ISNUMBER('Форма 1'!AP587),INDEX('Предельники 2022'!$C$4:$X$28,MATCH('Форма 1'!$G587,'Предельники 2022'!$B$4:$B$28,0),MATCH(V$5,'Предельники 2022'!$C$3:$X$3,0)),"")</f>
        <v/>
      </c>
      <c r="W587" s="93" t="str">
        <f>IF(ISNUMBER('Форма 1'!AQ587),INDEX('Предельники 2022'!$C$4:$X$28,MATCH('Форма 1'!$G587,'Предельники 2022'!$B$4:$B$28,0),MATCH(W$5,'Предельники 2022'!$C$3:$X$3,0)),"")</f>
        <v/>
      </c>
      <c r="X587" s="30" t="str">
        <f>IF(ISNUMBER('Форма 1'!AR587),ROUND('Форма 1'!$I587*VLOOKUP('Форма 1'!$G587,'Предельники 2022'!$B$4:$X$28,'Форма 1'!AR$7),2),"")</f>
        <v/>
      </c>
      <c r="Y587" s="30" t="str">
        <f>IF(ISNUMBER('Форма 1'!AS587),ROUND('Форма 1'!$I587*VLOOKUP('Форма 1'!$G587,'Предельники 2022'!$B$4:$X$28,'Форма 1'!AS$7),2),"")</f>
        <v/>
      </c>
      <c r="Z587" s="30" t="str">
        <f>IF(ISNUMBER('Форма 1'!AT587),ROUND('Форма 1'!$I587*VLOOKUP('Форма 1'!$G587,'Предельники 2022'!$B$4:$X$28,'Форма 1'!AT$7),2),"")</f>
        <v/>
      </c>
      <c r="AA587" s="32"/>
      <c r="AB587" s="128">
        <f>'Форма 1'!T587</f>
        <v>46022</v>
      </c>
      <c r="AC587" s="130" t="str">
        <f>'Форма 1'!U587</f>
        <v>СС</v>
      </c>
    </row>
    <row r="588" spans="1:29" x14ac:dyDescent="0.25">
      <c r="A588" s="28">
        <f t="shared" si="111"/>
        <v>15</v>
      </c>
      <c r="B588" s="74" t="str">
        <f>IF(ISBLANK('Форма 1'!B588),"",'Форма 1'!B588)</f>
        <v>Муниципальное образование "Город Березники" Пермского края</v>
      </c>
      <c r="C588" s="87" t="s">
        <v>493</v>
      </c>
      <c r="D588" s="29">
        <f>IF(ISBLANK(C588),"Введите адрес",IF(C588='Форма 1'!C588,SUM(E588:K588,M588:S588,Форма2[[#This Row],[19]:[22]]),"Ошибка в адресе!"))</f>
        <v>9911969.1699999999</v>
      </c>
      <c r="E588" s="30" t="str">
        <f>IF(ISNUMBER('Форма 1'!Z588),ROUND('Форма 1'!$I588*VLOOKUP('Форма 1'!$G588,'Предельники 2022'!$B$4:$X$28,'Форма 1'!Z$7),2),"")</f>
        <v/>
      </c>
      <c r="F588" s="30" t="str">
        <f>IF(ISNUMBER('Форма 1'!AA588),ROUND('Форма 1'!$I588*VLOOKUP('Форма 1'!$G588,'Предельники 2022'!$B$4:$X$28,'Форма 1'!AA$7),2),"")</f>
        <v/>
      </c>
      <c r="G588" s="30" t="str">
        <f>IF(ISNUMBER('Форма 1'!AB588),ROUND('Форма 1'!$I588*VLOOKUP('Форма 1'!$G588,'Предельники 2022'!$B$4:$X$28,'Форма 1'!AB$7),2),"")</f>
        <v/>
      </c>
      <c r="H588" s="30" t="str">
        <f>IF(ISNUMBER('Форма 1'!AC588),ROUND('Форма 1'!$I588*VLOOKUP('Форма 1'!$G588,'Предельники 2022'!$B$4:$X$28,'Форма 1'!AC$7),2),"")</f>
        <v/>
      </c>
      <c r="I588" s="30" t="str">
        <f>IF(ISNUMBER('Форма 1'!AD588),ROUND('Форма 1'!$I588*VLOOKUP('Форма 1'!$G588,'Предельники 2022'!$B$4:$X$28,'Форма 1'!AD$7),2),"")</f>
        <v/>
      </c>
      <c r="J588" s="30" t="str">
        <f>IF(ISNUMBER('Форма 1'!AE588),ROUND('Форма 1'!$I588*VLOOKUP('Форма 1'!$G588,'Предельники 2022'!$B$4:$X$28,'Форма 1'!AE$7),2),"")</f>
        <v/>
      </c>
      <c r="K588" s="30" t="str">
        <f>IF(ISNUMBER('Форма 1'!AF588),ROUND('Форма 1'!$I588*VLOOKUP('Форма 1'!$G588,'Предельники 2022'!$B$4:$X$28,'Форма 1'!AF$7),2),"")</f>
        <v/>
      </c>
      <c r="L588" s="31" t="str">
        <f>IF(ISBLANK('Форма 1'!AG588),"",'Форма 1'!AG588)</f>
        <v/>
      </c>
      <c r="M588" s="32" t="str">
        <f>IF(ISBLANK('Форма 1'!AH588),"",'Форма 1'!AH588)</f>
        <v/>
      </c>
      <c r="N588" s="30">
        <f>IF(ISNUMBER('Форма 1'!AI588),ROUND('Форма 1'!$I588*VLOOKUP('Форма 1'!$G588,'Предельники 2022'!$B$4:$X$28,'Форма 1'!AI$7),2),"")</f>
        <v>9911969.1699999999</v>
      </c>
      <c r="O588" s="30" t="str">
        <f>IF(ISNUMBER('Форма 1'!AJ588),ROUND('Форма 1'!$I588*VLOOKUP('Форма 1'!$G588,'Предельники 2022'!$B$4:$X$28,'Форма 1'!AJ$7),2),"")</f>
        <v/>
      </c>
      <c r="P588" s="30" t="str">
        <f>IF(ISNUMBER('Форма 1'!AK588),ROUND('Форма 1'!$I588*VLOOKUP('Форма 1'!$G588,'Предельники 2022'!$B$4:$X$28,'Форма 1'!AK$7),2),"")</f>
        <v/>
      </c>
      <c r="Q588" s="30" t="str">
        <f>IF(ISNUMBER('Форма 1'!AL588),ROUND('Форма 1'!$I588*VLOOKUP('Форма 1'!$G588,'Предельники 2022'!$B$4:$X$28,'Форма 1'!AL$7),2),"")</f>
        <v/>
      </c>
      <c r="R588" s="30" t="str">
        <f>IF(ISNUMBER('Форма 1'!AM588),ROUND('Форма 1'!$I588*VLOOKUP('Форма 1'!$G588,'Предельники 2022'!$B$4:$X$28,'Форма 1'!AM$7),2),"")</f>
        <v/>
      </c>
      <c r="S588" s="93" t="str">
        <f t="shared" si="112"/>
        <v/>
      </c>
      <c r="T588" s="93" t="str">
        <f>IF(ISNUMBER('Форма 1'!AN588),INDEX('Предельники 2022'!$C$4:$X$28,MATCH('Форма 1'!$G588,'Предельники 2022'!$B$4:$B$28,0),MATCH(T$5,'Предельники 2022'!$C$3:$X$3,0)),"")</f>
        <v/>
      </c>
      <c r="U588" s="93" t="str">
        <f>IF(ISNUMBER('Форма 1'!AO588),INDEX('Предельники 2022'!$C$4:$X$28,MATCH('Форма 1'!$G588,'Предельники 2022'!$B$4:$B$28,0),MATCH(U$5,'Предельники 2022'!$C$3:$X$3,0)),"")</f>
        <v/>
      </c>
      <c r="V588" s="93" t="str">
        <f>IF(ISNUMBER('Форма 1'!AP588),INDEX('Предельники 2022'!$C$4:$X$28,MATCH('Форма 1'!$G588,'Предельники 2022'!$B$4:$B$28,0),MATCH(V$5,'Предельники 2022'!$C$3:$X$3,0)),"")</f>
        <v/>
      </c>
      <c r="W588" s="93" t="str">
        <f>IF(ISNUMBER('Форма 1'!AQ588),INDEX('Предельники 2022'!$C$4:$X$28,MATCH('Форма 1'!$G588,'Предельники 2022'!$B$4:$B$28,0),MATCH(W$5,'Предельники 2022'!$C$3:$X$3,0)),"")</f>
        <v/>
      </c>
      <c r="X588" s="30" t="str">
        <f>IF(ISNUMBER('Форма 1'!AR588),ROUND('Форма 1'!$I588*VLOOKUP('Форма 1'!$G588,'Предельники 2022'!$B$4:$X$28,'Форма 1'!AR$7),2),"")</f>
        <v/>
      </c>
      <c r="Y588" s="30" t="str">
        <f>IF(ISNUMBER('Форма 1'!AS588),ROUND('Форма 1'!$I588*VLOOKUP('Форма 1'!$G588,'Предельники 2022'!$B$4:$X$28,'Форма 1'!AS$7),2),"")</f>
        <v/>
      </c>
      <c r="Z588" s="30" t="str">
        <f>IF(ISNUMBER('Форма 1'!AT588),ROUND('Форма 1'!$I588*VLOOKUP('Форма 1'!$G588,'Предельники 2022'!$B$4:$X$28,'Форма 1'!AT$7),2),"")</f>
        <v/>
      </c>
      <c r="AA588" s="32"/>
      <c r="AB588" s="128">
        <f>'Форма 1'!T588</f>
        <v>46022</v>
      </c>
      <c r="AC588" s="130" t="str">
        <f>'Форма 1'!U588</f>
        <v>РО</v>
      </c>
    </row>
    <row r="589" spans="1:29" x14ac:dyDescent="0.25">
      <c r="A589" s="28">
        <f t="shared" si="111"/>
        <v>16</v>
      </c>
      <c r="B589" s="74" t="str">
        <f>IF(ISBLANK('Форма 1'!B589),"",'Форма 1'!B589)</f>
        <v>Муниципальное образование "Город Березники" Пермского края</v>
      </c>
      <c r="C589" s="87" t="s">
        <v>311</v>
      </c>
      <c r="D589" s="29">
        <f>IF(ISBLANK(C589),"Введите адрес",IF(C589='Форма 1'!C589,SUM(E589:K589,M589:S589,Форма2[[#This Row],[19]:[22]]),"Ошибка в адресе!"))</f>
        <v>23292654</v>
      </c>
      <c r="E589" s="30">
        <f>IF(ISNUMBER('Форма 1'!Z589),ROUND('Форма 1'!$I589*VLOOKUP('Форма 1'!$G589,'Предельники 2022'!$B$4:$X$28,'Форма 1'!Z$7),2),"")</f>
        <v>777231</v>
      </c>
      <c r="F589" s="30">
        <f>IF(ISNUMBER('Форма 1'!AA589),ROUND('Форма 1'!$I589*VLOOKUP('Форма 1'!$G589,'Предельники 2022'!$B$4:$X$28,'Форма 1'!AA$7),2),"")</f>
        <v>8820126</v>
      </c>
      <c r="G589" s="30" t="str">
        <f>IF(ISNUMBER('Форма 1'!AB589),ROUND('Форма 1'!$I589*VLOOKUP('Форма 1'!$G589,'Предельники 2022'!$B$4:$X$28,'Форма 1'!AB$7),2),"")</f>
        <v/>
      </c>
      <c r="H589" s="30">
        <f>IF(ISNUMBER('Форма 1'!AC589),ROUND('Форма 1'!$I589*VLOOKUP('Форма 1'!$G589,'Предельники 2022'!$B$4:$X$28,'Форма 1'!AC$7),2),"")</f>
        <v>396700.5</v>
      </c>
      <c r="I589" s="30">
        <f>IF(ISNUMBER('Форма 1'!AD589),ROUND('Форма 1'!$I589*VLOOKUP('Форма 1'!$G589,'Предельники 2022'!$B$4:$X$28,'Форма 1'!AD$7),2),"")</f>
        <v>1223481</v>
      </c>
      <c r="J589" s="30">
        <f>IF(ISNUMBER('Форма 1'!AE589),ROUND('Форма 1'!$I589*VLOOKUP('Форма 1'!$G589,'Предельники 2022'!$B$4:$X$28,'Форма 1'!AE$7),2),"")</f>
        <v>676914</v>
      </c>
      <c r="K589" s="30" t="str">
        <f>IF(ISNUMBER('Форма 1'!AF589),ROUND('Форма 1'!$I589*VLOOKUP('Форма 1'!$G589,'Предельники 2022'!$B$4:$X$28,'Форма 1'!AF$7),2),"")</f>
        <v/>
      </c>
      <c r="L589" s="31" t="str">
        <f>IF(ISBLANK('Форма 1'!AG589),"",'Форма 1'!AG589)</f>
        <v/>
      </c>
      <c r="M589" s="32" t="str">
        <f>IF(ISBLANK('Форма 1'!AH589),"",'Форма 1'!AH589)</f>
        <v/>
      </c>
      <c r="N589" s="30">
        <f>IF(ISNUMBER('Форма 1'!AI589),ROUND('Форма 1'!$I589*VLOOKUP('Форма 1'!$G589,'Предельники 2022'!$B$4:$X$28,'Форма 1'!AI$7),2),"")</f>
        <v>10035259.5</v>
      </c>
      <c r="O589" s="30" t="str">
        <f>IF(ISNUMBER('Форма 1'!AJ589),ROUND('Форма 1'!$I589*VLOOKUP('Форма 1'!$G589,'Предельники 2022'!$B$4:$X$28,'Форма 1'!AJ$7),2),"")</f>
        <v/>
      </c>
      <c r="P589" s="30" t="str">
        <f>IF(ISNUMBER('Форма 1'!AK589),ROUND('Форма 1'!$I589*VLOOKUP('Форма 1'!$G589,'Предельники 2022'!$B$4:$X$28,'Форма 1'!AK$7),2),"")</f>
        <v/>
      </c>
      <c r="Q589" s="30" t="str">
        <f>IF(ISNUMBER('Форма 1'!AL589),ROUND('Форма 1'!$I589*VLOOKUP('Форма 1'!$G589,'Предельники 2022'!$B$4:$X$28,'Форма 1'!AL$7),2),"")</f>
        <v/>
      </c>
      <c r="R589" s="30">
        <f>IF(ISNUMBER('Форма 1'!AM589),ROUND('Форма 1'!$I589*VLOOKUP('Форма 1'!$G589,'Предельники 2022'!$B$4:$X$28,'Форма 1'!AM$7),2),"")</f>
        <v>1362942</v>
      </c>
      <c r="S589" s="93" t="str">
        <f t="shared" si="112"/>
        <v/>
      </c>
      <c r="T589" s="93" t="str">
        <f>IF(ISNUMBER('Форма 1'!AN589),INDEX('Предельники 2022'!$C$4:$X$28,MATCH('Форма 1'!$G589,'Предельники 2022'!$B$4:$B$28,0),MATCH(T$5,'Предельники 2022'!$C$3:$X$3,0)),"")</f>
        <v/>
      </c>
      <c r="U589" s="93" t="str">
        <f>IF(ISNUMBER('Форма 1'!AO589),INDEX('Предельники 2022'!$C$4:$X$28,MATCH('Форма 1'!$G589,'Предельники 2022'!$B$4:$B$28,0),MATCH(U$5,'Предельники 2022'!$C$3:$X$3,0)),"")</f>
        <v/>
      </c>
      <c r="V589" s="93" t="str">
        <f>IF(ISNUMBER('Форма 1'!AP589),INDEX('Предельники 2022'!$C$4:$X$28,MATCH('Форма 1'!$G589,'Предельники 2022'!$B$4:$B$28,0),MATCH(V$5,'Предельники 2022'!$C$3:$X$3,0)),"")</f>
        <v/>
      </c>
      <c r="W589" s="93" t="str">
        <f>IF(ISNUMBER('Форма 1'!AQ589),INDEX('Предельники 2022'!$C$4:$X$28,MATCH('Форма 1'!$G589,'Предельники 2022'!$B$4:$B$28,0),MATCH(W$5,'Предельники 2022'!$C$3:$X$3,0)),"")</f>
        <v/>
      </c>
      <c r="X589" s="30" t="str">
        <f>IF(ISNUMBER('Форма 1'!AR589),ROUND('Форма 1'!$I589*VLOOKUP('Форма 1'!$G589,'Предельники 2022'!$B$4:$X$28,'Форма 1'!AR$7),2),"")</f>
        <v/>
      </c>
      <c r="Y589" s="30" t="str">
        <f>IF(ISNUMBER('Форма 1'!AS589),ROUND('Форма 1'!$I589*VLOOKUP('Форма 1'!$G589,'Предельники 2022'!$B$4:$X$28,'Форма 1'!AS$7),2),"")</f>
        <v/>
      </c>
      <c r="Z589" s="30" t="str">
        <f>IF(ISNUMBER('Форма 1'!AT589),ROUND('Форма 1'!$I589*VLOOKUP('Форма 1'!$G589,'Предельники 2022'!$B$4:$X$28,'Форма 1'!AT$7),2),"")</f>
        <v/>
      </c>
      <c r="AA589" s="32"/>
      <c r="AB589" s="128">
        <f>'Форма 1'!T589</f>
        <v>46022</v>
      </c>
      <c r="AC589" s="130" t="str">
        <f>'Форма 1'!U589</f>
        <v>РО</v>
      </c>
    </row>
    <row r="590" spans="1:29" x14ac:dyDescent="0.25">
      <c r="A590" s="28">
        <f t="shared" si="111"/>
        <v>17</v>
      </c>
      <c r="B590" s="74" t="str">
        <f>IF(ISBLANK('Форма 1'!B590),"",'Форма 1'!B590)</f>
        <v>Муниципальное образование "Город Березники" Пермского края</v>
      </c>
      <c r="C590" s="87" t="s">
        <v>925</v>
      </c>
      <c r="D590" s="29">
        <f>IF(ISBLANK(C590),"Введите адрес",IF(C590='Форма 1'!C590,SUM(E590:K590,M590:S590,Форма2[[#This Row],[19]:[22]]),"Ошибка в адресе!"))</f>
        <v>24013542.550000004</v>
      </c>
      <c r="E590" s="30" t="str">
        <f>IF(ISNUMBER('Форма 1'!Z590),ROUND('Форма 1'!$I590*VLOOKUP('Форма 1'!$G590,'Предельники 2022'!$B$4:$X$28,'Форма 1'!Z$7),2),"")</f>
        <v/>
      </c>
      <c r="F590" s="30">
        <f>IF(ISNUMBER('Форма 1'!AA590),ROUND('Форма 1'!$I590*VLOOKUP('Форма 1'!$G590,'Предельники 2022'!$B$4:$X$28,'Форма 1'!AA$7),2),"")</f>
        <v>14483288.84</v>
      </c>
      <c r="G590" s="30" t="str">
        <f>IF(ISNUMBER('Форма 1'!AB590),ROUND('Форма 1'!$I590*VLOOKUP('Форма 1'!$G590,'Предельники 2022'!$B$4:$X$28,'Форма 1'!AB$7),2),"")</f>
        <v/>
      </c>
      <c r="H590" s="30">
        <f>IF(ISNUMBER('Форма 1'!AC590),ROUND('Форма 1'!$I590*VLOOKUP('Форма 1'!$G590,'Предельники 2022'!$B$4:$X$28,'Форма 1'!AC$7),2),"")</f>
        <v>1892764.71</v>
      </c>
      <c r="I590" s="30">
        <f>IF(ISNUMBER('Форма 1'!AD590),ROUND('Форма 1'!$I590*VLOOKUP('Форма 1'!$G590,'Предельники 2022'!$B$4:$X$28,'Форма 1'!AD$7),2),"")</f>
        <v>4986628.6500000004</v>
      </c>
      <c r="J590" s="30">
        <f>IF(ISNUMBER('Форма 1'!AE590),ROUND('Форма 1'!$I590*VLOOKUP('Форма 1'!$G590,'Предельники 2022'!$B$4:$X$28,'Форма 1'!AE$7),2),"")</f>
        <v>2650860.35</v>
      </c>
      <c r="K590" s="30" t="str">
        <f>IF(ISNUMBER('Форма 1'!AF590),ROUND('Форма 1'!$I590*VLOOKUP('Форма 1'!$G590,'Предельники 2022'!$B$4:$X$28,'Форма 1'!AF$7),2),"")</f>
        <v/>
      </c>
      <c r="L590" s="31" t="str">
        <f>IF(ISBLANK('Форма 1'!AG590),"",'Форма 1'!AG590)</f>
        <v/>
      </c>
      <c r="M590" s="32" t="str">
        <f>IF(ISBLANK('Форма 1'!AH590),"",'Форма 1'!AH590)</f>
        <v/>
      </c>
      <c r="N590" s="30" t="str">
        <f>IF(ISNUMBER('Форма 1'!AI590),ROUND('Форма 1'!$I590*VLOOKUP('Форма 1'!$G590,'Предельники 2022'!$B$4:$X$28,'Форма 1'!AI$7),2),"")</f>
        <v/>
      </c>
      <c r="O590" s="30" t="str">
        <f>IF(ISNUMBER('Форма 1'!AJ590),ROUND('Форма 1'!$I590*VLOOKUP('Форма 1'!$G590,'Предельники 2022'!$B$4:$X$28,'Форма 1'!AJ$7),2),"")</f>
        <v/>
      </c>
      <c r="P590" s="30" t="str">
        <f>IF(ISNUMBER('Форма 1'!AK590),ROUND('Форма 1'!$I590*VLOOKUP('Форма 1'!$G590,'Предельники 2022'!$B$4:$X$28,'Форма 1'!AK$7),2),"")</f>
        <v/>
      </c>
      <c r="Q590" s="30" t="str">
        <f>IF(ISNUMBER('Форма 1'!AL590),ROUND('Форма 1'!$I590*VLOOKUP('Форма 1'!$G590,'Предельники 2022'!$B$4:$X$28,'Форма 1'!AL$7),2),"")</f>
        <v/>
      </c>
      <c r="R590" s="30" t="str">
        <f>IF(ISNUMBER('Форма 1'!AM590),ROUND('Форма 1'!$I590*VLOOKUP('Форма 1'!$G590,'Предельники 2022'!$B$4:$X$28,'Форма 1'!AM$7),2),"")</f>
        <v/>
      </c>
      <c r="S590" s="93" t="str">
        <f t="shared" si="112"/>
        <v/>
      </c>
      <c r="T590" s="93" t="str">
        <f>IF(ISNUMBER('Форма 1'!AN590),INDEX('Предельники 2022'!$C$4:$X$28,MATCH('Форма 1'!$G590,'Предельники 2022'!$B$4:$B$28,0),MATCH(T$5,'Предельники 2022'!$C$3:$X$3,0)),"")</f>
        <v/>
      </c>
      <c r="U590" s="93" t="str">
        <f>IF(ISNUMBER('Форма 1'!AO590),INDEX('Предельники 2022'!$C$4:$X$28,MATCH('Форма 1'!$G590,'Предельники 2022'!$B$4:$B$28,0),MATCH(U$5,'Предельники 2022'!$C$3:$X$3,0)),"")</f>
        <v/>
      </c>
      <c r="V590" s="93" t="str">
        <f>IF(ISNUMBER('Форма 1'!AP590),INDEX('Предельники 2022'!$C$4:$X$28,MATCH('Форма 1'!$G590,'Предельники 2022'!$B$4:$B$28,0),MATCH(V$5,'Предельники 2022'!$C$3:$X$3,0)),"")</f>
        <v/>
      </c>
      <c r="W590" s="93" t="str">
        <f>IF(ISNUMBER('Форма 1'!AQ590),INDEX('Предельники 2022'!$C$4:$X$28,MATCH('Форма 1'!$G590,'Предельники 2022'!$B$4:$B$28,0),MATCH(W$5,'Предельники 2022'!$C$3:$X$3,0)),"")</f>
        <v/>
      </c>
      <c r="X590" s="30" t="str">
        <f>IF(ISNUMBER('Форма 1'!AR590),ROUND('Форма 1'!$I590*VLOOKUP('Форма 1'!$G590,'Предельники 2022'!$B$4:$X$28,'Форма 1'!AR$7),2),"")</f>
        <v/>
      </c>
      <c r="Y590" s="30" t="str">
        <f>IF(ISNUMBER('Форма 1'!AS590),ROUND('Форма 1'!$I590*VLOOKUP('Форма 1'!$G590,'Предельники 2022'!$B$4:$X$28,'Форма 1'!AS$7),2),"")</f>
        <v/>
      </c>
      <c r="Z590" s="30" t="str">
        <f>IF(ISNUMBER('Форма 1'!AT590),ROUND('Форма 1'!$I590*VLOOKUP('Форма 1'!$G590,'Предельники 2022'!$B$4:$X$28,'Форма 1'!AT$7),2),"")</f>
        <v/>
      </c>
      <c r="AA590" s="32"/>
      <c r="AB590" s="128">
        <f>'Форма 1'!T590</f>
        <v>46022</v>
      </c>
      <c r="AC590" s="130" t="str">
        <f>'Форма 1'!U590</f>
        <v>РО</v>
      </c>
    </row>
    <row r="591" spans="1:29" x14ac:dyDescent="0.25">
      <c r="A591" s="28">
        <f t="shared" si="111"/>
        <v>18</v>
      </c>
      <c r="B591" s="74" t="str">
        <f>IF(ISBLANK('Форма 1'!B591),"",'Форма 1'!B591)</f>
        <v>Муниципальное образование "Город Березники" Пермского края</v>
      </c>
      <c r="C591" s="87" t="s">
        <v>374</v>
      </c>
      <c r="D591" s="29">
        <f>IF(ISBLANK(C591),"Введите адрес",IF(C591='Форма 1'!C591,SUM(E591:K591,M591:S591,Форма2[[#This Row],[19]:[22]]),"Ошибка в адресе!"))</f>
        <v>22566608.400000006</v>
      </c>
      <c r="E591" s="30">
        <f>IF(ISNUMBER('Форма 1'!Z591),ROUND('Форма 1'!$I591*VLOOKUP('Форма 1'!$G591,'Предельники 2022'!$B$4:$X$28,'Форма 1'!Z$7),2),"")</f>
        <v>1474592.26</v>
      </c>
      <c r="F591" s="30">
        <f>IF(ISNUMBER('Форма 1'!AA591),ROUND('Форма 1'!$I591*VLOOKUP('Форма 1'!$G591,'Предельники 2022'!$B$4:$X$28,'Форма 1'!AA$7),2),"")</f>
        <v>16733879.050000001</v>
      </c>
      <c r="G591" s="30" t="str">
        <f>IF(ISNUMBER('Форма 1'!AB591),ROUND('Форма 1'!$I591*VLOOKUP('Форма 1'!$G591,'Предельники 2022'!$B$4:$X$28,'Форма 1'!AB$7),2),"")</f>
        <v/>
      </c>
      <c r="H591" s="30">
        <f>IF(ISNUMBER('Форма 1'!AC591),ROUND('Форма 1'!$I591*VLOOKUP('Форма 1'!$G591,'Предельники 2022'!$B$4:$X$28,'Форма 1'!AC$7),2),"")</f>
        <v>752635.3</v>
      </c>
      <c r="I591" s="30">
        <f>IF(ISNUMBER('Форма 1'!AD591),ROUND('Форма 1'!$I591*VLOOKUP('Форма 1'!$G591,'Предельники 2022'!$B$4:$X$28,'Форма 1'!AD$7),2),"")</f>
        <v>2321234.7599999998</v>
      </c>
      <c r="J591" s="30">
        <f>IF(ISNUMBER('Форма 1'!AE591),ROUND('Форма 1'!$I591*VLOOKUP('Форма 1'!$G591,'Предельники 2022'!$B$4:$X$28,'Форма 1'!AE$7),2),"")</f>
        <v>1284267.03</v>
      </c>
      <c r="K591" s="30" t="str">
        <f>IF(ISNUMBER('Форма 1'!AF591),ROUND('Форма 1'!$I591*VLOOKUP('Форма 1'!$G591,'Предельники 2022'!$B$4:$X$28,'Форма 1'!AF$7),2),"")</f>
        <v/>
      </c>
      <c r="L591" s="31" t="str">
        <f>IF(ISBLANK('Форма 1'!AG591),"",'Форма 1'!AG591)</f>
        <v/>
      </c>
      <c r="M591" s="32" t="str">
        <f>IF(ISBLANK('Форма 1'!AH591),"",'Форма 1'!AH591)</f>
        <v/>
      </c>
      <c r="N591" s="30" t="str">
        <f>IF(ISNUMBER('Форма 1'!AI591),ROUND('Форма 1'!$I591*VLOOKUP('Форма 1'!$G591,'Предельники 2022'!$B$4:$X$28,'Форма 1'!AI$7),2),"")</f>
        <v/>
      </c>
      <c r="O591" s="30" t="str">
        <f>IF(ISNUMBER('Форма 1'!AJ591),ROUND('Форма 1'!$I591*VLOOKUP('Форма 1'!$G591,'Предельники 2022'!$B$4:$X$28,'Форма 1'!AJ$7),2),"")</f>
        <v/>
      </c>
      <c r="P591" s="30" t="str">
        <f>IF(ISNUMBER('Форма 1'!AK591),ROUND('Форма 1'!$I591*VLOOKUP('Форма 1'!$G591,'Предельники 2022'!$B$4:$X$28,'Форма 1'!AK$7),2),"")</f>
        <v/>
      </c>
      <c r="Q591" s="30" t="str">
        <f>IF(ISNUMBER('Форма 1'!AL591),ROUND('Форма 1'!$I591*VLOOKUP('Форма 1'!$G591,'Предельники 2022'!$B$4:$X$28,'Форма 1'!AL$7),2),"")</f>
        <v/>
      </c>
      <c r="R591" s="30" t="str">
        <f>IF(ISNUMBER('Форма 1'!AM591),ROUND('Форма 1'!$I591*VLOOKUP('Форма 1'!$G591,'Предельники 2022'!$B$4:$X$28,'Форма 1'!AM$7),2),"")</f>
        <v/>
      </c>
      <c r="S591" s="93" t="str">
        <f t="shared" si="112"/>
        <v/>
      </c>
      <c r="T591" s="93" t="str">
        <f>IF(ISNUMBER('Форма 1'!AN591),INDEX('Предельники 2022'!$C$4:$X$28,MATCH('Форма 1'!$G591,'Предельники 2022'!$B$4:$B$28,0),MATCH(T$5,'Предельники 2022'!$C$3:$X$3,0)),"")</f>
        <v/>
      </c>
      <c r="U591" s="93" t="str">
        <f>IF(ISNUMBER('Форма 1'!AO591),INDEX('Предельники 2022'!$C$4:$X$28,MATCH('Форма 1'!$G591,'Предельники 2022'!$B$4:$B$28,0),MATCH(U$5,'Предельники 2022'!$C$3:$X$3,0)),"")</f>
        <v/>
      </c>
      <c r="V591" s="93" t="str">
        <f>IF(ISNUMBER('Форма 1'!AP591),INDEX('Предельники 2022'!$C$4:$X$28,MATCH('Форма 1'!$G591,'Предельники 2022'!$B$4:$B$28,0),MATCH(V$5,'Предельники 2022'!$C$3:$X$3,0)),"")</f>
        <v/>
      </c>
      <c r="W591" s="93" t="str">
        <f>IF(ISNUMBER('Форма 1'!AQ591),INDEX('Предельники 2022'!$C$4:$X$28,MATCH('Форма 1'!$G591,'Предельники 2022'!$B$4:$B$28,0),MATCH(W$5,'Предельники 2022'!$C$3:$X$3,0)),"")</f>
        <v/>
      </c>
      <c r="X591" s="30" t="str">
        <f>IF(ISNUMBER('Форма 1'!AR591),ROUND('Форма 1'!$I591*VLOOKUP('Форма 1'!$G591,'Предельники 2022'!$B$4:$X$28,'Форма 1'!AR$7),2),"")</f>
        <v/>
      </c>
      <c r="Y591" s="30" t="str">
        <f>IF(ISNUMBER('Форма 1'!AS591),ROUND('Форма 1'!$I591*VLOOKUP('Форма 1'!$G591,'Предельники 2022'!$B$4:$X$28,'Форма 1'!AS$7),2),"")</f>
        <v/>
      </c>
      <c r="Z591" s="30" t="str">
        <f>IF(ISNUMBER('Форма 1'!AT591),ROUND('Форма 1'!$I591*VLOOKUP('Форма 1'!$G591,'Предельники 2022'!$B$4:$X$28,'Форма 1'!AT$7),2),"")</f>
        <v/>
      </c>
      <c r="AA591" s="32"/>
      <c r="AB591" s="128">
        <f>'Форма 1'!T591</f>
        <v>46022</v>
      </c>
      <c r="AC591" s="130" t="str">
        <f>'Форма 1'!U591</f>
        <v>РО</v>
      </c>
    </row>
    <row r="592" spans="1:29" x14ac:dyDescent="0.25">
      <c r="A592" s="28">
        <f t="shared" si="111"/>
        <v>19</v>
      </c>
      <c r="B592" s="74" t="str">
        <f>IF(ISBLANK('Форма 1'!B592),"",'Форма 1'!B592)</f>
        <v>Муниципальное образование "Город Березники" Пермского края</v>
      </c>
      <c r="C592" s="87" t="s">
        <v>574</v>
      </c>
      <c r="D592" s="29">
        <f>IF(ISBLANK(C592),"Введите адрес",IF(C592='Форма 1'!C592,SUM(E592:K592,M592:S592,Форма2[[#This Row],[19]:[22]]),"Ошибка в адресе!"))</f>
        <v>2276490.31</v>
      </c>
      <c r="E592" s="30" t="str">
        <f>IF(ISNUMBER('Форма 1'!Z592),ROUND('Форма 1'!$I592*VLOOKUP('Форма 1'!$G592,'Предельники 2022'!$B$4:$X$28,'Форма 1'!Z$7),2),"")</f>
        <v/>
      </c>
      <c r="F592" s="30" t="str">
        <f>IF(ISNUMBER('Форма 1'!AA592),ROUND('Форма 1'!$I592*VLOOKUP('Форма 1'!$G592,'Предельники 2022'!$B$4:$X$28,'Форма 1'!AA$7),2),"")</f>
        <v/>
      </c>
      <c r="G592" s="30" t="str">
        <f>IF(ISNUMBER('Форма 1'!AB592),ROUND('Форма 1'!$I592*VLOOKUP('Форма 1'!$G592,'Предельники 2022'!$B$4:$X$28,'Форма 1'!AB$7),2),"")</f>
        <v/>
      </c>
      <c r="H592" s="30" t="str">
        <f>IF(ISNUMBER('Форма 1'!AC592),ROUND('Форма 1'!$I592*VLOOKUP('Форма 1'!$G592,'Предельники 2022'!$B$4:$X$28,'Форма 1'!AC$7),2),"")</f>
        <v/>
      </c>
      <c r="I592" s="30">
        <f>IF(ISNUMBER('Форма 1'!AD592),ROUND('Форма 1'!$I592*VLOOKUP('Форма 1'!$G592,'Предельники 2022'!$B$4:$X$28,'Форма 1'!AD$7),2),"")</f>
        <v>2276490.31</v>
      </c>
      <c r="J592" s="30" t="str">
        <f>IF(ISNUMBER('Форма 1'!AE592),ROUND('Форма 1'!$I592*VLOOKUP('Форма 1'!$G592,'Предельники 2022'!$B$4:$X$28,'Форма 1'!AE$7),2),"")</f>
        <v/>
      </c>
      <c r="K592" s="30" t="str">
        <f>IF(ISNUMBER('Форма 1'!AF592),ROUND('Форма 1'!$I592*VLOOKUP('Форма 1'!$G592,'Предельники 2022'!$B$4:$X$28,'Форма 1'!AF$7),2),"")</f>
        <v/>
      </c>
      <c r="L592" s="31" t="str">
        <f>IF(ISBLANK('Форма 1'!AG592),"",'Форма 1'!AG592)</f>
        <v/>
      </c>
      <c r="M592" s="32" t="str">
        <f>IF(ISBLANK('Форма 1'!AH592),"",'Форма 1'!AH592)</f>
        <v/>
      </c>
      <c r="N592" s="30" t="str">
        <f>IF(ISNUMBER('Форма 1'!AI592),ROUND('Форма 1'!$I592*VLOOKUP('Форма 1'!$G592,'Предельники 2022'!$B$4:$X$28,'Форма 1'!AI$7),2),"")</f>
        <v/>
      </c>
      <c r="O592" s="30" t="str">
        <f>IF(ISNUMBER('Форма 1'!AJ592),ROUND('Форма 1'!$I592*VLOOKUP('Форма 1'!$G592,'Предельники 2022'!$B$4:$X$28,'Форма 1'!AJ$7),2),"")</f>
        <v/>
      </c>
      <c r="P592" s="30" t="str">
        <f>IF(ISNUMBER('Форма 1'!AK592),ROUND('Форма 1'!$I592*VLOOKUP('Форма 1'!$G592,'Предельники 2022'!$B$4:$X$28,'Форма 1'!AK$7),2),"")</f>
        <v/>
      </c>
      <c r="Q592" s="30" t="str">
        <f>IF(ISNUMBER('Форма 1'!AL592),ROUND('Форма 1'!$I592*VLOOKUP('Форма 1'!$G592,'Предельники 2022'!$B$4:$X$28,'Форма 1'!AL$7),2),"")</f>
        <v/>
      </c>
      <c r="R592" s="30" t="str">
        <f>IF(ISNUMBER('Форма 1'!AM592),ROUND('Форма 1'!$I592*VLOOKUP('Форма 1'!$G592,'Предельники 2022'!$B$4:$X$28,'Форма 1'!AM$7),2),"")</f>
        <v/>
      </c>
      <c r="S592" s="93" t="str">
        <f t="shared" si="112"/>
        <v/>
      </c>
      <c r="T592" s="93" t="str">
        <f>IF(ISNUMBER('Форма 1'!AN592),INDEX('Предельники 2022'!$C$4:$X$28,MATCH('Форма 1'!$G592,'Предельники 2022'!$B$4:$B$28,0),MATCH(T$5,'Предельники 2022'!$C$3:$X$3,0)),"")</f>
        <v/>
      </c>
      <c r="U592" s="93" t="str">
        <f>IF(ISNUMBER('Форма 1'!AO592),INDEX('Предельники 2022'!$C$4:$X$28,MATCH('Форма 1'!$G592,'Предельники 2022'!$B$4:$B$28,0),MATCH(U$5,'Предельники 2022'!$C$3:$X$3,0)),"")</f>
        <v/>
      </c>
      <c r="V592" s="93" t="str">
        <f>IF(ISNUMBER('Форма 1'!AP592),INDEX('Предельники 2022'!$C$4:$X$28,MATCH('Форма 1'!$G592,'Предельники 2022'!$B$4:$B$28,0),MATCH(V$5,'Предельники 2022'!$C$3:$X$3,0)),"")</f>
        <v/>
      </c>
      <c r="W592" s="93" t="str">
        <f>IF(ISNUMBER('Форма 1'!AQ592),INDEX('Предельники 2022'!$C$4:$X$28,MATCH('Форма 1'!$G592,'Предельники 2022'!$B$4:$B$28,0),MATCH(W$5,'Предельники 2022'!$C$3:$X$3,0)),"")</f>
        <v/>
      </c>
      <c r="X592" s="30" t="str">
        <f>IF(ISNUMBER('Форма 1'!AR592),ROUND('Форма 1'!$I592*VLOOKUP('Форма 1'!$G592,'Предельники 2022'!$B$4:$X$28,'Форма 1'!AR$7),2),"")</f>
        <v/>
      </c>
      <c r="Y592" s="30" t="str">
        <f>IF(ISNUMBER('Форма 1'!AS592),ROUND('Форма 1'!$I592*VLOOKUP('Форма 1'!$G592,'Предельники 2022'!$B$4:$X$28,'Форма 1'!AS$7),2),"")</f>
        <v/>
      </c>
      <c r="Z592" s="30" t="str">
        <f>IF(ISNUMBER('Форма 1'!AT592),ROUND('Форма 1'!$I592*VLOOKUP('Форма 1'!$G592,'Предельники 2022'!$B$4:$X$28,'Форма 1'!AT$7),2),"")</f>
        <v/>
      </c>
      <c r="AA592" s="32"/>
      <c r="AB592" s="128">
        <f>'Форма 1'!T592</f>
        <v>46022</v>
      </c>
      <c r="AC592" s="130" t="str">
        <f>'Форма 1'!U592</f>
        <v>РО</v>
      </c>
    </row>
    <row r="593" spans="1:29" x14ac:dyDescent="0.25">
      <c r="A593" s="28">
        <f t="shared" si="111"/>
        <v>20</v>
      </c>
      <c r="B593" s="74" t="str">
        <f>IF(ISBLANK('Форма 1'!B593),"",'Форма 1'!B593)</f>
        <v>Муниципальное образование "Город Березники" Пермского края</v>
      </c>
      <c r="C593" s="87" t="s">
        <v>10</v>
      </c>
      <c r="D593" s="29">
        <f>IF(ISBLANK(C593),"Введите адрес",IF(C593='Форма 1'!C593,SUM(E593:K593,M593:S593,Форма2[[#This Row],[19]:[22]]),"Ошибка в адресе!"))</f>
        <v>17596571.379999999</v>
      </c>
      <c r="E593" s="30" t="str">
        <f>IF(ISNUMBER('Форма 1'!Z593),ROUND('Форма 1'!$I593*VLOOKUP('Форма 1'!$G593,'Предельники 2022'!$B$4:$X$28,'Форма 1'!Z$7),2),"")</f>
        <v/>
      </c>
      <c r="F593" s="30">
        <f>IF(ISNUMBER('Форма 1'!AA593),ROUND('Форма 1'!$I593*VLOOKUP('Форма 1'!$G593,'Предельники 2022'!$B$4:$X$28,'Форма 1'!AA$7),2),"")</f>
        <v>17596571.379999999</v>
      </c>
      <c r="G593" s="30" t="str">
        <f>IF(ISNUMBER('Форма 1'!AB593),ROUND('Форма 1'!$I593*VLOOKUP('Форма 1'!$G593,'Предельники 2022'!$B$4:$X$28,'Форма 1'!AB$7),2),"")</f>
        <v/>
      </c>
      <c r="H593" s="30" t="str">
        <f>IF(ISNUMBER('Форма 1'!AC593),ROUND('Форма 1'!$I593*VLOOKUP('Форма 1'!$G593,'Предельники 2022'!$B$4:$X$28,'Форма 1'!AC$7),2),"")</f>
        <v/>
      </c>
      <c r="I593" s="30" t="str">
        <f>IF(ISNUMBER('Форма 1'!AD593),ROUND('Форма 1'!$I593*VLOOKUP('Форма 1'!$G593,'Предельники 2022'!$B$4:$X$28,'Форма 1'!AD$7),2),"")</f>
        <v/>
      </c>
      <c r="J593" s="30" t="str">
        <f>IF(ISNUMBER('Форма 1'!AE593),ROUND('Форма 1'!$I593*VLOOKUP('Форма 1'!$G593,'Предельники 2022'!$B$4:$X$28,'Форма 1'!AE$7),2),"")</f>
        <v/>
      </c>
      <c r="K593" s="30" t="str">
        <f>IF(ISNUMBER('Форма 1'!AF593),ROUND('Форма 1'!$I593*VLOOKUP('Форма 1'!$G593,'Предельники 2022'!$B$4:$X$28,'Форма 1'!AF$7),2),"")</f>
        <v/>
      </c>
      <c r="L593" s="31" t="str">
        <f>IF(ISBLANK('Форма 1'!AG593),"",'Форма 1'!AG593)</f>
        <v/>
      </c>
      <c r="M593" s="32" t="str">
        <f>IF(ISBLANK('Форма 1'!AH593),"",'Форма 1'!AH593)</f>
        <v/>
      </c>
      <c r="N593" s="30" t="str">
        <f>IF(ISNUMBER('Форма 1'!AI593),ROUND('Форма 1'!$I593*VLOOKUP('Форма 1'!$G593,'Предельники 2022'!$B$4:$X$28,'Форма 1'!AI$7),2),"")</f>
        <v/>
      </c>
      <c r="O593" s="30" t="str">
        <f>IF(ISNUMBER('Форма 1'!AJ593),ROUND('Форма 1'!$I593*VLOOKUP('Форма 1'!$G593,'Предельники 2022'!$B$4:$X$28,'Форма 1'!AJ$7),2),"")</f>
        <v/>
      </c>
      <c r="P593" s="30" t="str">
        <f>IF(ISNUMBER('Форма 1'!AK593),ROUND('Форма 1'!$I593*VLOOKUP('Форма 1'!$G593,'Предельники 2022'!$B$4:$X$28,'Форма 1'!AK$7),2),"")</f>
        <v/>
      </c>
      <c r="Q593" s="30" t="str">
        <f>IF(ISNUMBER('Форма 1'!AL593),ROUND('Форма 1'!$I593*VLOOKUP('Форма 1'!$G593,'Предельники 2022'!$B$4:$X$28,'Форма 1'!AL$7),2),"")</f>
        <v/>
      </c>
      <c r="R593" s="30" t="str">
        <f>IF(ISNUMBER('Форма 1'!AM593),ROUND('Форма 1'!$I593*VLOOKUP('Форма 1'!$G593,'Предельники 2022'!$B$4:$X$28,'Форма 1'!AM$7),2),"")</f>
        <v/>
      </c>
      <c r="S593" s="93" t="str">
        <f t="shared" si="112"/>
        <v/>
      </c>
      <c r="T593" s="93" t="str">
        <f>IF(ISNUMBER('Форма 1'!AN593),INDEX('Предельники 2022'!$C$4:$X$28,MATCH('Форма 1'!$G593,'Предельники 2022'!$B$4:$B$28,0),MATCH(T$5,'Предельники 2022'!$C$3:$X$3,0)),"")</f>
        <v/>
      </c>
      <c r="U593" s="93" t="str">
        <f>IF(ISNUMBER('Форма 1'!AO593),INDEX('Предельники 2022'!$C$4:$X$28,MATCH('Форма 1'!$G593,'Предельники 2022'!$B$4:$B$28,0),MATCH(U$5,'Предельники 2022'!$C$3:$X$3,0)),"")</f>
        <v/>
      </c>
      <c r="V593" s="93" t="str">
        <f>IF(ISNUMBER('Форма 1'!AP593),INDEX('Предельники 2022'!$C$4:$X$28,MATCH('Форма 1'!$G593,'Предельники 2022'!$B$4:$B$28,0),MATCH(V$5,'Предельники 2022'!$C$3:$X$3,0)),"")</f>
        <v/>
      </c>
      <c r="W593" s="93" t="str">
        <f>IF(ISNUMBER('Форма 1'!AQ593),INDEX('Предельники 2022'!$C$4:$X$28,MATCH('Форма 1'!$G593,'Предельники 2022'!$B$4:$B$28,0),MATCH(W$5,'Предельники 2022'!$C$3:$X$3,0)),"")</f>
        <v/>
      </c>
      <c r="X593" s="30" t="str">
        <f>IF(ISNUMBER('Форма 1'!AR593),ROUND('Форма 1'!$I593*VLOOKUP('Форма 1'!$G593,'Предельники 2022'!$B$4:$X$28,'Форма 1'!AR$7),2),"")</f>
        <v/>
      </c>
      <c r="Y593" s="30" t="str">
        <f>IF(ISNUMBER('Форма 1'!AS593),ROUND('Форма 1'!$I593*VLOOKUP('Форма 1'!$G593,'Предельники 2022'!$B$4:$X$28,'Форма 1'!AS$7),2),"")</f>
        <v/>
      </c>
      <c r="Z593" s="30" t="str">
        <f>IF(ISNUMBER('Форма 1'!AT593),ROUND('Форма 1'!$I593*VLOOKUP('Форма 1'!$G593,'Предельники 2022'!$B$4:$X$28,'Форма 1'!AT$7),2),"")</f>
        <v/>
      </c>
      <c r="AA593" s="32"/>
      <c r="AB593" s="128">
        <f>'Форма 1'!T593</f>
        <v>46022</v>
      </c>
      <c r="AC593" s="130" t="str">
        <f>'Форма 1'!U593</f>
        <v>РО</v>
      </c>
    </row>
    <row r="594" spans="1:29" x14ac:dyDescent="0.25">
      <c r="A594" s="28">
        <f t="shared" si="111"/>
        <v>21</v>
      </c>
      <c r="B594" s="74" t="str">
        <f>IF(ISBLANK('Форма 1'!B594),"",'Форма 1'!B594)</f>
        <v>Муниципальное образование "Город Березники" Пермского края</v>
      </c>
      <c r="C594" s="87" t="s">
        <v>312</v>
      </c>
      <c r="D594" s="29">
        <f>IF(ISBLANK(C594),"Введите адрес",IF(C594='Форма 1'!C594,SUM(E594:K594,M594:S594,Форма2[[#This Row],[19]:[22]]),"Ошибка в адресе!"))</f>
        <v>40532940.189999998</v>
      </c>
      <c r="E594" s="30">
        <f>IF(ISNUMBER('Форма 1'!Z594),ROUND('Форма 1'!$I594*VLOOKUP('Форма 1'!$G594,'Предельники 2022'!$B$4:$X$28,'Форма 1'!Z$7),2),"")</f>
        <v>1521448.19</v>
      </c>
      <c r="F594" s="30">
        <f>IF(ISNUMBER('Форма 1'!AA594),ROUND('Форма 1'!$I594*VLOOKUP('Форма 1'!$G594,'Предельники 2022'!$B$4:$X$28,'Форма 1'!AA$7),2),"")</f>
        <v>17265606.649999999</v>
      </c>
      <c r="G594" s="30" t="str">
        <f>IF(ISNUMBER('Форма 1'!AB594),ROUND('Форма 1'!$I594*VLOOKUP('Форма 1'!$G594,'Предельники 2022'!$B$4:$X$28,'Форма 1'!AB$7),2),"")</f>
        <v/>
      </c>
      <c r="H594" s="30">
        <f>IF(ISNUMBER('Форма 1'!AC594),ROUND('Форма 1'!$I594*VLOOKUP('Форма 1'!$G594,'Предельники 2022'!$B$4:$X$28,'Форма 1'!AC$7),2),"")</f>
        <v>776550.67</v>
      </c>
      <c r="I594" s="30" t="str">
        <f>IF(ISNUMBER('Форма 1'!AD594),ROUND('Форма 1'!$I594*VLOOKUP('Форма 1'!$G594,'Предельники 2022'!$B$4:$X$28,'Форма 1'!AD$7),2),"")</f>
        <v/>
      </c>
      <c r="J594" s="30">
        <f>IF(ISNUMBER('Форма 1'!AE594),ROUND('Форма 1'!$I594*VLOOKUP('Форма 1'!$G594,'Предельники 2022'!$B$4:$X$28,'Форма 1'!AE$7),2),"")</f>
        <v>1325075.27</v>
      </c>
      <c r="K594" s="30" t="str">
        <f>IF(ISNUMBER('Форма 1'!AF594),ROUND('Форма 1'!$I594*VLOOKUP('Форма 1'!$G594,'Предельники 2022'!$B$4:$X$28,'Форма 1'!AF$7),2),"")</f>
        <v/>
      </c>
      <c r="L594" s="31" t="str">
        <f>IF(ISBLANK('Форма 1'!AG594),"",'Форма 1'!AG594)</f>
        <v/>
      </c>
      <c r="M594" s="32" t="str">
        <f>IF(ISBLANK('Форма 1'!AH594),"",'Форма 1'!AH594)</f>
        <v/>
      </c>
      <c r="N594" s="30">
        <f>IF(ISNUMBER('Форма 1'!AI594),ROUND('Форма 1'!$I594*VLOOKUP('Форма 1'!$G594,'Предельники 2022'!$B$4:$X$28,'Форма 1'!AI$7),2),"")</f>
        <v>19644259.41</v>
      </c>
      <c r="O594" s="30" t="str">
        <f>IF(ISNUMBER('Форма 1'!AJ594),ROUND('Форма 1'!$I594*VLOOKUP('Форма 1'!$G594,'Предельники 2022'!$B$4:$X$28,'Форма 1'!AJ$7),2),"")</f>
        <v/>
      </c>
      <c r="P594" s="30" t="str">
        <f>IF(ISNUMBER('Форма 1'!AK594),ROUND('Форма 1'!$I594*VLOOKUP('Форма 1'!$G594,'Предельники 2022'!$B$4:$X$28,'Форма 1'!AK$7),2),"")</f>
        <v/>
      </c>
      <c r="Q594" s="30" t="str">
        <f>IF(ISNUMBER('Форма 1'!AL594),ROUND('Форма 1'!$I594*VLOOKUP('Форма 1'!$G594,'Предельники 2022'!$B$4:$X$28,'Форма 1'!AL$7),2),"")</f>
        <v/>
      </c>
      <c r="R594" s="30" t="str">
        <f>IF(ISNUMBER('Форма 1'!AM594),ROUND('Форма 1'!$I594*VLOOKUP('Форма 1'!$G594,'Предельники 2022'!$B$4:$X$28,'Форма 1'!AM$7),2),"")</f>
        <v/>
      </c>
      <c r="S594" s="93" t="str">
        <f t="shared" si="112"/>
        <v/>
      </c>
      <c r="T594" s="93" t="str">
        <f>IF(ISNUMBER('Форма 1'!AN594),INDEX('Предельники 2022'!$C$4:$X$28,MATCH('Форма 1'!$G594,'Предельники 2022'!$B$4:$B$28,0),MATCH(T$5,'Предельники 2022'!$C$3:$X$3,0)),"")</f>
        <v/>
      </c>
      <c r="U594" s="93" t="str">
        <f>IF(ISNUMBER('Форма 1'!AO594),INDEX('Предельники 2022'!$C$4:$X$28,MATCH('Форма 1'!$G594,'Предельники 2022'!$B$4:$B$28,0),MATCH(U$5,'Предельники 2022'!$C$3:$X$3,0)),"")</f>
        <v/>
      </c>
      <c r="V594" s="93" t="str">
        <f>IF(ISNUMBER('Форма 1'!AP594),INDEX('Предельники 2022'!$C$4:$X$28,MATCH('Форма 1'!$G594,'Предельники 2022'!$B$4:$B$28,0),MATCH(V$5,'Предельники 2022'!$C$3:$X$3,0)),"")</f>
        <v/>
      </c>
      <c r="W594" s="93" t="str">
        <f>IF(ISNUMBER('Форма 1'!AQ594),INDEX('Предельники 2022'!$C$4:$X$28,MATCH('Форма 1'!$G594,'Предельники 2022'!$B$4:$B$28,0),MATCH(W$5,'Предельники 2022'!$C$3:$X$3,0)),"")</f>
        <v/>
      </c>
      <c r="X594" s="30" t="str">
        <f>IF(ISNUMBER('Форма 1'!AR594),ROUND('Форма 1'!$I594*VLOOKUP('Форма 1'!$G594,'Предельники 2022'!$B$4:$X$28,'Форма 1'!AR$7),2),"")</f>
        <v/>
      </c>
      <c r="Y594" s="30" t="str">
        <f>IF(ISNUMBER('Форма 1'!AS594),ROUND('Форма 1'!$I594*VLOOKUP('Форма 1'!$G594,'Предельники 2022'!$B$4:$X$28,'Форма 1'!AS$7),2),"")</f>
        <v/>
      </c>
      <c r="Z594" s="30" t="str">
        <f>IF(ISNUMBER('Форма 1'!AT594),ROUND('Форма 1'!$I594*VLOOKUP('Форма 1'!$G594,'Предельники 2022'!$B$4:$X$28,'Форма 1'!AT$7),2),"")</f>
        <v/>
      </c>
      <c r="AA594" s="32"/>
      <c r="AB594" s="128">
        <f>'Форма 1'!T594</f>
        <v>46022</v>
      </c>
      <c r="AC594" s="130" t="str">
        <f>'Форма 1'!U594</f>
        <v>РО</v>
      </c>
    </row>
    <row r="595" spans="1:29" x14ac:dyDescent="0.25">
      <c r="A595" s="28">
        <f t="shared" si="111"/>
        <v>22</v>
      </c>
      <c r="B595" s="74" t="str">
        <f>IF(ISBLANK('Форма 1'!B595),"",'Форма 1'!B595)</f>
        <v>Муниципальное образование "Город Березники" Пермского края</v>
      </c>
      <c r="C595" s="87" t="s">
        <v>313</v>
      </c>
      <c r="D595" s="29">
        <f>IF(ISBLANK(C595),"Введите адрес",IF(C595='Форма 1'!C595,SUM(E595:K595,M595:S595,Форма2[[#This Row],[19]:[22]]),"Ошибка в адресе!"))</f>
        <v>20720396.120000001</v>
      </c>
      <c r="E595" s="30">
        <f>IF(ISNUMBER('Форма 1'!Z595),ROUND('Форма 1'!$I595*VLOOKUP('Форма 1'!$G595,'Предельники 2022'!$B$4:$X$28,'Форма 1'!Z$7),2),"")</f>
        <v>1435656.69</v>
      </c>
      <c r="F595" s="30">
        <f>IF(ISNUMBER('Форма 1'!AA595),ROUND('Форма 1'!$I595*VLOOKUP('Форма 1'!$G595,'Предельники 2022'!$B$4:$X$28,'Форма 1'!AA$7),2),"")</f>
        <v>16292032.74</v>
      </c>
      <c r="G595" s="30" t="str">
        <f>IF(ISNUMBER('Форма 1'!AB595),ROUND('Форма 1'!$I595*VLOOKUP('Форма 1'!$G595,'Предельники 2022'!$B$4:$X$28,'Форма 1'!AB$7),2),"")</f>
        <v/>
      </c>
      <c r="H595" s="30">
        <f>IF(ISNUMBER('Форма 1'!AC595),ROUND('Форма 1'!$I595*VLOOKUP('Форма 1'!$G595,'Предельники 2022'!$B$4:$X$28,'Форма 1'!AC$7),2),"")</f>
        <v>732762.5</v>
      </c>
      <c r="I595" s="30">
        <f>IF(ISNUMBER('Форма 1'!AD595),ROUND('Форма 1'!$I595*VLOOKUP('Форма 1'!$G595,'Предельники 2022'!$B$4:$X$28,'Форма 1'!AD$7),2),"")</f>
        <v>2259944.19</v>
      </c>
      <c r="J595" s="30" t="str">
        <f>IF(ISNUMBER('Форма 1'!AE595),ROUND('Форма 1'!$I595*VLOOKUP('Форма 1'!$G595,'Предельники 2022'!$B$4:$X$28,'Форма 1'!AE$7),2),"")</f>
        <v/>
      </c>
      <c r="K595" s="30" t="str">
        <f>IF(ISNUMBER('Форма 1'!AF595),ROUND('Форма 1'!$I595*VLOOKUP('Форма 1'!$G595,'Предельники 2022'!$B$4:$X$28,'Форма 1'!AF$7),2),"")</f>
        <v/>
      </c>
      <c r="L595" s="31" t="str">
        <f>IF(ISBLANK('Форма 1'!AG595),"",'Форма 1'!AG595)</f>
        <v/>
      </c>
      <c r="M595" s="32" t="str">
        <f>IF(ISBLANK('Форма 1'!AH595),"",'Форма 1'!AH595)</f>
        <v/>
      </c>
      <c r="N595" s="30" t="str">
        <f>IF(ISNUMBER('Форма 1'!AI595),ROUND('Форма 1'!$I595*VLOOKUP('Форма 1'!$G595,'Предельники 2022'!$B$4:$X$28,'Форма 1'!AI$7),2),"")</f>
        <v/>
      </c>
      <c r="O595" s="30" t="str">
        <f>IF(ISNUMBER('Форма 1'!AJ595),ROUND('Форма 1'!$I595*VLOOKUP('Форма 1'!$G595,'Предельники 2022'!$B$4:$X$28,'Форма 1'!AJ$7),2),"")</f>
        <v/>
      </c>
      <c r="P595" s="30" t="str">
        <f>IF(ISNUMBER('Форма 1'!AK595),ROUND('Форма 1'!$I595*VLOOKUP('Форма 1'!$G595,'Предельники 2022'!$B$4:$X$28,'Форма 1'!AK$7),2),"")</f>
        <v/>
      </c>
      <c r="Q595" s="30" t="str">
        <f>IF(ISNUMBER('Форма 1'!AL595),ROUND('Форма 1'!$I595*VLOOKUP('Форма 1'!$G595,'Предельники 2022'!$B$4:$X$28,'Форма 1'!AL$7),2),"")</f>
        <v/>
      </c>
      <c r="R595" s="30" t="str">
        <f>IF(ISNUMBER('Форма 1'!AM595),ROUND('Форма 1'!$I595*VLOOKUP('Форма 1'!$G595,'Предельники 2022'!$B$4:$X$28,'Форма 1'!AM$7),2),"")</f>
        <v/>
      </c>
      <c r="S595" s="93" t="str">
        <f t="shared" si="112"/>
        <v/>
      </c>
      <c r="T595" s="93" t="str">
        <f>IF(ISNUMBER('Форма 1'!AN595),INDEX('Предельники 2022'!$C$4:$X$28,MATCH('Форма 1'!$G595,'Предельники 2022'!$B$4:$B$28,0),MATCH(T$5,'Предельники 2022'!$C$3:$X$3,0)),"")</f>
        <v/>
      </c>
      <c r="U595" s="93" t="str">
        <f>IF(ISNUMBER('Форма 1'!AO595),INDEX('Предельники 2022'!$C$4:$X$28,MATCH('Форма 1'!$G595,'Предельники 2022'!$B$4:$B$28,0),MATCH(U$5,'Предельники 2022'!$C$3:$X$3,0)),"")</f>
        <v/>
      </c>
      <c r="V595" s="93" t="str">
        <f>IF(ISNUMBER('Форма 1'!AP595),INDEX('Предельники 2022'!$C$4:$X$28,MATCH('Форма 1'!$G595,'Предельники 2022'!$B$4:$B$28,0),MATCH(V$5,'Предельники 2022'!$C$3:$X$3,0)),"")</f>
        <v/>
      </c>
      <c r="W595" s="93" t="str">
        <f>IF(ISNUMBER('Форма 1'!AQ595),INDEX('Предельники 2022'!$C$4:$X$28,MATCH('Форма 1'!$G595,'Предельники 2022'!$B$4:$B$28,0),MATCH(W$5,'Предельники 2022'!$C$3:$X$3,0)),"")</f>
        <v/>
      </c>
      <c r="X595" s="30" t="str">
        <f>IF(ISNUMBER('Форма 1'!AR595),ROUND('Форма 1'!$I595*VLOOKUP('Форма 1'!$G595,'Предельники 2022'!$B$4:$X$28,'Форма 1'!AR$7),2),"")</f>
        <v/>
      </c>
      <c r="Y595" s="30" t="str">
        <f>IF(ISNUMBER('Форма 1'!AS595),ROUND('Форма 1'!$I595*VLOOKUP('Форма 1'!$G595,'Предельники 2022'!$B$4:$X$28,'Форма 1'!AS$7),2),"")</f>
        <v/>
      </c>
      <c r="Z595" s="30" t="str">
        <f>IF(ISNUMBER('Форма 1'!AT595),ROUND('Форма 1'!$I595*VLOOKUP('Форма 1'!$G595,'Предельники 2022'!$B$4:$X$28,'Форма 1'!AT$7),2),"")</f>
        <v/>
      </c>
      <c r="AA595" s="32"/>
      <c r="AB595" s="128">
        <f>'Форма 1'!T595</f>
        <v>46022</v>
      </c>
      <c r="AC595" s="130" t="str">
        <f>'Форма 1'!U595</f>
        <v>РО</v>
      </c>
    </row>
    <row r="596" spans="1:29" x14ac:dyDescent="0.25">
      <c r="A596" s="28">
        <f t="shared" si="111"/>
        <v>23</v>
      </c>
      <c r="B596" s="74" t="str">
        <f>IF(ISBLANK('Форма 1'!B596),"",'Форма 1'!B596)</f>
        <v>Муниципальное образование "Город Березники" Пермского края</v>
      </c>
      <c r="C596" s="87" t="s">
        <v>1669</v>
      </c>
      <c r="D596" s="29">
        <f>IF(ISBLANK(C596),"Введите адрес",IF(C596='Форма 1'!C596,SUM(E596:K596,M596:S596,Форма2[[#This Row],[19]:[22]]),"Ошибка в адресе!"))</f>
        <v>1793768.9900000002</v>
      </c>
      <c r="E596" s="30" t="str">
        <f>IF(ISNUMBER('Форма 1'!Z596),ROUND('Форма 1'!$I596*VLOOKUP('Форма 1'!$G596,'Предельники 2022'!$B$4:$X$28,'Форма 1'!Z$7),2),"")</f>
        <v/>
      </c>
      <c r="F596" s="30" t="str">
        <f>IF(ISNUMBER('Форма 1'!AA596),ROUND('Форма 1'!$I596*VLOOKUP('Форма 1'!$G596,'Предельники 2022'!$B$4:$X$28,'Форма 1'!AA$7),2),"")</f>
        <v/>
      </c>
      <c r="G596" s="30" t="str">
        <f>IF(ISNUMBER('Форма 1'!AB596),ROUND('Форма 1'!$I596*VLOOKUP('Форма 1'!$G596,'Предельники 2022'!$B$4:$X$28,'Форма 1'!AB$7),2),"")</f>
        <v/>
      </c>
      <c r="H596" s="30" t="str">
        <f>IF(ISNUMBER('Форма 1'!AC596),ROUND('Форма 1'!$I596*VLOOKUP('Форма 1'!$G596,'Предельники 2022'!$B$4:$X$28,'Форма 1'!AC$7),2),"")</f>
        <v/>
      </c>
      <c r="I596" s="30">
        <f>IF(ISNUMBER('Форма 1'!AD596),ROUND('Форма 1'!$I596*VLOOKUP('Форма 1'!$G596,'Предельники 2022'!$B$4:$X$28,'Форма 1'!AD$7),2),"")</f>
        <v>1171178.1000000001</v>
      </c>
      <c r="J596" s="30">
        <f>IF(ISNUMBER('Форма 1'!AE596),ROUND('Форма 1'!$I596*VLOOKUP('Форма 1'!$G596,'Предельники 2022'!$B$4:$X$28,'Форма 1'!AE$7),2),"")</f>
        <v>622590.89</v>
      </c>
      <c r="K596" s="30" t="str">
        <f>IF(ISNUMBER('Форма 1'!AF596),ROUND('Форма 1'!$I596*VLOOKUP('Форма 1'!$G596,'Предельники 2022'!$B$4:$X$28,'Форма 1'!AF$7),2),"")</f>
        <v/>
      </c>
      <c r="L596" s="31" t="str">
        <f>IF(ISBLANK('Форма 1'!AG596),"",'Форма 1'!AG596)</f>
        <v/>
      </c>
      <c r="M596" s="32" t="str">
        <f>IF(ISBLANK('Форма 1'!AH596),"",'Форма 1'!AH596)</f>
        <v/>
      </c>
      <c r="N596" s="30" t="str">
        <f>IF(ISNUMBER('Форма 1'!AI596),ROUND('Форма 1'!$I596*VLOOKUP('Форма 1'!$G596,'Предельники 2022'!$B$4:$X$28,'Форма 1'!AI$7),2),"")</f>
        <v/>
      </c>
      <c r="O596" s="30" t="str">
        <f>IF(ISNUMBER('Форма 1'!AJ596),ROUND('Форма 1'!$I596*VLOOKUP('Форма 1'!$G596,'Предельники 2022'!$B$4:$X$28,'Форма 1'!AJ$7),2),"")</f>
        <v/>
      </c>
      <c r="P596" s="30" t="str">
        <f>IF(ISNUMBER('Форма 1'!AK596),ROUND('Форма 1'!$I596*VLOOKUP('Форма 1'!$G596,'Предельники 2022'!$B$4:$X$28,'Форма 1'!AK$7),2),"")</f>
        <v/>
      </c>
      <c r="Q596" s="30" t="str">
        <f>IF(ISNUMBER('Форма 1'!AL596),ROUND('Форма 1'!$I596*VLOOKUP('Форма 1'!$G596,'Предельники 2022'!$B$4:$X$28,'Форма 1'!AL$7),2),"")</f>
        <v/>
      </c>
      <c r="R596" s="30" t="str">
        <f>IF(ISNUMBER('Форма 1'!AM596),ROUND('Форма 1'!$I596*VLOOKUP('Форма 1'!$G596,'Предельники 2022'!$B$4:$X$28,'Форма 1'!AM$7),2),"")</f>
        <v/>
      </c>
      <c r="S596" s="93" t="str">
        <f t="shared" si="112"/>
        <v/>
      </c>
      <c r="T596" s="93" t="str">
        <f>IF(ISNUMBER('Форма 1'!AN596),INDEX('Предельники 2022'!$C$4:$X$28,MATCH('Форма 1'!$G596,'Предельники 2022'!$B$4:$B$28,0),MATCH(T$5,'Предельники 2022'!$C$3:$X$3,0)),"")</f>
        <v/>
      </c>
      <c r="U596" s="93" t="str">
        <f>IF(ISNUMBER('Форма 1'!AO596),INDEX('Предельники 2022'!$C$4:$X$28,MATCH('Форма 1'!$G596,'Предельники 2022'!$B$4:$B$28,0),MATCH(U$5,'Предельники 2022'!$C$3:$X$3,0)),"")</f>
        <v/>
      </c>
      <c r="V596" s="93" t="str">
        <f>IF(ISNUMBER('Форма 1'!AP596),INDEX('Предельники 2022'!$C$4:$X$28,MATCH('Форма 1'!$G596,'Предельники 2022'!$B$4:$B$28,0),MATCH(V$5,'Предельники 2022'!$C$3:$X$3,0)),"")</f>
        <v/>
      </c>
      <c r="W596" s="93" t="str">
        <f>IF(ISNUMBER('Форма 1'!AQ596),INDEX('Предельники 2022'!$C$4:$X$28,MATCH('Форма 1'!$G596,'Предельники 2022'!$B$4:$B$28,0),MATCH(W$5,'Предельники 2022'!$C$3:$X$3,0)),"")</f>
        <v/>
      </c>
      <c r="X596" s="30" t="str">
        <f>IF(ISNUMBER('Форма 1'!AR596),ROUND('Форма 1'!$I596*VLOOKUP('Форма 1'!$G596,'Предельники 2022'!$B$4:$X$28,'Форма 1'!AR$7),2),"")</f>
        <v/>
      </c>
      <c r="Y596" s="30" t="str">
        <f>IF(ISNUMBER('Форма 1'!AS596),ROUND('Форма 1'!$I596*VLOOKUP('Форма 1'!$G596,'Предельники 2022'!$B$4:$X$28,'Форма 1'!AS$7),2),"")</f>
        <v/>
      </c>
      <c r="Z596" s="30" t="str">
        <f>IF(ISNUMBER('Форма 1'!AT596),ROUND('Форма 1'!$I596*VLOOKUP('Форма 1'!$G596,'Предельники 2022'!$B$4:$X$28,'Форма 1'!AT$7),2),"")</f>
        <v/>
      </c>
      <c r="AA596" s="32"/>
      <c r="AB596" s="128">
        <f>'Форма 1'!T596</f>
        <v>46022</v>
      </c>
      <c r="AC596" s="130" t="str">
        <f>'Форма 1'!U596</f>
        <v>РО</v>
      </c>
    </row>
    <row r="597" spans="1:29" x14ac:dyDescent="0.25">
      <c r="A597" s="28">
        <f t="shared" si="111"/>
        <v>24</v>
      </c>
      <c r="B597" s="74" t="str">
        <f>IF(ISBLANK('Форма 1'!B597),"",'Форма 1'!B597)</f>
        <v>Муниципальное образование "Город Березники" Пермского края</v>
      </c>
      <c r="C597" s="87" t="s">
        <v>929</v>
      </c>
      <c r="D597" s="29">
        <f>IF(ISBLANK(C597),"Введите адрес",IF(C597='Форма 1'!C597,SUM(E597:K597,M597:S597,Форма2[[#This Row],[19]:[22]]),"Ошибка в адресе!"))</f>
        <v>1759659.27</v>
      </c>
      <c r="E597" s="30">
        <f>IF(ISNUMBER('Форма 1'!Z597),ROUND('Форма 1'!$I597*VLOOKUP('Форма 1'!$G597,'Предельники 2022'!$B$4:$X$28,'Форма 1'!Z$7),2),"")</f>
        <v>1759659.27</v>
      </c>
      <c r="F597" s="30" t="str">
        <f>IF(ISNUMBER('Форма 1'!AA597),ROUND('Форма 1'!$I597*VLOOKUP('Форма 1'!$G597,'Предельники 2022'!$B$4:$X$28,'Форма 1'!AA$7),2),"")</f>
        <v/>
      </c>
      <c r="G597" s="30" t="str">
        <f>IF(ISNUMBER('Форма 1'!AB597),ROUND('Форма 1'!$I597*VLOOKUP('Форма 1'!$G597,'Предельники 2022'!$B$4:$X$28,'Форма 1'!AB$7),2),"")</f>
        <v/>
      </c>
      <c r="H597" s="30" t="str">
        <f>IF(ISNUMBER('Форма 1'!AC597),ROUND('Форма 1'!$I597*VLOOKUP('Форма 1'!$G597,'Предельники 2022'!$B$4:$X$28,'Форма 1'!AC$7),2),"")</f>
        <v/>
      </c>
      <c r="I597" s="30" t="str">
        <f>IF(ISNUMBER('Форма 1'!AD597),ROUND('Форма 1'!$I597*VLOOKUP('Форма 1'!$G597,'Предельники 2022'!$B$4:$X$28,'Форма 1'!AD$7),2),"")</f>
        <v/>
      </c>
      <c r="J597" s="30" t="str">
        <f>IF(ISNUMBER('Форма 1'!AE597),ROUND('Форма 1'!$I597*VLOOKUP('Форма 1'!$G597,'Предельники 2022'!$B$4:$X$28,'Форма 1'!AE$7),2),"")</f>
        <v/>
      </c>
      <c r="K597" s="30" t="str">
        <f>IF(ISNUMBER('Форма 1'!AF597),ROUND('Форма 1'!$I597*VLOOKUP('Форма 1'!$G597,'Предельники 2022'!$B$4:$X$28,'Форма 1'!AF$7),2),"")</f>
        <v/>
      </c>
      <c r="L597" s="31" t="str">
        <f>IF(ISBLANK('Форма 1'!AG597),"",'Форма 1'!AG597)</f>
        <v/>
      </c>
      <c r="M597" s="32" t="str">
        <f>IF(ISBLANK('Форма 1'!AH597),"",'Форма 1'!AH597)</f>
        <v/>
      </c>
      <c r="N597" s="30" t="str">
        <f>IF(ISNUMBER('Форма 1'!AI597),ROUND('Форма 1'!$I597*VLOOKUP('Форма 1'!$G597,'Предельники 2022'!$B$4:$X$28,'Форма 1'!AI$7),2),"")</f>
        <v/>
      </c>
      <c r="O597" s="30" t="str">
        <f>IF(ISNUMBER('Форма 1'!AJ597),ROUND('Форма 1'!$I597*VLOOKUP('Форма 1'!$G597,'Предельники 2022'!$B$4:$X$28,'Форма 1'!AJ$7),2),"")</f>
        <v/>
      </c>
      <c r="P597" s="30" t="str">
        <f>IF(ISNUMBER('Форма 1'!AK597),ROUND('Форма 1'!$I597*VLOOKUP('Форма 1'!$G597,'Предельники 2022'!$B$4:$X$28,'Форма 1'!AK$7),2),"")</f>
        <v/>
      </c>
      <c r="Q597" s="30" t="str">
        <f>IF(ISNUMBER('Форма 1'!AL597),ROUND('Форма 1'!$I597*VLOOKUP('Форма 1'!$G597,'Предельники 2022'!$B$4:$X$28,'Форма 1'!AL$7),2),"")</f>
        <v/>
      </c>
      <c r="R597" s="30" t="str">
        <f>IF(ISNUMBER('Форма 1'!AM597),ROUND('Форма 1'!$I597*VLOOKUP('Форма 1'!$G597,'Предельники 2022'!$B$4:$X$28,'Форма 1'!AM$7),2),"")</f>
        <v/>
      </c>
      <c r="S597" s="93" t="str">
        <f t="shared" si="112"/>
        <v/>
      </c>
      <c r="T597" s="93" t="str">
        <f>IF(ISNUMBER('Форма 1'!AN597),INDEX('Предельники 2022'!$C$4:$X$28,MATCH('Форма 1'!$G597,'Предельники 2022'!$B$4:$B$28,0),MATCH(T$5,'Предельники 2022'!$C$3:$X$3,0)),"")</f>
        <v/>
      </c>
      <c r="U597" s="93" t="str">
        <f>IF(ISNUMBER('Форма 1'!AO597),INDEX('Предельники 2022'!$C$4:$X$28,MATCH('Форма 1'!$G597,'Предельники 2022'!$B$4:$B$28,0),MATCH(U$5,'Предельники 2022'!$C$3:$X$3,0)),"")</f>
        <v/>
      </c>
      <c r="V597" s="93" t="str">
        <f>IF(ISNUMBER('Форма 1'!AP597),INDEX('Предельники 2022'!$C$4:$X$28,MATCH('Форма 1'!$G597,'Предельники 2022'!$B$4:$B$28,0),MATCH(V$5,'Предельники 2022'!$C$3:$X$3,0)),"")</f>
        <v/>
      </c>
      <c r="W597" s="93" t="str">
        <f>IF(ISNUMBER('Форма 1'!AQ597),INDEX('Предельники 2022'!$C$4:$X$28,MATCH('Форма 1'!$G597,'Предельники 2022'!$B$4:$B$28,0),MATCH(W$5,'Предельники 2022'!$C$3:$X$3,0)),"")</f>
        <v/>
      </c>
      <c r="X597" s="30" t="str">
        <f>IF(ISNUMBER('Форма 1'!AR597),ROUND('Форма 1'!$I597*VLOOKUP('Форма 1'!$G597,'Предельники 2022'!$B$4:$X$28,'Форма 1'!AR$7),2),"")</f>
        <v/>
      </c>
      <c r="Y597" s="30" t="str">
        <f>IF(ISNUMBER('Форма 1'!AS597),ROUND('Форма 1'!$I597*VLOOKUP('Форма 1'!$G597,'Предельники 2022'!$B$4:$X$28,'Форма 1'!AS$7),2),"")</f>
        <v/>
      </c>
      <c r="Z597" s="30" t="str">
        <f>IF(ISNUMBER('Форма 1'!AT597),ROUND('Форма 1'!$I597*VLOOKUP('Форма 1'!$G597,'Предельники 2022'!$B$4:$X$28,'Форма 1'!AT$7),2),"")</f>
        <v/>
      </c>
      <c r="AA597" s="32"/>
      <c r="AB597" s="128">
        <f>'Форма 1'!T597</f>
        <v>46022</v>
      </c>
      <c r="AC597" s="130" t="str">
        <f>'Форма 1'!U597</f>
        <v>РО</v>
      </c>
    </row>
    <row r="598" spans="1:29" x14ac:dyDescent="0.25">
      <c r="A598" s="28">
        <f t="shared" si="111"/>
        <v>25</v>
      </c>
      <c r="B598" s="74" t="str">
        <f>IF(ISBLANK('Форма 1'!B598),"",'Форма 1'!B598)</f>
        <v>Муниципальное образование "Город Березники" Пермского края</v>
      </c>
      <c r="C598" s="87" t="s">
        <v>421</v>
      </c>
      <c r="D598" s="29">
        <f>IF(ISBLANK(C598),"Введите адрес",IF(C598='Форма 1'!C598,SUM(E598:K598,M598:S598,Форма2[[#This Row],[19]:[22]]),"Ошибка в адресе!"))</f>
        <v>19586891.280000001</v>
      </c>
      <c r="E598" s="30" t="str">
        <f>IF(ISNUMBER('Форма 1'!Z598),ROUND('Форма 1'!$I598*VLOOKUP('Форма 1'!$G598,'Предельники 2022'!$B$4:$X$28,'Форма 1'!Z$7),2),"")</f>
        <v/>
      </c>
      <c r="F598" s="30" t="str">
        <f>IF(ISNUMBER('Форма 1'!AA598),ROUND('Форма 1'!$I598*VLOOKUP('Форма 1'!$G598,'Предельники 2022'!$B$4:$X$28,'Форма 1'!AA$7),2),"")</f>
        <v/>
      </c>
      <c r="G598" s="30" t="str">
        <f>IF(ISNUMBER('Форма 1'!AB598),ROUND('Форма 1'!$I598*VLOOKUP('Форма 1'!$G598,'Предельники 2022'!$B$4:$X$28,'Форма 1'!AB$7),2),"")</f>
        <v/>
      </c>
      <c r="H598" s="30">
        <f>IF(ISNUMBER('Форма 1'!AC598),ROUND('Форма 1'!$I598*VLOOKUP('Форма 1'!$G598,'Предельники 2022'!$B$4:$X$28,'Форма 1'!AC$7),2),"")</f>
        <v>794609.99</v>
      </c>
      <c r="I598" s="30">
        <f>IF(ISNUMBER('Форма 1'!AD598),ROUND('Форма 1'!$I598*VLOOKUP('Форма 1'!$G598,'Предельники 2022'!$B$4:$X$28,'Форма 1'!AD$7),2),"")</f>
        <v>2450690.7000000002</v>
      </c>
      <c r="J598" s="30">
        <f>IF(ISNUMBER('Форма 1'!AE598),ROUND('Форма 1'!$I598*VLOOKUP('Форма 1'!$G598,'Предельники 2022'!$B$4:$X$28,'Форма 1'!AE$7),2),"")</f>
        <v>1355890.98</v>
      </c>
      <c r="K598" s="30" t="str">
        <f>IF(ISNUMBER('Форма 1'!AF598),ROUND('Форма 1'!$I598*VLOOKUP('Форма 1'!$G598,'Предельники 2022'!$B$4:$X$28,'Форма 1'!AF$7),2),"")</f>
        <v/>
      </c>
      <c r="L598" s="31" t="str">
        <f>IF(ISBLANK('Форма 1'!AG598),"",'Форма 1'!AG598)</f>
        <v/>
      </c>
      <c r="M598" s="32" t="str">
        <f>IF(ISBLANK('Форма 1'!AH598),"",'Форма 1'!AH598)</f>
        <v/>
      </c>
      <c r="N598" s="30" t="str">
        <f>IF(ISNUMBER('Форма 1'!AI598),ROUND('Форма 1'!$I598*VLOOKUP('Форма 1'!$G598,'Предельники 2022'!$B$4:$X$28,'Форма 1'!AI$7),2),"")</f>
        <v/>
      </c>
      <c r="O598" s="30">
        <f>IF(ISNUMBER('Форма 1'!AJ598),ROUND('Форма 1'!$I598*VLOOKUP('Форма 1'!$G598,'Предельники 2022'!$B$4:$X$28,'Форма 1'!AJ$7),2),"")</f>
        <v>12255661.880000001</v>
      </c>
      <c r="P598" s="30" t="str">
        <f>IF(ISNUMBER('Форма 1'!AK598),ROUND('Форма 1'!$I598*VLOOKUP('Форма 1'!$G598,'Предельники 2022'!$B$4:$X$28,'Форма 1'!AK$7),2),"")</f>
        <v/>
      </c>
      <c r="Q598" s="30" t="str">
        <f>IF(ISNUMBER('Форма 1'!AL598),ROUND('Форма 1'!$I598*VLOOKUP('Форма 1'!$G598,'Предельники 2022'!$B$4:$X$28,'Форма 1'!AL$7),2),"")</f>
        <v/>
      </c>
      <c r="R598" s="30">
        <f>IF(ISNUMBER('Форма 1'!AM598),ROUND('Форма 1'!$I598*VLOOKUP('Форма 1'!$G598,'Предельники 2022'!$B$4:$X$28,'Форма 1'!AM$7),2),"")</f>
        <v>2730037.73</v>
      </c>
      <c r="S598" s="93" t="str">
        <f t="shared" si="112"/>
        <v/>
      </c>
      <c r="T598" s="93" t="str">
        <f>IF(ISNUMBER('Форма 1'!AN598),INDEX('Предельники 2022'!$C$4:$X$28,MATCH('Форма 1'!$G598,'Предельники 2022'!$B$4:$B$28,0),MATCH(T$5,'Предельники 2022'!$C$3:$X$3,0)),"")</f>
        <v/>
      </c>
      <c r="U598" s="93" t="str">
        <f>IF(ISNUMBER('Форма 1'!AO598),INDEX('Предельники 2022'!$C$4:$X$28,MATCH('Форма 1'!$G598,'Предельники 2022'!$B$4:$B$28,0),MATCH(U$5,'Предельники 2022'!$C$3:$X$3,0)),"")</f>
        <v/>
      </c>
      <c r="V598" s="93" t="str">
        <f>IF(ISNUMBER('Форма 1'!AP598),INDEX('Предельники 2022'!$C$4:$X$28,MATCH('Форма 1'!$G598,'Предельники 2022'!$B$4:$B$28,0),MATCH(V$5,'Предельники 2022'!$C$3:$X$3,0)),"")</f>
        <v/>
      </c>
      <c r="W598" s="93" t="str">
        <f>IF(ISNUMBER('Форма 1'!AQ598),INDEX('Предельники 2022'!$C$4:$X$28,MATCH('Форма 1'!$G598,'Предельники 2022'!$B$4:$B$28,0),MATCH(W$5,'Предельники 2022'!$C$3:$X$3,0)),"")</f>
        <v/>
      </c>
      <c r="X598" s="30" t="str">
        <f>IF(ISNUMBER('Форма 1'!AR598),ROUND('Форма 1'!$I598*VLOOKUP('Форма 1'!$G598,'Предельники 2022'!$B$4:$X$28,'Форма 1'!AR$7),2),"")</f>
        <v/>
      </c>
      <c r="Y598" s="30" t="str">
        <f>IF(ISNUMBER('Форма 1'!AS598),ROUND('Форма 1'!$I598*VLOOKUP('Форма 1'!$G598,'Предельники 2022'!$B$4:$X$28,'Форма 1'!AS$7),2),"")</f>
        <v/>
      </c>
      <c r="Z598" s="30" t="str">
        <f>IF(ISNUMBER('Форма 1'!AT598),ROUND('Форма 1'!$I598*VLOOKUP('Форма 1'!$G598,'Предельники 2022'!$B$4:$X$28,'Форма 1'!AT$7),2),"")</f>
        <v/>
      </c>
      <c r="AA598" s="32"/>
      <c r="AB598" s="128">
        <f>'Форма 1'!T598</f>
        <v>46022</v>
      </c>
      <c r="AC598" s="130" t="str">
        <f>'Форма 1'!U598</f>
        <v>СС</v>
      </c>
    </row>
    <row r="599" spans="1:29" x14ac:dyDescent="0.25">
      <c r="A599" s="28">
        <f t="shared" si="111"/>
        <v>26</v>
      </c>
      <c r="B599" s="74" t="str">
        <f>IF(ISBLANK('Форма 1'!B599),"",'Форма 1'!B599)</f>
        <v>Муниципальное образование "Город Березники" Пермского края</v>
      </c>
      <c r="C599" s="87" t="s">
        <v>934</v>
      </c>
      <c r="D599" s="29">
        <f>IF(ISBLANK(C599),"Введите адрес",IF(C599='Форма 1'!C599,SUM(E599:K599,M599:S599,Форма2[[#This Row],[19]:[22]]),"Ошибка в адресе!"))</f>
        <v>1901097.11</v>
      </c>
      <c r="E599" s="30">
        <f>IF(ISNUMBER('Форма 1'!Z599),ROUND('Форма 1'!$I599*VLOOKUP('Форма 1'!$G599,'Предельники 2022'!$B$4:$X$28,'Форма 1'!Z$7),2),"")</f>
        <v>1901097.11</v>
      </c>
      <c r="F599" s="30" t="str">
        <f>IF(ISNUMBER('Форма 1'!AA599),ROUND('Форма 1'!$I599*VLOOKUP('Форма 1'!$G599,'Предельники 2022'!$B$4:$X$28,'Форма 1'!AA$7),2),"")</f>
        <v/>
      </c>
      <c r="G599" s="30" t="str">
        <f>IF(ISNUMBER('Форма 1'!AB599),ROUND('Форма 1'!$I599*VLOOKUP('Форма 1'!$G599,'Предельники 2022'!$B$4:$X$28,'Форма 1'!AB$7),2),"")</f>
        <v/>
      </c>
      <c r="H599" s="30" t="str">
        <f>IF(ISNUMBER('Форма 1'!AC599),ROUND('Форма 1'!$I599*VLOOKUP('Форма 1'!$G599,'Предельники 2022'!$B$4:$X$28,'Форма 1'!AC$7),2),"")</f>
        <v/>
      </c>
      <c r="I599" s="30" t="str">
        <f>IF(ISNUMBER('Форма 1'!AD599),ROUND('Форма 1'!$I599*VLOOKUP('Форма 1'!$G599,'Предельники 2022'!$B$4:$X$28,'Форма 1'!AD$7),2),"")</f>
        <v/>
      </c>
      <c r="J599" s="30" t="str">
        <f>IF(ISNUMBER('Форма 1'!AE599),ROUND('Форма 1'!$I599*VLOOKUP('Форма 1'!$G599,'Предельники 2022'!$B$4:$X$28,'Форма 1'!AE$7),2),"")</f>
        <v/>
      </c>
      <c r="K599" s="30" t="str">
        <f>IF(ISNUMBER('Форма 1'!AF599),ROUND('Форма 1'!$I599*VLOOKUP('Форма 1'!$G599,'Предельники 2022'!$B$4:$X$28,'Форма 1'!AF$7),2),"")</f>
        <v/>
      </c>
      <c r="L599" s="31" t="str">
        <f>IF(ISBLANK('Форма 1'!AG599),"",'Форма 1'!AG599)</f>
        <v/>
      </c>
      <c r="M599" s="32" t="str">
        <f>IF(ISBLANK('Форма 1'!AH599),"",'Форма 1'!AH599)</f>
        <v/>
      </c>
      <c r="N599" s="30" t="str">
        <f>IF(ISNUMBER('Форма 1'!AI599),ROUND('Форма 1'!$I599*VLOOKUP('Форма 1'!$G599,'Предельники 2022'!$B$4:$X$28,'Форма 1'!AI$7),2),"")</f>
        <v/>
      </c>
      <c r="O599" s="30" t="str">
        <f>IF(ISNUMBER('Форма 1'!AJ599),ROUND('Форма 1'!$I599*VLOOKUP('Форма 1'!$G599,'Предельники 2022'!$B$4:$X$28,'Форма 1'!AJ$7),2),"")</f>
        <v/>
      </c>
      <c r="P599" s="30" t="str">
        <f>IF(ISNUMBER('Форма 1'!AK599),ROUND('Форма 1'!$I599*VLOOKUP('Форма 1'!$G599,'Предельники 2022'!$B$4:$X$28,'Форма 1'!AK$7),2),"")</f>
        <v/>
      </c>
      <c r="Q599" s="30" t="str">
        <f>IF(ISNUMBER('Форма 1'!AL599),ROUND('Форма 1'!$I599*VLOOKUP('Форма 1'!$G599,'Предельники 2022'!$B$4:$X$28,'Форма 1'!AL$7),2),"")</f>
        <v/>
      </c>
      <c r="R599" s="30" t="str">
        <f>IF(ISNUMBER('Форма 1'!AM599),ROUND('Форма 1'!$I599*VLOOKUP('Форма 1'!$G599,'Предельники 2022'!$B$4:$X$28,'Форма 1'!AM$7),2),"")</f>
        <v/>
      </c>
      <c r="S599" s="93" t="str">
        <f t="shared" si="112"/>
        <v/>
      </c>
      <c r="T599" s="93" t="str">
        <f>IF(ISNUMBER('Форма 1'!AN599),INDEX('Предельники 2022'!$C$4:$X$28,MATCH('Форма 1'!$G599,'Предельники 2022'!$B$4:$B$28,0),MATCH(T$5,'Предельники 2022'!$C$3:$X$3,0)),"")</f>
        <v/>
      </c>
      <c r="U599" s="93" t="str">
        <f>IF(ISNUMBER('Форма 1'!AO599),INDEX('Предельники 2022'!$C$4:$X$28,MATCH('Форма 1'!$G599,'Предельники 2022'!$B$4:$B$28,0),MATCH(U$5,'Предельники 2022'!$C$3:$X$3,0)),"")</f>
        <v/>
      </c>
      <c r="V599" s="93" t="str">
        <f>IF(ISNUMBER('Форма 1'!AP599),INDEX('Предельники 2022'!$C$4:$X$28,MATCH('Форма 1'!$G599,'Предельники 2022'!$B$4:$B$28,0),MATCH(V$5,'Предельники 2022'!$C$3:$X$3,0)),"")</f>
        <v/>
      </c>
      <c r="W599" s="93" t="str">
        <f>IF(ISNUMBER('Форма 1'!AQ599),INDEX('Предельники 2022'!$C$4:$X$28,MATCH('Форма 1'!$G599,'Предельники 2022'!$B$4:$B$28,0),MATCH(W$5,'Предельники 2022'!$C$3:$X$3,0)),"")</f>
        <v/>
      </c>
      <c r="X599" s="30" t="str">
        <f>IF(ISNUMBER('Форма 1'!AR599),ROUND('Форма 1'!$I599*VLOOKUP('Форма 1'!$G599,'Предельники 2022'!$B$4:$X$28,'Форма 1'!AR$7),2),"")</f>
        <v/>
      </c>
      <c r="Y599" s="30" t="str">
        <f>IF(ISNUMBER('Форма 1'!AS599),ROUND('Форма 1'!$I599*VLOOKUP('Форма 1'!$G599,'Предельники 2022'!$B$4:$X$28,'Форма 1'!AS$7),2),"")</f>
        <v/>
      </c>
      <c r="Z599" s="30" t="str">
        <f>IF(ISNUMBER('Форма 1'!AT599),ROUND('Форма 1'!$I599*VLOOKUP('Форма 1'!$G599,'Предельники 2022'!$B$4:$X$28,'Форма 1'!AT$7),2),"")</f>
        <v/>
      </c>
      <c r="AA599" s="32"/>
      <c r="AB599" s="128">
        <f>'Форма 1'!T599</f>
        <v>46022</v>
      </c>
      <c r="AC599" s="130" t="str">
        <f>'Форма 1'!U599</f>
        <v>РО</v>
      </c>
    </row>
    <row r="600" spans="1:29" x14ac:dyDescent="0.25">
      <c r="A600" s="28">
        <f t="shared" si="111"/>
        <v>27</v>
      </c>
      <c r="B600" s="74" t="str">
        <f>IF(ISBLANK('Форма 1'!B600),"",'Форма 1'!B600)</f>
        <v>Муниципальное образование "Город Березники" Пермского края</v>
      </c>
      <c r="C600" s="87" t="s">
        <v>540</v>
      </c>
      <c r="D600" s="29">
        <f>IF(ISBLANK(C600),"Введите адрес",IF(C600='Форма 1'!C600,SUM(E600:K600,M600:S600,Форма2[[#This Row],[19]:[22]]),"Ошибка в адресе!"))</f>
        <v>16929451.440000001</v>
      </c>
      <c r="E600" s="30" t="str">
        <f>IF(ISNUMBER('Форма 1'!Z600),ROUND('Форма 1'!$I600*VLOOKUP('Форма 1'!$G600,'Предельники 2022'!$B$4:$X$28,'Форма 1'!Z$7),2),"")</f>
        <v/>
      </c>
      <c r="F600" s="30" t="str">
        <f>IF(ISNUMBER('Форма 1'!AA600),ROUND('Форма 1'!$I600*VLOOKUP('Форма 1'!$G600,'Предельники 2022'!$B$4:$X$28,'Форма 1'!AA$7),2),"")</f>
        <v/>
      </c>
      <c r="G600" s="30" t="str">
        <f>IF(ISNUMBER('Форма 1'!AB600),ROUND('Форма 1'!$I600*VLOOKUP('Форма 1'!$G600,'Предельники 2022'!$B$4:$X$28,'Форма 1'!AB$7),2),"")</f>
        <v/>
      </c>
      <c r="H600" s="30" t="str">
        <f>IF(ISNUMBER('Форма 1'!AC600),ROUND('Форма 1'!$I600*VLOOKUP('Форма 1'!$G600,'Предельники 2022'!$B$4:$X$28,'Форма 1'!AC$7),2),"")</f>
        <v/>
      </c>
      <c r="I600" s="30" t="str">
        <f>IF(ISNUMBER('Форма 1'!AD600),ROUND('Форма 1'!$I600*VLOOKUP('Форма 1'!$G600,'Предельники 2022'!$B$4:$X$28,'Форма 1'!AD$7),2),"")</f>
        <v/>
      </c>
      <c r="J600" s="30" t="str">
        <f>IF(ISNUMBER('Форма 1'!AE600),ROUND('Форма 1'!$I600*VLOOKUP('Форма 1'!$G600,'Предельники 2022'!$B$4:$X$28,'Форма 1'!AE$7),2),"")</f>
        <v/>
      </c>
      <c r="K600" s="30" t="str">
        <f>IF(ISNUMBER('Форма 1'!AF600),ROUND('Форма 1'!$I600*VLOOKUP('Форма 1'!$G600,'Предельники 2022'!$B$4:$X$28,'Форма 1'!AF$7),2),"")</f>
        <v/>
      </c>
      <c r="L600" s="31" t="str">
        <f>IF(ISBLANK('Форма 1'!AG600),"",'Форма 1'!AG600)</f>
        <v/>
      </c>
      <c r="M600" s="32" t="str">
        <f>IF(ISBLANK('Форма 1'!AH600),"",'Форма 1'!AH600)</f>
        <v/>
      </c>
      <c r="N600" s="30" t="str">
        <f>IF(ISNUMBER('Форма 1'!AI600),ROUND('Форма 1'!$I600*VLOOKUP('Форма 1'!$G600,'Предельники 2022'!$B$4:$X$28,'Форма 1'!AI$7),2),"")</f>
        <v/>
      </c>
      <c r="O600" s="30">
        <f>IF(ISNUMBER('Форма 1'!AJ600),ROUND('Форма 1'!$I600*VLOOKUP('Форма 1'!$G600,'Предельники 2022'!$B$4:$X$28,'Форма 1'!AJ$7),2),"")</f>
        <v>13845308.4</v>
      </c>
      <c r="P600" s="30" t="str">
        <f>IF(ISNUMBER('Форма 1'!AK600),ROUND('Форма 1'!$I600*VLOOKUP('Форма 1'!$G600,'Предельники 2022'!$B$4:$X$28,'Форма 1'!AK$7),2),"")</f>
        <v/>
      </c>
      <c r="Q600" s="30" t="str">
        <f>IF(ISNUMBER('Форма 1'!AL600),ROUND('Форма 1'!$I600*VLOOKUP('Форма 1'!$G600,'Предельники 2022'!$B$4:$X$28,'Форма 1'!AL$7),2),"")</f>
        <v/>
      </c>
      <c r="R600" s="30">
        <f>IF(ISNUMBER('Форма 1'!AM600),ROUND('Форма 1'!$I600*VLOOKUP('Форма 1'!$G600,'Предельники 2022'!$B$4:$X$28,'Форма 1'!AM$7),2),"")</f>
        <v>3084143.04</v>
      </c>
      <c r="S600" s="93" t="str">
        <f t="shared" si="112"/>
        <v/>
      </c>
      <c r="T600" s="93" t="str">
        <f>IF(ISNUMBER('Форма 1'!AN600),INDEX('Предельники 2022'!$C$4:$X$28,MATCH('Форма 1'!$G600,'Предельники 2022'!$B$4:$B$28,0),MATCH(T$5,'Предельники 2022'!$C$3:$X$3,0)),"")</f>
        <v/>
      </c>
      <c r="U600" s="93" t="str">
        <f>IF(ISNUMBER('Форма 1'!AO600),INDEX('Предельники 2022'!$C$4:$X$28,MATCH('Форма 1'!$G600,'Предельники 2022'!$B$4:$B$28,0),MATCH(U$5,'Предельники 2022'!$C$3:$X$3,0)),"")</f>
        <v/>
      </c>
      <c r="V600" s="93" t="str">
        <f>IF(ISNUMBER('Форма 1'!AP600),INDEX('Предельники 2022'!$C$4:$X$28,MATCH('Форма 1'!$G600,'Предельники 2022'!$B$4:$B$28,0),MATCH(V$5,'Предельники 2022'!$C$3:$X$3,0)),"")</f>
        <v/>
      </c>
      <c r="W600" s="93" t="str">
        <f>IF(ISNUMBER('Форма 1'!AQ600),INDEX('Предельники 2022'!$C$4:$X$28,MATCH('Форма 1'!$G600,'Предельники 2022'!$B$4:$B$28,0),MATCH(W$5,'Предельники 2022'!$C$3:$X$3,0)),"")</f>
        <v/>
      </c>
      <c r="X600" s="30" t="str">
        <f>IF(ISNUMBER('Форма 1'!AR600),ROUND('Форма 1'!$I600*VLOOKUP('Форма 1'!$G600,'Предельники 2022'!$B$4:$X$28,'Форма 1'!AR$7),2),"")</f>
        <v/>
      </c>
      <c r="Y600" s="30" t="str">
        <f>IF(ISNUMBER('Форма 1'!AS600),ROUND('Форма 1'!$I600*VLOOKUP('Форма 1'!$G600,'Предельники 2022'!$B$4:$X$28,'Форма 1'!AS$7),2),"")</f>
        <v/>
      </c>
      <c r="Z600" s="30" t="str">
        <f>IF(ISNUMBER('Форма 1'!AT600),ROUND('Форма 1'!$I600*VLOOKUP('Форма 1'!$G600,'Предельники 2022'!$B$4:$X$28,'Форма 1'!AT$7),2),"")</f>
        <v/>
      </c>
      <c r="AA600" s="32"/>
      <c r="AB600" s="128">
        <f>'Форма 1'!T600</f>
        <v>46022</v>
      </c>
      <c r="AC600" s="130" t="str">
        <f>'Форма 1'!U600</f>
        <v>РО</v>
      </c>
    </row>
    <row r="601" spans="1:29" x14ac:dyDescent="0.25">
      <c r="A601" s="28">
        <f t="shared" si="111"/>
        <v>28</v>
      </c>
      <c r="B601" s="74" t="str">
        <f>IF(ISBLANK('Форма 1'!B601),"",'Форма 1'!B601)</f>
        <v>Муниципальное образование "Город Березники" Пермского края</v>
      </c>
      <c r="C601" s="87" t="s">
        <v>71</v>
      </c>
      <c r="D601" s="29">
        <f>IF(ISBLANK(C601),"Введите адрес",IF(C601='Форма 1'!C601,SUM(E601:K601,M601:S601,Форма2[[#This Row],[19]:[22]]),"Ошибка в адресе!"))</f>
        <v>6366450.9500000002</v>
      </c>
      <c r="E601" s="30" t="str">
        <f>IF(ISNUMBER('Форма 1'!Z601),ROUND('Форма 1'!$I601*VLOOKUP('Форма 1'!$G601,'Предельники 2022'!$B$4:$X$28,'Форма 1'!Z$7),2),"")</f>
        <v/>
      </c>
      <c r="F601" s="30">
        <f>IF(ISNUMBER('Форма 1'!AA601),ROUND('Форма 1'!$I601*VLOOKUP('Форма 1'!$G601,'Предельники 2022'!$B$4:$X$28,'Форма 1'!AA$7),2),"")</f>
        <v>6366450.9500000002</v>
      </c>
      <c r="G601" s="30" t="str">
        <f>IF(ISNUMBER('Форма 1'!AB601),ROUND('Форма 1'!$I601*VLOOKUP('Форма 1'!$G601,'Предельники 2022'!$B$4:$X$28,'Форма 1'!AB$7),2),"")</f>
        <v/>
      </c>
      <c r="H601" s="30" t="str">
        <f>IF(ISNUMBER('Форма 1'!AC601),ROUND('Форма 1'!$I601*VLOOKUP('Форма 1'!$G601,'Предельники 2022'!$B$4:$X$28,'Форма 1'!AC$7),2),"")</f>
        <v/>
      </c>
      <c r="I601" s="30" t="str">
        <f>IF(ISNUMBER('Форма 1'!AD601),ROUND('Форма 1'!$I601*VLOOKUP('Форма 1'!$G601,'Предельники 2022'!$B$4:$X$28,'Форма 1'!AD$7),2),"")</f>
        <v/>
      </c>
      <c r="J601" s="30" t="str">
        <f>IF(ISNUMBER('Форма 1'!AE601),ROUND('Форма 1'!$I601*VLOOKUP('Форма 1'!$G601,'Предельники 2022'!$B$4:$X$28,'Форма 1'!AE$7),2),"")</f>
        <v/>
      </c>
      <c r="K601" s="30" t="str">
        <f>IF(ISNUMBER('Форма 1'!AF601),ROUND('Форма 1'!$I601*VLOOKUP('Форма 1'!$G601,'Предельники 2022'!$B$4:$X$28,'Форма 1'!AF$7),2),"")</f>
        <v/>
      </c>
      <c r="L601" s="31" t="str">
        <f>IF(ISBLANK('Форма 1'!AG601),"",'Форма 1'!AG601)</f>
        <v/>
      </c>
      <c r="M601" s="32" t="str">
        <f>IF(ISBLANK('Форма 1'!AH601),"",'Форма 1'!AH601)</f>
        <v/>
      </c>
      <c r="N601" s="30" t="str">
        <f>IF(ISNUMBER('Форма 1'!AI601),ROUND('Форма 1'!$I601*VLOOKUP('Форма 1'!$G601,'Предельники 2022'!$B$4:$X$28,'Форма 1'!AI$7),2),"")</f>
        <v/>
      </c>
      <c r="O601" s="30" t="str">
        <f>IF(ISNUMBER('Форма 1'!AJ601),ROUND('Форма 1'!$I601*VLOOKUP('Форма 1'!$G601,'Предельники 2022'!$B$4:$X$28,'Форма 1'!AJ$7),2),"")</f>
        <v/>
      </c>
      <c r="P601" s="30" t="str">
        <f>IF(ISNUMBER('Форма 1'!AK601),ROUND('Форма 1'!$I601*VLOOKUP('Форма 1'!$G601,'Предельники 2022'!$B$4:$X$28,'Форма 1'!AK$7),2),"")</f>
        <v/>
      </c>
      <c r="Q601" s="30" t="str">
        <f>IF(ISNUMBER('Форма 1'!AL601),ROUND('Форма 1'!$I601*VLOOKUP('Форма 1'!$G601,'Предельники 2022'!$B$4:$X$28,'Форма 1'!AL$7),2),"")</f>
        <v/>
      </c>
      <c r="R601" s="30" t="str">
        <f>IF(ISNUMBER('Форма 1'!AM601),ROUND('Форма 1'!$I601*VLOOKUP('Форма 1'!$G601,'Предельники 2022'!$B$4:$X$28,'Форма 1'!AM$7),2),"")</f>
        <v/>
      </c>
      <c r="S601" s="93" t="str">
        <f t="shared" si="112"/>
        <v/>
      </c>
      <c r="T601" s="93" t="str">
        <f>IF(ISNUMBER('Форма 1'!AN601),INDEX('Предельники 2022'!$C$4:$X$28,MATCH('Форма 1'!$G601,'Предельники 2022'!$B$4:$B$28,0),MATCH(T$5,'Предельники 2022'!$C$3:$X$3,0)),"")</f>
        <v/>
      </c>
      <c r="U601" s="93" t="str">
        <f>IF(ISNUMBER('Форма 1'!AO601),INDEX('Предельники 2022'!$C$4:$X$28,MATCH('Форма 1'!$G601,'Предельники 2022'!$B$4:$B$28,0),MATCH(U$5,'Предельники 2022'!$C$3:$X$3,0)),"")</f>
        <v/>
      </c>
      <c r="V601" s="93" t="str">
        <f>IF(ISNUMBER('Форма 1'!AP601),INDEX('Предельники 2022'!$C$4:$X$28,MATCH('Форма 1'!$G601,'Предельники 2022'!$B$4:$B$28,0),MATCH(V$5,'Предельники 2022'!$C$3:$X$3,0)),"")</f>
        <v/>
      </c>
      <c r="W601" s="93" t="str">
        <f>IF(ISNUMBER('Форма 1'!AQ601),INDEX('Предельники 2022'!$C$4:$X$28,MATCH('Форма 1'!$G601,'Предельники 2022'!$B$4:$B$28,0),MATCH(W$5,'Предельники 2022'!$C$3:$X$3,0)),"")</f>
        <v/>
      </c>
      <c r="X601" s="30" t="str">
        <f>IF(ISNUMBER('Форма 1'!AR601),ROUND('Форма 1'!$I601*VLOOKUP('Форма 1'!$G601,'Предельники 2022'!$B$4:$X$28,'Форма 1'!AR$7),2),"")</f>
        <v/>
      </c>
      <c r="Y601" s="30" t="str">
        <f>IF(ISNUMBER('Форма 1'!AS601),ROUND('Форма 1'!$I601*VLOOKUP('Форма 1'!$G601,'Предельники 2022'!$B$4:$X$28,'Форма 1'!AS$7),2),"")</f>
        <v/>
      </c>
      <c r="Z601" s="30" t="str">
        <f>IF(ISNUMBER('Форма 1'!AT601),ROUND('Форма 1'!$I601*VLOOKUP('Форма 1'!$G601,'Предельники 2022'!$B$4:$X$28,'Форма 1'!AT$7),2),"")</f>
        <v/>
      </c>
      <c r="AA601" s="32"/>
      <c r="AB601" s="128">
        <f>'Форма 1'!T601</f>
        <v>46022</v>
      </c>
      <c r="AC601" s="130" t="str">
        <f>'Форма 1'!U601</f>
        <v>РО</v>
      </c>
    </row>
    <row r="602" spans="1:29" x14ac:dyDescent="0.25">
      <c r="A602" s="28">
        <f t="shared" si="111"/>
        <v>29</v>
      </c>
      <c r="B602" s="74" t="str">
        <f>IF(ISBLANK('Форма 1'!B602),"",'Форма 1'!B602)</f>
        <v>Муниципальное образование "Город Березники" Пермского края</v>
      </c>
      <c r="C602" s="87" t="s">
        <v>314</v>
      </c>
      <c r="D602" s="29">
        <f>IF(ISBLANK(C602),"Введите адрес",IF(C602='Форма 1'!C602,SUM(E602:K602,M602:S602,Форма2[[#This Row],[19]:[22]]),"Ошибка в адресе!"))</f>
        <v>6948907</v>
      </c>
      <c r="E602" s="30">
        <f>IF(ISNUMBER('Форма 1'!Z602),ROUND('Форма 1'!$I602*VLOOKUP('Форма 1'!$G602,'Предельники 2022'!$B$4:$X$28,'Форма 1'!Z$7),2),"")</f>
        <v>587512.61</v>
      </c>
      <c r="F602" s="30" t="str">
        <f>IF(ISNUMBER('Форма 1'!AA602),ROUND('Форма 1'!$I602*VLOOKUP('Форма 1'!$G602,'Предельники 2022'!$B$4:$X$28,'Форма 1'!AA$7),2),"")</f>
        <v/>
      </c>
      <c r="G602" s="30" t="str">
        <f>IF(ISNUMBER('Форма 1'!AB602),ROUND('Форма 1'!$I602*VLOOKUP('Форма 1'!$G602,'Предельники 2022'!$B$4:$X$28,'Форма 1'!AB$7),2),"")</f>
        <v/>
      </c>
      <c r="H602" s="30">
        <f>IF(ISNUMBER('Форма 1'!AC602),ROUND('Форма 1'!$I602*VLOOKUP('Форма 1'!$G602,'Предельники 2022'!$B$4:$X$28,'Форма 1'!AC$7),2),"")</f>
        <v>299867.8</v>
      </c>
      <c r="I602" s="30">
        <f>IF(ISNUMBER('Форма 1'!AD602),ROUND('Форма 1'!$I602*VLOOKUP('Форма 1'!$G602,'Предельники 2022'!$B$4:$X$28,'Форма 1'!AD$7),2),"")</f>
        <v>924835.11</v>
      </c>
      <c r="J602" s="30">
        <f>IF(ISNUMBER('Форма 1'!AE602),ROUND('Форма 1'!$I602*VLOOKUP('Форма 1'!$G602,'Предельники 2022'!$B$4:$X$28,'Форма 1'!AE$7),2),"")</f>
        <v>511682.52</v>
      </c>
      <c r="K602" s="30" t="str">
        <f>IF(ISNUMBER('Форма 1'!AF602),ROUND('Форма 1'!$I602*VLOOKUP('Форма 1'!$G602,'Предельники 2022'!$B$4:$X$28,'Форма 1'!AF$7),2),"")</f>
        <v/>
      </c>
      <c r="L602" s="31" t="str">
        <f>IF(ISBLANK('Форма 1'!AG602),"",'Форма 1'!AG602)</f>
        <v/>
      </c>
      <c r="M602" s="32" t="str">
        <f>IF(ISBLANK('Форма 1'!AH602),"",'Форма 1'!AH602)</f>
        <v/>
      </c>
      <c r="N602" s="30" t="str">
        <f>IF(ISNUMBER('Форма 1'!AI602),ROUND('Форма 1'!$I602*VLOOKUP('Форма 1'!$G602,'Предельники 2022'!$B$4:$X$28,'Форма 1'!AI$7),2),"")</f>
        <v/>
      </c>
      <c r="O602" s="30">
        <f>IF(ISNUMBER('Форма 1'!AJ602),ROUND('Форма 1'!$I602*VLOOKUP('Форма 1'!$G602,'Предельники 2022'!$B$4:$X$28,'Форма 1'!AJ$7),2),"")</f>
        <v>4625008.96</v>
      </c>
      <c r="P602" s="30" t="str">
        <f>IF(ISNUMBER('Форма 1'!AK602),ROUND('Форма 1'!$I602*VLOOKUP('Форма 1'!$G602,'Предельники 2022'!$B$4:$X$28,'Форма 1'!AK$7),2),"")</f>
        <v/>
      </c>
      <c r="Q602" s="30" t="str">
        <f>IF(ISNUMBER('Форма 1'!AL602),ROUND('Форма 1'!$I602*VLOOKUP('Форма 1'!$G602,'Предельники 2022'!$B$4:$X$28,'Форма 1'!AL$7),2),"")</f>
        <v/>
      </c>
      <c r="R602" s="30" t="str">
        <f>IF(ISNUMBER('Форма 1'!AM602),ROUND('Форма 1'!$I602*VLOOKUP('Форма 1'!$G602,'Предельники 2022'!$B$4:$X$28,'Форма 1'!AM$7),2),"")</f>
        <v/>
      </c>
      <c r="S602" s="93" t="str">
        <f t="shared" si="112"/>
        <v/>
      </c>
      <c r="T602" s="93" t="str">
        <f>IF(ISNUMBER('Форма 1'!AN602),INDEX('Предельники 2022'!$C$4:$X$28,MATCH('Форма 1'!$G602,'Предельники 2022'!$B$4:$B$28,0),MATCH(T$5,'Предельники 2022'!$C$3:$X$3,0)),"")</f>
        <v/>
      </c>
      <c r="U602" s="93" t="str">
        <f>IF(ISNUMBER('Форма 1'!AO602),INDEX('Предельники 2022'!$C$4:$X$28,MATCH('Форма 1'!$G602,'Предельники 2022'!$B$4:$B$28,0),MATCH(U$5,'Предельники 2022'!$C$3:$X$3,0)),"")</f>
        <v/>
      </c>
      <c r="V602" s="93" t="str">
        <f>IF(ISNUMBER('Форма 1'!AP602),INDEX('Предельники 2022'!$C$4:$X$28,MATCH('Форма 1'!$G602,'Предельники 2022'!$B$4:$B$28,0),MATCH(V$5,'Предельники 2022'!$C$3:$X$3,0)),"")</f>
        <v/>
      </c>
      <c r="W602" s="93" t="str">
        <f>IF(ISNUMBER('Форма 1'!AQ602),INDEX('Предельники 2022'!$C$4:$X$28,MATCH('Форма 1'!$G602,'Предельники 2022'!$B$4:$B$28,0),MATCH(W$5,'Предельники 2022'!$C$3:$X$3,0)),"")</f>
        <v/>
      </c>
      <c r="X602" s="30" t="str">
        <f>IF(ISNUMBER('Форма 1'!AR602),ROUND('Форма 1'!$I602*VLOOKUP('Форма 1'!$G602,'Предельники 2022'!$B$4:$X$28,'Форма 1'!AR$7),2),"")</f>
        <v/>
      </c>
      <c r="Y602" s="30" t="str">
        <f>IF(ISNUMBER('Форма 1'!AS602),ROUND('Форма 1'!$I602*VLOOKUP('Форма 1'!$G602,'Предельники 2022'!$B$4:$X$28,'Форма 1'!AS$7),2),"")</f>
        <v/>
      </c>
      <c r="Z602" s="30" t="str">
        <f>IF(ISNUMBER('Форма 1'!AT602),ROUND('Форма 1'!$I602*VLOOKUP('Форма 1'!$G602,'Предельники 2022'!$B$4:$X$28,'Форма 1'!AT$7),2),"")</f>
        <v/>
      </c>
      <c r="AA602" s="32"/>
      <c r="AB602" s="128">
        <f>'Форма 1'!T602</f>
        <v>46022</v>
      </c>
      <c r="AC602" s="130" t="str">
        <f>'Форма 1'!U602</f>
        <v>РО</v>
      </c>
    </row>
    <row r="603" spans="1:29" x14ac:dyDescent="0.25">
      <c r="A603" s="28">
        <f t="shared" si="111"/>
        <v>30</v>
      </c>
      <c r="B603" s="74" t="str">
        <f>IF(ISBLANK('Форма 1'!B603),"",'Форма 1'!B603)</f>
        <v>Муниципальное образование "Город Березники" Пермского края</v>
      </c>
      <c r="C603" s="87" t="s">
        <v>72</v>
      </c>
      <c r="D603" s="29">
        <f>IF(ISBLANK(C603),"Введите адрес",IF(C603='Форма 1'!C603,SUM(E603:K603,M603:S603,Форма2[[#This Row],[19]:[22]]),"Ошибка в адресе!"))</f>
        <v>562789.27</v>
      </c>
      <c r="E603" s="30">
        <f>IF(ISNUMBER('Форма 1'!Z603),ROUND('Форма 1'!$I603*VLOOKUP('Форма 1'!$G603,'Предельники 2022'!$B$4:$X$28,'Форма 1'!Z$7),2),"")</f>
        <v>562789.27</v>
      </c>
      <c r="F603" s="30" t="str">
        <f>IF(ISNUMBER('Форма 1'!AA603),ROUND('Форма 1'!$I603*VLOOKUP('Форма 1'!$G603,'Предельники 2022'!$B$4:$X$28,'Форма 1'!AA$7),2),"")</f>
        <v/>
      </c>
      <c r="G603" s="30" t="str">
        <f>IF(ISNUMBER('Форма 1'!AB603),ROUND('Форма 1'!$I603*VLOOKUP('Форма 1'!$G603,'Предельники 2022'!$B$4:$X$28,'Форма 1'!AB$7),2),"")</f>
        <v/>
      </c>
      <c r="H603" s="30" t="str">
        <f>IF(ISNUMBER('Форма 1'!AC603),ROUND('Форма 1'!$I603*VLOOKUP('Форма 1'!$G603,'Предельники 2022'!$B$4:$X$28,'Форма 1'!AC$7),2),"")</f>
        <v/>
      </c>
      <c r="I603" s="30" t="str">
        <f>IF(ISNUMBER('Форма 1'!AD603),ROUND('Форма 1'!$I603*VLOOKUP('Форма 1'!$G603,'Предельники 2022'!$B$4:$X$28,'Форма 1'!AD$7),2),"")</f>
        <v/>
      </c>
      <c r="J603" s="30" t="str">
        <f>IF(ISNUMBER('Форма 1'!AE603),ROUND('Форма 1'!$I603*VLOOKUP('Форма 1'!$G603,'Предельники 2022'!$B$4:$X$28,'Форма 1'!AE$7),2),"")</f>
        <v/>
      </c>
      <c r="K603" s="30" t="str">
        <f>IF(ISNUMBER('Форма 1'!AF603),ROUND('Форма 1'!$I603*VLOOKUP('Форма 1'!$G603,'Предельники 2022'!$B$4:$X$28,'Форма 1'!AF$7),2),"")</f>
        <v/>
      </c>
      <c r="L603" s="31" t="str">
        <f>IF(ISBLANK('Форма 1'!AG603),"",'Форма 1'!AG603)</f>
        <v/>
      </c>
      <c r="M603" s="32" t="str">
        <f>IF(ISBLANK('Форма 1'!AH603),"",'Форма 1'!AH603)</f>
        <v/>
      </c>
      <c r="N603" s="30" t="str">
        <f>IF(ISNUMBER('Форма 1'!AI603),ROUND('Форма 1'!$I603*VLOOKUP('Форма 1'!$G603,'Предельники 2022'!$B$4:$X$28,'Форма 1'!AI$7),2),"")</f>
        <v/>
      </c>
      <c r="O603" s="30" t="str">
        <f>IF(ISNUMBER('Форма 1'!AJ603),ROUND('Форма 1'!$I603*VLOOKUP('Форма 1'!$G603,'Предельники 2022'!$B$4:$X$28,'Форма 1'!AJ$7),2),"")</f>
        <v/>
      </c>
      <c r="P603" s="30" t="str">
        <f>IF(ISNUMBER('Форма 1'!AK603),ROUND('Форма 1'!$I603*VLOOKUP('Форма 1'!$G603,'Предельники 2022'!$B$4:$X$28,'Форма 1'!AK$7),2),"")</f>
        <v/>
      </c>
      <c r="Q603" s="30" t="str">
        <f>IF(ISNUMBER('Форма 1'!AL603),ROUND('Форма 1'!$I603*VLOOKUP('Форма 1'!$G603,'Предельники 2022'!$B$4:$X$28,'Форма 1'!AL$7),2),"")</f>
        <v/>
      </c>
      <c r="R603" s="30" t="str">
        <f>IF(ISNUMBER('Форма 1'!AM603),ROUND('Форма 1'!$I603*VLOOKUP('Форма 1'!$G603,'Предельники 2022'!$B$4:$X$28,'Форма 1'!AM$7),2),"")</f>
        <v/>
      </c>
      <c r="S603" s="93" t="str">
        <f t="shared" si="112"/>
        <v/>
      </c>
      <c r="T603" s="93" t="str">
        <f>IF(ISNUMBER('Форма 1'!AN603),INDEX('Предельники 2022'!$C$4:$X$28,MATCH('Форма 1'!$G603,'Предельники 2022'!$B$4:$B$28,0),MATCH(T$5,'Предельники 2022'!$C$3:$X$3,0)),"")</f>
        <v/>
      </c>
      <c r="U603" s="93" t="str">
        <f>IF(ISNUMBER('Форма 1'!AO603),INDEX('Предельники 2022'!$C$4:$X$28,MATCH('Форма 1'!$G603,'Предельники 2022'!$B$4:$B$28,0),MATCH(U$5,'Предельники 2022'!$C$3:$X$3,0)),"")</f>
        <v/>
      </c>
      <c r="V603" s="93" t="str">
        <f>IF(ISNUMBER('Форма 1'!AP603),INDEX('Предельники 2022'!$C$4:$X$28,MATCH('Форма 1'!$G603,'Предельники 2022'!$B$4:$B$28,0),MATCH(V$5,'Предельники 2022'!$C$3:$X$3,0)),"")</f>
        <v/>
      </c>
      <c r="W603" s="93" t="str">
        <f>IF(ISNUMBER('Форма 1'!AQ603),INDEX('Предельники 2022'!$C$4:$X$28,MATCH('Форма 1'!$G603,'Предельники 2022'!$B$4:$B$28,0),MATCH(W$5,'Предельники 2022'!$C$3:$X$3,0)),"")</f>
        <v/>
      </c>
      <c r="X603" s="30" t="str">
        <f>IF(ISNUMBER('Форма 1'!AR603),ROUND('Форма 1'!$I603*VLOOKUP('Форма 1'!$G603,'Предельники 2022'!$B$4:$X$28,'Форма 1'!AR$7),2),"")</f>
        <v/>
      </c>
      <c r="Y603" s="30" t="str">
        <f>IF(ISNUMBER('Форма 1'!AS603),ROUND('Форма 1'!$I603*VLOOKUP('Форма 1'!$G603,'Предельники 2022'!$B$4:$X$28,'Форма 1'!AS$7),2),"")</f>
        <v/>
      </c>
      <c r="Z603" s="30" t="str">
        <f>IF(ISNUMBER('Форма 1'!AT603),ROUND('Форма 1'!$I603*VLOOKUP('Форма 1'!$G603,'Предельники 2022'!$B$4:$X$28,'Форма 1'!AT$7),2),"")</f>
        <v/>
      </c>
      <c r="AA603" s="32"/>
      <c r="AB603" s="128">
        <f>'Форма 1'!T603</f>
        <v>46022</v>
      </c>
      <c r="AC603" s="130" t="str">
        <f>'Форма 1'!U603</f>
        <v>РО</v>
      </c>
    </row>
    <row r="604" spans="1:29" x14ac:dyDescent="0.25">
      <c r="A604" s="28">
        <f t="shared" si="111"/>
        <v>31</v>
      </c>
      <c r="B604" s="74" t="str">
        <f>IF(ISBLANK('Форма 1'!B604),"",'Форма 1'!B604)</f>
        <v>Муниципальное образование "Город Березники" Пермского края</v>
      </c>
      <c r="C604" s="87" t="s">
        <v>541</v>
      </c>
      <c r="D604" s="29">
        <f>IF(ISBLANK(C604),"Введите адрес",IF(C604='Форма 1'!C604,SUM(E604:K604,M604:S604,Форма2[[#This Row],[19]:[22]]),"Ошибка в адресе!"))</f>
        <v>4976386.0999999996</v>
      </c>
      <c r="E604" s="30" t="str">
        <f>IF(ISNUMBER('Форма 1'!Z604),ROUND('Форма 1'!$I604*VLOOKUP('Форма 1'!$G604,'Предельники 2022'!$B$4:$X$28,'Форма 1'!Z$7),2),"")</f>
        <v/>
      </c>
      <c r="F604" s="30" t="str">
        <f>IF(ISNUMBER('Форма 1'!AA604),ROUND('Форма 1'!$I604*VLOOKUP('Форма 1'!$G604,'Предельники 2022'!$B$4:$X$28,'Форма 1'!AA$7),2),"")</f>
        <v/>
      </c>
      <c r="G604" s="30" t="str">
        <f>IF(ISNUMBER('Форма 1'!AB604),ROUND('Форма 1'!$I604*VLOOKUP('Форма 1'!$G604,'Предельники 2022'!$B$4:$X$28,'Форма 1'!AB$7),2),"")</f>
        <v/>
      </c>
      <c r="H604" s="30" t="str">
        <f>IF(ISNUMBER('Форма 1'!AC604),ROUND('Форма 1'!$I604*VLOOKUP('Форма 1'!$G604,'Предельники 2022'!$B$4:$X$28,'Форма 1'!AC$7),2),"")</f>
        <v/>
      </c>
      <c r="I604" s="30" t="str">
        <f>IF(ISNUMBER('Форма 1'!AD604),ROUND('Форма 1'!$I604*VLOOKUP('Форма 1'!$G604,'Предельники 2022'!$B$4:$X$28,'Форма 1'!AD$7),2),"")</f>
        <v/>
      </c>
      <c r="J604" s="30" t="str">
        <f>IF(ISNUMBER('Форма 1'!AE604),ROUND('Форма 1'!$I604*VLOOKUP('Форма 1'!$G604,'Предельники 2022'!$B$4:$X$28,'Форма 1'!AE$7),2),"")</f>
        <v/>
      </c>
      <c r="K604" s="30" t="str">
        <f>IF(ISNUMBER('Форма 1'!AF604),ROUND('Форма 1'!$I604*VLOOKUP('Форма 1'!$G604,'Предельники 2022'!$B$4:$X$28,'Форма 1'!AF$7),2),"")</f>
        <v/>
      </c>
      <c r="L604" s="31" t="str">
        <f>IF(ISBLANK('Форма 1'!AG604),"",'Форма 1'!AG604)</f>
        <v/>
      </c>
      <c r="M604" s="32" t="str">
        <f>IF(ISBLANK('Форма 1'!AH604),"",'Форма 1'!AH604)</f>
        <v/>
      </c>
      <c r="N604" s="30" t="str">
        <f>IF(ISNUMBER('Форма 1'!AI604),ROUND('Форма 1'!$I604*VLOOKUP('Форма 1'!$G604,'Предельники 2022'!$B$4:$X$28,'Форма 1'!AI$7),2),"")</f>
        <v/>
      </c>
      <c r="O604" s="30">
        <f>IF(ISNUMBER('Форма 1'!AJ604),ROUND('Форма 1'!$I604*VLOOKUP('Форма 1'!$G604,'Предельники 2022'!$B$4:$X$28,'Форма 1'!AJ$7),2),"")</f>
        <v>4976386.0999999996</v>
      </c>
      <c r="P604" s="30" t="str">
        <f>IF(ISNUMBER('Форма 1'!AK604),ROUND('Форма 1'!$I604*VLOOKUP('Форма 1'!$G604,'Предельники 2022'!$B$4:$X$28,'Форма 1'!AK$7),2),"")</f>
        <v/>
      </c>
      <c r="Q604" s="30" t="str">
        <f>IF(ISNUMBER('Форма 1'!AL604),ROUND('Форма 1'!$I604*VLOOKUP('Форма 1'!$G604,'Предельники 2022'!$B$4:$X$28,'Форма 1'!AL$7),2),"")</f>
        <v/>
      </c>
      <c r="R604" s="30" t="str">
        <f>IF(ISNUMBER('Форма 1'!AM604),ROUND('Форма 1'!$I604*VLOOKUP('Форма 1'!$G604,'Предельники 2022'!$B$4:$X$28,'Форма 1'!AM$7),2),"")</f>
        <v/>
      </c>
      <c r="S604" s="93" t="str">
        <f t="shared" si="112"/>
        <v/>
      </c>
      <c r="T604" s="93" t="str">
        <f>IF(ISNUMBER('Форма 1'!AN604),INDEX('Предельники 2022'!$C$4:$X$28,MATCH('Форма 1'!$G604,'Предельники 2022'!$B$4:$B$28,0),MATCH(T$5,'Предельники 2022'!$C$3:$X$3,0)),"")</f>
        <v/>
      </c>
      <c r="U604" s="93" t="str">
        <f>IF(ISNUMBER('Форма 1'!AO604),INDEX('Предельники 2022'!$C$4:$X$28,MATCH('Форма 1'!$G604,'Предельники 2022'!$B$4:$B$28,0),MATCH(U$5,'Предельники 2022'!$C$3:$X$3,0)),"")</f>
        <v/>
      </c>
      <c r="V604" s="93" t="str">
        <f>IF(ISNUMBER('Форма 1'!AP604),INDEX('Предельники 2022'!$C$4:$X$28,MATCH('Форма 1'!$G604,'Предельники 2022'!$B$4:$B$28,0),MATCH(V$5,'Предельники 2022'!$C$3:$X$3,0)),"")</f>
        <v/>
      </c>
      <c r="W604" s="93" t="str">
        <f>IF(ISNUMBER('Форма 1'!AQ604),INDEX('Предельники 2022'!$C$4:$X$28,MATCH('Форма 1'!$G604,'Предельники 2022'!$B$4:$B$28,0),MATCH(W$5,'Предельники 2022'!$C$3:$X$3,0)),"")</f>
        <v/>
      </c>
      <c r="X604" s="30" t="str">
        <f>IF(ISNUMBER('Форма 1'!AR604),ROUND('Форма 1'!$I604*VLOOKUP('Форма 1'!$G604,'Предельники 2022'!$B$4:$X$28,'Форма 1'!AR$7),2),"")</f>
        <v/>
      </c>
      <c r="Y604" s="30" t="str">
        <f>IF(ISNUMBER('Форма 1'!AS604),ROUND('Форма 1'!$I604*VLOOKUP('Форма 1'!$G604,'Предельники 2022'!$B$4:$X$28,'Форма 1'!AS$7),2),"")</f>
        <v/>
      </c>
      <c r="Z604" s="30" t="str">
        <f>IF(ISNUMBER('Форма 1'!AT604),ROUND('Форма 1'!$I604*VLOOKUP('Форма 1'!$G604,'Предельники 2022'!$B$4:$X$28,'Форма 1'!AT$7),2),"")</f>
        <v/>
      </c>
      <c r="AA604" s="32"/>
      <c r="AB604" s="128">
        <f>'Форма 1'!T604</f>
        <v>46022</v>
      </c>
      <c r="AC604" s="130" t="str">
        <f>'Форма 1'!U604</f>
        <v>РО</v>
      </c>
    </row>
    <row r="605" spans="1:29" x14ac:dyDescent="0.25">
      <c r="A605" s="28">
        <f t="shared" si="111"/>
        <v>32</v>
      </c>
      <c r="B605" s="74" t="str">
        <f>IF(ISBLANK('Форма 1'!B605),"",'Форма 1'!B605)</f>
        <v>Муниципальное образование "Город Березники" Пермского края</v>
      </c>
      <c r="C605" s="87" t="s">
        <v>315</v>
      </c>
      <c r="D605" s="29">
        <f>IF(ISBLANK(C605),"Введите адрес",IF(C605='Форма 1'!C605,SUM(E605:K605,M605:S605,Форма2[[#This Row],[19]:[22]]),"Ошибка в адресе!"))</f>
        <v>23963865.600000001</v>
      </c>
      <c r="E605" s="30">
        <f>IF(ISNUMBER('Форма 1'!Z605),ROUND('Форма 1'!$I605*VLOOKUP('Форма 1'!$G605,'Предельники 2022'!$B$4:$X$28,'Форма 1'!Z$7),2),"")</f>
        <v>2681187.6</v>
      </c>
      <c r="F605" s="30">
        <f>IF(ISNUMBER('Форма 1'!AA605),ROUND('Форма 1'!$I605*VLOOKUP('Форма 1'!$G605,'Предельники 2022'!$B$4:$X$28,'Форма 1'!AA$7),2),"")</f>
        <v>12836222.4</v>
      </c>
      <c r="G605" s="30" t="str">
        <f>IF(ISNUMBER('Форма 1'!AB605),ROUND('Форма 1'!$I605*VLOOKUP('Форма 1'!$G605,'Предельники 2022'!$B$4:$X$28,'Форма 1'!AB$7),2),"")</f>
        <v/>
      </c>
      <c r="H605" s="30">
        <f>IF(ISNUMBER('Форма 1'!AC605),ROUND('Форма 1'!$I605*VLOOKUP('Форма 1'!$G605,'Предельники 2022'!$B$4:$X$28,'Форма 1'!AC$7),2),"")</f>
        <v>1677516</v>
      </c>
      <c r="I605" s="30">
        <f>IF(ISNUMBER('Форма 1'!AD605),ROUND('Форма 1'!$I605*VLOOKUP('Форма 1'!$G605,'Предельники 2022'!$B$4:$X$28,'Форма 1'!AD$7),2),"")</f>
        <v>4419540</v>
      </c>
      <c r="J605" s="30">
        <f>IF(ISNUMBER('Форма 1'!AE605),ROUND('Форма 1'!$I605*VLOOKUP('Форма 1'!$G605,'Предельники 2022'!$B$4:$X$28,'Форма 1'!AE$7),2),"")</f>
        <v>2349399.6</v>
      </c>
      <c r="K605" s="30" t="str">
        <f>IF(ISNUMBER('Форма 1'!AF605),ROUND('Форма 1'!$I605*VLOOKUP('Форма 1'!$G605,'Предельники 2022'!$B$4:$X$28,'Форма 1'!AF$7),2),"")</f>
        <v/>
      </c>
      <c r="L605" s="31" t="str">
        <f>IF(ISBLANK('Форма 1'!AG605),"",'Форма 1'!AG605)</f>
        <v/>
      </c>
      <c r="M605" s="32" t="str">
        <f>IF(ISBLANK('Форма 1'!AH605),"",'Форма 1'!AH605)</f>
        <v/>
      </c>
      <c r="N605" s="30" t="str">
        <f>IF(ISNUMBER('Форма 1'!AI605),ROUND('Форма 1'!$I605*VLOOKUP('Форма 1'!$G605,'Предельники 2022'!$B$4:$X$28,'Форма 1'!AI$7),2),"")</f>
        <v/>
      </c>
      <c r="O605" s="30" t="str">
        <f>IF(ISNUMBER('Форма 1'!AJ605),ROUND('Форма 1'!$I605*VLOOKUP('Форма 1'!$G605,'Предельники 2022'!$B$4:$X$28,'Форма 1'!AJ$7),2),"")</f>
        <v/>
      </c>
      <c r="P605" s="30" t="str">
        <f>IF(ISNUMBER('Форма 1'!AK605),ROUND('Форма 1'!$I605*VLOOKUP('Форма 1'!$G605,'Предельники 2022'!$B$4:$X$28,'Форма 1'!AK$7),2),"")</f>
        <v/>
      </c>
      <c r="Q605" s="30" t="str">
        <f>IF(ISNUMBER('Форма 1'!AL605),ROUND('Форма 1'!$I605*VLOOKUP('Форма 1'!$G605,'Предельники 2022'!$B$4:$X$28,'Форма 1'!AL$7),2),"")</f>
        <v/>
      </c>
      <c r="R605" s="30" t="str">
        <f>IF(ISNUMBER('Форма 1'!AM605),ROUND('Форма 1'!$I605*VLOOKUP('Форма 1'!$G605,'Предельники 2022'!$B$4:$X$28,'Форма 1'!AM$7),2),"")</f>
        <v/>
      </c>
      <c r="S605" s="93" t="str">
        <f t="shared" si="112"/>
        <v/>
      </c>
      <c r="T605" s="93" t="str">
        <f>IF(ISNUMBER('Форма 1'!AN605),INDEX('Предельники 2022'!$C$4:$X$28,MATCH('Форма 1'!$G605,'Предельники 2022'!$B$4:$B$28,0),MATCH(T$5,'Предельники 2022'!$C$3:$X$3,0)),"")</f>
        <v/>
      </c>
      <c r="U605" s="93" t="str">
        <f>IF(ISNUMBER('Форма 1'!AO605),INDEX('Предельники 2022'!$C$4:$X$28,MATCH('Форма 1'!$G605,'Предельники 2022'!$B$4:$B$28,0),MATCH(U$5,'Предельники 2022'!$C$3:$X$3,0)),"")</f>
        <v/>
      </c>
      <c r="V605" s="93" t="str">
        <f>IF(ISNUMBER('Форма 1'!AP605),INDEX('Предельники 2022'!$C$4:$X$28,MATCH('Форма 1'!$G605,'Предельники 2022'!$B$4:$B$28,0),MATCH(V$5,'Предельники 2022'!$C$3:$X$3,0)),"")</f>
        <v/>
      </c>
      <c r="W605" s="93" t="str">
        <f>IF(ISNUMBER('Форма 1'!AQ605),INDEX('Предельники 2022'!$C$4:$X$28,MATCH('Форма 1'!$G605,'Предельники 2022'!$B$4:$B$28,0),MATCH(W$5,'Предельники 2022'!$C$3:$X$3,0)),"")</f>
        <v/>
      </c>
      <c r="X605" s="30" t="str">
        <f>IF(ISNUMBER('Форма 1'!AR605),ROUND('Форма 1'!$I605*VLOOKUP('Форма 1'!$G605,'Предельники 2022'!$B$4:$X$28,'Форма 1'!AR$7),2),"")</f>
        <v/>
      </c>
      <c r="Y605" s="30" t="str">
        <f>IF(ISNUMBER('Форма 1'!AS605),ROUND('Форма 1'!$I605*VLOOKUP('Форма 1'!$G605,'Предельники 2022'!$B$4:$X$28,'Форма 1'!AS$7),2),"")</f>
        <v/>
      </c>
      <c r="Z605" s="30" t="str">
        <f>IF(ISNUMBER('Форма 1'!AT605),ROUND('Форма 1'!$I605*VLOOKUP('Форма 1'!$G605,'Предельники 2022'!$B$4:$X$28,'Форма 1'!AT$7),2),"")</f>
        <v/>
      </c>
      <c r="AA605" s="32"/>
      <c r="AB605" s="128">
        <f>'Форма 1'!T605</f>
        <v>46022</v>
      </c>
      <c r="AC605" s="130" t="str">
        <f>'Форма 1'!U605</f>
        <v>СС</v>
      </c>
    </row>
    <row r="606" spans="1:29" x14ac:dyDescent="0.25">
      <c r="A606" s="28">
        <f t="shared" si="111"/>
        <v>33</v>
      </c>
      <c r="B606" s="74" t="str">
        <f>IF(ISBLANK('Форма 1'!B606),"",'Форма 1'!B606)</f>
        <v>Муниципальное образование "Город Березники" Пермского края</v>
      </c>
      <c r="C606" s="87" t="s">
        <v>316</v>
      </c>
      <c r="D606" s="29">
        <f>IF(ISBLANK(C606),"Введите адрес",IF(C606='Форма 1'!C606,SUM(E606:K606,M606:S606,Форма2[[#This Row],[19]:[22]]),"Ошибка в адресе!"))</f>
        <v>20918225.469999999</v>
      </c>
      <c r="E606" s="30">
        <f>IF(ISNUMBER('Форма 1'!Z606),ROUND('Форма 1'!$I606*VLOOKUP('Форма 1'!$G606,'Предельники 2022'!$B$4:$X$28,'Форма 1'!Z$7),2),"")</f>
        <v>2340427.36</v>
      </c>
      <c r="F606" s="30">
        <f>IF(ISNUMBER('Форма 1'!AA606),ROUND('Форма 1'!$I606*VLOOKUP('Форма 1'!$G606,'Предельники 2022'!$B$4:$X$28,'Форма 1'!AA$7),2),"")</f>
        <v>11204828.09</v>
      </c>
      <c r="G606" s="30" t="str">
        <f>IF(ISNUMBER('Форма 1'!AB606),ROUND('Форма 1'!$I606*VLOOKUP('Форма 1'!$G606,'Предельники 2022'!$B$4:$X$28,'Форма 1'!AB$7),2),"")</f>
        <v/>
      </c>
      <c r="H606" s="30">
        <f>IF(ISNUMBER('Форма 1'!AC606),ROUND('Форма 1'!$I606*VLOOKUP('Форма 1'!$G606,'Предельники 2022'!$B$4:$X$28,'Форма 1'!AC$7),2),"")</f>
        <v>1464315.42</v>
      </c>
      <c r="I606" s="30">
        <f>IF(ISNUMBER('Форма 1'!AD606),ROUND('Форма 1'!$I606*VLOOKUP('Форма 1'!$G606,'Предельники 2022'!$B$4:$X$28,'Форма 1'!AD$7),2),"")</f>
        <v>3857847.3</v>
      </c>
      <c r="J606" s="30">
        <f>IF(ISNUMBER('Форма 1'!AE606),ROUND('Форма 1'!$I606*VLOOKUP('Форма 1'!$G606,'Предельники 2022'!$B$4:$X$28,'Форма 1'!AE$7),2),"")</f>
        <v>2050807.3</v>
      </c>
      <c r="K606" s="30" t="str">
        <f>IF(ISNUMBER('Форма 1'!AF606),ROUND('Форма 1'!$I606*VLOOKUP('Форма 1'!$G606,'Предельники 2022'!$B$4:$X$28,'Форма 1'!AF$7),2),"")</f>
        <v/>
      </c>
      <c r="L606" s="31" t="str">
        <f>IF(ISBLANK('Форма 1'!AG606),"",'Форма 1'!AG606)</f>
        <v/>
      </c>
      <c r="M606" s="32" t="str">
        <f>IF(ISBLANK('Форма 1'!AH606),"",'Форма 1'!AH606)</f>
        <v/>
      </c>
      <c r="N606" s="30" t="str">
        <f>IF(ISNUMBER('Форма 1'!AI606),ROUND('Форма 1'!$I606*VLOOKUP('Форма 1'!$G606,'Предельники 2022'!$B$4:$X$28,'Форма 1'!AI$7),2),"")</f>
        <v/>
      </c>
      <c r="O606" s="30" t="str">
        <f>IF(ISNUMBER('Форма 1'!AJ606),ROUND('Форма 1'!$I606*VLOOKUP('Форма 1'!$G606,'Предельники 2022'!$B$4:$X$28,'Форма 1'!AJ$7),2),"")</f>
        <v/>
      </c>
      <c r="P606" s="30" t="str">
        <f>IF(ISNUMBER('Форма 1'!AK606),ROUND('Форма 1'!$I606*VLOOKUP('Форма 1'!$G606,'Предельники 2022'!$B$4:$X$28,'Форма 1'!AK$7),2),"")</f>
        <v/>
      </c>
      <c r="Q606" s="30" t="str">
        <f>IF(ISNUMBER('Форма 1'!AL606),ROUND('Форма 1'!$I606*VLOOKUP('Форма 1'!$G606,'Предельники 2022'!$B$4:$X$28,'Форма 1'!AL$7),2),"")</f>
        <v/>
      </c>
      <c r="R606" s="30" t="str">
        <f>IF(ISNUMBER('Форма 1'!AM606),ROUND('Форма 1'!$I606*VLOOKUP('Форма 1'!$G606,'Предельники 2022'!$B$4:$X$28,'Форма 1'!AM$7),2),"")</f>
        <v/>
      </c>
      <c r="S606" s="93" t="str">
        <f t="shared" si="112"/>
        <v/>
      </c>
      <c r="T606" s="93" t="str">
        <f>IF(ISNUMBER('Форма 1'!AN606),INDEX('Предельники 2022'!$C$4:$X$28,MATCH('Форма 1'!$G606,'Предельники 2022'!$B$4:$B$28,0),MATCH(T$5,'Предельники 2022'!$C$3:$X$3,0)),"")</f>
        <v/>
      </c>
      <c r="U606" s="93" t="str">
        <f>IF(ISNUMBER('Форма 1'!AO606),INDEX('Предельники 2022'!$C$4:$X$28,MATCH('Форма 1'!$G606,'Предельники 2022'!$B$4:$B$28,0),MATCH(U$5,'Предельники 2022'!$C$3:$X$3,0)),"")</f>
        <v/>
      </c>
      <c r="V606" s="93" t="str">
        <f>IF(ISNUMBER('Форма 1'!AP606),INDEX('Предельники 2022'!$C$4:$X$28,MATCH('Форма 1'!$G606,'Предельники 2022'!$B$4:$B$28,0),MATCH(V$5,'Предельники 2022'!$C$3:$X$3,0)),"")</f>
        <v/>
      </c>
      <c r="W606" s="93" t="str">
        <f>IF(ISNUMBER('Форма 1'!AQ606),INDEX('Предельники 2022'!$C$4:$X$28,MATCH('Форма 1'!$G606,'Предельники 2022'!$B$4:$B$28,0),MATCH(W$5,'Предельники 2022'!$C$3:$X$3,0)),"")</f>
        <v/>
      </c>
      <c r="X606" s="30" t="str">
        <f>IF(ISNUMBER('Форма 1'!AR606),ROUND('Форма 1'!$I606*VLOOKUP('Форма 1'!$G606,'Предельники 2022'!$B$4:$X$28,'Форма 1'!AR$7),2),"")</f>
        <v/>
      </c>
      <c r="Y606" s="30" t="str">
        <f>IF(ISNUMBER('Форма 1'!AS606),ROUND('Форма 1'!$I606*VLOOKUP('Форма 1'!$G606,'Предельники 2022'!$B$4:$X$28,'Форма 1'!AS$7),2),"")</f>
        <v/>
      </c>
      <c r="Z606" s="30" t="str">
        <f>IF(ISNUMBER('Форма 1'!AT606),ROUND('Форма 1'!$I606*VLOOKUP('Форма 1'!$G606,'Предельники 2022'!$B$4:$X$28,'Форма 1'!AT$7),2),"")</f>
        <v/>
      </c>
      <c r="AA606" s="32"/>
      <c r="AB606" s="128">
        <f>'Форма 1'!T606</f>
        <v>46022</v>
      </c>
      <c r="AC606" s="130" t="str">
        <f>'Форма 1'!U606</f>
        <v>СС</v>
      </c>
    </row>
    <row r="607" spans="1:29" x14ac:dyDescent="0.25">
      <c r="A607" s="28">
        <f t="shared" si="111"/>
        <v>34</v>
      </c>
      <c r="B607" s="74" t="str">
        <f>IF(ISBLANK('Форма 1'!B607),"",'Форма 1'!B607)</f>
        <v>Муниципальное образование "Город Березники" Пермского края</v>
      </c>
      <c r="C607" s="87" t="s">
        <v>317</v>
      </c>
      <c r="D607" s="29">
        <f>IF(ISBLANK(C607),"Введите адрес",IF(C607='Форма 1'!C607,SUM(E607:K607,M607:S607,Форма2[[#This Row],[19]:[22]]),"Ошибка в адресе!"))</f>
        <v>3254005.66</v>
      </c>
      <c r="E607" s="30">
        <f>IF(ISNUMBER('Форма 1'!Z607),ROUND('Форма 1'!$I607*VLOOKUP('Форма 1'!$G607,'Предельники 2022'!$B$4:$X$28,'Форма 1'!Z$7),2),"")</f>
        <v>3254005.66</v>
      </c>
      <c r="F607" s="30" t="str">
        <f>IF(ISNUMBER('Форма 1'!AA607),ROUND('Форма 1'!$I607*VLOOKUP('Форма 1'!$G607,'Предельники 2022'!$B$4:$X$28,'Форма 1'!AA$7),2),"")</f>
        <v/>
      </c>
      <c r="G607" s="30" t="str">
        <f>IF(ISNUMBER('Форма 1'!AB607),ROUND('Форма 1'!$I607*VLOOKUP('Форма 1'!$G607,'Предельники 2022'!$B$4:$X$28,'Форма 1'!AB$7),2),"")</f>
        <v/>
      </c>
      <c r="H607" s="30" t="str">
        <f>IF(ISNUMBER('Форма 1'!AC607),ROUND('Форма 1'!$I607*VLOOKUP('Форма 1'!$G607,'Предельники 2022'!$B$4:$X$28,'Форма 1'!AC$7),2),"")</f>
        <v/>
      </c>
      <c r="I607" s="30" t="str">
        <f>IF(ISNUMBER('Форма 1'!AD607),ROUND('Форма 1'!$I607*VLOOKUP('Форма 1'!$G607,'Предельники 2022'!$B$4:$X$28,'Форма 1'!AD$7),2),"")</f>
        <v/>
      </c>
      <c r="J607" s="30" t="str">
        <f>IF(ISNUMBER('Форма 1'!AE607),ROUND('Форма 1'!$I607*VLOOKUP('Форма 1'!$G607,'Предельники 2022'!$B$4:$X$28,'Форма 1'!AE$7),2),"")</f>
        <v/>
      </c>
      <c r="K607" s="30" t="str">
        <f>IF(ISNUMBER('Форма 1'!AF607),ROUND('Форма 1'!$I607*VLOOKUP('Форма 1'!$G607,'Предельники 2022'!$B$4:$X$28,'Форма 1'!AF$7),2),"")</f>
        <v/>
      </c>
      <c r="L607" s="31" t="str">
        <f>IF(ISBLANK('Форма 1'!AG607),"",'Форма 1'!AG607)</f>
        <v/>
      </c>
      <c r="M607" s="32" t="str">
        <f>IF(ISBLANK('Форма 1'!AH607),"",'Форма 1'!AH607)</f>
        <v/>
      </c>
      <c r="N607" s="30" t="str">
        <f>IF(ISNUMBER('Форма 1'!AI607),ROUND('Форма 1'!$I607*VLOOKUP('Форма 1'!$G607,'Предельники 2022'!$B$4:$X$28,'Форма 1'!AI$7),2),"")</f>
        <v/>
      </c>
      <c r="O607" s="30" t="str">
        <f>IF(ISNUMBER('Форма 1'!AJ607),ROUND('Форма 1'!$I607*VLOOKUP('Форма 1'!$G607,'Предельники 2022'!$B$4:$X$28,'Форма 1'!AJ$7),2),"")</f>
        <v/>
      </c>
      <c r="P607" s="30" t="str">
        <f>IF(ISNUMBER('Форма 1'!AK607),ROUND('Форма 1'!$I607*VLOOKUP('Форма 1'!$G607,'Предельники 2022'!$B$4:$X$28,'Форма 1'!AK$7),2),"")</f>
        <v/>
      </c>
      <c r="Q607" s="30" t="str">
        <f>IF(ISNUMBER('Форма 1'!AL607),ROUND('Форма 1'!$I607*VLOOKUP('Форма 1'!$G607,'Предельники 2022'!$B$4:$X$28,'Форма 1'!AL$7),2),"")</f>
        <v/>
      </c>
      <c r="R607" s="30" t="str">
        <f>IF(ISNUMBER('Форма 1'!AM607),ROUND('Форма 1'!$I607*VLOOKUP('Форма 1'!$G607,'Предельники 2022'!$B$4:$X$28,'Форма 1'!AM$7),2),"")</f>
        <v/>
      </c>
      <c r="S607" s="93" t="str">
        <f t="shared" si="112"/>
        <v/>
      </c>
      <c r="T607" s="93" t="str">
        <f>IF(ISNUMBER('Форма 1'!AN607),INDEX('Предельники 2022'!$C$4:$X$28,MATCH('Форма 1'!$G607,'Предельники 2022'!$B$4:$B$28,0),MATCH(T$5,'Предельники 2022'!$C$3:$X$3,0)),"")</f>
        <v/>
      </c>
      <c r="U607" s="93" t="str">
        <f>IF(ISNUMBER('Форма 1'!AO607),INDEX('Предельники 2022'!$C$4:$X$28,MATCH('Форма 1'!$G607,'Предельники 2022'!$B$4:$B$28,0),MATCH(U$5,'Предельники 2022'!$C$3:$X$3,0)),"")</f>
        <v/>
      </c>
      <c r="V607" s="93" t="str">
        <f>IF(ISNUMBER('Форма 1'!AP607),INDEX('Предельники 2022'!$C$4:$X$28,MATCH('Форма 1'!$G607,'Предельники 2022'!$B$4:$B$28,0),MATCH(V$5,'Предельники 2022'!$C$3:$X$3,0)),"")</f>
        <v/>
      </c>
      <c r="W607" s="93" t="str">
        <f>IF(ISNUMBER('Форма 1'!AQ607),INDEX('Предельники 2022'!$C$4:$X$28,MATCH('Форма 1'!$G607,'Предельники 2022'!$B$4:$B$28,0),MATCH(W$5,'Предельники 2022'!$C$3:$X$3,0)),"")</f>
        <v/>
      </c>
      <c r="X607" s="30" t="str">
        <f>IF(ISNUMBER('Форма 1'!AR607),ROUND('Форма 1'!$I607*VLOOKUP('Форма 1'!$G607,'Предельники 2022'!$B$4:$X$28,'Форма 1'!AR$7),2),"")</f>
        <v/>
      </c>
      <c r="Y607" s="30" t="str">
        <f>IF(ISNUMBER('Форма 1'!AS607),ROUND('Форма 1'!$I607*VLOOKUP('Форма 1'!$G607,'Предельники 2022'!$B$4:$X$28,'Форма 1'!AS$7),2),"")</f>
        <v/>
      </c>
      <c r="Z607" s="30" t="str">
        <f>IF(ISNUMBER('Форма 1'!AT607),ROUND('Форма 1'!$I607*VLOOKUP('Форма 1'!$G607,'Предельники 2022'!$B$4:$X$28,'Форма 1'!AT$7),2),"")</f>
        <v/>
      </c>
      <c r="AA607" s="32"/>
      <c r="AB607" s="128">
        <f>'Форма 1'!T607</f>
        <v>46022</v>
      </c>
      <c r="AC607" s="130" t="str">
        <f>'Форма 1'!U607</f>
        <v>СС</v>
      </c>
    </row>
    <row r="608" spans="1:29" x14ac:dyDescent="0.25">
      <c r="A608" s="28">
        <f t="shared" si="111"/>
        <v>35</v>
      </c>
      <c r="B608" s="74" t="str">
        <f>IF(ISBLANK('Форма 1'!B608),"",'Форма 1'!B608)</f>
        <v>Муниципальное образование "Город Березники" Пермского края</v>
      </c>
      <c r="C608" s="87" t="s">
        <v>937</v>
      </c>
      <c r="D608" s="29">
        <f>IF(ISBLANK(C608),"Введите адрес",IF(C608='Форма 1'!C608,SUM(E608:K608,M608:S608,Форма2[[#This Row],[19]:[22]]),"Ошибка в адресе!"))</f>
        <v>3558388.4</v>
      </c>
      <c r="E608" s="30" t="str">
        <f>IF(ISNUMBER('Форма 1'!Z608),ROUND('Форма 1'!$I608*VLOOKUP('Форма 1'!$G608,'Предельники 2022'!$B$4:$X$28,'Форма 1'!Z$7),2),"")</f>
        <v/>
      </c>
      <c r="F608" s="30" t="str">
        <f>IF(ISNUMBER('Форма 1'!AA608),ROUND('Форма 1'!$I608*VLOOKUP('Форма 1'!$G608,'Предельники 2022'!$B$4:$X$28,'Форма 1'!AA$7),2),"")</f>
        <v/>
      </c>
      <c r="G608" s="30" t="str">
        <f>IF(ISNUMBER('Форма 1'!AB608),ROUND('Форма 1'!$I608*VLOOKUP('Форма 1'!$G608,'Предельники 2022'!$B$4:$X$28,'Форма 1'!AB$7),2),"")</f>
        <v/>
      </c>
      <c r="H608" s="30">
        <f>IF(ISNUMBER('Форма 1'!AC608),ROUND('Форма 1'!$I608*VLOOKUP('Форма 1'!$G608,'Предельники 2022'!$B$4:$X$28,'Форма 1'!AC$7),2),"")</f>
        <v>979038.65</v>
      </c>
      <c r="I608" s="30">
        <f>IF(ISNUMBER('Форма 1'!AD608),ROUND('Форма 1'!$I608*VLOOKUP('Форма 1'!$G608,'Предельники 2022'!$B$4:$X$28,'Форма 1'!AD$7),2),"")</f>
        <v>2579349.75</v>
      </c>
      <c r="J608" s="30" t="str">
        <f>IF(ISNUMBER('Форма 1'!AE608),ROUND('Форма 1'!$I608*VLOOKUP('Форма 1'!$G608,'Предельники 2022'!$B$4:$X$28,'Форма 1'!AE$7),2),"")</f>
        <v/>
      </c>
      <c r="K608" s="30" t="str">
        <f>IF(ISNUMBER('Форма 1'!AF608),ROUND('Форма 1'!$I608*VLOOKUP('Форма 1'!$G608,'Предельники 2022'!$B$4:$X$28,'Форма 1'!AF$7),2),"")</f>
        <v/>
      </c>
      <c r="L608" s="31" t="str">
        <f>IF(ISBLANK('Форма 1'!AG608),"",'Форма 1'!AG608)</f>
        <v/>
      </c>
      <c r="M608" s="32" t="str">
        <f>IF(ISBLANK('Форма 1'!AH608),"",'Форма 1'!AH608)</f>
        <v/>
      </c>
      <c r="N608" s="30" t="str">
        <f>IF(ISNUMBER('Форма 1'!AI608),ROUND('Форма 1'!$I608*VLOOKUP('Форма 1'!$G608,'Предельники 2022'!$B$4:$X$28,'Форма 1'!AI$7),2),"")</f>
        <v/>
      </c>
      <c r="O608" s="30" t="str">
        <f>IF(ISNUMBER('Форма 1'!AJ608),ROUND('Форма 1'!$I608*VLOOKUP('Форма 1'!$G608,'Предельники 2022'!$B$4:$X$28,'Форма 1'!AJ$7),2),"")</f>
        <v/>
      </c>
      <c r="P608" s="30" t="str">
        <f>IF(ISNUMBER('Форма 1'!AK608),ROUND('Форма 1'!$I608*VLOOKUP('Форма 1'!$G608,'Предельники 2022'!$B$4:$X$28,'Форма 1'!AK$7),2),"")</f>
        <v/>
      </c>
      <c r="Q608" s="30" t="str">
        <f>IF(ISNUMBER('Форма 1'!AL608),ROUND('Форма 1'!$I608*VLOOKUP('Форма 1'!$G608,'Предельники 2022'!$B$4:$X$28,'Форма 1'!AL$7),2),"")</f>
        <v/>
      </c>
      <c r="R608" s="30" t="str">
        <f>IF(ISNUMBER('Форма 1'!AM608),ROUND('Форма 1'!$I608*VLOOKUP('Форма 1'!$G608,'Предельники 2022'!$B$4:$X$28,'Форма 1'!AM$7),2),"")</f>
        <v/>
      </c>
      <c r="S608" s="93" t="str">
        <f t="shared" si="112"/>
        <v/>
      </c>
      <c r="T608" s="93" t="str">
        <f>IF(ISNUMBER('Форма 1'!AN608),INDEX('Предельники 2022'!$C$4:$X$28,MATCH('Форма 1'!$G608,'Предельники 2022'!$B$4:$B$28,0),MATCH(T$5,'Предельники 2022'!$C$3:$X$3,0)),"")</f>
        <v/>
      </c>
      <c r="U608" s="93" t="str">
        <f>IF(ISNUMBER('Форма 1'!AO608),INDEX('Предельники 2022'!$C$4:$X$28,MATCH('Форма 1'!$G608,'Предельники 2022'!$B$4:$B$28,0),MATCH(U$5,'Предельники 2022'!$C$3:$X$3,0)),"")</f>
        <v/>
      </c>
      <c r="V608" s="93" t="str">
        <f>IF(ISNUMBER('Форма 1'!AP608),INDEX('Предельники 2022'!$C$4:$X$28,MATCH('Форма 1'!$G608,'Предельники 2022'!$B$4:$B$28,0),MATCH(V$5,'Предельники 2022'!$C$3:$X$3,0)),"")</f>
        <v/>
      </c>
      <c r="W608" s="93" t="str">
        <f>IF(ISNUMBER('Форма 1'!AQ608),INDEX('Предельники 2022'!$C$4:$X$28,MATCH('Форма 1'!$G608,'Предельники 2022'!$B$4:$B$28,0),MATCH(W$5,'Предельники 2022'!$C$3:$X$3,0)),"")</f>
        <v/>
      </c>
      <c r="X608" s="30" t="str">
        <f>IF(ISNUMBER('Форма 1'!AR608),ROUND('Форма 1'!$I608*VLOOKUP('Форма 1'!$G608,'Предельники 2022'!$B$4:$X$28,'Форма 1'!AR$7),2),"")</f>
        <v/>
      </c>
      <c r="Y608" s="30" t="str">
        <f>IF(ISNUMBER('Форма 1'!AS608),ROUND('Форма 1'!$I608*VLOOKUP('Форма 1'!$G608,'Предельники 2022'!$B$4:$X$28,'Форма 1'!AS$7),2),"")</f>
        <v/>
      </c>
      <c r="Z608" s="30" t="str">
        <f>IF(ISNUMBER('Форма 1'!AT608),ROUND('Форма 1'!$I608*VLOOKUP('Форма 1'!$G608,'Предельники 2022'!$B$4:$X$28,'Форма 1'!AT$7),2),"")</f>
        <v/>
      </c>
      <c r="AA608" s="32"/>
      <c r="AB608" s="128">
        <f>'Форма 1'!T608</f>
        <v>46022</v>
      </c>
      <c r="AC608" s="130" t="str">
        <f>'Форма 1'!U608</f>
        <v>РО</v>
      </c>
    </row>
    <row r="609" spans="1:29" x14ac:dyDescent="0.25">
      <c r="A609" s="28">
        <f t="shared" si="111"/>
        <v>36</v>
      </c>
      <c r="B609" s="74" t="str">
        <f>IF(ISBLANK('Форма 1'!B609),"",'Форма 1'!B609)</f>
        <v>Муниципальное образование "Город Березники" Пермского края</v>
      </c>
      <c r="C609" s="87" t="s">
        <v>375</v>
      </c>
      <c r="D609" s="29">
        <f>IF(ISBLANK(C609),"Введите адрес",IF(C609='Форма 1'!C609,SUM(E609:K609,M609:S609,Форма2[[#This Row],[19]:[22]]),"Ошибка в адресе!"))</f>
        <v>10273206.91</v>
      </c>
      <c r="E609" s="30" t="str">
        <f>IF(ISNUMBER('Форма 1'!Z609),ROUND('Форма 1'!$I609*VLOOKUP('Форма 1'!$G609,'Предельники 2022'!$B$4:$X$28,'Форма 1'!Z$7),2),"")</f>
        <v/>
      </c>
      <c r="F609" s="30">
        <f>IF(ISNUMBER('Форма 1'!AA609),ROUND('Форма 1'!$I609*VLOOKUP('Форма 1'!$G609,'Предельники 2022'!$B$4:$X$28,'Форма 1'!AA$7),2),"")</f>
        <v>10273206.91</v>
      </c>
      <c r="G609" s="30" t="str">
        <f>IF(ISNUMBER('Форма 1'!AB609),ROUND('Форма 1'!$I609*VLOOKUP('Форма 1'!$G609,'Предельники 2022'!$B$4:$X$28,'Форма 1'!AB$7),2),"")</f>
        <v/>
      </c>
      <c r="H609" s="30" t="str">
        <f>IF(ISNUMBER('Форма 1'!AC609),ROUND('Форма 1'!$I609*VLOOKUP('Форма 1'!$G609,'Предельники 2022'!$B$4:$X$28,'Форма 1'!AC$7),2),"")</f>
        <v/>
      </c>
      <c r="I609" s="30" t="str">
        <f>IF(ISNUMBER('Форма 1'!AD609),ROUND('Форма 1'!$I609*VLOOKUP('Форма 1'!$G609,'Предельники 2022'!$B$4:$X$28,'Форма 1'!AD$7),2),"")</f>
        <v/>
      </c>
      <c r="J609" s="30" t="str">
        <f>IF(ISNUMBER('Форма 1'!AE609),ROUND('Форма 1'!$I609*VLOOKUP('Форма 1'!$G609,'Предельники 2022'!$B$4:$X$28,'Форма 1'!AE$7),2),"")</f>
        <v/>
      </c>
      <c r="K609" s="30" t="str">
        <f>IF(ISNUMBER('Форма 1'!AF609),ROUND('Форма 1'!$I609*VLOOKUP('Форма 1'!$G609,'Предельники 2022'!$B$4:$X$28,'Форма 1'!AF$7),2),"")</f>
        <v/>
      </c>
      <c r="L609" s="31" t="str">
        <f>IF(ISBLANK('Форма 1'!AG609),"",'Форма 1'!AG609)</f>
        <v/>
      </c>
      <c r="M609" s="32" t="str">
        <f>IF(ISBLANK('Форма 1'!AH609),"",'Форма 1'!AH609)</f>
        <v/>
      </c>
      <c r="N609" s="30" t="str">
        <f>IF(ISNUMBER('Форма 1'!AI609),ROUND('Форма 1'!$I609*VLOOKUP('Форма 1'!$G609,'Предельники 2022'!$B$4:$X$28,'Форма 1'!AI$7),2),"")</f>
        <v/>
      </c>
      <c r="O609" s="30" t="str">
        <f>IF(ISNUMBER('Форма 1'!AJ609),ROUND('Форма 1'!$I609*VLOOKUP('Форма 1'!$G609,'Предельники 2022'!$B$4:$X$28,'Форма 1'!AJ$7),2),"")</f>
        <v/>
      </c>
      <c r="P609" s="30" t="str">
        <f>IF(ISNUMBER('Форма 1'!AK609),ROUND('Форма 1'!$I609*VLOOKUP('Форма 1'!$G609,'Предельники 2022'!$B$4:$X$28,'Форма 1'!AK$7),2),"")</f>
        <v/>
      </c>
      <c r="Q609" s="30" t="str">
        <f>IF(ISNUMBER('Форма 1'!AL609),ROUND('Форма 1'!$I609*VLOOKUP('Форма 1'!$G609,'Предельники 2022'!$B$4:$X$28,'Форма 1'!AL$7),2),"")</f>
        <v/>
      </c>
      <c r="R609" s="30" t="str">
        <f>IF(ISNUMBER('Форма 1'!AM609),ROUND('Форма 1'!$I609*VLOOKUP('Форма 1'!$G609,'Предельники 2022'!$B$4:$X$28,'Форма 1'!AM$7),2),"")</f>
        <v/>
      </c>
      <c r="S609" s="93" t="str">
        <f t="shared" si="112"/>
        <v/>
      </c>
      <c r="T609" s="93" t="str">
        <f>IF(ISNUMBER('Форма 1'!AN609),INDEX('Предельники 2022'!$C$4:$X$28,MATCH('Форма 1'!$G609,'Предельники 2022'!$B$4:$B$28,0),MATCH(T$5,'Предельники 2022'!$C$3:$X$3,0)),"")</f>
        <v/>
      </c>
      <c r="U609" s="93" t="str">
        <f>IF(ISNUMBER('Форма 1'!AO609),INDEX('Предельники 2022'!$C$4:$X$28,MATCH('Форма 1'!$G609,'Предельники 2022'!$B$4:$B$28,0),MATCH(U$5,'Предельники 2022'!$C$3:$X$3,0)),"")</f>
        <v/>
      </c>
      <c r="V609" s="93" t="str">
        <f>IF(ISNUMBER('Форма 1'!AP609),INDEX('Предельники 2022'!$C$4:$X$28,MATCH('Форма 1'!$G609,'Предельники 2022'!$B$4:$B$28,0),MATCH(V$5,'Предельники 2022'!$C$3:$X$3,0)),"")</f>
        <v/>
      </c>
      <c r="W609" s="93" t="str">
        <f>IF(ISNUMBER('Форма 1'!AQ609),INDEX('Предельники 2022'!$C$4:$X$28,MATCH('Форма 1'!$G609,'Предельники 2022'!$B$4:$B$28,0),MATCH(W$5,'Предельники 2022'!$C$3:$X$3,0)),"")</f>
        <v/>
      </c>
      <c r="X609" s="30" t="str">
        <f>IF(ISNUMBER('Форма 1'!AR609),ROUND('Форма 1'!$I609*VLOOKUP('Форма 1'!$G609,'Предельники 2022'!$B$4:$X$28,'Форма 1'!AR$7),2),"")</f>
        <v/>
      </c>
      <c r="Y609" s="30" t="str">
        <f>IF(ISNUMBER('Форма 1'!AS609),ROUND('Форма 1'!$I609*VLOOKUP('Форма 1'!$G609,'Предельники 2022'!$B$4:$X$28,'Форма 1'!AS$7),2),"")</f>
        <v/>
      </c>
      <c r="Z609" s="30" t="str">
        <f>IF(ISNUMBER('Форма 1'!AT609),ROUND('Форма 1'!$I609*VLOOKUP('Форма 1'!$G609,'Предельники 2022'!$B$4:$X$28,'Форма 1'!AT$7),2),"")</f>
        <v/>
      </c>
      <c r="AA609" s="32"/>
      <c r="AB609" s="128">
        <f>'Форма 1'!T609</f>
        <v>46022</v>
      </c>
      <c r="AC609" s="130" t="str">
        <f>'Форма 1'!U609</f>
        <v>РО</v>
      </c>
    </row>
    <row r="610" spans="1:29" x14ac:dyDescent="0.25">
      <c r="A610" s="28">
        <f t="shared" si="111"/>
        <v>37</v>
      </c>
      <c r="B610" s="74" t="str">
        <f>IF(ISBLANK('Форма 1'!B610),"",'Форма 1'!B610)</f>
        <v>Муниципальное образование "Город Березники" Пермского края</v>
      </c>
      <c r="C610" s="87" t="s">
        <v>639</v>
      </c>
      <c r="D610" s="29">
        <f>IF(ISBLANK(C610),"Введите адрес",IF(C610='Форма 1'!C610,SUM(E610:K610,M610:S610,Форма2[[#This Row],[19]:[22]]),"Ошибка в адресе!"))</f>
        <v>360709.21</v>
      </c>
      <c r="E610" s="30">
        <f>IF(ISNUMBER('Форма 1'!Z610),ROUND('Форма 1'!$I610*VLOOKUP('Форма 1'!$G610,'Предельники 2022'!$B$4:$X$28,'Форма 1'!Z$7),2),"")</f>
        <v>360709.21</v>
      </c>
      <c r="F610" s="30" t="str">
        <f>IF(ISNUMBER('Форма 1'!AA610),ROUND('Форма 1'!$I610*VLOOKUP('Форма 1'!$G610,'Предельники 2022'!$B$4:$X$28,'Форма 1'!AA$7),2),"")</f>
        <v/>
      </c>
      <c r="G610" s="30" t="str">
        <f>IF(ISNUMBER('Форма 1'!AB610),ROUND('Форма 1'!$I610*VLOOKUP('Форма 1'!$G610,'Предельники 2022'!$B$4:$X$28,'Форма 1'!AB$7),2),"")</f>
        <v/>
      </c>
      <c r="H610" s="30" t="str">
        <f>IF(ISNUMBER('Форма 1'!AC610),ROUND('Форма 1'!$I610*VLOOKUP('Форма 1'!$G610,'Предельники 2022'!$B$4:$X$28,'Форма 1'!AC$7),2),"")</f>
        <v/>
      </c>
      <c r="I610" s="30" t="str">
        <f>IF(ISNUMBER('Форма 1'!AD610),ROUND('Форма 1'!$I610*VLOOKUP('Форма 1'!$G610,'Предельники 2022'!$B$4:$X$28,'Форма 1'!AD$7),2),"")</f>
        <v/>
      </c>
      <c r="J610" s="30" t="str">
        <f>IF(ISNUMBER('Форма 1'!AE610),ROUND('Форма 1'!$I610*VLOOKUP('Форма 1'!$G610,'Предельники 2022'!$B$4:$X$28,'Форма 1'!AE$7),2),"")</f>
        <v/>
      </c>
      <c r="K610" s="30" t="str">
        <f>IF(ISNUMBER('Форма 1'!AF610),ROUND('Форма 1'!$I610*VLOOKUP('Форма 1'!$G610,'Предельники 2022'!$B$4:$X$28,'Форма 1'!AF$7),2),"")</f>
        <v/>
      </c>
      <c r="L610" s="31" t="str">
        <f>IF(ISBLANK('Форма 1'!AG610),"",'Форма 1'!AG610)</f>
        <v/>
      </c>
      <c r="M610" s="32" t="str">
        <f>IF(ISBLANK('Форма 1'!AH610),"",'Форма 1'!AH610)</f>
        <v/>
      </c>
      <c r="N610" s="30" t="str">
        <f>IF(ISNUMBER('Форма 1'!AI610),ROUND('Форма 1'!$I610*VLOOKUP('Форма 1'!$G610,'Предельники 2022'!$B$4:$X$28,'Форма 1'!AI$7),2),"")</f>
        <v/>
      </c>
      <c r="O610" s="30" t="str">
        <f>IF(ISNUMBER('Форма 1'!AJ610),ROUND('Форма 1'!$I610*VLOOKUP('Форма 1'!$G610,'Предельники 2022'!$B$4:$X$28,'Форма 1'!AJ$7),2),"")</f>
        <v/>
      </c>
      <c r="P610" s="30" t="str">
        <f>IF(ISNUMBER('Форма 1'!AK610),ROUND('Форма 1'!$I610*VLOOKUP('Форма 1'!$G610,'Предельники 2022'!$B$4:$X$28,'Форма 1'!AK$7),2),"")</f>
        <v/>
      </c>
      <c r="Q610" s="30" t="str">
        <f>IF(ISNUMBER('Форма 1'!AL610),ROUND('Форма 1'!$I610*VLOOKUP('Форма 1'!$G610,'Предельники 2022'!$B$4:$X$28,'Форма 1'!AL$7),2),"")</f>
        <v/>
      </c>
      <c r="R610" s="30" t="str">
        <f>IF(ISNUMBER('Форма 1'!AM610),ROUND('Форма 1'!$I610*VLOOKUP('Форма 1'!$G610,'Предельники 2022'!$B$4:$X$28,'Форма 1'!AM$7),2),"")</f>
        <v/>
      </c>
      <c r="S610" s="93" t="str">
        <f t="shared" si="112"/>
        <v/>
      </c>
      <c r="T610" s="93" t="str">
        <f>IF(ISNUMBER('Форма 1'!AN610),INDEX('Предельники 2022'!$C$4:$X$28,MATCH('Форма 1'!$G610,'Предельники 2022'!$B$4:$B$28,0),MATCH(T$5,'Предельники 2022'!$C$3:$X$3,0)),"")</f>
        <v/>
      </c>
      <c r="U610" s="93" t="str">
        <f>IF(ISNUMBER('Форма 1'!AO610),INDEX('Предельники 2022'!$C$4:$X$28,MATCH('Форма 1'!$G610,'Предельники 2022'!$B$4:$B$28,0),MATCH(U$5,'Предельники 2022'!$C$3:$X$3,0)),"")</f>
        <v/>
      </c>
      <c r="V610" s="93" t="str">
        <f>IF(ISNUMBER('Форма 1'!AP610),INDEX('Предельники 2022'!$C$4:$X$28,MATCH('Форма 1'!$G610,'Предельники 2022'!$B$4:$B$28,0),MATCH(V$5,'Предельники 2022'!$C$3:$X$3,0)),"")</f>
        <v/>
      </c>
      <c r="W610" s="93" t="str">
        <f>IF(ISNUMBER('Форма 1'!AQ610),INDEX('Предельники 2022'!$C$4:$X$28,MATCH('Форма 1'!$G610,'Предельники 2022'!$B$4:$B$28,0),MATCH(W$5,'Предельники 2022'!$C$3:$X$3,0)),"")</f>
        <v/>
      </c>
      <c r="X610" s="30" t="str">
        <f>IF(ISNUMBER('Форма 1'!AR610),ROUND('Форма 1'!$I610*VLOOKUP('Форма 1'!$G610,'Предельники 2022'!$B$4:$X$28,'Форма 1'!AR$7),2),"")</f>
        <v/>
      </c>
      <c r="Y610" s="30" t="str">
        <f>IF(ISNUMBER('Форма 1'!AS610),ROUND('Форма 1'!$I610*VLOOKUP('Форма 1'!$G610,'Предельники 2022'!$B$4:$X$28,'Форма 1'!AS$7),2),"")</f>
        <v/>
      </c>
      <c r="Z610" s="30" t="str">
        <f>IF(ISNUMBER('Форма 1'!AT610),ROUND('Форма 1'!$I610*VLOOKUP('Форма 1'!$G610,'Предельники 2022'!$B$4:$X$28,'Форма 1'!AT$7),2),"")</f>
        <v/>
      </c>
      <c r="AA610" s="32"/>
      <c r="AB610" s="128">
        <f>'Форма 1'!T610</f>
        <v>46022</v>
      </c>
      <c r="AC610" s="130" t="str">
        <f>'Форма 1'!U610</f>
        <v>РО</v>
      </c>
    </row>
    <row r="611" spans="1:29" x14ac:dyDescent="0.25">
      <c r="A611" s="28">
        <f t="shared" si="111"/>
        <v>38</v>
      </c>
      <c r="B611" s="74" t="str">
        <f>IF(ISBLANK('Форма 1'!B611),"",'Форма 1'!B611)</f>
        <v>Муниципальное образование "Город Березники" Пермского края</v>
      </c>
      <c r="C611" s="87" t="s">
        <v>318</v>
      </c>
      <c r="D611" s="29">
        <f>IF(ISBLANK(C611),"Введите адрес",IF(C611='Форма 1'!C611,SUM(E611:K611,M611:S611,Форма2[[#This Row],[19]:[22]]),"Ошибка в адресе!"))</f>
        <v>6635311.71</v>
      </c>
      <c r="E611" s="30">
        <f>IF(ISNUMBER('Форма 1'!Z611),ROUND('Форма 1'!$I611*VLOOKUP('Форма 1'!$G611,'Предельники 2022'!$B$4:$X$28,'Форма 1'!Z$7),2),"")</f>
        <v>483289.64</v>
      </c>
      <c r="F611" s="30">
        <f>IF(ISNUMBER('Форма 1'!AA611),ROUND('Форма 1'!$I611*VLOOKUP('Форма 1'!$G611,'Предельники 2022'!$B$4:$X$28,'Форма 1'!AA$7),2),"")</f>
        <v>5484438.3499999996</v>
      </c>
      <c r="G611" s="30" t="str">
        <f>IF(ISNUMBER('Форма 1'!AB611),ROUND('Форма 1'!$I611*VLOOKUP('Форма 1'!$G611,'Предельники 2022'!$B$4:$X$28,'Форма 1'!AB$7),2),"")</f>
        <v/>
      </c>
      <c r="H611" s="30">
        <f>IF(ISNUMBER('Форма 1'!AC611),ROUND('Форма 1'!$I611*VLOOKUP('Форма 1'!$G611,'Предельники 2022'!$B$4:$X$28,'Форма 1'!AC$7),2),"")</f>
        <v>246672.15</v>
      </c>
      <c r="I611" s="30" t="str">
        <f>IF(ISNUMBER('Форма 1'!AD611),ROUND('Форма 1'!$I611*VLOOKUP('Форма 1'!$G611,'Предельники 2022'!$B$4:$X$28,'Форма 1'!AD$7),2),"")</f>
        <v/>
      </c>
      <c r="J611" s="30">
        <f>IF(ISNUMBER('Форма 1'!AE611),ROUND('Форма 1'!$I611*VLOOKUP('Форма 1'!$G611,'Предельники 2022'!$B$4:$X$28,'Форма 1'!AE$7),2),"")</f>
        <v>420911.57</v>
      </c>
      <c r="K611" s="30" t="str">
        <f>IF(ISNUMBER('Форма 1'!AF611),ROUND('Форма 1'!$I611*VLOOKUP('Форма 1'!$G611,'Предельники 2022'!$B$4:$X$28,'Форма 1'!AF$7),2),"")</f>
        <v/>
      </c>
      <c r="L611" s="31" t="str">
        <f>IF(ISBLANK('Форма 1'!AG611),"",'Форма 1'!AG611)</f>
        <v/>
      </c>
      <c r="M611" s="32" t="str">
        <f>IF(ISBLANK('Форма 1'!AH611),"",'Форма 1'!AH611)</f>
        <v/>
      </c>
      <c r="N611" s="30" t="str">
        <f>IF(ISNUMBER('Форма 1'!AI611),ROUND('Форма 1'!$I611*VLOOKUP('Форма 1'!$G611,'Предельники 2022'!$B$4:$X$28,'Форма 1'!AI$7),2),"")</f>
        <v/>
      </c>
      <c r="O611" s="30" t="str">
        <f>IF(ISNUMBER('Форма 1'!AJ611),ROUND('Форма 1'!$I611*VLOOKUP('Форма 1'!$G611,'Предельники 2022'!$B$4:$X$28,'Форма 1'!AJ$7),2),"")</f>
        <v/>
      </c>
      <c r="P611" s="30" t="str">
        <f>IF(ISNUMBER('Форма 1'!AK611),ROUND('Форма 1'!$I611*VLOOKUP('Форма 1'!$G611,'Предельники 2022'!$B$4:$X$28,'Форма 1'!AK$7),2),"")</f>
        <v/>
      </c>
      <c r="Q611" s="30" t="str">
        <f>IF(ISNUMBER('Форма 1'!AL611),ROUND('Форма 1'!$I611*VLOOKUP('Форма 1'!$G611,'Предельники 2022'!$B$4:$X$28,'Форма 1'!AL$7),2),"")</f>
        <v/>
      </c>
      <c r="R611" s="30" t="str">
        <f>IF(ISNUMBER('Форма 1'!AM611),ROUND('Форма 1'!$I611*VLOOKUP('Форма 1'!$G611,'Предельники 2022'!$B$4:$X$28,'Форма 1'!AM$7),2),"")</f>
        <v/>
      </c>
      <c r="S611" s="93" t="str">
        <f t="shared" si="112"/>
        <v/>
      </c>
      <c r="T611" s="93" t="str">
        <f>IF(ISNUMBER('Форма 1'!AN611),INDEX('Предельники 2022'!$C$4:$X$28,MATCH('Форма 1'!$G611,'Предельники 2022'!$B$4:$B$28,0),MATCH(T$5,'Предельники 2022'!$C$3:$X$3,0)),"")</f>
        <v/>
      </c>
      <c r="U611" s="93" t="str">
        <f>IF(ISNUMBER('Форма 1'!AO611),INDEX('Предельники 2022'!$C$4:$X$28,MATCH('Форма 1'!$G611,'Предельники 2022'!$B$4:$B$28,0),MATCH(U$5,'Предельники 2022'!$C$3:$X$3,0)),"")</f>
        <v/>
      </c>
      <c r="V611" s="93" t="str">
        <f>IF(ISNUMBER('Форма 1'!AP611),INDEX('Предельники 2022'!$C$4:$X$28,MATCH('Форма 1'!$G611,'Предельники 2022'!$B$4:$B$28,0),MATCH(V$5,'Предельники 2022'!$C$3:$X$3,0)),"")</f>
        <v/>
      </c>
      <c r="W611" s="93" t="str">
        <f>IF(ISNUMBER('Форма 1'!AQ611),INDEX('Предельники 2022'!$C$4:$X$28,MATCH('Форма 1'!$G611,'Предельники 2022'!$B$4:$B$28,0),MATCH(W$5,'Предельники 2022'!$C$3:$X$3,0)),"")</f>
        <v/>
      </c>
      <c r="X611" s="30" t="str">
        <f>IF(ISNUMBER('Форма 1'!AR611),ROUND('Форма 1'!$I611*VLOOKUP('Форма 1'!$G611,'Предельники 2022'!$B$4:$X$28,'Форма 1'!AR$7),2),"")</f>
        <v/>
      </c>
      <c r="Y611" s="30" t="str">
        <f>IF(ISNUMBER('Форма 1'!AS611),ROUND('Форма 1'!$I611*VLOOKUP('Форма 1'!$G611,'Предельники 2022'!$B$4:$X$28,'Форма 1'!AS$7),2),"")</f>
        <v/>
      </c>
      <c r="Z611" s="30" t="str">
        <f>IF(ISNUMBER('Форма 1'!AT611),ROUND('Форма 1'!$I611*VLOOKUP('Форма 1'!$G611,'Предельники 2022'!$B$4:$X$28,'Форма 1'!AT$7),2),"")</f>
        <v/>
      </c>
      <c r="AA611" s="32"/>
      <c r="AB611" s="128">
        <f>'Форма 1'!T611</f>
        <v>46022</v>
      </c>
      <c r="AC611" s="130" t="str">
        <f>'Форма 1'!U611</f>
        <v>РО</v>
      </c>
    </row>
    <row r="612" spans="1:29" ht="15.75" x14ac:dyDescent="0.25">
      <c r="A612" s="147">
        <f>IF(NOT(ISERROR("Пермского края"=MID(C612,FIND("Пермского края",C612),14)))=$C$1,0,IF(NOT(ISERROR("город Пермь"=MID(C612,FIND("город Пермь",C612),11)))=$C$1,0,IF(NOT(ISERROR("Итого"=MID(C612,FIND("Итого",C612),5)))=$C$1,0,IF(NOT(ISERROR("Всего"=MID(C612,FIND("Всего",C612),5)))=$C$1,0,#REF!+1))))</f>
        <v>0</v>
      </c>
      <c r="B612" s="148" t="str">
        <f>IF(ISBLANK('Форма 1'!B612),"",'Форма 1'!B612)</f>
        <v/>
      </c>
      <c r="C612" s="153" t="s">
        <v>1092</v>
      </c>
      <c r="D612" s="146">
        <f>IF(ISBLANK(C612),"Введите адрес",IF(C612='Форма 1'!C612,SUM(E612:K612,M612:S612,Форма2[[#This Row],[19]:[22]]),"Ошибка в адресе!"))</f>
        <v>46428073.410000004</v>
      </c>
      <c r="E612" s="149">
        <f>SUM(E613:E623)</f>
        <v>820866.97</v>
      </c>
      <c r="F612" s="149">
        <f t="shared" ref="F612:S612" si="115">SUM(F613:F623)</f>
        <v>5298543.6900000004</v>
      </c>
      <c r="G612" s="149">
        <f t="shared" si="115"/>
        <v>3660533.9800000004</v>
      </c>
      <c r="H612" s="149">
        <f t="shared" si="115"/>
        <v>1007014.77</v>
      </c>
      <c r="I612" s="149">
        <f t="shared" si="115"/>
        <v>2235125</v>
      </c>
      <c r="J612" s="149">
        <f t="shared" si="115"/>
        <v>2524753.84</v>
      </c>
      <c r="K612" s="149">
        <f t="shared" si="115"/>
        <v>0</v>
      </c>
      <c r="L612" s="155">
        <f t="shared" si="115"/>
        <v>0</v>
      </c>
      <c r="M612" s="149">
        <f t="shared" si="115"/>
        <v>0</v>
      </c>
      <c r="N612" s="149">
        <f t="shared" si="115"/>
        <v>29754640</v>
      </c>
      <c r="O612" s="149">
        <f t="shared" si="115"/>
        <v>0</v>
      </c>
      <c r="P612" s="149">
        <f t="shared" si="115"/>
        <v>0</v>
      </c>
      <c r="Q612" s="149">
        <f t="shared" si="115"/>
        <v>0</v>
      </c>
      <c r="R612" s="149">
        <f t="shared" si="115"/>
        <v>969895.49</v>
      </c>
      <c r="S612" s="149">
        <f t="shared" si="115"/>
        <v>156699.67000000001</v>
      </c>
      <c r="T612" s="93" t="str">
        <f>IF(ISNUMBER('Форма 1'!AN612),INDEX('Предельники 2022'!$C$4:$X$28,MATCH('Форма 1'!$G612,'Предельники 2022'!$B$4:$B$28,0),MATCH(T$5,'Предельники 2022'!$C$3:$X$3,0)),"")</f>
        <v/>
      </c>
      <c r="U612" s="93" t="str">
        <f>IF(ISNUMBER('Форма 1'!AO612),INDEX('Предельники 2022'!$C$4:$X$28,MATCH('Форма 1'!$G612,'Предельники 2022'!$B$4:$B$28,0),MATCH(U$5,'Предельники 2022'!$C$3:$X$3,0)),"")</f>
        <v/>
      </c>
      <c r="V612" s="93" t="str">
        <f>IF(ISNUMBER('Форма 1'!AP612),INDEX('Предельники 2022'!$C$4:$X$28,MATCH('Форма 1'!$G612,'Предельники 2022'!$B$4:$B$28,0),MATCH(V$5,'Предельники 2022'!$C$3:$X$3,0)),"")</f>
        <v/>
      </c>
      <c r="W612" s="93" t="str">
        <f>IF(ISNUMBER('Форма 1'!AQ612),INDEX('Предельники 2022'!$C$4:$X$28,MATCH('Форма 1'!$G612,'Предельники 2022'!$B$4:$B$28,0),MATCH(W$5,'Предельники 2022'!$C$3:$X$3,0)),"")</f>
        <v/>
      </c>
      <c r="X612" s="149">
        <f t="shared" ref="X612:Z612" si="116">SUM(X613:X623)</f>
        <v>0</v>
      </c>
      <c r="Y612" s="149">
        <f t="shared" si="116"/>
        <v>0</v>
      </c>
      <c r="Z612" s="149">
        <f t="shared" si="116"/>
        <v>0</v>
      </c>
      <c r="AA612" s="146"/>
      <c r="AB612" s="150"/>
      <c r="AC612" s="151" t="str">
        <f>'Форма 1'!U612</f>
        <v/>
      </c>
    </row>
    <row r="613" spans="1:29" x14ac:dyDescent="0.25">
      <c r="A613" s="28">
        <f t="shared" si="111"/>
        <v>1</v>
      </c>
      <c r="B613" s="74" t="str">
        <f>IF(ISBLANK('Форма 1'!B613),"",'Форма 1'!B613)</f>
        <v>Нытвенский городской округ Пермского края</v>
      </c>
      <c r="C613" s="87" t="s">
        <v>419</v>
      </c>
      <c r="D613" s="29">
        <f>IF(ISBLANK(C613),"Введите адрес",IF(C613='Форма 1'!C613,SUM(E613:K613,M613:S613,Форма2[[#This Row],[19]:[22]]),"Ошибка в адресе!"))</f>
        <v>2347532.7400000002</v>
      </c>
      <c r="E613" s="30" t="str">
        <f>IF(ISNUMBER('Форма 1'!Z613),ROUND('Форма 1'!$I613*VLOOKUP('Форма 1'!$G613,'Предельники 2022'!$B$4:$X$28,'Форма 1'!Z$7),2),"")</f>
        <v/>
      </c>
      <c r="F613" s="30" t="str">
        <f>IF(ISNUMBER('Форма 1'!AA613),ROUND('Форма 1'!$I613*VLOOKUP('Форма 1'!$G613,'Предельники 2022'!$B$4:$X$28,'Форма 1'!AA$7),2),"")</f>
        <v/>
      </c>
      <c r="G613" s="30">
        <f>IF(ISNUMBER('Форма 1'!AB613),ROUND('Форма 1'!$I613*VLOOKUP('Форма 1'!$G613,'Предельники 2022'!$B$4:$X$28,'Форма 1'!AB$7),2),"")</f>
        <v>2347532.7400000002</v>
      </c>
      <c r="H613" s="30" t="str">
        <f>IF(ISNUMBER('Форма 1'!AC613),ROUND('Форма 1'!$I613*VLOOKUP('Форма 1'!$G613,'Предельники 2022'!$B$4:$X$28,'Форма 1'!AC$7),2),"")</f>
        <v/>
      </c>
      <c r="I613" s="30" t="str">
        <f>IF(ISNUMBER('Форма 1'!AD613),ROUND('Форма 1'!$I613*VLOOKUP('Форма 1'!$G613,'Предельники 2022'!$B$4:$X$28,'Форма 1'!AD$7),2),"")</f>
        <v/>
      </c>
      <c r="J613" s="30" t="str">
        <f>IF(ISNUMBER('Форма 1'!AE613),ROUND('Форма 1'!$I613*VLOOKUP('Форма 1'!$G613,'Предельники 2022'!$B$4:$X$28,'Форма 1'!AE$7),2),"")</f>
        <v/>
      </c>
      <c r="K613" s="30" t="str">
        <f>IF(ISNUMBER('Форма 1'!AF613),ROUND('Форма 1'!$I613*VLOOKUP('Форма 1'!$G613,'Предельники 2022'!$B$4:$X$28,'Форма 1'!AF$7),2),"")</f>
        <v/>
      </c>
      <c r="L613" s="31" t="str">
        <f>IF(ISBLANK('Форма 1'!AG613),"",'Форма 1'!AG613)</f>
        <v/>
      </c>
      <c r="M613" s="32" t="str">
        <f>IF(ISBLANK('Форма 1'!AH613),"",'Форма 1'!AH613)</f>
        <v/>
      </c>
      <c r="N613" s="30" t="str">
        <f>IF(ISNUMBER('Форма 1'!AI613),ROUND('Форма 1'!$I613*VLOOKUP('Форма 1'!$G613,'Предельники 2022'!$B$4:$X$28,'Форма 1'!AI$7),2),"")</f>
        <v/>
      </c>
      <c r="O613" s="30" t="str">
        <f>IF(ISNUMBER('Форма 1'!AJ613),ROUND('Форма 1'!$I613*VLOOKUP('Форма 1'!$G613,'Предельники 2022'!$B$4:$X$28,'Форма 1'!AJ$7),2),"")</f>
        <v/>
      </c>
      <c r="P613" s="30" t="str">
        <f>IF(ISNUMBER('Форма 1'!AK613),ROUND('Форма 1'!$I613*VLOOKUP('Форма 1'!$G613,'Предельники 2022'!$B$4:$X$28,'Форма 1'!AK$7),2),"")</f>
        <v/>
      </c>
      <c r="Q613" s="30" t="str">
        <f>IF(ISNUMBER('Форма 1'!AL613),ROUND('Форма 1'!$I613*VLOOKUP('Форма 1'!$G613,'Предельники 2022'!$B$4:$X$28,'Форма 1'!AL$7),2),"")</f>
        <v/>
      </c>
      <c r="R613" s="30" t="str">
        <f>IF(ISNUMBER('Форма 1'!AM613),ROUND('Форма 1'!$I613*VLOOKUP('Форма 1'!$G613,'Предельники 2022'!$B$4:$X$28,'Форма 1'!AM$7),2),"")</f>
        <v/>
      </c>
      <c r="S613" s="93" t="str">
        <f t="shared" si="112"/>
        <v/>
      </c>
      <c r="T613" s="93" t="str">
        <f>IF(ISNUMBER('Форма 1'!AN613),INDEX('Предельники 2022'!$C$4:$X$28,MATCH('Форма 1'!$G613,'Предельники 2022'!$B$4:$B$28,0),MATCH(T$5,'Предельники 2022'!$C$3:$X$3,0)),"")</f>
        <v/>
      </c>
      <c r="U613" s="93" t="str">
        <f>IF(ISNUMBER('Форма 1'!AO613),INDEX('Предельники 2022'!$C$4:$X$28,MATCH('Форма 1'!$G613,'Предельники 2022'!$B$4:$B$28,0),MATCH(U$5,'Предельники 2022'!$C$3:$X$3,0)),"")</f>
        <v/>
      </c>
      <c r="V613" s="93" t="str">
        <f>IF(ISNUMBER('Форма 1'!AP613),INDEX('Предельники 2022'!$C$4:$X$28,MATCH('Форма 1'!$G613,'Предельники 2022'!$B$4:$B$28,0),MATCH(V$5,'Предельники 2022'!$C$3:$X$3,0)),"")</f>
        <v/>
      </c>
      <c r="W613" s="93" t="str">
        <f>IF(ISNUMBER('Форма 1'!AQ613),INDEX('Предельники 2022'!$C$4:$X$28,MATCH('Форма 1'!$G613,'Предельники 2022'!$B$4:$B$28,0),MATCH(W$5,'Предельники 2022'!$C$3:$X$3,0)),"")</f>
        <v/>
      </c>
      <c r="X613" s="30" t="str">
        <f>IF(ISNUMBER('Форма 1'!AR613),ROUND('Форма 1'!$I613*VLOOKUP('Форма 1'!$G613,'Предельники 2022'!$B$4:$X$28,'Форма 1'!AR$7),2),"")</f>
        <v/>
      </c>
      <c r="Y613" s="30" t="str">
        <f>IF(ISNUMBER('Форма 1'!AS613),ROUND('Форма 1'!$I613*VLOOKUP('Форма 1'!$G613,'Предельники 2022'!$B$4:$X$28,'Форма 1'!AS$7),2),"")</f>
        <v/>
      </c>
      <c r="Z613" s="30" t="str">
        <f>IF(ISNUMBER('Форма 1'!AT613),ROUND('Форма 1'!$I613*VLOOKUP('Форма 1'!$G613,'Предельники 2022'!$B$4:$X$28,'Форма 1'!AT$7),2),"")</f>
        <v/>
      </c>
      <c r="AA613" s="32"/>
      <c r="AB613" s="128">
        <f>'Форма 1'!T613</f>
        <v>46022</v>
      </c>
      <c r="AC613" s="130" t="str">
        <f>'Форма 1'!U613</f>
        <v>СС</v>
      </c>
    </row>
    <row r="614" spans="1:29" x14ac:dyDescent="0.25">
      <c r="A614" s="28">
        <f t="shared" si="111"/>
        <v>2</v>
      </c>
      <c r="B614" s="74" t="str">
        <f>IF(ISBLANK('Форма 1'!B614),"",'Форма 1'!B614)</f>
        <v>Нытвенский городской округ Пермского края</v>
      </c>
      <c r="C614" s="87" t="s">
        <v>420</v>
      </c>
      <c r="D614" s="29">
        <f>IF(ISBLANK(C614),"Введите адрес",IF(C614='Форма 1'!C614,SUM(E614:K614,M614:S614,Форма2[[#This Row],[19]:[22]]),"Ошибка в адресе!"))</f>
        <v>1469700.91</v>
      </c>
      <c r="E614" s="30" t="str">
        <f>IF(ISNUMBER('Форма 1'!Z614),ROUND('Форма 1'!$I614*VLOOKUP('Форма 1'!$G614,'Предельники 2022'!$B$4:$X$28,'Форма 1'!Z$7),2),"")</f>
        <v/>
      </c>
      <c r="F614" s="30" t="str">
        <f>IF(ISNUMBER('Форма 1'!AA614),ROUND('Форма 1'!$I614*VLOOKUP('Форма 1'!$G614,'Предельники 2022'!$B$4:$X$28,'Форма 1'!AA$7),2),"")</f>
        <v/>
      </c>
      <c r="G614" s="30">
        <f>IF(ISNUMBER('Форма 1'!AB614),ROUND('Форма 1'!$I614*VLOOKUP('Форма 1'!$G614,'Предельники 2022'!$B$4:$X$28,'Форма 1'!AB$7),2),"")</f>
        <v>1313001.24</v>
      </c>
      <c r="H614" s="30" t="str">
        <f>IF(ISNUMBER('Форма 1'!AC614),ROUND('Форма 1'!$I614*VLOOKUP('Форма 1'!$G614,'Предельники 2022'!$B$4:$X$28,'Форма 1'!AC$7),2),"")</f>
        <v/>
      </c>
      <c r="I614" s="30" t="str">
        <f>IF(ISNUMBER('Форма 1'!AD614),ROUND('Форма 1'!$I614*VLOOKUP('Форма 1'!$G614,'Предельники 2022'!$B$4:$X$28,'Форма 1'!AD$7),2),"")</f>
        <v/>
      </c>
      <c r="J614" s="30" t="str">
        <f>IF(ISNUMBER('Форма 1'!AE614),ROUND('Форма 1'!$I614*VLOOKUP('Форма 1'!$G614,'Предельники 2022'!$B$4:$X$28,'Форма 1'!AE$7),2),"")</f>
        <v/>
      </c>
      <c r="K614" s="30" t="str">
        <f>IF(ISNUMBER('Форма 1'!AF614),ROUND('Форма 1'!$I614*VLOOKUP('Форма 1'!$G614,'Предельники 2022'!$B$4:$X$28,'Форма 1'!AF$7),2),"")</f>
        <v/>
      </c>
      <c r="L614" s="31" t="str">
        <f>IF(ISBLANK('Форма 1'!AG614),"",'Форма 1'!AG614)</f>
        <v/>
      </c>
      <c r="M614" s="32" t="str">
        <f>IF(ISBLANK('Форма 1'!AH614),"",'Форма 1'!AH614)</f>
        <v/>
      </c>
      <c r="N614" s="30" t="str">
        <f>IF(ISNUMBER('Форма 1'!AI614),ROUND('Форма 1'!$I614*VLOOKUP('Форма 1'!$G614,'Предельники 2022'!$B$4:$X$28,'Форма 1'!AI$7),2),"")</f>
        <v/>
      </c>
      <c r="O614" s="30" t="str">
        <f>IF(ISNUMBER('Форма 1'!AJ614),ROUND('Форма 1'!$I614*VLOOKUP('Форма 1'!$G614,'Предельники 2022'!$B$4:$X$28,'Форма 1'!AJ$7),2),"")</f>
        <v/>
      </c>
      <c r="P614" s="30" t="str">
        <f>IF(ISNUMBER('Форма 1'!AK614),ROUND('Форма 1'!$I614*VLOOKUP('Форма 1'!$G614,'Предельники 2022'!$B$4:$X$28,'Форма 1'!AK$7),2),"")</f>
        <v/>
      </c>
      <c r="Q614" s="30" t="str">
        <f>IF(ISNUMBER('Форма 1'!AL614),ROUND('Форма 1'!$I614*VLOOKUP('Форма 1'!$G614,'Предельники 2022'!$B$4:$X$28,'Форма 1'!AL$7),2),"")</f>
        <v/>
      </c>
      <c r="R614" s="30" t="str">
        <f>IF(ISNUMBER('Форма 1'!AM614),ROUND('Форма 1'!$I614*VLOOKUP('Форма 1'!$G614,'Предельники 2022'!$B$4:$X$28,'Форма 1'!AM$7),2),"")</f>
        <v/>
      </c>
      <c r="S614" s="93">
        <f t="shared" si="112"/>
        <v>156699.67000000001</v>
      </c>
      <c r="T614" s="93" t="str">
        <f>IF(ISNUMBER('Форма 1'!AN614),INDEX('Предельники 2022'!$C$4:$X$28,MATCH('Форма 1'!$G614,'Предельники 2022'!$B$4:$B$28,0),MATCH(T$5,'Предельники 2022'!$C$3:$X$3,0)),"")</f>
        <v/>
      </c>
      <c r="U614" s="93" t="str">
        <f>IF(ISNUMBER('Форма 1'!AO614),INDEX('Предельники 2022'!$C$4:$X$28,MATCH('Форма 1'!$G614,'Предельники 2022'!$B$4:$B$28,0),MATCH(U$5,'Предельники 2022'!$C$3:$X$3,0)),"")</f>
        <v/>
      </c>
      <c r="V614" s="93">
        <f>IF(ISNUMBER('Форма 1'!AP614),INDEX('Предельники 2022'!$C$4:$X$28,MATCH('Форма 1'!$G614,'Предельники 2022'!$B$4:$B$28,0),MATCH(V$5,'Предельники 2022'!$C$3:$X$3,0)),"")</f>
        <v>156699.67000000001</v>
      </c>
      <c r="W614" s="93" t="str">
        <f>IF(ISNUMBER('Форма 1'!AQ614),INDEX('Предельники 2022'!$C$4:$X$28,MATCH('Форма 1'!$G614,'Предельники 2022'!$B$4:$B$28,0),MATCH(W$5,'Предельники 2022'!$C$3:$X$3,0)),"")</f>
        <v/>
      </c>
      <c r="X614" s="30" t="str">
        <f>IF(ISNUMBER('Форма 1'!AR614),ROUND('Форма 1'!$I614*VLOOKUP('Форма 1'!$G614,'Предельники 2022'!$B$4:$X$28,'Форма 1'!AR$7),2),"")</f>
        <v/>
      </c>
      <c r="Y614" s="30" t="str">
        <f>IF(ISNUMBER('Форма 1'!AS614),ROUND('Форма 1'!$I614*VLOOKUP('Форма 1'!$G614,'Предельники 2022'!$B$4:$X$28,'Форма 1'!AS$7),2),"")</f>
        <v/>
      </c>
      <c r="Z614" s="30" t="str">
        <f>IF(ISNUMBER('Форма 1'!AT614),ROUND('Форма 1'!$I614*VLOOKUP('Форма 1'!$G614,'Предельники 2022'!$B$4:$X$28,'Форма 1'!AT$7),2),"")</f>
        <v/>
      </c>
      <c r="AA614" s="32"/>
      <c r="AB614" s="128">
        <f>'Форма 1'!T614</f>
        <v>46022</v>
      </c>
      <c r="AC614" s="130" t="str">
        <f>'Форма 1'!U614</f>
        <v>СС</v>
      </c>
    </row>
    <row r="615" spans="1:29" x14ac:dyDescent="0.25">
      <c r="A615" s="28">
        <f t="shared" si="111"/>
        <v>3</v>
      </c>
      <c r="B615" s="74" t="str">
        <f>IF(ISBLANK('Форма 1'!B615),"",'Форма 1'!B615)</f>
        <v>Нытвенский городской округ Пермского края</v>
      </c>
      <c r="C615" s="87" t="s">
        <v>136</v>
      </c>
      <c r="D615" s="29">
        <f>IF(ISBLANK(C615),"Введите адрес",IF(C615='Форма 1'!C615,SUM(E615:K615,M615:S615,Форма2[[#This Row],[19]:[22]]),"Ошибка в адресе!"))</f>
        <v>7528609.0999999996</v>
      </c>
      <c r="E615" s="30" t="str">
        <f>IF(ISNUMBER('Форма 1'!Z615),ROUND('Форма 1'!$I615*VLOOKUP('Форма 1'!$G615,'Предельники 2022'!$B$4:$X$28,'Форма 1'!Z$7),2),"")</f>
        <v/>
      </c>
      <c r="F615" s="30" t="str">
        <f>IF(ISNUMBER('Форма 1'!AA615),ROUND('Форма 1'!$I615*VLOOKUP('Форма 1'!$G615,'Предельники 2022'!$B$4:$X$28,'Форма 1'!AA$7),2),"")</f>
        <v/>
      </c>
      <c r="G615" s="30" t="str">
        <f>IF(ISNUMBER('Форма 1'!AB615),ROUND('Форма 1'!$I615*VLOOKUP('Форма 1'!$G615,'Предельники 2022'!$B$4:$X$28,'Форма 1'!AB$7),2),"")</f>
        <v/>
      </c>
      <c r="H615" s="30">
        <f>IF(ISNUMBER('Форма 1'!AC615),ROUND('Форма 1'!$I615*VLOOKUP('Форма 1'!$G615,'Предельники 2022'!$B$4:$X$28,'Форма 1'!AC$7),2),"")</f>
        <v>242176.21</v>
      </c>
      <c r="I615" s="30">
        <f>IF(ISNUMBER('Форма 1'!AD615),ROUND('Форма 1'!$I615*VLOOKUP('Форма 1'!$G615,'Предельники 2022'!$B$4:$X$28,'Форма 1'!AD$7),2),"")</f>
        <v>746906.02</v>
      </c>
      <c r="J615" s="30">
        <f>IF(ISNUMBER('Форма 1'!AE615),ROUND('Форма 1'!$I615*VLOOKUP('Форма 1'!$G615,'Предельники 2022'!$B$4:$X$28,'Форма 1'!AE$7),2),"")</f>
        <v>413239.88</v>
      </c>
      <c r="K615" s="30" t="str">
        <f>IF(ISNUMBER('Форма 1'!AF615),ROUND('Форма 1'!$I615*VLOOKUP('Форма 1'!$G615,'Предельники 2022'!$B$4:$X$28,'Форма 1'!AF$7),2),"")</f>
        <v/>
      </c>
      <c r="L615" s="31" t="str">
        <f>IF(ISBLANK('Форма 1'!AG615),"",'Форма 1'!AG615)</f>
        <v/>
      </c>
      <c r="M615" s="32" t="str">
        <f>IF(ISBLANK('Форма 1'!AH615),"",'Форма 1'!AH615)</f>
        <v/>
      </c>
      <c r="N615" s="30">
        <f>IF(ISNUMBER('Форма 1'!AI615),ROUND('Форма 1'!$I615*VLOOKUP('Форма 1'!$G615,'Предельники 2022'!$B$4:$X$28,'Форма 1'!AI$7),2),"")</f>
        <v>6126286.9900000002</v>
      </c>
      <c r="O615" s="30" t="str">
        <f>IF(ISNUMBER('Форма 1'!AJ615),ROUND('Форма 1'!$I615*VLOOKUP('Форма 1'!$G615,'Предельники 2022'!$B$4:$X$28,'Форма 1'!AJ$7),2),"")</f>
        <v/>
      </c>
      <c r="P615" s="30" t="str">
        <f>IF(ISNUMBER('Форма 1'!AK615),ROUND('Форма 1'!$I615*VLOOKUP('Форма 1'!$G615,'Предельники 2022'!$B$4:$X$28,'Форма 1'!AK$7),2),"")</f>
        <v/>
      </c>
      <c r="Q615" s="30" t="str">
        <f>IF(ISNUMBER('Форма 1'!AL615),ROUND('Форма 1'!$I615*VLOOKUP('Форма 1'!$G615,'Предельники 2022'!$B$4:$X$28,'Форма 1'!AL$7),2),"")</f>
        <v/>
      </c>
      <c r="R615" s="30" t="str">
        <f>IF(ISNUMBER('Форма 1'!AM615),ROUND('Форма 1'!$I615*VLOOKUP('Форма 1'!$G615,'Предельники 2022'!$B$4:$X$28,'Форма 1'!AM$7),2),"")</f>
        <v/>
      </c>
      <c r="S615" s="93" t="str">
        <f t="shared" si="112"/>
        <v/>
      </c>
      <c r="T615" s="93" t="str">
        <f>IF(ISNUMBER('Форма 1'!AN615),INDEX('Предельники 2022'!$C$4:$X$28,MATCH('Форма 1'!$G615,'Предельники 2022'!$B$4:$B$28,0),MATCH(T$5,'Предельники 2022'!$C$3:$X$3,0)),"")</f>
        <v/>
      </c>
      <c r="U615" s="93" t="str">
        <f>IF(ISNUMBER('Форма 1'!AO615),INDEX('Предельники 2022'!$C$4:$X$28,MATCH('Форма 1'!$G615,'Предельники 2022'!$B$4:$B$28,0),MATCH(U$5,'Предельники 2022'!$C$3:$X$3,0)),"")</f>
        <v/>
      </c>
      <c r="V615" s="93" t="str">
        <f>IF(ISNUMBER('Форма 1'!AP615),INDEX('Предельники 2022'!$C$4:$X$28,MATCH('Форма 1'!$G615,'Предельники 2022'!$B$4:$B$28,0),MATCH(V$5,'Предельники 2022'!$C$3:$X$3,0)),"")</f>
        <v/>
      </c>
      <c r="W615" s="93" t="str">
        <f>IF(ISNUMBER('Форма 1'!AQ615),INDEX('Предельники 2022'!$C$4:$X$28,MATCH('Форма 1'!$G615,'Предельники 2022'!$B$4:$B$28,0),MATCH(W$5,'Предельники 2022'!$C$3:$X$3,0)),"")</f>
        <v/>
      </c>
      <c r="X615" s="30" t="str">
        <f>IF(ISNUMBER('Форма 1'!AR615),ROUND('Форма 1'!$I615*VLOOKUP('Форма 1'!$G615,'Предельники 2022'!$B$4:$X$28,'Форма 1'!AR$7),2),"")</f>
        <v/>
      </c>
      <c r="Y615" s="30" t="str">
        <f>IF(ISNUMBER('Форма 1'!AS615),ROUND('Форма 1'!$I615*VLOOKUP('Форма 1'!$G615,'Предельники 2022'!$B$4:$X$28,'Форма 1'!AS$7),2),"")</f>
        <v/>
      </c>
      <c r="Z615" s="30" t="str">
        <f>IF(ISNUMBER('Форма 1'!AT615),ROUND('Форма 1'!$I615*VLOOKUP('Форма 1'!$G615,'Предельники 2022'!$B$4:$X$28,'Форма 1'!AT$7),2),"")</f>
        <v/>
      </c>
      <c r="AA615" s="32"/>
      <c r="AB615" s="128">
        <f>'Форма 1'!T615</f>
        <v>46022</v>
      </c>
      <c r="AC615" s="130" t="str">
        <f>'Форма 1'!U615</f>
        <v>РО</v>
      </c>
    </row>
    <row r="616" spans="1:29" x14ac:dyDescent="0.25">
      <c r="A616" s="28">
        <f t="shared" si="111"/>
        <v>4</v>
      </c>
      <c r="B616" s="74" t="str">
        <f>IF(ISBLANK('Форма 1'!B616),"",'Форма 1'!B616)</f>
        <v>Нытвенский городской округ Пермского края</v>
      </c>
      <c r="C616" s="87" t="s">
        <v>434</v>
      </c>
      <c r="D616" s="29">
        <f>IF(ISBLANK(C616),"Введите адрес",IF(C616='Форма 1'!C616,SUM(E616:K616,M616:S616,Форма2[[#This Row],[19]:[22]]),"Ошибка в адресе!"))</f>
        <v>7592384.9900000002</v>
      </c>
      <c r="E616" s="30" t="str">
        <f>IF(ISNUMBER('Форма 1'!Z616),ROUND('Форма 1'!$I616*VLOOKUP('Форма 1'!$G616,'Предельники 2022'!$B$4:$X$28,'Форма 1'!Z$7),2),"")</f>
        <v/>
      </c>
      <c r="F616" s="30" t="str">
        <f>IF(ISNUMBER('Форма 1'!AA616),ROUND('Форма 1'!$I616*VLOOKUP('Форма 1'!$G616,'Предельники 2022'!$B$4:$X$28,'Форма 1'!AA$7),2),"")</f>
        <v/>
      </c>
      <c r="G616" s="30" t="str">
        <f>IF(ISNUMBER('Форма 1'!AB616),ROUND('Форма 1'!$I616*VLOOKUP('Форма 1'!$G616,'Предельники 2022'!$B$4:$X$28,'Форма 1'!AB$7),2),"")</f>
        <v/>
      </c>
      <c r="H616" s="30">
        <f>IF(ISNUMBER('Форма 1'!AC616),ROUND('Форма 1'!$I616*VLOOKUP('Форма 1'!$G616,'Предельники 2022'!$B$4:$X$28,'Форма 1'!AC$7),2),"")</f>
        <v>244227.72</v>
      </c>
      <c r="I616" s="30">
        <f>IF(ISNUMBER('Форма 1'!AD616),ROUND('Форма 1'!$I616*VLOOKUP('Форма 1'!$G616,'Предельники 2022'!$B$4:$X$28,'Форма 1'!AD$7),2),"")</f>
        <v>753233.16</v>
      </c>
      <c r="J616" s="30">
        <f>IF(ISNUMBER('Форма 1'!AE616),ROUND('Форма 1'!$I616*VLOOKUP('Форма 1'!$G616,'Предельники 2022'!$B$4:$X$28,'Форма 1'!AE$7),2),"")</f>
        <v>416740.49</v>
      </c>
      <c r="K616" s="30" t="str">
        <f>IF(ISNUMBER('Форма 1'!AF616),ROUND('Форма 1'!$I616*VLOOKUP('Форма 1'!$G616,'Предельники 2022'!$B$4:$X$28,'Форма 1'!AF$7),2),"")</f>
        <v/>
      </c>
      <c r="L616" s="31" t="str">
        <f>IF(ISBLANK('Форма 1'!AG616),"",'Форма 1'!AG616)</f>
        <v/>
      </c>
      <c r="M616" s="32" t="str">
        <f>IF(ISBLANK('Форма 1'!AH616),"",'Форма 1'!AH616)</f>
        <v/>
      </c>
      <c r="N616" s="30">
        <f>IF(ISNUMBER('Форма 1'!AI616),ROUND('Форма 1'!$I616*VLOOKUP('Форма 1'!$G616,'Предельники 2022'!$B$4:$X$28,'Форма 1'!AI$7),2),"")</f>
        <v>6178183.6200000001</v>
      </c>
      <c r="O616" s="30" t="str">
        <f>IF(ISNUMBER('Форма 1'!AJ616),ROUND('Форма 1'!$I616*VLOOKUP('Форма 1'!$G616,'Предельники 2022'!$B$4:$X$28,'Форма 1'!AJ$7),2),"")</f>
        <v/>
      </c>
      <c r="P616" s="30" t="str">
        <f>IF(ISNUMBER('Форма 1'!AK616),ROUND('Форма 1'!$I616*VLOOKUP('Форма 1'!$G616,'Предельники 2022'!$B$4:$X$28,'Форма 1'!AK$7),2),"")</f>
        <v/>
      </c>
      <c r="Q616" s="30" t="str">
        <f>IF(ISNUMBER('Форма 1'!AL616),ROUND('Форма 1'!$I616*VLOOKUP('Форма 1'!$G616,'Предельники 2022'!$B$4:$X$28,'Форма 1'!AL$7),2),"")</f>
        <v/>
      </c>
      <c r="R616" s="30" t="str">
        <f>IF(ISNUMBER('Форма 1'!AM616),ROUND('Форма 1'!$I616*VLOOKUP('Форма 1'!$G616,'Предельники 2022'!$B$4:$X$28,'Форма 1'!AM$7),2),"")</f>
        <v/>
      </c>
      <c r="S616" s="93" t="str">
        <f t="shared" si="112"/>
        <v/>
      </c>
      <c r="T616" s="93" t="str">
        <f>IF(ISNUMBER('Форма 1'!AN616),INDEX('Предельники 2022'!$C$4:$X$28,MATCH('Форма 1'!$G616,'Предельники 2022'!$B$4:$B$28,0),MATCH(T$5,'Предельники 2022'!$C$3:$X$3,0)),"")</f>
        <v/>
      </c>
      <c r="U616" s="93" t="str">
        <f>IF(ISNUMBER('Форма 1'!AO616),INDEX('Предельники 2022'!$C$4:$X$28,MATCH('Форма 1'!$G616,'Предельники 2022'!$B$4:$B$28,0),MATCH(U$5,'Предельники 2022'!$C$3:$X$3,0)),"")</f>
        <v/>
      </c>
      <c r="V616" s="93" t="str">
        <f>IF(ISNUMBER('Форма 1'!AP616),INDEX('Предельники 2022'!$C$4:$X$28,MATCH('Форма 1'!$G616,'Предельники 2022'!$B$4:$B$28,0),MATCH(V$5,'Предельники 2022'!$C$3:$X$3,0)),"")</f>
        <v/>
      </c>
      <c r="W616" s="93" t="str">
        <f>IF(ISNUMBER('Форма 1'!AQ616),INDEX('Предельники 2022'!$C$4:$X$28,MATCH('Форма 1'!$G616,'Предельники 2022'!$B$4:$B$28,0),MATCH(W$5,'Предельники 2022'!$C$3:$X$3,0)),"")</f>
        <v/>
      </c>
      <c r="X616" s="30" t="str">
        <f>IF(ISNUMBER('Форма 1'!AR616),ROUND('Форма 1'!$I616*VLOOKUP('Форма 1'!$G616,'Предельники 2022'!$B$4:$X$28,'Форма 1'!AR$7),2),"")</f>
        <v/>
      </c>
      <c r="Y616" s="30" t="str">
        <f>IF(ISNUMBER('Форма 1'!AS616),ROUND('Форма 1'!$I616*VLOOKUP('Форма 1'!$G616,'Предельники 2022'!$B$4:$X$28,'Форма 1'!AS$7),2),"")</f>
        <v/>
      </c>
      <c r="Z616" s="30" t="str">
        <f>IF(ISNUMBER('Форма 1'!AT616),ROUND('Форма 1'!$I616*VLOOKUP('Форма 1'!$G616,'Предельники 2022'!$B$4:$X$28,'Форма 1'!AT$7),2),"")</f>
        <v/>
      </c>
      <c r="AA616" s="32"/>
      <c r="AB616" s="128">
        <f>'Форма 1'!T616</f>
        <v>46022</v>
      </c>
      <c r="AC616" s="130" t="str">
        <f>'Форма 1'!U616</f>
        <v>РО</v>
      </c>
    </row>
    <row r="617" spans="1:29" x14ac:dyDescent="0.25">
      <c r="A617" s="28">
        <f t="shared" si="111"/>
        <v>5</v>
      </c>
      <c r="B617" s="74" t="str">
        <f>IF(ISBLANK('Форма 1'!B617),"",'Форма 1'!B617)</f>
        <v>Нытвенский городской округ Пермского края</v>
      </c>
      <c r="C617" s="87" t="s">
        <v>687</v>
      </c>
      <c r="D617" s="29">
        <f>IF(ISBLANK(C617),"Введите адрес",IF(C617='Форма 1'!C617,SUM(E617:K617,M617:S617,Форма2[[#This Row],[19]:[22]]),"Ошибка в адресе!"))</f>
        <v>402531.75</v>
      </c>
      <c r="E617" s="30" t="str">
        <f>IF(ISNUMBER('Форма 1'!Z617),ROUND('Форма 1'!$I617*VLOOKUP('Форма 1'!$G617,'Предельники 2022'!$B$4:$X$28,'Форма 1'!Z$7),2),"")</f>
        <v/>
      </c>
      <c r="F617" s="30" t="str">
        <f>IF(ISNUMBER('Форма 1'!AA617),ROUND('Форма 1'!$I617*VLOOKUP('Форма 1'!$G617,'Предельники 2022'!$B$4:$X$28,'Форма 1'!AA$7),2),"")</f>
        <v/>
      </c>
      <c r="G617" s="30" t="str">
        <f>IF(ISNUMBER('Форма 1'!AB617),ROUND('Форма 1'!$I617*VLOOKUP('Форма 1'!$G617,'Предельники 2022'!$B$4:$X$28,'Форма 1'!AB$7),2),"")</f>
        <v/>
      </c>
      <c r="H617" s="30" t="str">
        <f>IF(ISNUMBER('Форма 1'!AC617),ROUND('Форма 1'!$I617*VLOOKUP('Форма 1'!$G617,'Предельники 2022'!$B$4:$X$28,'Форма 1'!AC$7),2),"")</f>
        <v/>
      </c>
      <c r="I617" s="30" t="str">
        <f>IF(ISNUMBER('Форма 1'!AD617),ROUND('Форма 1'!$I617*VLOOKUP('Форма 1'!$G617,'Предельники 2022'!$B$4:$X$28,'Форма 1'!AD$7),2),"")</f>
        <v/>
      </c>
      <c r="J617" s="30">
        <f>IF(ISNUMBER('Форма 1'!AE617),ROUND('Форма 1'!$I617*VLOOKUP('Форма 1'!$G617,'Предельники 2022'!$B$4:$X$28,'Форма 1'!AE$7),2),"")</f>
        <v>402531.75</v>
      </c>
      <c r="K617" s="30" t="str">
        <f>IF(ISNUMBER('Форма 1'!AF617),ROUND('Форма 1'!$I617*VLOOKUP('Форма 1'!$G617,'Предельники 2022'!$B$4:$X$28,'Форма 1'!AF$7),2),"")</f>
        <v/>
      </c>
      <c r="L617" s="31" t="str">
        <f>IF(ISBLANK('Форма 1'!AG617),"",'Форма 1'!AG617)</f>
        <v/>
      </c>
      <c r="M617" s="32" t="str">
        <f>IF(ISBLANK('Форма 1'!AH617),"",'Форма 1'!AH617)</f>
        <v/>
      </c>
      <c r="N617" s="30" t="str">
        <f>IF(ISNUMBER('Форма 1'!AI617),ROUND('Форма 1'!$I617*VLOOKUP('Форма 1'!$G617,'Предельники 2022'!$B$4:$X$28,'Форма 1'!AI$7),2),"")</f>
        <v/>
      </c>
      <c r="O617" s="30" t="str">
        <f>IF(ISNUMBER('Форма 1'!AJ617),ROUND('Форма 1'!$I617*VLOOKUP('Форма 1'!$G617,'Предельники 2022'!$B$4:$X$28,'Форма 1'!AJ$7),2),"")</f>
        <v/>
      </c>
      <c r="P617" s="30" t="str">
        <f>IF(ISNUMBER('Форма 1'!AK617),ROUND('Форма 1'!$I617*VLOOKUP('Форма 1'!$G617,'Предельники 2022'!$B$4:$X$28,'Форма 1'!AK$7),2),"")</f>
        <v/>
      </c>
      <c r="Q617" s="30" t="str">
        <f>IF(ISNUMBER('Форма 1'!AL617),ROUND('Форма 1'!$I617*VLOOKUP('Форма 1'!$G617,'Предельники 2022'!$B$4:$X$28,'Форма 1'!AL$7),2),"")</f>
        <v/>
      </c>
      <c r="R617" s="30" t="str">
        <f>IF(ISNUMBER('Форма 1'!AM617),ROUND('Форма 1'!$I617*VLOOKUP('Форма 1'!$G617,'Предельники 2022'!$B$4:$X$28,'Форма 1'!AM$7),2),"")</f>
        <v/>
      </c>
      <c r="S617" s="93" t="str">
        <f t="shared" si="112"/>
        <v/>
      </c>
      <c r="T617" s="93" t="str">
        <f>IF(ISNUMBER('Форма 1'!AN617),INDEX('Предельники 2022'!$C$4:$X$28,MATCH('Форма 1'!$G617,'Предельники 2022'!$B$4:$B$28,0),MATCH(T$5,'Предельники 2022'!$C$3:$X$3,0)),"")</f>
        <v/>
      </c>
      <c r="U617" s="93" t="str">
        <f>IF(ISNUMBER('Форма 1'!AO617),INDEX('Предельники 2022'!$C$4:$X$28,MATCH('Форма 1'!$G617,'Предельники 2022'!$B$4:$B$28,0),MATCH(U$5,'Предельники 2022'!$C$3:$X$3,0)),"")</f>
        <v/>
      </c>
      <c r="V617" s="93" t="str">
        <f>IF(ISNUMBER('Форма 1'!AP617),INDEX('Предельники 2022'!$C$4:$X$28,MATCH('Форма 1'!$G617,'Предельники 2022'!$B$4:$B$28,0),MATCH(V$5,'Предельники 2022'!$C$3:$X$3,0)),"")</f>
        <v/>
      </c>
      <c r="W617" s="93" t="str">
        <f>IF(ISNUMBER('Форма 1'!AQ617),INDEX('Предельники 2022'!$C$4:$X$28,MATCH('Форма 1'!$G617,'Предельники 2022'!$B$4:$B$28,0),MATCH(W$5,'Предельники 2022'!$C$3:$X$3,0)),"")</f>
        <v/>
      </c>
      <c r="X617" s="30" t="str">
        <f>IF(ISNUMBER('Форма 1'!AR617),ROUND('Форма 1'!$I617*VLOOKUP('Форма 1'!$G617,'Предельники 2022'!$B$4:$X$28,'Форма 1'!AR$7),2),"")</f>
        <v/>
      </c>
      <c r="Y617" s="30" t="str">
        <f>IF(ISNUMBER('Форма 1'!AS617),ROUND('Форма 1'!$I617*VLOOKUP('Форма 1'!$G617,'Предельники 2022'!$B$4:$X$28,'Форма 1'!AS$7),2),"")</f>
        <v/>
      </c>
      <c r="Z617" s="30" t="str">
        <f>IF(ISNUMBER('Форма 1'!AT617),ROUND('Форма 1'!$I617*VLOOKUP('Форма 1'!$G617,'Предельники 2022'!$B$4:$X$28,'Форма 1'!AT$7),2),"")</f>
        <v/>
      </c>
      <c r="AA617" s="32"/>
      <c r="AB617" s="128">
        <f>'Форма 1'!T617</f>
        <v>46022</v>
      </c>
      <c r="AC617" s="130" t="str">
        <f>'Форма 1'!U617</f>
        <v>РО</v>
      </c>
    </row>
    <row r="618" spans="1:29" x14ac:dyDescent="0.25">
      <c r="A618" s="28">
        <f t="shared" si="111"/>
        <v>6</v>
      </c>
      <c r="B618" s="74" t="str">
        <f>IF(ISBLANK('Форма 1'!B618),"",'Форма 1'!B618)</f>
        <v>Нытвенский городской округ Пермского края</v>
      </c>
      <c r="C618" s="87" t="s">
        <v>203</v>
      </c>
      <c r="D618" s="29">
        <f>IF(ISBLANK(C618),"Введите адрес",IF(C618='Форма 1'!C618,SUM(E618:K618,M618:S618,Форма2[[#This Row],[19]:[22]]),"Ошибка в адресе!"))</f>
        <v>6187454.29</v>
      </c>
      <c r="E618" s="30" t="str">
        <f>IF(ISNUMBER('Форма 1'!Z618),ROUND('Форма 1'!$I618*VLOOKUP('Форма 1'!$G618,'Предельники 2022'!$B$4:$X$28,'Форма 1'!Z$7),2),"")</f>
        <v/>
      </c>
      <c r="F618" s="30" t="str">
        <f>IF(ISNUMBER('Форма 1'!AA618),ROUND('Форма 1'!$I618*VLOOKUP('Форма 1'!$G618,'Предельники 2022'!$B$4:$X$28,'Форма 1'!AA$7),2),"")</f>
        <v/>
      </c>
      <c r="G618" s="30" t="str">
        <f>IF(ISNUMBER('Форма 1'!AB618),ROUND('Форма 1'!$I618*VLOOKUP('Форма 1'!$G618,'Предельники 2022'!$B$4:$X$28,'Форма 1'!AB$7),2),"")</f>
        <v/>
      </c>
      <c r="H618" s="30" t="str">
        <f>IF(ISNUMBER('Форма 1'!AC618),ROUND('Форма 1'!$I618*VLOOKUP('Форма 1'!$G618,'Предельники 2022'!$B$4:$X$28,'Форма 1'!AC$7),2),"")</f>
        <v/>
      </c>
      <c r="I618" s="30" t="str">
        <f>IF(ISNUMBER('Форма 1'!AD618),ROUND('Форма 1'!$I618*VLOOKUP('Форма 1'!$G618,'Предельники 2022'!$B$4:$X$28,'Форма 1'!AD$7),2),"")</f>
        <v/>
      </c>
      <c r="J618" s="30" t="str">
        <f>IF(ISNUMBER('Форма 1'!AE618),ROUND('Форма 1'!$I618*VLOOKUP('Форма 1'!$G618,'Предельники 2022'!$B$4:$X$28,'Форма 1'!AE$7),2),"")</f>
        <v/>
      </c>
      <c r="K618" s="30" t="str">
        <f>IF(ISNUMBER('Форма 1'!AF618),ROUND('Форма 1'!$I618*VLOOKUP('Форма 1'!$G618,'Предельники 2022'!$B$4:$X$28,'Форма 1'!AF$7),2),"")</f>
        <v/>
      </c>
      <c r="L618" s="31" t="str">
        <f>IF(ISBLANK('Форма 1'!AG618),"",'Форма 1'!AG618)</f>
        <v/>
      </c>
      <c r="M618" s="32" t="str">
        <f>IF(ISBLANK('Форма 1'!AH618),"",'Форма 1'!AH618)</f>
        <v/>
      </c>
      <c r="N618" s="30">
        <f>IF(ISNUMBER('Форма 1'!AI618),ROUND('Форма 1'!$I618*VLOOKUP('Форма 1'!$G618,'Предельники 2022'!$B$4:$X$28,'Форма 1'!AI$7),2),"")</f>
        <v>6187454.29</v>
      </c>
      <c r="O618" s="30" t="str">
        <f>IF(ISNUMBER('Форма 1'!AJ618),ROUND('Форма 1'!$I618*VLOOKUP('Форма 1'!$G618,'Предельники 2022'!$B$4:$X$28,'Форма 1'!AJ$7),2),"")</f>
        <v/>
      </c>
      <c r="P618" s="30" t="str">
        <f>IF(ISNUMBER('Форма 1'!AK618),ROUND('Форма 1'!$I618*VLOOKUP('Форма 1'!$G618,'Предельники 2022'!$B$4:$X$28,'Форма 1'!AK$7),2),"")</f>
        <v/>
      </c>
      <c r="Q618" s="30" t="str">
        <f>IF(ISNUMBER('Форма 1'!AL618),ROUND('Форма 1'!$I618*VLOOKUP('Форма 1'!$G618,'Предельники 2022'!$B$4:$X$28,'Форма 1'!AL$7),2),"")</f>
        <v/>
      </c>
      <c r="R618" s="30" t="str">
        <f>IF(ISNUMBER('Форма 1'!AM618),ROUND('Форма 1'!$I618*VLOOKUP('Форма 1'!$G618,'Предельники 2022'!$B$4:$X$28,'Форма 1'!AM$7),2),"")</f>
        <v/>
      </c>
      <c r="S618" s="93" t="str">
        <f t="shared" si="112"/>
        <v/>
      </c>
      <c r="T618" s="93" t="str">
        <f>IF(ISNUMBER('Форма 1'!AN618),INDEX('Предельники 2022'!$C$4:$X$28,MATCH('Форма 1'!$G618,'Предельники 2022'!$B$4:$B$28,0),MATCH(T$5,'Предельники 2022'!$C$3:$X$3,0)),"")</f>
        <v/>
      </c>
      <c r="U618" s="93" t="str">
        <f>IF(ISNUMBER('Форма 1'!AO618),INDEX('Предельники 2022'!$C$4:$X$28,MATCH('Форма 1'!$G618,'Предельники 2022'!$B$4:$B$28,0),MATCH(U$5,'Предельники 2022'!$C$3:$X$3,0)),"")</f>
        <v/>
      </c>
      <c r="V618" s="93" t="str">
        <f>IF(ISNUMBER('Форма 1'!AP618),INDEX('Предельники 2022'!$C$4:$X$28,MATCH('Форма 1'!$G618,'Предельники 2022'!$B$4:$B$28,0),MATCH(V$5,'Предельники 2022'!$C$3:$X$3,0)),"")</f>
        <v/>
      </c>
      <c r="W618" s="93" t="str">
        <f>IF(ISNUMBER('Форма 1'!AQ618),INDEX('Предельники 2022'!$C$4:$X$28,MATCH('Форма 1'!$G618,'Предельники 2022'!$B$4:$B$28,0),MATCH(W$5,'Предельники 2022'!$C$3:$X$3,0)),"")</f>
        <v/>
      </c>
      <c r="X618" s="30" t="str">
        <f>IF(ISNUMBER('Форма 1'!AR618),ROUND('Форма 1'!$I618*VLOOKUP('Форма 1'!$G618,'Предельники 2022'!$B$4:$X$28,'Форма 1'!AR$7),2),"")</f>
        <v/>
      </c>
      <c r="Y618" s="30" t="str">
        <f>IF(ISNUMBER('Форма 1'!AS618),ROUND('Форма 1'!$I618*VLOOKUP('Форма 1'!$G618,'Предельники 2022'!$B$4:$X$28,'Форма 1'!AS$7),2),"")</f>
        <v/>
      </c>
      <c r="Z618" s="30" t="str">
        <f>IF(ISNUMBER('Форма 1'!AT618),ROUND('Форма 1'!$I618*VLOOKUP('Форма 1'!$G618,'Предельники 2022'!$B$4:$X$28,'Форма 1'!AT$7),2),"")</f>
        <v/>
      </c>
      <c r="AA618" s="32"/>
      <c r="AB618" s="128">
        <f>'Форма 1'!T618</f>
        <v>46022</v>
      </c>
      <c r="AC618" s="130" t="str">
        <f>'Форма 1'!U618</f>
        <v>РО</v>
      </c>
    </row>
    <row r="619" spans="1:29" x14ac:dyDescent="0.25">
      <c r="A619" s="28">
        <f t="shared" si="111"/>
        <v>7</v>
      </c>
      <c r="B619" s="74" t="str">
        <f>IF(ISBLANK('Форма 1'!B619),"",'Форма 1'!B619)</f>
        <v>Нытвенский городской округ Пермского края</v>
      </c>
      <c r="C619" s="87" t="s">
        <v>422</v>
      </c>
      <c r="D619" s="29">
        <f>IF(ISBLANK(C619),"Введите адрес",IF(C619='Форма 1'!C619,SUM(E619:K619,M619:S619,Форма2[[#This Row],[19]:[22]]),"Ошибка в адресе!"))</f>
        <v>1733900.02</v>
      </c>
      <c r="E619" s="30" t="str">
        <f>IF(ISNUMBER('Форма 1'!Z619),ROUND('Форма 1'!$I619*VLOOKUP('Форма 1'!$G619,'Предельники 2022'!$B$4:$X$28,'Форма 1'!Z$7),2),"")</f>
        <v/>
      </c>
      <c r="F619" s="30" t="str">
        <f>IF(ISNUMBER('Форма 1'!AA619),ROUND('Форма 1'!$I619*VLOOKUP('Форма 1'!$G619,'Предельники 2022'!$B$4:$X$28,'Форма 1'!AA$7),2),"")</f>
        <v/>
      </c>
      <c r="G619" s="30" t="str">
        <f>IF(ISNUMBER('Форма 1'!AB619),ROUND('Форма 1'!$I619*VLOOKUP('Форма 1'!$G619,'Предельники 2022'!$B$4:$X$28,'Форма 1'!AB$7),2),"")</f>
        <v/>
      </c>
      <c r="H619" s="30">
        <f>IF(ISNUMBER('Форма 1'!AC619),ROUND('Форма 1'!$I619*VLOOKUP('Форма 1'!$G619,'Предельники 2022'!$B$4:$X$28,'Форма 1'!AC$7),2),"")</f>
        <v>282299.63</v>
      </c>
      <c r="I619" s="30" t="str">
        <f>IF(ISNUMBER('Форма 1'!AD619),ROUND('Форма 1'!$I619*VLOOKUP('Форма 1'!$G619,'Предельники 2022'!$B$4:$X$28,'Форма 1'!AD$7),2),"")</f>
        <v/>
      </c>
      <c r="J619" s="30">
        <f>IF(ISNUMBER('Форма 1'!AE619),ROUND('Форма 1'!$I619*VLOOKUP('Форма 1'!$G619,'Предельники 2022'!$B$4:$X$28,'Форма 1'!AE$7),2),"")</f>
        <v>481704.9</v>
      </c>
      <c r="K619" s="30" t="str">
        <f>IF(ISNUMBER('Форма 1'!AF619),ROUND('Форма 1'!$I619*VLOOKUP('Форма 1'!$G619,'Предельники 2022'!$B$4:$X$28,'Форма 1'!AF$7),2),"")</f>
        <v/>
      </c>
      <c r="L619" s="31" t="str">
        <f>IF(ISBLANK('Форма 1'!AG619),"",'Форма 1'!AG619)</f>
        <v/>
      </c>
      <c r="M619" s="32" t="str">
        <f>IF(ISBLANK('Форма 1'!AH619),"",'Форма 1'!AH619)</f>
        <v/>
      </c>
      <c r="N619" s="30" t="str">
        <f>IF(ISNUMBER('Форма 1'!AI619),ROUND('Форма 1'!$I619*VLOOKUP('Форма 1'!$G619,'Предельники 2022'!$B$4:$X$28,'Форма 1'!AI$7),2),"")</f>
        <v/>
      </c>
      <c r="O619" s="30" t="str">
        <f>IF(ISNUMBER('Форма 1'!AJ619),ROUND('Форма 1'!$I619*VLOOKUP('Форма 1'!$G619,'Предельники 2022'!$B$4:$X$28,'Форма 1'!AJ$7),2),"")</f>
        <v/>
      </c>
      <c r="P619" s="30" t="str">
        <f>IF(ISNUMBER('Форма 1'!AK619),ROUND('Форма 1'!$I619*VLOOKUP('Форма 1'!$G619,'Предельники 2022'!$B$4:$X$28,'Форма 1'!AK$7),2),"")</f>
        <v/>
      </c>
      <c r="Q619" s="30" t="str">
        <f>IF(ISNUMBER('Форма 1'!AL619),ROUND('Форма 1'!$I619*VLOOKUP('Форма 1'!$G619,'Предельники 2022'!$B$4:$X$28,'Форма 1'!AL$7),2),"")</f>
        <v/>
      </c>
      <c r="R619" s="30">
        <f>IF(ISNUMBER('Форма 1'!AM619),ROUND('Форма 1'!$I619*VLOOKUP('Форма 1'!$G619,'Предельники 2022'!$B$4:$X$28,'Форма 1'!AM$7),2),"")</f>
        <v>969895.49</v>
      </c>
      <c r="S619" s="93" t="str">
        <f t="shared" si="112"/>
        <v/>
      </c>
      <c r="T619" s="93" t="str">
        <f>IF(ISNUMBER('Форма 1'!AN619),INDEX('Предельники 2022'!$C$4:$X$28,MATCH('Форма 1'!$G619,'Предельники 2022'!$B$4:$B$28,0),MATCH(T$5,'Предельники 2022'!$C$3:$X$3,0)),"")</f>
        <v/>
      </c>
      <c r="U619" s="93" t="str">
        <f>IF(ISNUMBER('Форма 1'!AO619),INDEX('Предельники 2022'!$C$4:$X$28,MATCH('Форма 1'!$G619,'Предельники 2022'!$B$4:$B$28,0),MATCH(U$5,'Предельники 2022'!$C$3:$X$3,0)),"")</f>
        <v/>
      </c>
      <c r="V619" s="93" t="str">
        <f>IF(ISNUMBER('Форма 1'!AP619),INDEX('Предельники 2022'!$C$4:$X$28,MATCH('Форма 1'!$G619,'Предельники 2022'!$B$4:$B$28,0),MATCH(V$5,'Предельники 2022'!$C$3:$X$3,0)),"")</f>
        <v/>
      </c>
      <c r="W619" s="93" t="str">
        <f>IF(ISNUMBER('Форма 1'!AQ619),INDEX('Предельники 2022'!$C$4:$X$28,MATCH('Форма 1'!$G619,'Предельники 2022'!$B$4:$B$28,0),MATCH(W$5,'Предельники 2022'!$C$3:$X$3,0)),"")</f>
        <v/>
      </c>
      <c r="X619" s="30" t="str">
        <f>IF(ISNUMBER('Форма 1'!AR619),ROUND('Форма 1'!$I619*VLOOKUP('Форма 1'!$G619,'Предельники 2022'!$B$4:$X$28,'Форма 1'!AR$7),2),"")</f>
        <v/>
      </c>
      <c r="Y619" s="30" t="str">
        <f>IF(ISNUMBER('Форма 1'!AS619),ROUND('Форма 1'!$I619*VLOOKUP('Форма 1'!$G619,'Предельники 2022'!$B$4:$X$28,'Форма 1'!AS$7),2),"")</f>
        <v/>
      </c>
      <c r="Z619" s="30" t="str">
        <f>IF(ISNUMBER('Форма 1'!AT619),ROUND('Форма 1'!$I619*VLOOKUP('Форма 1'!$G619,'Предельники 2022'!$B$4:$X$28,'Форма 1'!AT$7),2),"")</f>
        <v/>
      </c>
      <c r="AA619" s="32"/>
      <c r="AB619" s="128">
        <f>'Форма 1'!T619</f>
        <v>46022</v>
      </c>
      <c r="AC619" s="130" t="str">
        <f>'Форма 1'!U619</f>
        <v>РО</v>
      </c>
    </row>
    <row r="620" spans="1:29" x14ac:dyDescent="0.25">
      <c r="A620" s="28">
        <f t="shared" si="111"/>
        <v>8</v>
      </c>
      <c r="B620" s="74" t="str">
        <f>IF(ISBLANK('Форма 1'!B620),"",'Форма 1'!B620)</f>
        <v>Нытвенский городской округ Пермского края</v>
      </c>
      <c r="C620" s="87" t="s">
        <v>204</v>
      </c>
      <c r="D620" s="29">
        <f>IF(ISBLANK(C620),"Введите адрес",IF(C620='Форма 1'!C620,SUM(E620:K620,M620:S620,Форма2[[#This Row],[19]:[22]]),"Ошибка в адресе!"))</f>
        <v>6692562.3499999996</v>
      </c>
      <c r="E620" s="30" t="str">
        <f>IF(ISNUMBER('Форма 1'!Z620),ROUND('Форма 1'!$I620*VLOOKUP('Форма 1'!$G620,'Предельники 2022'!$B$4:$X$28,'Форма 1'!Z$7),2),"")</f>
        <v/>
      </c>
      <c r="F620" s="30" t="str">
        <f>IF(ISNUMBER('Форма 1'!AA620),ROUND('Форма 1'!$I620*VLOOKUP('Форма 1'!$G620,'Предельники 2022'!$B$4:$X$28,'Форма 1'!AA$7),2),"")</f>
        <v/>
      </c>
      <c r="G620" s="30" t="str">
        <f>IF(ISNUMBER('Форма 1'!AB620),ROUND('Форма 1'!$I620*VLOOKUP('Форма 1'!$G620,'Предельники 2022'!$B$4:$X$28,'Форма 1'!AB$7),2),"")</f>
        <v/>
      </c>
      <c r="H620" s="30" t="str">
        <f>IF(ISNUMBER('Форма 1'!AC620),ROUND('Форма 1'!$I620*VLOOKUP('Форма 1'!$G620,'Предельники 2022'!$B$4:$X$28,'Форма 1'!AC$7),2),"")</f>
        <v/>
      </c>
      <c r="I620" s="30" t="str">
        <f>IF(ISNUMBER('Форма 1'!AD620),ROUND('Форма 1'!$I620*VLOOKUP('Форма 1'!$G620,'Предельники 2022'!$B$4:$X$28,'Форма 1'!AD$7),2),"")</f>
        <v/>
      </c>
      <c r="J620" s="30" t="str">
        <f>IF(ISNUMBER('Форма 1'!AE620),ROUND('Форма 1'!$I620*VLOOKUP('Форма 1'!$G620,'Предельники 2022'!$B$4:$X$28,'Форма 1'!AE$7),2),"")</f>
        <v/>
      </c>
      <c r="K620" s="30" t="str">
        <f>IF(ISNUMBER('Форма 1'!AF620),ROUND('Форма 1'!$I620*VLOOKUP('Форма 1'!$G620,'Предельники 2022'!$B$4:$X$28,'Форма 1'!AF$7),2),"")</f>
        <v/>
      </c>
      <c r="L620" s="31" t="str">
        <f>IF(ISBLANK('Форма 1'!AG620),"",'Форма 1'!AG620)</f>
        <v/>
      </c>
      <c r="M620" s="32" t="str">
        <f>IF(ISBLANK('Форма 1'!AH620),"",'Форма 1'!AH620)</f>
        <v/>
      </c>
      <c r="N620" s="30">
        <f>IF(ISNUMBER('Форма 1'!AI620),ROUND('Форма 1'!$I620*VLOOKUP('Форма 1'!$G620,'Предельники 2022'!$B$4:$X$28,'Форма 1'!AI$7),2),"")</f>
        <v>6692562.3499999996</v>
      </c>
      <c r="O620" s="30" t="str">
        <f>IF(ISNUMBER('Форма 1'!AJ620),ROUND('Форма 1'!$I620*VLOOKUP('Форма 1'!$G620,'Предельники 2022'!$B$4:$X$28,'Форма 1'!AJ$7),2),"")</f>
        <v/>
      </c>
      <c r="P620" s="30" t="str">
        <f>IF(ISNUMBER('Форма 1'!AK620),ROUND('Форма 1'!$I620*VLOOKUP('Форма 1'!$G620,'Предельники 2022'!$B$4:$X$28,'Форма 1'!AK$7),2),"")</f>
        <v/>
      </c>
      <c r="Q620" s="30" t="str">
        <f>IF(ISNUMBER('Форма 1'!AL620),ROUND('Форма 1'!$I620*VLOOKUP('Форма 1'!$G620,'Предельники 2022'!$B$4:$X$28,'Форма 1'!AL$7),2),"")</f>
        <v/>
      </c>
      <c r="R620" s="30" t="str">
        <f>IF(ISNUMBER('Форма 1'!AM620),ROUND('Форма 1'!$I620*VLOOKUP('Форма 1'!$G620,'Предельники 2022'!$B$4:$X$28,'Форма 1'!AM$7),2),"")</f>
        <v/>
      </c>
      <c r="S620" s="93" t="str">
        <f t="shared" si="112"/>
        <v/>
      </c>
      <c r="T620" s="93" t="str">
        <f>IF(ISNUMBER('Форма 1'!AN620),INDEX('Предельники 2022'!$C$4:$X$28,MATCH('Форма 1'!$G620,'Предельники 2022'!$B$4:$B$28,0),MATCH(T$5,'Предельники 2022'!$C$3:$X$3,0)),"")</f>
        <v/>
      </c>
      <c r="U620" s="93" t="str">
        <f>IF(ISNUMBER('Форма 1'!AO620),INDEX('Предельники 2022'!$C$4:$X$28,MATCH('Форма 1'!$G620,'Предельники 2022'!$B$4:$B$28,0),MATCH(U$5,'Предельники 2022'!$C$3:$X$3,0)),"")</f>
        <v/>
      </c>
      <c r="V620" s="93" t="str">
        <f>IF(ISNUMBER('Форма 1'!AP620),INDEX('Предельники 2022'!$C$4:$X$28,MATCH('Форма 1'!$G620,'Предельники 2022'!$B$4:$B$28,0),MATCH(V$5,'Предельники 2022'!$C$3:$X$3,0)),"")</f>
        <v/>
      </c>
      <c r="W620" s="93" t="str">
        <f>IF(ISNUMBER('Форма 1'!AQ620),INDEX('Предельники 2022'!$C$4:$X$28,MATCH('Форма 1'!$G620,'Предельники 2022'!$B$4:$B$28,0),MATCH(W$5,'Предельники 2022'!$C$3:$X$3,0)),"")</f>
        <v/>
      </c>
      <c r="X620" s="30" t="str">
        <f>IF(ISNUMBER('Форма 1'!AR620),ROUND('Форма 1'!$I620*VLOOKUP('Форма 1'!$G620,'Предельники 2022'!$B$4:$X$28,'Форма 1'!AR$7),2),"")</f>
        <v/>
      </c>
      <c r="Y620" s="30" t="str">
        <f>IF(ISNUMBER('Форма 1'!AS620),ROUND('Форма 1'!$I620*VLOOKUP('Форма 1'!$G620,'Предельники 2022'!$B$4:$X$28,'Форма 1'!AS$7),2),"")</f>
        <v/>
      </c>
      <c r="Z620" s="30" t="str">
        <f>IF(ISNUMBER('Форма 1'!AT620),ROUND('Форма 1'!$I620*VLOOKUP('Форма 1'!$G620,'Предельники 2022'!$B$4:$X$28,'Форма 1'!AT$7),2),"")</f>
        <v/>
      </c>
      <c r="AA620" s="32"/>
      <c r="AB620" s="128">
        <f>'Форма 1'!T620</f>
        <v>46022</v>
      </c>
      <c r="AC620" s="130" t="str">
        <f>'Форма 1'!U620</f>
        <v>РО</v>
      </c>
    </row>
    <row r="621" spans="1:29" x14ac:dyDescent="0.25">
      <c r="A621" s="28">
        <f t="shared" si="111"/>
        <v>9</v>
      </c>
      <c r="B621" s="74" t="str">
        <f>IF(ISBLANK('Форма 1'!B621),"",'Форма 1'!B621)</f>
        <v>Нытвенский городской округ Пермского края</v>
      </c>
      <c r="C621" s="87" t="s">
        <v>437</v>
      </c>
      <c r="D621" s="29">
        <f>IF(ISBLANK(C621),"Введите адрес",IF(C621='Форма 1'!C621,SUM(E621:K621,M621:S621,Форма2[[#This Row],[19]:[22]]),"Ошибка в адресе!"))</f>
        <v>403892.02</v>
      </c>
      <c r="E621" s="30" t="str">
        <f>IF(ISNUMBER('Форма 1'!Z621),ROUND('Форма 1'!$I621*VLOOKUP('Форма 1'!$G621,'Предельники 2022'!$B$4:$X$28,'Форма 1'!Z$7),2),"")</f>
        <v/>
      </c>
      <c r="F621" s="30" t="str">
        <f>IF(ISNUMBER('Форма 1'!AA621),ROUND('Форма 1'!$I621*VLOOKUP('Форма 1'!$G621,'Предельники 2022'!$B$4:$X$28,'Форма 1'!AA$7),2),"")</f>
        <v/>
      </c>
      <c r="G621" s="30" t="str">
        <f>IF(ISNUMBER('Форма 1'!AB621),ROUND('Форма 1'!$I621*VLOOKUP('Форма 1'!$G621,'Предельники 2022'!$B$4:$X$28,'Форма 1'!AB$7),2),"")</f>
        <v/>
      </c>
      <c r="H621" s="30" t="str">
        <f>IF(ISNUMBER('Форма 1'!AC621),ROUND('Форма 1'!$I621*VLOOKUP('Форма 1'!$G621,'Предельники 2022'!$B$4:$X$28,'Форма 1'!AC$7),2),"")</f>
        <v/>
      </c>
      <c r="I621" s="30" t="str">
        <f>IF(ISNUMBER('Форма 1'!AD621),ROUND('Форма 1'!$I621*VLOOKUP('Форма 1'!$G621,'Предельники 2022'!$B$4:$X$28,'Форма 1'!AD$7),2),"")</f>
        <v/>
      </c>
      <c r="J621" s="30">
        <f>IF(ISNUMBER('Форма 1'!AE621),ROUND('Форма 1'!$I621*VLOOKUP('Форма 1'!$G621,'Предельники 2022'!$B$4:$X$28,'Форма 1'!AE$7),2),"")</f>
        <v>403892.02</v>
      </c>
      <c r="K621" s="30" t="str">
        <f>IF(ISNUMBER('Форма 1'!AF621),ROUND('Форма 1'!$I621*VLOOKUP('Форма 1'!$G621,'Предельники 2022'!$B$4:$X$28,'Форма 1'!AF$7),2),"")</f>
        <v/>
      </c>
      <c r="L621" s="31" t="str">
        <f>IF(ISBLANK('Форма 1'!AG621),"",'Форма 1'!AG621)</f>
        <v/>
      </c>
      <c r="M621" s="32" t="str">
        <f>IF(ISBLANK('Форма 1'!AH621),"",'Форма 1'!AH621)</f>
        <v/>
      </c>
      <c r="N621" s="30" t="str">
        <f>IF(ISNUMBER('Форма 1'!AI621),ROUND('Форма 1'!$I621*VLOOKUP('Форма 1'!$G621,'Предельники 2022'!$B$4:$X$28,'Форма 1'!AI$7),2),"")</f>
        <v/>
      </c>
      <c r="O621" s="30" t="str">
        <f>IF(ISNUMBER('Форма 1'!AJ621),ROUND('Форма 1'!$I621*VLOOKUP('Форма 1'!$G621,'Предельники 2022'!$B$4:$X$28,'Форма 1'!AJ$7),2),"")</f>
        <v/>
      </c>
      <c r="P621" s="30" t="str">
        <f>IF(ISNUMBER('Форма 1'!AK621),ROUND('Форма 1'!$I621*VLOOKUP('Форма 1'!$G621,'Предельники 2022'!$B$4:$X$28,'Форма 1'!AK$7),2),"")</f>
        <v/>
      </c>
      <c r="Q621" s="30" t="str">
        <f>IF(ISNUMBER('Форма 1'!AL621),ROUND('Форма 1'!$I621*VLOOKUP('Форма 1'!$G621,'Предельники 2022'!$B$4:$X$28,'Форма 1'!AL$7),2),"")</f>
        <v/>
      </c>
      <c r="R621" s="30" t="str">
        <f>IF(ISNUMBER('Форма 1'!AM621),ROUND('Форма 1'!$I621*VLOOKUP('Форма 1'!$G621,'Предельники 2022'!$B$4:$X$28,'Форма 1'!AM$7),2),"")</f>
        <v/>
      </c>
      <c r="S621" s="93" t="str">
        <f t="shared" si="112"/>
        <v/>
      </c>
      <c r="T621" s="93" t="str">
        <f>IF(ISNUMBER('Форма 1'!AN621),INDEX('Предельники 2022'!$C$4:$X$28,MATCH('Форма 1'!$G621,'Предельники 2022'!$B$4:$B$28,0),MATCH(T$5,'Предельники 2022'!$C$3:$X$3,0)),"")</f>
        <v/>
      </c>
      <c r="U621" s="93" t="str">
        <f>IF(ISNUMBER('Форма 1'!AO621),INDEX('Предельники 2022'!$C$4:$X$28,MATCH('Форма 1'!$G621,'Предельники 2022'!$B$4:$B$28,0),MATCH(U$5,'Предельники 2022'!$C$3:$X$3,0)),"")</f>
        <v/>
      </c>
      <c r="V621" s="93" t="str">
        <f>IF(ISNUMBER('Форма 1'!AP621),INDEX('Предельники 2022'!$C$4:$X$28,MATCH('Форма 1'!$G621,'Предельники 2022'!$B$4:$B$28,0),MATCH(V$5,'Предельники 2022'!$C$3:$X$3,0)),"")</f>
        <v/>
      </c>
      <c r="W621" s="93" t="str">
        <f>IF(ISNUMBER('Форма 1'!AQ621),INDEX('Предельники 2022'!$C$4:$X$28,MATCH('Форма 1'!$G621,'Предельники 2022'!$B$4:$B$28,0),MATCH(W$5,'Предельники 2022'!$C$3:$X$3,0)),"")</f>
        <v/>
      </c>
      <c r="X621" s="30" t="str">
        <f>IF(ISNUMBER('Форма 1'!AR621),ROUND('Форма 1'!$I621*VLOOKUP('Форма 1'!$G621,'Предельники 2022'!$B$4:$X$28,'Форма 1'!AR$7),2),"")</f>
        <v/>
      </c>
      <c r="Y621" s="30" t="str">
        <f>IF(ISNUMBER('Форма 1'!AS621),ROUND('Форма 1'!$I621*VLOOKUP('Форма 1'!$G621,'Предельники 2022'!$B$4:$X$28,'Форма 1'!AS$7),2),"")</f>
        <v/>
      </c>
      <c r="Z621" s="30" t="str">
        <f>IF(ISNUMBER('Форма 1'!AT621),ROUND('Форма 1'!$I621*VLOOKUP('Форма 1'!$G621,'Предельники 2022'!$B$4:$X$28,'Форма 1'!AT$7),2),"")</f>
        <v/>
      </c>
      <c r="AA621" s="32"/>
      <c r="AB621" s="128">
        <f>'Форма 1'!T621</f>
        <v>46022</v>
      </c>
      <c r="AC621" s="130" t="str">
        <f>'Форма 1'!U621</f>
        <v>РО</v>
      </c>
    </row>
    <row r="622" spans="1:29" x14ac:dyDescent="0.25">
      <c r="A622" s="28">
        <f t="shared" si="111"/>
        <v>10</v>
      </c>
      <c r="B622" s="74" t="str">
        <f>IF(ISBLANK('Форма 1'!B622),"",'Форма 1'!B622)</f>
        <v>Нытвенский городской округ Пермского края</v>
      </c>
      <c r="C622" s="87" t="s">
        <v>335</v>
      </c>
      <c r="D622" s="29">
        <f>IF(ISBLANK(C622),"Введите адрес",IF(C622='Форма 1'!C622,SUM(E622:K622,M622:S622,Форма2[[#This Row],[19]:[22]]),"Ошибка в адресе!"))</f>
        <v>7145394.0900000008</v>
      </c>
      <c r="E622" s="30">
        <f>IF(ISNUMBER('Форма 1'!Z622),ROUND('Форма 1'!$I622*VLOOKUP('Форма 1'!$G622,'Предельники 2022'!$B$4:$X$28,'Форма 1'!Z$7),2),"")</f>
        <v>466908.57</v>
      </c>
      <c r="F622" s="30">
        <f>IF(ISNUMBER('Форма 1'!AA622),ROUND('Форма 1'!$I622*VLOOKUP('Форма 1'!$G622,'Предельники 2022'!$B$4:$X$28,'Форма 1'!AA$7),2),"")</f>
        <v>5298543.6900000004</v>
      </c>
      <c r="G622" s="30" t="str">
        <f>IF(ISNUMBER('Форма 1'!AB622),ROUND('Форма 1'!$I622*VLOOKUP('Форма 1'!$G622,'Предельники 2022'!$B$4:$X$28,'Форма 1'!AB$7),2),"")</f>
        <v/>
      </c>
      <c r="H622" s="30">
        <f>IF(ISNUMBER('Форма 1'!AC622),ROUND('Форма 1'!$I622*VLOOKUP('Форма 1'!$G622,'Предельники 2022'!$B$4:$X$28,'Форма 1'!AC$7),2),"")</f>
        <v>238311.21</v>
      </c>
      <c r="I622" s="30">
        <f>IF(ISNUMBER('Форма 1'!AD622),ROUND('Форма 1'!$I622*VLOOKUP('Форма 1'!$G622,'Предельники 2022'!$B$4:$X$28,'Форма 1'!AD$7),2),"")</f>
        <v>734985.82</v>
      </c>
      <c r="J622" s="30">
        <f>IF(ISNUMBER('Форма 1'!AE622),ROUND('Форма 1'!$I622*VLOOKUP('Форма 1'!$G622,'Предельники 2022'!$B$4:$X$28,'Форма 1'!AE$7),2),"")</f>
        <v>406644.8</v>
      </c>
      <c r="K622" s="30" t="str">
        <f>IF(ISNUMBER('Форма 1'!AF622),ROUND('Форма 1'!$I622*VLOOKUP('Форма 1'!$G622,'Предельники 2022'!$B$4:$X$28,'Форма 1'!AF$7),2),"")</f>
        <v/>
      </c>
      <c r="L622" s="31" t="str">
        <f>IF(ISBLANK('Форма 1'!AG622),"",'Форма 1'!AG622)</f>
        <v/>
      </c>
      <c r="M622" s="32" t="str">
        <f>IF(ISBLANK('Форма 1'!AH622),"",'Форма 1'!AH622)</f>
        <v/>
      </c>
      <c r="N622" s="30" t="str">
        <f>IF(ISNUMBER('Форма 1'!AI622),ROUND('Форма 1'!$I622*VLOOKUP('Форма 1'!$G622,'Предельники 2022'!$B$4:$X$28,'Форма 1'!AI$7),2),"")</f>
        <v/>
      </c>
      <c r="O622" s="30" t="str">
        <f>IF(ISNUMBER('Форма 1'!AJ622),ROUND('Форма 1'!$I622*VLOOKUP('Форма 1'!$G622,'Предельники 2022'!$B$4:$X$28,'Форма 1'!AJ$7),2),"")</f>
        <v/>
      </c>
      <c r="P622" s="30" t="str">
        <f>IF(ISNUMBER('Форма 1'!AK622),ROUND('Форма 1'!$I622*VLOOKUP('Форма 1'!$G622,'Предельники 2022'!$B$4:$X$28,'Форма 1'!AK$7),2),"")</f>
        <v/>
      </c>
      <c r="Q622" s="30" t="str">
        <f>IF(ISNUMBER('Форма 1'!AL622),ROUND('Форма 1'!$I622*VLOOKUP('Форма 1'!$G622,'Предельники 2022'!$B$4:$X$28,'Форма 1'!AL$7),2),"")</f>
        <v/>
      </c>
      <c r="R622" s="30" t="str">
        <f>IF(ISNUMBER('Форма 1'!AM622),ROUND('Форма 1'!$I622*VLOOKUP('Форма 1'!$G622,'Предельники 2022'!$B$4:$X$28,'Форма 1'!AM$7),2),"")</f>
        <v/>
      </c>
      <c r="S622" s="93" t="str">
        <f t="shared" si="112"/>
        <v/>
      </c>
      <c r="T622" s="93" t="str">
        <f>IF(ISNUMBER('Форма 1'!AN622),INDEX('Предельники 2022'!$C$4:$X$28,MATCH('Форма 1'!$G622,'Предельники 2022'!$B$4:$B$28,0),MATCH(T$5,'Предельники 2022'!$C$3:$X$3,0)),"")</f>
        <v/>
      </c>
      <c r="U622" s="93" t="str">
        <f>IF(ISNUMBER('Форма 1'!AO622),INDEX('Предельники 2022'!$C$4:$X$28,MATCH('Форма 1'!$G622,'Предельники 2022'!$B$4:$B$28,0),MATCH(U$5,'Предельники 2022'!$C$3:$X$3,0)),"")</f>
        <v/>
      </c>
      <c r="V622" s="93" t="str">
        <f>IF(ISNUMBER('Форма 1'!AP622),INDEX('Предельники 2022'!$C$4:$X$28,MATCH('Форма 1'!$G622,'Предельники 2022'!$B$4:$B$28,0),MATCH(V$5,'Предельники 2022'!$C$3:$X$3,0)),"")</f>
        <v/>
      </c>
      <c r="W622" s="93" t="str">
        <f>IF(ISNUMBER('Форма 1'!AQ622),INDEX('Предельники 2022'!$C$4:$X$28,MATCH('Форма 1'!$G622,'Предельники 2022'!$B$4:$B$28,0),MATCH(W$5,'Предельники 2022'!$C$3:$X$3,0)),"")</f>
        <v/>
      </c>
      <c r="X622" s="30" t="str">
        <f>IF(ISNUMBER('Форма 1'!AR622),ROUND('Форма 1'!$I622*VLOOKUP('Форма 1'!$G622,'Предельники 2022'!$B$4:$X$28,'Форма 1'!AR$7),2),"")</f>
        <v/>
      </c>
      <c r="Y622" s="30" t="str">
        <f>IF(ISNUMBER('Форма 1'!AS622),ROUND('Форма 1'!$I622*VLOOKUP('Форма 1'!$G622,'Предельники 2022'!$B$4:$X$28,'Форма 1'!AS$7),2),"")</f>
        <v/>
      </c>
      <c r="Z622" s="30" t="str">
        <f>IF(ISNUMBER('Форма 1'!AT622),ROUND('Форма 1'!$I622*VLOOKUP('Форма 1'!$G622,'Предельники 2022'!$B$4:$X$28,'Форма 1'!AT$7),2),"")</f>
        <v/>
      </c>
      <c r="AA622" s="32"/>
      <c r="AB622" s="128">
        <f>'Форма 1'!T622</f>
        <v>46022</v>
      </c>
      <c r="AC622" s="130" t="str">
        <f>'Форма 1'!U622</f>
        <v>СС</v>
      </c>
    </row>
    <row r="623" spans="1:29" x14ac:dyDescent="0.25">
      <c r="A623" s="28">
        <f t="shared" si="111"/>
        <v>11</v>
      </c>
      <c r="B623" s="74" t="str">
        <f>IF(ISBLANK('Форма 1'!B623),"",'Форма 1'!B623)</f>
        <v>Нытвенский городской округ Пермского края</v>
      </c>
      <c r="C623" s="87" t="s">
        <v>781</v>
      </c>
      <c r="D623" s="29">
        <f>IF(ISBLANK(C623),"Введите адрес",IF(C623='Форма 1'!C623,SUM(E623:K623,M623:S623,Форма2[[#This Row],[19]:[22]]),"Ошибка в адресе!"))</f>
        <v>4924111.1500000004</v>
      </c>
      <c r="E623" s="30">
        <f>IF(ISNUMBER('Форма 1'!Z623),ROUND('Форма 1'!$I623*VLOOKUP('Форма 1'!$G623,'Предельники 2022'!$B$4:$X$28,'Форма 1'!Z$7),2),"")</f>
        <v>353958.40000000002</v>
      </c>
      <c r="F623" s="30" t="str">
        <f>IF(ISNUMBER('Форма 1'!AA623),ROUND('Форма 1'!$I623*VLOOKUP('Форма 1'!$G623,'Предельники 2022'!$B$4:$X$28,'Форма 1'!AA$7),2),"")</f>
        <v/>
      </c>
      <c r="G623" s="30" t="str">
        <f>IF(ISNUMBER('Форма 1'!AB623),ROUND('Форма 1'!$I623*VLOOKUP('Форма 1'!$G623,'Предельники 2022'!$B$4:$X$28,'Форма 1'!AB$7),2),"")</f>
        <v/>
      </c>
      <c r="H623" s="30" t="str">
        <f>IF(ISNUMBER('Форма 1'!AC623),ROUND('Форма 1'!$I623*VLOOKUP('Форма 1'!$G623,'Предельники 2022'!$B$4:$X$28,'Форма 1'!AC$7),2),"")</f>
        <v/>
      </c>
      <c r="I623" s="30" t="str">
        <f>IF(ISNUMBER('Форма 1'!AD623),ROUND('Форма 1'!$I623*VLOOKUP('Форма 1'!$G623,'Предельники 2022'!$B$4:$X$28,'Форма 1'!AD$7),2),"")</f>
        <v/>
      </c>
      <c r="J623" s="30" t="str">
        <f>IF(ISNUMBER('Форма 1'!AE623),ROUND('Форма 1'!$I623*VLOOKUP('Форма 1'!$G623,'Предельники 2022'!$B$4:$X$28,'Форма 1'!AE$7),2),"")</f>
        <v/>
      </c>
      <c r="K623" s="30" t="str">
        <f>IF(ISNUMBER('Форма 1'!AF623),ROUND('Форма 1'!$I623*VLOOKUP('Форма 1'!$G623,'Предельники 2022'!$B$4:$X$28,'Форма 1'!AF$7),2),"")</f>
        <v/>
      </c>
      <c r="L623" s="31" t="str">
        <f>IF(ISBLANK('Форма 1'!AG623),"",'Форма 1'!AG623)</f>
        <v/>
      </c>
      <c r="M623" s="32" t="str">
        <f>IF(ISBLANK('Форма 1'!AH623),"",'Форма 1'!AH623)</f>
        <v/>
      </c>
      <c r="N623" s="30">
        <f>IF(ISNUMBER('Форма 1'!AI623),ROUND('Форма 1'!$I623*VLOOKUP('Форма 1'!$G623,'Предельники 2022'!$B$4:$X$28,'Форма 1'!AI$7),2),"")</f>
        <v>4570152.75</v>
      </c>
      <c r="O623" s="30" t="str">
        <f>IF(ISNUMBER('Форма 1'!AJ623),ROUND('Форма 1'!$I623*VLOOKUP('Форма 1'!$G623,'Предельники 2022'!$B$4:$X$28,'Форма 1'!AJ$7),2),"")</f>
        <v/>
      </c>
      <c r="P623" s="30" t="str">
        <f>IF(ISNUMBER('Форма 1'!AK623),ROUND('Форма 1'!$I623*VLOOKUP('Форма 1'!$G623,'Предельники 2022'!$B$4:$X$28,'Форма 1'!AK$7),2),"")</f>
        <v/>
      </c>
      <c r="Q623" s="30" t="str">
        <f>IF(ISNUMBER('Форма 1'!AL623),ROUND('Форма 1'!$I623*VLOOKUP('Форма 1'!$G623,'Предельники 2022'!$B$4:$X$28,'Форма 1'!AL$7),2),"")</f>
        <v/>
      </c>
      <c r="R623" s="30" t="str">
        <f>IF(ISNUMBER('Форма 1'!AM623),ROUND('Форма 1'!$I623*VLOOKUP('Форма 1'!$G623,'Предельники 2022'!$B$4:$X$28,'Форма 1'!AM$7),2),"")</f>
        <v/>
      </c>
      <c r="S623" s="93" t="str">
        <f t="shared" si="112"/>
        <v/>
      </c>
      <c r="T623" s="93" t="str">
        <f>IF(ISNUMBER('Форма 1'!AN623),INDEX('Предельники 2022'!$C$4:$X$28,MATCH('Форма 1'!$G623,'Предельники 2022'!$B$4:$B$28,0),MATCH(T$5,'Предельники 2022'!$C$3:$X$3,0)),"")</f>
        <v/>
      </c>
      <c r="U623" s="93" t="str">
        <f>IF(ISNUMBER('Форма 1'!AO623),INDEX('Предельники 2022'!$C$4:$X$28,MATCH('Форма 1'!$G623,'Предельники 2022'!$B$4:$B$28,0),MATCH(U$5,'Предельники 2022'!$C$3:$X$3,0)),"")</f>
        <v/>
      </c>
      <c r="V623" s="93" t="str">
        <f>IF(ISNUMBER('Форма 1'!AP623),INDEX('Предельники 2022'!$C$4:$X$28,MATCH('Форма 1'!$G623,'Предельники 2022'!$B$4:$B$28,0),MATCH(V$5,'Предельники 2022'!$C$3:$X$3,0)),"")</f>
        <v/>
      </c>
      <c r="W623" s="93" t="str">
        <f>IF(ISNUMBER('Форма 1'!AQ623),INDEX('Предельники 2022'!$C$4:$X$28,MATCH('Форма 1'!$G623,'Предельники 2022'!$B$4:$B$28,0),MATCH(W$5,'Предельники 2022'!$C$3:$X$3,0)),"")</f>
        <v/>
      </c>
      <c r="X623" s="30" t="str">
        <f>IF(ISNUMBER('Форма 1'!AR623),ROUND('Форма 1'!$I623*VLOOKUP('Форма 1'!$G623,'Предельники 2022'!$B$4:$X$28,'Форма 1'!AR$7),2),"")</f>
        <v/>
      </c>
      <c r="Y623" s="30" t="str">
        <f>IF(ISNUMBER('Форма 1'!AS623),ROUND('Форма 1'!$I623*VLOOKUP('Форма 1'!$G623,'Предельники 2022'!$B$4:$X$28,'Форма 1'!AS$7),2),"")</f>
        <v/>
      </c>
      <c r="Z623" s="30" t="str">
        <f>IF(ISNUMBER('Форма 1'!AT623),ROUND('Форма 1'!$I623*VLOOKUP('Форма 1'!$G623,'Предельники 2022'!$B$4:$X$28,'Форма 1'!AT$7),2),"")</f>
        <v/>
      </c>
      <c r="AA623" s="32"/>
      <c r="AB623" s="128">
        <f>'Форма 1'!T623</f>
        <v>46022</v>
      </c>
      <c r="AC623" s="130" t="str">
        <f>'Форма 1'!U623</f>
        <v>РО</v>
      </c>
    </row>
    <row r="624" spans="1:29" ht="15.75" x14ac:dyDescent="0.25">
      <c r="A624" s="147">
        <f t="shared" si="111"/>
        <v>0</v>
      </c>
      <c r="B624" s="148" t="str">
        <f>IF(ISBLANK('Форма 1'!B624),"",'Форма 1'!B624)</f>
        <v/>
      </c>
      <c r="C624" s="153" t="s">
        <v>1093</v>
      </c>
      <c r="D624" s="146">
        <f>IF(ISBLANK(C624),"Введите адрес",IF(C624='Форма 1'!C624,SUM(E624:K624,M624:S624,Форма2[[#This Row],[19]:[22]]),"Ошибка в адресе!"))</f>
        <v>11481805.619999999</v>
      </c>
      <c r="E624" s="149">
        <f>SUM(E625:E626)</f>
        <v>0</v>
      </c>
      <c r="F624" s="149">
        <f t="shared" ref="F624:S624" si="117">SUM(F625:F626)</f>
        <v>8261518.0199999996</v>
      </c>
      <c r="G624" s="149">
        <f t="shared" si="117"/>
        <v>0</v>
      </c>
      <c r="H624" s="149">
        <f t="shared" si="117"/>
        <v>162156.04999999999</v>
      </c>
      <c r="I624" s="149">
        <f t="shared" si="117"/>
        <v>0</v>
      </c>
      <c r="J624" s="149">
        <f t="shared" si="117"/>
        <v>0</v>
      </c>
      <c r="K624" s="149">
        <f t="shared" si="117"/>
        <v>0</v>
      </c>
      <c r="L624" s="155">
        <f t="shared" si="117"/>
        <v>0</v>
      </c>
      <c r="M624" s="149">
        <f t="shared" si="117"/>
        <v>0</v>
      </c>
      <c r="N624" s="149">
        <f t="shared" si="117"/>
        <v>0</v>
      </c>
      <c r="O624" s="149">
        <f t="shared" si="117"/>
        <v>2501012.7799999998</v>
      </c>
      <c r="P624" s="149">
        <f t="shared" si="117"/>
        <v>0</v>
      </c>
      <c r="Q624" s="149">
        <f t="shared" si="117"/>
        <v>0</v>
      </c>
      <c r="R624" s="149">
        <f t="shared" si="117"/>
        <v>557118.77</v>
      </c>
      <c r="S624" s="149">
        <f t="shared" si="117"/>
        <v>0</v>
      </c>
      <c r="T624" s="93" t="str">
        <f>IF(ISNUMBER('Форма 1'!AN624),INDEX('Предельники 2022'!$C$4:$X$28,MATCH('Форма 1'!$G624,'Предельники 2022'!$B$4:$B$28,0),MATCH(T$5,'Предельники 2022'!$C$3:$X$3,0)),"")</f>
        <v/>
      </c>
      <c r="U624" s="93" t="str">
        <f>IF(ISNUMBER('Форма 1'!AO624),INDEX('Предельники 2022'!$C$4:$X$28,MATCH('Форма 1'!$G624,'Предельники 2022'!$B$4:$B$28,0),MATCH(U$5,'Предельники 2022'!$C$3:$X$3,0)),"")</f>
        <v/>
      </c>
      <c r="V624" s="93" t="str">
        <f>IF(ISNUMBER('Форма 1'!AP624),INDEX('Предельники 2022'!$C$4:$X$28,MATCH('Форма 1'!$G624,'Предельники 2022'!$B$4:$B$28,0),MATCH(V$5,'Предельники 2022'!$C$3:$X$3,0)),"")</f>
        <v/>
      </c>
      <c r="W624" s="93" t="str">
        <f>IF(ISNUMBER('Форма 1'!AQ624),INDEX('Предельники 2022'!$C$4:$X$28,MATCH('Форма 1'!$G624,'Предельники 2022'!$B$4:$B$28,0),MATCH(W$5,'Предельники 2022'!$C$3:$X$3,0)),"")</f>
        <v/>
      </c>
      <c r="X624" s="149">
        <f t="shared" ref="X624:Z624" si="118">SUM(X625:X626)</f>
        <v>0</v>
      </c>
      <c r="Y624" s="149">
        <f t="shared" si="118"/>
        <v>0</v>
      </c>
      <c r="Z624" s="149">
        <f t="shared" si="118"/>
        <v>0</v>
      </c>
      <c r="AA624" s="146"/>
      <c r="AB624" s="150"/>
      <c r="AC624" s="151" t="str">
        <f>'Форма 1'!U624</f>
        <v/>
      </c>
    </row>
    <row r="625" spans="1:29" x14ac:dyDescent="0.25">
      <c r="A625" s="28">
        <f t="shared" si="111"/>
        <v>1</v>
      </c>
      <c r="B625" s="74" t="str">
        <f>IF(ISBLANK('Форма 1'!B625),"",'Форма 1'!B625)</f>
        <v>Октябрьский городской округ Пермского края</v>
      </c>
      <c r="C625" s="87" t="s">
        <v>137</v>
      </c>
      <c r="D625" s="29">
        <f>IF(ISBLANK(C625),"Введите адрес",IF(C625='Форма 1'!C625,SUM(E625:K625,M625:S625,Форма2[[#This Row],[19]:[22]]),"Ошибка в адресе!"))</f>
        <v>3220287.5999999996</v>
      </c>
      <c r="E625" s="30" t="str">
        <f>IF(ISNUMBER('Форма 1'!Z625),ROUND('Форма 1'!$I625*VLOOKUP('Форма 1'!$G625,'Предельники 2022'!$B$4:$X$28,'Форма 1'!Z$7),2),"")</f>
        <v/>
      </c>
      <c r="F625" s="30" t="str">
        <f>IF(ISNUMBER('Форма 1'!AA625),ROUND('Форма 1'!$I625*VLOOKUP('Форма 1'!$G625,'Предельники 2022'!$B$4:$X$28,'Форма 1'!AA$7),2),"")</f>
        <v/>
      </c>
      <c r="G625" s="30" t="str">
        <f>IF(ISNUMBER('Форма 1'!AB625),ROUND('Форма 1'!$I625*VLOOKUP('Форма 1'!$G625,'Предельники 2022'!$B$4:$X$28,'Форма 1'!AB$7),2),"")</f>
        <v/>
      </c>
      <c r="H625" s="30">
        <f>IF(ISNUMBER('Форма 1'!AC625),ROUND('Форма 1'!$I625*VLOOKUP('Форма 1'!$G625,'Предельники 2022'!$B$4:$X$28,'Форма 1'!AC$7),2),"")</f>
        <v>162156.04999999999</v>
      </c>
      <c r="I625" s="30" t="str">
        <f>IF(ISNUMBER('Форма 1'!AD625),ROUND('Форма 1'!$I625*VLOOKUP('Форма 1'!$G625,'Предельники 2022'!$B$4:$X$28,'Форма 1'!AD$7),2),"")</f>
        <v/>
      </c>
      <c r="J625" s="30" t="str">
        <f>IF(ISNUMBER('Форма 1'!AE625),ROUND('Форма 1'!$I625*VLOOKUP('Форма 1'!$G625,'Предельники 2022'!$B$4:$X$28,'Форма 1'!AE$7),2),"")</f>
        <v/>
      </c>
      <c r="K625" s="30" t="str">
        <f>IF(ISNUMBER('Форма 1'!AF625),ROUND('Форма 1'!$I625*VLOOKUP('Форма 1'!$G625,'Предельники 2022'!$B$4:$X$28,'Форма 1'!AF$7),2),"")</f>
        <v/>
      </c>
      <c r="L625" s="31" t="str">
        <f>IF(ISBLANK('Форма 1'!AG625),"",'Форма 1'!AG625)</f>
        <v/>
      </c>
      <c r="M625" s="32" t="str">
        <f>IF(ISBLANK('Форма 1'!AH625),"",'Форма 1'!AH625)</f>
        <v/>
      </c>
      <c r="N625" s="30" t="str">
        <f>IF(ISNUMBER('Форма 1'!AI625),ROUND('Форма 1'!$I625*VLOOKUP('Форма 1'!$G625,'Предельники 2022'!$B$4:$X$28,'Форма 1'!AI$7),2),"")</f>
        <v/>
      </c>
      <c r="O625" s="30">
        <f>IF(ISNUMBER('Форма 1'!AJ625),ROUND('Форма 1'!$I625*VLOOKUP('Форма 1'!$G625,'Предельники 2022'!$B$4:$X$28,'Форма 1'!AJ$7),2),"")</f>
        <v>2501012.7799999998</v>
      </c>
      <c r="P625" s="30" t="str">
        <f>IF(ISNUMBER('Форма 1'!AK625),ROUND('Форма 1'!$I625*VLOOKUP('Форма 1'!$G625,'Предельники 2022'!$B$4:$X$28,'Форма 1'!AK$7),2),"")</f>
        <v/>
      </c>
      <c r="Q625" s="30" t="str">
        <f>IF(ISNUMBER('Форма 1'!AL625),ROUND('Форма 1'!$I625*VLOOKUP('Форма 1'!$G625,'Предельники 2022'!$B$4:$X$28,'Форма 1'!AL$7),2),"")</f>
        <v/>
      </c>
      <c r="R625" s="30">
        <f>IF(ISNUMBER('Форма 1'!AM625),ROUND('Форма 1'!$I625*VLOOKUP('Форма 1'!$G625,'Предельники 2022'!$B$4:$X$28,'Форма 1'!AM$7),2),"")</f>
        <v>557118.77</v>
      </c>
      <c r="S625" s="93" t="str">
        <f t="shared" si="112"/>
        <v/>
      </c>
      <c r="T625" s="93" t="str">
        <f>IF(ISNUMBER('Форма 1'!AN625),INDEX('Предельники 2022'!$C$4:$X$28,MATCH('Форма 1'!$G625,'Предельники 2022'!$B$4:$B$28,0),MATCH(T$5,'Предельники 2022'!$C$3:$X$3,0)),"")</f>
        <v/>
      </c>
      <c r="U625" s="93" t="str">
        <f>IF(ISNUMBER('Форма 1'!AO625),INDEX('Предельники 2022'!$C$4:$X$28,MATCH('Форма 1'!$G625,'Предельники 2022'!$B$4:$B$28,0),MATCH(U$5,'Предельники 2022'!$C$3:$X$3,0)),"")</f>
        <v/>
      </c>
      <c r="V625" s="93" t="str">
        <f>IF(ISNUMBER('Форма 1'!AP625),INDEX('Предельники 2022'!$C$4:$X$28,MATCH('Форма 1'!$G625,'Предельники 2022'!$B$4:$B$28,0),MATCH(V$5,'Предельники 2022'!$C$3:$X$3,0)),"")</f>
        <v/>
      </c>
      <c r="W625" s="93" t="str">
        <f>IF(ISNUMBER('Форма 1'!AQ625),INDEX('Предельники 2022'!$C$4:$X$28,MATCH('Форма 1'!$G625,'Предельники 2022'!$B$4:$B$28,0),MATCH(W$5,'Предельники 2022'!$C$3:$X$3,0)),"")</f>
        <v/>
      </c>
      <c r="X625" s="30" t="str">
        <f>IF(ISNUMBER('Форма 1'!AR625),ROUND('Форма 1'!$I625*VLOOKUP('Форма 1'!$G625,'Предельники 2022'!$B$4:$X$28,'Форма 1'!AR$7),2),"")</f>
        <v/>
      </c>
      <c r="Y625" s="30" t="str">
        <f>IF(ISNUMBER('Форма 1'!AS625),ROUND('Форма 1'!$I625*VLOOKUP('Форма 1'!$G625,'Предельники 2022'!$B$4:$X$28,'Форма 1'!AS$7),2),"")</f>
        <v/>
      </c>
      <c r="Z625" s="30" t="str">
        <f>IF(ISNUMBER('Форма 1'!AT625),ROUND('Форма 1'!$I625*VLOOKUP('Форма 1'!$G625,'Предельники 2022'!$B$4:$X$28,'Форма 1'!AT$7),2),"")</f>
        <v/>
      </c>
      <c r="AA625" s="32"/>
      <c r="AB625" s="128">
        <f>'Форма 1'!T625</f>
        <v>46022</v>
      </c>
      <c r="AC625" s="130" t="str">
        <f>'Форма 1'!U625</f>
        <v>РО</v>
      </c>
    </row>
    <row r="626" spans="1:29" x14ac:dyDescent="0.25">
      <c r="A626" s="28">
        <f t="shared" si="111"/>
        <v>2</v>
      </c>
      <c r="B626" s="74" t="str">
        <f>IF(ISBLANK('Форма 1'!B626),"",'Форма 1'!B626)</f>
        <v>Октябрьский городской округ Пермского края</v>
      </c>
      <c r="C626" s="87" t="s">
        <v>1029</v>
      </c>
      <c r="D626" s="29">
        <f>IF(ISBLANK(C626),"Введите адрес",IF(C626='Форма 1'!C626,SUM(E626:K626,M626:S626,Форма2[[#This Row],[19]:[22]]),"Ошибка в адресе!"))</f>
        <v>8261518.0199999996</v>
      </c>
      <c r="E626" s="30" t="str">
        <f>IF(ISNUMBER('Форма 1'!Z626),ROUND('Форма 1'!$I626*VLOOKUP('Форма 1'!$G626,'Предельники 2022'!$B$4:$X$28,'Форма 1'!Z$7),2),"")</f>
        <v/>
      </c>
      <c r="F626" s="30">
        <f>IF(ISNUMBER('Форма 1'!AA626),ROUND('Форма 1'!$I626*VLOOKUP('Форма 1'!$G626,'Предельники 2022'!$B$4:$X$28,'Форма 1'!AA$7),2),"")</f>
        <v>8261518.0199999996</v>
      </c>
      <c r="G626" s="30" t="str">
        <f>IF(ISNUMBER('Форма 1'!AB626),ROUND('Форма 1'!$I626*VLOOKUP('Форма 1'!$G626,'Предельники 2022'!$B$4:$X$28,'Форма 1'!AB$7),2),"")</f>
        <v/>
      </c>
      <c r="H626" s="30" t="str">
        <f>IF(ISNUMBER('Форма 1'!AC626),ROUND('Форма 1'!$I626*VLOOKUP('Форма 1'!$G626,'Предельники 2022'!$B$4:$X$28,'Форма 1'!AC$7),2),"")</f>
        <v/>
      </c>
      <c r="I626" s="30" t="str">
        <f>IF(ISNUMBER('Форма 1'!AD626),ROUND('Форма 1'!$I626*VLOOKUP('Форма 1'!$G626,'Предельники 2022'!$B$4:$X$28,'Форма 1'!AD$7),2),"")</f>
        <v/>
      </c>
      <c r="J626" s="30" t="str">
        <f>IF(ISNUMBER('Форма 1'!AE626),ROUND('Форма 1'!$I626*VLOOKUP('Форма 1'!$G626,'Предельники 2022'!$B$4:$X$28,'Форма 1'!AE$7),2),"")</f>
        <v/>
      </c>
      <c r="K626" s="30" t="str">
        <f>IF(ISNUMBER('Форма 1'!AF626),ROUND('Форма 1'!$I626*VLOOKUP('Форма 1'!$G626,'Предельники 2022'!$B$4:$X$28,'Форма 1'!AF$7),2),"")</f>
        <v/>
      </c>
      <c r="L626" s="31" t="str">
        <f>IF(ISBLANK('Форма 1'!AG626),"",'Форма 1'!AG626)</f>
        <v/>
      </c>
      <c r="M626" s="32" t="str">
        <f>IF(ISBLANK('Форма 1'!AH626),"",'Форма 1'!AH626)</f>
        <v/>
      </c>
      <c r="N626" s="30" t="str">
        <f>IF(ISNUMBER('Форма 1'!AI626),ROUND('Форма 1'!$I626*VLOOKUP('Форма 1'!$G626,'Предельники 2022'!$B$4:$X$28,'Форма 1'!AI$7),2),"")</f>
        <v/>
      </c>
      <c r="O626" s="30" t="str">
        <f>IF(ISNUMBER('Форма 1'!AJ626),ROUND('Форма 1'!$I626*VLOOKUP('Форма 1'!$G626,'Предельники 2022'!$B$4:$X$28,'Форма 1'!AJ$7),2),"")</f>
        <v/>
      </c>
      <c r="P626" s="30" t="str">
        <f>IF(ISNUMBER('Форма 1'!AK626),ROUND('Форма 1'!$I626*VLOOKUP('Форма 1'!$G626,'Предельники 2022'!$B$4:$X$28,'Форма 1'!AK$7),2),"")</f>
        <v/>
      </c>
      <c r="Q626" s="30" t="str">
        <f>IF(ISNUMBER('Форма 1'!AL626),ROUND('Форма 1'!$I626*VLOOKUP('Форма 1'!$G626,'Предельники 2022'!$B$4:$X$28,'Форма 1'!AL$7),2),"")</f>
        <v/>
      </c>
      <c r="R626" s="30" t="str">
        <f>IF(ISNUMBER('Форма 1'!AM626),ROUND('Форма 1'!$I626*VLOOKUP('Форма 1'!$G626,'Предельники 2022'!$B$4:$X$28,'Форма 1'!AM$7),2),"")</f>
        <v/>
      </c>
      <c r="S626" s="93" t="str">
        <f t="shared" si="112"/>
        <v/>
      </c>
      <c r="T626" s="93" t="str">
        <f>IF(ISNUMBER('Форма 1'!AN626),INDEX('Предельники 2022'!$C$4:$X$28,MATCH('Форма 1'!$G626,'Предельники 2022'!$B$4:$B$28,0),MATCH(T$5,'Предельники 2022'!$C$3:$X$3,0)),"")</f>
        <v/>
      </c>
      <c r="U626" s="93" t="str">
        <f>IF(ISNUMBER('Форма 1'!AO626),INDEX('Предельники 2022'!$C$4:$X$28,MATCH('Форма 1'!$G626,'Предельники 2022'!$B$4:$B$28,0),MATCH(U$5,'Предельники 2022'!$C$3:$X$3,0)),"")</f>
        <v/>
      </c>
      <c r="V626" s="93" t="str">
        <f>IF(ISNUMBER('Форма 1'!AP626),INDEX('Предельники 2022'!$C$4:$X$28,MATCH('Форма 1'!$G626,'Предельники 2022'!$B$4:$B$28,0),MATCH(V$5,'Предельники 2022'!$C$3:$X$3,0)),"")</f>
        <v/>
      </c>
      <c r="W626" s="93" t="str">
        <f>IF(ISNUMBER('Форма 1'!AQ626),INDEX('Предельники 2022'!$C$4:$X$28,MATCH('Форма 1'!$G626,'Предельники 2022'!$B$4:$B$28,0),MATCH(W$5,'Предельники 2022'!$C$3:$X$3,0)),"")</f>
        <v/>
      </c>
      <c r="X626" s="30" t="str">
        <f>IF(ISNUMBER('Форма 1'!AR626),ROUND('Форма 1'!$I626*VLOOKUP('Форма 1'!$G626,'Предельники 2022'!$B$4:$X$28,'Форма 1'!AR$7),2),"")</f>
        <v/>
      </c>
      <c r="Y626" s="30" t="str">
        <f>IF(ISNUMBER('Форма 1'!AS626),ROUND('Форма 1'!$I626*VLOOKUP('Форма 1'!$G626,'Предельники 2022'!$B$4:$X$28,'Форма 1'!AS$7),2),"")</f>
        <v/>
      </c>
      <c r="Z626" s="30" t="str">
        <f>IF(ISNUMBER('Форма 1'!AT626),ROUND('Форма 1'!$I626*VLOOKUP('Форма 1'!$G626,'Предельники 2022'!$B$4:$X$28,'Форма 1'!AT$7),2),"")</f>
        <v/>
      </c>
      <c r="AA626" s="32"/>
      <c r="AB626" s="128">
        <f>'Форма 1'!T626</f>
        <v>46022</v>
      </c>
      <c r="AC626" s="130" t="str">
        <f>'Форма 1'!U626</f>
        <v>РО</v>
      </c>
    </row>
    <row r="627" spans="1:29" ht="15.75" x14ac:dyDescent="0.25">
      <c r="A627" s="147">
        <f t="shared" si="111"/>
        <v>0</v>
      </c>
      <c r="B627" s="148" t="str">
        <f>IF(ISBLANK('Форма 1'!B627),"",'Форма 1'!B627)</f>
        <v/>
      </c>
      <c r="C627" s="153" t="s">
        <v>1094</v>
      </c>
      <c r="D627" s="146">
        <f>IF(ISBLANK(C627),"Введите адрес",IF(C627='Форма 1'!C627,SUM(E627:K627,M627:S627,Форма2[[#This Row],[19]:[22]]),"Ошибка в адресе!"))</f>
        <v>9953571.3899999987</v>
      </c>
      <c r="E627" s="149">
        <f>SUM(E628:E630)</f>
        <v>0</v>
      </c>
      <c r="F627" s="149">
        <f t="shared" ref="F627:S627" si="119">SUM(F628:F630)</f>
        <v>0</v>
      </c>
      <c r="G627" s="149">
        <f t="shared" si="119"/>
        <v>0</v>
      </c>
      <c r="H627" s="149">
        <f t="shared" si="119"/>
        <v>136313.85</v>
      </c>
      <c r="I627" s="149">
        <f t="shared" si="119"/>
        <v>0</v>
      </c>
      <c r="J627" s="149">
        <f t="shared" si="119"/>
        <v>0</v>
      </c>
      <c r="K627" s="149">
        <f t="shared" si="119"/>
        <v>0</v>
      </c>
      <c r="L627" s="155">
        <f t="shared" si="119"/>
        <v>0</v>
      </c>
      <c r="M627" s="149">
        <f t="shared" si="119"/>
        <v>0</v>
      </c>
      <c r="N627" s="149">
        <f t="shared" si="119"/>
        <v>0</v>
      </c>
      <c r="O627" s="149">
        <f t="shared" si="119"/>
        <v>0</v>
      </c>
      <c r="P627" s="149">
        <f t="shared" si="119"/>
        <v>9817257.5399999991</v>
      </c>
      <c r="Q627" s="149">
        <f t="shared" si="119"/>
        <v>0</v>
      </c>
      <c r="R627" s="149">
        <f t="shared" si="119"/>
        <v>0</v>
      </c>
      <c r="S627" s="149">
        <f t="shared" si="119"/>
        <v>0</v>
      </c>
      <c r="T627" s="93" t="str">
        <f>IF(ISNUMBER('Форма 1'!AN627),INDEX('Предельники 2022'!$C$4:$X$28,MATCH('Форма 1'!$G627,'Предельники 2022'!$B$4:$B$28,0),MATCH(T$5,'Предельники 2022'!$C$3:$X$3,0)),"")</f>
        <v/>
      </c>
      <c r="U627" s="93" t="str">
        <f>IF(ISNUMBER('Форма 1'!AO627),INDEX('Предельники 2022'!$C$4:$X$28,MATCH('Форма 1'!$G627,'Предельники 2022'!$B$4:$B$28,0),MATCH(U$5,'Предельники 2022'!$C$3:$X$3,0)),"")</f>
        <v/>
      </c>
      <c r="V627" s="93" t="str">
        <f>IF(ISNUMBER('Форма 1'!AP627),INDEX('Предельники 2022'!$C$4:$X$28,MATCH('Форма 1'!$G627,'Предельники 2022'!$B$4:$B$28,0),MATCH(V$5,'Предельники 2022'!$C$3:$X$3,0)),"")</f>
        <v/>
      </c>
      <c r="W627" s="93" t="str">
        <f>IF(ISNUMBER('Форма 1'!AQ627),INDEX('Предельники 2022'!$C$4:$X$28,MATCH('Форма 1'!$G627,'Предельники 2022'!$B$4:$B$28,0),MATCH(W$5,'Предельники 2022'!$C$3:$X$3,0)),"")</f>
        <v/>
      </c>
      <c r="X627" s="149">
        <f t="shared" ref="X627:Z627" si="120">SUM(X628:X630)</f>
        <v>0</v>
      </c>
      <c r="Y627" s="149">
        <f t="shared" si="120"/>
        <v>0</v>
      </c>
      <c r="Z627" s="149">
        <f t="shared" si="120"/>
        <v>0</v>
      </c>
      <c r="AA627" s="146"/>
      <c r="AB627" s="150"/>
      <c r="AC627" s="151" t="str">
        <f>'Форма 1'!U627</f>
        <v/>
      </c>
    </row>
    <row r="628" spans="1:29" x14ac:dyDescent="0.25">
      <c r="A628" s="28">
        <f t="shared" ref="A628:A690" si="121">IF(NOT(ISERROR("Пермского края"=MID(C628,FIND("Пермского края",C628),14)))=$C$1,0,IF(NOT(ISERROR("город Пермь"=MID(C628,FIND("город Пермь",C628),11)))=$C$1,0,IF(NOT(ISERROR("Итого"=MID(C628,FIND("Итого",C628),5)))=$C$1,0,IF(NOT(ISERROR("Всего"=MID(C628,FIND("Всего",C628),5)))=$C$1,0,A627+1))))</f>
        <v>1</v>
      </c>
      <c r="B628" s="74" t="str">
        <f>IF(ISBLANK('Форма 1'!B628),"",'Форма 1'!B628)</f>
        <v>Ординский муниципальный округ Пермского края</v>
      </c>
      <c r="C628" s="87" t="s">
        <v>206</v>
      </c>
      <c r="D628" s="29">
        <f>IF(ISBLANK(C628),"Введите адрес",IF(C628='Форма 1'!C628,SUM(E628:K628,M628:S628,Форма2[[#This Row],[19]:[22]]),"Ошибка в адресе!"))</f>
        <v>6941345.3099999996</v>
      </c>
      <c r="E628" s="30" t="str">
        <f>IF(ISNUMBER('Форма 1'!Z628),ROUND('Форма 1'!$I628*VLOOKUP('Форма 1'!$G628,'Предельники 2022'!$B$4:$X$28,'Форма 1'!Z$7),2),"")</f>
        <v/>
      </c>
      <c r="F628" s="30" t="str">
        <f>IF(ISNUMBER('Форма 1'!AA628),ROUND('Форма 1'!$I628*VLOOKUP('Форма 1'!$G628,'Предельники 2022'!$B$4:$X$28,'Форма 1'!AA$7),2),"")</f>
        <v/>
      </c>
      <c r="G628" s="30" t="str">
        <f>IF(ISNUMBER('Форма 1'!AB628),ROUND('Форма 1'!$I628*VLOOKUP('Форма 1'!$G628,'Предельники 2022'!$B$4:$X$28,'Форма 1'!AB$7),2),"")</f>
        <v/>
      </c>
      <c r="H628" s="30" t="str">
        <f>IF(ISNUMBER('Форма 1'!AC628),ROUND('Форма 1'!$I628*VLOOKUP('Форма 1'!$G628,'Предельники 2022'!$B$4:$X$28,'Форма 1'!AC$7),2),"")</f>
        <v/>
      </c>
      <c r="I628" s="30" t="str">
        <f>IF(ISNUMBER('Форма 1'!AD628),ROUND('Форма 1'!$I628*VLOOKUP('Форма 1'!$G628,'Предельники 2022'!$B$4:$X$28,'Форма 1'!AD$7),2),"")</f>
        <v/>
      </c>
      <c r="J628" s="30" t="str">
        <f>IF(ISNUMBER('Форма 1'!AE628),ROUND('Форма 1'!$I628*VLOOKUP('Форма 1'!$G628,'Предельники 2022'!$B$4:$X$28,'Форма 1'!AE$7),2),"")</f>
        <v/>
      </c>
      <c r="K628" s="30" t="str">
        <f>IF(ISNUMBER('Форма 1'!AF628),ROUND('Форма 1'!$I628*VLOOKUP('Форма 1'!$G628,'Предельники 2022'!$B$4:$X$28,'Форма 1'!AF$7),2),"")</f>
        <v/>
      </c>
      <c r="L628" s="31" t="str">
        <f>IF(ISBLANK('Форма 1'!AG628),"",'Форма 1'!AG628)</f>
        <v/>
      </c>
      <c r="M628" s="32" t="str">
        <f>IF(ISBLANK('Форма 1'!AH628),"",'Форма 1'!AH628)</f>
        <v/>
      </c>
      <c r="N628" s="30" t="str">
        <f>IF(ISNUMBER('Форма 1'!AI628),ROUND('Форма 1'!$I628*VLOOKUP('Форма 1'!$G628,'Предельники 2022'!$B$4:$X$28,'Форма 1'!AI$7),2),"")</f>
        <v/>
      </c>
      <c r="O628" s="30" t="str">
        <f>IF(ISNUMBER('Форма 1'!AJ628),ROUND('Форма 1'!$I628*VLOOKUP('Форма 1'!$G628,'Предельники 2022'!$B$4:$X$28,'Форма 1'!AJ$7),2),"")</f>
        <v/>
      </c>
      <c r="P628" s="30">
        <f>IF(ISNUMBER('Форма 1'!AK628),ROUND('Форма 1'!$I628*VLOOKUP('Форма 1'!$G628,'Предельники 2022'!$B$4:$X$28,'Форма 1'!AK$7),2),"")</f>
        <v>6941345.3099999996</v>
      </c>
      <c r="Q628" s="30" t="str">
        <f>IF(ISNUMBER('Форма 1'!AL628),ROUND('Форма 1'!$I628*VLOOKUP('Форма 1'!$G628,'Предельники 2022'!$B$4:$X$28,'Форма 1'!AL$7),2),"")</f>
        <v/>
      </c>
      <c r="R628" s="30" t="str">
        <f>IF(ISNUMBER('Форма 1'!AM628),ROUND('Форма 1'!$I628*VLOOKUP('Форма 1'!$G628,'Предельники 2022'!$B$4:$X$28,'Форма 1'!AM$7),2),"")</f>
        <v/>
      </c>
      <c r="S628" s="93" t="str">
        <f t="shared" ref="S628:S690" si="122">IF(SUM(T628:W628)=0,"",SUM(T628:W628))</f>
        <v/>
      </c>
      <c r="T628" s="93" t="str">
        <f>IF(ISNUMBER('Форма 1'!AN628),INDEX('Предельники 2022'!$C$4:$X$28,MATCH('Форма 1'!$G628,'Предельники 2022'!$B$4:$B$28,0),MATCH(T$5,'Предельники 2022'!$C$3:$X$3,0)),"")</f>
        <v/>
      </c>
      <c r="U628" s="93" t="str">
        <f>IF(ISNUMBER('Форма 1'!AO628),INDEX('Предельники 2022'!$C$4:$X$28,MATCH('Форма 1'!$G628,'Предельники 2022'!$B$4:$B$28,0),MATCH(U$5,'Предельники 2022'!$C$3:$X$3,0)),"")</f>
        <v/>
      </c>
      <c r="V628" s="93" t="str">
        <f>IF(ISNUMBER('Форма 1'!AP628),INDEX('Предельники 2022'!$C$4:$X$28,MATCH('Форма 1'!$G628,'Предельники 2022'!$B$4:$B$28,0),MATCH(V$5,'Предельники 2022'!$C$3:$X$3,0)),"")</f>
        <v/>
      </c>
      <c r="W628" s="93" t="str">
        <f>IF(ISNUMBER('Форма 1'!AQ628),INDEX('Предельники 2022'!$C$4:$X$28,MATCH('Форма 1'!$G628,'Предельники 2022'!$B$4:$B$28,0),MATCH(W$5,'Предельники 2022'!$C$3:$X$3,0)),"")</f>
        <v/>
      </c>
      <c r="X628" s="30" t="str">
        <f>IF(ISNUMBER('Форма 1'!AR628),ROUND('Форма 1'!$I628*VLOOKUP('Форма 1'!$G628,'Предельники 2022'!$B$4:$X$28,'Форма 1'!AR$7),2),"")</f>
        <v/>
      </c>
      <c r="Y628" s="30" t="str">
        <f>IF(ISNUMBER('Форма 1'!AS628),ROUND('Форма 1'!$I628*VLOOKUP('Форма 1'!$G628,'Предельники 2022'!$B$4:$X$28,'Форма 1'!AS$7),2),"")</f>
        <v/>
      </c>
      <c r="Z628" s="30" t="str">
        <f>IF(ISNUMBER('Форма 1'!AT628),ROUND('Форма 1'!$I628*VLOOKUP('Форма 1'!$G628,'Предельники 2022'!$B$4:$X$28,'Форма 1'!AT$7),2),"")</f>
        <v/>
      </c>
      <c r="AA628" s="32"/>
      <c r="AB628" s="128">
        <f>'Форма 1'!T628</f>
        <v>46022</v>
      </c>
      <c r="AC628" s="130" t="str">
        <f>'Форма 1'!U628</f>
        <v>РО</v>
      </c>
    </row>
    <row r="629" spans="1:29" x14ac:dyDescent="0.25">
      <c r="A629" s="28">
        <f t="shared" si="121"/>
        <v>2</v>
      </c>
      <c r="B629" s="74" t="str">
        <f>IF(ISBLANK('Форма 1'!B629),"",'Форма 1'!B629)</f>
        <v>Ординский муниципальный округ Пермского края</v>
      </c>
      <c r="C629" s="87" t="s">
        <v>138</v>
      </c>
      <c r="D629" s="29">
        <f>IF(ISBLANK(C629),"Введите адрес",IF(C629='Форма 1'!C629,SUM(E629:K629,M629:S629,Форма2[[#This Row],[19]:[22]]),"Ошибка в адресе!"))</f>
        <v>136313.85</v>
      </c>
      <c r="E629" s="30" t="str">
        <f>IF(ISNUMBER('Форма 1'!Z629),ROUND('Форма 1'!$I629*VLOOKUP('Форма 1'!$G629,'Предельники 2022'!$B$4:$X$28,'Форма 1'!Z$7),2),"")</f>
        <v/>
      </c>
      <c r="F629" s="30" t="str">
        <f>IF(ISNUMBER('Форма 1'!AA629),ROUND('Форма 1'!$I629*VLOOKUP('Форма 1'!$G629,'Предельники 2022'!$B$4:$X$28,'Форма 1'!AA$7),2),"")</f>
        <v/>
      </c>
      <c r="G629" s="30" t="str">
        <f>IF(ISNUMBER('Форма 1'!AB629),ROUND('Форма 1'!$I629*VLOOKUP('Форма 1'!$G629,'Предельники 2022'!$B$4:$X$28,'Форма 1'!AB$7),2),"")</f>
        <v/>
      </c>
      <c r="H629" s="30">
        <f>IF(ISNUMBER('Форма 1'!AC629),ROUND('Форма 1'!$I629*VLOOKUP('Форма 1'!$G629,'Предельники 2022'!$B$4:$X$28,'Форма 1'!AC$7),2),"")</f>
        <v>136313.85</v>
      </c>
      <c r="I629" s="30" t="str">
        <f>IF(ISNUMBER('Форма 1'!AD629),ROUND('Форма 1'!$I629*VLOOKUP('Форма 1'!$G629,'Предельники 2022'!$B$4:$X$28,'Форма 1'!AD$7),2),"")</f>
        <v/>
      </c>
      <c r="J629" s="30" t="str">
        <f>IF(ISNUMBER('Форма 1'!AE629),ROUND('Форма 1'!$I629*VLOOKUP('Форма 1'!$G629,'Предельники 2022'!$B$4:$X$28,'Форма 1'!AE$7),2),"")</f>
        <v/>
      </c>
      <c r="K629" s="30" t="str">
        <f>IF(ISNUMBER('Форма 1'!AF629),ROUND('Форма 1'!$I629*VLOOKUP('Форма 1'!$G629,'Предельники 2022'!$B$4:$X$28,'Форма 1'!AF$7),2),"")</f>
        <v/>
      </c>
      <c r="L629" s="31" t="str">
        <f>IF(ISBLANK('Форма 1'!AG629),"",'Форма 1'!AG629)</f>
        <v/>
      </c>
      <c r="M629" s="32" t="str">
        <f>IF(ISBLANK('Форма 1'!AH629),"",'Форма 1'!AH629)</f>
        <v/>
      </c>
      <c r="N629" s="30" t="str">
        <f>IF(ISNUMBER('Форма 1'!AI629),ROUND('Форма 1'!$I629*VLOOKUP('Форма 1'!$G629,'Предельники 2022'!$B$4:$X$28,'Форма 1'!AI$7),2),"")</f>
        <v/>
      </c>
      <c r="O629" s="30" t="str">
        <f>IF(ISNUMBER('Форма 1'!AJ629),ROUND('Форма 1'!$I629*VLOOKUP('Форма 1'!$G629,'Предельники 2022'!$B$4:$X$28,'Форма 1'!AJ$7),2),"")</f>
        <v/>
      </c>
      <c r="P629" s="30" t="str">
        <f>IF(ISNUMBER('Форма 1'!AK629),ROUND('Форма 1'!$I629*VLOOKUP('Форма 1'!$G629,'Предельники 2022'!$B$4:$X$28,'Форма 1'!AK$7),2),"")</f>
        <v/>
      </c>
      <c r="Q629" s="30" t="str">
        <f>IF(ISNUMBER('Форма 1'!AL629),ROUND('Форма 1'!$I629*VLOOKUP('Форма 1'!$G629,'Предельники 2022'!$B$4:$X$28,'Форма 1'!AL$7),2),"")</f>
        <v/>
      </c>
      <c r="R629" s="30" t="str">
        <f>IF(ISNUMBER('Форма 1'!AM629),ROUND('Форма 1'!$I629*VLOOKUP('Форма 1'!$G629,'Предельники 2022'!$B$4:$X$28,'Форма 1'!AM$7),2),"")</f>
        <v/>
      </c>
      <c r="S629" s="93" t="str">
        <f t="shared" si="122"/>
        <v/>
      </c>
      <c r="T629" s="93" t="str">
        <f>IF(ISNUMBER('Форма 1'!AN629),INDEX('Предельники 2022'!$C$4:$X$28,MATCH('Форма 1'!$G629,'Предельники 2022'!$B$4:$B$28,0),MATCH(T$5,'Предельники 2022'!$C$3:$X$3,0)),"")</f>
        <v/>
      </c>
      <c r="U629" s="93" t="str">
        <f>IF(ISNUMBER('Форма 1'!AO629),INDEX('Предельники 2022'!$C$4:$X$28,MATCH('Форма 1'!$G629,'Предельники 2022'!$B$4:$B$28,0),MATCH(U$5,'Предельники 2022'!$C$3:$X$3,0)),"")</f>
        <v/>
      </c>
      <c r="V629" s="93" t="str">
        <f>IF(ISNUMBER('Форма 1'!AP629),INDEX('Предельники 2022'!$C$4:$X$28,MATCH('Форма 1'!$G629,'Предельники 2022'!$B$4:$B$28,0),MATCH(V$5,'Предельники 2022'!$C$3:$X$3,0)),"")</f>
        <v/>
      </c>
      <c r="W629" s="93" t="str">
        <f>IF(ISNUMBER('Форма 1'!AQ629),INDEX('Предельники 2022'!$C$4:$X$28,MATCH('Форма 1'!$G629,'Предельники 2022'!$B$4:$B$28,0),MATCH(W$5,'Предельники 2022'!$C$3:$X$3,0)),"")</f>
        <v/>
      </c>
      <c r="X629" s="30" t="str">
        <f>IF(ISNUMBER('Форма 1'!AR629),ROUND('Форма 1'!$I629*VLOOKUP('Форма 1'!$G629,'Предельники 2022'!$B$4:$X$28,'Форма 1'!AR$7),2),"")</f>
        <v/>
      </c>
      <c r="Y629" s="30" t="str">
        <f>IF(ISNUMBER('Форма 1'!AS629),ROUND('Форма 1'!$I629*VLOOKUP('Форма 1'!$G629,'Предельники 2022'!$B$4:$X$28,'Форма 1'!AS$7),2),"")</f>
        <v/>
      </c>
      <c r="Z629" s="30" t="str">
        <f>IF(ISNUMBER('Форма 1'!AT629),ROUND('Форма 1'!$I629*VLOOKUP('Форма 1'!$G629,'Предельники 2022'!$B$4:$X$28,'Форма 1'!AT$7),2),"")</f>
        <v/>
      </c>
      <c r="AA629" s="32"/>
      <c r="AB629" s="128">
        <f>'Форма 1'!T629</f>
        <v>46022</v>
      </c>
      <c r="AC629" s="130" t="str">
        <f>'Форма 1'!U629</f>
        <v>РО</v>
      </c>
    </row>
    <row r="630" spans="1:29" x14ac:dyDescent="0.25">
      <c r="A630" s="28">
        <f t="shared" si="121"/>
        <v>3</v>
      </c>
      <c r="B630" s="74" t="str">
        <f>IF(ISBLANK('Форма 1'!B630),"",'Форма 1'!B630)</f>
        <v>Ординский муниципальный округ Пермского края</v>
      </c>
      <c r="C630" s="87" t="s">
        <v>205</v>
      </c>
      <c r="D630" s="29">
        <f>IF(ISBLANK(C630),"Введите адрес",IF(C630='Форма 1'!C630,SUM(E630:K630,M630:S630,Форма2[[#This Row],[19]:[22]]),"Ошибка в адресе!"))</f>
        <v>2875912.23</v>
      </c>
      <c r="E630" s="30" t="str">
        <f>IF(ISNUMBER('Форма 1'!Z630),ROUND('Форма 1'!$I630*VLOOKUP('Форма 1'!$G630,'Предельники 2022'!$B$4:$X$28,'Форма 1'!Z$7),2),"")</f>
        <v/>
      </c>
      <c r="F630" s="30" t="str">
        <f>IF(ISNUMBER('Форма 1'!AA630),ROUND('Форма 1'!$I630*VLOOKUP('Форма 1'!$G630,'Предельники 2022'!$B$4:$X$28,'Форма 1'!AA$7),2),"")</f>
        <v/>
      </c>
      <c r="G630" s="30" t="str">
        <f>IF(ISNUMBER('Форма 1'!AB630),ROUND('Форма 1'!$I630*VLOOKUP('Форма 1'!$G630,'Предельники 2022'!$B$4:$X$28,'Форма 1'!AB$7),2),"")</f>
        <v/>
      </c>
      <c r="H630" s="30" t="str">
        <f>IF(ISNUMBER('Форма 1'!AC630),ROUND('Форма 1'!$I630*VLOOKUP('Форма 1'!$G630,'Предельники 2022'!$B$4:$X$28,'Форма 1'!AC$7),2),"")</f>
        <v/>
      </c>
      <c r="I630" s="30" t="str">
        <f>IF(ISNUMBER('Форма 1'!AD630),ROUND('Форма 1'!$I630*VLOOKUP('Форма 1'!$G630,'Предельники 2022'!$B$4:$X$28,'Форма 1'!AD$7),2),"")</f>
        <v/>
      </c>
      <c r="J630" s="30" t="str">
        <f>IF(ISNUMBER('Форма 1'!AE630),ROUND('Форма 1'!$I630*VLOOKUP('Форма 1'!$G630,'Предельники 2022'!$B$4:$X$28,'Форма 1'!AE$7),2),"")</f>
        <v/>
      </c>
      <c r="K630" s="30" t="str">
        <f>IF(ISNUMBER('Форма 1'!AF630),ROUND('Форма 1'!$I630*VLOOKUP('Форма 1'!$G630,'Предельники 2022'!$B$4:$X$28,'Форма 1'!AF$7),2),"")</f>
        <v/>
      </c>
      <c r="L630" s="31" t="str">
        <f>IF(ISBLANK('Форма 1'!AG630),"",'Форма 1'!AG630)</f>
        <v/>
      </c>
      <c r="M630" s="32" t="str">
        <f>IF(ISBLANK('Форма 1'!AH630),"",'Форма 1'!AH630)</f>
        <v/>
      </c>
      <c r="N630" s="30" t="str">
        <f>IF(ISNUMBER('Форма 1'!AI630),ROUND('Форма 1'!$I630*VLOOKUP('Форма 1'!$G630,'Предельники 2022'!$B$4:$X$28,'Форма 1'!AI$7),2),"")</f>
        <v/>
      </c>
      <c r="O630" s="30" t="str">
        <f>IF(ISNUMBER('Форма 1'!AJ630),ROUND('Форма 1'!$I630*VLOOKUP('Форма 1'!$G630,'Предельники 2022'!$B$4:$X$28,'Форма 1'!AJ$7),2),"")</f>
        <v/>
      </c>
      <c r="P630" s="30">
        <f>IF(ISNUMBER('Форма 1'!AK630),ROUND('Форма 1'!$I630*VLOOKUP('Форма 1'!$G630,'Предельники 2022'!$B$4:$X$28,'Форма 1'!AK$7),2),"")</f>
        <v>2875912.23</v>
      </c>
      <c r="Q630" s="30" t="str">
        <f>IF(ISNUMBER('Форма 1'!AL630),ROUND('Форма 1'!$I630*VLOOKUP('Форма 1'!$G630,'Предельники 2022'!$B$4:$X$28,'Форма 1'!AL$7),2),"")</f>
        <v/>
      </c>
      <c r="R630" s="30" t="str">
        <f>IF(ISNUMBER('Форма 1'!AM630),ROUND('Форма 1'!$I630*VLOOKUP('Форма 1'!$G630,'Предельники 2022'!$B$4:$X$28,'Форма 1'!AM$7),2),"")</f>
        <v/>
      </c>
      <c r="S630" s="93" t="str">
        <f t="shared" si="122"/>
        <v/>
      </c>
      <c r="T630" s="93" t="str">
        <f>IF(ISNUMBER('Форма 1'!AN630),INDEX('Предельники 2022'!$C$4:$X$28,MATCH('Форма 1'!$G630,'Предельники 2022'!$B$4:$B$28,0),MATCH(T$5,'Предельники 2022'!$C$3:$X$3,0)),"")</f>
        <v/>
      </c>
      <c r="U630" s="93" t="str">
        <f>IF(ISNUMBER('Форма 1'!AO630),INDEX('Предельники 2022'!$C$4:$X$28,MATCH('Форма 1'!$G630,'Предельники 2022'!$B$4:$B$28,0),MATCH(U$5,'Предельники 2022'!$C$3:$X$3,0)),"")</f>
        <v/>
      </c>
      <c r="V630" s="93" t="str">
        <f>IF(ISNUMBER('Форма 1'!AP630),INDEX('Предельники 2022'!$C$4:$X$28,MATCH('Форма 1'!$G630,'Предельники 2022'!$B$4:$B$28,0),MATCH(V$5,'Предельники 2022'!$C$3:$X$3,0)),"")</f>
        <v/>
      </c>
      <c r="W630" s="93" t="str">
        <f>IF(ISNUMBER('Форма 1'!AQ630),INDEX('Предельники 2022'!$C$4:$X$28,MATCH('Форма 1'!$G630,'Предельники 2022'!$B$4:$B$28,0),MATCH(W$5,'Предельники 2022'!$C$3:$X$3,0)),"")</f>
        <v/>
      </c>
      <c r="X630" s="30" t="str">
        <f>IF(ISNUMBER('Форма 1'!AR630),ROUND('Форма 1'!$I630*VLOOKUP('Форма 1'!$G630,'Предельники 2022'!$B$4:$X$28,'Форма 1'!AR$7),2),"")</f>
        <v/>
      </c>
      <c r="Y630" s="30" t="str">
        <f>IF(ISNUMBER('Форма 1'!AS630),ROUND('Форма 1'!$I630*VLOOKUP('Форма 1'!$G630,'Предельники 2022'!$B$4:$X$28,'Форма 1'!AS$7),2),"")</f>
        <v/>
      </c>
      <c r="Z630" s="30" t="str">
        <f>IF(ISNUMBER('Форма 1'!AT630),ROUND('Форма 1'!$I630*VLOOKUP('Форма 1'!$G630,'Предельники 2022'!$B$4:$X$28,'Форма 1'!AT$7),2),"")</f>
        <v/>
      </c>
      <c r="AA630" s="32"/>
      <c r="AB630" s="128">
        <f>'Форма 1'!T630</f>
        <v>46022</v>
      </c>
      <c r="AC630" s="130" t="str">
        <f>'Форма 1'!U630</f>
        <v>РО</v>
      </c>
    </row>
    <row r="631" spans="1:29" ht="15.75" x14ac:dyDescent="0.25">
      <c r="A631" s="147">
        <f t="shared" si="121"/>
        <v>0</v>
      </c>
      <c r="B631" s="148" t="str">
        <f>IF(ISBLANK('Форма 1'!B631),"",'Форма 1'!B631)</f>
        <v/>
      </c>
      <c r="C631" s="153" t="s">
        <v>1095</v>
      </c>
      <c r="D631" s="146">
        <f>IF(ISBLANK(C631),"Введите адрес",IF(C631='Форма 1'!C631,SUM(E631:K631,M631:S631,Форма2[[#This Row],[19]:[22]]),"Ошибка в адресе!"))</f>
        <v>7376597.6900000004</v>
      </c>
      <c r="E631" s="149">
        <f>SUM(E632)</f>
        <v>0</v>
      </c>
      <c r="F631" s="149">
        <f t="shared" ref="F631:S631" si="123">SUM(F632)</f>
        <v>0</v>
      </c>
      <c r="G631" s="149">
        <f t="shared" si="123"/>
        <v>0</v>
      </c>
      <c r="H631" s="149">
        <f t="shared" si="123"/>
        <v>0</v>
      </c>
      <c r="I631" s="149">
        <f t="shared" si="123"/>
        <v>7376597.6900000004</v>
      </c>
      <c r="J631" s="149">
        <f t="shared" si="123"/>
        <v>0</v>
      </c>
      <c r="K631" s="149">
        <f t="shared" si="123"/>
        <v>0</v>
      </c>
      <c r="L631" s="155">
        <f t="shared" si="123"/>
        <v>0</v>
      </c>
      <c r="M631" s="149">
        <f t="shared" si="123"/>
        <v>0</v>
      </c>
      <c r="N631" s="149">
        <f t="shared" si="123"/>
        <v>0</v>
      </c>
      <c r="O631" s="149">
        <f t="shared" si="123"/>
        <v>0</v>
      </c>
      <c r="P631" s="149">
        <f t="shared" si="123"/>
        <v>0</v>
      </c>
      <c r="Q631" s="149">
        <f t="shared" si="123"/>
        <v>0</v>
      </c>
      <c r="R631" s="149">
        <f t="shared" si="123"/>
        <v>0</v>
      </c>
      <c r="S631" s="149">
        <f t="shared" si="123"/>
        <v>0</v>
      </c>
      <c r="T631" s="93" t="str">
        <f>IF(ISNUMBER('Форма 1'!AN631),INDEX('Предельники 2022'!$C$4:$X$28,MATCH('Форма 1'!$G631,'Предельники 2022'!$B$4:$B$28,0),MATCH(T$5,'Предельники 2022'!$C$3:$X$3,0)),"")</f>
        <v/>
      </c>
      <c r="U631" s="93" t="str">
        <f>IF(ISNUMBER('Форма 1'!AO631),INDEX('Предельники 2022'!$C$4:$X$28,MATCH('Форма 1'!$G631,'Предельники 2022'!$B$4:$B$28,0),MATCH(U$5,'Предельники 2022'!$C$3:$X$3,0)),"")</f>
        <v/>
      </c>
      <c r="V631" s="93" t="str">
        <f>IF(ISNUMBER('Форма 1'!AP631),INDEX('Предельники 2022'!$C$4:$X$28,MATCH('Форма 1'!$G631,'Предельники 2022'!$B$4:$B$28,0),MATCH(V$5,'Предельники 2022'!$C$3:$X$3,0)),"")</f>
        <v/>
      </c>
      <c r="W631" s="93" t="str">
        <f>IF(ISNUMBER('Форма 1'!AQ631),INDEX('Предельники 2022'!$C$4:$X$28,MATCH('Форма 1'!$G631,'Предельники 2022'!$B$4:$B$28,0),MATCH(W$5,'Предельники 2022'!$C$3:$X$3,0)),"")</f>
        <v/>
      </c>
      <c r="X631" s="149">
        <f t="shared" ref="X631:Z631" si="124">SUM(X632)</f>
        <v>0</v>
      </c>
      <c r="Y631" s="149">
        <f t="shared" si="124"/>
        <v>0</v>
      </c>
      <c r="Z631" s="149">
        <f t="shared" si="124"/>
        <v>0</v>
      </c>
      <c r="AA631" s="146"/>
      <c r="AB631" s="150"/>
      <c r="AC631" s="151" t="str">
        <f>'Форма 1'!U631</f>
        <v/>
      </c>
    </row>
    <row r="632" spans="1:29" x14ac:dyDescent="0.25">
      <c r="A632" s="28">
        <f t="shared" si="121"/>
        <v>1</v>
      </c>
      <c r="B632" s="74" t="str">
        <f>IF(ISBLANK('Форма 1'!B632),"",'Форма 1'!B632)</f>
        <v>Осинский городской округ Пермского края</v>
      </c>
      <c r="C632" s="87" t="s">
        <v>435</v>
      </c>
      <c r="D632" s="29">
        <f>IF(ISBLANK(C632),"Введите адрес",IF(C632='Форма 1'!C632,SUM(E632:K632,M632:S632,Форма2[[#This Row],[19]:[22]]),"Ошибка в адресе!"))</f>
        <v>7376597.6900000004</v>
      </c>
      <c r="E632" s="30" t="str">
        <f>IF(ISNUMBER('Форма 1'!Z632),ROUND('Форма 1'!$I632*VLOOKUP('Форма 1'!$G632,'Предельники 2022'!$B$4:$X$28,'Форма 1'!Z$7),2),"")</f>
        <v/>
      </c>
      <c r="F632" s="30" t="str">
        <f>IF(ISNUMBER('Форма 1'!AA632),ROUND('Форма 1'!$I632*VLOOKUP('Форма 1'!$G632,'Предельники 2022'!$B$4:$X$28,'Форма 1'!AA$7),2),"")</f>
        <v/>
      </c>
      <c r="G632" s="30" t="str">
        <f>IF(ISNUMBER('Форма 1'!AB632),ROUND('Форма 1'!$I632*VLOOKUP('Форма 1'!$G632,'Предельники 2022'!$B$4:$X$28,'Форма 1'!AB$7),2),"")</f>
        <v/>
      </c>
      <c r="H632" s="30" t="str">
        <f>IF(ISNUMBER('Форма 1'!AC632),ROUND('Форма 1'!$I632*VLOOKUP('Форма 1'!$G632,'Предельники 2022'!$B$4:$X$28,'Форма 1'!AC$7),2),"")</f>
        <v/>
      </c>
      <c r="I632" s="30">
        <f>IF(ISNUMBER('Форма 1'!AD632),ROUND('Форма 1'!$I632*VLOOKUP('Форма 1'!$G632,'Предельники 2022'!$B$4:$X$28,'Форма 1'!AD$7),2),"")</f>
        <v>7376597.6900000004</v>
      </c>
      <c r="J632" s="30" t="str">
        <f>IF(ISNUMBER('Форма 1'!AE632),ROUND('Форма 1'!$I632*VLOOKUP('Форма 1'!$G632,'Предельники 2022'!$B$4:$X$28,'Форма 1'!AE$7),2),"")</f>
        <v/>
      </c>
      <c r="K632" s="30" t="str">
        <f>IF(ISNUMBER('Форма 1'!AF632),ROUND('Форма 1'!$I632*VLOOKUP('Форма 1'!$G632,'Предельники 2022'!$B$4:$X$28,'Форма 1'!AF$7),2),"")</f>
        <v/>
      </c>
      <c r="L632" s="31" t="str">
        <f>IF(ISBLANK('Форма 1'!AG632),"",'Форма 1'!AG632)</f>
        <v/>
      </c>
      <c r="M632" s="32" t="str">
        <f>IF(ISBLANK('Форма 1'!AH632),"",'Форма 1'!AH632)</f>
        <v/>
      </c>
      <c r="N632" s="30" t="str">
        <f>IF(ISNUMBER('Форма 1'!AI632),ROUND('Форма 1'!$I632*VLOOKUP('Форма 1'!$G632,'Предельники 2022'!$B$4:$X$28,'Форма 1'!AI$7),2),"")</f>
        <v/>
      </c>
      <c r="O632" s="30" t="str">
        <f>IF(ISNUMBER('Форма 1'!AJ632),ROUND('Форма 1'!$I632*VLOOKUP('Форма 1'!$G632,'Предельники 2022'!$B$4:$X$28,'Форма 1'!AJ$7),2),"")</f>
        <v/>
      </c>
      <c r="P632" s="30" t="str">
        <f>IF(ISNUMBER('Форма 1'!AK632),ROUND('Форма 1'!$I632*VLOOKUP('Форма 1'!$G632,'Предельники 2022'!$B$4:$X$28,'Форма 1'!AK$7),2),"")</f>
        <v/>
      </c>
      <c r="Q632" s="30" t="str">
        <f>IF(ISNUMBER('Форма 1'!AL632),ROUND('Форма 1'!$I632*VLOOKUP('Форма 1'!$G632,'Предельники 2022'!$B$4:$X$28,'Форма 1'!AL$7),2),"")</f>
        <v/>
      </c>
      <c r="R632" s="30" t="str">
        <f>IF(ISNUMBER('Форма 1'!AM632),ROUND('Форма 1'!$I632*VLOOKUP('Форма 1'!$G632,'Предельники 2022'!$B$4:$X$28,'Форма 1'!AM$7),2),"")</f>
        <v/>
      </c>
      <c r="S632" s="93" t="str">
        <f t="shared" si="122"/>
        <v/>
      </c>
      <c r="T632" s="93" t="str">
        <f>IF(ISNUMBER('Форма 1'!AN632),INDEX('Предельники 2022'!$C$4:$X$28,MATCH('Форма 1'!$G632,'Предельники 2022'!$B$4:$B$28,0),MATCH(T$5,'Предельники 2022'!$C$3:$X$3,0)),"")</f>
        <v/>
      </c>
      <c r="U632" s="93" t="str">
        <f>IF(ISNUMBER('Форма 1'!AO632),INDEX('Предельники 2022'!$C$4:$X$28,MATCH('Форма 1'!$G632,'Предельники 2022'!$B$4:$B$28,0),MATCH(U$5,'Предельники 2022'!$C$3:$X$3,0)),"")</f>
        <v/>
      </c>
      <c r="V632" s="93" t="str">
        <f>IF(ISNUMBER('Форма 1'!AP632),INDEX('Предельники 2022'!$C$4:$X$28,MATCH('Форма 1'!$G632,'Предельники 2022'!$B$4:$B$28,0),MATCH(V$5,'Предельники 2022'!$C$3:$X$3,0)),"")</f>
        <v/>
      </c>
      <c r="W632" s="93" t="str">
        <f>IF(ISNUMBER('Форма 1'!AQ632),INDEX('Предельники 2022'!$C$4:$X$28,MATCH('Форма 1'!$G632,'Предельники 2022'!$B$4:$B$28,0),MATCH(W$5,'Предельники 2022'!$C$3:$X$3,0)),"")</f>
        <v/>
      </c>
      <c r="X632" s="30" t="str">
        <f>IF(ISNUMBER('Форма 1'!AR632),ROUND('Форма 1'!$I632*VLOOKUP('Форма 1'!$G632,'Предельники 2022'!$B$4:$X$28,'Форма 1'!AR$7),2),"")</f>
        <v/>
      </c>
      <c r="Y632" s="30" t="str">
        <f>IF(ISNUMBER('Форма 1'!AS632),ROUND('Форма 1'!$I632*VLOOKUP('Форма 1'!$G632,'Предельники 2022'!$B$4:$X$28,'Форма 1'!AS$7),2),"")</f>
        <v/>
      </c>
      <c r="Z632" s="30" t="str">
        <f>IF(ISNUMBER('Форма 1'!AT632),ROUND('Форма 1'!$I632*VLOOKUP('Форма 1'!$G632,'Предельники 2022'!$B$4:$X$28,'Форма 1'!AT$7),2),"")</f>
        <v/>
      </c>
      <c r="AA632" s="32"/>
      <c r="AB632" s="128">
        <f>'Форма 1'!T632</f>
        <v>46022</v>
      </c>
      <c r="AC632" s="130" t="str">
        <f>'Форма 1'!U632</f>
        <v>СС</v>
      </c>
    </row>
    <row r="633" spans="1:29" ht="15.75" x14ac:dyDescent="0.25">
      <c r="A633" s="147">
        <f>IF(NOT(ISERROR("Пермского края"=MID(C633,FIND("Пермского края",C633),14)))=$C$1,0,IF(NOT(ISERROR("город Пермь"=MID(C633,FIND("город Пермь",C633),11)))=$C$1,0,IF(NOT(ISERROR("Итого"=MID(C633,FIND("Итого",C633),5)))=$C$1,0,IF(NOT(ISERROR("Всего"=MID(C633,FIND("Всего",C633),5)))=$C$1,0,#REF!+1))))</f>
        <v>0</v>
      </c>
      <c r="B633" s="148" t="str">
        <f>IF(ISBLANK('Форма 1'!B633),"",'Форма 1'!B633)</f>
        <v/>
      </c>
      <c r="C633" s="153" t="s">
        <v>1097</v>
      </c>
      <c r="D633" s="146">
        <f>IF(ISBLANK(C633),"Введите адрес",IF(C633='Форма 1'!C633,SUM(E633:K633,M633:S633,Форма2[[#This Row],[19]:[22]]),"Ошибка в адресе!"))</f>
        <v>7865065.120000001</v>
      </c>
      <c r="E633" s="149">
        <f>SUM(E634)</f>
        <v>513934.75</v>
      </c>
      <c r="F633" s="149">
        <f t="shared" ref="F633:S633" si="125">SUM(F634)</f>
        <v>5832203.3200000003</v>
      </c>
      <c r="G633" s="149">
        <f t="shared" si="125"/>
        <v>0</v>
      </c>
      <c r="H633" s="149">
        <f t="shared" si="125"/>
        <v>262313.48</v>
      </c>
      <c r="I633" s="149">
        <f t="shared" si="125"/>
        <v>809012.25</v>
      </c>
      <c r="J633" s="149">
        <f t="shared" si="125"/>
        <v>447601.32</v>
      </c>
      <c r="K633" s="149">
        <f t="shared" si="125"/>
        <v>0</v>
      </c>
      <c r="L633" s="155">
        <f t="shared" si="125"/>
        <v>0</v>
      </c>
      <c r="M633" s="149">
        <f t="shared" si="125"/>
        <v>0</v>
      </c>
      <c r="N633" s="149">
        <f t="shared" si="125"/>
        <v>0</v>
      </c>
      <c r="O633" s="149">
        <f t="shared" si="125"/>
        <v>0</v>
      </c>
      <c r="P633" s="149">
        <f t="shared" si="125"/>
        <v>0</v>
      </c>
      <c r="Q633" s="149">
        <f t="shared" si="125"/>
        <v>0</v>
      </c>
      <c r="R633" s="149">
        <f t="shared" si="125"/>
        <v>0</v>
      </c>
      <c r="S633" s="149">
        <f t="shared" si="125"/>
        <v>0</v>
      </c>
      <c r="T633" s="93" t="str">
        <f>IF(ISNUMBER('Форма 1'!AN633),INDEX('Предельники 2022'!$C$4:$X$28,MATCH('Форма 1'!$G633,'Предельники 2022'!$B$4:$B$28,0),MATCH(T$5,'Предельники 2022'!$C$3:$X$3,0)),"")</f>
        <v/>
      </c>
      <c r="U633" s="93" t="str">
        <f>IF(ISNUMBER('Форма 1'!AO633),INDEX('Предельники 2022'!$C$4:$X$28,MATCH('Форма 1'!$G633,'Предельники 2022'!$B$4:$B$28,0),MATCH(U$5,'Предельники 2022'!$C$3:$X$3,0)),"")</f>
        <v/>
      </c>
      <c r="V633" s="93" t="str">
        <f>IF(ISNUMBER('Форма 1'!AP633),INDEX('Предельники 2022'!$C$4:$X$28,MATCH('Форма 1'!$G633,'Предельники 2022'!$B$4:$B$28,0),MATCH(V$5,'Предельники 2022'!$C$3:$X$3,0)),"")</f>
        <v/>
      </c>
      <c r="W633" s="93" t="str">
        <f>IF(ISNUMBER('Форма 1'!AQ633),INDEX('Предельники 2022'!$C$4:$X$28,MATCH('Форма 1'!$G633,'Предельники 2022'!$B$4:$B$28,0),MATCH(W$5,'Предельники 2022'!$C$3:$X$3,0)),"")</f>
        <v/>
      </c>
      <c r="X633" s="149">
        <f t="shared" ref="X633:Z633" si="126">SUM(X634)</f>
        <v>0</v>
      </c>
      <c r="Y633" s="149">
        <f t="shared" si="126"/>
        <v>0</v>
      </c>
      <c r="Z633" s="149">
        <f t="shared" si="126"/>
        <v>0</v>
      </c>
      <c r="AA633" s="146"/>
      <c r="AB633" s="150"/>
      <c r="AC633" s="151" t="str">
        <f>'Форма 1'!U633</f>
        <v/>
      </c>
    </row>
    <row r="634" spans="1:29" x14ac:dyDescent="0.25">
      <c r="A634" s="28">
        <f t="shared" si="121"/>
        <v>1</v>
      </c>
      <c r="B634" s="74" t="str">
        <f>IF(ISBLANK('Форма 1'!B634),"",'Форма 1'!B634)</f>
        <v>Очерский городской округ Пермского края</v>
      </c>
      <c r="C634" s="87" t="s">
        <v>337</v>
      </c>
      <c r="D634" s="29">
        <f>IF(ISBLANK(C634),"Введите адрес",IF(C634='Форма 1'!C634,SUM(E634:K634,M634:S634,Форма2[[#This Row],[19]:[22]]),"Ошибка в адресе!"))</f>
        <v>7865065.120000001</v>
      </c>
      <c r="E634" s="30">
        <f>IF(ISNUMBER('Форма 1'!Z634),ROUND('Форма 1'!$I634*VLOOKUP('Форма 1'!$G634,'Предельники 2022'!$B$4:$X$28,'Форма 1'!Z$7),2),"")</f>
        <v>513934.75</v>
      </c>
      <c r="F634" s="30">
        <f>IF(ISNUMBER('Форма 1'!AA634),ROUND('Форма 1'!$I634*VLOOKUP('Форма 1'!$G634,'Предельники 2022'!$B$4:$X$28,'Форма 1'!AA$7),2),"")</f>
        <v>5832203.3200000003</v>
      </c>
      <c r="G634" s="30" t="str">
        <f>IF(ISNUMBER('Форма 1'!AB634),ROUND('Форма 1'!$I634*VLOOKUP('Форма 1'!$G634,'Предельники 2022'!$B$4:$X$28,'Форма 1'!AB$7),2),"")</f>
        <v/>
      </c>
      <c r="H634" s="30">
        <f>IF(ISNUMBER('Форма 1'!AC634),ROUND('Форма 1'!$I634*VLOOKUP('Форма 1'!$G634,'Предельники 2022'!$B$4:$X$28,'Форма 1'!AC$7),2),"")</f>
        <v>262313.48</v>
      </c>
      <c r="I634" s="30">
        <f>IF(ISNUMBER('Форма 1'!AD634),ROUND('Форма 1'!$I634*VLOOKUP('Форма 1'!$G634,'Предельники 2022'!$B$4:$X$28,'Форма 1'!AD$7),2),"")</f>
        <v>809012.25</v>
      </c>
      <c r="J634" s="30">
        <f>IF(ISNUMBER('Форма 1'!AE634),ROUND('Форма 1'!$I634*VLOOKUP('Форма 1'!$G634,'Предельники 2022'!$B$4:$X$28,'Форма 1'!AE$7),2),"")</f>
        <v>447601.32</v>
      </c>
      <c r="K634" s="30" t="str">
        <f>IF(ISNUMBER('Форма 1'!AF634),ROUND('Форма 1'!$I634*VLOOKUP('Форма 1'!$G634,'Предельники 2022'!$B$4:$X$28,'Форма 1'!AF$7),2),"")</f>
        <v/>
      </c>
      <c r="L634" s="31" t="str">
        <f>IF(ISBLANK('Форма 1'!AG634),"",'Форма 1'!AG634)</f>
        <v/>
      </c>
      <c r="M634" s="32" t="str">
        <f>IF(ISBLANK('Форма 1'!AH634),"",'Форма 1'!AH634)</f>
        <v/>
      </c>
      <c r="N634" s="30" t="str">
        <f>IF(ISNUMBER('Форма 1'!AI634),ROUND('Форма 1'!$I634*VLOOKUP('Форма 1'!$G634,'Предельники 2022'!$B$4:$X$28,'Форма 1'!AI$7),2),"")</f>
        <v/>
      </c>
      <c r="O634" s="30" t="str">
        <f>IF(ISNUMBER('Форма 1'!AJ634),ROUND('Форма 1'!$I634*VLOOKUP('Форма 1'!$G634,'Предельники 2022'!$B$4:$X$28,'Форма 1'!AJ$7),2),"")</f>
        <v/>
      </c>
      <c r="P634" s="30" t="str">
        <f>IF(ISNUMBER('Форма 1'!AK634),ROUND('Форма 1'!$I634*VLOOKUP('Форма 1'!$G634,'Предельники 2022'!$B$4:$X$28,'Форма 1'!AK$7),2),"")</f>
        <v/>
      </c>
      <c r="Q634" s="30" t="str">
        <f>IF(ISNUMBER('Форма 1'!AL634),ROUND('Форма 1'!$I634*VLOOKUP('Форма 1'!$G634,'Предельники 2022'!$B$4:$X$28,'Форма 1'!AL$7),2),"")</f>
        <v/>
      </c>
      <c r="R634" s="30" t="str">
        <f>IF(ISNUMBER('Форма 1'!AM634),ROUND('Форма 1'!$I634*VLOOKUP('Форма 1'!$G634,'Предельники 2022'!$B$4:$X$28,'Форма 1'!AM$7),2),"")</f>
        <v/>
      </c>
      <c r="S634" s="93" t="str">
        <f t="shared" si="122"/>
        <v/>
      </c>
      <c r="T634" s="93" t="str">
        <f>IF(ISNUMBER('Форма 1'!AN634),INDEX('Предельники 2022'!$C$4:$X$28,MATCH('Форма 1'!$G634,'Предельники 2022'!$B$4:$B$28,0),MATCH(T$5,'Предельники 2022'!$C$3:$X$3,0)),"")</f>
        <v/>
      </c>
      <c r="U634" s="93" t="str">
        <f>IF(ISNUMBER('Форма 1'!AO634),INDEX('Предельники 2022'!$C$4:$X$28,MATCH('Форма 1'!$G634,'Предельники 2022'!$B$4:$B$28,0),MATCH(U$5,'Предельники 2022'!$C$3:$X$3,0)),"")</f>
        <v/>
      </c>
      <c r="V634" s="93" t="str">
        <f>IF(ISNUMBER('Форма 1'!AP634),INDEX('Предельники 2022'!$C$4:$X$28,MATCH('Форма 1'!$G634,'Предельники 2022'!$B$4:$B$28,0),MATCH(V$5,'Предельники 2022'!$C$3:$X$3,0)),"")</f>
        <v/>
      </c>
      <c r="W634" s="93" t="str">
        <f>IF(ISNUMBER('Форма 1'!AQ634),INDEX('Предельники 2022'!$C$4:$X$28,MATCH('Форма 1'!$G634,'Предельники 2022'!$B$4:$B$28,0),MATCH(W$5,'Предельники 2022'!$C$3:$X$3,0)),"")</f>
        <v/>
      </c>
      <c r="X634" s="30" t="str">
        <f>IF(ISNUMBER('Форма 1'!AR634),ROUND('Форма 1'!$I634*VLOOKUP('Форма 1'!$G634,'Предельники 2022'!$B$4:$X$28,'Форма 1'!AR$7),2),"")</f>
        <v/>
      </c>
      <c r="Y634" s="30" t="str">
        <f>IF(ISNUMBER('Форма 1'!AS634),ROUND('Форма 1'!$I634*VLOOKUP('Форма 1'!$G634,'Предельники 2022'!$B$4:$X$28,'Форма 1'!AS$7),2),"")</f>
        <v/>
      </c>
      <c r="Z634" s="30" t="str">
        <f>IF(ISNUMBER('Форма 1'!AT634),ROUND('Форма 1'!$I634*VLOOKUP('Форма 1'!$G634,'Предельники 2022'!$B$4:$X$28,'Форма 1'!AT$7),2),"")</f>
        <v/>
      </c>
      <c r="AA634" s="32"/>
      <c r="AB634" s="128">
        <f>'Форма 1'!T634</f>
        <v>46022</v>
      </c>
      <c r="AC634" s="130" t="str">
        <f>'Форма 1'!U634</f>
        <v>РО</v>
      </c>
    </row>
    <row r="635" spans="1:29" ht="15.75" x14ac:dyDescent="0.25">
      <c r="A635" s="147">
        <f t="shared" si="121"/>
        <v>0</v>
      </c>
      <c r="B635" s="148" t="str">
        <f>IF(ISBLANK('Форма 1'!B635),"",'Форма 1'!B635)</f>
        <v/>
      </c>
      <c r="C635" s="153" t="s">
        <v>1852</v>
      </c>
      <c r="D635" s="146">
        <f>IF(ISBLANK(C635),"Введите адрес",IF(C635='Форма 1'!C635,SUM(E635:K635,M635:S635,Форма2[[#This Row],[19]:[22]]),"Ошибка в адресе!"))</f>
        <v>2477035885.7299995</v>
      </c>
      <c r="E635" s="149">
        <f>SUM(E636:E810)</f>
        <v>66280360.32</v>
      </c>
      <c r="F635" s="149">
        <f t="shared" ref="F635:S635" si="127">SUM(F636:F810)</f>
        <v>330497223.51999992</v>
      </c>
      <c r="G635" s="149">
        <f t="shared" si="127"/>
        <v>15674959.259999998</v>
      </c>
      <c r="H635" s="149">
        <f t="shared" si="127"/>
        <v>41517285.68</v>
      </c>
      <c r="I635" s="149">
        <f t="shared" si="127"/>
        <v>90890422.75</v>
      </c>
      <c r="J635" s="149">
        <f t="shared" si="127"/>
        <v>40889508.81000001</v>
      </c>
      <c r="K635" s="149">
        <f t="shared" si="127"/>
        <v>31815467.830000002</v>
      </c>
      <c r="L635" s="155">
        <f t="shared" si="127"/>
        <v>192</v>
      </c>
      <c r="M635" s="149">
        <f t="shared" si="127"/>
        <v>654279604.08000004</v>
      </c>
      <c r="N635" s="149">
        <f t="shared" si="127"/>
        <v>678173353.57999992</v>
      </c>
      <c r="O635" s="149">
        <f t="shared" si="127"/>
        <v>428336123.1099999</v>
      </c>
      <c r="P635" s="149">
        <f t="shared" si="127"/>
        <v>44623770.920000002</v>
      </c>
      <c r="Q635" s="149">
        <f t="shared" si="127"/>
        <v>0</v>
      </c>
      <c r="R635" s="149">
        <f t="shared" si="127"/>
        <v>53444288.11999999</v>
      </c>
      <c r="S635" s="149">
        <f t="shared" si="127"/>
        <v>613517.75</v>
      </c>
      <c r="T635" s="93" t="str">
        <f>IF(ISNUMBER('Форма 1'!AN635),INDEX('Предельники 2022'!$C$4:$X$28,MATCH('Форма 1'!$G635,'Предельники 2022'!$B$4:$B$28,0),MATCH(T$5,'Предельники 2022'!$C$3:$X$3,0)),"")</f>
        <v/>
      </c>
      <c r="U635" s="93" t="str">
        <f>IF(ISNUMBER('Форма 1'!AO635),INDEX('Предельники 2022'!$C$4:$X$28,MATCH('Форма 1'!$G635,'Предельники 2022'!$B$4:$B$28,0),MATCH(U$5,'Предельники 2022'!$C$3:$X$3,0)),"")</f>
        <v/>
      </c>
      <c r="V635" s="93" t="str">
        <f>IF(ISNUMBER('Форма 1'!AP635),INDEX('Предельники 2022'!$C$4:$X$28,MATCH('Форма 1'!$G635,'Предельники 2022'!$B$4:$B$28,0),MATCH(V$5,'Предельники 2022'!$C$3:$X$3,0)),"")</f>
        <v/>
      </c>
      <c r="W635" s="93" t="str">
        <f>IF(ISNUMBER('Форма 1'!AQ635),INDEX('Предельники 2022'!$C$4:$X$28,MATCH('Форма 1'!$G635,'Предельники 2022'!$B$4:$B$28,0),MATCH(W$5,'Предельники 2022'!$C$3:$X$3,0)),"")</f>
        <v/>
      </c>
      <c r="X635" s="149">
        <f t="shared" ref="X635:Z635" si="128">SUM(X636:X810)</f>
        <v>0</v>
      </c>
      <c r="Y635" s="149">
        <f t="shared" si="128"/>
        <v>0</v>
      </c>
      <c r="Z635" s="149">
        <f t="shared" si="128"/>
        <v>0</v>
      </c>
      <c r="AA635" s="146"/>
      <c r="AB635" s="150"/>
      <c r="AC635" s="151" t="str">
        <f>'Форма 1'!U635</f>
        <v/>
      </c>
    </row>
    <row r="636" spans="1:29" x14ac:dyDescent="0.25">
      <c r="A636" s="28">
        <f t="shared" si="121"/>
        <v>1</v>
      </c>
      <c r="B636" s="74" t="str">
        <f>IF(ISBLANK('Форма 1'!B636),"",'Форма 1'!B636)</f>
        <v>Пермский городской округ, город Пермь</v>
      </c>
      <c r="C636" s="87" t="s">
        <v>260</v>
      </c>
      <c r="D636" s="29">
        <f>IF(ISBLANK(C636),"Введите адрес",IF(C636='Форма 1'!C636,SUM(E636:K636,M636:S636,Форма2[[#This Row],[19]:[22]]),"Ошибка в адресе!"))</f>
        <v>8798012.7200000007</v>
      </c>
      <c r="E636" s="30" t="str">
        <f>IF(ISNUMBER('Форма 1'!Z636),ROUND('Форма 1'!$I636*VLOOKUP('Форма 1'!$G636,'Предельники 2022'!$B$4:$X$28,'Форма 1'!Z$7),2),"")</f>
        <v/>
      </c>
      <c r="F636" s="30" t="str">
        <f>IF(ISNUMBER('Форма 1'!AA636),ROUND('Форма 1'!$I636*VLOOKUP('Форма 1'!$G636,'Предельники 2022'!$B$4:$X$28,'Форма 1'!AA$7),2),"")</f>
        <v/>
      </c>
      <c r="G636" s="30" t="str">
        <f>IF(ISNUMBER('Форма 1'!AB636),ROUND('Форма 1'!$I636*VLOOKUP('Форма 1'!$G636,'Предельники 2022'!$B$4:$X$28,'Форма 1'!AB$7),2),"")</f>
        <v/>
      </c>
      <c r="H636" s="30" t="str">
        <f>IF(ISNUMBER('Форма 1'!AC636),ROUND('Форма 1'!$I636*VLOOKUP('Форма 1'!$G636,'Предельники 2022'!$B$4:$X$28,'Форма 1'!AC$7),2),"")</f>
        <v/>
      </c>
      <c r="I636" s="30" t="str">
        <f>IF(ISNUMBER('Форма 1'!AD636),ROUND('Форма 1'!$I636*VLOOKUP('Форма 1'!$G636,'Предельники 2022'!$B$4:$X$28,'Форма 1'!AD$7),2),"")</f>
        <v/>
      </c>
      <c r="J636" s="30" t="str">
        <f>IF(ISNUMBER('Форма 1'!AE636),ROUND('Форма 1'!$I636*VLOOKUP('Форма 1'!$G636,'Предельники 2022'!$B$4:$X$28,'Форма 1'!AE$7),2),"")</f>
        <v/>
      </c>
      <c r="K636" s="30" t="str">
        <f>IF(ISNUMBER('Форма 1'!AF636),ROUND('Форма 1'!$I636*VLOOKUP('Форма 1'!$G636,'Предельники 2022'!$B$4:$X$28,'Форма 1'!AF$7),2),"")</f>
        <v/>
      </c>
      <c r="L636" s="31" t="str">
        <f>IF(ISBLANK('Форма 1'!AG636),"",'Форма 1'!AG636)</f>
        <v/>
      </c>
      <c r="M636" s="32" t="str">
        <f>IF(ISBLANK('Форма 1'!AH636),"",'Форма 1'!AH636)</f>
        <v/>
      </c>
      <c r="N636" s="30" t="str">
        <f>IF(ISNUMBER('Форма 1'!AI636),ROUND('Форма 1'!$I636*VLOOKUP('Форма 1'!$G636,'Предельники 2022'!$B$4:$X$28,'Форма 1'!AI$7),2),"")</f>
        <v/>
      </c>
      <c r="O636" s="30">
        <f>IF(ISNUMBER('Форма 1'!AJ636),ROUND('Форма 1'!$I636*VLOOKUP('Форма 1'!$G636,'Предельники 2022'!$B$4:$X$28,'Форма 1'!AJ$7),2),"")</f>
        <v>8798012.7200000007</v>
      </c>
      <c r="P636" s="30" t="str">
        <f>IF(ISNUMBER('Форма 1'!AK636),ROUND('Форма 1'!$I636*VLOOKUP('Форма 1'!$G636,'Предельники 2022'!$B$4:$X$28,'Форма 1'!AK$7),2),"")</f>
        <v/>
      </c>
      <c r="Q636" s="30" t="str">
        <f>IF(ISNUMBER('Форма 1'!AL636),ROUND('Форма 1'!$I636*VLOOKUP('Форма 1'!$G636,'Предельники 2022'!$B$4:$X$28,'Форма 1'!AL$7),2),"")</f>
        <v/>
      </c>
      <c r="R636" s="30" t="str">
        <f>IF(ISNUMBER('Форма 1'!AM636),ROUND('Форма 1'!$I636*VLOOKUP('Форма 1'!$G636,'Предельники 2022'!$B$4:$X$28,'Форма 1'!AM$7),2),"")</f>
        <v/>
      </c>
      <c r="S636" s="93" t="str">
        <f t="shared" si="122"/>
        <v/>
      </c>
      <c r="T636" s="93" t="str">
        <f>IF(ISNUMBER('Форма 1'!AN636),INDEX('Предельники 2022'!$C$4:$X$28,MATCH('Форма 1'!$G636,'Предельники 2022'!$B$4:$B$28,0),MATCH(T$5,'Предельники 2022'!$C$3:$X$3,0)),"")</f>
        <v/>
      </c>
      <c r="U636" s="93" t="str">
        <f>IF(ISNUMBER('Форма 1'!AO636),INDEX('Предельники 2022'!$C$4:$X$28,MATCH('Форма 1'!$G636,'Предельники 2022'!$B$4:$B$28,0),MATCH(U$5,'Предельники 2022'!$C$3:$X$3,0)),"")</f>
        <v/>
      </c>
      <c r="V636" s="93" t="str">
        <f>IF(ISNUMBER('Форма 1'!AP636),INDEX('Предельники 2022'!$C$4:$X$28,MATCH('Форма 1'!$G636,'Предельники 2022'!$B$4:$B$28,0),MATCH(V$5,'Предельники 2022'!$C$3:$X$3,0)),"")</f>
        <v/>
      </c>
      <c r="W636" s="93" t="str">
        <f>IF(ISNUMBER('Форма 1'!AQ636),INDEX('Предельники 2022'!$C$4:$X$28,MATCH('Форма 1'!$G636,'Предельники 2022'!$B$4:$B$28,0),MATCH(W$5,'Предельники 2022'!$C$3:$X$3,0)),"")</f>
        <v/>
      </c>
      <c r="X636" s="30" t="str">
        <f>IF(ISNUMBER('Форма 1'!AR636),ROUND('Форма 1'!$I636*VLOOKUP('Форма 1'!$G636,'Предельники 2022'!$B$4:$X$28,'Форма 1'!AR$7),2),"")</f>
        <v/>
      </c>
      <c r="Y636" s="30" t="str">
        <f>IF(ISNUMBER('Форма 1'!AS636),ROUND('Форма 1'!$I636*VLOOKUP('Форма 1'!$G636,'Предельники 2022'!$B$4:$X$28,'Форма 1'!AS$7),2),"")</f>
        <v/>
      </c>
      <c r="Z636" s="30" t="str">
        <f>IF(ISNUMBER('Форма 1'!AT636),ROUND('Форма 1'!$I636*VLOOKUP('Форма 1'!$G636,'Предельники 2022'!$B$4:$X$28,'Форма 1'!AT$7),2),"")</f>
        <v/>
      </c>
      <c r="AA636" s="32"/>
      <c r="AB636" s="128">
        <f>'Форма 1'!T636</f>
        <v>46022</v>
      </c>
      <c r="AC636" s="130" t="str">
        <f>'Форма 1'!U636</f>
        <v>РО</v>
      </c>
    </row>
    <row r="637" spans="1:29" x14ac:dyDescent="0.25">
      <c r="A637" s="28">
        <f t="shared" si="121"/>
        <v>2</v>
      </c>
      <c r="B637" s="74" t="str">
        <f>IF(ISBLANK('Форма 1'!B637),"",'Форма 1'!B637)</f>
        <v>Пермский городской округ, город Пермь</v>
      </c>
      <c r="C637" s="87" t="s">
        <v>424</v>
      </c>
      <c r="D637" s="29">
        <f>IF(ISBLANK(C637),"Введите адрес",IF(C637='Форма 1'!C637,SUM(E637:K637,M637:S637,Форма2[[#This Row],[19]:[22]]),"Ошибка в адресе!"))</f>
        <v>1394451.43</v>
      </c>
      <c r="E637" s="30" t="str">
        <f>IF(ISNUMBER('Форма 1'!Z637),ROUND('Форма 1'!$I637*VLOOKUP('Форма 1'!$G637,'Предельники 2022'!$B$4:$X$28,'Форма 1'!Z$7),2),"")</f>
        <v/>
      </c>
      <c r="F637" s="30" t="str">
        <f>IF(ISNUMBER('Форма 1'!AA637),ROUND('Форма 1'!$I637*VLOOKUP('Форма 1'!$G637,'Предельники 2022'!$B$4:$X$28,'Форма 1'!AA$7),2),"")</f>
        <v/>
      </c>
      <c r="G637" s="30" t="str">
        <f>IF(ISNUMBER('Форма 1'!AB637),ROUND('Форма 1'!$I637*VLOOKUP('Форма 1'!$G637,'Предельники 2022'!$B$4:$X$28,'Форма 1'!AB$7),2),"")</f>
        <v/>
      </c>
      <c r="H637" s="30">
        <f>IF(ISNUMBER('Форма 1'!AC637),ROUND('Форма 1'!$I637*VLOOKUP('Форма 1'!$G637,'Предельники 2022'!$B$4:$X$28,'Форма 1'!AC$7),2),"")</f>
        <v>1394451.43</v>
      </c>
      <c r="I637" s="30" t="str">
        <f>IF(ISNUMBER('Форма 1'!AD637),ROUND('Форма 1'!$I637*VLOOKUP('Форма 1'!$G637,'Предельники 2022'!$B$4:$X$28,'Форма 1'!AD$7),2),"")</f>
        <v/>
      </c>
      <c r="J637" s="30" t="str">
        <f>IF(ISNUMBER('Форма 1'!AE637),ROUND('Форма 1'!$I637*VLOOKUP('Форма 1'!$G637,'Предельники 2022'!$B$4:$X$28,'Форма 1'!AE$7),2),"")</f>
        <v/>
      </c>
      <c r="K637" s="30" t="str">
        <f>IF(ISNUMBER('Форма 1'!AF637),ROUND('Форма 1'!$I637*VLOOKUP('Форма 1'!$G637,'Предельники 2022'!$B$4:$X$28,'Форма 1'!AF$7),2),"")</f>
        <v/>
      </c>
      <c r="L637" s="31" t="str">
        <f>IF(ISBLANK('Форма 1'!AG637),"",'Форма 1'!AG637)</f>
        <v/>
      </c>
      <c r="M637" s="32" t="str">
        <f>IF(ISBLANK('Форма 1'!AH637),"",'Форма 1'!AH637)</f>
        <v/>
      </c>
      <c r="N637" s="30" t="str">
        <f>IF(ISNUMBER('Форма 1'!AI637),ROUND('Форма 1'!$I637*VLOOKUP('Форма 1'!$G637,'Предельники 2022'!$B$4:$X$28,'Форма 1'!AI$7),2),"")</f>
        <v/>
      </c>
      <c r="O637" s="30" t="str">
        <f>IF(ISNUMBER('Форма 1'!AJ637),ROUND('Форма 1'!$I637*VLOOKUP('Форма 1'!$G637,'Предельники 2022'!$B$4:$X$28,'Форма 1'!AJ$7),2),"")</f>
        <v/>
      </c>
      <c r="P637" s="30" t="str">
        <f>IF(ISNUMBER('Форма 1'!AK637),ROUND('Форма 1'!$I637*VLOOKUP('Форма 1'!$G637,'Предельники 2022'!$B$4:$X$28,'Форма 1'!AK$7),2),"")</f>
        <v/>
      </c>
      <c r="Q637" s="30" t="str">
        <f>IF(ISNUMBER('Форма 1'!AL637),ROUND('Форма 1'!$I637*VLOOKUP('Форма 1'!$G637,'Предельники 2022'!$B$4:$X$28,'Форма 1'!AL$7),2),"")</f>
        <v/>
      </c>
      <c r="R637" s="30" t="str">
        <f>IF(ISNUMBER('Форма 1'!AM637),ROUND('Форма 1'!$I637*VLOOKUP('Форма 1'!$G637,'Предельники 2022'!$B$4:$X$28,'Форма 1'!AM$7),2),"")</f>
        <v/>
      </c>
      <c r="S637" s="93" t="str">
        <f t="shared" si="122"/>
        <v/>
      </c>
      <c r="T637" s="93" t="str">
        <f>IF(ISNUMBER('Форма 1'!AN637),INDEX('Предельники 2022'!$C$4:$X$28,MATCH('Форма 1'!$G637,'Предельники 2022'!$B$4:$B$28,0),MATCH(T$5,'Предельники 2022'!$C$3:$X$3,0)),"")</f>
        <v/>
      </c>
      <c r="U637" s="93" t="str">
        <f>IF(ISNUMBER('Форма 1'!AO637),INDEX('Предельники 2022'!$C$4:$X$28,MATCH('Форма 1'!$G637,'Предельники 2022'!$B$4:$B$28,0),MATCH(U$5,'Предельники 2022'!$C$3:$X$3,0)),"")</f>
        <v/>
      </c>
      <c r="V637" s="93" t="str">
        <f>IF(ISNUMBER('Форма 1'!AP637),INDEX('Предельники 2022'!$C$4:$X$28,MATCH('Форма 1'!$G637,'Предельники 2022'!$B$4:$B$28,0),MATCH(V$5,'Предельники 2022'!$C$3:$X$3,0)),"")</f>
        <v/>
      </c>
      <c r="W637" s="93" t="str">
        <f>IF(ISNUMBER('Форма 1'!AQ637),INDEX('Предельники 2022'!$C$4:$X$28,MATCH('Форма 1'!$G637,'Предельники 2022'!$B$4:$B$28,0),MATCH(W$5,'Предельники 2022'!$C$3:$X$3,0)),"")</f>
        <v/>
      </c>
      <c r="X637" s="30" t="str">
        <f>IF(ISNUMBER('Форма 1'!AR637),ROUND('Форма 1'!$I637*VLOOKUP('Форма 1'!$G637,'Предельники 2022'!$B$4:$X$28,'Форма 1'!AR$7),2),"")</f>
        <v/>
      </c>
      <c r="Y637" s="30" t="str">
        <f>IF(ISNUMBER('Форма 1'!AS637),ROUND('Форма 1'!$I637*VLOOKUP('Форма 1'!$G637,'Предельники 2022'!$B$4:$X$28,'Форма 1'!AS$7),2),"")</f>
        <v/>
      </c>
      <c r="Z637" s="30" t="str">
        <f>IF(ISNUMBER('Форма 1'!AT637),ROUND('Форма 1'!$I637*VLOOKUP('Форма 1'!$G637,'Предельники 2022'!$B$4:$X$28,'Форма 1'!AT$7),2),"")</f>
        <v/>
      </c>
      <c r="AA637" s="32"/>
      <c r="AB637" s="128">
        <f>'Форма 1'!T637</f>
        <v>46022</v>
      </c>
      <c r="AC637" s="130" t="str">
        <f>'Форма 1'!U637</f>
        <v>СС</v>
      </c>
    </row>
    <row r="638" spans="1:29" x14ac:dyDescent="0.25">
      <c r="A638" s="28">
        <f t="shared" si="121"/>
        <v>3</v>
      </c>
      <c r="B638" s="74" t="str">
        <f>IF(ISBLANK('Форма 1'!B638),"",'Форма 1'!B638)</f>
        <v>Пермский городской округ, город Пермь</v>
      </c>
      <c r="C638" s="87" t="s">
        <v>339</v>
      </c>
      <c r="D638" s="29">
        <f>IF(ISBLANK(C638),"Введите адрес",IF(C638='Форма 1'!C638,SUM(E638:K638,M638:S638,Форма2[[#This Row],[19]:[22]]),"Ошибка в адресе!"))</f>
        <v>11482835.07</v>
      </c>
      <c r="E638" s="30">
        <f>IF(ISNUMBER('Форма 1'!Z638),ROUND('Форма 1'!$I638*VLOOKUP('Форма 1'!$G638,'Предельники 2022'!$B$4:$X$28,'Форма 1'!Z$7),2),"")</f>
        <v>1154625.3799999999</v>
      </c>
      <c r="F638" s="30">
        <f>IF(ISNUMBER('Форма 1'!AA638),ROUND('Форма 1'!$I638*VLOOKUP('Форма 1'!$G638,'Предельники 2022'!$B$4:$X$28,'Форма 1'!AA$7),2),"")</f>
        <v>5527784.8399999999</v>
      </c>
      <c r="G638" s="30">
        <f>IF(ISNUMBER('Форма 1'!AB638),ROUND('Форма 1'!$I638*VLOOKUP('Форма 1'!$G638,'Предельники 2022'!$B$4:$X$28,'Форма 1'!AB$7),2),"")</f>
        <v>1163047.1399999999</v>
      </c>
      <c r="H638" s="30">
        <f>IF(ISNUMBER('Форма 1'!AC638),ROUND('Форма 1'!$I638*VLOOKUP('Форма 1'!$G638,'Предельники 2022'!$B$4:$X$28,'Форма 1'!AC$7),2),"")</f>
        <v>722404.71</v>
      </c>
      <c r="I638" s="30">
        <f>IF(ISNUMBER('Форма 1'!AD638),ROUND('Форма 1'!$I638*VLOOKUP('Форма 1'!$G638,'Предельники 2022'!$B$4:$X$28,'Форма 1'!AD$7),2),"")</f>
        <v>1903228.65</v>
      </c>
      <c r="J638" s="30">
        <f>IF(ISNUMBER('Форма 1'!AE638),ROUND('Форма 1'!$I638*VLOOKUP('Форма 1'!$G638,'Предельники 2022'!$B$4:$X$28,'Форма 1'!AE$7),2),"")</f>
        <v>1011744.35</v>
      </c>
      <c r="K638" s="30" t="str">
        <f>IF(ISNUMBER('Форма 1'!AF638),ROUND('Форма 1'!$I638*VLOOKUP('Форма 1'!$G638,'Предельники 2022'!$B$4:$X$28,'Форма 1'!AF$7),2),"")</f>
        <v/>
      </c>
      <c r="L638" s="31" t="str">
        <f>IF(ISBLANK('Форма 1'!AG638),"",'Форма 1'!AG638)</f>
        <v/>
      </c>
      <c r="M638" s="32" t="str">
        <f>IF(ISBLANK('Форма 1'!AH638),"",'Форма 1'!AH638)</f>
        <v/>
      </c>
      <c r="N638" s="30" t="str">
        <f>IF(ISNUMBER('Форма 1'!AI638),ROUND('Форма 1'!$I638*VLOOKUP('Форма 1'!$G638,'Предельники 2022'!$B$4:$X$28,'Форма 1'!AI$7),2),"")</f>
        <v/>
      </c>
      <c r="O638" s="30" t="str">
        <f>IF(ISNUMBER('Форма 1'!AJ638),ROUND('Форма 1'!$I638*VLOOKUP('Форма 1'!$G638,'Предельники 2022'!$B$4:$X$28,'Форма 1'!AJ$7),2),"")</f>
        <v/>
      </c>
      <c r="P638" s="30" t="str">
        <f>IF(ISNUMBER('Форма 1'!AK638),ROUND('Форма 1'!$I638*VLOOKUP('Форма 1'!$G638,'Предельники 2022'!$B$4:$X$28,'Форма 1'!AK$7),2),"")</f>
        <v/>
      </c>
      <c r="Q638" s="30" t="str">
        <f>IF(ISNUMBER('Форма 1'!AL638),ROUND('Форма 1'!$I638*VLOOKUP('Форма 1'!$G638,'Предельники 2022'!$B$4:$X$28,'Форма 1'!AL$7),2),"")</f>
        <v/>
      </c>
      <c r="R638" s="30" t="str">
        <f>IF(ISNUMBER('Форма 1'!AM638),ROUND('Форма 1'!$I638*VLOOKUP('Форма 1'!$G638,'Предельники 2022'!$B$4:$X$28,'Форма 1'!AM$7),2),"")</f>
        <v/>
      </c>
      <c r="S638" s="93" t="str">
        <f t="shared" si="122"/>
        <v/>
      </c>
      <c r="T638" s="93" t="str">
        <f>IF(ISNUMBER('Форма 1'!AN638),INDEX('Предельники 2022'!$C$4:$X$28,MATCH('Форма 1'!$G638,'Предельники 2022'!$B$4:$B$28,0),MATCH(T$5,'Предельники 2022'!$C$3:$X$3,0)),"")</f>
        <v/>
      </c>
      <c r="U638" s="93" t="str">
        <f>IF(ISNUMBER('Форма 1'!AO638),INDEX('Предельники 2022'!$C$4:$X$28,MATCH('Форма 1'!$G638,'Предельники 2022'!$B$4:$B$28,0),MATCH(U$5,'Предельники 2022'!$C$3:$X$3,0)),"")</f>
        <v/>
      </c>
      <c r="V638" s="93" t="str">
        <f>IF(ISNUMBER('Форма 1'!AP638),INDEX('Предельники 2022'!$C$4:$X$28,MATCH('Форма 1'!$G638,'Предельники 2022'!$B$4:$B$28,0),MATCH(V$5,'Предельники 2022'!$C$3:$X$3,0)),"")</f>
        <v/>
      </c>
      <c r="W638" s="93" t="str">
        <f>IF(ISNUMBER('Форма 1'!AQ638),INDEX('Предельники 2022'!$C$4:$X$28,MATCH('Форма 1'!$G638,'Предельники 2022'!$B$4:$B$28,0),MATCH(W$5,'Предельники 2022'!$C$3:$X$3,0)),"")</f>
        <v/>
      </c>
      <c r="X638" s="30" t="str">
        <f>IF(ISNUMBER('Форма 1'!AR638),ROUND('Форма 1'!$I638*VLOOKUP('Форма 1'!$G638,'Предельники 2022'!$B$4:$X$28,'Форма 1'!AR$7),2),"")</f>
        <v/>
      </c>
      <c r="Y638" s="30" t="str">
        <f>IF(ISNUMBER('Форма 1'!AS638),ROUND('Форма 1'!$I638*VLOOKUP('Форма 1'!$G638,'Предельники 2022'!$B$4:$X$28,'Форма 1'!AS$7),2),"")</f>
        <v/>
      </c>
      <c r="Z638" s="30" t="str">
        <f>IF(ISNUMBER('Форма 1'!AT638),ROUND('Форма 1'!$I638*VLOOKUP('Форма 1'!$G638,'Предельники 2022'!$B$4:$X$28,'Форма 1'!AT$7),2),"")</f>
        <v/>
      </c>
      <c r="AA638" s="32"/>
      <c r="AB638" s="128">
        <f>'Форма 1'!T638</f>
        <v>46022</v>
      </c>
      <c r="AC638" s="130" t="str">
        <f>'Форма 1'!U638</f>
        <v>РО</v>
      </c>
    </row>
    <row r="639" spans="1:29" x14ac:dyDescent="0.25">
      <c r="A639" s="28">
        <f t="shared" si="121"/>
        <v>4</v>
      </c>
      <c r="B639" s="74" t="str">
        <f>IF(ISBLANK('Форма 1'!B639),"",'Форма 1'!B639)</f>
        <v>Пермский городской округ, город Пермь</v>
      </c>
      <c r="C639" s="87" t="s">
        <v>29</v>
      </c>
      <c r="D639" s="29">
        <f>IF(ISBLANK(C639),"Введите адрес",IF(C639='Форма 1'!C639,SUM(E639:K639,M639:S639,Форма2[[#This Row],[19]:[22]]),"Ошибка в адресе!"))</f>
        <v>1483154</v>
      </c>
      <c r="E639" s="30">
        <f>IF(ISNUMBER('Форма 1'!Z639),ROUND('Форма 1'!$I639*VLOOKUP('Форма 1'!$G639,'Предельники 2022'!$B$4:$X$28,'Форма 1'!Z$7),2),"")</f>
        <v>1483154</v>
      </c>
      <c r="F639" s="30" t="str">
        <f>IF(ISNUMBER('Форма 1'!AA639),ROUND('Форма 1'!$I639*VLOOKUP('Форма 1'!$G639,'Предельники 2022'!$B$4:$X$28,'Форма 1'!AA$7),2),"")</f>
        <v/>
      </c>
      <c r="G639" s="30" t="str">
        <f>IF(ISNUMBER('Форма 1'!AB639),ROUND('Форма 1'!$I639*VLOOKUP('Форма 1'!$G639,'Предельники 2022'!$B$4:$X$28,'Форма 1'!AB$7),2),"")</f>
        <v/>
      </c>
      <c r="H639" s="30" t="str">
        <f>IF(ISNUMBER('Форма 1'!AC639),ROUND('Форма 1'!$I639*VLOOKUP('Форма 1'!$G639,'Предельники 2022'!$B$4:$X$28,'Форма 1'!AC$7),2),"")</f>
        <v/>
      </c>
      <c r="I639" s="30" t="str">
        <f>IF(ISNUMBER('Форма 1'!AD639),ROUND('Форма 1'!$I639*VLOOKUP('Форма 1'!$G639,'Предельники 2022'!$B$4:$X$28,'Форма 1'!AD$7),2),"")</f>
        <v/>
      </c>
      <c r="J639" s="30" t="str">
        <f>IF(ISNUMBER('Форма 1'!AE639),ROUND('Форма 1'!$I639*VLOOKUP('Форма 1'!$G639,'Предельники 2022'!$B$4:$X$28,'Форма 1'!AE$7),2),"")</f>
        <v/>
      </c>
      <c r="K639" s="30" t="str">
        <f>IF(ISNUMBER('Форма 1'!AF639),ROUND('Форма 1'!$I639*VLOOKUP('Форма 1'!$G639,'Предельники 2022'!$B$4:$X$28,'Форма 1'!AF$7),2),"")</f>
        <v/>
      </c>
      <c r="L639" s="31" t="str">
        <f>IF(ISBLANK('Форма 1'!AG639),"",'Форма 1'!AG639)</f>
        <v/>
      </c>
      <c r="M639" s="32" t="str">
        <f>IF(ISBLANK('Форма 1'!AH639),"",'Форма 1'!AH639)</f>
        <v/>
      </c>
      <c r="N639" s="30" t="str">
        <f>IF(ISNUMBER('Форма 1'!AI639),ROUND('Форма 1'!$I639*VLOOKUP('Форма 1'!$G639,'Предельники 2022'!$B$4:$X$28,'Форма 1'!AI$7),2),"")</f>
        <v/>
      </c>
      <c r="O639" s="30" t="str">
        <f>IF(ISNUMBER('Форма 1'!AJ639),ROUND('Форма 1'!$I639*VLOOKUP('Форма 1'!$G639,'Предельники 2022'!$B$4:$X$28,'Форма 1'!AJ$7),2),"")</f>
        <v/>
      </c>
      <c r="P639" s="30" t="str">
        <f>IF(ISNUMBER('Форма 1'!AK639),ROUND('Форма 1'!$I639*VLOOKUP('Форма 1'!$G639,'Предельники 2022'!$B$4:$X$28,'Форма 1'!AK$7),2),"")</f>
        <v/>
      </c>
      <c r="Q639" s="30" t="str">
        <f>IF(ISNUMBER('Форма 1'!AL639),ROUND('Форма 1'!$I639*VLOOKUP('Форма 1'!$G639,'Предельники 2022'!$B$4:$X$28,'Форма 1'!AL$7),2),"")</f>
        <v/>
      </c>
      <c r="R639" s="30" t="str">
        <f>IF(ISNUMBER('Форма 1'!AM639),ROUND('Форма 1'!$I639*VLOOKUP('Форма 1'!$G639,'Предельники 2022'!$B$4:$X$28,'Форма 1'!AM$7),2),"")</f>
        <v/>
      </c>
      <c r="S639" s="93" t="str">
        <f t="shared" si="122"/>
        <v/>
      </c>
      <c r="T639" s="93" t="str">
        <f>IF(ISNUMBER('Форма 1'!AN639),INDEX('Предельники 2022'!$C$4:$X$28,MATCH('Форма 1'!$G639,'Предельники 2022'!$B$4:$B$28,0),MATCH(T$5,'Предельники 2022'!$C$3:$X$3,0)),"")</f>
        <v/>
      </c>
      <c r="U639" s="93" t="str">
        <f>IF(ISNUMBER('Форма 1'!AO639),INDEX('Предельники 2022'!$C$4:$X$28,MATCH('Форма 1'!$G639,'Предельники 2022'!$B$4:$B$28,0),MATCH(U$5,'Предельники 2022'!$C$3:$X$3,0)),"")</f>
        <v/>
      </c>
      <c r="V639" s="93" t="str">
        <f>IF(ISNUMBER('Форма 1'!AP639),INDEX('Предельники 2022'!$C$4:$X$28,MATCH('Форма 1'!$G639,'Предельники 2022'!$B$4:$B$28,0),MATCH(V$5,'Предельники 2022'!$C$3:$X$3,0)),"")</f>
        <v/>
      </c>
      <c r="W639" s="93" t="str">
        <f>IF(ISNUMBER('Форма 1'!AQ639),INDEX('Предельники 2022'!$C$4:$X$28,MATCH('Форма 1'!$G639,'Предельники 2022'!$B$4:$B$28,0),MATCH(W$5,'Предельники 2022'!$C$3:$X$3,0)),"")</f>
        <v/>
      </c>
      <c r="X639" s="30" t="str">
        <f>IF(ISNUMBER('Форма 1'!AR639),ROUND('Форма 1'!$I639*VLOOKUP('Форма 1'!$G639,'Предельники 2022'!$B$4:$X$28,'Форма 1'!AR$7),2),"")</f>
        <v/>
      </c>
      <c r="Y639" s="30" t="str">
        <f>IF(ISNUMBER('Форма 1'!AS639),ROUND('Форма 1'!$I639*VLOOKUP('Форма 1'!$G639,'Предельники 2022'!$B$4:$X$28,'Форма 1'!AS$7),2),"")</f>
        <v/>
      </c>
      <c r="Z639" s="30" t="str">
        <f>IF(ISNUMBER('Форма 1'!AT639),ROUND('Форма 1'!$I639*VLOOKUP('Форма 1'!$G639,'Предельники 2022'!$B$4:$X$28,'Форма 1'!AT$7),2),"")</f>
        <v/>
      </c>
      <c r="AA639" s="32"/>
      <c r="AB639" s="128">
        <f>'Форма 1'!T639</f>
        <v>46022</v>
      </c>
      <c r="AC639" s="130" t="str">
        <f>'Форма 1'!U639</f>
        <v>РО</v>
      </c>
    </row>
    <row r="640" spans="1:29" x14ac:dyDescent="0.25">
      <c r="A640" s="28">
        <f t="shared" si="121"/>
        <v>5</v>
      </c>
      <c r="B640" s="74" t="str">
        <f>IF(ISBLANK('Форма 1'!B640),"",'Форма 1'!B640)</f>
        <v>Пермский городской округ, город Пермь</v>
      </c>
      <c r="C640" s="87" t="s">
        <v>340</v>
      </c>
      <c r="D640" s="29">
        <f>IF(ISBLANK(C640),"Введите адрес",IF(C640='Форма 1'!C640,SUM(E640:K640,M640:S640,Форма2[[#This Row],[19]:[22]]),"Ошибка в адресе!"))</f>
        <v>11326033.76</v>
      </c>
      <c r="E640" s="30">
        <f>IF(ISNUMBER('Форма 1'!Z640),ROUND('Форма 1'!$I640*VLOOKUP('Форма 1'!$G640,'Предельники 2022'!$B$4:$X$28,'Форма 1'!Z$7),2),"")</f>
        <v>1699644.31</v>
      </c>
      <c r="F640" s="30">
        <f>IF(ISNUMBER('Форма 1'!AA640),ROUND('Форма 1'!$I640*VLOOKUP('Форма 1'!$G640,'Предельники 2022'!$B$4:$X$28,'Форма 1'!AA$7),2),"")</f>
        <v>8137070.4400000004</v>
      </c>
      <c r="G640" s="30" t="str">
        <f>IF(ISNUMBER('Форма 1'!AB640),ROUND('Форма 1'!$I640*VLOOKUP('Форма 1'!$G640,'Предельники 2022'!$B$4:$X$28,'Форма 1'!AB$7),2),"")</f>
        <v/>
      </c>
      <c r="H640" s="30" t="str">
        <f>IF(ISNUMBER('Форма 1'!AC640),ROUND('Форма 1'!$I640*VLOOKUP('Форма 1'!$G640,'Предельники 2022'!$B$4:$X$28,'Форма 1'!AC$7),2),"")</f>
        <v/>
      </c>
      <c r="I640" s="30" t="str">
        <f>IF(ISNUMBER('Форма 1'!AD640),ROUND('Форма 1'!$I640*VLOOKUP('Форма 1'!$G640,'Предельники 2022'!$B$4:$X$28,'Форма 1'!AD$7),2),"")</f>
        <v/>
      </c>
      <c r="J640" s="30">
        <f>IF(ISNUMBER('Форма 1'!AE640),ROUND('Форма 1'!$I640*VLOOKUP('Форма 1'!$G640,'Предельники 2022'!$B$4:$X$28,'Форма 1'!AE$7),2),"")</f>
        <v>1489319.01</v>
      </c>
      <c r="K640" s="30" t="str">
        <f>IF(ISNUMBER('Форма 1'!AF640),ROUND('Форма 1'!$I640*VLOOKUP('Форма 1'!$G640,'Предельники 2022'!$B$4:$X$28,'Форма 1'!AF$7),2),"")</f>
        <v/>
      </c>
      <c r="L640" s="31" t="str">
        <f>IF(ISBLANK('Форма 1'!AG640),"",'Форма 1'!AG640)</f>
        <v/>
      </c>
      <c r="M640" s="32" t="str">
        <f>IF(ISBLANK('Форма 1'!AH640),"",'Форма 1'!AH640)</f>
        <v/>
      </c>
      <c r="N640" s="30" t="str">
        <f>IF(ISNUMBER('Форма 1'!AI640),ROUND('Форма 1'!$I640*VLOOKUP('Форма 1'!$G640,'Предельники 2022'!$B$4:$X$28,'Форма 1'!AI$7),2),"")</f>
        <v/>
      </c>
      <c r="O640" s="30" t="str">
        <f>IF(ISNUMBER('Форма 1'!AJ640),ROUND('Форма 1'!$I640*VLOOKUP('Форма 1'!$G640,'Предельники 2022'!$B$4:$X$28,'Форма 1'!AJ$7),2),"")</f>
        <v/>
      </c>
      <c r="P640" s="30" t="str">
        <f>IF(ISNUMBER('Форма 1'!AK640),ROUND('Форма 1'!$I640*VLOOKUP('Форма 1'!$G640,'Предельники 2022'!$B$4:$X$28,'Форма 1'!AK$7),2),"")</f>
        <v/>
      </c>
      <c r="Q640" s="30" t="str">
        <f>IF(ISNUMBER('Форма 1'!AL640),ROUND('Форма 1'!$I640*VLOOKUP('Форма 1'!$G640,'Предельники 2022'!$B$4:$X$28,'Форма 1'!AL$7),2),"")</f>
        <v/>
      </c>
      <c r="R640" s="30" t="str">
        <f>IF(ISNUMBER('Форма 1'!AM640),ROUND('Форма 1'!$I640*VLOOKUP('Форма 1'!$G640,'Предельники 2022'!$B$4:$X$28,'Форма 1'!AM$7),2),"")</f>
        <v/>
      </c>
      <c r="S640" s="93" t="str">
        <f t="shared" si="122"/>
        <v/>
      </c>
      <c r="T640" s="93" t="str">
        <f>IF(ISNUMBER('Форма 1'!AN640),INDEX('Предельники 2022'!$C$4:$X$28,MATCH('Форма 1'!$G640,'Предельники 2022'!$B$4:$B$28,0),MATCH(T$5,'Предельники 2022'!$C$3:$X$3,0)),"")</f>
        <v/>
      </c>
      <c r="U640" s="93" t="str">
        <f>IF(ISNUMBER('Форма 1'!AO640),INDEX('Предельники 2022'!$C$4:$X$28,MATCH('Форма 1'!$G640,'Предельники 2022'!$B$4:$B$28,0),MATCH(U$5,'Предельники 2022'!$C$3:$X$3,0)),"")</f>
        <v/>
      </c>
      <c r="V640" s="93" t="str">
        <f>IF(ISNUMBER('Форма 1'!AP640),INDEX('Предельники 2022'!$C$4:$X$28,MATCH('Форма 1'!$G640,'Предельники 2022'!$B$4:$B$28,0),MATCH(V$5,'Предельники 2022'!$C$3:$X$3,0)),"")</f>
        <v/>
      </c>
      <c r="W640" s="93" t="str">
        <f>IF(ISNUMBER('Форма 1'!AQ640),INDEX('Предельники 2022'!$C$4:$X$28,MATCH('Форма 1'!$G640,'Предельники 2022'!$B$4:$B$28,0),MATCH(W$5,'Предельники 2022'!$C$3:$X$3,0)),"")</f>
        <v/>
      </c>
      <c r="X640" s="30" t="str">
        <f>IF(ISNUMBER('Форма 1'!AR640),ROUND('Форма 1'!$I640*VLOOKUP('Форма 1'!$G640,'Предельники 2022'!$B$4:$X$28,'Форма 1'!AR$7),2),"")</f>
        <v/>
      </c>
      <c r="Y640" s="30" t="str">
        <f>IF(ISNUMBER('Форма 1'!AS640),ROUND('Форма 1'!$I640*VLOOKUP('Форма 1'!$G640,'Предельники 2022'!$B$4:$X$28,'Форма 1'!AS$7),2),"")</f>
        <v/>
      </c>
      <c r="Z640" s="30" t="str">
        <f>IF(ISNUMBER('Форма 1'!AT640),ROUND('Форма 1'!$I640*VLOOKUP('Форма 1'!$G640,'Предельники 2022'!$B$4:$X$28,'Форма 1'!AT$7),2),"")</f>
        <v/>
      </c>
      <c r="AA640" s="32"/>
      <c r="AB640" s="128">
        <f>'Форма 1'!T640</f>
        <v>46022</v>
      </c>
      <c r="AC640" s="130" t="str">
        <f>'Форма 1'!U640</f>
        <v>РО</v>
      </c>
    </row>
    <row r="641" spans="1:29" x14ac:dyDescent="0.25">
      <c r="A641" s="28">
        <f t="shared" si="121"/>
        <v>6</v>
      </c>
      <c r="B641" s="74" t="str">
        <f>IF(ISBLANK('Форма 1'!B641),"",'Форма 1'!B641)</f>
        <v>Пермский городской округ, город Пермь</v>
      </c>
      <c r="C641" s="87" t="s">
        <v>561</v>
      </c>
      <c r="D641" s="29">
        <f>IF(ISBLANK(C641),"Введите адрес",IF(C641='Форма 1'!C641,SUM(E641:K641,M641:S641,Форма2[[#This Row],[19]:[22]]),"Ошибка в адресе!"))</f>
        <v>4407402.0599999996</v>
      </c>
      <c r="E641" s="30" t="str">
        <f>IF(ISNUMBER('Форма 1'!Z641),ROUND('Форма 1'!$I641*VLOOKUP('Форма 1'!$G641,'Предельники 2022'!$B$4:$X$28,'Форма 1'!Z$7),2),"")</f>
        <v/>
      </c>
      <c r="F641" s="30" t="str">
        <f>IF(ISNUMBER('Форма 1'!AA641),ROUND('Форма 1'!$I641*VLOOKUP('Форма 1'!$G641,'Предельники 2022'!$B$4:$X$28,'Форма 1'!AA$7),2),"")</f>
        <v/>
      </c>
      <c r="G641" s="30" t="str">
        <f>IF(ISNUMBER('Форма 1'!AB641),ROUND('Форма 1'!$I641*VLOOKUP('Форма 1'!$G641,'Предельники 2022'!$B$4:$X$28,'Форма 1'!AB$7),2),"")</f>
        <v/>
      </c>
      <c r="H641" s="30" t="str">
        <f>IF(ISNUMBER('Форма 1'!AC641),ROUND('Форма 1'!$I641*VLOOKUP('Форма 1'!$G641,'Предельники 2022'!$B$4:$X$28,'Форма 1'!AC$7),2),"")</f>
        <v/>
      </c>
      <c r="I641" s="30" t="str">
        <f>IF(ISNUMBER('Форма 1'!AD641),ROUND('Форма 1'!$I641*VLOOKUP('Форма 1'!$G641,'Предельники 2022'!$B$4:$X$28,'Форма 1'!AD$7),2),"")</f>
        <v/>
      </c>
      <c r="J641" s="30" t="str">
        <f>IF(ISNUMBER('Форма 1'!AE641),ROUND('Форма 1'!$I641*VLOOKUP('Форма 1'!$G641,'Предельники 2022'!$B$4:$X$28,'Форма 1'!AE$7),2),"")</f>
        <v/>
      </c>
      <c r="K641" s="30" t="str">
        <f>IF(ISNUMBER('Форма 1'!AF641),ROUND('Форма 1'!$I641*VLOOKUP('Форма 1'!$G641,'Предельники 2022'!$B$4:$X$28,'Форма 1'!AF$7),2),"")</f>
        <v/>
      </c>
      <c r="L641" s="31" t="str">
        <f>IF(ISBLANK('Форма 1'!AG641),"",'Форма 1'!AG641)</f>
        <v/>
      </c>
      <c r="M641" s="32" t="str">
        <f>IF(ISBLANK('Форма 1'!AH641),"",'Форма 1'!AH641)</f>
        <v/>
      </c>
      <c r="N641" s="30" t="str">
        <f>IF(ISNUMBER('Форма 1'!AI641),ROUND('Форма 1'!$I641*VLOOKUP('Форма 1'!$G641,'Предельники 2022'!$B$4:$X$28,'Форма 1'!AI$7),2),"")</f>
        <v/>
      </c>
      <c r="O641" s="30" t="str">
        <f>IF(ISNUMBER('Форма 1'!AJ641),ROUND('Форма 1'!$I641*VLOOKUP('Форма 1'!$G641,'Предельники 2022'!$B$4:$X$28,'Форма 1'!AJ$7),2),"")</f>
        <v/>
      </c>
      <c r="P641" s="30" t="str">
        <f>IF(ISNUMBER('Форма 1'!AK641),ROUND('Форма 1'!$I641*VLOOKUP('Форма 1'!$G641,'Предельники 2022'!$B$4:$X$28,'Форма 1'!AK$7),2),"")</f>
        <v/>
      </c>
      <c r="Q641" s="30" t="str">
        <f>IF(ISNUMBER('Форма 1'!AL641),ROUND('Форма 1'!$I641*VLOOKUP('Форма 1'!$G641,'Предельники 2022'!$B$4:$X$28,'Форма 1'!AL$7),2),"")</f>
        <v/>
      </c>
      <c r="R641" s="30">
        <f>IF(ISNUMBER('Форма 1'!AM641),ROUND('Форма 1'!$I641*VLOOKUP('Форма 1'!$G641,'Предельники 2022'!$B$4:$X$28,'Форма 1'!AM$7),2),"")</f>
        <v>4407402.0599999996</v>
      </c>
      <c r="S641" s="93" t="str">
        <f t="shared" si="122"/>
        <v/>
      </c>
      <c r="T641" s="93" t="str">
        <f>IF(ISNUMBER('Форма 1'!AN641),INDEX('Предельники 2022'!$C$4:$X$28,MATCH('Форма 1'!$G641,'Предельники 2022'!$B$4:$B$28,0),MATCH(T$5,'Предельники 2022'!$C$3:$X$3,0)),"")</f>
        <v/>
      </c>
      <c r="U641" s="93" t="str">
        <f>IF(ISNUMBER('Форма 1'!AO641),INDEX('Предельники 2022'!$C$4:$X$28,MATCH('Форма 1'!$G641,'Предельники 2022'!$B$4:$B$28,0),MATCH(U$5,'Предельники 2022'!$C$3:$X$3,0)),"")</f>
        <v/>
      </c>
      <c r="V641" s="93" t="str">
        <f>IF(ISNUMBER('Форма 1'!AP641),INDEX('Предельники 2022'!$C$4:$X$28,MATCH('Форма 1'!$G641,'Предельники 2022'!$B$4:$B$28,0),MATCH(V$5,'Предельники 2022'!$C$3:$X$3,0)),"")</f>
        <v/>
      </c>
      <c r="W641" s="93" t="str">
        <f>IF(ISNUMBER('Форма 1'!AQ641),INDEX('Предельники 2022'!$C$4:$X$28,MATCH('Форма 1'!$G641,'Предельники 2022'!$B$4:$B$28,0),MATCH(W$5,'Предельники 2022'!$C$3:$X$3,0)),"")</f>
        <v/>
      </c>
      <c r="X641" s="30" t="str">
        <f>IF(ISNUMBER('Форма 1'!AR641),ROUND('Форма 1'!$I641*VLOOKUP('Форма 1'!$G641,'Предельники 2022'!$B$4:$X$28,'Форма 1'!AR$7),2),"")</f>
        <v/>
      </c>
      <c r="Y641" s="30" t="str">
        <f>IF(ISNUMBER('Форма 1'!AS641),ROUND('Форма 1'!$I641*VLOOKUP('Форма 1'!$G641,'Предельники 2022'!$B$4:$X$28,'Форма 1'!AS$7),2),"")</f>
        <v/>
      </c>
      <c r="Z641" s="30" t="str">
        <f>IF(ISNUMBER('Форма 1'!AT641),ROUND('Форма 1'!$I641*VLOOKUP('Форма 1'!$G641,'Предельники 2022'!$B$4:$X$28,'Форма 1'!AT$7),2),"")</f>
        <v/>
      </c>
      <c r="AA641" s="32"/>
      <c r="AB641" s="128">
        <f>'Форма 1'!T641</f>
        <v>46022</v>
      </c>
      <c r="AC641" s="130" t="str">
        <f>'Форма 1'!U641</f>
        <v>РО</v>
      </c>
    </row>
    <row r="642" spans="1:29" x14ac:dyDescent="0.25">
      <c r="A642" s="28">
        <f t="shared" si="121"/>
        <v>7</v>
      </c>
      <c r="B642" s="74" t="str">
        <f>IF(ISBLANK('Форма 1'!B642),"",'Форма 1'!B642)</f>
        <v>Пермский городской округ, город Пермь</v>
      </c>
      <c r="C642" s="87" t="s">
        <v>87</v>
      </c>
      <c r="D642" s="29">
        <f>IF(ISBLANK(C642),"Введите адрес",IF(C642='Форма 1'!C642,SUM(E642:K642,M642:S642,Форма2[[#This Row],[19]:[22]]),"Ошибка в адресе!"))</f>
        <v>9560498.0500000007</v>
      </c>
      <c r="E642" s="30" t="str">
        <f>IF(ISNUMBER('Форма 1'!Z642),ROUND('Форма 1'!$I642*VLOOKUP('Форма 1'!$G642,'Предельники 2022'!$B$4:$X$28,'Форма 1'!Z$7),2),"")</f>
        <v/>
      </c>
      <c r="F642" s="30">
        <f>IF(ISNUMBER('Форма 1'!AA642),ROUND('Форма 1'!$I642*VLOOKUP('Форма 1'!$G642,'Предельники 2022'!$B$4:$X$28,'Форма 1'!AA$7),2),"")</f>
        <v>9560498.0500000007</v>
      </c>
      <c r="G642" s="30" t="str">
        <f>IF(ISNUMBER('Форма 1'!AB642),ROUND('Форма 1'!$I642*VLOOKUP('Форма 1'!$G642,'Предельники 2022'!$B$4:$X$28,'Форма 1'!AB$7),2),"")</f>
        <v/>
      </c>
      <c r="H642" s="30" t="str">
        <f>IF(ISNUMBER('Форма 1'!AC642),ROUND('Форма 1'!$I642*VLOOKUP('Форма 1'!$G642,'Предельники 2022'!$B$4:$X$28,'Форма 1'!AC$7),2),"")</f>
        <v/>
      </c>
      <c r="I642" s="30" t="str">
        <f>IF(ISNUMBER('Форма 1'!AD642),ROUND('Форма 1'!$I642*VLOOKUP('Форма 1'!$G642,'Предельники 2022'!$B$4:$X$28,'Форма 1'!AD$7),2),"")</f>
        <v/>
      </c>
      <c r="J642" s="30" t="str">
        <f>IF(ISNUMBER('Форма 1'!AE642),ROUND('Форма 1'!$I642*VLOOKUP('Форма 1'!$G642,'Предельники 2022'!$B$4:$X$28,'Форма 1'!AE$7),2),"")</f>
        <v/>
      </c>
      <c r="K642" s="30" t="str">
        <f>IF(ISNUMBER('Форма 1'!AF642),ROUND('Форма 1'!$I642*VLOOKUP('Форма 1'!$G642,'Предельники 2022'!$B$4:$X$28,'Форма 1'!AF$7),2),"")</f>
        <v/>
      </c>
      <c r="L642" s="31" t="str">
        <f>IF(ISBLANK('Форма 1'!AG642),"",'Форма 1'!AG642)</f>
        <v/>
      </c>
      <c r="M642" s="32" t="str">
        <f>IF(ISBLANK('Форма 1'!AH642),"",'Форма 1'!AH642)</f>
        <v/>
      </c>
      <c r="N642" s="30" t="str">
        <f>IF(ISNUMBER('Форма 1'!AI642),ROUND('Форма 1'!$I642*VLOOKUP('Форма 1'!$G642,'Предельники 2022'!$B$4:$X$28,'Форма 1'!AI$7),2),"")</f>
        <v/>
      </c>
      <c r="O642" s="30" t="str">
        <f>IF(ISNUMBER('Форма 1'!AJ642),ROUND('Форма 1'!$I642*VLOOKUP('Форма 1'!$G642,'Предельники 2022'!$B$4:$X$28,'Форма 1'!AJ$7),2),"")</f>
        <v/>
      </c>
      <c r="P642" s="30" t="str">
        <f>IF(ISNUMBER('Форма 1'!AK642),ROUND('Форма 1'!$I642*VLOOKUP('Форма 1'!$G642,'Предельники 2022'!$B$4:$X$28,'Форма 1'!AK$7),2),"")</f>
        <v/>
      </c>
      <c r="Q642" s="30" t="str">
        <f>IF(ISNUMBER('Форма 1'!AL642),ROUND('Форма 1'!$I642*VLOOKUP('Форма 1'!$G642,'Предельники 2022'!$B$4:$X$28,'Форма 1'!AL$7),2),"")</f>
        <v/>
      </c>
      <c r="R642" s="30" t="str">
        <f>IF(ISNUMBER('Форма 1'!AM642),ROUND('Форма 1'!$I642*VLOOKUP('Форма 1'!$G642,'Предельники 2022'!$B$4:$X$28,'Форма 1'!AM$7),2),"")</f>
        <v/>
      </c>
      <c r="S642" s="93" t="str">
        <f t="shared" si="122"/>
        <v/>
      </c>
      <c r="T642" s="93" t="str">
        <f>IF(ISNUMBER('Форма 1'!AN642),INDEX('Предельники 2022'!$C$4:$X$28,MATCH('Форма 1'!$G642,'Предельники 2022'!$B$4:$B$28,0),MATCH(T$5,'Предельники 2022'!$C$3:$X$3,0)),"")</f>
        <v/>
      </c>
      <c r="U642" s="93" t="str">
        <f>IF(ISNUMBER('Форма 1'!AO642),INDEX('Предельники 2022'!$C$4:$X$28,MATCH('Форма 1'!$G642,'Предельники 2022'!$B$4:$B$28,0),MATCH(U$5,'Предельники 2022'!$C$3:$X$3,0)),"")</f>
        <v/>
      </c>
      <c r="V642" s="93" t="str">
        <f>IF(ISNUMBER('Форма 1'!AP642),INDEX('Предельники 2022'!$C$4:$X$28,MATCH('Форма 1'!$G642,'Предельники 2022'!$B$4:$B$28,0),MATCH(V$5,'Предельники 2022'!$C$3:$X$3,0)),"")</f>
        <v/>
      </c>
      <c r="W642" s="93" t="str">
        <f>IF(ISNUMBER('Форма 1'!AQ642),INDEX('Предельники 2022'!$C$4:$X$28,MATCH('Форма 1'!$G642,'Предельники 2022'!$B$4:$B$28,0),MATCH(W$5,'Предельники 2022'!$C$3:$X$3,0)),"")</f>
        <v/>
      </c>
      <c r="X642" s="30" t="str">
        <f>IF(ISNUMBER('Форма 1'!AR642),ROUND('Форма 1'!$I642*VLOOKUP('Форма 1'!$G642,'Предельники 2022'!$B$4:$X$28,'Форма 1'!AR$7),2),"")</f>
        <v/>
      </c>
      <c r="Y642" s="30" t="str">
        <f>IF(ISNUMBER('Форма 1'!AS642),ROUND('Форма 1'!$I642*VLOOKUP('Форма 1'!$G642,'Предельники 2022'!$B$4:$X$28,'Форма 1'!AS$7),2),"")</f>
        <v/>
      </c>
      <c r="Z642" s="30" t="str">
        <f>IF(ISNUMBER('Форма 1'!AT642),ROUND('Форма 1'!$I642*VLOOKUP('Форма 1'!$G642,'Предельники 2022'!$B$4:$X$28,'Форма 1'!AT$7),2),"")</f>
        <v/>
      </c>
      <c r="AA642" s="32"/>
      <c r="AB642" s="128">
        <f>'Форма 1'!T642</f>
        <v>46022</v>
      </c>
      <c r="AC642" s="130" t="str">
        <f>'Форма 1'!U642</f>
        <v>РО</v>
      </c>
    </row>
    <row r="643" spans="1:29" x14ac:dyDescent="0.25">
      <c r="A643" s="28">
        <f t="shared" si="121"/>
        <v>8</v>
      </c>
      <c r="B643" s="74" t="str">
        <f>IF(ISBLANK('Форма 1'!B643),"",'Форма 1'!B643)</f>
        <v>Пермский городской округ, город Пермь</v>
      </c>
      <c r="C643" s="87" t="s">
        <v>341</v>
      </c>
      <c r="D643" s="29">
        <f>IF(ISBLANK(C643),"Введите адрес",IF(C643='Форма 1'!C643,SUM(E643:K643,M643:S643,Форма2[[#This Row],[19]:[22]]),"Ошибка в адресе!"))</f>
        <v>6573384.9000000004</v>
      </c>
      <c r="E643" s="30">
        <f>IF(ISNUMBER('Форма 1'!Z643),ROUND('Форма 1'!$I643*VLOOKUP('Форма 1'!$G643,'Предельники 2022'!$B$4:$X$28,'Форма 1'!Z$7),2),"")</f>
        <v>6573384.9000000004</v>
      </c>
      <c r="F643" s="30" t="str">
        <f>IF(ISNUMBER('Форма 1'!AA643),ROUND('Форма 1'!$I643*VLOOKUP('Форма 1'!$G643,'Предельники 2022'!$B$4:$X$28,'Форма 1'!AA$7),2),"")</f>
        <v/>
      </c>
      <c r="G643" s="30" t="str">
        <f>IF(ISNUMBER('Форма 1'!AB643),ROUND('Форма 1'!$I643*VLOOKUP('Форма 1'!$G643,'Предельники 2022'!$B$4:$X$28,'Форма 1'!AB$7),2),"")</f>
        <v/>
      </c>
      <c r="H643" s="30" t="str">
        <f>IF(ISNUMBER('Форма 1'!AC643),ROUND('Форма 1'!$I643*VLOOKUP('Форма 1'!$G643,'Предельники 2022'!$B$4:$X$28,'Форма 1'!AC$7),2),"")</f>
        <v/>
      </c>
      <c r="I643" s="30" t="str">
        <f>IF(ISNUMBER('Форма 1'!AD643),ROUND('Форма 1'!$I643*VLOOKUP('Форма 1'!$G643,'Предельники 2022'!$B$4:$X$28,'Форма 1'!AD$7),2),"")</f>
        <v/>
      </c>
      <c r="J643" s="30" t="str">
        <f>IF(ISNUMBER('Форма 1'!AE643),ROUND('Форма 1'!$I643*VLOOKUP('Форма 1'!$G643,'Предельники 2022'!$B$4:$X$28,'Форма 1'!AE$7),2),"")</f>
        <v/>
      </c>
      <c r="K643" s="30" t="str">
        <f>IF(ISNUMBER('Форма 1'!AF643),ROUND('Форма 1'!$I643*VLOOKUP('Форма 1'!$G643,'Предельники 2022'!$B$4:$X$28,'Форма 1'!AF$7),2),"")</f>
        <v/>
      </c>
      <c r="L643" s="31" t="str">
        <f>IF(ISBLANK('Форма 1'!AG643),"",'Форма 1'!AG643)</f>
        <v/>
      </c>
      <c r="M643" s="32" t="str">
        <f>IF(ISBLANK('Форма 1'!AH643),"",'Форма 1'!AH643)</f>
        <v/>
      </c>
      <c r="N643" s="30" t="str">
        <f>IF(ISNUMBER('Форма 1'!AI643),ROUND('Форма 1'!$I643*VLOOKUP('Форма 1'!$G643,'Предельники 2022'!$B$4:$X$28,'Форма 1'!AI$7),2),"")</f>
        <v/>
      </c>
      <c r="O643" s="30" t="str">
        <f>IF(ISNUMBER('Форма 1'!AJ643),ROUND('Форма 1'!$I643*VLOOKUP('Форма 1'!$G643,'Предельники 2022'!$B$4:$X$28,'Форма 1'!AJ$7),2),"")</f>
        <v/>
      </c>
      <c r="P643" s="30" t="str">
        <f>IF(ISNUMBER('Форма 1'!AK643),ROUND('Форма 1'!$I643*VLOOKUP('Форма 1'!$G643,'Предельники 2022'!$B$4:$X$28,'Форма 1'!AK$7),2),"")</f>
        <v/>
      </c>
      <c r="Q643" s="30" t="str">
        <f>IF(ISNUMBER('Форма 1'!AL643),ROUND('Форма 1'!$I643*VLOOKUP('Форма 1'!$G643,'Предельники 2022'!$B$4:$X$28,'Форма 1'!AL$7),2),"")</f>
        <v/>
      </c>
      <c r="R643" s="30" t="str">
        <f>IF(ISNUMBER('Форма 1'!AM643),ROUND('Форма 1'!$I643*VLOOKUP('Форма 1'!$G643,'Предельники 2022'!$B$4:$X$28,'Форма 1'!AM$7),2),"")</f>
        <v/>
      </c>
      <c r="S643" s="93" t="str">
        <f t="shared" si="122"/>
        <v/>
      </c>
      <c r="T643" s="93" t="str">
        <f>IF(ISNUMBER('Форма 1'!AN643),INDEX('Предельники 2022'!$C$4:$X$28,MATCH('Форма 1'!$G643,'Предельники 2022'!$B$4:$B$28,0),MATCH(T$5,'Предельники 2022'!$C$3:$X$3,0)),"")</f>
        <v/>
      </c>
      <c r="U643" s="93" t="str">
        <f>IF(ISNUMBER('Форма 1'!AO643),INDEX('Предельники 2022'!$C$4:$X$28,MATCH('Форма 1'!$G643,'Предельники 2022'!$B$4:$B$28,0),MATCH(U$5,'Предельники 2022'!$C$3:$X$3,0)),"")</f>
        <v/>
      </c>
      <c r="V643" s="93" t="str">
        <f>IF(ISNUMBER('Форма 1'!AP643),INDEX('Предельники 2022'!$C$4:$X$28,MATCH('Форма 1'!$G643,'Предельники 2022'!$B$4:$B$28,0),MATCH(V$5,'Предельники 2022'!$C$3:$X$3,0)),"")</f>
        <v/>
      </c>
      <c r="W643" s="93" t="str">
        <f>IF(ISNUMBER('Форма 1'!AQ643),INDEX('Предельники 2022'!$C$4:$X$28,MATCH('Форма 1'!$G643,'Предельники 2022'!$B$4:$B$28,0),MATCH(W$5,'Предельники 2022'!$C$3:$X$3,0)),"")</f>
        <v/>
      </c>
      <c r="X643" s="30" t="str">
        <f>IF(ISNUMBER('Форма 1'!AR643),ROUND('Форма 1'!$I643*VLOOKUP('Форма 1'!$G643,'Предельники 2022'!$B$4:$X$28,'Форма 1'!AR$7),2),"")</f>
        <v/>
      </c>
      <c r="Y643" s="30" t="str">
        <f>IF(ISNUMBER('Форма 1'!AS643),ROUND('Форма 1'!$I643*VLOOKUP('Форма 1'!$G643,'Предельники 2022'!$B$4:$X$28,'Форма 1'!AS$7),2),"")</f>
        <v/>
      </c>
      <c r="Z643" s="30" t="str">
        <f>IF(ISNUMBER('Форма 1'!AT643),ROUND('Форма 1'!$I643*VLOOKUP('Форма 1'!$G643,'Предельники 2022'!$B$4:$X$28,'Форма 1'!AT$7),2),"")</f>
        <v/>
      </c>
      <c r="AA643" s="32"/>
      <c r="AB643" s="128">
        <f>'Форма 1'!T643</f>
        <v>46022</v>
      </c>
      <c r="AC643" s="130" t="str">
        <f>'Форма 1'!U643</f>
        <v>РО</v>
      </c>
    </row>
    <row r="644" spans="1:29" x14ac:dyDescent="0.25">
      <c r="A644" s="28">
        <f t="shared" si="121"/>
        <v>9</v>
      </c>
      <c r="B644" s="74" t="str">
        <f>IF(ISBLANK('Форма 1'!B644),"",'Форма 1'!B644)</f>
        <v>Пермский городской округ, город Пермь</v>
      </c>
      <c r="C644" s="87" t="s">
        <v>1531</v>
      </c>
      <c r="D644" s="29">
        <f>IF(ISBLANK(C644),"Введите адрес",IF(C644='Форма 1'!C644,SUM(E644:K644,M644:S644,Форма2[[#This Row],[19]:[22]]),"Ошибка в адресе!"))</f>
        <v>31996115.68</v>
      </c>
      <c r="E644" s="30" t="str">
        <f>IF(ISNUMBER('Форма 1'!Z644),ROUND('Форма 1'!$I644*VLOOKUP('Форма 1'!$G644,'Предельники 2022'!$B$4:$X$28,'Форма 1'!Z$7),2),"")</f>
        <v/>
      </c>
      <c r="F644" s="30" t="str">
        <f>IF(ISNUMBER('Форма 1'!AA644),ROUND('Форма 1'!$I644*VLOOKUP('Форма 1'!$G644,'Предельники 2022'!$B$4:$X$28,'Форма 1'!AA$7),2),"")</f>
        <v/>
      </c>
      <c r="G644" s="30" t="str">
        <f>IF(ISNUMBER('Форма 1'!AB644),ROUND('Форма 1'!$I644*VLOOKUP('Форма 1'!$G644,'Предельники 2022'!$B$4:$X$28,'Форма 1'!AB$7),2),"")</f>
        <v/>
      </c>
      <c r="H644" s="30" t="str">
        <f>IF(ISNUMBER('Форма 1'!AC644),ROUND('Форма 1'!$I644*VLOOKUP('Форма 1'!$G644,'Предельники 2022'!$B$4:$X$28,'Форма 1'!AC$7),2),"")</f>
        <v/>
      </c>
      <c r="I644" s="30" t="str">
        <f>IF(ISNUMBER('Форма 1'!AD644),ROUND('Форма 1'!$I644*VLOOKUP('Форма 1'!$G644,'Предельники 2022'!$B$4:$X$28,'Форма 1'!AD$7),2),"")</f>
        <v/>
      </c>
      <c r="J644" s="30" t="str">
        <f>IF(ISNUMBER('Форма 1'!AE644),ROUND('Форма 1'!$I644*VLOOKUP('Форма 1'!$G644,'Предельники 2022'!$B$4:$X$28,'Форма 1'!AE$7),2),"")</f>
        <v/>
      </c>
      <c r="K644" s="30" t="str">
        <f>IF(ISNUMBER('Форма 1'!AF644),ROUND('Форма 1'!$I644*VLOOKUP('Форма 1'!$G644,'Предельники 2022'!$B$4:$X$28,'Форма 1'!AF$7),2),"")</f>
        <v/>
      </c>
      <c r="L644" s="31">
        <f>IF(ISBLANK('Форма 1'!AG644),"",'Форма 1'!AG644)</f>
        <v>8</v>
      </c>
      <c r="M644" s="32">
        <f>IF(ISBLANK('Форма 1'!AH644),"",'Форма 1'!AH644)</f>
        <v>31996115.68</v>
      </c>
      <c r="N644" s="30" t="str">
        <f>IF(ISNUMBER('Форма 1'!AI644),ROUND('Форма 1'!$I644*VLOOKUP('Форма 1'!$G644,'Предельники 2022'!$B$4:$X$28,'Форма 1'!AI$7),2),"")</f>
        <v/>
      </c>
      <c r="O644" s="30" t="str">
        <f>IF(ISNUMBER('Форма 1'!AJ644),ROUND('Форма 1'!$I644*VLOOKUP('Форма 1'!$G644,'Предельники 2022'!$B$4:$X$28,'Форма 1'!AJ$7),2),"")</f>
        <v/>
      </c>
      <c r="P644" s="30" t="str">
        <f>IF(ISNUMBER('Форма 1'!AK644),ROUND('Форма 1'!$I644*VLOOKUP('Форма 1'!$G644,'Предельники 2022'!$B$4:$X$28,'Форма 1'!AK$7),2),"")</f>
        <v/>
      </c>
      <c r="Q644" s="30" t="str">
        <f>IF(ISNUMBER('Форма 1'!AL644),ROUND('Форма 1'!$I644*VLOOKUP('Форма 1'!$G644,'Предельники 2022'!$B$4:$X$28,'Форма 1'!AL$7),2),"")</f>
        <v/>
      </c>
      <c r="R644" s="30" t="str">
        <f>IF(ISNUMBER('Форма 1'!AM644),ROUND('Форма 1'!$I644*VLOOKUP('Форма 1'!$G644,'Предельники 2022'!$B$4:$X$28,'Форма 1'!AM$7),2),"")</f>
        <v/>
      </c>
      <c r="S644" s="93" t="str">
        <f t="shared" si="122"/>
        <v/>
      </c>
      <c r="T644" s="93" t="str">
        <f>IF(ISNUMBER('Форма 1'!AN644),INDEX('Предельники 2022'!$C$4:$X$28,MATCH('Форма 1'!$G644,'Предельники 2022'!$B$4:$B$28,0),MATCH(T$5,'Предельники 2022'!$C$3:$X$3,0)),"")</f>
        <v/>
      </c>
      <c r="U644" s="93" t="str">
        <f>IF(ISNUMBER('Форма 1'!AO644),INDEX('Предельники 2022'!$C$4:$X$28,MATCH('Форма 1'!$G644,'Предельники 2022'!$B$4:$B$28,0),MATCH(U$5,'Предельники 2022'!$C$3:$X$3,0)),"")</f>
        <v/>
      </c>
      <c r="V644" s="93" t="str">
        <f>IF(ISNUMBER('Форма 1'!AP644),INDEX('Предельники 2022'!$C$4:$X$28,MATCH('Форма 1'!$G644,'Предельники 2022'!$B$4:$B$28,0),MATCH(V$5,'Предельники 2022'!$C$3:$X$3,0)),"")</f>
        <v/>
      </c>
      <c r="W644" s="93" t="str">
        <f>IF(ISNUMBER('Форма 1'!AQ644),INDEX('Предельники 2022'!$C$4:$X$28,MATCH('Форма 1'!$G644,'Предельники 2022'!$B$4:$B$28,0),MATCH(W$5,'Предельники 2022'!$C$3:$X$3,0)),"")</f>
        <v/>
      </c>
      <c r="X644" s="30" t="str">
        <f>IF(ISNUMBER('Форма 1'!AR644),ROUND('Форма 1'!$I644*VLOOKUP('Форма 1'!$G644,'Предельники 2022'!$B$4:$X$28,'Форма 1'!AR$7),2),"")</f>
        <v/>
      </c>
      <c r="Y644" s="30" t="str">
        <f>IF(ISNUMBER('Форма 1'!AS644),ROUND('Форма 1'!$I644*VLOOKUP('Форма 1'!$G644,'Предельники 2022'!$B$4:$X$28,'Форма 1'!AS$7),2),"")</f>
        <v/>
      </c>
      <c r="Z644" s="30" t="str">
        <f>IF(ISNUMBER('Форма 1'!AT644),ROUND('Форма 1'!$I644*VLOOKUP('Форма 1'!$G644,'Предельники 2022'!$B$4:$X$28,'Форма 1'!AT$7),2),"")</f>
        <v/>
      </c>
      <c r="AA644" s="32"/>
      <c r="AB644" s="128">
        <f>'Форма 1'!T644</f>
        <v>46022</v>
      </c>
      <c r="AC644" s="130" t="str">
        <f>'Форма 1'!U644</f>
        <v>СС</v>
      </c>
    </row>
    <row r="645" spans="1:29" x14ac:dyDescent="0.25">
      <c r="A645" s="28">
        <f t="shared" si="121"/>
        <v>10</v>
      </c>
      <c r="B645" s="74" t="str">
        <f>IF(ISBLANK('Форма 1'!B645),"",'Форма 1'!B645)</f>
        <v>Пермский городской округ, город Пермь</v>
      </c>
      <c r="C645" s="87" t="s">
        <v>449</v>
      </c>
      <c r="D645" s="29">
        <f>IF(ISBLANK(C645),"Введите адрес",IF(C645='Форма 1'!C645,SUM(E645:K645,M645:S645,Форма2[[#This Row],[19]:[22]]),"Ошибка в адресе!"))</f>
        <v>11114035.68</v>
      </c>
      <c r="E645" s="30" t="str">
        <f>IF(ISNUMBER('Форма 1'!Z645),ROUND('Форма 1'!$I645*VLOOKUP('Форма 1'!$G645,'Предельники 2022'!$B$4:$X$28,'Форма 1'!Z$7),2),"")</f>
        <v/>
      </c>
      <c r="F645" s="30" t="str">
        <f>IF(ISNUMBER('Форма 1'!AA645),ROUND('Форма 1'!$I645*VLOOKUP('Форма 1'!$G645,'Предельники 2022'!$B$4:$X$28,'Форма 1'!AA$7),2),"")</f>
        <v/>
      </c>
      <c r="G645" s="30" t="str">
        <f>IF(ISNUMBER('Форма 1'!AB645),ROUND('Форма 1'!$I645*VLOOKUP('Форма 1'!$G645,'Предельники 2022'!$B$4:$X$28,'Форма 1'!AB$7),2),"")</f>
        <v/>
      </c>
      <c r="H645" s="30" t="str">
        <f>IF(ISNUMBER('Форма 1'!AC645),ROUND('Форма 1'!$I645*VLOOKUP('Форма 1'!$G645,'Предельники 2022'!$B$4:$X$28,'Форма 1'!AC$7),2),"")</f>
        <v/>
      </c>
      <c r="I645" s="30" t="str">
        <f>IF(ISNUMBER('Форма 1'!AD645),ROUND('Форма 1'!$I645*VLOOKUP('Форма 1'!$G645,'Предельники 2022'!$B$4:$X$28,'Форма 1'!AD$7),2),"")</f>
        <v/>
      </c>
      <c r="J645" s="30" t="str">
        <f>IF(ISNUMBER('Форма 1'!AE645),ROUND('Форма 1'!$I645*VLOOKUP('Форма 1'!$G645,'Предельники 2022'!$B$4:$X$28,'Форма 1'!AE$7),2),"")</f>
        <v/>
      </c>
      <c r="K645" s="30" t="str">
        <f>IF(ISNUMBER('Форма 1'!AF645),ROUND('Форма 1'!$I645*VLOOKUP('Форма 1'!$G645,'Предельники 2022'!$B$4:$X$28,'Форма 1'!AF$7),2),"")</f>
        <v/>
      </c>
      <c r="L645" s="31">
        <f>IF(ISBLANK('Форма 1'!AG645),"",'Форма 1'!AG645)</f>
        <v>4</v>
      </c>
      <c r="M645" s="32">
        <f>IF(ISBLANK('Форма 1'!AH645),"",'Форма 1'!AH645)</f>
        <v>11114035.68</v>
      </c>
      <c r="N645" s="30" t="str">
        <f>IF(ISNUMBER('Форма 1'!AI645),ROUND('Форма 1'!$I645*VLOOKUP('Форма 1'!$G645,'Предельники 2022'!$B$4:$X$28,'Форма 1'!AI$7),2),"")</f>
        <v/>
      </c>
      <c r="O645" s="30" t="str">
        <f>IF(ISNUMBER('Форма 1'!AJ645),ROUND('Форма 1'!$I645*VLOOKUP('Форма 1'!$G645,'Предельники 2022'!$B$4:$X$28,'Форма 1'!AJ$7),2),"")</f>
        <v/>
      </c>
      <c r="P645" s="30" t="str">
        <f>IF(ISNUMBER('Форма 1'!AK645),ROUND('Форма 1'!$I645*VLOOKUP('Форма 1'!$G645,'Предельники 2022'!$B$4:$X$28,'Форма 1'!AK$7),2),"")</f>
        <v/>
      </c>
      <c r="Q645" s="30" t="str">
        <f>IF(ISNUMBER('Форма 1'!AL645),ROUND('Форма 1'!$I645*VLOOKUP('Форма 1'!$G645,'Предельники 2022'!$B$4:$X$28,'Форма 1'!AL$7),2),"")</f>
        <v/>
      </c>
      <c r="R645" s="30" t="str">
        <f>IF(ISNUMBER('Форма 1'!AM645),ROUND('Форма 1'!$I645*VLOOKUP('Форма 1'!$G645,'Предельники 2022'!$B$4:$X$28,'Форма 1'!AM$7),2),"")</f>
        <v/>
      </c>
      <c r="S645" s="93" t="str">
        <f t="shared" si="122"/>
        <v/>
      </c>
      <c r="T645" s="93" t="str">
        <f>IF(ISNUMBER('Форма 1'!AN645),INDEX('Предельники 2022'!$C$4:$X$28,MATCH('Форма 1'!$G645,'Предельники 2022'!$B$4:$B$28,0),MATCH(T$5,'Предельники 2022'!$C$3:$X$3,0)),"")</f>
        <v/>
      </c>
      <c r="U645" s="93" t="str">
        <f>IF(ISNUMBER('Форма 1'!AO645),INDEX('Предельники 2022'!$C$4:$X$28,MATCH('Форма 1'!$G645,'Предельники 2022'!$B$4:$B$28,0),MATCH(U$5,'Предельники 2022'!$C$3:$X$3,0)),"")</f>
        <v/>
      </c>
      <c r="V645" s="93" t="str">
        <f>IF(ISNUMBER('Форма 1'!AP645),INDEX('Предельники 2022'!$C$4:$X$28,MATCH('Форма 1'!$G645,'Предельники 2022'!$B$4:$B$28,0),MATCH(V$5,'Предельники 2022'!$C$3:$X$3,0)),"")</f>
        <v/>
      </c>
      <c r="W645" s="93" t="str">
        <f>IF(ISNUMBER('Форма 1'!AQ645),INDEX('Предельники 2022'!$C$4:$X$28,MATCH('Форма 1'!$G645,'Предельники 2022'!$B$4:$B$28,0),MATCH(W$5,'Предельники 2022'!$C$3:$X$3,0)),"")</f>
        <v/>
      </c>
      <c r="X645" s="30" t="str">
        <f>IF(ISNUMBER('Форма 1'!AR645),ROUND('Форма 1'!$I645*VLOOKUP('Форма 1'!$G645,'Предельники 2022'!$B$4:$X$28,'Форма 1'!AR$7),2),"")</f>
        <v/>
      </c>
      <c r="Y645" s="30" t="str">
        <f>IF(ISNUMBER('Форма 1'!AS645),ROUND('Форма 1'!$I645*VLOOKUP('Форма 1'!$G645,'Предельники 2022'!$B$4:$X$28,'Форма 1'!AS$7),2),"")</f>
        <v/>
      </c>
      <c r="Z645" s="30" t="str">
        <f>IF(ISNUMBER('Форма 1'!AT645),ROUND('Форма 1'!$I645*VLOOKUP('Форма 1'!$G645,'Предельники 2022'!$B$4:$X$28,'Форма 1'!AT$7),2),"")</f>
        <v/>
      </c>
      <c r="AA645" s="32"/>
      <c r="AB645" s="128">
        <f>'Форма 1'!T645</f>
        <v>46022</v>
      </c>
      <c r="AC645" s="130" t="str">
        <f>'Форма 1'!U645</f>
        <v>СС</v>
      </c>
    </row>
    <row r="646" spans="1:29" x14ac:dyDescent="0.25">
      <c r="A646" s="28">
        <f t="shared" si="121"/>
        <v>11</v>
      </c>
      <c r="B646" s="74" t="str">
        <f>IF(ISBLANK('Форма 1'!B646),"",'Форма 1'!B646)</f>
        <v>Пермский городской округ, город Пермь</v>
      </c>
      <c r="C646" s="87" t="s">
        <v>448</v>
      </c>
      <c r="D646" s="29">
        <f>IF(ISBLANK(C646),"Введите адрес",IF(C646='Форма 1'!C646,SUM(E646:K646,M646:S646,Форма2[[#This Row],[19]:[22]]),"Ошибка в адресе!"))</f>
        <v>23581900.799999997</v>
      </c>
      <c r="E646" s="30" t="str">
        <f>IF(ISNUMBER('Форма 1'!Z646),ROUND('Форма 1'!$I646*VLOOKUP('Форма 1'!$G646,'Предельники 2022'!$B$4:$X$28,'Форма 1'!Z$7),2),"")</f>
        <v/>
      </c>
      <c r="F646" s="30" t="str">
        <f>IF(ISNUMBER('Форма 1'!AA646),ROUND('Форма 1'!$I646*VLOOKUP('Форма 1'!$G646,'Предельники 2022'!$B$4:$X$28,'Форма 1'!AA$7),2),"")</f>
        <v/>
      </c>
      <c r="G646" s="30" t="str">
        <f>IF(ISNUMBER('Форма 1'!AB646),ROUND('Форма 1'!$I646*VLOOKUP('Форма 1'!$G646,'Предельники 2022'!$B$4:$X$28,'Форма 1'!AB$7),2),"")</f>
        <v/>
      </c>
      <c r="H646" s="30" t="str">
        <f>IF(ISNUMBER('Форма 1'!AC646),ROUND('Форма 1'!$I646*VLOOKUP('Форма 1'!$G646,'Предельники 2022'!$B$4:$X$28,'Форма 1'!AC$7),2),"")</f>
        <v/>
      </c>
      <c r="I646" s="30" t="str">
        <f>IF(ISNUMBER('Форма 1'!AD646),ROUND('Форма 1'!$I646*VLOOKUP('Форма 1'!$G646,'Предельники 2022'!$B$4:$X$28,'Форма 1'!AD$7),2),"")</f>
        <v/>
      </c>
      <c r="J646" s="30" t="str">
        <f>IF(ISNUMBER('Форма 1'!AE646),ROUND('Форма 1'!$I646*VLOOKUP('Форма 1'!$G646,'Предельники 2022'!$B$4:$X$28,'Форма 1'!AE$7),2),"")</f>
        <v/>
      </c>
      <c r="K646" s="30" t="str">
        <f>IF(ISNUMBER('Форма 1'!AF646),ROUND('Форма 1'!$I646*VLOOKUP('Форма 1'!$G646,'Предельники 2022'!$B$4:$X$28,'Форма 1'!AF$7),2),"")</f>
        <v/>
      </c>
      <c r="L646" s="31">
        <f>IF(ISBLANK('Форма 1'!AG646),"",'Форма 1'!AG646)</f>
        <v>6</v>
      </c>
      <c r="M646" s="32">
        <f>IF(ISBLANK('Форма 1'!AH646),"",'Форма 1'!AH646)</f>
        <v>23581900.799999997</v>
      </c>
      <c r="N646" s="30" t="str">
        <f>IF(ISNUMBER('Форма 1'!AI646),ROUND('Форма 1'!$I646*VLOOKUP('Форма 1'!$G646,'Предельники 2022'!$B$4:$X$28,'Форма 1'!AI$7),2),"")</f>
        <v/>
      </c>
      <c r="O646" s="30" t="str">
        <f>IF(ISNUMBER('Форма 1'!AJ646),ROUND('Форма 1'!$I646*VLOOKUP('Форма 1'!$G646,'Предельники 2022'!$B$4:$X$28,'Форма 1'!AJ$7),2),"")</f>
        <v/>
      </c>
      <c r="P646" s="30" t="str">
        <f>IF(ISNUMBER('Форма 1'!AK646),ROUND('Форма 1'!$I646*VLOOKUP('Форма 1'!$G646,'Предельники 2022'!$B$4:$X$28,'Форма 1'!AK$7),2),"")</f>
        <v/>
      </c>
      <c r="Q646" s="30" t="str">
        <f>IF(ISNUMBER('Форма 1'!AL646),ROUND('Форма 1'!$I646*VLOOKUP('Форма 1'!$G646,'Предельники 2022'!$B$4:$X$28,'Форма 1'!AL$7),2),"")</f>
        <v/>
      </c>
      <c r="R646" s="30" t="str">
        <f>IF(ISNUMBER('Форма 1'!AM646),ROUND('Форма 1'!$I646*VLOOKUP('Форма 1'!$G646,'Предельники 2022'!$B$4:$X$28,'Форма 1'!AM$7),2),"")</f>
        <v/>
      </c>
      <c r="S646" s="93" t="str">
        <f t="shared" si="122"/>
        <v/>
      </c>
      <c r="T646" s="93" t="str">
        <f>IF(ISNUMBER('Форма 1'!AN646),INDEX('Предельники 2022'!$C$4:$X$28,MATCH('Форма 1'!$G646,'Предельники 2022'!$B$4:$B$28,0),MATCH(T$5,'Предельники 2022'!$C$3:$X$3,0)),"")</f>
        <v/>
      </c>
      <c r="U646" s="93" t="str">
        <f>IF(ISNUMBER('Форма 1'!AO646),INDEX('Предельники 2022'!$C$4:$X$28,MATCH('Форма 1'!$G646,'Предельники 2022'!$B$4:$B$28,0),MATCH(U$5,'Предельники 2022'!$C$3:$X$3,0)),"")</f>
        <v/>
      </c>
      <c r="V646" s="93" t="str">
        <f>IF(ISNUMBER('Форма 1'!AP646),INDEX('Предельники 2022'!$C$4:$X$28,MATCH('Форма 1'!$G646,'Предельники 2022'!$B$4:$B$28,0),MATCH(V$5,'Предельники 2022'!$C$3:$X$3,0)),"")</f>
        <v/>
      </c>
      <c r="W646" s="93" t="str">
        <f>IF(ISNUMBER('Форма 1'!AQ646),INDEX('Предельники 2022'!$C$4:$X$28,MATCH('Форма 1'!$G646,'Предельники 2022'!$B$4:$B$28,0),MATCH(W$5,'Предельники 2022'!$C$3:$X$3,0)),"")</f>
        <v/>
      </c>
      <c r="X646" s="30" t="str">
        <f>IF(ISNUMBER('Форма 1'!AR646),ROUND('Форма 1'!$I646*VLOOKUP('Форма 1'!$G646,'Предельники 2022'!$B$4:$X$28,'Форма 1'!AR$7),2),"")</f>
        <v/>
      </c>
      <c r="Y646" s="30" t="str">
        <f>IF(ISNUMBER('Форма 1'!AS646),ROUND('Форма 1'!$I646*VLOOKUP('Форма 1'!$G646,'Предельники 2022'!$B$4:$X$28,'Форма 1'!AS$7),2),"")</f>
        <v/>
      </c>
      <c r="Z646" s="30" t="str">
        <f>IF(ISNUMBER('Форма 1'!AT646),ROUND('Форма 1'!$I646*VLOOKUP('Форма 1'!$G646,'Предельники 2022'!$B$4:$X$28,'Форма 1'!AT$7),2),"")</f>
        <v/>
      </c>
      <c r="AA646" s="32"/>
      <c r="AB646" s="128">
        <f>'Форма 1'!T646</f>
        <v>46022</v>
      </c>
      <c r="AC646" s="130" t="str">
        <f>'Форма 1'!U646</f>
        <v>СС</v>
      </c>
    </row>
    <row r="647" spans="1:29" x14ac:dyDescent="0.25">
      <c r="A647" s="28">
        <f t="shared" si="121"/>
        <v>12</v>
      </c>
      <c r="B647" s="74" t="str">
        <f>IF(ISBLANK('Форма 1'!B647),"",'Форма 1'!B647)</f>
        <v>Пермский городской округ, город Пермь</v>
      </c>
      <c r="C647" s="87" t="s">
        <v>450</v>
      </c>
      <c r="D647" s="29">
        <f>IF(ISBLANK(C647),"Введите адрес",IF(C647='Форма 1'!C647,SUM(E647:K647,M647:S647,Форма2[[#This Row],[19]:[22]]),"Ошибка в адресе!"))</f>
        <v>11790950.399999999</v>
      </c>
      <c r="E647" s="30" t="str">
        <f>IF(ISNUMBER('Форма 1'!Z647),ROUND('Форма 1'!$I647*VLOOKUP('Форма 1'!$G647,'Предельники 2022'!$B$4:$X$28,'Форма 1'!Z$7),2),"")</f>
        <v/>
      </c>
      <c r="F647" s="30" t="str">
        <f>IF(ISNUMBER('Форма 1'!AA647),ROUND('Форма 1'!$I647*VLOOKUP('Форма 1'!$G647,'Предельники 2022'!$B$4:$X$28,'Форма 1'!AA$7),2),"")</f>
        <v/>
      </c>
      <c r="G647" s="30" t="str">
        <f>IF(ISNUMBER('Форма 1'!AB647),ROUND('Форма 1'!$I647*VLOOKUP('Форма 1'!$G647,'Предельники 2022'!$B$4:$X$28,'Форма 1'!AB$7),2),"")</f>
        <v/>
      </c>
      <c r="H647" s="30" t="str">
        <f>IF(ISNUMBER('Форма 1'!AC647),ROUND('Форма 1'!$I647*VLOOKUP('Форма 1'!$G647,'Предельники 2022'!$B$4:$X$28,'Форма 1'!AC$7),2),"")</f>
        <v/>
      </c>
      <c r="I647" s="30" t="str">
        <f>IF(ISNUMBER('Форма 1'!AD647),ROUND('Форма 1'!$I647*VLOOKUP('Форма 1'!$G647,'Предельники 2022'!$B$4:$X$28,'Форма 1'!AD$7),2),"")</f>
        <v/>
      </c>
      <c r="J647" s="30" t="str">
        <f>IF(ISNUMBER('Форма 1'!AE647),ROUND('Форма 1'!$I647*VLOOKUP('Форма 1'!$G647,'Предельники 2022'!$B$4:$X$28,'Форма 1'!AE$7),2),"")</f>
        <v/>
      </c>
      <c r="K647" s="30" t="str">
        <f>IF(ISNUMBER('Форма 1'!AF647),ROUND('Форма 1'!$I647*VLOOKUP('Форма 1'!$G647,'Предельники 2022'!$B$4:$X$28,'Форма 1'!AF$7),2),"")</f>
        <v/>
      </c>
      <c r="L647" s="31">
        <f>IF(ISBLANK('Форма 1'!AG647),"",'Форма 1'!AG647)</f>
        <v>3</v>
      </c>
      <c r="M647" s="32">
        <f>IF(ISBLANK('Форма 1'!AH647),"",'Форма 1'!AH647)</f>
        <v>11790950.399999999</v>
      </c>
      <c r="N647" s="30" t="str">
        <f>IF(ISNUMBER('Форма 1'!AI647),ROUND('Форма 1'!$I647*VLOOKUP('Форма 1'!$G647,'Предельники 2022'!$B$4:$X$28,'Форма 1'!AI$7),2),"")</f>
        <v/>
      </c>
      <c r="O647" s="30" t="str">
        <f>IF(ISNUMBER('Форма 1'!AJ647),ROUND('Форма 1'!$I647*VLOOKUP('Форма 1'!$G647,'Предельники 2022'!$B$4:$X$28,'Форма 1'!AJ$7),2),"")</f>
        <v/>
      </c>
      <c r="P647" s="30" t="str">
        <f>IF(ISNUMBER('Форма 1'!AK647),ROUND('Форма 1'!$I647*VLOOKUP('Форма 1'!$G647,'Предельники 2022'!$B$4:$X$28,'Форма 1'!AK$7),2),"")</f>
        <v/>
      </c>
      <c r="Q647" s="30" t="str">
        <f>IF(ISNUMBER('Форма 1'!AL647),ROUND('Форма 1'!$I647*VLOOKUP('Форма 1'!$G647,'Предельники 2022'!$B$4:$X$28,'Форма 1'!AL$7),2),"")</f>
        <v/>
      </c>
      <c r="R647" s="30" t="str">
        <f>IF(ISNUMBER('Форма 1'!AM647),ROUND('Форма 1'!$I647*VLOOKUP('Форма 1'!$G647,'Предельники 2022'!$B$4:$X$28,'Форма 1'!AM$7),2),"")</f>
        <v/>
      </c>
      <c r="S647" s="93" t="str">
        <f t="shared" si="122"/>
        <v/>
      </c>
      <c r="T647" s="93" t="str">
        <f>IF(ISNUMBER('Форма 1'!AN647),INDEX('Предельники 2022'!$C$4:$X$28,MATCH('Форма 1'!$G647,'Предельники 2022'!$B$4:$B$28,0),MATCH(T$5,'Предельники 2022'!$C$3:$X$3,0)),"")</f>
        <v/>
      </c>
      <c r="U647" s="93" t="str">
        <f>IF(ISNUMBER('Форма 1'!AO647),INDEX('Предельники 2022'!$C$4:$X$28,MATCH('Форма 1'!$G647,'Предельники 2022'!$B$4:$B$28,0),MATCH(U$5,'Предельники 2022'!$C$3:$X$3,0)),"")</f>
        <v/>
      </c>
      <c r="V647" s="93" t="str">
        <f>IF(ISNUMBER('Форма 1'!AP647),INDEX('Предельники 2022'!$C$4:$X$28,MATCH('Форма 1'!$G647,'Предельники 2022'!$B$4:$B$28,0),MATCH(V$5,'Предельники 2022'!$C$3:$X$3,0)),"")</f>
        <v/>
      </c>
      <c r="W647" s="93" t="str">
        <f>IF(ISNUMBER('Форма 1'!AQ647),INDEX('Предельники 2022'!$C$4:$X$28,MATCH('Форма 1'!$G647,'Предельники 2022'!$B$4:$B$28,0),MATCH(W$5,'Предельники 2022'!$C$3:$X$3,0)),"")</f>
        <v/>
      </c>
      <c r="X647" s="30" t="str">
        <f>IF(ISNUMBER('Форма 1'!AR647),ROUND('Форма 1'!$I647*VLOOKUP('Форма 1'!$G647,'Предельники 2022'!$B$4:$X$28,'Форма 1'!AR$7),2),"")</f>
        <v/>
      </c>
      <c r="Y647" s="30" t="str">
        <f>IF(ISNUMBER('Форма 1'!AS647),ROUND('Форма 1'!$I647*VLOOKUP('Форма 1'!$G647,'Предельники 2022'!$B$4:$X$28,'Форма 1'!AS$7),2),"")</f>
        <v/>
      </c>
      <c r="Z647" s="30" t="str">
        <f>IF(ISNUMBER('Форма 1'!AT647),ROUND('Форма 1'!$I647*VLOOKUP('Форма 1'!$G647,'Предельники 2022'!$B$4:$X$28,'Форма 1'!AT$7),2),"")</f>
        <v/>
      </c>
      <c r="AA647" s="32"/>
      <c r="AB647" s="128">
        <f>'Форма 1'!T647</f>
        <v>46022</v>
      </c>
      <c r="AC647" s="130" t="str">
        <f>'Форма 1'!U647</f>
        <v>СС</v>
      </c>
    </row>
    <row r="648" spans="1:29" x14ac:dyDescent="0.25">
      <c r="A648" s="28">
        <f t="shared" si="121"/>
        <v>13</v>
      </c>
      <c r="B648" s="74" t="str">
        <f>IF(ISBLANK('Форма 1'!B648),"",'Форма 1'!B648)</f>
        <v>Пермский городской округ, город Пермь</v>
      </c>
      <c r="C648" s="87" t="s">
        <v>210</v>
      </c>
      <c r="D648" s="29">
        <f>IF(ISBLANK(C648),"Введите адрес",IF(C648='Форма 1'!C648,SUM(E648:K648,M648:S648,Форма2[[#This Row],[19]:[22]]),"Ошибка в адресе!"))</f>
        <v>9117750.0600000005</v>
      </c>
      <c r="E648" s="30" t="str">
        <f>IF(ISNUMBER('Форма 1'!Z648),ROUND('Форма 1'!$I648*VLOOKUP('Форма 1'!$G648,'Предельники 2022'!$B$4:$X$28,'Форма 1'!Z$7),2),"")</f>
        <v/>
      </c>
      <c r="F648" s="30" t="str">
        <f>IF(ISNUMBER('Форма 1'!AA648),ROUND('Форма 1'!$I648*VLOOKUP('Форма 1'!$G648,'Предельники 2022'!$B$4:$X$28,'Форма 1'!AA$7),2),"")</f>
        <v/>
      </c>
      <c r="G648" s="30" t="str">
        <f>IF(ISNUMBER('Форма 1'!AB648),ROUND('Форма 1'!$I648*VLOOKUP('Форма 1'!$G648,'Предельники 2022'!$B$4:$X$28,'Форма 1'!AB$7),2),"")</f>
        <v/>
      </c>
      <c r="H648" s="30" t="str">
        <f>IF(ISNUMBER('Форма 1'!AC648),ROUND('Форма 1'!$I648*VLOOKUP('Форма 1'!$G648,'Предельники 2022'!$B$4:$X$28,'Форма 1'!AC$7),2),"")</f>
        <v/>
      </c>
      <c r="I648" s="30" t="str">
        <f>IF(ISNUMBER('Форма 1'!AD648),ROUND('Форма 1'!$I648*VLOOKUP('Форма 1'!$G648,'Предельники 2022'!$B$4:$X$28,'Форма 1'!AD$7),2),"")</f>
        <v/>
      </c>
      <c r="J648" s="30" t="str">
        <f>IF(ISNUMBER('Форма 1'!AE648),ROUND('Форма 1'!$I648*VLOOKUP('Форма 1'!$G648,'Предельники 2022'!$B$4:$X$28,'Форма 1'!AE$7),2),"")</f>
        <v/>
      </c>
      <c r="K648" s="30" t="str">
        <f>IF(ISNUMBER('Форма 1'!AF648),ROUND('Форма 1'!$I648*VLOOKUP('Форма 1'!$G648,'Предельники 2022'!$B$4:$X$28,'Форма 1'!AF$7),2),"")</f>
        <v/>
      </c>
      <c r="L648" s="31" t="str">
        <f>IF(ISBLANK('Форма 1'!AG648),"",'Форма 1'!AG648)</f>
        <v/>
      </c>
      <c r="M648" s="32" t="str">
        <f>IF(ISBLANK('Форма 1'!AH648),"",'Форма 1'!AH648)</f>
        <v/>
      </c>
      <c r="N648" s="30">
        <f>IF(ISNUMBER('Форма 1'!AI648),ROUND('Форма 1'!$I648*VLOOKUP('Форма 1'!$G648,'Предельники 2022'!$B$4:$X$28,'Форма 1'!AI$7),2),"")</f>
        <v>9117750.0600000005</v>
      </c>
      <c r="O648" s="30" t="str">
        <f>IF(ISNUMBER('Форма 1'!AJ648),ROUND('Форма 1'!$I648*VLOOKUP('Форма 1'!$G648,'Предельники 2022'!$B$4:$X$28,'Форма 1'!AJ$7),2),"")</f>
        <v/>
      </c>
      <c r="P648" s="30" t="str">
        <f>IF(ISNUMBER('Форма 1'!AK648),ROUND('Форма 1'!$I648*VLOOKUP('Форма 1'!$G648,'Предельники 2022'!$B$4:$X$28,'Форма 1'!AK$7),2),"")</f>
        <v/>
      </c>
      <c r="Q648" s="30" t="str">
        <f>IF(ISNUMBER('Форма 1'!AL648),ROUND('Форма 1'!$I648*VLOOKUP('Форма 1'!$G648,'Предельники 2022'!$B$4:$X$28,'Форма 1'!AL$7),2),"")</f>
        <v/>
      </c>
      <c r="R648" s="30" t="str">
        <f>IF(ISNUMBER('Форма 1'!AM648),ROUND('Форма 1'!$I648*VLOOKUP('Форма 1'!$G648,'Предельники 2022'!$B$4:$X$28,'Форма 1'!AM$7),2),"")</f>
        <v/>
      </c>
      <c r="S648" s="93" t="str">
        <f t="shared" si="122"/>
        <v/>
      </c>
      <c r="T648" s="93" t="str">
        <f>IF(ISNUMBER('Форма 1'!AN648),INDEX('Предельники 2022'!$C$4:$X$28,MATCH('Форма 1'!$G648,'Предельники 2022'!$B$4:$B$28,0),MATCH(T$5,'Предельники 2022'!$C$3:$X$3,0)),"")</f>
        <v/>
      </c>
      <c r="U648" s="93" t="str">
        <f>IF(ISNUMBER('Форма 1'!AO648),INDEX('Предельники 2022'!$C$4:$X$28,MATCH('Форма 1'!$G648,'Предельники 2022'!$B$4:$B$28,0),MATCH(U$5,'Предельники 2022'!$C$3:$X$3,0)),"")</f>
        <v/>
      </c>
      <c r="V648" s="93" t="str">
        <f>IF(ISNUMBER('Форма 1'!AP648),INDEX('Предельники 2022'!$C$4:$X$28,MATCH('Форма 1'!$G648,'Предельники 2022'!$B$4:$B$28,0),MATCH(V$5,'Предельники 2022'!$C$3:$X$3,0)),"")</f>
        <v/>
      </c>
      <c r="W648" s="93" t="str">
        <f>IF(ISNUMBER('Форма 1'!AQ648),INDEX('Предельники 2022'!$C$4:$X$28,MATCH('Форма 1'!$G648,'Предельники 2022'!$B$4:$B$28,0),MATCH(W$5,'Предельники 2022'!$C$3:$X$3,0)),"")</f>
        <v/>
      </c>
      <c r="X648" s="30" t="str">
        <f>IF(ISNUMBER('Форма 1'!AR648),ROUND('Форма 1'!$I648*VLOOKUP('Форма 1'!$G648,'Предельники 2022'!$B$4:$X$28,'Форма 1'!AR$7),2),"")</f>
        <v/>
      </c>
      <c r="Y648" s="30" t="str">
        <f>IF(ISNUMBER('Форма 1'!AS648),ROUND('Форма 1'!$I648*VLOOKUP('Форма 1'!$G648,'Предельники 2022'!$B$4:$X$28,'Форма 1'!AS$7),2),"")</f>
        <v/>
      </c>
      <c r="Z648" s="30" t="str">
        <f>IF(ISNUMBER('Форма 1'!AT648),ROUND('Форма 1'!$I648*VLOOKUP('Форма 1'!$G648,'Предельники 2022'!$B$4:$X$28,'Форма 1'!AT$7),2),"")</f>
        <v/>
      </c>
      <c r="AA648" s="32"/>
      <c r="AB648" s="128">
        <f>'Форма 1'!T648</f>
        <v>46022</v>
      </c>
      <c r="AC648" s="130" t="str">
        <f>'Форма 1'!U648</f>
        <v>РО</v>
      </c>
    </row>
    <row r="649" spans="1:29" x14ac:dyDescent="0.25">
      <c r="A649" s="28">
        <f t="shared" si="121"/>
        <v>14</v>
      </c>
      <c r="B649" s="74" t="str">
        <f>IF(ISBLANK('Форма 1'!B649),"",'Форма 1'!B649)</f>
        <v>Пермский городской округ, город Пермь</v>
      </c>
      <c r="C649" s="87" t="s">
        <v>451</v>
      </c>
      <c r="D649" s="29">
        <f>IF(ISBLANK(C649),"Введите адрес",IF(C649='Форма 1'!C649,SUM(E649:K649,M649:S649,Форма2[[#This Row],[19]:[22]]),"Ошибка в адресе!"))</f>
        <v>11114035.68</v>
      </c>
      <c r="E649" s="30" t="str">
        <f>IF(ISNUMBER('Форма 1'!Z649),ROUND('Форма 1'!$I649*VLOOKUP('Форма 1'!$G649,'Предельники 2022'!$B$4:$X$28,'Форма 1'!Z$7),2),"")</f>
        <v/>
      </c>
      <c r="F649" s="30" t="str">
        <f>IF(ISNUMBER('Форма 1'!AA649),ROUND('Форма 1'!$I649*VLOOKUP('Форма 1'!$G649,'Предельники 2022'!$B$4:$X$28,'Форма 1'!AA$7),2),"")</f>
        <v/>
      </c>
      <c r="G649" s="30" t="str">
        <f>IF(ISNUMBER('Форма 1'!AB649),ROUND('Форма 1'!$I649*VLOOKUP('Форма 1'!$G649,'Предельники 2022'!$B$4:$X$28,'Форма 1'!AB$7),2),"")</f>
        <v/>
      </c>
      <c r="H649" s="30" t="str">
        <f>IF(ISNUMBER('Форма 1'!AC649),ROUND('Форма 1'!$I649*VLOOKUP('Форма 1'!$G649,'Предельники 2022'!$B$4:$X$28,'Форма 1'!AC$7),2),"")</f>
        <v/>
      </c>
      <c r="I649" s="30" t="str">
        <f>IF(ISNUMBER('Форма 1'!AD649),ROUND('Форма 1'!$I649*VLOOKUP('Форма 1'!$G649,'Предельники 2022'!$B$4:$X$28,'Форма 1'!AD$7),2),"")</f>
        <v/>
      </c>
      <c r="J649" s="30" t="str">
        <f>IF(ISNUMBER('Форма 1'!AE649),ROUND('Форма 1'!$I649*VLOOKUP('Форма 1'!$G649,'Предельники 2022'!$B$4:$X$28,'Форма 1'!AE$7),2),"")</f>
        <v/>
      </c>
      <c r="K649" s="30" t="str">
        <f>IF(ISNUMBER('Форма 1'!AF649),ROUND('Форма 1'!$I649*VLOOKUP('Форма 1'!$G649,'Предельники 2022'!$B$4:$X$28,'Форма 1'!AF$7),2),"")</f>
        <v/>
      </c>
      <c r="L649" s="31">
        <f>IF(ISBLANK('Форма 1'!AG649),"",'Форма 1'!AG649)</f>
        <v>4</v>
      </c>
      <c r="M649" s="32">
        <f>IF(ISBLANK('Форма 1'!AH649),"",'Форма 1'!AH649)</f>
        <v>11114035.68</v>
      </c>
      <c r="N649" s="30" t="str">
        <f>IF(ISNUMBER('Форма 1'!AI649),ROUND('Форма 1'!$I649*VLOOKUP('Форма 1'!$G649,'Предельники 2022'!$B$4:$X$28,'Форма 1'!AI$7),2),"")</f>
        <v/>
      </c>
      <c r="O649" s="30" t="str">
        <f>IF(ISNUMBER('Форма 1'!AJ649),ROUND('Форма 1'!$I649*VLOOKUP('Форма 1'!$G649,'Предельники 2022'!$B$4:$X$28,'Форма 1'!AJ$7),2),"")</f>
        <v/>
      </c>
      <c r="P649" s="30" t="str">
        <f>IF(ISNUMBER('Форма 1'!AK649),ROUND('Форма 1'!$I649*VLOOKUP('Форма 1'!$G649,'Предельники 2022'!$B$4:$X$28,'Форма 1'!AK$7),2),"")</f>
        <v/>
      </c>
      <c r="Q649" s="30" t="str">
        <f>IF(ISNUMBER('Форма 1'!AL649),ROUND('Форма 1'!$I649*VLOOKUP('Форма 1'!$G649,'Предельники 2022'!$B$4:$X$28,'Форма 1'!AL$7),2),"")</f>
        <v/>
      </c>
      <c r="R649" s="30" t="str">
        <f>IF(ISNUMBER('Форма 1'!AM649),ROUND('Форма 1'!$I649*VLOOKUP('Форма 1'!$G649,'Предельники 2022'!$B$4:$X$28,'Форма 1'!AM$7),2),"")</f>
        <v/>
      </c>
      <c r="S649" s="93" t="str">
        <f t="shared" si="122"/>
        <v/>
      </c>
      <c r="T649" s="93" t="str">
        <f>IF(ISNUMBER('Форма 1'!AN649),INDEX('Предельники 2022'!$C$4:$X$28,MATCH('Форма 1'!$G649,'Предельники 2022'!$B$4:$B$28,0),MATCH(T$5,'Предельники 2022'!$C$3:$X$3,0)),"")</f>
        <v/>
      </c>
      <c r="U649" s="93" t="str">
        <f>IF(ISNUMBER('Форма 1'!AO649),INDEX('Предельники 2022'!$C$4:$X$28,MATCH('Форма 1'!$G649,'Предельники 2022'!$B$4:$B$28,0),MATCH(U$5,'Предельники 2022'!$C$3:$X$3,0)),"")</f>
        <v/>
      </c>
      <c r="V649" s="93" t="str">
        <f>IF(ISNUMBER('Форма 1'!AP649),INDEX('Предельники 2022'!$C$4:$X$28,MATCH('Форма 1'!$G649,'Предельники 2022'!$B$4:$B$28,0),MATCH(V$5,'Предельники 2022'!$C$3:$X$3,0)),"")</f>
        <v/>
      </c>
      <c r="W649" s="93" t="str">
        <f>IF(ISNUMBER('Форма 1'!AQ649),INDEX('Предельники 2022'!$C$4:$X$28,MATCH('Форма 1'!$G649,'Предельники 2022'!$B$4:$B$28,0),MATCH(W$5,'Предельники 2022'!$C$3:$X$3,0)),"")</f>
        <v/>
      </c>
      <c r="X649" s="30" t="str">
        <f>IF(ISNUMBER('Форма 1'!AR649),ROUND('Форма 1'!$I649*VLOOKUP('Форма 1'!$G649,'Предельники 2022'!$B$4:$X$28,'Форма 1'!AR$7),2),"")</f>
        <v/>
      </c>
      <c r="Y649" s="30" t="str">
        <f>IF(ISNUMBER('Форма 1'!AS649),ROUND('Форма 1'!$I649*VLOOKUP('Форма 1'!$G649,'Предельники 2022'!$B$4:$X$28,'Форма 1'!AS$7),2),"")</f>
        <v/>
      </c>
      <c r="Z649" s="30" t="str">
        <f>IF(ISNUMBER('Форма 1'!AT649),ROUND('Форма 1'!$I649*VLOOKUP('Форма 1'!$G649,'Предельники 2022'!$B$4:$X$28,'Форма 1'!AT$7),2),"")</f>
        <v/>
      </c>
      <c r="AA649" s="32"/>
      <c r="AB649" s="128">
        <f>'Форма 1'!T649</f>
        <v>46022</v>
      </c>
      <c r="AC649" s="130" t="str">
        <f>'Форма 1'!U649</f>
        <v>СС</v>
      </c>
    </row>
    <row r="650" spans="1:29" x14ac:dyDescent="0.25">
      <c r="A650" s="28">
        <f t="shared" si="121"/>
        <v>15</v>
      </c>
      <c r="B650" s="74" t="str">
        <f>IF(ISBLANK('Форма 1'!B650),"",'Форма 1'!B650)</f>
        <v>Пермский городской округ, город Пермь</v>
      </c>
      <c r="C650" s="87" t="s">
        <v>211</v>
      </c>
      <c r="D650" s="29">
        <f>IF(ISBLANK(C650),"Введите адрес",IF(C650='Форма 1'!C650,SUM(E650:K650,M650:S650,Форма2[[#This Row],[19]:[22]]),"Ошибка в адресе!"))</f>
        <v>7099348.9299999997</v>
      </c>
      <c r="E650" s="30" t="str">
        <f>IF(ISNUMBER('Форма 1'!Z650),ROUND('Форма 1'!$I650*VLOOKUP('Форма 1'!$G650,'Предельники 2022'!$B$4:$X$28,'Форма 1'!Z$7),2),"")</f>
        <v/>
      </c>
      <c r="F650" s="30" t="str">
        <f>IF(ISNUMBER('Форма 1'!AA650),ROUND('Форма 1'!$I650*VLOOKUP('Форма 1'!$G650,'Предельники 2022'!$B$4:$X$28,'Форма 1'!AA$7),2),"")</f>
        <v/>
      </c>
      <c r="G650" s="30" t="str">
        <f>IF(ISNUMBER('Форма 1'!AB650),ROUND('Форма 1'!$I650*VLOOKUP('Форма 1'!$G650,'Предельники 2022'!$B$4:$X$28,'Форма 1'!AB$7),2),"")</f>
        <v/>
      </c>
      <c r="H650" s="30" t="str">
        <f>IF(ISNUMBER('Форма 1'!AC650),ROUND('Форма 1'!$I650*VLOOKUP('Форма 1'!$G650,'Предельники 2022'!$B$4:$X$28,'Форма 1'!AC$7),2),"")</f>
        <v/>
      </c>
      <c r="I650" s="30" t="str">
        <f>IF(ISNUMBER('Форма 1'!AD650),ROUND('Форма 1'!$I650*VLOOKUP('Форма 1'!$G650,'Предельники 2022'!$B$4:$X$28,'Форма 1'!AD$7),2),"")</f>
        <v/>
      </c>
      <c r="J650" s="30" t="str">
        <f>IF(ISNUMBER('Форма 1'!AE650),ROUND('Форма 1'!$I650*VLOOKUP('Форма 1'!$G650,'Предельники 2022'!$B$4:$X$28,'Форма 1'!AE$7),2),"")</f>
        <v/>
      </c>
      <c r="K650" s="30" t="str">
        <f>IF(ISNUMBER('Форма 1'!AF650),ROUND('Форма 1'!$I650*VLOOKUP('Форма 1'!$G650,'Предельники 2022'!$B$4:$X$28,'Форма 1'!AF$7),2),"")</f>
        <v/>
      </c>
      <c r="L650" s="31" t="str">
        <f>IF(ISBLANK('Форма 1'!AG650),"",'Форма 1'!AG650)</f>
        <v/>
      </c>
      <c r="M650" s="32" t="str">
        <f>IF(ISBLANK('Форма 1'!AH650),"",'Форма 1'!AH650)</f>
        <v/>
      </c>
      <c r="N650" s="30">
        <f>IF(ISNUMBER('Форма 1'!AI650),ROUND('Форма 1'!$I650*VLOOKUP('Форма 1'!$G650,'Предельники 2022'!$B$4:$X$28,'Форма 1'!AI$7),2),"")</f>
        <v>7099348.9299999997</v>
      </c>
      <c r="O650" s="30" t="str">
        <f>IF(ISNUMBER('Форма 1'!AJ650),ROUND('Форма 1'!$I650*VLOOKUP('Форма 1'!$G650,'Предельники 2022'!$B$4:$X$28,'Форма 1'!AJ$7),2),"")</f>
        <v/>
      </c>
      <c r="P650" s="30" t="str">
        <f>IF(ISNUMBER('Форма 1'!AK650),ROUND('Форма 1'!$I650*VLOOKUP('Форма 1'!$G650,'Предельники 2022'!$B$4:$X$28,'Форма 1'!AK$7),2),"")</f>
        <v/>
      </c>
      <c r="Q650" s="30" t="str">
        <f>IF(ISNUMBER('Форма 1'!AL650),ROUND('Форма 1'!$I650*VLOOKUP('Форма 1'!$G650,'Предельники 2022'!$B$4:$X$28,'Форма 1'!AL$7),2),"")</f>
        <v/>
      </c>
      <c r="R650" s="30" t="str">
        <f>IF(ISNUMBER('Форма 1'!AM650),ROUND('Форма 1'!$I650*VLOOKUP('Форма 1'!$G650,'Предельники 2022'!$B$4:$X$28,'Форма 1'!AM$7),2),"")</f>
        <v/>
      </c>
      <c r="S650" s="93" t="str">
        <f t="shared" si="122"/>
        <v/>
      </c>
      <c r="T650" s="93" t="str">
        <f>IF(ISNUMBER('Форма 1'!AN650),INDEX('Предельники 2022'!$C$4:$X$28,MATCH('Форма 1'!$G650,'Предельники 2022'!$B$4:$B$28,0),MATCH(T$5,'Предельники 2022'!$C$3:$X$3,0)),"")</f>
        <v/>
      </c>
      <c r="U650" s="93" t="str">
        <f>IF(ISNUMBER('Форма 1'!AO650),INDEX('Предельники 2022'!$C$4:$X$28,MATCH('Форма 1'!$G650,'Предельники 2022'!$B$4:$B$28,0),MATCH(U$5,'Предельники 2022'!$C$3:$X$3,0)),"")</f>
        <v/>
      </c>
      <c r="V650" s="93" t="str">
        <f>IF(ISNUMBER('Форма 1'!AP650),INDEX('Предельники 2022'!$C$4:$X$28,MATCH('Форма 1'!$G650,'Предельники 2022'!$B$4:$B$28,0),MATCH(V$5,'Предельники 2022'!$C$3:$X$3,0)),"")</f>
        <v/>
      </c>
      <c r="W650" s="93" t="str">
        <f>IF(ISNUMBER('Форма 1'!AQ650),INDEX('Предельники 2022'!$C$4:$X$28,MATCH('Форма 1'!$G650,'Предельники 2022'!$B$4:$B$28,0),MATCH(W$5,'Предельники 2022'!$C$3:$X$3,0)),"")</f>
        <v/>
      </c>
      <c r="X650" s="30" t="str">
        <f>IF(ISNUMBER('Форма 1'!AR650),ROUND('Форма 1'!$I650*VLOOKUP('Форма 1'!$G650,'Предельники 2022'!$B$4:$X$28,'Форма 1'!AR$7),2),"")</f>
        <v/>
      </c>
      <c r="Y650" s="30" t="str">
        <f>IF(ISNUMBER('Форма 1'!AS650),ROUND('Форма 1'!$I650*VLOOKUP('Форма 1'!$G650,'Предельники 2022'!$B$4:$X$28,'Форма 1'!AS$7),2),"")</f>
        <v/>
      </c>
      <c r="Z650" s="30" t="str">
        <f>IF(ISNUMBER('Форма 1'!AT650),ROUND('Форма 1'!$I650*VLOOKUP('Форма 1'!$G650,'Предельники 2022'!$B$4:$X$28,'Форма 1'!AT$7),2),"")</f>
        <v/>
      </c>
      <c r="AA650" s="32"/>
      <c r="AB650" s="128">
        <f>'Форма 1'!T650</f>
        <v>46022</v>
      </c>
      <c r="AC650" s="130" t="str">
        <f>'Форма 1'!U650</f>
        <v>РО</v>
      </c>
    </row>
    <row r="651" spans="1:29" x14ac:dyDescent="0.25">
      <c r="A651" s="28">
        <f t="shared" si="121"/>
        <v>16</v>
      </c>
      <c r="B651" s="74" t="str">
        <f>IF(ISBLANK('Форма 1'!B651),"",'Форма 1'!B651)</f>
        <v>Пермский городской округ, город Пермь</v>
      </c>
      <c r="C651" s="87" t="s">
        <v>385</v>
      </c>
      <c r="D651" s="29">
        <f>IF(ISBLANK(C651),"Введите адрес",IF(C651='Форма 1'!C651,SUM(E651:K651,M651:S651,Форма2[[#This Row],[19]:[22]]),"Ошибка в адресе!"))</f>
        <v>8283676.1499999994</v>
      </c>
      <c r="E651" s="30" t="str">
        <f>IF(ISNUMBER('Форма 1'!Z651),ROUND('Форма 1'!$I651*VLOOKUP('Форма 1'!$G651,'Предельники 2022'!$B$4:$X$28,'Форма 1'!Z$7),2),"")</f>
        <v/>
      </c>
      <c r="F651" s="30">
        <f>IF(ISNUMBER('Форма 1'!AA651),ROUND('Форма 1'!$I651*VLOOKUP('Форма 1'!$G651,'Предельники 2022'!$B$4:$X$28,'Форма 1'!AA$7),2),"")</f>
        <v>4678866.84</v>
      </c>
      <c r="G651" s="30" t="str">
        <f>IF(ISNUMBER('Форма 1'!AB651),ROUND('Форма 1'!$I651*VLOOKUP('Форма 1'!$G651,'Предельники 2022'!$B$4:$X$28,'Форма 1'!AB$7),2),"")</f>
        <v/>
      </c>
      <c r="H651" s="30" t="str">
        <f>IF(ISNUMBER('Форма 1'!AC651),ROUND('Форма 1'!$I651*VLOOKUP('Форма 1'!$G651,'Предельники 2022'!$B$4:$X$28,'Форма 1'!AC$7),2),"")</f>
        <v/>
      </c>
      <c r="I651" s="30" t="str">
        <f>IF(ISNUMBER('Форма 1'!AD651),ROUND('Форма 1'!$I651*VLOOKUP('Форма 1'!$G651,'Предельники 2022'!$B$4:$X$28,'Форма 1'!AD$7),2),"")</f>
        <v/>
      </c>
      <c r="J651" s="30">
        <f>IF(ISNUMBER('Форма 1'!AE651),ROUND('Форма 1'!$I651*VLOOKUP('Форма 1'!$G651,'Предельники 2022'!$B$4:$X$28,'Форма 1'!AE$7),2),"")</f>
        <v>359086.76</v>
      </c>
      <c r="K651" s="30" t="str">
        <f>IF(ISNUMBER('Форма 1'!AF651),ROUND('Форма 1'!$I651*VLOOKUP('Форма 1'!$G651,'Предельники 2022'!$B$4:$X$28,'Форма 1'!AF$7),2),"")</f>
        <v/>
      </c>
      <c r="L651" s="31" t="str">
        <f>IF(ISBLANK('Форма 1'!AG651),"",'Форма 1'!AG651)</f>
        <v/>
      </c>
      <c r="M651" s="32" t="str">
        <f>IF(ISBLANK('Форма 1'!AH651),"",'Форма 1'!AH651)</f>
        <v/>
      </c>
      <c r="N651" s="30" t="str">
        <f>IF(ISNUMBER('Форма 1'!AI651),ROUND('Форма 1'!$I651*VLOOKUP('Форма 1'!$G651,'Предельники 2022'!$B$4:$X$28,'Форма 1'!AI$7),2),"")</f>
        <v/>
      </c>
      <c r="O651" s="30">
        <f>IF(ISNUMBER('Форма 1'!AJ651),ROUND('Форма 1'!$I651*VLOOKUP('Форма 1'!$G651,'Предельники 2022'!$B$4:$X$28,'Форма 1'!AJ$7),2),"")</f>
        <v>3245722.55</v>
      </c>
      <c r="P651" s="30" t="str">
        <f>IF(ISNUMBER('Форма 1'!AK651),ROUND('Форма 1'!$I651*VLOOKUP('Форма 1'!$G651,'Предельники 2022'!$B$4:$X$28,'Форма 1'!AK$7),2),"")</f>
        <v/>
      </c>
      <c r="Q651" s="30" t="str">
        <f>IF(ISNUMBER('Форма 1'!AL651),ROUND('Форма 1'!$I651*VLOOKUP('Форма 1'!$G651,'Предельники 2022'!$B$4:$X$28,'Форма 1'!AL$7),2),"")</f>
        <v/>
      </c>
      <c r="R651" s="30" t="str">
        <f>IF(ISNUMBER('Форма 1'!AM651),ROUND('Форма 1'!$I651*VLOOKUP('Форма 1'!$G651,'Предельники 2022'!$B$4:$X$28,'Форма 1'!AM$7),2),"")</f>
        <v/>
      </c>
      <c r="S651" s="93" t="str">
        <f t="shared" si="122"/>
        <v/>
      </c>
      <c r="T651" s="93" t="str">
        <f>IF(ISNUMBER('Форма 1'!AN651),INDEX('Предельники 2022'!$C$4:$X$28,MATCH('Форма 1'!$G651,'Предельники 2022'!$B$4:$B$28,0),MATCH(T$5,'Предельники 2022'!$C$3:$X$3,0)),"")</f>
        <v/>
      </c>
      <c r="U651" s="93" t="str">
        <f>IF(ISNUMBER('Форма 1'!AO651),INDEX('Предельники 2022'!$C$4:$X$28,MATCH('Форма 1'!$G651,'Предельники 2022'!$B$4:$B$28,0),MATCH(U$5,'Предельники 2022'!$C$3:$X$3,0)),"")</f>
        <v/>
      </c>
      <c r="V651" s="93" t="str">
        <f>IF(ISNUMBER('Форма 1'!AP651),INDEX('Предельники 2022'!$C$4:$X$28,MATCH('Форма 1'!$G651,'Предельники 2022'!$B$4:$B$28,0),MATCH(V$5,'Предельники 2022'!$C$3:$X$3,0)),"")</f>
        <v/>
      </c>
      <c r="W651" s="93" t="str">
        <f>IF(ISNUMBER('Форма 1'!AQ651),INDEX('Предельники 2022'!$C$4:$X$28,MATCH('Форма 1'!$G651,'Предельники 2022'!$B$4:$B$28,0),MATCH(W$5,'Предельники 2022'!$C$3:$X$3,0)),"")</f>
        <v/>
      </c>
      <c r="X651" s="30" t="str">
        <f>IF(ISNUMBER('Форма 1'!AR651),ROUND('Форма 1'!$I651*VLOOKUP('Форма 1'!$G651,'Предельники 2022'!$B$4:$X$28,'Форма 1'!AR$7),2),"")</f>
        <v/>
      </c>
      <c r="Y651" s="30" t="str">
        <f>IF(ISNUMBER('Форма 1'!AS651),ROUND('Форма 1'!$I651*VLOOKUP('Форма 1'!$G651,'Предельники 2022'!$B$4:$X$28,'Форма 1'!AS$7),2),"")</f>
        <v/>
      </c>
      <c r="Z651" s="30" t="str">
        <f>IF(ISNUMBER('Форма 1'!AT651),ROUND('Форма 1'!$I651*VLOOKUP('Форма 1'!$G651,'Предельники 2022'!$B$4:$X$28,'Форма 1'!AT$7),2),"")</f>
        <v/>
      </c>
      <c r="AA651" s="32"/>
      <c r="AB651" s="128">
        <f>'Форма 1'!T651</f>
        <v>46022</v>
      </c>
      <c r="AC651" s="130" t="str">
        <f>'Форма 1'!U651</f>
        <v>РО</v>
      </c>
    </row>
    <row r="652" spans="1:29" x14ac:dyDescent="0.25">
      <c r="A652" s="28">
        <f t="shared" si="121"/>
        <v>17</v>
      </c>
      <c r="B652" s="74" t="str">
        <f>IF(ISBLANK('Форма 1'!B652),"",'Форма 1'!B652)</f>
        <v>Пермский городской округ, город Пермь</v>
      </c>
      <c r="C652" s="87" t="s">
        <v>30</v>
      </c>
      <c r="D652" s="29">
        <f>IF(ISBLANK(C652),"Введите адрес",IF(C652='Форма 1'!C652,SUM(E652:K652,M652:S652,Форма2[[#This Row],[19]:[22]]),"Ошибка в адресе!"))</f>
        <v>12347462.550000001</v>
      </c>
      <c r="E652" s="30">
        <f>IF(ISNUMBER('Форма 1'!Z652),ROUND('Форма 1'!$I652*VLOOKUP('Форма 1'!$G652,'Предельники 2022'!$B$4:$X$28,'Форма 1'!Z$7),2),"")</f>
        <v>571597.88</v>
      </c>
      <c r="F652" s="30">
        <f>IF(ISNUMBER('Форма 1'!AA652),ROUND('Форма 1'!$I652*VLOOKUP('Форма 1'!$G652,'Предельники 2022'!$B$4:$X$28,'Форма 1'!AA$7),2),"")</f>
        <v>6486572.6600000001</v>
      </c>
      <c r="G652" s="30" t="str">
        <f>IF(ISNUMBER('Форма 1'!AB652),ROUND('Форма 1'!$I652*VLOOKUP('Форма 1'!$G652,'Предельники 2022'!$B$4:$X$28,'Форма 1'!AB$7),2),"")</f>
        <v/>
      </c>
      <c r="H652" s="30">
        <f>IF(ISNUMBER('Форма 1'!AC652),ROUND('Форма 1'!$I652*VLOOKUP('Форма 1'!$G652,'Предельники 2022'!$B$4:$X$28,'Форма 1'!AC$7),2),"")</f>
        <v>291744.88</v>
      </c>
      <c r="I652" s="30" t="str">
        <f>IF(ISNUMBER('Форма 1'!AD652),ROUND('Форма 1'!$I652*VLOOKUP('Форма 1'!$G652,'Предельники 2022'!$B$4:$X$28,'Форма 1'!AD$7),2),"")</f>
        <v/>
      </c>
      <c r="J652" s="30">
        <f>IF(ISNUMBER('Форма 1'!AE652),ROUND('Форма 1'!$I652*VLOOKUP('Форма 1'!$G652,'Предельники 2022'!$B$4:$X$28,'Форма 1'!AE$7),2),"")</f>
        <v>497821.9</v>
      </c>
      <c r="K652" s="30" t="str">
        <f>IF(ISNUMBER('Форма 1'!AF652),ROUND('Форма 1'!$I652*VLOOKUP('Форма 1'!$G652,'Предельники 2022'!$B$4:$X$28,'Форма 1'!AF$7),2),"")</f>
        <v/>
      </c>
      <c r="L652" s="31" t="str">
        <f>IF(ISBLANK('Форма 1'!AG652),"",'Форма 1'!AG652)</f>
        <v/>
      </c>
      <c r="M652" s="32" t="str">
        <f>IF(ISBLANK('Форма 1'!AH652),"",'Форма 1'!AH652)</f>
        <v/>
      </c>
      <c r="N652" s="30" t="str">
        <f>IF(ISNUMBER('Форма 1'!AI652),ROUND('Форма 1'!$I652*VLOOKUP('Форма 1'!$G652,'Предельники 2022'!$B$4:$X$28,'Форма 1'!AI$7),2),"")</f>
        <v/>
      </c>
      <c r="O652" s="30">
        <f>IF(ISNUMBER('Форма 1'!AJ652),ROUND('Форма 1'!$I652*VLOOKUP('Форма 1'!$G652,'Предельники 2022'!$B$4:$X$28,'Форма 1'!AJ$7),2),"")</f>
        <v>4499725.2300000004</v>
      </c>
      <c r="P652" s="30" t="str">
        <f>IF(ISNUMBER('Форма 1'!AK652),ROUND('Форма 1'!$I652*VLOOKUP('Форма 1'!$G652,'Предельники 2022'!$B$4:$X$28,'Форма 1'!AK$7),2),"")</f>
        <v/>
      </c>
      <c r="Q652" s="30" t="str">
        <f>IF(ISNUMBER('Форма 1'!AL652),ROUND('Форма 1'!$I652*VLOOKUP('Форма 1'!$G652,'Предельники 2022'!$B$4:$X$28,'Форма 1'!AL$7),2),"")</f>
        <v/>
      </c>
      <c r="R652" s="30" t="str">
        <f>IF(ISNUMBER('Форма 1'!AM652),ROUND('Форма 1'!$I652*VLOOKUP('Форма 1'!$G652,'Предельники 2022'!$B$4:$X$28,'Форма 1'!AM$7),2),"")</f>
        <v/>
      </c>
      <c r="S652" s="93" t="str">
        <f t="shared" si="122"/>
        <v/>
      </c>
      <c r="T652" s="93" t="str">
        <f>IF(ISNUMBER('Форма 1'!AN652),INDEX('Предельники 2022'!$C$4:$X$28,MATCH('Форма 1'!$G652,'Предельники 2022'!$B$4:$B$28,0),MATCH(T$5,'Предельники 2022'!$C$3:$X$3,0)),"")</f>
        <v/>
      </c>
      <c r="U652" s="93" t="str">
        <f>IF(ISNUMBER('Форма 1'!AO652),INDEX('Предельники 2022'!$C$4:$X$28,MATCH('Форма 1'!$G652,'Предельники 2022'!$B$4:$B$28,0),MATCH(U$5,'Предельники 2022'!$C$3:$X$3,0)),"")</f>
        <v/>
      </c>
      <c r="V652" s="93" t="str">
        <f>IF(ISNUMBER('Форма 1'!AP652),INDEX('Предельники 2022'!$C$4:$X$28,MATCH('Форма 1'!$G652,'Предельники 2022'!$B$4:$B$28,0),MATCH(V$5,'Предельники 2022'!$C$3:$X$3,0)),"")</f>
        <v/>
      </c>
      <c r="W652" s="93" t="str">
        <f>IF(ISNUMBER('Форма 1'!AQ652),INDEX('Предельники 2022'!$C$4:$X$28,MATCH('Форма 1'!$G652,'Предельники 2022'!$B$4:$B$28,0),MATCH(W$5,'Предельники 2022'!$C$3:$X$3,0)),"")</f>
        <v/>
      </c>
      <c r="X652" s="30" t="str">
        <f>IF(ISNUMBER('Форма 1'!AR652),ROUND('Форма 1'!$I652*VLOOKUP('Форма 1'!$G652,'Предельники 2022'!$B$4:$X$28,'Форма 1'!AR$7),2),"")</f>
        <v/>
      </c>
      <c r="Y652" s="30" t="str">
        <f>IF(ISNUMBER('Форма 1'!AS652),ROUND('Форма 1'!$I652*VLOOKUP('Форма 1'!$G652,'Предельники 2022'!$B$4:$X$28,'Форма 1'!AS$7),2),"")</f>
        <v/>
      </c>
      <c r="Z652" s="30" t="str">
        <f>IF(ISNUMBER('Форма 1'!AT652),ROUND('Форма 1'!$I652*VLOOKUP('Форма 1'!$G652,'Предельники 2022'!$B$4:$X$28,'Форма 1'!AT$7),2),"")</f>
        <v/>
      </c>
      <c r="AA652" s="32"/>
      <c r="AB652" s="128">
        <f>'Форма 1'!T652</f>
        <v>46022</v>
      </c>
      <c r="AC652" s="130" t="str">
        <f>'Форма 1'!U652</f>
        <v>РО</v>
      </c>
    </row>
    <row r="653" spans="1:29" x14ac:dyDescent="0.25">
      <c r="A653" s="28">
        <f t="shared" si="121"/>
        <v>18</v>
      </c>
      <c r="B653" s="74" t="str">
        <f>IF(ISBLANK('Форма 1'!B653),"",'Форма 1'!B653)</f>
        <v>Пермский городской округ, город Пермь</v>
      </c>
      <c r="C653" s="87" t="s">
        <v>342</v>
      </c>
      <c r="D653" s="29">
        <f>IF(ISBLANK(C653),"Введите адрес",IF(C653='Форма 1'!C653,SUM(E653:K653,M653:S653,Форма2[[#This Row],[19]:[22]]),"Ошибка в адресе!"))</f>
        <v>51578878.670000002</v>
      </c>
      <c r="E653" s="30">
        <f>IF(ISNUMBER('Форма 1'!Z653),ROUND('Форма 1'!$I653*VLOOKUP('Форма 1'!$G653,'Предельники 2022'!$B$4:$X$28,'Форма 1'!Z$7),2),"")</f>
        <v>2542555.65</v>
      </c>
      <c r="F653" s="30">
        <f>IF(ISNUMBER('Форма 1'!AA653),ROUND('Форма 1'!$I653*VLOOKUP('Форма 1'!$G653,'Предельники 2022'!$B$4:$X$28,'Форма 1'!AA$7),2),"")</f>
        <v>12172520.050000001</v>
      </c>
      <c r="G653" s="30">
        <f>IF(ISNUMBER('Форма 1'!AB653),ROUND('Форма 1'!$I653*VLOOKUP('Форма 1'!$G653,'Предельники 2022'!$B$4:$X$28,'Форма 1'!AB$7),2),"")</f>
        <v>2561100.88</v>
      </c>
      <c r="H653" s="30" t="str">
        <f>IF(ISNUMBER('Форма 1'!AC653),ROUND('Форма 1'!$I653*VLOOKUP('Форма 1'!$G653,'Предельники 2022'!$B$4:$X$28,'Форма 1'!AC$7),2),"")</f>
        <v/>
      </c>
      <c r="I653" s="30">
        <f>IF(ISNUMBER('Форма 1'!AD653),ROUND('Форма 1'!$I653*VLOOKUP('Форма 1'!$G653,'Предельники 2022'!$B$4:$X$28,'Форма 1'!AD$7),2),"")</f>
        <v>4191025.8</v>
      </c>
      <c r="J653" s="30">
        <f>IF(ISNUMBER('Форма 1'!AE653),ROUND('Форма 1'!$I653*VLOOKUP('Форма 1'!$G653,'Предельники 2022'!$B$4:$X$28,'Форма 1'!AE$7),2),"")</f>
        <v>2227922.89</v>
      </c>
      <c r="K653" s="30" t="str">
        <f>IF(ISNUMBER('Форма 1'!AF653),ROUND('Форма 1'!$I653*VLOOKUP('Форма 1'!$G653,'Предельники 2022'!$B$4:$X$28,'Форма 1'!AF$7),2),"")</f>
        <v/>
      </c>
      <c r="L653" s="31" t="str">
        <f>IF(ISBLANK('Форма 1'!AG653),"",'Форма 1'!AG653)</f>
        <v/>
      </c>
      <c r="M653" s="32" t="str">
        <f>IF(ISBLANK('Форма 1'!AH653),"",'Форма 1'!AH653)</f>
        <v/>
      </c>
      <c r="N653" s="30" t="str">
        <f>IF(ISNUMBER('Форма 1'!AI653),ROUND('Форма 1'!$I653*VLOOKUP('Форма 1'!$G653,'Предельники 2022'!$B$4:$X$28,'Форма 1'!AI$7),2),"")</f>
        <v/>
      </c>
      <c r="O653" s="30">
        <f>IF(ISNUMBER('Форма 1'!AJ653),ROUND('Форма 1'!$I653*VLOOKUP('Форма 1'!$G653,'Предельники 2022'!$B$4:$X$28,'Форма 1'!AJ$7),2),"")</f>
        <v>23890363.949999999</v>
      </c>
      <c r="P653" s="30" t="str">
        <f>IF(ISNUMBER('Форма 1'!AK653),ROUND('Форма 1'!$I653*VLOOKUP('Форма 1'!$G653,'Предельники 2022'!$B$4:$X$28,'Форма 1'!AK$7),2),"")</f>
        <v/>
      </c>
      <c r="Q653" s="30" t="str">
        <f>IF(ISNUMBER('Форма 1'!AL653),ROUND('Форма 1'!$I653*VLOOKUP('Форма 1'!$G653,'Предельники 2022'!$B$4:$X$28,'Форма 1'!AL$7),2),"")</f>
        <v/>
      </c>
      <c r="R653" s="30">
        <f>IF(ISNUMBER('Форма 1'!AM653),ROUND('Форма 1'!$I653*VLOOKUP('Форма 1'!$G653,'Предельники 2022'!$B$4:$X$28,'Форма 1'!AM$7),2),"")</f>
        <v>3993389.45</v>
      </c>
      <c r="S653" s="93" t="str">
        <f t="shared" si="122"/>
        <v/>
      </c>
      <c r="T653" s="93" t="str">
        <f>IF(ISNUMBER('Форма 1'!AN653),INDEX('Предельники 2022'!$C$4:$X$28,MATCH('Форма 1'!$G653,'Предельники 2022'!$B$4:$B$28,0),MATCH(T$5,'Предельники 2022'!$C$3:$X$3,0)),"")</f>
        <v/>
      </c>
      <c r="U653" s="93" t="str">
        <f>IF(ISNUMBER('Форма 1'!AO653),INDEX('Предельники 2022'!$C$4:$X$28,MATCH('Форма 1'!$G653,'Предельники 2022'!$B$4:$B$28,0),MATCH(U$5,'Предельники 2022'!$C$3:$X$3,0)),"")</f>
        <v/>
      </c>
      <c r="V653" s="93" t="str">
        <f>IF(ISNUMBER('Форма 1'!AP653),INDEX('Предельники 2022'!$C$4:$X$28,MATCH('Форма 1'!$G653,'Предельники 2022'!$B$4:$B$28,0),MATCH(V$5,'Предельники 2022'!$C$3:$X$3,0)),"")</f>
        <v/>
      </c>
      <c r="W653" s="93" t="str">
        <f>IF(ISNUMBER('Форма 1'!AQ653),INDEX('Предельники 2022'!$C$4:$X$28,MATCH('Форма 1'!$G653,'Предельники 2022'!$B$4:$B$28,0),MATCH(W$5,'Предельники 2022'!$C$3:$X$3,0)),"")</f>
        <v/>
      </c>
      <c r="X653" s="30" t="str">
        <f>IF(ISNUMBER('Форма 1'!AR653),ROUND('Форма 1'!$I653*VLOOKUP('Форма 1'!$G653,'Предельники 2022'!$B$4:$X$28,'Форма 1'!AR$7),2),"")</f>
        <v/>
      </c>
      <c r="Y653" s="30" t="str">
        <f>IF(ISNUMBER('Форма 1'!AS653),ROUND('Форма 1'!$I653*VLOOKUP('Форма 1'!$G653,'Предельники 2022'!$B$4:$X$28,'Форма 1'!AS$7),2),"")</f>
        <v/>
      </c>
      <c r="Z653" s="30" t="str">
        <f>IF(ISNUMBER('Форма 1'!AT653),ROUND('Форма 1'!$I653*VLOOKUP('Форма 1'!$G653,'Предельники 2022'!$B$4:$X$28,'Форма 1'!AT$7),2),"")</f>
        <v/>
      </c>
      <c r="AA653" s="32"/>
      <c r="AB653" s="128">
        <f>'Форма 1'!T653</f>
        <v>46022</v>
      </c>
      <c r="AC653" s="130" t="str">
        <f>'Форма 1'!U653</f>
        <v>РО</v>
      </c>
    </row>
    <row r="654" spans="1:29" x14ac:dyDescent="0.25">
      <c r="A654" s="28">
        <f t="shared" si="121"/>
        <v>19</v>
      </c>
      <c r="B654" s="74" t="str">
        <f>IF(ISBLANK('Форма 1'!B654),"",'Форма 1'!B654)</f>
        <v>Пермский городской округ, город Пермь</v>
      </c>
      <c r="C654" s="87" t="s">
        <v>505</v>
      </c>
      <c r="D654" s="29">
        <f>IF(ISBLANK(C654),"Введите адрес",IF(C654='Форма 1'!C654,SUM(E654:K654,M654:S654,Форма2[[#This Row],[19]:[22]]),"Ошибка в адресе!"))</f>
        <v>9932039.6899999995</v>
      </c>
      <c r="E654" s="30" t="str">
        <f>IF(ISNUMBER('Форма 1'!Z654),ROUND('Форма 1'!$I654*VLOOKUP('Форма 1'!$G654,'Предельники 2022'!$B$4:$X$28,'Форма 1'!Z$7),2),"")</f>
        <v/>
      </c>
      <c r="F654" s="30" t="str">
        <f>IF(ISNUMBER('Форма 1'!AA654),ROUND('Форма 1'!$I654*VLOOKUP('Форма 1'!$G654,'Предельники 2022'!$B$4:$X$28,'Форма 1'!AA$7),2),"")</f>
        <v/>
      </c>
      <c r="G654" s="30" t="str">
        <f>IF(ISNUMBER('Форма 1'!AB654),ROUND('Форма 1'!$I654*VLOOKUP('Форма 1'!$G654,'Предельники 2022'!$B$4:$X$28,'Форма 1'!AB$7),2),"")</f>
        <v/>
      </c>
      <c r="H654" s="30" t="str">
        <f>IF(ISNUMBER('Форма 1'!AC654),ROUND('Форма 1'!$I654*VLOOKUP('Форма 1'!$G654,'Предельники 2022'!$B$4:$X$28,'Форма 1'!AC$7),2),"")</f>
        <v/>
      </c>
      <c r="I654" s="30" t="str">
        <f>IF(ISNUMBER('Форма 1'!AD654),ROUND('Форма 1'!$I654*VLOOKUP('Форма 1'!$G654,'Предельники 2022'!$B$4:$X$28,'Форма 1'!AD$7),2),"")</f>
        <v/>
      </c>
      <c r="J654" s="30" t="str">
        <f>IF(ISNUMBER('Форма 1'!AE654),ROUND('Форма 1'!$I654*VLOOKUP('Форма 1'!$G654,'Предельники 2022'!$B$4:$X$28,'Форма 1'!AE$7),2),"")</f>
        <v/>
      </c>
      <c r="K654" s="30" t="str">
        <f>IF(ISNUMBER('Форма 1'!AF654),ROUND('Форма 1'!$I654*VLOOKUP('Форма 1'!$G654,'Предельники 2022'!$B$4:$X$28,'Форма 1'!AF$7),2),"")</f>
        <v/>
      </c>
      <c r="L654" s="31" t="str">
        <f>IF(ISBLANK('Форма 1'!AG654),"",'Форма 1'!AG654)</f>
        <v/>
      </c>
      <c r="M654" s="32" t="str">
        <f>IF(ISBLANK('Форма 1'!AH654),"",'Форма 1'!AH654)</f>
        <v/>
      </c>
      <c r="N654" s="30">
        <f>IF(ISNUMBER('Форма 1'!AI654),ROUND('Форма 1'!$I654*VLOOKUP('Форма 1'!$G654,'Предельники 2022'!$B$4:$X$28,'Форма 1'!AI$7),2),"")</f>
        <v>9932039.6899999995</v>
      </c>
      <c r="O654" s="30" t="str">
        <f>IF(ISNUMBER('Форма 1'!AJ654),ROUND('Форма 1'!$I654*VLOOKUP('Форма 1'!$G654,'Предельники 2022'!$B$4:$X$28,'Форма 1'!AJ$7),2),"")</f>
        <v/>
      </c>
      <c r="P654" s="30" t="str">
        <f>IF(ISNUMBER('Форма 1'!AK654),ROUND('Форма 1'!$I654*VLOOKUP('Форма 1'!$G654,'Предельники 2022'!$B$4:$X$28,'Форма 1'!AK$7),2),"")</f>
        <v/>
      </c>
      <c r="Q654" s="30" t="str">
        <f>IF(ISNUMBER('Форма 1'!AL654),ROUND('Форма 1'!$I654*VLOOKUP('Форма 1'!$G654,'Предельники 2022'!$B$4:$X$28,'Форма 1'!AL$7),2),"")</f>
        <v/>
      </c>
      <c r="R654" s="30" t="str">
        <f>IF(ISNUMBER('Форма 1'!AM654),ROUND('Форма 1'!$I654*VLOOKUP('Форма 1'!$G654,'Предельники 2022'!$B$4:$X$28,'Форма 1'!AM$7),2),"")</f>
        <v/>
      </c>
      <c r="S654" s="93" t="str">
        <f t="shared" si="122"/>
        <v/>
      </c>
      <c r="T654" s="93" t="str">
        <f>IF(ISNUMBER('Форма 1'!AN654),INDEX('Предельники 2022'!$C$4:$X$28,MATCH('Форма 1'!$G654,'Предельники 2022'!$B$4:$B$28,0),MATCH(T$5,'Предельники 2022'!$C$3:$X$3,0)),"")</f>
        <v/>
      </c>
      <c r="U654" s="93" t="str">
        <f>IF(ISNUMBER('Форма 1'!AO654),INDEX('Предельники 2022'!$C$4:$X$28,MATCH('Форма 1'!$G654,'Предельники 2022'!$B$4:$B$28,0),MATCH(U$5,'Предельники 2022'!$C$3:$X$3,0)),"")</f>
        <v/>
      </c>
      <c r="V654" s="93" t="str">
        <f>IF(ISNUMBER('Форма 1'!AP654),INDEX('Предельники 2022'!$C$4:$X$28,MATCH('Форма 1'!$G654,'Предельники 2022'!$B$4:$B$28,0),MATCH(V$5,'Предельники 2022'!$C$3:$X$3,0)),"")</f>
        <v/>
      </c>
      <c r="W654" s="93" t="str">
        <f>IF(ISNUMBER('Форма 1'!AQ654),INDEX('Предельники 2022'!$C$4:$X$28,MATCH('Форма 1'!$G654,'Предельники 2022'!$B$4:$B$28,0),MATCH(W$5,'Предельники 2022'!$C$3:$X$3,0)),"")</f>
        <v/>
      </c>
      <c r="X654" s="30" t="str">
        <f>IF(ISNUMBER('Форма 1'!AR654),ROUND('Форма 1'!$I654*VLOOKUP('Форма 1'!$G654,'Предельники 2022'!$B$4:$X$28,'Форма 1'!AR$7),2),"")</f>
        <v/>
      </c>
      <c r="Y654" s="30" t="str">
        <f>IF(ISNUMBER('Форма 1'!AS654),ROUND('Форма 1'!$I654*VLOOKUP('Форма 1'!$G654,'Предельники 2022'!$B$4:$X$28,'Форма 1'!AS$7),2),"")</f>
        <v/>
      </c>
      <c r="Z654" s="30" t="str">
        <f>IF(ISNUMBER('Форма 1'!AT654),ROUND('Форма 1'!$I654*VLOOKUP('Форма 1'!$G654,'Предельники 2022'!$B$4:$X$28,'Форма 1'!AT$7),2),"")</f>
        <v/>
      </c>
      <c r="AA654" s="32"/>
      <c r="AB654" s="128">
        <f>'Форма 1'!T654</f>
        <v>46022</v>
      </c>
      <c r="AC654" s="130" t="str">
        <f>'Форма 1'!U654</f>
        <v>РО</v>
      </c>
    </row>
    <row r="655" spans="1:29" x14ac:dyDescent="0.25">
      <c r="A655" s="28">
        <f t="shared" si="121"/>
        <v>20</v>
      </c>
      <c r="B655" s="74" t="str">
        <f>IF(ISBLANK('Форма 1'!B655),"",'Форма 1'!B655)</f>
        <v>Пермский городской округ, город Пермь</v>
      </c>
      <c r="C655" s="87" t="s">
        <v>506</v>
      </c>
      <c r="D655" s="29">
        <f>IF(ISBLANK(C655),"Введите адрес",IF(C655='Форма 1'!C655,SUM(E655:K655,M655:S655,Форма2[[#This Row],[19]:[22]]),"Ошибка в адресе!"))</f>
        <v>23450621.18</v>
      </c>
      <c r="E655" s="30" t="str">
        <f>IF(ISNUMBER('Форма 1'!Z655),ROUND('Форма 1'!$I655*VLOOKUP('Форма 1'!$G655,'Предельники 2022'!$B$4:$X$28,'Форма 1'!Z$7),2),"")</f>
        <v/>
      </c>
      <c r="F655" s="30" t="str">
        <f>IF(ISNUMBER('Форма 1'!AA655),ROUND('Форма 1'!$I655*VLOOKUP('Форма 1'!$G655,'Предельники 2022'!$B$4:$X$28,'Форма 1'!AA$7),2),"")</f>
        <v/>
      </c>
      <c r="G655" s="30" t="str">
        <f>IF(ISNUMBER('Форма 1'!AB655),ROUND('Форма 1'!$I655*VLOOKUP('Форма 1'!$G655,'Предельники 2022'!$B$4:$X$28,'Форма 1'!AB$7),2),"")</f>
        <v/>
      </c>
      <c r="H655" s="30" t="str">
        <f>IF(ISNUMBER('Форма 1'!AC655),ROUND('Форма 1'!$I655*VLOOKUP('Форма 1'!$G655,'Предельники 2022'!$B$4:$X$28,'Форма 1'!AC$7),2),"")</f>
        <v/>
      </c>
      <c r="I655" s="30" t="str">
        <f>IF(ISNUMBER('Форма 1'!AD655),ROUND('Форма 1'!$I655*VLOOKUP('Форма 1'!$G655,'Предельники 2022'!$B$4:$X$28,'Форма 1'!AD$7),2),"")</f>
        <v/>
      </c>
      <c r="J655" s="30" t="str">
        <f>IF(ISNUMBER('Форма 1'!AE655),ROUND('Форма 1'!$I655*VLOOKUP('Форма 1'!$G655,'Предельники 2022'!$B$4:$X$28,'Форма 1'!AE$7),2),"")</f>
        <v/>
      </c>
      <c r="K655" s="30" t="str">
        <f>IF(ISNUMBER('Форма 1'!AF655),ROUND('Форма 1'!$I655*VLOOKUP('Форма 1'!$G655,'Предельники 2022'!$B$4:$X$28,'Форма 1'!AF$7),2),"")</f>
        <v/>
      </c>
      <c r="L655" s="31" t="str">
        <f>IF(ISBLANK('Форма 1'!AG655),"",'Форма 1'!AG655)</f>
        <v/>
      </c>
      <c r="M655" s="32" t="str">
        <f>IF(ISBLANK('Форма 1'!AH655),"",'Форма 1'!AH655)</f>
        <v/>
      </c>
      <c r="N655" s="30">
        <f>IF(ISNUMBER('Форма 1'!AI655),ROUND('Форма 1'!$I655*VLOOKUP('Форма 1'!$G655,'Предельники 2022'!$B$4:$X$28,'Форма 1'!AI$7),2),"")</f>
        <v>11252044.720000001</v>
      </c>
      <c r="O655" s="30">
        <f>IF(ISNUMBER('Форма 1'!AJ655),ROUND('Форма 1'!$I655*VLOOKUP('Форма 1'!$G655,'Предельники 2022'!$B$4:$X$28,'Форма 1'!AJ$7),2),"")</f>
        <v>12198576.460000001</v>
      </c>
      <c r="P655" s="30" t="str">
        <f>IF(ISNUMBER('Форма 1'!AK655),ROUND('Форма 1'!$I655*VLOOKUP('Форма 1'!$G655,'Предельники 2022'!$B$4:$X$28,'Форма 1'!AK$7),2),"")</f>
        <v/>
      </c>
      <c r="Q655" s="30" t="str">
        <f>IF(ISNUMBER('Форма 1'!AL655),ROUND('Форма 1'!$I655*VLOOKUP('Форма 1'!$G655,'Предельники 2022'!$B$4:$X$28,'Форма 1'!AL$7),2),"")</f>
        <v/>
      </c>
      <c r="R655" s="30" t="str">
        <f>IF(ISNUMBER('Форма 1'!AM655),ROUND('Форма 1'!$I655*VLOOKUP('Форма 1'!$G655,'Предельники 2022'!$B$4:$X$28,'Форма 1'!AM$7),2),"")</f>
        <v/>
      </c>
      <c r="S655" s="93" t="str">
        <f t="shared" si="122"/>
        <v/>
      </c>
      <c r="T655" s="93" t="str">
        <f>IF(ISNUMBER('Форма 1'!AN655),INDEX('Предельники 2022'!$C$4:$X$28,MATCH('Форма 1'!$G655,'Предельники 2022'!$B$4:$B$28,0),MATCH(T$5,'Предельники 2022'!$C$3:$X$3,0)),"")</f>
        <v/>
      </c>
      <c r="U655" s="93" t="str">
        <f>IF(ISNUMBER('Форма 1'!AO655),INDEX('Предельники 2022'!$C$4:$X$28,MATCH('Форма 1'!$G655,'Предельники 2022'!$B$4:$B$28,0),MATCH(U$5,'Предельники 2022'!$C$3:$X$3,0)),"")</f>
        <v/>
      </c>
      <c r="V655" s="93" t="str">
        <f>IF(ISNUMBER('Форма 1'!AP655),INDEX('Предельники 2022'!$C$4:$X$28,MATCH('Форма 1'!$G655,'Предельники 2022'!$B$4:$B$28,0),MATCH(V$5,'Предельники 2022'!$C$3:$X$3,0)),"")</f>
        <v/>
      </c>
      <c r="W655" s="93" t="str">
        <f>IF(ISNUMBER('Форма 1'!AQ655),INDEX('Предельники 2022'!$C$4:$X$28,MATCH('Форма 1'!$G655,'Предельники 2022'!$B$4:$B$28,0),MATCH(W$5,'Предельники 2022'!$C$3:$X$3,0)),"")</f>
        <v/>
      </c>
      <c r="X655" s="30" t="str">
        <f>IF(ISNUMBER('Форма 1'!AR655),ROUND('Форма 1'!$I655*VLOOKUP('Форма 1'!$G655,'Предельники 2022'!$B$4:$X$28,'Форма 1'!AR$7),2),"")</f>
        <v/>
      </c>
      <c r="Y655" s="30" t="str">
        <f>IF(ISNUMBER('Форма 1'!AS655),ROUND('Форма 1'!$I655*VLOOKUP('Форма 1'!$G655,'Предельники 2022'!$B$4:$X$28,'Форма 1'!AS$7),2),"")</f>
        <v/>
      </c>
      <c r="Z655" s="30" t="str">
        <f>IF(ISNUMBER('Форма 1'!AT655),ROUND('Форма 1'!$I655*VLOOKUP('Форма 1'!$G655,'Предельники 2022'!$B$4:$X$28,'Форма 1'!AT$7),2),"")</f>
        <v/>
      </c>
      <c r="AA655" s="32"/>
      <c r="AB655" s="128">
        <f>'Форма 1'!T655</f>
        <v>46022</v>
      </c>
      <c r="AC655" s="130" t="str">
        <f>'Форма 1'!U655</f>
        <v>СС</v>
      </c>
    </row>
    <row r="656" spans="1:29" x14ac:dyDescent="0.25">
      <c r="A656" s="28">
        <f t="shared" si="121"/>
        <v>21</v>
      </c>
      <c r="B656" s="74" t="str">
        <f>IF(ISBLANK('Форма 1'!B656),"",'Форма 1'!B656)</f>
        <v>Пермский городской округ, город Пермь</v>
      </c>
      <c r="C656" s="87" t="s">
        <v>261</v>
      </c>
      <c r="D656" s="29">
        <f>IF(ISBLANK(C656),"Введите адрес",IF(C656='Форма 1'!C656,SUM(E656:K656,M656:S656,Форма2[[#This Row],[19]:[22]]),"Ошибка в адресе!"))</f>
        <v>7927837.5800000001</v>
      </c>
      <c r="E656" s="30" t="str">
        <f>IF(ISNUMBER('Форма 1'!Z656),ROUND('Форма 1'!$I656*VLOOKUP('Форма 1'!$G656,'Предельники 2022'!$B$4:$X$28,'Форма 1'!Z$7),2),"")</f>
        <v/>
      </c>
      <c r="F656" s="30" t="str">
        <f>IF(ISNUMBER('Форма 1'!AA656),ROUND('Форма 1'!$I656*VLOOKUP('Форма 1'!$G656,'Предельники 2022'!$B$4:$X$28,'Форма 1'!AA$7),2),"")</f>
        <v/>
      </c>
      <c r="G656" s="30" t="str">
        <f>IF(ISNUMBER('Форма 1'!AB656),ROUND('Форма 1'!$I656*VLOOKUP('Форма 1'!$G656,'Предельники 2022'!$B$4:$X$28,'Форма 1'!AB$7),2),"")</f>
        <v/>
      </c>
      <c r="H656" s="30" t="str">
        <f>IF(ISNUMBER('Форма 1'!AC656),ROUND('Форма 1'!$I656*VLOOKUP('Форма 1'!$G656,'Предельники 2022'!$B$4:$X$28,'Форма 1'!AC$7),2),"")</f>
        <v/>
      </c>
      <c r="I656" s="30" t="str">
        <f>IF(ISNUMBER('Форма 1'!AD656),ROUND('Форма 1'!$I656*VLOOKUP('Форма 1'!$G656,'Предельники 2022'!$B$4:$X$28,'Форма 1'!AD$7),2),"")</f>
        <v/>
      </c>
      <c r="J656" s="30" t="str">
        <f>IF(ISNUMBER('Форма 1'!AE656),ROUND('Форма 1'!$I656*VLOOKUP('Форма 1'!$G656,'Предельники 2022'!$B$4:$X$28,'Форма 1'!AE$7),2),"")</f>
        <v/>
      </c>
      <c r="K656" s="30" t="str">
        <f>IF(ISNUMBER('Форма 1'!AF656),ROUND('Форма 1'!$I656*VLOOKUP('Форма 1'!$G656,'Предельники 2022'!$B$4:$X$28,'Форма 1'!AF$7),2),"")</f>
        <v/>
      </c>
      <c r="L656" s="31" t="str">
        <f>IF(ISBLANK('Форма 1'!AG656),"",'Форма 1'!AG656)</f>
        <v/>
      </c>
      <c r="M656" s="32" t="str">
        <f>IF(ISBLANK('Форма 1'!AH656),"",'Форма 1'!AH656)</f>
        <v/>
      </c>
      <c r="N656" s="30" t="str">
        <f>IF(ISNUMBER('Форма 1'!AI656),ROUND('Форма 1'!$I656*VLOOKUP('Форма 1'!$G656,'Предельники 2022'!$B$4:$X$28,'Форма 1'!AI$7),2),"")</f>
        <v/>
      </c>
      <c r="O656" s="30">
        <f>IF(ISNUMBER('Форма 1'!AJ656),ROUND('Форма 1'!$I656*VLOOKUP('Форма 1'!$G656,'Предельники 2022'!$B$4:$X$28,'Форма 1'!AJ$7),2),"")</f>
        <v>7927837.5800000001</v>
      </c>
      <c r="P656" s="30" t="str">
        <f>IF(ISNUMBER('Форма 1'!AK656),ROUND('Форма 1'!$I656*VLOOKUP('Форма 1'!$G656,'Предельники 2022'!$B$4:$X$28,'Форма 1'!AK$7),2),"")</f>
        <v/>
      </c>
      <c r="Q656" s="30" t="str">
        <f>IF(ISNUMBER('Форма 1'!AL656),ROUND('Форма 1'!$I656*VLOOKUP('Форма 1'!$G656,'Предельники 2022'!$B$4:$X$28,'Форма 1'!AL$7),2),"")</f>
        <v/>
      </c>
      <c r="R656" s="30" t="str">
        <f>IF(ISNUMBER('Форма 1'!AM656),ROUND('Форма 1'!$I656*VLOOKUP('Форма 1'!$G656,'Предельники 2022'!$B$4:$X$28,'Форма 1'!AM$7),2),"")</f>
        <v/>
      </c>
      <c r="S656" s="93" t="str">
        <f t="shared" si="122"/>
        <v/>
      </c>
      <c r="T656" s="93" t="str">
        <f>IF(ISNUMBER('Форма 1'!AN656),INDEX('Предельники 2022'!$C$4:$X$28,MATCH('Форма 1'!$G656,'Предельники 2022'!$B$4:$B$28,0),MATCH(T$5,'Предельники 2022'!$C$3:$X$3,0)),"")</f>
        <v/>
      </c>
      <c r="U656" s="93" t="str">
        <f>IF(ISNUMBER('Форма 1'!AO656),INDEX('Предельники 2022'!$C$4:$X$28,MATCH('Форма 1'!$G656,'Предельники 2022'!$B$4:$B$28,0),MATCH(U$5,'Предельники 2022'!$C$3:$X$3,0)),"")</f>
        <v/>
      </c>
      <c r="V656" s="93" t="str">
        <f>IF(ISNUMBER('Форма 1'!AP656),INDEX('Предельники 2022'!$C$4:$X$28,MATCH('Форма 1'!$G656,'Предельники 2022'!$B$4:$B$28,0),MATCH(V$5,'Предельники 2022'!$C$3:$X$3,0)),"")</f>
        <v/>
      </c>
      <c r="W656" s="93" t="str">
        <f>IF(ISNUMBER('Форма 1'!AQ656),INDEX('Предельники 2022'!$C$4:$X$28,MATCH('Форма 1'!$G656,'Предельники 2022'!$B$4:$B$28,0),MATCH(W$5,'Предельники 2022'!$C$3:$X$3,0)),"")</f>
        <v/>
      </c>
      <c r="X656" s="30" t="str">
        <f>IF(ISNUMBER('Форма 1'!AR656),ROUND('Форма 1'!$I656*VLOOKUP('Форма 1'!$G656,'Предельники 2022'!$B$4:$X$28,'Форма 1'!AR$7),2),"")</f>
        <v/>
      </c>
      <c r="Y656" s="30" t="str">
        <f>IF(ISNUMBER('Форма 1'!AS656),ROUND('Форма 1'!$I656*VLOOKUP('Форма 1'!$G656,'Предельники 2022'!$B$4:$X$28,'Форма 1'!AS$7),2),"")</f>
        <v/>
      </c>
      <c r="Z656" s="30" t="str">
        <f>IF(ISNUMBER('Форма 1'!AT656),ROUND('Форма 1'!$I656*VLOOKUP('Форма 1'!$G656,'Предельники 2022'!$B$4:$X$28,'Форма 1'!AT$7),2),"")</f>
        <v/>
      </c>
      <c r="AA656" s="32"/>
      <c r="AB656" s="128">
        <f>'Форма 1'!T656</f>
        <v>46022</v>
      </c>
      <c r="AC656" s="130" t="str">
        <f>'Форма 1'!U656</f>
        <v>РО</v>
      </c>
    </row>
    <row r="657" spans="1:29" x14ac:dyDescent="0.25">
      <c r="A657" s="28">
        <f t="shared" si="121"/>
        <v>22</v>
      </c>
      <c r="B657" s="74" t="str">
        <f>IF(ISBLANK('Форма 1'!B657),"",'Форма 1'!B657)</f>
        <v>Пермский городской округ, город Пермь</v>
      </c>
      <c r="C657" s="87" t="s">
        <v>1685</v>
      </c>
      <c r="D657" s="29">
        <f>IF(ISBLANK(C657),"Введите адрес",IF(C657='Форма 1'!C657,SUM(E657:K657,M657:S657,Форма2[[#This Row],[19]:[22]]),"Ошибка в адресе!"))</f>
        <v>6197011.6799999997</v>
      </c>
      <c r="E657" s="30" t="str">
        <f>IF(ISNUMBER('Форма 1'!Z657),ROUND('Форма 1'!$I657*VLOOKUP('Форма 1'!$G657,'Предельники 2022'!$B$4:$X$28,'Форма 1'!Z$7),2),"")</f>
        <v/>
      </c>
      <c r="F657" s="30" t="str">
        <f>IF(ISNUMBER('Форма 1'!AA657),ROUND('Форма 1'!$I657*VLOOKUP('Форма 1'!$G657,'Предельники 2022'!$B$4:$X$28,'Форма 1'!AA$7),2),"")</f>
        <v/>
      </c>
      <c r="G657" s="30" t="str">
        <f>IF(ISNUMBER('Форма 1'!AB657),ROUND('Форма 1'!$I657*VLOOKUP('Форма 1'!$G657,'Предельники 2022'!$B$4:$X$28,'Форма 1'!AB$7),2),"")</f>
        <v/>
      </c>
      <c r="H657" s="30" t="str">
        <f>IF(ISNUMBER('Форма 1'!AC657),ROUND('Форма 1'!$I657*VLOOKUP('Форма 1'!$G657,'Предельники 2022'!$B$4:$X$28,'Форма 1'!AC$7),2),"")</f>
        <v/>
      </c>
      <c r="I657" s="30" t="str">
        <f>IF(ISNUMBER('Форма 1'!AD657),ROUND('Форма 1'!$I657*VLOOKUP('Форма 1'!$G657,'Предельники 2022'!$B$4:$X$28,'Форма 1'!AD$7),2),"")</f>
        <v/>
      </c>
      <c r="J657" s="30" t="str">
        <f>IF(ISNUMBER('Форма 1'!AE657),ROUND('Форма 1'!$I657*VLOOKUP('Форма 1'!$G657,'Предельники 2022'!$B$4:$X$28,'Форма 1'!AE$7),2),"")</f>
        <v/>
      </c>
      <c r="K657" s="30" t="str">
        <f>IF(ISNUMBER('Форма 1'!AF657),ROUND('Форма 1'!$I657*VLOOKUP('Форма 1'!$G657,'Предельники 2022'!$B$4:$X$28,'Форма 1'!AF$7),2),"")</f>
        <v/>
      </c>
      <c r="L657" s="31" t="str">
        <f>IF(ISBLANK('Форма 1'!AG657),"",'Форма 1'!AG657)</f>
        <v/>
      </c>
      <c r="M657" s="32" t="str">
        <f>IF(ISBLANK('Форма 1'!AH657),"",'Форма 1'!AH657)</f>
        <v/>
      </c>
      <c r="N657" s="30">
        <f>IF(ISNUMBER('Форма 1'!AI657),ROUND('Форма 1'!$I657*VLOOKUP('Форма 1'!$G657,'Предельники 2022'!$B$4:$X$28,'Форма 1'!AI$7),2),"")</f>
        <v>6197011.6799999997</v>
      </c>
      <c r="O657" s="30" t="str">
        <f>IF(ISNUMBER('Форма 1'!AJ657),ROUND('Форма 1'!$I657*VLOOKUP('Форма 1'!$G657,'Предельники 2022'!$B$4:$X$28,'Форма 1'!AJ$7),2),"")</f>
        <v/>
      </c>
      <c r="P657" s="30" t="str">
        <f>IF(ISNUMBER('Форма 1'!AK657),ROUND('Форма 1'!$I657*VLOOKUP('Форма 1'!$G657,'Предельники 2022'!$B$4:$X$28,'Форма 1'!AK$7),2),"")</f>
        <v/>
      </c>
      <c r="Q657" s="30" t="str">
        <f>IF(ISNUMBER('Форма 1'!AL657),ROUND('Форма 1'!$I657*VLOOKUP('Форма 1'!$G657,'Предельники 2022'!$B$4:$X$28,'Форма 1'!AL$7),2),"")</f>
        <v/>
      </c>
      <c r="R657" s="30" t="str">
        <f>IF(ISNUMBER('Форма 1'!AM657),ROUND('Форма 1'!$I657*VLOOKUP('Форма 1'!$G657,'Предельники 2022'!$B$4:$X$28,'Форма 1'!AM$7),2),"")</f>
        <v/>
      </c>
      <c r="S657" s="93" t="str">
        <f t="shared" si="122"/>
        <v/>
      </c>
      <c r="T657" s="93" t="str">
        <f>IF(ISNUMBER('Форма 1'!AN657),INDEX('Предельники 2022'!$C$4:$X$28,MATCH('Форма 1'!$G657,'Предельники 2022'!$B$4:$B$28,0),MATCH(T$5,'Предельники 2022'!$C$3:$X$3,0)),"")</f>
        <v/>
      </c>
      <c r="U657" s="93" t="str">
        <f>IF(ISNUMBER('Форма 1'!AO657),INDEX('Предельники 2022'!$C$4:$X$28,MATCH('Форма 1'!$G657,'Предельники 2022'!$B$4:$B$28,0),MATCH(U$5,'Предельники 2022'!$C$3:$X$3,0)),"")</f>
        <v/>
      </c>
      <c r="V657" s="93" t="str">
        <f>IF(ISNUMBER('Форма 1'!AP657),INDEX('Предельники 2022'!$C$4:$X$28,MATCH('Форма 1'!$G657,'Предельники 2022'!$B$4:$B$28,0),MATCH(V$5,'Предельники 2022'!$C$3:$X$3,0)),"")</f>
        <v/>
      </c>
      <c r="W657" s="93" t="str">
        <f>IF(ISNUMBER('Форма 1'!AQ657),INDEX('Предельники 2022'!$C$4:$X$28,MATCH('Форма 1'!$G657,'Предельники 2022'!$B$4:$B$28,0),MATCH(W$5,'Предельники 2022'!$C$3:$X$3,0)),"")</f>
        <v/>
      </c>
      <c r="X657" s="30" t="str">
        <f>IF(ISNUMBER('Форма 1'!AR657),ROUND('Форма 1'!$I657*VLOOKUP('Форма 1'!$G657,'Предельники 2022'!$B$4:$X$28,'Форма 1'!AR$7),2),"")</f>
        <v/>
      </c>
      <c r="Y657" s="30" t="str">
        <f>IF(ISNUMBER('Форма 1'!AS657),ROUND('Форма 1'!$I657*VLOOKUP('Форма 1'!$G657,'Предельники 2022'!$B$4:$X$28,'Форма 1'!AS$7),2),"")</f>
        <v/>
      </c>
      <c r="Z657" s="30" t="str">
        <f>IF(ISNUMBER('Форма 1'!AT657),ROUND('Форма 1'!$I657*VLOOKUP('Форма 1'!$G657,'Предельники 2022'!$B$4:$X$28,'Форма 1'!AT$7),2),"")</f>
        <v/>
      </c>
      <c r="AA657" s="32"/>
      <c r="AB657" s="128">
        <f>'Форма 1'!T657</f>
        <v>46022</v>
      </c>
      <c r="AC657" s="130" t="str">
        <f>'Форма 1'!U657</f>
        <v>РО</v>
      </c>
    </row>
    <row r="658" spans="1:29" x14ac:dyDescent="0.25">
      <c r="A658" s="28">
        <f t="shared" si="121"/>
        <v>23</v>
      </c>
      <c r="B658" s="74" t="str">
        <f>IF(ISBLANK('Форма 1'!B658),"",'Форма 1'!B658)</f>
        <v>Пермский городской округ, город Пермь</v>
      </c>
      <c r="C658" s="87" t="s">
        <v>386</v>
      </c>
      <c r="D658" s="29">
        <f>IF(ISBLANK(C658),"Введите адрес",IF(C658='Форма 1'!C658,SUM(E658:K658,M658:S658,Форма2[[#This Row],[19]:[22]]),"Ошибка в адресе!"))</f>
        <v>50951522.340000004</v>
      </c>
      <c r="E658" s="30" t="str">
        <f>IF(ISNUMBER('Форма 1'!Z658),ROUND('Форма 1'!$I658*VLOOKUP('Форма 1'!$G658,'Предельники 2022'!$B$4:$X$28,'Форма 1'!Z$7),2),"")</f>
        <v/>
      </c>
      <c r="F658" s="30">
        <f>IF(ISNUMBER('Форма 1'!AA658),ROUND('Форма 1'!$I658*VLOOKUP('Форма 1'!$G658,'Предельники 2022'!$B$4:$X$28,'Форма 1'!AA$7),2),"")</f>
        <v>9708761.3900000006</v>
      </c>
      <c r="G658" s="30" t="str">
        <f>IF(ISNUMBER('Форма 1'!AB658),ROUND('Форма 1'!$I658*VLOOKUP('Форма 1'!$G658,'Предельники 2022'!$B$4:$X$28,'Форма 1'!AB$7),2),"")</f>
        <v/>
      </c>
      <c r="H658" s="30">
        <f>IF(ISNUMBER('Форма 1'!AC658),ROUND('Форма 1'!$I658*VLOOKUP('Форма 1'!$G658,'Предельники 2022'!$B$4:$X$28,'Форма 1'!AC$7),2),"")</f>
        <v>1268800.28</v>
      </c>
      <c r="I658" s="30">
        <f>IF(ISNUMBER('Форма 1'!AD658),ROUND('Форма 1'!$I658*VLOOKUP('Форма 1'!$G658,'Предельники 2022'!$B$4:$X$28,'Форма 1'!AD$7),2),"")</f>
        <v>3342748.2</v>
      </c>
      <c r="J658" s="30" t="str">
        <f>IF(ISNUMBER('Форма 1'!AE658),ROUND('Форма 1'!$I658*VLOOKUP('Форма 1'!$G658,'Предельники 2022'!$B$4:$X$28,'Форма 1'!AE$7),2),"")</f>
        <v/>
      </c>
      <c r="K658" s="30" t="str">
        <f>IF(ISNUMBER('Форма 1'!AF658),ROUND('Форма 1'!$I658*VLOOKUP('Форма 1'!$G658,'Предельники 2022'!$B$4:$X$28,'Форма 1'!AF$7),2),"")</f>
        <v/>
      </c>
      <c r="L658" s="31" t="str">
        <f>IF(ISBLANK('Форма 1'!AG658),"",'Форма 1'!AG658)</f>
        <v/>
      </c>
      <c r="M658" s="32" t="str">
        <f>IF(ISBLANK('Форма 1'!AH658),"",'Форма 1'!AH658)</f>
        <v/>
      </c>
      <c r="N658" s="30">
        <f>IF(ISNUMBER('Форма 1'!AI658),ROUND('Форма 1'!$I658*VLOOKUP('Форма 1'!$G658,'Предельники 2022'!$B$4:$X$28,'Форма 1'!AI$7),2),"")</f>
        <v>17576337.859999999</v>
      </c>
      <c r="O658" s="30">
        <f>IF(ISNUMBER('Форма 1'!AJ658),ROUND('Форма 1'!$I658*VLOOKUP('Форма 1'!$G658,'Предельники 2022'!$B$4:$X$28,'Форма 1'!AJ$7),2),"")</f>
        <v>19054874.609999999</v>
      </c>
      <c r="P658" s="30" t="str">
        <f>IF(ISNUMBER('Форма 1'!AK658),ROUND('Форма 1'!$I658*VLOOKUP('Форма 1'!$G658,'Предельники 2022'!$B$4:$X$28,'Форма 1'!AK$7),2),"")</f>
        <v/>
      </c>
      <c r="Q658" s="30" t="str">
        <f>IF(ISNUMBER('Форма 1'!AL658),ROUND('Форма 1'!$I658*VLOOKUP('Форма 1'!$G658,'Предельники 2022'!$B$4:$X$28,'Форма 1'!AL$7),2),"")</f>
        <v/>
      </c>
      <c r="R658" s="30" t="str">
        <f>IF(ISNUMBER('Форма 1'!AM658),ROUND('Форма 1'!$I658*VLOOKUP('Форма 1'!$G658,'Предельники 2022'!$B$4:$X$28,'Форма 1'!AM$7),2),"")</f>
        <v/>
      </c>
      <c r="S658" s="93" t="str">
        <f t="shared" si="122"/>
        <v/>
      </c>
      <c r="T658" s="93" t="str">
        <f>IF(ISNUMBER('Форма 1'!AN658),INDEX('Предельники 2022'!$C$4:$X$28,MATCH('Форма 1'!$G658,'Предельники 2022'!$B$4:$B$28,0),MATCH(T$5,'Предельники 2022'!$C$3:$X$3,0)),"")</f>
        <v/>
      </c>
      <c r="U658" s="93" t="str">
        <f>IF(ISNUMBER('Форма 1'!AO658),INDEX('Предельники 2022'!$C$4:$X$28,MATCH('Форма 1'!$G658,'Предельники 2022'!$B$4:$B$28,0),MATCH(U$5,'Предельники 2022'!$C$3:$X$3,0)),"")</f>
        <v/>
      </c>
      <c r="V658" s="93" t="str">
        <f>IF(ISNUMBER('Форма 1'!AP658),INDEX('Предельники 2022'!$C$4:$X$28,MATCH('Форма 1'!$G658,'Предельники 2022'!$B$4:$B$28,0),MATCH(V$5,'Предельники 2022'!$C$3:$X$3,0)),"")</f>
        <v/>
      </c>
      <c r="W658" s="93" t="str">
        <f>IF(ISNUMBER('Форма 1'!AQ658),INDEX('Предельники 2022'!$C$4:$X$28,MATCH('Форма 1'!$G658,'Предельники 2022'!$B$4:$B$28,0),MATCH(W$5,'Предельники 2022'!$C$3:$X$3,0)),"")</f>
        <v/>
      </c>
      <c r="X658" s="30" t="str">
        <f>IF(ISNUMBER('Форма 1'!AR658),ROUND('Форма 1'!$I658*VLOOKUP('Форма 1'!$G658,'Предельники 2022'!$B$4:$X$28,'Форма 1'!AR$7),2),"")</f>
        <v/>
      </c>
      <c r="Y658" s="30" t="str">
        <f>IF(ISNUMBER('Форма 1'!AS658),ROUND('Форма 1'!$I658*VLOOKUP('Форма 1'!$G658,'Предельники 2022'!$B$4:$X$28,'Форма 1'!AS$7),2),"")</f>
        <v/>
      </c>
      <c r="Z658" s="30" t="str">
        <f>IF(ISNUMBER('Форма 1'!AT658),ROUND('Форма 1'!$I658*VLOOKUP('Форма 1'!$G658,'Предельники 2022'!$B$4:$X$28,'Форма 1'!AT$7),2),"")</f>
        <v/>
      </c>
      <c r="AA658" s="32"/>
      <c r="AB658" s="128">
        <f>'Форма 1'!T658</f>
        <v>46022</v>
      </c>
      <c r="AC658" s="130" t="str">
        <f>'Форма 1'!U658</f>
        <v>СС</v>
      </c>
    </row>
    <row r="659" spans="1:29" x14ac:dyDescent="0.25">
      <c r="A659" s="28">
        <f t="shared" si="121"/>
        <v>24</v>
      </c>
      <c r="B659" s="74" t="str">
        <f>IF(ISBLANK('Форма 1'!B659),"",'Форма 1'!B659)</f>
        <v>Пермский городской округ, город Пермь</v>
      </c>
      <c r="C659" s="87" t="s">
        <v>452</v>
      </c>
      <c r="D659" s="29">
        <f>IF(ISBLANK(C659),"Введите адрес",IF(C659='Форма 1'!C659,SUM(E659:K659,M659:S659,Форма2[[#This Row],[19]:[22]]),"Ошибка в адресе!"))</f>
        <v>16671053.52</v>
      </c>
      <c r="E659" s="30" t="str">
        <f>IF(ISNUMBER('Форма 1'!Z659),ROUND('Форма 1'!$I659*VLOOKUP('Форма 1'!$G659,'Предельники 2022'!$B$4:$X$28,'Форма 1'!Z$7),2),"")</f>
        <v/>
      </c>
      <c r="F659" s="30" t="str">
        <f>IF(ISNUMBER('Форма 1'!AA659),ROUND('Форма 1'!$I659*VLOOKUP('Форма 1'!$G659,'Предельники 2022'!$B$4:$X$28,'Форма 1'!AA$7),2),"")</f>
        <v/>
      </c>
      <c r="G659" s="30" t="str">
        <f>IF(ISNUMBER('Форма 1'!AB659),ROUND('Форма 1'!$I659*VLOOKUP('Форма 1'!$G659,'Предельники 2022'!$B$4:$X$28,'Форма 1'!AB$7),2),"")</f>
        <v/>
      </c>
      <c r="H659" s="30" t="str">
        <f>IF(ISNUMBER('Форма 1'!AC659),ROUND('Форма 1'!$I659*VLOOKUP('Форма 1'!$G659,'Предельники 2022'!$B$4:$X$28,'Форма 1'!AC$7),2),"")</f>
        <v/>
      </c>
      <c r="I659" s="30" t="str">
        <f>IF(ISNUMBER('Форма 1'!AD659),ROUND('Форма 1'!$I659*VLOOKUP('Форма 1'!$G659,'Предельники 2022'!$B$4:$X$28,'Форма 1'!AD$7),2),"")</f>
        <v/>
      </c>
      <c r="J659" s="30" t="str">
        <f>IF(ISNUMBER('Форма 1'!AE659),ROUND('Форма 1'!$I659*VLOOKUP('Форма 1'!$G659,'Предельники 2022'!$B$4:$X$28,'Форма 1'!AE$7),2),"")</f>
        <v/>
      </c>
      <c r="K659" s="30" t="str">
        <f>IF(ISNUMBER('Форма 1'!AF659),ROUND('Форма 1'!$I659*VLOOKUP('Форма 1'!$G659,'Предельники 2022'!$B$4:$X$28,'Форма 1'!AF$7),2),"")</f>
        <v/>
      </c>
      <c r="L659" s="31">
        <f>IF(ISBLANK('Форма 1'!AG659),"",'Форма 1'!AG659)</f>
        <v>6</v>
      </c>
      <c r="M659" s="32">
        <f>IF(ISBLANK('Форма 1'!AH659),"",'Форма 1'!AH659)</f>
        <v>16671053.52</v>
      </c>
      <c r="N659" s="30" t="str">
        <f>IF(ISNUMBER('Форма 1'!AI659),ROUND('Форма 1'!$I659*VLOOKUP('Форма 1'!$G659,'Предельники 2022'!$B$4:$X$28,'Форма 1'!AI$7),2),"")</f>
        <v/>
      </c>
      <c r="O659" s="30" t="str">
        <f>IF(ISNUMBER('Форма 1'!AJ659),ROUND('Форма 1'!$I659*VLOOKUP('Форма 1'!$G659,'Предельники 2022'!$B$4:$X$28,'Форма 1'!AJ$7),2),"")</f>
        <v/>
      </c>
      <c r="P659" s="30" t="str">
        <f>IF(ISNUMBER('Форма 1'!AK659),ROUND('Форма 1'!$I659*VLOOKUP('Форма 1'!$G659,'Предельники 2022'!$B$4:$X$28,'Форма 1'!AK$7),2),"")</f>
        <v/>
      </c>
      <c r="Q659" s="30" t="str">
        <f>IF(ISNUMBER('Форма 1'!AL659),ROUND('Форма 1'!$I659*VLOOKUP('Форма 1'!$G659,'Предельники 2022'!$B$4:$X$28,'Форма 1'!AL$7),2),"")</f>
        <v/>
      </c>
      <c r="R659" s="30" t="str">
        <f>IF(ISNUMBER('Форма 1'!AM659),ROUND('Форма 1'!$I659*VLOOKUP('Форма 1'!$G659,'Предельники 2022'!$B$4:$X$28,'Форма 1'!AM$7),2),"")</f>
        <v/>
      </c>
      <c r="S659" s="93" t="str">
        <f t="shared" si="122"/>
        <v/>
      </c>
      <c r="T659" s="93" t="str">
        <f>IF(ISNUMBER('Форма 1'!AN659),INDEX('Предельники 2022'!$C$4:$X$28,MATCH('Форма 1'!$G659,'Предельники 2022'!$B$4:$B$28,0),MATCH(T$5,'Предельники 2022'!$C$3:$X$3,0)),"")</f>
        <v/>
      </c>
      <c r="U659" s="93" t="str">
        <f>IF(ISNUMBER('Форма 1'!AO659),INDEX('Предельники 2022'!$C$4:$X$28,MATCH('Форма 1'!$G659,'Предельники 2022'!$B$4:$B$28,0),MATCH(U$5,'Предельники 2022'!$C$3:$X$3,0)),"")</f>
        <v/>
      </c>
      <c r="V659" s="93" t="str">
        <f>IF(ISNUMBER('Форма 1'!AP659),INDEX('Предельники 2022'!$C$4:$X$28,MATCH('Форма 1'!$G659,'Предельники 2022'!$B$4:$B$28,0),MATCH(V$5,'Предельники 2022'!$C$3:$X$3,0)),"")</f>
        <v/>
      </c>
      <c r="W659" s="93" t="str">
        <f>IF(ISNUMBER('Форма 1'!AQ659),INDEX('Предельники 2022'!$C$4:$X$28,MATCH('Форма 1'!$G659,'Предельники 2022'!$B$4:$B$28,0),MATCH(W$5,'Предельники 2022'!$C$3:$X$3,0)),"")</f>
        <v/>
      </c>
      <c r="X659" s="30" t="str">
        <f>IF(ISNUMBER('Форма 1'!AR659),ROUND('Форма 1'!$I659*VLOOKUP('Форма 1'!$G659,'Предельники 2022'!$B$4:$X$28,'Форма 1'!AR$7),2),"")</f>
        <v/>
      </c>
      <c r="Y659" s="30" t="str">
        <f>IF(ISNUMBER('Форма 1'!AS659),ROUND('Форма 1'!$I659*VLOOKUP('Форма 1'!$G659,'Предельники 2022'!$B$4:$X$28,'Форма 1'!AS$7),2),"")</f>
        <v/>
      </c>
      <c r="Z659" s="30" t="str">
        <f>IF(ISNUMBER('Форма 1'!AT659),ROUND('Форма 1'!$I659*VLOOKUP('Форма 1'!$G659,'Предельники 2022'!$B$4:$X$28,'Форма 1'!AT$7),2),"")</f>
        <v/>
      </c>
      <c r="AA659" s="32"/>
      <c r="AB659" s="128">
        <f>'Форма 1'!T659</f>
        <v>46022</v>
      </c>
      <c r="AC659" s="130" t="str">
        <f>'Форма 1'!U659</f>
        <v>СС</v>
      </c>
    </row>
    <row r="660" spans="1:29" x14ac:dyDescent="0.25">
      <c r="A660" s="28">
        <f t="shared" si="121"/>
        <v>25</v>
      </c>
      <c r="B660" s="74" t="str">
        <f>IF(ISBLANK('Форма 1'!B660),"",'Форма 1'!B660)</f>
        <v>Пермский городской округ, город Пермь</v>
      </c>
      <c r="C660" s="87" t="s">
        <v>560</v>
      </c>
      <c r="D660" s="29">
        <f>IF(ISBLANK(C660),"Введите адрес",IF(C660='Форма 1'!C660,SUM(E660:K660,M660:S660,Форма2[[#This Row],[19]:[22]]),"Ошибка в адресе!"))</f>
        <v>44623770.920000002</v>
      </c>
      <c r="E660" s="30" t="str">
        <f>IF(ISNUMBER('Форма 1'!Z660),ROUND('Форма 1'!$I660*VLOOKUP('Форма 1'!$G660,'Предельники 2022'!$B$4:$X$28,'Форма 1'!Z$7),2),"")</f>
        <v/>
      </c>
      <c r="F660" s="30" t="str">
        <f>IF(ISNUMBER('Форма 1'!AA660),ROUND('Форма 1'!$I660*VLOOKUP('Форма 1'!$G660,'Предельники 2022'!$B$4:$X$28,'Форма 1'!AA$7),2),"")</f>
        <v/>
      </c>
      <c r="G660" s="30" t="str">
        <f>IF(ISNUMBER('Форма 1'!AB660),ROUND('Форма 1'!$I660*VLOOKUP('Форма 1'!$G660,'Предельники 2022'!$B$4:$X$28,'Форма 1'!AB$7),2),"")</f>
        <v/>
      </c>
      <c r="H660" s="30" t="str">
        <f>IF(ISNUMBER('Форма 1'!AC660),ROUND('Форма 1'!$I660*VLOOKUP('Форма 1'!$G660,'Предельники 2022'!$B$4:$X$28,'Форма 1'!AC$7),2),"")</f>
        <v/>
      </c>
      <c r="I660" s="30" t="str">
        <f>IF(ISNUMBER('Форма 1'!AD660),ROUND('Форма 1'!$I660*VLOOKUP('Форма 1'!$G660,'Предельники 2022'!$B$4:$X$28,'Форма 1'!AD$7),2),"")</f>
        <v/>
      </c>
      <c r="J660" s="30" t="str">
        <f>IF(ISNUMBER('Форма 1'!AE660),ROUND('Форма 1'!$I660*VLOOKUP('Форма 1'!$G660,'Предельники 2022'!$B$4:$X$28,'Форма 1'!AE$7),2),"")</f>
        <v/>
      </c>
      <c r="K660" s="30" t="str">
        <f>IF(ISNUMBER('Форма 1'!AF660),ROUND('Форма 1'!$I660*VLOOKUP('Форма 1'!$G660,'Предельники 2022'!$B$4:$X$28,'Форма 1'!AF$7),2),"")</f>
        <v/>
      </c>
      <c r="L660" s="31" t="str">
        <f>IF(ISBLANK('Форма 1'!AG660),"",'Форма 1'!AG660)</f>
        <v/>
      </c>
      <c r="M660" s="32" t="str">
        <f>IF(ISBLANK('Форма 1'!AH660),"",'Форма 1'!AH660)</f>
        <v/>
      </c>
      <c r="N660" s="30" t="str">
        <f>IF(ISNUMBER('Форма 1'!AI660),ROUND('Форма 1'!$I660*VLOOKUP('Форма 1'!$G660,'Предельники 2022'!$B$4:$X$28,'Форма 1'!AI$7),2),"")</f>
        <v/>
      </c>
      <c r="O660" s="30" t="str">
        <f>IF(ISNUMBER('Форма 1'!AJ660),ROUND('Форма 1'!$I660*VLOOKUP('Форма 1'!$G660,'Предельники 2022'!$B$4:$X$28,'Форма 1'!AJ$7),2),"")</f>
        <v/>
      </c>
      <c r="P660" s="30">
        <f>IF(ISNUMBER('Форма 1'!AK660),ROUND('Форма 1'!$I660*VLOOKUP('Форма 1'!$G660,'Предельники 2022'!$B$4:$X$28,'Форма 1'!AK$7),2),"")</f>
        <v>44623770.920000002</v>
      </c>
      <c r="Q660" s="30" t="str">
        <f>IF(ISNUMBER('Форма 1'!AL660),ROUND('Форма 1'!$I660*VLOOKUP('Форма 1'!$G660,'Предельники 2022'!$B$4:$X$28,'Форма 1'!AL$7),2),"")</f>
        <v/>
      </c>
      <c r="R660" s="30" t="str">
        <f>IF(ISNUMBER('Форма 1'!AM660),ROUND('Форма 1'!$I660*VLOOKUP('Форма 1'!$G660,'Предельники 2022'!$B$4:$X$28,'Форма 1'!AM$7),2),"")</f>
        <v/>
      </c>
      <c r="S660" s="93" t="str">
        <f t="shared" si="122"/>
        <v/>
      </c>
      <c r="T660" s="93" t="str">
        <f>IF(ISNUMBER('Форма 1'!AN660),INDEX('Предельники 2022'!$C$4:$X$28,MATCH('Форма 1'!$G660,'Предельники 2022'!$B$4:$B$28,0),MATCH(T$5,'Предельники 2022'!$C$3:$X$3,0)),"")</f>
        <v/>
      </c>
      <c r="U660" s="93" t="str">
        <f>IF(ISNUMBER('Форма 1'!AO660),INDEX('Предельники 2022'!$C$4:$X$28,MATCH('Форма 1'!$G660,'Предельники 2022'!$B$4:$B$28,0),MATCH(U$5,'Предельники 2022'!$C$3:$X$3,0)),"")</f>
        <v/>
      </c>
      <c r="V660" s="93" t="str">
        <f>IF(ISNUMBER('Форма 1'!AP660),INDEX('Предельники 2022'!$C$4:$X$28,MATCH('Форма 1'!$G660,'Предельники 2022'!$B$4:$B$28,0),MATCH(V$5,'Предельники 2022'!$C$3:$X$3,0)),"")</f>
        <v/>
      </c>
      <c r="W660" s="93" t="str">
        <f>IF(ISNUMBER('Форма 1'!AQ660),INDEX('Предельники 2022'!$C$4:$X$28,MATCH('Форма 1'!$G660,'Предельники 2022'!$B$4:$B$28,0),MATCH(W$5,'Предельники 2022'!$C$3:$X$3,0)),"")</f>
        <v/>
      </c>
      <c r="X660" s="30" t="str">
        <f>IF(ISNUMBER('Форма 1'!AR660),ROUND('Форма 1'!$I660*VLOOKUP('Форма 1'!$G660,'Предельники 2022'!$B$4:$X$28,'Форма 1'!AR$7),2),"")</f>
        <v/>
      </c>
      <c r="Y660" s="30" t="str">
        <f>IF(ISNUMBER('Форма 1'!AS660),ROUND('Форма 1'!$I660*VLOOKUP('Форма 1'!$G660,'Предельники 2022'!$B$4:$X$28,'Форма 1'!AS$7),2),"")</f>
        <v/>
      </c>
      <c r="Z660" s="30" t="str">
        <f>IF(ISNUMBER('Форма 1'!AT660),ROUND('Форма 1'!$I660*VLOOKUP('Форма 1'!$G660,'Предельники 2022'!$B$4:$X$28,'Форма 1'!AT$7),2),"")</f>
        <v/>
      </c>
      <c r="AA660" s="32"/>
      <c r="AB660" s="128">
        <f>'Форма 1'!T660</f>
        <v>46022</v>
      </c>
      <c r="AC660" s="130" t="str">
        <f>'Форма 1'!U660</f>
        <v>РО</v>
      </c>
    </row>
    <row r="661" spans="1:29" x14ac:dyDescent="0.25">
      <c r="A661" s="28">
        <f t="shared" si="121"/>
        <v>26</v>
      </c>
      <c r="B661" s="74" t="str">
        <f>IF(ISBLANK('Форма 1'!B661),"",'Форма 1'!B661)</f>
        <v>Пермский городской округ, город Пермь</v>
      </c>
      <c r="C661" s="87" t="s">
        <v>453</v>
      </c>
      <c r="D661" s="29">
        <f>IF(ISBLANK(C661),"Введите адрес",IF(C661='Форма 1'!C661,SUM(E661:K661,M661:S661,Форма2[[#This Row],[19]:[22]]),"Ошибка в адресе!"))</f>
        <v>11114035.68</v>
      </c>
      <c r="E661" s="30" t="str">
        <f>IF(ISNUMBER('Форма 1'!Z661),ROUND('Форма 1'!$I661*VLOOKUP('Форма 1'!$G661,'Предельники 2022'!$B$4:$X$28,'Форма 1'!Z$7),2),"")</f>
        <v/>
      </c>
      <c r="F661" s="30" t="str">
        <f>IF(ISNUMBER('Форма 1'!AA661),ROUND('Форма 1'!$I661*VLOOKUP('Форма 1'!$G661,'Предельники 2022'!$B$4:$X$28,'Форма 1'!AA$7),2),"")</f>
        <v/>
      </c>
      <c r="G661" s="30" t="str">
        <f>IF(ISNUMBER('Форма 1'!AB661),ROUND('Форма 1'!$I661*VLOOKUP('Форма 1'!$G661,'Предельники 2022'!$B$4:$X$28,'Форма 1'!AB$7),2),"")</f>
        <v/>
      </c>
      <c r="H661" s="30" t="str">
        <f>IF(ISNUMBER('Форма 1'!AC661),ROUND('Форма 1'!$I661*VLOOKUP('Форма 1'!$G661,'Предельники 2022'!$B$4:$X$28,'Форма 1'!AC$7),2),"")</f>
        <v/>
      </c>
      <c r="I661" s="30" t="str">
        <f>IF(ISNUMBER('Форма 1'!AD661),ROUND('Форма 1'!$I661*VLOOKUP('Форма 1'!$G661,'Предельники 2022'!$B$4:$X$28,'Форма 1'!AD$7),2),"")</f>
        <v/>
      </c>
      <c r="J661" s="30" t="str">
        <f>IF(ISNUMBER('Форма 1'!AE661),ROUND('Форма 1'!$I661*VLOOKUP('Форма 1'!$G661,'Предельники 2022'!$B$4:$X$28,'Форма 1'!AE$7),2),"")</f>
        <v/>
      </c>
      <c r="K661" s="30" t="str">
        <f>IF(ISNUMBER('Форма 1'!AF661),ROUND('Форма 1'!$I661*VLOOKUP('Форма 1'!$G661,'Предельники 2022'!$B$4:$X$28,'Форма 1'!AF$7),2),"")</f>
        <v/>
      </c>
      <c r="L661" s="31">
        <f>IF(ISBLANK('Форма 1'!AG661),"",'Форма 1'!AG661)</f>
        <v>4</v>
      </c>
      <c r="M661" s="32">
        <f>IF(ISBLANK('Форма 1'!AH661),"",'Форма 1'!AH661)</f>
        <v>11114035.68</v>
      </c>
      <c r="N661" s="30" t="str">
        <f>IF(ISNUMBER('Форма 1'!AI661),ROUND('Форма 1'!$I661*VLOOKUP('Форма 1'!$G661,'Предельники 2022'!$B$4:$X$28,'Форма 1'!AI$7),2),"")</f>
        <v/>
      </c>
      <c r="O661" s="30" t="str">
        <f>IF(ISNUMBER('Форма 1'!AJ661),ROUND('Форма 1'!$I661*VLOOKUP('Форма 1'!$G661,'Предельники 2022'!$B$4:$X$28,'Форма 1'!AJ$7),2),"")</f>
        <v/>
      </c>
      <c r="P661" s="30" t="str">
        <f>IF(ISNUMBER('Форма 1'!AK661),ROUND('Форма 1'!$I661*VLOOKUP('Форма 1'!$G661,'Предельники 2022'!$B$4:$X$28,'Форма 1'!AK$7),2),"")</f>
        <v/>
      </c>
      <c r="Q661" s="30" t="str">
        <f>IF(ISNUMBER('Форма 1'!AL661),ROUND('Форма 1'!$I661*VLOOKUP('Форма 1'!$G661,'Предельники 2022'!$B$4:$X$28,'Форма 1'!AL$7),2),"")</f>
        <v/>
      </c>
      <c r="R661" s="30" t="str">
        <f>IF(ISNUMBER('Форма 1'!AM661),ROUND('Форма 1'!$I661*VLOOKUP('Форма 1'!$G661,'Предельники 2022'!$B$4:$X$28,'Форма 1'!AM$7),2),"")</f>
        <v/>
      </c>
      <c r="S661" s="93" t="str">
        <f t="shared" si="122"/>
        <v/>
      </c>
      <c r="T661" s="93" t="str">
        <f>IF(ISNUMBER('Форма 1'!AN661),INDEX('Предельники 2022'!$C$4:$X$28,MATCH('Форма 1'!$G661,'Предельники 2022'!$B$4:$B$28,0),MATCH(T$5,'Предельники 2022'!$C$3:$X$3,0)),"")</f>
        <v/>
      </c>
      <c r="U661" s="93" t="str">
        <f>IF(ISNUMBER('Форма 1'!AO661),INDEX('Предельники 2022'!$C$4:$X$28,MATCH('Форма 1'!$G661,'Предельники 2022'!$B$4:$B$28,0),MATCH(U$5,'Предельники 2022'!$C$3:$X$3,0)),"")</f>
        <v/>
      </c>
      <c r="V661" s="93" t="str">
        <f>IF(ISNUMBER('Форма 1'!AP661),INDEX('Предельники 2022'!$C$4:$X$28,MATCH('Форма 1'!$G661,'Предельники 2022'!$B$4:$B$28,0),MATCH(V$5,'Предельники 2022'!$C$3:$X$3,0)),"")</f>
        <v/>
      </c>
      <c r="W661" s="93" t="str">
        <f>IF(ISNUMBER('Форма 1'!AQ661),INDEX('Предельники 2022'!$C$4:$X$28,MATCH('Форма 1'!$G661,'Предельники 2022'!$B$4:$B$28,0),MATCH(W$5,'Предельники 2022'!$C$3:$X$3,0)),"")</f>
        <v/>
      </c>
      <c r="X661" s="30" t="str">
        <f>IF(ISNUMBER('Форма 1'!AR661),ROUND('Форма 1'!$I661*VLOOKUP('Форма 1'!$G661,'Предельники 2022'!$B$4:$X$28,'Форма 1'!AR$7),2),"")</f>
        <v/>
      </c>
      <c r="Y661" s="30" t="str">
        <f>IF(ISNUMBER('Форма 1'!AS661),ROUND('Форма 1'!$I661*VLOOKUP('Форма 1'!$G661,'Предельники 2022'!$B$4:$X$28,'Форма 1'!AS$7),2),"")</f>
        <v/>
      </c>
      <c r="Z661" s="30" t="str">
        <f>IF(ISNUMBER('Форма 1'!AT661),ROUND('Форма 1'!$I661*VLOOKUP('Форма 1'!$G661,'Предельники 2022'!$B$4:$X$28,'Форма 1'!AT$7),2),"")</f>
        <v/>
      </c>
      <c r="AA661" s="32"/>
      <c r="AB661" s="128">
        <f>'Форма 1'!T661</f>
        <v>46022</v>
      </c>
      <c r="AC661" s="130" t="str">
        <f>'Форма 1'!U661</f>
        <v>СС</v>
      </c>
    </row>
    <row r="662" spans="1:29" x14ac:dyDescent="0.25">
      <c r="A662" s="28">
        <f t="shared" si="121"/>
        <v>27</v>
      </c>
      <c r="B662" s="74" t="str">
        <f>IF(ISBLANK('Форма 1'!B662),"",'Форма 1'!B662)</f>
        <v>Пермский городской округ, город Пермь</v>
      </c>
      <c r="C662" s="87" t="s">
        <v>343</v>
      </c>
      <c r="D662" s="29">
        <f>IF(ISBLANK(C662),"Введите адрес",IF(C662='Форма 1'!C662,SUM(E662:K662,M662:S662,Форма2[[#This Row],[19]:[22]]),"Ошибка в адресе!"))</f>
        <v>2563495.94</v>
      </c>
      <c r="E662" s="30">
        <f>IF(ISNUMBER('Форма 1'!Z662),ROUND('Форма 1'!$I662*VLOOKUP('Форма 1'!$G662,'Предельники 2022'!$B$4:$X$28,'Форма 1'!Z$7),2),"")</f>
        <v>2563495.94</v>
      </c>
      <c r="F662" s="30" t="str">
        <f>IF(ISNUMBER('Форма 1'!AA662),ROUND('Форма 1'!$I662*VLOOKUP('Форма 1'!$G662,'Предельники 2022'!$B$4:$X$28,'Форма 1'!AA$7),2),"")</f>
        <v/>
      </c>
      <c r="G662" s="30" t="str">
        <f>IF(ISNUMBER('Форма 1'!AB662),ROUND('Форма 1'!$I662*VLOOKUP('Форма 1'!$G662,'Предельники 2022'!$B$4:$X$28,'Форма 1'!AB$7),2),"")</f>
        <v/>
      </c>
      <c r="H662" s="30" t="str">
        <f>IF(ISNUMBER('Форма 1'!AC662),ROUND('Форма 1'!$I662*VLOOKUP('Форма 1'!$G662,'Предельники 2022'!$B$4:$X$28,'Форма 1'!AC$7),2),"")</f>
        <v/>
      </c>
      <c r="I662" s="30" t="str">
        <f>IF(ISNUMBER('Форма 1'!AD662),ROUND('Форма 1'!$I662*VLOOKUP('Форма 1'!$G662,'Предельники 2022'!$B$4:$X$28,'Форма 1'!AD$7),2),"")</f>
        <v/>
      </c>
      <c r="J662" s="30" t="str">
        <f>IF(ISNUMBER('Форма 1'!AE662),ROUND('Форма 1'!$I662*VLOOKUP('Форма 1'!$G662,'Предельники 2022'!$B$4:$X$28,'Форма 1'!AE$7),2),"")</f>
        <v/>
      </c>
      <c r="K662" s="30" t="str">
        <f>IF(ISNUMBER('Форма 1'!AF662),ROUND('Форма 1'!$I662*VLOOKUP('Форма 1'!$G662,'Предельники 2022'!$B$4:$X$28,'Форма 1'!AF$7),2),"")</f>
        <v/>
      </c>
      <c r="L662" s="31" t="str">
        <f>IF(ISBLANK('Форма 1'!AG662),"",'Форма 1'!AG662)</f>
        <v/>
      </c>
      <c r="M662" s="32" t="str">
        <f>IF(ISBLANK('Форма 1'!AH662),"",'Форма 1'!AH662)</f>
        <v/>
      </c>
      <c r="N662" s="30" t="str">
        <f>IF(ISNUMBER('Форма 1'!AI662),ROUND('Форма 1'!$I662*VLOOKUP('Форма 1'!$G662,'Предельники 2022'!$B$4:$X$28,'Форма 1'!AI$7),2),"")</f>
        <v/>
      </c>
      <c r="O662" s="30" t="str">
        <f>IF(ISNUMBER('Форма 1'!AJ662),ROUND('Форма 1'!$I662*VLOOKUP('Форма 1'!$G662,'Предельники 2022'!$B$4:$X$28,'Форма 1'!AJ$7),2),"")</f>
        <v/>
      </c>
      <c r="P662" s="30" t="str">
        <f>IF(ISNUMBER('Форма 1'!AK662),ROUND('Форма 1'!$I662*VLOOKUP('Форма 1'!$G662,'Предельники 2022'!$B$4:$X$28,'Форма 1'!AK$7),2),"")</f>
        <v/>
      </c>
      <c r="Q662" s="30" t="str">
        <f>IF(ISNUMBER('Форма 1'!AL662),ROUND('Форма 1'!$I662*VLOOKUP('Форма 1'!$G662,'Предельники 2022'!$B$4:$X$28,'Форма 1'!AL$7),2),"")</f>
        <v/>
      </c>
      <c r="R662" s="30" t="str">
        <f>IF(ISNUMBER('Форма 1'!AM662),ROUND('Форма 1'!$I662*VLOOKUP('Форма 1'!$G662,'Предельники 2022'!$B$4:$X$28,'Форма 1'!AM$7),2),"")</f>
        <v/>
      </c>
      <c r="S662" s="93" t="str">
        <f t="shared" si="122"/>
        <v/>
      </c>
      <c r="T662" s="93" t="str">
        <f>IF(ISNUMBER('Форма 1'!AN662),INDEX('Предельники 2022'!$C$4:$X$28,MATCH('Форма 1'!$G662,'Предельники 2022'!$B$4:$B$28,0),MATCH(T$5,'Предельники 2022'!$C$3:$X$3,0)),"")</f>
        <v/>
      </c>
      <c r="U662" s="93" t="str">
        <f>IF(ISNUMBER('Форма 1'!AO662),INDEX('Предельники 2022'!$C$4:$X$28,MATCH('Форма 1'!$G662,'Предельники 2022'!$B$4:$B$28,0),MATCH(U$5,'Предельники 2022'!$C$3:$X$3,0)),"")</f>
        <v/>
      </c>
      <c r="V662" s="93" t="str">
        <f>IF(ISNUMBER('Форма 1'!AP662),INDEX('Предельники 2022'!$C$4:$X$28,MATCH('Форма 1'!$G662,'Предельники 2022'!$B$4:$B$28,0),MATCH(V$5,'Предельники 2022'!$C$3:$X$3,0)),"")</f>
        <v/>
      </c>
      <c r="W662" s="93" t="str">
        <f>IF(ISNUMBER('Форма 1'!AQ662),INDEX('Предельники 2022'!$C$4:$X$28,MATCH('Форма 1'!$G662,'Предельники 2022'!$B$4:$B$28,0),MATCH(W$5,'Предельники 2022'!$C$3:$X$3,0)),"")</f>
        <v/>
      </c>
      <c r="X662" s="30" t="str">
        <f>IF(ISNUMBER('Форма 1'!AR662),ROUND('Форма 1'!$I662*VLOOKUP('Форма 1'!$G662,'Предельники 2022'!$B$4:$X$28,'Форма 1'!AR$7),2),"")</f>
        <v/>
      </c>
      <c r="Y662" s="30" t="str">
        <f>IF(ISNUMBER('Форма 1'!AS662),ROUND('Форма 1'!$I662*VLOOKUP('Форма 1'!$G662,'Предельники 2022'!$B$4:$X$28,'Форма 1'!AS$7),2),"")</f>
        <v/>
      </c>
      <c r="Z662" s="30" t="str">
        <f>IF(ISNUMBER('Форма 1'!AT662),ROUND('Форма 1'!$I662*VLOOKUP('Форма 1'!$G662,'Предельники 2022'!$B$4:$X$28,'Форма 1'!AT$7),2),"")</f>
        <v/>
      </c>
      <c r="AA662" s="32"/>
      <c r="AB662" s="128">
        <f>'Форма 1'!T662</f>
        <v>46022</v>
      </c>
      <c r="AC662" s="130" t="str">
        <f>'Форма 1'!U662</f>
        <v>СС/РО</v>
      </c>
    </row>
    <row r="663" spans="1:29" x14ac:dyDescent="0.25">
      <c r="A663" s="28">
        <f t="shared" si="121"/>
        <v>28</v>
      </c>
      <c r="B663" s="74" t="str">
        <f>IF(ISBLANK('Форма 1'!B663),"",'Форма 1'!B663)</f>
        <v>Пермский городской округ, город Пермь</v>
      </c>
      <c r="C663" s="87" t="s">
        <v>153</v>
      </c>
      <c r="D663" s="29">
        <f>IF(ISBLANK(C663),"Введите адрес",IF(C663='Форма 1'!C663,SUM(E663:K663,M663:S663,Форма2[[#This Row],[19]:[22]]),"Ошибка в адресе!"))</f>
        <v>20423776.16</v>
      </c>
      <c r="E663" s="30" t="str">
        <f>IF(ISNUMBER('Форма 1'!Z663),ROUND('Форма 1'!$I663*VLOOKUP('Форма 1'!$G663,'Предельники 2022'!$B$4:$X$28,'Форма 1'!Z$7),2),"")</f>
        <v/>
      </c>
      <c r="F663" s="30" t="str">
        <f>IF(ISNUMBER('Форма 1'!AA663),ROUND('Форма 1'!$I663*VLOOKUP('Форма 1'!$G663,'Предельники 2022'!$B$4:$X$28,'Форма 1'!AA$7),2),"")</f>
        <v/>
      </c>
      <c r="G663" s="30" t="str">
        <f>IF(ISNUMBER('Форма 1'!AB663),ROUND('Форма 1'!$I663*VLOOKUP('Форма 1'!$G663,'Предельники 2022'!$B$4:$X$28,'Форма 1'!AB$7),2),"")</f>
        <v/>
      </c>
      <c r="H663" s="30" t="str">
        <f>IF(ISNUMBER('Форма 1'!AC663),ROUND('Форма 1'!$I663*VLOOKUP('Форма 1'!$G663,'Предельники 2022'!$B$4:$X$28,'Форма 1'!AC$7),2),"")</f>
        <v/>
      </c>
      <c r="I663" s="30" t="str">
        <f>IF(ISNUMBER('Форма 1'!AD663),ROUND('Форма 1'!$I663*VLOOKUP('Форма 1'!$G663,'Предельники 2022'!$B$4:$X$28,'Форма 1'!AD$7),2),"")</f>
        <v/>
      </c>
      <c r="J663" s="30">
        <f>IF(ISNUMBER('Форма 1'!AE663),ROUND('Форма 1'!$I663*VLOOKUP('Форма 1'!$G663,'Предельники 2022'!$B$4:$X$28,'Форма 1'!AE$7),2),"")</f>
        <v>1450845.32</v>
      </c>
      <c r="K663" s="30">
        <f>IF(ISNUMBER('Форма 1'!AF663),ROUND('Форма 1'!$I663*VLOOKUP('Форма 1'!$G663,'Предельники 2022'!$B$4:$X$28,'Форма 1'!AF$7),2),"")</f>
        <v>3415290.7</v>
      </c>
      <c r="L663" s="31" t="str">
        <f>IF(ISBLANK('Форма 1'!AG663),"",'Форма 1'!AG663)</f>
        <v/>
      </c>
      <c r="M663" s="32" t="str">
        <f>IF(ISBLANK('Форма 1'!AH663),"",'Форма 1'!AH663)</f>
        <v/>
      </c>
      <c r="N663" s="30" t="str">
        <f>IF(ISNUMBER('Форма 1'!AI663),ROUND('Форма 1'!$I663*VLOOKUP('Форма 1'!$G663,'Предельники 2022'!$B$4:$X$28,'Форма 1'!AI$7),2),"")</f>
        <v/>
      </c>
      <c r="O663" s="30">
        <f>IF(ISNUMBER('Форма 1'!AJ663),ROUND('Форма 1'!$I663*VLOOKUP('Форма 1'!$G663,'Предельники 2022'!$B$4:$X$28,'Форма 1'!AJ$7),2),"")</f>
        <v>15557640.140000001</v>
      </c>
      <c r="P663" s="30" t="str">
        <f>IF(ISNUMBER('Форма 1'!AK663),ROUND('Форма 1'!$I663*VLOOKUP('Форма 1'!$G663,'Предельники 2022'!$B$4:$X$28,'Форма 1'!AK$7),2),"")</f>
        <v/>
      </c>
      <c r="Q663" s="30" t="str">
        <f>IF(ISNUMBER('Форма 1'!AL663),ROUND('Форма 1'!$I663*VLOOKUP('Форма 1'!$G663,'Предельники 2022'!$B$4:$X$28,'Форма 1'!AL$7),2),"")</f>
        <v/>
      </c>
      <c r="R663" s="30" t="str">
        <f>IF(ISNUMBER('Форма 1'!AM663),ROUND('Форма 1'!$I663*VLOOKUP('Форма 1'!$G663,'Предельники 2022'!$B$4:$X$28,'Форма 1'!AM$7),2),"")</f>
        <v/>
      </c>
      <c r="S663" s="93" t="str">
        <f t="shared" si="122"/>
        <v/>
      </c>
      <c r="T663" s="93" t="str">
        <f>IF(ISNUMBER('Форма 1'!AN663),INDEX('Предельники 2022'!$C$4:$X$28,MATCH('Форма 1'!$G663,'Предельники 2022'!$B$4:$B$28,0),MATCH(T$5,'Предельники 2022'!$C$3:$X$3,0)),"")</f>
        <v/>
      </c>
      <c r="U663" s="93" t="str">
        <f>IF(ISNUMBER('Форма 1'!AO663),INDEX('Предельники 2022'!$C$4:$X$28,MATCH('Форма 1'!$G663,'Предельники 2022'!$B$4:$B$28,0),MATCH(U$5,'Предельники 2022'!$C$3:$X$3,0)),"")</f>
        <v/>
      </c>
      <c r="V663" s="93" t="str">
        <f>IF(ISNUMBER('Форма 1'!AP663),INDEX('Предельники 2022'!$C$4:$X$28,MATCH('Форма 1'!$G663,'Предельники 2022'!$B$4:$B$28,0),MATCH(V$5,'Предельники 2022'!$C$3:$X$3,0)),"")</f>
        <v/>
      </c>
      <c r="W663" s="93" t="str">
        <f>IF(ISNUMBER('Форма 1'!AQ663),INDEX('Предельники 2022'!$C$4:$X$28,MATCH('Форма 1'!$G663,'Предельники 2022'!$B$4:$B$28,0),MATCH(W$5,'Предельники 2022'!$C$3:$X$3,0)),"")</f>
        <v/>
      </c>
      <c r="X663" s="30" t="str">
        <f>IF(ISNUMBER('Форма 1'!AR663),ROUND('Форма 1'!$I663*VLOOKUP('Форма 1'!$G663,'Предельники 2022'!$B$4:$X$28,'Форма 1'!AR$7),2),"")</f>
        <v/>
      </c>
      <c r="Y663" s="30" t="str">
        <f>IF(ISNUMBER('Форма 1'!AS663),ROUND('Форма 1'!$I663*VLOOKUP('Форма 1'!$G663,'Предельники 2022'!$B$4:$X$28,'Форма 1'!AS$7),2),"")</f>
        <v/>
      </c>
      <c r="Z663" s="30" t="str">
        <f>IF(ISNUMBER('Форма 1'!AT663),ROUND('Форма 1'!$I663*VLOOKUP('Форма 1'!$G663,'Предельники 2022'!$B$4:$X$28,'Форма 1'!AT$7),2),"")</f>
        <v/>
      </c>
      <c r="AA663" s="32"/>
      <c r="AB663" s="128">
        <f>'Форма 1'!T663</f>
        <v>46022</v>
      </c>
      <c r="AC663" s="130" t="str">
        <f>'Форма 1'!U663</f>
        <v>РО</v>
      </c>
    </row>
    <row r="664" spans="1:29" x14ac:dyDescent="0.25">
      <c r="A664" s="28">
        <f t="shared" si="121"/>
        <v>29</v>
      </c>
      <c r="B664" s="74" t="str">
        <f>IF(ISBLANK('Форма 1'!B664),"",'Форма 1'!B664)</f>
        <v>Пермский городской округ, город Пермь</v>
      </c>
      <c r="C664" s="87" t="s">
        <v>214</v>
      </c>
      <c r="D664" s="29">
        <f>IF(ISBLANK(C664),"Введите адрес",IF(C664='Форма 1'!C664,SUM(E664:K664,M664:S664,Форма2[[#This Row],[19]:[22]]),"Ошибка в адресе!"))</f>
        <v>15906432.640000001</v>
      </c>
      <c r="E664" s="30" t="str">
        <f>IF(ISNUMBER('Форма 1'!Z664),ROUND('Форма 1'!$I664*VLOOKUP('Форма 1'!$G664,'Предельники 2022'!$B$4:$X$28,'Форма 1'!Z$7),2),"")</f>
        <v/>
      </c>
      <c r="F664" s="30" t="str">
        <f>IF(ISNUMBER('Форма 1'!AA664),ROUND('Форма 1'!$I664*VLOOKUP('Форма 1'!$G664,'Предельники 2022'!$B$4:$X$28,'Форма 1'!AA$7),2),"")</f>
        <v/>
      </c>
      <c r="G664" s="30" t="str">
        <f>IF(ISNUMBER('Форма 1'!AB664),ROUND('Форма 1'!$I664*VLOOKUP('Форма 1'!$G664,'Предельники 2022'!$B$4:$X$28,'Форма 1'!AB$7),2),"")</f>
        <v/>
      </c>
      <c r="H664" s="30" t="str">
        <f>IF(ISNUMBER('Форма 1'!AC664),ROUND('Форма 1'!$I664*VLOOKUP('Форма 1'!$G664,'Предельники 2022'!$B$4:$X$28,'Форма 1'!AC$7),2),"")</f>
        <v/>
      </c>
      <c r="I664" s="30" t="str">
        <f>IF(ISNUMBER('Форма 1'!AD664),ROUND('Форма 1'!$I664*VLOOKUP('Форма 1'!$G664,'Предельники 2022'!$B$4:$X$28,'Форма 1'!AD$7),2),"")</f>
        <v/>
      </c>
      <c r="J664" s="30" t="str">
        <f>IF(ISNUMBER('Форма 1'!AE664),ROUND('Форма 1'!$I664*VLOOKUP('Форма 1'!$G664,'Предельники 2022'!$B$4:$X$28,'Форма 1'!AE$7),2),"")</f>
        <v/>
      </c>
      <c r="K664" s="30" t="str">
        <f>IF(ISNUMBER('Форма 1'!AF664),ROUND('Форма 1'!$I664*VLOOKUP('Форма 1'!$G664,'Предельники 2022'!$B$4:$X$28,'Форма 1'!AF$7),2),"")</f>
        <v/>
      </c>
      <c r="L664" s="31" t="str">
        <f>IF(ISBLANK('Форма 1'!AG664),"",'Форма 1'!AG664)</f>
        <v/>
      </c>
      <c r="M664" s="32" t="str">
        <f>IF(ISBLANK('Форма 1'!AH664),"",'Форма 1'!AH664)</f>
        <v/>
      </c>
      <c r="N664" s="30">
        <f>IF(ISNUMBER('Форма 1'!AI664),ROUND('Форма 1'!$I664*VLOOKUP('Форма 1'!$G664,'Предельники 2022'!$B$4:$X$28,'Форма 1'!AI$7),2),"")</f>
        <v>15906432.640000001</v>
      </c>
      <c r="O664" s="30" t="str">
        <f>IF(ISNUMBER('Форма 1'!AJ664),ROUND('Форма 1'!$I664*VLOOKUP('Форма 1'!$G664,'Предельники 2022'!$B$4:$X$28,'Форма 1'!AJ$7),2),"")</f>
        <v/>
      </c>
      <c r="P664" s="30" t="str">
        <f>IF(ISNUMBER('Форма 1'!AK664),ROUND('Форма 1'!$I664*VLOOKUP('Форма 1'!$G664,'Предельники 2022'!$B$4:$X$28,'Форма 1'!AK$7),2),"")</f>
        <v/>
      </c>
      <c r="Q664" s="30" t="str">
        <f>IF(ISNUMBER('Форма 1'!AL664),ROUND('Форма 1'!$I664*VLOOKUP('Форма 1'!$G664,'Предельники 2022'!$B$4:$X$28,'Форма 1'!AL$7),2),"")</f>
        <v/>
      </c>
      <c r="R664" s="30" t="str">
        <f>IF(ISNUMBER('Форма 1'!AM664),ROUND('Форма 1'!$I664*VLOOKUP('Форма 1'!$G664,'Предельники 2022'!$B$4:$X$28,'Форма 1'!AM$7),2),"")</f>
        <v/>
      </c>
      <c r="S664" s="93" t="str">
        <f t="shared" si="122"/>
        <v/>
      </c>
      <c r="T664" s="93" t="str">
        <f>IF(ISNUMBER('Форма 1'!AN664),INDEX('Предельники 2022'!$C$4:$X$28,MATCH('Форма 1'!$G664,'Предельники 2022'!$B$4:$B$28,0),MATCH(T$5,'Предельники 2022'!$C$3:$X$3,0)),"")</f>
        <v/>
      </c>
      <c r="U664" s="93" t="str">
        <f>IF(ISNUMBER('Форма 1'!AO664),INDEX('Предельники 2022'!$C$4:$X$28,MATCH('Форма 1'!$G664,'Предельники 2022'!$B$4:$B$28,0),MATCH(U$5,'Предельники 2022'!$C$3:$X$3,0)),"")</f>
        <v/>
      </c>
      <c r="V664" s="93" t="str">
        <f>IF(ISNUMBER('Форма 1'!AP664),INDEX('Предельники 2022'!$C$4:$X$28,MATCH('Форма 1'!$G664,'Предельники 2022'!$B$4:$B$28,0),MATCH(V$5,'Предельники 2022'!$C$3:$X$3,0)),"")</f>
        <v/>
      </c>
      <c r="W664" s="93" t="str">
        <f>IF(ISNUMBER('Форма 1'!AQ664),INDEX('Предельники 2022'!$C$4:$X$28,MATCH('Форма 1'!$G664,'Предельники 2022'!$B$4:$B$28,0),MATCH(W$5,'Предельники 2022'!$C$3:$X$3,0)),"")</f>
        <v/>
      </c>
      <c r="X664" s="30" t="str">
        <f>IF(ISNUMBER('Форма 1'!AR664),ROUND('Форма 1'!$I664*VLOOKUP('Форма 1'!$G664,'Предельники 2022'!$B$4:$X$28,'Форма 1'!AR$7),2),"")</f>
        <v/>
      </c>
      <c r="Y664" s="30" t="str">
        <f>IF(ISNUMBER('Форма 1'!AS664),ROUND('Форма 1'!$I664*VLOOKUP('Форма 1'!$G664,'Предельники 2022'!$B$4:$X$28,'Форма 1'!AS$7),2),"")</f>
        <v/>
      </c>
      <c r="Z664" s="30" t="str">
        <f>IF(ISNUMBER('Форма 1'!AT664),ROUND('Форма 1'!$I664*VLOOKUP('Форма 1'!$G664,'Предельники 2022'!$B$4:$X$28,'Форма 1'!AT$7),2),"")</f>
        <v/>
      </c>
      <c r="AA664" s="32"/>
      <c r="AB664" s="128">
        <f>'Форма 1'!T664</f>
        <v>46022</v>
      </c>
      <c r="AC664" s="130" t="str">
        <f>'Форма 1'!U664</f>
        <v>РО</v>
      </c>
    </row>
    <row r="665" spans="1:29" x14ac:dyDescent="0.25">
      <c r="A665" s="28">
        <f t="shared" si="121"/>
        <v>30</v>
      </c>
      <c r="B665" s="74" t="str">
        <f>IF(ISBLANK('Форма 1'!B665),"",'Форма 1'!B665)</f>
        <v>Пермский городской округ, город Пермь</v>
      </c>
      <c r="C665" s="87" t="s">
        <v>507</v>
      </c>
      <c r="D665" s="29">
        <f>IF(ISBLANK(C665),"Введите адрес",IF(C665='Форма 1'!C665,SUM(E665:K665,M665:S665,Форма2[[#This Row],[19]:[22]]),"Ошибка в адресе!"))</f>
        <v>14541866.08</v>
      </c>
      <c r="E665" s="30" t="str">
        <f>IF(ISNUMBER('Форма 1'!Z665),ROUND('Форма 1'!$I665*VLOOKUP('Форма 1'!$G665,'Предельники 2022'!$B$4:$X$28,'Форма 1'!Z$7),2),"")</f>
        <v/>
      </c>
      <c r="F665" s="30" t="str">
        <f>IF(ISNUMBER('Форма 1'!AA665),ROUND('Форма 1'!$I665*VLOOKUP('Форма 1'!$G665,'Предельники 2022'!$B$4:$X$28,'Форма 1'!AA$7),2),"")</f>
        <v/>
      </c>
      <c r="G665" s="30" t="str">
        <f>IF(ISNUMBER('Форма 1'!AB665),ROUND('Форма 1'!$I665*VLOOKUP('Форма 1'!$G665,'Предельники 2022'!$B$4:$X$28,'Форма 1'!AB$7),2),"")</f>
        <v/>
      </c>
      <c r="H665" s="30" t="str">
        <f>IF(ISNUMBER('Форма 1'!AC665),ROUND('Форма 1'!$I665*VLOOKUP('Форма 1'!$G665,'Предельники 2022'!$B$4:$X$28,'Форма 1'!AC$7),2),"")</f>
        <v/>
      </c>
      <c r="I665" s="30" t="str">
        <f>IF(ISNUMBER('Форма 1'!AD665),ROUND('Форма 1'!$I665*VLOOKUP('Форма 1'!$G665,'Предельники 2022'!$B$4:$X$28,'Форма 1'!AD$7),2),"")</f>
        <v/>
      </c>
      <c r="J665" s="30" t="str">
        <f>IF(ISNUMBER('Форма 1'!AE665),ROUND('Форма 1'!$I665*VLOOKUP('Форма 1'!$G665,'Предельники 2022'!$B$4:$X$28,'Форма 1'!AE$7),2),"")</f>
        <v/>
      </c>
      <c r="K665" s="30" t="str">
        <f>IF(ISNUMBER('Форма 1'!AF665),ROUND('Форма 1'!$I665*VLOOKUP('Форма 1'!$G665,'Предельники 2022'!$B$4:$X$28,'Форма 1'!AF$7),2),"")</f>
        <v/>
      </c>
      <c r="L665" s="31" t="str">
        <f>IF(ISBLANK('Форма 1'!AG665),"",'Форма 1'!AG665)</f>
        <v/>
      </c>
      <c r="M665" s="32" t="str">
        <f>IF(ISBLANK('Форма 1'!AH665),"",'Форма 1'!AH665)</f>
        <v/>
      </c>
      <c r="N665" s="30">
        <f>IF(ISNUMBER('Форма 1'!AI665),ROUND('Форма 1'!$I665*VLOOKUP('Форма 1'!$G665,'Предельники 2022'!$B$4:$X$28,'Форма 1'!AI$7),2),"")</f>
        <v>14541866.08</v>
      </c>
      <c r="O665" s="30" t="str">
        <f>IF(ISNUMBER('Форма 1'!AJ665),ROUND('Форма 1'!$I665*VLOOKUP('Форма 1'!$G665,'Предельники 2022'!$B$4:$X$28,'Форма 1'!AJ$7),2),"")</f>
        <v/>
      </c>
      <c r="P665" s="30" t="str">
        <f>IF(ISNUMBER('Форма 1'!AK665),ROUND('Форма 1'!$I665*VLOOKUP('Форма 1'!$G665,'Предельники 2022'!$B$4:$X$28,'Форма 1'!AK$7),2),"")</f>
        <v/>
      </c>
      <c r="Q665" s="30" t="str">
        <f>IF(ISNUMBER('Форма 1'!AL665),ROUND('Форма 1'!$I665*VLOOKUP('Форма 1'!$G665,'Предельники 2022'!$B$4:$X$28,'Форма 1'!AL$7),2),"")</f>
        <v/>
      </c>
      <c r="R665" s="30" t="str">
        <f>IF(ISNUMBER('Форма 1'!AM665),ROUND('Форма 1'!$I665*VLOOKUP('Форма 1'!$G665,'Предельники 2022'!$B$4:$X$28,'Форма 1'!AM$7),2),"")</f>
        <v/>
      </c>
      <c r="S665" s="93" t="str">
        <f t="shared" si="122"/>
        <v/>
      </c>
      <c r="T665" s="93" t="str">
        <f>IF(ISNUMBER('Форма 1'!AN665),INDEX('Предельники 2022'!$C$4:$X$28,MATCH('Форма 1'!$G665,'Предельники 2022'!$B$4:$B$28,0),MATCH(T$5,'Предельники 2022'!$C$3:$X$3,0)),"")</f>
        <v/>
      </c>
      <c r="U665" s="93" t="str">
        <f>IF(ISNUMBER('Форма 1'!AO665),INDEX('Предельники 2022'!$C$4:$X$28,MATCH('Форма 1'!$G665,'Предельники 2022'!$B$4:$B$28,0),MATCH(U$5,'Предельники 2022'!$C$3:$X$3,0)),"")</f>
        <v/>
      </c>
      <c r="V665" s="93" t="str">
        <f>IF(ISNUMBER('Форма 1'!AP665),INDEX('Предельники 2022'!$C$4:$X$28,MATCH('Форма 1'!$G665,'Предельники 2022'!$B$4:$B$28,0),MATCH(V$5,'Предельники 2022'!$C$3:$X$3,0)),"")</f>
        <v/>
      </c>
      <c r="W665" s="93" t="str">
        <f>IF(ISNUMBER('Форма 1'!AQ665),INDEX('Предельники 2022'!$C$4:$X$28,MATCH('Форма 1'!$G665,'Предельники 2022'!$B$4:$B$28,0),MATCH(W$5,'Предельники 2022'!$C$3:$X$3,0)),"")</f>
        <v/>
      </c>
      <c r="X665" s="30" t="str">
        <f>IF(ISNUMBER('Форма 1'!AR665),ROUND('Форма 1'!$I665*VLOOKUP('Форма 1'!$G665,'Предельники 2022'!$B$4:$X$28,'Форма 1'!AR$7),2),"")</f>
        <v/>
      </c>
      <c r="Y665" s="30" t="str">
        <f>IF(ISNUMBER('Форма 1'!AS665),ROUND('Форма 1'!$I665*VLOOKUP('Форма 1'!$G665,'Предельники 2022'!$B$4:$X$28,'Форма 1'!AS$7),2),"")</f>
        <v/>
      </c>
      <c r="Z665" s="30" t="str">
        <f>IF(ISNUMBER('Форма 1'!AT665),ROUND('Форма 1'!$I665*VLOOKUP('Форма 1'!$G665,'Предельники 2022'!$B$4:$X$28,'Форма 1'!AT$7),2),"")</f>
        <v/>
      </c>
      <c r="AA665" s="32"/>
      <c r="AB665" s="128">
        <f>'Форма 1'!T665</f>
        <v>46022</v>
      </c>
      <c r="AC665" s="130" t="str">
        <f>'Форма 1'!U665</f>
        <v>РО</v>
      </c>
    </row>
    <row r="666" spans="1:29" x14ac:dyDescent="0.25">
      <c r="A666" s="28">
        <f t="shared" si="121"/>
        <v>31</v>
      </c>
      <c r="B666" s="74" t="str">
        <f>IF(ISBLANK('Форма 1'!B666),"",'Форма 1'!B666)</f>
        <v>Пермский городской округ, город Пермь</v>
      </c>
      <c r="C666" s="87" t="s">
        <v>216</v>
      </c>
      <c r="D666" s="29">
        <f>IF(ISBLANK(C666),"Введите адрес",IF(C666='Форма 1'!C666,SUM(E666:K666,M666:S666,Форма2[[#This Row],[19]:[22]]),"Ошибка в адресе!"))</f>
        <v>17216506.609999999</v>
      </c>
      <c r="E666" s="30" t="str">
        <f>IF(ISNUMBER('Форма 1'!Z666),ROUND('Форма 1'!$I666*VLOOKUP('Форма 1'!$G666,'Предельники 2022'!$B$4:$X$28,'Форма 1'!Z$7),2),"")</f>
        <v/>
      </c>
      <c r="F666" s="30" t="str">
        <f>IF(ISNUMBER('Форма 1'!AA666),ROUND('Форма 1'!$I666*VLOOKUP('Форма 1'!$G666,'Предельники 2022'!$B$4:$X$28,'Форма 1'!AA$7),2),"")</f>
        <v/>
      </c>
      <c r="G666" s="30" t="str">
        <f>IF(ISNUMBER('Форма 1'!AB666),ROUND('Форма 1'!$I666*VLOOKUP('Форма 1'!$G666,'Предельники 2022'!$B$4:$X$28,'Форма 1'!AB$7),2),"")</f>
        <v/>
      </c>
      <c r="H666" s="30" t="str">
        <f>IF(ISNUMBER('Форма 1'!AC666),ROUND('Форма 1'!$I666*VLOOKUP('Форма 1'!$G666,'Предельники 2022'!$B$4:$X$28,'Форма 1'!AC$7),2),"")</f>
        <v/>
      </c>
      <c r="I666" s="30" t="str">
        <f>IF(ISNUMBER('Форма 1'!AD666),ROUND('Форма 1'!$I666*VLOOKUP('Форма 1'!$G666,'Предельники 2022'!$B$4:$X$28,'Форма 1'!AD$7),2),"")</f>
        <v/>
      </c>
      <c r="J666" s="30" t="str">
        <f>IF(ISNUMBER('Форма 1'!AE666),ROUND('Форма 1'!$I666*VLOOKUP('Форма 1'!$G666,'Предельники 2022'!$B$4:$X$28,'Форма 1'!AE$7),2),"")</f>
        <v/>
      </c>
      <c r="K666" s="30" t="str">
        <f>IF(ISNUMBER('Форма 1'!AF666),ROUND('Форма 1'!$I666*VLOOKUP('Форма 1'!$G666,'Предельники 2022'!$B$4:$X$28,'Форма 1'!AF$7),2),"")</f>
        <v/>
      </c>
      <c r="L666" s="31" t="str">
        <f>IF(ISBLANK('Форма 1'!AG666),"",'Форма 1'!AG666)</f>
        <v/>
      </c>
      <c r="M666" s="32" t="str">
        <f>IF(ISBLANK('Форма 1'!AH666),"",'Форма 1'!AH666)</f>
        <v/>
      </c>
      <c r="N666" s="30">
        <f>IF(ISNUMBER('Форма 1'!AI666),ROUND('Форма 1'!$I666*VLOOKUP('Форма 1'!$G666,'Предельники 2022'!$B$4:$X$28,'Форма 1'!AI$7),2),"")</f>
        <v>17216506.609999999</v>
      </c>
      <c r="O666" s="30" t="str">
        <f>IF(ISNUMBER('Форма 1'!AJ666),ROUND('Форма 1'!$I666*VLOOKUP('Форма 1'!$G666,'Предельники 2022'!$B$4:$X$28,'Форма 1'!AJ$7),2),"")</f>
        <v/>
      </c>
      <c r="P666" s="30" t="str">
        <f>IF(ISNUMBER('Форма 1'!AK666),ROUND('Форма 1'!$I666*VLOOKUP('Форма 1'!$G666,'Предельники 2022'!$B$4:$X$28,'Форма 1'!AK$7),2),"")</f>
        <v/>
      </c>
      <c r="Q666" s="30" t="str">
        <f>IF(ISNUMBER('Форма 1'!AL666),ROUND('Форма 1'!$I666*VLOOKUP('Форма 1'!$G666,'Предельники 2022'!$B$4:$X$28,'Форма 1'!AL$7),2),"")</f>
        <v/>
      </c>
      <c r="R666" s="30" t="str">
        <f>IF(ISNUMBER('Форма 1'!AM666),ROUND('Форма 1'!$I666*VLOOKUP('Форма 1'!$G666,'Предельники 2022'!$B$4:$X$28,'Форма 1'!AM$7),2),"")</f>
        <v/>
      </c>
      <c r="S666" s="93" t="str">
        <f t="shared" si="122"/>
        <v/>
      </c>
      <c r="T666" s="93" t="str">
        <f>IF(ISNUMBER('Форма 1'!AN666),INDEX('Предельники 2022'!$C$4:$X$28,MATCH('Форма 1'!$G666,'Предельники 2022'!$B$4:$B$28,0),MATCH(T$5,'Предельники 2022'!$C$3:$X$3,0)),"")</f>
        <v/>
      </c>
      <c r="U666" s="93" t="str">
        <f>IF(ISNUMBER('Форма 1'!AO666),INDEX('Предельники 2022'!$C$4:$X$28,MATCH('Форма 1'!$G666,'Предельники 2022'!$B$4:$B$28,0),MATCH(U$5,'Предельники 2022'!$C$3:$X$3,0)),"")</f>
        <v/>
      </c>
      <c r="V666" s="93" t="str">
        <f>IF(ISNUMBER('Форма 1'!AP666),INDEX('Предельники 2022'!$C$4:$X$28,MATCH('Форма 1'!$G666,'Предельники 2022'!$B$4:$B$28,0),MATCH(V$5,'Предельники 2022'!$C$3:$X$3,0)),"")</f>
        <v/>
      </c>
      <c r="W666" s="93" t="str">
        <f>IF(ISNUMBER('Форма 1'!AQ666),INDEX('Предельники 2022'!$C$4:$X$28,MATCH('Форма 1'!$G666,'Предельники 2022'!$B$4:$B$28,0),MATCH(W$5,'Предельники 2022'!$C$3:$X$3,0)),"")</f>
        <v/>
      </c>
      <c r="X666" s="30" t="str">
        <f>IF(ISNUMBER('Форма 1'!AR666),ROUND('Форма 1'!$I666*VLOOKUP('Форма 1'!$G666,'Предельники 2022'!$B$4:$X$28,'Форма 1'!AR$7),2),"")</f>
        <v/>
      </c>
      <c r="Y666" s="30" t="str">
        <f>IF(ISNUMBER('Форма 1'!AS666),ROUND('Форма 1'!$I666*VLOOKUP('Форма 1'!$G666,'Предельники 2022'!$B$4:$X$28,'Форма 1'!AS$7),2),"")</f>
        <v/>
      </c>
      <c r="Z666" s="30" t="str">
        <f>IF(ISNUMBER('Форма 1'!AT666),ROUND('Форма 1'!$I666*VLOOKUP('Форма 1'!$G666,'Предельники 2022'!$B$4:$X$28,'Форма 1'!AT$7),2),"")</f>
        <v/>
      </c>
      <c r="AA666" s="32"/>
      <c r="AB666" s="128">
        <f>'Форма 1'!T666</f>
        <v>46022</v>
      </c>
      <c r="AC666" s="130" t="str">
        <f>'Форма 1'!U666</f>
        <v>РО</v>
      </c>
    </row>
    <row r="667" spans="1:29" x14ac:dyDescent="0.25">
      <c r="A667" s="28">
        <f t="shared" si="121"/>
        <v>32</v>
      </c>
      <c r="B667" s="74" t="str">
        <f>IF(ISBLANK('Форма 1'!B667),"",'Форма 1'!B667)</f>
        <v>Пермский городской округ, город Пермь</v>
      </c>
      <c r="C667" s="87" t="s">
        <v>344</v>
      </c>
      <c r="D667" s="29">
        <f>IF(ISBLANK(C667),"Введите адрес",IF(C667='Форма 1'!C667,SUM(E667:K667,M667:S667,Форма2[[#This Row],[19]:[22]]),"Ошибка в адресе!"))</f>
        <v>26047537.119999997</v>
      </c>
      <c r="E667" s="30">
        <f>IF(ISNUMBER('Форма 1'!Z667),ROUND('Форма 1'!$I667*VLOOKUP('Форма 1'!$G667,'Предельники 2022'!$B$4:$X$28,'Форма 1'!Z$7),2),"")</f>
        <v>2176646.29</v>
      </c>
      <c r="F667" s="30" t="str">
        <f>IF(ISNUMBER('Форма 1'!AA667),ROUND('Форма 1'!$I667*VLOOKUP('Форма 1'!$G667,'Предельники 2022'!$B$4:$X$28,'Форма 1'!AA$7),2),"")</f>
        <v/>
      </c>
      <c r="G667" s="30" t="str">
        <f>IF(ISNUMBER('Форма 1'!AB667),ROUND('Форма 1'!$I667*VLOOKUP('Форма 1'!$G667,'Предельники 2022'!$B$4:$X$28,'Форма 1'!AB$7),2),"")</f>
        <v/>
      </c>
      <c r="H667" s="30" t="str">
        <f>IF(ISNUMBER('Форма 1'!AC667),ROUND('Форма 1'!$I667*VLOOKUP('Форма 1'!$G667,'Предельники 2022'!$B$4:$X$28,'Форма 1'!AC$7),2),"")</f>
        <v/>
      </c>
      <c r="I667" s="30" t="str">
        <f>IF(ISNUMBER('Форма 1'!AD667),ROUND('Форма 1'!$I667*VLOOKUP('Форма 1'!$G667,'Предельники 2022'!$B$4:$X$28,'Форма 1'!AD$7),2),"")</f>
        <v/>
      </c>
      <c r="J667" s="30" t="str">
        <f>IF(ISNUMBER('Форма 1'!AE667),ROUND('Форма 1'!$I667*VLOOKUP('Форма 1'!$G667,'Предельники 2022'!$B$4:$X$28,'Форма 1'!AE$7),2),"")</f>
        <v/>
      </c>
      <c r="K667" s="30" t="str">
        <f>IF(ISNUMBER('Форма 1'!AF667),ROUND('Форма 1'!$I667*VLOOKUP('Форма 1'!$G667,'Предельники 2022'!$B$4:$X$28,'Форма 1'!AF$7),2),"")</f>
        <v/>
      </c>
      <c r="L667" s="31" t="str">
        <f>IF(ISBLANK('Форма 1'!AG667),"",'Форма 1'!AG667)</f>
        <v/>
      </c>
      <c r="M667" s="32" t="str">
        <f>IF(ISBLANK('Форма 1'!AH667),"",'Форма 1'!AH667)</f>
        <v/>
      </c>
      <c r="N667" s="30" t="str">
        <f>IF(ISNUMBER('Форма 1'!AI667),ROUND('Форма 1'!$I667*VLOOKUP('Форма 1'!$G667,'Предельники 2022'!$B$4:$X$28,'Форма 1'!AI$7),2),"")</f>
        <v/>
      </c>
      <c r="O667" s="30">
        <f>IF(ISNUMBER('Форма 1'!AJ667),ROUND('Форма 1'!$I667*VLOOKUP('Форма 1'!$G667,'Предельники 2022'!$B$4:$X$28,'Форма 1'!AJ$7),2),"")</f>
        <v>20452206.039999999</v>
      </c>
      <c r="P667" s="30" t="str">
        <f>IF(ISNUMBER('Форма 1'!AK667),ROUND('Форма 1'!$I667*VLOOKUP('Форма 1'!$G667,'Предельники 2022'!$B$4:$X$28,'Форма 1'!AK$7),2),"")</f>
        <v/>
      </c>
      <c r="Q667" s="30" t="str">
        <f>IF(ISNUMBER('Форма 1'!AL667),ROUND('Форма 1'!$I667*VLOOKUP('Форма 1'!$G667,'Предельники 2022'!$B$4:$X$28,'Форма 1'!AL$7),2),"")</f>
        <v/>
      </c>
      <c r="R667" s="30">
        <f>IF(ISNUMBER('Форма 1'!AM667),ROUND('Форма 1'!$I667*VLOOKUP('Форма 1'!$G667,'Предельники 2022'!$B$4:$X$28,'Форма 1'!AM$7),2),"")</f>
        <v>3418684.79</v>
      </c>
      <c r="S667" s="93" t="str">
        <f t="shared" si="122"/>
        <v/>
      </c>
      <c r="T667" s="93" t="str">
        <f>IF(ISNUMBER('Форма 1'!AN667),INDEX('Предельники 2022'!$C$4:$X$28,MATCH('Форма 1'!$G667,'Предельники 2022'!$B$4:$B$28,0),MATCH(T$5,'Предельники 2022'!$C$3:$X$3,0)),"")</f>
        <v/>
      </c>
      <c r="U667" s="93" t="str">
        <f>IF(ISNUMBER('Форма 1'!AO667),INDEX('Предельники 2022'!$C$4:$X$28,MATCH('Форма 1'!$G667,'Предельники 2022'!$B$4:$B$28,0),MATCH(U$5,'Предельники 2022'!$C$3:$X$3,0)),"")</f>
        <v/>
      </c>
      <c r="V667" s="93" t="str">
        <f>IF(ISNUMBER('Форма 1'!AP667),INDEX('Предельники 2022'!$C$4:$X$28,MATCH('Форма 1'!$G667,'Предельники 2022'!$B$4:$B$28,0),MATCH(V$5,'Предельники 2022'!$C$3:$X$3,0)),"")</f>
        <v/>
      </c>
      <c r="W667" s="93" t="str">
        <f>IF(ISNUMBER('Форма 1'!AQ667),INDEX('Предельники 2022'!$C$4:$X$28,MATCH('Форма 1'!$G667,'Предельники 2022'!$B$4:$B$28,0),MATCH(W$5,'Предельники 2022'!$C$3:$X$3,0)),"")</f>
        <v/>
      </c>
      <c r="X667" s="30" t="str">
        <f>IF(ISNUMBER('Форма 1'!AR667),ROUND('Форма 1'!$I667*VLOOKUP('Форма 1'!$G667,'Предельники 2022'!$B$4:$X$28,'Форма 1'!AR$7),2),"")</f>
        <v/>
      </c>
      <c r="Y667" s="30" t="str">
        <f>IF(ISNUMBER('Форма 1'!AS667),ROUND('Форма 1'!$I667*VLOOKUP('Форма 1'!$G667,'Предельники 2022'!$B$4:$X$28,'Форма 1'!AS$7),2),"")</f>
        <v/>
      </c>
      <c r="Z667" s="30" t="str">
        <f>IF(ISNUMBER('Форма 1'!AT667),ROUND('Форма 1'!$I667*VLOOKUP('Форма 1'!$G667,'Предельники 2022'!$B$4:$X$28,'Форма 1'!AT$7),2),"")</f>
        <v/>
      </c>
      <c r="AA667" s="32"/>
      <c r="AB667" s="128">
        <f>'Форма 1'!T667</f>
        <v>46022</v>
      </c>
      <c r="AC667" s="130" t="str">
        <f>'Форма 1'!U667</f>
        <v>РО</v>
      </c>
    </row>
    <row r="668" spans="1:29" x14ac:dyDescent="0.25">
      <c r="A668" s="28">
        <f t="shared" si="121"/>
        <v>33</v>
      </c>
      <c r="B668" s="74" t="str">
        <f>IF(ISBLANK('Форма 1'!B668),"",'Форма 1'!B668)</f>
        <v>Пермский городской округ, город Пермь</v>
      </c>
      <c r="C668" s="87" t="s">
        <v>602</v>
      </c>
      <c r="D668" s="29">
        <f>IF(ISBLANK(C668),"Введите адрес",IF(C668='Форма 1'!C668,SUM(E668:K668,M668:S668,Форма2[[#This Row],[19]:[22]]),"Ошибка в адресе!"))</f>
        <v>6574528.5800000001</v>
      </c>
      <c r="E668" s="30" t="str">
        <f>IF(ISNUMBER('Форма 1'!Z668),ROUND('Форма 1'!$I668*VLOOKUP('Форма 1'!$G668,'Предельники 2022'!$B$4:$X$28,'Форма 1'!Z$7),2),"")</f>
        <v/>
      </c>
      <c r="F668" s="30" t="str">
        <f>IF(ISNUMBER('Форма 1'!AA668),ROUND('Форма 1'!$I668*VLOOKUP('Форма 1'!$G668,'Предельники 2022'!$B$4:$X$28,'Форма 1'!AA$7),2),"")</f>
        <v/>
      </c>
      <c r="G668" s="30" t="str">
        <f>IF(ISNUMBER('Форма 1'!AB668),ROUND('Форма 1'!$I668*VLOOKUP('Форма 1'!$G668,'Предельники 2022'!$B$4:$X$28,'Форма 1'!AB$7),2),"")</f>
        <v/>
      </c>
      <c r="H668" s="30" t="str">
        <f>IF(ISNUMBER('Форма 1'!AC668),ROUND('Форма 1'!$I668*VLOOKUP('Форма 1'!$G668,'Предельники 2022'!$B$4:$X$28,'Форма 1'!AC$7),2),"")</f>
        <v/>
      </c>
      <c r="I668" s="30" t="str">
        <f>IF(ISNUMBER('Форма 1'!AD668),ROUND('Форма 1'!$I668*VLOOKUP('Форма 1'!$G668,'Предельники 2022'!$B$4:$X$28,'Форма 1'!AD$7),2),"")</f>
        <v/>
      </c>
      <c r="J668" s="30" t="str">
        <f>IF(ISNUMBER('Форма 1'!AE668),ROUND('Форма 1'!$I668*VLOOKUP('Форма 1'!$G668,'Предельники 2022'!$B$4:$X$28,'Форма 1'!AE$7),2),"")</f>
        <v/>
      </c>
      <c r="K668" s="30" t="str">
        <f>IF(ISNUMBER('Форма 1'!AF668),ROUND('Форма 1'!$I668*VLOOKUP('Форма 1'!$G668,'Предельники 2022'!$B$4:$X$28,'Форма 1'!AF$7),2),"")</f>
        <v/>
      </c>
      <c r="L668" s="31" t="str">
        <f>IF(ISBLANK('Форма 1'!AG668),"",'Форма 1'!AG668)</f>
        <v/>
      </c>
      <c r="M668" s="32" t="str">
        <f>IF(ISBLANK('Форма 1'!AH668),"",'Форма 1'!AH668)</f>
        <v/>
      </c>
      <c r="N668" s="30">
        <f>IF(ISNUMBER('Форма 1'!AI668),ROUND('Форма 1'!$I668*VLOOKUP('Форма 1'!$G668,'Предельники 2022'!$B$4:$X$28,'Форма 1'!AI$7),2),"")</f>
        <v>6574528.5800000001</v>
      </c>
      <c r="O668" s="30" t="str">
        <f>IF(ISNUMBER('Форма 1'!AJ668),ROUND('Форма 1'!$I668*VLOOKUP('Форма 1'!$G668,'Предельники 2022'!$B$4:$X$28,'Форма 1'!AJ$7),2),"")</f>
        <v/>
      </c>
      <c r="P668" s="30" t="str">
        <f>IF(ISNUMBER('Форма 1'!AK668),ROUND('Форма 1'!$I668*VLOOKUP('Форма 1'!$G668,'Предельники 2022'!$B$4:$X$28,'Форма 1'!AK$7),2),"")</f>
        <v/>
      </c>
      <c r="Q668" s="30" t="str">
        <f>IF(ISNUMBER('Форма 1'!AL668),ROUND('Форма 1'!$I668*VLOOKUP('Форма 1'!$G668,'Предельники 2022'!$B$4:$X$28,'Форма 1'!AL$7),2),"")</f>
        <v/>
      </c>
      <c r="R668" s="30" t="str">
        <f>IF(ISNUMBER('Форма 1'!AM668),ROUND('Форма 1'!$I668*VLOOKUP('Форма 1'!$G668,'Предельники 2022'!$B$4:$X$28,'Форма 1'!AM$7),2),"")</f>
        <v/>
      </c>
      <c r="S668" s="93" t="str">
        <f t="shared" si="122"/>
        <v/>
      </c>
      <c r="T668" s="93" t="str">
        <f>IF(ISNUMBER('Форма 1'!AN668),INDEX('Предельники 2022'!$C$4:$X$28,MATCH('Форма 1'!$G668,'Предельники 2022'!$B$4:$B$28,0),MATCH(T$5,'Предельники 2022'!$C$3:$X$3,0)),"")</f>
        <v/>
      </c>
      <c r="U668" s="93" t="str">
        <f>IF(ISNUMBER('Форма 1'!AO668),INDEX('Предельники 2022'!$C$4:$X$28,MATCH('Форма 1'!$G668,'Предельники 2022'!$B$4:$B$28,0),MATCH(U$5,'Предельники 2022'!$C$3:$X$3,0)),"")</f>
        <v/>
      </c>
      <c r="V668" s="93" t="str">
        <f>IF(ISNUMBER('Форма 1'!AP668),INDEX('Предельники 2022'!$C$4:$X$28,MATCH('Форма 1'!$G668,'Предельники 2022'!$B$4:$B$28,0),MATCH(V$5,'Предельники 2022'!$C$3:$X$3,0)),"")</f>
        <v/>
      </c>
      <c r="W668" s="93" t="str">
        <f>IF(ISNUMBER('Форма 1'!AQ668),INDEX('Предельники 2022'!$C$4:$X$28,MATCH('Форма 1'!$G668,'Предельники 2022'!$B$4:$B$28,0),MATCH(W$5,'Предельники 2022'!$C$3:$X$3,0)),"")</f>
        <v/>
      </c>
      <c r="X668" s="30" t="str">
        <f>IF(ISNUMBER('Форма 1'!AR668),ROUND('Форма 1'!$I668*VLOOKUP('Форма 1'!$G668,'Предельники 2022'!$B$4:$X$28,'Форма 1'!AR$7),2),"")</f>
        <v/>
      </c>
      <c r="Y668" s="30" t="str">
        <f>IF(ISNUMBER('Форма 1'!AS668),ROUND('Форма 1'!$I668*VLOOKUP('Форма 1'!$G668,'Предельники 2022'!$B$4:$X$28,'Форма 1'!AS$7),2),"")</f>
        <v/>
      </c>
      <c r="Z668" s="30" t="str">
        <f>IF(ISNUMBER('Форма 1'!AT668),ROUND('Форма 1'!$I668*VLOOKUP('Форма 1'!$G668,'Предельники 2022'!$B$4:$X$28,'Форма 1'!AT$7),2),"")</f>
        <v/>
      </c>
      <c r="AA668" s="32"/>
      <c r="AB668" s="128">
        <f>'Форма 1'!T668</f>
        <v>46022</v>
      </c>
      <c r="AC668" s="130" t="str">
        <f>'Форма 1'!U668</f>
        <v>РО</v>
      </c>
    </row>
    <row r="669" spans="1:29" x14ac:dyDescent="0.25">
      <c r="A669" s="28">
        <f t="shared" si="121"/>
        <v>34</v>
      </c>
      <c r="B669" s="74" t="str">
        <f>IF(ISBLANK('Форма 1'!B669),"",'Форма 1'!B669)</f>
        <v>Пермский городской округ, город Пермь</v>
      </c>
      <c r="C669" s="87" t="s">
        <v>88</v>
      </c>
      <c r="D669" s="29">
        <f>IF(ISBLANK(C669),"Введите адрес",IF(C669='Форма 1'!C669,SUM(E669:K669,M669:S669,Форма2[[#This Row],[19]:[22]]),"Ошибка в адресе!"))</f>
        <v>27809462.340000004</v>
      </c>
      <c r="E669" s="30" t="str">
        <f>IF(ISNUMBER('Форма 1'!Z669),ROUND('Форма 1'!$I669*VLOOKUP('Форма 1'!$G669,'Предельники 2022'!$B$4:$X$28,'Форма 1'!Z$7),2),"")</f>
        <v/>
      </c>
      <c r="F669" s="30">
        <f>IF(ISNUMBER('Форма 1'!AA669),ROUND('Форма 1'!$I669*VLOOKUP('Форма 1'!$G669,'Предельники 2022'!$B$4:$X$28,'Форма 1'!AA$7),2),"")</f>
        <v>15318458.83</v>
      </c>
      <c r="G669" s="30" t="str">
        <f>IF(ISNUMBER('Форма 1'!AB669),ROUND('Форма 1'!$I669*VLOOKUP('Форма 1'!$G669,'Предельники 2022'!$B$4:$X$28,'Форма 1'!AB$7),2),"")</f>
        <v/>
      </c>
      <c r="H669" s="30">
        <f>IF(ISNUMBER('Форма 1'!AC669),ROUND('Форма 1'!$I669*VLOOKUP('Форма 1'!$G669,'Предельники 2022'!$B$4:$X$28,'Форма 1'!AC$7),2),"")</f>
        <v>688974.32</v>
      </c>
      <c r="I669" s="30" t="str">
        <f>IF(ISNUMBER('Форма 1'!AD669),ROUND('Форма 1'!$I669*VLOOKUP('Форма 1'!$G669,'Предельники 2022'!$B$4:$X$28,'Форма 1'!AD$7),2),"")</f>
        <v/>
      </c>
      <c r="J669" s="30">
        <f>IF(ISNUMBER('Форма 1'!AE669),ROUND('Форма 1'!$I669*VLOOKUP('Форма 1'!$G669,'Предельники 2022'!$B$4:$X$28,'Форма 1'!AE$7),2),"")</f>
        <v>1175638.45</v>
      </c>
      <c r="K669" s="30" t="str">
        <f>IF(ISNUMBER('Форма 1'!AF669),ROUND('Форма 1'!$I669*VLOOKUP('Форма 1'!$G669,'Предельники 2022'!$B$4:$X$28,'Форма 1'!AF$7),2),"")</f>
        <v/>
      </c>
      <c r="L669" s="31" t="str">
        <f>IF(ISBLANK('Форма 1'!AG669),"",'Форма 1'!AG669)</f>
        <v/>
      </c>
      <c r="M669" s="32" t="str">
        <f>IF(ISBLANK('Форма 1'!AH669),"",'Форма 1'!AH669)</f>
        <v/>
      </c>
      <c r="N669" s="30" t="str">
        <f>IF(ISNUMBER('Форма 1'!AI669),ROUND('Форма 1'!$I669*VLOOKUP('Форма 1'!$G669,'Предельники 2022'!$B$4:$X$28,'Форма 1'!AI$7),2),"")</f>
        <v/>
      </c>
      <c r="O669" s="30">
        <f>IF(ISNUMBER('Форма 1'!AJ669),ROUND('Форма 1'!$I669*VLOOKUP('Форма 1'!$G669,'Предельники 2022'!$B$4:$X$28,'Форма 1'!AJ$7),2),"")</f>
        <v>10626390.74</v>
      </c>
      <c r="P669" s="30" t="str">
        <f>IF(ISNUMBER('Форма 1'!AK669),ROUND('Форма 1'!$I669*VLOOKUP('Форма 1'!$G669,'Предельники 2022'!$B$4:$X$28,'Форма 1'!AK$7),2),"")</f>
        <v/>
      </c>
      <c r="Q669" s="30" t="str">
        <f>IF(ISNUMBER('Форма 1'!AL669),ROUND('Форма 1'!$I669*VLOOKUP('Форма 1'!$G669,'Предельники 2022'!$B$4:$X$28,'Форма 1'!AL$7),2),"")</f>
        <v/>
      </c>
      <c r="R669" s="30" t="str">
        <f>IF(ISNUMBER('Форма 1'!AM669),ROUND('Форма 1'!$I669*VLOOKUP('Форма 1'!$G669,'Предельники 2022'!$B$4:$X$28,'Форма 1'!AM$7),2),"")</f>
        <v/>
      </c>
      <c r="S669" s="93" t="str">
        <f t="shared" si="122"/>
        <v/>
      </c>
      <c r="T669" s="93" t="str">
        <f>IF(ISNUMBER('Форма 1'!AN669),INDEX('Предельники 2022'!$C$4:$X$28,MATCH('Форма 1'!$G669,'Предельники 2022'!$B$4:$B$28,0),MATCH(T$5,'Предельники 2022'!$C$3:$X$3,0)),"")</f>
        <v/>
      </c>
      <c r="U669" s="93" t="str">
        <f>IF(ISNUMBER('Форма 1'!AO669),INDEX('Предельники 2022'!$C$4:$X$28,MATCH('Форма 1'!$G669,'Предельники 2022'!$B$4:$B$28,0),MATCH(U$5,'Предельники 2022'!$C$3:$X$3,0)),"")</f>
        <v/>
      </c>
      <c r="V669" s="93" t="str">
        <f>IF(ISNUMBER('Форма 1'!AP669),INDEX('Предельники 2022'!$C$4:$X$28,MATCH('Форма 1'!$G669,'Предельники 2022'!$B$4:$B$28,0),MATCH(V$5,'Предельники 2022'!$C$3:$X$3,0)),"")</f>
        <v/>
      </c>
      <c r="W669" s="93" t="str">
        <f>IF(ISNUMBER('Форма 1'!AQ669),INDEX('Предельники 2022'!$C$4:$X$28,MATCH('Форма 1'!$G669,'Предельники 2022'!$B$4:$B$28,0),MATCH(W$5,'Предельники 2022'!$C$3:$X$3,0)),"")</f>
        <v/>
      </c>
      <c r="X669" s="30" t="str">
        <f>IF(ISNUMBER('Форма 1'!AR669),ROUND('Форма 1'!$I669*VLOOKUP('Форма 1'!$G669,'Предельники 2022'!$B$4:$X$28,'Форма 1'!AR$7),2),"")</f>
        <v/>
      </c>
      <c r="Y669" s="30" t="str">
        <f>IF(ISNUMBER('Форма 1'!AS669),ROUND('Форма 1'!$I669*VLOOKUP('Форма 1'!$G669,'Предельники 2022'!$B$4:$X$28,'Форма 1'!AS$7),2),"")</f>
        <v/>
      </c>
      <c r="Z669" s="30" t="str">
        <f>IF(ISNUMBER('Форма 1'!AT669),ROUND('Форма 1'!$I669*VLOOKUP('Форма 1'!$G669,'Предельники 2022'!$B$4:$X$28,'Форма 1'!AT$7),2),"")</f>
        <v/>
      </c>
      <c r="AA669" s="32"/>
      <c r="AB669" s="128">
        <f>'Форма 1'!T669</f>
        <v>46022</v>
      </c>
      <c r="AC669" s="130" t="str">
        <f>'Форма 1'!U669</f>
        <v>РО</v>
      </c>
    </row>
    <row r="670" spans="1:29" x14ac:dyDescent="0.25">
      <c r="A670" s="28">
        <f t="shared" si="121"/>
        <v>35</v>
      </c>
      <c r="B670" s="74" t="str">
        <f>IF(ISBLANK('Форма 1'!B670),"",'Форма 1'!B670)</f>
        <v>Пермский городской округ, город Пермь</v>
      </c>
      <c r="C670" s="87" t="s">
        <v>287</v>
      </c>
      <c r="D670" s="29">
        <f>IF(ISBLANK(C670),"Введите адрес",IF(C670='Форма 1'!C670,SUM(E670:K670,M670:S670,Форма2[[#This Row],[19]:[22]]),"Ошибка в адресе!"))</f>
        <v>2117968.67</v>
      </c>
      <c r="E670" s="30" t="str">
        <f>IF(ISNUMBER('Форма 1'!Z670),ROUND('Форма 1'!$I670*VLOOKUP('Форма 1'!$G670,'Предельники 2022'!$B$4:$X$28,'Форма 1'!Z$7),2),"")</f>
        <v/>
      </c>
      <c r="F670" s="30" t="str">
        <f>IF(ISNUMBER('Форма 1'!AA670),ROUND('Форма 1'!$I670*VLOOKUP('Форма 1'!$G670,'Предельники 2022'!$B$4:$X$28,'Форма 1'!AA$7),2),"")</f>
        <v/>
      </c>
      <c r="G670" s="30" t="str">
        <f>IF(ISNUMBER('Форма 1'!AB670),ROUND('Форма 1'!$I670*VLOOKUP('Форма 1'!$G670,'Предельники 2022'!$B$4:$X$28,'Форма 1'!AB$7),2),"")</f>
        <v/>
      </c>
      <c r="H670" s="30" t="str">
        <f>IF(ISNUMBER('Форма 1'!AC670),ROUND('Форма 1'!$I670*VLOOKUP('Форма 1'!$G670,'Предельники 2022'!$B$4:$X$28,'Форма 1'!AC$7),2),"")</f>
        <v/>
      </c>
      <c r="I670" s="30" t="str">
        <f>IF(ISNUMBER('Форма 1'!AD670),ROUND('Форма 1'!$I670*VLOOKUP('Форма 1'!$G670,'Предельники 2022'!$B$4:$X$28,'Форма 1'!AD$7),2),"")</f>
        <v/>
      </c>
      <c r="J670" s="30" t="str">
        <f>IF(ISNUMBER('Форма 1'!AE670),ROUND('Форма 1'!$I670*VLOOKUP('Форма 1'!$G670,'Предельники 2022'!$B$4:$X$28,'Форма 1'!AE$7),2),"")</f>
        <v/>
      </c>
      <c r="K670" s="30" t="str">
        <f>IF(ISNUMBER('Форма 1'!AF670),ROUND('Форма 1'!$I670*VLOOKUP('Форма 1'!$G670,'Предельники 2022'!$B$4:$X$28,'Форма 1'!AF$7),2),"")</f>
        <v/>
      </c>
      <c r="L670" s="31" t="str">
        <f>IF(ISBLANK('Форма 1'!AG670),"",'Форма 1'!AG670)</f>
        <v/>
      </c>
      <c r="M670" s="32" t="str">
        <f>IF(ISBLANK('Форма 1'!AH670),"",'Форма 1'!AH670)</f>
        <v/>
      </c>
      <c r="N670" s="30" t="str">
        <f>IF(ISNUMBER('Форма 1'!AI670),ROUND('Форма 1'!$I670*VLOOKUP('Форма 1'!$G670,'Предельники 2022'!$B$4:$X$28,'Форма 1'!AI$7),2),"")</f>
        <v/>
      </c>
      <c r="O670" s="30" t="str">
        <f>IF(ISNUMBER('Форма 1'!AJ670),ROUND('Форма 1'!$I670*VLOOKUP('Форма 1'!$G670,'Предельники 2022'!$B$4:$X$28,'Форма 1'!AJ$7),2),"")</f>
        <v/>
      </c>
      <c r="P670" s="30" t="str">
        <f>IF(ISNUMBER('Форма 1'!AK670),ROUND('Форма 1'!$I670*VLOOKUP('Форма 1'!$G670,'Предельники 2022'!$B$4:$X$28,'Форма 1'!AK$7),2),"")</f>
        <v/>
      </c>
      <c r="Q670" s="30" t="str">
        <f>IF(ISNUMBER('Форма 1'!AL670),ROUND('Форма 1'!$I670*VLOOKUP('Форма 1'!$G670,'Предельники 2022'!$B$4:$X$28,'Форма 1'!AL$7),2),"")</f>
        <v/>
      </c>
      <c r="R670" s="30">
        <f>IF(ISNUMBER('Форма 1'!AM670),ROUND('Форма 1'!$I670*VLOOKUP('Форма 1'!$G670,'Предельники 2022'!$B$4:$X$28,'Форма 1'!AM$7),2),"")</f>
        <v>2117968.67</v>
      </c>
      <c r="S670" s="93" t="str">
        <f t="shared" si="122"/>
        <v/>
      </c>
      <c r="T670" s="93" t="str">
        <f>IF(ISNUMBER('Форма 1'!AN670),INDEX('Предельники 2022'!$C$4:$X$28,MATCH('Форма 1'!$G670,'Предельники 2022'!$B$4:$B$28,0),MATCH(T$5,'Предельники 2022'!$C$3:$X$3,0)),"")</f>
        <v/>
      </c>
      <c r="U670" s="93" t="str">
        <f>IF(ISNUMBER('Форма 1'!AO670),INDEX('Предельники 2022'!$C$4:$X$28,MATCH('Форма 1'!$G670,'Предельники 2022'!$B$4:$B$28,0),MATCH(U$5,'Предельники 2022'!$C$3:$X$3,0)),"")</f>
        <v/>
      </c>
      <c r="V670" s="93" t="str">
        <f>IF(ISNUMBER('Форма 1'!AP670),INDEX('Предельники 2022'!$C$4:$X$28,MATCH('Форма 1'!$G670,'Предельники 2022'!$B$4:$B$28,0),MATCH(V$5,'Предельники 2022'!$C$3:$X$3,0)),"")</f>
        <v/>
      </c>
      <c r="W670" s="93" t="str">
        <f>IF(ISNUMBER('Форма 1'!AQ670),INDEX('Предельники 2022'!$C$4:$X$28,MATCH('Форма 1'!$G670,'Предельники 2022'!$B$4:$B$28,0),MATCH(W$5,'Предельники 2022'!$C$3:$X$3,0)),"")</f>
        <v/>
      </c>
      <c r="X670" s="30" t="str">
        <f>IF(ISNUMBER('Форма 1'!AR670),ROUND('Форма 1'!$I670*VLOOKUP('Форма 1'!$G670,'Предельники 2022'!$B$4:$X$28,'Форма 1'!AR$7),2),"")</f>
        <v/>
      </c>
      <c r="Y670" s="30" t="str">
        <f>IF(ISNUMBER('Форма 1'!AS670),ROUND('Форма 1'!$I670*VLOOKUP('Форма 1'!$G670,'Предельники 2022'!$B$4:$X$28,'Форма 1'!AS$7),2),"")</f>
        <v/>
      </c>
      <c r="Z670" s="30" t="str">
        <f>IF(ISNUMBER('Форма 1'!AT670),ROUND('Форма 1'!$I670*VLOOKUP('Форма 1'!$G670,'Предельники 2022'!$B$4:$X$28,'Форма 1'!AT$7),2),"")</f>
        <v/>
      </c>
      <c r="AA670" s="32"/>
      <c r="AB670" s="128">
        <f>'Форма 1'!T670</f>
        <v>46022</v>
      </c>
      <c r="AC670" s="130" t="str">
        <f>'Форма 1'!U670</f>
        <v>РО</v>
      </c>
    </row>
    <row r="671" spans="1:29" x14ac:dyDescent="0.25">
      <c r="A671" s="28">
        <f t="shared" si="121"/>
        <v>36</v>
      </c>
      <c r="B671" s="74" t="str">
        <f>IF(ISBLANK('Форма 1'!B671),"",'Форма 1'!B671)</f>
        <v>Пермский городской округ, город Пермь</v>
      </c>
      <c r="C671" s="87" t="s">
        <v>562</v>
      </c>
      <c r="D671" s="29">
        <f>IF(ISBLANK(C671),"Введите адрес",IF(C671='Форма 1'!C671,SUM(E671:K671,M671:S671,Форма2[[#This Row],[19]:[22]]),"Ошибка в адресе!"))</f>
        <v>1601044.6</v>
      </c>
      <c r="E671" s="30" t="str">
        <f>IF(ISNUMBER('Форма 1'!Z671),ROUND('Форма 1'!$I671*VLOOKUP('Форма 1'!$G671,'Предельники 2022'!$B$4:$X$28,'Форма 1'!Z$7),2),"")</f>
        <v/>
      </c>
      <c r="F671" s="30" t="str">
        <f>IF(ISNUMBER('Форма 1'!AA671),ROUND('Форма 1'!$I671*VLOOKUP('Форма 1'!$G671,'Предельники 2022'!$B$4:$X$28,'Форма 1'!AA$7),2),"")</f>
        <v/>
      </c>
      <c r="G671" s="30" t="str">
        <f>IF(ISNUMBER('Форма 1'!AB671),ROUND('Форма 1'!$I671*VLOOKUP('Форма 1'!$G671,'Предельники 2022'!$B$4:$X$28,'Форма 1'!AB$7),2),"")</f>
        <v/>
      </c>
      <c r="H671" s="30" t="str">
        <f>IF(ISNUMBER('Форма 1'!AC671),ROUND('Форма 1'!$I671*VLOOKUP('Форма 1'!$G671,'Предельники 2022'!$B$4:$X$28,'Форма 1'!AC$7),2),"")</f>
        <v/>
      </c>
      <c r="I671" s="30" t="str">
        <f>IF(ISNUMBER('Форма 1'!AD671),ROUND('Форма 1'!$I671*VLOOKUP('Форма 1'!$G671,'Предельники 2022'!$B$4:$X$28,'Форма 1'!AD$7),2),"")</f>
        <v/>
      </c>
      <c r="J671" s="30" t="str">
        <f>IF(ISNUMBER('Форма 1'!AE671),ROUND('Форма 1'!$I671*VLOOKUP('Форма 1'!$G671,'Предельники 2022'!$B$4:$X$28,'Форма 1'!AE$7),2),"")</f>
        <v/>
      </c>
      <c r="K671" s="30" t="str">
        <f>IF(ISNUMBER('Форма 1'!AF671),ROUND('Форма 1'!$I671*VLOOKUP('Форма 1'!$G671,'Предельники 2022'!$B$4:$X$28,'Форма 1'!AF$7),2),"")</f>
        <v/>
      </c>
      <c r="L671" s="31" t="str">
        <f>IF(ISBLANK('Форма 1'!AG671),"",'Форма 1'!AG671)</f>
        <v/>
      </c>
      <c r="M671" s="32" t="str">
        <f>IF(ISBLANK('Форма 1'!AH671),"",'Форма 1'!AH671)</f>
        <v/>
      </c>
      <c r="N671" s="30" t="str">
        <f>IF(ISNUMBER('Форма 1'!AI671),ROUND('Форма 1'!$I671*VLOOKUP('Форма 1'!$G671,'Предельники 2022'!$B$4:$X$28,'Форма 1'!AI$7),2),"")</f>
        <v/>
      </c>
      <c r="O671" s="30" t="str">
        <f>IF(ISNUMBER('Форма 1'!AJ671),ROUND('Форма 1'!$I671*VLOOKUP('Форма 1'!$G671,'Предельники 2022'!$B$4:$X$28,'Форма 1'!AJ$7),2),"")</f>
        <v/>
      </c>
      <c r="P671" s="30" t="str">
        <f>IF(ISNUMBER('Форма 1'!AK671),ROUND('Форма 1'!$I671*VLOOKUP('Форма 1'!$G671,'Предельники 2022'!$B$4:$X$28,'Форма 1'!AK$7),2),"")</f>
        <v/>
      </c>
      <c r="Q671" s="30" t="str">
        <f>IF(ISNUMBER('Форма 1'!AL671),ROUND('Форма 1'!$I671*VLOOKUP('Форма 1'!$G671,'Предельники 2022'!$B$4:$X$28,'Форма 1'!AL$7),2),"")</f>
        <v/>
      </c>
      <c r="R671" s="30">
        <f>IF(ISNUMBER('Форма 1'!AM671),ROUND('Форма 1'!$I671*VLOOKUP('Форма 1'!$G671,'Предельники 2022'!$B$4:$X$28,'Форма 1'!AM$7),2),"")</f>
        <v>1601044.6</v>
      </c>
      <c r="S671" s="93" t="str">
        <f t="shared" si="122"/>
        <v/>
      </c>
      <c r="T671" s="93" t="str">
        <f>IF(ISNUMBER('Форма 1'!AN671),INDEX('Предельники 2022'!$C$4:$X$28,MATCH('Форма 1'!$G671,'Предельники 2022'!$B$4:$B$28,0),MATCH(T$5,'Предельники 2022'!$C$3:$X$3,0)),"")</f>
        <v/>
      </c>
      <c r="U671" s="93" t="str">
        <f>IF(ISNUMBER('Форма 1'!AO671),INDEX('Предельники 2022'!$C$4:$X$28,MATCH('Форма 1'!$G671,'Предельники 2022'!$B$4:$B$28,0),MATCH(U$5,'Предельники 2022'!$C$3:$X$3,0)),"")</f>
        <v/>
      </c>
      <c r="V671" s="93" t="str">
        <f>IF(ISNUMBER('Форма 1'!AP671),INDEX('Предельники 2022'!$C$4:$X$28,MATCH('Форма 1'!$G671,'Предельники 2022'!$B$4:$B$28,0),MATCH(V$5,'Предельники 2022'!$C$3:$X$3,0)),"")</f>
        <v/>
      </c>
      <c r="W671" s="93" t="str">
        <f>IF(ISNUMBER('Форма 1'!AQ671),INDEX('Предельники 2022'!$C$4:$X$28,MATCH('Форма 1'!$G671,'Предельники 2022'!$B$4:$B$28,0),MATCH(W$5,'Предельники 2022'!$C$3:$X$3,0)),"")</f>
        <v/>
      </c>
      <c r="X671" s="30" t="str">
        <f>IF(ISNUMBER('Форма 1'!AR671),ROUND('Форма 1'!$I671*VLOOKUP('Форма 1'!$G671,'Предельники 2022'!$B$4:$X$28,'Форма 1'!AR$7),2),"")</f>
        <v/>
      </c>
      <c r="Y671" s="30" t="str">
        <f>IF(ISNUMBER('Форма 1'!AS671),ROUND('Форма 1'!$I671*VLOOKUP('Форма 1'!$G671,'Предельники 2022'!$B$4:$X$28,'Форма 1'!AS$7),2),"")</f>
        <v/>
      </c>
      <c r="Z671" s="30" t="str">
        <f>IF(ISNUMBER('Форма 1'!AT671),ROUND('Форма 1'!$I671*VLOOKUP('Форма 1'!$G671,'Предельники 2022'!$B$4:$X$28,'Форма 1'!AT$7),2),"")</f>
        <v/>
      </c>
      <c r="AA671" s="32"/>
      <c r="AB671" s="128">
        <f>'Форма 1'!T671</f>
        <v>46022</v>
      </c>
      <c r="AC671" s="130" t="str">
        <f>'Форма 1'!U671</f>
        <v>РО</v>
      </c>
    </row>
    <row r="672" spans="1:29" x14ac:dyDescent="0.25">
      <c r="A672" s="28">
        <f t="shared" si="121"/>
        <v>37</v>
      </c>
      <c r="B672" s="74" t="str">
        <f>IF(ISBLANK('Форма 1'!B672),"",'Форма 1'!B672)</f>
        <v>Пермский городской округ, город Пермь</v>
      </c>
      <c r="C672" s="87" t="s">
        <v>454</v>
      </c>
      <c r="D672" s="29">
        <f>IF(ISBLANK(C672),"Введите адрес",IF(C672='Форма 1'!C672,SUM(E672:K672,M672:S672,Форма2[[#This Row],[19]:[22]]),"Ошибка в адресе!"))</f>
        <v>11114035.68</v>
      </c>
      <c r="E672" s="30" t="str">
        <f>IF(ISNUMBER('Форма 1'!Z672),ROUND('Форма 1'!$I672*VLOOKUP('Форма 1'!$G672,'Предельники 2022'!$B$4:$X$28,'Форма 1'!Z$7),2),"")</f>
        <v/>
      </c>
      <c r="F672" s="30" t="str">
        <f>IF(ISNUMBER('Форма 1'!AA672),ROUND('Форма 1'!$I672*VLOOKUP('Форма 1'!$G672,'Предельники 2022'!$B$4:$X$28,'Форма 1'!AA$7),2),"")</f>
        <v/>
      </c>
      <c r="G672" s="30" t="str">
        <f>IF(ISNUMBER('Форма 1'!AB672),ROUND('Форма 1'!$I672*VLOOKUP('Форма 1'!$G672,'Предельники 2022'!$B$4:$X$28,'Форма 1'!AB$7),2),"")</f>
        <v/>
      </c>
      <c r="H672" s="30" t="str">
        <f>IF(ISNUMBER('Форма 1'!AC672),ROUND('Форма 1'!$I672*VLOOKUP('Форма 1'!$G672,'Предельники 2022'!$B$4:$X$28,'Форма 1'!AC$7),2),"")</f>
        <v/>
      </c>
      <c r="I672" s="30" t="str">
        <f>IF(ISNUMBER('Форма 1'!AD672),ROUND('Форма 1'!$I672*VLOOKUP('Форма 1'!$G672,'Предельники 2022'!$B$4:$X$28,'Форма 1'!AD$7),2),"")</f>
        <v/>
      </c>
      <c r="J672" s="30" t="str">
        <f>IF(ISNUMBER('Форма 1'!AE672),ROUND('Форма 1'!$I672*VLOOKUP('Форма 1'!$G672,'Предельники 2022'!$B$4:$X$28,'Форма 1'!AE$7),2),"")</f>
        <v/>
      </c>
      <c r="K672" s="30" t="str">
        <f>IF(ISNUMBER('Форма 1'!AF672),ROUND('Форма 1'!$I672*VLOOKUP('Форма 1'!$G672,'Предельники 2022'!$B$4:$X$28,'Форма 1'!AF$7),2),"")</f>
        <v/>
      </c>
      <c r="L672" s="31">
        <f>IF(ISBLANK('Форма 1'!AG672),"",'Форма 1'!AG672)</f>
        <v>4</v>
      </c>
      <c r="M672" s="32">
        <f>IF(ISBLANK('Форма 1'!AH672),"",'Форма 1'!AH672)</f>
        <v>11114035.68</v>
      </c>
      <c r="N672" s="30" t="str">
        <f>IF(ISNUMBER('Форма 1'!AI672),ROUND('Форма 1'!$I672*VLOOKUP('Форма 1'!$G672,'Предельники 2022'!$B$4:$X$28,'Форма 1'!AI$7),2),"")</f>
        <v/>
      </c>
      <c r="O672" s="30" t="str">
        <f>IF(ISNUMBER('Форма 1'!AJ672),ROUND('Форма 1'!$I672*VLOOKUP('Форма 1'!$G672,'Предельники 2022'!$B$4:$X$28,'Форма 1'!AJ$7),2),"")</f>
        <v/>
      </c>
      <c r="P672" s="30" t="str">
        <f>IF(ISNUMBER('Форма 1'!AK672),ROUND('Форма 1'!$I672*VLOOKUP('Форма 1'!$G672,'Предельники 2022'!$B$4:$X$28,'Форма 1'!AK$7),2),"")</f>
        <v/>
      </c>
      <c r="Q672" s="30" t="str">
        <f>IF(ISNUMBER('Форма 1'!AL672),ROUND('Форма 1'!$I672*VLOOKUP('Форма 1'!$G672,'Предельники 2022'!$B$4:$X$28,'Форма 1'!AL$7),2),"")</f>
        <v/>
      </c>
      <c r="R672" s="30" t="str">
        <f>IF(ISNUMBER('Форма 1'!AM672),ROUND('Форма 1'!$I672*VLOOKUP('Форма 1'!$G672,'Предельники 2022'!$B$4:$X$28,'Форма 1'!AM$7),2),"")</f>
        <v/>
      </c>
      <c r="S672" s="93" t="str">
        <f t="shared" si="122"/>
        <v/>
      </c>
      <c r="T672" s="93" t="str">
        <f>IF(ISNUMBER('Форма 1'!AN672),INDEX('Предельники 2022'!$C$4:$X$28,MATCH('Форма 1'!$G672,'Предельники 2022'!$B$4:$B$28,0),MATCH(T$5,'Предельники 2022'!$C$3:$X$3,0)),"")</f>
        <v/>
      </c>
      <c r="U672" s="93" t="str">
        <f>IF(ISNUMBER('Форма 1'!AO672),INDEX('Предельники 2022'!$C$4:$X$28,MATCH('Форма 1'!$G672,'Предельники 2022'!$B$4:$B$28,0),MATCH(U$5,'Предельники 2022'!$C$3:$X$3,0)),"")</f>
        <v/>
      </c>
      <c r="V672" s="93" t="str">
        <f>IF(ISNUMBER('Форма 1'!AP672),INDEX('Предельники 2022'!$C$4:$X$28,MATCH('Форма 1'!$G672,'Предельники 2022'!$B$4:$B$28,0),MATCH(V$5,'Предельники 2022'!$C$3:$X$3,0)),"")</f>
        <v/>
      </c>
      <c r="W672" s="93" t="str">
        <f>IF(ISNUMBER('Форма 1'!AQ672),INDEX('Предельники 2022'!$C$4:$X$28,MATCH('Форма 1'!$G672,'Предельники 2022'!$B$4:$B$28,0),MATCH(W$5,'Предельники 2022'!$C$3:$X$3,0)),"")</f>
        <v/>
      </c>
      <c r="X672" s="30" t="str">
        <f>IF(ISNUMBER('Форма 1'!AR672),ROUND('Форма 1'!$I672*VLOOKUP('Форма 1'!$G672,'Предельники 2022'!$B$4:$X$28,'Форма 1'!AR$7),2),"")</f>
        <v/>
      </c>
      <c r="Y672" s="30" t="str">
        <f>IF(ISNUMBER('Форма 1'!AS672),ROUND('Форма 1'!$I672*VLOOKUP('Форма 1'!$G672,'Предельники 2022'!$B$4:$X$28,'Форма 1'!AS$7),2),"")</f>
        <v/>
      </c>
      <c r="Z672" s="30" t="str">
        <f>IF(ISNUMBER('Форма 1'!AT672),ROUND('Форма 1'!$I672*VLOOKUP('Форма 1'!$G672,'Предельники 2022'!$B$4:$X$28,'Форма 1'!AT$7),2),"")</f>
        <v/>
      </c>
      <c r="AA672" s="32"/>
      <c r="AB672" s="128">
        <f>'Форма 1'!T672</f>
        <v>46022</v>
      </c>
      <c r="AC672" s="130" t="str">
        <f>'Форма 1'!U672</f>
        <v>СС</v>
      </c>
    </row>
    <row r="673" spans="1:29" x14ac:dyDescent="0.25">
      <c r="A673" s="28">
        <f t="shared" si="121"/>
        <v>38</v>
      </c>
      <c r="B673" s="74" t="str">
        <f>IF(ISBLANK('Форма 1'!B673),"",'Форма 1'!B673)</f>
        <v>Пермский городской округ, город Пермь</v>
      </c>
      <c r="C673" s="87" t="s">
        <v>548</v>
      </c>
      <c r="D673" s="29">
        <f>IF(ISBLANK(C673),"Введите адрес",IF(C673='Форма 1'!C673,SUM(E673:K673,M673:S673,Форма2[[#This Row],[19]:[22]]),"Ошибка в адресе!"))</f>
        <v>6230388.7800000003</v>
      </c>
      <c r="E673" s="30" t="str">
        <f>IF(ISNUMBER('Форма 1'!Z673),ROUND('Форма 1'!$I673*VLOOKUP('Форма 1'!$G673,'Предельники 2022'!$B$4:$X$28,'Форма 1'!Z$7),2),"")</f>
        <v/>
      </c>
      <c r="F673" s="30" t="str">
        <f>IF(ISNUMBER('Форма 1'!AA673),ROUND('Форма 1'!$I673*VLOOKUP('Форма 1'!$G673,'Предельники 2022'!$B$4:$X$28,'Форма 1'!AA$7),2),"")</f>
        <v/>
      </c>
      <c r="G673" s="30" t="str">
        <f>IF(ISNUMBER('Форма 1'!AB673),ROUND('Форма 1'!$I673*VLOOKUP('Форма 1'!$G673,'Предельники 2022'!$B$4:$X$28,'Форма 1'!AB$7),2),"")</f>
        <v/>
      </c>
      <c r="H673" s="30" t="str">
        <f>IF(ISNUMBER('Форма 1'!AC673),ROUND('Форма 1'!$I673*VLOOKUP('Форма 1'!$G673,'Предельники 2022'!$B$4:$X$28,'Форма 1'!AC$7),2),"")</f>
        <v/>
      </c>
      <c r="I673" s="30" t="str">
        <f>IF(ISNUMBER('Форма 1'!AD673),ROUND('Форма 1'!$I673*VLOOKUP('Форма 1'!$G673,'Предельники 2022'!$B$4:$X$28,'Форма 1'!AD$7),2),"")</f>
        <v/>
      </c>
      <c r="J673" s="30" t="str">
        <f>IF(ISNUMBER('Форма 1'!AE673),ROUND('Форма 1'!$I673*VLOOKUP('Форма 1'!$G673,'Предельники 2022'!$B$4:$X$28,'Форма 1'!AE$7),2),"")</f>
        <v/>
      </c>
      <c r="K673" s="30" t="str">
        <f>IF(ISNUMBER('Форма 1'!AF673),ROUND('Форма 1'!$I673*VLOOKUP('Форма 1'!$G673,'Предельники 2022'!$B$4:$X$28,'Форма 1'!AF$7),2),"")</f>
        <v/>
      </c>
      <c r="L673" s="31" t="str">
        <f>IF(ISBLANK('Форма 1'!AG673),"",'Форма 1'!AG673)</f>
        <v/>
      </c>
      <c r="M673" s="32" t="str">
        <f>IF(ISBLANK('Форма 1'!AH673),"",'Форма 1'!AH673)</f>
        <v/>
      </c>
      <c r="N673" s="30" t="str">
        <f>IF(ISNUMBER('Форма 1'!AI673),ROUND('Форма 1'!$I673*VLOOKUP('Форма 1'!$G673,'Предельники 2022'!$B$4:$X$28,'Форма 1'!AI$7),2),"")</f>
        <v/>
      </c>
      <c r="O673" s="30">
        <f>IF(ISNUMBER('Форма 1'!AJ673),ROUND('Форма 1'!$I673*VLOOKUP('Форма 1'!$G673,'Предельники 2022'!$B$4:$X$28,'Форма 1'!AJ$7),2),"")</f>
        <v>6230388.7800000003</v>
      </c>
      <c r="P673" s="30" t="str">
        <f>IF(ISNUMBER('Форма 1'!AK673),ROUND('Форма 1'!$I673*VLOOKUP('Форма 1'!$G673,'Предельники 2022'!$B$4:$X$28,'Форма 1'!AK$7),2),"")</f>
        <v/>
      </c>
      <c r="Q673" s="30" t="str">
        <f>IF(ISNUMBER('Форма 1'!AL673),ROUND('Форма 1'!$I673*VLOOKUP('Форма 1'!$G673,'Предельники 2022'!$B$4:$X$28,'Форма 1'!AL$7),2),"")</f>
        <v/>
      </c>
      <c r="R673" s="30" t="str">
        <f>IF(ISNUMBER('Форма 1'!AM673),ROUND('Форма 1'!$I673*VLOOKUP('Форма 1'!$G673,'Предельники 2022'!$B$4:$X$28,'Форма 1'!AM$7),2),"")</f>
        <v/>
      </c>
      <c r="S673" s="93" t="str">
        <f t="shared" si="122"/>
        <v/>
      </c>
      <c r="T673" s="93" t="str">
        <f>IF(ISNUMBER('Форма 1'!AN673),INDEX('Предельники 2022'!$C$4:$X$28,MATCH('Форма 1'!$G673,'Предельники 2022'!$B$4:$B$28,0),MATCH(T$5,'Предельники 2022'!$C$3:$X$3,0)),"")</f>
        <v/>
      </c>
      <c r="U673" s="93" t="str">
        <f>IF(ISNUMBER('Форма 1'!AO673),INDEX('Предельники 2022'!$C$4:$X$28,MATCH('Форма 1'!$G673,'Предельники 2022'!$B$4:$B$28,0),MATCH(U$5,'Предельники 2022'!$C$3:$X$3,0)),"")</f>
        <v/>
      </c>
      <c r="V673" s="93" t="str">
        <f>IF(ISNUMBER('Форма 1'!AP673),INDEX('Предельники 2022'!$C$4:$X$28,MATCH('Форма 1'!$G673,'Предельники 2022'!$B$4:$B$28,0),MATCH(V$5,'Предельники 2022'!$C$3:$X$3,0)),"")</f>
        <v/>
      </c>
      <c r="W673" s="93" t="str">
        <f>IF(ISNUMBER('Форма 1'!AQ673),INDEX('Предельники 2022'!$C$4:$X$28,MATCH('Форма 1'!$G673,'Предельники 2022'!$B$4:$B$28,0),MATCH(W$5,'Предельники 2022'!$C$3:$X$3,0)),"")</f>
        <v/>
      </c>
      <c r="X673" s="30" t="str">
        <f>IF(ISNUMBER('Форма 1'!AR673),ROUND('Форма 1'!$I673*VLOOKUP('Форма 1'!$G673,'Предельники 2022'!$B$4:$X$28,'Форма 1'!AR$7),2),"")</f>
        <v/>
      </c>
      <c r="Y673" s="30" t="str">
        <f>IF(ISNUMBER('Форма 1'!AS673),ROUND('Форма 1'!$I673*VLOOKUP('Форма 1'!$G673,'Предельники 2022'!$B$4:$X$28,'Форма 1'!AS$7),2),"")</f>
        <v/>
      </c>
      <c r="Z673" s="30" t="str">
        <f>IF(ISNUMBER('Форма 1'!AT673),ROUND('Форма 1'!$I673*VLOOKUP('Форма 1'!$G673,'Предельники 2022'!$B$4:$X$28,'Форма 1'!AT$7),2),"")</f>
        <v/>
      </c>
      <c r="AA673" s="32"/>
      <c r="AB673" s="128">
        <f>'Форма 1'!T673</f>
        <v>46022</v>
      </c>
      <c r="AC673" s="130" t="str">
        <f>'Форма 1'!U673</f>
        <v>РО</v>
      </c>
    </row>
    <row r="674" spans="1:29" x14ac:dyDescent="0.25">
      <c r="A674" s="28">
        <f t="shared" si="121"/>
        <v>39</v>
      </c>
      <c r="B674" s="74" t="str">
        <f>IF(ISBLANK('Форма 1'!B674),"",'Форма 1'!B674)</f>
        <v>Пермский городской округ, город Пермь</v>
      </c>
      <c r="C674" s="87" t="s">
        <v>31</v>
      </c>
      <c r="D674" s="29">
        <f>IF(ISBLANK(C674),"Введите адрес",IF(C674='Форма 1'!C674,SUM(E674:K674,M674:S674,Форма2[[#This Row],[19]:[22]]),"Ошибка в адресе!"))</f>
        <v>24192358.27</v>
      </c>
      <c r="E674" s="30">
        <f>IF(ISNUMBER('Форма 1'!Z674),ROUND('Форма 1'!$I674*VLOOKUP('Форма 1'!$G674,'Предельники 2022'!$B$4:$X$28,'Форма 1'!Z$7),2),"")</f>
        <v>2706752.41</v>
      </c>
      <c r="F674" s="30">
        <f>IF(ISNUMBER('Форма 1'!AA674),ROUND('Форма 1'!$I674*VLOOKUP('Форма 1'!$G674,'Предельники 2022'!$B$4:$X$28,'Форма 1'!AA$7),2),"")</f>
        <v>12958614.289999999</v>
      </c>
      <c r="G674" s="30" t="str">
        <f>IF(ISNUMBER('Форма 1'!AB674),ROUND('Форма 1'!$I674*VLOOKUP('Форма 1'!$G674,'Предельники 2022'!$B$4:$X$28,'Форма 1'!AB$7),2),"")</f>
        <v/>
      </c>
      <c r="H674" s="30">
        <f>IF(ISNUMBER('Форма 1'!AC674),ROUND('Форма 1'!$I674*VLOOKUP('Форма 1'!$G674,'Предельники 2022'!$B$4:$X$28,'Форма 1'!AC$7),2),"")</f>
        <v>1693510.92</v>
      </c>
      <c r="I674" s="30">
        <f>IF(ISNUMBER('Форма 1'!AD674),ROUND('Форма 1'!$I674*VLOOKUP('Форма 1'!$G674,'Предельники 2022'!$B$4:$X$28,'Форма 1'!AD$7),2),"")</f>
        <v>4461679.8</v>
      </c>
      <c r="J674" s="30">
        <f>IF(ISNUMBER('Форма 1'!AE674),ROUND('Форма 1'!$I674*VLOOKUP('Форма 1'!$G674,'Предельники 2022'!$B$4:$X$28,'Форма 1'!AE$7),2),"")</f>
        <v>2371800.85</v>
      </c>
      <c r="K674" s="30" t="str">
        <f>IF(ISNUMBER('Форма 1'!AF674),ROUND('Форма 1'!$I674*VLOOKUP('Форма 1'!$G674,'Предельники 2022'!$B$4:$X$28,'Форма 1'!AF$7),2),"")</f>
        <v/>
      </c>
      <c r="L674" s="31" t="str">
        <f>IF(ISBLANK('Форма 1'!AG674),"",'Форма 1'!AG674)</f>
        <v/>
      </c>
      <c r="M674" s="32" t="str">
        <f>IF(ISBLANK('Форма 1'!AH674),"",'Форма 1'!AH674)</f>
        <v/>
      </c>
      <c r="N674" s="30" t="str">
        <f>IF(ISNUMBER('Форма 1'!AI674),ROUND('Форма 1'!$I674*VLOOKUP('Форма 1'!$G674,'Предельники 2022'!$B$4:$X$28,'Форма 1'!AI$7),2),"")</f>
        <v/>
      </c>
      <c r="O674" s="30" t="str">
        <f>IF(ISNUMBER('Форма 1'!AJ674),ROUND('Форма 1'!$I674*VLOOKUP('Форма 1'!$G674,'Предельники 2022'!$B$4:$X$28,'Форма 1'!AJ$7),2),"")</f>
        <v/>
      </c>
      <c r="P674" s="30" t="str">
        <f>IF(ISNUMBER('Форма 1'!AK674),ROUND('Форма 1'!$I674*VLOOKUP('Форма 1'!$G674,'Предельники 2022'!$B$4:$X$28,'Форма 1'!AK$7),2),"")</f>
        <v/>
      </c>
      <c r="Q674" s="30" t="str">
        <f>IF(ISNUMBER('Форма 1'!AL674),ROUND('Форма 1'!$I674*VLOOKUP('Форма 1'!$G674,'Предельники 2022'!$B$4:$X$28,'Форма 1'!AL$7),2),"")</f>
        <v/>
      </c>
      <c r="R674" s="30" t="str">
        <f>IF(ISNUMBER('Форма 1'!AM674),ROUND('Форма 1'!$I674*VLOOKUP('Форма 1'!$G674,'Предельники 2022'!$B$4:$X$28,'Форма 1'!AM$7),2),"")</f>
        <v/>
      </c>
      <c r="S674" s="93" t="str">
        <f t="shared" si="122"/>
        <v/>
      </c>
      <c r="T674" s="93" t="str">
        <f>IF(ISNUMBER('Форма 1'!AN674),INDEX('Предельники 2022'!$C$4:$X$28,MATCH('Форма 1'!$G674,'Предельники 2022'!$B$4:$B$28,0),MATCH(T$5,'Предельники 2022'!$C$3:$X$3,0)),"")</f>
        <v/>
      </c>
      <c r="U674" s="93" t="str">
        <f>IF(ISNUMBER('Форма 1'!AO674),INDEX('Предельники 2022'!$C$4:$X$28,MATCH('Форма 1'!$G674,'Предельники 2022'!$B$4:$B$28,0),MATCH(U$5,'Предельники 2022'!$C$3:$X$3,0)),"")</f>
        <v/>
      </c>
      <c r="V674" s="93" t="str">
        <f>IF(ISNUMBER('Форма 1'!AP674),INDEX('Предельники 2022'!$C$4:$X$28,MATCH('Форма 1'!$G674,'Предельники 2022'!$B$4:$B$28,0),MATCH(V$5,'Предельники 2022'!$C$3:$X$3,0)),"")</f>
        <v/>
      </c>
      <c r="W674" s="93" t="str">
        <f>IF(ISNUMBER('Форма 1'!AQ674),INDEX('Предельники 2022'!$C$4:$X$28,MATCH('Форма 1'!$G674,'Предельники 2022'!$B$4:$B$28,0),MATCH(W$5,'Предельники 2022'!$C$3:$X$3,0)),"")</f>
        <v/>
      </c>
      <c r="X674" s="30" t="str">
        <f>IF(ISNUMBER('Форма 1'!AR674),ROUND('Форма 1'!$I674*VLOOKUP('Форма 1'!$G674,'Предельники 2022'!$B$4:$X$28,'Форма 1'!AR$7),2),"")</f>
        <v/>
      </c>
      <c r="Y674" s="30" t="str">
        <f>IF(ISNUMBER('Форма 1'!AS674),ROUND('Форма 1'!$I674*VLOOKUP('Форма 1'!$G674,'Предельники 2022'!$B$4:$X$28,'Форма 1'!AS$7),2),"")</f>
        <v/>
      </c>
      <c r="Z674" s="30" t="str">
        <f>IF(ISNUMBER('Форма 1'!AT674),ROUND('Форма 1'!$I674*VLOOKUP('Форма 1'!$G674,'Предельники 2022'!$B$4:$X$28,'Форма 1'!AT$7),2),"")</f>
        <v/>
      </c>
      <c r="AA674" s="32"/>
      <c r="AB674" s="128">
        <f>'Форма 1'!T674</f>
        <v>46022</v>
      </c>
      <c r="AC674" s="130" t="str">
        <f>'Форма 1'!U674</f>
        <v>РО</v>
      </c>
    </row>
    <row r="675" spans="1:29" x14ac:dyDescent="0.25">
      <c r="A675" s="28">
        <f t="shared" si="121"/>
        <v>40</v>
      </c>
      <c r="B675" s="74" t="str">
        <f>IF(ISBLANK('Форма 1'!B675),"",'Форма 1'!B675)</f>
        <v>Пермский городской округ, город Пермь</v>
      </c>
      <c r="C675" s="87" t="s">
        <v>455</v>
      </c>
      <c r="D675" s="29">
        <f>IF(ISBLANK(C675),"Введите адрес",IF(C675='Форма 1'!C675,SUM(E675:K675,M675:S675,Форма2[[#This Row],[19]:[22]]),"Ошибка в адресе!"))</f>
        <v>11114035.68</v>
      </c>
      <c r="E675" s="30" t="str">
        <f>IF(ISNUMBER('Форма 1'!Z675),ROUND('Форма 1'!$I675*VLOOKUP('Форма 1'!$G675,'Предельники 2022'!$B$4:$X$28,'Форма 1'!Z$7),2),"")</f>
        <v/>
      </c>
      <c r="F675" s="30" t="str">
        <f>IF(ISNUMBER('Форма 1'!AA675),ROUND('Форма 1'!$I675*VLOOKUP('Форма 1'!$G675,'Предельники 2022'!$B$4:$X$28,'Форма 1'!AA$7),2),"")</f>
        <v/>
      </c>
      <c r="G675" s="30" t="str">
        <f>IF(ISNUMBER('Форма 1'!AB675),ROUND('Форма 1'!$I675*VLOOKUP('Форма 1'!$G675,'Предельники 2022'!$B$4:$X$28,'Форма 1'!AB$7),2),"")</f>
        <v/>
      </c>
      <c r="H675" s="30" t="str">
        <f>IF(ISNUMBER('Форма 1'!AC675),ROUND('Форма 1'!$I675*VLOOKUP('Форма 1'!$G675,'Предельники 2022'!$B$4:$X$28,'Форма 1'!AC$7),2),"")</f>
        <v/>
      </c>
      <c r="I675" s="30" t="str">
        <f>IF(ISNUMBER('Форма 1'!AD675),ROUND('Форма 1'!$I675*VLOOKUP('Форма 1'!$G675,'Предельники 2022'!$B$4:$X$28,'Форма 1'!AD$7),2),"")</f>
        <v/>
      </c>
      <c r="J675" s="30" t="str">
        <f>IF(ISNUMBER('Форма 1'!AE675),ROUND('Форма 1'!$I675*VLOOKUP('Форма 1'!$G675,'Предельники 2022'!$B$4:$X$28,'Форма 1'!AE$7),2),"")</f>
        <v/>
      </c>
      <c r="K675" s="30" t="str">
        <f>IF(ISNUMBER('Форма 1'!AF675),ROUND('Форма 1'!$I675*VLOOKUP('Форма 1'!$G675,'Предельники 2022'!$B$4:$X$28,'Форма 1'!AF$7),2),"")</f>
        <v/>
      </c>
      <c r="L675" s="31">
        <f>IF(ISBLANK('Форма 1'!AG675),"",'Форма 1'!AG675)</f>
        <v>4</v>
      </c>
      <c r="M675" s="32">
        <f>IF(ISBLANK('Форма 1'!AH675),"",'Форма 1'!AH675)</f>
        <v>11114035.68</v>
      </c>
      <c r="N675" s="30" t="str">
        <f>IF(ISNUMBER('Форма 1'!AI675),ROUND('Форма 1'!$I675*VLOOKUP('Форма 1'!$G675,'Предельники 2022'!$B$4:$X$28,'Форма 1'!AI$7),2),"")</f>
        <v/>
      </c>
      <c r="O675" s="30" t="str">
        <f>IF(ISNUMBER('Форма 1'!AJ675),ROUND('Форма 1'!$I675*VLOOKUP('Форма 1'!$G675,'Предельники 2022'!$B$4:$X$28,'Форма 1'!AJ$7),2),"")</f>
        <v/>
      </c>
      <c r="P675" s="30" t="str">
        <f>IF(ISNUMBER('Форма 1'!AK675),ROUND('Форма 1'!$I675*VLOOKUP('Форма 1'!$G675,'Предельники 2022'!$B$4:$X$28,'Форма 1'!AK$7),2),"")</f>
        <v/>
      </c>
      <c r="Q675" s="30" t="str">
        <f>IF(ISNUMBER('Форма 1'!AL675),ROUND('Форма 1'!$I675*VLOOKUP('Форма 1'!$G675,'Предельники 2022'!$B$4:$X$28,'Форма 1'!AL$7),2),"")</f>
        <v/>
      </c>
      <c r="R675" s="30" t="str">
        <f>IF(ISNUMBER('Форма 1'!AM675),ROUND('Форма 1'!$I675*VLOOKUP('Форма 1'!$G675,'Предельники 2022'!$B$4:$X$28,'Форма 1'!AM$7),2),"")</f>
        <v/>
      </c>
      <c r="S675" s="93" t="str">
        <f t="shared" si="122"/>
        <v/>
      </c>
      <c r="T675" s="93" t="str">
        <f>IF(ISNUMBER('Форма 1'!AN675),INDEX('Предельники 2022'!$C$4:$X$28,MATCH('Форма 1'!$G675,'Предельники 2022'!$B$4:$B$28,0),MATCH(T$5,'Предельники 2022'!$C$3:$X$3,0)),"")</f>
        <v/>
      </c>
      <c r="U675" s="93" t="str">
        <f>IF(ISNUMBER('Форма 1'!AO675),INDEX('Предельники 2022'!$C$4:$X$28,MATCH('Форма 1'!$G675,'Предельники 2022'!$B$4:$B$28,0),MATCH(U$5,'Предельники 2022'!$C$3:$X$3,0)),"")</f>
        <v/>
      </c>
      <c r="V675" s="93" t="str">
        <f>IF(ISNUMBER('Форма 1'!AP675),INDEX('Предельники 2022'!$C$4:$X$28,MATCH('Форма 1'!$G675,'Предельники 2022'!$B$4:$B$28,0),MATCH(V$5,'Предельники 2022'!$C$3:$X$3,0)),"")</f>
        <v/>
      </c>
      <c r="W675" s="93" t="str">
        <f>IF(ISNUMBER('Форма 1'!AQ675),INDEX('Предельники 2022'!$C$4:$X$28,MATCH('Форма 1'!$G675,'Предельники 2022'!$B$4:$B$28,0),MATCH(W$5,'Предельники 2022'!$C$3:$X$3,0)),"")</f>
        <v/>
      </c>
      <c r="X675" s="30" t="str">
        <f>IF(ISNUMBER('Форма 1'!AR675),ROUND('Форма 1'!$I675*VLOOKUP('Форма 1'!$G675,'Предельники 2022'!$B$4:$X$28,'Форма 1'!AR$7),2),"")</f>
        <v/>
      </c>
      <c r="Y675" s="30" t="str">
        <f>IF(ISNUMBER('Форма 1'!AS675),ROUND('Форма 1'!$I675*VLOOKUP('Форма 1'!$G675,'Предельники 2022'!$B$4:$X$28,'Форма 1'!AS$7),2),"")</f>
        <v/>
      </c>
      <c r="Z675" s="30" t="str">
        <f>IF(ISNUMBER('Форма 1'!AT675),ROUND('Форма 1'!$I675*VLOOKUP('Форма 1'!$G675,'Предельники 2022'!$B$4:$X$28,'Форма 1'!AT$7),2),"")</f>
        <v/>
      </c>
      <c r="AA675" s="32"/>
      <c r="AB675" s="128">
        <f>'Форма 1'!T675</f>
        <v>46022</v>
      </c>
      <c r="AC675" s="130" t="str">
        <f>'Форма 1'!U675</f>
        <v>СС</v>
      </c>
    </row>
    <row r="676" spans="1:29" x14ac:dyDescent="0.25">
      <c r="A676" s="28">
        <f t="shared" si="121"/>
        <v>41</v>
      </c>
      <c r="B676" s="74" t="str">
        <f>IF(ISBLANK('Форма 1'!B676),"",'Форма 1'!B676)</f>
        <v>Пермский городской округ, город Пермь</v>
      </c>
      <c r="C676" s="87" t="s">
        <v>456</v>
      </c>
      <c r="D676" s="29">
        <f>IF(ISBLANK(C676),"Введите адрес",IF(C676='Форма 1'!C676,SUM(E676:K676,M676:S676,Форма2[[#This Row],[19]:[22]]),"Ошибка в адресе!"))</f>
        <v>7999028.9199999999</v>
      </c>
      <c r="E676" s="30" t="str">
        <f>IF(ISNUMBER('Форма 1'!Z676),ROUND('Форма 1'!$I676*VLOOKUP('Форма 1'!$G676,'Предельники 2022'!$B$4:$X$28,'Форма 1'!Z$7),2),"")</f>
        <v/>
      </c>
      <c r="F676" s="30" t="str">
        <f>IF(ISNUMBER('Форма 1'!AA676),ROUND('Форма 1'!$I676*VLOOKUP('Форма 1'!$G676,'Предельники 2022'!$B$4:$X$28,'Форма 1'!AA$7),2),"")</f>
        <v/>
      </c>
      <c r="G676" s="30" t="str">
        <f>IF(ISNUMBER('Форма 1'!AB676),ROUND('Форма 1'!$I676*VLOOKUP('Форма 1'!$G676,'Предельники 2022'!$B$4:$X$28,'Форма 1'!AB$7),2),"")</f>
        <v/>
      </c>
      <c r="H676" s="30" t="str">
        <f>IF(ISNUMBER('Форма 1'!AC676),ROUND('Форма 1'!$I676*VLOOKUP('Форма 1'!$G676,'Предельники 2022'!$B$4:$X$28,'Форма 1'!AC$7),2),"")</f>
        <v/>
      </c>
      <c r="I676" s="30" t="str">
        <f>IF(ISNUMBER('Форма 1'!AD676),ROUND('Форма 1'!$I676*VLOOKUP('Форма 1'!$G676,'Предельники 2022'!$B$4:$X$28,'Форма 1'!AD$7),2),"")</f>
        <v/>
      </c>
      <c r="J676" s="30" t="str">
        <f>IF(ISNUMBER('Форма 1'!AE676),ROUND('Форма 1'!$I676*VLOOKUP('Форма 1'!$G676,'Предельники 2022'!$B$4:$X$28,'Форма 1'!AE$7),2),"")</f>
        <v/>
      </c>
      <c r="K676" s="30" t="str">
        <f>IF(ISNUMBER('Форма 1'!AF676),ROUND('Форма 1'!$I676*VLOOKUP('Форма 1'!$G676,'Предельники 2022'!$B$4:$X$28,'Форма 1'!AF$7),2),"")</f>
        <v/>
      </c>
      <c r="L676" s="31">
        <f>IF(ISBLANK('Форма 1'!AG676),"",'Форма 1'!AG676)</f>
        <v>2</v>
      </c>
      <c r="M676" s="32">
        <f>IF(ISBLANK('Форма 1'!AH676),"",'Форма 1'!AH676)</f>
        <v>7999028.9199999999</v>
      </c>
      <c r="N676" s="30" t="str">
        <f>IF(ISNUMBER('Форма 1'!AI676),ROUND('Форма 1'!$I676*VLOOKUP('Форма 1'!$G676,'Предельники 2022'!$B$4:$X$28,'Форма 1'!AI$7),2),"")</f>
        <v/>
      </c>
      <c r="O676" s="30" t="str">
        <f>IF(ISNUMBER('Форма 1'!AJ676),ROUND('Форма 1'!$I676*VLOOKUP('Форма 1'!$G676,'Предельники 2022'!$B$4:$X$28,'Форма 1'!AJ$7),2),"")</f>
        <v/>
      </c>
      <c r="P676" s="30" t="str">
        <f>IF(ISNUMBER('Форма 1'!AK676),ROUND('Форма 1'!$I676*VLOOKUP('Форма 1'!$G676,'Предельники 2022'!$B$4:$X$28,'Форма 1'!AK$7),2),"")</f>
        <v/>
      </c>
      <c r="Q676" s="30" t="str">
        <f>IF(ISNUMBER('Форма 1'!AL676),ROUND('Форма 1'!$I676*VLOOKUP('Форма 1'!$G676,'Предельники 2022'!$B$4:$X$28,'Форма 1'!AL$7),2),"")</f>
        <v/>
      </c>
      <c r="R676" s="30" t="str">
        <f>IF(ISNUMBER('Форма 1'!AM676),ROUND('Форма 1'!$I676*VLOOKUP('Форма 1'!$G676,'Предельники 2022'!$B$4:$X$28,'Форма 1'!AM$7),2),"")</f>
        <v/>
      </c>
      <c r="S676" s="93" t="str">
        <f t="shared" si="122"/>
        <v/>
      </c>
      <c r="T676" s="93" t="str">
        <f>IF(ISNUMBER('Форма 1'!AN676),INDEX('Предельники 2022'!$C$4:$X$28,MATCH('Форма 1'!$G676,'Предельники 2022'!$B$4:$B$28,0),MATCH(T$5,'Предельники 2022'!$C$3:$X$3,0)),"")</f>
        <v/>
      </c>
      <c r="U676" s="93" t="str">
        <f>IF(ISNUMBER('Форма 1'!AO676),INDEX('Предельники 2022'!$C$4:$X$28,MATCH('Форма 1'!$G676,'Предельники 2022'!$B$4:$B$28,0),MATCH(U$5,'Предельники 2022'!$C$3:$X$3,0)),"")</f>
        <v/>
      </c>
      <c r="V676" s="93" t="str">
        <f>IF(ISNUMBER('Форма 1'!AP676),INDEX('Предельники 2022'!$C$4:$X$28,MATCH('Форма 1'!$G676,'Предельники 2022'!$B$4:$B$28,0),MATCH(V$5,'Предельники 2022'!$C$3:$X$3,0)),"")</f>
        <v/>
      </c>
      <c r="W676" s="93" t="str">
        <f>IF(ISNUMBER('Форма 1'!AQ676),INDEX('Предельники 2022'!$C$4:$X$28,MATCH('Форма 1'!$G676,'Предельники 2022'!$B$4:$B$28,0),MATCH(W$5,'Предельники 2022'!$C$3:$X$3,0)),"")</f>
        <v/>
      </c>
      <c r="X676" s="30" t="str">
        <f>IF(ISNUMBER('Форма 1'!AR676),ROUND('Форма 1'!$I676*VLOOKUP('Форма 1'!$G676,'Предельники 2022'!$B$4:$X$28,'Форма 1'!AR$7),2),"")</f>
        <v/>
      </c>
      <c r="Y676" s="30" t="str">
        <f>IF(ISNUMBER('Форма 1'!AS676),ROUND('Форма 1'!$I676*VLOOKUP('Форма 1'!$G676,'Предельники 2022'!$B$4:$X$28,'Форма 1'!AS$7),2),"")</f>
        <v/>
      </c>
      <c r="Z676" s="30" t="str">
        <f>IF(ISNUMBER('Форма 1'!AT676),ROUND('Форма 1'!$I676*VLOOKUP('Форма 1'!$G676,'Предельники 2022'!$B$4:$X$28,'Форма 1'!AT$7),2),"")</f>
        <v/>
      </c>
      <c r="AA676" s="32"/>
      <c r="AB676" s="128">
        <f>'Форма 1'!T676</f>
        <v>46022</v>
      </c>
      <c r="AC676" s="130" t="str">
        <f>'Форма 1'!U676</f>
        <v>СС</v>
      </c>
    </row>
    <row r="677" spans="1:29" x14ac:dyDescent="0.25">
      <c r="A677" s="28">
        <f t="shared" si="121"/>
        <v>42</v>
      </c>
      <c r="B677" s="74" t="str">
        <f>IF(ISBLANK('Форма 1'!B677),"",'Форма 1'!B677)</f>
        <v>Пермский городской округ, город Пермь</v>
      </c>
      <c r="C677" s="87" t="s">
        <v>438</v>
      </c>
      <c r="D677" s="29">
        <f>IF(ISBLANK(C677),"Введите адрес",IF(C677='Форма 1'!C677,SUM(E677:K677,M677:S677,Форма2[[#This Row],[19]:[22]]),"Ошибка в адресе!"))</f>
        <v>412143.92</v>
      </c>
      <c r="E677" s="30" t="str">
        <f>IF(ISNUMBER('Форма 1'!Z677),ROUND('Форма 1'!$I677*VLOOKUP('Форма 1'!$G677,'Предельники 2022'!$B$4:$X$28,'Форма 1'!Z$7),2),"")</f>
        <v/>
      </c>
      <c r="F677" s="30" t="str">
        <f>IF(ISNUMBER('Форма 1'!AA677),ROUND('Форма 1'!$I677*VLOOKUP('Форма 1'!$G677,'Предельники 2022'!$B$4:$X$28,'Форма 1'!AA$7),2),"")</f>
        <v/>
      </c>
      <c r="G677" s="30" t="str">
        <f>IF(ISNUMBER('Форма 1'!AB677),ROUND('Форма 1'!$I677*VLOOKUP('Форма 1'!$G677,'Предельники 2022'!$B$4:$X$28,'Форма 1'!AB$7),2),"")</f>
        <v/>
      </c>
      <c r="H677" s="30" t="str">
        <f>IF(ISNUMBER('Форма 1'!AC677),ROUND('Форма 1'!$I677*VLOOKUP('Форма 1'!$G677,'Предельники 2022'!$B$4:$X$28,'Форма 1'!AC$7),2),"")</f>
        <v/>
      </c>
      <c r="I677" s="30" t="str">
        <f>IF(ISNUMBER('Форма 1'!AD677),ROUND('Форма 1'!$I677*VLOOKUP('Форма 1'!$G677,'Предельники 2022'!$B$4:$X$28,'Форма 1'!AD$7),2),"")</f>
        <v/>
      </c>
      <c r="J677" s="30">
        <f>IF(ISNUMBER('Форма 1'!AE677),ROUND('Форма 1'!$I677*VLOOKUP('Форма 1'!$G677,'Предельники 2022'!$B$4:$X$28,'Форма 1'!AE$7),2),"")</f>
        <v>412143.92</v>
      </c>
      <c r="K677" s="30" t="str">
        <f>IF(ISNUMBER('Форма 1'!AF677),ROUND('Форма 1'!$I677*VLOOKUP('Форма 1'!$G677,'Предельники 2022'!$B$4:$X$28,'Форма 1'!AF$7),2),"")</f>
        <v/>
      </c>
      <c r="L677" s="31" t="str">
        <f>IF(ISBLANK('Форма 1'!AG677),"",'Форма 1'!AG677)</f>
        <v/>
      </c>
      <c r="M677" s="32" t="str">
        <f>IF(ISBLANK('Форма 1'!AH677),"",'Форма 1'!AH677)</f>
        <v/>
      </c>
      <c r="N677" s="30" t="str">
        <f>IF(ISNUMBER('Форма 1'!AI677),ROUND('Форма 1'!$I677*VLOOKUP('Форма 1'!$G677,'Предельники 2022'!$B$4:$X$28,'Форма 1'!AI$7),2),"")</f>
        <v/>
      </c>
      <c r="O677" s="30" t="str">
        <f>IF(ISNUMBER('Форма 1'!AJ677),ROUND('Форма 1'!$I677*VLOOKUP('Форма 1'!$G677,'Предельники 2022'!$B$4:$X$28,'Форма 1'!AJ$7),2),"")</f>
        <v/>
      </c>
      <c r="P677" s="30" t="str">
        <f>IF(ISNUMBER('Форма 1'!AK677),ROUND('Форма 1'!$I677*VLOOKUP('Форма 1'!$G677,'Предельники 2022'!$B$4:$X$28,'Форма 1'!AK$7),2),"")</f>
        <v/>
      </c>
      <c r="Q677" s="30" t="str">
        <f>IF(ISNUMBER('Форма 1'!AL677),ROUND('Форма 1'!$I677*VLOOKUP('Форма 1'!$G677,'Предельники 2022'!$B$4:$X$28,'Форма 1'!AL$7),2),"")</f>
        <v/>
      </c>
      <c r="R677" s="30" t="str">
        <f>IF(ISNUMBER('Форма 1'!AM677),ROUND('Форма 1'!$I677*VLOOKUP('Форма 1'!$G677,'Предельники 2022'!$B$4:$X$28,'Форма 1'!AM$7),2),"")</f>
        <v/>
      </c>
      <c r="S677" s="93" t="str">
        <f t="shared" si="122"/>
        <v/>
      </c>
      <c r="T677" s="93" t="str">
        <f>IF(ISNUMBER('Форма 1'!AN677),INDEX('Предельники 2022'!$C$4:$X$28,MATCH('Форма 1'!$G677,'Предельники 2022'!$B$4:$B$28,0),MATCH(T$5,'Предельники 2022'!$C$3:$X$3,0)),"")</f>
        <v/>
      </c>
      <c r="U677" s="93" t="str">
        <f>IF(ISNUMBER('Форма 1'!AO677),INDEX('Предельники 2022'!$C$4:$X$28,MATCH('Форма 1'!$G677,'Предельники 2022'!$B$4:$B$28,0),MATCH(U$5,'Предельники 2022'!$C$3:$X$3,0)),"")</f>
        <v/>
      </c>
      <c r="V677" s="93" t="str">
        <f>IF(ISNUMBER('Форма 1'!AP677),INDEX('Предельники 2022'!$C$4:$X$28,MATCH('Форма 1'!$G677,'Предельники 2022'!$B$4:$B$28,0),MATCH(V$5,'Предельники 2022'!$C$3:$X$3,0)),"")</f>
        <v/>
      </c>
      <c r="W677" s="93" t="str">
        <f>IF(ISNUMBER('Форма 1'!AQ677),INDEX('Предельники 2022'!$C$4:$X$28,MATCH('Форма 1'!$G677,'Предельники 2022'!$B$4:$B$28,0),MATCH(W$5,'Предельники 2022'!$C$3:$X$3,0)),"")</f>
        <v/>
      </c>
      <c r="X677" s="30" t="str">
        <f>IF(ISNUMBER('Форма 1'!AR677),ROUND('Форма 1'!$I677*VLOOKUP('Форма 1'!$G677,'Предельники 2022'!$B$4:$X$28,'Форма 1'!AR$7),2),"")</f>
        <v/>
      </c>
      <c r="Y677" s="30" t="str">
        <f>IF(ISNUMBER('Форма 1'!AS677),ROUND('Форма 1'!$I677*VLOOKUP('Форма 1'!$G677,'Предельники 2022'!$B$4:$X$28,'Форма 1'!AS$7),2),"")</f>
        <v/>
      </c>
      <c r="Z677" s="30" t="str">
        <f>IF(ISNUMBER('Форма 1'!AT677),ROUND('Форма 1'!$I677*VLOOKUP('Форма 1'!$G677,'Предельники 2022'!$B$4:$X$28,'Форма 1'!AT$7),2),"")</f>
        <v/>
      </c>
      <c r="AA677" s="32"/>
      <c r="AB677" s="128">
        <f>'Форма 1'!T677</f>
        <v>46022</v>
      </c>
      <c r="AC677" s="130" t="str">
        <f>'Форма 1'!U677</f>
        <v>РО</v>
      </c>
    </row>
    <row r="678" spans="1:29" x14ac:dyDescent="0.25">
      <c r="A678" s="28">
        <f t="shared" si="121"/>
        <v>43</v>
      </c>
      <c r="B678" s="74" t="str">
        <f>IF(ISBLANK('Форма 1'!B678),"",'Форма 1'!B678)</f>
        <v>Пермский городской округ, город Пермь</v>
      </c>
      <c r="C678" s="87" t="s">
        <v>154</v>
      </c>
      <c r="D678" s="29">
        <f>IF(ISBLANK(C678),"Введите адрес",IF(C678='Форма 1'!C678,SUM(E678:K678,M678:S678,Форма2[[#This Row],[19]:[22]]),"Ошибка в адресе!"))</f>
        <v>406406.27</v>
      </c>
      <c r="E678" s="30" t="str">
        <f>IF(ISNUMBER('Форма 1'!Z678),ROUND('Форма 1'!$I678*VLOOKUP('Форма 1'!$G678,'Предельники 2022'!$B$4:$X$28,'Форма 1'!Z$7),2),"")</f>
        <v/>
      </c>
      <c r="F678" s="30" t="str">
        <f>IF(ISNUMBER('Форма 1'!AA678),ROUND('Форма 1'!$I678*VLOOKUP('Форма 1'!$G678,'Предельники 2022'!$B$4:$X$28,'Форма 1'!AA$7),2),"")</f>
        <v/>
      </c>
      <c r="G678" s="30" t="str">
        <f>IF(ISNUMBER('Форма 1'!AB678),ROUND('Форма 1'!$I678*VLOOKUP('Форма 1'!$G678,'Предельники 2022'!$B$4:$X$28,'Форма 1'!AB$7),2),"")</f>
        <v/>
      </c>
      <c r="H678" s="30" t="str">
        <f>IF(ISNUMBER('Форма 1'!AC678),ROUND('Форма 1'!$I678*VLOOKUP('Форма 1'!$G678,'Предельники 2022'!$B$4:$X$28,'Форма 1'!AC$7),2),"")</f>
        <v/>
      </c>
      <c r="I678" s="30" t="str">
        <f>IF(ISNUMBER('Форма 1'!AD678),ROUND('Форма 1'!$I678*VLOOKUP('Форма 1'!$G678,'Предельники 2022'!$B$4:$X$28,'Форма 1'!AD$7),2),"")</f>
        <v/>
      </c>
      <c r="J678" s="30">
        <f>IF(ISNUMBER('Форма 1'!AE678),ROUND('Форма 1'!$I678*VLOOKUP('Форма 1'!$G678,'Предельники 2022'!$B$4:$X$28,'Форма 1'!AE$7),2),"")</f>
        <v>406406.27</v>
      </c>
      <c r="K678" s="30" t="str">
        <f>IF(ISNUMBER('Форма 1'!AF678),ROUND('Форма 1'!$I678*VLOOKUP('Форма 1'!$G678,'Предельники 2022'!$B$4:$X$28,'Форма 1'!AF$7),2),"")</f>
        <v/>
      </c>
      <c r="L678" s="31" t="str">
        <f>IF(ISBLANK('Форма 1'!AG678),"",'Форма 1'!AG678)</f>
        <v/>
      </c>
      <c r="M678" s="32" t="str">
        <f>IF(ISBLANK('Форма 1'!AH678),"",'Форма 1'!AH678)</f>
        <v/>
      </c>
      <c r="N678" s="30" t="str">
        <f>IF(ISNUMBER('Форма 1'!AI678),ROUND('Форма 1'!$I678*VLOOKUP('Форма 1'!$G678,'Предельники 2022'!$B$4:$X$28,'Форма 1'!AI$7),2),"")</f>
        <v/>
      </c>
      <c r="O678" s="30" t="str">
        <f>IF(ISNUMBER('Форма 1'!AJ678),ROUND('Форма 1'!$I678*VLOOKUP('Форма 1'!$G678,'Предельники 2022'!$B$4:$X$28,'Форма 1'!AJ$7),2),"")</f>
        <v/>
      </c>
      <c r="P678" s="30" t="str">
        <f>IF(ISNUMBER('Форма 1'!AK678),ROUND('Форма 1'!$I678*VLOOKUP('Форма 1'!$G678,'Предельники 2022'!$B$4:$X$28,'Форма 1'!AK$7),2),"")</f>
        <v/>
      </c>
      <c r="Q678" s="30" t="str">
        <f>IF(ISNUMBER('Форма 1'!AL678),ROUND('Форма 1'!$I678*VLOOKUP('Форма 1'!$G678,'Предельники 2022'!$B$4:$X$28,'Форма 1'!AL$7),2),"")</f>
        <v/>
      </c>
      <c r="R678" s="30" t="str">
        <f>IF(ISNUMBER('Форма 1'!AM678),ROUND('Форма 1'!$I678*VLOOKUP('Форма 1'!$G678,'Предельники 2022'!$B$4:$X$28,'Форма 1'!AM$7),2),"")</f>
        <v/>
      </c>
      <c r="S678" s="93" t="str">
        <f t="shared" si="122"/>
        <v/>
      </c>
      <c r="T678" s="93" t="str">
        <f>IF(ISNUMBER('Форма 1'!AN678),INDEX('Предельники 2022'!$C$4:$X$28,MATCH('Форма 1'!$G678,'Предельники 2022'!$B$4:$B$28,0),MATCH(T$5,'Предельники 2022'!$C$3:$X$3,0)),"")</f>
        <v/>
      </c>
      <c r="U678" s="93" t="str">
        <f>IF(ISNUMBER('Форма 1'!AO678),INDEX('Предельники 2022'!$C$4:$X$28,MATCH('Форма 1'!$G678,'Предельники 2022'!$B$4:$B$28,0),MATCH(U$5,'Предельники 2022'!$C$3:$X$3,0)),"")</f>
        <v/>
      </c>
      <c r="V678" s="93" t="str">
        <f>IF(ISNUMBER('Форма 1'!AP678),INDEX('Предельники 2022'!$C$4:$X$28,MATCH('Форма 1'!$G678,'Предельники 2022'!$B$4:$B$28,0),MATCH(V$5,'Предельники 2022'!$C$3:$X$3,0)),"")</f>
        <v/>
      </c>
      <c r="W678" s="93" t="str">
        <f>IF(ISNUMBER('Форма 1'!AQ678),INDEX('Предельники 2022'!$C$4:$X$28,MATCH('Форма 1'!$G678,'Предельники 2022'!$B$4:$B$28,0),MATCH(W$5,'Предельники 2022'!$C$3:$X$3,0)),"")</f>
        <v/>
      </c>
      <c r="X678" s="30" t="str">
        <f>IF(ISNUMBER('Форма 1'!AR678),ROUND('Форма 1'!$I678*VLOOKUP('Форма 1'!$G678,'Предельники 2022'!$B$4:$X$28,'Форма 1'!AR$7),2),"")</f>
        <v/>
      </c>
      <c r="Y678" s="30" t="str">
        <f>IF(ISNUMBER('Форма 1'!AS678),ROUND('Форма 1'!$I678*VLOOKUP('Форма 1'!$G678,'Предельники 2022'!$B$4:$X$28,'Форма 1'!AS$7),2),"")</f>
        <v/>
      </c>
      <c r="Z678" s="30" t="str">
        <f>IF(ISNUMBER('Форма 1'!AT678),ROUND('Форма 1'!$I678*VLOOKUP('Форма 1'!$G678,'Предельники 2022'!$B$4:$X$28,'Форма 1'!AT$7),2),"")</f>
        <v/>
      </c>
      <c r="AA678" s="32"/>
      <c r="AB678" s="128">
        <f>'Форма 1'!T678</f>
        <v>46022</v>
      </c>
      <c r="AC678" s="130" t="str">
        <f>'Форма 1'!U678</f>
        <v>РО</v>
      </c>
    </row>
    <row r="679" spans="1:29" x14ac:dyDescent="0.25">
      <c r="A679" s="28">
        <f t="shared" si="121"/>
        <v>44</v>
      </c>
      <c r="B679" s="74" t="str">
        <f>IF(ISBLANK('Форма 1'!B679),"",'Форма 1'!B679)</f>
        <v>Пермский городской округ, город Пермь</v>
      </c>
      <c r="C679" s="87" t="s">
        <v>1686</v>
      </c>
      <c r="D679" s="29">
        <f>IF(ISBLANK(C679),"Введите адрес",IF(C679='Форма 1'!C679,SUM(E679:K679,M679:S679,Форма2[[#This Row],[19]:[22]]),"Ошибка в адресе!"))</f>
        <v>6667235.2599999998</v>
      </c>
      <c r="E679" s="30" t="str">
        <f>IF(ISNUMBER('Форма 1'!Z679),ROUND('Форма 1'!$I679*VLOOKUP('Форма 1'!$G679,'Предельники 2022'!$B$4:$X$28,'Форма 1'!Z$7),2),"")</f>
        <v/>
      </c>
      <c r="F679" s="30" t="str">
        <f>IF(ISNUMBER('Форма 1'!AA679),ROUND('Форма 1'!$I679*VLOOKUP('Форма 1'!$G679,'Предельники 2022'!$B$4:$X$28,'Форма 1'!AA$7),2),"")</f>
        <v/>
      </c>
      <c r="G679" s="30" t="str">
        <f>IF(ISNUMBER('Форма 1'!AB679),ROUND('Форма 1'!$I679*VLOOKUP('Форма 1'!$G679,'Предельники 2022'!$B$4:$X$28,'Форма 1'!AB$7),2),"")</f>
        <v/>
      </c>
      <c r="H679" s="30" t="str">
        <f>IF(ISNUMBER('Форма 1'!AC679),ROUND('Форма 1'!$I679*VLOOKUP('Форма 1'!$G679,'Предельники 2022'!$B$4:$X$28,'Форма 1'!AC$7),2),"")</f>
        <v/>
      </c>
      <c r="I679" s="30" t="str">
        <f>IF(ISNUMBER('Форма 1'!AD679),ROUND('Форма 1'!$I679*VLOOKUP('Форма 1'!$G679,'Предельники 2022'!$B$4:$X$28,'Форма 1'!AD$7),2),"")</f>
        <v/>
      </c>
      <c r="J679" s="30" t="str">
        <f>IF(ISNUMBER('Форма 1'!AE679),ROUND('Форма 1'!$I679*VLOOKUP('Форма 1'!$G679,'Предельники 2022'!$B$4:$X$28,'Форма 1'!AE$7),2),"")</f>
        <v/>
      </c>
      <c r="K679" s="30" t="str">
        <f>IF(ISNUMBER('Форма 1'!AF679),ROUND('Форма 1'!$I679*VLOOKUP('Форма 1'!$G679,'Предельники 2022'!$B$4:$X$28,'Форма 1'!AF$7),2),"")</f>
        <v/>
      </c>
      <c r="L679" s="31" t="str">
        <f>IF(ISBLANK('Форма 1'!AG679),"",'Форма 1'!AG679)</f>
        <v/>
      </c>
      <c r="M679" s="32" t="str">
        <f>IF(ISBLANK('Форма 1'!AH679),"",'Форма 1'!AH679)</f>
        <v/>
      </c>
      <c r="N679" s="30">
        <f>IF(ISNUMBER('Форма 1'!AI679),ROUND('Форма 1'!$I679*VLOOKUP('Форма 1'!$G679,'Предельники 2022'!$B$4:$X$28,'Форма 1'!AI$7),2),"")</f>
        <v>6667235.2599999998</v>
      </c>
      <c r="O679" s="30" t="str">
        <f>IF(ISNUMBER('Форма 1'!AJ679),ROUND('Форма 1'!$I679*VLOOKUP('Форма 1'!$G679,'Предельники 2022'!$B$4:$X$28,'Форма 1'!AJ$7),2),"")</f>
        <v/>
      </c>
      <c r="P679" s="30" t="str">
        <f>IF(ISNUMBER('Форма 1'!AK679),ROUND('Форма 1'!$I679*VLOOKUP('Форма 1'!$G679,'Предельники 2022'!$B$4:$X$28,'Форма 1'!AK$7),2),"")</f>
        <v/>
      </c>
      <c r="Q679" s="30" t="str">
        <f>IF(ISNUMBER('Форма 1'!AL679),ROUND('Форма 1'!$I679*VLOOKUP('Форма 1'!$G679,'Предельники 2022'!$B$4:$X$28,'Форма 1'!AL$7),2),"")</f>
        <v/>
      </c>
      <c r="R679" s="30" t="str">
        <f>IF(ISNUMBER('Форма 1'!AM679),ROUND('Форма 1'!$I679*VLOOKUP('Форма 1'!$G679,'Предельники 2022'!$B$4:$X$28,'Форма 1'!AM$7),2),"")</f>
        <v/>
      </c>
      <c r="S679" s="93" t="str">
        <f t="shared" si="122"/>
        <v/>
      </c>
      <c r="T679" s="93" t="str">
        <f>IF(ISNUMBER('Форма 1'!AN679),INDEX('Предельники 2022'!$C$4:$X$28,MATCH('Форма 1'!$G679,'Предельники 2022'!$B$4:$B$28,0),MATCH(T$5,'Предельники 2022'!$C$3:$X$3,0)),"")</f>
        <v/>
      </c>
      <c r="U679" s="93" t="str">
        <f>IF(ISNUMBER('Форма 1'!AO679),INDEX('Предельники 2022'!$C$4:$X$28,MATCH('Форма 1'!$G679,'Предельники 2022'!$B$4:$B$28,0),MATCH(U$5,'Предельники 2022'!$C$3:$X$3,0)),"")</f>
        <v/>
      </c>
      <c r="V679" s="93" t="str">
        <f>IF(ISNUMBER('Форма 1'!AP679),INDEX('Предельники 2022'!$C$4:$X$28,MATCH('Форма 1'!$G679,'Предельники 2022'!$B$4:$B$28,0),MATCH(V$5,'Предельники 2022'!$C$3:$X$3,0)),"")</f>
        <v/>
      </c>
      <c r="W679" s="93" t="str">
        <f>IF(ISNUMBER('Форма 1'!AQ679),INDEX('Предельники 2022'!$C$4:$X$28,MATCH('Форма 1'!$G679,'Предельники 2022'!$B$4:$B$28,0),MATCH(W$5,'Предельники 2022'!$C$3:$X$3,0)),"")</f>
        <v/>
      </c>
      <c r="X679" s="30" t="str">
        <f>IF(ISNUMBER('Форма 1'!AR679),ROUND('Форма 1'!$I679*VLOOKUP('Форма 1'!$G679,'Предельники 2022'!$B$4:$X$28,'Форма 1'!AR$7),2),"")</f>
        <v/>
      </c>
      <c r="Y679" s="30" t="str">
        <f>IF(ISNUMBER('Форма 1'!AS679),ROUND('Форма 1'!$I679*VLOOKUP('Форма 1'!$G679,'Предельники 2022'!$B$4:$X$28,'Форма 1'!AS$7),2),"")</f>
        <v/>
      </c>
      <c r="Z679" s="30" t="str">
        <f>IF(ISNUMBER('Форма 1'!AT679),ROUND('Форма 1'!$I679*VLOOKUP('Форма 1'!$G679,'Предельники 2022'!$B$4:$X$28,'Форма 1'!AT$7),2),"")</f>
        <v/>
      </c>
      <c r="AA679" s="32"/>
      <c r="AB679" s="128">
        <f>'Форма 1'!T679</f>
        <v>46022</v>
      </c>
      <c r="AC679" s="130" t="str">
        <f>'Форма 1'!U679</f>
        <v>РО</v>
      </c>
    </row>
    <row r="680" spans="1:29" x14ac:dyDescent="0.25">
      <c r="A680" s="28">
        <f t="shared" si="121"/>
        <v>45</v>
      </c>
      <c r="B680" s="74" t="str">
        <f>IF(ISBLANK('Форма 1'!B680),"",'Форма 1'!B680)</f>
        <v>Пермский городской округ, город Пермь</v>
      </c>
      <c r="C680" s="87" t="s">
        <v>172</v>
      </c>
      <c r="D680" s="29">
        <f>IF(ISBLANK(C680),"Введите адрес",IF(C680='Форма 1'!C680,SUM(E680:K680,M680:S680,Форма2[[#This Row],[19]:[22]]),"Ошибка в адресе!"))</f>
        <v>13892544.6</v>
      </c>
      <c r="E680" s="30" t="str">
        <f>IF(ISNUMBER('Форма 1'!Z680),ROUND('Форма 1'!$I680*VLOOKUP('Форма 1'!$G680,'Предельники 2022'!$B$4:$X$28,'Форма 1'!Z$7),2),"")</f>
        <v/>
      </c>
      <c r="F680" s="30" t="str">
        <f>IF(ISNUMBER('Форма 1'!AA680),ROUND('Форма 1'!$I680*VLOOKUP('Форма 1'!$G680,'Предельники 2022'!$B$4:$X$28,'Форма 1'!AA$7),2),"")</f>
        <v/>
      </c>
      <c r="G680" s="30" t="str">
        <f>IF(ISNUMBER('Форма 1'!AB680),ROUND('Форма 1'!$I680*VLOOKUP('Форма 1'!$G680,'Предельники 2022'!$B$4:$X$28,'Форма 1'!AB$7),2),"")</f>
        <v/>
      </c>
      <c r="H680" s="30" t="str">
        <f>IF(ISNUMBER('Форма 1'!AC680),ROUND('Форма 1'!$I680*VLOOKUP('Форма 1'!$G680,'Предельники 2022'!$B$4:$X$28,'Форма 1'!AC$7),2),"")</f>
        <v/>
      </c>
      <c r="I680" s="30" t="str">
        <f>IF(ISNUMBER('Форма 1'!AD680),ROUND('Форма 1'!$I680*VLOOKUP('Форма 1'!$G680,'Предельники 2022'!$B$4:$X$28,'Форма 1'!AD$7),2),"")</f>
        <v/>
      </c>
      <c r="J680" s="30" t="str">
        <f>IF(ISNUMBER('Форма 1'!AE680),ROUND('Форма 1'!$I680*VLOOKUP('Форма 1'!$G680,'Предельники 2022'!$B$4:$X$28,'Форма 1'!AE$7),2),"")</f>
        <v/>
      </c>
      <c r="K680" s="30" t="str">
        <f>IF(ISNUMBER('Форма 1'!AF680),ROUND('Форма 1'!$I680*VLOOKUP('Форма 1'!$G680,'Предельники 2022'!$B$4:$X$28,'Форма 1'!AF$7),2),"")</f>
        <v/>
      </c>
      <c r="L680" s="31">
        <f>IF(ISBLANK('Форма 1'!AG680),"",'Форма 1'!AG680)</f>
        <v>5</v>
      </c>
      <c r="M680" s="32">
        <f>IF(ISBLANK('Форма 1'!AH680),"",'Форма 1'!AH680)</f>
        <v>13892544.6</v>
      </c>
      <c r="N680" s="30" t="str">
        <f>IF(ISNUMBER('Форма 1'!AI680),ROUND('Форма 1'!$I680*VLOOKUP('Форма 1'!$G680,'Предельники 2022'!$B$4:$X$28,'Форма 1'!AI$7),2),"")</f>
        <v/>
      </c>
      <c r="O680" s="30" t="str">
        <f>IF(ISNUMBER('Форма 1'!AJ680),ROUND('Форма 1'!$I680*VLOOKUP('Форма 1'!$G680,'Предельники 2022'!$B$4:$X$28,'Форма 1'!AJ$7),2),"")</f>
        <v/>
      </c>
      <c r="P680" s="30" t="str">
        <f>IF(ISNUMBER('Форма 1'!AK680),ROUND('Форма 1'!$I680*VLOOKUP('Форма 1'!$G680,'Предельники 2022'!$B$4:$X$28,'Форма 1'!AK$7),2),"")</f>
        <v/>
      </c>
      <c r="Q680" s="30" t="str">
        <f>IF(ISNUMBER('Форма 1'!AL680),ROUND('Форма 1'!$I680*VLOOKUP('Форма 1'!$G680,'Предельники 2022'!$B$4:$X$28,'Форма 1'!AL$7),2),"")</f>
        <v/>
      </c>
      <c r="R680" s="30" t="str">
        <f>IF(ISNUMBER('Форма 1'!AM680),ROUND('Форма 1'!$I680*VLOOKUP('Форма 1'!$G680,'Предельники 2022'!$B$4:$X$28,'Форма 1'!AM$7),2),"")</f>
        <v/>
      </c>
      <c r="S680" s="93" t="str">
        <f t="shared" si="122"/>
        <v/>
      </c>
      <c r="T680" s="93" t="str">
        <f>IF(ISNUMBER('Форма 1'!AN680),INDEX('Предельники 2022'!$C$4:$X$28,MATCH('Форма 1'!$G680,'Предельники 2022'!$B$4:$B$28,0),MATCH(T$5,'Предельники 2022'!$C$3:$X$3,0)),"")</f>
        <v/>
      </c>
      <c r="U680" s="93" t="str">
        <f>IF(ISNUMBER('Форма 1'!AO680),INDEX('Предельники 2022'!$C$4:$X$28,MATCH('Форма 1'!$G680,'Предельники 2022'!$B$4:$B$28,0),MATCH(U$5,'Предельники 2022'!$C$3:$X$3,0)),"")</f>
        <v/>
      </c>
      <c r="V680" s="93" t="str">
        <f>IF(ISNUMBER('Форма 1'!AP680),INDEX('Предельники 2022'!$C$4:$X$28,MATCH('Форма 1'!$G680,'Предельники 2022'!$B$4:$B$28,0),MATCH(V$5,'Предельники 2022'!$C$3:$X$3,0)),"")</f>
        <v/>
      </c>
      <c r="W680" s="93" t="str">
        <f>IF(ISNUMBER('Форма 1'!AQ680),INDEX('Предельники 2022'!$C$4:$X$28,MATCH('Форма 1'!$G680,'Предельники 2022'!$B$4:$B$28,0),MATCH(W$5,'Предельники 2022'!$C$3:$X$3,0)),"")</f>
        <v/>
      </c>
      <c r="X680" s="30" t="str">
        <f>IF(ISNUMBER('Форма 1'!AR680),ROUND('Форма 1'!$I680*VLOOKUP('Форма 1'!$G680,'Предельники 2022'!$B$4:$X$28,'Форма 1'!AR$7),2),"")</f>
        <v/>
      </c>
      <c r="Y680" s="30" t="str">
        <f>IF(ISNUMBER('Форма 1'!AS680),ROUND('Форма 1'!$I680*VLOOKUP('Форма 1'!$G680,'Предельники 2022'!$B$4:$X$28,'Форма 1'!AS$7),2),"")</f>
        <v/>
      </c>
      <c r="Z680" s="30" t="str">
        <f>IF(ISNUMBER('Форма 1'!AT680),ROUND('Форма 1'!$I680*VLOOKUP('Форма 1'!$G680,'Предельники 2022'!$B$4:$X$28,'Форма 1'!AT$7),2),"")</f>
        <v/>
      </c>
      <c r="AA680" s="32"/>
      <c r="AB680" s="128">
        <f>'Форма 1'!T680</f>
        <v>46022</v>
      </c>
      <c r="AC680" s="130" t="str">
        <f>'Форма 1'!U680</f>
        <v>РО</v>
      </c>
    </row>
    <row r="681" spans="1:29" x14ac:dyDescent="0.25">
      <c r="A681" s="28">
        <f t="shared" si="121"/>
        <v>46</v>
      </c>
      <c r="B681" s="74" t="str">
        <f>IF(ISBLANK('Форма 1'!B681),"",'Форма 1'!B681)</f>
        <v>Пермский городской округ, город Пермь</v>
      </c>
      <c r="C681" s="87" t="s">
        <v>387</v>
      </c>
      <c r="D681" s="29">
        <f>IF(ISBLANK(C681),"Введите адрес",IF(C681='Форма 1'!C681,SUM(E681:K681,M681:S681,Форма2[[#This Row],[19]:[22]]),"Ошибка в адресе!"))</f>
        <v>6041484.25</v>
      </c>
      <c r="E681" s="30" t="str">
        <f>IF(ISNUMBER('Форма 1'!Z681),ROUND('Форма 1'!$I681*VLOOKUP('Форма 1'!$G681,'Предельники 2022'!$B$4:$X$28,'Форма 1'!Z$7),2),"")</f>
        <v/>
      </c>
      <c r="F681" s="30">
        <f>IF(ISNUMBER('Форма 1'!AA681),ROUND('Форма 1'!$I681*VLOOKUP('Форма 1'!$G681,'Предельники 2022'!$B$4:$X$28,'Форма 1'!AA$7),2),"")</f>
        <v>5343201.96</v>
      </c>
      <c r="G681" s="30" t="str">
        <f>IF(ISNUMBER('Форма 1'!AB681),ROUND('Форма 1'!$I681*VLOOKUP('Форма 1'!$G681,'Предельники 2022'!$B$4:$X$28,'Форма 1'!AB$7),2),"")</f>
        <v/>
      </c>
      <c r="H681" s="30">
        <f>IF(ISNUMBER('Форма 1'!AC681),ROUND('Форма 1'!$I681*VLOOKUP('Форма 1'!$G681,'Предельники 2022'!$B$4:$X$28,'Форма 1'!AC$7),2),"")</f>
        <v>698282.29</v>
      </c>
      <c r="I681" s="30" t="str">
        <f>IF(ISNUMBER('Форма 1'!AD681),ROUND('Форма 1'!$I681*VLOOKUP('Форма 1'!$G681,'Предельники 2022'!$B$4:$X$28,'Форма 1'!AD$7),2),"")</f>
        <v/>
      </c>
      <c r="J681" s="30" t="str">
        <f>IF(ISNUMBER('Форма 1'!AE681),ROUND('Форма 1'!$I681*VLOOKUP('Форма 1'!$G681,'Предельники 2022'!$B$4:$X$28,'Форма 1'!AE$7),2),"")</f>
        <v/>
      </c>
      <c r="K681" s="30" t="str">
        <f>IF(ISNUMBER('Форма 1'!AF681),ROUND('Форма 1'!$I681*VLOOKUP('Форма 1'!$G681,'Предельники 2022'!$B$4:$X$28,'Форма 1'!AF$7),2),"")</f>
        <v/>
      </c>
      <c r="L681" s="31" t="str">
        <f>IF(ISBLANK('Форма 1'!AG681),"",'Форма 1'!AG681)</f>
        <v/>
      </c>
      <c r="M681" s="32" t="str">
        <f>IF(ISBLANK('Форма 1'!AH681),"",'Форма 1'!AH681)</f>
        <v/>
      </c>
      <c r="N681" s="30" t="str">
        <f>IF(ISNUMBER('Форма 1'!AI681),ROUND('Форма 1'!$I681*VLOOKUP('Форма 1'!$G681,'Предельники 2022'!$B$4:$X$28,'Форма 1'!AI$7),2),"")</f>
        <v/>
      </c>
      <c r="O681" s="30" t="str">
        <f>IF(ISNUMBER('Форма 1'!AJ681),ROUND('Форма 1'!$I681*VLOOKUP('Форма 1'!$G681,'Предельники 2022'!$B$4:$X$28,'Форма 1'!AJ$7),2),"")</f>
        <v/>
      </c>
      <c r="P681" s="30" t="str">
        <f>IF(ISNUMBER('Форма 1'!AK681),ROUND('Форма 1'!$I681*VLOOKUP('Форма 1'!$G681,'Предельники 2022'!$B$4:$X$28,'Форма 1'!AK$7),2),"")</f>
        <v/>
      </c>
      <c r="Q681" s="30" t="str">
        <f>IF(ISNUMBER('Форма 1'!AL681),ROUND('Форма 1'!$I681*VLOOKUP('Форма 1'!$G681,'Предельники 2022'!$B$4:$X$28,'Форма 1'!AL$7),2),"")</f>
        <v/>
      </c>
      <c r="R681" s="30" t="str">
        <f>IF(ISNUMBER('Форма 1'!AM681),ROUND('Форма 1'!$I681*VLOOKUP('Форма 1'!$G681,'Предельники 2022'!$B$4:$X$28,'Форма 1'!AM$7),2),"")</f>
        <v/>
      </c>
      <c r="S681" s="93" t="str">
        <f t="shared" si="122"/>
        <v/>
      </c>
      <c r="T681" s="93" t="str">
        <f>IF(ISNUMBER('Форма 1'!AN681),INDEX('Предельники 2022'!$C$4:$X$28,MATCH('Форма 1'!$G681,'Предельники 2022'!$B$4:$B$28,0),MATCH(T$5,'Предельники 2022'!$C$3:$X$3,0)),"")</f>
        <v/>
      </c>
      <c r="U681" s="93" t="str">
        <f>IF(ISNUMBER('Форма 1'!AO681),INDEX('Предельники 2022'!$C$4:$X$28,MATCH('Форма 1'!$G681,'Предельники 2022'!$B$4:$B$28,0),MATCH(U$5,'Предельники 2022'!$C$3:$X$3,0)),"")</f>
        <v/>
      </c>
      <c r="V681" s="93" t="str">
        <f>IF(ISNUMBER('Форма 1'!AP681),INDEX('Предельники 2022'!$C$4:$X$28,MATCH('Форма 1'!$G681,'Предельники 2022'!$B$4:$B$28,0),MATCH(V$5,'Предельники 2022'!$C$3:$X$3,0)),"")</f>
        <v/>
      </c>
      <c r="W681" s="93" t="str">
        <f>IF(ISNUMBER('Форма 1'!AQ681),INDEX('Предельники 2022'!$C$4:$X$28,MATCH('Форма 1'!$G681,'Предельники 2022'!$B$4:$B$28,0),MATCH(W$5,'Предельники 2022'!$C$3:$X$3,0)),"")</f>
        <v/>
      </c>
      <c r="X681" s="30" t="str">
        <f>IF(ISNUMBER('Форма 1'!AR681),ROUND('Форма 1'!$I681*VLOOKUP('Форма 1'!$G681,'Предельники 2022'!$B$4:$X$28,'Форма 1'!AR$7),2),"")</f>
        <v/>
      </c>
      <c r="Y681" s="30" t="str">
        <f>IF(ISNUMBER('Форма 1'!AS681),ROUND('Форма 1'!$I681*VLOOKUP('Форма 1'!$G681,'Предельники 2022'!$B$4:$X$28,'Форма 1'!AS$7),2),"")</f>
        <v/>
      </c>
      <c r="Z681" s="30" t="str">
        <f>IF(ISNUMBER('Форма 1'!AT681),ROUND('Форма 1'!$I681*VLOOKUP('Форма 1'!$G681,'Предельники 2022'!$B$4:$X$28,'Форма 1'!AT$7),2),"")</f>
        <v/>
      </c>
      <c r="AA681" s="32"/>
      <c r="AB681" s="128">
        <f>'Форма 1'!T681</f>
        <v>46022</v>
      </c>
      <c r="AC681" s="130" t="str">
        <f>'Форма 1'!U681</f>
        <v>РО</v>
      </c>
    </row>
    <row r="682" spans="1:29" x14ac:dyDescent="0.25">
      <c r="A682" s="28">
        <f t="shared" si="121"/>
        <v>47</v>
      </c>
      <c r="B682" s="74" t="str">
        <f>IF(ISBLANK('Форма 1'!B682),"",'Форма 1'!B682)</f>
        <v>Пермский городской округ, город Пермь</v>
      </c>
      <c r="C682" s="87" t="s">
        <v>425</v>
      </c>
      <c r="D682" s="29">
        <f>IF(ISBLANK(C682),"Введите адрес",IF(C682='Форма 1'!C682,SUM(E682:K682,M682:S682,Форма2[[#This Row],[19]:[22]]),"Ошибка в адресе!"))</f>
        <v>1068116.05</v>
      </c>
      <c r="E682" s="30" t="str">
        <f>IF(ISNUMBER('Форма 1'!Z682),ROUND('Форма 1'!$I682*VLOOKUP('Форма 1'!$G682,'Предельники 2022'!$B$4:$X$28,'Форма 1'!Z$7),2),"")</f>
        <v/>
      </c>
      <c r="F682" s="30" t="str">
        <f>IF(ISNUMBER('Форма 1'!AA682),ROUND('Форма 1'!$I682*VLOOKUP('Форма 1'!$G682,'Предельники 2022'!$B$4:$X$28,'Форма 1'!AA$7),2),"")</f>
        <v/>
      </c>
      <c r="G682" s="30" t="str">
        <f>IF(ISNUMBER('Форма 1'!AB682),ROUND('Форма 1'!$I682*VLOOKUP('Форма 1'!$G682,'Предельники 2022'!$B$4:$X$28,'Форма 1'!AB$7),2),"")</f>
        <v/>
      </c>
      <c r="H682" s="30">
        <f>IF(ISNUMBER('Форма 1'!AC682),ROUND('Форма 1'!$I682*VLOOKUP('Форма 1'!$G682,'Предельники 2022'!$B$4:$X$28,'Форма 1'!AC$7),2),"")</f>
        <v>1068116.05</v>
      </c>
      <c r="I682" s="30" t="str">
        <f>IF(ISNUMBER('Форма 1'!AD682),ROUND('Форма 1'!$I682*VLOOKUP('Форма 1'!$G682,'Предельники 2022'!$B$4:$X$28,'Форма 1'!AD$7),2),"")</f>
        <v/>
      </c>
      <c r="J682" s="30" t="str">
        <f>IF(ISNUMBER('Форма 1'!AE682),ROUND('Форма 1'!$I682*VLOOKUP('Форма 1'!$G682,'Предельники 2022'!$B$4:$X$28,'Форма 1'!AE$7),2),"")</f>
        <v/>
      </c>
      <c r="K682" s="30" t="str">
        <f>IF(ISNUMBER('Форма 1'!AF682),ROUND('Форма 1'!$I682*VLOOKUP('Форма 1'!$G682,'Предельники 2022'!$B$4:$X$28,'Форма 1'!AF$7),2),"")</f>
        <v/>
      </c>
      <c r="L682" s="31" t="str">
        <f>IF(ISBLANK('Форма 1'!AG682),"",'Форма 1'!AG682)</f>
        <v/>
      </c>
      <c r="M682" s="32" t="str">
        <f>IF(ISBLANK('Форма 1'!AH682),"",'Форма 1'!AH682)</f>
        <v/>
      </c>
      <c r="N682" s="30" t="str">
        <f>IF(ISNUMBER('Форма 1'!AI682),ROUND('Форма 1'!$I682*VLOOKUP('Форма 1'!$G682,'Предельники 2022'!$B$4:$X$28,'Форма 1'!AI$7),2),"")</f>
        <v/>
      </c>
      <c r="O682" s="30" t="str">
        <f>IF(ISNUMBER('Форма 1'!AJ682),ROUND('Форма 1'!$I682*VLOOKUP('Форма 1'!$G682,'Предельники 2022'!$B$4:$X$28,'Форма 1'!AJ$7),2),"")</f>
        <v/>
      </c>
      <c r="P682" s="30" t="str">
        <f>IF(ISNUMBER('Форма 1'!AK682),ROUND('Форма 1'!$I682*VLOOKUP('Форма 1'!$G682,'Предельники 2022'!$B$4:$X$28,'Форма 1'!AK$7),2),"")</f>
        <v/>
      </c>
      <c r="Q682" s="30" t="str">
        <f>IF(ISNUMBER('Форма 1'!AL682),ROUND('Форма 1'!$I682*VLOOKUP('Форма 1'!$G682,'Предельники 2022'!$B$4:$X$28,'Форма 1'!AL$7),2),"")</f>
        <v/>
      </c>
      <c r="R682" s="30" t="str">
        <f>IF(ISNUMBER('Форма 1'!AM682),ROUND('Форма 1'!$I682*VLOOKUP('Форма 1'!$G682,'Предельники 2022'!$B$4:$X$28,'Форма 1'!AM$7),2),"")</f>
        <v/>
      </c>
      <c r="S682" s="93" t="str">
        <f t="shared" si="122"/>
        <v/>
      </c>
      <c r="T682" s="93" t="str">
        <f>IF(ISNUMBER('Форма 1'!AN682),INDEX('Предельники 2022'!$C$4:$X$28,MATCH('Форма 1'!$G682,'Предельники 2022'!$B$4:$B$28,0),MATCH(T$5,'Предельники 2022'!$C$3:$X$3,0)),"")</f>
        <v/>
      </c>
      <c r="U682" s="93" t="str">
        <f>IF(ISNUMBER('Форма 1'!AO682),INDEX('Предельники 2022'!$C$4:$X$28,MATCH('Форма 1'!$G682,'Предельники 2022'!$B$4:$B$28,0),MATCH(U$5,'Предельники 2022'!$C$3:$X$3,0)),"")</f>
        <v/>
      </c>
      <c r="V682" s="93" t="str">
        <f>IF(ISNUMBER('Форма 1'!AP682),INDEX('Предельники 2022'!$C$4:$X$28,MATCH('Форма 1'!$G682,'Предельники 2022'!$B$4:$B$28,0),MATCH(V$5,'Предельники 2022'!$C$3:$X$3,0)),"")</f>
        <v/>
      </c>
      <c r="W682" s="93" t="str">
        <f>IF(ISNUMBER('Форма 1'!AQ682),INDEX('Предельники 2022'!$C$4:$X$28,MATCH('Форма 1'!$G682,'Предельники 2022'!$B$4:$B$28,0),MATCH(W$5,'Предельники 2022'!$C$3:$X$3,0)),"")</f>
        <v/>
      </c>
      <c r="X682" s="30" t="str">
        <f>IF(ISNUMBER('Форма 1'!AR682),ROUND('Форма 1'!$I682*VLOOKUP('Форма 1'!$G682,'Предельники 2022'!$B$4:$X$28,'Форма 1'!AR$7),2),"")</f>
        <v/>
      </c>
      <c r="Y682" s="30" t="str">
        <f>IF(ISNUMBER('Форма 1'!AS682),ROUND('Форма 1'!$I682*VLOOKUP('Форма 1'!$G682,'Предельники 2022'!$B$4:$X$28,'Форма 1'!AS$7),2),"")</f>
        <v/>
      </c>
      <c r="Z682" s="30" t="str">
        <f>IF(ISNUMBER('Форма 1'!AT682),ROUND('Форма 1'!$I682*VLOOKUP('Форма 1'!$G682,'Предельники 2022'!$B$4:$X$28,'Форма 1'!AT$7),2),"")</f>
        <v/>
      </c>
      <c r="AA682" s="32"/>
      <c r="AB682" s="128">
        <f>'Форма 1'!T682</f>
        <v>46022</v>
      </c>
      <c r="AC682" s="130" t="str">
        <f>'Форма 1'!U682</f>
        <v>РО</v>
      </c>
    </row>
    <row r="683" spans="1:29" x14ac:dyDescent="0.25">
      <c r="A683" s="28">
        <f t="shared" si="121"/>
        <v>48</v>
      </c>
      <c r="B683" s="74" t="str">
        <f>IF(ISBLANK('Форма 1'!B683),"",'Форма 1'!B683)</f>
        <v>Пермский городской округ, город Пермь</v>
      </c>
      <c r="C683" s="87" t="s">
        <v>426</v>
      </c>
      <c r="D683" s="29">
        <f>IF(ISBLANK(C683),"Введите адрес",IF(C683='Форма 1'!C683,SUM(E683:K683,M683:S683,Форма2[[#This Row],[19]:[22]]),"Ошибка в адресе!"))</f>
        <v>886222.6</v>
      </c>
      <c r="E683" s="30" t="str">
        <f>IF(ISNUMBER('Форма 1'!Z683),ROUND('Форма 1'!$I683*VLOOKUP('Форма 1'!$G683,'Предельники 2022'!$B$4:$X$28,'Форма 1'!Z$7),2),"")</f>
        <v/>
      </c>
      <c r="F683" s="30" t="str">
        <f>IF(ISNUMBER('Форма 1'!AA683),ROUND('Форма 1'!$I683*VLOOKUP('Форма 1'!$G683,'Предельники 2022'!$B$4:$X$28,'Форма 1'!AA$7),2),"")</f>
        <v/>
      </c>
      <c r="G683" s="30" t="str">
        <f>IF(ISNUMBER('Форма 1'!AB683),ROUND('Форма 1'!$I683*VLOOKUP('Форма 1'!$G683,'Предельники 2022'!$B$4:$X$28,'Форма 1'!AB$7),2),"")</f>
        <v/>
      </c>
      <c r="H683" s="30">
        <f>IF(ISNUMBER('Форма 1'!AC683),ROUND('Форма 1'!$I683*VLOOKUP('Форма 1'!$G683,'Предельники 2022'!$B$4:$X$28,'Форма 1'!AC$7),2),"")</f>
        <v>886222.6</v>
      </c>
      <c r="I683" s="30" t="str">
        <f>IF(ISNUMBER('Форма 1'!AD683),ROUND('Форма 1'!$I683*VLOOKUP('Форма 1'!$G683,'Предельники 2022'!$B$4:$X$28,'Форма 1'!AD$7),2),"")</f>
        <v/>
      </c>
      <c r="J683" s="30" t="str">
        <f>IF(ISNUMBER('Форма 1'!AE683),ROUND('Форма 1'!$I683*VLOOKUP('Форма 1'!$G683,'Предельники 2022'!$B$4:$X$28,'Форма 1'!AE$7),2),"")</f>
        <v/>
      </c>
      <c r="K683" s="30" t="str">
        <f>IF(ISNUMBER('Форма 1'!AF683),ROUND('Форма 1'!$I683*VLOOKUP('Форма 1'!$G683,'Предельники 2022'!$B$4:$X$28,'Форма 1'!AF$7),2),"")</f>
        <v/>
      </c>
      <c r="L683" s="31" t="str">
        <f>IF(ISBLANK('Форма 1'!AG683),"",'Форма 1'!AG683)</f>
        <v/>
      </c>
      <c r="M683" s="32" t="str">
        <f>IF(ISBLANK('Форма 1'!AH683),"",'Форма 1'!AH683)</f>
        <v/>
      </c>
      <c r="N683" s="30" t="str">
        <f>IF(ISNUMBER('Форма 1'!AI683),ROUND('Форма 1'!$I683*VLOOKUP('Форма 1'!$G683,'Предельники 2022'!$B$4:$X$28,'Форма 1'!AI$7),2),"")</f>
        <v/>
      </c>
      <c r="O683" s="30" t="str">
        <f>IF(ISNUMBER('Форма 1'!AJ683),ROUND('Форма 1'!$I683*VLOOKUP('Форма 1'!$G683,'Предельники 2022'!$B$4:$X$28,'Форма 1'!AJ$7),2),"")</f>
        <v/>
      </c>
      <c r="P683" s="30" t="str">
        <f>IF(ISNUMBER('Форма 1'!AK683),ROUND('Форма 1'!$I683*VLOOKUP('Форма 1'!$G683,'Предельники 2022'!$B$4:$X$28,'Форма 1'!AK$7),2),"")</f>
        <v/>
      </c>
      <c r="Q683" s="30" t="str">
        <f>IF(ISNUMBER('Форма 1'!AL683),ROUND('Форма 1'!$I683*VLOOKUP('Форма 1'!$G683,'Предельники 2022'!$B$4:$X$28,'Форма 1'!AL$7),2),"")</f>
        <v/>
      </c>
      <c r="R683" s="30" t="str">
        <f>IF(ISNUMBER('Форма 1'!AM683),ROUND('Форма 1'!$I683*VLOOKUP('Форма 1'!$G683,'Предельники 2022'!$B$4:$X$28,'Форма 1'!AM$7),2),"")</f>
        <v/>
      </c>
      <c r="S683" s="93" t="str">
        <f t="shared" si="122"/>
        <v/>
      </c>
      <c r="T683" s="93" t="str">
        <f>IF(ISNUMBER('Форма 1'!AN683),INDEX('Предельники 2022'!$C$4:$X$28,MATCH('Форма 1'!$G683,'Предельники 2022'!$B$4:$B$28,0),MATCH(T$5,'Предельники 2022'!$C$3:$X$3,0)),"")</f>
        <v/>
      </c>
      <c r="U683" s="93" t="str">
        <f>IF(ISNUMBER('Форма 1'!AO683),INDEX('Предельники 2022'!$C$4:$X$28,MATCH('Форма 1'!$G683,'Предельники 2022'!$B$4:$B$28,0),MATCH(U$5,'Предельники 2022'!$C$3:$X$3,0)),"")</f>
        <v/>
      </c>
      <c r="V683" s="93" t="str">
        <f>IF(ISNUMBER('Форма 1'!AP683),INDEX('Предельники 2022'!$C$4:$X$28,MATCH('Форма 1'!$G683,'Предельники 2022'!$B$4:$B$28,0),MATCH(V$5,'Предельники 2022'!$C$3:$X$3,0)),"")</f>
        <v/>
      </c>
      <c r="W683" s="93" t="str">
        <f>IF(ISNUMBER('Форма 1'!AQ683),INDEX('Предельники 2022'!$C$4:$X$28,MATCH('Форма 1'!$G683,'Предельники 2022'!$B$4:$B$28,0),MATCH(W$5,'Предельники 2022'!$C$3:$X$3,0)),"")</f>
        <v/>
      </c>
      <c r="X683" s="30" t="str">
        <f>IF(ISNUMBER('Форма 1'!AR683),ROUND('Форма 1'!$I683*VLOOKUP('Форма 1'!$G683,'Предельники 2022'!$B$4:$X$28,'Форма 1'!AR$7),2),"")</f>
        <v/>
      </c>
      <c r="Y683" s="30" t="str">
        <f>IF(ISNUMBER('Форма 1'!AS683),ROUND('Форма 1'!$I683*VLOOKUP('Форма 1'!$G683,'Предельники 2022'!$B$4:$X$28,'Форма 1'!AS$7),2),"")</f>
        <v/>
      </c>
      <c r="Z683" s="30" t="str">
        <f>IF(ISNUMBER('Форма 1'!AT683),ROUND('Форма 1'!$I683*VLOOKUP('Форма 1'!$G683,'Предельники 2022'!$B$4:$X$28,'Форма 1'!AT$7),2),"")</f>
        <v/>
      </c>
      <c r="AA683" s="32"/>
      <c r="AB683" s="128">
        <f>'Форма 1'!T683</f>
        <v>46022</v>
      </c>
      <c r="AC683" s="130" t="str">
        <f>'Форма 1'!U683</f>
        <v>СС</v>
      </c>
    </row>
    <row r="684" spans="1:29" x14ac:dyDescent="0.25">
      <c r="A684" s="28">
        <f t="shared" si="121"/>
        <v>49</v>
      </c>
      <c r="B684" s="74" t="str">
        <f>IF(ISBLANK('Форма 1'!B684),"",'Форма 1'!B684)</f>
        <v>Пермский городской округ, город Пермь</v>
      </c>
      <c r="C684" s="87" t="s">
        <v>508</v>
      </c>
      <c r="D684" s="29">
        <f>IF(ISBLANK(C684),"Введите адрес",IF(C684='Форма 1'!C684,SUM(E684:K684,M684:S684,Форма2[[#This Row],[19]:[22]]),"Ошибка в адресе!"))</f>
        <v>13756902.539999999</v>
      </c>
      <c r="E684" s="30" t="str">
        <f>IF(ISNUMBER('Форма 1'!Z684),ROUND('Форма 1'!$I684*VLOOKUP('Форма 1'!$G684,'Предельники 2022'!$B$4:$X$28,'Форма 1'!Z$7),2),"")</f>
        <v/>
      </c>
      <c r="F684" s="30" t="str">
        <f>IF(ISNUMBER('Форма 1'!AA684),ROUND('Форма 1'!$I684*VLOOKUP('Форма 1'!$G684,'Предельники 2022'!$B$4:$X$28,'Форма 1'!AA$7),2),"")</f>
        <v/>
      </c>
      <c r="G684" s="30" t="str">
        <f>IF(ISNUMBER('Форма 1'!AB684),ROUND('Форма 1'!$I684*VLOOKUP('Форма 1'!$G684,'Предельники 2022'!$B$4:$X$28,'Форма 1'!AB$7),2),"")</f>
        <v/>
      </c>
      <c r="H684" s="30" t="str">
        <f>IF(ISNUMBER('Форма 1'!AC684),ROUND('Форма 1'!$I684*VLOOKUP('Форма 1'!$G684,'Предельники 2022'!$B$4:$X$28,'Форма 1'!AC$7),2),"")</f>
        <v/>
      </c>
      <c r="I684" s="30" t="str">
        <f>IF(ISNUMBER('Форма 1'!AD684),ROUND('Форма 1'!$I684*VLOOKUP('Форма 1'!$G684,'Предельники 2022'!$B$4:$X$28,'Форма 1'!AD$7),2),"")</f>
        <v/>
      </c>
      <c r="J684" s="30" t="str">
        <f>IF(ISNUMBER('Форма 1'!AE684),ROUND('Форма 1'!$I684*VLOOKUP('Форма 1'!$G684,'Предельники 2022'!$B$4:$X$28,'Форма 1'!AE$7),2),"")</f>
        <v/>
      </c>
      <c r="K684" s="30" t="str">
        <f>IF(ISNUMBER('Форма 1'!AF684),ROUND('Форма 1'!$I684*VLOOKUP('Форма 1'!$G684,'Предельники 2022'!$B$4:$X$28,'Форма 1'!AF$7),2),"")</f>
        <v/>
      </c>
      <c r="L684" s="31" t="str">
        <f>IF(ISBLANK('Форма 1'!AG684),"",'Форма 1'!AG684)</f>
        <v/>
      </c>
      <c r="M684" s="32" t="str">
        <f>IF(ISBLANK('Форма 1'!AH684),"",'Форма 1'!AH684)</f>
        <v/>
      </c>
      <c r="N684" s="30">
        <f>IF(ISNUMBER('Форма 1'!AI684),ROUND('Форма 1'!$I684*VLOOKUP('Форма 1'!$G684,'Предельники 2022'!$B$4:$X$28,'Форма 1'!AI$7),2),"")</f>
        <v>13756902.539999999</v>
      </c>
      <c r="O684" s="30" t="str">
        <f>IF(ISNUMBER('Форма 1'!AJ684),ROUND('Форма 1'!$I684*VLOOKUP('Форма 1'!$G684,'Предельники 2022'!$B$4:$X$28,'Форма 1'!AJ$7),2),"")</f>
        <v/>
      </c>
      <c r="P684" s="30" t="str">
        <f>IF(ISNUMBER('Форма 1'!AK684),ROUND('Форма 1'!$I684*VLOOKUP('Форма 1'!$G684,'Предельники 2022'!$B$4:$X$28,'Форма 1'!AK$7),2),"")</f>
        <v/>
      </c>
      <c r="Q684" s="30" t="str">
        <f>IF(ISNUMBER('Форма 1'!AL684),ROUND('Форма 1'!$I684*VLOOKUP('Форма 1'!$G684,'Предельники 2022'!$B$4:$X$28,'Форма 1'!AL$7),2),"")</f>
        <v/>
      </c>
      <c r="R684" s="30" t="str">
        <f>IF(ISNUMBER('Форма 1'!AM684),ROUND('Форма 1'!$I684*VLOOKUP('Форма 1'!$G684,'Предельники 2022'!$B$4:$X$28,'Форма 1'!AM$7),2),"")</f>
        <v/>
      </c>
      <c r="S684" s="93" t="str">
        <f t="shared" si="122"/>
        <v/>
      </c>
      <c r="T684" s="93" t="str">
        <f>IF(ISNUMBER('Форма 1'!AN684),INDEX('Предельники 2022'!$C$4:$X$28,MATCH('Форма 1'!$G684,'Предельники 2022'!$B$4:$B$28,0),MATCH(T$5,'Предельники 2022'!$C$3:$X$3,0)),"")</f>
        <v/>
      </c>
      <c r="U684" s="93" t="str">
        <f>IF(ISNUMBER('Форма 1'!AO684),INDEX('Предельники 2022'!$C$4:$X$28,MATCH('Форма 1'!$G684,'Предельники 2022'!$B$4:$B$28,0),MATCH(U$5,'Предельники 2022'!$C$3:$X$3,0)),"")</f>
        <v/>
      </c>
      <c r="V684" s="93" t="str">
        <f>IF(ISNUMBER('Форма 1'!AP684),INDEX('Предельники 2022'!$C$4:$X$28,MATCH('Форма 1'!$G684,'Предельники 2022'!$B$4:$B$28,0),MATCH(V$5,'Предельники 2022'!$C$3:$X$3,0)),"")</f>
        <v/>
      </c>
      <c r="W684" s="93" t="str">
        <f>IF(ISNUMBER('Форма 1'!AQ684),INDEX('Предельники 2022'!$C$4:$X$28,MATCH('Форма 1'!$G684,'Предельники 2022'!$B$4:$B$28,0),MATCH(W$5,'Предельники 2022'!$C$3:$X$3,0)),"")</f>
        <v/>
      </c>
      <c r="X684" s="30" t="str">
        <f>IF(ISNUMBER('Форма 1'!AR684),ROUND('Форма 1'!$I684*VLOOKUP('Форма 1'!$G684,'Предельники 2022'!$B$4:$X$28,'Форма 1'!AR$7),2),"")</f>
        <v/>
      </c>
      <c r="Y684" s="30" t="str">
        <f>IF(ISNUMBER('Форма 1'!AS684),ROUND('Форма 1'!$I684*VLOOKUP('Форма 1'!$G684,'Предельники 2022'!$B$4:$X$28,'Форма 1'!AS$7),2),"")</f>
        <v/>
      </c>
      <c r="Z684" s="30" t="str">
        <f>IF(ISNUMBER('Форма 1'!AT684),ROUND('Форма 1'!$I684*VLOOKUP('Форма 1'!$G684,'Предельники 2022'!$B$4:$X$28,'Форма 1'!AT$7),2),"")</f>
        <v/>
      </c>
      <c r="AA684" s="32"/>
      <c r="AB684" s="128">
        <f>'Форма 1'!T684</f>
        <v>46022</v>
      </c>
      <c r="AC684" s="130" t="str">
        <f>'Форма 1'!U684</f>
        <v>СС</v>
      </c>
    </row>
    <row r="685" spans="1:29" x14ac:dyDescent="0.25">
      <c r="A685" s="28">
        <f t="shared" si="121"/>
        <v>50</v>
      </c>
      <c r="B685" s="74" t="str">
        <f>IF(ISBLANK('Форма 1'!B685),"",'Форма 1'!B685)</f>
        <v>Пермский городской округ, город Пермь</v>
      </c>
      <c r="C685" s="87" t="s">
        <v>549</v>
      </c>
      <c r="D685" s="29">
        <f>IF(ISBLANK(C685),"Введите адрес",IF(C685='Форма 1'!C685,SUM(E685:K685,M685:S685,Форма2[[#This Row],[19]:[22]]),"Ошибка в адресе!"))</f>
        <v>22065337.780000001</v>
      </c>
      <c r="E685" s="30" t="str">
        <f>IF(ISNUMBER('Форма 1'!Z685),ROUND('Форма 1'!$I685*VLOOKUP('Форма 1'!$G685,'Предельники 2022'!$B$4:$X$28,'Форма 1'!Z$7),2),"")</f>
        <v/>
      </c>
      <c r="F685" s="30" t="str">
        <f>IF(ISNUMBER('Форма 1'!AA685),ROUND('Форма 1'!$I685*VLOOKUP('Форма 1'!$G685,'Предельники 2022'!$B$4:$X$28,'Форма 1'!AA$7),2),"")</f>
        <v/>
      </c>
      <c r="G685" s="30" t="str">
        <f>IF(ISNUMBER('Форма 1'!AB685),ROUND('Форма 1'!$I685*VLOOKUP('Форма 1'!$G685,'Предельники 2022'!$B$4:$X$28,'Форма 1'!AB$7),2),"")</f>
        <v/>
      </c>
      <c r="H685" s="30" t="str">
        <f>IF(ISNUMBER('Форма 1'!AC685),ROUND('Форма 1'!$I685*VLOOKUP('Форма 1'!$G685,'Предельники 2022'!$B$4:$X$28,'Форма 1'!AC$7),2),"")</f>
        <v/>
      </c>
      <c r="I685" s="30" t="str">
        <f>IF(ISNUMBER('Форма 1'!AD685),ROUND('Форма 1'!$I685*VLOOKUP('Форма 1'!$G685,'Предельники 2022'!$B$4:$X$28,'Форма 1'!AD$7),2),"")</f>
        <v/>
      </c>
      <c r="J685" s="30" t="str">
        <f>IF(ISNUMBER('Форма 1'!AE685),ROUND('Форма 1'!$I685*VLOOKUP('Форма 1'!$G685,'Предельники 2022'!$B$4:$X$28,'Форма 1'!AE$7),2),"")</f>
        <v/>
      </c>
      <c r="K685" s="30" t="str">
        <f>IF(ISNUMBER('Форма 1'!AF685),ROUND('Форма 1'!$I685*VLOOKUP('Форма 1'!$G685,'Предельники 2022'!$B$4:$X$28,'Форма 1'!AF$7),2),"")</f>
        <v/>
      </c>
      <c r="L685" s="31" t="str">
        <f>IF(ISBLANK('Форма 1'!AG685),"",'Форма 1'!AG685)</f>
        <v/>
      </c>
      <c r="M685" s="32" t="str">
        <f>IF(ISBLANK('Форма 1'!AH685),"",'Форма 1'!AH685)</f>
        <v/>
      </c>
      <c r="N685" s="30" t="str">
        <f>IF(ISNUMBER('Форма 1'!AI685),ROUND('Форма 1'!$I685*VLOOKUP('Форма 1'!$G685,'Предельники 2022'!$B$4:$X$28,'Форма 1'!AI$7),2),"")</f>
        <v/>
      </c>
      <c r="O685" s="30">
        <f>IF(ISNUMBER('Форма 1'!AJ685),ROUND('Форма 1'!$I685*VLOOKUP('Форма 1'!$G685,'Предельники 2022'!$B$4:$X$28,'Форма 1'!AJ$7),2),"")</f>
        <v>22065337.780000001</v>
      </c>
      <c r="P685" s="30" t="str">
        <f>IF(ISNUMBER('Форма 1'!AK685),ROUND('Форма 1'!$I685*VLOOKUP('Форма 1'!$G685,'Предельники 2022'!$B$4:$X$28,'Форма 1'!AK$7),2),"")</f>
        <v/>
      </c>
      <c r="Q685" s="30" t="str">
        <f>IF(ISNUMBER('Форма 1'!AL685),ROUND('Форма 1'!$I685*VLOOKUP('Форма 1'!$G685,'Предельники 2022'!$B$4:$X$28,'Форма 1'!AL$7),2),"")</f>
        <v/>
      </c>
      <c r="R685" s="30" t="str">
        <f>IF(ISNUMBER('Форма 1'!AM685),ROUND('Форма 1'!$I685*VLOOKUP('Форма 1'!$G685,'Предельники 2022'!$B$4:$X$28,'Форма 1'!AM$7),2),"")</f>
        <v/>
      </c>
      <c r="S685" s="93" t="str">
        <f t="shared" si="122"/>
        <v/>
      </c>
      <c r="T685" s="93" t="str">
        <f>IF(ISNUMBER('Форма 1'!AN685),INDEX('Предельники 2022'!$C$4:$X$28,MATCH('Форма 1'!$G685,'Предельники 2022'!$B$4:$B$28,0),MATCH(T$5,'Предельники 2022'!$C$3:$X$3,0)),"")</f>
        <v/>
      </c>
      <c r="U685" s="93" t="str">
        <f>IF(ISNUMBER('Форма 1'!AO685),INDEX('Предельники 2022'!$C$4:$X$28,MATCH('Форма 1'!$G685,'Предельники 2022'!$B$4:$B$28,0),MATCH(U$5,'Предельники 2022'!$C$3:$X$3,0)),"")</f>
        <v/>
      </c>
      <c r="V685" s="93" t="str">
        <f>IF(ISNUMBER('Форма 1'!AP685),INDEX('Предельники 2022'!$C$4:$X$28,MATCH('Форма 1'!$G685,'Предельники 2022'!$B$4:$B$28,0),MATCH(V$5,'Предельники 2022'!$C$3:$X$3,0)),"")</f>
        <v/>
      </c>
      <c r="W685" s="93" t="str">
        <f>IF(ISNUMBER('Форма 1'!AQ685),INDEX('Предельники 2022'!$C$4:$X$28,MATCH('Форма 1'!$G685,'Предельники 2022'!$B$4:$B$28,0),MATCH(W$5,'Предельники 2022'!$C$3:$X$3,0)),"")</f>
        <v/>
      </c>
      <c r="X685" s="30" t="str">
        <f>IF(ISNUMBER('Форма 1'!AR685),ROUND('Форма 1'!$I685*VLOOKUP('Форма 1'!$G685,'Предельники 2022'!$B$4:$X$28,'Форма 1'!AR$7),2),"")</f>
        <v/>
      </c>
      <c r="Y685" s="30" t="str">
        <f>IF(ISNUMBER('Форма 1'!AS685),ROUND('Форма 1'!$I685*VLOOKUP('Форма 1'!$G685,'Предельники 2022'!$B$4:$X$28,'Форма 1'!AS$7),2),"")</f>
        <v/>
      </c>
      <c r="Z685" s="30" t="str">
        <f>IF(ISNUMBER('Форма 1'!AT685),ROUND('Форма 1'!$I685*VLOOKUP('Форма 1'!$G685,'Предельники 2022'!$B$4:$X$28,'Форма 1'!AT$7),2),"")</f>
        <v/>
      </c>
      <c r="AA685" s="32"/>
      <c r="AB685" s="128">
        <f>'Форма 1'!T685</f>
        <v>46022</v>
      </c>
      <c r="AC685" s="130" t="str">
        <f>'Форма 1'!U685</f>
        <v>СС</v>
      </c>
    </row>
    <row r="686" spans="1:29" x14ac:dyDescent="0.25">
      <c r="A686" s="28">
        <f t="shared" si="121"/>
        <v>51</v>
      </c>
      <c r="B686" s="74" t="str">
        <f>IF(ISBLANK('Форма 1'!B686),"",'Форма 1'!B686)</f>
        <v>Пермский городской округ, город Пермь</v>
      </c>
      <c r="C686" s="87" t="s">
        <v>345</v>
      </c>
      <c r="D686" s="29">
        <f>IF(ISBLANK(C686),"Введите адрес",IF(C686='Форма 1'!C686,SUM(E686:K686,M686:S686,Форма2[[#This Row],[19]:[22]]),"Ошибка в адресе!"))</f>
        <v>1583927.16</v>
      </c>
      <c r="E686" s="30">
        <f>IF(ISNUMBER('Форма 1'!Z686),ROUND('Форма 1'!$I686*VLOOKUP('Форма 1'!$G686,'Предельники 2022'!$B$4:$X$28,'Форма 1'!Z$7),2),"")</f>
        <v>1583927.16</v>
      </c>
      <c r="F686" s="30" t="str">
        <f>IF(ISNUMBER('Форма 1'!AA686),ROUND('Форма 1'!$I686*VLOOKUP('Форма 1'!$G686,'Предельники 2022'!$B$4:$X$28,'Форма 1'!AA$7),2),"")</f>
        <v/>
      </c>
      <c r="G686" s="30" t="str">
        <f>IF(ISNUMBER('Форма 1'!AB686),ROUND('Форма 1'!$I686*VLOOKUP('Форма 1'!$G686,'Предельники 2022'!$B$4:$X$28,'Форма 1'!AB$7),2),"")</f>
        <v/>
      </c>
      <c r="H686" s="30" t="str">
        <f>IF(ISNUMBER('Форма 1'!AC686),ROUND('Форма 1'!$I686*VLOOKUP('Форма 1'!$G686,'Предельники 2022'!$B$4:$X$28,'Форма 1'!AC$7),2),"")</f>
        <v/>
      </c>
      <c r="I686" s="30" t="str">
        <f>IF(ISNUMBER('Форма 1'!AD686),ROUND('Форма 1'!$I686*VLOOKUP('Форма 1'!$G686,'Предельники 2022'!$B$4:$X$28,'Форма 1'!AD$7),2),"")</f>
        <v/>
      </c>
      <c r="J686" s="30" t="str">
        <f>IF(ISNUMBER('Форма 1'!AE686),ROUND('Форма 1'!$I686*VLOOKUP('Форма 1'!$G686,'Предельники 2022'!$B$4:$X$28,'Форма 1'!AE$7),2),"")</f>
        <v/>
      </c>
      <c r="K686" s="30" t="str">
        <f>IF(ISNUMBER('Форма 1'!AF686),ROUND('Форма 1'!$I686*VLOOKUP('Форма 1'!$G686,'Предельники 2022'!$B$4:$X$28,'Форма 1'!AF$7),2),"")</f>
        <v/>
      </c>
      <c r="L686" s="31" t="str">
        <f>IF(ISBLANK('Форма 1'!AG686),"",'Форма 1'!AG686)</f>
        <v/>
      </c>
      <c r="M686" s="32" t="str">
        <f>IF(ISBLANK('Форма 1'!AH686),"",'Форма 1'!AH686)</f>
        <v/>
      </c>
      <c r="N686" s="30" t="str">
        <f>IF(ISNUMBER('Форма 1'!AI686),ROUND('Форма 1'!$I686*VLOOKUP('Форма 1'!$G686,'Предельники 2022'!$B$4:$X$28,'Форма 1'!AI$7),2),"")</f>
        <v/>
      </c>
      <c r="O686" s="30" t="str">
        <f>IF(ISNUMBER('Форма 1'!AJ686),ROUND('Форма 1'!$I686*VLOOKUP('Форма 1'!$G686,'Предельники 2022'!$B$4:$X$28,'Форма 1'!AJ$7),2),"")</f>
        <v/>
      </c>
      <c r="P686" s="30" t="str">
        <f>IF(ISNUMBER('Форма 1'!AK686),ROUND('Форма 1'!$I686*VLOOKUP('Форма 1'!$G686,'Предельники 2022'!$B$4:$X$28,'Форма 1'!AK$7),2),"")</f>
        <v/>
      </c>
      <c r="Q686" s="30" t="str">
        <f>IF(ISNUMBER('Форма 1'!AL686),ROUND('Форма 1'!$I686*VLOOKUP('Форма 1'!$G686,'Предельники 2022'!$B$4:$X$28,'Форма 1'!AL$7),2),"")</f>
        <v/>
      </c>
      <c r="R686" s="30" t="str">
        <f>IF(ISNUMBER('Форма 1'!AM686),ROUND('Форма 1'!$I686*VLOOKUP('Форма 1'!$G686,'Предельники 2022'!$B$4:$X$28,'Форма 1'!AM$7),2),"")</f>
        <v/>
      </c>
      <c r="S686" s="93" t="str">
        <f t="shared" si="122"/>
        <v/>
      </c>
      <c r="T686" s="93" t="str">
        <f>IF(ISNUMBER('Форма 1'!AN686),INDEX('Предельники 2022'!$C$4:$X$28,MATCH('Форма 1'!$G686,'Предельники 2022'!$B$4:$B$28,0),MATCH(T$5,'Предельники 2022'!$C$3:$X$3,0)),"")</f>
        <v/>
      </c>
      <c r="U686" s="93" t="str">
        <f>IF(ISNUMBER('Форма 1'!AO686),INDEX('Предельники 2022'!$C$4:$X$28,MATCH('Форма 1'!$G686,'Предельники 2022'!$B$4:$B$28,0),MATCH(U$5,'Предельники 2022'!$C$3:$X$3,0)),"")</f>
        <v/>
      </c>
      <c r="V686" s="93" t="str">
        <f>IF(ISNUMBER('Форма 1'!AP686),INDEX('Предельники 2022'!$C$4:$X$28,MATCH('Форма 1'!$G686,'Предельники 2022'!$B$4:$B$28,0),MATCH(V$5,'Предельники 2022'!$C$3:$X$3,0)),"")</f>
        <v/>
      </c>
      <c r="W686" s="93" t="str">
        <f>IF(ISNUMBER('Форма 1'!AQ686),INDEX('Предельники 2022'!$C$4:$X$28,MATCH('Форма 1'!$G686,'Предельники 2022'!$B$4:$B$28,0),MATCH(W$5,'Предельники 2022'!$C$3:$X$3,0)),"")</f>
        <v/>
      </c>
      <c r="X686" s="30" t="str">
        <f>IF(ISNUMBER('Форма 1'!AR686),ROUND('Форма 1'!$I686*VLOOKUP('Форма 1'!$G686,'Предельники 2022'!$B$4:$X$28,'Форма 1'!AR$7),2),"")</f>
        <v/>
      </c>
      <c r="Y686" s="30" t="str">
        <f>IF(ISNUMBER('Форма 1'!AS686),ROUND('Форма 1'!$I686*VLOOKUP('Форма 1'!$G686,'Предельники 2022'!$B$4:$X$28,'Форма 1'!AS$7),2),"")</f>
        <v/>
      </c>
      <c r="Z686" s="30" t="str">
        <f>IF(ISNUMBER('Форма 1'!AT686),ROUND('Форма 1'!$I686*VLOOKUP('Форма 1'!$G686,'Предельники 2022'!$B$4:$X$28,'Форма 1'!AT$7),2),"")</f>
        <v/>
      </c>
      <c r="AA686" s="32"/>
      <c r="AB686" s="128">
        <f>'Форма 1'!T686</f>
        <v>46022</v>
      </c>
      <c r="AC686" s="130" t="str">
        <f>'Форма 1'!U686</f>
        <v>СС</v>
      </c>
    </row>
    <row r="687" spans="1:29" x14ac:dyDescent="0.25">
      <c r="A687" s="28">
        <f t="shared" si="121"/>
        <v>52</v>
      </c>
      <c r="B687" s="74" t="str">
        <f>IF(ISBLANK('Форма 1'!B687),"",'Форма 1'!B687)</f>
        <v>Пермский городской округ, город Пермь</v>
      </c>
      <c r="C687" s="87" t="s">
        <v>32</v>
      </c>
      <c r="D687" s="29">
        <f>IF(ISBLANK(C687),"Введите адрес",IF(C687='Форма 1'!C687,SUM(E687:K687,M687:S687,Форма2[[#This Row],[19]:[22]]),"Ошибка в адресе!"))</f>
        <v>5046575.8800000008</v>
      </c>
      <c r="E687" s="30">
        <f>IF(ISNUMBER('Форма 1'!Z687),ROUND('Форма 1'!$I687*VLOOKUP('Форма 1'!$G687,'Предельники 2022'!$B$4:$X$28,'Форма 1'!Z$7),2),"")</f>
        <v>2689709.2</v>
      </c>
      <c r="F687" s="30" t="str">
        <f>IF(ISNUMBER('Форма 1'!AA687),ROUND('Форма 1'!$I687*VLOOKUP('Форма 1'!$G687,'Предельники 2022'!$B$4:$X$28,'Форма 1'!AA$7),2),"")</f>
        <v/>
      </c>
      <c r="G687" s="30" t="str">
        <f>IF(ISNUMBER('Форма 1'!AB687),ROUND('Форма 1'!$I687*VLOOKUP('Форма 1'!$G687,'Предельники 2022'!$B$4:$X$28,'Форма 1'!AB$7),2),"")</f>
        <v/>
      </c>
      <c r="H687" s="30" t="str">
        <f>IF(ISNUMBER('Форма 1'!AC687),ROUND('Форма 1'!$I687*VLOOKUP('Форма 1'!$G687,'Предельники 2022'!$B$4:$X$28,'Форма 1'!AC$7),2),"")</f>
        <v/>
      </c>
      <c r="I687" s="30" t="str">
        <f>IF(ISNUMBER('Форма 1'!AD687),ROUND('Форма 1'!$I687*VLOOKUP('Форма 1'!$G687,'Предельники 2022'!$B$4:$X$28,'Форма 1'!AD$7),2),"")</f>
        <v/>
      </c>
      <c r="J687" s="30">
        <f>IF(ISNUMBER('Форма 1'!AE687),ROUND('Форма 1'!$I687*VLOOKUP('Форма 1'!$G687,'Предельники 2022'!$B$4:$X$28,'Форма 1'!AE$7),2),"")</f>
        <v>2356866.6800000002</v>
      </c>
      <c r="K687" s="30" t="str">
        <f>IF(ISNUMBER('Форма 1'!AF687),ROUND('Форма 1'!$I687*VLOOKUP('Форма 1'!$G687,'Предельники 2022'!$B$4:$X$28,'Форма 1'!AF$7),2),"")</f>
        <v/>
      </c>
      <c r="L687" s="31" t="str">
        <f>IF(ISBLANK('Форма 1'!AG687),"",'Форма 1'!AG687)</f>
        <v/>
      </c>
      <c r="M687" s="32" t="str">
        <f>IF(ISBLANK('Форма 1'!AH687),"",'Форма 1'!AH687)</f>
        <v/>
      </c>
      <c r="N687" s="30" t="str">
        <f>IF(ISNUMBER('Форма 1'!AI687),ROUND('Форма 1'!$I687*VLOOKUP('Форма 1'!$G687,'Предельники 2022'!$B$4:$X$28,'Форма 1'!AI$7),2),"")</f>
        <v/>
      </c>
      <c r="O687" s="30" t="str">
        <f>IF(ISNUMBER('Форма 1'!AJ687),ROUND('Форма 1'!$I687*VLOOKUP('Форма 1'!$G687,'Предельники 2022'!$B$4:$X$28,'Форма 1'!AJ$7),2),"")</f>
        <v/>
      </c>
      <c r="P687" s="30" t="str">
        <f>IF(ISNUMBER('Форма 1'!AK687),ROUND('Форма 1'!$I687*VLOOKUP('Форма 1'!$G687,'Предельники 2022'!$B$4:$X$28,'Форма 1'!AK$7),2),"")</f>
        <v/>
      </c>
      <c r="Q687" s="30" t="str">
        <f>IF(ISNUMBER('Форма 1'!AL687),ROUND('Форма 1'!$I687*VLOOKUP('Форма 1'!$G687,'Предельники 2022'!$B$4:$X$28,'Форма 1'!AL$7),2),"")</f>
        <v/>
      </c>
      <c r="R687" s="30" t="str">
        <f>IF(ISNUMBER('Форма 1'!AM687),ROUND('Форма 1'!$I687*VLOOKUP('Форма 1'!$G687,'Предельники 2022'!$B$4:$X$28,'Форма 1'!AM$7),2),"")</f>
        <v/>
      </c>
      <c r="S687" s="93" t="str">
        <f t="shared" si="122"/>
        <v/>
      </c>
      <c r="T687" s="93" t="str">
        <f>IF(ISNUMBER('Форма 1'!AN687),INDEX('Предельники 2022'!$C$4:$X$28,MATCH('Форма 1'!$G687,'Предельники 2022'!$B$4:$B$28,0),MATCH(T$5,'Предельники 2022'!$C$3:$X$3,0)),"")</f>
        <v/>
      </c>
      <c r="U687" s="93" t="str">
        <f>IF(ISNUMBER('Форма 1'!AO687),INDEX('Предельники 2022'!$C$4:$X$28,MATCH('Форма 1'!$G687,'Предельники 2022'!$B$4:$B$28,0),MATCH(U$5,'Предельники 2022'!$C$3:$X$3,0)),"")</f>
        <v/>
      </c>
      <c r="V687" s="93" t="str">
        <f>IF(ISNUMBER('Форма 1'!AP687),INDEX('Предельники 2022'!$C$4:$X$28,MATCH('Форма 1'!$G687,'Предельники 2022'!$B$4:$B$28,0),MATCH(V$5,'Предельники 2022'!$C$3:$X$3,0)),"")</f>
        <v/>
      </c>
      <c r="W687" s="93" t="str">
        <f>IF(ISNUMBER('Форма 1'!AQ687),INDEX('Предельники 2022'!$C$4:$X$28,MATCH('Форма 1'!$G687,'Предельники 2022'!$B$4:$B$28,0),MATCH(W$5,'Предельники 2022'!$C$3:$X$3,0)),"")</f>
        <v/>
      </c>
      <c r="X687" s="30" t="str">
        <f>IF(ISNUMBER('Форма 1'!AR687),ROUND('Форма 1'!$I687*VLOOKUP('Форма 1'!$G687,'Предельники 2022'!$B$4:$X$28,'Форма 1'!AR$7),2),"")</f>
        <v/>
      </c>
      <c r="Y687" s="30" t="str">
        <f>IF(ISNUMBER('Форма 1'!AS687),ROUND('Форма 1'!$I687*VLOOKUP('Форма 1'!$G687,'Предельники 2022'!$B$4:$X$28,'Форма 1'!AS$7),2),"")</f>
        <v/>
      </c>
      <c r="Z687" s="30" t="str">
        <f>IF(ISNUMBER('Форма 1'!AT687),ROUND('Форма 1'!$I687*VLOOKUP('Форма 1'!$G687,'Предельники 2022'!$B$4:$X$28,'Форма 1'!AT$7),2),"")</f>
        <v/>
      </c>
      <c r="AA687" s="32"/>
      <c r="AB687" s="128">
        <f>'Форма 1'!T687</f>
        <v>46022</v>
      </c>
      <c r="AC687" s="130" t="str">
        <f>'Форма 1'!U687</f>
        <v>РО</v>
      </c>
    </row>
    <row r="688" spans="1:29" x14ac:dyDescent="0.25">
      <c r="A688" s="28">
        <f t="shared" si="121"/>
        <v>53</v>
      </c>
      <c r="B688" s="74" t="str">
        <f>IF(ISBLANK('Форма 1'!B688),"",'Форма 1'!B688)</f>
        <v>Пермский городской округ, город Пермь</v>
      </c>
      <c r="C688" s="87" t="s">
        <v>388</v>
      </c>
      <c r="D688" s="29">
        <f>IF(ISBLANK(C688),"Введите адрес",IF(C688='Форма 1'!C688,SUM(E688:K688,M688:S688,Форма2[[#This Row],[19]:[22]]),"Ошибка в адресе!"))</f>
        <v>41586430.799999997</v>
      </c>
      <c r="E688" s="30" t="str">
        <f>IF(ISNUMBER('Форма 1'!Z688),ROUND('Форма 1'!$I688*VLOOKUP('Форма 1'!$G688,'Предельники 2022'!$B$4:$X$28,'Форма 1'!Z$7),2),"")</f>
        <v/>
      </c>
      <c r="F688" s="30">
        <f>IF(ISNUMBER('Форма 1'!AA688),ROUND('Форма 1'!$I688*VLOOKUP('Форма 1'!$G688,'Предельники 2022'!$B$4:$X$28,'Форма 1'!AA$7),2),"")</f>
        <v>12097393.32</v>
      </c>
      <c r="G688" s="30" t="str">
        <f>IF(ISNUMBER('Форма 1'!AB688),ROUND('Форма 1'!$I688*VLOOKUP('Форма 1'!$G688,'Предельники 2022'!$B$4:$X$28,'Форма 1'!AB$7),2),"")</f>
        <v/>
      </c>
      <c r="H688" s="30">
        <f>IF(ISNUMBER('Форма 1'!AC688),ROUND('Форма 1'!$I688*VLOOKUP('Форма 1'!$G688,'Предельники 2022'!$B$4:$X$28,'Форма 1'!AC$7),2),"")</f>
        <v>1580961.3</v>
      </c>
      <c r="I688" s="30">
        <f>IF(ISNUMBER('Форма 1'!AD688),ROUND('Форма 1'!$I688*VLOOKUP('Форма 1'!$G688,'Предельники 2022'!$B$4:$X$28,'Форма 1'!AD$7),2),"")</f>
        <v>4165159.5</v>
      </c>
      <c r="J688" s="30" t="str">
        <f>IF(ISNUMBER('Форма 1'!AE688),ROUND('Форма 1'!$I688*VLOOKUP('Форма 1'!$G688,'Предельники 2022'!$B$4:$X$28,'Форма 1'!AE$7),2),"")</f>
        <v/>
      </c>
      <c r="K688" s="30" t="str">
        <f>IF(ISNUMBER('Форма 1'!AF688),ROUND('Форма 1'!$I688*VLOOKUP('Форма 1'!$G688,'Предельники 2022'!$B$4:$X$28,'Форма 1'!AF$7),2),"")</f>
        <v/>
      </c>
      <c r="L688" s="31" t="str">
        <f>IF(ISBLANK('Форма 1'!AG688),"",'Форма 1'!AG688)</f>
        <v/>
      </c>
      <c r="M688" s="32" t="str">
        <f>IF(ISBLANK('Форма 1'!AH688),"",'Форма 1'!AH688)</f>
        <v/>
      </c>
      <c r="N688" s="30" t="str">
        <f>IF(ISNUMBER('Форма 1'!AI688),ROUND('Форма 1'!$I688*VLOOKUP('Форма 1'!$G688,'Предельники 2022'!$B$4:$X$28,'Форма 1'!AI$7),2),"")</f>
        <v/>
      </c>
      <c r="O688" s="30">
        <f>IF(ISNUMBER('Форма 1'!AJ688),ROUND('Форма 1'!$I688*VLOOKUP('Форма 1'!$G688,'Предельники 2022'!$B$4:$X$28,'Форма 1'!AJ$7),2),"")</f>
        <v>23742916.68</v>
      </c>
      <c r="P688" s="30" t="str">
        <f>IF(ISNUMBER('Форма 1'!AK688),ROUND('Форма 1'!$I688*VLOOKUP('Форма 1'!$G688,'Предельники 2022'!$B$4:$X$28,'Форма 1'!AK$7),2),"")</f>
        <v/>
      </c>
      <c r="Q688" s="30" t="str">
        <f>IF(ISNUMBER('Форма 1'!AL688),ROUND('Форма 1'!$I688*VLOOKUP('Форма 1'!$G688,'Предельники 2022'!$B$4:$X$28,'Форма 1'!AL$7),2),"")</f>
        <v/>
      </c>
      <c r="R688" s="30" t="str">
        <f>IF(ISNUMBER('Форма 1'!AM688),ROUND('Форма 1'!$I688*VLOOKUP('Форма 1'!$G688,'Предельники 2022'!$B$4:$X$28,'Форма 1'!AM$7),2),"")</f>
        <v/>
      </c>
      <c r="S688" s="93" t="str">
        <f t="shared" si="122"/>
        <v/>
      </c>
      <c r="T688" s="93" t="str">
        <f>IF(ISNUMBER('Форма 1'!AN688),INDEX('Предельники 2022'!$C$4:$X$28,MATCH('Форма 1'!$G688,'Предельники 2022'!$B$4:$B$28,0),MATCH(T$5,'Предельники 2022'!$C$3:$X$3,0)),"")</f>
        <v/>
      </c>
      <c r="U688" s="93" t="str">
        <f>IF(ISNUMBER('Форма 1'!AO688),INDEX('Предельники 2022'!$C$4:$X$28,MATCH('Форма 1'!$G688,'Предельники 2022'!$B$4:$B$28,0),MATCH(U$5,'Предельники 2022'!$C$3:$X$3,0)),"")</f>
        <v/>
      </c>
      <c r="V688" s="93" t="str">
        <f>IF(ISNUMBER('Форма 1'!AP688),INDEX('Предельники 2022'!$C$4:$X$28,MATCH('Форма 1'!$G688,'Предельники 2022'!$B$4:$B$28,0),MATCH(V$5,'Предельники 2022'!$C$3:$X$3,0)),"")</f>
        <v/>
      </c>
      <c r="W688" s="93" t="str">
        <f>IF(ISNUMBER('Форма 1'!AQ688),INDEX('Предельники 2022'!$C$4:$X$28,MATCH('Форма 1'!$G688,'Предельники 2022'!$B$4:$B$28,0),MATCH(W$5,'Предельники 2022'!$C$3:$X$3,0)),"")</f>
        <v/>
      </c>
      <c r="X688" s="30" t="str">
        <f>IF(ISNUMBER('Форма 1'!AR688),ROUND('Форма 1'!$I688*VLOOKUP('Форма 1'!$G688,'Предельники 2022'!$B$4:$X$28,'Форма 1'!AR$7),2),"")</f>
        <v/>
      </c>
      <c r="Y688" s="30" t="str">
        <f>IF(ISNUMBER('Форма 1'!AS688),ROUND('Форма 1'!$I688*VLOOKUP('Форма 1'!$G688,'Предельники 2022'!$B$4:$X$28,'Форма 1'!AS$7),2),"")</f>
        <v/>
      </c>
      <c r="Z688" s="30" t="str">
        <f>IF(ISNUMBER('Форма 1'!AT688),ROUND('Форма 1'!$I688*VLOOKUP('Форма 1'!$G688,'Предельники 2022'!$B$4:$X$28,'Форма 1'!AT$7),2),"")</f>
        <v/>
      </c>
      <c r="AA688" s="32"/>
      <c r="AB688" s="128">
        <f>'Форма 1'!T688</f>
        <v>46022</v>
      </c>
      <c r="AC688" s="130" t="str">
        <f>'Форма 1'!U688</f>
        <v>СС</v>
      </c>
    </row>
    <row r="689" spans="1:29" x14ac:dyDescent="0.25">
      <c r="A689" s="28">
        <f t="shared" si="121"/>
        <v>54</v>
      </c>
      <c r="B689" s="74" t="str">
        <f>IF(ISBLANK('Форма 1'!B689),"",'Форма 1'!B689)</f>
        <v>Пермский городской округ, город Пермь</v>
      </c>
      <c r="C689" s="87" t="s">
        <v>220</v>
      </c>
      <c r="D689" s="29">
        <f>IF(ISBLANK(C689),"Введите адрес",IF(C689='Форма 1'!C689,SUM(E689:K689,M689:S689,Форма2[[#This Row],[19]:[22]]),"Ошибка в адресе!"))</f>
        <v>15970382.619999999</v>
      </c>
      <c r="E689" s="30" t="str">
        <f>IF(ISNUMBER('Форма 1'!Z689),ROUND('Форма 1'!$I689*VLOOKUP('Форма 1'!$G689,'Предельники 2022'!$B$4:$X$28,'Форма 1'!Z$7),2),"")</f>
        <v/>
      </c>
      <c r="F689" s="30" t="str">
        <f>IF(ISNUMBER('Форма 1'!AA689),ROUND('Форма 1'!$I689*VLOOKUP('Форма 1'!$G689,'Предельники 2022'!$B$4:$X$28,'Форма 1'!AA$7),2),"")</f>
        <v/>
      </c>
      <c r="G689" s="30" t="str">
        <f>IF(ISNUMBER('Форма 1'!AB689),ROUND('Форма 1'!$I689*VLOOKUP('Форма 1'!$G689,'Предельники 2022'!$B$4:$X$28,'Форма 1'!AB$7),2),"")</f>
        <v/>
      </c>
      <c r="H689" s="30" t="str">
        <f>IF(ISNUMBER('Форма 1'!AC689),ROUND('Форма 1'!$I689*VLOOKUP('Форма 1'!$G689,'Предельники 2022'!$B$4:$X$28,'Форма 1'!AC$7),2),"")</f>
        <v/>
      </c>
      <c r="I689" s="30" t="str">
        <f>IF(ISNUMBER('Форма 1'!AD689),ROUND('Форма 1'!$I689*VLOOKUP('Форма 1'!$G689,'Предельники 2022'!$B$4:$X$28,'Форма 1'!AD$7),2),"")</f>
        <v/>
      </c>
      <c r="J689" s="30" t="str">
        <f>IF(ISNUMBER('Форма 1'!AE689),ROUND('Форма 1'!$I689*VLOOKUP('Форма 1'!$G689,'Предельники 2022'!$B$4:$X$28,'Форма 1'!AE$7),2),"")</f>
        <v/>
      </c>
      <c r="K689" s="30" t="str">
        <f>IF(ISNUMBER('Форма 1'!AF689),ROUND('Форма 1'!$I689*VLOOKUP('Форма 1'!$G689,'Предельники 2022'!$B$4:$X$28,'Форма 1'!AF$7),2),"")</f>
        <v/>
      </c>
      <c r="L689" s="31" t="str">
        <f>IF(ISBLANK('Форма 1'!AG689),"",'Форма 1'!AG689)</f>
        <v/>
      </c>
      <c r="M689" s="32" t="str">
        <f>IF(ISBLANK('Форма 1'!AH689),"",'Форма 1'!AH689)</f>
        <v/>
      </c>
      <c r="N689" s="30">
        <f>IF(ISNUMBER('Форма 1'!AI689),ROUND('Форма 1'!$I689*VLOOKUP('Форма 1'!$G689,'Предельники 2022'!$B$4:$X$28,'Форма 1'!AI$7),2),"")</f>
        <v>15970382.619999999</v>
      </c>
      <c r="O689" s="30" t="str">
        <f>IF(ISNUMBER('Форма 1'!AJ689),ROUND('Форма 1'!$I689*VLOOKUP('Форма 1'!$G689,'Предельники 2022'!$B$4:$X$28,'Форма 1'!AJ$7),2),"")</f>
        <v/>
      </c>
      <c r="P689" s="30" t="str">
        <f>IF(ISNUMBER('Форма 1'!AK689),ROUND('Форма 1'!$I689*VLOOKUP('Форма 1'!$G689,'Предельники 2022'!$B$4:$X$28,'Форма 1'!AK$7),2),"")</f>
        <v/>
      </c>
      <c r="Q689" s="30" t="str">
        <f>IF(ISNUMBER('Форма 1'!AL689),ROUND('Форма 1'!$I689*VLOOKUP('Форма 1'!$G689,'Предельники 2022'!$B$4:$X$28,'Форма 1'!AL$7),2),"")</f>
        <v/>
      </c>
      <c r="R689" s="30" t="str">
        <f>IF(ISNUMBER('Форма 1'!AM689),ROUND('Форма 1'!$I689*VLOOKUP('Форма 1'!$G689,'Предельники 2022'!$B$4:$X$28,'Форма 1'!AM$7),2),"")</f>
        <v/>
      </c>
      <c r="S689" s="93" t="str">
        <f t="shared" si="122"/>
        <v/>
      </c>
      <c r="T689" s="93" t="str">
        <f>IF(ISNUMBER('Форма 1'!AN689),INDEX('Предельники 2022'!$C$4:$X$28,MATCH('Форма 1'!$G689,'Предельники 2022'!$B$4:$B$28,0),MATCH(T$5,'Предельники 2022'!$C$3:$X$3,0)),"")</f>
        <v/>
      </c>
      <c r="U689" s="93" t="str">
        <f>IF(ISNUMBER('Форма 1'!AO689),INDEX('Предельники 2022'!$C$4:$X$28,MATCH('Форма 1'!$G689,'Предельники 2022'!$B$4:$B$28,0),MATCH(U$5,'Предельники 2022'!$C$3:$X$3,0)),"")</f>
        <v/>
      </c>
      <c r="V689" s="93" t="str">
        <f>IF(ISNUMBER('Форма 1'!AP689),INDEX('Предельники 2022'!$C$4:$X$28,MATCH('Форма 1'!$G689,'Предельники 2022'!$B$4:$B$28,0),MATCH(V$5,'Предельники 2022'!$C$3:$X$3,0)),"")</f>
        <v/>
      </c>
      <c r="W689" s="93" t="str">
        <f>IF(ISNUMBER('Форма 1'!AQ689),INDEX('Предельники 2022'!$C$4:$X$28,MATCH('Форма 1'!$G689,'Предельники 2022'!$B$4:$B$28,0),MATCH(W$5,'Предельники 2022'!$C$3:$X$3,0)),"")</f>
        <v/>
      </c>
      <c r="X689" s="30" t="str">
        <f>IF(ISNUMBER('Форма 1'!AR689),ROUND('Форма 1'!$I689*VLOOKUP('Форма 1'!$G689,'Предельники 2022'!$B$4:$X$28,'Форма 1'!AR$7),2),"")</f>
        <v/>
      </c>
      <c r="Y689" s="30" t="str">
        <f>IF(ISNUMBER('Форма 1'!AS689),ROUND('Форма 1'!$I689*VLOOKUP('Форма 1'!$G689,'Предельники 2022'!$B$4:$X$28,'Форма 1'!AS$7),2),"")</f>
        <v/>
      </c>
      <c r="Z689" s="30" t="str">
        <f>IF(ISNUMBER('Форма 1'!AT689),ROUND('Форма 1'!$I689*VLOOKUP('Форма 1'!$G689,'Предельники 2022'!$B$4:$X$28,'Форма 1'!AT$7),2),"")</f>
        <v/>
      </c>
      <c r="AA689" s="32"/>
      <c r="AB689" s="128">
        <f>'Форма 1'!T689</f>
        <v>46022</v>
      </c>
      <c r="AC689" s="130" t="str">
        <f>'Форма 1'!U689</f>
        <v>РО</v>
      </c>
    </row>
    <row r="690" spans="1:29" x14ac:dyDescent="0.25">
      <c r="A690" s="28">
        <f t="shared" si="121"/>
        <v>55</v>
      </c>
      <c r="B690" s="74" t="str">
        <f>IF(ISBLANK('Форма 1'!B690),"",'Форма 1'!B690)</f>
        <v>Пермский городской округ, город Пермь</v>
      </c>
      <c r="C690" s="87" t="s">
        <v>457</v>
      </c>
      <c r="D690" s="29">
        <f>IF(ISBLANK(C690),"Введите адрес",IF(C690='Форма 1'!C690,SUM(E690:K690,M690:S690,Форма2[[#This Row],[19]:[22]]),"Ошибка в адресе!"))</f>
        <v>11114035.68</v>
      </c>
      <c r="E690" s="30" t="str">
        <f>IF(ISNUMBER('Форма 1'!Z690),ROUND('Форма 1'!$I690*VLOOKUP('Форма 1'!$G690,'Предельники 2022'!$B$4:$X$28,'Форма 1'!Z$7),2),"")</f>
        <v/>
      </c>
      <c r="F690" s="30" t="str">
        <f>IF(ISNUMBER('Форма 1'!AA690),ROUND('Форма 1'!$I690*VLOOKUP('Форма 1'!$G690,'Предельники 2022'!$B$4:$X$28,'Форма 1'!AA$7),2),"")</f>
        <v/>
      </c>
      <c r="G690" s="30" t="str">
        <f>IF(ISNUMBER('Форма 1'!AB690),ROUND('Форма 1'!$I690*VLOOKUP('Форма 1'!$G690,'Предельники 2022'!$B$4:$X$28,'Форма 1'!AB$7),2),"")</f>
        <v/>
      </c>
      <c r="H690" s="30" t="str">
        <f>IF(ISNUMBER('Форма 1'!AC690),ROUND('Форма 1'!$I690*VLOOKUP('Форма 1'!$G690,'Предельники 2022'!$B$4:$X$28,'Форма 1'!AC$7),2),"")</f>
        <v/>
      </c>
      <c r="I690" s="30" t="str">
        <f>IF(ISNUMBER('Форма 1'!AD690),ROUND('Форма 1'!$I690*VLOOKUP('Форма 1'!$G690,'Предельники 2022'!$B$4:$X$28,'Форма 1'!AD$7),2),"")</f>
        <v/>
      </c>
      <c r="J690" s="30" t="str">
        <f>IF(ISNUMBER('Форма 1'!AE690),ROUND('Форма 1'!$I690*VLOOKUP('Форма 1'!$G690,'Предельники 2022'!$B$4:$X$28,'Форма 1'!AE$7),2),"")</f>
        <v/>
      </c>
      <c r="K690" s="30" t="str">
        <f>IF(ISNUMBER('Форма 1'!AF690),ROUND('Форма 1'!$I690*VLOOKUP('Форма 1'!$G690,'Предельники 2022'!$B$4:$X$28,'Форма 1'!AF$7),2),"")</f>
        <v/>
      </c>
      <c r="L690" s="31">
        <f>IF(ISBLANK('Форма 1'!AG690),"",'Форма 1'!AG690)</f>
        <v>4</v>
      </c>
      <c r="M690" s="32">
        <f>IF(ISBLANK('Форма 1'!AH690),"",'Форма 1'!AH690)</f>
        <v>11114035.68</v>
      </c>
      <c r="N690" s="30" t="str">
        <f>IF(ISNUMBER('Форма 1'!AI690),ROUND('Форма 1'!$I690*VLOOKUP('Форма 1'!$G690,'Предельники 2022'!$B$4:$X$28,'Форма 1'!AI$7),2),"")</f>
        <v/>
      </c>
      <c r="O690" s="30" t="str">
        <f>IF(ISNUMBER('Форма 1'!AJ690),ROUND('Форма 1'!$I690*VLOOKUP('Форма 1'!$G690,'Предельники 2022'!$B$4:$X$28,'Форма 1'!AJ$7),2),"")</f>
        <v/>
      </c>
      <c r="P690" s="30" t="str">
        <f>IF(ISNUMBER('Форма 1'!AK690),ROUND('Форма 1'!$I690*VLOOKUP('Форма 1'!$G690,'Предельники 2022'!$B$4:$X$28,'Форма 1'!AK$7),2),"")</f>
        <v/>
      </c>
      <c r="Q690" s="30" t="str">
        <f>IF(ISNUMBER('Форма 1'!AL690),ROUND('Форма 1'!$I690*VLOOKUP('Форма 1'!$G690,'Предельники 2022'!$B$4:$X$28,'Форма 1'!AL$7),2),"")</f>
        <v/>
      </c>
      <c r="R690" s="30" t="str">
        <f>IF(ISNUMBER('Форма 1'!AM690),ROUND('Форма 1'!$I690*VLOOKUP('Форма 1'!$G690,'Предельники 2022'!$B$4:$X$28,'Форма 1'!AM$7),2),"")</f>
        <v/>
      </c>
      <c r="S690" s="93" t="str">
        <f t="shared" si="122"/>
        <v/>
      </c>
      <c r="T690" s="93" t="str">
        <f>IF(ISNUMBER('Форма 1'!AN690),INDEX('Предельники 2022'!$C$4:$X$28,MATCH('Форма 1'!$G690,'Предельники 2022'!$B$4:$B$28,0),MATCH(T$5,'Предельники 2022'!$C$3:$X$3,0)),"")</f>
        <v/>
      </c>
      <c r="U690" s="93" t="str">
        <f>IF(ISNUMBER('Форма 1'!AO690),INDEX('Предельники 2022'!$C$4:$X$28,MATCH('Форма 1'!$G690,'Предельники 2022'!$B$4:$B$28,0),MATCH(U$5,'Предельники 2022'!$C$3:$X$3,0)),"")</f>
        <v/>
      </c>
      <c r="V690" s="93" t="str">
        <f>IF(ISNUMBER('Форма 1'!AP690),INDEX('Предельники 2022'!$C$4:$X$28,MATCH('Форма 1'!$G690,'Предельники 2022'!$B$4:$B$28,0),MATCH(V$5,'Предельники 2022'!$C$3:$X$3,0)),"")</f>
        <v/>
      </c>
      <c r="W690" s="93" t="str">
        <f>IF(ISNUMBER('Форма 1'!AQ690),INDEX('Предельники 2022'!$C$4:$X$28,MATCH('Форма 1'!$G690,'Предельники 2022'!$B$4:$B$28,0),MATCH(W$5,'Предельники 2022'!$C$3:$X$3,0)),"")</f>
        <v/>
      </c>
      <c r="X690" s="30" t="str">
        <f>IF(ISNUMBER('Форма 1'!AR690),ROUND('Форма 1'!$I690*VLOOKUP('Форма 1'!$G690,'Предельники 2022'!$B$4:$X$28,'Форма 1'!AR$7),2),"")</f>
        <v/>
      </c>
      <c r="Y690" s="30" t="str">
        <f>IF(ISNUMBER('Форма 1'!AS690),ROUND('Форма 1'!$I690*VLOOKUP('Форма 1'!$G690,'Предельники 2022'!$B$4:$X$28,'Форма 1'!AS$7),2),"")</f>
        <v/>
      </c>
      <c r="Z690" s="30" t="str">
        <f>IF(ISNUMBER('Форма 1'!AT690),ROUND('Форма 1'!$I690*VLOOKUP('Форма 1'!$G690,'Предельники 2022'!$B$4:$X$28,'Форма 1'!AT$7),2),"")</f>
        <v/>
      </c>
      <c r="AA690" s="32"/>
      <c r="AB690" s="128">
        <f>'Форма 1'!T690</f>
        <v>46022</v>
      </c>
      <c r="AC690" s="130" t="str">
        <f>'Форма 1'!U690</f>
        <v>СС</v>
      </c>
    </row>
    <row r="691" spans="1:29" x14ac:dyDescent="0.25">
      <c r="A691" s="28">
        <f t="shared" ref="A691:A754" si="129">IF(NOT(ISERROR("Пермского края"=MID(C691,FIND("Пермского края",C691),14)))=$C$1,0,IF(NOT(ISERROR("город Пермь"=MID(C691,FIND("город Пермь",C691),11)))=$C$1,0,IF(NOT(ISERROR("Итого"=MID(C691,FIND("Итого",C691),5)))=$C$1,0,IF(NOT(ISERROR("Всего"=MID(C691,FIND("Всего",C691),5)))=$C$1,0,A690+1))))</f>
        <v>56</v>
      </c>
      <c r="B691" s="74" t="str">
        <f>IF(ISBLANK('Форма 1'!B691),"",'Форма 1'!B691)</f>
        <v>Пермский городской округ, город Пермь</v>
      </c>
      <c r="C691" s="87" t="s">
        <v>458</v>
      </c>
      <c r="D691" s="29">
        <f>IF(ISBLANK(C691),"Введите адрес",IF(C691='Форма 1'!C691,SUM(E691:K691,M691:S691,Форма2[[#This Row],[19]:[22]]),"Ошибка в адресе!"))</f>
        <v>16671053.52</v>
      </c>
      <c r="E691" s="30" t="str">
        <f>IF(ISNUMBER('Форма 1'!Z691),ROUND('Форма 1'!$I691*VLOOKUP('Форма 1'!$G691,'Предельники 2022'!$B$4:$X$28,'Форма 1'!Z$7),2),"")</f>
        <v/>
      </c>
      <c r="F691" s="30" t="str">
        <f>IF(ISNUMBER('Форма 1'!AA691),ROUND('Форма 1'!$I691*VLOOKUP('Форма 1'!$G691,'Предельники 2022'!$B$4:$X$28,'Форма 1'!AA$7),2),"")</f>
        <v/>
      </c>
      <c r="G691" s="30" t="str">
        <f>IF(ISNUMBER('Форма 1'!AB691),ROUND('Форма 1'!$I691*VLOOKUP('Форма 1'!$G691,'Предельники 2022'!$B$4:$X$28,'Форма 1'!AB$7),2),"")</f>
        <v/>
      </c>
      <c r="H691" s="30" t="str">
        <f>IF(ISNUMBER('Форма 1'!AC691),ROUND('Форма 1'!$I691*VLOOKUP('Форма 1'!$G691,'Предельники 2022'!$B$4:$X$28,'Форма 1'!AC$7),2),"")</f>
        <v/>
      </c>
      <c r="I691" s="30" t="str">
        <f>IF(ISNUMBER('Форма 1'!AD691),ROUND('Форма 1'!$I691*VLOOKUP('Форма 1'!$G691,'Предельники 2022'!$B$4:$X$28,'Форма 1'!AD$7),2),"")</f>
        <v/>
      </c>
      <c r="J691" s="30" t="str">
        <f>IF(ISNUMBER('Форма 1'!AE691),ROUND('Форма 1'!$I691*VLOOKUP('Форма 1'!$G691,'Предельники 2022'!$B$4:$X$28,'Форма 1'!AE$7),2),"")</f>
        <v/>
      </c>
      <c r="K691" s="30" t="str">
        <f>IF(ISNUMBER('Форма 1'!AF691),ROUND('Форма 1'!$I691*VLOOKUP('Форма 1'!$G691,'Предельники 2022'!$B$4:$X$28,'Форма 1'!AF$7),2),"")</f>
        <v/>
      </c>
      <c r="L691" s="31">
        <f>IF(ISBLANK('Форма 1'!AG691),"",'Форма 1'!AG691)</f>
        <v>6</v>
      </c>
      <c r="M691" s="32">
        <f>IF(ISBLANK('Форма 1'!AH691),"",'Форма 1'!AH691)</f>
        <v>16671053.52</v>
      </c>
      <c r="N691" s="30" t="str">
        <f>IF(ISNUMBER('Форма 1'!AI691),ROUND('Форма 1'!$I691*VLOOKUP('Форма 1'!$G691,'Предельники 2022'!$B$4:$X$28,'Форма 1'!AI$7),2),"")</f>
        <v/>
      </c>
      <c r="O691" s="30" t="str">
        <f>IF(ISNUMBER('Форма 1'!AJ691),ROUND('Форма 1'!$I691*VLOOKUP('Форма 1'!$G691,'Предельники 2022'!$B$4:$X$28,'Форма 1'!AJ$7),2),"")</f>
        <v/>
      </c>
      <c r="P691" s="30" t="str">
        <f>IF(ISNUMBER('Форма 1'!AK691),ROUND('Форма 1'!$I691*VLOOKUP('Форма 1'!$G691,'Предельники 2022'!$B$4:$X$28,'Форма 1'!AK$7),2),"")</f>
        <v/>
      </c>
      <c r="Q691" s="30" t="str">
        <f>IF(ISNUMBER('Форма 1'!AL691),ROUND('Форма 1'!$I691*VLOOKUP('Форма 1'!$G691,'Предельники 2022'!$B$4:$X$28,'Форма 1'!AL$7),2),"")</f>
        <v/>
      </c>
      <c r="R691" s="30" t="str">
        <f>IF(ISNUMBER('Форма 1'!AM691),ROUND('Форма 1'!$I691*VLOOKUP('Форма 1'!$G691,'Предельники 2022'!$B$4:$X$28,'Форма 1'!AM$7),2),"")</f>
        <v/>
      </c>
      <c r="S691" s="93" t="str">
        <f t="shared" ref="S691:S754" si="130">IF(SUM(T691:W691)=0,"",SUM(T691:W691))</f>
        <v/>
      </c>
      <c r="T691" s="93" t="str">
        <f>IF(ISNUMBER('Форма 1'!AN691),INDEX('Предельники 2022'!$C$4:$X$28,MATCH('Форма 1'!$G691,'Предельники 2022'!$B$4:$B$28,0),MATCH(T$5,'Предельники 2022'!$C$3:$X$3,0)),"")</f>
        <v/>
      </c>
      <c r="U691" s="93" t="str">
        <f>IF(ISNUMBER('Форма 1'!AO691),INDEX('Предельники 2022'!$C$4:$X$28,MATCH('Форма 1'!$G691,'Предельники 2022'!$B$4:$B$28,0),MATCH(U$5,'Предельники 2022'!$C$3:$X$3,0)),"")</f>
        <v/>
      </c>
      <c r="V691" s="93" t="str">
        <f>IF(ISNUMBER('Форма 1'!AP691),INDEX('Предельники 2022'!$C$4:$X$28,MATCH('Форма 1'!$G691,'Предельники 2022'!$B$4:$B$28,0),MATCH(V$5,'Предельники 2022'!$C$3:$X$3,0)),"")</f>
        <v/>
      </c>
      <c r="W691" s="93" t="str">
        <f>IF(ISNUMBER('Форма 1'!AQ691),INDEX('Предельники 2022'!$C$4:$X$28,MATCH('Форма 1'!$G691,'Предельники 2022'!$B$4:$B$28,0),MATCH(W$5,'Предельники 2022'!$C$3:$X$3,0)),"")</f>
        <v/>
      </c>
      <c r="X691" s="30" t="str">
        <f>IF(ISNUMBER('Форма 1'!AR691),ROUND('Форма 1'!$I691*VLOOKUP('Форма 1'!$G691,'Предельники 2022'!$B$4:$X$28,'Форма 1'!AR$7),2),"")</f>
        <v/>
      </c>
      <c r="Y691" s="30" t="str">
        <f>IF(ISNUMBER('Форма 1'!AS691),ROUND('Форма 1'!$I691*VLOOKUP('Форма 1'!$G691,'Предельники 2022'!$B$4:$X$28,'Форма 1'!AS$7),2),"")</f>
        <v/>
      </c>
      <c r="Z691" s="30" t="str">
        <f>IF(ISNUMBER('Форма 1'!AT691),ROUND('Форма 1'!$I691*VLOOKUP('Форма 1'!$G691,'Предельники 2022'!$B$4:$X$28,'Форма 1'!AT$7),2),"")</f>
        <v/>
      </c>
      <c r="AA691" s="32"/>
      <c r="AB691" s="128">
        <f>'Форма 1'!T691</f>
        <v>46022</v>
      </c>
      <c r="AC691" s="130" t="str">
        <f>'Форма 1'!U691</f>
        <v>СС</v>
      </c>
    </row>
    <row r="692" spans="1:29" x14ac:dyDescent="0.25">
      <c r="A692" s="28">
        <f t="shared" si="129"/>
        <v>57</v>
      </c>
      <c r="B692" s="74" t="str">
        <f>IF(ISBLANK('Форма 1'!B692),"",'Форма 1'!B692)</f>
        <v>Пермский городской округ, город Пермь</v>
      </c>
      <c r="C692" s="87" t="s">
        <v>563</v>
      </c>
      <c r="D692" s="29">
        <f>IF(ISBLANK(C692),"Введите адрес",IF(C692='Форма 1'!C692,SUM(E692:K692,M692:S692,Форма2[[#This Row],[19]:[22]]),"Ошибка в адресе!"))</f>
        <v>2615142.88</v>
      </c>
      <c r="E692" s="30" t="str">
        <f>IF(ISNUMBER('Форма 1'!Z692),ROUND('Форма 1'!$I692*VLOOKUP('Форма 1'!$G692,'Предельники 2022'!$B$4:$X$28,'Форма 1'!Z$7),2),"")</f>
        <v/>
      </c>
      <c r="F692" s="30" t="str">
        <f>IF(ISNUMBER('Форма 1'!AA692),ROUND('Форма 1'!$I692*VLOOKUP('Форма 1'!$G692,'Предельники 2022'!$B$4:$X$28,'Форма 1'!AA$7),2),"")</f>
        <v/>
      </c>
      <c r="G692" s="30" t="str">
        <f>IF(ISNUMBER('Форма 1'!AB692),ROUND('Форма 1'!$I692*VLOOKUP('Форма 1'!$G692,'Предельники 2022'!$B$4:$X$28,'Форма 1'!AB$7),2),"")</f>
        <v/>
      </c>
      <c r="H692" s="30" t="str">
        <f>IF(ISNUMBER('Форма 1'!AC692),ROUND('Форма 1'!$I692*VLOOKUP('Форма 1'!$G692,'Предельники 2022'!$B$4:$X$28,'Форма 1'!AC$7),2),"")</f>
        <v/>
      </c>
      <c r="I692" s="30" t="str">
        <f>IF(ISNUMBER('Форма 1'!AD692),ROUND('Форма 1'!$I692*VLOOKUP('Форма 1'!$G692,'Предельники 2022'!$B$4:$X$28,'Форма 1'!AD$7),2),"")</f>
        <v/>
      </c>
      <c r="J692" s="30" t="str">
        <f>IF(ISNUMBER('Форма 1'!AE692),ROUND('Форма 1'!$I692*VLOOKUP('Форма 1'!$G692,'Предельники 2022'!$B$4:$X$28,'Форма 1'!AE$7),2),"")</f>
        <v/>
      </c>
      <c r="K692" s="30" t="str">
        <f>IF(ISNUMBER('Форма 1'!AF692),ROUND('Форма 1'!$I692*VLOOKUP('Форма 1'!$G692,'Предельники 2022'!$B$4:$X$28,'Форма 1'!AF$7),2),"")</f>
        <v/>
      </c>
      <c r="L692" s="31" t="str">
        <f>IF(ISBLANK('Форма 1'!AG692),"",'Форма 1'!AG692)</f>
        <v/>
      </c>
      <c r="M692" s="32" t="str">
        <f>IF(ISBLANK('Форма 1'!AH692),"",'Форма 1'!AH692)</f>
        <v/>
      </c>
      <c r="N692" s="30" t="str">
        <f>IF(ISNUMBER('Форма 1'!AI692),ROUND('Форма 1'!$I692*VLOOKUP('Форма 1'!$G692,'Предельники 2022'!$B$4:$X$28,'Форма 1'!AI$7),2),"")</f>
        <v/>
      </c>
      <c r="O692" s="30" t="str">
        <f>IF(ISNUMBER('Форма 1'!AJ692),ROUND('Форма 1'!$I692*VLOOKUP('Форма 1'!$G692,'Предельники 2022'!$B$4:$X$28,'Форма 1'!AJ$7),2),"")</f>
        <v/>
      </c>
      <c r="P692" s="30" t="str">
        <f>IF(ISNUMBER('Форма 1'!AK692),ROUND('Форма 1'!$I692*VLOOKUP('Форма 1'!$G692,'Предельники 2022'!$B$4:$X$28,'Форма 1'!AK$7),2),"")</f>
        <v/>
      </c>
      <c r="Q692" s="30" t="str">
        <f>IF(ISNUMBER('Форма 1'!AL692),ROUND('Форма 1'!$I692*VLOOKUP('Форма 1'!$G692,'Предельники 2022'!$B$4:$X$28,'Форма 1'!AL$7),2),"")</f>
        <v/>
      </c>
      <c r="R692" s="30">
        <f>IF(ISNUMBER('Форма 1'!AM692),ROUND('Форма 1'!$I692*VLOOKUP('Форма 1'!$G692,'Предельники 2022'!$B$4:$X$28,'Форма 1'!AM$7),2),"")</f>
        <v>2615142.88</v>
      </c>
      <c r="S692" s="93" t="str">
        <f t="shared" si="130"/>
        <v/>
      </c>
      <c r="T692" s="93" t="str">
        <f>IF(ISNUMBER('Форма 1'!AN692),INDEX('Предельники 2022'!$C$4:$X$28,MATCH('Форма 1'!$G692,'Предельники 2022'!$B$4:$B$28,0),MATCH(T$5,'Предельники 2022'!$C$3:$X$3,0)),"")</f>
        <v/>
      </c>
      <c r="U692" s="93" t="str">
        <f>IF(ISNUMBER('Форма 1'!AO692),INDEX('Предельники 2022'!$C$4:$X$28,MATCH('Форма 1'!$G692,'Предельники 2022'!$B$4:$B$28,0),MATCH(U$5,'Предельники 2022'!$C$3:$X$3,0)),"")</f>
        <v/>
      </c>
      <c r="V692" s="93" t="str">
        <f>IF(ISNUMBER('Форма 1'!AP692),INDEX('Предельники 2022'!$C$4:$X$28,MATCH('Форма 1'!$G692,'Предельники 2022'!$B$4:$B$28,0),MATCH(V$5,'Предельники 2022'!$C$3:$X$3,0)),"")</f>
        <v/>
      </c>
      <c r="W692" s="93" t="str">
        <f>IF(ISNUMBER('Форма 1'!AQ692),INDEX('Предельники 2022'!$C$4:$X$28,MATCH('Форма 1'!$G692,'Предельники 2022'!$B$4:$B$28,0),MATCH(W$5,'Предельники 2022'!$C$3:$X$3,0)),"")</f>
        <v/>
      </c>
      <c r="X692" s="30" t="str">
        <f>IF(ISNUMBER('Форма 1'!AR692),ROUND('Форма 1'!$I692*VLOOKUP('Форма 1'!$G692,'Предельники 2022'!$B$4:$X$28,'Форма 1'!AR$7),2),"")</f>
        <v/>
      </c>
      <c r="Y692" s="30" t="str">
        <f>IF(ISNUMBER('Форма 1'!AS692),ROUND('Форма 1'!$I692*VLOOKUP('Форма 1'!$G692,'Предельники 2022'!$B$4:$X$28,'Форма 1'!AS$7),2),"")</f>
        <v/>
      </c>
      <c r="Z692" s="30" t="str">
        <f>IF(ISNUMBER('Форма 1'!AT692),ROUND('Форма 1'!$I692*VLOOKUP('Форма 1'!$G692,'Предельники 2022'!$B$4:$X$28,'Форма 1'!AT$7),2),"")</f>
        <v/>
      </c>
      <c r="AA692" s="32"/>
      <c r="AB692" s="128">
        <f>'Форма 1'!T692</f>
        <v>46022</v>
      </c>
      <c r="AC692" s="130" t="str">
        <f>'Форма 1'!U692</f>
        <v>РО</v>
      </c>
    </row>
    <row r="693" spans="1:29" x14ac:dyDescent="0.25">
      <c r="A693" s="28">
        <f t="shared" si="129"/>
        <v>58</v>
      </c>
      <c r="B693" s="74" t="str">
        <f>IF(ISBLANK('Форма 1'!B693),"",'Форма 1'!B693)</f>
        <v>Пермский городской округ, город Пермь</v>
      </c>
      <c r="C693" s="87" t="s">
        <v>221</v>
      </c>
      <c r="D693" s="29">
        <f>IF(ISBLANK(C693),"Введите адрес",IF(C693='Форма 1'!C693,SUM(E693:K693,M693:S693,Форма2[[#This Row],[19]:[22]]),"Ошибка в адресе!"))</f>
        <v>16789122.559999999</v>
      </c>
      <c r="E693" s="30" t="str">
        <f>IF(ISNUMBER('Форма 1'!Z693),ROUND('Форма 1'!$I693*VLOOKUP('Форма 1'!$G693,'Предельники 2022'!$B$4:$X$28,'Форма 1'!Z$7),2),"")</f>
        <v/>
      </c>
      <c r="F693" s="30" t="str">
        <f>IF(ISNUMBER('Форма 1'!AA693),ROUND('Форма 1'!$I693*VLOOKUP('Форма 1'!$G693,'Предельники 2022'!$B$4:$X$28,'Форма 1'!AA$7),2),"")</f>
        <v/>
      </c>
      <c r="G693" s="30" t="str">
        <f>IF(ISNUMBER('Форма 1'!AB693),ROUND('Форма 1'!$I693*VLOOKUP('Форма 1'!$G693,'Предельники 2022'!$B$4:$X$28,'Форма 1'!AB$7),2),"")</f>
        <v/>
      </c>
      <c r="H693" s="30" t="str">
        <f>IF(ISNUMBER('Форма 1'!AC693),ROUND('Форма 1'!$I693*VLOOKUP('Форма 1'!$G693,'Предельники 2022'!$B$4:$X$28,'Форма 1'!AC$7),2),"")</f>
        <v/>
      </c>
      <c r="I693" s="30" t="str">
        <f>IF(ISNUMBER('Форма 1'!AD693),ROUND('Форма 1'!$I693*VLOOKUP('Форма 1'!$G693,'Предельники 2022'!$B$4:$X$28,'Форма 1'!AD$7),2),"")</f>
        <v/>
      </c>
      <c r="J693" s="30" t="str">
        <f>IF(ISNUMBER('Форма 1'!AE693),ROUND('Форма 1'!$I693*VLOOKUP('Форма 1'!$G693,'Предельники 2022'!$B$4:$X$28,'Форма 1'!AE$7),2),"")</f>
        <v/>
      </c>
      <c r="K693" s="30" t="str">
        <f>IF(ISNUMBER('Форма 1'!AF693),ROUND('Форма 1'!$I693*VLOOKUP('Форма 1'!$G693,'Предельники 2022'!$B$4:$X$28,'Форма 1'!AF$7),2),"")</f>
        <v/>
      </c>
      <c r="L693" s="31" t="str">
        <f>IF(ISBLANK('Форма 1'!AG693),"",'Форма 1'!AG693)</f>
        <v/>
      </c>
      <c r="M693" s="32" t="str">
        <f>IF(ISBLANK('Форма 1'!AH693),"",'Форма 1'!AH693)</f>
        <v/>
      </c>
      <c r="N693" s="30">
        <f>IF(ISNUMBER('Форма 1'!AI693),ROUND('Форма 1'!$I693*VLOOKUP('Форма 1'!$G693,'Предельники 2022'!$B$4:$X$28,'Форма 1'!AI$7),2),"")</f>
        <v>16789122.559999999</v>
      </c>
      <c r="O693" s="30" t="str">
        <f>IF(ISNUMBER('Форма 1'!AJ693),ROUND('Форма 1'!$I693*VLOOKUP('Форма 1'!$G693,'Предельники 2022'!$B$4:$X$28,'Форма 1'!AJ$7),2),"")</f>
        <v/>
      </c>
      <c r="P693" s="30" t="str">
        <f>IF(ISNUMBER('Форма 1'!AK693),ROUND('Форма 1'!$I693*VLOOKUP('Форма 1'!$G693,'Предельники 2022'!$B$4:$X$28,'Форма 1'!AK$7),2),"")</f>
        <v/>
      </c>
      <c r="Q693" s="30" t="str">
        <f>IF(ISNUMBER('Форма 1'!AL693),ROUND('Форма 1'!$I693*VLOOKUP('Форма 1'!$G693,'Предельники 2022'!$B$4:$X$28,'Форма 1'!AL$7),2),"")</f>
        <v/>
      </c>
      <c r="R693" s="30" t="str">
        <f>IF(ISNUMBER('Форма 1'!AM693),ROUND('Форма 1'!$I693*VLOOKUP('Форма 1'!$G693,'Предельники 2022'!$B$4:$X$28,'Форма 1'!AM$7),2),"")</f>
        <v/>
      </c>
      <c r="S693" s="93" t="str">
        <f t="shared" si="130"/>
        <v/>
      </c>
      <c r="T693" s="93" t="str">
        <f>IF(ISNUMBER('Форма 1'!AN693),INDEX('Предельники 2022'!$C$4:$X$28,MATCH('Форма 1'!$G693,'Предельники 2022'!$B$4:$B$28,0),MATCH(T$5,'Предельники 2022'!$C$3:$X$3,0)),"")</f>
        <v/>
      </c>
      <c r="U693" s="93" t="str">
        <f>IF(ISNUMBER('Форма 1'!AO693),INDEX('Предельники 2022'!$C$4:$X$28,MATCH('Форма 1'!$G693,'Предельники 2022'!$B$4:$B$28,0),MATCH(U$5,'Предельники 2022'!$C$3:$X$3,0)),"")</f>
        <v/>
      </c>
      <c r="V693" s="93" t="str">
        <f>IF(ISNUMBER('Форма 1'!AP693),INDEX('Предельники 2022'!$C$4:$X$28,MATCH('Форма 1'!$G693,'Предельники 2022'!$B$4:$B$28,0),MATCH(V$5,'Предельники 2022'!$C$3:$X$3,0)),"")</f>
        <v/>
      </c>
      <c r="W693" s="93" t="str">
        <f>IF(ISNUMBER('Форма 1'!AQ693),INDEX('Предельники 2022'!$C$4:$X$28,MATCH('Форма 1'!$G693,'Предельники 2022'!$B$4:$B$28,0),MATCH(W$5,'Предельники 2022'!$C$3:$X$3,0)),"")</f>
        <v/>
      </c>
      <c r="X693" s="30" t="str">
        <f>IF(ISNUMBER('Форма 1'!AR693),ROUND('Форма 1'!$I693*VLOOKUP('Форма 1'!$G693,'Предельники 2022'!$B$4:$X$28,'Форма 1'!AR$7),2),"")</f>
        <v/>
      </c>
      <c r="Y693" s="30" t="str">
        <f>IF(ISNUMBER('Форма 1'!AS693),ROUND('Форма 1'!$I693*VLOOKUP('Форма 1'!$G693,'Предельники 2022'!$B$4:$X$28,'Форма 1'!AS$7),2),"")</f>
        <v/>
      </c>
      <c r="Z693" s="30" t="str">
        <f>IF(ISNUMBER('Форма 1'!AT693),ROUND('Форма 1'!$I693*VLOOKUP('Форма 1'!$G693,'Предельники 2022'!$B$4:$X$28,'Форма 1'!AT$7),2),"")</f>
        <v/>
      </c>
      <c r="AA693" s="32"/>
      <c r="AB693" s="128">
        <f>'Форма 1'!T693</f>
        <v>46022</v>
      </c>
      <c r="AC693" s="130" t="str">
        <f>'Форма 1'!U693</f>
        <v>РО</v>
      </c>
    </row>
    <row r="694" spans="1:29" x14ac:dyDescent="0.25">
      <c r="A694" s="28">
        <f t="shared" si="129"/>
        <v>59</v>
      </c>
      <c r="B694" s="74" t="str">
        <f>IF(ISBLANK('Форма 1'!B694),"",'Форма 1'!B694)</f>
        <v>Пермский городской округ, город Пермь</v>
      </c>
      <c r="C694" s="87" t="s">
        <v>509</v>
      </c>
      <c r="D694" s="29">
        <f>IF(ISBLANK(C694),"Введите адрес",IF(C694='Форма 1'!C694,SUM(E694:K694,M694:S694,Форма2[[#This Row],[19]:[22]]),"Ошибка в адресе!"))</f>
        <v>29230096.559999999</v>
      </c>
      <c r="E694" s="30" t="str">
        <f>IF(ISNUMBER('Форма 1'!Z694),ROUND('Форма 1'!$I694*VLOOKUP('Форма 1'!$G694,'Предельники 2022'!$B$4:$X$28,'Форма 1'!Z$7),2),"")</f>
        <v/>
      </c>
      <c r="F694" s="30" t="str">
        <f>IF(ISNUMBER('Форма 1'!AA694),ROUND('Форма 1'!$I694*VLOOKUP('Форма 1'!$G694,'Предельники 2022'!$B$4:$X$28,'Форма 1'!AA$7),2),"")</f>
        <v/>
      </c>
      <c r="G694" s="30" t="str">
        <f>IF(ISNUMBER('Форма 1'!AB694),ROUND('Форма 1'!$I694*VLOOKUP('Форма 1'!$G694,'Предельники 2022'!$B$4:$X$28,'Форма 1'!AB$7),2),"")</f>
        <v/>
      </c>
      <c r="H694" s="30" t="str">
        <f>IF(ISNUMBER('Форма 1'!AC694),ROUND('Форма 1'!$I694*VLOOKUP('Форма 1'!$G694,'Предельники 2022'!$B$4:$X$28,'Форма 1'!AC$7),2),"")</f>
        <v/>
      </c>
      <c r="I694" s="30" t="str">
        <f>IF(ISNUMBER('Форма 1'!AD694),ROUND('Форма 1'!$I694*VLOOKUP('Форма 1'!$G694,'Предельники 2022'!$B$4:$X$28,'Форма 1'!AD$7),2),"")</f>
        <v/>
      </c>
      <c r="J694" s="30" t="str">
        <f>IF(ISNUMBER('Форма 1'!AE694),ROUND('Форма 1'!$I694*VLOOKUP('Форма 1'!$G694,'Предельники 2022'!$B$4:$X$28,'Форма 1'!AE$7),2),"")</f>
        <v/>
      </c>
      <c r="K694" s="30" t="str">
        <f>IF(ISNUMBER('Форма 1'!AF694),ROUND('Форма 1'!$I694*VLOOKUP('Форма 1'!$G694,'Предельники 2022'!$B$4:$X$28,'Форма 1'!AF$7),2),"")</f>
        <v/>
      </c>
      <c r="L694" s="31" t="str">
        <f>IF(ISBLANK('Форма 1'!AG694),"",'Форма 1'!AG694)</f>
        <v/>
      </c>
      <c r="M694" s="32" t="str">
        <f>IF(ISBLANK('Форма 1'!AH694),"",'Форма 1'!AH694)</f>
        <v/>
      </c>
      <c r="N694" s="30">
        <f>IF(ISNUMBER('Форма 1'!AI694),ROUND('Форма 1'!$I694*VLOOKUP('Форма 1'!$G694,'Предельники 2022'!$B$4:$X$28,'Форма 1'!AI$7),2),"")</f>
        <v>29230096.559999999</v>
      </c>
      <c r="O694" s="30" t="str">
        <f>IF(ISNUMBER('Форма 1'!AJ694),ROUND('Форма 1'!$I694*VLOOKUP('Форма 1'!$G694,'Предельники 2022'!$B$4:$X$28,'Форма 1'!AJ$7),2),"")</f>
        <v/>
      </c>
      <c r="P694" s="30" t="str">
        <f>IF(ISNUMBER('Форма 1'!AK694),ROUND('Форма 1'!$I694*VLOOKUP('Форма 1'!$G694,'Предельники 2022'!$B$4:$X$28,'Форма 1'!AK$7),2),"")</f>
        <v/>
      </c>
      <c r="Q694" s="30" t="str">
        <f>IF(ISNUMBER('Форма 1'!AL694),ROUND('Форма 1'!$I694*VLOOKUP('Форма 1'!$G694,'Предельники 2022'!$B$4:$X$28,'Форма 1'!AL$7),2),"")</f>
        <v/>
      </c>
      <c r="R694" s="30" t="str">
        <f>IF(ISNUMBER('Форма 1'!AM694),ROUND('Форма 1'!$I694*VLOOKUP('Форма 1'!$G694,'Предельники 2022'!$B$4:$X$28,'Форма 1'!AM$7),2),"")</f>
        <v/>
      </c>
      <c r="S694" s="93" t="str">
        <f t="shared" si="130"/>
        <v/>
      </c>
      <c r="T694" s="93" t="str">
        <f>IF(ISNUMBER('Форма 1'!AN694),INDEX('Предельники 2022'!$C$4:$X$28,MATCH('Форма 1'!$G694,'Предельники 2022'!$B$4:$B$28,0),MATCH(T$5,'Предельники 2022'!$C$3:$X$3,0)),"")</f>
        <v/>
      </c>
      <c r="U694" s="93" t="str">
        <f>IF(ISNUMBER('Форма 1'!AO694),INDEX('Предельники 2022'!$C$4:$X$28,MATCH('Форма 1'!$G694,'Предельники 2022'!$B$4:$B$28,0),MATCH(U$5,'Предельники 2022'!$C$3:$X$3,0)),"")</f>
        <v/>
      </c>
      <c r="V694" s="93" t="str">
        <f>IF(ISNUMBER('Форма 1'!AP694),INDEX('Предельники 2022'!$C$4:$X$28,MATCH('Форма 1'!$G694,'Предельники 2022'!$B$4:$B$28,0),MATCH(V$5,'Предельники 2022'!$C$3:$X$3,0)),"")</f>
        <v/>
      </c>
      <c r="W694" s="93" t="str">
        <f>IF(ISNUMBER('Форма 1'!AQ694),INDEX('Предельники 2022'!$C$4:$X$28,MATCH('Форма 1'!$G694,'Предельники 2022'!$B$4:$B$28,0),MATCH(W$5,'Предельники 2022'!$C$3:$X$3,0)),"")</f>
        <v/>
      </c>
      <c r="X694" s="30" t="str">
        <f>IF(ISNUMBER('Форма 1'!AR694),ROUND('Форма 1'!$I694*VLOOKUP('Форма 1'!$G694,'Предельники 2022'!$B$4:$X$28,'Форма 1'!AR$7),2),"")</f>
        <v/>
      </c>
      <c r="Y694" s="30" t="str">
        <f>IF(ISNUMBER('Форма 1'!AS694),ROUND('Форма 1'!$I694*VLOOKUP('Форма 1'!$G694,'Предельники 2022'!$B$4:$X$28,'Форма 1'!AS$7),2),"")</f>
        <v/>
      </c>
      <c r="Z694" s="30" t="str">
        <f>IF(ISNUMBER('Форма 1'!AT694),ROUND('Форма 1'!$I694*VLOOKUP('Форма 1'!$G694,'Предельники 2022'!$B$4:$X$28,'Форма 1'!AT$7),2),"")</f>
        <v/>
      </c>
      <c r="AA694" s="32"/>
      <c r="AB694" s="128">
        <f>'Форма 1'!T694</f>
        <v>46022</v>
      </c>
      <c r="AC694" s="130" t="str">
        <f>'Форма 1'!U694</f>
        <v>РО</v>
      </c>
    </row>
    <row r="695" spans="1:29" x14ac:dyDescent="0.25">
      <c r="A695" s="28">
        <f t="shared" si="129"/>
        <v>60</v>
      </c>
      <c r="B695" s="74" t="str">
        <f>IF(ISBLANK('Форма 1'!B695),"",'Форма 1'!B695)</f>
        <v>Пермский городской округ, город Пермь</v>
      </c>
      <c r="C695" s="87" t="s">
        <v>565</v>
      </c>
      <c r="D695" s="29">
        <f>IF(ISBLANK(C695),"Введите адрес",IF(C695='Форма 1'!C695,SUM(E695:K695,M695:S695,Форма2[[#This Row],[19]:[22]]),"Ошибка в адресе!"))</f>
        <v>3609328.09</v>
      </c>
      <c r="E695" s="30" t="str">
        <f>IF(ISNUMBER('Форма 1'!Z695),ROUND('Форма 1'!$I695*VLOOKUP('Форма 1'!$G695,'Предельники 2022'!$B$4:$X$28,'Форма 1'!Z$7),2),"")</f>
        <v/>
      </c>
      <c r="F695" s="30" t="str">
        <f>IF(ISNUMBER('Форма 1'!AA695),ROUND('Форма 1'!$I695*VLOOKUP('Форма 1'!$G695,'Предельники 2022'!$B$4:$X$28,'Форма 1'!AA$7),2),"")</f>
        <v/>
      </c>
      <c r="G695" s="30" t="str">
        <f>IF(ISNUMBER('Форма 1'!AB695),ROUND('Форма 1'!$I695*VLOOKUP('Форма 1'!$G695,'Предельники 2022'!$B$4:$X$28,'Форма 1'!AB$7),2),"")</f>
        <v/>
      </c>
      <c r="H695" s="30" t="str">
        <f>IF(ISNUMBER('Форма 1'!AC695),ROUND('Форма 1'!$I695*VLOOKUP('Форма 1'!$G695,'Предельники 2022'!$B$4:$X$28,'Форма 1'!AC$7),2),"")</f>
        <v/>
      </c>
      <c r="I695" s="30" t="str">
        <f>IF(ISNUMBER('Форма 1'!AD695),ROUND('Форма 1'!$I695*VLOOKUP('Форма 1'!$G695,'Предельники 2022'!$B$4:$X$28,'Форма 1'!AD$7),2),"")</f>
        <v/>
      </c>
      <c r="J695" s="30" t="str">
        <f>IF(ISNUMBER('Форма 1'!AE695),ROUND('Форма 1'!$I695*VLOOKUP('Форма 1'!$G695,'Предельники 2022'!$B$4:$X$28,'Форма 1'!AE$7),2),"")</f>
        <v/>
      </c>
      <c r="K695" s="30" t="str">
        <f>IF(ISNUMBER('Форма 1'!AF695),ROUND('Форма 1'!$I695*VLOOKUP('Форма 1'!$G695,'Предельники 2022'!$B$4:$X$28,'Форма 1'!AF$7),2),"")</f>
        <v/>
      </c>
      <c r="L695" s="31" t="str">
        <f>IF(ISBLANK('Форма 1'!AG695),"",'Форма 1'!AG695)</f>
        <v/>
      </c>
      <c r="M695" s="32" t="str">
        <f>IF(ISBLANK('Форма 1'!AH695),"",'Форма 1'!AH695)</f>
        <v/>
      </c>
      <c r="N695" s="30" t="str">
        <f>IF(ISNUMBER('Форма 1'!AI695),ROUND('Форма 1'!$I695*VLOOKUP('Форма 1'!$G695,'Предельники 2022'!$B$4:$X$28,'Форма 1'!AI$7),2),"")</f>
        <v/>
      </c>
      <c r="O695" s="30" t="str">
        <f>IF(ISNUMBER('Форма 1'!AJ695),ROUND('Форма 1'!$I695*VLOOKUP('Форма 1'!$G695,'Предельники 2022'!$B$4:$X$28,'Форма 1'!AJ$7),2),"")</f>
        <v/>
      </c>
      <c r="P695" s="30" t="str">
        <f>IF(ISNUMBER('Форма 1'!AK695),ROUND('Форма 1'!$I695*VLOOKUP('Форма 1'!$G695,'Предельники 2022'!$B$4:$X$28,'Форма 1'!AK$7),2),"")</f>
        <v/>
      </c>
      <c r="Q695" s="30" t="str">
        <f>IF(ISNUMBER('Форма 1'!AL695),ROUND('Форма 1'!$I695*VLOOKUP('Форма 1'!$G695,'Предельники 2022'!$B$4:$X$28,'Форма 1'!AL$7),2),"")</f>
        <v/>
      </c>
      <c r="R695" s="30">
        <f>IF(ISNUMBER('Форма 1'!AM695),ROUND('Форма 1'!$I695*VLOOKUP('Форма 1'!$G695,'Предельники 2022'!$B$4:$X$28,'Форма 1'!AM$7),2),"")</f>
        <v>3609328.09</v>
      </c>
      <c r="S695" s="93" t="str">
        <f t="shared" si="130"/>
        <v/>
      </c>
      <c r="T695" s="93" t="str">
        <f>IF(ISNUMBER('Форма 1'!AN695),INDEX('Предельники 2022'!$C$4:$X$28,MATCH('Форма 1'!$G695,'Предельники 2022'!$B$4:$B$28,0),MATCH(T$5,'Предельники 2022'!$C$3:$X$3,0)),"")</f>
        <v/>
      </c>
      <c r="U695" s="93" t="str">
        <f>IF(ISNUMBER('Форма 1'!AO695),INDEX('Предельники 2022'!$C$4:$X$28,MATCH('Форма 1'!$G695,'Предельники 2022'!$B$4:$B$28,0),MATCH(U$5,'Предельники 2022'!$C$3:$X$3,0)),"")</f>
        <v/>
      </c>
      <c r="V695" s="93" t="str">
        <f>IF(ISNUMBER('Форма 1'!AP695),INDEX('Предельники 2022'!$C$4:$X$28,MATCH('Форма 1'!$G695,'Предельники 2022'!$B$4:$B$28,0),MATCH(V$5,'Предельники 2022'!$C$3:$X$3,0)),"")</f>
        <v/>
      </c>
      <c r="W695" s="93" t="str">
        <f>IF(ISNUMBER('Форма 1'!AQ695),INDEX('Предельники 2022'!$C$4:$X$28,MATCH('Форма 1'!$G695,'Предельники 2022'!$B$4:$B$28,0),MATCH(W$5,'Предельники 2022'!$C$3:$X$3,0)),"")</f>
        <v/>
      </c>
      <c r="X695" s="30" t="str">
        <f>IF(ISNUMBER('Форма 1'!AR695),ROUND('Форма 1'!$I695*VLOOKUP('Форма 1'!$G695,'Предельники 2022'!$B$4:$X$28,'Форма 1'!AR$7),2),"")</f>
        <v/>
      </c>
      <c r="Y695" s="30" t="str">
        <f>IF(ISNUMBER('Форма 1'!AS695),ROUND('Форма 1'!$I695*VLOOKUP('Форма 1'!$G695,'Предельники 2022'!$B$4:$X$28,'Форма 1'!AS$7),2),"")</f>
        <v/>
      </c>
      <c r="Z695" s="30" t="str">
        <f>IF(ISNUMBER('Форма 1'!AT695),ROUND('Форма 1'!$I695*VLOOKUP('Форма 1'!$G695,'Предельники 2022'!$B$4:$X$28,'Форма 1'!AT$7),2),"")</f>
        <v/>
      </c>
      <c r="AA695" s="32"/>
      <c r="AB695" s="128">
        <f>'Форма 1'!T695</f>
        <v>46022</v>
      </c>
      <c r="AC695" s="130" t="str">
        <f>'Форма 1'!U695</f>
        <v>РО</v>
      </c>
    </row>
    <row r="696" spans="1:29" x14ac:dyDescent="0.25">
      <c r="A696" s="28">
        <f t="shared" si="129"/>
        <v>61</v>
      </c>
      <c r="B696" s="74" t="str">
        <f>IF(ISBLANK('Форма 1'!B696),"",'Форма 1'!B696)</f>
        <v>Пермский городской округ, город Пермь</v>
      </c>
      <c r="C696" s="87" t="s">
        <v>428</v>
      </c>
      <c r="D696" s="29">
        <f>IF(ISBLANK(C696),"Введите адрес",IF(C696='Форма 1'!C696,SUM(E696:K696,M696:S696,Форма2[[#This Row],[19]:[22]]),"Ошибка в адресе!"))</f>
        <v>1862562.92</v>
      </c>
      <c r="E696" s="30" t="str">
        <f>IF(ISNUMBER('Форма 1'!Z696),ROUND('Форма 1'!$I696*VLOOKUP('Форма 1'!$G696,'Предельники 2022'!$B$4:$X$28,'Форма 1'!Z$7),2),"")</f>
        <v/>
      </c>
      <c r="F696" s="30" t="str">
        <f>IF(ISNUMBER('Форма 1'!AA696),ROUND('Форма 1'!$I696*VLOOKUP('Форма 1'!$G696,'Предельники 2022'!$B$4:$X$28,'Форма 1'!AA$7),2),"")</f>
        <v/>
      </c>
      <c r="G696" s="30" t="str">
        <f>IF(ISNUMBER('Форма 1'!AB696),ROUND('Форма 1'!$I696*VLOOKUP('Форма 1'!$G696,'Предельники 2022'!$B$4:$X$28,'Форма 1'!AB$7),2),"")</f>
        <v/>
      </c>
      <c r="H696" s="30">
        <f>IF(ISNUMBER('Форма 1'!AC696),ROUND('Форма 1'!$I696*VLOOKUP('Форма 1'!$G696,'Предельники 2022'!$B$4:$X$28,'Форма 1'!AC$7),2),"")</f>
        <v>1862562.92</v>
      </c>
      <c r="I696" s="30" t="str">
        <f>IF(ISNUMBER('Форма 1'!AD696),ROUND('Форма 1'!$I696*VLOOKUP('Форма 1'!$G696,'Предельники 2022'!$B$4:$X$28,'Форма 1'!AD$7),2),"")</f>
        <v/>
      </c>
      <c r="J696" s="30" t="str">
        <f>IF(ISNUMBER('Форма 1'!AE696),ROUND('Форма 1'!$I696*VLOOKUP('Форма 1'!$G696,'Предельники 2022'!$B$4:$X$28,'Форма 1'!AE$7),2),"")</f>
        <v/>
      </c>
      <c r="K696" s="30" t="str">
        <f>IF(ISNUMBER('Форма 1'!AF696),ROUND('Форма 1'!$I696*VLOOKUP('Форма 1'!$G696,'Предельники 2022'!$B$4:$X$28,'Форма 1'!AF$7),2),"")</f>
        <v/>
      </c>
      <c r="L696" s="31" t="str">
        <f>IF(ISBLANK('Форма 1'!AG696),"",'Форма 1'!AG696)</f>
        <v/>
      </c>
      <c r="M696" s="32" t="str">
        <f>IF(ISBLANK('Форма 1'!AH696),"",'Форма 1'!AH696)</f>
        <v/>
      </c>
      <c r="N696" s="30" t="str">
        <f>IF(ISNUMBER('Форма 1'!AI696),ROUND('Форма 1'!$I696*VLOOKUP('Форма 1'!$G696,'Предельники 2022'!$B$4:$X$28,'Форма 1'!AI$7),2),"")</f>
        <v/>
      </c>
      <c r="O696" s="30" t="str">
        <f>IF(ISNUMBER('Форма 1'!AJ696),ROUND('Форма 1'!$I696*VLOOKUP('Форма 1'!$G696,'Предельники 2022'!$B$4:$X$28,'Форма 1'!AJ$7),2),"")</f>
        <v/>
      </c>
      <c r="P696" s="30" t="str">
        <f>IF(ISNUMBER('Форма 1'!AK696),ROUND('Форма 1'!$I696*VLOOKUP('Форма 1'!$G696,'Предельники 2022'!$B$4:$X$28,'Форма 1'!AK$7),2),"")</f>
        <v/>
      </c>
      <c r="Q696" s="30" t="str">
        <f>IF(ISNUMBER('Форма 1'!AL696),ROUND('Форма 1'!$I696*VLOOKUP('Форма 1'!$G696,'Предельники 2022'!$B$4:$X$28,'Форма 1'!AL$7),2),"")</f>
        <v/>
      </c>
      <c r="R696" s="30" t="str">
        <f>IF(ISNUMBER('Форма 1'!AM696),ROUND('Форма 1'!$I696*VLOOKUP('Форма 1'!$G696,'Предельники 2022'!$B$4:$X$28,'Форма 1'!AM$7),2),"")</f>
        <v/>
      </c>
      <c r="S696" s="93" t="str">
        <f t="shared" si="130"/>
        <v/>
      </c>
      <c r="T696" s="93" t="str">
        <f>IF(ISNUMBER('Форма 1'!AN696),INDEX('Предельники 2022'!$C$4:$X$28,MATCH('Форма 1'!$G696,'Предельники 2022'!$B$4:$B$28,0),MATCH(T$5,'Предельники 2022'!$C$3:$X$3,0)),"")</f>
        <v/>
      </c>
      <c r="U696" s="93" t="str">
        <f>IF(ISNUMBER('Форма 1'!AO696),INDEX('Предельники 2022'!$C$4:$X$28,MATCH('Форма 1'!$G696,'Предельники 2022'!$B$4:$B$28,0),MATCH(U$5,'Предельники 2022'!$C$3:$X$3,0)),"")</f>
        <v/>
      </c>
      <c r="V696" s="93" t="str">
        <f>IF(ISNUMBER('Форма 1'!AP696),INDEX('Предельники 2022'!$C$4:$X$28,MATCH('Форма 1'!$G696,'Предельники 2022'!$B$4:$B$28,0),MATCH(V$5,'Предельники 2022'!$C$3:$X$3,0)),"")</f>
        <v/>
      </c>
      <c r="W696" s="93" t="str">
        <f>IF(ISNUMBER('Форма 1'!AQ696),INDEX('Предельники 2022'!$C$4:$X$28,MATCH('Форма 1'!$G696,'Предельники 2022'!$B$4:$B$28,0),MATCH(W$5,'Предельники 2022'!$C$3:$X$3,0)),"")</f>
        <v/>
      </c>
      <c r="X696" s="30" t="str">
        <f>IF(ISNUMBER('Форма 1'!AR696),ROUND('Форма 1'!$I696*VLOOKUP('Форма 1'!$G696,'Предельники 2022'!$B$4:$X$28,'Форма 1'!AR$7),2),"")</f>
        <v/>
      </c>
      <c r="Y696" s="30" t="str">
        <f>IF(ISNUMBER('Форма 1'!AS696),ROUND('Форма 1'!$I696*VLOOKUP('Форма 1'!$G696,'Предельники 2022'!$B$4:$X$28,'Форма 1'!AS$7),2),"")</f>
        <v/>
      </c>
      <c r="Z696" s="30" t="str">
        <f>IF(ISNUMBER('Форма 1'!AT696),ROUND('Форма 1'!$I696*VLOOKUP('Форма 1'!$G696,'Предельники 2022'!$B$4:$X$28,'Форма 1'!AT$7),2),"")</f>
        <v/>
      </c>
      <c r="AA696" s="32"/>
      <c r="AB696" s="128">
        <f>'Форма 1'!T696</f>
        <v>46022</v>
      </c>
      <c r="AC696" s="130" t="str">
        <f>'Форма 1'!U696</f>
        <v>РО</v>
      </c>
    </row>
    <row r="697" spans="1:29" x14ac:dyDescent="0.25">
      <c r="A697" s="28">
        <f t="shared" si="129"/>
        <v>62</v>
      </c>
      <c r="B697" s="74" t="str">
        <f>IF(ISBLANK('Форма 1'!B697),"",'Форма 1'!B697)</f>
        <v>Пермский городской округ, город Пермь</v>
      </c>
      <c r="C697" s="87" t="s">
        <v>346</v>
      </c>
      <c r="D697" s="29">
        <f>IF(ISBLANK(C697),"Введите адрес",IF(C697='Форма 1'!C697,SUM(E697:K697,M697:S697,Форма2[[#This Row],[19]:[22]]),"Ошибка в адресе!"))</f>
        <v>8271112.9000000004</v>
      </c>
      <c r="E697" s="30">
        <f>IF(ISNUMBER('Форма 1'!Z697),ROUND('Форма 1'!$I697*VLOOKUP('Форма 1'!$G697,'Предельники 2022'!$B$4:$X$28,'Форма 1'!Z$7),2),"")</f>
        <v>2526291.86</v>
      </c>
      <c r="F697" s="30" t="str">
        <f>IF(ISNUMBER('Форма 1'!AA697),ROUND('Форма 1'!$I697*VLOOKUP('Форма 1'!$G697,'Предельники 2022'!$B$4:$X$28,'Форма 1'!AA$7),2),"")</f>
        <v/>
      </c>
      <c r="G697" s="30" t="str">
        <f>IF(ISNUMBER('Форма 1'!AB697),ROUND('Форма 1'!$I697*VLOOKUP('Форма 1'!$G697,'Предельники 2022'!$B$4:$X$28,'Форма 1'!AB$7),2),"")</f>
        <v/>
      </c>
      <c r="H697" s="30">
        <f>IF(ISNUMBER('Форма 1'!AC697),ROUND('Форма 1'!$I697*VLOOKUP('Форма 1'!$G697,'Предельники 2022'!$B$4:$X$28,'Форма 1'!AC$7),2),"")</f>
        <v>1580603.69</v>
      </c>
      <c r="I697" s="30">
        <f>IF(ISNUMBER('Форма 1'!AD697),ROUND('Форма 1'!$I697*VLOOKUP('Форма 1'!$G697,'Предельники 2022'!$B$4:$X$28,'Форма 1'!AD$7),2),"")</f>
        <v>4164217.35</v>
      </c>
      <c r="J697" s="30" t="str">
        <f>IF(ISNUMBER('Форма 1'!AE697),ROUND('Форма 1'!$I697*VLOOKUP('Форма 1'!$G697,'Предельники 2022'!$B$4:$X$28,'Форма 1'!AE$7),2),"")</f>
        <v/>
      </c>
      <c r="K697" s="30" t="str">
        <f>IF(ISNUMBER('Форма 1'!AF697),ROUND('Форма 1'!$I697*VLOOKUP('Форма 1'!$G697,'Предельники 2022'!$B$4:$X$28,'Форма 1'!AF$7),2),"")</f>
        <v/>
      </c>
      <c r="L697" s="31" t="str">
        <f>IF(ISBLANK('Форма 1'!AG697),"",'Форма 1'!AG697)</f>
        <v/>
      </c>
      <c r="M697" s="32" t="str">
        <f>IF(ISBLANK('Форма 1'!AH697),"",'Форма 1'!AH697)</f>
        <v/>
      </c>
      <c r="N697" s="30" t="str">
        <f>IF(ISNUMBER('Форма 1'!AI697),ROUND('Форма 1'!$I697*VLOOKUP('Форма 1'!$G697,'Предельники 2022'!$B$4:$X$28,'Форма 1'!AI$7),2),"")</f>
        <v/>
      </c>
      <c r="O697" s="30" t="str">
        <f>IF(ISNUMBER('Форма 1'!AJ697),ROUND('Форма 1'!$I697*VLOOKUP('Форма 1'!$G697,'Предельники 2022'!$B$4:$X$28,'Форма 1'!AJ$7),2),"")</f>
        <v/>
      </c>
      <c r="P697" s="30" t="str">
        <f>IF(ISNUMBER('Форма 1'!AK697),ROUND('Форма 1'!$I697*VLOOKUP('Форма 1'!$G697,'Предельники 2022'!$B$4:$X$28,'Форма 1'!AK$7),2),"")</f>
        <v/>
      </c>
      <c r="Q697" s="30" t="str">
        <f>IF(ISNUMBER('Форма 1'!AL697),ROUND('Форма 1'!$I697*VLOOKUP('Форма 1'!$G697,'Предельники 2022'!$B$4:$X$28,'Форма 1'!AL$7),2),"")</f>
        <v/>
      </c>
      <c r="R697" s="30" t="str">
        <f>IF(ISNUMBER('Форма 1'!AM697),ROUND('Форма 1'!$I697*VLOOKUP('Форма 1'!$G697,'Предельники 2022'!$B$4:$X$28,'Форма 1'!AM$7),2),"")</f>
        <v/>
      </c>
      <c r="S697" s="93" t="str">
        <f t="shared" si="130"/>
        <v/>
      </c>
      <c r="T697" s="93" t="str">
        <f>IF(ISNUMBER('Форма 1'!AN697),INDEX('Предельники 2022'!$C$4:$X$28,MATCH('Форма 1'!$G697,'Предельники 2022'!$B$4:$B$28,0),MATCH(T$5,'Предельники 2022'!$C$3:$X$3,0)),"")</f>
        <v/>
      </c>
      <c r="U697" s="93" t="str">
        <f>IF(ISNUMBER('Форма 1'!AO697),INDEX('Предельники 2022'!$C$4:$X$28,MATCH('Форма 1'!$G697,'Предельники 2022'!$B$4:$B$28,0),MATCH(U$5,'Предельники 2022'!$C$3:$X$3,0)),"")</f>
        <v/>
      </c>
      <c r="V697" s="93" t="str">
        <f>IF(ISNUMBER('Форма 1'!AP697),INDEX('Предельники 2022'!$C$4:$X$28,MATCH('Форма 1'!$G697,'Предельники 2022'!$B$4:$B$28,0),MATCH(V$5,'Предельники 2022'!$C$3:$X$3,0)),"")</f>
        <v/>
      </c>
      <c r="W697" s="93" t="str">
        <f>IF(ISNUMBER('Форма 1'!AQ697),INDEX('Предельники 2022'!$C$4:$X$28,MATCH('Форма 1'!$G697,'Предельники 2022'!$B$4:$B$28,0),MATCH(W$5,'Предельники 2022'!$C$3:$X$3,0)),"")</f>
        <v/>
      </c>
      <c r="X697" s="30" t="str">
        <f>IF(ISNUMBER('Форма 1'!AR697),ROUND('Форма 1'!$I697*VLOOKUP('Форма 1'!$G697,'Предельники 2022'!$B$4:$X$28,'Форма 1'!AR$7),2),"")</f>
        <v/>
      </c>
      <c r="Y697" s="30" t="str">
        <f>IF(ISNUMBER('Форма 1'!AS697),ROUND('Форма 1'!$I697*VLOOKUP('Форма 1'!$G697,'Предельники 2022'!$B$4:$X$28,'Форма 1'!AS$7),2),"")</f>
        <v/>
      </c>
      <c r="Z697" s="30" t="str">
        <f>IF(ISNUMBER('Форма 1'!AT697),ROUND('Форма 1'!$I697*VLOOKUP('Форма 1'!$G697,'Предельники 2022'!$B$4:$X$28,'Форма 1'!AT$7),2),"")</f>
        <v/>
      </c>
      <c r="AA697" s="32"/>
      <c r="AB697" s="128">
        <f>'Форма 1'!T697</f>
        <v>46022</v>
      </c>
      <c r="AC697" s="130" t="str">
        <f>'Форма 1'!U697</f>
        <v>РО</v>
      </c>
    </row>
    <row r="698" spans="1:29" x14ac:dyDescent="0.25">
      <c r="A698" s="28">
        <f t="shared" si="129"/>
        <v>63</v>
      </c>
      <c r="B698" s="74" t="str">
        <f>IF(ISBLANK('Форма 1'!B698),"",'Форма 1'!B698)</f>
        <v>Пермский городской округ, город Пермь</v>
      </c>
      <c r="C698" s="87" t="s">
        <v>564</v>
      </c>
      <c r="D698" s="29">
        <f>IF(ISBLANK(C698),"Введите адрес",IF(C698='Форма 1'!C698,SUM(E698:K698,M698:S698,Форма2[[#This Row],[19]:[22]]),"Ошибка в адресе!"))</f>
        <v>3713545.33</v>
      </c>
      <c r="E698" s="30" t="str">
        <f>IF(ISNUMBER('Форма 1'!Z698),ROUND('Форма 1'!$I698*VLOOKUP('Форма 1'!$G698,'Предельники 2022'!$B$4:$X$28,'Форма 1'!Z$7),2),"")</f>
        <v/>
      </c>
      <c r="F698" s="30" t="str">
        <f>IF(ISNUMBER('Форма 1'!AA698),ROUND('Форма 1'!$I698*VLOOKUP('Форма 1'!$G698,'Предельники 2022'!$B$4:$X$28,'Форма 1'!AA$7),2),"")</f>
        <v/>
      </c>
      <c r="G698" s="30" t="str">
        <f>IF(ISNUMBER('Форма 1'!AB698),ROUND('Форма 1'!$I698*VLOOKUP('Форма 1'!$G698,'Предельники 2022'!$B$4:$X$28,'Форма 1'!AB$7),2),"")</f>
        <v/>
      </c>
      <c r="H698" s="30" t="str">
        <f>IF(ISNUMBER('Форма 1'!AC698),ROUND('Форма 1'!$I698*VLOOKUP('Форма 1'!$G698,'Предельники 2022'!$B$4:$X$28,'Форма 1'!AC$7),2),"")</f>
        <v/>
      </c>
      <c r="I698" s="30" t="str">
        <f>IF(ISNUMBER('Форма 1'!AD698),ROUND('Форма 1'!$I698*VLOOKUP('Форма 1'!$G698,'Предельники 2022'!$B$4:$X$28,'Форма 1'!AD$7),2),"")</f>
        <v/>
      </c>
      <c r="J698" s="30" t="str">
        <f>IF(ISNUMBER('Форма 1'!AE698),ROUND('Форма 1'!$I698*VLOOKUP('Форма 1'!$G698,'Предельники 2022'!$B$4:$X$28,'Форма 1'!AE$7),2),"")</f>
        <v/>
      </c>
      <c r="K698" s="30" t="str">
        <f>IF(ISNUMBER('Форма 1'!AF698),ROUND('Форма 1'!$I698*VLOOKUP('Форма 1'!$G698,'Предельники 2022'!$B$4:$X$28,'Форма 1'!AF$7),2),"")</f>
        <v/>
      </c>
      <c r="L698" s="31" t="str">
        <f>IF(ISBLANK('Форма 1'!AG698),"",'Форма 1'!AG698)</f>
        <v/>
      </c>
      <c r="M698" s="32" t="str">
        <f>IF(ISBLANK('Форма 1'!AH698),"",'Форма 1'!AH698)</f>
        <v/>
      </c>
      <c r="N698" s="30" t="str">
        <f>IF(ISNUMBER('Форма 1'!AI698),ROUND('Форма 1'!$I698*VLOOKUP('Форма 1'!$G698,'Предельники 2022'!$B$4:$X$28,'Форма 1'!AI$7),2),"")</f>
        <v/>
      </c>
      <c r="O698" s="30" t="str">
        <f>IF(ISNUMBER('Форма 1'!AJ698),ROUND('Форма 1'!$I698*VLOOKUP('Форма 1'!$G698,'Предельники 2022'!$B$4:$X$28,'Форма 1'!AJ$7),2),"")</f>
        <v/>
      </c>
      <c r="P698" s="30" t="str">
        <f>IF(ISNUMBER('Форма 1'!AK698),ROUND('Форма 1'!$I698*VLOOKUP('Форма 1'!$G698,'Предельники 2022'!$B$4:$X$28,'Форма 1'!AK$7),2),"")</f>
        <v/>
      </c>
      <c r="Q698" s="30" t="str">
        <f>IF(ISNUMBER('Форма 1'!AL698),ROUND('Форма 1'!$I698*VLOOKUP('Форма 1'!$G698,'Предельники 2022'!$B$4:$X$28,'Форма 1'!AL$7),2),"")</f>
        <v/>
      </c>
      <c r="R698" s="30">
        <f>IF(ISNUMBER('Форма 1'!AM698),ROUND('Форма 1'!$I698*VLOOKUP('Форма 1'!$G698,'Предельники 2022'!$B$4:$X$28,'Форма 1'!AM$7),2),"")</f>
        <v>3713545.33</v>
      </c>
      <c r="S698" s="93" t="str">
        <f t="shared" si="130"/>
        <v/>
      </c>
      <c r="T698" s="93" t="str">
        <f>IF(ISNUMBER('Форма 1'!AN698),INDEX('Предельники 2022'!$C$4:$X$28,MATCH('Форма 1'!$G698,'Предельники 2022'!$B$4:$B$28,0),MATCH(T$5,'Предельники 2022'!$C$3:$X$3,0)),"")</f>
        <v/>
      </c>
      <c r="U698" s="93" t="str">
        <f>IF(ISNUMBER('Форма 1'!AO698),INDEX('Предельники 2022'!$C$4:$X$28,MATCH('Форма 1'!$G698,'Предельники 2022'!$B$4:$B$28,0),MATCH(U$5,'Предельники 2022'!$C$3:$X$3,0)),"")</f>
        <v/>
      </c>
      <c r="V698" s="93" t="str">
        <f>IF(ISNUMBER('Форма 1'!AP698),INDEX('Предельники 2022'!$C$4:$X$28,MATCH('Форма 1'!$G698,'Предельники 2022'!$B$4:$B$28,0),MATCH(V$5,'Предельники 2022'!$C$3:$X$3,0)),"")</f>
        <v/>
      </c>
      <c r="W698" s="93" t="str">
        <f>IF(ISNUMBER('Форма 1'!AQ698),INDEX('Предельники 2022'!$C$4:$X$28,MATCH('Форма 1'!$G698,'Предельники 2022'!$B$4:$B$28,0),MATCH(W$5,'Предельники 2022'!$C$3:$X$3,0)),"")</f>
        <v/>
      </c>
      <c r="X698" s="30" t="str">
        <f>IF(ISNUMBER('Форма 1'!AR698),ROUND('Форма 1'!$I698*VLOOKUP('Форма 1'!$G698,'Предельники 2022'!$B$4:$X$28,'Форма 1'!AR$7),2),"")</f>
        <v/>
      </c>
      <c r="Y698" s="30" t="str">
        <f>IF(ISNUMBER('Форма 1'!AS698),ROUND('Форма 1'!$I698*VLOOKUP('Форма 1'!$G698,'Предельники 2022'!$B$4:$X$28,'Форма 1'!AS$7),2),"")</f>
        <v/>
      </c>
      <c r="Z698" s="30" t="str">
        <f>IF(ISNUMBER('Форма 1'!AT698),ROUND('Форма 1'!$I698*VLOOKUP('Форма 1'!$G698,'Предельники 2022'!$B$4:$X$28,'Форма 1'!AT$7),2),"")</f>
        <v/>
      </c>
      <c r="AA698" s="32"/>
      <c r="AB698" s="128">
        <f>'Форма 1'!T698</f>
        <v>46022</v>
      </c>
      <c r="AC698" s="130" t="str">
        <f>'Форма 1'!U698</f>
        <v>РО</v>
      </c>
    </row>
    <row r="699" spans="1:29" x14ac:dyDescent="0.25">
      <c r="A699" s="28">
        <f t="shared" si="129"/>
        <v>64</v>
      </c>
      <c r="B699" s="74" t="str">
        <f>IF(ISBLANK('Форма 1'!B699),"",'Форма 1'!B699)</f>
        <v>Пермский городской округ, город Пермь</v>
      </c>
      <c r="C699" s="87" t="s">
        <v>427</v>
      </c>
      <c r="D699" s="29">
        <f>IF(ISBLANK(C699),"Введите адрес",IF(C699='Форма 1'!C699,SUM(E699:K699,M699:S699,Форма2[[#This Row],[19]:[22]]),"Ошибка в адресе!"))</f>
        <v>3889586.43</v>
      </c>
      <c r="E699" s="30" t="str">
        <f>IF(ISNUMBER('Форма 1'!Z699),ROUND('Форма 1'!$I699*VLOOKUP('Форма 1'!$G699,'Предельники 2022'!$B$4:$X$28,'Форма 1'!Z$7),2),"")</f>
        <v/>
      </c>
      <c r="F699" s="30" t="str">
        <f>IF(ISNUMBER('Форма 1'!AA699),ROUND('Форма 1'!$I699*VLOOKUP('Форма 1'!$G699,'Предельники 2022'!$B$4:$X$28,'Форма 1'!AA$7),2),"")</f>
        <v/>
      </c>
      <c r="G699" s="30" t="str">
        <f>IF(ISNUMBER('Форма 1'!AB699),ROUND('Форма 1'!$I699*VLOOKUP('Форма 1'!$G699,'Предельники 2022'!$B$4:$X$28,'Форма 1'!AB$7),2),"")</f>
        <v/>
      </c>
      <c r="H699" s="30">
        <f>IF(ISNUMBER('Форма 1'!AC699),ROUND('Форма 1'!$I699*VLOOKUP('Форма 1'!$G699,'Предельники 2022'!$B$4:$X$28,'Форма 1'!AC$7),2),"")</f>
        <v>3889586.43</v>
      </c>
      <c r="I699" s="30" t="str">
        <f>IF(ISNUMBER('Форма 1'!AD699),ROUND('Форма 1'!$I699*VLOOKUP('Форма 1'!$G699,'Предельники 2022'!$B$4:$X$28,'Форма 1'!AD$7),2),"")</f>
        <v/>
      </c>
      <c r="J699" s="30" t="str">
        <f>IF(ISNUMBER('Форма 1'!AE699),ROUND('Форма 1'!$I699*VLOOKUP('Форма 1'!$G699,'Предельники 2022'!$B$4:$X$28,'Форма 1'!AE$7),2),"")</f>
        <v/>
      </c>
      <c r="K699" s="30" t="str">
        <f>IF(ISNUMBER('Форма 1'!AF699),ROUND('Форма 1'!$I699*VLOOKUP('Форма 1'!$G699,'Предельники 2022'!$B$4:$X$28,'Форма 1'!AF$7),2),"")</f>
        <v/>
      </c>
      <c r="L699" s="31" t="str">
        <f>IF(ISBLANK('Форма 1'!AG699),"",'Форма 1'!AG699)</f>
        <v/>
      </c>
      <c r="M699" s="32" t="str">
        <f>IF(ISBLANK('Форма 1'!AH699),"",'Форма 1'!AH699)</f>
        <v/>
      </c>
      <c r="N699" s="30" t="str">
        <f>IF(ISNUMBER('Форма 1'!AI699),ROUND('Форма 1'!$I699*VLOOKUP('Форма 1'!$G699,'Предельники 2022'!$B$4:$X$28,'Форма 1'!AI$7),2),"")</f>
        <v/>
      </c>
      <c r="O699" s="30" t="str">
        <f>IF(ISNUMBER('Форма 1'!AJ699),ROUND('Форма 1'!$I699*VLOOKUP('Форма 1'!$G699,'Предельники 2022'!$B$4:$X$28,'Форма 1'!AJ$7),2),"")</f>
        <v/>
      </c>
      <c r="P699" s="30" t="str">
        <f>IF(ISNUMBER('Форма 1'!AK699),ROUND('Форма 1'!$I699*VLOOKUP('Форма 1'!$G699,'Предельники 2022'!$B$4:$X$28,'Форма 1'!AK$7),2),"")</f>
        <v/>
      </c>
      <c r="Q699" s="30" t="str">
        <f>IF(ISNUMBER('Форма 1'!AL699),ROUND('Форма 1'!$I699*VLOOKUP('Форма 1'!$G699,'Предельники 2022'!$B$4:$X$28,'Форма 1'!AL$7),2),"")</f>
        <v/>
      </c>
      <c r="R699" s="30" t="str">
        <f>IF(ISNUMBER('Форма 1'!AM699),ROUND('Форма 1'!$I699*VLOOKUP('Форма 1'!$G699,'Предельники 2022'!$B$4:$X$28,'Форма 1'!AM$7),2),"")</f>
        <v/>
      </c>
      <c r="S699" s="93" t="str">
        <f t="shared" si="130"/>
        <v/>
      </c>
      <c r="T699" s="93" t="str">
        <f>IF(ISNUMBER('Форма 1'!AN699),INDEX('Предельники 2022'!$C$4:$X$28,MATCH('Форма 1'!$G699,'Предельники 2022'!$B$4:$B$28,0),MATCH(T$5,'Предельники 2022'!$C$3:$X$3,0)),"")</f>
        <v/>
      </c>
      <c r="U699" s="93" t="str">
        <f>IF(ISNUMBER('Форма 1'!AO699),INDEX('Предельники 2022'!$C$4:$X$28,MATCH('Форма 1'!$G699,'Предельники 2022'!$B$4:$B$28,0),MATCH(U$5,'Предельники 2022'!$C$3:$X$3,0)),"")</f>
        <v/>
      </c>
      <c r="V699" s="93" t="str">
        <f>IF(ISNUMBER('Форма 1'!AP699),INDEX('Предельники 2022'!$C$4:$X$28,MATCH('Форма 1'!$G699,'Предельники 2022'!$B$4:$B$28,0),MATCH(V$5,'Предельники 2022'!$C$3:$X$3,0)),"")</f>
        <v/>
      </c>
      <c r="W699" s="93" t="str">
        <f>IF(ISNUMBER('Форма 1'!AQ699),INDEX('Предельники 2022'!$C$4:$X$28,MATCH('Форма 1'!$G699,'Предельники 2022'!$B$4:$B$28,0),MATCH(W$5,'Предельники 2022'!$C$3:$X$3,0)),"")</f>
        <v/>
      </c>
      <c r="X699" s="30" t="str">
        <f>IF(ISNUMBER('Форма 1'!AR699),ROUND('Форма 1'!$I699*VLOOKUP('Форма 1'!$G699,'Предельники 2022'!$B$4:$X$28,'Форма 1'!AR$7),2),"")</f>
        <v/>
      </c>
      <c r="Y699" s="30" t="str">
        <f>IF(ISNUMBER('Форма 1'!AS699),ROUND('Форма 1'!$I699*VLOOKUP('Форма 1'!$G699,'Предельники 2022'!$B$4:$X$28,'Форма 1'!AS$7),2),"")</f>
        <v/>
      </c>
      <c r="Z699" s="30" t="str">
        <f>IF(ISNUMBER('Форма 1'!AT699),ROUND('Форма 1'!$I699*VLOOKUP('Форма 1'!$G699,'Предельники 2022'!$B$4:$X$28,'Форма 1'!AT$7),2),"")</f>
        <v/>
      </c>
      <c r="AA699" s="32"/>
      <c r="AB699" s="128">
        <f>'Форма 1'!T699</f>
        <v>46022</v>
      </c>
      <c r="AC699" s="130" t="str">
        <f>'Форма 1'!U699</f>
        <v>РО</v>
      </c>
    </row>
    <row r="700" spans="1:29" x14ac:dyDescent="0.25">
      <c r="A700" s="28">
        <f t="shared" si="129"/>
        <v>65</v>
      </c>
      <c r="B700" s="74" t="str">
        <f>IF(ISBLANK('Форма 1'!B700),"",'Форма 1'!B700)</f>
        <v>Пермский городской округ, город Пермь</v>
      </c>
      <c r="C700" s="87" t="s">
        <v>222</v>
      </c>
      <c r="D700" s="29">
        <f>IF(ISBLANK(C700),"Введите адрес",IF(C700='Форма 1'!C700,SUM(E700:K700,M700:S700,Форма2[[#This Row],[19]:[22]]),"Ошибка в адресе!"))</f>
        <v>15979389.66</v>
      </c>
      <c r="E700" s="30" t="str">
        <f>IF(ISNUMBER('Форма 1'!Z700),ROUND('Форма 1'!$I700*VLOOKUP('Форма 1'!$G700,'Предельники 2022'!$B$4:$X$28,'Форма 1'!Z$7),2),"")</f>
        <v/>
      </c>
      <c r="F700" s="30" t="str">
        <f>IF(ISNUMBER('Форма 1'!AA700),ROUND('Форма 1'!$I700*VLOOKUP('Форма 1'!$G700,'Предельники 2022'!$B$4:$X$28,'Форма 1'!AA$7),2),"")</f>
        <v/>
      </c>
      <c r="G700" s="30" t="str">
        <f>IF(ISNUMBER('Форма 1'!AB700),ROUND('Форма 1'!$I700*VLOOKUP('Форма 1'!$G700,'Предельники 2022'!$B$4:$X$28,'Форма 1'!AB$7),2),"")</f>
        <v/>
      </c>
      <c r="H700" s="30" t="str">
        <f>IF(ISNUMBER('Форма 1'!AC700),ROUND('Форма 1'!$I700*VLOOKUP('Форма 1'!$G700,'Предельники 2022'!$B$4:$X$28,'Форма 1'!AC$7),2),"")</f>
        <v/>
      </c>
      <c r="I700" s="30" t="str">
        <f>IF(ISNUMBER('Форма 1'!AD700),ROUND('Форма 1'!$I700*VLOOKUP('Форма 1'!$G700,'Предельники 2022'!$B$4:$X$28,'Форма 1'!AD$7),2),"")</f>
        <v/>
      </c>
      <c r="J700" s="30" t="str">
        <f>IF(ISNUMBER('Форма 1'!AE700),ROUND('Форма 1'!$I700*VLOOKUP('Форма 1'!$G700,'Предельники 2022'!$B$4:$X$28,'Форма 1'!AE$7),2),"")</f>
        <v/>
      </c>
      <c r="K700" s="30" t="str">
        <f>IF(ISNUMBER('Форма 1'!AF700),ROUND('Форма 1'!$I700*VLOOKUP('Форма 1'!$G700,'Предельники 2022'!$B$4:$X$28,'Форма 1'!AF$7),2),"")</f>
        <v/>
      </c>
      <c r="L700" s="31" t="str">
        <f>IF(ISBLANK('Форма 1'!AG700),"",'Форма 1'!AG700)</f>
        <v/>
      </c>
      <c r="M700" s="32" t="str">
        <f>IF(ISBLANK('Форма 1'!AH700),"",'Форма 1'!AH700)</f>
        <v/>
      </c>
      <c r="N700" s="30">
        <f>IF(ISNUMBER('Форма 1'!AI700),ROUND('Форма 1'!$I700*VLOOKUP('Форма 1'!$G700,'Предельники 2022'!$B$4:$X$28,'Форма 1'!AI$7),2),"")</f>
        <v>15979389.66</v>
      </c>
      <c r="O700" s="30" t="str">
        <f>IF(ISNUMBER('Форма 1'!AJ700),ROUND('Форма 1'!$I700*VLOOKUP('Форма 1'!$G700,'Предельники 2022'!$B$4:$X$28,'Форма 1'!AJ$7),2),"")</f>
        <v/>
      </c>
      <c r="P700" s="30" t="str">
        <f>IF(ISNUMBER('Форма 1'!AK700),ROUND('Форма 1'!$I700*VLOOKUP('Форма 1'!$G700,'Предельники 2022'!$B$4:$X$28,'Форма 1'!AK$7),2),"")</f>
        <v/>
      </c>
      <c r="Q700" s="30" t="str">
        <f>IF(ISNUMBER('Форма 1'!AL700),ROUND('Форма 1'!$I700*VLOOKUP('Форма 1'!$G700,'Предельники 2022'!$B$4:$X$28,'Форма 1'!AL$7),2),"")</f>
        <v/>
      </c>
      <c r="R700" s="30" t="str">
        <f>IF(ISNUMBER('Форма 1'!AM700),ROUND('Форма 1'!$I700*VLOOKUP('Форма 1'!$G700,'Предельники 2022'!$B$4:$X$28,'Форма 1'!AM$7),2),"")</f>
        <v/>
      </c>
      <c r="S700" s="93" t="str">
        <f t="shared" si="130"/>
        <v/>
      </c>
      <c r="T700" s="93" t="str">
        <f>IF(ISNUMBER('Форма 1'!AN700),INDEX('Предельники 2022'!$C$4:$X$28,MATCH('Форма 1'!$G700,'Предельники 2022'!$B$4:$B$28,0),MATCH(T$5,'Предельники 2022'!$C$3:$X$3,0)),"")</f>
        <v/>
      </c>
      <c r="U700" s="93" t="str">
        <f>IF(ISNUMBER('Форма 1'!AO700),INDEX('Предельники 2022'!$C$4:$X$28,MATCH('Форма 1'!$G700,'Предельники 2022'!$B$4:$B$28,0),MATCH(U$5,'Предельники 2022'!$C$3:$X$3,0)),"")</f>
        <v/>
      </c>
      <c r="V700" s="93" t="str">
        <f>IF(ISNUMBER('Форма 1'!AP700),INDEX('Предельники 2022'!$C$4:$X$28,MATCH('Форма 1'!$G700,'Предельники 2022'!$B$4:$B$28,0),MATCH(V$5,'Предельники 2022'!$C$3:$X$3,0)),"")</f>
        <v/>
      </c>
      <c r="W700" s="93" t="str">
        <f>IF(ISNUMBER('Форма 1'!AQ700),INDEX('Предельники 2022'!$C$4:$X$28,MATCH('Форма 1'!$G700,'Предельники 2022'!$B$4:$B$28,0),MATCH(W$5,'Предельники 2022'!$C$3:$X$3,0)),"")</f>
        <v/>
      </c>
      <c r="X700" s="30" t="str">
        <f>IF(ISNUMBER('Форма 1'!AR700),ROUND('Форма 1'!$I700*VLOOKUP('Форма 1'!$G700,'Предельники 2022'!$B$4:$X$28,'Форма 1'!AR$7),2),"")</f>
        <v/>
      </c>
      <c r="Y700" s="30" t="str">
        <f>IF(ISNUMBER('Форма 1'!AS700),ROUND('Форма 1'!$I700*VLOOKUP('Форма 1'!$G700,'Предельники 2022'!$B$4:$X$28,'Форма 1'!AS$7),2),"")</f>
        <v/>
      </c>
      <c r="Z700" s="30" t="str">
        <f>IF(ISNUMBER('Форма 1'!AT700),ROUND('Форма 1'!$I700*VLOOKUP('Форма 1'!$G700,'Предельники 2022'!$B$4:$X$28,'Форма 1'!AT$7),2),"")</f>
        <v/>
      </c>
      <c r="AA700" s="32"/>
      <c r="AB700" s="128">
        <f>'Форма 1'!T700</f>
        <v>46022</v>
      </c>
      <c r="AC700" s="130" t="str">
        <f>'Форма 1'!U700</f>
        <v>РО</v>
      </c>
    </row>
    <row r="701" spans="1:29" x14ac:dyDescent="0.25">
      <c r="A701" s="28">
        <f t="shared" si="129"/>
        <v>66</v>
      </c>
      <c r="B701" s="74" t="str">
        <f>IF(ISBLANK('Форма 1'!B701),"",'Форма 1'!B701)</f>
        <v>Пермский городской округ, город Пермь</v>
      </c>
      <c r="C701" s="87" t="s">
        <v>510</v>
      </c>
      <c r="D701" s="29">
        <f>IF(ISBLANK(C701),"Введите адрес",IF(C701='Форма 1'!C701,SUM(E701:K701,M701:S701,Форма2[[#This Row],[19]:[22]]),"Ошибка в адресе!"))</f>
        <v>25811170</v>
      </c>
      <c r="E701" s="30" t="str">
        <f>IF(ISNUMBER('Форма 1'!Z701),ROUND('Форма 1'!$I701*VLOOKUP('Форма 1'!$G701,'Предельники 2022'!$B$4:$X$28,'Форма 1'!Z$7),2),"")</f>
        <v/>
      </c>
      <c r="F701" s="30" t="str">
        <f>IF(ISNUMBER('Форма 1'!AA701),ROUND('Форма 1'!$I701*VLOOKUP('Форма 1'!$G701,'Предельники 2022'!$B$4:$X$28,'Форма 1'!AA$7),2),"")</f>
        <v/>
      </c>
      <c r="G701" s="30" t="str">
        <f>IF(ISNUMBER('Форма 1'!AB701),ROUND('Форма 1'!$I701*VLOOKUP('Форма 1'!$G701,'Предельники 2022'!$B$4:$X$28,'Форма 1'!AB$7),2),"")</f>
        <v/>
      </c>
      <c r="H701" s="30" t="str">
        <f>IF(ISNUMBER('Форма 1'!AC701),ROUND('Форма 1'!$I701*VLOOKUP('Форма 1'!$G701,'Предельники 2022'!$B$4:$X$28,'Форма 1'!AC$7),2),"")</f>
        <v/>
      </c>
      <c r="I701" s="30" t="str">
        <f>IF(ISNUMBER('Форма 1'!AD701),ROUND('Форма 1'!$I701*VLOOKUP('Форма 1'!$G701,'Предельники 2022'!$B$4:$X$28,'Форма 1'!AD$7),2),"")</f>
        <v/>
      </c>
      <c r="J701" s="30" t="str">
        <f>IF(ISNUMBER('Форма 1'!AE701),ROUND('Форма 1'!$I701*VLOOKUP('Форма 1'!$G701,'Предельники 2022'!$B$4:$X$28,'Форма 1'!AE$7),2),"")</f>
        <v/>
      </c>
      <c r="K701" s="30" t="str">
        <f>IF(ISNUMBER('Форма 1'!AF701),ROUND('Форма 1'!$I701*VLOOKUP('Форма 1'!$G701,'Предельники 2022'!$B$4:$X$28,'Форма 1'!AF$7),2),"")</f>
        <v/>
      </c>
      <c r="L701" s="31" t="str">
        <f>IF(ISBLANK('Форма 1'!AG701),"",'Форма 1'!AG701)</f>
        <v/>
      </c>
      <c r="M701" s="32" t="str">
        <f>IF(ISBLANK('Форма 1'!AH701),"",'Форма 1'!AH701)</f>
        <v/>
      </c>
      <c r="N701" s="30">
        <f>IF(ISNUMBER('Форма 1'!AI701),ROUND('Форма 1'!$I701*VLOOKUP('Форма 1'!$G701,'Предельники 2022'!$B$4:$X$28,'Форма 1'!AI$7),2),"")</f>
        <v>12384680</v>
      </c>
      <c r="O701" s="30">
        <f>IF(ISNUMBER('Форма 1'!AJ701),ROUND('Форма 1'!$I701*VLOOKUP('Форма 1'!$G701,'Предельники 2022'!$B$4:$X$28,'Форма 1'!AJ$7),2),"")</f>
        <v>13426490</v>
      </c>
      <c r="P701" s="30" t="str">
        <f>IF(ISNUMBER('Форма 1'!AK701),ROUND('Форма 1'!$I701*VLOOKUP('Форма 1'!$G701,'Предельники 2022'!$B$4:$X$28,'Форма 1'!AK$7),2),"")</f>
        <v/>
      </c>
      <c r="Q701" s="30" t="str">
        <f>IF(ISNUMBER('Форма 1'!AL701),ROUND('Форма 1'!$I701*VLOOKUP('Форма 1'!$G701,'Предельники 2022'!$B$4:$X$28,'Форма 1'!AL$7),2),"")</f>
        <v/>
      </c>
      <c r="R701" s="30" t="str">
        <f>IF(ISNUMBER('Форма 1'!AM701),ROUND('Форма 1'!$I701*VLOOKUP('Форма 1'!$G701,'Предельники 2022'!$B$4:$X$28,'Форма 1'!AM$7),2),"")</f>
        <v/>
      </c>
      <c r="S701" s="93" t="str">
        <f t="shared" si="130"/>
        <v/>
      </c>
      <c r="T701" s="93" t="str">
        <f>IF(ISNUMBER('Форма 1'!AN701),INDEX('Предельники 2022'!$C$4:$X$28,MATCH('Форма 1'!$G701,'Предельники 2022'!$B$4:$B$28,0),MATCH(T$5,'Предельники 2022'!$C$3:$X$3,0)),"")</f>
        <v/>
      </c>
      <c r="U701" s="93" t="str">
        <f>IF(ISNUMBER('Форма 1'!AO701),INDEX('Предельники 2022'!$C$4:$X$28,MATCH('Форма 1'!$G701,'Предельники 2022'!$B$4:$B$28,0),MATCH(U$5,'Предельники 2022'!$C$3:$X$3,0)),"")</f>
        <v/>
      </c>
      <c r="V701" s="93" t="str">
        <f>IF(ISNUMBER('Форма 1'!AP701),INDEX('Предельники 2022'!$C$4:$X$28,MATCH('Форма 1'!$G701,'Предельники 2022'!$B$4:$B$28,0),MATCH(V$5,'Предельники 2022'!$C$3:$X$3,0)),"")</f>
        <v/>
      </c>
      <c r="W701" s="93" t="str">
        <f>IF(ISNUMBER('Форма 1'!AQ701),INDEX('Предельники 2022'!$C$4:$X$28,MATCH('Форма 1'!$G701,'Предельники 2022'!$B$4:$B$28,0),MATCH(W$5,'Предельники 2022'!$C$3:$X$3,0)),"")</f>
        <v/>
      </c>
      <c r="X701" s="30" t="str">
        <f>IF(ISNUMBER('Форма 1'!AR701),ROUND('Форма 1'!$I701*VLOOKUP('Форма 1'!$G701,'Предельники 2022'!$B$4:$X$28,'Форма 1'!AR$7),2),"")</f>
        <v/>
      </c>
      <c r="Y701" s="30" t="str">
        <f>IF(ISNUMBER('Форма 1'!AS701),ROUND('Форма 1'!$I701*VLOOKUP('Форма 1'!$G701,'Предельники 2022'!$B$4:$X$28,'Форма 1'!AS$7),2),"")</f>
        <v/>
      </c>
      <c r="Z701" s="30" t="str">
        <f>IF(ISNUMBER('Форма 1'!AT701),ROUND('Форма 1'!$I701*VLOOKUP('Форма 1'!$G701,'Предельники 2022'!$B$4:$X$28,'Форма 1'!AT$7),2),"")</f>
        <v/>
      </c>
      <c r="AA701" s="32"/>
      <c r="AB701" s="128">
        <f>'Форма 1'!T701</f>
        <v>46022</v>
      </c>
      <c r="AC701" s="130" t="str">
        <f>'Форма 1'!U701</f>
        <v>СС</v>
      </c>
    </row>
    <row r="702" spans="1:29" x14ac:dyDescent="0.25">
      <c r="A702" s="28">
        <f t="shared" si="129"/>
        <v>67</v>
      </c>
      <c r="B702" s="74" t="str">
        <f>IF(ISBLANK('Форма 1'!B702),"",'Форма 1'!B702)</f>
        <v>Пермский городской округ, город Пермь</v>
      </c>
      <c r="C702" s="87" t="s">
        <v>128</v>
      </c>
      <c r="D702" s="29">
        <f>IF(ISBLANK(C702),"Введите адрес",IF(C702='Форма 1'!C702,SUM(E702:K702,M702:S702,Форма2[[#This Row],[19]:[22]]),"Ошибка в адресе!"))</f>
        <v>9292296.1699999981</v>
      </c>
      <c r="E702" s="30" t="str">
        <f>IF(ISNUMBER('Форма 1'!Z702),ROUND('Форма 1'!$I702*VLOOKUP('Форма 1'!$G702,'Предельники 2022'!$B$4:$X$28,'Форма 1'!Z$7),2),"")</f>
        <v/>
      </c>
      <c r="F702" s="30" t="str">
        <f>IF(ISNUMBER('Форма 1'!AA702),ROUND('Форма 1'!$I702*VLOOKUP('Форма 1'!$G702,'Предельники 2022'!$B$4:$X$28,'Форма 1'!AA$7),2),"")</f>
        <v/>
      </c>
      <c r="G702" s="30">
        <f>IF(ISNUMBER('Форма 1'!AB702),ROUND('Форма 1'!$I702*VLOOKUP('Форма 1'!$G702,'Предельники 2022'!$B$4:$X$28,'Форма 1'!AB$7),2),"")</f>
        <v>2371891.7799999998</v>
      </c>
      <c r="H702" s="30" t="str">
        <f>IF(ISNUMBER('Форма 1'!AC702),ROUND('Форма 1'!$I702*VLOOKUP('Форма 1'!$G702,'Предельники 2022'!$B$4:$X$28,'Форма 1'!AC$7),2),"")</f>
        <v/>
      </c>
      <c r="I702" s="30" t="str">
        <f>IF(ISNUMBER('Форма 1'!AD702),ROUND('Форма 1'!$I702*VLOOKUP('Форма 1'!$G702,'Предельники 2022'!$B$4:$X$28,'Форма 1'!AD$7),2),"")</f>
        <v/>
      </c>
      <c r="J702" s="30">
        <f>IF(ISNUMBER('Форма 1'!AE702),ROUND('Форма 1'!$I702*VLOOKUP('Форма 1'!$G702,'Предельники 2022'!$B$4:$X$28,'Форма 1'!AE$7),2),"")</f>
        <v>2063328.33</v>
      </c>
      <c r="K702" s="30">
        <f>IF(ISNUMBER('Форма 1'!AF702),ROUND('Форма 1'!$I702*VLOOKUP('Форма 1'!$G702,'Предельники 2022'!$B$4:$X$28,'Форма 1'!AF$7),2),"")</f>
        <v>4857076.0599999996</v>
      </c>
      <c r="L702" s="31" t="str">
        <f>IF(ISBLANK('Форма 1'!AG702),"",'Форма 1'!AG702)</f>
        <v/>
      </c>
      <c r="M702" s="32" t="str">
        <f>IF(ISBLANK('Форма 1'!AH702),"",'Форма 1'!AH702)</f>
        <v/>
      </c>
      <c r="N702" s="30" t="str">
        <f>IF(ISNUMBER('Форма 1'!AI702),ROUND('Форма 1'!$I702*VLOOKUP('Форма 1'!$G702,'Предельники 2022'!$B$4:$X$28,'Форма 1'!AI$7),2),"")</f>
        <v/>
      </c>
      <c r="O702" s="30" t="str">
        <f>IF(ISNUMBER('Форма 1'!AJ702),ROUND('Форма 1'!$I702*VLOOKUP('Форма 1'!$G702,'Предельники 2022'!$B$4:$X$28,'Форма 1'!AJ$7),2),"")</f>
        <v/>
      </c>
      <c r="P702" s="30" t="str">
        <f>IF(ISNUMBER('Форма 1'!AK702),ROUND('Форма 1'!$I702*VLOOKUP('Форма 1'!$G702,'Предельники 2022'!$B$4:$X$28,'Форма 1'!AK$7),2),"")</f>
        <v/>
      </c>
      <c r="Q702" s="30" t="str">
        <f>IF(ISNUMBER('Форма 1'!AL702),ROUND('Форма 1'!$I702*VLOOKUP('Форма 1'!$G702,'Предельники 2022'!$B$4:$X$28,'Форма 1'!AL$7),2),"")</f>
        <v/>
      </c>
      <c r="R702" s="30" t="str">
        <f>IF(ISNUMBER('Форма 1'!AM702),ROUND('Форма 1'!$I702*VLOOKUP('Форма 1'!$G702,'Предельники 2022'!$B$4:$X$28,'Форма 1'!AM$7),2),"")</f>
        <v/>
      </c>
      <c r="S702" s="93" t="str">
        <f t="shared" si="130"/>
        <v/>
      </c>
      <c r="T702" s="93" t="str">
        <f>IF(ISNUMBER('Форма 1'!AN702),INDEX('Предельники 2022'!$C$4:$X$28,MATCH('Форма 1'!$G702,'Предельники 2022'!$B$4:$B$28,0),MATCH(T$5,'Предельники 2022'!$C$3:$X$3,0)),"")</f>
        <v/>
      </c>
      <c r="U702" s="93" t="str">
        <f>IF(ISNUMBER('Форма 1'!AO702),INDEX('Предельники 2022'!$C$4:$X$28,MATCH('Форма 1'!$G702,'Предельники 2022'!$B$4:$B$28,0),MATCH(U$5,'Предельники 2022'!$C$3:$X$3,0)),"")</f>
        <v/>
      </c>
      <c r="V702" s="93" t="str">
        <f>IF(ISNUMBER('Форма 1'!AP702),INDEX('Предельники 2022'!$C$4:$X$28,MATCH('Форма 1'!$G702,'Предельники 2022'!$B$4:$B$28,0),MATCH(V$5,'Предельники 2022'!$C$3:$X$3,0)),"")</f>
        <v/>
      </c>
      <c r="W702" s="93" t="str">
        <f>IF(ISNUMBER('Форма 1'!AQ702),INDEX('Предельники 2022'!$C$4:$X$28,MATCH('Форма 1'!$G702,'Предельники 2022'!$B$4:$B$28,0),MATCH(W$5,'Предельники 2022'!$C$3:$X$3,0)),"")</f>
        <v/>
      </c>
      <c r="X702" s="30" t="str">
        <f>IF(ISNUMBER('Форма 1'!AR702),ROUND('Форма 1'!$I702*VLOOKUP('Форма 1'!$G702,'Предельники 2022'!$B$4:$X$28,'Форма 1'!AR$7),2),"")</f>
        <v/>
      </c>
      <c r="Y702" s="30" t="str">
        <f>IF(ISNUMBER('Форма 1'!AS702),ROUND('Форма 1'!$I702*VLOOKUP('Форма 1'!$G702,'Предельники 2022'!$B$4:$X$28,'Форма 1'!AS$7),2),"")</f>
        <v/>
      </c>
      <c r="Z702" s="30" t="str">
        <f>IF(ISNUMBER('Форма 1'!AT702),ROUND('Форма 1'!$I702*VLOOKUP('Форма 1'!$G702,'Предельники 2022'!$B$4:$X$28,'Форма 1'!AT$7),2),"")</f>
        <v/>
      </c>
      <c r="AA702" s="32"/>
      <c r="AB702" s="128">
        <f>'Форма 1'!T702</f>
        <v>46022</v>
      </c>
      <c r="AC702" s="130" t="str">
        <f>'Форма 1'!U702</f>
        <v>РО</v>
      </c>
    </row>
    <row r="703" spans="1:29" x14ac:dyDescent="0.25">
      <c r="A703" s="28">
        <f t="shared" si="129"/>
        <v>68</v>
      </c>
      <c r="B703" s="74" t="str">
        <f>IF(ISBLANK('Форма 1'!B703),"",'Форма 1'!B703)</f>
        <v>Пермский городской округ, город Пермь</v>
      </c>
      <c r="C703" s="87" t="s">
        <v>550</v>
      </c>
      <c r="D703" s="29">
        <f>IF(ISBLANK(C703),"Введите адрес",IF(C703='Форма 1'!C703,SUM(E703:K703,M703:S703,Форма2[[#This Row],[19]:[22]]),"Ошибка в адресе!"))</f>
        <v>9668139.1999999993</v>
      </c>
      <c r="E703" s="30" t="str">
        <f>IF(ISNUMBER('Форма 1'!Z703),ROUND('Форма 1'!$I703*VLOOKUP('Форма 1'!$G703,'Предельники 2022'!$B$4:$X$28,'Форма 1'!Z$7),2),"")</f>
        <v/>
      </c>
      <c r="F703" s="30" t="str">
        <f>IF(ISNUMBER('Форма 1'!AA703),ROUND('Форма 1'!$I703*VLOOKUP('Форма 1'!$G703,'Предельники 2022'!$B$4:$X$28,'Форма 1'!AA$7),2),"")</f>
        <v/>
      </c>
      <c r="G703" s="30" t="str">
        <f>IF(ISNUMBER('Форма 1'!AB703),ROUND('Форма 1'!$I703*VLOOKUP('Форма 1'!$G703,'Предельники 2022'!$B$4:$X$28,'Форма 1'!AB$7),2),"")</f>
        <v/>
      </c>
      <c r="H703" s="30" t="str">
        <f>IF(ISNUMBER('Форма 1'!AC703),ROUND('Форма 1'!$I703*VLOOKUP('Форма 1'!$G703,'Предельники 2022'!$B$4:$X$28,'Форма 1'!AC$7),2),"")</f>
        <v/>
      </c>
      <c r="I703" s="30" t="str">
        <f>IF(ISNUMBER('Форма 1'!AD703),ROUND('Форма 1'!$I703*VLOOKUP('Форма 1'!$G703,'Предельники 2022'!$B$4:$X$28,'Форма 1'!AD$7),2),"")</f>
        <v/>
      </c>
      <c r="J703" s="30" t="str">
        <f>IF(ISNUMBER('Форма 1'!AE703),ROUND('Форма 1'!$I703*VLOOKUP('Форма 1'!$G703,'Предельники 2022'!$B$4:$X$28,'Форма 1'!AE$7),2),"")</f>
        <v/>
      </c>
      <c r="K703" s="30" t="str">
        <f>IF(ISNUMBER('Форма 1'!AF703),ROUND('Форма 1'!$I703*VLOOKUP('Форма 1'!$G703,'Предельники 2022'!$B$4:$X$28,'Форма 1'!AF$7),2),"")</f>
        <v/>
      </c>
      <c r="L703" s="31" t="str">
        <f>IF(ISBLANK('Форма 1'!AG703),"",'Форма 1'!AG703)</f>
        <v/>
      </c>
      <c r="M703" s="32" t="str">
        <f>IF(ISBLANK('Форма 1'!AH703),"",'Форма 1'!AH703)</f>
        <v/>
      </c>
      <c r="N703" s="30" t="str">
        <f>IF(ISNUMBER('Форма 1'!AI703),ROUND('Форма 1'!$I703*VLOOKUP('Форма 1'!$G703,'Предельники 2022'!$B$4:$X$28,'Форма 1'!AI$7),2),"")</f>
        <v/>
      </c>
      <c r="O703" s="30">
        <f>IF(ISNUMBER('Форма 1'!AJ703),ROUND('Форма 1'!$I703*VLOOKUP('Форма 1'!$G703,'Предельники 2022'!$B$4:$X$28,'Форма 1'!AJ$7),2),"")</f>
        <v>9668139.1999999993</v>
      </c>
      <c r="P703" s="30" t="str">
        <f>IF(ISNUMBER('Форма 1'!AK703),ROUND('Форма 1'!$I703*VLOOKUP('Форма 1'!$G703,'Предельники 2022'!$B$4:$X$28,'Форма 1'!AK$7),2),"")</f>
        <v/>
      </c>
      <c r="Q703" s="30" t="str">
        <f>IF(ISNUMBER('Форма 1'!AL703),ROUND('Форма 1'!$I703*VLOOKUP('Форма 1'!$G703,'Предельники 2022'!$B$4:$X$28,'Форма 1'!AL$7),2),"")</f>
        <v/>
      </c>
      <c r="R703" s="30" t="str">
        <f>IF(ISNUMBER('Форма 1'!AM703),ROUND('Форма 1'!$I703*VLOOKUP('Форма 1'!$G703,'Предельники 2022'!$B$4:$X$28,'Форма 1'!AM$7),2),"")</f>
        <v/>
      </c>
      <c r="S703" s="93" t="str">
        <f t="shared" si="130"/>
        <v/>
      </c>
      <c r="T703" s="93" t="str">
        <f>IF(ISNUMBER('Форма 1'!AN703),INDEX('Предельники 2022'!$C$4:$X$28,MATCH('Форма 1'!$G703,'Предельники 2022'!$B$4:$B$28,0),MATCH(T$5,'Предельники 2022'!$C$3:$X$3,0)),"")</f>
        <v/>
      </c>
      <c r="U703" s="93" t="str">
        <f>IF(ISNUMBER('Форма 1'!AO703),INDEX('Предельники 2022'!$C$4:$X$28,MATCH('Форма 1'!$G703,'Предельники 2022'!$B$4:$B$28,0),MATCH(U$5,'Предельники 2022'!$C$3:$X$3,0)),"")</f>
        <v/>
      </c>
      <c r="V703" s="93" t="str">
        <f>IF(ISNUMBER('Форма 1'!AP703),INDEX('Предельники 2022'!$C$4:$X$28,MATCH('Форма 1'!$G703,'Предельники 2022'!$B$4:$B$28,0),MATCH(V$5,'Предельники 2022'!$C$3:$X$3,0)),"")</f>
        <v/>
      </c>
      <c r="W703" s="93" t="str">
        <f>IF(ISNUMBER('Форма 1'!AQ703),INDEX('Предельники 2022'!$C$4:$X$28,MATCH('Форма 1'!$G703,'Предельники 2022'!$B$4:$B$28,0),MATCH(W$5,'Предельники 2022'!$C$3:$X$3,0)),"")</f>
        <v/>
      </c>
      <c r="X703" s="30" t="str">
        <f>IF(ISNUMBER('Форма 1'!AR703),ROUND('Форма 1'!$I703*VLOOKUP('Форма 1'!$G703,'Предельники 2022'!$B$4:$X$28,'Форма 1'!AR$7),2),"")</f>
        <v/>
      </c>
      <c r="Y703" s="30" t="str">
        <f>IF(ISNUMBER('Форма 1'!AS703),ROUND('Форма 1'!$I703*VLOOKUP('Форма 1'!$G703,'Предельники 2022'!$B$4:$X$28,'Форма 1'!AS$7),2),"")</f>
        <v/>
      </c>
      <c r="Z703" s="30" t="str">
        <f>IF(ISNUMBER('Форма 1'!AT703),ROUND('Форма 1'!$I703*VLOOKUP('Форма 1'!$G703,'Предельники 2022'!$B$4:$X$28,'Форма 1'!AT$7),2),"")</f>
        <v/>
      </c>
      <c r="AA703" s="32"/>
      <c r="AB703" s="128">
        <f>'Форма 1'!T703</f>
        <v>46022</v>
      </c>
      <c r="AC703" s="130" t="str">
        <f>'Форма 1'!U703</f>
        <v>РО</v>
      </c>
    </row>
    <row r="704" spans="1:29" x14ac:dyDescent="0.25">
      <c r="A704" s="28">
        <f t="shared" si="129"/>
        <v>69</v>
      </c>
      <c r="B704" s="74" t="str">
        <f>IF(ISBLANK('Форма 1'!B704),"",'Форма 1'!B704)</f>
        <v>Пермский городской округ, город Пермь</v>
      </c>
      <c r="C704" s="87" t="s">
        <v>459</v>
      </c>
      <c r="D704" s="29">
        <f>IF(ISBLANK(C704),"Введите адрес",IF(C704='Форма 1'!C704,SUM(E704:K704,M704:S704,Форма2[[#This Row],[19]:[22]]),"Ошибка в адресе!"))</f>
        <v>5557017.8399999999</v>
      </c>
      <c r="E704" s="30" t="str">
        <f>IF(ISNUMBER('Форма 1'!Z704),ROUND('Форма 1'!$I704*VLOOKUP('Форма 1'!$G704,'Предельники 2022'!$B$4:$X$28,'Форма 1'!Z$7),2),"")</f>
        <v/>
      </c>
      <c r="F704" s="30" t="str">
        <f>IF(ISNUMBER('Форма 1'!AA704),ROUND('Форма 1'!$I704*VLOOKUP('Форма 1'!$G704,'Предельники 2022'!$B$4:$X$28,'Форма 1'!AA$7),2),"")</f>
        <v/>
      </c>
      <c r="G704" s="30" t="str">
        <f>IF(ISNUMBER('Форма 1'!AB704),ROUND('Форма 1'!$I704*VLOOKUP('Форма 1'!$G704,'Предельники 2022'!$B$4:$X$28,'Форма 1'!AB$7),2),"")</f>
        <v/>
      </c>
      <c r="H704" s="30" t="str">
        <f>IF(ISNUMBER('Форма 1'!AC704),ROUND('Форма 1'!$I704*VLOOKUP('Форма 1'!$G704,'Предельники 2022'!$B$4:$X$28,'Форма 1'!AC$7),2),"")</f>
        <v/>
      </c>
      <c r="I704" s="30" t="str">
        <f>IF(ISNUMBER('Форма 1'!AD704),ROUND('Форма 1'!$I704*VLOOKUP('Форма 1'!$G704,'Предельники 2022'!$B$4:$X$28,'Форма 1'!AD$7),2),"")</f>
        <v/>
      </c>
      <c r="J704" s="30" t="str">
        <f>IF(ISNUMBER('Форма 1'!AE704),ROUND('Форма 1'!$I704*VLOOKUP('Форма 1'!$G704,'Предельники 2022'!$B$4:$X$28,'Форма 1'!AE$7),2),"")</f>
        <v/>
      </c>
      <c r="K704" s="30" t="str">
        <f>IF(ISNUMBER('Форма 1'!AF704),ROUND('Форма 1'!$I704*VLOOKUP('Форма 1'!$G704,'Предельники 2022'!$B$4:$X$28,'Форма 1'!AF$7),2),"")</f>
        <v/>
      </c>
      <c r="L704" s="31">
        <f>IF(ISBLANK('Форма 1'!AG704),"",'Форма 1'!AG704)</f>
        <v>2</v>
      </c>
      <c r="M704" s="32">
        <f>IF(ISBLANK('Форма 1'!AH704),"",'Форма 1'!AH704)</f>
        <v>5557017.8399999999</v>
      </c>
      <c r="N704" s="30" t="str">
        <f>IF(ISNUMBER('Форма 1'!AI704),ROUND('Форма 1'!$I704*VLOOKUP('Форма 1'!$G704,'Предельники 2022'!$B$4:$X$28,'Форма 1'!AI$7),2),"")</f>
        <v/>
      </c>
      <c r="O704" s="30" t="str">
        <f>IF(ISNUMBER('Форма 1'!AJ704),ROUND('Форма 1'!$I704*VLOOKUP('Форма 1'!$G704,'Предельники 2022'!$B$4:$X$28,'Форма 1'!AJ$7),2),"")</f>
        <v/>
      </c>
      <c r="P704" s="30" t="str">
        <f>IF(ISNUMBER('Форма 1'!AK704),ROUND('Форма 1'!$I704*VLOOKUP('Форма 1'!$G704,'Предельники 2022'!$B$4:$X$28,'Форма 1'!AK$7),2),"")</f>
        <v/>
      </c>
      <c r="Q704" s="30" t="str">
        <f>IF(ISNUMBER('Форма 1'!AL704),ROUND('Форма 1'!$I704*VLOOKUP('Форма 1'!$G704,'Предельники 2022'!$B$4:$X$28,'Форма 1'!AL$7),2),"")</f>
        <v/>
      </c>
      <c r="R704" s="30" t="str">
        <f>IF(ISNUMBER('Форма 1'!AM704),ROUND('Форма 1'!$I704*VLOOKUP('Форма 1'!$G704,'Предельники 2022'!$B$4:$X$28,'Форма 1'!AM$7),2),"")</f>
        <v/>
      </c>
      <c r="S704" s="93" t="str">
        <f t="shared" si="130"/>
        <v/>
      </c>
      <c r="T704" s="93" t="str">
        <f>IF(ISNUMBER('Форма 1'!AN704),INDEX('Предельники 2022'!$C$4:$X$28,MATCH('Форма 1'!$G704,'Предельники 2022'!$B$4:$B$28,0),MATCH(T$5,'Предельники 2022'!$C$3:$X$3,0)),"")</f>
        <v/>
      </c>
      <c r="U704" s="93" t="str">
        <f>IF(ISNUMBER('Форма 1'!AO704),INDEX('Предельники 2022'!$C$4:$X$28,MATCH('Форма 1'!$G704,'Предельники 2022'!$B$4:$B$28,0),MATCH(U$5,'Предельники 2022'!$C$3:$X$3,0)),"")</f>
        <v/>
      </c>
      <c r="V704" s="93" t="str">
        <f>IF(ISNUMBER('Форма 1'!AP704),INDEX('Предельники 2022'!$C$4:$X$28,MATCH('Форма 1'!$G704,'Предельники 2022'!$B$4:$B$28,0),MATCH(V$5,'Предельники 2022'!$C$3:$X$3,0)),"")</f>
        <v/>
      </c>
      <c r="W704" s="93" t="str">
        <f>IF(ISNUMBER('Форма 1'!AQ704),INDEX('Предельники 2022'!$C$4:$X$28,MATCH('Форма 1'!$G704,'Предельники 2022'!$B$4:$B$28,0),MATCH(W$5,'Предельники 2022'!$C$3:$X$3,0)),"")</f>
        <v/>
      </c>
      <c r="X704" s="30" t="str">
        <f>IF(ISNUMBER('Форма 1'!AR704),ROUND('Форма 1'!$I704*VLOOKUP('Форма 1'!$G704,'Предельники 2022'!$B$4:$X$28,'Форма 1'!AR$7),2),"")</f>
        <v/>
      </c>
      <c r="Y704" s="30" t="str">
        <f>IF(ISNUMBER('Форма 1'!AS704),ROUND('Форма 1'!$I704*VLOOKUP('Форма 1'!$G704,'Предельники 2022'!$B$4:$X$28,'Форма 1'!AS$7),2),"")</f>
        <v/>
      </c>
      <c r="Z704" s="30" t="str">
        <f>IF(ISNUMBER('Форма 1'!AT704),ROUND('Форма 1'!$I704*VLOOKUP('Форма 1'!$G704,'Предельники 2022'!$B$4:$X$28,'Форма 1'!AT$7),2),"")</f>
        <v/>
      </c>
      <c r="AA704" s="32"/>
      <c r="AB704" s="128">
        <f>'Форма 1'!T704</f>
        <v>46022</v>
      </c>
      <c r="AC704" s="130" t="str">
        <f>'Форма 1'!U704</f>
        <v>СС</v>
      </c>
    </row>
    <row r="705" spans="1:29" x14ac:dyDescent="0.25">
      <c r="A705" s="28">
        <f t="shared" si="129"/>
        <v>70</v>
      </c>
      <c r="B705" s="74" t="str">
        <f>IF(ISBLANK('Форма 1'!B705),"",'Форма 1'!B705)</f>
        <v>Пермский городской округ, город Пермь</v>
      </c>
      <c r="C705" s="87" t="s">
        <v>551</v>
      </c>
      <c r="D705" s="29">
        <f>IF(ISBLANK(C705),"Введите адрес",IF(C705='Форма 1'!C705,SUM(E705:K705,M705:S705,Форма2[[#This Row],[19]:[22]]),"Ошибка в адресе!"))</f>
        <v>6325954.04</v>
      </c>
      <c r="E705" s="30" t="str">
        <f>IF(ISNUMBER('Форма 1'!Z705),ROUND('Форма 1'!$I705*VLOOKUP('Форма 1'!$G705,'Предельники 2022'!$B$4:$X$28,'Форма 1'!Z$7),2),"")</f>
        <v/>
      </c>
      <c r="F705" s="30" t="str">
        <f>IF(ISNUMBER('Форма 1'!AA705),ROUND('Форма 1'!$I705*VLOOKUP('Форма 1'!$G705,'Предельники 2022'!$B$4:$X$28,'Форма 1'!AA$7),2),"")</f>
        <v/>
      </c>
      <c r="G705" s="30" t="str">
        <f>IF(ISNUMBER('Форма 1'!AB705),ROUND('Форма 1'!$I705*VLOOKUP('Форма 1'!$G705,'Предельники 2022'!$B$4:$X$28,'Форма 1'!AB$7),2),"")</f>
        <v/>
      </c>
      <c r="H705" s="30" t="str">
        <f>IF(ISNUMBER('Форма 1'!AC705),ROUND('Форма 1'!$I705*VLOOKUP('Форма 1'!$G705,'Предельники 2022'!$B$4:$X$28,'Форма 1'!AC$7),2),"")</f>
        <v/>
      </c>
      <c r="I705" s="30" t="str">
        <f>IF(ISNUMBER('Форма 1'!AD705),ROUND('Форма 1'!$I705*VLOOKUP('Форма 1'!$G705,'Предельники 2022'!$B$4:$X$28,'Форма 1'!AD$7),2),"")</f>
        <v/>
      </c>
      <c r="J705" s="30" t="str">
        <f>IF(ISNUMBER('Форма 1'!AE705),ROUND('Форма 1'!$I705*VLOOKUP('Форма 1'!$G705,'Предельники 2022'!$B$4:$X$28,'Форма 1'!AE$7),2),"")</f>
        <v/>
      </c>
      <c r="K705" s="30" t="str">
        <f>IF(ISNUMBER('Форма 1'!AF705),ROUND('Форма 1'!$I705*VLOOKUP('Форма 1'!$G705,'Предельники 2022'!$B$4:$X$28,'Форма 1'!AF$7),2),"")</f>
        <v/>
      </c>
      <c r="L705" s="31" t="str">
        <f>IF(ISBLANK('Форма 1'!AG705),"",'Форма 1'!AG705)</f>
        <v/>
      </c>
      <c r="M705" s="32" t="str">
        <f>IF(ISBLANK('Форма 1'!AH705),"",'Форма 1'!AH705)</f>
        <v/>
      </c>
      <c r="N705" s="30" t="str">
        <f>IF(ISNUMBER('Форма 1'!AI705),ROUND('Форма 1'!$I705*VLOOKUP('Форма 1'!$G705,'Предельники 2022'!$B$4:$X$28,'Форма 1'!AI$7),2),"")</f>
        <v/>
      </c>
      <c r="O705" s="30">
        <f>IF(ISNUMBER('Форма 1'!AJ705),ROUND('Форма 1'!$I705*VLOOKUP('Форма 1'!$G705,'Предельники 2022'!$B$4:$X$28,'Форма 1'!AJ$7),2),"")</f>
        <v>6325954.04</v>
      </c>
      <c r="P705" s="30" t="str">
        <f>IF(ISNUMBER('Форма 1'!AK705),ROUND('Форма 1'!$I705*VLOOKUP('Форма 1'!$G705,'Предельники 2022'!$B$4:$X$28,'Форма 1'!AK$7),2),"")</f>
        <v/>
      </c>
      <c r="Q705" s="30" t="str">
        <f>IF(ISNUMBER('Форма 1'!AL705),ROUND('Форма 1'!$I705*VLOOKUP('Форма 1'!$G705,'Предельники 2022'!$B$4:$X$28,'Форма 1'!AL$7),2),"")</f>
        <v/>
      </c>
      <c r="R705" s="30" t="str">
        <f>IF(ISNUMBER('Форма 1'!AM705),ROUND('Форма 1'!$I705*VLOOKUP('Форма 1'!$G705,'Предельники 2022'!$B$4:$X$28,'Форма 1'!AM$7),2),"")</f>
        <v/>
      </c>
      <c r="S705" s="93" t="str">
        <f t="shared" si="130"/>
        <v/>
      </c>
      <c r="T705" s="93" t="str">
        <f>IF(ISNUMBER('Форма 1'!AN705),INDEX('Предельники 2022'!$C$4:$X$28,MATCH('Форма 1'!$G705,'Предельники 2022'!$B$4:$B$28,0),MATCH(T$5,'Предельники 2022'!$C$3:$X$3,0)),"")</f>
        <v/>
      </c>
      <c r="U705" s="93" t="str">
        <f>IF(ISNUMBER('Форма 1'!AO705),INDEX('Предельники 2022'!$C$4:$X$28,MATCH('Форма 1'!$G705,'Предельники 2022'!$B$4:$B$28,0),MATCH(U$5,'Предельники 2022'!$C$3:$X$3,0)),"")</f>
        <v/>
      </c>
      <c r="V705" s="93" t="str">
        <f>IF(ISNUMBER('Форма 1'!AP705),INDEX('Предельники 2022'!$C$4:$X$28,MATCH('Форма 1'!$G705,'Предельники 2022'!$B$4:$B$28,0),MATCH(V$5,'Предельники 2022'!$C$3:$X$3,0)),"")</f>
        <v/>
      </c>
      <c r="W705" s="93" t="str">
        <f>IF(ISNUMBER('Форма 1'!AQ705),INDEX('Предельники 2022'!$C$4:$X$28,MATCH('Форма 1'!$G705,'Предельники 2022'!$B$4:$B$28,0),MATCH(W$5,'Предельники 2022'!$C$3:$X$3,0)),"")</f>
        <v/>
      </c>
      <c r="X705" s="30" t="str">
        <f>IF(ISNUMBER('Форма 1'!AR705),ROUND('Форма 1'!$I705*VLOOKUP('Форма 1'!$G705,'Предельники 2022'!$B$4:$X$28,'Форма 1'!AR$7),2),"")</f>
        <v/>
      </c>
      <c r="Y705" s="30" t="str">
        <f>IF(ISNUMBER('Форма 1'!AS705),ROUND('Форма 1'!$I705*VLOOKUP('Форма 1'!$G705,'Предельники 2022'!$B$4:$X$28,'Форма 1'!AS$7),2),"")</f>
        <v/>
      </c>
      <c r="Z705" s="30" t="str">
        <f>IF(ISNUMBER('Форма 1'!AT705),ROUND('Форма 1'!$I705*VLOOKUP('Форма 1'!$G705,'Предельники 2022'!$B$4:$X$28,'Форма 1'!AT$7),2),"")</f>
        <v/>
      </c>
      <c r="AA705" s="32"/>
      <c r="AB705" s="128">
        <f>'Форма 1'!T705</f>
        <v>46022</v>
      </c>
      <c r="AC705" s="130" t="str">
        <f>'Форма 1'!U705</f>
        <v>РО</v>
      </c>
    </row>
    <row r="706" spans="1:29" x14ac:dyDescent="0.25">
      <c r="A706" s="28">
        <f t="shared" si="129"/>
        <v>71</v>
      </c>
      <c r="B706" s="74" t="str">
        <f>IF(ISBLANK('Форма 1'!B706),"",'Форма 1'!B706)</f>
        <v>Пермский городской округ, город Пермь</v>
      </c>
      <c r="C706" s="87" t="s">
        <v>90</v>
      </c>
      <c r="D706" s="29">
        <f>IF(ISBLANK(C706),"Введите адрес",IF(C706='Форма 1'!C706,SUM(E706:K706,M706:S706,Форма2[[#This Row],[19]:[22]]),"Ошибка в адресе!"))</f>
        <v>41411308.960000001</v>
      </c>
      <c r="E706" s="30" t="str">
        <f>IF(ISNUMBER('Форма 1'!Z706),ROUND('Форма 1'!$I706*VLOOKUP('Форма 1'!$G706,'Предельники 2022'!$B$4:$X$28,'Форма 1'!Z$7),2),"")</f>
        <v/>
      </c>
      <c r="F706" s="30">
        <f>IF(ISNUMBER('Форма 1'!AA706),ROUND('Форма 1'!$I706*VLOOKUP('Форма 1'!$G706,'Предельники 2022'!$B$4:$X$28,'Форма 1'!AA$7),2),"")</f>
        <v>13834263.57</v>
      </c>
      <c r="G706" s="30" t="str">
        <f>IF(ISNUMBER('Форма 1'!AB706),ROUND('Форма 1'!$I706*VLOOKUP('Форма 1'!$G706,'Предельники 2022'!$B$4:$X$28,'Форма 1'!AB$7),2),"")</f>
        <v/>
      </c>
      <c r="H706" s="30" t="str">
        <f>IF(ISNUMBER('Форма 1'!AC706),ROUND('Форма 1'!$I706*VLOOKUP('Форма 1'!$G706,'Предельники 2022'!$B$4:$X$28,'Форма 1'!AC$7),2),"")</f>
        <v/>
      </c>
      <c r="I706" s="30" t="str">
        <f>IF(ISNUMBER('Форма 1'!AD706),ROUND('Форма 1'!$I706*VLOOKUP('Форма 1'!$G706,'Предельники 2022'!$B$4:$X$28,'Форма 1'!AD$7),2),"")</f>
        <v/>
      </c>
      <c r="J706" s="30">
        <f>IF(ISNUMBER('Форма 1'!AE706),ROUND('Форма 1'!$I706*VLOOKUP('Форма 1'!$G706,'Предельники 2022'!$B$4:$X$28,'Форма 1'!AE$7),2),"")</f>
        <v>2532069.9700000002</v>
      </c>
      <c r="K706" s="30" t="str">
        <f>IF(ISNUMBER('Форма 1'!AF706),ROUND('Форма 1'!$I706*VLOOKUP('Форма 1'!$G706,'Предельники 2022'!$B$4:$X$28,'Форма 1'!AF$7),2),"")</f>
        <v/>
      </c>
      <c r="L706" s="31" t="str">
        <f>IF(ISBLANK('Форма 1'!AG706),"",'Форма 1'!AG706)</f>
        <v/>
      </c>
      <c r="M706" s="32" t="str">
        <f>IF(ISBLANK('Форма 1'!AH706),"",'Форма 1'!AH706)</f>
        <v/>
      </c>
      <c r="N706" s="30">
        <f>IF(ISNUMBER('Форма 1'!AI706),ROUND('Форма 1'!$I706*VLOOKUP('Форма 1'!$G706,'Предельники 2022'!$B$4:$X$28,'Форма 1'!AI$7),2),"")</f>
        <v>25044975.420000002</v>
      </c>
      <c r="O706" s="30" t="str">
        <f>IF(ISNUMBER('Форма 1'!AJ706),ROUND('Форма 1'!$I706*VLOOKUP('Форма 1'!$G706,'Предельники 2022'!$B$4:$X$28,'Форма 1'!AJ$7),2),"")</f>
        <v/>
      </c>
      <c r="P706" s="30" t="str">
        <f>IF(ISNUMBER('Форма 1'!AK706),ROUND('Форма 1'!$I706*VLOOKUP('Форма 1'!$G706,'Предельники 2022'!$B$4:$X$28,'Форма 1'!AK$7),2),"")</f>
        <v/>
      </c>
      <c r="Q706" s="30" t="str">
        <f>IF(ISNUMBER('Форма 1'!AL706),ROUND('Форма 1'!$I706*VLOOKUP('Форма 1'!$G706,'Предельники 2022'!$B$4:$X$28,'Форма 1'!AL$7),2),"")</f>
        <v/>
      </c>
      <c r="R706" s="30" t="str">
        <f>IF(ISNUMBER('Форма 1'!AM706),ROUND('Форма 1'!$I706*VLOOKUP('Форма 1'!$G706,'Предельники 2022'!$B$4:$X$28,'Форма 1'!AM$7),2),"")</f>
        <v/>
      </c>
      <c r="S706" s="93" t="str">
        <f t="shared" si="130"/>
        <v/>
      </c>
      <c r="T706" s="93" t="str">
        <f>IF(ISNUMBER('Форма 1'!AN706),INDEX('Предельники 2022'!$C$4:$X$28,MATCH('Форма 1'!$G706,'Предельники 2022'!$B$4:$B$28,0),MATCH(T$5,'Предельники 2022'!$C$3:$X$3,0)),"")</f>
        <v/>
      </c>
      <c r="U706" s="93" t="str">
        <f>IF(ISNUMBER('Форма 1'!AO706),INDEX('Предельники 2022'!$C$4:$X$28,MATCH('Форма 1'!$G706,'Предельники 2022'!$B$4:$B$28,0),MATCH(U$5,'Предельники 2022'!$C$3:$X$3,0)),"")</f>
        <v/>
      </c>
      <c r="V706" s="93" t="str">
        <f>IF(ISNUMBER('Форма 1'!AP706),INDEX('Предельники 2022'!$C$4:$X$28,MATCH('Форма 1'!$G706,'Предельники 2022'!$B$4:$B$28,0),MATCH(V$5,'Предельники 2022'!$C$3:$X$3,0)),"")</f>
        <v/>
      </c>
      <c r="W706" s="93" t="str">
        <f>IF(ISNUMBER('Форма 1'!AQ706),INDEX('Предельники 2022'!$C$4:$X$28,MATCH('Форма 1'!$G706,'Предельники 2022'!$B$4:$B$28,0),MATCH(W$5,'Предельники 2022'!$C$3:$X$3,0)),"")</f>
        <v/>
      </c>
      <c r="X706" s="30" t="str">
        <f>IF(ISNUMBER('Форма 1'!AR706),ROUND('Форма 1'!$I706*VLOOKUP('Форма 1'!$G706,'Предельники 2022'!$B$4:$X$28,'Форма 1'!AR$7),2),"")</f>
        <v/>
      </c>
      <c r="Y706" s="30" t="str">
        <f>IF(ISNUMBER('Форма 1'!AS706),ROUND('Форма 1'!$I706*VLOOKUP('Форма 1'!$G706,'Предельники 2022'!$B$4:$X$28,'Форма 1'!AS$7),2),"")</f>
        <v/>
      </c>
      <c r="Z706" s="30" t="str">
        <f>IF(ISNUMBER('Форма 1'!AT706),ROUND('Форма 1'!$I706*VLOOKUP('Форма 1'!$G706,'Предельники 2022'!$B$4:$X$28,'Форма 1'!AT$7),2),"")</f>
        <v/>
      </c>
      <c r="AA706" s="32"/>
      <c r="AB706" s="128">
        <f>'Форма 1'!T706</f>
        <v>46022</v>
      </c>
      <c r="AC706" s="130" t="str">
        <f>'Форма 1'!U706</f>
        <v>РО</v>
      </c>
    </row>
    <row r="707" spans="1:29" x14ac:dyDescent="0.25">
      <c r="A707" s="28">
        <f t="shared" si="129"/>
        <v>72</v>
      </c>
      <c r="B707" s="74" t="str">
        <f>IF(ISBLANK('Форма 1'!B707),"",'Форма 1'!B707)</f>
        <v>Пермский городской округ, город Пермь</v>
      </c>
      <c r="C707" s="87" t="s">
        <v>389</v>
      </c>
      <c r="D707" s="29">
        <f>IF(ISBLANK(C707),"Введите адрес",IF(C707='Форма 1'!C707,SUM(E707:K707,M707:S707,Форма2[[#This Row],[19]:[22]]),"Ошибка в адресе!"))</f>
        <v>75820329.870000005</v>
      </c>
      <c r="E707" s="30" t="str">
        <f>IF(ISNUMBER('Форма 1'!Z707),ROUND('Форма 1'!$I707*VLOOKUP('Форма 1'!$G707,'Предельники 2022'!$B$4:$X$28,'Форма 1'!Z$7),2),"")</f>
        <v/>
      </c>
      <c r="F707" s="30">
        <f>IF(ISNUMBER('Форма 1'!AA707),ROUND('Форма 1'!$I707*VLOOKUP('Форма 1'!$G707,'Предельники 2022'!$B$4:$X$28,'Форма 1'!AA$7),2),"")</f>
        <v>25329274.859999999</v>
      </c>
      <c r="G707" s="30" t="str">
        <f>IF(ISNUMBER('Форма 1'!AB707),ROUND('Форма 1'!$I707*VLOOKUP('Форма 1'!$G707,'Предельники 2022'!$B$4:$X$28,'Форма 1'!AB$7),2),"")</f>
        <v/>
      </c>
      <c r="H707" s="30" t="str">
        <f>IF(ISNUMBER('Форма 1'!AC707),ROUND('Форма 1'!$I707*VLOOKUP('Форма 1'!$G707,'Предельники 2022'!$B$4:$X$28,'Форма 1'!AC$7),2),"")</f>
        <v/>
      </c>
      <c r="I707" s="30" t="str">
        <f>IF(ISNUMBER('Форма 1'!AD707),ROUND('Форма 1'!$I707*VLOOKUP('Форма 1'!$G707,'Предельники 2022'!$B$4:$X$28,'Форма 1'!AD$7),2),"")</f>
        <v/>
      </c>
      <c r="J707" s="30">
        <f>IF(ISNUMBER('Форма 1'!AE707),ROUND('Форма 1'!$I707*VLOOKUP('Форма 1'!$G707,'Предельники 2022'!$B$4:$X$28,'Форма 1'!AE$7),2),"")</f>
        <v>4635989.1900000004</v>
      </c>
      <c r="K707" s="30" t="str">
        <f>IF(ISNUMBER('Форма 1'!AF707),ROUND('Форма 1'!$I707*VLOOKUP('Форма 1'!$G707,'Предельники 2022'!$B$4:$X$28,'Форма 1'!AF$7),2),"")</f>
        <v/>
      </c>
      <c r="L707" s="31" t="str">
        <f>IF(ISBLANK('Форма 1'!AG707),"",'Форма 1'!AG707)</f>
        <v/>
      </c>
      <c r="M707" s="32" t="str">
        <f>IF(ISBLANK('Форма 1'!AH707),"",'Форма 1'!AH707)</f>
        <v/>
      </c>
      <c r="N707" s="30">
        <f>IF(ISNUMBER('Форма 1'!AI707),ROUND('Форма 1'!$I707*VLOOKUP('Форма 1'!$G707,'Предельники 2022'!$B$4:$X$28,'Форма 1'!AI$7),2),"")</f>
        <v>45855065.82</v>
      </c>
      <c r="O707" s="30" t="str">
        <f>IF(ISNUMBER('Форма 1'!AJ707),ROUND('Форма 1'!$I707*VLOOKUP('Форма 1'!$G707,'Предельники 2022'!$B$4:$X$28,'Форма 1'!AJ$7),2),"")</f>
        <v/>
      </c>
      <c r="P707" s="30" t="str">
        <f>IF(ISNUMBER('Форма 1'!AK707),ROUND('Форма 1'!$I707*VLOOKUP('Форма 1'!$G707,'Предельники 2022'!$B$4:$X$28,'Форма 1'!AK$7),2),"")</f>
        <v/>
      </c>
      <c r="Q707" s="30" t="str">
        <f>IF(ISNUMBER('Форма 1'!AL707),ROUND('Форма 1'!$I707*VLOOKUP('Форма 1'!$G707,'Предельники 2022'!$B$4:$X$28,'Форма 1'!AL$7),2),"")</f>
        <v/>
      </c>
      <c r="R707" s="30" t="str">
        <f>IF(ISNUMBER('Форма 1'!AM707),ROUND('Форма 1'!$I707*VLOOKUP('Форма 1'!$G707,'Предельники 2022'!$B$4:$X$28,'Форма 1'!AM$7),2),"")</f>
        <v/>
      </c>
      <c r="S707" s="93" t="str">
        <f t="shared" si="130"/>
        <v/>
      </c>
      <c r="T707" s="93" t="str">
        <f>IF(ISNUMBER('Форма 1'!AN707),INDEX('Предельники 2022'!$C$4:$X$28,MATCH('Форма 1'!$G707,'Предельники 2022'!$B$4:$B$28,0),MATCH(T$5,'Предельники 2022'!$C$3:$X$3,0)),"")</f>
        <v/>
      </c>
      <c r="U707" s="93" t="str">
        <f>IF(ISNUMBER('Форма 1'!AO707),INDEX('Предельники 2022'!$C$4:$X$28,MATCH('Форма 1'!$G707,'Предельники 2022'!$B$4:$B$28,0),MATCH(U$5,'Предельники 2022'!$C$3:$X$3,0)),"")</f>
        <v/>
      </c>
      <c r="V707" s="93" t="str">
        <f>IF(ISNUMBER('Форма 1'!AP707),INDEX('Предельники 2022'!$C$4:$X$28,MATCH('Форма 1'!$G707,'Предельники 2022'!$B$4:$B$28,0),MATCH(V$5,'Предельники 2022'!$C$3:$X$3,0)),"")</f>
        <v/>
      </c>
      <c r="W707" s="93" t="str">
        <f>IF(ISNUMBER('Форма 1'!AQ707),INDEX('Предельники 2022'!$C$4:$X$28,MATCH('Форма 1'!$G707,'Предельники 2022'!$B$4:$B$28,0),MATCH(W$5,'Предельники 2022'!$C$3:$X$3,0)),"")</f>
        <v/>
      </c>
      <c r="X707" s="30" t="str">
        <f>IF(ISNUMBER('Форма 1'!AR707),ROUND('Форма 1'!$I707*VLOOKUP('Форма 1'!$G707,'Предельники 2022'!$B$4:$X$28,'Форма 1'!AR$7),2),"")</f>
        <v/>
      </c>
      <c r="Y707" s="30" t="str">
        <f>IF(ISNUMBER('Форма 1'!AS707),ROUND('Форма 1'!$I707*VLOOKUP('Форма 1'!$G707,'Предельники 2022'!$B$4:$X$28,'Форма 1'!AS$7),2),"")</f>
        <v/>
      </c>
      <c r="Z707" s="30" t="str">
        <f>IF(ISNUMBER('Форма 1'!AT707),ROUND('Форма 1'!$I707*VLOOKUP('Форма 1'!$G707,'Предельники 2022'!$B$4:$X$28,'Форма 1'!AT$7),2),"")</f>
        <v/>
      </c>
      <c r="AA707" s="32"/>
      <c r="AB707" s="128">
        <f>'Форма 1'!T707</f>
        <v>46022</v>
      </c>
      <c r="AC707" s="130" t="str">
        <f>'Форма 1'!U707</f>
        <v>РО</v>
      </c>
    </row>
    <row r="708" spans="1:29" x14ac:dyDescent="0.25">
      <c r="A708" s="28">
        <f t="shared" si="129"/>
        <v>73</v>
      </c>
      <c r="B708" s="74" t="str">
        <f>IF(ISBLANK('Форма 1'!B708),"",'Форма 1'!B708)</f>
        <v>Пермский городской округ, город Пермь</v>
      </c>
      <c r="C708" s="87" t="s">
        <v>263</v>
      </c>
      <c r="D708" s="29">
        <f>IF(ISBLANK(C708),"Введите адрес",IF(C708='Форма 1'!C708,SUM(E708:K708,M708:S708,Форма2[[#This Row],[19]:[22]]),"Ошибка в адресе!"))</f>
        <v>3687420.52</v>
      </c>
      <c r="E708" s="30" t="str">
        <f>IF(ISNUMBER('Форма 1'!Z708),ROUND('Форма 1'!$I708*VLOOKUP('Форма 1'!$G708,'Предельники 2022'!$B$4:$X$28,'Форма 1'!Z$7),2),"")</f>
        <v/>
      </c>
      <c r="F708" s="30" t="str">
        <f>IF(ISNUMBER('Форма 1'!AA708),ROUND('Форма 1'!$I708*VLOOKUP('Форма 1'!$G708,'Предельники 2022'!$B$4:$X$28,'Форма 1'!AA$7),2),"")</f>
        <v/>
      </c>
      <c r="G708" s="30" t="str">
        <f>IF(ISNUMBER('Форма 1'!AB708),ROUND('Форма 1'!$I708*VLOOKUP('Форма 1'!$G708,'Предельники 2022'!$B$4:$X$28,'Форма 1'!AB$7),2),"")</f>
        <v/>
      </c>
      <c r="H708" s="30" t="str">
        <f>IF(ISNUMBER('Форма 1'!AC708),ROUND('Форма 1'!$I708*VLOOKUP('Форма 1'!$G708,'Предельники 2022'!$B$4:$X$28,'Форма 1'!AC$7),2),"")</f>
        <v/>
      </c>
      <c r="I708" s="30" t="str">
        <f>IF(ISNUMBER('Форма 1'!AD708),ROUND('Форма 1'!$I708*VLOOKUP('Форма 1'!$G708,'Предельники 2022'!$B$4:$X$28,'Форма 1'!AD$7),2),"")</f>
        <v/>
      </c>
      <c r="J708" s="30" t="str">
        <f>IF(ISNUMBER('Форма 1'!AE708),ROUND('Форма 1'!$I708*VLOOKUP('Форма 1'!$G708,'Предельники 2022'!$B$4:$X$28,'Форма 1'!AE$7),2),"")</f>
        <v/>
      </c>
      <c r="K708" s="30" t="str">
        <f>IF(ISNUMBER('Форма 1'!AF708),ROUND('Форма 1'!$I708*VLOOKUP('Форма 1'!$G708,'Предельники 2022'!$B$4:$X$28,'Форма 1'!AF$7),2),"")</f>
        <v/>
      </c>
      <c r="L708" s="31" t="str">
        <f>IF(ISBLANK('Форма 1'!AG708),"",'Форма 1'!AG708)</f>
        <v/>
      </c>
      <c r="M708" s="32" t="str">
        <f>IF(ISBLANK('Форма 1'!AH708),"",'Форма 1'!AH708)</f>
        <v/>
      </c>
      <c r="N708" s="30" t="str">
        <f>IF(ISNUMBER('Форма 1'!AI708),ROUND('Форма 1'!$I708*VLOOKUP('Форма 1'!$G708,'Предельники 2022'!$B$4:$X$28,'Форма 1'!AI$7),2),"")</f>
        <v/>
      </c>
      <c r="O708" s="30">
        <f>IF(ISNUMBER('Форма 1'!AJ708),ROUND('Форма 1'!$I708*VLOOKUP('Форма 1'!$G708,'Предельники 2022'!$B$4:$X$28,'Форма 1'!AJ$7),2),"")</f>
        <v>3687420.52</v>
      </c>
      <c r="P708" s="30" t="str">
        <f>IF(ISNUMBER('Форма 1'!AK708),ROUND('Форма 1'!$I708*VLOOKUP('Форма 1'!$G708,'Предельники 2022'!$B$4:$X$28,'Форма 1'!AK$7),2),"")</f>
        <v/>
      </c>
      <c r="Q708" s="30" t="str">
        <f>IF(ISNUMBER('Форма 1'!AL708),ROUND('Форма 1'!$I708*VLOOKUP('Форма 1'!$G708,'Предельники 2022'!$B$4:$X$28,'Форма 1'!AL$7),2),"")</f>
        <v/>
      </c>
      <c r="R708" s="30" t="str">
        <f>IF(ISNUMBER('Форма 1'!AM708),ROUND('Форма 1'!$I708*VLOOKUP('Форма 1'!$G708,'Предельники 2022'!$B$4:$X$28,'Форма 1'!AM$7),2),"")</f>
        <v/>
      </c>
      <c r="S708" s="93" t="str">
        <f t="shared" si="130"/>
        <v/>
      </c>
      <c r="T708" s="93" t="str">
        <f>IF(ISNUMBER('Форма 1'!AN708),INDEX('Предельники 2022'!$C$4:$X$28,MATCH('Форма 1'!$G708,'Предельники 2022'!$B$4:$B$28,0),MATCH(T$5,'Предельники 2022'!$C$3:$X$3,0)),"")</f>
        <v/>
      </c>
      <c r="U708" s="93" t="str">
        <f>IF(ISNUMBER('Форма 1'!AO708),INDEX('Предельники 2022'!$C$4:$X$28,MATCH('Форма 1'!$G708,'Предельники 2022'!$B$4:$B$28,0),MATCH(U$5,'Предельники 2022'!$C$3:$X$3,0)),"")</f>
        <v/>
      </c>
      <c r="V708" s="93" t="str">
        <f>IF(ISNUMBER('Форма 1'!AP708),INDEX('Предельники 2022'!$C$4:$X$28,MATCH('Форма 1'!$G708,'Предельники 2022'!$B$4:$B$28,0),MATCH(V$5,'Предельники 2022'!$C$3:$X$3,0)),"")</f>
        <v/>
      </c>
      <c r="W708" s="93" t="str">
        <f>IF(ISNUMBER('Форма 1'!AQ708),INDEX('Предельники 2022'!$C$4:$X$28,MATCH('Форма 1'!$G708,'Предельники 2022'!$B$4:$B$28,0),MATCH(W$5,'Предельники 2022'!$C$3:$X$3,0)),"")</f>
        <v/>
      </c>
      <c r="X708" s="30" t="str">
        <f>IF(ISNUMBER('Форма 1'!AR708),ROUND('Форма 1'!$I708*VLOOKUP('Форма 1'!$G708,'Предельники 2022'!$B$4:$X$28,'Форма 1'!AR$7),2),"")</f>
        <v/>
      </c>
      <c r="Y708" s="30" t="str">
        <f>IF(ISNUMBER('Форма 1'!AS708),ROUND('Форма 1'!$I708*VLOOKUP('Форма 1'!$G708,'Предельники 2022'!$B$4:$X$28,'Форма 1'!AS$7),2),"")</f>
        <v/>
      </c>
      <c r="Z708" s="30" t="str">
        <f>IF(ISNUMBER('Форма 1'!AT708),ROUND('Форма 1'!$I708*VLOOKUP('Форма 1'!$G708,'Предельники 2022'!$B$4:$X$28,'Форма 1'!AT$7),2),"")</f>
        <v/>
      </c>
      <c r="AA708" s="32"/>
      <c r="AB708" s="128">
        <f>'Форма 1'!T708</f>
        <v>46022</v>
      </c>
      <c r="AC708" s="130" t="str">
        <f>'Форма 1'!U708</f>
        <v>РО</v>
      </c>
    </row>
    <row r="709" spans="1:29" x14ac:dyDescent="0.25">
      <c r="A709" s="28">
        <f t="shared" si="129"/>
        <v>74</v>
      </c>
      <c r="B709" s="74" t="str">
        <f>IF(ISBLANK('Форма 1'!B709),"",'Форма 1'!B709)</f>
        <v>Пермский городской округ, город Пермь</v>
      </c>
      <c r="C709" s="87" t="s">
        <v>347</v>
      </c>
      <c r="D709" s="29">
        <f>IF(ISBLANK(C709),"Введите адрес",IF(C709='Форма 1'!C709,SUM(E709:K709,M709:S709,Форма2[[#This Row],[19]:[22]]),"Ошибка в адресе!"))</f>
        <v>5116729.32</v>
      </c>
      <c r="E709" s="30">
        <f>IF(ISNUMBER('Форма 1'!Z709),ROUND('Форма 1'!$I709*VLOOKUP('Форма 1'!$G709,'Предельники 2022'!$B$4:$X$28,'Форма 1'!Z$7),2),"")</f>
        <v>1562831</v>
      </c>
      <c r="F709" s="30" t="str">
        <f>IF(ISNUMBER('Форма 1'!AA709),ROUND('Форма 1'!$I709*VLOOKUP('Форма 1'!$G709,'Предельники 2022'!$B$4:$X$28,'Форма 1'!AA$7),2),"")</f>
        <v/>
      </c>
      <c r="G709" s="30" t="str">
        <f>IF(ISNUMBER('Форма 1'!AB709),ROUND('Форма 1'!$I709*VLOOKUP('Форма 1'!$G709,'Предельники 2022'!$B$4:$X$28,'Форма 1'!AB$7),2),"")</f>
        <v/>
      </c>
      <c r="H709" s="30">
        <f>IF(ISNUMBER('Форма 1'!AC709),ROUND('Форма 1'!$I709*VLOOKUP('Форма 1'!$G709,'Предельники 2022'!$B$4:$X$28,'Форма 1'!AC$7),2),"")</f>
        <v>977803.27</v>
      </c>
      <c r="I709" s="30">
        <f>IF(ISNUMBER('Форма 1'!AD709),ROUND('Форма 1'!$I709*VLOOKUP('Форма 1'!$G709,'Предельники 2022'!$B$4:$X$28,'Форма 1'!AD$7),2),"")</f>
        <v>2576095.0499999998</v>
      </c>
      <c r="J709" s="30" t="str">
        <f>IF(ISNUMBER('Форма 1'!AE709),ROUND('Форма 1'!$I709*VLOOKUP('Форма 1'!$G709,'Предельники 2022'!$B$4:$X$28,'Форма 1'!AE$7),2),"")</f>
        <v/>
      </c>
      <c r="K709" s="30" t="str">
        <f>IF(ISNUMBER('Форма 1'!AF709),ROUND('Форма 1'!$I709*VLOOKUP('Форма 1'!$G709,'Предельники 2022'!$B$4:$X$28,'Форма 1'!AF$7),2),"")</f>
        <v/>
      </c>
      <c r="L709" s="31" t="str">
        <f>IF(ISBLANK('Форма 1'!AG709),"",'Форма 1'!AG709)</f>
        <v/>
      </c>
      <c r="M709" s="32" t="str">
        <f>IF(ISBLANK('Форма 1'!AH709),"",'Форма 1'!AH709)</f>
        <v/>
      </c>
      <c r="N709" s="30" t="str">
        <f>IF(ISNUMBER('Форма 1'!AI709),ROUND('Форма 1'!$I709*VLOOKUP('Форма 1'!$G709,'Предельники 2022'!$B$4:$X$28,'Форма 1'!AI$7),2),"")</f>
        <v/>
      </c>
      <c r="O709" s="30" t="str">
        <f>IF(ISNUMBER('Форма 1'!AJ709),ROUND('Форма 1'!$I709*VLOOKUP('Форма 1'!$G709,'Предельники 2022'!$B$4:$X$28,'Форма 1'!AJ$7),2),"")</f>
        <v/>
      </c>
      <c r="P709" s="30" t="str">
        <f>IF(ISNUMBER('Форма 1'!AK709),ROUND('Форма 1'!$I709*VLOOKUP('Форма 1'!$G709,'Предельники 2022'!$B$4:$X$28,'Форма 1'!AK$7),2),"")</f>
        <v/>
      </c>
      <c r="Q709" s="30" t="str">
        <f>IF(ISNUMBER('Форма 1'!AL709),ROUND('Форма 1'!$I709*VLOOKUP('Форма 1'!$G709,'Предельники 2022'!$B$4:$X$28,'Форма 1'!AL$7),2),"")</f>
        <v/>
      </c>
      <c r="R709" s="30" t="str">
        <f>IF(ISNUMBER('Форма 1'!AM709),ROUND('Форма 1'!$I709*VLOOKUP('Форма 1'!$G709,'Предельники 2022'!$B$4:$X$28,'Форма 1'!AM$7),2),"")</f>
        <v/>
      </c>
      <c r="S709" s="93" t="str">
        <f t="shared" si="130"/>
        <v/>
      </c>
      <c r="T709" s="93" t="str">
        <f>IF(ISNUMBER('Форма 1'!AN709),INDEX('Предельники 2022'!$C$4:$X$28,MATCH('Форма 1'!$G709,'Предельники 2022'!$B$4:$B$28,0),MATCH(T$5,'Предельники 2022'!$C$3:$X$3,0)),"")</f>
        <v/>
      </c>
      <c r="U709" s="93" t="str">
        <f>IF(ISNUMBER('Форма 1'!AO709),INDEX('Предельники 2022'!$C$4:$X$28,MATCH('Форма 1'!$G709,'Предельники 2022'!$B$4:$B$28,0),MATCH(U$5,'Предельники 2022'!$C$3:$X$3,0)),"")</f>
        <v/>
      </c>
      <c r="V709" s="93" t="str">
        <f>IF(ISNUMBER('Форма 1'!AP709),INDEX('Предельники 2022'!$C$4:$X$28,MATCH('Форма 1'!$G709,'Предельники 2022'!$B$4:$B$28,0),MATCH(V$5,'Предельники 2022'!$C$3:$X$3,0)),"")</f>
        <v/>
      </c>
      <c r="W709" s="93" t="str">
        <f>IF(ISNUMBER('Форма 1'!AQ709),INDEX('Предельники 2022'!$C$4:$X$28,MATCH('Форма 1'!$G709,'Предельники 2022'!$B$4:$B$28,0),MATCH(W$5,'Предельники 2022'!$C$3:$X$3,0)),"")</f>
        <v/>
      </c>
      <c r="X709" s="30" t="str">
        <f>IF(ISNUMBER('Форма 1'!AR709),ROUND('Форма 1'!$I709*VLOOKUP('Форма 1'!$G709,'Предельники 2022'!$B$4:$X$28,'Форма 1'!AR$7),2),"")</f>
        <v/>
      </c>
      <c r="Y709" s="30" t="str">
        <f>IF(ISNUMBER('Форма 1'!AS709),ROUND('Форма 1'!$I709*VLOOKUP('Форма 1'!$G709,'Предельники 2022'!$B$4:$X$28,'Форма 1'!AS$7),2),"")</f>
        <v/>
      </c>
      <c r="Z709" s="30" t="str">
        <f>IF(ISNUMBER('Форма 1'!AT709),ROUND('Форма 1'!$I709*VLOOKUP('Форма 1'!$G709,'Предельники 2022'!$B$4:$X$28,'Форма 1'!AT$7),2),"")</f>
        <v/>
      </c>
      <c r="AA709" s="32"/>
      <c r="AB709" s="128">
        <f>'Форма 1'!T709</f>
        <v>46022</v>
      </c>
      <c r="AC709" s="130" t="str">
        <f>'Форма 1'!U709</f>
        <v>СС</v>
      </c>
    </row>
    <row r="710" spans="1:29" x14ac:dyDescent="0.25">
      <c r="A710" s="28">
        <f t="shared" si="129"/>
        <v>75</v>
      </c>
      <c r="B710" s="74" t="str">
        <f>IF(ISBLANK('Форма 1'!B710),"",'Форма 1'!B710)</f>
        <v>Пермский городской округ, город Пермь</v>
      </c>
      <c r="C710" s="87" t="s">
        <v>552</v>
      </c>
      <c r="D710" s="29">
        <f>IF(ISBLANK(C710),"Введите адрес",IF(C710='Форма 1'!C710,SUM(E710:K710,M710:S710,Форма2[[#This Row],[19]:[22]]),"Ошибка в адресе!"))</f>
        <v>3600013.27</v>
      </c>
      <c r="E710" s="30" t="str">
        <f>IF(ISNUMBER('Форма 1'!Z710),ROUND('Форма 1'!$I710*VLOOKUP('Форма 1'!$G710,'Предельники 2022'!$B$4:$X$28,'Форма 1'!Z$7),2),"")</f>
        <v/>
      </c>
      <c r="F710" s="30" t="str">
        <f>IF(ISNUMBER('Форма 1'!AA710),ROUND('Форма 1'!$I710*VLOOKUP('Форма 1'!$G710,'Предельники 2022'!$B$4:$X$28,'Форма 1'!AA$7),2),"")</f>
        <v/>
      </c>
      <c r="G710" s="30" t="str">
        <f>IF(ISNUMBER('Форма 1'!AB710),ROUND('Форма 1'!$I710*VLOOKUP('Форма 1'!$G710,'Предельники 2022'!$B$4:$X$28,'Форма 1'!AB$7),2),"")</f>
        <v/>
      </c>
      <c r="H710" s="30" t="str">
        <f>IF(ISNUMBER('Форма 1'!AC710),ROUND('Форма 1'!$I710*VLOOKUP('Форма 1'!$G710,'Предельники 2022'!$B$4:$X$28,'Форма 1'!AC$7),2),"")</f>
        <v/>
      </c>
      <c r="I710" s="30" t="str">
        <f>IF(ISNUMBER('Форма 1'!AD710),ROUND('Форма 1'!$I710*VLOOKUP('Форма 1'!$G710,'Предельники 2022'!$B$4:$X$28,'Форма 1'!AD$7),2),"")</f>
        <v/>
      </c>
      <c r="J710" s="30" t="str">
        <f>IF(ISNUMBER('Форма 1'!AE710),ROUND('Форма 1'!$I710*VLOOKUP('Форма 1'!$G710,'Предельники 2022'!$B$4:$X$28,'Форма 1'!AE$7),2),"")</f>
        <v/>
      </c>
      <c r="K710" s="30" t="str">
        <f>IF(ISNUMBER('Форма 1'!AF710),ROUND('Форма 1'!$I710*VLOOKUP('Форма 1'!$G710,'Предельники 2022'!$B$4:$X$28,'Форма 1'!AF$7),2),"")</f>
        <v/>
      </c>
      <c r="L710" s="31" t="str">
        <f>IF(ISBLANK('Форма 1'!AG710),"",'Форма 1'!AG710)</f>
        <v/>
      </c>
      <c r="M710" s="32" t="str">
        <f>IF(ISBLANK('Форма 1'!AH710),"",'Форма 1'!AH710)</f>
        <v/>
      </c>
      <c r="N710" s="30" t="str">
        <f>IF(ISNUMBER('Форма 1'!AI710),ROUND('Форма 1'!$I710*VLOOKUP('Форма 1'!$G710,'Предельники 2022'!$B$4:$X$28,'Форма 1'!AI$7),2),"")</f>
        <v/>
      </c>
      <c r="O710" s="30">
        <f>IF(ISNUMBER('Форма 1'!AJ710),ROUND('Форма 1'!$I710*VLOOKUP('Форма 1'!$G710,'Предельники 2022'!$B$4:$X$28,'Форма 1'!AJ$7),2),"")</f>
        <v>3600013.27</v>
      </c>
      <c r="P710" s="30" t="str">
        <f>IF(ISNUMBER('Форма 1'!AK710),ROUND('Форма 1'!$I710*VLOOKUP('Форма 1'!$G710,'Предельники 2022'!$B$4:$X$28,'Форма 1'!AK$7),2),"")</f>
        <v/>
      </c>
      <c r="Q710" s="30" t="str">
        <f>IF(ISNUMBER('Форма 1'!AL710),ROUND('Форма 1'!$I710*VLOOKUP('Форма 1'!$G710,'Предельники 2022'!$B$4:$X$28,'Форма 1'!AL$7),2),"")</f>
        <v/>
      </c>
      <c r="R710" s="30" t="str">
        <f>IF(ISNUMBER('Форма 1'!AM710),ROUND('Форма 1'!$I710*VLOOKUP('Форма 1'!$G710,'Предельники 2022'!$B$4:$X$28,'Форма 1'!AM$7),2),"")</f>
        <v/>
      </c>
      <c r="S710" s="93" t="str">
        <f t="shared" si="130"/>
        <v/>
      </c>
      <c r="T710" s="93" t="str">
        <f>IF(ISNUMBER('Форма 1'!AN710),INDEX('Предельники 2022'!$C$4:$X$28,MATCH('Форма 1'!$G710,'Предельники 2022'!$B$4:$B$28,0),MATCH(T$5,'Предельники 2022'!$C$3:$X$3,0)),"")</f>
        <v/>
      </c>
      <c r="U710" s="93" t="str">
        <f>IF(ISNUMBER('Форма 1'!AO710),INDEX('Предельники 2022'!$C$4:$X$28,MATCH('Форма 1'!$G710,'Предельники 2022'!$B$4:$B$28,0),MATCH(U$5,'Предельники 2022'!$C$3:$X$3,0)),"")</f>
        <v/>
      </c>
      <c r="V710" s="93" t="str">
        <f>IF(ISNUMBER('Форма 1'!AP710),INDEX('Предельники 2022'!$C$4:$X$28,MATCH('Форма 1'!$G710,'Предельники 2022'!$B$4:$B$28,0),MATCH(V$5,'Предельники 2022'!$C$3:$X$3,0)),"")</f>
        <v/>
      </c>
      <c r="W710" s="93" t="str">
        <f>IF(ISNUMBER('Форма 1'!AQ710),INDEX('Предельники 2022'!$C$4:$X$28,MATCH('Форма 1'!$G710,'Предельники 2022'!$B$4:$B$28,0),MATCH(W$5,'Предельники 2022'!$C$3:$X$3,0)),"")</f>
        <v/>
      </c>
      <c r="X710" s="30" t="str">
        <f>IF(ISNUMBER('Форма 1'!AR710),ROUND('Форма 1'!$I710*VLOOKUP('Форма 1'!$G710,'Предельники 2022'!$B$4:$X$28,'Форма 1'!AR$7),2),"")</f>
        <v/>
      </c>
      <c r="Y710" s="30" t="str">
        <f>IF(ISNUMBER('Форма 1'!AS710),ROUND('Форма 1'!$I710*VLOOKUP('Форма 1'!$G710,'Предельники 2022'!$B$4:$X$28,'Форма 1'!AS$7),2),"")</f>
        <v/>
      </c>
      <c r="Z710" s="30" t="str">
        <f>IF(ISNUMBER('Форма 1'!AT710),ROUND('Форма 1'!$I710*VLOOKUP('Форма 1'!$G710,'Предельники 2022'!$B$4:$X$28,'Форма 1'!AT$7),2),"")</f>
        <v/>
      </c>
      <c r="AA710" s="32"/>
      <c r="AB710" s="128">
        <f>'Форма 1'!T710</f>
        <v>46022</v>
      </c>
      <c r="AC710" s="130" t="str">
        <f>'Форма 1'!U710</f>
        <v>РО</v>
      </c>
    </row>
    <row r="711" spans="1:29" x14ac:dyDescent="0.25">
      <c r="A711" s="28">
        <f t="shared" si="129"/>
        <v>76</v>
      </c>
      <c r="B711" s="74" t="str">
        <f>IF(ISBLANK('Форма 1'!B711),"",'Форма 1'!B711)</f>
        <v>Пермский городской округ, город Пермь</v>
      </c>
      <c r="C711" s="87" t="s">
        <v>436</v>
      </c>
      <c r="D711" s="29">
        <f>IF(ISBLANK(C711),"Введите адрес",IF(C711='Форма 1'!C711,SUM(E711:K711,M711:S711,Форма2[[#This Row],[19]:[22]]),"Ошибка в адресе!"))</f>
        <v>8087030.5</v>
      </c>
      <c r="E711" s="30" t="str">
        <f>IF(ISNUMBER('Форма 1'!Z711),ROUND('Форма 1'!$I711*VLOOKUP('Форма 1'!$G711,'Предельники 2022'!$B$4:$X$28,'Форма 1'!Z$7),2),"")</f>
        <v/>
      </c>
      <c r="F711" s="30" t="str">
        <f>IF(ISNUMBER('Форма 1'!AA711),ROUND('Форма 1'!$I711*VLOOKUP('Форма 1'!$G711,'Предельники 2022'!$B$4:$X$28,'Форма 1'!AA$7),2),"")</f>
        <v/>
      </c>
      <c r="G711" s="30" t="str">
        <f>IF(ISNUMBER('Форма 1'!AB711),ROUND('Форма 1'!$I711*VLOOKUP('Форма 1'!$G711,'Предельники 2022'!$B$4:$X$28,'Форма 1'!AB$7),2),"")</f>
        <v/>
      </c>
      <c r="H711" s="30" t="str">
        <f>IF(ISNUMBER('Форма 1'!AC711),ROUND('Форма 1'!$I711*VLOOKUP('Форма 1'!$G711,'Предельники 2022'!$B$4:$X$28,'Форма 1'!AC$7),2),"")</f>
        <v/>
      </c>
      <c r="I711" s="30">
        <f>IF(ISNUMBER('Форма 1'!AD711),ROUND('Форма 1'!$I711*VLOOKUP('Форма 1'!$G711,'Предельники 2022'!$B$4:$X$28,'Форма 1'!AD$7),2),"")</f>
        <v>4879566.1500000004</v>
      </c>
      <c r="J711" s="30">
        <f>IF(ISNUMBER('Форма 1'!AE711),ROUND('Форма 1'!$I711*VLOOKUP('Форма 1'!$G711,'Предельники 2022'!$B$4:$X$28,'Форма 1'!AE$7),2),"")</f>
        <v>2593946.6</v>
      </c>
      <c r="K711" s="30" t="str">
        <f>IF(ISNUMBER('Форма 1'!AF711),ROUND('Форма 1'!$I711*VLOOKUP('Форма 1'!$G711,'Предельники 2022'!$B$4:$X$28,'Форма 1'!AF$7),2),"")</f>
        <v/>
      </c>
      <c r="L711" s="31" t="str">
        <f>IF(ISBLANK('Форма 1'!AG711),"",'Форма 1'!AG711)</f>
        <v/>
      </c>
      <c r="M711" s="32" t="str">
        <f>IF(ISBLANK('Форма 1'!AH711),"",'Форма 1'!AH711)</f>
        <v/>
      </c>
      <c r="N711" s="30" t="str">
        <f>IF(ISNUMBER('Форма 1'!AI711),ROUND('Форма 1'!$I711*VLOOKUP('Форма 1'!$G711,'Предельники 2022'!$B$4:$X$28,'Форма 1'!AI$7),2),"")</f>
        <v/>
      </c>
      <c r="O711" s="30" t="str">
        <f>IF(ISNUMBER('Форма 1'!AJ711),ROUND('Форма 1'!$I711*VLOOKUP('Форма 1'!$G711,'Предельники 2022'!$B$4:$X$28,'Форма 1'!AJ$7),2),"")</f>
        <v/>
      </c>
      <c r="P711" s="30" t="str">
        <f>IF(ISNUMBER('Форма 1'!AK711),ROUND('Форма 1'!$I711*VLOOKUP('Форма 1'!$G711,'Предельники 2022'!$B$4:$X$28,'Форма 1'!AK$7),2),"")</f>
        <v/>
      </c>
      <c r="Q711" s="30" t="str">
        <f>IF(ISNUMBER('Форма 1'!AL711),ROUND('Форма 1'!$I711*VLOOKUP('Форма 1'!$G711,'Предельники 2022'!$B$4:$X$28,'Форма 1'!AL$7),2),"")</f>
        <v/>
      </c>
      <c r="R711" s="30" t="str">
        <f>IF(ISNUMBER('Форма 1'!AM711),ROUND('Форма 1'!$I711*VLOOKUP('Форма 1'!$G711,'Предельники 2022'!$B$4:$X$28,'Форма 1'!AM$7),2),"")</f>
        <v/>
      </c>
      <c r="S711" s="93">
        <f t="shared" si="130"/>
        <v>613517.75</v>
      </c>
      <c r="T711" s="93">
        <f>IF(ISNUMBER('Форма 1'!AN711),INDEX('Предельники 2022'!$C$4:$X$28,MATCH('Форма 1'!$G711,'Предельники 2022'!$B$4:$B$28,0),MATCH(T$5,'Предельники 2022'!$C$3:$X$3,0)),"")</f>
        <v>280193.26</v>
      </c>
      <c r="U711" s="93">
        <f>IF(ISNUMBER('Форма 1'!AO711),INDEX('Предельники 2022'!$C$4:$X$28,MATCH('Форма 1'!$G711,'Предельники 2022'!$B$4:$B$28,0),MATCH(U$5,'Предельники 2022'!$C$3:$X$3,0)),"")</f>
        <v>34687.5</v>
      </c>
      <c r="V711" s="93">
        <f>IF(ISNUMBER('Форма 1'!AP711),INDEX('Предельники 2022'!$C$4:$X$28,MATCH('Форма 1'!$G711,'Предельники 2022'!$B$4:$B$28,0),MATCH(V$5,'Предельники 2022'!$C$3:$X$3,0)),"")</f>
        <v>156699.67000000001</v>
      </c>
      <c r="W711" s="93">
        <f>IF(ISNUMBER('Форма 1'!AQ711),INDEX('Предельники 2022'!$C$4:$X$28,MATCH('Форма 1'!$G711,'Предельники 2022'!$B$4:$B$28,0),MATCH(W$5,'Предельники 2022'!$C$3:$X$3,0)),"")</f>
        <v>141937.32</v>
      </c>
      <c r="X711" s="30" t="str">
        <f>IF(ISNUMBER('Форма 1'!AR711),ROUND('Форма 1'!$I711*VLOOKUP('Форма 1'!$G711,'Предельники 2022'!$B$4:$X$28,'Форма 1'!AR$7),2),"")</f>
        <v/>
      </c>
      <c r="Y711" s="30" t="str">
        <f>IF(ISNUMBER('Форма 1'!AS711),ROUND('Форма 1'!$I711*VLOOKUP('Форма 1'!$G711,'Предельники 2022'!$B$4:$X$28,'Форма 1'!AS$7),2),"")</f>
        <v/>
      </c>
      <c r="Z711" s="30" t="str">
        <f>IF(ISNUMBER('Форма 1'!AT711),ROUND('Форма 1'!$I711*VLOOKUP('Форма 1'!$G711,'Предельники 2022'!$B$4:$X$28,'Форма 1'!AT$7),2),"")</f>
        <v/>
      </c>
      <c r="AA711" s="32"/>
      <c r="AB711" s="128">
        <f>'Форма 1'!T711</f>
        <v>46022</v>
      </c>
      <c r="AC711" s="130" t="str">
        <f>'Форма 1'!U711</f>
        <v>СС</v>
      </c>
    </row>
    <row r="712" spans="1:29" x14ac:dyDescent="0.25">
      <c r="A712" s="28">
        <f t="shared" si="129"/>
        <v>77</v>
      </c>
      <c r="B712" s="74" t="str">
        <f>IF(ISBLANK('Форма 1'!B712),"",'Форма 1'!B712)</f>
        <v>Пермский городской округ, город Пермь</v>
      </c>
      <c r="C712" s="87" t="s">
        <v>34</v>
      </c>
      <c r="D712" s="29">
        <f>IF(ISBLANK(C712),"Введите адрес",IF(C712='Форма 1'!C712,SUM(E712:K712,M712:S712,Форма2[[#This Row],[19]:[22]]),"Ошибка в адресе!"))</f>
        <v>13235140.5</v>
      </c>
      <c r="E712" s="30">
        <f>IF(ISNUMBER('Форма 1'!Z712),ROUND('Форма 1'!$I712*VLOOKUP('Форма 1'!$G712,'Предельники 2022'!$B$4:$X$28,'Форма 1'!Z$7),2),"")</f>
        <v>1128333.1200000001</v>
      </c>
      <c r="F712" s="30" t="str">
        <f>IF(ISNUMBER('Форма 1'!AA712),ROUND('Форма 1'!$I712*VLOOKUP('Форма 1'!$G712,'Предельники 2022'!$B$4:$X$28,'Форма 1'!AA$7),2),"")</f>
        <v/>
      </c>
      <c r="G712" s="30" t="str">
        <f>IF(ISNUMBER('Форма 1'!AB712),ROUND('Форма 1'!$I712*VLOOKUP('Форма 1'!$G712,'Предельники 2022'!$B$4:$X$28,'Форма 1'!AB$7),2),"")</f>
        <v/>
      </c>
      <c r="H712" s="30" t="str">
        <f>IF(ISNUMBER('Форма 1'!AC712),ROUND('Форма 1'!$I712*VLOOKUP('Форма 1'!$G712,'Предельники 2022'!$B$4:$X$28,'Форма 1'!AC$7),2),"")</f>
        <v/>
      </c>
      <c r="I712" s="30" t="str">
        <f>IF(ISNUMBER('Форма 1'!AD712),ROUND('Форма 1'!$I712*VLOOKUP('Форма 1'!$G712,'Предельники 2022'!$B$4:$X$28,'Форма 1'!AD$7),2),"")</f>
        <v/>
      </c>
      <c r="J712" s="30" t="str">
        <f>IF(ISNUMBER('Форма 1'!AE712),ROUND('Форма 1'!$I712*VLOOKUP('Форма 1'!$G712,'Предельники 2022'!$B$4:$X$28,'Форма 1'!AE$7),2),"")</f>
        <v/>
      </c>
      <c r="K712" s="30">
        <f>IF(ISNUMBER('Форма 1'!AF712),ROUND('Форма 1'!$I712*VLOOKUP('Форма 1'!$G712,'Предельники 2022'!$B$4:$X$28,'Форма 1'!AF$7),2),"")</f>
        <v>2327413.7000000002</v>
      </c>
      <c r="L712" s="31" t="str">
        <f>IF(ISBLANK('Форма 1'!AG712),"",'Форма 1'!AG712)</f>
        <v/>
      </c>
      <c r="M712" s="32" t="str">
        <f>IF(ISBLANK('Форма 1'!AH712),"",'Форма 1'!AH712)</f>
        <v/>
      </c>
      <c r="N712" s="30">
        <f>IF(ISNUMBER('Форма 1'!AI712),ROUND('Форма 1'!$I712*VLOOKUP('Форма 1'!$G712,'Предельники 2022'!$B$4:$X$28,'Форма 1'!AI$7),2),"")</f>
        <v>9779393.6799999997</v>
      </c>
      <c r="O712" s="30" t="str">
        <f>IF(ISNUMBER('Форма 1'!AJ712),ROUND('Форма 1'!$I712*VLOOKUP('Форма 1'!$G712,'Предельники 2022'!$B$4:$X$28,'Форма 1'!AJ$7),2),"")</f>
        <v/>
      </c>
      <c r="P712" s="30" t="str">
        <f>IF(ISNUMBER('Форма 1'!AK712),ROUND('Форма 1'!$I712*VLOOKUP('Форма 1'!$G712,'Предельники 2022'!$B$4:$X$28,'Форма 1'!AK$7),2),"")</f>
        <v/>
      </c>
      <c r="Q712" s="30" t="str">
        <f>IF(ISNUMBER('Форма 1'!AL712),ROUND('Форма 1'!$I712*VLOOKUP('Форма 1'!$G712,'Предельники 2022'!$B$4:$X$28,'Форма 1'!AL$7),2),"")</f>
        <v/>
      </c>
      <c r="R712" s="30" t="str">
        <f>IF(ISNUMBER('Форма 1'!AM712),ROUND('Форма 1'!$I712*VLOOKUP('Форма 1'!$G712,'Предельники 2022'!$B$4:$X$28,'Форма 1'!AM$7),2),"")</f>
        <v/>
      </c>
      <c r="S712" s="93" t="str">
        <f t="shared" si="130"/>
        <v/>
      </c>
      <c r="T712" s="93" t="str">
        <f>IF(ISNUMBER('Форма 1'!AN712),INDEX('Предельники 2022'!$C$4:$X$28,MATCH('Форма 1'!$G712,'Предельники 2022'!$B$4:$B$28,0),MATCH(T$5,'Предельники 2022'!$C$3:$X$3,0)),"")</f>
        <v/>
      </c>
      <c r="U712" s="93" t="str">
        <f>IF(ISNUMBER('Форма 1'!AO712),INDEX('Предельники 2022'!$C$4:$X$28,MATCH('Форма 1'!$G712,'Предельники 2022'!$B$4:$B$28,0),MATCH(U$5,'Предельники 2022'!$C$3:$X$3,0)),"")</f>
        <v/>
      </c>
      <c r="V712" s="93" t="str">
        <f>IF(ISNUMBER('Форма 1'!AP712),INDEX('Предельники 2022'!$C$4:$X$28,MATCH('Форма 1'!$G712,'Предельники 2022'!$B$4:$B$28,0),MATCH(V$5,'Предельники 2022'!$C$3:$X$3,0)),"")</f>
        <v/>
      </c>
      <c r="W712" s="93" t="str">
        <f>IF(ISNUMBER('Форма 1'!AQ712),INDEX('Предельники 2022'!$C$4:$X$28,MATCH('Форма 1'!$G712,'Предельники 2022'!$B$4:$B$28,0),MATCH(W$5,'Предельники 2022'!$C$3:$X$3,0)),"")</f>
        <v/>
      </c>
      <c r="X712" s="30" t="str">
        <f>IF(ISNUMBER('Форма 1'!AR712),ROUND('Форма 1'!$I712*VLOOKUP('Форма 1'!$G712,'Предельники 2022'!$B$4:$X$28,'Форма 1'!AR$7),2),"")</f>
        <v/>
      </c>
      <c r="Y712" s="30" t="str">
        <f>IF(ISNUMBER('Форма 1'!AS712),ROUND('Форма 1'!$I712*VLOOKUP('Форма 1'!$G712,'Предельники 2022'!$B$4:$X$28,'Форма 1'!AS$7),2),"")</f>
        <v/>
      </c>
      <c r="Z712" s="30" t="str">
        <f>IF(ISNUMBER('Форма 1'!AT712),ROUND('Форма 1'!$I712*VLOOKUP('Форма 1'!$G712,'Предельники 2022'!$B$4:$X$28,'Форма 1'!AT$7),2),"")</f>
        <v/>
      </c>
      <c r="AA712" s="32"/>
      <c r="AB712" s="128">
        <f>'Форма 1'!T712</f>
        <v>46022</v>
      </c>
      <c r="AC712" s="130" t="str">
        <f>'Форма 1'!U712</f>
        <v>РО</v>
      </c>
    </row>
    <row r="713" spans="1:29" x14ac:dyDescent="0.25">
      <c r="A713" s="28">
        <f t="shared" si="129"/>
        <v>78</v>
      </c>
      <c r="B713" s="74" t="str">
        <f>IF(ISBLANK('Форма 1'!B713),"",'Форма 1'!B713)</f>
        <v>Пермский городской округ, город Пермь</v>
      </c>
      <c r="C713" s="87" t="s">
        <v>91</v>
      </c>
      <c r="D713" s="29">
        <f>IF(ISBLANK(C713),"Введите адрес",IF(C713='Форма 1'!C713,SUM(E713:K713,M713:S713,Форма2[[#This Row],[19]:[22]]),"Ошибка в адресе!"))</f>
        <v>12892215.4</v>
      </c>
      <c r="E713" s="30" t="str">
        <f>IF(ISNUMBER('Форма 1'!Z713),ROUND('Форма 1'!$I713*VLOOKUP('Форма 1'!$G713,'Предельники 2022'!$B$4:$X$28,'Форма 1'!Z$7),2),"")</f>
        <v/>
      </c>
      <c r="F713" s="30">
        <f>IF(ISNUMBER('Форма 1'!AA713),ROUND('Форма 1'!$I713*VLOOKUP('Форма 1'!$G713,'Предельники 2022'!$B$4:$X$28,'Форма 1'!AA$7),2),"")</f>
        <v>8837838.6300000008</v>
      </c>
      <c r="G713" s="30" t="str">
        <f>IF(ISNUMBER('Форма 1'!AB713),ROUND('Форма 1'!$I713*VLOOKUP('Форма 1'!$G713,'Предельники 2022'!$B$4:$X$28,'Форма 1'!AB$7),2),"")</f>
        <v/>
      </c>
      <c r="H713" s="30">
        <f>IF(ISNUMBER('Форма 1'!AC713),ROUND('Форма 1'!$I713*VLOOKUP('Форма 1'!$G713,'Предельники 2022'!$B$4:$X$28,'Форма 1'!AC$7),2),"")</f>
        <v>1154982.77</v>
      </c>
      <c r="I713" s="30" t="str">
        <f>IF(ISNUMBER('Форма 1'!AD713),ROUND('Форма 1'!$I713*VLOOKUP('Форма 1'!$G713,'Предельники 2022'!$B$4:$X$28,'Форма 1'!AD$7),2),"")</f>
        <v/>
      </c>
      <c r="J713" s="30" t="str">
        <f>IF(ISNUMBER('Форма 1'!AE713),ROUND('Форма 1'!$I713*VLOOKUP('Форма 1'!$G713,'Предельники 2022'!$B$4:$X$28,'Форма 1'!AE$7),2),"")</f>
        <v/>
      </c>
      <c r="K713" s="30" t="str">
        <f>IF(ISNUMBER('Форма 1'!AF713),ROUND('Форма 1'!$I713*VLOOKUP('Форма 1'!$G713,'Предельники 2022'!$B$4:$X$28,'Форма 1'!AF$7),2),"")</f>
        <v/>
      </c>
      <c r="L713" s="31" t="str">
        <f>IF(ISBLANK('Форма 1'!AG713),"",'Форма 1'!AG713)</f>
        <v/>
      </c>
      <c r="M713" s="32" t="str">
        <f>IF(ISBLANK('Форма 1'!AH713),"",'Форма 1'!AH713)</f>
        <v/>
      </c>
      <c r="N713" s="30" t="str">
        <f>IF(ISNUMBER('Форма 1'!AI713),ROUND('Форма 1'!$I713*VLOOKUP('Форма 1'!$G713,'Предельники 2022'!$B$4:$X$28,'Форма 1'!AI$7),2),"")</f>
        <v/>
      </c>
      <c r="O713" s="30" t="str">
        <f>IF(ISNUMBER('Форма 1'!AJ713),ROUND('Форма 1'!$I713*VLOOKUP('Форма 1'!$G713,'Предельники 2022'!$B$4:$X$28,'Форма 1'!AJ$7),2),"")</f>
        <v/>
      </c>
      <c r="P713" s="30" t="str">
        <f>IF(ISNUMBER('Форма 1'!AK713),ROUND('Форма 1'!$I713*VLOOKUP('Форма 1'!$G713,'Предельники 2022'!$B$4:$X$28,'Форма 1'!AK$7),2),"")</f>
        <v/>
      </c>
      <c r="Q713" s="30" t="str">
        <f>IF(ISNUMBER('Форма 1'!AL713),ROUND('Форма 1'!$I713*VLOOKUP('Форма 1'!$G713,'Предельники 2022'!$B$4:$X$28,'Форма 1'!AL$7),2),"")</f>
        <v/>
      </c>
      <c r="R713" s="30">
        <f>IF(ISNUMBER('Форма 1'!AM713),ROUND('Форма 1'!$I713*VLOOKUP('Форма 1'!$G713,'Предельники 2022'!$B$4:$X$28,'Форма 1'!AM$7),2),"")</f>
        <v>2899394</v>
      </c>
      <c r="S713" s="93" t="str">
        <f t="shared" si="130"/>
        <v/>
      </c>
      <c r="T713" s="93" t="str">
        <f>IF(ISNUMBER('Форма 1'!AN713),INDEX('Предельники 2022'!$C$4:$X$28,MATCH('Форма 1'!$G713,'Предельники 2022'!$B$4:$B$28,0),MATCH(T$5,'Предельники 2022'!$C$3:$X$3,0)),"")</f>
        <v/>
      </c>
      <c r="U713" s="93" t="str">
        <f>IF(ISNUMBER('Форма 1'!AO713),INDEX('Предельники 2022'!$C$4:$X$28,MATCH('Форма 1'!$G713,'Предельники 2022'!$B$4:$B$28,0),MATCH(U$5,'Предельники 2022'!$C$3:$X$3,0)),"")</f>
        <v/>
      </c>
      <c r="V713" s="93" t="str">
        <f>IF(ISNUMBER('Форма 1'!AP713),INDEX('Предельники 2022'!$C$4:$X$28,MATCH('Форма 1'!$G713,'Предельники 2022'!$B$4:$B$28,0),MATCH(V$5,'Предельники 2022'!$C$3:$X$3,0)),"")</f>
        <v/>
      </c>
      <c r="W713" s="93" t="str">
        <f>IF(ISNUMBER('Форма 1'!AQ713),INDEX('Предельники 2022'!$C$4:$X$28,MATCH('Форма 1'!$G713,'Предельники 2022'!$B$4:$B$28,0),MATCH(W$5,'Предельники 2022'!$C$3:$X$3,0)),"")</f>
        <v/>
      </c>
      <c r="X713" s="30" t="str">
        <f>IF(ISNUMBER('Форма 1'!AR713),ROUND('Форма 1'!$I713*VLOOKUP('Форма 1'!$G713,'Предельники 2022'!$B$4:$X$28,'Форма 1'!AR$7),2),"")</f>
        <v/>
      </c>
      <c r="Y713" s="30" t="str">
        <f>IF(ISNUMBER('Форма 1'!AS713),ROUND('Форма 1'!$I713*VLOOKUP('Форма 1'!$G713,'Предельники 2022'!$B$4:$X$28,'Форма 1'!AS$7),2),"")</f>
        <v/>
      </c>
      <c r="Z713" s="30" t="str">
        <f>IF(ISNUMBER('Форма 1'!AT713),ROUND('Форма 1'!$I713*VLOOKUP('Форма 1'!$G713,'Предельники 2022'!$B$4:$X$28,'Форма 1'!AT$7),2),"")</f>
        <v/>
      </c>
      <c r="AA713" s="32"/>
      <c r="AB713" s="128">
        <f>'Форма 1'!T713</f>
        <v>46022</v>
      </c>
      <c r="AC713" s="130" t="str">
        <f>'Форма 1'!U713</f>
        <v>РО</v>
      </c>
    </row>
    <row r="714" spans="1:29" x14ac:dyDescent="0.25">
      <c r="A714" s="28">
        <f t="shared" si="129"/>
        <v>79</v>
      </c>
      <c r="B714" s="74" t="str">
        <f>IF(ISBLANK('Форма 1'!B714),"",'Форма 1'!B714)</f>
        <v>Пермский городской округ, город Пермь</v>
      </c>
      <c r="C714" s="87" t="s">
        <v>511</v>
      </c>
      <c r="D714" s="29">
        <f>IF(ISBLANK(C714),"Введите адрес",IF(C714='Форма 1'!C714,SUM(E714:K714,M714:S714,Форма2[[#This Row],[19]:[22]]),"Ошибка в адресе!"))</f>
        <v>16271934.34</v>
      </c>
      <c r="E714" s="30" t="str">
        <f>IF(ISNUMBER('Форма 1'!Z714),ROUND('Форма 1'!$I714*VLOOKUP('Форма 1'!$G714,'Предельники 2022'!$B$4:$X$28,'Форма 1'!Z$7),2),"")</f>
        <v/>
      </c>
      <c r="F714" s="30" t="str">
        <f>IF(ISNUMBER('Форма 1'!AA714),ROUND('Форма 1'!$I714*VLOOKUP('Форма 1'!$G714,'Предельники 2022'!$B$4:$X$28,'Форма 1'!AA$7),2),"")</f>
        <v/>
      </c>
      <c r="G714" s="30" t="str">
        <f>IF(ISNUMBER('Форма 1'!AB714),ROUND('Форма 1'!$I714*VLOOKUP('Форма 1'!$G714,'Предельники 2022'!$B$4:$X$28,'Форма 1'!AB$7),2),"")</f>
        <v/>
      </c>
      <c r="H714" s="30" t="str">
        <f>IF(ISNUMBER('Форма 1'!AC714),ROUND('Форма 1'!$I714*VLOOKUP('Форма 1'!$G714,'Предельники 2022'!$B$4:$X$28,'Форма 1'!AC$7),2),"")</f>
        <v/>
      </c>
      <c r="I714" s="30" t="str">
        <f>IF(ISNUMBER('Форма 1'!AD714),ROUND('Форма 1'!$I714*VLOOKUP('Форма 1'!$G714,'Предельники 2022'!$B$4:$X$28,'Форма 1'!AD$7),2),"")</f>
        <v/>
      </c>
      <c r="J714" s="30" t="str">
        <f>IF(ISNUMBER('Форма 1'!AE714),ROUND('Форма 1'!$I714*VLOOKUP('Форма 1'!$G714,'Предельники 2022'!$B$4:$X$28,'Форма 1'!AE$7),2),"")</f>
        <v/>
      </c>
      <c r="K714" s="30" t="str">
        <f>IF(ISNUMBER('Форма 1'!AF714),ROUND('Форма 1'!$I714*VLOOKUP('Форма 1'!$G714,'Предельники 2022'!$B$4:$X$28,'Форма 1'!AF$7),2),"")</f>
        <v/>
      </c>
      <c r="L714" s="31" t="str">
        <f>IF(ISBLANK('Форма 1'!AG714),"",'Форма 1'!AG714)</f>
        <v/>
      </c>
      <c r="M714" s="32" t="str">
        <f>IF(ISBLANK('Форма 1'!AH714),"",'Форма 1'!AH714)</f>
        <v/>
      </c>
      <c r="N714" s="30">
        <f>IF(ISNUMBER('Форма 1'!AI714),ROUND('Форма 1'!$I714*VLOOKUP('Форма 1'!$G714,'Предельники 2022'!$B$4:$X$28,'Форма 1'!AI$7),2),"")</f>
        <v>16271934.34</v>
      </c>
      <c r="O714" s="30" t="str">
        <f>IF(ISNUMBER('Форма 1'!AJ714),ROUND('Форма 1'!$I714*VLOOKUP('Форма 1'!$G714,'Предельники 2022'!$B$4:$X$28,'Форма 1'!AJ$7),2),"")</f>
        <v/>
      </c>
      <c r="P714" s="30" t="str">
        <f>IF(ISNUMBER('Форма 1'!AK714),ROUND('Форма 1'!$I714*VLOOKUP('Форма 1'!$G714,'Предельники 2022'!$B$4:$X$28,'Форма 1'!AK$7),2),"")</f>
        <v/>
      </c>
      <c r="Q714" s="30" t="str">
        <f>IF(ISNUMBER('Форма 1'!AL714),ROUND('Форма 1'!$I714*VLOOKUP('Форма 1'!$G714,'Предельники 2022'!$B$4:$X$28,'Форма 1'!AL$7),2),"")</f>
        <v/>
      </c>
      <c r="R714" s="30" t="str">
        <f>IF(ISNUMBER('Форма 1'!AM714),ROUND('Форма 1'!$I714*VLOOKUP('Форма 1'!$G714,'Предельники 2022'!$B$4:$X$28,'Форма 1'!AM$7),2),"")</f>
        <v/>
      </c>
      <c r="S714" s="93" t="str">
        <f t="shared" si="130"/>
        <v/>
      </c>
      <c r="T714" s="93" t="str">
        <f>IF(ISNUMBER('Форма 1'!AN714),INDEX('Предельники 2022'!$C$4:$X$28,MATCH('Форма 1'!$G714,'Предельники 2022'!$B$4:$B$28,0),MATCH(T$5,'Предельники 2022'!$C$3:$X$3,0)),"")</f>
        <v/>
      </c>
      <c r="U714" s="93" t="str">
        <f>IF(ISNUMBER('Форма 1'!AO714),INDEX('Предельники 2022'!$C$4:$X$28,MATCH('Форма 1'!$G714,'Предельники 2022'!$B$4:$B$28,0),MATCH(U$5,'Предельники 2022'!$C$3:$X$3,0)),"")</f>
        <v/>
      </c>
      <c r="V714" s="93" t="str">
        <f>IF(ISNUMBER('Форма 1'!AP714),INDEX('Предельники 2022'!$C$4:$X$28,MATCH('Форма 1'!$G714,'Предельники 2022'!$B$4:$B$28,0),MATCH(V$5,'Предельники 2022'!$C$3:$X$3,0)),"")</f>
        <v/>
      </c>
      <c r="W714" s="93" t="str">
        <f>IF(ISNUMBER('Форма 1'!AQ714),INDEX('Предельники 2022'!$C$4:$X$28,MATCH('Форма 1'!$G714,'Предельники 2022'!$B$4:$B$28,0),MATCH(W$5,'Предельники 2022'!$C$3:$X$3,0)),"")</f>
        <v/>
      </c>
      <c r="X714" s="30" t="str">
        <f>IF(ISNUMBER('Форма 1'!AR714),ROUND('Форма 1'!$I714*VLOOKUP('Форма 1'!$G714,'Предельники 2022'!$B$4:$X$28,'Форма 1'!AR$7),2),"")</f>
        <v/>
      </c>
      <c r="Y714" s="30" t="str">
        <f>IF(ISNUMBER('Форма 1'!AS714),ROUND('Форма 1'!$I714*VLOOKUP('Форма 1'!$G714,'Предельники 2022'!$B$4:$X$28,'Форма 1'!AS$7),2),"")</f>
        <v/>
      </c>
      <c r="Z714" s="30" t="str">
        <f>IF(ISNUMBER('Форма 1'!AT714),ROUND('Форма 1'!$I714*VLOOKUP('Форма 1'!$G714,'Предельники 2022'!$B$4:$X$28,'Форма 1'!AT$7),2),"")</f>
        <v/>
      </c>
      <c r="AA714" s="32"/>
      <c r="AB714" s="128">
        <f>'Форма 1'!T714</f>
        <v>46022</v>
      </c>
      <c r="AC714" s="130" t="str">
        <f>'Форма 1'!U714</f>
        <v>РО</v>
      </c>
    </row>
    <row r="715" spans="1:29" x14ac:dyDescent="0.25">
      <c r="A715" s="28">
        <f t="shared" si="129"/>
        <v>80</v>
      </c>
      <c r="B715" s="74" t="str">
        <f>IF(ISBLANK('Форма 1'!B715),"",'Форма 1'!B715)</f>
        <v>Пермский городской округ, город Пермь</v>
      </c>
      <c r="C715" s="87" t="s">
        <v>225</v>
      </c>
      <c r="D715" s="29">
        <f>IF(ISBLANK(C715),"Введите адрес",IF(C715='Форма 1'!C715,SUM(E715:K715,M715:S715,Форма2[[#This Row],[19]:[22]]),"Ошибка в адресе!"))</f>
        <v>11953693.140000001</v>
      </c>
      <c r="E715" s="30" t="str">
        <f>IF(ISNUMBER('Форма 1'!Z715),ROUND('Форма 1'!$I715*VLOOKUP('Форма 1'!$G715,'Предельники 2022'!$B$4:$X$28,'Форма 1'!Z$7),2),"")</f>
        <v/>
      </c>
      <c r="F715" s="30" t="str">
        <f>IF(ISNUMBER('Форма 1'!AA715),ROUND('Форма 1'!$I715*VLOOKUP('Форма 1'!$G715,'Предельники 2022'!$B$4:$X$28,'Форма 1'!AA$7),2),"")</f>
        <v/>
      </c>
      <c r="G715" s="30" t="str">
        <f>IF(ISNUMBER('Форма 1'!AB715),ROUND('Форма 1'!$I715*VLOOKUP('Форма 1'!$G715,'Предельники 2022'!$B$4:$X$28,'Форма 1'!AB$7),2),"")</f>
        <v/>
      </c>
      <c r="H715" s="30" t="str">
        <f>IF(ISNUMBER('Форма 1'!AC715),ROUND('Форма 1'!$I715*VLOOKUP('Форма 1'!$G715,'Предельники 2022'!$B$4:$X$28,'Форма 1'!AC$7),2),"")</f>
        <v/>
      </c>
      <c r="I715" s="30" t="str">
        <f>IF(ISNUMBER('Форма 1'!AD715),ROUND('Форма 1'!$I715*VLOOKUP('Форма 1'!$G715,'Предельники 2022'!$B$4:$X$28,'Форма 1'!AD$7),2),"")</f>
        <v/>
      </c>
      <c r="J715" s="30" t="str">
        <f>IF(ISNUMBER('Форма 1'!AE715),ROUND('Форма 1'!$I715*VLOOKUP('Форма 1'!$G715,'Предельники 2022'!$B$4:$X$28,'Форма 1'!AE$7),2),"")</f>
        <v/>
      </c>
      <c r="K715" s="30" t="str">
        <f>IF(ISNUMBER('Форма 1'!AF715),ROUND('Форма 1'!$I715*VLOOKUP('Форма 1'!$G715,'Предельники 2022'!$B$4:$X$28,'Форма 1'!AF$7),2),"")</f>
        <v/>
      </c>
      <c r="L715" s="31" t="str">
        <f>IF(ISBLANK('Форма 1'!AG715),"",'Форма 1'!AG715)</f>
        <v/>
      </c>
      <c r="M715" s="32" t="str">
        <f>IF(ISBLANK('Форма 1'!AH715),"",'Форма 1'!AH715)</f>
        <v/>
      </c>
      <c r="N715" s="30">
        <f>IF(ISNUMBER('Форма 1'!AI715),ROUND('Форма 1'!$I715*VLOOKUP('Форма 1'!$G715,'Предельники 2022'!$B$4:$X$28,'Форма 1'!AI$7),2),"")</f>
        <v>11953693.140000001</v>
      </c>
      <c r="O715" s="30" t="str">
        <f>IF(ISNUMBER('Форма 1'!AJ715),ROUND('Форма 1'!$I715*VLOOKUP('Форма 1'!$G715,'Предельники 2022'!$B$4:$X$28,'Форма 1'!AJ$7),2),"")</f>
        <v/>
      </c>
      <c r="P715" s="30" t="str">
        <f>IF(ISNUMBER('Форма 1'!AK715),ROUND('Форма 1'!$I715*VLOOKUP('Форма 1'!$G715,'Предельники 2022'!$B$4:$X$28,'Форма 1'!AK$7),2),"")</f>
        <v/>
      </c>
      <c r="Q715" s="30" t="str">
        <f>IF(ISNUMBER('Форма 1'!AL715),ROUND('Форма 1'!$I715*VLOOKUP('Форма 1'!$G715,'Предельники 2022'!$B$4:$X$28,'Форма 1'!AL$7),2),"")</f>
        <v/>
      </c>
      <c r="R715" s="30" t="str">
        <f>IF(ISNUMBER('Форма 1'!AM715),ROUND('Форма 1'!$I715*VLOOKUP('Форма 1'!$G715,'Предельники 2022'!$B$4:$X$28,'Форма 1'!AM$7),2),"")</f>
        <v/>
      </c>
      <c r="S715" s="93" t="str">
        <f t="shared" si="130"/>
        <v/>
      </c>
      <c r="T715" s="93" t="str">
        <f>IF(ISNUMBER('Форма 1'!AN715),INDEX('Предельники 2022'!$C$4:$X$28,MATCH('Форма 1'!$G715,'Предельники 2022'!$B$4:$B$28,0),MATCH(T$5,'Предельники 2022'!$C$3:$X$3,0)),"")</f>
        <v/>
      </c>
      <c r="U715" s="93" t="str">
        <f>IF(ISNUMBER('Форма 1'!AO715),INDEX('Предельники 2022'!$C$4:$X$28,MATCH('Форма 1'!$G715,'Предельники 2022'!$B$4:$B$28,0),MATCH(U$5,'Предельники 2022'!$C$3:$X$3,0)),"")</f>
        <v/>
      </c>
      <c r="V715" s="93" t="str">
        <f>IF(ISNUMBER('Форма 1'!AP715),INDEX('Предельники 2022'!$C$4:$X$28,MATCH('Форма 1'!$G715,'Предельники 2022'!$B$4:$B$28,0),MATCH(V$5,'Предельники 2022'!$C$3:$X$3,0)),"")</f>
        <v/>
      </c>
      <c r="W715" s="93" t="str">
        <f>IF(ISNUMBER('Форма 1'!AQ715),INDEX('Предельники 2022'!$C$4:$X$28,MATCH('Форма 1'!$G715,'Предельники 2022'!$B$4:$B$28,0),MATCH(W$5,'Предельники 2022'!$C$3:$X$3,0)),"")</f>
        <v/>
      </c>
      <c r="X715" s="30" t="str">
        <f>IF(ISNUMBER('Форма 1'!AR715),ROUND('Форма 1'!$I715*VLOOKUP('Форма 1'!$G715,'Предельники 2022'!$B$4:$X$28,'Форма 1'!AR$7),2),"")</f>
        <v/>
      </c>
      <c r="Y715" s="30" t="str">
        <f>IF(ISNUMBER('Форма 1'!AS715),ROUND('Форма 1'!$I715*VLOOKUP('Форма 1'!$G715,'Предельники 2022'!$B$4:$X$28,'Форма 1'!AS$7),2),"")</f>
        <v/>
      </c>
      <c r="Z715" s="30" t="str">
        <f>IF(ISNUMBER('Форма 1'!AT715),ROUND('Форма 1'!$I715*VLOOKUP('Форма 1'!$G715,'Предельники 2022'!$B$4:$X$28,'Форма 1'!AT$7),2),"")</f>
        <v/>
      </c>
      <c r="AA715" s="32"/>
      <c r="AB715" s="128">
        <f>'Форма 1'!T715</f>
        <v>46022</v>
      </c>
      <c r="AC715" s="130" t="str">
        <f>'Форма 1'!U715</f>
        <v>РО</v>
      </c>
    </row>
    <row r="716" spans="1:29" x14ac:dyDescent="0.25">
      <c r="A716" s="28">
        <f t="shared" si="129"/>
        <v>81</v>
      </c>
      <c r="B716" s="74" t="str">
        <f>IF(ISBLANK('Форма 1'!B716),"",'Форма 1'!B716)</f>
        <v>Пермский городской округ, город Пермь</v>
      </c>
      <c r="C716" s="87" t="s">
        <v>460</v>
      </c>
      <c r="D716" s="29">
        <f>IF(ISBLANK(C716),"Введите адрес",IF(C716='Форма 1'!C716,SUM(E716:K716,M716:S716,Форма2[[#This Row],[19]:[22]]),"Ошибка в адресе!"))</f>
        <v>5557017.8399999999</v>
      </c>
      <c r="E716" s="30" t="str">
        <f>IF(ISNUMBER('Форма 1'!Z716),ROUND('Форма 1'!$I716*VLOOKUP('Форма 1'!$G716,'Предельники 2022'!$B$4:$X$28,'Форма 1'!Z$7),2),"")</f>
        <v/>
      </c>
      <c r="F716" s="30" t="str">
        <f>IF(ISNUMBER('Форма 1'!AA716),ROUND('Форма 1'!$I716*VLOOKUP('Форма 1'!$G716,'Предельники 2022'!$B$4:$X$28,'Форма 1'!AA$7),2),"")</f>
        <v/>
      </c>
      <c r="G716" s="30" t="str">
        <f>IF(ISNUMBER('Форма 1'!AB716),ROUND('Форма 1'!$I716*VLOOKUP('Форма 1'!$G716,'Предельники 2022'!$B$4:$X$28,'Форма 1'!AB$7),2),"")</f>
        <v/>
      </c>
      <c r="H716" s="30" t="str">
        <f>IF(ISNUMBER('Форма 1'!AC716),ROUND('Форма 1'!$I716*VLOOKUP('Форма 1'!$G716,'Предельники 2022'!$B$4:$X$28,'Форма 1'!AC$7),2),"")</f>
        <v/>
      </c>
      <c r="I716" s="30" t="str">
        <f>IF(ISNUMBER('Форма 1'!AD716),ROUND('Форма 1'!$I716*VLOOKUP('Форма 1'!$G716,'Предельники 2022'!$B$4:$X$28,'Форма 1'!AD$7),2),"")</f>
        <v/>
      </c>
      <c r="J716" s="30" t="str">
        <f>IF(ISNUMBER('Форма 1'!AE716),ROUND('Форма 1'!$I716*VLOOKUP('Форма 1'!$G716,'Предельники 2022'!$B$4:$X$28,'Форма 1'!AE$7),2),"")</f>
        <v/>
      </c>
      <c r="K716" s="30" t="str">
        <f>IF(ISNUMBER('Форма 1'!AF716),ROUND('Форма 1'!$I716*VLOOKUP('Форма 1'!$G716,'Предельники 2022'!$B$4:$X$28,'Форма 1'!AF$7),2),"")</f>
        <v/>
      </c>
      <c r="L716" s="31">
        <f>IF(ISBLANK('Форма 1'!AG716),"",'Форма 1'!AG716)</f>
        <v>2</v>
      </c>
      <c r="M716" s="32">
        <f>IF(ISBLANK('Форма 1'!AH716),"",'Форма 1'!AH716)</f>
        <v>5557017.8399999999</v>
      </c>
      <c r="N716" s="30" t="str">
        <f>IF(ISNUMBER('Форма 1'!AI716),ROUND('Форма 1'!$I716*VLOOKUP('Форма 1'!$G716,'Предельники 2022'!$B$4:$X$28,'Форма 1'!AI$7),2),"")</f>
        <v/>
      </c>
      <c r="O716" s="30" t="str">
        <f>IF(ISNUMBER('Форма 1'!AJ716),ROUND('Форма 1'!$I716*VLOOKUP('Форма 1'!$G716,'Предельники 2022'!$B$4:$X$28,'Форма 1'!AJ$7),2),"")</f>
        <v/>
      </c>
      <c r="P716" s="30" t="str">
        <f>IF(ISNUMBER('Форма 1'!AK716),ROUND('Форма 1'!$I716*VLOOKUP('Форма 1'!$G716,'Предельники 2022'!$B$4:$X$28,'Форма 1'!AK$7),2),"")</f>
        <v/>
      </c>
      <c r="Q716" s="30" t="str">
        <f>IF(ISNUMBER('Форма 1'!AL716),ROUND('Форма 1'!$I716*VLOOKUP('Форма 1'!$G716,'Предельники 2022'!$B$4:$X$28,'Форма 1'!AL$7),2),"")</f>
        <v/>
      </c>
      <c r="R716" s="30" t="str">
        <f>IF(ISNUMBER('Форма 1'!AM716),ROUND('Форма 1'!$I716*VLOOKUP('Форма 1'!$G716,'Предельники 2022'!$B$4:$X$28,'Форма 1'!AM$7),2),"")</f>
        <v/>
      </c>
      <c r="S716" s="93" t="str">
        <f t="shared" si="130"/>
        <v/>
      </c>
      <c r="T716" s="93" t="str">
        <f>IF(ISNUMBER('Форма 1'!AN716),INDEX('Предельники 2022'!$C$4:$X$28,MATCH('Форма 1'!$G716,'Предельники 2022'!$B$4:$B$28,0),MATCH(T$5,'Предельники 2022'!$C$3:$X$3,0)),"")</f>
        <v/>
      </c>
      <c r="U716" s="93" t="str">
        <f>IF(ISNUMBER('Форма 1'!AO716),INDEX('Предельники 2022'!$C$4:$X$28,MATCH('Форма 1'!$G716,'Предельники 2022'!$B$4:$B$28,0),MATCH(U$5,'Предельники 2022'!$C$3:$X$3,0)),"")</f>
        <v/>
      </c>
      <c r="V716" s="93" t="str">
        <f>IF(ISNUMBER('Форма 1'!AP716),INDEX('Предельники 2022'!$C$4:$X$28,MATCH('Форма 1'!$G716,'Предельники 2022'!$B$4:$B$28,0),MATCH(V$5,'Предельники 2022'!$C$3:$X$3,0)),"")</f>
        <v/>
      </c>
      <c r="W716" s="93" t="str">
        <f>IF(ISNUMBER('Форма 1'!AQ716),INDEX('Предельники 2022'!$C$4:$X$28,MATCH('Форма 1'!$G716,'Предельники 2022'!$B$4:$B$28,0),MATCH(W$5,'Предельники 2022'!$C$3:$X$3,0)),"")</f>
        <v/>
      </c>
      <c r="X716" s="30" t="str">
        <f>IF(ISNUMBER('Форма 1'!AR716),ROUND('Форма 1'!$I716*VLOOKUP('Форма 1'!$G716,'Предельники 2022'!$B$4:$X$28,'Форма 1'!AR$7),2),"")</f>
        <v/>
      </c>
      <c r="Y716" s="30" t="str">
        <f>IF(ISNUMBER('Форма 1'!AS716),ROUND('Форма 1'!$I716*VLOOKUP('Форма 1'!$G716,'Предельники 2022'!$B$4:$X$28,'Форма 1'!AS$7),2),"")</f>
        <v/>
      </c>
      <c r="Z716" s="30" t="str">
        <f>IF(ISNUMBER('Форма 1'!AT716),ROUND('Форма 1'!$I716*VLOOKUP('Форма 1'!$G716,'Предельники 2022'!$B$4:$X$28,'Форма 1'!AT$7),2),"")</f>
        <v/>
      </c>
      <c r="AA716" s="32"/>
      <c r="AB716" s="128">
        <f>'Форма 1'!T716</f>
        <v>46022</v>
      </c>
      <c r="AC716" s="130" t="str">
        <f>'Форма 1'!U716</f>
        <v>СС</v>
      </c>
    </row>
    <row r="717" spans="1:29" x14ac:dyDescent="0.25">
      <c r="A717" s="28">
        <f t="shared" si="129"/>
        <v>82</v>
      </c>
      <c r="B717" s="74" t="str">
        <f>IF(ISBLANK('Форма 1'!B717),"",'Форма 1'!B717)</f>
        <v>Пермский городской округ, город Пермь</v>
      </c>
      <c r="C717" s="87" t="s">
        <v>441</v>
      </c>
      <c r="D717" s="29">
        <f>IF(ISBLANK(C717),"Введите адрес",IF(C717='Форма 1'!C717,SUM(E717:K717,M717:S717,Форма2[[#This Row],[19]:[22]]),"Ошибка в адресе!"))</f>
        <v>3427894.31</v>
      </c>
      <c r="E717" s="30" t="str">
        <f>IF(ISNUMBER('Форма 1'!Z717),ROUND('Форма 1'!$I717*VLOOKUP('Форма 1'!$G717,'Предельники 2022'!$B$4:$X$28,'Форма 1'!Z$7),2),"")</f>
        <v/>
      </c>
      <c r="F717" s="30" t="str">
        <f>IF(ISNUMBER('Форма 1'!AA717),ROUND('Форма 1'!$I717*VLOOKUP('Форма 1'!$G717,'Предельники 2022'!$B$4:$X$28,'Форма 1'!AA$7),2),"")</f>
        <v/>
      </c>
      <c r="G717" s="30" t="str">
        <f>IF(ISNUMBER('Форма 1'!AB717),ROUND('Форма 1'!$I717*VLOOKUP('Форма 1'!$G717,'Предельники 2022'!$B$4:$X$28,'Форма 1'!AB$7),2),"")</f>
        <v/>
      </c>
      <c r="H717" s="30" t="str">
        <f>IF(ISNUMBER('Форма 1'!AC717),ROUND('Форма 1'!$I717*VLOOKUP('Форма 1'!$G717,'Предельники 2022'!$B$4:$X$28,'Форма 1'!AC$7),2),"")</f>
        <v/>
      </c>
      <c r="I717" s="30" t="str">
        <f>IF(ISNUMBER('Форма 1'!AD717),ROUND('Форма 1'!$I717*VLOOKUP('Форма 1'!$G717,'Предельники 2022'!$B$4:$X$28,'Форма 1'!AD$7),2),"")</f>
        <v/>
      </c>
      <c r="J717" s="30" t="str">
        <f>IF(ISNUMBER('Форма 1'!AE717),ROUND('Форма 1'!$I717*VLOOKUP('Форма 1'!$G717,'Предельники 2022'!$B$4:$X$28,'Форма 1'!AE$7),2),"")</f>
        <v/>
      </c>
      <c r="K717" s="30">
        <f>IF(ISNUMBER('Форма 1'!AF717),ROUND('Форма 1'!$I717*VLOOKUP('Форма 1'!$G717,'Предельники 2022'!$B$4:$X$28,'Форма 1'!AF$7),2),"")</f>
        <v>3427894.31</v>
      </c>
      <c r="L717" s="31" t="str">
        <f>IF(ISBLANK('Форма 1'!AG717),"",'Форма 1'!AG717)</f>
        <v/>
      </c>
      <c r="M717" s="32" t="str">
        <f>IF(ISBLANK('Форма 1'!AH717),"",'Форма 1'!AH717)</f>
        <v/>
      </c>
      <c r="N717" s="30" t="str">
        <f>IF(ISNUMBER('Форма 1'!AI717),ROUND('Форма 1'!$I717*VLOOKUP('Форма 1'!$G717,'Предельники 2022'!$B$4:$X$28,'Форма 1'!AI$7),2),"")</f>
        <v/>
      </c>
      <c r="O717" s="30" t="str">
        <f>IF(ISNUMBER('Форма 1'!AJ717),ROUND('Форма 1'!$I717*VLOOKUP('Форма 1'!$G717,'Предельники 2022'!$B$4:$X$28,'Форма 1'!AJ$7),2),"")</f>
        <v/>
      </c>
      <c r="P717" s="30" t="str">
        <f>IF(ISNUMBER('Форма 1'!AK717),ROUND('Форма 1'!$I717*VLOOKUP('Форма 1'!$G717,'Предельники 2022'!$B$4:$X$28,'Форма 1'!AK$7),2),"")</f>
        <v/>
      </c>
      <c r="Q717" s="30" t="str">
        <f>IF(ISNUMBER('Форма 1'!AL717),ROUND('Форма 1'!$I717*VLOOKUP('Форма 1'!$G717,'Предельники 2022'!$B$4:$X$28,'Форма 1'!AL$7),2),"")</f>
        <v/>
      </c>
      <c r="R717" s="30" t="str">
        <f>IF(ISNUMBER('Форма 1'!AM717),ROUND('Форма 1'!$I717*VLOOKUP('Форма 1'!$G717,'Предельники 2022'!$B$4:$X$28,'Форма 1'!AM$7),2),"")</f>
        <v/>
      </c>
      <c r="S717" s="93" t="str">
        <f t="shared" si="130"/>
        <v/>
      </c>
      <c r="T717" s="93" t="str">
        <f>IF(ISNUMBER('Форма 1'!AN717),INDEX('Предельники 2022'!$C$4:$X$28,MATCH('Форма 1'!$G717,'Предельники 2022'!$B$4:$B$28,0),MATCH(T$5,'Предельники 2022'!$C$3:$X$3,0)),"")</f>
        <v/>
      </c>
      <c r="U717" s="93" t="str">
        <f>IF(ISNUMBER('Форма 1'!AO717),INDEX('Предельники 2022'!$C$4:$X$28,MATCH('Форма 1'!$G717,'Предельники 2022'!$B$4:$B$28,0),MATCH(U$5,'Предельники 2022'!$C$3:$X$3,0)),"")</f>
        <v/>
      </c>
      <c r="V717" s="93" t="str">
        <f>IF(ISNUMBER('Форма 1'!AP717),INDEX('Предельники 2022'!$C$4:$X$28,MATCH('Форма 1'!$G717,'Предельники 2022'!$B$4:$B$28,0),MATCH(V$5,'Предельники 2022'!$C$3:$X$3,0)),"")</f>
        <v/>
      </c>
      <c r="W717" s="93" t="str">
        <f>IF(ISNUMBER('Форма 1'!AQ717),INDEX('Предельники 2022'!$C$4:$X$28,MATCH('Форма 1'!$G717,'Предельники 2022'!$B$4:$B$28,0),MATCH(W$5,'Предельники 2022'!$C$3:$X$3,0)),"")</f>
        <v/>
      </c>
      <c r="X717" s="30" t="str">
        <f>IF(ISNUMBER('Форма 1'!AR717),ROUND('Форма 1'!$I717*VLOOKUP('Форма 1'!$G717,'Предельники 2022'!$B$4:$X$28,'Форма 1'!AR$7),2),"")</f>
        <v/>
      </c>
      <c r="Y717" s="30" t="str">
        <f>IF(ISNUMBER('Форма 1'!AS717),ROUND('Форма 1'!$I717*VLOOKUP('Форма 1'!$G717,'Предельники 2022'!$B$4:$X$28,'Форма 1'!AS$7),2),"")</f>
        <v/>
      </c>
      <c r="Z717" s="30" t="str">
        <f>IF(ISNUMBER('Форма 1'!AT717),ROUND('Форма 1'!$I717*VLOOKUP('Форма 1'!$G717,'Предельники 2022'!$B$4:$X$28,'Форма 1'!AT$7),2),"")</f>
        <v/>
      </c>
      <c r="AA717" s="32"/>
      <c r="AB717" s="128">
        <f>'Форма 1'!T717</f>
        <v>46022</v>
      </c>
      <c r="AC717" s="130" t="str">
        <f>'Форма 1'!U717</f>
        <v>РО</v>
      </c>
    </row>
    <row r="718" spans="1:29" x14ac:dyDescent="0.25">
      <c r="A718" s="28">
        <f t="shared" si="129"/>
        <v>83</v>
      </c>
      <c r="B718" s="74" t="str">
        <f>IF(ISBLANK('Форма 1'!B718),"",'Форма 1'!B718)</f>
        <v>Пермский городской округ, город Пермь</v>
      </c>
      <c r="C718" s="87" t="s">
        <v>461</v>
      </c>
      <c r="D718" s="29">
        <f>IF(ISBLANK(C718),"Введите адрес",IF(C718='Форма 1'!C718,SUM(E718:K718,M718:S718,Форма2[[#This Row],[19]:[22]]),"Ошибка в адресе!"))</f>
        <v>11114035.68</v>
      </c>
      <c r="E718" s="30" t="str">
        <f>IF(ISNUMBER('Форма 1'!Z718),ROUND('Форма 1'!$I718*VLOOKUP('Форма 1'!$G718,'Предельники 2022'!$B$4:$X$28,'Форма 1'!Z$7),2),"")</f>
        <v/>
      </c>
      <c r="F718" s="30" t="str">
        <f>IF(ISNUMBER('Форма 1'!AA718),ROUND('Форма 1'!$I718*VLOOKUP('Форма 1'!$G718,'Предельники 2022'!$B$4:$X$28,'Форма 1'!AA$7),2),"")</f>
        <v/>
      </c>
      <c r="G718" s="30" t="str">
        <f>IF(ISNUMBER('Форма 1'!AB718),ROUND('Форма 1'!$I718*VLOOKUP('Форма 1'!$G718,'Предельники 2022'!$B$4:$X$28,'Форма 1'!AB$7),2),"")</f>
        <v/>
      </c>
      <c r="H718" s="30" t="str">
        <f>IF(ISNUMBER('Форма 1'!AC718),ROUND('Форма 1'!$I718*VLOOKUP('Форма 1'!$G718,'Предельники 2022'!$B$4:$X$28,'Форма 1'!AC$7),2),"")</f>
        <v/>
      </c>
      <c r="I718" s="30" t="str">
        <f>IF(ISNUMBER('Форма 1'!AD718),ROUND('Форма 1'!$I718*VLOOKUP('Форма 1'!$G718,'Предельники 2022'!$B$4:$X$28,'Форма 1'!AD$7),2),"")</f>
        <v/>
      </c>
      <c r="J718" s="30" t="str">
        <f>IF(ISNUMBER('Форма 1'!AE718),ROUND('Форма 1'!$I718*VLOOKUP('Форма 1'!$G718,'Предельники 2022'!$B$4:$X$28,'Форма 1'!AE$7),2),"")</f>
        <v/>
      </c>
      <c r="K718" s="30" t="str">
        <f>IF(ISNUMBER('Форма 1'!AF718),ROUND('Форма 1'!$I718*VLOOKUP('Форма 1'!$G718,'Предельники 2022'!$B$4:$X$28,'Форма 1'!AF$7),2),"")</f>
        <v/>
      </c>
      <c r="L718" s="31">
        <f>IF(ISBLANK('Форма 1'!AG718),"",'Форма 1'!AG718)</f>
        <v>4</v>
      </c>
      <c r="M718" s="32">
        <f>IF(ISBLANK('Форма 1'!AH718),"",'Форма 1'!AH718)</f>
        <v>11114035.68</v>
      </c>
      <c r="N718" s="30" t="str">
        <f>IF(ISNUMBER('Форма 1'!AI718),ROUND('Форма 1'!$I718*VLOOKUP('Форма 1'!$G718,'Предельники 2022'!$B$4:$X$28,'Форма 1'!AI$7),2),"")</f>
        <v/>
      </c>
      <c r="O718" s="30" t="str">
        <f>IF(ISNUMBER('Форма 1'!AJ718),ROUND('Форма 1'!$I718*VLOOKUP('Форма 1'!$G718,'Предельники 2022'!$B$4:$X$28,'Форма 1'!AJ$7),2),"")</f>
        <v/>
      </c>
      <c r="P718" s="30" t="str">
        <f>IF(ISNUMBER('Форма 1'!AK718),ROUND('Форма 1'!$I718*VLOOKUP('Форма 1'!$G718,'Предельники 2022'!$B$4:$X$28,'Форма 1'!AK$7),2),"")</f>
        <v/>
      </c>
      <c r="Q718" s="30" t="str">
        <f>IF(ISNUMBER('Форма 1'!AL718),ROUND('Форма 1'!$I718*VLOOKUP('Форма 1'!$G718,'Предельники 2022'!$B$4:$X$28,'Форма 1'!AL$7),2),"")</f>
        <v/>
      </c>
      <c r="R718" s="30" t="str">
        <f>IF(ISNUMBER('Форма 1'!AM718),ROUND('Форма 1'!$I718*VLOOKUP('Форма 1'!$G718,'Предельники 2022'!$B$4:$X$28,'Форма 1'!AM$7),2),"")</f>
        <v/>
      </c>
      <c r="S718" s="93" t="str">
        <f t="shared" si="130"/>
        <v/>
      </c>
      <c r="T718" s="93" t="str">
        <f>IF(ISNUMBER('Форма 1'!AN718),INDEX('Предельники 2022'!$C$4:$X$28,MATCH('Форма 1'!$G718,'Предельники 2022'!$B$4:$B$28,0),MATCH(T$5,'Предельники 2022'!$C$3:$X$3,0)),"")</f>
        <v/>
      </c>
      <c r="U718" s="93" t="str">
        <f>IF(ISNUMBER('Форма 1'!AO718),INDEX('Предельники 2022'!$C$4:$X$28,MATCH('Форма 1'!$G718,'Предельники 2022'!$B$4:$B$28,0),MATCH(U$5,'Предельники 2022'!$C$3:$X$3,0)),"")</f>
        <v/>
      </c>
      <c r="V718" s="93" t="str">
        <f>IF(ISNUMBER('Форма 1'!AP718),INDEX('Предельники 2022'!$C$4:$X$28,MATCH('Форма 1'!$G718,'Предельники 2022'!$B$4:$B$28,0),MATCH(V$5,'Предельники 2022'!$C$3:$X$3,0)),"")</f>
        <v/>
      </c>
      <c r="W718" s="93" t="str">
        <f>IF(ISNUMBER('Форма 1'!AQ718),INDEX('Предельники 2022'!$C$4:$X$28,MATCH('Форма 1'!$G718,'Предельники 2022'!$B$4:$B$28,0),MATCH(W$5,'Предельники 2022'!$C$3:$X$3,0)),"")</f>
        <v/>
      </c>
      <c r="X718" s="30" t="str">
        <f>IF(ISNUMBER('Форма 1'!AR718),ROUND('Форма 1'!$I718*VLOOKUP('Форма 1'!$G718,'Предельники 2022'!$B$4:$X$28,'Форма 1'!AR$7),2),"")</f>
        <v/>
      </c>
      <c r="Y718" s="30" t="str">
        <f>IF(ISNUMBER('Форма 1'!AS718),ROUND('Форма 1'!$I718*VLOOKUP('Форма 1'!$G718,'Предельники 2022'!$B$4:$X$28,'Форма 1'!AS$7),2),"")</f>
        <v/>
      </c>
      <c r="Z718" s="30" t="str">
        <f>IF(ISNUMBER('Форма 1'!AT718),ROUND('Форма 1'!$I718*VLOOKUP('Форма 1'!$G718,'Предельники 2022'!$B$4:$X$28,'Форма 1'!AT$7),2),"")</f>
        <v/>
      </c>
      <c r="AA718" s="32"/>
      <c r="AB718" s="128">
        <f>'Форма 1'!T718</f>
        <v>46022</v>
      </c>
      <c r="AC718" s="130" t="str">
        <f>'Форма 1'!U718</f>
        <v>СС</v>
      </c>
    </row>
    <row r="719" spans="1:29" x14ac:dyDescent="0.25">
      <c r="A719" s="28">
        <f t="shared" si="129"/>
        <v>84</v>
      </c>
      <c r="B719" s="74" t="str">
        <f>IF(ISBLANK('Форма 1'!B719),"",'Форма 1'!B719)</f>
        <v>Пермский городской округ, город Пермь</v>
      </c>
      <c r="C719" s="87" t="s">
        <v>92</v>
      </c>
      <c r="D719" s="29">
        <f>IF(ISBLANK(C719),"Введите адрес",IF(C719='Форма 1'!C719,SUM(E719:K719,M719:S719,Форма2[[#This Row],[19]:[22]]),"Ошибка в адресе!"))</f>
        <v>6195470.71</v>
      </c>
      <c r="E719" s="30" t="str">
        <f>IF(ISNUMBER('Форма 1'!Z719),ROUND('Форма 1'!$I719*VLOOKUP('Форма 1'!$G719,'Предельники 2022'!$B$4:$X$28,'Форма 1'!Z$7),2),"")</f>
        <v/>
      </c>
      <c r="F719" s="30">
        <f>IF(ISNUMBER('Форма 1'!AA719),ROUND('Форма 1'!$I719*VLOOKUP('Форма 1'!$G719,'Предельники 2022'!$B$4:$X$28,'Форма 1'!AA$7),2),"")</f>
        <v>5440757.7199999997</v>
      </c>
      <c r="G719" s="30" t="str">
        <f>IF(ISNUMBER('Форма 1'!AB719),ROUND('Форма 1'!$I719*VLOOKUP('Форма 1'!$G719,'Предельники 2022'!$B$4:$X$28,'Форма 1'!AB$7),2),"")</f>
        <v/>
      </c>
      <c r="H719" s="30" t="str">
        <f>IF(ISNUMBER('Форма 1'!AC719),ROUND('Форма 1'!$I719*VLOOKUP('Форма 1'!$G719,'Предельники 2022'!$B$4:$X$28,'Форма 1'!AC$7),2),"")</f>
        <v/>
      </c>
      <c r="I719" s="30">
        <f>IF(ISNUMBER('Форма 1'!AD719),ROUND('Форма 1'!$I719*VLOOKUP('Форма 1'!$G719,'Предельники 2022'!$B$4:$X$28,'Форма 1'!AD$7),2),"")</f>
        <v>754712.99</v>
      </c>
      <c r="J719" s="30" t="str">
        <f>IF(ISNUMBER('Форма 1'!AE719),ROUND('Форма 1'!$I719*VLOOKUP('Форма 1'!$G719,'Предельники 2022'!$B$4:$X$28,'Форма 1'!AE$7),2),"")</f>
        <v/>
      </c>
      <c r="K719" s="30" t="str">
        <f>IF(ISNUMBER('Форма 1'!AF719),ROUND('Форма 1'!$I719*VLOOKUP('Форма 1'!$G719,'Предельники 2022'!$B$4:$X$28,'Форма 1'!AF$7),2),"")</f>
        <v/>
      </c>
      <c r="L719" s="31" t="str">
        <f>IF(ISBLANK('Форма 1'!AG719),"",'Форма 1'!AG719)</f>
        <v/>
      </c>
      <c r="M719" s="32" t="str">
        <f>IF(ISBLANK('Форма 1'!AH719),"",'Форма 1'!AH719)</f>
        <v/>
      </c>
      <c r="N719" s="30" t="str">
        <f>IF(ISNUMBER('Форма 1'!AI719),ROUND('Форма 1'!$I719*VLOOKUP('Форма 1'!$G719,'Предельники 2022'!$B$4:$X$28,'Форма 1'!AI$7),2),"")</f>
        <v/>
      </c>
      <c r="O719" s="30" t="str">
        <f>IF(ISNUMBER('Форма 1'!AJ719),ROUND('Форма 1'!$I719*VLOOKUP('Форма 1'!$G719,'Предельники 2022'!$B$4:$X$28,'Форма 1'!AJ$7),2),"")</f>
        <v/>
      </c>
      <c r="P719" s="30" t="str">
        <f>IF(ISNUMBER('Форма 1'!AK719),ROUND('Форма 1'!$I719*VLOOKUP('Форма 1'!$G719,'Предельники 2022'!$B$4:$X$28,'Форма 1'!AK$7),2),"")</f>
        <v/>
      </c>
      <c r="Q719" s="30" t="str">
        <f>IF(ISNUMBER('Форма 1'!AL719),ROUND('Форма 1'!$I719*VLOOKUP('Форма 1'!$G719,'Предельники 2022'!$B$4:$X$28,'Форма 1'!AL$7),2),"")</f>
        <v/>
      </c>
      <c r="R719" s="30" t="str">
        <f>IF(ISNUMBER('Форма 1'!AM719),ROUND('Форма 1'!$I719*VLOOKUP('Форма 1'!$G719,'Предельники 2022'!$B$4:$X$28,'Форма 1'!AM$7),2),"")</f>
        <v/>
      </c>
      <c r="S719" s="93" t="str">
        <f t="shared" si="130"/>
        <v/>
      </c>
      <c r="T719" s="93" t="str">
        <f>IF(ISNUMBER('Форма 1'!AN719),INDEX('Предельники 2022'!$C$4:$X$28,MATCH('Форма 1'!$G719,'Предельники 2022'!$B$4:$B$28,0),MATCH(T$5,'Предельники 2022'!$C$3:$X$3,0)),"")</f>
        <v/>
      </c>
      <c r="U719" s="93" t="str">
        <f>IF(ISNUMBER('Форма 1'!AO719),INDEX('Предельники 2022'!$C$4:$X$28,MATCH('Форма 1'!$G719,'Предельники 2022'!$B$4:$B$28,0),MATCH(U$5,'Предельники 2022'!$C$3:$X$3,0)),"")</f>
        <v/>
      </c>
      <c r="V719" s="93" t="str">
        <f>IF(ISNUMBER('Форма 1'!AP719),INDEX('Предельники 2022'!$C$4:$X$28,MATCH('Форма 1'!$G719,'Предельники 2022'!$B$4:$B$28,0),MATCH(V$5,'Предельники 2022'!$C$3:$X$3,0)),"")</f>
        <v/>
      </c>
      <c r="W719" s="93" t="str">
        <f>IF(ISNUMBER('Форма 1'!AQ719),INDEX('Предельники 2022'!$C$4:$X$28,MATCH('Форма 1'!$G719,'Предельники 2022'!$B$4:$B$28,0),MATCH(W$5,'Предельники 2022'!$C$3:$X$3,0)),"")</f>
        <v/>
      </c>
      <c r="X719" s="30" t="str">
        <f>IF(ISNUMBER('Форма 1'!AR719),ROUND('Форма 1'!$I719*VLOOKUP('Форма 1'!$G719,'Предельники 2022'!$B$4:$X$28,'Форма 1'!AR$7),2),"")</f>
        <v/>
      </c>
      <c r="Y719" s="30" t="str">
        <f>IF(ISNUMBER('Форма 1'!AS719),ROUND('Форма 1'!$I719*VLOOKUP('Форма 1'!$G719,'Предельники 2022'!$B$4:$X$28,'Форма 1'!AS$7),2),"")</f>
        <v/>
      </c>
      <c r="Z719" s="30" t="str">
        <f>IF(ISNUMBER('Форма 1'!AT719),ROUND('Форма 1'!$I719*VLOOKUP('Форма 1'!$G719,'Предельники 2022'!$B$4:$X$28,'Форма 1'!AT$7),2),"")</f>
        <v/>
      </c>
      <c r="AA719" s="32"/>
      <c r="AB719" s="128">
        <f>'Форма 1'!T719</f>
        <v>46022</v>
      </c>
      <c r="AC719" s="130" t="str">
        <f>'Форма 1'!U719</f>
        <v>РО</v>
      </c>
    </row>
    <row r="720" spans="1:29" x14ac:dyDescent="0.25">
      <c r="A720" s="28">
        <f t="shared" si="129"/>
        <v>85</v>
      </c>
      <c r="B720" s="74" t="str">
        <f>IF(ISBLANK('Форма 1'!B720),"",'Форма 1'!B720)</f>
        <v>Пермский городской округ, город Пермь</v>
      </c>
      <c r="C720" s="87" t="s">
        <v>390</v>
      </c>
      <c r="D720" s="29">
        <f>IF(ISBLANK(C720),"Введите адрес",IF(C720='Форма 1'!C720,SUM(E720:K720,M720:S720,Форма2[[#This Row],[19]:[22]]),"Ошибка в адресе!"))</f>
        <v>9820408.620000001</v>
      </c>
      <c r="E720" s="30" t="str">
        <f>IF(ISNUMBER('Форма 1'!Z720),ROUND('Форма 1'!$I720*VLOOKUP('Форма 1'!$G720,'Предельники 2022'!$B$4:$X$28,'Форма 1'!Z$7),2),"")</f>
        <v/>
      </c>
      <c r="F720" s="30">
        <f>IF(ISNUMBER('Форма 1'!AA720),ROUND('Форма 1'!$I720*VLOOKUP('Форма 1'!$G720,'Предельники 2022'!$B$4:$X$28,'Форма 1'!AA$7),2),"")</f>
        <v>5359276.5599999996</v>
      </c>
      <c r="G720" s="30" t="str">
        <f>IF(ISNUMBER('Форма 1'!AB720),ROUND('Форма 1'!$I720*VLOOKUP('Форма 1'!$G720,'Предельники 2022'!$B$4:$X$28,'Форма 1'!AB$7),2),"")</f>
        <v/>
      </c>
      <c r="H720" s="30" t="str">
        <f>IF(ISNUMBER('Форма 1'!AC720),ROUND('Форма 1'!$I720*VLOOKUP('Форма 1'!$G720,'Предельники 2022'!$B$4:$X$28,'Форма 1'!AC$7),2),"")</f>
        <v/>
      </c>
      <c r="I720" s="30">
        <f>IF(ISNUMBER('Форма 1'!AD720),ROUND('Форма 1'!$I720*VLOOKUP('Форма 1'!$G720,'Предельники 2022'!$B$4:$X$28,'Форма 1'!AD$7),2),"")</f>
        <v>743410.36</v>
      </c>
      <c r="J720" s="30" t="str">
        <f>IF(ISNUMBER('Форма 1'!AE720),ROUND('Форма 1'!$I720*VLOOKUP('Форма 1'!$G720,'Предельники 2022'!$B$4:$X$28,'Форма 1'!AE$7),2),"")</f>
        <v/>
      </c>
      <c r="K720" s="30" t="str">
        <f>IF(ISNUMBER('Форма 1'!AF720),ROUND('Форма 1'!$I720*VLOOKUP('Форма 1'!$G720,'Предельники 2022'!$B$4:$X$28,'Форма 1'!AF$7),2),"")</f>
        <v/>
      </c>
      <c r="L720" s="31" t="str">
        <f>IF(ISBLANK('Форма 1'!AG720),"",'Форма 1'!AG720)</f>
        <v/>
      </c>
      <c r="M720" s="32" t="str">
        <f>IF(ISBLANK('Форма 1'!AH720),"",'Форма 1'!AH720)</f>
        <v/>
      </c>
      <c r="N720" s="30" t="str">
        <f>IF(ISNUMBER('Форма 1'!AI720),ROUND('Форма 1'!$I720*VLOOKUP('Форма 1'!$G720,'Предельники 2022'!$B$4:$X$28,'Форма 1'!AI$7),2),"")</f>
        <v/>
      </c>
      <c r="O720" s="30">
        <f>IF(ISNUMBER('Форма 1'!AJ720),ROUND('Форма 1'!$I720*VLOOKUP('Форма 1'!$G720,'Предельники 2022'!$B$4:$X$28,'Форма 1'!AJ$7),2),"")</f>
        <v>3717721.7</v>
      </c>
      <c r="P720" s="30" t="str">
        <f>IF(ISNUMBER('Форма 1'!AK720),ROUND('Форма 1'!$I720*VLOOKUP('Форма 1'!$G720,'Предельники 2022'!$B$4:$X$28,'Форма 1'!AK$7),2),"")</f>
        <v/>
      </c>
      <c r="Q720" s="30" t="str">
        <f>IF(ISNUMBER('Форма 1'!AL720),ROUND('Форма 1'!$I720*VLOOKUP('Форма 1'!$G720,'Предельники 2022'!$B$4:$X$28,'Форма 1'!AL$7),2),"")</f>
        <v/>
      </c>
      <c r="R720" s="30" t="str">
        <f>IF(ISNUMBER('Форма 1'!AM720),ROUND('Форма 1'!$I720*VLOOKUP('Форма 1'!$G720,'Предельники 2022'!$B$4:$X$28,'Форма 1'!AM$7),2),"")</f>
        <v/>
      </c>
      <c r="S720" s="93" t="str">
        <f t="shared" si="130"/>
        <v/>
      </c>
      <c r="T720" s="93" t="str">
        <f>IF(ISNUMBER('Форма 1'!AN720),INDEX('Предельники 2022'!$C$4:$X$28,MATCH('Форма 1'!$G720,'Предельники 2022'!$B$4:$B$28,0),MATCH(T$5,'Предельники 2022'!$C$3:$X$3,0)),"")</f>
        <v/>
      </c>
      <c r="U720" s="93" t="str">
        <f>IF(ISNUMBER('Форма 1'!AO720),INDEX('Предельники 2022'!$C$4:$X$28,MATCH('Форма 1'!$G720,'Предельники 2022'!$B$4:$B$28,0),MATCH(U$5,'Предельники 2022'!$C$3:$X$3,0)),"")</f>
        <v/>
      </c>
      <c r="V720" s="93" t="str">
        <f>IF(ISNUMBER('Форма 1'!AP720),INDEX('Предельники 2022'!$C$4:$X$28,MATCH('Форма 1'!$G720,'Предельники 2022'!$B$4:$B$28,0),MATCH(V$5,'Предельники 2022'!$C$3:$X$3,0)),"")</f>
        <v/>
      </c>
      <c r="W720" s="93" t="str">
        <f>IF(ISNUMBER('Форма 1'!AQ720),INDEX('Предельники 2022'!$C$4:$X$28,MATCH('Форма 1'!$G720,'Предельники 2022'!$B$4:$B$28,0),MATCH(W$5,'Предельники 2022'!$C$3:$X$3,0)),"")</f>
        <v/>
      </c>
      <c r="X720" s="30" t="str">
        <f>IF(ISNUMBER('Форма 1'!AR720),ROUND('Форма 1'!$I720*VLOOKUP('Форма 1'!$G720,'Предельники 2022'!$B$4:$X$28,'Форма 1'!AR$7),2),"")</f>
        <v/>
      </c>
      <c r="Y720" s="30" t="str">
        <f>IF(ISNUMBER('Форма 1'!AS720),ROUND('Форма 1'!$I720*VLOOKUP('Форма 1'!$G720,'Предельники 2022'!$B$4:$X$28,'Форма 1'!AS$7),2),"")</f>
        <v/>
      </c>
      <c r="Z720" s="30" t="str">
        <f>IF(ISNUMBER('Форма 1'!AT720),ROUND('Форма 1'!$I720*VLOOKUP('Форма 1'!$G720,'Предельники 2022'!$B$4:$X$28,'Форма 1'!AT$7),2),"")</f>
        <v/>
      </c>
      <c r="AA720" s="32"/>
      <c r="AB720" s="128">
        <f>'Форма 1'!T720</f>
        <v>46022</v>
      </c>
      <c r="AC720" s="130" t="str">
        <f>'Форма 1'!U720</f>
        <v>РО</v>
      </c>
    </row>
    <row r="721" spans="1:29" x14ac:dyDescent="0.25">
      <c r="A721" s="28">
        <f t="shared" si="129"/>
        <v>86</v>
      </c>
      <c r="B721" s="74" t="str">
        <f>IF(ISBLANK('Форма 1'!B721),"",'Форма 1'!B721)</f>
        <v>Пермский городской округ, город Пермь</v>
      </c>
      <c r="C721" s="87" t="s">
        <v>462</v>
      </c>
      <c r="D721" s="29">
        <f>IF(ISBLANK(C721),"Введите адрес",IF(C721='Форма 1'!C721,SUM(E721:K721,M721:S721,Форма2[[#This Row],[19]:[22]]),"Ошибка в адресе!"))</f>
        <v>31996115.68</v>
      </c>
      <c r="E721" s="30" t="str">
        <f>IF(ISNUMBER('Форма 1'!Z721),ROUND('Форма 1'!$I721*VLOOKUP('Форма 1'!$G721,'Предельники 2022'!$B$4:$X$28,'Форма 1'!Z$7),2),"")</f>
        <v/>
      </c>
      <c r="F721" s="30" t="str">
        <f>IF(ISNUMBER('Форма 1'!AA721),ROUND('Форма 1'!$I721*VLOOKUP('Форма 1'!$G721,'Предельники 2022'!$B$4:$X$28,'Форма 1'!AA$7),2),"")</f>
        <v/>
      </c>
      <c r="G721" s="30" t="str">
        <f>IF(ISNUMBER('Форма 1'!AB721),ROUND('Форма 1'!$I721*VLOOKUP('Форма 1'!$G721,'Предельники 2022'!$B$4:$X$28,'Форма 1'!AB$7),2),"")</f>
        <v/>
      </c>
      <c r="H721" s="30" t="str">
        <f>IF(ISNUMBER('Форма 1'!AC721),ROUND('Форма 1'!$I721*VLOOKUP('Форма 1'!$G721,'Предельники 2022'!$B$4:$X$28,'Форма 1'!AC$7),2),"")</f>
        <v/>
      </c>
      <c r="I721" s="30" t="str">
        <f>IF(ISNUMBER('Форма 1'!AD721),ROUND('Форма 1'!$I721*VLOOKUP('Форма 1'!$G721,'Предельники 2022'!$B$4:$X$28,'Форма 1'!AD$7),2),"")</f>
        <v/>
      </c>
      <c r="J721" s="30" t="str">
        <f>IF(ISNUMBER('Форма 1'!AE721),ROUND('Форма 1'!$I721*VLOOKUP('Форма 1'!$G721,'Предельники 2022'!$B$4:$X$28,'Форма 1'!AE$7),2),"")</f>
        <v/>
      </c>
      <c r="K721" s="30" t="str">
        <f>IF(ISNUMBER('Форма 1'!AF721),ROUND('Форма 1'!$I721*VLOOKUP('Форма 1'!$G721,'Предельники 2022'!$B$4:$X$28,'Форма 1'!AF$7),2),"")</f>
        <v/>
      </c>
      <c r="L721" s="31">
        <f>IF(ISBLANK('Форма 1'!AG721),"",'Форма 1'!AG721)</f>
        <v>8</v>
      </c>
      <c r="M721" s="32">
        <f>IF(ISBLANK('Форма 1'!AH721),"",'Форма 1'!AH721)</f>
        <v>31996115.68</v>
      </c>
      <c r="N721" s="30" t="str">
        <f>IF(ISNUMBER('Форма 1'!AI721),ROUND('Форма 1'!$I721*VLOOKUP('Форма 1'!$G721,'Предельники 2022'!$B$4:$X$28,'Форма 1'!AI$7),2),"")</f>
        <v/>
      </c>
      <c r="O721" s="30" t="str">
        <f>IF(ISNUMBER('Форма 1'!AJ721),ROUND('Форма 1'!$I721*VLOOKUP('Форма 1'!$G721,'Предельники 2022'!$B$4:$X$28,'Форма 1'!AJ$7),2),"")</f>
        <v/>
      </c>
      <c r="P721" s="30" t="str">
        <f>IF(ISNUMBER('Форма 1'!AK721),ROUND('Форма 1'!$I721*VLOOKUP('Форма 1'!$G721,'Предельники 2022'!$B$4:$X$28,'Форма 1'!AK$7),2),"")</f>
        <v/>
      </c>
      <c r="Q721" s="30" t="str">
        <f>IF(ISNUMBER('Форма 1'!AL721),ROUND('Форма 1'!$I721*VLOOKUP('Форма 1'!$G721,'Предельники 2022'!$B$4:$X$28,'Форма 1'!AL$7),2),"")</f>
        <v/>
      </c>
      <c r="R721" s="30" t="str">
        <f>IF(ISNUMBER('Форма 1'!AM721),ROUND('Форма 1'!$I721*VLOOKUP('Форма 1'!$G721,'Предельники 2022'!$B$4:$X$28,'Форма 1'!AM$7),2),"")</f>
        <v/>
      </c>
      <c r="S721" s="93" t="str">
        <f t="shared" si="130"/>
        <v/>
      </c>
      <c r="T721" s="93" t="str">
        <f>IF(ISNUMBER('Форма 1'!AN721),INDEX('Предельники 2022'!$C$4:$X$28,MATCH('Форма 1'!$G721,'Предельники 2022'!$B$4:$B$28,0),MATCH(T$5,'Предельники 2022'!$C$3:$X$3,0)),"")</f>
        <v/>
      </c>
      <c r="U721" s="93" t="str">
        <f>IF(ISNUMBER('Форма 1'!AO721),INDEX('Предельники 2022'!$C$4:$X$28,MATCH('Форма 1'!$G721,'Предельники 2022'!$B$4:$B$28,0),MATCH(U$5,'Предельники 2022'!$C$3:$X$3,0)),"")</f>
        <v/>
      </c>
      <c r="V721" s="93" t="str">
        <f>IF(ISNUMBER('Форма 1'!AP721),INDEX('Предельники 2022'!$C$4:$X$28,MATCH('Форма 1'!$G721,'Предельники 2022'!$B$4:$B$28,0),MATCH(V$5,'Предельники 2022'!$C$3:$X$3,0)),"")</f>
        <v/>
      </c>
      <c r="W721" s="93" t="str">
        <f>IF(ISNUMBER('Форма 1'!AQ721),INDEX('Предельники 2022'!$C$4:$X$28,MATCH('Форма 1'!$G721,'Предельники 2022'!$B$4:$B$28,0),MATCH(W$5,'Предельники 2022'!$C$3:$X$3,0)),"")</f>
        <v/>
      </c>
      <c r="X721" s="30" t="str">
        <f>IF(ISNUMBER('Форма 1'!AR721),ROUND('Форма 1'!$I721*VLOOKUP('Форма 1'!$G721,'Предельники 2022'!$B$4:$X$28,'Форма 1'!AR$7),2),"")</f>
        <v/>
      </c>
      <c r="Y721" s="30" t="str">
        <f>IF(ISNUMBER('Форма 1'!AS721),ROUND('Форма 1'!$I721*VLOOKUP('Форма 1'!$G721,'Предельники 2022'!$B$4:$X$28,'Форма 1'!AS$7),2),"")</f>
        <v/>
      </c>
      <c r="Z721" s="30" t="str">
        <f>IF(ISNUMBER('Форма 1'!AT721),ROUND('Форма 1'!$I721*VLOOKUP('Форма 1'!$G721,'Предельники 2022'!$B$4:$X$28,'Форма 1'!AT$7),2),"")</f>
        <v/>
      </c>
      <c r="AA721" s="32"/>
      <c r="AB721" s="128">
        <f>'Форма 1'!T721</f>
        <v>46022</v>
      </c>
      <c r="AC721" s="130" t="str">
        <f>'Форма 1'!U721</f>
        <v>СС</v>
      </c>
    </row>
    <row r="722" spans="1:29" x14ac:dyDescent="0.25">
      <c r="A722" s="28">
        <f t="shared" si="129"/>
        <v>87</v>
      </c>
      <c r="B722" s="74" t="str">
        <f>IF(ISBLANK('Форма 1'!B722),"",'Форма 1'!B722)</f>
        <v>Пермский городской округ, город Пермь</v>
      </c>
      <c r="C722" s="87" t="s">
        <v>93</v>
      </c>
      <c r="D722" s="29">
        <f>IF(ISBLANK(C722),"Введите адрес",IF(C722='Форма 1'!C722,SUM(E722:K722,M722:S722,Форма2[[#This Row],[19]:[22]]),"Ошибка в адресе!"))</f>
        <v>8067508.8300000001</v>
      </c>
      <c r="E722" s="30" t="str">
        <f>IF(ISNUMBER('Форма 1'!Z722),ROUND('Форма 1'!$I722*VLOOKUP('Форма 1'!$G722,'Предельники 2022'!$B$4:$X$28,'Форма 1'!Z$7),2),"")</f>
        <v/>
      </c>
      <c r="F722" s="30">
        <f>IF(ISNUMBER('Форма 1'!AA722),ROUND('Форма 1'!$I722*VLOOKUP('Форма 1'!$G722,'Предельники 2022'!$B$4:$X$28,'Форма 1'!AA$7),2),"")</f>
        <v>6819367.5300000003</v>
      </c>
      <c r="G722" s="30" t="str">
        <f>IF(ISNUMBER('Форма 1'!AB722),ROUND('Форма 1'!$I722*VLOOKUP('Форма 1'!$G722,'Предельники 2022'!$B$4:$X$28,'Форма 1'!AB$7),2),"")</f>
        <v/>
      </c>
      <c r="H722" s="30" t="str">
        <f>IF(ISNUMBER('Форма 1'!AC722),ROUND('Форма 1'!$I722*VLOOKUP('Форма 1'!$G722,'Предельники 2022'!$B$4:$X$28,'Форма 1'!AC$7),2),"")</f>
        <v/>
      </c>
      <c r="I722" s="30" t="str">
        <f>IF(ISNUMBER('Форма 1'!AD722),ROUND('Форма 1'!$I722*VLOOKUP('Форма 1'!$G722,'Предельники 2022'!$B$4:$X$28,'Форма 1'!AD$7),2),"")</f>
        <v/>
      </c>
      <c r="J722" s="30">
        <f>IF(ISNUMBER('Форма 1'!AE722),ROUND('Форма 1'!$I722*VLOOKUP('Форма 1'!$G722,'Предельники 2022'!$B$4:$X$28,'Форма 1'!AE$7),2),"")</f>
        <v>1248141.3</v>
      </c>
      <c r="K722" s="30" t="str">
        <f>IF(ISNUMBER('Форма 1'!AF722),ROUND('Форма 1'!$I722*VLOOKUP('Форма 1'!$G722,'Предельники 2022'!$B$4:$X$28,'Форма 1'!AF$7),2),"")</f>
        <v/>
      </c>
      <c r="L722" s="31" t="str">
        <f>IF(ISBLANK('Форма 1'!AG722),"",'Форма 1'!AG722)</f>
        <v/>
      </c>
      <c r="M722" s="32" t="str">
        <f>IF(ISBLANK('Форма 1'!AH722),"",'Форма 1'!AH722)</f>
        <v/>
      </c>
      <c r="N722" s="30" t="str">
        <f>IF(ISNUMBER('Форма 1'!AI722),ROUND('Форма 1'!$I722*VLOOKUP('Форма 1'!$G722,'Предельники 2022'!$B$4:$X$28,'Форма 1'!AI$7),2),"")</f>
        <v/>
      </c>
      <c r="O722" s="30" t="str">
        <f>IF(ISNUMBER('Форма 1'!AJ722),ROUND('Форма 1'!$I722*VLOOKUP('Форма 1'!$G722,'Предельники 2022'!$B$4:$X$28,'Форма 1'!AJ$7),2),"")</f>
        <v/>
      </c>
      <c r="P722" s="30" t="str">
        <f>IF(ISNUMBER('Форма 1'!AK722),ROUND('Форма 1'!$I722*VLOOKUP('Форма 1'!$G722,'Предельники 2022'!$B$4:$X$28,'Форма 1'!AK$7),2),"")</f>
        <v/>
      </c>
      <c r="Q722" s="30" t="str">
        <f>IF(ISNUMBER('Форма 1'!AL722),ROUND('Форма 1'!$I722*VLOOKUP('Форма 1'!$G722,'Предельники 2022'!$B$4:$X$28,'Форма 1'!AL$7),2),"")</f>
        <v/>
      </c>
      <c r="R722" s="30" t="str">
        <f>IF(ISNUMBER('Форма 1'!AM722),ROUND('Форма 1'!$I722*VLOOKUP('Форма 1'!$G722,'Предельники 2022'!$B$4:$X$28,'Форма 1'!AM$7),2),"")</f>
        <v/>
      </c>
      <c r="S722" s="93" t="str">
        <f t="shared" si="130"/>
        <v/>
      </c>
      <c r="T722" s="93" t="str">
        <f>IF(ISNUMBER('Форма 1'!AN722),INDEX('Предельники 2022'!$C$4:$X$28,MATCH('Форма 1'!$G722,'Предельники 2022'!$B$4:$B$28,0),MATCH(T$5,'Предельники 2022'!$C$3:$X$3,0)),"")</f>
        <v/>
      </c>
      <c r="U722" s="93" t="str">
        <f>IF(ISNUMBER('Форма 1'!AO722),INDEX('Предельники 2022'!$C$4:$X$28,MATCH('Форма 1'!$G722,'Предельники 2022'!$B$4:$B$28,0),MATCH(U$5,'Предельники 2022'!$C$3:$X$3,0)),"")</f>
        <v/>
      </c>
      <c r="V722" s="93" t="str">
        <f>IF(ISNUMBER('Форма 1'!AP722),INDEX('Предельники 2022'!$C$4:$X$28,MATCH('Форма 1'!$G722,'Предельники 2022'!$B$4:$B$28,0),MATCH(V$5,'Предельники 2022'!$C$3:$X$3,0)),"")</f>
        <v/>
      </c>
      <c r="W722" s="93" t="str">
        <f>IF(ISNUMBER('Форма 1'!AQ722),INDEX('Предельники 2022'!$C$4:$X$28,MATCH('Форма 1'!$G722,'Предельники 2022'!$B$4:$B$28,0),MATCH(W$5,'Предельники 2022'!$C$3:$X$3,0)),"")</f>
        <v/>
      </c>
      <c r="X722" s="30" t="str">
        <f>IF(ISNUMBER('Форма 1'!AR722),ROUND('Форма 1'!$I722*VLOOKUP('Форма 1'!$G722,'Предельники 2022'!$B$4:$X$28,'Форма 1'!AR$7),2),"")</f>
        <v/>
      </c>
      <c r="Y722" s="30" t="str">
        <f>IF(ISNUMBER('Форма 1'!AS722),ROUND('Форма 1'!$I722*VLOOKUP('Форма 1'!$G722,'Предельники 2022'!$B$4:$X$28,'Форма 1'!AS$7),2),"")</f>
        <v/>
      </c>
      <c r="Z722" s="30" t="str">
        <f>IF(ISNUMBER('Форма 1'!AT722),ROUND('Форма 1'!$I722*VLOOKUP('Форма 1'!$G722,'Предельники 2022'!$B$4:$X$28,'Форма 1'!AT$7),2),"")</f>
        <v/>
      </c>
      <c r="AA722" s="32"/>
      <c r="AB722" s="128">
        <f>'Форма 1'!T722</f>
        <v>46022</v>
      </c>
      <c r="AC722" s="130" t="str">
        <f>'Форма 1'!U722</f>
        <v>РО</v>
      </c>
    </row>
    <row r="723" spans="1:29" x14ac:dyDescent="0.25">
      <c r="A723" s="28">
        <f t="shared" si="129"/>
        <v>88</v>
      </c>
      <c r="B723" s="74" t="str">
        <f>IF(ISBLANK('Форма 1'!B723),"",'Форма 1'!B723)</f>
        <v>Пермский городской округ, город Пермь</v>
      </c>
      <c r="C723" s="87" t="s">
        <v>463</v>
      </c>
      <c r="D723" s="29">
        <f>IF(ISBLANK(C723),"Введите адрес",IF(C723='Форма 1'!C723,SUM(E723:K723,M723:S723,Форма2[[#This Row],[19]:[22]]),"Ошибка в адресе!"))</f>
        <v>5557017.8399999999</v>
      </c>
      <c r="E723" s="30" t="str">
        <f>IF(ISNUMBER('Форма 1'!Z723),ROUND('Форма 1'!$I723*VLOOKUP('Форма 1'!$G723,'Предельники 2022'!$B$4:$X$28,'Форма 1'!Z$7),2),"")</f>
        <v/>
      </c>
      <c r="F723" s="30" t="str">
        <f>IF(ISNUMBER('Форма 1'!AA723),ROUND('Форма 1'!$I723*VLOOKUP('Форма 1'!$G723,'Предельники 2022'!$B$4:$X$28,'Форма 1'!AA$7),2),"")</f>
        <v/>
      </c>
      <c r="G723" s="30" t="str">
        <f>IF(ISNUMBER('Форма 1'!AB723),ROUND('Форма 1'!$I723*VLOOKUP('Форма 1'!$G723,'Предельники 2022'!$B$4:$X$28,'Форма 1'!AB$7),2),"")</f>
        <v/>
      </c>
      <c r="H723" s="30" t="str">
        <f>IF(ISNUMBER('Форма 1'!AC723),ROUND('Форма 1'!$I723*VLOOKUP('Форма 1'!$G723,'Предельники 2022'!$B$4:$X$28,'Форма 1'!AC$7),2),"")</f>
        <v/>
      </c>
      <c r="I723" s="30" t="str">
        <f>IF(ISNUMBER('Форма 1'!AD723),ROUND('Форма 1'!$I723*VLOOKUP('Форма 1'!$G723,'Предельники 2022'!$B$4:$X$28,'Форма 1'!AD$7),2),"")</f>
        <v/>
      </c>
      <c r="J723" s="30" t="str">
        <f>IF(ISNUMBER('Форма 1'!AE723),ROUND('Форма 1'!$I723*VLOOKUP('Форма 1'!$G723,'Предельники 2022'!$B$4:$X$28,'Форма 1'!AE$7),2),"")</f>
        <v/>
      </c>
      <c r="K723" s="30" t="str">
        <f>IF(ISNUMBER('Форма 1'!AF723),ROUND('Форма 1'!$I723*VLOOKUP('Форма 1'!$G723,'Предельники 2022'!$B$4:$X$28,'Форма 1'!AF$7),2),"")</f>
        <v/>
      </c>
      <c r="L723" s="31">
        <f>IF(ISBLANK('Форма 1'!AG723),"",'Форма 1'!AG723)</f>
        <v>2</v>
      </c>
      <c r="M723" s="32">
        <f>IF(ISBLANK('Форма 1'!AH723),"",'Форма 1'!AH723)</f>
        <v>5557017.8399999999</v>
      </c>
      <c r="N723" s="30" t="str">
        <f>IF(ISNUMBER('Форма 1'!AI723),ROUND('Форма 1'!$I723*VLOOKUP('Форма 1'!$G723,'Предельники 2022'!$B$4:$X$28,'Форма 1'!AI$7),2),"")</f>
        <v/>
      </c>
      <c r="O723" s="30" t="str">
        <f>IF(ISNUMBER('Форма 1'!AJ723),ROUND('Форма 1'!$I723*VLOOKUP('Форма 1'!$G723,'Предельники 2022'!$B$4:$X$28,'Форма 1'!AJ$7),2),"")</f>
        <v/>
      </c>
      <c r="P723" s="30" t="str">
        <f>IF(ISNUMBER('Форма 1'!AK723),ROUND('Форма 1'!$I723*VLOOKUP('Форма 1'!$G723,'Предельники 2022'!$B$4:$X$28,'Форма 1'!AK$7),2),"")</f>
        <v/>
      </c>
      <c r="Q723" s="30" t="str">
        <f>IF(ISNUMBER('Форма 1'!AL723),ROUND('Форма 1'!$I723*VLOOKUP('Форма 1'!$G723,'Предельники 2022'!$B$4:$X$28,'Форма 1'!AL$7),2),"")</f>
        <v/>
      </c>
      <c r="R723" s="30" t="str">
        <f>IF(ISNUMBER('Форма 1'!AM723),ROUND('Форма 1'!$I723*VLOOKUP('Форма 1'!$G723,'Предельники 2022'!$B$4:$X$28,'Форма 1'!AM$7),2),"")</f>
        <v/>
      </c>
      <c r="S723" s="93" t="str">
        <f t="shared" si="130"/>
        <v/>
      </c>
      <c r="T723" s="93" t="str">
        <f>IF(ISNUMBER('Форма 1'!AN723),INDEX('Предельники 2022'!$C$4:$X$28,MATCH('Форма 1'!$G723,'Предельники 2022'!$B$4:$B$28,0),MATCH(T$5,'Предельники 2022'!$C$3:$X$3,0)),"")</f>
        <v/>
      </c>
      <c r="U723" s="93" t="str">
        <f>IF(ISNUMBER('Форма 1'!AO723),INDEX('Предельники 2022'!$C$4:$X$28,MATCH('Форма 1'!$G723,'Предельники 2022'!$B$4:$B$28,0),MATCH(U$5,'Предельники 2022'!$C$3:$X$3,0)),"")</f>
        <v/>
      </c>
      <c r="V723" s="93" t="str">
        <f>IF(ISNUMBER('Форма 1'!AP723),INDEX('Предельники 2022'!$C$4:$X$28,MATCH('Форма 1'!$G723,'Предельники 2022'!$B$4:$B$28,0),MATCH(V$5,'Предельники 2022'!$C$3:$X$3,0)),"")</f>
        <v/>
      </c>
      <c r="W723" s="93" t="str">
        <f>IF(ISNUMBER('Форма 1'!AQ723),INDEX('Предельники 2022'!$C$4:$X$28,MATCH('Форма 1'!$G723,'Предельники 2022'!$B$4:$B$28,0),MATCH(W$5,'Предельники 2022'!$C$3:$X$3,0)),"")</f>
        <v/>
      </c>
      <c r="X723" s="30" t="str">
        <f>IF(ISNUMBER('Форма 1'!AR723),ROUND('Форма 1'!$I723*VLOOKUP('Форма 1'!$G723,'Предельники 2022'!$B$4:$X$28,'Форма 1'!AR$7),2),"")</f>
        <v/>
      </c>
      <c r="Y723" s="30" t="str">
        <f>IF(ISNUMBER('Форма 1'!AS723),ROUND('Форма 1'!$I723*VLOOKUP('Форма 1'!$G723,'Предельники 2022'!$B$4:$X$28,'Форма 1'!AS$7),2),"")</f>
        <v/>
      </c>
      <c r="Z723" s="30" t="str">
        <f>IF(ISNUMBER('Форма 1'!AT723),ROUND('Форма 1'!$I723*VLOOKUP('Форма 1'!$G723,'Предельники 2022'!$B$4:$X$28,'Форма 1'!AT$7),2),"")</f>
        <v/>
      </c>
      <c r="AA723" s="32"/>
      <c r="AB723" s="128">
        <f>'Форма 1'!T723</f>
        <v>46022</v>
      </c>
      <c r="AC723" s="130" t="str">
        <f>'Форма 1'!U723</f>
        <v>СС</v>
      </c>
    </row>
    <row r="724" spans="1:29" x14ac:dyDescent="0.25">
      <c r="A724" s="28">
        <f t="shared" si="129"/>
        <v>89</v>
      </c>
      <c r="B724" s="74" t="str">
        <f>IF(ISBLANK('Форма 1'!B724),"",'Форма 1'!B724)</f>
        <v>Пермский городской округ, город Пермь</v>
      </c>
      <c r="C724" s="87" t="s">
        <v>464</v>
      </c>
      <c r="D724" s="29">
        <f>IF(ISBLANK(C724),"Введите адрес",IF(C724='Форма 1'!C724,SUM(E724:K724,M724:S724,Форма2[[#This Row],[19]:[22]]),"Ошибка в адресе!"))</f>
        <v>7860633.5999999996</v>
      </c>
      <c r="E724" s="30" t="str">
        <f>IF(ISNUMBER('Форма 1'!Z724),ROUND('Форма 1'!$I724*VLOOKUP('Форма 1'!$G724,'Предельники 2022'!$B$4:$X$28,'Форма 1'!Z$7),2),"")</f>
        <v/>
      </c>
      <c r="F724" s="30" t="str">
        <f>IF(ISNUMBER('Форма 1'!AA724),ROUND('Форма 1'!$I724*VLOOKUP('Форма 1'!$G724,'Предельники 2022'!$B$4:$X$28,'Форма 1'!AA$7),2),"")</f>
        <v/>
      </c>
      <c r="G724" s="30" t="str">
        <f>IF(ISNUMBER('Форма 1'!AB724),ROUND('Форма 1'!$I724*VLOOKUP('Форма 1'!$G724,'Предельники 2022'!$B$4:$X$28,'Форма 1'!AB$7),2),"")</f>
        <v/>
      </c>
      <c r="H724" s="30" t="str">
        <f>IF(ISNUMBER('Форма 1'!AC724),ROUND('Форма 1'!$I724*VLOOKUP('Форма 1'!$G724,'Предельники 2022'!$B$4:$X$28,'Форма 1'!AC$7),2),"")</f>
        <v/>
      </c>
      <c r="I724" s="30" t="str">
        <f>IF(ISNUMBER('Форма 1'!AD724),ROUND('Форма 1'!$I724*VLOOKUP('Форма 1'!$G724,'Предельники 2022'!$B$4:$X$28,'Форма 1'!AD$7),2),"")</f>
        <v/>
      </c>
      <c r="J724" s="30" t="str">
        <f>IF(ISNUMBER('Форма 1'!AE724),ROUND('Форма 1'!$I724*VLOOKUP('Форма 1'!$G724,'Предельники 2022'!$B$4:$X$28,'Форма 1'!AE$7),2),"")</f>
        <v/>
      </c>
      <c r="K724" s="30" t="str">
        <f>IF(ISNUMBER('Форма 1'!AF724),ROUND('Форма 1'!$I724*VLOOKUP('Форма 1'!$G724,'Предельники 2022'!$B$4:$X$28,'Форма 1'!AF$7),2),"")</f>
        <v/>
      </c>
      <c r="L724" s="31">
        <f>IF(ISBLANK('Форма 1'!AG724),"",'Форма 1'!AG724)</f>
        <v>2</v>
      </c>
      <c r="M724" s="32">
        <f>IF(ISBLANK('Форма 1'!AH724),"",'Форма 1'!AH724)</f>
        <v>7860633.5999999996</v>
      </c>
      <c r="N724" s="30" t="str">
        <f>IF(ISNUMBER('Форма 1'!AI724),ROUND('Форма 1'!$I724*VLOOKUP('Форма 1'!$G724,'Предельники 2022'!$B$4:$X$28,'Форма 1'!AI$7),2),"")</f>
        <v/>
      </c>
      <c r="O724" s="30" t="str">
        <f>IF(ISNUMBER('Форма 1'!AJ724),ROUND('Форма 1'!$I724*VLOOKUP('Форма 1'!$G724,'Предельники 2022'!$B$4:$X$28,'Форма 1'!AJ$7),2),"")</f>
        <v/>
      </c>
      <c r="P724" s="30" t="str">
        <f>IF(ISNUMBER('Форма 1'!AK724),ROUND('Форма 1'!$I724*VLOOKUP('Форма 1'!$G724,'Предельники 2022'!$B$4:$X$28,'Форма 1'!AK$7),2),"")</f>
        <v/>
      </c>
      <c r="Q724" s="30" t="str">
        <f>IF(ISNUMBER('Форма 1'!AL724),ROUND('Форма 1'!$I724*VLOOKUP('Форма 1'!$G724,'Предельники 2022'!$B$4:$X$28,'Форма 1'!AL$7),2),"")</f>
        <v/>
      </c>
      <c r="R724" s="30" t="str">
        <f>IF(ISNUMBER('Форма 1'!AM724),ROUND('Форма 1'!$I724*VLOOKUP('Форма 1'!$G724,'Предельники 2022'!$B$4:$X$28,'Форма 1'!AM$7),2),"")</f>
        <v/>
      </c>
      <c r="S724" s="93" t="str">
        <f t="shared" si="130"/>
        <v/>
      </c>
      <c r="T724" s="93" t="str">
        <f>IF(ISNUMBER('Форма 1'!AN724),INDEX('Предельники 2022'!$C$4:$X$28,MATCH('Форма 1'!$G724,'Предельники 2022'!$B$4:$B$28,0),MATCH(T$5,'Предельники 2022'!$C$3:$X$3,0)),"")</f>
        <v/>
      </c>
      <c r="U724" s="93" t="str">
        <f>IF(ISNUMBER('Форма 1'!AO724),INDEX('Предельники 2022'!$C$4:$X$28,MATCH('Форма 1'!$G724,'Предельники 2022'!$B$4:$B$28,0),MATCH(U$5,'Предельники 2022'!$C$3:$X$3,0)),"")</f>
        <v/>
      </c>
      <c r="V724" s="93" t="str">
        <f>IF(ISNUMBER('Форма 1'!AP724),INDEX('Предельники 2022'!$C$4:$X$28,MATCH('Форма 1'!$G724,'Предельники 2022'!$B$4:$B$28,0),MATCH(V$5,'Предельники 2022'!$C$3:$X$3,0)),"")</f>
        <v/>
      </c>
      <c r="W724" s="93" t="str">
        <f>IF(ISNUMBER('Форма 1'!AQ724),INDEX('Предельники 2022'!$C$4:$X$28,MATCH('Форма 1'!$G724,'Предельники 2022'!$B$4:$B$28,0),MATCH(W$5,'Предельники 2022'!$C$3:$X$3,0)),"")</f>
        <v/>
      </c>
      <c r="X724" s="30" t="str">
        <f>IF(ISNUMBER('Форма 1'!AR724),ROUND('Форма 1'!$I724*VLOOKUP('Форма 1'!$G724,'Предельники 2022'!$B$4:$X$28,'Форма 1'!AR$7),2),"")</f>
        <v/>
      </c>
      <c r="Y724" s="30" t="str">
        <f>IF(ISNUMBER('Форма 1'!AS724),ROUND('Форма 1'!$I724*VLOOKUP('Форма 1'!$G724,'Предельники 2022'!$B$4:$X$28,'Форма 1'!AS$7),2),"")</f>
        <v/>
      </c>
      <c r="Z724" s="30" t="str">
        <f>IF(ISNUMBER('Форма 1'!AT724),ROUND('Форма 1'!$I724*VLOOKUP('Форма 1'!$G724,'Предельники 2022'!$B$4:$X$28,'Форма 1'!AT$7),2),"")</f>
        <v/>
      </c>
      <c r="AA724" s="32"/>
      <c r="AB724" s="128">
        <f>'Форма 1'!T724</f>
        <v>46022</v>
      </c>
      <c r="AC724" s="130" t="str">
        <f>'Форма 1'!U724</f>
        <v>СС</v>
      </c>
    </row>
    <row r="725" spans="1:29" x14ac:dyDescent="0.25">
      <c r="A725" s="28">
        <f t="shared" si="129"/>
        <v>90</v>
      </c>
      <c r="B725" s="74" t="str">
        <f>IF(ISBLANK('Форма 1'!B725),"",'Форма 1'!B725)</f>
        <v>Пермский городской округ, город Пермь</v>
      </c>
      <c r="C725" s="87" t="s">
        <v>391</v>
      </c>
      <c r="D725" s="29">
        <f>IF(ISBLANK(C725),"Введите адрес",IF(C725='Форма 1'!C725,SUM(E725:K725,M725:S725,Форма2[[#This Row],[19]:[22]]),"Ошибка в адресе!"))</f>
        <v>33873942.159999996</v>
      </c>
      <c r="E725" s="30" t="str">
        <f>IF(ISNUMBER('Форма 1'!Z725),ROUND('Форма 1'!$I725*VLOOKUP('Форма 1'!$G725,'Предельники 2022'!$B$4:$X$28,'Форма 1'!Z$7),2),"")</f>
        <v/>
      </c>
      <c r="F725" s="30">
        <f>IF(ISNUMBER('Форма 1'!AA725),ROUND('Форма 1'!$I725*VLOOKUP('Форма 1'!$G725,'Предельники 2022'!$B$4:$X$28,'Форма 1'!AA$7),2),"")</f>
        <v>10842876.470000001</v>
      </c>
      <c r="G725" s="30" t="str">
        <f>IF(ISNUMBER('Форма 1'!AB725),ROUND('Форма 1'!$I725*VLOOKUP('Форма 1'!$G725,'Предельники 2022'!$B$4:$X$28,'Форма 1'!AB$7),2),"")</f>
        <v/>
      </c>
      <c r="H725" s="30">
        <f>IF(ISNUMBER('Форма 1'!AC725),ROUND('Форма 1'!$I725*VLOOKUP('Форма 1'!$G725,'Предельники 2022'!$B$4:$X$28,'Форма 1'!AC$7),2),"")</f>
        <v>1417013.37</v>
      </c>
      <c r="I725" s="30" t="str">
        <f>IF(ISNUMBER('Форма 1'!AD725),ROUND('Форма 1'!$I725*VLOOKUP('Форма 1'!$G725,'Предельники 2022'!$B$4:$X$28,'Форма 1'!AD$7),2),"")</f>
        <v/>
      </c>
      <c r="J725" s="30">
        <f>IF(ISNUMBER('Форма 1'!AE725),ROUND('Форма 1'!$I725*VLOOKUP('Форма 1'!$G725,'Предельники 2022'!$B$4:$X$28,'Форма 1'!AE$7),2),"")</f>
        <v>1984559.7</v>
      </c>
      <c r="K725" s="30" t="str">
        <f>IF(ISNUMBER('Форма 1'!AF725),ROUND('Форма 1'!$I725*VLOOKUP('Форма 1'!$G725,'Предельники 2022'!$B$4:$X$28,'Форма 1'!AF$7),2),"")</f>
        <v/>
      </c>
      <c r="L725" s="31" t="str">
        <f>IF(ISBLANK('Форма 1'!AG725),"",'Форма 1'!AG725)</f>
        <v/>
      </c>
      <c r="M725" s="32" t="str">
        <f>IF(ISBLANK('Форма 1'!AH725),"",'Форма 1'!AH725)</f>
        <v/>
      </c>
      <c r="N725" s="30">
        <f>IF(ISNUMBER('Форма 1'!AI725),ROUND('Форма 1'!$I725*VLOOKUP('Форма 1'!$G725,'Предельники 2022'!$B$4:$X$28,'Форма 1'!AI$7),2),"")</f>
        <v>19629492.620000001</v>
      </c>
      <c r="O725" s="30" t="str">
        <f>IF(ISNUMBER('Форма 1'!AJ725),ROUND('Форма 1'!$I725*VLOOKUP('Форма 1'!$G725,'Предельники 2022'!$B$4:$X$28,'Форма 1'!AJ$7),2),"")</f>
        <v/>
      </c>
      <c r="P725" s="30" t="str">
        <f>IF(ISNUMBER('Форма 1'!AK725),ROUND('Форма 1'!$I725*VLOOKUP('Форма 1'!$G725,'Предельники 2022'!$B$4:$X$28,'Форма 1'!AK$7),2),"")</f>
        <v/>
      </c>
      <c r="Q725" s="30" t="str">
        <f>IF(ISNUMBER('Форма 1'!AL725),ROUND('Форма 1'!$I725*VLOOKUP('Форма 1'!$G725,'Предельники 2022'!$B$4:$X$28,'Форма 1'!AL$7),2),"")</f>
        <v/>
      </c>
      <c r="R725" s="30" t="str">
        <f>IF(ISNUMBER('Форма 1'!AM725),ROUND('Форма 1'!$I725*VLOOKUP('Форма 1'!$G725,'Предельники 2022'!$B$4:$X$28,'Форма 1'!AM$7),2),"")</f>
        <v/>
      </c>
      <c r="S725" s="93" t="str">
        <f t="shared" si="130"/>
        <v/>
      </c>
      <c r="T725" s="93" t="str">
        <f>IF(ISNUMBER('Форма 1'!AN725),INDEX('Предельники 2022'!$C$4:$X$28,MATCH('Форма 1'!$G725,'Предельники 2022'!$B$4:$B$28,0),MATCH(T$5,'Предельники 2022'!$C$3:$X$3,0)),"")</f>
        <v/>
      </c>
      <c r="U725" s="93" t="str">
        <f>IF(ISNUMBER('Форма 1'!AO725),INDEX('Предельники 2022'!$C$4:$X$28,MATCH('Форма 1'!$G725,'Предельники 2022'!$B$4:$B$28,0),MATCH(U$5,'Предельники 2022'!$C$3:$X$3,0)),"")</f>
        <v/>
      </c>
      <c r="V725" s="93" t="str">
        <f>IF(ISNUMBER('Форма 1'!AP725),INDEX('Предельники 2022'!$C$4:$X$28,MATCH('Форма 1'!$G725,'Предельники 2022'!$B$4:$B$28,0),MATCH(V$5,'Предельники 2022'!$C$3:$X$3,0)),"")</f>
        <v/>
      </c>
      <c r="W725" s="93" t="str">
        <f>IF(ISNUMBER('Форма 1'!AQ725),INDEX('Предельники 2022'!$C$4:$X$28,MATCH('Форма 1'!$G725,'Предельники 2022'!$B$4:$B$28,0),MATCH(W$5,'Предельники 2022'!$C$3:$X$3,0)),"")</f>
        <v/>
      </c>
      <c r="X725" s="30" t="str">
        <f>IF(ISNUMBER('Форма 1'!AR725),ROUND('Форма 1'!$I725*VLOOKUP('Форма 1'!$G725,'Предельники 2022'!$B$4:$X$28,'Форма 1'!AR$7),2),"")</f>
        <v/>
      </c>
      <c r="Y725" s="30" t="str">
        <f>IF(ISNUMBER('Форма 1'!AS725),ROUND('Форма 1'!$I725*VLOOKUP('Форма 1'!$G725,'Предельники 2022'!$B$4:$X$28,'Форма 1'!AS$7),2),"")</f>
        <v/>
      </c>
      <c r="Z725" s="30" t="str">
        <f>IF(ISNUMBER('Форма 1'!AT725),ROUND('Форма 1'!$I725*VLOOKUP('Форма 1'!$G725,'Предельники 2022'!$B$4:$X$28,'Форма 1'!AT$7),2),"")</f>
        <v/>
      </c>
      <c r="AA725" s="32"/>
      <c r="AB725" s="128">
        <f>'Форма 1'!T725</f>
        <v>46022</v>
      </c>
      <c r="AC725" s="130" t="str">
        <f>'Форма 1'!U725</f>
        <v>СС</v>
      </c>
    </row>
    <row r="726" spans="1:29" x14ac:dyDescent="0.25">
      <c r="A726" s="28">
        <f t="shared" si="129"/>
        <v>91</v>
      </c>
      <c r="B726" s="74" t="str">
        <f>IF(ISBLANK('Форма 1'!B726),"",'Форма 1'!B726)</f>
        <v>Пермский городской округ, город Пермь</v>
      </c>
      <c r="C726" s="87" t="s">
        <v>465</v>
      </c>
      <c r="D726" s="29">
        <f>IF(ISBLANK(C726),"Введите адрес",IF(C726='Форма 1'!C726,SUM(E726:K726,M726:S726,Форма2[[#This Row],[19]:[22]]),"Ошибка в адресе!"))</f>
        <v>23997086.759999998</v>
      </c>
      <c r="E726" s="30" t="str">
        <f>IF(ISNUMBER('Форма 1'!Z726),ROUND('Форма 1'!$I726*VLOOKUP('Форма 1'!$G726,'Предельники 2022'!$B$4:$X$28,'Форма 1'!Z$7),2),"")</f>
        <v/>
      </c>
      <c r="F726" s="30" t="str">
        <f>IF(ISNUMBER('Форма 1'!AA726),ROUND('Форма 1'!$I726*VLOOKUP('Форма 1'!$G726,'Предельники 2022'!$B$4:$X$28,'Форма 1'!AA$7),2),"")</f>
        <v/>
      </c>
      <c r="G726" s="30" t="str">
        <f>IF(ISNUMBER('Форма 1'!AB726),ROUND('Форма 1'!$I726*VLOOKUP('Форма 1'!$G726,'Предельники 2022'!$B$4:$X$28,'Форма 1'!AB$7),2),"")</f>
        <v/>
      </c>
      <c r="H726" s="30" t="str">
        <f>IF(ISNUMBER('Форма 1'!AC726),ROUND('Форма 1'!$I726*VLOOKUP('Форма 1'!$G726,'Предельники 2022'!$B$4:$X$28,'Форма 1'!AC$7),2),"")</f>
        <v/>
      </c>
      <c r="I726" s="30" t="str">
        <f>IF(ISNUMBER('Форма 1'!AD726),ROUND('Форма 1'!$I726*VLOOKUP('Форма 1'!$G726,'Предельники 2022'!$B$4:$X$28,'Форма 1'!AD$7),2),"")</f>
        <v/>
      </c>
      <c r="J726" s="30" t="str">
        <f>IF(ISNUMBER('Форма 1'!AE726),ROUND('Форма 1'!$I726*VLOOKUP('Форма 1'!$G726,'Предельники 2022'!$B$4:$X$28,'Форма 1'!AE$7),2),"")</f>
        <v/>
      </c>
      <c r="K726" s="30" t="str">
        <f>IF(ISNUMBER('Форма 1'!AF726),ROUND('Форма 1'!$I726*VLOOKUP('Форма 1'!$G726,'Предельники 2022'!$B$4:$X$28,'Форма 1'!AF$7),2),"")</f>
        <v/>
      </c>
      <c r="L726" s="31">
        <f>IF(ISBLANK('Форма 1'!AG726),"",'Форма 1'!AG726)</f>
        <v>6</v>
      </c>
      <c r="M726" s="32">
        <f>IF(ISBLANK('Форма 1'!AH726),"",'Форма 1'!AH726)</f>
        <v>23997086.759999998</v>
      </c>
      <c r="N726" s="30" t="str">
        <f>IF(ISNUMBER('Форма 1'!AI726),ROUND('Форма 1'!$I726*VLOOKUP('Форма 1'!$G726,'Предельники 2022'!$B$4:$X$28,'Форма 1'!AI$7),2),"")</f>
        <v/>
      </c>
      <c r="O726" s="30" t="str">
        <f>IF(ISNUMBER('Форма 1'!AJ726),ROUND('Форма 1'!$I726*VLOOKUP('Форма 1'!$G726,'Предельники 2022'!$B$4:$X$28,'Форма 1'!AJ$7),2),"")</f>
        <v/>
      </c>
      <c r="P726" s="30" t="str">
        <f>IF(ISNUMBER('Форма 1'!AK726),ROUND('Форма 1'!$I726*VLOOKUP('Форма 1'!$G726,'Предельники 2022'!$B$4:$X$28,'Форма 1'!AK$7),2),"")</f>
        <v/>
      </c>
      <c r="Q726" s="30" t="str">
        <f>IF(ISNUMBER('Форма 1'!AL726),ROUND('Форма 1'!$I726*VLOOKUP('Форма 1'!$G726,'Предельники 2022'!$B$4:$X$28,'Форма 1'!AL$7),2),"")</f>
        <v/>
      </c>
      <c r="R726" s="30" t="str">
        <f>IF(ISNUMBER('Форма 1'!AM726),ROUND('Форма 1'!$I726*VLOOKUP('Форма 1'!$G726,'Предельники 2022'!$B$4:$X$28,'Форма 1'!AM$7),2),"")</f>
        <v/>
      </c>
      <c r="S726" s="93" t="str">
        <f t="shared" si="130"/>
        <v/>
      </c>
      <c r="T726" s="93" t="str">
        <f>IF(ISNUMBER('Форма 1'!AN726),INDEX('Предельники 2022'!$C$4:$X$28,MATCH('Форма 1'!$G726,'Предельники 2022'!$B$4:$B$28,0),MATCH(T$5,'Предельники 2022'!$C$3:$X$3,0)),"")</f>
        <v/>
      </c>
      <c r="U726" s="93" t="str">
        <f>IF(ISNUMBER('Форма 1'!AO726),INDEX('Предельники 2022'!$C$4:$X$28,MATCH('Форма 1'!$G726,'Предельники 2022'!$B$4:$B$28,0),MATCH(U$5,'Предельники 2022'!$C$3:$X$3,0)),"")</f>
        <v/>
      </c>
      <c r="V726" s="93" t="str">
        <f>IF(ISNUMBER('Форма 1'!AP726),INDEX('Предельники 2022'!$C$4:$X$28,MATCH('Форма 1'!$G726,'Предельники 2022'!$B$4:$B$28,0),MATCH(V$5,'Предельники 2022'!$C$3:$X$3,0)),"")</f>
        <v/>
      </c>
      <c r="W726" s="93" t="str">
        <f>IF(ISNUMBER('Форма 1'!AQ726),INDEX('Предельники 2022'!$C$4:$X$28,MATCH('Форма 1'!$G726,'Предельники 2022'!$B$4:$B$28,0),MATCH(W$5,'Предельники 2022'!$C$3:$X$3,0)),"")</f>
        <v/>
      </c>
      <c r="X726" s="30" t="str">
        <f>IF(ISNUMBER('Форма 1'!AR726),ROUND('Форма 1'!$I726*VLOOKUP('Форма 1'!$G726,'Предельники 2022'!$B$4:$X$28,'Форма 1'!AR$7),2),"")</f>
        <v/>
      </c>
      <c r="Y726" s="30" t="str">
        <f>IF(ISNUMBER('Форма 1'!AS726),ROUND('Форма 1'!$I726*VLOOKUP('Форма 1'!$G726,'Предельники 2022'!$B$4:$X$28,'Форма 1'!AS$7),2),"")</f>
        <v/>
      </c>
      <c r="Z726" s="30" t="str">
        <f>IF(ISNUMBER('Форма 1'!AT726),ROUND('Форма 1'!$I726*VLOOKUP('Форма 1'!$G726,'Предельники 2022'!$B$4:$X$28,'Форма 1'!AT$7),2),"")</f>
        <v/>
      </c>
      <c r="AA726" s="32"/>
      <c r="AB726" s="128">
        <f>'Форма 1'!T726</f>
        <v>46022</v>
      </c>
      <c r="AC726" s="130" t="str">
        <f>'Форма 1'!U726</f>
        <v>СС</v>
      </c>
    </row>
    <row r="727" spans="1:29" x14ac:dyDescent="0.25">
      <c r="A727" s="28">
        <f t="shared" si="129"/>
        <v>92</v>
      </c>
      <c r="B727" s="74" t="str">
        <f>IF(ISBLANK('Форма 1'!B727),"",'Форма 1'!B727)</f>
        <v>Пермский городской округ, город Пермь</v>
      </c>
      <c r="C727" s="87" t="s">
        <v>1687</v>
      </c>
      <c r="D727" s="29">
        <f>IF(ISBLANK(C727),"Введите адрес",IF(C727='Форма 1'!C727,SUM(E727:K727,M727:S727,Форма2[[#This Row],[19]:[22]]),"Ошибка в адресе!"))</f>
        <v>41294586.939999998</v>
      </c>
      <c r="E727" s="30" t="str">
        <f>IF(ISNUMBER('Форма 1'!Z727),ROUND('Форма 1'!$I727*VLOOKUP('Форма 1'!$G727,'Предельники 2022'!$B$4:$X$28,'Форма 1'!Z$7),2),"")</f>
        <v/>
      </c>
      <c r="F727" s="30" t="str">
        <f>IF(ISNUMBER('Форма 1'!AA727),ROUND('Форма 1'!$I727*VLOOKUP('Форма 1'!$G727,'Предельники 2022'!$B$4:$X$28,'Форма 1'!AA$7),2),"")</f>
        <v/>
      </c>
      <c r="G727" s="30" t="str">
        <f>IF(ISNUMBER('Форма 1'!AB727),ROUND('Форма 1'!$I727*VLOOKUP('Форма 1'!$G727,'Предельники 2022'!$B$4:$X$28,'Форма 1'!AB$7),2),"")</f>
        <v/>
      </c>
      <c r="H727" s="30" t="str">
        <f>IF(ISNUMBER('Форма 1'!AC727),ROUND('Форма 1'!$I727*VLOOKUP('Форма 1'!$G727,'Предельники 2022'!$B$4:$X$28,'Форма 1'!AC$7),2),"")</f>
        <v/>
      </c>
      <c r="I727" s="30" t="str">
        <f>IF(ISNUMBER('Форма 1'!AD727),ROUND('Форма 1'!$I727*VLOOKUP('Форма 1'!$G727,'Предельники 2022'!$B$4:$X$28,'Форма 1'!AD$7),2),"")</f>
        <v/>
      </c>
      <c r="J727" s="30" t="str">
        <f>IF(ISNUMBER('Форма 1'!AE727),ROUND('Форма 1'!$I727*VLOOKUP('Форма 1'!$G727,'Предельники 2022'!$B$4:$X$28,'Форма 1'!AE$7),2),"")</f>
        <v/>
      </c>
      <c r="K727" s="30" t="str">
        <f>IF(ISNUMBER('Форма 1'!AF727),ROUND('Форма 1'!$I727*VLOOKUP('Форма 1'!$G727,'Предельники 2022'!$B$4:$X$28,'Форма 1'!AF$7),2),"")</f>
        <v/>
      </c>
      <c r="L727" s="31" t="str">
        <f>IF(ISBLANK('Форма 1'!AG727),"",'Форма 1'!AG727)</f>
        <v/>
      </c>
      <c r="M727" s="32" t="str">
        <f>IF(ISBLANK('Форма 1'!AH727),"",'Форма 1'!AH727)</f>
        <v/>
      </c>
      <c r="N727" s="30">
        <f>IF(ISNUMBER('Форма 1'!AI727),ROUND('Форма 1'!$I727*VLOOKUP('Форма 1'!$G727,'Предельники 2022'!$B$4:$X$28,'Форма 1'!AI$7),2),"")</f>
        <v>19813911.77</v>
      </c>
      <c r="O727" s="30">
        <f>IF(ISNUMBER('Форма 1'!AJ727),ROUND('Форма 1'!$I727*VLOOKUP('Форма 1'!$G727,'Предельники 2022'!$B$4:$X$28,'Форма 1'!AJ$7),2),"")</f>
        <v>21480675.170000002</v>
      </c>
      <c r="P727" s="30" t="str">
        <f>IF(ISNUMBER('Форма 1'!AK727),ROUND('Форма 1'!$I727*VLOOKUP('Форма 1'!$G727,'Предельники 2022'!$B$4:$X$28,'Форма 1'!AK$7),2),"")</f>
        <v/>
      </c>
      <c r="Q727" s="30" t="str">
        <f>IF(ISNUMBER('Форма 1'!AL727),ROUND('Форма 1'!$I727*VLOOKUP('Форма 1'!$G727,'Предельники 2022'!$B$4:$X$28,'Форма 1'!AL$7),2),"")</f>
        <v/>
      </c>
      <c r="R727" s="30" t="str">
        <f>IF(ISNUMBER('Форма 1'!AM727),ROUND('Форма 1'!$I727*VLOOKUP('Форма 1'!$G727,'Предельники 2022'!$B$4:$X$28,'Форма 1'!AM$7),2),"")</f>
        <v/>
      </c>
      <c r="S727" s="93" t="str">
        <f t="shared" si="130"/>
        <v/>
      </c>
      <c r="T727" s="93" t="str">
        <f>IF(ISNUMBER('Форма 1'!AN727),INDEX('Предельники 2022'!$C$4:$X$28,MATCH('Форма 1'!$G727,'Предельники 2022'!$B$4:$B$28,0),MATCH(T$5,'Предельники 2022'!$C$3:$X$3,0)),"")</f>
        <v/>
      </c>
      <c r="U727" s="93" t="str">
        <f>IF(ISNUMBER('Форма 1'!AO727),INDEX('Предельники 2022'!$C$4:$X$28,MATCH('Форма 1'!$G727,'Предельники 2022'!$B$4:$B$28,0),MATCH(U$5,'Предельники 2022'!$C$3:$X$3,0)),"")</f>
        <v/>
      </c>
      <c r="V727" s="93" t="str">
        <f>IF(ISNUMBER('Форма 1'!AP727),INDEX('Предельники 2022'!$C$4:$X$28,MATCH('Форма 1'!$G727,'Предельники 2022'!$B$4:$B$28,0),MATCH(V$5,'Предельники 2022'!$C$3:$X$3,0)),"")</f>
        <v/>
      </c>
      <c r="W727" s="93" t="str">
        <f>IF(ISNUMBER('Форма 1'!AQ727),INDEX('Предельники 2022'!$C$4:$X$28,MATCH('Форма 1'!$G727,'Предельники 2022'!$B$4:$B$28,0),MATCH(W$5,'Предельники 2022'!$C$3:$X$3,0)),"")</f>
        <v/>
      </c>
      <c r="X727" s="30" t="str">
        <f>IF(ISNUMBER('Форма 1'!AR727),ROUND('Форма 1'!$I727*VLOOKUP('Форма 1'!$G727,'Предельники 2022'!$B$4:$X$28,'Форма 1'!AR$7),2),"")</f>
        <v/>
      </c>
      <c r="Y727" s="30" t="str">
        <f>IF(ISNUMBER('Форма 1'!AS727),ROUND('Форма 1'!$I727*VLOOKUP('Форма 1'!$G727,'Предельники 2022'!$B$4:$X$28,'Форма 1'!AS$7),2),"")</f>
        <v/>
      </c>
      <c r="Z727" s="30" t="str">
        <f>IF(ISNUMBER('Форма 1'!AT727),ROUND('Форма 1'!$I727*VLOOKUP('Форма 1'!$G727,'Предельники 2022'!$B$4:$X$28,'Форма 1'!AT$7),2),"")</f>
        <v/>
      </c>
      <c r="AA727" s="32"/>
      <c r="AB727" s="128">
        <f>'Форма 1'!T727</f>
        <v>46022</v>
      </c>
      <c r="AC727" s="130" t="str">
        <f>'Форма 1'!U727</f>
        <v>РО</v>
      </c>
    </row>
    <row r="728" spans="1:29" x14ac:dyDescent="0.25">
      <c r="A728" s="28">
        <f t="shared" si="129"/>
        <v>93</v>
      </c>
      <c r="B728" s="74" t="str">
        <f>IF(ISBLANK('Форма 1'!B728),"",'Форма 1'!B728)</f>
        <v>Пермский городской округ, город Пермь</v>
      </c>
      <c r="C728" s="87" t="s">
        <v>95</v>
      </c>
      <c r="D728" s="29">
        <f>IF(ISBLANK(C728),"Введите адрес",IF(C728='Форма 1'!C728,SUM(E728:K728,M728:S728,Форма2[[#This Row],[19]:[22]]),"Ошибка в адресе!"))</f>
        <v>9735130.3800000008</v>
      </c>
      <c r="E728" s="30" t="str">
        <f>IF(ISNUMBER('Форма 1'!Z728),ROUND('Форма 1'!$I728*VLOOKUP('Форма 1'!$G728,'Предельники 2022'!$B$4:$X$28,'Форма 1'!Z$7),2),"")</f>
        <v/>
      </c>
      <c r="F728" s="30">
        <f>IF(ISNUMBER('Форма 1'!AA728),ROUND('Форма 1'!$I728*VLOOKUP('Форма 1'!$G728,'Предельники 2022'!$B$4:$X$28,'Форма 1'!AA$7),2),"")</f>
        <v>9735130.3800000008</v>
      </c>
      <c r="G728" s="30" t="str">
        <f>IF(ISNUMBER('Форма 1'!AB728),ROUND('Форма 1'!$I728*VLOOKUP('Форма 1'!$G728,'Предельники 2022'!$B$4:$X$28,'Форма 1'!AB$7),2),"")</f>
        <v/>
      </c>
      <c r="H728" s="30" t="str">
        <f>IF(ISNUMBER('Форма 1'!AC728),ROUND('Форма 1'!$I728*VLOOKUP('Форма 1'!$G728,'Предельники 2022'!$B$4:$X$28,'Форма 1'!AC$7),2),"")</f>
        <v/>
      </c>
      <c r="I728" s="30" t="str">
        <f>IF(ISNUMBER('Форма 1'!AD728),ROUND('Форма 1'!$I728*VLOOKUP('Форма 1'!$G728,'Предельники 2022'!$B$4:$X$28,'Форма 1'!AD$7),2),"")</f>
        <v/>
      </c>
      <c r="J728" s="30" t="str">
        <f>IF(ISNUMBER('Форма 1'!AE728),ROUND('Форма 1'!$I728*VLOOKUP('Форма 1'!$G728,'Предельники 2022'!$B$4:$X$28,'Форма 1'!AE$7),2),"")</f>
        <v/>
      </c>
      <c r="K728" s="30" t="str">
        <f>IF(ISNUMBER('Форма 1'!AF728),ROUND('Форма 1'!$I728*VLOOKUP('Форма 1'!$G728,'Предельники 2022'!$B$4:$X$28,'Форма 1'!AF$7),2),"")</f>
        <v/>
      </c>
      <c r="L728" s="31" t="str">
        <f>IF(ISBLANK('Форма 1'!AG728),"",'Форма 1'!AG728)</f>
        <v/>
      </c>
      <c r="M728" s="32" t="str">
        <f>IF(ISBLANK('Форма 1'!AH728),"",'Форма 1'!AH728)</f>
        <v/>
      </c>
      <c r="N728" s="30" t="str">
        <f>IF(ISNUMBER('Форма 1'!AI728),ROUND('Форма 1'!$I728*VLOOKUP('Форма 1'!$G728,'Предельники 2022'!$B$4:$X$28,'Форма 1'!AI$7),2),"")</f>
        <v/>
      </c>
      <c r="O728" s="30" t="str">
        <f>IF(ISNUMBER('Форма 1'!AJ728),ROUND('Форма 1'!$I728*VLOOKUP('Форма 1'!$G728,'Предельники 2022'!$B$4:$X$28,'Форма 1'!AJ$7),2),"")</f>
        <v/>
      </c>
      <c r="P728" s="30" t="str">
        <f>IF(ISNUMBER('Форма 1'!AK728),ROUND('Форма 1'!$I728*VLOOKUP('Форма 1'!$G728,'Предельники 2022'!$B$4:$X$28,'Форма 1'!AK$7),2),"")</f>
        <v/>
      </c>
      <c r="Q728" s="30" t="str">
        <f>IF(ISNUMBER('Форма 1'!AL728),ROUND('Форма 1'!$I728*VLOOKUP('Форма 1'!$G728,'Предельники 2022'!$B$4:$X$28,'Форма 1'!AL$7),2),"")</f>
        <v/>
      </c>
      <c r="R728" s="30" t="str">
        <f>IF(ISNUMBER('Форма 1'!AM728),ROUND('Форма 1'!$I728*VLOOKUP('Форма 1'!$G728,'Предельники 2022'!$B$4:$X$28,'Форма 1'!AM$7),2),"")</f>
        <v/>
      </c>
      <c r="S728" s="93" t="str">
        <f t="shared" si="130"/>
        <v/>
      </c>
      <c r="T728" s="93" t="str">
        <f>IF(ISNUMBER('Форма 1'!AN728),INDEX('Предельники 2022'!$C$4:$X$28,MATCH('Форма 1'!$G728,'Предельники 2022'!$B$4:$B$28,0),MATCH(T$5,'Предельники 2022'!$C$3:$X$3,0)),"")</f>
        <v/>
      </c>
      <c r="U728" s="93" t="str">
        <f>IF(ISNUMBER('Форма 1'!AO728),INDEX('Предельники 2022'!$C$4:$X$28,MATCH('Форма 1'!$G728,'Предельники 2022'!$B$4:$B$28,0),MATCH(U$5,'Предельники 2022'!$C$3:$X$3,0)),"")</f>
        <v/>
      </c>
      <c r="V728" s="93" t="str">
        <f>IF(ISNUMBER('Форма 1'!AP728),INDEX('Предельники 2022'!$C$4:$X$28,MATCH('Форма 1'!$G728,'Предельники 2022'!$B$4:$B$28,0),MATCH(V$5,'Предельники 2022'!$C$3:$X$3,0)),"")</f>
        <v/>
      </c>
      <c r="W728" s="93" t="str">
        <f>IF(ISNUMBER('Форма 1'!AQ728),INDEX('Предельники 2022'!$C$4:$X$28,MATCH('Форма 1'!$G728,'Предельники 2022'!$B$4:$B$28,0),MATCH(W$5,'Предельники 2022'!$C$3:$X$3,0)),"")</f>
        <v/>
      </c>
      <c r="X728" s="30" t="str">
        <f>IF(ISNUMBER('Форма 1'!AR728),ROUND('Форма 1'!$I728*VLOOKUP('Форма 1'!$G728,'Предельники 2022'!$B$4:$X$28,'Форма 1'!AR$7),2),"")</f>
        <v/>
      </c>
      <c r="Y728" s="30" t="str">
        <f>IF(ISNUMBER('Форма 1'!AS728),ROUND('Форма 1'!$I728*VLOOKUP('Форма 1'!$G728,'Предельники 2022'!$B$4:$X$28,'Форма 1'!AS$7),2),"")</f>
        <v/>
      </c>
      <c r="Z728" s="30" t="str">
        <f>IF(ISNUMBER('Форма 1'!AT728),ROUND('Форма 1'!$I728*VLOOKUP('Форма 1'!$G728,'Предельники 2022'!$B$4:$X$28,'Форма 1'!AT$7),2),"")</f>
        <v/>
      </c>
      <c r="AA728" s="32"/>
      <c r="AB728" s="128">
        <f>'Форма 1'!T728</f>
        <v>46022</v>
      </c>
      <c r="AC728" s="130" t="str">
        <f>'Форма 1'!U728</f>
        <v>РО</v>
      </c>
    </row>
    <row r="729" spans="1:29" x14ac:dyDescent="0.25">
      <c r="A729" s="28">
        <f t="shared" si="129"/>
        <v>94</v>
      </c>
      <c r="B729" s="74" t="str">
        <f>IF(ISBLANK('Форма 1'!B729),"",'Форма 1'!B729)</f>
        <v>Пермский городской округ, город Пермь</v>
      </c>
      <c r="C729" s="87" t="s">
        <v>1549</v>
      </c>
      <c r="D729" s="29">
        <f>IF(ISBLANK(C729),"Введите адрес",IF(C729='Форма 1'!C729,SUM(E729:K729,M729:S729,Форма2[[#This Row],[19]:[22]]),"Ошибка в адресе!"))</f>
        <v>3446053.52</v>
      </c>
      <c r="E729" s="30">
        <f>IF(ISNUMBER('Форма 1'!Z729),ROUND('Форма 1'!$I729*VLOOKUP('Форма 1'!$G729,'Предельники 2022'!$B$4:$X$28,'Форма 1'!Z$7),2),"")</f>
        <v>3446053.52</v>
      </c>
      <c r="F729" s="30" t="str">
        <f>IF(ISNUMBER('Форма 1'!AA729),ROUND('Форма 1'!$I729*VLOOKUP('Форма 1'!$G729,'Предельники 2022'!$B$4:$X$28,'Форма 1'!AA$7),2),"")</f>
        <v/>
      </c>
      <c r="G729" s="30" t="str">
        <f>IF(ISNUMBER('Форма 1'!AB729),ROUND('Форма 1'!$I729*VLOOKUP('Форма 1'!$G729,'Предельники 2022'!$B$4:$X$28,'Форма 1'!AB$7),2),"")</f>
        <v/>
      </c>
      <c r="H729" s="30" t="str">
        <f>IF(ISNUMBER('Форма 1'!AC729),ROUND('Форма 1'!$I729*VLOOKUP('Форма 1'!$G729,'Предельники 2022'!$B$4:$X$28,'Форма 1'!AC$7),2),"")</f>
        <v/>
      </c>
      <c r="I729" s="30" t="str">
        <f>IF(ISNUMBER('Форма 1'!AD729),ROUND('Форма 1'!$I729*VLOOKUP('Форма 1'!$G729,'Предельники 2022'!$B$4:$X$28,'Форма 1'!AD$7),2),"")</f>
        <v/>
      </c>
      <c r="J729" s="30" t="str">
        <f>IF(ISNUMBER('Форма 1'!AE729),ROUND('Форма 1'!$I729*VLOOKUP('Форма 1'!$G729,'Предельники 2022'!$B$4:$X$28,'Форма 1'!AE$7),2),"")</f>
        <v/>
      </c>
      <c r="K729" s="30" t="str">
        <f>IF(ISNUMBER('Форма 1'!AF729),ROUND('Форма 1'!$I729*VLOOKUP('Форма 1'!$G729,'Предельники 2022'!$B$4:$X$28,'Форма 1'!AF$7),2),"")</f>
        <v/>
      </c>
      <c r="L729" s="31" t="str">
        <f>IF(ISBLANK('Форма 1'!AG729),"",'Форма 1'!AG729)</f>
        <v/>
      </c>
      <c r="M729" s="32" t="str">
        <f>IF(ISBLANK('Форма 1'!AH729),"",'Форма 1'!AH729)</f>
        <v/>
      </c>
      <c r="N729" s="30" t="str">
        <f>IF(ISNUMBER('Форма 1'!AI729),ROUND('Форма 1'!$I729*VLOOKUP('Форма 1'!$G729,'Предельники 2022'!$B$4:$X$28,'Форма 1'!AI$7),2),"")</f>
        <v/>
      </c>
      <c r="O729" s="30" t="str">
        <f>IF(ISNUMBER('Форма 1'!AJ729),ROUND('Форма 1'!$I729*VLOOKUP('Форма 1'!$G729,'Предельники 2022'!$B$4:$X$28,'Форма 1'!AJ$7),2),"")</f>
        <v/>
      </c>
      <c r="P729" s="30" t="str">
        <f>IF(ISNUMBER('Форма 1'!AK729),ROUND('Форма 1'!$I729*VLOOKUP('Форма 1'!$G729,'Предельники 2022'!$B$4:$X$28,'Форма 1'!AK$7),2),"")</f>
        <v/>
      </c>
      <c r="Q729" s="30" t="str">
        <f>IF(ISNUMBER('Форма 1'!AL729),ROUND('Форма 1'!$I729*VLOOKUP('Форма 1'!$G729,'Предельники 2022'!$B$4:$X$28,'Форма 1'!AL$7),2),"")</f>
        <v/>
      </c>
      <c r="R729" s="30" t="str">
        <f>IF(ISNUMBER('Форма 1'!AM729),ROUND('Форма 1'!$I729*VLOOKUP('Форма 1'!$G729,'Предельники 2022'!$B$4:$X$28,'Форма 1'!AM$7),2),"")</f>
        <v/>
      </c>
      <c r="S729" s="93" t="str">
        <f t="shared" si="130"/>
        <v/>
      </c>
      <c r="T729" s="93" t="str">
        <f>IF(ISNUMBER('Форма 1'!AN729),INDEX('Предельники 2022'!$C$4:$X$28,MATCH('Форма 1'!$G729,'Предельники 2022'!$B$4:$B$28,0),MATCH(T$5,'Предельники 2022'!$C$3:$X$3,0)),"")</f>
        <v/>
      </c>
      <c r="U729" s="93" t="str">
        <f>IF(ISNUMBER('Форма 1'!AO729),INDEX('Предельники 2022'!$C$4:$X$28,MATCH('Форма 1'!$G729,'Предельники 2022'!$B$4:$B$28,0),MATCH(U$5,'Предельники 2022'!$C$3:$X$3,0)),"")</f>
        <v/>
      </c>
      <c r="V729" s="93" t="str">
        <f>IF(ISNUMBER('Форма 1'!AP729),INDEX('Предельники 2022'!$C$4:$X$28,MATCH('Форма 1'!$G729,'Предельники 2022'!$B$4:$B$28,0),MATCH(V$5,'Предельники 2022'!$C$3:$X$3,0)),"")</f>
        <v/>
      </c>
      <c r="W729" s="93" t="str">
        <f>IF(ISNUMBER('Форма 1'!AQ729),INDEX('Предельники 2022'!$C$4:$X$28,MATCH('Форма 1'!$G729,'Предельники 2022'!$B$4:$B$28,0),MATCH(W$5,'Предельники 2022'!$C$3:$X$3,0)),"")</f>
        <v/>
      </c>
      <c r="X729" s="30" t="str">
        <f>IF(ISNUMBER('Форма 1'!AR729),ROUND('Форма 1'!$I729*VLOOKUP('Форма 1'!$G729,'Предельники 2022'!$B$4:$X$28,'Форма 1'!AR$7),2),"")</f>
        <v/>
      </c>
      <c r="Y729" s="30" t="str">
        <f>IF(ISNUMBER('Форма 1'!AS729),ROUND('Форма 1'!$I729*VLOOKUP('Форма 1'!$G729,'Предельники 2022'!$B$4:$X$28,'Форма 1'!AS$7),2),"")</f>
        <v/>
      </c>
      <c r="Z729" s="30" t="str">
        <f>IF(ISNUMBER('Форма 1'!AT729),ROUND('Форма 1'!$I729*VLOOKUP('Форма 1'!$G729,'Предельники 2022'!$B$4:$X$28,'Форма 1'!AT$7),2),"")</f>
        <v/>
      </c>
      <c r="AA729" s="32"/>
      <c r="AB729" s="128">
        <f>'Форма 1'!T729</f>
        <v>46022</v>
      </c>
      <c r="AC729" s="130" t="str">
        <f>'Форма 1'!U729</f>
        <v>СС</v>
      </c>
    </row>
    <row r="730" spans="1:29" x14ac:dyDescent="0.25">
      <c r="A730" s="28">
        <f t="shared" si="129"/>
        <v>95</v>
      </c>
      <c r="B730" s="74" t="str">
        <f>IF(ISBLANK('Форма 1'!B730),"",'Форма 1'!B730)</f>
        <v>Пермский городской округ, город Пермь</v>
      </c>
      <c r="C730" s="87" t="s">
        <v>512</v>
      </c>
      <c r="D730" s="29">
        <f>IF(ISBLANK(C730),"Введите адрес",IF(C730='Форма 1'!C730,SUM(E730:K730,M730:S730,Форма2[[#This Row],[19]:[22]]),"Ошибка в адресе!"))</f>
        <v>16001907.26</v>
      </c>
      <c r="E730" s="30" t="str">
        <f>IF(ISNUMBER('Форма 1'!Z730),ROUND('Форма 1'!$I730*VLOOKUP('Форма 1'!$G730,'Предельники 2022'!$B$4:$X$28,'Форма 1'!Z$7),2),"")</f>
        <v/>
      </c>
      <c r="F730" s="30" t="str">
        <f>IF(ISNUMBER('Форма 1'!AA730),ROUND('Форма 1'!$I730*VLOOKUP('Форма 1'!$G730,'Предельники 2022'!$B$4:$X$28,'Форма 1'!AA$7),2),"")</f>
        <v/>
      </c>
      <c r="G730" s="30" t="str">
        <f>IF(ISNUMBER('Форма 1'!AB730),ROUND('Форма 1'!$I730*VLOOKUP('Форма 1'!$G730,'Предельники 2022'!$B$4:$X$28,'Форма 1'!AB$7),2),"")</f>
        <v/>
      </c>
      <c r="H730" s="30" t="str">
        <f>IF(ISNUMBER('Форма 1'!AC730),ROUND('Форма 1'!$I730*VLOOKUP('Форма 1'!$G730,'Предельники 2022'!$B$4:$X$28,'Форма 1'!AC$7),2),"")</f>
        <v/>
      </c>
      <c r="I730" s="30" t="str">
        <f>IF(ISNUMBER('Форма 1'!AD730),ROUND('Форма 1'!$I730*VLOOKUP('Форма 1'!$G730,'Предельники 2022'!$B$4:$X$28,'Форма 1'!AD$7),2),"")</f>
        <v/>
      </c>
      <c r="J730" s="30" t="str">
        <f>IF(ISNUMBER('Форма 1'!AE730),ROUND('Форма 1'!$I730*VLOOKUP('Форма 1'!$G730,'Предельники 2022'!$B$4:$X$28,'Форма 1'!AE$7),2),"")</f>
        <v/>
      </c>
      <c r="K730" s="30" t="str">
        <f>IF(ISNUMBER('Форма 1'!AF730),ROUND('Форма 1'!$I730*VLOOKUP('Форма 1'!$G730,'Предельники 2022'!$B$4:$X$28,'Форма 1'!AF$7),2),"")</f>
        <v/>
      </c>
      <c r="L730" s="31" t="str">
        <f>IF(ISBLANK('Форма 1'!AG730),"",'Форма 1'!AG730)</f>
        <v/>
      </c>
      <c r="M730" s="32" t="str">
        <f>IF(ISBLANK('Форма 1'!AH730),"",'Форма 1'!AH730)</f>
        <v/>
      </c>
      <c r="N730" s="30">
        <f>IF(ISNUMBER('Форма 1'!AI730),ROUND('Форма 1'!$I730*VLOOKUP('Форма 1'!$G730,'Предельники 2022'!$B$4:$X$28,'Форма 1'!AI$7),2),"")</f>
        <v>16001907.26</v>
      </c>
      <c r="O730" s="30" t="str">
        <f>IF(ISNUMBER('Форма 1'!AJ730),ROUND('Форма 1'!$I730*VLOOKUP('Форма 1'!$G730,'Предельники 2022'!$B$4:$X$28,'Форма 1'!AJ$7),2),"")</f>
        <v/>
      </c>
      <c r="P730" s="30" t="str">
        <f>IF(ISNUMBER('Форма 1'!AK730),ROUND('Форма 1'!$I730*VLOOKUP('Форма 1'!$G730,'Предельники 2022'!$B$4:$X$28,'Форма 1'!AK$7),2),"")</f>
        <v/>
      </c>
      <c r="Q730" s="30" t="str">
        <f>IF(ISNUMBER('Форма 1'!AL730),ROUND('Форма 1'!$I730*VLOOKUP('Форма 1'!$G730,'Предельники 2022'!$B$4:$X$28,'Форма 1'!AL$7),2),"")</f>
        <v/>
      </c>
      <c r="R730" s="30" t="str">
        <f>IF(ISNUMBER('Форма 1'!AM730),ROUND('Форма 1'!$I730*VLOOKUP('Форма 1'!$G730,'Предельники 2022'!$B$4:$X$28,'Форма 1'!AM$7),2),"")</f>
        <v/>
      </c>
      <c r="S730" s="93" t="str">
        <f t="shared" si="130"/>
        <v/>
      </c>
      <c r="T730" s="93" t="str">
        <f>IF(ISNUMBER('Форма 1'!AN730),INDEX('Предельники 2022'!$C$4:$X$28,MATCH('Форма 1'!$G730,'Предельники 2022'!$B$4:$B$28,0),MATCH(T$5,'Предельники 2022'!$C$3:$X$3,0)),"")</f>
        <v/>
      </c>
      <c r="U730" s="93" t="str">
        <f>IF(ISNUMBER('Форма 1'!AO730),INDEX('Предельники 2022'!$C$4:$X$28,MATCH('Форма 1'!$G730,'Предельники 2022'!$B$4:$B$28,0),MATCH(U$5,'Предельники 2022'!$C$3:$X$3,0)),"")</f>
        <v/>
      </c>
      <c r="V730" s="93" t="str">
        <f>IF(ISNUMBER('Форма 1'!AP730),INDEX('Предельники 2022'!$C$4:$X$28,MATCH('Форма 1'!$G730,'Предельники 2022'!$B$4:$B$28,0),MATCH(V$5,'Предельники 2022'!$C$3:$X$3,0)),"")</f>
        <v/>
      </c>
      <c r="W730" s="93" t="str">
        <f>IF(ISNUMBER('Форма 1'!AQ730),INDEX('Предельники 2022'!$C$4:$X$28,MATCH('Форма 1'!$G730,'Предельники 2022'!$B$4:$B$28,0),MATCH(W$5,'Предельники 2022'!$C$3:$X$3,0)),"")</f>
        <v/>
      </c>
      <c r="X730" s="30" t="str">
        <f>IF(ISNUMBER('Форма 1'!AR730),ROUND('Форма 1'!$I730*VLOOKUP('Форма 1'!$G730,'Предельники 2022'!$B$4:$X$28,'Форма 1'!AR$7),2),"")</f>
        <v/>
      </c>
      <c r="Y730" s="30" t="str">
        <f>IF(ISNUMBER('Форма 1'!AS730),ROUND('Форма 1'!$I730*VLOOKUP('Форма 1'!$G730,'Предельники 2022'!$B$4:$X$28,'Форма 1'!AS$7),2),"")</f>
        <v/>
      </c>
      <c r="Z730" s="30" t="str">
        <f>IF(ISNUMBER('Форма 1'!AT730),ROUND('Форма 1'!$I730*VLOOKUP('Форма 1'!$G730,'Предельники 2022'!$B$4:$X$28,'Форма 1'!AT$7),2),"")</f>
        <v/>
      </c>
      <c r="AA730" s="32"/>
      <c r="AB730" s="128">
        <f>'Форма 1'!T730</f>
        <v>46022</v>
      </c>
      <c r="AC730" s="130" t="str">
        <f>'Форма 1'!U730</f>
        <v>РО</v>
      </c>
    </row>
    <row r="731" spans="1:29" x14ac:dyDescent="0.25">
      <c r="A731" s="28">
        <f t="shared" si="129"/>
        <v>96</v>
      </c>
      <c r="B731" s="74" t="str">
        <f>IF(ISBLANK('Форма 1'!B731),"",'Форма 1'!B731)</f>
        <v>Пермский городской округ, город Пермь</v>
      </c>
      <c r="C731" s="87" t="s">
        <v>348</v>
      </c>
      <c r="D731" s="29">
        <f>IF(ISBLANK(C731),"Введите адрес",IF(C731='Форма 1'!C731,SUM(E731:K731,M731:S731,Форма2[[#This Row],[19]:[22]]),"Ошибка в адресе!"))</f>
        <v>11274781.700000001</v>
      </c>
      <c r="E731" s="30">
        <f>IF(ISNUMBER('Форма 1'!Z731),ROUND('Форма 1'!$I731*VLOOKUP('Форма 1'!$G731,'Предельники 2022'!$B$4:$X$28,'Форма 1'!Z$7),2),"")</f>
        <v>1948121.81</v>
      </c>
      <c r="F731" s="30">
        <f>IF(ISNUMBER('Форма 1'!AA731),ROUND('Форма 1'!$I731*VLOOKUP('Форма 1'!$G731,'Предельники 2022'!$B$4:$X$28,'Форма 1'!AA$7),2),"")</f>
        <v>9326659.8900000006</v>
      </c>
      <c r="G731" s="30" t="str">
        <f>IF(ISNUMBER('Форма 1'!AB731),ROUND('Форма 1'!$I731*VLOOKUP('Форма 1'!$G731,'Предельники 2022'!$B$4:$X$28,'Форма 1'!AB$7),2),"")</f>
        <v/>
      </c>
      <c r="H731" s="30" t="str">
        <f>IF(ISNUMBER('Форма 1'!AC731),ROUND('Форма 1'!$I731*VLOOKUP('Форма 1'!$G731,'Предельники 2022'!$B$4:$X$28,'Форма 1'!AC$7),2),"")</f>
        <v/>
      </c>
      <c r="I731" s="30" t="str">
        <f>IF(ISNUMBER('Форма 1'!AD731),ROUND('Форма 1'!$I731*VLOOKUP('Форма 1'!$G731,'Предельники 2022'!$B$4:$X$28,'Форма 1'!AD$7),2),"")</f>
        <v/>
      </c>
      <c r="J731" s="30" t="str">
        <f>IF(ISNUMBER('Форма 1'!AE731),ROUND('Форма 1'!$I731*VLOOKUP('Форма 1'!$G731,'Предельники 2022'!$B$4:$X$28,'Форма 1'!AE$7),2),"")</f>
        <v/>
      </c>
      <c r="K731" s="30" t="str">
        <f>IF(ISNUMBER('Форма 1'!AF731),ROUND('Форма 1'!$I731*VLOOKUP('Форма 1'!$G731,'Предельники 2022'!$B$4:$X$28,'Форма 1'!AF$7),2),"")</f>
        <v/>
      </c>
      <c r="L731" s="31" t="str">
        <f>IF(ISBLANK('Форма 1'!AG731),"",'Форма 1'!AG731)</f>
        <v/>
      </c>
      <c r="M731" s="32" t="str">
        <f>IF(ISBLANK('Форма 1'!AH731),"",'Форма 1'!AH731)</f>
        <v/>
      </c>
      <c r="N731" s="30" t="str">
        <f>IF(ISNUMBER('Форма 1'!AI731),ROUND('Форма 1'!$I731*VLOOKUP('Форма 1'!$G731,'Предельники 2022'!$B$4:$X$28,'Форма 1'!AI$7),2),"")</f>
        <v/>
      </c>
      <c r="O731" s="30" t="str">
        <f>IF(ISNUMBER('Форма 1'!AJ731),ROUND('Форма 1'!$I731*VLOOKUP('Форма 1'!$G731,'Предельники 2022'!$B$4:$X$28,'Форма 1'!AJ$7),2),"")</f>
        <v/>
      </c>
      <c r="P731" s="30" t="str">
        <f>IF(ISNUMBER('Форма 1'!AK731),ROUND('Форма 1'!$I731*VLOOKUP('Форма 1'!$G731,'Предельники 2022'!$B$4:$X$28,'Форма 1'!AK$7),2),"")</f>
        <v/>
      </c>
      <c r="Q731" s="30" t="str">
        <f>IF(ISNUMBER('Форма 1'!AL731),ROUND('Форма 1'!$I731*VLOOKUP('Форма 1'!$G731,'Предельники 2022'!$B$4:$X$28,'Форма 1'!AL$7),2),"")</f>
        <v/>
      </c>
      <c r="R731" s="30" t="str">
        <f>IF(ISNUMBER('Форма 1'!AM731),ROUND('Форма 1'!$I731*VLOOKUP('Форма 1'!$G731,'Предельники 2022'!$B$4:$X$28,'Форма 1'!AM$7),2),"")</f>
        <v/>
      </c>
      <c r="S731" s="93" t="str">
        <f t="shared" si="130"/>
        <v/>
      </c>
      <c r="T731" s="93" t="str">
        <f>IF(ISNUMBER('Форма 1'!AN731),INDEX('Предельники 2022'!$C$4:$X$28,MATCH('Форма 1'!$G731,'Предельники 2022'!$B$4:$B$28,0),MATCH(T$5,'Предельники 2022'!$C$3:$X$3,0)),"")</f>
        <v/>
      </c>
      <c r="U731" s="93" t="str">
        <f>IF(ISNUMBER('Форма 1'!AO731),INDEX('Предельники 2022'!$C$4:$X$28,MATCH('Форма 1'!$G731,'Предельники 2022'!$B$4:$B$28,0),MATCH(U$5,'Предельники 2022'!$C$3:$X$3,0)),"")</f>
        <v/>
      </c>
      <c r="V731" s="93" t="str">
        <f>IF(ISNUMBER('Форма 1'!AP731),INDEX('Предельники 2022'!$C$4:$X$28,MATCH('Форма 1'!$G731,'Предельники 2022'!$B$4:$B$28,0),MATCH(V$5,'Предельники 2022'!$C$3:$X$3,0)),"")</f>
        <v/>
      </c>
      <c r="W731" s="93" t="str">
        <f>IF(ISNUMBER('Форма 1'!AQ731),INDEX('Предельники 2022'!$C$4:$X$28,MATCH('Форма 1'!$G731,'Предельники 2022'!$B$4:$B$28,0),MATCH(W$5,'Предельники 2022'!$C$3:$X$3,0)),"")</f>
        <v/>
      </c>
      <c r="X731" s="30" t="str">
        <f>IF(ISNUMBER('Форма 1'!AR731),ROUND('Форма 1'!$I731*VLOOKUP('Форма 1'!$G731,'Предельники 2022'!$B$4:$X$28,'Форма 1'!AR$7),2),"")</f>
        <v/>
      </c>
      <c r="Y731" s="30" t="str">
        <f>IF(ISNUMBER('Форма 1'!AS731),ROUND('Форма 1'!$I731*VLOOKUP('Форма 1'!$G731,'Предельники 2022'!$B$4:$X$28,'Форма 1'!AS$7),2),"")</f>
        <v/>
      </c>
      <c r="Z731" s="30" t="str">
        <f>IF(ISNUMBER('Форма 1'!AT731),ROUND('Форма 1'!$I731*VLOOKUP('Форма 1'!$G731,'Предельники 2022'!$B$4:$X$28,'Форма 1'!AT$7),2),"")</f>
        <v/>
      </c>
      <c r="AA731" s="32"/>
      <c r="AB731" s="128">
        <f>'Форма 1'!T731</f>
        <v>46022</v>
      </c>
      <c r="AC731" s="130" t="str">
        <f>'Форма 1'!U731</f>
        <v>РО</v>
      </c>
    </row>
    <row r="732" spans="1:29" x14ac:dyDescent="0.25">
      <c r="A732" s="28">
        <f t="shared" si="129"/>
        <v>97</v>
      </c>
      <c r="B732" s="74" t="str">
        <f>IF(ISBLANK('Форма 1'!B732),"",'Форма 1'!B732)</f>
        <v>Пермский городской округ, город Пермь</v>
      </c>
      <c r="C732" s="87" t="s">
        <v>392</v>
      </c>
      <c r="D732" s="29">
        <f>IF(ISBLANK(C732),"Введите адрес",IF(C732='Форма 1'!C732,SUM(E732:K732,M732:S732,Форма2[[#This Row],[19]:[22]]),"Ошибка в адресе!"))</f>
        <v>46539265.32</v>
      </c>
      <c r="E732" s="30" t="str">
        <f>IF(ISNUMBER('Форма 1'!Z732),ROUND('Форма 1'!$I732*VLOOKUP('Форма 1'!$G732,'Предельники 2022'!$B$4:$X$28,'Форма 1'!Z$7),2),"")</f>
        <v/>
      </c>
      <c r="F732" s="30">
        <f>IF(ISNUMBER('Форма 1'!AA732),ROUND('Форма 1'!$I732*VLOOKUP('Форма 1'!$G732,'Предельники 2022'!$B$4:$X$28,'Форма 1'!AA$7),2),"")</f>
        <v>19638829.34</v>
      </c>
      <c r="G732" s="30">
        <f>IF(ISNUMBER('Форма 1'!AB732),ROUND('Форма 1'!$I732*VLOOKUP('Форма 1'!$G732,'Предельники 2022'!$B$4:$X$28,'Форма 1'!AB$7),2),"")</f>
        <v>7885772.7999999998</v>
      </c>
      <c r="H732" s="30">
        <f>IF(ISNUMBER('Форма 1'!AC732),ROUND('Форма 1'!$I732*VLOOKUP('Форма 1'!$G732,'Предельники 2022'!$B$4:$X$28,'Форма 1'!AC$7),2),"")</f>
        <v>3376261.18</v>
      </c>
      <c r="I732" s="30">
        <f>IF(ISNUMBER('Форма 1'!AD732),ROUND('Форма 1'!$I732*VLOOKUP('Форма 1'!$G732,'Предельники 2022'!$B$4:$X$28,'Форма 1'!AD$7),2),"")</f>
        <v>11403468.220000001</v>
      </c>
      <c r="J732" s="30">
        <f>IF(ISNUMBER('Форма 1'!AE732),ROUND('Форма 1'!$I732*VLOOKUP('Форма 1'!$G732,'Предельники 2022'!$B$4:$X$28,'Форма 1'!AE$7),2),"")</f>
        <v>4234933.78</v>
      </c>
      <c r="K732" s="30" t="str">
        <f>IF(ISNUMBER('Форма 1'!AF732),ROUND('Форма 1'!$I732*VLOOKUP('Форма 1'!$G732,'Предельники 2022'!$B$4:$X$28,'Форма 1'!AF$7),2),"")</f>
        <v/>
      </c>
      <c r="L732" s="31" t="str">
        <f>IF(ISBLANK('Форма 1'!AG732),"",'Форма 1'!AG732)</f>
        <v/>
      </c>
      <c r="M732" s="32" t="str">
        <f>IF(ISBLANK('Форма 1'!AH732),"",'Форма 1'!AH732)</f>
        <v/>
      </c>
      <c r="N732" s="30" t="str">
        <f>IF(ISNUMBER('Форма 1'!AI732),ROUND('Форма 1'!$I732*VLOOKUP('Форма 1'!$G732,'Предельники 2022'!$B$4:$X$28,'Форма 1'!AI$7),2),"")</f>
        <v/>
      </c>
      <c r="O732" s="30" t="str">
        <f>IF(ISNUMBER('Форма 1'!AJ732),ROUND('Форма 1'!$I732*VLOOKUP('Форма 1'!$G732,'Предельники 2022'!$B$4:$X$28,'Форма 1'!AJ$7),2),"")</f>
        <v/>
      </c>
      <c r="P732" s="30" t="str">
        <f>IF(ISNUMBER('Форма 1'!AK732),ROUND('Форма 1'!$I732*VLOOKUP('Форма 1'!$G732,'Предельники 2022'!$B$4:$X$28,'Форма 1'!AK$7),2),"")</f>
        <v/>
      </c>
      <c r="Q732" s="30" t="str">
        <f>IF(ISNUMBER('Форма 1'!AL732),ROUND('Форма 1'!$I732*VLOOKUP('Форма 1'!$G732,'Предельники 2022'!$B$4:$X$28,'Форма 1'!AL$7),2),"")</f>
        <v/>
      </c>
      <c r="R732" s="30" t="str">
        <f>IF(ISNUMBER('Форма 1'!AM732),ROUND('Форма 1'!$I732*VLOOKUP('Форма 1'!$G732,'Предельники 2022'!$B$4:$X$28,'Форма 1'!AM$7),2),"")</f>
        <v/>
      </c>
      <c r="S732" s="93" t="str">
        <f t="shared" si="130"/>
        <v/>
      </c>
      <c r="T732" s="93" t="str">
        <f>IF(ISNUMBER('Форма 1'!AN732),INDEX('Предельники 2022'!$C$4:$X$28,MATCH('Форма 1'!$G732,'Предельники 2022'!$B$4:$B$28,0),MATCH(T$5,'Предельники 2022'!$C$3:$X$3,0)),"")</f>
        <v/>
      </c>
      <c r="U732" s="93" t="str">
        <f>IF(ISNUMBER('Форма 1'!AO732),INDEX('Предельники 2022'!$C$4:$X$28,MATCH('Форма 1'!$G732,'Предельники 2022'!$B$4:$B$28,0),MATCH(U$5,'Предельники 2022'!$C$3:$X$3,0)),"")</f>
        <v/>
      </c>
      <c r="V732" s="93" t="str">
        <f>IF(ISNUMBER('Форма 1'!AP732),INDEX('Предельники 2022'!$C$4:$X$28,MATCH('Форма 1'!$G732,'Предельники 2022'!$B$4:$B$28,0),MATCH(V$5,'Предельники 2022'!$C$3:$X$3,0)),"")</f>
        <v/>
      </c>
      <c r="W732" s="93" t="str">
        <f>IF(ISNUMBER('Форма 1'!AQ732),INDEX('Предельники 2022'!$C$4:$X$28,MATCH('Форма 1'!$G732,'Предельники 2022'!$B$4:$B$28,0),MATCH(W$5,'Предельники 2022'!$C$3:$X$3,0)),"")</f>
        <v/>
      </c>
      <c r="X732" s="30" t="str">
        <f>IF(ISNUMBER('Форма 1'!AR732),ROUND('Форма 1'!$I732*VLOOKUP('Форма 1'!$G732,'Предельники 2022'!$B$4:$X$28,'Форма 1'!AR$7),2),"")</f>
        <v/>
      </c>
      <c r="Y732" s="30" t="str">
        <f>IF(ISNUMBER('Форма 1'!AS732),ROUND('Форма 1'!$I732*VLOOKUP('Форма 1'!$G732,'Предельники 2022'!$B$4:$X$28,'Форма 1'!AS$7),2),"")</f>
        <v/>
      </c>
      <c r="Z732" s="30" t="str">
        <f>IF(ISNUMBER('Форма 1'!AT732),ROUND('Форма 1'!$I732*VLOOKUP('Форма 1'!$G732,'Предельники 2022'!$B$4:$X$28,'Форма 1'!AT$7),2),"")</f>
        <v/>
      </c>
      <c r="AA732" s="32"/>
      <c r="AB732" s="128">
        <f>'Форма 1'!T732</f>
        <v>46022</v>
      </c>
      <c r="AC732" s="130" t="str">
        <f>'Форма 1'!U732</f>
        <v>РО</v>
      </c>
    </row>
    <row r="733" spans="1:29" x14ac:dyDescent="0.25">
      <c r="A733" s="28">
        <f t="shared" si="129"/>
        <v>98</v>
      </c>
      <c r="B733" s="74" t="str">
        <f>IF(ISBLANK('Форма 1'!B733),"",'Форма 1'!B733)</f>
        <v>Пермский городской округ, город Пермь</v>
      </c>
      <c r="C733" s="87" t="s">
        <v>266</v>
      </c>
      <c r="D733" s="29">
        <f>IF(ISBLANK(C733),"Введите адрес",IF(C733='Форма 1'!C733,SUM(E733:K733,M733:S733,Форма2[[#This Row],[19]:[22]]),"Ошибка в адресе!"))</f>
        <v>1956795.3</v>
      </c>
      <c r="E733" s="30" t="str">
        <f>IF(ISNUMBER('Форма 1'!Z733),ROUND('Форма 1'!$I733*VLOOKUP('Форма 1'!$G733,'Предельники 2022'!$B$4:$X$28,'Форма 1'!Z$7),2),"")</f>
        <v/>
      </c>
      <c r="F733" s="30" t="str">
        <f>IF(ISNUMBER('Форма 1'!AA733),ROUND('Форма 1'!$I733*VLOOKUP('Форма 1'!$G733,'Предельники 2022'!$B$4:$X$28,'Форма 1'!AA$7),2),"")</f>
        <v/>
      </c>
      <c r="G733" s="30" t="str">
        <f>IF(ISNUMBER('Форма 1'!AB733),ROUND('Форма 1'!$I733*VLOOKUP('Форма 1'!$G733,'Предельники 2022'!$B$4:$X$28,'Форма 1'!AB$7),2),"")</f>
        <v/>
      </c>
      <c r="H733" s="30" t="str">
        <f>IF(ISNUMBER('Форма 1'!AC733),ROUND('Форма 1'!$I733*VLOOKUP('Форма 1'!$G733,'Предельники 2022'!$B$4:$X$28,'Форма 1'!AC$7),2),"")</f>
        <v/>
      </c>
      <c r="I733" s="30" t="str">
        <f>IF(ISNUMBER('Форма 1'!AD733),ROUND('Форма 1'!$I733*VLOOKUP('Форма 1'!$G733,'Предельники 2022'!$B$4:$X$28,'Форма 1'!AD$7),2),"")</f>
        <v/>
      </c>
      <c r="J733" s="30" t="str">
        <f>IF(ISNUMBER('Форма 1'!AE733),ROUND('Форма 1'!$I733*VLOOKUP('Форма 1'!$G733,'Предельники 2022'!$B$4:$X$28,'Форма 1'!AE$7),2),"")</f>
        <v/>
      </c>
      <c r="K733" s="30" t="str">
        <f>IF(ISNUMBER('Форма 1'!AF733),ROUND('Форма 1'!$I733*VLOOKUP('Форма 1'!$G733,'Предельники 2022'!$B$4:$X$28,'Форма 1'!AF$7),2),"")</f>
        <v/>
      </c>
      <c r="L733" s="31" t="str">
        <f>IF(ISBLANK('Форма 1'!AG733),"",'Форма 1'!AG733)</f>
        <v/>
      </c>
      <c r="M733" s="32" t="str">
        <f>IF(ISBLANK('Форма 1'!AH733),"",'Форма 1'!AH733)</f>
        <v/>
      </c>
      <c r="N733" s="30" t="str">
        <f>IF(ISNUMBER('Форма 1'!AI733),ROUND('Форма 1'!$I733*VLOOKUP('Форма 1'!$G733,'Предельники 2022'!$B$4:$X$28,'Форма 1'!AI$7),2),"")</f>
        <v/>
      </c>
      <c r="O733" s="30" t="str">
        <f>IF(ISNUMBER('Форма 1'!AJ733),ROUND('Форма 1'!$I733*VLOOKUP('Форма 1'!$G733,'Предельники 2022'!$B$4:$X$28,'Форма 1'!AJ$7),2),"")</f>
        <v/>
      </c>
      <c r="P733" s="30" t="str">
        <f>IF(ISNUMBER('Форма 1'!AK733),ROUND('Форма 1'!$I733*VLOOKUP('Форма 1'!$G733,'Предельники 2022'!$B$4:$X$28,'Форма 1'!AK$7),2),"")</f>
        <v/>
      </c>
      <c r="Q733" s="30" t="str">
        <f>IF(ISNUMBER('Форма 1'!AL733),ROUND('Форма 1'!$I733*VLOOKUP('Форма 1'!$G733,'Предельники 2022'!$B$4:$X$28,'Форма 1'!AL$7),2),"")</f>
        <v/>
      </c>
      <c r="R733" s="30">
        <f>IF(ISNUMBER('Форма 1'!AM733),ROUND('Форма 1'!$I733*VLOOKUP('Форма 1'!$G733,'Предельники 2022'!$B$4:$X$28,'Форма 1'!AM$7),2),"")</f>
        <v>1956795.3</v>
      </c>
      <c r="S733" s="93" t="str">
        <f t="shared" si="130"/>
        <v/>
      </c>
      <c r="T733" s="93" t="str">
        <f>IF(ISNUMBER('Форма 1'!AN733),INDEX('Предельники 2022'!$C$4:$X$28,MATCH('Форма 1'!$G733,'Предельники 2022'!$B$4:$B$28,0),MATCH(T$5,'Предельники 2022'!$C$3:$X$3,0)),"")</f>
        <v/>
      </c>
      <c r="U733" s="93" t="str">
        <f>IF(ISNUMBER('Форма 1'!AO733),INDEX('Предельники 2022'!$C$4:$X$28,MATCH('Форма 1'!$G733,'Предельники 2022'!$B$4:$B$28,0),MATCH(U$5,'Предельники 2022'!$C$3:$X$3,0)),"")</f>
        <v/>
      </c>
      <c r="V733" s="93" t="str">
        <f>IF(ISNUMBER('Форма 1'!AP733),INDEX('Предельники 2022'!$C$4:$X$28,MATCH('Форма 1'!$G733,'Предельники 2022'!$B$4:$B$28,0),MATCH(V$5,'Предельники 2022'!$C$3:$X$3,0)),"")</f>
        <v/>
      </c>
      <c r="W733" s="93" t="str">
        <f>IF(ISNUMBER('Форма 1'!AQ733),INDEX('Предельники 2022'!$C$4:$X$28,MATCH('Форма 1'!$G733,'Предельники 2022'!$B$4:$B$28,0),MATCH(W$5,'Предельники 2022'!$C$3:$X$3,0)),"")</f>
        <v/>
      </c>
      <c r="X733" s="30" t="str">
        <f>IF(ISNUMBER('Форма 1'!AR733),ROUND('Форма 1'!$I733*VLOOKUP('Форма 1'!$G733,'Предельники 2022'!$B$4:$X$28,'Форма 1'!AR$7),2),"")</f>
        <v/>
      </c>
      <c r="Y733" s="30" t="str">
        <f>IF(ISNUMBER('Форма 1'!AS733),ROUND('Форма 1'!$I733*VLOOKUP('Форма 1'!$G733,'Предельники 2022'!$B$4:$X$28,'Форма 1'!AS$7),2),"")</f>
        <v/>
      </c>
      <c r="Z733" s="30" t="str">
        <f>IF(ISNUMBER('Форма 1'!AT733),ROUND('Форма 1'!$I733*VLOOKUP('Форма 1'!$G733,'Предельники 2022'!$B$4:$X$28,'Форма 1'!AT$7),2),"")</f>
        <v/>
      </c>
      <c r="AA733" s="32"/>
      <c r="AB733" s="128">
        <f>'Форма 1'!T733</f>
        <v>46022</v>
      </c>
      <c r="AC733" s="130" t="str">
        <f>'Форма 1'!U733</f>
        <v>РО</v>
      </c>
    </row>
    <row r="734" spans="1:29" x14ac:dyDescent="0.25">
      <c r="A734" s="28">
        <f t="shared" si="129"/>
        <v>99</v>
      </c>
      <c r="B734" s="74" t="str">
        <f>IF(ISBLANK('Форма 1'!B734),"",'Форма 1'!B734)</f>
        <v>Пермский городской округ, город Пермь</v>
      </c>
      <c r="C734" s="87" t="s">
        <v>466</v>
      </c>
      <c r="D734" s="29">
        <f>IF(ISBLANK(C734),"Введите адрес",IF(C734='Форма 1'!C734,SUM(E734:K734,M734:S734,Форма2[[#This Row],[19]:[22]]),"Ошибка в адресе!"))</f>
        <v>8335526.7599999998</v>
      </c>
      <c r="E734" s="30" t="str">
        <f>IF(ISNUMBER('Форма 1'!Z734),ROUND('Форма 1'!$I734*VLOOKUP('Форма 1'!$G734,'Предельники 2022'!$B$4:$X$28,'Форма 1'!Z$7),2),"")</f>
        <v/>
      </c>
      <c r="F734" s="30" t="str">
        <f>IF(ISNUMBER('Форма 1'!AA734),ROUND('Форма 1'!$I734*VLOOKUP('Форма 1'!$G734,'Предельники 2022'!$B$4:$X$28,'Форма 1'!AA$7),2),"")</f>
        <v/>
      </c>
      <c r="G734" s="30" t="str">
        <f>IF(ISNUMBER('Форма 1'!AB734),ROUND('Форма 1'!$I734*VLOOKUP('Форма 1'!$G734,'Предельники 2022'!$B$4:$X$28,'Форма 1'!AB$7),2),"")</f>
        <v/>
      </c>
      <c r="H734" s="30" t="str">
        <f>IF(ISNUMBER('Форма 1'!AC734),ROUND('Форма 1'!$I734*VLOOKUP('Форма 1'!$G734,'Предельники 2022'!$B$4:$X$28,'Форма 1'!AC$7),2),"")</f>
        <v/>
      </c>
      <c r="I734" s="30" t="str">
        <f>IF(ISNUMBER('Форма 1'!AD734),ROUND('Форма 1'!$I734*VLOOKUP('Форма 1'!$G734,'Предельники 2022'!$B$4:$X$28,'Форма 1'!AD$7),2),"")</f>
        <v/>
      </c>
      <c r="J734" s="30" t="str">
        <f>IF(ISNUMBER('Форма 1'!AE734),ROUND('Форма 1'!$I734*VLOOKUP('Форма 1'!$G734,'Предельники 2022'!$B$4:$X$28,'Форма 1'!AE$7),2),"")</f>
        <v/>
      </c>
      <c r="K734" s="30" t="str">
        <f>IF(ISNUMBER('Форма 1'!AF734),ROUND('Форма 1'!$I734*VLOOKUP('Форма 1'!$G734,'Предельники 2022'!$B$4:$X$28,'Форма 1'!AF$7),2),"")</f>
        <v/>
      </c>
      <c r="L734" s="31">
        <f>IF(ISBLANK('Форма 1'!AG734),"",'Форма 1'!AG734)</f>
        <v>3</v>
      </c>
      <c r="M734" s="32">
        <f>IF(ISBLANK('Форма 1'!AH734),"",'Форма 1'!AH734)</f>
        <v>8335526.7599999998</v>
      </c>
      <c r="N734" s="30" t="str">
        <f>IF(ISNUMBER('Форма 1'!AI734),ROUND('Форма 1'!$I734*VLOOKUP('Форма 1'!$G734,'Предельники 2022'!$B$4:$X$28,'Форма 1'!AI$7),2),"")</f>
        <v/>
      </c>
      <c r="O734" s="30" t="str">
        <f>IF(ISNUMBER('Форма 1'!AJ734),ROUND('Форма 1'!$I734*VLOOKUP('Форма 1'!$G734,'Предельники 2022'!$B$4:$X$28,'Форма 1'!AJ$7),2),"")</f>
        <v/>
      </c>
      <c r="P734" s="30" t="str">
        <f>IF(ISNUMBER('Форма 1'!AK734),ROUND('Форма 1'!$I734*VLOOKUP('Форма 1'!$G734,'Предельники 2022'!$B$4:$X$28,'Форма 1'!AK$7),2),"")</f>
        <v/>
      </c>
      <c r="Q734" s="30" t="str">
        <f>IF(ISNUMBER('Форма 1'!AL734),ROUND('Форма 1'!$I734*VLOOKUP('Форма 1'!$G734,'Предельники 2022'!$B$4:$X$28,'Форма 1'!AL$7),2),"")</f>
        <v/>
      </c>
      <c r="R734" s="30" t="str">
        <f>IF(ISNUMBER('Форма 1'!AM734),ROUND('Форма 1'!$I734*VLOOKUP('Форма 1'!$G734,'Предельники 2022'!$B$4:$X$28,'Форма 1'!AM$7),2),"")</f>
        <v/>
      </c>
      <c r="S734" s="93" t="str">
        <f t="shared" si="130"/>
        <v/>
      </c>
      <c r="T734" s="93" t="str">
        <f>IF(ISNUMBER('Форма 1'!AN734),INDEX('Предельники 2022'!$C$4:$X$28,MATCH('Форма 1'!$G734,'Предельники 2022'!$B$4:$B$28,0),MATCH(T$5,'Предельники 2022'!$C$3:$X$3,0)),"")</f>
        <v/>
      </c>
      <c r="U734" s="93" t="str">
        <f>IF(ISNUMBER('Форма 1'!AO734),INDEX('Предельники 2022'!$C$4:$X$28,MATCH('Форма 1'!$G734,'Предельники 2022'!$B$4:$B$28,0),MATCH(U$5,'Предельники 2022'!$C$3:$X$3,0)),"")</f>
        <v/>
      </c>
      <c r="V734" s="93" t="str">
        <f>IF(ISNUMBER('Форма 1'!AP734),INDEX('Предельники 2022'!$C$4:$X$28,MATCH('Форма 1'!$G734,'Предельники 2022'!$B$4:$B$28,0),MATCH(V$5,'Предельники 2022'!$C$3:$X$3,0)),"")</f>
        <v/>
      </c>
      <c r="W734" s="93" t="str">
        <f>IF(ISNUMBER('Форма 1'!AQ734),INDEX('Предельники 2022'!$C$4:$X$28,MATCH('Форма 1'!$G734,'Предельники 2022'!$B$4:$B$28,0),MATCH(W$5,'Предельники 2022'!$C$3:$X$3,0)),"")</f>
        <v/>
      </c>
      <c r="X734" s="30" t="str">
        <f>IF(ISNUMBER('Форма 1'!AR734),ROUND('Форма 1'!$I734*VLOOKUP('Форма 1'!$G734,'Предельники 2022'!$B$4:$X$28,'Форма 1'!AR$7),2),"")</f>
        <v/>
      </c>
      <c r="Y734" s="30" t="str">
        <f>IF(ISNUMBER('Форма 1'!AS734),ROUND('Форма 1'!$I734*VLOOKUP('Форма 1'!$G734,'Предельники 2022'!$B$4:$X$28,'Форма 1'!AS$7),2),"")</f>
        <v/>
      </c>
      <c r="Z734" s="30" t="str">
        <f>IF(ISNUMBER('Форма 1'!AT734),ROUND('Форма 1'!$I734*VLOOKUP('Форма 1'!$G734,'Предельники 2022'!$B$4:$X$28,'Форма 1'!AT$7),2),"")</f>
        <v/>
      </c>
      <c r="AA734" s="32"/>
      <c r="AB734" s="128">
        <f>'Форма 1'!T734</f>
        <v>46022</v>
      </c>
      <c r="AC734" s="130" t="str">
        <f>'Форма 1'!U734</f>
        <v>СС</v>
      </c>
    </row>
    <row r="735" spans="1:29" x14ac:dyDescent="0.25">
      <c r="A735" s="28">
        <f t="shared" si="129"/>
        <v>100</v>
      </c>
      <c r="B735" s="74" t="str">
        <f>IF(ISBLANK('Форма 1'!B735),"",'Форма 1'!B735)</f>
        <v>Пермский городской округ, город Пермь</v>
      </c>
      <c r="C735" s="87" t="s">
        <v>429</v>
      </c>
      <c r="D735" s="29">
        <f>IF(ISBLANK(C735),"Введите адрес",IF(C735='Форма 1'!C735,SUM(E735:K735,M735:S735,Форма2[[#This Row],[19]:[22]]),"Ошибка в адресе!"))</f>
        <v>45587346.659999996</v>
      </c>
      <c r="E735" s="30" t="str">
        <f>IF(ISNUMBER('Форма 1'!Z735),ROUND('Форма 1'!$I735*VLOOKUP('Форма 1'!$G735,'Предельники 2022'!$B$4:$X$28,'Форма 1'!Z$7),2),"")</f>
        <v/>
      </c>
      <c r="F735" s="30" t="str">
        <f>IF(ISNUMBER('Форма 1'!AA735),ROUND('Форма 1'!$I735*VLOOKUP('Форма 1'!$G735,'Предельники 2022'!$B$4:$X$28,'Форма 1'!AA$7),2),"")</f>
        <v/>
      </c>
      <c r="G735" s="30" t="str">
        <f>IF(ISNUMBER('Форма 1'!AB735),ROUND('Форма 1'!$I735*VLOOKUP('Форма 1'!$G735,'Предельники 2022'!$B$4:$X$28,'Форма 1'!AB$7),2),"")</f>
        <v/>
      </c>
      <c r="H735" s="30">
        <f>IF(ISNUMBER('Форма 1'!AC735),ROUND('Форма 1'!$I735*VLOOKUP('Форма 1'!$G735,'Предельники 2022'!$B$4:$X$28,'Форма 1'!AC$7),2),"")</f>
        <v>2186746.4</v>
      </c>
      <c r="I735" s="30">
        <f>IF(ISNUMBER('Форма 1'!AD735),ROUND('Форма 1'!$I735*VLOOKUP('Форма 1'!$G735,'Предельники 2022'!$B$4:$X$28,'Форма 1'!AD$7),2),"")</f>
        <v>7385830.5800000001</v>
      </c>
      <c r="J735" s="30" t="str">
        <f>IF(ISNUMBER('Форма 1'!AE735),ROUND('Форма 1'!$I735*VLOOKUP('Форма 1'!$G735,'Предельники 2022'!$B$4:$X$28,'Форма 1'!AE$7),2),"")</f>
        <v/>
      </c>
      <c r="K735" s="30" t="str">
        <f>IF(ISNUMBER('Форма 1'!AF735),ROUND('Форма 1'!$I735*VLOOKUP('Форма 1'!$G735,'Предельники 2022'!$B$4:$X$28,'Форма 1'!AF$7),2),"")</f>
        <v/>
      </c>
      <c r="L735" s="31" t="str">
        <f>IF(ISBLANK('Форма 1'!AG735),"",'Форма 1'!AG735)</f>
        <v/>
      </c>
      <c r="M735" s="32" t="str">
        <f>IF(ISBLANK('Форма 1'!AH735),"",'Форма 1'!AH735)</f>
        <v/>
      </c>
      <c r="N735" s="30">
        <f>IF(ISNUMBER('Форма 1'!AI735),ROUND('Форма 1'!$I735*VLOOKUP('Форма 1'!$G735,'Предельники 2022'!$B$4:$X$28,'Форма 1'!AI$7),2),"")</f>
        <v>13219114.68</v>
      </c>
      <c r="O735" s="30">
        <f>IF(ISNUMBER('Форма 1'!AJ735),ROUND('Форма 1'!$I735*VLOOKUP('Форма 1'!$G735,'Предельники 2022'!$B$4:$X$28,'Форма 1'!AJ$7),2),"")</f>
        <v>22795655</v>
      </c>
      <c r="P735" s="30" t="str">
        <f>IF(ISNUMBER('Форма 1'!AK735),ROUND('Форма 1'!$I735*VLOOKUP('Форма 1'!$G735,'Предельники 2022'!$B$4:$X$28,'Форма 1'!AK$7),2),"")</f>
        <v/>
      </c>
      <c r="Q735" s="30" t="str">
        <f>IF(ISNUMBER('Форма 1'!AL735),ROUND('Форма 1'!$I735*VLOOKUP('Форма 1'!$G735,'Предельники 2022'!$B$4:$X$28,'Форма 1'!AL$7),2),"")</f>
        <v/>
      </c>
      <c r="R735" s="30" t="str">
        <f>IF(ISNUMBER('Форма 1'!AM735),ROUND('Форма 1'!$I735*VLOOKUP('Форма 1'!$G735,'Предельники 2022'!$B$4:$X$28,'Форма 1'!AM$7),2),"")</f>
        <v/>
      </c>
      <c r="S735" s="93" t="str">
        <f t="shared" si="130"/>
        <v/>
      </c>
      <c r="T735" s="93" t="str">
        <f>IF(ISNUMBER('Форма 1'!AN735),INDEX('Предельники 2022'!$C$4:$X$28,MATCH('Форма 1'!$G735,'Предельники 2022'!$B$4:$B$28,0),MATCH(T$5,'Предельники 2022'!$C$3:$X$3,0)),"")</f>
        <v/>
      </c>
      <c r="U735" s="93" t="str">
        <f>IF(ISNUMBER('Форма 1'!AO735),INDEX('Предельники 2022'!$C$4:$X$28,MATCH('Форма 1'!$G735,'Предельники 2022'!$B$4:$B$28,0),MATCH(U$5,'Предельники 2022'!$C$3:$X$3,0)),"")</f>
        <v/>
      </c>
      <c r="V735" s="93" t="str">
        <f>IF(ISNUMBER('Форма 1'!AP735),INDEX('Предельники 2022'!$C$4:$X$28,MATCH('Форма 1'!$G735,'Предельники 2022'!$B$4:$B$28,0),MATCH(V$5,'Предельники 2022'!$C$3:$X$3,0)),"")</f>
        <v/>
      </c>
      <c r="W735" s="93" t="str">
        <f>IF(ISNUMBER('Форма 1'!AQ735),INDEX('Предельники 2022'!$C$4:$X$28,MATCH('Форма 1'!$G735,'Предельники 2022'!$B$4:$B$28,0),MATCH(W$5,'Предельники 2022'!$C$3:$X$3,0)),"")</f>
        <v/>
      </c>
      <c r="X735" s="30" t="str">
        <f>IF(ISNUMBER('Форма 1'!AR735),ROUND('Форма 1'!$I735*VLOOKUP('Форма 1'!$G735,'Предельники 2022'!$B$4:$X$28,'Форма 1'!AR$7),2),"")</f>
        <v/>
      </c>
      <c r="Y735" s="30" t="str">
        <f>IF(ISNUMBER('Форма 1'!AS735),ROUND('Форма 1'!$I735*VLOOKUP('Форма 1'!$G735,'Предельники 2022'!$B$4:$X$28,'Форма 1'!AS$7),2),"")</f>
        <v/>
      </c>
      <c r="Z735" s="30" t="str">
        <f>IF(ISNUMBER('Форма 1'!AT735),ROUND('Форма 1'!$I735*VLOOKUP('Форма 1'!$G735,'Предельники 2022'!$B$4:$X$28,'Форма 1'!AT$7),2),"")</f>
        <v/>
      </c>
      <c r="AA735" s="32"/>
      <c r="AB735" s="128">
        <f>'Форма 1'!T735</f>
        <v>46022</v>
      </c>
      <c r="AC735" s="130" t="str">
        <f>'Форма 1'!U735</f>
        <v>СС</v>
      </c>
    </row>
    <row r="736" spans="1:29" x14ac:dyDescent="0.25">
      <c r="A736" s="28">
        <f t="shared" si="129"/>
        <v>101</v>
      </c>
      <c r="B736" s="74" t="str">
        <f>IF(ISBLANK('Форма 1'!B736),"",'Форма 1'!B736)</f>
        <v>Пермский городской округ, город Пермь</v>
      </c>
      <c r="C736" s="87" t="s">
        <v>349</v>
      </c>
      <c r="D736" s="29">
        <f>IF(ISBLANK(C736),"Введите адрес",IF(C736='Форма 1'!C736,SUM(E736:K736,M736:S736,Форма2[[#This Row],[19]:[22]]),"Ошибка в адресе!"))</f>
        <v>5133741.42</v>
      </c>
      <c r="E736" s="30">
        <f>IF(ISNUMBER('Форма 1'!Z736),ROUND('Форма 1'!$I736*VLOOKUP('Форма 1'!$G736,'Предельники 2022'!$B$4:$X$28,'Форма 1'!Z$7),2),"")</f>
        <v>1568027.1</v>
      </c>
      <c r="F736" s="30" t="str">
        <f>IF(ISNUMBER('Форма 1'!AA736),ROUND('Форма 1'!$I736*VLOOKUP('Форма 1'!$G736,'Предельники 2022'!$B$4:$X$28,'Форма 1'!AA$7),2),"")</f>
        <v/>
      </c>
      <c r="G736" s="30" t="str">
        <f>IF(ISNUMBER('Форма 1'!AB736),ROUND('Форма 1'!$I736*VLOOKUP('Форма 1'!$G736,'Предельники 2022'!$B$4:$X$28,'Форма 1'!AB$7),2),"")</f>
        <v/>
      </c>
      <c r="H736" s="30">
        <f>IF(ISNUMBER('Форма 1'!AC736),ROUND('Форма 1'!$I736*VLOOKUP('Форма 1'!$G736,'Предельники 2022'!$B$4:$X$28,'Форма 1'!AC$7),2),"")</f>
        <v>981054.27</v>
      </c>
      <c r="I736" s="30">
        <f>IF(ISNUMBER('Форма 1'!AD736),ROUND('Форма 1'!$I736*VLOOKUP('Форма 1'!$G736,'Предельники 2022'!$B$4:$X$28,'Форма 1'!AD$7),2),"")</f>
        <v>2584660.0499999998</v>
      </c>
      <c r="J736" s="30" t="str">
        <f>IF(ISNUMBER('Форма 1'!AE736),ROUND('Форма 1'!$I736*VLOOKUP('Форма 1'!$G736,'Предельники 2022'!$B$4:$X$28,'Форма 1'!AE$7),2),"")</f>
        <v/>
      </c>
      <c r="K736" s="30" t="str">
        <f>IF(ISNUMBER('Форма 1'!AF736),ROUND('Форма 1'!$I736*VLOOKUP('Форма 1'!$G736,'Предельники 2022'!$B$4:$X$28,'Форма 1'!AF$7),2),"")</f>
        <v/>
      </c>
      <c r="L736" s="31" t="str">
        <f>IF(ISBLANK('Форма 1'!AG736),"",'Форма 1'!AG736)</f>
        <v/>
      </c>
      <c r="M736" s="32" t="str">
        <f>IF(ISBLANK('Форма 1'!AH736),"",'Форма 1'!AH736)</f>
        <v/>
      </c>
      <c r="N736" s="30" t="str">
        <f>IF(ISNUMBER('Форма 1'!AI736),ROUND('Форма 1'!$I736*VLOOKUP('Форма 1'!$G736,'Предельники 2022'!$B$4:$X$28,'Форма 1'!AI$7),2),"")</f>
        <v/>
      </c>
      <c r="O736" s="30" t="str">
        <f>IF(ISNUMBER('Форма 1'!AJ736),ROUND('Форма 1'!$I736*VLOOKUP('Форма 1'!$G736,'Предельники 2022'!$B$4:$X$28,'Форма 1'!AJ$7),2),"")</f>
        <v/>
      </c>
      <c r="P736" s="30" t="str">
        <f>IF(ISNUMBER('Форма 1'!AK736),ROUND('Форма 1'!$I736*VLOOKUP('Форма 1'!$G736,'Предельники 2022'!$B$4:$X$28,'Форма 1'!AK$7),2),"")</f>
        <v/>
      </c>
      <c r="Q736" s="30" t="str">
        <f>IF(ISNUMBER('Форма 1'!AL736),ROUND('Форма 1'!$I736*VLOOKUP('Форма 1'!$G736,'Предельники 2022'!$B$4:$X$28,'Форма 1'!AL$7),2),"")</f>
        <v/>
      </c>
      <c r="R736" s="30" t="str">
        <f>IF(ISNUMBER('Форма 1'!AM736),ROUND('Форма 1'!$I736*VLOOKUP('Форма 1'!$G736,'Предельники 2022'!$B$4:$X$28,'Форма 1'!AM$7),2),"")</f>
        <v/>
      </c>
      <c r="S736" s="93" t="str">
        <f t="shared" si="130"/>
        <v/>
      </c>
      <c r="T736" s="93" t="str">
        <f>IF(ISNUMBER('Форма 1'!AN736),INDEX('Предельники 2022'!$C$4:$X$28,MATCH('Форма 1'!$G736,'Предельники 2022'!$B$4:$B$28,0),MATCH(T$5,'Предельники 2022'!$C$3:$X$3,0)),"")</f>
        <v/>
      </c>
      <c r="U736" s="93" t="str">
        <f>IF(ISNUMBER('Форма 1'!AO736),INDEX('Предельники 2022'!$C$4:$X$28,MATCH('Форма 1'!$G736,'Предельники 2022'!$B$4:$B$28,0),MATCH(U$5,'Предельники 2022'!$C$3:$X$3,0)),"")</f>
        <v/>
      </c>
      <c r="V736" s="93" t="str">
        <f>IF(ISNUMBER('Форма 1'!AP736),INDEX('Предельники 2022'!$C$4:$X$28,MATCH('Форма 1'!$G736,'Предельники 2022'!$B$4:$B$28,0),MATCH(V$5,'Предельники 2022'!$C$3:$X$3,0)),"")</f>
        <v/>
      </c>
      <c r="W736" s="93" t="str">
        <f>IF(ISNUMBER('Форма 1'!AQ736),INDEX('Предельники 2022'!$C$4:$X$28,MATCH('Форма 1'!$G736,'Предельники 2022'!$B$4:$B$28,0),MATCH(W$5,'Предельники 2022'!$C$3:$X$3,0)),"")</f>
        <v/>
      </c>
      <c r="X736" s="30" t="str">
        <f>IF(ISNUMBER('Форма 1'!AR736),ROUND('Форма 1'!$I736*VLOOKUP('Форма 1'!$G736,'Предельники 2022'!$B$4:$X$28,'Форма 1'!AR$7),2),"")</f>
        <v/>
      </c>
      <c r="Y736" s="30" t="str">
        <f>IF(ISNUMBER('Форма 1'!AS736),ROUND('Форма 1'!$I736*VLOOKUP('Форма 1'!$G736,'Предельники 2022'!$B$4:$X$28,'Форма 1'!AS$7),2),"")</f>
        <v/>
      </c>
      <c r="Z736" s="30" t="str">
        <f>IF(ISNUMBER('Форма 1'!AT736),ROUND('Форма 1'!$I736*VLOOKUP('Форма 1'!$G736,'Предельники 2022'!$B$4:$X$28,'Форма 1'!AT$7),2),"")</f>
        <v/>
      </c>
      <c r="AA736" s="32"/>
      <c r="AB736" s="128">
        <f>'Форма 1'!T736</f>
        <v>46022</v>
      </c>
      <c r="AC736" s="130" t="str">
        <f>'Форма 1'!U736</f>
        <v>СС</v>
      </c>
    </row>
    <row r="737" spans="1:29" x14ac:dyDescent="0.25">
      <c r="A737" s="28">
        <f t="shared" si="129"/>
        <v>102</v>
      </c>
      <c r="B737" s="74" t="str">
        <f>IF(ISBLANK('Форма 1'!B737),"",'Форма 1'!B737)</f>
        <v>Пермский городской округ, город Пермь</v>
      </c>
      <c r="C737" s="87" t="s">
        <v>350</v>
      </c>
      <c r="D737" s="29">
        <f>IF(ISBLANK(C737),"Введите адрес",IF(C737='Форма 1'!C737,SUM(E737:K737,M737:S737,Форма2[[#This Row],[19]:[22]]),"Ошибка в адресе!"))</f>
        <v>6566670.5999999996</v>
      </c>
      <c r="E737" s="30">
        <f>IF(ISNUMBER('Форма 1'!Z737),ROUND('Форма 1'!$I737*VLOOKUP('Форма 1'!$G737,'Предельники 2022'!$B$4:$X$28,'Форма 1'!Z$7),2),"")</f>
        <v>2005694.6</v>
      </c>
      <c r="F737" s="30" t="str">
        <f>IF(ISNUMBER('Форма 1'!AA737),ROUND('Форма 1'!$I737*VLOOKUP('Форма 1'!$G737,'Предельники 2022'!$B$4:$X$28,'Форма 1'!AA$7),2),"")</f>
        <v/>
      </c>
      <c r="G737" s="30" t="str">
        <f>IF(ISNUMBER('Форма 1'!AB737),ROUND('Форма 1'!$I737*VLOOKUP('Форма 1'!$G737,'Предельники 2022'!$B$4:$X$28,'Форма 1'!AB$7),2),"")</f>
        <v/>
      </c>
      <c r="H737" s="30">
        <f>IF(ISNUMBER('Форма 1'!AC737),ROUND('Форма 1'!$I737*VLOOKUP('Форма 1'!$G737,'Предельники 2022'!$B$4:$X$28,'Форма 1'!AC$7),2),"")</f>
        <v>1254886</v>
      </c>
      <c r="I737" s="30">
        <f>IF(ISNUMBER('Форма 1'!AD737),ROUND('Форма 1'!$I737*VLOOKUP('Форма 1'!$G737,'Предельники 2022'!$B$4:$X$28,'Форма 1'!AD$7),2),"")</f>
        <v>3306090</v>
      </c>
      <c r="J737" s="30" t="str">
        <f>IF(ISNUMBER('Форма 1'!AE737),ROUND('Форма 1'!$I737*VLOOKUP('Форма 1'!$G737,'Предельники 2022'!$B$4:$X$28,'Форма 1'!AE$7),2),"")</f>
        <v/>
      </c>
      <c r="K737" s="30" t="str">
        <f>IF(ISNUMBER('Форма 1'!AF737),ROUND('Форма 1'!$I737*VLOOKUP('Форма 1'!$G737,'Предельники 2022'!$B$4:$X$28,'Форма 1'!AF$7),2),"")</f>
        <v/>
      </c>
      <c r="L737" s="31" t="str">
        <f>IF(ISBLANK('Форма 1'!AG737),"",'Форма 1'!AG737)</f>
        <v/>
      </c>
      <c r="M737" s="32" t="str">
        <f>IF(ISBLANK('Форма 1'!AH737),"",'Форма 1'!AH737)</f>
        <v/>
      </c>
      <c r="N737" s="30" t="str">
        <f>IF(ISNUMBER('Форма 1'!AI737),ROUND('Форма 1'!$I737*VLOOKUP('Форма 1'!$G737,'Предельники 2022'!$B$4:$X$28,'Форма 1'!AI$7),2),"")</f>
        <v/>
      </c>
      <c r="O737" s="30" t="str">
        <f>IF(ISNUMBER('Форма 1'!AJ737),ROUND('Форма 1'!$I737*VLOOKUP('Форма 1'!$G737,'Предельники 2022'!$B$4:$X$28,'Форма 1'!AJ$7),2),"")</f>
        <v/>
      </c>
      <c r="P737" s="30" t="str">
        <f>IF(ISNUMBER('Форма 1'!AK737),ROUND('Форма 1'!$I737*VLOOKUP('Форма 1'!$G737,'Предельники 2022'!$B$4:$X$28,'Форма 1'!AK$7),2),"")</f>
        <v/>
      </c>
      <c r="Q737" s="30" t="str">
        <f>IF(ISNUMBER('Форма 1'!AL737),ROUND('Форма 1'!$I737*VLOOKUP('Форма 1'!$G737,'Предельники 2022'!$B$4:$X$28,'Форма 1'!AL$7),2),"")</f>
        <v/>
      </c>
      <c r="R737" s="30" t="str">
        <f>IF(ISNUMBER('Форма 1'!AM737),ROUND('Форма 1'!$I737*VLOOKUP('Форма 1'!$G737,'Предельники 2022'!$B$4:$X$28,'Форма 1'!AM$7),2),"")</f>
        <v/>
      </c>
      <c r="S737" s="93" t="str">
        <f t="shared" si="130"/>
        <v/>
      </c>
      <c r="T737" s="93" t="str">
        <f>IF(ISNUMBER('Форма 1'!AN737),INDEX('Предельники 2022'!$C$4:$X$28,MATCH('Форма 1'!$G737,'Предельники 2022'!$B$4:$B$28,0),MATCH(T$5,'Предельники 2022'!$C$3:$X$3,0)),"")</f>
        <v/>
      </c>
      <c r="U737" s="93" t="str">
        <f>IF(ISNUMBER('Форма 1'!AO737),INDEX('Предельники 2022'!$C$4:$X$28,MATCH('Форма 1'!$G737,'Предельники 2022'!$B$4:$B$28,0),MATCH(U$5,'Предельники 2022'!$C$3:$X$3,0)),"")</f>
        <v/>
      </c>
      <c r="V737" s="93" t="str">
        <f>IF(ISNUMBER('Форма 1'!AP737),INDEX('Предельники 2022'!$C$4:$X$28,MATCH('Форма 1'!$G737,'Предельники 2022'!$B$4:$B$28,0),MATCH(V$5,'Предельники 2022'!$C$3:$X$3,0)),"")</f>
        <v/>
      </c>
      <c r="W737" s="93" t="str">
        <f>IF(ISNUMBER('Форма 1'!AQ737),INDEX('Предельники 2022'!$C$4:$X$28,MATCH('Форма 1'!$G737,'Предельники 2022'!$B$4:$B$28,0),MATCH(W$5,'Предельники 2022'!$C$3:$X$3,0)),"")</f>
        <v/>
      </c>
      <c r="X737" s="30" t="str">
        <f>IF(ISNUMBER('Форма 1'!AR737),ROUND('Форма 1'!$I737*VLOOKUP('Форма 1'!$G737,'Предельники 2022'!$B$4:$X$28,'Форма 1'!AR$7),2),"")</f>
        <v/>
      </c>
      <c r="Y737" s="30" t="str">
        <f>IF(ISNUMBER('Форма 1'!AS737),ROUND('Форма 1'!$I737*VLOOKUP('Форма 1'!$G737,'Предельники 2022'!$B$4:$X$28,'Форма 1'!AS$7),2),"")</f>
        <v/>
      </c>
      <c r="Z737" s="30" t="str">
        <f>IF(ISNUMBER('Форма 1'!AT737),ROUND('Форма 1'!$I737*VLOOKUP('Форма 1'!$G737,'Предельники 2022'!$B$4:$X$28,'Форма 1'!AT$7),2),"")</f>
        <v/>
      </c>
      <c r="AA737" s="32"/>
      <c r="AB737" s="128">
        <f>'Форма 1'!T737</f>
        <v>46022</v>
      </c>
      <c r="AC737" s="130" t="str">
        <f>'Форма 1'!U737</f>
        <v>СС</v>
      </c>
    </row>
    <row r="738" spans="1:29" x14ac:dyDescent="0.25">
      <c r="A738" s="28">
        <f t="shared" si="129"/>
        <v>103</v>
      </c>
      <c r="B738" s="74" t="str">
        <f>IF(ISBLANK('Форма 1'!B738),"",'Форма 1'!B738)</f>
        <v>Пермский городской округ, город Пермь</v>
      </c>
      <c r="C738" s="87" t="s">
        <v>351</v>
      </c>
      <c r="D738" s="29">
        <f>IF(ISBLANK(C738),"Введите адрес",IF(C738='Форма 1'!C738,SUM(E738:K738,M738:S738,Форма2[[#This Row],[19]:[22]]),"Ошибка в адресе!"))</f>
        <v>6566670.5999999996</v>
      </c>
      <c r="E738" s="30">
        <f>IF(ISNUMBER('Форма 1'!Z738),ROUND('Форма 1'!$I738*VLOOKUP('Форма 1'!$G738,'Предельники 2022'!$B$4:$X$28,'Форма 1'!Z$7),2),"")</f>
        <v>2005694.6</v>
      </c>
      <c r="F738" s="30" t="str">
        <f>IF(ISNUMBER('Форма 1'!AA738),ROUND('Форма 1'!$I738*VLOOKUP('Форма 1'!$G738,'Предельники 2022'!$B$4:$X$28,'Форма 1'!AA$7),2),"")</f>
        <v/>
      </c>
      <c r="G738" s="30" t="str">
        <f>IF(ISNUMBER('Форма 1'!AB738),ROUND('Форма 1'!$I738*VLOOKUP('Форма 1'!$G738,'Предельники 2022'!$B$4:$X$28,'Форма 1'!AB$7),2),"")</f>
        <v/>
      </c>
      <c r="H738" s="30">
        <f>IF(ISNUMBER('Форма 1'!AC738),ROUND('Форма 1'!$I738*VLOOKUP('Форма 1'!$G738,'Предельники 2022'!$B$4:$X$28,'Форма 1'!AC$7),2),"")</f>
        <v>1254886</v>
      </c>
      <c r="I738" s="30">
        <f>IF(ISNUMBER('Форма 1'!AD738),ROUND('Форма 1'!$I738*VLOOKUP('Форма 1'!$G738,'Предельники 2022'!$B$4:$X$28,'Форма 1'!AD$7),2),"")</f>
        <v>3306090</v>
      </c>
      <c r="J738" s="30" t="str">
        <f>IF(ISNUMBER('Форма 1'!AE738),ROUND('Форма 1'!$I738*VLOOKUP('Форма 1'!$G738,'Предельники 2022'!$B$4:$X$28,'Форма 1'!AE$7),2),"")</f>
        <v/>
      </c>
      <c r="K738" s="30" t="str">
        <f>IF(ISNUMBER('Форма 1'!AF738),ROUND('Форма 1'!$I738*VLOOKUP('Форма 1'!$G738,'Предельники 2022'!$B$4:$X$28,'Форма 1'!AF$7),2),"")</f>
        <v/>
      </c>
      <c r="L738" s="31" t="str">
        <f>IF(ISBLANK('Форма 1'!AG738),"",'Форма 1'!AG738)</f>
        <v/>
      </c>
      <c r="M738" s="32" t="str">
        <f>IF(ISBLANK('Форма 1'!AH738),"",'Форма 1'!AH738)</f>
        <v/>
      </c>
      <c r="N738" s="30" t="str">
        <f>IF(ISNUMBER('Форма 1'!AI738),ROUND('Форма 1'!$I738*VLOOKUP('Форма 1'!$G738,'Предельники 2022'!$B$4:$X$28,'Форма 1'!AI$7),2),"")</f>
        <v/>
      </c>
      <c r="O738" s="30" t="str">
        <f>IF(ISNUMBER('Форма 1'!AJ738),ROUND('Форма 1'!$I738*VLOOKUP('Форма 1'!$G738,'Предельники 2022'!$B$4:$X$28,'Форма 1'!AJ$7),2),"")</f>
        <v/>
      </c>
      <c r="P738" s="30" t="str">
        <f>IF(ISNUMBER('Форма 1'!AK738),ROUND('Форма 1'!$I738*VLOOKUP('Форма 1'!$G738,'Предельники 2022'!$B$4:$X$28,'Форма 1'!AK$7),2),"")</f>
        <v/>
      </c>
      <c r="Q738" s="30" t="str">
        <f>IF(ISNUMBER('Форма 1'!AL738),ROUND('Форма 1'!$I738*VLOOKUP('Форма 1'!$G738,'Предельники 2022'!$B$4:$X$28,'Форма 1'!AL$7),2),"")</f>
        <v/>
      </c>
      <c r="R738" s="30" t="str">
        <f>IF(ISNUMBER('Форма 1'!AM738),ROUND('Форма 1'!$I738*VLOOKUP('Форма 1'!$G738,'Предельники 2022'!$B$4:$X$28,'Форма 1'!AM$7),2),"")</f>
        <v/>
      </c>
      <c r="S738" s="93" t="str">
        <f t="shared" si="130"/>
        <v/>
      </c>
      <c r="T738" s="93" t="str">
        <f>IF(ISNUMBER('Форма 1'!AN738),INDEX('Предельники 2022'!$C$4:$X$28,MATCH('Форма 1'!$G738,'Предельники 2022'!$B$4:$B$28,0),MATCH(T$5,'Предельники 2022'!$C$3:$X$3,0)),"")</f>
        <v/>
      </c>
      <c r="U738" s="93" t="str">
        <f>IF(ISNUMBER('Форма 1'!AO738),INDEX('Предельники 2022'!$C$4:$X$28,MATCH('Форма 1'!$G738,'Предельники 2022'!$B$4:$B$28,0),MATCH(U$5,'Предельники 2022'!$C$3:$X$3,0)),"")</f>
        <v/>
      </c>
      <c r="V738" s="93" t="str">
        <f>IF(ISNUMBER('Форма 1'!AP738),INDEX('Предельники 2022'!$C$4:$X$28,MATCH('Форма 1'!$G738,'Предельники 2022'!$B$4:$B$28,0),MATCH(V$5,'Предельники 2022'!$C$3:$X$3,0)),"")</f>
        <v/>
      </c>
      <c r="W738" s="93" t="str">
        <f>IF(ISNUMBER('Форма 1'!AQ738),INDEX('Предельники 2022'!$C$4:$X$28,MATCH('Форма 1'!$G738,'Предельники 2022'!$B$4:$B$28,0),MATCH(W$5,'Предельники 2022'!$C$3:$X$3,0)),"")</f>
        <v/>
      </c>
      <c r="X738" s="30" t="str">
        <f>IF(ISNUMBER('Форма 1'!AR738),ROUND('Форма 1'!$I738*VLOOKUP('Форма 1'!$G738,'Предельники 2022'!$B$4:$X$28,'Форма 1'!AR$7),2),"")</f>
        <v/>
      </c>
      <c r="Y738" s="30" t="str">
        <f>IF(ISNUMBER('Форма 1'!AS738),ROUND('Форма 1'!$I738*VLOOKUP('Форма 1'!$G738,'Предельники 2022'!$B$4:$X$28,'Форма 1'!AS$7),2),"")</f>
        <v/>
      </c>
      <c r="Z738" s="30" t="str">
        <f>IF(ISNUMBER('Форма 1'!AT738),ROUND('Форма 1'!$I738*VLOOKUP('Форма 1'!$G738,'Предельники 2022'!$B$4:$X$28,'Форма 1'!AT$7),2),"")</f>
        <v/>
      </c>
      <c r="AA738" s="32"/>
      <c r="AB738" s="128">
        <f>'Форма 1'!T738</f>
        <v>46022</v>
      </c>
      <c r="AC738" s="130" t="str">
        <f>'Форма 1'!U738</f>
        <v>СС</v>
      </c>
    </row>
    <row r="739" spans="1:29" x14ac:dyDescent="0.25">
      <c r="A739" s="28">
        <f t="shared" si="129"/>
        <v>104</v>
      </c>
      <c r="B739" s="74" t="str">
        <f>IF(ISBLANK('Форма 1'!B739),"",'Форма 1'!B739)</f>
        <v>Пермский городской округ, город Пермь</v>
      </c>
      <c r="C739" s="87" t="s">
        <v>393</v>
      </c>
      <c r="D739" s="29">
        <f>IF(ISBLANK(C739),"Введите адрес",IF(C739='Форма 1'!C739,SUM(E739:K739,M739:S739,Форма2[[#This Row],[19]:[22]]),"Ошибка в адресе!"))</f>
        <v>12683252.9</v>
      </c>
      <c r="E739" s="30" t="str">
        <f>IF(ISNUMBER('Форма 1'!Z739),ROUND('Форма 1'!$I739*VLOOKUP('Форма 1'!$G739,'Предельники 2022'!$B$4:$X$28,'Форма 1'!Z$7),2),"")</f>
        <v/>
      </c>
      <c r="F739" s="30">
        <f>IF(ISNUMBER('Форма 1'!AA739),ROUND('Форма 1'!$I739*VLOOKUP('Форма 1'!$G739,'Предельники 2022'!$B$4:$X$28,'Форма 1'!AA$7),2),"")</f>
        <v>9434822.4800000004</v>
      </c>
      <c r="G739" s="30" t="str">
        <f>IF(ISNUMBER('Форма 1'!AB739),ROUND('Форма 1'!$I739*VLOOKUP('Форма 1'!$G739,'Предельники 2022'!$B$4:$X$28,'Форма 1'!AB$7),2),"")</f>
        <v/>
      </c>
      <c r="H739" s="30" t="str">
        <f>IF(ISNUMBER('Форма 1'!AC739),ROUND('Форма 1'!$I739*VLOOKUP('Форма 1'!$G739,'Предельники 2022'!$B$4:$X$28,'Форма 1'!AC$7),2),"")</f>
        <v/>
      </c>
      <c r="I739" s="30">
        <f>IF(ISNUMBER('Форма 1'!AD739),ROUND('Форма 1'!$I739*VLOOKUP('Форма 1'!$G739,'Предельники 2022'!$B$4:$X$28,'Форма 1'!AD$7),2),"")</f>
        <v>3248430.42</v>
      </c>
      <c r="J739" s="30" t="str">
        <f>IF(ISNUMBER('Форма 1'!AE739),ROUND('Форма 1'!$I739*VLOOKUP('Форма 1'!$G739,'Предельники 2022'!$B$4:$X$28,'Форма 1'!AE$7),2),"")</f>
        <v/>
      </c>
      <c r="K739" s="30" t="str">
        <f>IF(ISNUMBER('Форма 1'!AF739),ROUND('Форма 1'!$I739*VLOOKUP('Форма 1'!$G739,'Предельники 2022'!$B$4:$X$28,'Форма 1'!AF$7),2),"")</f>
        <v/>
      </c>
      <c r="L739" s="31" t="str">
        <f>IF(ISBLANK('Форма 1'!AG739),"",'Форма 1'!AG739)</f>
        <v/>
      </c>
      <c r="M739" s="32" t="str">
        <f>IF(ISBLANK('Форма 1'!AH739),"",'Форма 1'!AH739)</f>
        <v/>
      </c>
      <c r="N739" s="30" t="str">
        <f>IF(ISNUMBER('Форма 1'!AI739),ROUND('Форма 1'!$I739*VLOOKUP('Форма 1'!$G739,'Предельники 2022'!$B$4:$X$28,'Форма 1'!AI$7),2),"")</f>
        <v/>
      </c>
      <c r="O739" s="30" t="str">
        <f>IF(ISNUMBER('Форма 1'!AJ739),ROUND('Форма 1'!$I739*VLOOKUP('Форма 1'!$G739,'Предельники 2022'!$B$4:$X$28,'Форма 1'!AJ$7),2),"")</f>
        <v/>
      </c>
      <c r="P739" s="30" t="str">
        <f>IF(ISNUMBER('Форма 1'!AK739),ROUND('Форма 1'!$I739*VLOOKUP('Форма 1'!$G739,'Предельники 2022'!$B$4:$X$28,'Форма 1'!AK$7),2),"")</f>
        <v/>
      </c>
      <c r="Q739" s="30" t="str">
        <f>IF(ISNUMBER('Форма 1'!AL739),ROUND('Форма 1'!$I739*VLOOKUP('Форма 1'!$G739,'Предельники 2022'!$B$4:$X$28,'Форма 1'!AL$7),2),"")</f>
        <v/>
      </c>
      <c r="R739" s="30" t="str">
        <f>IF(ISNUMBER('Форма 1'!AM739),ROUND('Форма 1'!$I739*VLOOKUP('Форма 1'!$G739,'Предельники 2022'!$B$4:$X$28,'Форма 1'!AM$7),2),"")</f>
        <v/>
      </c>
      <c r="S739" s="93" t="str">
        <f t="shared" si="130"/>
        <v/>
      </c>
      <c r="T739" s="93" t="str">
        <f>IF(ISNUMBER('Форма 1'!AN739),INDEX('Предельники 2022'!$C$4:$X$28,MATCH('Форма 1'!$G739,'Предельники 2022'!$B$4:$B$28,0),MATCH(T$5,'Предельники 2022'!$C$3:$X$3,0)),"")</f>
        <v/>
      </c>
      <c r="U739" s="93" t="str">
        <f>IF(ISNUMBER('Форма 1'!AO739),INDEX('Предельники 2022'!$C$4:$X$28,MATCH('Форма 1'!$G739,'Предельники 2022'!$B$4:$B$28,0),MATCH(U$5,'Предельники 2022'!$C$3:$X$3,0)),"")</f>
        <v/>
      </c>
      <c r="V739" s="93" t="str">
        <f>IF(ISNUMBER('Форма 1'!AP739),INDEX('Предельники 2022'!$C$4:$X$28,MATCH('Форма 1'!$G739,'Предельники 2022'!$B$4:$B$28,0),MATCH(V$5,'Предельники 2022'!$C$3:$X$3,0)),"")</f>
        <v/>
      </c>
      <c r="W739" s="93" t="str">
        <f>IF(ISNUMBER('Форма 1'!AQ739),INDEX('Предельники 2022'!$C$4:$X$28,MATCH('Форма 1'!$G739,'Предельники 2022'!$B$4:$B$28,0),MATCH(W$5,'Предельники 2022'!$C$3:$X$3,0)),"")</f>
        <v/>
      </c>
      <c r="X739" s="30" t="str">
        <f>IF(ISNUMBER('Форма 1'!AR739),ROUND('Форма 1'!$I739*VLOOKUP('Форма 1'!$G739,'Предельники 2022'!$B$4:$X$28,'Форма 1'!AR$7),2),"")</f>
        <v/>
      </c>
      <c r="Y739" s="30" t="str">
        <f>IF(ISNUMBER('Форма 1'!AS739),ROUND('Форма 1'!$I739*VLOOKUP('Форма 1'!$G739,'Предельники 2022'!$B$4:$X$28,'Форма 1'!AS$7),2),"")</f>
        <v/>
      </c>
      <c r="Z739" s="30" t="str">
        <f>IF(ISNUMBER('Форма 1'!AT739),ROUND('Форма 1'!$I739*VLOOKUP('Форма 1'!$G739,'Предельники 2022'!$B$4:$X$28,'Форма 1'!AT$7),2),"")</f>
        <v/>
      </c>
      <c r="AA739" s="32"/>
      <c r="AB739" s="128">
        <f>'Форма 1'!T739</f>
        <v>46022</v>
      </c>
      <c r="AC739" s="130" t="str">
        <f>'Форма 1'!U739</f>
        <v>РО</v>
      </c>
    </row>
    <row r="740" spans="1:29" x14ac:dyDescent="0.25">
      <c r="A740" s="28">
        <f t="shared" si="129"/>
        <v>105</v>
      </c>
      <c r="B740" s="74" t="str">
        <f>IF(ISBLANK('Форма 1'!B740),"",'Форма 1'!B740)</f>
        <v>Пермский городской округ, город Пермь</v>
      </c>
      <c r="C740" s="87" t="s">
        <v>566</v>
      </c>
      <c r="D740" s="29">
        <f>IF(ISBLANK(C740),"Введите адрес",IF(C740='Форма 1'!C740,SUM(E740:K740,M740:S740,Форма2[[#This Row],[19]:[22]]),"Ошибка в адресе!"))</f>
        <v>2859486.22</v>
      </c>
      <c r="E740" s="30" t="str">
        <f>IF(ISNUMBER('Форма 1'!Z740),ROUND('Форма 1'!$I740*VLOOKUP('Форма 1'!$G740,'Предельники 2022'!$B$4:$X$28,'Форма 1'!Z$7),2),"")</f>
        <v/>
      </c>
      <c r="F740" s="30" t="str">
        <f>IF(ISNUMBER('Форма 1'!AA740),ROUND('Форма 1'!$I740*VLOOKUP('Форма 1'!$G740,'Предельники 2022'!$B$4:$X$28,'Форма 1'!AA$7),2),"")</f>
        <v/>
      </c>
      <c r="G740" s="30" t="str">
        <f>IF(ISNUMBER('Форма 1'!AB740),ROUND('Форма 1'!$I740*VLOOKUP('Форма 1'!$G740,'Предельники 2022'!$B$4:$X$28,'Форма 1'!AB$7),2),"")</f>
        <v/>
      </c>
      <c r="H740" s="30" t="str">
        <f>IF(ISNUMBER('Форма 1'!AC740),ROUND('Форма 1'!$I740*VLOOKUP('Форма 1'!$G740,'Предельники 2022'!$B$4:$X$28,'Форма 1'!AC$7),2),"")</f>
        <v/>
      </c>
      <c r="I740" s="30" t="str">
        <f>IF(ISNUMBER('Форма 1'!AD740),ROUND('Форма 1'!$I740*VLOOKUP('Форма 1'!$G740,'Предельники 2022'!$B$4:$X$28,'Форма 1'!AD$7),2),"")</f>
        <v/>
      </c>
      <c r="J740" s="30" t="str">
        <f>IF(ISNUMBER('Форма 1'!AE740),ROUND('Форма 1'!$I740*VLOOKUP('Форма 1'!$G740,'Предельники 2022'!$B$4:$X$28,'Форма 1'!AE$7),2),"")</f>
        <v/>
      </c>
      <c r="K740" s="30" t="str">
        <f>IF(ISNUMBER('Форма 1'!AF740),ROUND('Форма 1'!$I740*VLOOKUP('Форма 1'!$G740,'Предельники 2022'!$B$4:$X$28,'Форма 1'!AF$7),2),"")</f>
        <v/>
      </c>
      <c r="L740" s="31" t="str">
        <f>IF(ISBLANK('Форма 1'!AG740),"",'Форма 1'!AG740)</f>
        <v/>
      </c>
      <c r="M740" s="32" t="str">
        <f>IF(ISBLANK('Форма 1'!AH740),"",'Форма 1'!AH740)</f>
        <v/>
      </c>
      <c r="N740" s="30" t="str">
        <f>IF(ISNUMBER('Форма 1'!AI740),ROUND('Форма 1'!$I740*VLOOKUP('Форма 1'!$G740,'Предельники 2022'!$B$4:$X$28,'Форма 1'!AI$7),2),"")</f>
        <v/>
      </c>
      <c r="O740" s="30" t="str">
        <f>IF(ISNUMBER('Форма 1'!AJ740),ROUND('Форма 1'!$I740*VLOOKUP('Форма 1'!$G740,'Предельники 2022'!$B$4:$X$28,'Форма 1'!AJ$7),2),"")</f>
        <v/>
      </c>
      <c r="P740" s="30" t="str">
        <f>IF(ISNUMBER('Форма 1'!AK740),ROUND('Форма 1'!$I740*VLOOKUP('Форма 1'!$G740,'Предельники 2022'!$B$4:$X$28,'Форма 1'!AK$7),2),"")</f>
        <v/>
      </c>
      <c r="Q740" s="30" t="str">
        <f>IF(ISNUMBER('Форма 1'!AL740),ROUND('Форма 1'!$I740*VLOOKUP('Форма 1'!$G740,'Предельники 2022'!$B$4:$X$28,'Форма 1'!AL$7),2),"")</f>
        <v/>
      </c>
      <c r="R740" s="30">
        <f>IF(ISNUMBER('Форма 1'!AM740),ROUND('Форма 1'!$I740*VLOOKUP('Форма 1'!$G740,'Предельники 2022'!$B$4:$X$28,'Форма 1'!AM$7),2),"")</f>
        <v>2859486.22</v>
      </c>
      <c r="S740" s="93" t="str">
        <f t="shared" si="130"/>
        <v/>
      </c>
      <c r="T740" s="93" t="str">
        <f>IF(ISNUMBER('Форма 1'!AN740),INDEX('Предельники 2022'!$C$4:$X$28,MATCH('Форма 1'!$G740,'Предельники 2022'!$B$4:$B$28,0),MATCH(T$5,'Предельники 2022'!$C$3:$X$3,0)),"")</f>
        <v/>
      </c>
      <c r="U740" s="93" t="str">
        <f>IF(ISNUMBER('Форма 1'!AO740),INDEX('Предельники 2022'!$C$4:$X$28,MATCH('Форма 1'!$G740,'Предельники 2022'!$B$4:$B$28,0),MATCH(U$5,'Предельники 2022'!$C$3:$X$3,0)),"")</f>
        <v/>
      </c>
      <c r="V740" s="93" t="str">
        <f>IF(ISNUMBER('Форма 1'!AP740),INDEX('Предельники 2022'!$C$4:$X$28,MATCH('Форма 1'!$G740,'Предельники 2022'!$B$4:$B$28,0),MATCH(V$5,'Предельники 2022'!$C$3:$X$3,0)),"")</f>
        <v/>
      </c>
      <c r="W740" s="93" t="str">
        <f>IF(ISNUMBER('Форма 1'!AQ740),INDEX('Предельники 2022'!$C$4:$X$28,MATCH('Форма 1'!$G740,'Предельники 2022'!$B$4:$B$28,0),MATCH(W$5,'Предельники 2022'!$C$3:$X$3,0)),"")</f>
        <v/>
      </c>
      <c r="X740" s="30" t="str">
        <f>IF(ISNUMBER('Форма 1'!AR740),ROUND('Форма 1'!$I740*VLOOKUP('Форма 1'!$G740,'Предельники 2022'!$B$4:$X$28,'Форма 1'!AR$7),2),"")</f>
        <v/>
      </c>
      <c r="Y740" s="30" t="str">
        <f>IF(ISNUMBER('Форма 1'!AS740),ROUND('Форма 1'!$I740*VLOOKUP('Форма 1'!$G740,'Предельники 2022'!$B$4:$X$28,'Форма 1'!AS$7),2),"")</f>
        <v/>
      </c>
      <c r="Z740" s="30" t="str">
        <f>IF(ISNUMBER('Форма 1'!AT740),ROUND('Форма 1'!$I740*VLOOKUP('Форма 1'!$G740,'Предельники 2022'!$B$4:$X$28,'Форма 1'!AT$7),2),"")</f>
        <v/>
      </c>
      <c r="AA740" s="32"/>
      <c r="AB740" s="128">
        <f>'Форма 1'!T740</f>
        <v>46022</v>
      </c>
      <c r="AC740" s="130" t="str">
        <f>'Форма 1'!U740</f>
        <v>РО</v>
      </c>
    </row>
    <row r="741" spans="1:29" x14ac:dyDescent="0.25">
      <c r="A741" s="28">
        <f t="shared" si="129"/>
        <v>106</v>
      </c>
      <c r="B741" s="74" t="str">
        <f>IF(ISBLANK('Форма 1'!B741),"",'Форма 1'!B741)</f>
        <v>Пермский городской округ, город Пермь</v>
      </c>
      <c r="C741" s="87" t="s">
        <v>394</v>
      </c>
      <c r="D741" s="29">
        <f>IF(ISBLANK(C741),"Введите адрес",IF(C741='Форма 1'!C741,SUM(E741:K741,M741:S741,Форма2[[#This Row],[19]:[22]]),"Ошибка в адресе!"))</f>
        <v>22082028.550000001</v>
      </c>
      <c r="E741" s="30" t="str">
        <f>IF(ISNUMBER('Форма 1'!Z741),ROUND('Форма 1'!$I741*VLOOKUP('Форма 1'!$G741,'Предельники 2022'!$B$4:$X$28,'Форма 1'!Z$7),2),"")</f>
        <v/>
      </c>
      <c r="F741" s="30">
        <f>IF(ISNUMBER('Форма 1'!AA741),ROUND('Форма 1'!$I741*VLOOKUP('Форма 1'!$G741,'Предельники 2022'!$B$4:$X$28,'Форма 1'!AA$7),2),"")</f>
        <v>6812899.6699999999</v>
      </c>
      <c r="G741" s="30" t="str">
        <f>IF(ISNUMBER('Форма 1'!AB741),ROUND('Форма 1'!$I741*VLOOKUP('Форма 1'!$G741,'Предельники 2022'!$B$4:$X$28,'Форма 1'!AB$7),2),"")</f>
        <v/>
      </c>
      <c r="H741" s="30" t="str">
        <f>IF(ISNUMBER('Форма 1'!AC741),ROUND('Форма 1'!$I741*VLOOKUP('Форма 1'!$G741,'Предельники 2022'!$B$4:$X$28,'Форма 1'!AC$7),2),"")</f>
        <v/>
      </c>
      <c r="I741" s="30" t="str">
        <f>IF(ISNUMBER('Форма 1'!AD741),ROUND('Форма 1'!$I741*VLOOKUP('Форма 1'!$G741,'Предельники 2022'!$B$4:$X$28,'Форма 1'!AD$7),2),"")</f>
        <v/>
      </c>
      <c r="J741" s="30" t="str">
        <f>IF(ISNUMBER('Форма 1'!AE741),ROUND('Форма 1'!$I741*VLOOKUP('Форма 1'!$G741,'Предельники 2022'!$B$4:$X$28,'Форма 1'!AE$7),2),"")</f>
        <v/>
      </c>
      <c r="K741" s="30">
        <f>IF(ISNUMBER('Форма 1'!AF741),ROUND('Форма 1'!$I741*VLOOKUP('Форма 1'!$G741,'Предельники 2022'!$B$4:$X$28,'Форма 1'!AF$7),2),"")</f>
        <v>2935338.66</v>
      </c>
      <c r="L741" s="31" t="str">
        <f>IF(ISBLANK('Форма 1'!AG741),"",'Форма 1'!AG741)</f>
        <v/>
      </c>
      <c r="M741" s="32" t="str">
        <f>IF(ISBLANK('Форма 1'!AH741),"",'Форма 1'!AH741)</f>
        <v/>
      </c>
      <c r="N741" s="30">
        <f>IF(ISNUMBER('Форма 1'!AI741),ROUND('Форма 1'!$I741*VLOOKUP('Форма 1'!$G741,'Предельники 2022'!$B$4:$X$28,'Форма 1'!AI$7),2),"")</f>
        <v>12333790.220000001</v>
      </c>
      <c r="O741" s="30" t="str">
        <f>IF(ISNUMBER('Форма 1'!AJ741),ROUND('Форма 1'!$I741*VLOOKUP('Форма 1'!$G741,'Предельники 2022'!$B$4:$X$28,'Форма 1'!AJ$7),2),"")</f>
        <v/>
      </c>
      <c r="P741" s="30" t="str">
        <f>IF(ISNUMBER('Форма 1'!AK741),ROUND('Форма 1'!$I741*VLOOKUP('Форма 1'!$G741,'Предельники 2022'!$B$4:$X$28,'Форма 1'!AK$7),2),"")</f>
        <v/>
      </c>
      <c r="Q741" s="30" t="str">
        <f>IF(ISNUMBER('Форма 1'!AL741),ROUND('Форма 1'!$I741*VLOOKUP('Форма 1'!$G741,'Предельники 2022'!$B$4:$X$28,'Форма 1'!AL$7),2),"")</f>
        <v/>
      </c>
      <c r="R741" s="30" t="str">
        <f>IF(ISNUMBER('Форма 1'!AM741),ROUND('Форма 1'!$I741*VLOOKUP('Форма 1'!$G741,'Предельники 2022'!$B$4:$X$28,'Форма 1'!AM$7),2),"")</f>
        <v/>
      </c>
      <c r="S741" s="93" t="str">
        <f t="shared" si="130"/>
        <v/>
      </c>
      <c r="T741" s="93" t="str">
        <f>IF(ISNUMBER('Форма 1'!AN741),INDEX('Предельники 2022'!$C$4:$X$28,MATCH('Форма 1'!$G741,'Предельники 2022'!$B$4:$B$28,0),MATCH(T$5,'Предельники 2022'!$C$3:$X$3,0)),"")</f>
        <v/>
      </c>
      <c r="U741" s="93" t="str">
        <f>IF(ISNUMBER('Форма 1'!AO741),INDEX('Предельники 2022'!$C$4:$X$28,MATCH('Форма 1'!$G741,'Предельники 2022'!$B$4:$B$28,0),MATCH(U$5,'Предельники 2022'!$C$3:$X$3,0)),"")</f>
        <v/>
      </c>
      <c r="V741" s="93" t="str">
        <f>IF(ISNUMBER('Форма 1'!AP741),INDEX('Предельники 2022'!$C$4:$X$28,MATCH('Форма 1'!$G741,'Предельники 2022'!$B$4:$B$28,0),MATCH(V$5,'Предельники 2022'!$C$3:$X$3,0)),"")</f>
        <v/>
      </c>
      <c r="W741" s="93" t="str">
        <f>IF(ISNUMBER('Форма 1'!AQ741),INDEX('Предельники 2022'!$C$4:$X$28,MATCH('Форма 1'!$G741,'Предельники 2022'!$B$4:$B$28,0),MATCH(W$5,'Предельники 2022'!$C$3:$X$3,0)),"")</f>
        <v/>
      </c>
      <c r="X741" s="30" t="str">
        <f>IF(ISNUMBER('Форма 1'!AR741),ROUND('Форма 1'!$I741*VLOOKUP('Форма 1'!$G741,'Предельники 2022'!$B$4:$X$28,'Форма 1'!AR$7),2),"")</f>
        <v/>
      </c>
      <c r="Y741" s="30" t="str">
        <f>IF(ISNUMBER('Форма 1'!AS741),ROUND('Форма 1'!$I741*VLOOKUP('Форма 1'!$G741,'Предельники 2022'!$B$4:$X$28,'Форма 1'!AS$7),2),"")</f>
        <v/>
      </c>
      <c r="Z741" s="30" t="str">
        <f>IF(ISNUMBER('Форма 1'!AT741),ROUND('Форма 1'!$I741*VLOOKUP('Форма 1'!$G741,'Предельники 2022'!$B$4:$X$28,'Форма 1'!AT$7),2),"")</f>
        <v/>
      </c>
      <c r="AA741" s="32"/>
      <c r="AB741" s="128">
        <f>'Форма 1'!T741</f>
        <v>46022</v>
      </c>
      <c r="AC741" s="130" t="str">
        <f>'Форма 1'!U741</f>
        <v>РО</v>
      </c>
    </row>
    <row r="742" spans="1:29" x14ac:dyDescent="0.25">
      <c r="A742" s="28">
        <f t="shared" si="129"/>
        <v>107</v>
      </c>
      <c r="B742" s="74" t="str">
        <f>IF(ISBLANK('Форма 1'!B742),"",'Форма 1'!B742)</f>
        <v>Пермский городской округ, город Пермь</v>
      </c>
      <c r="C742" s="87" t="s">
        <v>430</v>
      </c>
      <c r="D742" s="29">
        <f>IF(ISBLANK(C742),"Введите адрес",IF(C742='Форма 1'!C742,SUM(E742:K742,M742:S742,Форма2[[#This Row],[19]:[22]]),"Ошибка в адресе!"))</f>
        <v>9644513.4299999997</v>
      </c>
      <c r="E742" s="30" t="str">
        <f>IF(ISNUMBER('Форма 1'!Z742),ROUND('Форма 1'!$I742*VLOOKUP('Форма 1'!$G742,'Предельники 2022'!$B$4:$X$28,'Форма 1'!Z$7),2),"")</f>
        <v/>
      </c>
      <c r="F742" s="30" t="str">
        <f>IF(ISNUMBER('Форма 1'!AA742),ROUND('Форма 1'!$I742*VLOOKUP('Форма 1'!$G742,'Предельники 2022'!$B$4:$X$28,'Форма 1'!AA$7),2),"")</f>
        <v/>
      </c>
      <c r="G742" s="30" t="str">
        <f>IF(ISNUMBER('Форма 1'!AB742),ROUND('Форма 1'!$I742*VLOOKUP('Форма 1'!$G742,'Предельники 2022'!$B$4:$X$28,'Форма 1'!AB$7),2),"")</f>
        <v/>
      </c>
      <c r="H742" s="30">
        <f>IF(ISNUMBER('Форма 1'!AC742),ROUND('Форма 1'!$I742*VLOOKUP('Форма 1'!$G742,'Предельники 2022'!$B$4:$X$28,'Форма 1'!AC$7),2),"")</f>
        <v>386839.66</v>
      </c>
      <c r="I742" s="30" t="str">
        <f>IF(ISNUMBER('Форма 1'!AD742),ROUND('Форма 1'!$I742*VLOOKUP('Форма 1'!$G742,'Предельники 2022'!$B$4:$X$28,'Форма 1'!AD$7),2),"")</f>
        <v/>
      </c>
      <c r="J742" s="30">
        <f>IF(ISNUMBER('Форма 1'!AE742),ROUND('Форма 1'!$I742*VLOOKUP('Форма 1'!$G742,'Предельники 2022'!$B$4:$X$28,'Форма 1'!AE$7),2),"")</f>
        <v>660087.85</v>
      </c>
      <c r="K742" s="30">
        <f>IF(ISNUMBER('Форма 1'!AF742),ROUND('Форма 1'!$I742*VLOOKUP('Форма 1'!$G742,'Предельники 2022'!$B$4:$X$28,'Форма 1'!AF$7),2),"")</f>
        <v>1302103.8700000001</v>
      </c>
      <c r="L742" s="31" t="str">
        <f>IF(ISBLANK('Форма 1'!AG742),"",'Форма 1'!AG742)</f>
        <v/>
      </c>
      <c r="M742" s="32" t="str">
        <f>IF(ISBLANK('Форма 1'!AH742),"",'Форма 1'!AH742)</f>
        <v/>
      </c>
      <c r="N742" s="30" t="str">
        <f>IF(ISNUMBER('Форма 1'!AI742),ROUND('Форма 1'!$I742*VLOOKUP('Форма 1'!$G742,'Предельники 2022'!$B$4:$X$28,'Форма 1'!AI$7),2),"")</f>
        <v/>
      </c>
      <c r="O742" s="30">
        <f>IF(ISNUMBER('Форма 1'!AJ742),ROUND('Форма 1'!$I742*VLOOKUP('Форма 1'!$G742,'Предельники 2022'!$B$4:$X$28,'Форма 1'!AJ$7),2),"")</f>
        <v>5966418.8899999997</v>
      </c>
      <c r="P742" s="30" t="str">
        <f>IF(ISNUMBER('Форма 1'!AK742),ROUND('Форма 1'!$I742*VLOOKUP('Форма 1'!$G742,'Предельники 2022'!$B$4:$X$28,'Форма 1'!AK$7),2),"")</f>
        <v/>
      </c>
      <c r="Q742" s="30" t="str">
        <f>IF(ISNUMBER('Форма 1'!AL742),ROUND('Форма 1'!$I742*VLOOKUP('Форма 1'!$G742,'Предельники 2022'!$B$4:$X$28,'Форма 1'!AL$7),2),"")</f>
        <v/>
      </c>
      <c r="R742" s="30">
        <f>IF(ISNUMBER('Форма 1'!AM742),ROUND('Форма 1'!$I742*VLOOKUP('Форма 1'!$G742,'Предельники 2022'!$B$4:$X$28,'Форма 1'!AM$7),2),"")</f>
        <v>1329063.1599999999</v>
      </c>
      <c r="S742" s="93" t="str">
        <f t="shared" si="130"/>
        <v/>
      </c>
      <c r="T742" s="93" t="str">
        <f>IF(ISNUMBER('Форма 1'!AN742),INDEX('Предельники 2022'!$C$4:$X$28,MATCH('Форма 1'!$G742,'Предельники 2022'!$B$4:$B$28,0),MATCH(T$5,'Предельники 2022'!$C$3:$X$3,0)),"")</f>
        <v/>
      </c>
      <c r="U742" s="93" t="str">
        <f>IF(ISNUMBER('Форма 1'!AO742),INDEX('Предельники 2022'!$C$4:$X$28,MATCH('Форма 1'!$G742,'Предельники 2022'!$B$4:$B$28,0),MATCH(U$5,'Предельники 2022'!$C$3:$X$3,0)),"")</f>
        <v/>
      </c>
      <c r="V742" s="93" t="str">
        <f>IF(ISNUMBER('Форма 1'!AP742),INDEX('Предельники 2022'!$C$4:$X$28,MATCH('Форма 1'!$G742,'Предельники 2022'!$B$4:$B$28,0),MATCH(V$5,'Предельники 2022'!$C$3:$X$3,0)),"")</f>
        <v/>
      </c>
      <c r="W742" s="93" t="str">
        <f>IF(ISNUMBER('Форма 1'!AQ742),INDEX('Предельники 2022'!$C$4:$X$28,MATCH('Форма 1'!$G742,'Предельники 2022'!$B$4:$B$28,0),MATCH(W$5,'Предельники 2022'!$C$3:$X$3,0)),"")</f>
        <v/>
      </c>
      <c r="X742" s="30" t="str">
        <f>IF(ISNUMBER('Форма 1'!AR742),ROUND('Форма 1'!$I742*VLOOKUP('Форма 1'!$G742,'Предельники 2022'!$B$4:$X$28,'Форма 1'!AR$7),2),"")</f>
        <v/>
      </c>
      <c r="Y742" s="30" t="str">
        <f>IF(ISNUMBER('Форма 1'!AS742),ROUND('Форма 1'!$I742*VLOOKUP('Форма 1'!$G742,'Предельники 2022'!$B$4:$X$28,'Форма 1'!AS$7),2),"")</f>
        <v/>
      </c>
      <c r="Z742" s="30" t="str">
        <f>IF(ISNUMBER('Форма 1'!AT742),ROUND('Форма 1'!$I742*VLOOKUP('Форма 1'!$G742,'Предельники 2022'!$B$4:$X$28,'Форма 1'!AT$7),2),"")</f>
        <v/>
      </c>
      <c r="AA742" s="32"/>
      <c r="AB742" s="128">
        <f>'Форма 1'!T742</f>
        <v>46022</v>
      </c>
      <c r="AC742" s="130" t="str">
        <f>'Форма 1'!U742</f>
        <v>РО</v>
      </c>
    </row>
    <row r="743" spans="1:29" x14ac:dyDescent="0.25">
      <c r="A743" s="28">
        <f t="shared" si="129"/>
        <v>108</v>
      </c>
      <c r="B743" s="74" t="str">
        <f>IF(ISBLANK('Форма 1'!B743),"",'Форма 1'!B743)</f>
        <v>Пермский городской округ, город Пермь</v>
      </c>
      <c r="C743" s="87" t="s">
        <v>395</v>
      </c>
      <c r="D743" s="29">
        <f>IF(ISBLANK(C743),"Введите адрес",IF(C743='Форма 1'!C743,SUM(E743:K743,M743:S743,Форма2[[#This Row],[19]:[22]]),"Ошибка в адресе!"))</f>
        <v>4993191.01</v>
      </c>
      <c r="E743" s="30" t="str">
        <f>IF(ISNUMBER('Форма 1'!Z743),ROUND('Форма 1'!$I743*VLOOKUP('Форма 1'!$G743,'Предельники 2022'!$B$4:$X$28,'Форма 1'!Z$7),2),"")</f>
        <v/>
      </c>
      <c r="F743" s="30">
        <f>IF(ISNUMBER('Форма 1'!AA743),ROUND('Форма 1'!$I743*VLOOKUP('Форма 1'!$G743,'Предельники 2022'!$B$4:$X$28,'Форма 1'!AA$7),2),"")</f>
        <v>4993191.01</v>
      </c>
      <c r="G743" s="30" t="str">
        <f>IF(ISNUMBER('Форма 1'!AB743),ROUND('Форма 1'!$I743*VLOOKUP('Форма 1'!$G743,'Предельники 2022'!$B$4:$X$28,'Форма 1'!AB$7),2),"")</f>
        <v/>
      </c>
      <c r="H743" s="30" t="str">
        <f>IF(ISNUMBER('Форма 1'!AC743),ROUND('Форма 1'!$I743*VLOOKUP('Форма 1'!$G743,'Предельники 2022'!$B$4:$X$28,'Форма 1'!AC$7),2),"")</f>
        <v/>
      </c>
      <c r="I743" s="30" t="str">
        <f>IF(ISNUMBER('Форма 1'!AD743),ROUND('Форма 1'!$I743*VLOOKUP('Форма 1'!$G743,'Предельники 2022'!$B$4:$X$28,'Форма 1'!AD$7),2),"")</f>
        <v/>
      </c>
      <c r="J743" s="30" t="str">
        <f>IF(ISNUMBER('Форма 1'!AE743),ROUND('Форма 1'!$I743*VLOOKUP('Форма 1'!$G743,'Предельники 2022'!$B$4:$X$28,'Форма 1'!AE$7),2),"")</f>
        <v/>
      </c>
      <c r="K743" s="30" t="str">
        <f>IF(ISNUMBER('Форма 1'!AF743),ROUND('Форма 1'!$I743*VLOOKUP('Форма 1'!$G743,'Предельники 2022'!$B$4:$X$28,'Форма 1'!AF$7),2),"")</f>
        <v/>
      </c>
      <c r="L743" s="31" t="str">
        <f>IF(ISBLANK('Форма 1'!AG743),"",'Форма 1'!AG743)</f>
        <v/>
      </c>
      <c r="M743" s="32" t="str">
        <f>IF(ISBLANK('Форма 1'!AH743),"",'Форма 1'!AH743)</f>
        <v/>
      </c>
      <c r="N743" s="30" t="str">
        <f>IF(ISNUMBER('Форма 1'!AI743),ROUND('Форма 1'!$I743*VLOOKUP('Форма 1'!$G743,'Предельники 2022'!$B$4:$X$28,'Форма 1'!AI$7),2),"")</f>
        <v/>
      </c>
      <c r="O743" s="30" t="str">
        <f>IF(ISNUMBER('Форма 1'!AJ743),ROUND('Форма 1'!$I743*VLOOKUP('Форма 1'!$G743,'Предельники 2022'!$B$4:$X$28,'Форма 1'!AJ$7),2),"")</f>
        <v/>
      </c>
      <c r="P743" s="30" t="str">
        <f>IF(ISNUMBER('Форма 1'!AK743),ROUND('Форма 1'!$I743*VLOOKUP('Форма 1'!$G743,'Предельники 2022'!$B$4:$X$28,'Форма 1'!AK$7),2),"")</f>
        <v/>
      </c>
      <c r="Q743" s="30" t="str">
        <f>IF(ISNUMBER('Форма 1'!AL743),ROUND('Форма 1'!$I743*VLOOKUP('Форма 1'!$G743,'Предельники 2022'!$B$4:$X$28,'Форма 1'!AL$7),2),"")</f>
        <v/>
      </c>
      <c r="R743" s="30" t="str">
        <f>IF(ISNUMBER('Форма 1'!AM743),ROUND('Форма 1'!$I743*VLOOKUP('Форма 1'!$G743,'Предельники 2022'!$B$4:$X$28,'Форма 1'!AM$7),2),"")</f>
        <v/>
      </c>
      <c r="S743" s="93" t="str">
        <f t="shared" si="130"/>
        <v/>
      </c>
      <c r="T743" s="93" t="str">
        <f>IF(ISNUMBER('Форма 1'!AN743),INDEX('Предельники 2022'!$C$4:$X$28,MATCH('Форма 1'!$G743,'Предельники 2022'!$B$4:$B$28,0),MATCH(T$5,'Предельники 2022'!$C$3:$X$3,0)),"")</f>
        <v/>
      </c>
      <c r="U743" s="93" t="str">
        <f>IF(ISNUMBER('Форма 1'!AO743),INDEX('Предельники 2022'!$C$4:$X$28,MATCH('Форма 1'!$G743,'Предельники 2022'!$B$4:$B$28,0),MATCH(U$5,'Предельники 2022'!$C$3:$X$3,0)),"")</f>
        <v/>
      </c>
      <c r="V743" s="93" t="str">
        <f>IF(ISNUMBER('Форма 1'!AP743),INDEX('Предельники 2022'!$C$4:$X$28,MATCH('Форма 1'!$G743,'Предельники 2022'!$B$4:$B$28,0),MATCH(V$5,'Предельники 2022'!$C$3:$X$3,0)),"")</f>
        <v/>
      </c>
      <c r="W743" s="93" t="str">
        <f>IF(ISNUMBER('Форма 1'!AQ743),INDEX('Предельники 2022'!$C$4:$X$28,MATCH('Форма 1'!$G743,'Предельники 2022'!$B$4:$B$28,0),MATCH(W$5,'Предельники 2022'!$C$3:$X$3,0)),"")</f>
        <v/>
      </c>
      <c r="X743" s="30" t="str">
        <f>IF(ISNUMBER('Форма 1'!AR743),ROUND('Форма 1'!$I743*VLOOKUP('Форма 1'!$G743,'Предельники 2022'!$B$4:$X$28,'Форма 1'!AR$7),2),"")</f>
        <v/>
      </c>
      <c r="Y743" s="30" t="str">
        <f>IF(ISNUMBER('Форма 1'!AS743),ROUND('Форма 1'!$I743*VLOOKUP('Форма 1'!$G743,'Предельники 2022'!$B$4:$X$28,'Форма 1'!AS$7),2),"")</f>
        <v/>
      </c>
      <c r="Z743" s="30" t="str">
        <f>IF(ISNUMBER('Форма 1'!AT743),ROUND('Форма 1'!$I743*VLOOKUP('Форма 1'!$G743,'Предельники 2022'!$B$4:$X$28,'Форма 1'!AT$7),2),"")</f>
        <v/>
      </c>
      <c r="AA743" s="32"/>
      <c r="AB743" s="128">
        <f>'Форма 1'!T743</f>
        <v>46022</v>
      </c>
      <c r="AC743" s="130" t="str">
        <f>'Форма 1'!U743</f>
        <v>РО</v>
      </c>
    </row>
    <row r="744" spans="1:29" x14ac:dyDescent="0.25">
      <c r="A744" s="28">
        <f t="shared" si="129"/>
        <v>109</v>
      </c>
      <c r="B744" s="74" t="str">
        <f>IF(ISBLANK('Форма 1'!B744),"",'Форма 1'!B744)</f>
        <v>Пермский городской округ, город Пермь</v>
      </c>
      <c r="C744" s="87" t="s">
        <v>467</v>
      </c>
      <c r="D744" s="29">
        <f>IF(ISBLANK(C744),"Введите адрес",IF(C744='Форма 1'!C744,SUM(E744:K744,M744:S744,Форма2[[#This Row],[19]:[22]]),"Ошибка в адресе!"))</f>
        <v>7860633.5999999996</v>
      </c>
      <c r="E744" s="30" t="str">
        <f>IF(ISNUMBER('Форма 1'!Z744),ROUND('Форма 1'!$I744*VLOOKUP('Форма 1'!$G744,'Предельники 2022'!$B$4:$X$28,'Форма 1'!Z$7),2),"")</f>
        <v/>
      </c>
      <c r="F744" s="30" t="str">
        <f>IF(ISNUMBER('Форма 1'!AA744),ROUND('Форма 1'!$I744*VLOOKUP('Форма 1'!$G744,'Предельники 2022'!$B$4:$X$28,'Форма 1'!AA$7),2),"")</f>
        <v/>
      </c>
      <c r="G744" s="30" t="str">
        <f>IF(ISNUMBER('Форма 1'!AB744),ROUND('Форма 1'!$I744*VLOOKUP('Форма 1'!$G744,'Предельники 2022'!$B$4:$X$28,'Форма 1'!AB$7),2),"")</f>
        <v/>
      </c>
      <c r="H744" s="30" t="str">
        <f>IF(ISNUMBER('Форма 1'!AC744),ROUND('Форма 1'!$I744*VLOOKUP('Форма 1'!$G744,'Предельники 2022'!$B$4:$X$28,'Форма 1'!AC$7),2),"")</f>
        <v/>
      </c>
      <c r="I744" s="30" t="str">
        <f>IF(ISNUMBER('Форма 1'!AD744),ROUND('Форма 1'!$I744*VLOOKUP('Форма 1'!$G744,'Предельники 2022'!$B$4:$X$28,'Форма 1'!AD$7),2),"")</f>
        <v/>
      </c>
      <c r="J744" s="30" t="str">
        <f>IF(ISNUMBER('Форма 1'!AE744),ROUND('Форма 1'!$I744*VLOOKUP('Форма 1'!$G744,'Предельники 2022'!$B$4:$X$28,'Форма 1'!AE$7),2),"")</f>
        <v/>
      </c>
      <c r="K744" s="30" t="str">
        <f>IF(ISNUMBER('Форма 1'!AF744),ROUND('Форма 1'!$I744*VLOOKUP('Форма 1'!$G744,'Предельники 2022'!$B$4:$X$28,'Форма 1'!AF$7),2),"")</f>
        <v/>
      </c>
      <c r="L744" s="31">
        <f>IF(ISBLANK('Форма 1'!AG744),"",'Форма 1'!AG744)</f>
        <v>2</v>
      </c>
      <c r="M744" s="32">
        <f>IF(ISBLANK('Форма 1'!AH744),"",'Форма 1'!AH744)</f>
        <v>7860633.5999999996</v>
      </c>
      <c r="N744" s="30" t="str">
        <f>IF(ISNUMBER('Форма 1'!AI744),ROUND('Форма 1'!$I744*VLOOKUP('Форма 1'!$G744,'Предельники 2022'!$B$4:$X$28,'Форма 1'!AI$7),2),"")</f>
        <v/>
      </c>
      <c r="O744" s="30" t="str">
        <f>IF(ISNUMBER('Форма 1'!AJ744),ROUND('Форма 1'!$I744*VLOOKUP('Форма 1'!$G744,'Предельники 2022'!$B$4:$X$28,'Форма 1'!AJ$7),2),"")</f>
        <v/>
      </c>
      <c r="P744" s="30" t="str">
        <f>IF(ISNUMBER('Форма 1'!AK744),ROUND('Форма 1'!$I744*VLOOKUP('Форма 1'!$G744,'Предельники 2022'!$B$4:$X$28,'Форма 1'!AK$7),2),"")</f>
        <v/>
      </c>
      <c r="Q744" s="30" t="str">
        <f>IF(ISNUMBER('Форма 1'!AL744),ROUND('Форма 1'!$I744*VLOOKUP('Форма 1'!$G744,'Предельники 2022'!$B$4:$X$28,'Форма 1'!AL$7),2),"")</f>
        <v/>
      </c>
      <c r="R744" s="30" t="str">
        <f>IF(ISNUMBER('Форма 1'!AM744),ROUND('Форма 1'!$I744*VLOOKUP('Форма 1'!$G744,'Предельники 2022'!$B$4:$X$28,'Форма 1'!AM$7),2),"")</f>
        <v/>
      </c>
      <c r="S744" s="93" t="str">
        <f t="shared" si="130"/>
        <v/>
      </c>
      <c r="T744" s="93" t="str">
        <f>IF(ISNUMBER('Форма 1'!AN744),INDEX('Предельники 2022'!$C$4:$X$28,MATCH('Форма 1'!$G744,'Предельники 2022'!$B$4:$B$28,0),MATCH(T$5,'Предельники 2022'!$C$3:$X$3,0)),"")</f>
        <v/>
      </c>
      <c r="U744" s="93" t="str">
        <f>IF(ISNUMBER('Форма 1'!AO744),INDEX('Предельники 2022'!$C$4:$X$28,MATCH('Форма 1'!$G744,'Предельники 2022'!$B$4:$B$28,0),MATCH(U$5,'Предельники 2022'!$C$3:$X$3,0)),"")</f>
        <v/>
      </c>
      <c r="V744" s="93" t="str">
        <f>IF(ISNUMBER('Форма 1'!AP744),INDEX('Предельники 2022'!$C$4:$X$28,MATCH('Форма 1'!$G744,'Предельники 2022'!$B$4:$B$28,0),MATCH(V$5,'Предельники 2022'!$C$3:$X$3,0)),"")</f>
        <v/>
      </c>
      <c r="W744" s="93" t="str">
        <f>IF(ISNUMBER('Форма 1'!AQ744),INDEX('Предельники 2022'!$C$4:$X$28,MATCH('Форма 1'!$G744,'Предельники 2022'!$B$4:$B$28,0),MATCH(W$5,'Предельники 2022'!$C$3:$X$3,0)),"")</f>
        <v/>
      </c>
      <c r="X744" s="30" t="str">
        <f>IF(ISNUMBER('Форма 1'!AR744),ROUND('Форма 1'!$I744*VLOOKUP('Форма 1'!$G744,'Предельники 2022'!$B$4:$X$28,'Форма 1'!AR$7),2),"")</f>
        <v/>
      </c>
      <c r="Y744" s="30" t="str">
        <f>IF(ISNUMBER('Форма 1'!AS744),ROUND('Форма 1'!$I744*VLOOKUP('Форма 1'!$G744,'Предельники 2022'!$B$4:$X$28,'Форма 1'!AS$7),2),"")</f>
        <v/>
      </c>
      <c r="Z744" s="30" t="str">
        <f>IF(ISNUMBER('Форма 1'!AT744),ROUND('Форма 1'!$I744*VLOOKUP('Форма 1'!$G744,'Предельники 2022'!$B$4:$X$28,'Форма 1'!AT$7),2),"")</f>
        <v/>
      </c>
      <c r="AA744" s="32"/>
      <c r="AB744" s="128">
        <f>'Форма 1'!T744</f>
        <v>46022</v>
      </c>
      <c r="AC744" s="130" t="str">
        <f>'Форма 1'!U744</f>
        <v>СС</v>
      </c>
    </row>
    <row r="745" spans="1:29" x14ac:dyDescent="0.25">
      <c r="A745" s="28">
        <f t="shared" si="129"/>
        <v>110</v>
      </c>
      <c r="B745" s="74" t="str">
        <f>IF(ISBLANK('Форма 1'!B745),"",'Форма 1'!B745)</f>
        <v>Пермский городской округ, город Пермь</v>
      </c>
      <c r="C745" s="87" t="s">
        <v>468</v>
      </c>
      <c r="D745" s="29">
        <f>IF(ISBLANK(C745),"Введите адрес",IF(C745='Форма 1'!C745,SUM(E745:K745,M745:S745,Форма2[[#This Row],[19]:[22]]),"Ошибка в адресе!"))</f>
        <v>27785089.199999999</v>
      </c>
      <c r="E745" s="30" t="str">
        <f>IF(ISNUMBER('Форма 1'!Z745),ROUND('Форма 1'!$I745*VLOOKUP('Форма 1'!$G745,'Предельники 2022'!$B$4:$X$28,'Форма 1'!Z$7),2),"")</f>
        <v/>
      </c>
      <c r="F745" s="30" t="str">
        <f>IF(ISNUMBER('Форма 1'!AA745),ROUND('Форма 1'!$I745*VLOOKUP('Форма 1'!$G745,'Предельники 2022'!$B$4:$X$28,'Форма 1'!AA$7),2),"")</f>
        <v/>
      </c>
      <c r="G745" s="30" t="str">
        <f>IF(ISNUMBER('Форма 1'!AB745),ROUND('Форма 1'!$I745*VLOOKUP('Форма 1'!$G745,'Предельники 2022'!$B$4:$X$28,'Форма 1'!AB$7),2),"")</f>
        <v/>
      </c>
      <c r="H745" s="30" t="str">
        <f>IF(ISNUMBER('Форма 1'!AC745),ROUND('Форма 1'!$I745*VLOOKUP('Форма 1'!$G745,'Предельники 2022'!$B$4:$X$28,'Форма 1'!AC$7),2),"")</f>
        <v/>
      </c>
      <c r="I745" s="30" t="str">
        <f>IF(ISNUMBER('Форма 1'!AD745),ROUND('Форма 1'!$I745*VLOOKUP('Форма 1'!$G745,'Предельники 2022'!$B$4:$X$28,'Форма 1'!AD$7),2),"")</f>
        <v/>
      </c>
      <c r="J745" s="30" t="str">
        <f>IF(ISNUMBER('Форма 1'!AE745),ROUND('Форма 1'!$I745*VLOOKUP('Форма 1'!$G745,'Предельники 2022'!$B$4:$X$28,'Форма 1'!AE$7),2),"")</f>
        <v/>
      </c>
      <c r="K745" s="30" t="str">
        <f>IF(ISNUMBER('Форма 1'!AF745),ROUND('Форма 1'!$I745*VLOOKUP('Форма 1'!$G745,'Предельники 2022'!$B$4:$X$28,'Форма 1'!AF$7),2),"")</f>
        <v/>
      </c>
      <c r="L745" s="31">
        <f>IF(ISBLANK('Форма 1'!AG745),"",'Форма 1'!AG745)</f>
        <v>10</v>
      </c>
      <c r="M745" s="32">
        <f>IF(ISBLANK('Форма 1'!AH745),"",'Форма 1'!AH745)</f>
        <v>27785089.199999999</v>
      </c>
      <c r="N745" s="30" t="str">
        <f>IF(ISNUMBER('Форма 1'!AI745),ROUND('Форма 1'!$I745*VLOOKUP('Форма 1'!$G745,'Предельники 2022'!$B$4:$X$28,'Форма 1'!AI$7),2),"")</f>
        <v/>
      </c>
      <c r="O745" s="30" t="str">
        <f>IF(ISNUMBER('Форма 1'!AJ745),ROUND('Форма 1'!$I745*VLOOKUP('Форма 1'!$G745,'Предельники 2022'!$B$4:$X$28,'Форма 1'!AJ$7),2),"")</f>
        <v/>
      </c>
      <c r="P745" s="30" t="str">
        <f>IF(ISNUMBER('Форма 1'!AK745),ROUND('Форма 1'!$I745*VLOOKUP('Форма 1'!$G745,'Предельники 2022'!$B$4:$X$28,'Форма 1'!AK$7),2),"")</f>
        <v/>
      </c>
      <c r="Q745" s="30" t="str">
        <f>IF(ISNUMBER('Форма 1'!AL745),ROUND('Форма 1'!$I745*VLOOKUP('Форма 1'!$G745,'Предельники 2022'!$B$4:$X$28,'Форма 1'!AL$7),2),"")</f>
        <v/>
      </c>
      <c r="R745" s="30" t="str">
        <f>IF(ISNUMBER('Форма 1'!AM745),ROUND('Форма 1'!$I745*VLOOKUP('Форма 1'!$G745,'Предельники 2022'!$B$4:$X$28,'Форма 1'!AM$7),2),"")</f>
        <v/>
      </c>
      <c r="S745" s="93" t="str">
        <f t="shared" si="130"/>
        <v/>
      </c>
      <c r="T745" s="93" t="str">
        <f>IF(ISNUMBER('Форма 1'!AN745),INDEX('Предельники 2022'!$C$4:$X$28,MATCH('Форма 1'!$G745,'Предельники 2022'!$B$4:$B$28,0),MATCH(T$5,'Предельники 2022'!$C$3:$X$3,0)),"")</f>
        <v/>
      </c>
      <c r="U745" s="93" t="str">
        <f>IF(ISNUMBER('Форма 1'!AO745),INDEX('Предельники 2022'!$C$4:$X$28,MATCH('Форма 1'!$G745,'Предельники 2022'!$B$4:$B$28,0),MATCH(U$5,'Предельники 2022'!$C$3:$X$3,0)),"")</f>
        <v/>
      </c>
      <c r="V745" s="93" t="str">
        <f>IF(ISNUMBER('Форма 1'!AP745),INDEX('Предельники 2022'!$C$4:$X$28,MATCH('Форма 1'!$G745,'Предельники 2022'!$B$4:$B$28,0),MATCH(V$5,'Предельники 2022'!$C$3:$X$3,0)),"")</f>
        <v/>
      </c>
      <c r="W745" s="93" t="str">
        <f>IF(ISNUMBER('Форма 1'!AQ745),INDEX('Предельники 2022'!$C$4:$X$28,MATCH('Форма 1'!$G745,'Предельники 2022'!$B$4:$B$28,0),MATCH(W$5,'Предельники 2022'!$C$3:$X$3,0)),"")</f>
        <v/>
      </c>
      <c r="X745" s="30" t="str">
        <f>IF(ISNUMBER('Форма 1'!AR745),ROUND('Форма 1'!$I745*VLOOKUP('Форма 1'!$G745,'Предельники 2022'!$B$4:$X$28,'Форма 1'!AR$7),2),"")</f>
        <v/>
      </c>
      <c r="Y745" s="30" t="str">
        <f>IF(ISNUMBER('Форма 1'!AS745),ROUND('Форма 1'!$I745*VLOOKUP('Форма 1'!$G745,'Предельники 2022'!$B$4:$X$28,'Форма 1'!AS$7),2),"")</f>
        <v/>
      </c>
      <c r="Z745" s="30" t="str">
        <f>IF(ISNUMBER('Форма 1'!AT745),ROUND('Форма 1'!$I745*VLOOKUP('Форма 1'!$G745,'Предельники 2022'!$B$4:$X$28,'Форма 1'!AT$7),2),"")</f>
        <v/>
      </c>
      <c r="AA745" s="32"/>
      <c r="AB745" s="128">
        <f>'Форма 1'!T745</f>
        <v>46022</v>
      </c>
      <c r="AC745" s="130" t="str">
        <f>'Форма 1'!U745</f>
        <v>СС</v>
      </c>
    </row>
    <row r="746" spans="1:29" x14ac:dyDescent="0.25">
      <c r="A746" s="28">
        <f t="shared" si="129"/>
        <v>111</v>
      </c>
      <c r="B746" s="74" t="str">
        <f>IF(ISBLANK('Форма 1'!B746),"",'Форма 1'!B746)</f>
        <v>Пермский городской округ, город Пермь</v>
      </c>
      <c r="C746" s="87" t="s">
        <v>396</v>
      </c>
      <c r="D746" s="29">
        <f>IF(ISBLANK(C746),"Введите адрес",IF(C746='Форма 1'!C746,SUM(E746:K746,M746:S746,Форма2[[#This Row],[19]:[22]]),"Ошибка в адресе!"))</f>
        <v>6447241.8799999999</v>
      </c>
      <c r="E746" s="30" t="str">
        <f>IF(ISNUMBER('Форма 1'!Z746),ROUND('Форма 1'!$I746*VLOOKUP('Форма 1'!$G746,'Предельники 2022'!$B$4:$X$28,'Форма 1'!Z$7),2),"")</f>
        <v/>
      </c>
      <c r="F746" s="30">
        <f>IF(ISNUMBER('Форма 1'!AA746),ROUND('Форма 1'!$I746*VLOOKUP('Форма 1'!$G746,'Предельники 2022'!$B$4:$X$28,'Форма 1'!AA$7),2),"")</f>
        <v>5599519.9900000002</v>
      </c>
      <c r="G746" s="30" t="str">
        <f>IF(ISNUMBER('Форма 1'!AB746),ROUND('Форма 1'!$I746*VLOOKUP('Форма 1'!$G746,'Предельники 2022'!$B$4:$X$28,'Форма 1'!AB$7),2),"")</f>
        <v/>
      </c>
      <c r="H746" s="30" t="str">
        <f>IF(ISNUMBER('Форма 1'!AC746),ROUND('Форма 1'!$I746*VLOOKUP('Форма 1'!$G746,'Предельники 2022'!$B$4:$X$28,'Форма 1'!AC$7),2),"")</f>
        <v/>
      </c>
      <c r="I746" s="30" t="str">
        <f>IF(ISNUMBER('Форма 1'!AD746),ROUND('Форма 1'!$I746*VLOOKUP('Форма 1'!$G746,'Предельники 2022'!$B$4:$X$28,'Форма 1'!AD$7),2),"")</f>
        <v/>
      </c>
      <c r="J746" s="30" t="str">
        <f>IF(ISNUMBER('Форма 1'!AE746),ROUND('Форма 1'!$I746*VLOOKUP('Форма 1'!$G746,'Предельники 2022'!$B$4:$X$28,'Форма 1'!AE$7),2),"")</f>
        <v/>
      </c>
      <c r="K746" s="30">
        <f>IF(ISNUMBER('Форма 1'!AF746),ROUND('Форма 1'!$I746*VLOOKUP('Форма 1'!$G746,'Предельники 2022'!$B$4:$X$28,'Форма 1'!AF$7),2),"")</f>
        <v>847721.89</v>
      </c>
      <c r="L746" s="31" t="str">
        <f>IF(ISBLANK('Форма 1'!AG746),"",'Форма 1'!AG746)</f>
        <v/>
      </c>
      <c r="M746" s="32" t="str">
        <f>IF(ISBLANK('Форма 1'!AH746),"",'Форма 1'!AH746)</f>
        <v/>
      </c>
      <c r="N746" s="30" t="str">
        <f>IF(ISNUMBER('Форма 1'!AI746),ROUND('Форма 1'!$I746*VLOOKUP('Форма 1'!$G746,'Предельники 2022'!$B$4:$X$28,'Форма 1'!AI$7),2),"")</f>
        <v/>
      </c>
      <c r="O746" s="30" t="str">
        <f>IF(ISNUMBER('Форма 1'!AJ746),ROUND('Форма 1'!$I746*VLOOKUP('Форма 1'!$G746,'Предельники 2022'!$B$4:$X$28,'Форма 1'!AJ$7),2),"")</f>
        <v/>
      </c>
      <c r="P746" s="30" t="str">
        <f>IF(ISNUMBER('Форма 1'!AK746),ROUND('Форма 1'!$I746*VLOOKUP('Форма 1'!$G746,'Предельники 2022'!$B$4:$X$28,'Форма 1'!AK$7),2),"")</f>
        <v/>
      </c>
      <c r="Q746" s="30" t="str">
        <f>IF(ISNUMBER('Форма 1'!AL746),ROUND('Форма 1'!$I746*VLOOKUP('Форма 1'!$G746,'Предельники 2022'!$B$4:$X$28,'Форма 1'!AL$7),2),"")</f>
        <v/>
      </c>
      <c r="R746" s="30" t="str">
        <f>IF(ISNUMBER('Форма 1'!AM746),ROUND('Форма 1'!$I746*VLOOKUP('Форма 1'!$G746,'Предельники 2022'!$B$4:$X$28,'Форма 1'!AM$7),2),"")</f>
        <v/>
      </c>
      <c r="S746" s="93" t="str">
        <f t="shared" si="130"/>
        <v/>
      </c>
      <c r="T746" s="93" t="str">
        <f>IF(ISNUMBER('Форма 1'!AN746),INDEX('Предельники 2022'!$C$4:$X$28,MATCH('Форма 1'!$G746,'Предельники 2022'!$B$4:$B$28,0),MATCH(T$5,'Предельники 2022'!$C$3:$X$3,0)),"")</f>
        <v/>
      </c>
      <c r="U746" s="93" t="str">
        <f>IF(ISNUMBER('Форма 1'!AO746),INDEX('Предельники 2022'!$C$4:$X$28,MATCH('Форма 1'!$G746,'Предельники 2022'!$B$4:$B$28,0),MATCH(U$5,'Предельники 2022'!$C$3:$X$3,0)),"")</f>
        <v/>
      </c>
      <c r="V746" s="93" t="str">
        <f>IF(ISNUMBER('Форма 1'!AP746),INDEX('Предельники 2022'!$C$4:$X$28,MATCH('Форма 1'!$G746,'Предельники 2022'!$B$4:$B$28,0),MATCH(V$5,'Предельники 2022'!$C$3:$X$3,0)),"")</f>
        <v/>
      </c>
      <c r="W746" s="93" t="str">
        <f>IF(ISNUMBER('Форма 1'!AQ746),INDEX('Предельники 2022'!$C$4:$X$28,MATCH('Форма 1'!$G746,'Предельники 2022'!$B$4:$B$28,0),MATCH(W$5,'Предельники 2022'!$C$3:$X$3,0)),"")</f>
        <v/>
      </c>
      <c r="X746" s="30" t="str">
        <f>IF(ISNUMBER('Форма 1'!AR746),ROUND('Форма 1'!$I746*VLOOKUP('Форма 1'!$G746,'Предельники 2022'!$B$4:$X$28,'Форма 1'!AR$7),2),"")</f>
        <v/>
      </c>
      <c r="Y746" s="30" t="str">
        <f>IF(ISNUMBER('Форма 1'!AS746),ROUND('Форма 1'!$I746*VLOOKUP('Форма 1'!$G746,'Предельники 2022'!$B$4:$X$28,'Форма 1'!AS$7),2),"")</f>
        <v/>
      </c>
      <c r="Z746" s="30" t="str">
        <f>IF(ISNUMBER('Форма 1'!AT746),ROUND('Форма 1'!$I746*VLOOKUP('Форма 1'!$G746,'Предельники 2022'!$B$4:$X$28,'Форма 1'!AT$7),2),"")</f>
        <v/>
      </c>
      <c r="AA746" s="32"/>
      <c r="AB746" s="128">
        <f>'Форма 1'!T746</f>
        <v>46022</v>
      </c>
      <c r="AC746" s="130" t="str">
        <f>'Форма 1'!U746</f>
        <v>РО</v>
      </c>
    </row>
    <row r="747" spans="1:29" x14ac:dyDescent="0.25">
      <c r="A747" s="28">
        <f t="shared" si="129"/>
        <v>112</v>
      </c>
      <c r="B747" s="74" t="str">
        <f>IF(ISBLANK('Форма 1'!B747),"",'Форма 1'!B747)</f>
        <v>Пермский городской округ, город Пермь</v>
      </c>
      <c r="C747" s="87" t="s">
        <v>397</v>
      </c>
      <c r="D747" s="29">
        <f>IF(ISBLANK(C747),"Введите адрес",IF(C747='Форма 1'!C747,SUM(E747:K747,M747:S747,Форма2[[#This Row],[19]:[22]]),"Ошибка в адресе!"))</f>
        <v>8751766.2799999993</v>
      </c>
      <c r="E747" s="30" t="str">
        <f>IF(ISNUMBER('Форма 1'!Z747),ROUND('Форма 1'!$I747*VLOOKUP('Форма 1'!$G747,'Предельники 2022'!$B$4:$X$28,'Форма 1'!Z$7),2),"")</f>
        <v/>
      </c>
      <c r="F747" s="30">
        <f>IF(ISNUMBER('Форма 1'!AA747),ROUND('Форма 1'!$I747*VLOOKUP('Форма 1'!$G747,'Предельники 2022'!$B$4:$X$28,'Форма 1'!AA$7),2),"")</f>
        <v>8751766.2799999993</v>
      </c>
      <c r="G747" s="30" t="str">
        <f>IF(ISNUMBER('Форма 1'!AB747),ROUND('Форма 1'!$I747*VLOOKUP('Форма 1'!$G747,'Предельники 2022'!$B$4:$X$28,'Форма 1'!AB$7),2),"")</f>
        <v/>
      </c>
      <c r="H747" s="30" t="str">
        <f>IF(ISNUMBER('Форма 1'!AC747),ROUND('Форма 1'!$I747*VLOOKUP('Форма 1'!$G747,'Предельники 2022'!$B$4:$X$28,'Форма 1'!AC$7),2),"")</f>
        <v/>
      </c>
      <c r="I747" s="30" t="str">
        <f>IF(ISNUMBER('Форма 1'!AD747),ROUND('Форма 1'!$I747*VLOOKUP('Форма 1'!$G747,'Предельники 2022'!$B$4:$X$28,'Форма 1'!AD$7),2),"")</f>
        <v/>
      </c>
      <c r="J747" s="30" t="str">
        <f>IF(ISNUMBER('Форма 1'!AE747),ROUND('Форма 1'!$I747*VLOOKUP('Форма 1'!$G747,'Предельники 2022'!$B$4:$X$28,'Форма 1'!AE$7),2),"")</f>
        <v/>
      </c>
      <c r="K747" s="30" t="str">
        <f>IF(ISNUMBER('Форма 1'!AF747),ROUND('Форма 1'!$I747*VLOOKUP('Форма 1'!$G747,'Предельники 2022'!$B$4:$X$28,'Форма 1'!AF$7),2),"")</f>
        <v/>
      </c>
      <c r="L747" s="31" t="str">
        <f>IF(ISBLANK('Форма 1'!AG747),"",'Форма 1'!AG747)</f>
        <v/>
      </c>
      <c r="M747" s="32" t="str">
        <f>IF(ISBLANK('Форма 1'!AH747),"",'Форма 1'!AH747)</f>
        <v/>
      </c>
      <c r="N747" s="30" t="str">
        <f>IF(ISNUMBER('Форма 1'!AI747),ROUND('Форма 1'!$I747*VLOOKUP('Форма 1'!$G747,'Предельники 2022'!$B$4:$X$28,'Форма 1'!AI$7),2),"")</f>
        <v/>
      </c>
      <c r="O747" s="30" t="str">
        <f>IF(ISNUMBER('Форма 1'!AJ747),ROUND('Форма 1'!$I747*VLOOKUP('Форма 1'!$G747,'Предельники 2022'!$B$4:$X$28,'Форма 1'!AJ$7),2),"")</f>
        <v/>
      </c>
      <c r="P747" s="30" t="str">
        <f>IF(ISNUMBER('Форма 1'!AK747),ROUND('Форма 1'!$I747*VLOOKUP('Форма 1'!$G747,'Предельники 2022'!$B$4:$X$28,'Форма 1'!AK$7),2),"")</f>
        <v/>
      </c>
      <c r="Q747" s="30" t="str">
        <f>IF(ISNUMBER('Форма 1'!AL747),ROUND('Форма 1'!$I747*VLOOKUP('Форма 1'!$G747,'Предельники 2022'!$B$4:$X$28,'Форма 1'!AL$7),2),"")</f>
        <v/>
      </c>
      <c r="R747" s="30" t="str">
        <f>IF(ISNUMBER('Форма 1'!AM747),ROUND('Форма 1'!$I747*VLOOKUP('Форма 1'!$G747,'Предельники 2022'!$B$4:$X$28,'Форма 1'!AM$7),2),"")</f>
        <v/>
      </c>
      <c r="S747" s="93" t="str">
        <f t="shared" si="130"/>
        <v/>
      </c>
      <c r="T747" s="93" t="str">
        <f>IF(ISNUMBER('Форма 1'!AN747),INDEX('Предельники 2022'!$C$4:$X$28,MATCH('Форма 1'!$G747,'Предельники 2022'!$B$4:$B$28,0),MATCH(T$5,'Предельники 2022'!$C$3:$X$3,0)),"")</f>
        <v/>
      </c>
      <c r="U747" s="93" t="str">
        <f>IF(ISNUMBER('Форма 1'!AO747),INDEX('Предельники 2022'!$C$4:$X$28,MATCH('Форма 1'!$G747,'Предельники 2022'!$B$4:$B$28,0),MATCH(U$5,'Предельники 2022'!$C$3:$X$3,0)),"")</f>
        <v/>
      </c>
      <c r="V747" s="93" t="str">
        <f>IF(ISNUMBER('Форма 1'!AP747),INDEX('Предельники 2022'!$C$4:$X$28,MATCH('Форма 1'!$G747,'Предельники 2022'!$B$4:$B$28,0),MATCH(V$5,'Предельники 2022'!$C$3:$X$3,0)),"")</f>
        <v/>
      </c>
      <c r="W747" s="93" t="str">
        <f>IF(ISNUMBER('Форма 1'!AQ747),INDEX('Предельники 2022'!$C$4:$X$28,MATCH('Форма 1'!$G747,'Предельники 2022'!$B$4:$B$28,0),MATCH(W$5,'Предельники 2022'!$C$3:$X$3,0)),"")</f>
        <v/>
      </c>
      <c r="X747" s="30" t="str">
        <f>IF(ISNUMBER('Форма 1'!AR747),ROUND('Форма 1'!$I747*VLOOKUP('Форма 1'!$G747,'Предельники 2022'!$B$4:$X$28,'Форма 1'!AR$7),2),"")</f>
        <v/>
      </c>
      <c r="Y747" s="30" t="str">
        <f>IF(ISNUMBER('Форма 1'!AS747),ROUND('Форма 1'!$I747*VLOOKUP('Форма 1'!$G747,'Предельники 2022'!$B$4:$X$28,'Форма 1'!AS$7),2),"")</f>
        <v/>
      </c>
      <c r="Z747" s="30" t="str">
        <f>IF(ISNUMBER('Форма 1'!AT747),ROUND('Форма 1'!$I747*VLOOKUP('Форма 1'!$G747,'Предельники 2022'!$B$4:$X$28,'Форма 1'!AT$7),2),"")</f>
        <v/>
      </c>
      <c r="AA747" s="32"/>
      <c r="AB747" s="128">
        <f>'Форма 1'!T747</f>
        <v>46022</v>
      </c>
      <c r="AC747" s="130" t="str">
        <f>'Форма 1'!U747</f>
        <v>СС</v>
      </c>
    </row>
    <row r="748" spans="1:29" x14ac:dyDescent="0.25">
      <c r="A748" s="28">
        <f t="shared" si="129"/>
        <v>113</v>
      </c>
      <c r="B748" s="74" t="str">
        <f>IF(ISBLANK('Форма 1'!B748),"",'Форма 1'!B748)</f>
        <v>Пермский городской округ, город Пермь</v>
      </c>
      <c r="C748" s="87" t="s">
        <v>431</v>
      </c>
      <c r="D748" s="29">
        <f>IF(ISBLANK(C748),"Введите адрес",IF(C748='Форма 1'!C748,SUM(E748:K748,M748:S748,Форма2[[#This Row],[19]:[22]]),"Ошибка в адресе!"))</f>
        <v>4517544.2200000007</v>
      </c>
      <c r="E748" s="30" t="str">
        <f>IF(ISNUMBER('Форма 1'!Z748),ROUND('Форма 1'!$I748*VLOOKUP('Форма 1'!$G748,'Предельники 2022'!$B$4:$X$28,'Форма 1'!Z$7),2),"")</f>
        <v/>
      </c>
      <c r="F748" s="30" t="str">
        <f>IF(ISNUMBER('Форма 1'!AA748),ROUND('Форма 1'!$I748*VLOOKUP('Форма 1'!$G748,'Предельники 2022'!$B$4:$X$28,'Форма 1'!AA$7),2),"")</f>
        <v/>
      </c>
      <c r="G748" s="30" t="str">
        <f>IF(ISNUMBER('Форма 1'!AB748),ROUND('Форма 1'!$I748*VLOOKUP('Форма 1'!$G748,'Предельники 2022'!$B$4:$X$28,'Форма 1'!AB$7),2),"")</f>
        <v/>
      </c>
      <c r="H748" s="30">
        <f>IF(ISNUMBER('Форма 1'!AC748),ROUND('Форма 1'!$I748*VLOOKUP('Форма 1'!$G748,'Предельники 2022'!$B$4:$X$28,'Форма 1'!AC$7),2),"")</f>
        <v>897210.98</v>
      </c>
      <c r="I748" s="30">
        <f>IF(ISNUMBER('Форма 1'!AD748),ROUND('Форма 1'!$I748*VLOOKUP('Форма 1'!$G748,'Предельники 2022'!$B$4:$X$28,'Форма 1'!AD$7),2),"")</f>
        <v>2363768.7000000002</v>
      </c>
      <c r="J748" s="30">
        <f>IF(ISNUMBER('Форма 1'!AE748),ROUND('Форма 1'!$I748*VLOOKUP('Форма 1'!$G748,'Предельники 2022'!$B$4:$X$28,'Форма 1'!AE$7),2),"")</f>
        <v>1256564.54</v>
      </c>
      <c r="K748" s="30" t="str">
        <f>IF(ISNUMBER('Форма 1'!AF748),ROUND('Форма 1'!$I748*VLOOKUP('Форма 1'!$G748,'Предельники 2022'!$B$4:$X$28,'Форма 1'!AF$7),2),"")</f>
        <v/>
      </c>
      <c r="L748" s="31" t="str">
        <f>IF(ISBLANK('Форма 1'!AG748),"",'Форма 1'!AG748)</f>
        <v/>
      </c>
      <c r="M748" s="32" t="str">
        <f>IF(ISBLANK('Форма 1'!AH748),"",'Форма 1'!AH748)</f>
        <v/>
      </c>
      <c r="N748" s="30" t="str">
        <f>IF(ISNUMBER('Форма 1'!AI748),ROUND('Форма 1'!$I748*VLOOKUP('Форма 1'!$G748,'Предельники 2022'!$B$4:$X$28,'Форма 1'!AI$7),2),"")</f>
        <v/>
      </c>
      <c r="O748" s="30" t="str">
        <f>IF(ISNUMBER('Форма 1'!AJ748),ROUND('Форма 1'!$I748*VLOOKUP('Форма 1'!$G748,'Предельники 2022'!$B$4:$X$28,'Форма 1'!AJ$7),2),"")</f>
        <v/>
      </c>
      <c r="P748" s="30" t="str">
        <f>IF(ISNUMBER('Форма 1'!AK748),ROUND('Форма 1'!$I748*VLOOKUP('Форма 1'!$G748,'Предельники 2022'!$B$4:$X$28,'Форма 1'!AK$7),2),"")</f>
        <v/>
      </c>
      <c r="Q748" s="30" t="str">
        <f>IF(ISNUMBER('Форма 1'!AL748),ROUND('Форма 1'!$I748*VLOOKUP('Форма 1'!$G748,'Предельники 2022'!$B$4:$X$28,'Форма 1'!AL$7),2),"")</f>
        <v/>
      </c>
      <c r="R748" s="30" t="str">
        <f>IF(ISNUMBER('Форма 1'!AM748),ROUND('Форма 1'!$I748*VLOOKUP('Форма 1'!$G748,'Предельники 2022'!$B$4:$X$28,'Форма 1'!AM$7),2),"")</f>
        <v/>
      </c>
      <c r="S748" s="93" t="str">
        <f t="shared" si="130"/>
        <v/>
      </c>
      <c r="T748" s="93" t="str">
        <f>IF(ISNUMBER('Форма 1'!AN748),INDEX('Предельники 2022'!$C$4:$X$28,MATCH('Форма 1'!$G748,'Предельники 2022'!$B$4:$B$28,0),MATCH(T$5,'Предельники 2022'!$C$3:$X$3,0)),"")</f>
        <v/>
      </c>
      <c r="U748" s="93" t="str">
        <f>IF(ISNUMBER('Форма 1'!AO748),INDEX('Предельники 2022'!$C$4:$X$28,MATCH('Форма 1'!$G748,'Предельники 2022'!$B$4:$B$28,0),MATCH(U$5,'Предельники 2022'!$C$3:$X$3,0)),"")</f>
        <v/>
      </c>
      <c r="V748" s="93" t="str">
        <f>IF(ISNUMBER('Форма 1'!AP748),INDEX('Предельники 2022'!$C$4:$X$28,MATCH('Форма 1'!$G748,'Предельники 2022'!$B$4:$B$28,0),MATCH(V$5,'Предельники 2022'!$C$3:$X$3,0)),"")</f>
        <v/>
      </c>
      <c r="W748" s="93" t="str">
        <f>IF(ISNUMBER('Форма 1'!AQ748),INDEX('Предельники 2022'!$C$4:$X$28,MATCH('Форма 1'!$G748,'Предельники 2022'!$B$4:$B$28,0),MATCH(W$5,'Предельники 2022'!$C$3:$X$3,0)),"")</f>
        <v/>
      </c>
      <c r="X748" s="30" t="str">
        <f>IF(ISNUMBER('Форма 1'!AR748),ROUND('Форма 1'!$I748*VLOOKUP('Форма 1'!$G748,'Предельники 2022'!$B$4:$X$28,'Форма 1'!AR$7),2),"")</f>
        <v/>
      </c>
      <c r="Y748" s="30" t="str">
        <f>IF(ISNUMBER('Форма 1'!AS748),ROUND('Форма 1'!$I748*VLOOKUP('Форма 1'!$G748,'Предельники 2022'!$B$4:$X$28,'Форма 1'!AS$7),2),"")</f>
        <v/>
      </c>
      <c r="Z748" s="30" t="str">
        <f>IF(ISNUMBER('Форма 1'!AT748),ROUND('Форма 1'!$I748*VLOOKUP('Форма 1'!$G748,'Предельники 2022'!$B$4:$X$28,'Форма 1'!AT$7),2),"")</f>
        <v/>
      </c>
      <c r="AA748" s="32"/>
      <c r="AB748" s="128">
        <f>'Форма 1'!T748</f>
        <v>46022</v>
      </c>
      <c r="AC748" s="130" t="str">
        <f>'Форма 1'!U748</f>
        <v>СС</v>
      </c>
    </row>
    <row r="749" spans="1:29" x14ac:dyDescent="0.25">
      <c r="A749" s="28">
        <f t="shared" si="129"/>
        <v>114</v>
      </c>
      <c r="B749" s="74" t="str">
        <f>IF(ISBLANK('Форма 1'!B749),"",'Форма 1'!B749)</f>
        <v>Пермский городской округ, город Пермь</v>
      </c>
      <c r="C749" s="87" t="s">
        <v>352</v>
      </c>
      <c r="D749" s="29">
        <f>IF(ISBLANK(C749),"Введите адрес",IF(C749='Форма 1'!C749,SUM(E749:K749,M749:S749,Форма2[[#This Row],[19]:[22]]),"Ошибка в адресе!"))</f>
        <v>10325323.969999999</v>
      </c>
      <c r="E749" s="30">
        <f>IF(ISNUMBER('Форма 1'!Z749),ROUND('Форма 1'!$I749*VLOOKUP('Форма 1'!$G749,'Предельники 2022'!$B$4:$X$28,'Форма 1'!Z$7),2),"")</f>
        <v>3153720.93</v>
      </c>
      <c r="F749" s="30" t="str">
        <f>IF(ISNUMBER('Форма 1'!AA749),ROUND('Форма 1'!$I749*VLOOKUP('Форма 1'!$G749,'Предельники 2022'!$B$4:$X$28,'Форма 1'!AA$7),2),"")</f>
        <v/>
      </c>
      <c r="G749" s="30" t="str">
        <f>IF(ISNUMBER('Форма 1'!AB749),ROUND('Форма 1'!$I749*VLOOKUP('Форма 1'!$G749,'Предельники 2022'!$B$4:$X$28,'Форма 1'!AB$7),2),"")</f>
        <v/>
      </c>
      <c r="H749" s="30">
        <f>IF(ISNUMBER('Форма 1'!AC749),ROUND('Форма 1'!$I749*VLOOKUP('Форма 1'!$G749,'Предельники 2022'!$B$4:$X$28,'Форма 1'!AC$7),2),"")</f>
        <v>1973161.94</v>
      </c>
      <c r="I749" s="30">
        <f>IF(ISNUMBER('Форма 1'!AD749),ROUND('Форма 1'!$I749*VLOOKUP('Форма 1'!$G749,'Предельники 2022'!$B$4:$X$28,'Форма 1'!AD$7),2),"")</f>
        <v>5198441.0999999996</v>
      </c>
      <c r="J749" s="30" t="str">
        <f>IF(ISNUMBER('Форма 1'!AE749),ROUND('Форма 1'!$I749*VLOOKUP('Форма 1'!$G749,'Предельники 2022'!$B$4:$X$28,'Форма 1'!AE$7),2),"")</f>
        <v/>
      </c>
      <c r="K749" s="30" t="str">
        <f>IF(ISNUMBER('Форма 1'!AF749),ROUND('Форма 1'!$I749*VLOOKUP('Форма 1'!$G749,'Предельники 2022'!$B$4:$X$28,'Форма 1'!AF$7),2),"")</f>
        <v/>
      </c>
      <c r="L749" s="31" t="str">
        <f>IF(ISBLANK('Форма 1'!AG749),"",'Форма 1'!AG749)</f>
        <v/>
      </c>
      <c r="M749" s="32" t="str">
        <f>IF(ISBLANK('Форма 1'!AH749),"",'Форма 1'!AH749)</f>
        <v/>
      </c>
      <c r="N749" s="30" t="str">
        <f>IF(ISNUMBER('Форма 1'!AI749),ROUND('Форма 1'!$I749*VLOOKUP('Форма 1'!$G749,'Предельники 2022'!$B$4:$X$28,'Форма 1'!AI$7),2),"")</f>
        <v/>
      </c>
      <c r="O749" s="30" t="str">
        <f>IF(ISNUMBER('Форма 1'!AJ749),ROUND('Форма 1'!$I749*VLOOKUP('Форма 1'!$G749,'Предельники 2022'!$B$4:$X$28,'Форма 1'!AJ$7),2),"")</f>
        <v/>
      </c>
      <c r="P749" s="30" t="str">
        <f>IF(ISNUMBER('Форма 1'!AK749),ROUND('Форма 1'!$I749*VLOOKUP('Форма 1'!$G749,'Предельники 2022'!$B$4:$X$28,'Форма 1'!AK$7),2),"")</f>
        <v/>
      </c>
      <c r="Q749" s="30" t="str">
        <f>IF(ISNUMBER('Форма 1'!AL749),ROUND('Форма 1'!$I749*VLOOKUP('Форма 1'!$G749,'Предельники 2022'!$B$4:$X$28,'Форма 1'!AL$7),2),"")</f>
        <v/>
      </c>
      <c r="R749" s="30" t="str">
        <f>IF(ISNUMBER('Форма 1'!AM749),ROUND('Форма 1'!$I749*VLOOKUP('Форма 1'!$G749,'Предельники 2022'!$B$4:$X$28,'Форма 1'!AM$7),2),"")</f>
        <v/>
      </c>
      <c r="S749" s="93" t="str">
        <f t="shared" si="130"/>
        <v/>
      </c>
      <c r="T749" s="93" t="str">
        <f>IF(ISNUMBER('Форма 1'!AN749),INDEX('Предельники 2022'!$C$4:$X$28,MATCH('Форма 1'!$G749,'Предельники 2022'!$B$4:$B$28,0),MATCH(T$5,'Предельники 2022'!$C$3:$X$3,0)),"")</f>
        <v/>
      </c>
      <c r="U749" s="93" t="str">
        <f>IF(ISNUMBER('Форма 1'!AO749),INDEX('Предельники 2022'!$C$4:$X$28,MATCH('Форма 1'!$G749,'Предельники 2022'!$B$4:$B$28,0),MATCH(U$5,'Предельники 2022'!$C$3:$X$3,0)),"")</f>
        <v/>
      </c>
      <c r="V749" s="93" t="str">
        <f>IF(ISNUMBER('Форма 1'!AP749),INDEX('Предельники 2022'!$C$4:$X$28,MATCH('Форма 1'!$G749,'Предельники 2022'!$B$4:$B$28,0),MATCH(V$5,'Предельники 2022'!$C$3:$X$3,0)),"")</f>
        <v/>
      </c>
      <c r="W749" s="93" t="str">
        <f>IF(ISNUMBER('Форма 1'!AQ749),INDEX('Предельники 2022'!$C$4:$X$28,MATCH('Форма 1'!$G749,'Предельники 2022'!$B$4:$B$28,0),MATCH(W$5,'Предельники 2022'!$C$3:$X$3,0)),"")</f>
        <v/>
      </c>
      <c r="X749" s="30" t="str">
        <f>IF(ISNUMBER('Форма 1'!AR749),ROUND('Форма 1'!$I749*VLOOKUP('Форма 1'!$G749,'Предельники 2022'!$B$4:$X$28,'Форма 1'!AR$7),2),"")</f>
        <v/>
      </c>
      <c r="Y749" s="30" t="str">
        <f>IF(ISNUMBER('Форма 1'!AS749),ROUND('Форма 1'!$I749*VLOOKUP('Форма 1'!$G749,'Предельники 2022'!$B$4:$X$28,'Форма 1'!AS$7),2),"")</f>
        <v/>
      </c>
      <c r="Z749" s="30" t="str">
        <f>IF(ISNUMBER('Форма 1'!AT749),ROUND('Форма 1'!$I749*VLOOKUP('Форма 1'!$G749,'Предельники 2022'!$B$4:$X$28,'Форма 1'!AT$7),2),"")</f>
        <v/>
      </c>
      <c r="AA749" s="32"/>
      <c r="AB749" s="128">
        <f>'Форма 1'!T749</f>
        <v>46022</v>
      </c>
      <c r="AC749" s="130" t="str">
        <f>'Форма 1'!U749</f>
        <v>СС</v>
      </c>
    </row>
    <row r="750" spans="1:29" x14ac:dyDescent="0.25">
      <c r="A750" s="28">
        <f t="shared" si="129"/>
        <v>115</v>
      </c>
      <c r="B750" s="74" t="str">
        <f>IF(ISBLANK('Форма 1'!B750),"",'Форма 1'!B750)</f>
        <v>Пермский городской округ, город Пермь</v>
      </c>
      <c r="C750" s="87" t="s">
        <v>469</v>
      </c>
      <c r="D750" s="29">
        <f>IF(ISBLANK(C750),"Введите адрес",IF(C750='Форма 1'!C750,SUM(E750:K750,M750:S750,Форма2[[#This Row],[19]:[22]]),"Ошибка в адресе!"))</f>
        <v>3930316.7999999998</v>
      </c>
      <c r="E750" s="30" t="str">
        <f>IF(ISNUMBER('Форма 1'!Z750),ROUND('Форма 1'!$I750*VLOOKUP('Форма 1'!$G750,'Предельники 2022'!$B$4:$X$28,'Форма 1'!Z$7),2),"")</f>
        <v/>
      </c>
      <c r="F750" s="30" t="str">
        <f>IF(ISNUMBER('Форма 1'!AA750),ROUND('Форма 1'!$I750*VLOOKUP('Форма 1'!$G750,'Предельники 2022'!$B$4:$X$28,'Форма 1'!AA$7),2),"")</f>
        <v/>
      </c>
      <c r="G750" s="30" t="str">
        <f>IF(ISNUMBER('Форма 1'!AB750),ROUND('Форма 1'!$I750*VLOOKUP('Форма 1'!$G750,'Предельники 2022'!$B$4:$X$28,'Форма 1'!AB$7),2),"")</f>
        <v/>
      </c>
      <c r="H750" s="30" t="str">
        <f>IF(ISNUMBER('Форма 1'!AC750),ROUND('Форма 1'!$I750*VLOOKUP('Форма 1'!$G750,'Предельники 2022'!$B$4:$X$28,'Форма 1'!AC$7),2),"")</f>
        <v/>
      </c>
      <c r="I750" s="30" t="str">
        <f>IF(ISNUMBER('Форма 1'!AD750),ROUND('Форма 1'!$I750*VLOOKUP('Форма 1'!$G750,'Предельники 2022'!$B$4:$X$28,'Форма 1'!AD$7),2),"")</f>
        <v/>
      </c>
      <c r="J750" s="30" t="str">
        <f>IF(ISNUMBER('Форма 1'!AE750),ROUND('Форма 1'!$I750*VLOOKUP('Форма 1'!$G750,'Предельники 2022'!$B$4:$X$28,'Форма 1'!AE$7),2),"")</f>
        <v/>
      </c>
      <c r="K750" s="30" t="str">
        <f>IF(ISNUMBER('Форма 1'!AF750),ROUND('Форма 1'!$I750*VLOOKUP('Форма 1'!$G750,'Предельники 2022'!$B$4:$X$28,'Форма 1'!AF$7),2),"")</f>
        <v/>
      </c>
      <c r="L750" s="31">
        <f>IF(ISBLANK('Форма 1'!AG750),"",'Форма 1'!AG750)</f>
        <v>1</v>
      </c>
      <c r="M750" s="32">
        <f>IF(ISBLANK('Форма 1'!AH750),"",'Форма 1'!AH750)</f>
        <v>3930316.7999999998</v>
      </c>
      <c r="N750" s="30" t="str">
        <f>IF(ISNUMBER('Форма 1'!AI750),ROUND('Форма 1'!$I750*VLOOKUP('Форма 1'!$G750,'Предельники 2022'!$B$4:$X$28,'Форма 1'!AI$7),2),"")</f>
        <v/>
      </c>
      <c r="O750" s="30" t="str">
        <f>IF(ISNUMBER('Форма 1'!AJ750),ROUND('Форма 1'!$I750*VLOOKUP('Форма 1'!$G750,'Предельники 2022'!$B$4:$X$28,'Форма 1'!AJ$7),2),"")</f>
        <v/>
      </c>
      <c r="P750" s="30" t="str">
        <f>IF(ISNUMBER('Форма 1'!AK750),ROUND('Форма 1'!$I750*VLOOKUP('Форма 1'!$G750,'Предельники 2022'!$B$4:$X$28,'Форма 1'!AK$7),2),"")</f>
        <v/>
      </c>
      <c r="Q750" s="30" t="str">
        <f>IF(ISNUMBER('Форма 1'!AL750),ROUND('Форма 1'!$I750*VLOOKUP('Форма 1'!$G750,'Предельники 2022'!$B$4:$X$28,'Форма 1'!AL$7),2),"")</f>
        <v/>
      </c>
      <c r="R750" s="30" t="str">
        <f>IF(ISNUMBER('Форма 1'!AM750),ROUND('Форма 1'!$I750*VLOOKUP('Форма 1'!$G750,'Предельники 2022'!$B$4:$X$28,'Форма 1'!AM$7),2),"")</f>
        <v/>
      </c>
      <c r="S750" s="93" t="str">
        <f t="shared" si="130"/>
        <v/>
      </c>
      <c r="T750" s="93" t="str">
        <f>IF(ISNUMBER('Форма 1'!AN750),INDEX('Предельники 2022'!$C$4:$X$28,MATCH('Форма 1'!$G750,'Предельники 2022'!$B$4:$B$28,0),MATCH(T$5,'Предельники 2022'!$C$3:$X$3,0)),"")</f>
        <v/>
      </c>
      <c r="U750" s="93" t="str">
        <f>IF(ISNUMBER('Форма 1'!AO750),INDEX('Предельники 2022'!$C$4:$X$28,MATCH('Форма 1'!$G750,'Предельники 2022'!$B$4:$B$28,0),MATCH(U$5,'Предельники 2022'!$C$3:$X$3,0)),"")</f>
        <v/>
      </c>
      <c r="V750" s="93" t="str">
        <f>IF(ISNUMBER('Форма 1'!AP750),INDEX('Предельники 2022'!$C$4:$X$28,MATCH('Форма 1'!$G750,'Предельники 2022'!$B$4:$B$28,0),MATCH(V$5,'Предельники 2022'!$C$3:$X$3,0)),"")</f>
        <v/>
      </c>
      <c r="W750" s="93" t="str">
        <f>IF(ISNUMBER('Форма 1'!AQ750),INDEX('Предельники 2022'!$C$4:$X$28,MATCH('Форма 1'!$G750,'Предельники 2022'!$B$4:$B$28,0),MATCH(W$5,'Предельники 2022'!$C$3:$X$3,0)),"")</f>
        <v/>
      </c>
      <c r="X750" s="30" t="str">
        <f>IF(ISNUMBER('Форма 1'!AR750),ROUND('Форма 1'!$I750*VLOOKUP('Форма 1'!$G750,'Предельники 2022'!$B$4:$X$28,'Форма 1'!AR$7),2),"")</f>
        <v/>
      </c>
      <c r="Y750" s="30" t="str">
        <f>IF(ISNUMBER('Форма 1'!AS750),ROUND('Форма 1'!$I750*VLOOKUP('Форма 1'!$G750,'Предельники 2022'!$B$4:$X$28,'Форма 1'!AS$7),2),"")</f>
        <v/>
      </c>
      <c r="Z750" s="30" t="str">
        <f>IF(ISNUMBER('Форма 1'!AT750),ROUND('Форма 1'!$I750*VLOOKUP('Форма 1'!$G750,'Предельники 2022'!$B$4:$X$28,'Форма 1'!AT$7),2),"")</f>
        <v/>
      </c>
      <c r="AA750" s="32"/>
      <c r="AB750" s="128">
        <f>'Форма 1'!T750</f>
        <v>46022</v>
      </c>
      <c r="AC750" s="130" t="str">
        <f>'Форма 1'!U750</f>
        <v>СС</v>
      </c>
    </row>
    <row r="751" spans="1:29" x14ac:dyDescent="0.25">
      <c r="A751" s="28">
        <f t="shared" si="129"/>
        <v>116</v>
      </c>
      <c r="B751" s="74" t="str">
        <f>IF(ISBLANK('Форма 1'!B751),"",'Форма 1'!B751)</f>
        <v>Пермский городской округ, город Пермь</v>
      </c>
      <c r="C751" s="87" t="s">
        <v>442</v>
      </c>
      <c r="D751" s="29">
        <f>IF(ISBLANK(C751),"Введите адрес",IF(C751='Форма 1'!C751,SUM(E751:K751,M751:S751,Форма2[[#This Row],[19]:[22]]),"Ошибка в адресе!"))</f>
        <v>38822423.249999993</v>
      </c>
      <c r="E751" s="30" t="str">
        <f>IF(ISNUMBER('Форма 1'!Z751),ROUND('Форма 1'!$I751*VLOOKUP('Форма 1'!$G751,'Предельники 2022'!$B$4:$X$28,'Форма 1'!Z$7),2),"")</f>
        <v/>
      </c>
      <c r="F751" s="30" t="str">
        <f>IF(ISNUMBER('Форма 1'!AA751),ROUND('Форма 1'!$I751*VLOOKUP('Форма 1'!$G751,'Предельники 2022'!$B$4:$X$28,'Форма 1'!AA$7),2),"")</f>
        <v/>
      </c>
      <c r="G751" s="30" t="str">
        <f>IF(ISNUMBER('Форма 1'!AB751),ROUND('Форма 1'!$I751*VLOOKUP('Форма 1'!$G751,'Предельники 2022'!$B$4:$X$28,'Форма 1'!AB$7),2),"")</f>
        <v/>
      </c>
      <c r="H751" s="30" t="str">
        <f>IF(ISNUMBER('Форма 1'!AC751),ROUND('Форма 1'!$I751*VLOOKUP('Форма 1'!$G751,'Предельники 2022'!$B$4:$X$28,'Форма 1'!AC$7),2),"")</f>
        <v/>
      </c>
      <c r="I751" s="30" t="str">
        <f>IF(ISNUMBER('Форма 1'!AD751),ROUND('Форма 1'!$I751*VLOOKUP('Форма 1'!$G751,'Предельники 2022'!$B$4:$X$28,'Форма 1'!AD$7),2),"")</f>
        <v/>
      </c>
      <c r="J751" s="30" t="str">
        <f>IF(ISNUMBER('Форма 1'!AE751),ROUND('Форма 1'!$I751*VLOOKUP('Форма 1'!$G751,'Предельники 2022'!$B$4:$X$28,'Форма 1'!AE$7),2),"")</f>
        <v/>
      </c>
      <c r="K751" s="30">
        <f>IF(ISNUMBER('Форма 1'!AF751),ROUND('Форма 1'!$I751*VLOOKUP('Форма 1'!$G751,'Предельники 2022'!$B$4:$X$28,'Форма 1'!AF$7),2),"")</f>
        <v>3690850.48</v>
      </c>
      <c r="L751" s="31" t="str">
        <f>IF(ISBLANK('Форма 1'!AG751),"",'Форма 1'!AG751)</f>
        <v/>
      </c>
      <c r="M751" s="32" t="str">
        <f>IF(ISBLANK('Форма 1'!AH751),"",'Форма 1'!AH751)</f>
        <v/>
      </c>
      <c r="N751" s="30">
        <f>IF(ISNUMBER('Форма 1'!AI751),ROUND('Форма 1'!$I751*VLOOKUP('Форма 1'!$G751,'Предельники 2022'!$B$4:$X$28,'Форма 1'!AI$7),2),"")</f>
        <v>15508321.470000001</v>
      </c>
      <c r="O751" s="30">
        <f>IF(ISNUMBER('Форма 1'!AJ751),ROUND('Форма 1'!$I751*VLOOKUP('Форма 1'!$G751,'Предельники 2022'!$B$4:$X$28,'Форма 1'!AJ$7),2),"")</f>
        <v>16812894.899999999</v>
      </c>
      <c r="P751" s="30" t="str">
        <f>IF(ISNUMBER('Форма 1'!AK751),ROUND('Форма 1'!$I751*VLOOKUP('Форма 1'!$G751,'Предельники 2022'!$B$4:$X$28,'Форма 1'!AK$7),2),"")</f>
        <v/>
      </c>
      <c r="Q751" s="30" t="str">
        <f>IF(ISNUMBER('Форма 1'!AL751),ROUND('Форма 1'!$I751*VLOOKUP('Форма 1'!$G751,'Предельники 2022'!$B$4:$X$28,'Форма 1'!AL$7),2),"")</f>
        <v/>
      </c>
      <c r="R751" s="30">
        <f>IF(ISNUMBER('Форма 1'!AM751),ROUND('Форма 1'!$I751*VLOOKUP('Форма 1'!$G751,'Предельники 2022'!$B$4:$X$28,'Форма 1'!AM$7),2),"")</f>
        <v>2810356.4</v>
      </c>
      <c r="S751" s="93" t="str">
        <f t="shared" si="130"/>
        <v/>
      </c>
      <c r="T751" s="93" t="str">
        <f>IF(ISNUMBER('Форма 1'!AN751),INDEX('Предельники 2022'!$C$4:$X$28,MATCH('Форма 1'!$G751,'Предельники 2022'!$B$4:$B$28,0),MATCH(T$5,'Предельники 2022'!$C$3:$X$3,0)),"")</f>
        <v/>
      </c>
      <c r="U751" s="93" t="str">
        <f>IF(ISNUMBER('Форма 1'!AO751),INDEX('Предельники 2022'!$C$4:$X$28,MATCH('Форма 1'!$G751,'Предельники 2022'!$B$4:$B$28,0),MATCH(U$5,'Предельники 2022'!$C$3:$X$3,0)),"")</f>
        <v/>
      </c>
      <c r="V751" s="93" t="str">
        <f>IF(ISNUMBER('Форма 1'!AP751),INDEX('Предельники 2022'!$C$4:$X$28,MATCH('Форма 1'!$G751,'Предельники 2022'!$B$4:$B$28,0),MATCH(V$5,'Предельники 2022'!$C$3:$X$3,0)),"")</f>
        <v/>
      </c>
      <c r="W751" s="93" t="str">
        <f>IF(ISNUMBER('Форма 1'!AQ751),INDEX('Предельники 2022'!$C$4:$X$28,MATCH('Форма 1'!$G751,'Предельники 2022'!$B$4:$B$28,0),MATCH(W$5,'Предельники 2022'!$C$3:$X$3,0)),"")</f>
        <v/>
      </c>
      <c r="X751" s="30" t="str">
        <f>IF(ISNUMBER('Форма 1'!AR751),ROUND('Форма 1'!$I751*VLOOKUP('Форма 1'!$G751,'Предельники 2022'!$B$4:$X$28,'Форма 1'!AR$7),2),"")</f>
        <v/>
      </c>
      <c r="Y751" s="30" t="str">
        <f>IF(ISNUMBER('Форма 1'!AS751),ROUND('Форма 1'!$I751*VLOOKUP('Форма 1'!$G751,'Предельники 2022'!$B$4:$X$28,'Форма 1'!AS$7),2),"")</f>
        <v/>
      </c>
      <c r="Z751" s="30" t="str">
        <f>IF(ISNUMBER('Форма 1'!AT751),ROUND('Форма 1'!$I751*VLOOKUP('Форма 1'!$G751,'Предельники 2022'!$B$4:$X$28,'Форма 1'!AT$7),2),"")</f>
        <v/>
      </c>
      <c r="AA751" s="32"/>
      <c r="AB751" s="128">
        <f>'Форма 1'!T751</f>
        <v>46022</v>
      </c>
      <c r="AC751" s="130" t="str">
        <f>'Форма 1'!U751</f>
        <v>РО</v>
      </c>
    </row>
    <row r="752" spans="1:29" x14ac:dyDescent="0.25">
      <c r="A752" s="28">
        <f t="shared" si="129"/>
        <v>117</v>
      </c>
      <c r="B752" s="74" t="str">
        <f>IF(ISBLANK('Форма 1'!B752),"",'Форма 1'!B752)</f>
        <v>Пермский городской округ, город Пермь</v>
      </c>
      <c r="C752" s="87" t="s">
        <v>353</v>
      </c>
      <c r="D752" s="29">
        <f>IF(ISBLANK(C752),"Введите адрес",IF(C752='Форма 1'!C752,SUM(E752:K752,M752:S752,Форма2[[#This Row],[19]:[22]]),"Ошибка в адресе!"))</f>
        <v>18757051.84</v>
      </c>
      <c r="E752" s="30">
        <f>IF(ISNUMBER('Форма 1'!Z752),ROUND('Форма 1'!$I752*VLOOKUP('Форма 1'!$G752,'Предельники 2022'!$B$4:$X$28,'Форма 1'!Z$7),2),"")</f>
        <v>7643016.1600000001</v>
      </c>
      <c r="F752" s="30" t="str">
        <f>IF(ISNUMBER('Форма 1'!AA752),ROUND('Форма 1'!$I752*VLOOKUP('Форма 1'!$G752,'Предельники 2022'!$B$4:$X$28,'Форма 1'!AA$7),2),"")</f>
        <v/>
      </c>
      <c r="G752" s="30" t="str">
        <f>IF(ISNUMBER('Форма 1'!AB752),ROUND('Форма 1'!$I752*VLOOKUP('Форма 1'!$G752,'Предельники 2022'!$B$4:$X$28,'Форма 1'!AB$7),2),"")</f>
        <v/>
      </c>
      <c r="H752" s="30" t="str">
        <f>IF(ISNUMBER('Форма 1'!AC752),ROUND('Форма 1'!$I752*VLOOKUP('Форма 1'!$G752,'Предельники 2022'!$B$4:$X$28,'Форма 1'!AC$7),2),"")</f>
        <v/>
      </c>
      <c r="I752" s="30" t="str">
        <f>IF(ISNUMBER('Форма 1'!AD752),ROUND('Форма 1'!$I752*VLOOKUP('Форма 1'!$G752,'Предельники 2022'!$B$4:$X$28,'Форма 1'!AD$7),2),"")</f>
        <v/>
      </c>
      <c r="J752" s="30" t="str">
        <f>IF(ISNUMBER('Форма 1'!AE752),ROUND('Форма 1'!$I752*VLOOKUP('Форма 1'!$G752,'Предельники 2022'!$B$4:$X$28,'Форма 1'!AE$7),2),"")</f>
        <v/>
      </c>
      <c r="K752" s="30" t="str">
        <f>IF(ISNUMBER('Форма 1'!AF752),ROUND('Форма 1'!$I752*VLOOKUP('Форма 1'!$G752,'Предельники 2022'!$B$4:$X$28,'Форма 1'!AF$7),2),"")</f>
        <v/>
      </c>
      <c r="L752" s="31">
        <f>IF(ISBLANK('Форма 1'!AG752),"",'Форма 1'!AG752)</f>
        <v>4</v>
      </c>
      <c r="M752" s="32">
        <f>IF(ISBLANK('Форма 1'!AH752),"",'Форма 1'!AH752)</f>
        <v>11114035.68</v>
      </c>
      <c r="N752" s="30" t="str">
        <f>IF(ISNUMBER('Форма 1'!AI752),ROUND('Форма 1'!$I752*VLOOKUP('Форма 1'!$G752,'Предельники 2022'!$B$4:$X$28,'Форма 1'!AI$7),2),"")</f>
        <v/>
      </c>
      <c r="O752" s="30" t="str">
        <f>IF(ISNUMBER('Форма 1'!AJ752),ROUND('Форма 1'!$I752*VLOOKUP('Форма 1'!$G752,'Предельники 2022'!$B$4:$X$28,'Форма 1'!AJ$7),2),"")</f>
        <v/>
      </c>
      <c r="P752" s="30" t="str">
        <f>IF(ISNUMBER('Форма 1'!AK752),ROUND('Форма 1'!$I752*VLOOKUP('Форма 1'!$G752,'Предельники 2022'!$B$4:$X$28,'Форма 1'!AK$7),2),"")</f>
        <v/>
      </c>
      <c r="Q752" s="30" t="str">
        <f>IF(ISNUMBER('Форма 1'!AL752),ROUND('Форма 1'!$I752*VLOOKUP('Форма 1'!$G752,'Предельники 2022'!$B$4:$X$28,'Форма 1'!AL$7),2),"")</f>
        <v/>
      </c>
      <c r="R752" s="30" t="str">
        <f>IF(ISNUMBER('Форма 1'!AM752),ROUND('Форма 1'!$I752*VLOOKUP('Форма 1'!$G752,'Предельники 2022'!$B$4:$X$28,'Форма 1'!AM$7),2),"")</f>
        <v/>
      </c>
      <c r="S752" s="93" t="str">
        <f t="shared" si="130"/>
        <v/>
      </c>
      <c r="T752" s="93" t="str">
        <f>IF(ISNUMBER('Форма 1'!AN752),INDEX('Предельники 2022'!$C$4:$X$28,MATCH('Форма 1'!$G752,'Предельники 2022'!$B$4:$B$28,0),MATCH(T$5,'Предельники 2022'!$C$3:$X$3,0)),"")</f>
        <v/>
      </c>
      <c r="U752" s="93" t="str">
        <f>IF(ISNUMBER('Форма 1'!AO752),INDEX('Предельники 2022'!$C$4:$X$28,MATCH('Форма 1'!$G752,'Предельники 2022'!$B$4:$B$28,0),MATCH(U$5,'Предельники 2022'!$C$3:$X$3,0)),"")</f>
        <v/>
      </c>
      <c r="V752" s="93" t="str">
        <f>IF(ISNUMBER('Форма 1'!AP752),INDEX('Предельники 2022'!$C$4:$X$28,MATCH('Форма 1'!$G752,'Предельники 2022'!$B$4:$B$28,0),MATCH(V$5,'Предельники 2022'!$C$3:$X$3,0)),"")</f>
        <v/>
      </c>
      <c r="W752" s="93" t="str">
        <f>IF(ISNUMBER('Форма 1'!AQ752),INDEX('Предельники 2022'!$C$4:$X$28,MATCH('Форма 1'!$G752,'Предельники 2022'!$B$4:$B$28,0),MATCH(W$5,'Предельники 2022'!$C$3:$X$3,0)),"")</f>
        <v/>
      </c>
      <c r="X752" s="30" t="str">
        <f>IF(ISNUMBER('Форма 1'!AR752),ROUND('Форма 1'!$I752*VLOOKUP('Форма 1'!$G752,'Предельники 2022'!$B$4:$X$28,'Форма 1'!AR$7),2),"")</f>
        <v/>
      </c>
      <c r="Y752" s="30" t="str">
        <f>IF(ISNUMBER('Форма 1'!AS752),ROUND('Форма 1'!$I752*VLOOKUP('Форма 1'!$G752,'Предельники 2022'!$B$4:$X$28,'Форма 1'!AS$7),2),"")</f>
        <v/>
      </c>
      <c r="Z752" s="30" t="str">
        <f>IF(ISNUMBER('Форма 1'!AT752),ROUND('Форма 1'!$I752*VLOOKUP('Форма 1'!$G752,'Предельники 2022'!$B$4:$X$28,'Форма 1'!AT$7),2),"")</f>
        <v/>
      </c>
      <c r="AA752" s="32"/>
      <c r="AB752" s="128">
        <f>'Форма 1'!T752</f>
        <v>46022</v>
      </c>
      <c r="AC752" s="130" t="str">
        <f>'Форма 1'!U752</f>
        <v>СС</v>
      </c>
    </row>
    <row r="753" spans="1:29" x14ac:dyDescent="0.25">
      <c r="A753" s="28">
        <f t="shared" si="129"/>
        <v>118</v>
      </c>
      <c r="B753" s="74" t="str">
        <f>IF(ISBLANK('Форма 1'!B753),"",'Форма 1'!B753)</f>
        <v>Пермский городской округ, город Пермь</v>
      </c>
      <c r="C753" s="87" t="s">
        <v>1561</v>
      </c>
      <c r="D753" s="29">
        <f>IF(ISBLANK(C753),"Введите адрес",IF(C753='Форма 1'!C753,SUM(E753:K753,M753:S753,Форма2[[#This Row],[19]:[22]]),"Ошибка в адресе!"))</f>
        <v>7999028.9199999999</v>
      </c>
      <c r="E753" s="30" t="str">
        <f>IF(ISNUMBER('Форма 1'!Z753),ROUND('Форма 1'!$I753*VLOOKUP('Форма 1'!$G753,'Предельники 2022'!$B$4:$X$28,'Форма 1'!Z$7),2),"")</f>
        <v/>
      </c>
      <c r="F753" s="30" t="str">
        <f>IF(ISNUMBER('Форма 1'!AA753),ROUND('Форма 1'!$I753*VLOOKUP('Форма 1'!$G753,'Предельники 2022'!$B$4:$X$28,'Форма 1'!AA$7),2),"")</f>
        <v/>
      </c>
      <c r="G753" s="30" t="str">
        <f>IF(ISNUMBER('Форма 1'!AB753),ROUND('Форма 1'!$I753*VLOOKUP('Форма 1'!$G753,'Предельники 2022'!$B$4:$X$28,'Форма 1'!AB$7),2),"")</f>
        <v/>
      </c>
      <c r="H753" s="30" t="str">
        <f>IF(ISNUMBER('Форма 1'!AC753),ROUND('Форма 1'!$I753*VLOOKUP('Форма 1'!$G753,'Предельники 2022'!$B$4:$X$28,'Форма 1'!AC$7),2),"")</f>
        <v/>
      </c>
      <c r="I753" s="30" t="str">
        <f>IF(ISNUMBER('Форма 1'!AD753),ROUND('Форма 1'!$I753*VLOOKUP('Форма 1'!$G753,'Предельники 2022'!$B$4:$X$28,'Форма 1'!AD$7),2),"")</f>
        <v/>
      </c>
      <c r="J753" s="30" t="str">
        <f>IF(ISNUMBER('Форма 1'!AE753),ROUND('Форма 1'!$I753*VLOOKUP('Форма 1'!$G753,'Предельники 2022'!$B$4:$X$28,'Форма 1'!AE$7),2),"")</f>
        <v/>
      </c>
      <c r="K753" s="30" t="str">
        <f>IF(ISNUMBER('Форма 1'!AF753),ROUND('Форма 1'!$I753*VLOOKUP('Форма 1'!$G753,'Предельники 2022'!$B$4:$X$28,'Форма 1'!AF$7),2),"")</f>
        <v/>
      </c>
      <c r="L753" s="31">
        <f>IF(ISBLANK('Форма 1'!AG753),"",'Форма 1'!AG753)</f>
        <v>2</v>
      </c>
      <c r="M753" s="32">
        <f>IF(ISBLANK('Форма 1'!AH753),"",'Форма 1'!AH753)</f>
        <v>7999028.9199999999</v>
      </c>
      <c r="N753" s="30" t="str">
        <f>IF(ISNUMBER('Форма 1'!AI753),ROUND('Форма 1'!$I753*VLOOKUP('Форма 1'!$G753,'Предельники 2022'!$B$4:$X$28,'Форма 1'!AI$7),2),"")</f>
        <v/>
      </c>
      <c r="O753" s="30" t="str">
        <f>IF(ISNUMBER('Форма 1'!AJ753),ROUND('Форма 1'!$I753*VLOOKUP('Форма 1'!$G753,'Предельники 2022'!$B$4:$X$28,'Форма 1'!AJ$7),2),"")</f>
        <v/>
      </c>
      <c r="P753" s="30" t="str">
        <f>IF(ISNUMBER('Форма 1'!AK753),ROUND('Форма 1'!$I753*VLOOKUP('Форма 1'!$G753,'Предельники 2022'!$B$4:$X$28,'Форма 1'!AK$7),2),"")</f>
        <v/>
      </c>
      <c r="Q753" s="30" t="str">
        <f>IF(ISNUMBER('Форма 1'!AL753),ROUND('Форма 1'!$I753*VLOOKUP('Форма 1'!$G753,'Предельники 2022'!$B$4:$X$28,'Форма 1'!AL$7),2),"")</f>
        <v/>
      </c>
      <c r="R753" s="30" t="str">
        <f>IF(ISNUMBER('Форма 1'!AM753),ROUND('Форма 1'!$I753*VLOOKUP('Форма 1'!$G753,'Предельники 2022'!$B$4:$X$28,'Форма 1'!AM$7),2),"")</f>
        <v/>
      </c>
      <c r="S753" s="93" t="str">
        <f t="shared" si="130"/>
        <v/>
      </c>
      <c r="T753" s="93" t="str">
        <f>IF(ISNUMBER('Форма 1'!AN753),INDEX('Предельники 2022'!$C$4:$X$28,MATCH('Форма 1'!$G753,'Предельники 2022'!$B$4:$B$28,0),MATCH(T$5,'Предельники 2022'!$C$3:$X$3,0)),"")</f>
        <v/>
      </c>
      <c r="U753" s="93" t="str">
        <f>IF(ISNUMBER('Форма 1'!AO753),INDEX('Предельники 2022'!$C$4:$X$28,MATCH('Форма 1'!$G753,'Предельники 2022'!$B$4:$B$28,0),MATCH(U$5,'Предельники 2022'!$C$3:$X$3,0)),"")</f>
        <v/>
      </c>
      <c r="V753" s="93" t="str">
        <f>IF(ISNUMBER('Форма 1'!AP753),INDEX('Предельники 2022'!$C$4:$X$28,MATCH('Форма 1'!$G753,'Предельники 2022'!$B$4:$B$28,0),MATCH(V$5,'Предельники 2022'!$C$3:$X$3,0)),"")</f>
        <v/>
      </c>
      <c r="W753" s="93" t="str">
        <f>IF(ISNUMBER('Форма 1'!AQ753),INDEX('Предельники 2022'!$C$4:$X$28,MATCH('Форма 1'!$G753,'Предельники 2022'!$B$4:$B$28,0),MATCH(W$5,'Предельники 2022'!$C$3:$X$3,0)),"")</f>
        <v/>
      </c>
      <c r="X753" s="30" t="str">
        <f>IF(ISNUMBER('Форма 1'!AR753),ROUND('Форма 1'!$I753*VLOOKUP('Форма 1'!$G753,'Предельники 2022'!$B$4:$X$28,'Форма 1'!AR$7),2),"")</f>
        <v/>
      </c>
      <c r="Y753" s="30" t="str">
        <f>IF(ISNUMBER('Форма 1'!AS753),ROUND('Форма 1'!$I753*VLOOKUP('Форма 1'!$G753,'Предельники 2022'!$B$4:$X$28,'Форма 1'!AS$7),2),"")</f>
        <v/>
      </c>
      <c r="Z753" s="30" t="str">
        <f>IF(ISNUMBER('Форма 1'!AT753),ROUND('Форма 1'!$I753*VLOOKUP('Форма 1'!$G753,'Предельники 2022'!$B$4:$X$28,'Форма 1'!AT$7),2),"")</f>
        <v/>
      </c>
      <c r="AA753" s="32"/>
      <c r="AB753" s="128">
        <f>'Форма 1'!T753</f>
        <v>46022</v>
      </c>
      <c r="AC753" s="130" t="str">
        <f>'Форма 1'!U753</f>
        <v>РО</v>
      </c>
    </row>
    <row r="754" spans="1:29" x14ac:dyDescent="0.25">
      <c r="A754" s="28">
        <f t="shared" si="129"/>
        <v>119</v>
      </c>
      <c r="B754" s="74" t="str">
        <f>IF(ISBLANK('Форма 1'!B754),"",'Форма 1'!B754)</f>
        <v>Пермский городской округ, город Пермь</v>
      </c>
      <c r="C754" s="87" t="s">
        <v>513</v>
      </c>
      <c r="D754" s="29">
        <f>IF(ISBLANK(C754),"Введите адрес",IF(C754='Форма 1'!C754,SUM(E754:K754,M754:S754,Форма2[[#This Row],[19]:[22]]),"Ошибка в адресе!"))</f>
        <v>16146470.26</v>
      </c>
      <c r="E754" s="30" t="str">
        <f>IF(ISNUMBER('Форма 1'!Z754),ROUND('Форма 1'!$I754*VLOOKUP('Форма 1'!$G754,'Предельники 2022'!$B$4:$X$28,'Форма 1'!Z$7),2),"")</f>
        <v/>
      </c>
      <c r="F754" s="30" t="str">
        <f>IF(ISNUMBER('Форма 1'!AA754),ROUND('Форма 1'!$I754*VLOOKUP('Форма 1'!$G754,'Предельники 2022'!$B$4:$X$28,'Форма 1'!AA$7),2),"")</f>
        <v/>
      </c>
      <c r="G754" s="30" t="str">
        <f>IF(ISNUMBER('Форма 1'!AB754),ROUND('Форма 1'!$I754*VLOOKUP('Форма 1'!$G754,'Предельники 2022'!$B$4:$X$28,'Форма 1'!AB$7),2),"")</f>
        <v/>
      </c>
      <c r="H754" s="30" t="str">
        <f>IF(ISNUMBER('Форма 1'!AC754),ROUND('Форма 1'!$I754*VLOOKUP('Форма 1'!$G754,'Предельники 2022'!$B$4:$X$28,'Форма 1'!AC$7),2),"")</f>
        <v/>
      </c>
      <c r="I754" s="30" t="str">
        <f>IF(ISNUMBER('Форма 1'!AD754),ROUND('Форма 1'!$I754*VLOOKUP('Форма 1'!$G754,'Предельники 2022'!$B$4:$X$28,'Форма 1'!AD$7),2),"")</f>
        <v/>
      </c>
      <c r="J754" s="30" t="str">
        <f>IF(ISNUMBER('Форма 1'!AE754),ROUND('Форма 1'!$I754*VLOOKUP('Форма 1'!$G754,'Предельники 2022'!$B$4:$X$28,'Форма 1'!AE$7),2),"")</f>
        <v/>
      </c>
      <c r="K754" s="30" t="str">
        <f>IF(ISNUMBER('Форма 1'!AF754),ROUND('Форма 1'!$I754*VLOOKUP('Форма 1'!$G754,'Предельники 2022'!$B$4:$X$28,'Форма 1'!AF$7),2),"")</f>
        <v/>
      </c>
      <c r="L754" s="31" t="str">
        <f>IF(ISBLANK('Форма 1'!AG754),"",'Форма 1'!AG754)</f>
        <v/>
      </c>
      <c r="M754" s="32" t="str">
        <f>IF(ISBLANK('Форма 1'!AH754),"",'Форма 1'!AH754)</f>
        <v/>
      </c>
      <c r="N754" s="30">
        <f>IF(ISNUMBER('Форма 1'!AI754),ROUND('Форма 1'!$I754*VLOOKUP('Форма 1'!$G754,'Предельники 2022'!$B$4:$X$28,'Форма 1'!AI$7),2),"")</f>
        <v>16146470.26</v>
      </c>
      <c r="O754" s="30" t="str">
        <f>IF(ISNUMBER('Форма 1'!AJ754),ROUND('Форма 1'!$I754*VLOOKUP('Форма 1'!$G754,'Предельники 2022'!$B$4:$X$28,'Форма 1'!AJ$7),2),"")</f>
        <v/>
      </c>
      <c r="P754" s="30" t="str">
        <f>IF(ISNUMBER('Форма 1'!AK754),ROUND('Форма 1'!$I754*VLOOKUP('Форма 1'!$G754,'Предельники 2022'!$B$4:$X$28,'Форма 1'!AK$7),2),"")</f>
        <v/>
      </c>
      <c r="Q754" s="30" t="str">
        <f>IF(ISNUMBER('Форма 1'!AL754),ROUND('Форма 1'!$I754*VLOOKUP('Форма 1'!$G754,'Предельники 2022'!$B$4:$X$28,'Форма 1'!AL$7),2),"")</f>
        <v/>
      </c>
      <c r="R754" s="30" t="str">
        <f>IF(ISNUMBER('Форма 1'!AM754),ROUND('Форма 1'!$I754*VLOOKUP('Форма 1'!$G754,'Предельники 2022'!$B$4:$X$28,'Форма 1'!AM$7),2),"")</f>
        <v/>
      </c>
      <c r="S754" s="93" t="str">
        <f t="shared" si="130"/>
        <v/>
      </c>
      <c r="T754" s="93" t="str">
        <f>IF(ISNUMBER('Форма 1'!AN754),INDEX('Предельники 2022'!$C$4:$X$28,MATCH('Форма 1'!$G754,'Предельники 2022'!$B$4:$B$28,0),MATCH(T$5,'Предельники 2022'!$C$3:$X$3,0)),"")</f>
        <v/>
      </c>
      <c r="U754" s="93" t="str">
        <f>IF(ISNUMBER('Форма 1'!AO754),INDEX('Предельники 2022'!$C$4:$X$28,MATCH('Форма 1'!$G754,'Предельники 2022'!$B$4:$B$28,0),MATCH(U$5,'Предельники 2022'!$C$3:$X$3,0)),"")</f>
        <v/>
      </c>
      <c r="V754" s="93" t="str">
        <f>IF(ISNUMBER('Форма 1'!AP754),INDEX('Предельники 2022'!$C$4:$X$28,MATCH('Форма 1'!$G754,'Предельники 2022'!$B$4:$B$28,0),MATCH(V$5,'Предельники 2022'!$C$3:$X$3,0)),"")</f>
        <v/>
      </c>
      <c r="W754" s="93" t="str">
        <f>IF(ISNUMBER('Форма 1'!AQ754),INDEX('Предельники 2022'!$C$4:$X$28,MATCH('Форма 1'!$G754,'Предельники 2022'!$B$4:$B$28,0),MATCH(W$5,'Предельники 2022'!$C$3:$X$3,0)),"")</f>
        <v/>
      </c>
      <c r="X754" s="30" t="str">
        <f>IF(ISNUMBER('Форма 1'!AR754),ROUND('Форма 1'!$I754*VLOOKUP('Форма 1'!$G754,'Предельники 2022'!$B$4:$X$28,'Форма 1'!AR$7),2),"")</f>
        <v/>
      </c>
      <c r="Y754" s="30" t="str">
        <f>IF(ISNUMBER('Форма 1'!AS754),ROUND('Форма 1'!$I754*VLOOKUP('Форма 1'!$G754,'Предельники 2022'!$B$4:$X$28,'Форма 1'!AS$7),2),"")</f>
        <v/>
      </c>
      <c r="Z754" s="30" t="str">
        <f>IF(ISNUMBER('Форма 1'!AT754),ROUND('Форма 1'!$I754*VLOOKUP('Форма 1'!$G754,'Предельники 2022'!$B$4:$X$28,'Форма 1'!AT$7),2),"")</f>
        <v/>
      </c>
      <c r="AA754" s="32"/>
      <c r="AB754" s="128">
        <f>'Форма 1'!T754</f>
        <v>46022</v>
      </c>
      <c r="AC754" s="130" t="str">
        <f>'Форма 1'!U754</f>
        <v>РО</v>
      </c>
    </row>
    <row r="755" spans="1:29" x14ac:dyDescent="0.25">
      <c r="A755" s="28">
        <f t="shared" ref="A755:A817" si="131">IF(NOT(ISERROR("Пермского края"=MID(C755,FIND("Пермского края",C755),14)))=$C$1,0,IF(NOT(ISERROR("город Пермь"=MID(C755,FIND("город Пермь",C755),11)))=$C$1,0,IF(NOT(ISERROR("Итого"=MID(C755,FIND("Итого",C755),5)))=$C$1,0,IF(NOT(ISERROR("Всего"=MID(C755,FIND("Всего",C755),5)))=$C$1,0,A754+1))))</f>
        <v>120</v>
      </c>
      <c r="B755" s="74" t="str">
        <f>IF(ISBLANK('Форма 1'!B755),"",'Форма 1'!B755)</f>
        <v>Пермский городской округ, город Пермь</v>
      </c>
      <c r="C755" s="87" t="s">
        <v>514</v>
      </c>
      <c r="D755" s="29">
        <f>IF(ISBLANK(C755),"Введите адрес",IF(C755='Форма 1'!C755,SUM(E755:K755,M755:S755,Форма2[[#This Row],[19]:[22]]),"Ошибка в адресе!"))</f>
        <v>7993297.6500000004</v>
      </c>
      <c r="E755" s="30" t="str">
        <f>IF(ISNUMBER('Форма 1'!Z755),ROUND('Форма 1'!$I755*VLOOKUP('Форма 1'!$G755,'Предельники 2022'!$B$4:$X$28,'Форма 1'!Z$7),2),"")</f>
        <v/>
      </c>
      <c r="F755" s="30" t="str">
        <f>IF(ISNUMBER('Форма 1'!AA755),ROUND('Форма 1'!$I755*VLOOKUP('Форма 1'!$G755,'Предельники 2022'!$B$4:$X$28,'Форма 1'!AA$7),2),"")</f>
        <v/>
      </c>
      <c r="G755" s="30" t="str">
        <f>IF(ISNUMBER('Форма 1'!AB755),ROUND('Форма 1'!$I755*VLOOKUP('Форма 1'!$G755,'Предельники 2022'!$B$4:$X$28,'Форма 1'!AB$7),2),"")</f>
        <v/>
      </c>
      <c r="H755" s="30" t="str">
        <f>IF(ISNUMBER('Форма 1'!AC755),ROUND('Форма 1'!$I755*VLOOKUP('Форма 1'!$G755,'Предельники 2022'!$B$4:$X$28,'Форма 1'!AC$7),2),"")</f>
        <v/>
      </c>
      <c r="I755" s="30" t="str">
        <f>IF(ISNUMBER('Форма 1'!AD755),ROUND('Форма 1'!$I755*VLOOKUP('Форма 1'!$G755,'Предельники 2022'!$B$4:$X$28,'Форма 1'!AD$7),2),"")</f>
        <v/>
      </c>
      <c r="J755" s="30" t="str">
        <f>IF(ISNUMBER('Форма 1'!AE755),ROUND('Форма 1'!$I755*VLOOKUP('Форма 1'!$G755,'Предельники 2022'!$B$4:$X$28,'Форма 1'!AE$7),2),"")</f>
        <v/>
      </c>
      <c r="K755" s="30" t="str">
        <f>IF(ISNUMBER('Форма 1'!AF755),ROUND('Форма 1'!$I755*VLOOKUP('Форма 1'!$G755,'Предельники 2022'!$B$4:$X$28,'Форма 1'!AF$7),2),"")</f>
        <v/>
      </c>
      <c r="L755" s="31" t="str">
        <f>IF(ISBLANK('Форма 1'!AG755),"",'Форма 1'!AG755)</f>
        <v/>
      </c>
      <c r="M755" s="32" t="str">
        <f>IF(ISBLANK('Форма 1'!AH755),"",'Форма 1'!AH755)</f>
        <v/>
      </c>
      <c r="N755" s="30">
        <f>IF(ISNUMBER('Форма 1'!AI755),ROUND('Форма 1'!$I755*VLOOKUP('Форма 1'!$G755,'Предельники 2022'!$B$4:$X$28,'Форма 1'!AI$7),2),"")</f>
        <v>7993297.6500000004</v>
      </c>
      <c r="O755" s="30" t="str">
        <f>IF(ISNUMBER('Форма 1'!AJ755),ROUND('Форма 1'!$I755*VLOOKUP('Форма 1'!$G755,'Предельники 2022'!$B$4:$X$28,'Форма 1'!AJ$7),2),"")</f>
        <v/>
      </c>
      <c r="P755" s="30" t="str">
        <f>IF(ISNUMBER('Форма 1'!AK755),ROUND('Форма 1'!$I755*VLOOKUP('Форма 1'!$G755,'Предельники 2022'!$B$4:$X$28,'Форма 1'!AK$7),2),"")</f>
        <v/>
      </c>
      <c r="Q755" s="30" t="str">
        <f>IF(ISNUMBER('Форма 1'!AL755),ROUND('Форма 1'!$I755*VLOOKUP('Форма 1'!$G755,'Предельники 2022'!$B$4:$X$28,'Форма 1'!AL$7),2),"")</f>
        <v/>
      </c>
      <c r="R755" s="30" t="str">
        <f>IF(ISNUMBER('Форма 1'!AM755),ROUND('Форма 1'!$I755*VLOOKUP('Форма 1'!$G755,'Предельники 2022'!$B$4:$X$28,'Форма 1'!AM$7),2),"")</f>
        <v/>
      </c>
      <c r="S755" s="93" t="str">
        <f t="shared" ref="S755:S817" si="132">IF(SUM(T755:W755)=0,"",SUM(T755:W755))</f>
        <v/>
      </c>
      <c r="T755" s="93" t="str">
        <f>IF(ISNUMBER('Форма 1'!AN755),INDEX('Предельники 2022'!$C$4:$X$28,MATCH('Форма 1'!$G755,'Предельники 2022'!$B$4:$B$28,0),MATCH(T$5,'Предельники 2022'!$C$3:$X$3,0)),"")</f>
        <v/>
      </c>
      <c r="U755" s="93" t="str">
        <f>IF(ISNUMBER('Форма 1'!AO755),INDEX('Предельники 2022'!$C$4:$X$28,MATCH('Форма 1'!$G755,'Предельники 2022'!$B$4:$B$28,0),MATCH(U$5,'Предельники 2022'!$C$3:$X$3,0)),"")</f>
        <v/>
      </c>
      <c r="V755" s="93" t="str">
        <f>IF(ISNUMBER('Форма 1'!AP755),INDEX('Предельники 2022'!$C$4:$X$28,MATCH('Форма 1'!$G755,'Предельники 2022'!$B$4:$B$28,0),MATCH(V$5,'Предельники 2022'!$C$3:$X$3,0)),"")</f>
        <v/>
      </c>
      <c r="W755" s="93" t="str">
        <f>IF(ISNUMBER('Форма 1'!AQ755),INDEX('Предельники 2022'!$C$4:$X$28,MATCH('Форма 1'!$G755,'Предельники 2022'!$B$4:$B$28,0),MATCH(W$5,'Предельники 2022'!$C$3:$X$3,0)),"")</f>
        <v/>
      </c>
      <c r="X755" s="30" t="str">
        <f>IF(ISNUMBER('Форма 1'!AR755),ROUND('Форма 1'!$I755*VLOOKUP('Форма 1'!$G755,'Предельники 2022'!$B$4:$X$28,'Форма 1'!AR$7),2),"")</f>
        <v/>
      </c>
      <c r="Y755" s="30" t="str">
        <f>IF(ISNUMBER('Форма 1'!AS755),ROUND('Форма 1'!$I755*VLOOKUP('Форма 1'!$G755,'Предельники 2022'!$B$4:$X$28,'Форма 1'!AS$7),2),"")</f>
        <v/>
      </c>
      <c r="Z755" s="30" t="str">
        <f>IF(ISNUMBER('Форма 1'!AT755),ROUND('Форма 1'!$I755*VLOOKUP('Форма 1'!$G755,'Предельники 2022'!$B$4:$X$28,'Форма 1'!AT$7),2),"")</f>
        <v/>
      </c>
      <c r="AA755" s="32"/>
      <c r="AB755" s="128">
        <f>'Форма 1'!T755</f>
        <v>46022</v>
      </c>
      <c r="AC755" s="130" t="str">
        <f>'Форма 1'!U755</f>
        <v>РО</v>
      </c>
    </row>
    <row r="756" spans="1:29" x14ac:dyDescent="0.25">
      <c r="A756" s="28">
        <f t="shared" si="131"/>
        <v>121</v>
      </c>
      <c r="B756" s="74" t="str">
        <f>IF(ISBLANK('Форма 1'!B756),"",'Форма 1'!B756)</f>
        <v>Пермский городской округ, город Пермь</v>
      </c>
      <c r="C756" s="87" t="s">
        <v>443</v>
      </c>
      <c r="D756" s="29">
        <f>IF(ISBLANK(C756),"Введите адрес",IF(C756='Форма 1'!C756,SUM(E756:K756,M756:S756,Форма2[[#This Row],[19]:[22]]),"Ошибка в адресе!"))</f>
        <v>11176273.9</v>
      </c>
      <c r="E756" s="30" t="str">
        <f>IF(ISNUMBER('Форма 1'!Z756),ROUND('Форма 1'!$I756*VLOOKUP('Форма 1'!$G756,'Предельники 2022'!$B$4:$X$28,'Форма 1'!Z$7),2),"")</f>
        <v/>
      </c>
      <c r="F756" s="30" t="str">
        <f>IF(ISNUMBER('Форма 1'!AA756),ROUND('Форма 1'!$I756*VLOOKUP('Форма 1'!$G756,'Предельники 2022'!$B$4:$X$28,'Форма 1'!AA$7),2),"")</f>
        <v/>
      </c>
      <c r="G756" s="30" t="str">
        <f>IF(ISNUMBER('Форма 1'!AB756),ROUND('Форма 1'!$I756*VLOOKUP('Форма 1'!$G756,'Предельники 2022'!$B$4:$X$28,'Форма 1'!AB$7),2),"")</f>
        <v/>
      </c>
      <c r="H756" s="30" t="str">
        <f>IF(ISNUMBER('Форма 1'!AC756),ROUND('Форма 1'!$I756*VLOOKUP('Форма 1'!$G756,'Предельники 2022'!$B$4:$X$28,'Форма 1'!AC$7),2),"")</f>
        <v/>
      </c>
      <c r="I756" s="30" t="str">
        <f>IF(ISNUMBER('Форма 1'!AD756),ROUND('Форма 1'!$I756*VLOOKUP('Форма 1'!$G756,'Предельники 2022'!$B$4:$X$28,'Форма 1'!AD$7),2),"")</f>
        <v/>
      </c>
      <c r="J756" s="30" t="str">
        <f>IF(ISNUMBER('Форма 1'!AE756),ROUND('Форма 1'!$I756*VLOOKUP('Форма 1'!$G756,'Предельники 2022'!$B$4:$X$28,'Форма 1'!AE$7),2),"")</f>
        <v/>
      </c>
      <c r="K756" s="30">
        <f>IF(ISNUMBER('Форма 1'!AF756),ROUND('Форма 1'!$I756*VLOOKUP('Форма 1'!$G756,'Предельники 2022'!$B$4:$X$28,'Форма 1'!AF$7),2),"")</f>
        <v>1692646.01</v>
      </c>
      <c r="L756" s="31" t="str">
        <f>IF(ISBLANK('Форма 1'!AG756),"",'Форма 1'!AG756)</f>
        <v/>
      </c>
      <c r="M756" s="32" t="str">
        <f>IF(ISBLANK('Форма 1'!AH756),"",'Форма 1'!AH756)</f>
        <v/>
      </c>
      <c r="N756" s="30" t="str">
        <f>IF(ISNUMBER('Форма 1'!AI756),ROUND('Форма 1'!$I756*VLOOKUP('Форма 1'!$G756,'Предельники 2022'!$B$4:$X$28,'Форма 1'!AI$7),2),"")</f>
        <v/>
      </c>
      <c r="O756" s="30">
        <f>IF(ISNUMBER('Форма 1'!AJ756),ROUND('Форма 1'!$I756*VLOOKUP('Форма 1'!$G756,'Предельники 2022'!$B$4:$X$28,'Форма 1'!AJ$7),2),"")</f>
        <v>7755936.6500000004</v>
      </c>
      <c r="P756" s="30" t="str">
        <f>IF(ISNUMBER('Форма 1'!AK756),ROUND('Форма 1'!$I756*VLOOKUP('Форма 1'!$G756,'Предельники 2022'!$B$4:$X$28,'Форма 1'!AK$7),2),"")</f>
        <v/>
      </c>
      <c r="Q756" s="30" t="str">
        <f>IF(ISNUMBER('Форма 1'!AL756),ROUND('Форма 1'!$I756*VLOOKUP('Форма 1'!$G756,'Предельники 2022'!$B$4:$X$28,'Форма 1'!AL$7),2),"")</f>
        <v/>
      </c>
      <c r="R756" s="30">
        <f>IF(ISNUMBER('Форма 1'!AM756),ROUND('Форма 1'!$I756*VLOOKUP('Форма 1'!$G756,'Предельники 2022'!$B$4:$X$28,'Форма 1'!AM$7),2),"")</f>
        <v>1727691.24</v>
      </c>
      <c r="S756" s="93" t="str">
        <f t="shared" si="132"/>
        <v/>
      </c>
      <c r="T756" s="93" t="str">
        <f>IF(ISNUMBER('Форма 1'!AN756),INDEX('Предельники 2022'!$C$4:$X$28,MATCH('Форма 1'!$G756,'Предельники 2022'!$B$4:$B$28,0),MATCH(T$5,'Предельники 2022'!$C$3:$X$3,0)),"")</f>
        <v/>
      </c>
      <c r="U756" s="93" t="str">
        <f>IF(ISNUMBER('Форма 1'!AO756),INDEX('Предельники 2022'!$C$4:$X$28,MATCH('Форма 1'!$G756,'Предельники 2022'!$B$4:$B$28,0),MATCH(U$5,'Предельники 2022'!$C$3:$X$3,0)),"")</f>
        <v/>
      </c>
      <c r="V756" s="93" t="str">
        <f>IF(ISNUMBER('Форма 1'!AP756),INDEX('Предельники 2022'!$C$4:$X$28,MATCH('Форма 1'!$G756,'Предельники 2022'!$B$4:$B$28,0),MATCH(V$5,'Предельники 2022'!$C$3:$X$3,0)),"")</f>
        <v/>
      </c>
      <c r="W756" s="93" t="str">
        <f>IF(ISNUMBER('Форма 1'!AQ756),INDEX('Предельники 2022'!$C$4:$X$28,MATCH('Форма 1'!$G756,'Предельники 2022'!$B$4:$B$28,0),MATCH(W$5,'Предельники 2022'!$C$3:$X$3,0)),"")</f>
        <v/>
      </c>
      <c r="X756" s="30" t="str">
        <f>IF(ISNUMBER('Форма 1'!AR756),ROUND('Форма 1'!$I756*VLOOKUP('Форма 1'!$G756,'Предельники 2022'!$B$4:$X$28,'Форма 1'!AR$7),2),"")</f>
        <v/>
      </c>
      <c r="Y756" s="30" t="str">
        <f>IF(ISNUMBER('Форма 1'!AS756),ROUND('Форма 1'!$I756*VLOOKUP('Форма 1'!$G756,'Предельники 2022'!$B$4:$X$28,'Форма 1'!AS$7),2),"")</f>
        <v/>
      </c>
      <c r="Z756" s="30" t="str">
        <f>IF(ISNUMBER('Форма 1'!AT756),ROUND('Форма 1'!$I756*VLOOKUP('Форма 1'!$G756,'Предельники 2022'!$B$4:$X$28,'Форма 1'!AT$7),2),"")</f>
        <v/>
      </c>
      <c r="AA756" s="32"/>
      <c r="AB756" s="128">
        <f>'Форма 1'!T756</f>
        <v>46022</v>
      </c>
      <c r="AC756" s="130" t="str">
        <f>'Форма 1'!U756</f>
        <v>РО</v>
      </c>
    </row>
    <row r="757" spans="1:29" x14ac:dyDescent="0.25">
      <c r="A757" s="28">
        <f t="shared" si="131"/>
        <v>122</v>
      </c>
      <c r="B757" s="74" t="str">
        <f>IF(ISBLANK('Форма 1'!B757),"",'Форма 1'!B757)</f>
        <v>Пермский городской округ, город Пермь</v>
      </c>
      <c r="C757" s="87" t="s">
        <v>470</v>
      </c>
      <c r="D757" s="29">
        <f>IF(ISBLANK(C757),"Введите адрес",IF(C757='Форма 1'!C757,SUM(E757:K757,M757:S757,Форма2[[#This Row],[19]:[22]]),"Ошибка в адресе!"))</f>
        <v>43233484.799999997</v>
      </c>
      <c r="E757" s="30" t="str">
        <f>IF(ISNUMBER('Форма 1'!Z757),ROUND('Форма 1'!$I757*VLOOKUP('Форма 1'!$G757,'Предельники 2022'!$B$4:$X$28,'Форма 1'!Z$7),2),"")</f>
        <v/>
      </c>
      <c r="F757" s="30" t="str">
        <f>IF(ISNUMBER('Форма 1'!AA757),ROUND('Форма 1'!$I757*VLOOKUP('Форма 1'!$G757,'Предельники 2022'!$B$4:$X$28,'Форма 1'!AA$7),2),"")</f>
        <v/>
      </c>
      <c r="G757" s="30" t="str">
        <f>IF(ISNUMBER('Форма 1'!AB757),ROUND('Форма 1'!$I757*VLOOKUP('Форма 1'!$G757,'Предельники 2022'!$B$4:$X$28,'Форма 1'!AB$7),2),"")</f>
        <v/>
      </c>
      <c r="H757" s="30" t="str">
        <f>IF(ISNUMBER('Форма 1'!AC757),ROUND('Форма 1'!$I757*VLOOKUP('Форма 1'!$G757,'Предельники 2022'!$B$4:$X$28,'Форма 1'!AC$7),2),"")</f>
        <v/>
      </c>
      <c r="I757" s="30" t="str">
        <f>IF(ISNUMBER('Форма 1'!AD757),ROUND('Форма 1'!$I757*VLOOKUP('Форма 1'!$G757,'Предельники 2022'!$B$4:$X$28,'Форма 1'!AD$7),2),"")</f>
        <v/>
      </c>
      <c r="J757" s="30" t="str">
        <f>IF(ISNUMBER('Форма 1'!AE757),ROUND('Форма 1'!$I757*VLOOKUP('Форма 1'!$G757,'Предельники 2022'!$B$4:$X$28,'Форма 1'!AE$7),2),"")</f>
        <v/>
      </c>
      <c r="K757" s="30" t="str">
        <f>IF(ISNUMBER('Форма 1'!AF757),ROUND('Форма 1'!$I757*VLOOKUP('Форма 1'!$G757,'Предельники 2022'!$B$4:$X$28,'Форма 1'!AF$7),2),"")</f>
        <v/>
      </c>
      <c r="L757" s="31">
        <f>IF(ISBLANK('Форма 1'!AG757),"",'Форма 1'!AG757)</f>
        <v>11</v>
      </c>
      <c r="M757" s="32">
        <f>IF(ISBLANK('Форма 1'!AH757),"",'Форма 1'!AH757)</f>
        <v>43233484.799999997</v>
      </c>
      <c r="N757" s="30" t="str">
        <f>IF(ISNUMBER('Форма 1'!AI757),ROUND('Форма 1'!$I757*VLOOKUP('Форма 1'!$G757,'Предельники 2022'!$B$4:$X$28,'Форма 1'!AI$7),2),"")</f>
        <v/>
      </c>
      <c r="O757" s="30" t="str">
        <f>IF(ISNUMBER('Форма 1'!AJ757),ROUND('Форма 1'!$I757*VLOOKUP('Форма 1'!$G757,'Предельники 2022'!$B$4:$X$28,'Форма 1'!AJ$7),2),"")</f>
        <v/>
      </c>
      <c r="P757" s="30" t="str">
        <f>IF(ISNUMBER('Форма 1'!AK757),ROUND('Форма 1'!$I757*VLOOKUP('Форма 1'!$G757,'Предельники 2022'!$B$4:$X$28,'Форма 1'!AK$7),2),"")</f>
        <v/>
      </c>
      <c r="Q757" s="30" t="str">
        <f>IF(ISNUMBER('Форма 1'!AL757),ROUND('Форма 1'!$I757*VLOOKUP('Форма 1'!$G757,'Предельники 2022'!$B$4:$X$28,'Форма 1'!AL$7),2),"")</f>
        <v/>
      </c>
      <c r="R757" s="30" t="str">
        <f>IF(ISNUMBER('Форма 1'!AM757),ROUND('Форма 1'!$I757*VLOOKUP('Форма 1'!$G757,'Предельники 2022'!$B$4:$X$28,'Форма 1'!AM$7),2),"")</f>
        <v/>
      </c>
      <c r="S757" s="93" t="str">
        <f t="shared" si="132"/>
        <v/>
      </c>
      <c r="T757" s="93" t="str">
        <f>IF(ISNUMBER('Форма 1'!AN757),INDEX('Предельники 2022'!$C$4:$X$28,MATCH('Форма 1'!$G757,'Предельники 2022'!$B$4:$B$28,0),MATCH(T$5,'Предельники 2022'!$C$3:$X$3,0)),"")</f>
        <v/>
      </c>
      <c r="U757" s="93" t="str">
        <f>IF(ISNUMBER('Форма 1'!AO757),INDEX('Предельники 2022'!$C$4:$X$28,MATCH('Форма 1'!$G757,'Предельники 2022'!$B$4:$B$28,0),MATCH(U$5,'Предельники 2022'!$C$3:$X$3,0)),"")</f>
        <v/>
      </c>
      <c r="V757" s="93" t="str">
        <f>IF(ISNUMBER('Форма 1'!AP757),INDEX('Предельники 2022'!$C$4:$X$28,MATCH('Форма 1'!$G757,'Предельники 2022'!$B$4:$B$28,0),MATCH(V$5,'Предельники 2022'!$C$3:$X$3,0)),"")</f>
        <v/>
      </c>
      <c r="W757" s="93" t="str">
        <f>IF(ISNUMBER('Форма 1'!AQ757),INDEX('Предельники 2022'!$C$4:$X$28,MATCH('Форма 1'!$G757,'Предельники 2022'!$B$4:$B$28,0),MATCH(W$5,'Предельники 2022'!$C$3:$X$3,0)),"")</f>
        <v/>
      </c>
      <c r="X757" s="30" t="str">
        <f>IF(ISNUMBER('Форма 1'!AR757),ROUND('Форма 1'!$I757*VLOOKUP('Форма 1'!$G757,'Предельники 2022'!$B$4:$X$28,'Форма 1'!AR$7),2),"")</f>
        <v/>
      </c>
      <c r="Y757" s="30" t="str">
        <f>IF(ISNUMBER('Форма 1'!AS757),ROUND('Форма 1'!$I757*VLOOKUP('Форма 1'!$G757,'Предельники 2022'!$B$4:$X$28,'Форма 1'!AS$7),2),"")</f>
        <v/>
      </c>
      <c r="Z757" s="30" t="str">
        <f>IF(ISNUMBER('Форма 1'!AT757),ROUND('Форма 1'!$I757*VLOOKUP('Форма 1'!$G757,'Предельники 2022'!$B$4:$X$28,'Форма 1'!AT$7),2),"")</f>
        <v/>
      </c>
      <c r="AA757" s="32"/>
      <c r="AB757" s="128">
        <f>'Форма 1'!T757</f>
        <v>46022</v>
      </c>
      <c r="AC757" s="130" t="str">
        <f>'Форма 1'!U757</f>
        <v>СС</v>
      </c>
    </row>
    <row r="758" spans="1:29" x14ac:dyDescent="0.25">
      <c r="A758" s="28">
        <f t="shared" si="131"/>
        <v>123</v>
      </c>
      <c r="B758" s="74" t="str">
        <f>IF(ISBLANK('Форма 1'!B758),"",'Форма 1'!B758)</f>
        <v>Пермский городской округ, город Пермь</v>
      </c>
      <c r="C758" s="87" t="s">
        <v>43</v>
      </c>
      <c r="D758" s="29">
        <f>IF(ISBLANK(C758),"Введите адрес",IF(C758='Форма 1'!C758,SUM(E758:K758,M758:S758,Форма2[[#This Row],[19]:[22]]),"Ошибка в адресе!"))</f>
        <v>1835418.4</v>
      </c>
      <c r="E758" s="30">
        <f>IF(ISNUMBER('Форма 1'!Z758),ROUND('Форма 1'!$I758*VLOOKUP('Форма 1'!$G758,'Предельники 2022'!$B$4:$X$28,'Форма 1'!Z$7),2),"")</f>
        <v>1835418.4</v>
      </c>
      <c r="F758" s="30" t="str">
        <f>IF(ISNUMBER('Форма 1'!AA758),ROUND('Форма 1'!$I758*VLOOKUP('Форма 1'!$G758,'Предельники 2022'!$B$4:$X$28,'Форма 1'!AA$7),2),"")</f>
        <v/>
      </c>
      <c r="G758" s="30" t="str">
        <f>IF(ISNUMBER('Форма 1'!AB758),ROUND('Форма 1'!$I758*VLOOKUP('Форма 1'!$G758,'Предельники 2022'!$B$4:$X$28,'Форма 1'!AB$7),2),"")</f>
        <v/>
      </c>
      <c r="H758" s="30" t="str">
        <f>IF(ISNUMBER('Форма 1'!AC758),ROUND('Форма 1'!$I758*VLOOKUP('Форма 1'!$G758,'Предельники 2022'!$B$4:$X$28,'Форма 1'!AC$7),2),"")</f>
        <v/>
      </c>
      <c r="I758" s="30" t="str">
        <f>IF(ISNUMBER('Форма 1'!AD758),ROUND('Форма 1'!$I758*VLOOKUP('Форма 1'!$G758,'Предельники 2022'!$B$4:$X$28,'Форма 1'!AD$7),2),"")</f>
        <v/>
      </c>
      <c r="J758" s="30" t="str">
        <f>IF(ISNUMBER('Форма 1'!AE758),ROUND('Форма 1'!$I758*VLOOKUP('Форма 1'!$G758,'Предельники 2022'!$B$4:$X$28,'Форма 1'!AE$7),2),"")</f>
        <v/>
      </c>
      <c r="K758" s="30" t="str">
        <f>IF(ISNUMBER('Форма 1'!AF758),ROUND('Форма 1'!$I758*VLOOKUP('Форма 1'!$G758,'Предельники 2022'!$B$4:$X$28,'Форма 1'!AF$7),2),"")</f>
        <v/>
      </c>
      <c r="L758" s="31" t="str">
        <f>IF(ISBLANK('Форма 1'!AG758),"",'Форма 1'!AG758)</f>
        <v/>
      </c>
      <c r="M758" s="32" t="str">
        <f>IF(ISBLANK('Форма 1'!AH758),"",'Форма 1'!AH758)</f>
        <v/>
      </c>
      <c r="N758" s="30" t="str">
        <f>IF(ISNUMBER('Форма 1'!AI758),ROUND('Форма 1'!$I758*VLOOKUP('Форма 1'!$G758,'Предельники 2022'!$B$4:$X$28,'Форма 1'!AI$7),2),"")</f>
        <v/>
      </c>
      <c r="O758" s="30" t="str">
        <f>IF(ISNUMBER('Форма 1'!AJ758),ROUND('Форма 1'!$I758*VLOOKUP('Форма 1'!$G758,'Предельники 2022'!$B$4:$X$28,'Форма 1'!AJ$7),2),"")</f>
        <v/>
      </c>
      <c r="P758" s="30" t="str">
        <f>IF(ISNUMBER('Форма 1'!AK758),ROUND('Форма 1'!$I758*VLOOKUP('Форма 1'!$G758,'Предельники 2022'!$B$4:$X$28,'Форма 1'!AK$7),2),"")</f>
        <v/>
      </c>
      <c r="Q758" s="30" t="str">
        <f>IF(ISNUMBER('Форма 1'!AL758),ROUND('Форма 1'!$I758*VLOOKUP('Форма 1'!$G758,'Предельники 2022'!$B$4:$X$28,'Форма 1'!AL$7),2),"")</f>
        <v/>
      </c>
      <c r="R758" s="30" t="str">
        <f>IF(ISNUMBER('Форма 1'!AM758),ROUND('Форма 1'!$I758*VLOOKUP('Форма 1'!$G758,'Предельники 2022'!$B$4:$X$28,'Форма 1'!AM$7),2),"")</f>
        <v/>
      </c>
      <c r="S758" s="93" t="str">
        <f t="shared" si="132"/>
        <v/>
      </c>
      <c r="T758" s="93" t="str">
        <f>IF(ISNUMBER('Форма 1'!AN758),INDEX('Предельники 2022'!$C$4:$X$28,MATCH('Форма 1'!$G758,'Предельники 2022'!$B$4:$B$28,0),MATCH(T$5,'Предельники 2022'!$C$3:$X$3,0)),"")</f>
        <v/>
      </c>
      <c r="U758" s="93" t="str">
        <f>IF(ISNUMBER('Форма 1'!AO758),INDEX('Предельники 2022'!$C$4:$X$28,MATCH('Форма 1'!$G758,'Предельники 2022'!$B$4:$B$28,0),MATCH(U$5,'Предельники 2022'!$C$3:$X$3,0)),"")</f>
        <v/>
      </c>
      <c r="V758" s="93" t="str">
        <f>IF(ISNUMBER('Форма 1'!AP758),INDEX('Предельники 2022'!$C$4:$X$28,MATCH('Форма 1'!$G758,'Предельники 2022'!$B$4:$B$28,0),MATCH(V$5,'Предельники 2022'!$C$3:$X$3,0)),"")</f>
        <v/>
      </c>
      <c r="W758" s="93" t="str">
        <f>IF(ISNUMBER('Форма 1'!AQ758),INDEX('Предельники 2022'!$C$4:$X$28,MATCH('Форма 1'!$G758,'Предельники 2022'!$B$4:$B$28,0),MATCH(W$5,'Предельники 2022'!$C$3:$X$3,0)),"")</f>
        <v/>
      </c>
      <c r="X758" s="30" t="str">
        <f>IF(ISNUMBER('Форма 1'!AR758),ROUND('Форма 1'!$I758*VLOOKUP('Форма 1'!$G758,'Предельники 2022'!$B$4:$X$28,'Форма 1'!AR$7),2),"")</f>
        <v/>
      </c>
      <c r="Y758" s="30" t="str">
        <f>IF(ISNUMBER('Форма 1'!AS758),ROUND('Форма 1'!$I758*VLOOKUP('Форма 1'!$G758,'Предельники 2022'!$B$4:$X$28,'Форма 1'!AS$7),2),"")</f>
        <v/>
      </c>
      <c r="Z758" s="30" t="str">
        <f>IF(ISNUMBER('Форма 1'!AT758),ROUND('Форма 1'!$I758*VLOOKUP('Форма 1'!$G758,'Предельники 2022'!$B$4:$X$28,'Форма 1'!AT$7),2),"")</f>
        <v/>
      </c>
      <c r="AA758" s="32"/>
      <c r="AB758" s="128">
        <f>'Форма 1'!T758</f>
        <v>46022</v>
      </c>
      <c r="AC758" s="130" t="str">
        <f>'Форма 1'!U758</f>
        <v>РО</v>
      </c>
    </row>
    <row r="759" spans="1:29" x14ac:dyDescent="0.25">
      <c r="A759" s="28">
        <f t="shared" si="131"/>
        <v>124</v>
      </c>
      <c r="B759" s="74" t="str">
        <f>IF(ISBLANK('Форма 1'!B759),"",'Форма 1'!B759)</f>
        <v>Пермский городской округ, город Пермь</v>
      </c>
      <c r="C759" s="87" t="s">
        <v>398</v>
      </c>
      <c r="D759" s="29">
        <f>IF(ISBLANK(C759),"Введите адрес",IF(C759='Форма 1'!C759,SUM(E759:K759,M759:S759,Форма2[[#This Row],[19]:[22]]),"Ошибка в адресе!"))</f>
        <v>74427217.870000005</v>
      </c>
      <c r="E759" s="30" t="str">
        <f>IF(ISNUMBER('Форма 1'!Z759),ROUND('Форма 1'!$I759*VLOOKUP('Форма 1'!$G759,'Предельники 2022'!$B$4:$X$28,'Форма 1'!Z$7),2),"")</f>
        <v/>
      </c>
      <c r="F759" s="30">
        <f>IF(ISNUMBER('Форма 1'!AA759),ROUND('Форма 1'!$I759*VLOOKUP('Форма 1'!$G759,'Предельники 2022'!$B$4:$X$28,'Форма 1'!AA$7),2),"")</f>
        <v>14590506.130000001</v>
      </c>
      <c r="G759" s="30" t="str">
        <f>IF(ISNUMBER('Форма 1'!AB759),ROUND('Форма 1'!$I759*VLOOKUP('Форма 1'!$G759,'Предельники 2022'!$B$4:$X$28,'Форма 1'!AB$7),2),"")</f>
        <v/>
      </c>
      <c r="H759" s="30" t="str">
        <f>IF(ISNUMBER('Форма 1'!AC759),ROUND('Форма 1'!$I759*VLOOKUP('Форма 1'!$G759,'Предельники 2022'!$B$4:$X$28,'Форма 1'!AC$7),2),"")</f>
        <v/>
      </c>
      <c r="I759" s="30" t="str">
        <f>IF(ISNUMBER('Форма 1'!AD759),ROUND('Форма 1'!$I759*VLOOKUP('Форма 1'!$G759,'Предельники 2022'!$B$4:$X$28,'Форма 1'!AD$7),2),"")</f>
        <v/>
      </c>
      <c r="J759" s="30" t="str">
        <f>IF(ISNUMBER('Форма 1'!AE759),ROUND('Форма 1'!$I759*VLOOKUP('Форма 1'!$G759,'Предельники 2022'!$B$4:$X$28,'Форма 1'!AE$7),2),"")</f>
        <v/>
      </c>
      <c r="K759" s="30" t="str">
        <f>IF(ISNUMBER('Форма 1'!AF759),ROUND('Форма 1'!$I759*VLOOKUP('Форма 1'!$G759,'Предельники 2022'!$B$4:$X$28,'Форма 1'!AF$7),2),"")</f>
        <v/>
      </c>
      <c r="L759" s="31" t="str">
        <f>IF(ISBLANK('Форма 1'!AG759),"",'Форма 1'!AG759)</f>
        <v/>
      </c>
      <c r="M759" s="32" t="str">
        <f>IF(ISBLANK('Форма 1'!AH759),"",'Форма 1'!AH759)</f>
        <v/>
      </c>
      <c r="N759" s="30">
        <f>IF(ISNUMBER('Форма 1'!AI759),ROUND('Форма 1'!$I759*VLOOKUP('Форма 1'!$G759,'Предельники 2022'!$B$4:$X$28,'Форма 1'!AI$7),2),"")</f>
        <v>26414045.5</v>
      </c>
      <c r="O759" s="30">
        <f>IF(ISNUMBER('Форма 1'!AJ759),ROUND('Форма 1'!$I759*VLOOKUP('Форма 1'!$G759,'Предельники 2022'!$B$4:$X$28,'Форма 1'!AJ$7),2),"")</f>
        <v>28636017.870000001</v>
      </c>
      <c r="P759" s="30" t="str">
        <f>IF(ISNUMBER('Форма 1'!AK759),ROUND('Форма 1'!$I759*VLOOKUP('Форма 1'!$G759,'Предельники 2022'!$B$4:$X$28,'Форма 1'!AK$7),2),"")</f>
        <v/>
      </c>
      <c r="Q759" s="30" t="str">
        <f>IF(ISNUMBER('Форма 1'!AL759),ROUND('Форма 1'!$I759*VLOOKUP('Форма 1'!$G759,'Предельники 2022'!$B$4:$X$28,'Форма 1'!AL$7),2),"")</f>
        <v/>
      </c>
      <c r="R759" s="30">
        <f>IF(ISNUMBER('Форма 1'!AM759),ROUND('Форма 1'!$I759*VLOOKUP('Форма 1'!$G759,'Предельники 2022'!$B$4:$X$28,'Форма 1'!AM$7),2),"")</f>
        <v>4786648.37</v>
      </c>
      <c r="S759" s="93" t="str">
        <f t="shared" si="132"/>
        <v/>
      </c>
      <c r="T759" s="93" t="str">
        <f>IF(ISNUMBER('Форма 1'!AN759),INDEX('Предельники 2022'!$C$4:$X$28,MATCH('Форма 1'!$G759,'Предельники 2022'!$B$4:$B$28,0),MATCH(T$5,'Предельники 2022'!$C$3:$X$3,0)),"")</f>
        <v/>
      </c>
      <c r="U759" s="93" t="str">
        <f>IF(ISNUMBER('Форма 1'!AO759),INDEX('Предельники 2022'!$C$4:$X$28,MATCH('Форма 1'!$G759,'Предельники 2022'!$B$4:$B$28,0),MATCH(U$5,'Предельники 2022'!$C$3:$X$3,0)),"")</f>
        <v/>
      </c>
      <c r="V759" s="93" t="str">
        <f>IF(ISNUMBER('Форма 1'!AP759),INDEX('Предельники 2022'!$C$4:$X$28,MATCH('Форма 1'!$G759,'Предельники 2022'!$B$4:$B$28,0),MATCH(V$5,'Предельники 2022'!$C$3:$X$3,0)),"")</f>
        <v/>
      </c>
      <c r="W759" s="93" t="str">
        <f>IF(ISNUMBER('Форма 1'!AQ759),INDEX('Предельники 2022'!$C$4:$X$28,MATCH('Форма 1'!$G759,'Предельники 2022'!$B$4:$B$28,0),MATCH(W$5,'Предельники 2022'!$C$3:$X$3,0)),"")</f>
        <v/>
      </c>
      <c r="X759" s="30" t="str">
        <f>IF(ISNUMBER('Форма 1'!AR759),ROUND('Форма 1'!$I759*VLOOKUP('Форма 1'!$G759,'Предельники 2022'!$B$4:$X$28,'Форма 1'!AR$7),2),"")</f>
        <v/>
      </c>
      <c r="Y759" s="30" t="str">
        <f>IF(ISNUMBER('Форма 1'!AS759),ROUND('Форма 1'!$I759*VLOOKUP('Форма 1'!$G759,'Предельники 2022'!$B$4:$X$28,'Форма 1'!AS$7),2),"")</f>
        <v/>
      </c>
      <c r="Z759" s="30" t="str">
        <f>IF(ISNUMBER('Форма 1'!AT759),ROUND('Форма 1'!$I759*VLOOKUP('Форма 1'!$G759,'Предельники 2022'!$B$4:$X$28,'Форма 1'!AT$7),2),"")</f>
        <v/>
      </c>
      <c r="AA759" s="32"/>
      <c r="AB759" s="128">
        <f>'Форма 1'!T759</f>
        <v>46022</v>
      </c>
      <c r="AC759" s="130" t="str">
        <f>'Форма 1'!U759</f>
        <v>РО</v>
      </c>
    </row>
    <row r="760" spans="1:29" x14ac:dyDescent="0.25">
      <c r="A760" s="28">
        <f t="shared" si="131"/>
        <v>125</v>
      </c>
      <c r="B760" s="74" t="str">
        <f>IF(ISBLANK('Форма 1'!B760),"",'Форма 1'!B760)</f>
        <v>Пермский городской округ, город Пермь</v>
      </c>
      <c r="C760" s="87" t="s">
        <v>553</v>
      </c>
      <c r="D760" s="29">
        <f>IF(ISBLANK(C760),"Введите адрес",IF(C760='Форма 1'!C760,SUM(E760:K760,M760:S760,Форма2[[#This Row],[19]:[22]]),"Ошибка в адресе!"))</f>
        <v>4646569.41</v>
      </c>
      <c r="E760" s="30" t="str">
        <f>IF(ISNUMBER('Форма 1'!Z760),ROUND('Форма 1'!$I760*VLOOKUP('Форма 1'!$G760,'Предельники 2022'!$B$4:$X$28,'Форма 1'!Z$7),2),"")</f>
        <v/>
      </c>
      <c r="F760" s="30" t="str">
        <f>IF(ISNUMBER('Форма 1'!AA760),ROUND('Форма 1'!$I760*VLOOKUP('Форма 1'!$G760,'Предельники 2022'!$B$4:$X$28,'Форма 1'!AA$7),2),"")</f>
        <v/>
      </c>
      <c r="G760" s="30" t="str">
        <f>IF(ISNUMBER('Форма 1'!AB760),ROUND('Форма 1'!$I760*VLOOKUP('Форма 1'!$G760,'Предельники 2022'!$B$4:$X$28,'Форма 1'!AB$7),2),"")</f>
        <v/>
      </c>
      <c r="H760" s="30" t="str">
        <f>IF(ISNUMBER('Форма 1'!AC760),ROUND('Форма 1'!$I760*VLOOKUP('Форма 1'!$G760,'Предельники 2022'!$B$4:$X$28,'Форма 1'!AC$7),2),"")</f>
        <v/>
      </c>
      <c r="I760" s="30" t="str">
        <f>IF(ISNUMBER('Форма 1'!AD760),ROUND('Форма 1'!$I760*VLOOKUP('Форма 1'!$G760,'Предельники 2022'!$B$4:$X$28,'Форма 1'!AD$7),2),"")</f>
        <v/>
      </c>
      <c r="J760" s="30" t="str">
        <f>IF(ISNUMBER('Форма 1'!AE760),ROUND('Форма 1'!$I760*VLOOKUP('Форма 1'!$G760,'Предельники 2022'!$B$4:$X$28,'Форма 1'!AE$7),2),"")</f>
        <v/>
      </c>
      <c r="K760" s="30" t="str">
        <f>IF(ISNUMBER('Форма 1'!AF760),ROUND('Форма 1'!$I760*VLOOKUP('Форма 1'!$G760,'Предельники 2022'!$B$4:$X$28,'Форма 1'!AF$7),2),"")</f>
        <v/>
      </c>
      <c r="L760" s="31" t="str">
        <f>IF(ISBLANK('Форма 1'!AG760),"",'Форма 1'!AG760)</f>
        <v/>
      </c>
      <c r="M760" s="32" t="str">
        <f>IF(ISBLANK('Форма 1'!AH760),"",'Форма 1'!AH760)</f>
        <v/>
      </c>
      <c r="N760" s="30" t="str">
        <f>IF(ISNUMBER('Форма 1'!AI760),ROUND('Форма 1'!$I760*VLOOKUP('Форма 1'!$G760,'Предельники 2022'!$B$4:$X$28,'Форма 1'!AI$7),2),"")</f>
        <v/>
      </c>
      <c r="O760" s="30">
        <f>IF(ISNUMBER('Форма 1'!AJ760),ROUND('Форма 1'!$I760*VLOOKUP('Форма 1'!$G760,'Предельники 2022'!$B$4:$X$28,'Форма 1'!AJ$7),2),"")</f>
        <v>4646569.41</v>
      </c>
      <c r="P760" s="30" t="str">
        <f>IF(ISNUMBER('Форма 1'!AK760),ROUND('Форма 1'!$I760*VLOOKUP('Форма 1'!$G760,'Предельники 2022'!$B$4:$X$28,'Форма 1'!AK$7),2),"")</f>
        <v/>
      </c>
      <c r="Q760" s="30" t="str">
        <f>IF(ISNUMBER('Форма 1'!AL760),ROUND('Форма 1'!$I760*VLOOKUP('Форма 1'!$G760,'Предельники 2022'!$B$4:$X$28,'Форма 1'!AL$7),2),"")</f>
        <v/>
      </c>
      <c r="R760" s="30" t="str">
        <f>IF(ISNUMBER('Форма 1'!AM760),ROUND('Форма 1'!$I760*VLOOKUP('Форма 1'!$G760,'Предельники 2022'!$B$4:$X$28,'Форма 1'!AM$7),2),"")</f>
        <v/>
      </c>
      <c r="S760" s="93" t="str">
        <f t="shared" si="132"/>
        <v/>
      </c>
      <c r="T760" s="93" t="str">
        <f>IF(ISNUMBER('Форма 1'!AN760),INDEX('Предельники 2022'!$C$4:$X$28,MATCH('Форма 1'!$G760,'Предельники 2022'!$B$4:$B$28,0),MATCH(T$5,'Предельники 2022'!$C$3:$X$3,0)),"")</f>
        <v/>
      </c>
      <c r="U760" s="93" t="str">
        <f>IF(ISNUMBER('Форма 1'!AO760),INDEX('Предельники 2022'!$C$4:$X$28,MATCH('Форма 1'!$G760,'Предельники 2022'!$B$4:$B$28,0),MATCH(U$5,'Предельники 2022'!$C$3:$X$3,0)),"")</f>
        <v/>
      </c>
      <c r="V760" s="93" t="str">
        <f>IF(ISNUMBER('Форма 1'!AP760),INDEX('Предельники 2022'!$C$4:$X$28,MATCH('Форма 1'!$G760,'Предельники 2022'!$B$4:$B$28,0),MATCH(V$5,'Предельники 2022'!$C$3:$X$3,0)),"")</f>
        <v/>
      </c>
      <c r="W760" s="93" t="str">
        <f>IF(ISNUMBER('Форма 1'!AQ760),INDEX('Предельники 2022'!$C$4:$X$28,MATCH('Форма 1'!$G760,'Предельники 2022'!$B$4:$B$28,0),MATCH(W$5,'Предельники 2022'!$C$3:$X$3,0)),"")</f>
        <v/>
      </c>
      <c r="X760" s="30" t="str">
        <f>IF(ISNUMBER('Форма 1'!AR760),ROUND('Форма 1'!$I760*VLOOKUP('Форма 1'!$G760,'Предельники 2022'!$B$4:$X$28,'Форма 1'!AR$7),2),"")</f>
        <v/>
      </c>
      <c r="Y760" s="30" t="str">
        <f>IF(ISNUMBER('Форма 1'!AS760),ROUND('Форма 1'!$I760*VLOOKUP('Форма 1'!$G760,'Предельники 2022'!$B$4:$X$28,'Форма 1'!AS$7),2),"")</f>
        <v/>
      </c>
      <c r="Z760" s="30" t="str">
        <f>IF(ISNUMBER('Форма 1'!AT760),ROUND('Форма 1'!$I760*VLOOKUP('Форма 1'!$G760,'Предельники 2022'!$B$4:$X$28,'Форма 1'!AT$7),2),"")</f>
        <v/>
      </c>
      <c r="AA760" s="32"/>
      <c r="AB760" s="128">
        <f>'Форма 1'!T760</f>
        <v>46022</v>
      </c>
      <c r="AC760" s="130" t="str">
        <f>'Форма 1'!U760</f>
        <v>РО</v>
      </c>
    </row>
    <row r="761" spans="1:29" x14ac:dyDescent="0.25">
      <c r="A761" s="28">
        <f t="shared" si="131"/>
        <v>126</v>
      </c>
      <c r="B761" s="74" t="str">
        <f>IF(ISBLANK('Форма 1'!B761),"",'Форма 1'!B761)</f>
        <v>Пермский городской округ, город Пермь</v>
      </c>
      <c r="C761" s="87" t="s">
        <v>471</v>
      </c>
      <c r="D761" s="29">
        <f>IF(ISBLANK(C761),"Введите адрес",IF(C761='Форма 1'!C761,SUM(E761:K761,M761:S761,Форма2[[#This Row],[19]:[22]]),"Ошибка в адресе!"))</f>
        <v>19651584</v>
      </c>
      <c r="E761" s="30" t="str">
        <f>IF(ISNUMBER('Форма 1'!Z761),ROUND('Форма 1'!$I761*VLOOKUP('Форма 1'!$G761,'Предельники 2022'!$B$4:$X$28,'Форма 1'!Z$7),2),"")</f>
        <v/>
      </c>
      <c r="F761" s="30" t="str">
        <f>IF(ISNUMBER('Форма 1'!AA761),ROUND('Форма 1'!$I761*VLOOKUP('Форма 1'!$G761,'Предельники 2022'!$B$4:$X$28,'Форма 1'!AA$7),2),"")</f>
        <v/>
      </c>
      <c r="G761" s="30" t="str">
        <f>IF(ISNUMBER('Форма 1'!AB761),ROUND('Форма 1'!$I761*VLOOKUP('Форма 1'!$G761,'Предельники 2022'!$B$4:$X$28,'Форма 1'!AB$7),2),"")</f>
        <v/>
      </c>
      <c r="H761" s="30" t="str">
        <f>IF(ISNUMBER('Форма 1'!AC761),ROUND('Форма 1'!$I761*VLOOKUP('Форма 1'!$G761,'Предельники 2022'!$B$4:$X$28,'Форма 1'!AC$7),2),"")</f>
        <v/>
      </c>
      <c r="I761" s="30" t="str">
        <f>IF(ISNUMBER('Форма 1'!AD761),ROUND('Форма 1'!$I761*VLOOKUP('Форма 1'!$G761,'Предельники 2022'!$B$4:$X$28,'Форма 1'!AD$7),2),"")</f>
        <v/>
      </c>
      <c r="J761" s="30" t="str">
        <f>IF(ISNUMBER('Форма 1'!AE761),ROUND('Форма 1'!$I761*VLOOKUP('Форма 1'!$G761,'Предельники 2022'!$B$4:$X$28,'Форма 1'!AE$7),2),"")</f>
        <v/>
      </c>
      <c r="K761" s="30" t="str">
        <f>IF(ISNUMBER('Форма 1'!AF761),ROUND('Форма 1'!$I761*VLOOKUP('Форма 1'!$G761,'Предельники 2022'!$B$4:$X$28,'Форма 1'!AF$7),2),"")</f>
        <v/>
      </c>
      <c r="L761" s="31">
        <f>IF(ISBLANK('Форма 1'!AG761),"",'Форма 1'!AG761)</f>
        <v>5</v>
      </c>
      <c r="M761" s="32">
        <f>IF(ISBLANK('Форма 1'!AH761),"",'Форма 1'!AH761)</f>
        <v>19651584</v>
      </c>
      <c r="N761" s="30" t="str">
        <f>IF(ISNUMBER('Форма 1'!AI761),ROUND('Форма 1'!$I761*VLOOKUP('Форма 1'!$G761,'Предельники 2022'!$B$4:$X$28,'Форма 1'!AI$7),2),"")</f>
        <v/>
      </c>
      <c r="O761" s="30" t="str">
        <f>IF(ISNUMBER('Форма 1'!AJ761),ROUND('Форма 1'!$I761*VLOOKUP('Форма 1'!$G761,'Предельники 2022'!$B$4:$X$28,'Форма 1'!AJ$7),2),"")</f>
        <v/>
      </c>
      <c r="P761" s="30" t="str">
        <f>IF(ISNUMBER('Форма 1'!AK761),ROUND('Форма 1'!$I761*VLOOKUP('Форма 1'!$G761,'Предельники 2022'!$B$4:$X$28,'Форма 1'!AK$7),2),"")</f>
        <v/>
      </c>
      <c r="Q761" s="30" t="str">
        <f>IF(ISNUMBER('Форма 1'!AL761),ROUND('Форма 1'!$I761*VLOOKUP('Форма 1'!$G761,'Предельники 2022'!$B$4:$X$28,'Форма 1'!AL$7),2),"")</f>
        <v/>
      </c>
      <c r="R761" s="30" t="str">
        <f>IF(ISNUMBER('Форма 1'!AM761),ROUND('Форма 1'!$I761*VLOOKUP('Форма 1'!$G761,'Предельники 2022'!$B$4:$X$28,'Форма 1'!AM$7),2),"")</f>
        <v/>
      </c>
      <c r="S761" s="93" t="str">
        <f t="shared" si="132"/>
        <v/>
      </c>
      <c r="T761" s="93" t="str">
        <f>IF(ISNUMBER('Форма 1'!AN761),INDEX('Предельники 2022'!$C$4:$X$28,MATCH('Форма 1'!$G761,'Предельники 2022'!$B$4:$B$28,0),MATCH(T$5,'Предельники 2022'!$C$3:$X$3,0)),"")</f>
        <v/>
      </c>
      <c r="U761" s="93" t="str">
        <f>IF(ISNUMBER('Форма 1'!AO761),INDEX('Предельники 2022'!$C$4:$X$28,MATCH('Форма 1'!$G761,'Предельники 2022'!$B$4:$B$28,0),MATCH(U$5,'Предельники 2022'!$C$3:$X$3,0)),"")</f>
        <v/>
      </c>
      <c r="V761" s="93" t="str">
        <f>IF(ISNUMBER('Форма 1'!AP761),INDEX('Предельники 2022'!$C$4:$X$28,MATCH('Форма 1'!$G761,'Предельники 2022'!$B$4:$B$28,0),MATCH(V$5,'Предельники 2022'!$C$3:$X$3,0)),"")</f>
        <v/>
      </c>
      <c r="W761" s="93" t="str">
        <f>IF(ISNUMBER('Форма 1'!AQ761),INDEX('Предельники 2022'!$C$4:$X$28,MATCH('Форма 1'!$G761,'Предельники 2022'!$B$4:$B$28,0),MATCH(W$5,'Предельники 2022'!$C$3:$X$3,0)),"")</f>
        <v/>
      </c>
      <c r="X761" s="30" t="str">
        <f>IF(ISNUMBER('Форма 1'!AR761),ROUND('Форма 1'!$I761*VLOOKUP('Форма 1'!$G761,'Предельники 2022'!$B$4:$X$28,'Форма 1'!AR$7),2),"")</f>
        <v/>
      </c>
      <c r="Y761" s="30" t="str">
        <f>IF(ISNUMBER('Форма 1'!AS761),ROUND('Форма 1'!$I761*VLOOKUP('Форма 1'!$G761,'Предельники 2022'!$B$4:$X$28,'Форма 1'!AS$7),2),"")</f>
        <v/>
      </c>
      <c r="Z761" s="30" t="str">
        <f>IF(ISNUMBER('Форма 1'!AT761),ROUND('Форма 1'!$I761*VLOOKUP('Форма 1'!$G761,'Предельники 2022'!$B$4:$X$28,'Форма 1'!AT$7),2),"")</f>
        <v/>
      </c>
      <c r="AA761" s="32"/>
      <c r="AB761" s="128">
        <f>'Форма 1'!T761</f>
        <v>46022</v>
      </c>
      <c r="AC761" s="130" t="str">
        <f>'Форма 1'!U761</f>
        <v>СС</v>
      </c>
    </row>
    <row r="762" spans="1:29" x14ac:dyDescent="0.25">
      <c r="A762" s="28">
        <f t="shared" si="131"/>
        <v>127</v>
      </c>
      <c r="B762" s="74" t="str">
        <f>IF(ISBLANK('Форма 1'!B762),"",'Форма 1'!B762)</f>
        <v>Пермский городской округ, город Пермь</v>
      </c>
      <c r="C762" s="87" t="s">
        <v>472</v>
      </c>
      <c r="D762" s="29">
        <f>IF(ISBLANK(C762),"Введите адрес",IF(C762='Форма 1'!C762,SUM(E762:K762,M762:S762,Форма2[[#This Row],[19]:[22]]),"Ошибка в адресе!"))</f>
        <v>7860633.5999999996</v>
      </c>
      <c r="E762" s="30" t="str">
        <f>IF(ISNUMBER('Форма 1'!Z762),ROUND('Форма 1'!$I762*VLOOKUP('Форма 1'!$G762,'Предельники 2022'!$B$4:$X$28,'Форма 1'!Z$7),2),"")</f>
        <v/>
      </c>
      <c r="F762" s="30" t="str">
        <f>IF(ISNUMBER('Форма 1'!AA762),ROUND('Форма 1'!$I762*VLOOKUP('Форма 1'!$G762,'Предельники 2022'!$B$4:$X$28,'Форма 1'!AA$7),2),"")</f>
        <v/>
      </c>
      <c r="G762" s="30" t="str">
        <f>IF(ISNUMBER('Форма 1'!AB762),ROUND('Форма 1'!$I762*VLOOKUP('Форма 1'!$G762,'Предельники 2022'!$B$4:$X$28,'Форма 1'!AB$7),2),"")</f>
        <v/>
      </c>
      <c r="H762" s="30" t="str">
        <f>IF(ISNUMBER('Форма 1'!AC762),ROUND('Форма 1'!$I762*VLOOKUP('Форма 1'!$G762,'Предельники 2022'!$B$4:$X$28,'Форма 1'!AC$7),2),"")</f>
        <v/>
      </c>
      <c r="I762" s="30" t="str">
        <f>IF(ISNUMBER('Форма 1'!AD762),ROUND('Форма 1'!$I762*VLOOKUP('Форма 1'!$G762,'Предельники 2022'!$B$4:$X$28,'Форма 1'!AD$7),2),"")</f>
        <v/>
      </c>
      <c r="J762" s="30" t="str">
        <f>IF(ISNUMBER('Форма 1'!AE762),ROUND('Форма 1'!$I762*VLOOKUP('Форма 1'!$G762,'Предельники 2022'!$B$4:$X$28,'Форма 1'!AE$7),2),"")</f>
        <v/>
      </c>
      <c r="K762" s="30" t="str">
        <f>IF(ISNUMBER('Форма 1'!AF762),ROUND('Форма 1'!$I762*VLOOKUP('Форма 1'!$G762,'Предельники 2022'!$B$4:$X$28,'Форма 1'!AF$7),2),"")</f>
        <v/>
      </c>
      <c r="L762" s="31">
        <f>IF(ISBLANK('Форма 1'!AG762),"",'Форма 1'!AG762)</f>
        <v>2</v>
      </c>
      <c r="M762" s="32">
        <f>IF(ISBLANK('Форма 1'!AH762),"",'Форма 1'!AH762)</f>
        <v>7860633.5999999996</v>
      </c>
      <c r="N762" s="30" t="str">
        <f>IF(ISNUMBER('Форма 1'!AI762),ROUND('Форма 1'!$I762*VLOOKUP('Форма 1'!$G762,'Предельники 2022'!$B$4:$X$28,'Форма 1'!AI$7),2),"")</f>
        <v/>
      </c>
      <c r="O762" s="30" t="str">
        <f>IF(ISNUMBER('Форма 1'!AJ762),ROUND('Форма 1'!$I762*VLOOKUP('Форма 1'!$G762,'Предельники 2022'!$B$4:$X$28,'Форма 1'!AJ$7),2),"")</f>
        <v/>
      </c>
      <c r="P762" s="30" t="str">
        <f>IF(ISNUMBER('Форма 1'!AK762),ROUND('Форма 1'!$I762*VLOOKUP('Форма 1'!$G762,'Предельники 2022'!$B$4:$X$28,'Форма 1'!AK$7),2),"")</f>
        <v/>
      </c>
      <c r="Q762" s="30" t="str">
        <f>IF(ISNUMBER('Форма 1'!AL762),ROUND('Форма 1'!$I762*VLOOKUP('Форма 1'!$G762,'Предельники 2022'!$B$4:$X$28,'Форма 1'!AL$7),2),"")</f>
        <v/>
      </c>
      <c r="R762" s="30" t="str">
        <f>IF(ISNUMBER('Форма 1'!AM762),ROUND('Форма 1'!$I762*VLOOKUP('Форма 1'!$G762,'Предельники 2022'!$B$4:$X$28,'Форма 1'!AM$7),2),"")</f>
        <v/>
      </c>
      <c r="S762" s="93" t="str">
        <f t="shared" si="132"/>
        <v/>
      </c>
      <c r="T762" s="93" t="str">
        <f>IF(ISNUMBER('Форма 1'!AN762),INDEX('Предельники 2022'!$C$4:$X$28,MATCH('Форма 1'!$G762,'Предельники 2022'!$B$4:$B$28,0),MATCH(T$5,'Предельники 2022'!$C$3:$X$3,0)),"")</f>
        <v/>
      </c>
      <c r="U762" s="93" t="str">
        <f>IF(ISNUMBER('Форма 1'!AO762),INDEX('Предельники 2022'!$C$4:$X$28,MATCH('Форма 1'!$G762,'Предельники 2022'!$B$4:$B$28,0),MATCH(U$5,'Предельники 2022'!$C$3:$X$3,0)),"")</f>
        <v/>
      </c>
      <c r="V762" s="93" t="str">
        <f>IF(ISNUMBER('Форма 1'!AP762),INDEX('Предельники 2022'!$C$4:$X$28,MATCH('Форма 1'!$G762,'Предельники 2022'!$B$4:$B$28,0),MATCH(V$5,'Предельники 2022'!$C$3:$X$3,0)),"")</f>
        <v/>
      </c>
      <c r="W762" s="93" t="str">
        <f>IF(ISNUMBER('Форма 1'!AQ762),INDEX('Предельники 2022'!$C$4:$X$28,MATCH('Форма 1'!$G762,'Предельники 2022'!$B$4:$B$28,0),MATCH(W$5,'Предельники 2022'!$C$3:$X$3,0)),"")</f>
        <v/>
      </c>
      <c r="X762" s="30" t="str">
        <f>IF(ISNUMBER('Форма 1'!AR762),ROUND('Форма 1'!$I762*VLOOKUP('Форма 1'!$G762,'Предельники 2022'!$B$4:$X$28,'Форма 1'!AR$7),2),"")</f>
        <v/>
      </c>
      <c r="Y762" s="30" t="str">
        <f>IF(ISNUMBER('Форма 1'!AS762),ROUND('Форма 1'!$I762*VLOOKUP('Форма 1'!$G762,'Предельники 2022'!$B$4:$X$28,'Форма 1'!AS$7),2),"")</f>
        <v/>
      </c>
      <c r="Z762" s="30" t="str">
        <f>IF(ISNUMBER('Форма 1'!AT762),ROUND('Форма 1'!$I762*VLOOKUP('Форма 1'!$G762,'Предельники 2022'!$B$4:$X$28,'Форма 1'!AT$7),2),"")</f>
        <v/>
      </c>
      <c r="AA762" s="32"/>
      <c r="AB762" s="128">
        <f>'Форма 1'!T762</f>
        <v>46022</v>
      </c>
      <c r="AC762" s="130" t="str">
        <f>'Форма 1'!U762</f>
        <v>СС</v>
      </c>
    </row>
    <row r="763" spans="1:29" x14ac:dyDescent="0.25">
      <c r="A763" s="28">
        <f t="shared" si="131"/>
        <v>128</v>
      </c>
      <c r="B763" s="74" t="str">
        <f>IF(ISBLANK('Форма 1'!B763),"",'Форма 1'!B763)</f>
        <v>Пермский городской округ, город Пермь</v>
      </c>
      <c r="C763" s="87" t="s">
        <v>354</v>
      </c>
      <c r="D763" s="29">
        <f>IF(ISBLANK(C763),"Введите адрес",IF(C763='Форма 1'!C763,SUM(E763:K763,M763:S763,Форма2[[#This Row],[19]:[22]]),"Ошибка в адресе!"))</f>
        <v>7172419.6600000001</v>
      </c>
      <c r="E763" s="30">
        <f>IF(ISNUMBER('Форма 1'!Z763),ROUND('Форма 1'!$I763*VLOOKUP('Форма 1'!$G763,'Предельники 2022'!$B$4:$X$28,'Форма 1'!Z$7),2),"")</f>
        <v>542581.26</v>
      </c>
      <c r="F763" s="30">
        <f>IF(ISNUMBER('Форма 1'!AA763),ROUND('Форма 1'!$I763*VLOOKUP('Форма 1'!$G763,'Предельники 2022'!$B$4:$X$28,'Форма 1'!AA$7),2),"")</f>
        <v>6157287.96</v>
      </c>
      <c r="G763" s="30" t="str">
        <f>IF(ISNUMBER('Форма 1'!AB763),ROUND('Форма 1'!$I763*VLOOKUP('Форма 1'!$G763,'Предельники 2022'!$B$4:$X$28,'Форма 1'!AB$7),2),"")</f>
        <v/>
      </c>
      <c r="H763" s="30" t="str">
        <f>IF(ISNUMBER('Форма 1'!AC763),ROUND('Форма 1'!$I763*VLOOKUP('Форма 1'!$G763,'Предельники 2022'!$B$4:$X$28,'Форма 1'!AC$7),2),"")</f>
        <v/>
      </c>
      <c r="I763" s="30" t="str">
        <f>IF(ISNUMBER('Форма 1'!AD763),ROUND('Форма 1'!$I763*VLOOKUP('Форма 1'!$G763,'Предельники 2022'!$B$4:$X$28,'Форма 1'!AD$7),2),"")</f>
        <v/>
      </c>
      <c r="J763" s="30">
        <f>IF(ISNUMBER('Форма 1'!AE763),ROUND('Форма 1'!$I763*VLOOKUP('Форма 1'!$G763,'Предельники 2022'!$B$4:$X$28,'Форма 1'!AE$7),2),"")</f>
        <v>472550.44</v>
      </c>
      <c r="K763" s="30" t="str">
        <f>IF(ISNUMBER('Форма 1'!AF763),ROUND('Форма 1'!$I763*VLOOKUP('Форма 1'!$G763,'Предельники 2022'!$B$4:$X$28,'Форма 1'!AF$7),2),"")</f>
        <v/>
      </c>
      <c r="L763" s="31" t="str">
        <f>IF(ISBLANK('Форма 1'!AG763),"",'Форма 1'!AG763)</f>
        <v/>
      </c>
      <c r="M763" s="32" t="str">
        <f>IF(ISBLANK('Форма 1'!AH763),"",'Форма 1'!AH763)</f>
        <v/>
      </c>
      <c r="N763" s="30" t="str">
        <f>IF(ISNUMBER('Форма 1'!AI763),ROUND('Форма 1'!$I763*VLOOKUP('Форма 1'!$G763,'Предельники 2022'!$B$4:$X$28,'Форма 1'!AI$7),2),"")</f>
        <v/>
      </c>
      <c r="O763" s="30" t="str">
        <f>IF(ISNUMBER('Форма 1'!AJ763),ROUND('Форма 1'!$I763*VLOOKUP('Форма 1'!$G763,'Предельники 2022'!$B$4:$X$28,'Форма 1'!AJ$7),2),"")</f>
        <v/>
      </c>
      <c r="P763" s="30" t="str">
        <f>IF(ISNUMBER('Форма 1'!AK763),ROUND('Форма 1'!$I763*VLOOKUP('Форма 1'!$G763,'Предельники 2022'!$B$4:$X$28,'Форма 1'!AK$7),2),"")</f>
        <v/>
      </c>
      <c r="Q763" s="30" t="str">
        <f>IF(ISNUMBER('Форма 1'!AL763),ROUND('Форма 1'!$I763*VLOOKUP('Форма 1'!$G763,'Предельники 2022'!$B$4:$X$28,'Форма 1'!AL$7),2),"")</f>
        <v/>
      </c>
      <c r="R763" s="30" t="str">
        <f>IF(ISNUMBER('Форма 1'!AM763),ROUND('Форма 1'!$I763*VLOOKUP('Форма 1'!$G763,'Предельники 2022'!$B$4:$X$28,'Форма 1'!AM$7),2),"")</f>
        <v/>
      </c>
      <c r="S763" s="93" t="str">
        <f t="shared" si="132"/>
        <v/>
      </c>
      <c r="T763" s="93" t="str">
        <f>IF(ISNUMBER('Форма 1'!AN763),INDEX('Предельники 2022'!$C$4:$X$28,MATCH('Форма 1'!$G763,'Предельники 2022'!$B$4:$B$28,0),MATCH(T$5,'Предельники 2022'!$C$3:$X$3,0)),"")</f>
        <v/>
      </c>
      <c r="U763" s="93" t="str">
        <f>IF(ISNUMBER('Форма 1'!AO763),INDEX('Предельники 2022'!$C$4:$X$28,MATCH('Форма 1'!$G763,'Предельники 2022'!$B$4:$B$28,0),MATCH(U$5,'Предельники 2022'!$C$3:$X$3,0)),"")</f>
        <v/>
      </c>
      <c r="V763" s="93" t="str">
        <f>IF(ISNUMBER('Форма 1'!AP763),INDEX('Предельники 2022'!$C$4:$X$28,MATCH('Форма 1'!$G763,'Предельники 2022'!$B$4:$B$28,0),MATCH(V$5,'Предельники 2022'!$C$3:$X$3,0)),"")</f>
        <v/>
      </c>
      <c r="W763" s="93" t="str">
        <f>IF(ISNUMBER('Форма 1'!AQ763),INDEX('Предельники 2022'!$C$4:$X$28,MATCH('Форма 1'!$G763,'Предельники 2022'!$B$4:$B$28,0),MATCH(W$5,'Предельники 2022'!$C$3:$X$3,0)),"")</f>
        <v/>
      </c>
      <c r="X763" s="30" t="str">
        <f>IF(ISNUMBER('Форма 1'!AR763),ROUND('Форма 1'!$I763*VLOOKUP('Форма 1'!$G763,'Предельники 2022'!$B$4:$X$28,'Форма 1'!AR$7),2),"")</f>
        <v/>
      </c>
      <c r="Y763" s="30" t="str">
        <f>IF(ISNUMBER('Форма 1'!AS763),ROUND('Форма 1'!$I763*VLOOKUP('Форма 1'!$G763,'Предельники 2022'!$B$4:$X$28,'Форма 1'!AS$7),2),"")</f>
        <v/>
      </c>
      <c r="Z763" s="30" t="str">
        <f>IF(ISNUMBER('Форма 1'!AT763),ROUND('Форма 1'!$I763*VLOOKUP('Форма 1'!$G763,'Предельники 2022'!$B$4:$X$28,'Форма 1'!AT$7),2),"")</f>
        <v/>
      </c>
      <c r="AA763" s="32"/>
      <c r="AB763" s="128">
        <f>'Форма 1'!T763</f>
        <v>46022</v>
      </c>
      <c r="AC763" s="130" t="str">
        <f>'Форма 1'!U763</f>
        <v>РО</v>
      </c>
    </row>
    <row r="764" spans="1:29" x14ac:dyDescent="0.25">
      <c r="A764" s="28">
        <f t="shared" si="131"/>
        <v>129</v>
      </c>
      <c r="B764" s="74" t="str">
        <f>IF(ISBLANK('Форма 1'!B764),"",'Форма 1'!B764)</f>
        <v>Пермский городской округ, город Пермь</v>
      </c>
      <c r="C764" s="87" t="s">
        <v>46</v>
      </c>
      <c r="D764" s="29">
        <f>IF(ISBLANK(C764),"Введите адрес",IF(C764='Форма 1'!C764,SUM(E764:K764,M764:S764,Форма2[[#This Row],[19]:[22]]),"Ошибка в адресе!"))</f>
        <v>43099730.479999997</v>
      </c>
      <c r="E764" s="30">
        <f>IF(ISNUMBER('Форма 1'!Z764),ROUND('Форма 1'!$I764*VLOOKUP('Форма 1'!$G764,'Предельники 2022'!$B$4:$X$28,'Форма 1'!Z$7),2),"")</f>
        <v>4685363.9000000004</v>
      </c>
      <c r="F764" s="30" t="str">
        <f>IF(ISNUMBER('Форма 1'!AA764),ROUND('Форма 1'!$I764*VLOOKUP('Форма 1'!$G764,'Предельники 2022'!$B$4:$X$28,'Форма 1'!AA$7),2),"")</f>
        <v/>
      </c>
      <c r="G764" s="30" t="str">
        <f>IF(ISNUMBER('Форма 1'!AB764),ROUND('Форма 1'!$I764*VLOOKUP('Форма 1'!$G764,'Предельники 2022'!$B$4:$X$28,'Форма 1'!AB$7),2),"")</f>
        <v/>
      </c>
      <c r="H764" s="30">
        <f>IF(ISNUMBER('Форма 1'!AC764),ROUND('Форма 1'!$I764*VLOOKUP('Форма 1'!$G764,'Предельники 2022'!$B$4:$X$28,'Форма 1'!AC$7),2),"")</f>
        <v>1598676.67</v>
      </c>
      <c r="I764" s="30">
        <f>IF(ISNUMBER('Форма 1'!AD764),ROUND('Форма 1'!$I764*VLOOKUP('Форма 1'!$G764,'Предельники 2022'!$B$4:$X$28,'Форма 1'!AD$7),2),"")</f>
        <v>5399599.6299999999</v>
      </c>
      <c r="J764" s="30" t="str">
        <f>IF(ISNUMBER('Форма 1'!AE764),ROUND('Форма 1'!$I764*VLOOKUP('Форма 1'!$G764,'Предельники 2022'!$B$4:$X$28,'Форма 1'!AE$7),2),"")</f>
        <v/>
      </c>
      <c r="K764" s="30">
        <f>IF(ISNUMBER('Форма 1'!AF764),ROUND('Форма 1'!$I764*VLOOKUP('Форма 1'!$G764,'Предельники 2022'!$B$4:$X$28,'Форма 1'!AF$7),2),"")</f>
        <v>2817405.92</v>
      </c>
      <c r="L764" s="31" t="str">
        <f>IF(ISBLANK('Форма 1'!AG764),"",'Форма 1'!AG764)</f>
        <v/>
      </c>
      <c r="M764" s="32" t="str">
        <f>IF(ISBLANK('Форма 1'!AH764),"",'Форма 1'!AH764)</f>
        <v/>
      </c>
      <c r="N764" s="30">
        <f>IF(ISNUMBER('Форма 1'!AI764),ROUND('Форма 1'!$I764*VLOOKUP('Форма 1'!$G764,'Предельники 2022'!$B$4:$X$28,'Форма 1'!AI$7),2),"")</f>
        <v>9664170.5899999999</v>
      </c>
      <c r="O764" s="30">
        <f>IF(ISNUMBER('Форма 1'!AJ764),ROUND('Форма 1'!$I764*VLOOKUP('Форма 1'!$G764,'Предельники 2022'!$B$4:$X$28,'Форма 1'!AJ$7),2),"")</f>
        <v>16665344.4</v>
      </c>
      <c r="P764" s="30" t="str">
        <f>IF(ISNUMBER('Форма 1'!AK764),ROUND('Форма 1'!$I764*VLOOKUP('Форма 1'!$G764,'Предельники 2022'!$B$4:$X$28,'Форма 1'!AK$7),2),"")</f>
        <v/>
      </c>
      <c r="Q764" s="30" t="str">
        <f>IF(ISNUMBER('Форма 1'!AL764),ROUND('Форма 1'!$I764*VLOOKUP('Форма 1'!$G764,'Предельники 2022'!$B$4:$X$28,'Форма 1'!AL$7),2),"")</f>
        <v/>
      </c>
      <c r="R764" s="30">
        <f>IF(ISNUMBER('Форма 1'!AM764),ROUND('Форма 1'!$I764*VLOOKUP('Форма 1'!$G764,'Предельники 2022'!$B$4:$X$28,'Форма 1'!AM$7),2),"")</f>
        <v>2269169.37</v>
      </c>
      <c r="S764" s="93" t="str">
        <f t="shared" si="132"/>
        <v/>
      </c>
      <c r="T764" s="93" t="str">
        <f>IF(ISNUMBER('Форма 1'!AN764),INDEX('Предельники 2022'!$C$4:$X$28,MATCH('Форма 1'!$G764,'Предельники 2022'!$B$4:$B$28,0),MATCH(T$5,'Предельники 2022'!$C$3:$X$3,0)),"")</f>
        <v/>
      </c>
      <c r="U764" s="93" t="str">
        <f>IF(ISNUMBER('Форма 1'!AO764),INDEX('Предельники 2022'!$C$4:$X$28,MATCH('Форма 1'!$G764,'Предельники 2022'!$B$4:$B$28,0),MATCH(U$5,'Предельники 2022'!$C$3:$X$3,0)),"")</f>
        <v/>
      </c>
      <c r="V764" s="93" t="str">
        <f>IF(ISNUMBER('Форма 1'!AP764),INDEX('Предельники 2022'!$C$4:$X$28,MATCH('Форма 1'!$G764,'Предельники 2022'!$B$4:$B$28,0),MATCH(V$5,'Предельники 2022'!$C$3:$X$3,0)),"")</f>
        <v/>
      </c>
      <c r="W764" s="93" t="str">
        <f>IF(ISNUMBER('Форма 1'!AQ764),INDEX('Предельники 2022'!$C$4:$X$28,MATCH('Форма 1'!$G764,'Предельники 2022'!$B$4:$B$28,0),MATCH(W$5,'Предельники 2022'!$C$3:$X$3,0)),"")</f>
        <v/>
      </c>
      <c r="X764" s="30" t="str">
        <f>IF(ISNUMBER('Форма 1'!AR764),ROUND('Форма 1'!$I764*VLOOKUP('Форма 1'!$G764,'Предельники 2022'!$B$4:$X$28,'Форма 1'!AR$7),2),"")</f>
        <v/>
      </c>
      <c r="Y764" s="30" t="str">
        <f>IF(ISNUMBER('Форма 1'!AS764),ROUND('Форма 1'!$I764*VLOOKUP('Форма 1'!$G764,'Предельники 2022'!$B$4:$X$28,'Форма 1'!AS$7),2),"")</f>
        <v/>
      </c>
      <c r="Z764" s="30" t="str">
        <f>IF(ISNUMBER('Форма 1'!AT764),ROUND('Форма 1'!$I764*VLOOKUP('Форма 1'!$G764,'Предельники 2022'!$B$4:$X$28,'Форма 1'!AT$7),2),"")</f>
        <v/>
      </c>
      <c r="AA764" s="32"/>
      <c r="AB764" s="128">
        <f>'Форма 1'!T764</f>
        <v>46022</v>
      </c>
      <c r="AC764" s="130" t="str">
        <f>'Форма 1'!U764</f>
        <v>РО</v>
      </c>
    </row>
    <row r="765" spans="1:29" x14ac:dyDescent="0.25">
      <c r="A765" s="28">
        <f t="shared" si="131"/>
        <v>130</v>
      </c>
      <c r="B765" s="74" t="str">
        <f>IF(ISBLANK('Форма 1'!B765),"",'Форма 1'!B765)</f>
        <v>Пермский городской округ, город Пермь</v>
      </c>
      <c r="C765" s="87" t="s">
        <v>147</v>
      </c>
      <c r="D765" s="29">
        <f>IF(ISBLANK(C765),"Введите адрес",IF(C765='Форма 1'!C765,SUM(E765:K765,M765:S765,Форма2[[#This Row],[19]:[22]]),"Ошибка в адресе!"))</f>
        <v>10426360.85</v>
      </c>
      <c r="E765" s="30" t="str">
        <f>IF(ISNUMBER('Форма 1'!Z765),ROUND('Форма 1'!$I765*VLOOKUP('Форма 1'!$G765,'Предельники 2022'!$B$4:$X$28,'Форма 1'!Z$7),2),"")</f>
        <v/>
      </c>
      <c r="F765" s="30" t="str">
        <f>IF(ISNUMBER('Форма 1'!AA765),ROUND('Форма 1'!$I765*VLOOKUP('Форма 1'!$G765,'Предельники 2022'!$B$4:$X$28,'Форма 1'!AA$7),2),"")</f>
        <v/>
      </c>
      <c r="G765" s="30" t="str">
        <f>IF(ISNUMBER('Форма 1'!AB765),ROUND('Форма 1'!$I765*VLOOKUP('Форма 1'!$G765,'Предельники 2022'!$B$4:$X$28,'Форма 1'!AB$7),2),"")</f>
        <v/>
      </c>
      <c r="H765" s="30" t="str">
        <f>IF(ISNUMBER('Форма 1'!AC765),ROUND('Форма 1'!$I765*VLOOKUP('Форма 1'!$G765,'Предельники 2022'!$B$4:$X$28,'Форма 1'!AC$7),2),"")</f>
        <v/>
      </c>
      <c r="I765" s="30">
        <f>IF(ISNUMBER('Форма 1'!AD765),ROUND('Форма 1'!$I765*VLOOKUP('Форма 1'!$G765,'Предельники 2022'!$B$4:$X$28,'Форма 1'!AD$7),2),"")</f>
        <v>1556089.2</v>
      </c>
      <c r="J765" s="30" t="str">
        <f>IF(ISNUMBER('Форма 1'!AE765),ROUND('Форма 1'!$I765*VLOOKUP('Форма 1'!$G765,'Предельники 2022'!$B$4:$X$28,'Форма 1'!AE$7),2),"")</f>
        <v/>
      </c>
      <c r="K765" s="30" t="str">
        <f>IF(ISNUMBER('Форма 1'!AF765),ROUND('Форма 1'!$I765*VLOOKUP('Форма 1'!$G765,'Предельники 2022'!$B$4:$X$28,'Форма 1'!AF$7),2),"")</f>
        <v/>
      </c>
      <c r="L765" s="31" t="str">
        <f>IF(ISBLANK('Форма 1'!AG765),"",'Форма 1'!AG765)</f>
        <v/>
      </c>
      <c r="M765" s="32" t="str">
        <f>IF(ISBLANK('Форма 1'!AH765),"",'Форма 1'!AH765)</f>
        <v/>
      </c>
      <c r="N765" s="30" t="str">
        <f>IF(ISNUMBER('Форма 1'!AI765),ROUND('Форма 1'!$I765*VLOOKUP('Форма 1'!$G765,'Предельники 2022'!$B$4:$X$28,'Форма 1'!AI$7),2),"")</f>
        <v/>
      </c>
      <c r="O765" s="30">
        <f>IF(ISNUMBER('Форма 1'!AJ765),ROUND('Форма 1'!$I765*VLOOKUP('Форма 1'!$G765,'Предельники 2022'!$B$4:$X$28,'Форма 1'!AJ$7),2),"")</f>
        <v>8870271.6500000004</v>
      </c>
      <c r="P765" s="30" t="str">
        <f>IF(ISNUMBER('Форма 1'!AK765),ROUND('Форма 1'!$I765*VLOOKUP('Форма 1'!$G765,'Предельники 2022'!$B$4:$X$28,'Форма 1'!AK$7),2),"")</f>
        <v/>
      </c>
      <c r="Q765" s="30" t="str">
        <f>IF(ISNUMBER('Форма 1'!AL765),ROUND('Форма 1'!$I765*VLOOKUP('Форма 1'!$G765,'Предельники 2022'!$B$4:$X$28,'Форма 1'!AL$7),2),"")</f>
        <v/>
      </c>
      <c r="R765" s="30" t="str">
        <f>IF(ISNUMBER('Форма 1'!AM765),ROUND('Форма 1'!$I765*VLOOKUP('Форма 1'!$G765,'Предельники 2022'!$B$4:$X$28,'Форма 1'!AM$7),2),"")</f>
        <v/>
      </c>
      <c r="S765" s="93" t="str">
        <f t="shared" si="132"/>
        <v/>
      </c>
      <c r="T765" s="93" t="str">
        <f>IF(ISNUMBER('Форма 1'!AN765),INDEX('Предельники 2022'!$C$4:$X$28,MATCH('Форма 1'!$G765,'Предельники 2022'!$B$4:$B$28,0),MATCH(T$5,'Предельники 2022'!$C$3:$X$3,0)),"")</f>
        <v/>
      </c>
      <c r="U765" s="93" t="str">
        <f>IF(ISNUMBER('Форма 1'!AO765),INDEX('Предельники 2022'!$C$4:$X$28,MATCH('Форма 1'!$G765,'Предельники 2022'!$B$4:$B$28,0),MATCH(U$5,'Предельники 2022'!$C$3:$X$3,0)),"")</f>
        <v/>
      </c>
      <c r="V765" s="93" t="str">
        <f>IF(ISNUMBER('Форма 1'!AP765),INDEX('Предельники 2022'!$C$4:$X$28,MATCH('Форма 1'!$G765,'Предельники 2022'!$B$4:$B$28,0),MATCH(V$5,'Предельники 2022'!$C$3:$X$3,0)),"")</f>
        <v/>
      </c>
      <c r="W765" s="93" t="str">
        <f>IF(ISNUMBER('Форма 1'!AQ765),INDEX('Предельники 2022'!$C$4:$X$28,MATCH('Форма 1'!$G765,'Предельники 2022'!$B$4:$B$28,0),MATCH(W$5,'Предельники 2022'!$C$3:$X$3,0)),"")</f>
        <v/>
      </c>
      <c r="X765" s="30" t="str">
        <f>IF(ISNUMBER('Форма 1'!AR765),ROUND('Форма 1'!$I765*VLOOKUP('Форма 1'!$G765,'Предельники 2022'!$B$4:$X$28,'Форма 1'!AR$7),2),"")</f>
        <v/>
      </c>
      <c r="Y765" s="30" t="str">
        <f>IF(ISNUMBER('Форма 1'!AS765),ROUND('Форма 1'!$I765*VLOOKUP('Форма 1'!$G765,'Предельники 2022'!$B$4:$X$28,'Форма 1'!AS$7),2),"")</f>
        <v/>
      </c>
      <c r="Z765" s="30" t="str">
        <f>IF(ISNUMBER('Форма 1'!AT765),ROUND('Форма 1'!$I765*VLOOKUP('Форма 1'!$G765,'Предельники 2022'!$B$4:$X$28,'Форма 1'!AT$7),2),"")</f>
        <v/>
      </c>
      <c r="AA765" s="32"/>
      <c r="AB765" s="128">
        <f>'Форма 1'!T765</f>
        <v>46022</v>
      </c>
      <c r="AC765" s="130" t="str">
        <f>'Форма 1'!U765</f>
        <v>РО</v>
      </c>
    </row>
    <row r="766" spans="1:29" x14ac:dyDescent="0.25">
      <c r="A766" s="28">
        <f t="shared" si="131"/>
        <v>131</v>
      </c>
      <c r="B766" s="74" t="str">
        <f>IF(ISBLANK('Форма 1'!B766),"",'Форма 1'!B766)</f>
        <v>Пермский городской округ, город Пермь</v>
      </c>
      <c r="C766" s="87" t="s">
        <v>515</v>
      </c>
      <c r="D766" s="29">
        <f>IF(ISBLANK(C766),"Введите адрес",IF(C766='Форма 1'!C766,SUM(E766:K766,M766:S766,Форма2[[#This Row],[19]:[22]]),"Ошибка в адресе!"))</f>
        <v>15092495.039999999</v>
      </c>
      <c r="E766" s="30" t="str">
        <f>IF(ISNUMBER('Форма 1'!Z766),ROUND('Форма 1'!$I766*VLOOKUP('Форма 1'!$G766,'Предельники 2022'!$B$4:$X$28,'Форма 1'!Z$7),2),"")</f>
        <v/>
      </c>
      <c r="F766" s="30" t="str">
        <f>IF(ISNUMBER('Форма 1'!AA766),ROUND('Форма 1'!$I766*VLOOKUP('Форма 1'!$G766,'Предельники 2022'!$B$4:$X$28,'Форма 1'!AA$7),2),"")</f>
        <v/>
      </c>
      <c r="G766" s="30" t="str">
        <f>IF(ISNUMBER('Форма 1'!AB766),ROUND('Форма 1'!$I766*VLOOKUP('Форма 1'!$G766,'Предельники 2022'!$B$4:$X$28,'Форма 1'!AB$7),2),"")</f>
        <v/>
      </c>
      <c r="H766" s="30" t="str">
        <f>IF(ISNUMBER('Форма 1'!AC766),ROUND('Форма 1'!$I766*VLOOKUP('Форма 1'!$G766,'Предельники 2022'!$B$4:$X$28,'Форма 1'!AC$7),2),"")</f>
        <v/>
      </c>
      <c r="I766" s="30" t="str">
        <f>IF(ISNUMBER('Форма 1'!AD766),ROUND('Форма 1'!$I766*VLOOKUP('Форма 1'!$G766,'Предельники 2022'!$B$4:$X$28,'Форма 1'!AD$7),2),"")</f>
        <v/>
      </c>
      <c r="J766" s="30" t="str">
        <f>IF(ISNUMBER('Форма 1'!AE766),ROUND('Форма 1'!$I766*VLOOKUP('Форма 1'!$G766,'Предельники 2022'!$B$4:$X$28,'Форма 1'!AE$7),2),"")</f>
        <v/>
      </c>
      <c r="K766" s="30" t="str">
        <f>IF(ISNUMBER('Форма 1'!AF766),ROUND('Форма 1'!$I766*VLOOKUP('Форма 1'!$G766,'Предельники 2022'!$B$4:$X$28,'Форма 1'!AF$7),2),"")</f>
        <v/>
      </c>
      <c r="L766" s="31" t="str">
        <f>IF(ISBLANK('Форма 1'!AG766),"",'Форма 1'!AG766)</f>
        <v/>
      </c>
      <c r="M766" s="32" t="str">
        <f>IF(ISBLANK('Форма 1'!AH766),"",'Форма 1'!AH766)</f>
        <v/>
      </c>
      <c r="N766" s="30">
        <f>IF(ISNUMBER('Форма 1'!AI766),ROUND('Форма 1'!$I766*VLOOKUP('Форма 1'!$G766,'Предельники 2022'!$B$4:$X$28,'Форма 1'!AI$7),2),"")</f>
        <v>7241660.1600000001</v>
      </c>
      <c r="O766" s="30">
        <f>IF(ISNUMBER('Форма 1'!AJ766),ROUND('Форма 1'!$I766*VLOOKUP('Форма 1'!$G766,'Предельники 2022'!$B$4:$X$28,'Форма 1'!AJ$7),2),"")</f>
        <v>7850834.8799999999</v>
      </c>
      <c r="P766" s="30" t="str">
        <f>IF(ISNUMBER('Форма 1'!AK766),ROUND('Форма 1'!$I766*VLOOKUP('Форма 1'!$G766,'Предельники 2022'!$B$4:$X$28,'Форма 1'!AK$7),2),"")</f>
        <v/>
      </c>
      <c r="Q766" s="30" t="str">
        <f>IF(ISNUMBER('Форма 1'!AL766),ROUND('Форма 1'!$I766*VLOOKUP('Форма 1'!$G766,'Предельники 2022'!$B$4:$X$28,'Форма 1'!AL$7),2),"")</f>
        <v/>
      </c>
      <c r="R766" s="30" t="str">
        <f>IF(ISNUMBER('Форма 1'!AM766),ROUND('Форма 1'!$I766*VLOOKUP('Форма 1'!$G766,'Предельники 2022'!$B$4:$X$28,'Форма 1'!AM$7),2),"")</f>
        <v/>
      </c>
      <c r="S766" s="93" t="str">
        <f t="shared" si="132"/>
        <v/>
      </c>
      <c r="T766" s="93" t="str">
        <f>IF(ISNUMBER('Форма 1'!AN766),INDEX('Предельники 2022'!$C$4:$X$28,MATCH('Форма 1'!$G766,'Предельники 2022'!$B$4:$B$28,0),MATCH(T$5,'Предельники 2022'!$C$3:$X$3,0)),"")</f>
        <v/>
      </c>
      <c r="U766" s="93" t="str">
        <f>IF(ISNUMBER('Форма 1'!AO766),INDEX('Предельники 2022'!$C$4:$X$28,MATCH('Форма 1'!$G766,'Предельники 2022'!$B$4:$B$28,0),MATCH(U$5,'Предельники 2022'!$C$3:$X$3,0)),"")</f>
        <v/>
      </c>
      <c r="V766" s="93" t="str">
        <f>IF(ISNUMBER('Форма 1'!AP766),INDEX('Предельники 2022'!$C$4:$X$28,MATCH('Форма 1'!$G766,'Предельники 2022'!$B$4:$B$28,0),MATCH(V$5,'Предельники 2022'!$C$3:$X$3,0)),"")</f>
        <v/>
      </c>
      <c r="W766" s="93" t="str">
        <f>IF(ISNUMBER('Форма 1'!AQ766),INDEX('Предельники 2022'!$C$4:$X$28,MATCH('Форма 1'!$G766,'Предельники 2022'!$B$4:$B$28,0),MATCH(W$5,'Предельники 2022'!$C$3:$X$3,0)),"")</f>
        <v/>
      </c>
      <c r="X766" s="30" t="str">
        <f>IF(ISNUMBER('Форма 1'!AR766),ROUND('Форма 1'!$I766*VLOOKUP('Форма 1'!$G766,'Предельники 2022'!$B$4:$X$28,'Форма 1'!AR$7),2),"")</f>
        <v/>
      </c>
      <c r="Y766" s="30" t="str">
        <f>IF(ISNUMBER('Форма 1'!AS766),ROUND('Форма 1'!$I766*VLOOKUP('Форма 1'!$G766,'Предельники 2022'!$B$4:$X$28,'Форма 1'!AS$7),2),"")</f>
        <v/>
      </c>
      <c r="Z766" s="30" t="str">
        <f>IF(ISNUMBER('Форма 1'!AT766),ROUND('Форма 1'!$I766*VLOOKUP('Форма 1'!$G766,'Предельники 2022'!$B$4:$X$28,'Форма 1'!AT$7),2),"")</f>
        <v/>
      </c>
      <c r="AA766" s="32"/>
      <c r="AB766" s="128">
        <f>'Форма 1'!T766</f>
        <v>46022</v>
      </c>
      <c r="AC766" s="130" t="str">
        <f>'Форма 1'!U766</f>
        <v>РО</v>
      </c>
    </row>
    <row r="767" spans="1:29" x14ac:dyDescent="0.25">
      <c r="A767" s="28">
        <f t="shared" si="131"/>
        <v>132</v>
      </c>
      <c r="B767" s="74" t="str">
        <f>IF(ISBLANK('Форма 1'!B767),"",'Форма 1'!B767)</f>
        <v>Пермский городской округ, город Пермь</v>
      </c>
      <c r="C767" s="87" t="s">
        <v>516</v>
      </c>
      <c r="D767" s="29">
        <f>IF(ISBLANK(C767),"Введите адрес",IF(C767='Форма 1'!C767,SUM(E767:K767,M767:S767,Форма2[[#This Row],[19]:[22]]),"Ошибка в адресе!"))</f>
        <v>5674138.25</v>
      </c>
      <c r="E767" s="30" t="str">
        <f>IF(ISNUMBER('Форма 1'!Z767),ROUND('Форма 1'!$I767*VLOOKUP('Форма 1'!$G767,'Предельники 2022'!$B$4:$X$28,'Форма 1'!Z$7),2),"")</f>
        <v/>
      </c>
      <c r="F767" s="30" t="str">
        <f>IF(ISNUMBER('Форма 1'!AA767),ROUND('Форма 1'!$I767*VLOOKUP('Форма 1'!$G767,'Предельники 2022'!$B$4:$X$28,'Форма 1'!AA$7),2),"")</f>
        <v/>
      </c>
      <c r="G767" s="30" t="str">
        <f>IF(ISNUMBER('Форма 1'!AB767),ROUND('Форма 1'!$I767*VLOOKUP('Форма 1'!$G767,'Предельники 2022'!$B$4:$X$28,'Форма 1'!AB$7),2),"")</f>
        <v/>
      </c>
      <c r="H767" s="30" t="str">
        <f>IF(ISNUMBER('Форма 1'!AC767),ROUND('Форма 1'!$I767*VLOOKUP('Форма 1'!$G767,'Предельники 2022'!$B$4:$X$28,'Форма 1'!AC$7),2),"")</f>
        <v/>
      </c>
      <c r="I767" s="30" t="str">
        <f>IF(ISNUMBER('Форма 1'!AD767),ROUND('Форма 1'!$I767*VLOOKUP('Форма 1'!$G767,'Предельники 2022'!$B$4:$X$28,'Форма 1'!AD$7),2),"")</f>
        <v/>
      </c>
      <c r="J767" s="30" t="str">
        <f>IF(ISNUMBER('Форма 1'!AE767),ROUND('Форма 1'!$I767*VLOOKUP('Форма 1'!$G767,'Предельники 2022'!$B$4:$X$28,'Форма 1'!AE$7),2),"")</f>
        <v/>
      </c>
      <c r="K767" s="30" t="str">
        <f>IF(ISNUMBER('Форма 1'!AF767),ROUND('Форма 1'!$I767*VLOOKUP('Форма 1'!$G767,'Предельники 2022'!$B$4:$X$28,'Форма 1'!AF$7),2),"")</f>
        <v/>
      </c>
      <c r="L767" s="31" t="str">
        <f>IF(ISBLANK('Форма 1'!AG767),"",'Форма 1'!AG767)</f>
        <v/>
      </c>
      <c r="M767" s="32" t="str">
        <f>IF(ISBLANK('Форма 1'!AH767),"",'Форма 1'!AH767)</f>
        <v/>
      </c>
      <c r="N767" s="30">
        <f>IF(ISNUMBER('Форма 1'!AI767),ROUND('Форма 1'!$I767*VLOOKUP('Форма 1'!$G767,'Предельники 2022'!$B$4:$X$28,'Форма 1'!AI$7),2),"")</f>
        <v>5674138.25</v>
      </c>
      <c r="O767" s="30" t="str">
        <f>IF(ISNUMBER('Форма 1'!AJ767),ROUND('Форма 1'!$I767*VLOOKUP('Форма 1'!$G767,'Предельники 2022'!$B$4:$X$28,'Форма 1'!AJ$7),2),"")</f>
        <v/>
      </c>
      <c r="P767" s="30" t="str">
        <f>IF(ISNUMBER('Форма 1'!AK767),ROUND('Форма 1'!$I767*VLOOKUP('Форма 1'!$G767,'Предельники 2022'!$B$4:$X$28,'Форма 1'!AK$7),2),"")</f>
        <v/>
      </c>
      <c r="Q767" s="30" t="str">
        <f>IF(ISNUMBER('Форма 1'!AL767),ROUND('Форма 1'!$I767*VLOOKUP('Форма 1'!$G767,'Предельники 2022'!$B$4:$X$28,'Форма 1'!AL$7),2),"")</f>
        <v/>
      </c>
      <c r="R767" s="30" t="str">
        <f>IF(ISNUMBER('Форма 1'!AM767),ROUND('Форма 1'!$I767*VLOOKUP('Форма 1'!$G767,'Предельники 2022'!$B$4:$X$28,'Форма 1'!AM$7),2),"")</f>
        <v/>
      </c>
      <c r="S767" s="93" t="str">
        <f t="shared" si="132"/>
        <v/>
      </c>
      <c r="T767" s="93" t="str">
        <f>IF(ISNUMBER('Форма 1'!AN767),INDEX('Предельники 2022'!$C$4:$X$28,MATCH('Форма 1'!$G767,'Предельники 2022'!$B$4:$B$28,0),MATCH(T$5,'Предельники 2022'!$C$3:$X$3,0)),"")</f>
        <v/>
      </c>
      <c r="U767" s="93" t="str">
        <f>IF(ISNUMBER('Форма 1'!AO767),INDEX('Предельники 2022'!$C$4:$X$28,MATCH('Форма 1'!$G767,'Предельники 2022'!$B$4:$B$28,0),MATCH(U$5,'Предельники 2022'!$C$3:$X$3,0)),"")</f>
        <v/>
      </c>
      <c r="V767" s="93" t="str">
        <f>IF(ISNUMBER('Форма 1'!AP767),INDEX('Предельники 2022'!$C$4:$X$28,MATCH('Форма 1'!$G767,'Предельники 2022'!$B$4:$B$28,0),MATCH(V$5,'Предельники 2022'!$C$3:$X$3,0)),"")</f>
        <v/>
      </c>
      <c r="W767" s="93" t="str">
        <f>IF(ISNUMBER('Форма 1'!AQ767),INDEX('Предельники 2022'!$C$4:$X$28,MATCH('Форма 1'!$G767,'Предельники 2022'!$B$4:$B$28,0),MATCH(W$5,'Предельники 2022'!$C$3:$X$3,0)),"")</f>
        <v/>
      </c>
      <c r="X767" s="30" t="str">
        <f>IF(ISNUMBER('Форма 1'!AR767),ROUND('Форма 1'!$I767*VLOOKUP('Форма 1'!$G767,'Предельники 2022'!$B$4:$X$28,'Форма 1'!AR$7),2),"")</f>
        <v/>
      </c>
      <c r="Y767" s="30" t="str">
        <f>IF(ISNUMBER('Форма 1'!AS767),ROUND('Форма 1'!$I767*VLOOKUP('Форма 1'!$G767,'Предельники 2022'!$B$4:$X$28,'Форма 1'!AS$7),2),"")</f>
        <v/>
      </c>
      <c r="Z767" s="30" t="str">
        <f>IF(ISNUMBER('Форма 1'!AT767),ROUND('Форма 1'!$I767*VLOOKUP('Форма 1'!$G767,'Предельники 2022'!$B$4:$X$28,'Форма 1'!AT$7),2),"")</f>
        <v/>
      </c>
      <c r="AA767" s="32"/>
      <c r="AB767" s="128">
        <f>'Форма 1'!T767</f>
        <v>46022</v>
      </c>
      <c r="AC767" s="130" t="str">
        <f>'Форма 1'!U767</f>
        <v>СС</v>
      </c>
    </row>
    <row r="768" spans="1:29" x14ac:dyDescent="0.25">
      <c r="A768" s="28">
        <f t="shared" si="131"/>
        <v>133</v>
      </c>
      <c r="B768" s="74" t="str">
        <f>IF(ISBLANK('Форма 1'!B768),"",'Форма 1'!B768)</f>
        <v>Пермский городской округ, город Пермь</v>
      </c>
      <c r="C768" s="87" t="s">
        <v>1587</v>
      </c>
      <c r="D768" s="29">
        <f>IF(ISBLANK(C768),"Введите адрес",IF(C768='Форма 1'!C768,SUM(E768:K768,M768:S768,Форма2[[#This Row],[19]:[22]]),"Ошибка в адресе!"))</f>
        <v>29841802.420000002</v>
      </c>
      <c r="E768" s="30" t="str">
        <f>IF(ISNUMBER('Форма 1'!Z768),ROUND('Форма 1'!$I768*VLOOKUP('Форма 1'!$G768,'Предельники 2022'!$B$4:$X$28,'Форма 1'!Z$7),2),"")</f>
        <v/>
      </c>
      <c r="F768" s="30" t="str">
        <f>IF(ISNUMBER('Форма 1'!AA768),ROUND('Форма 1'!$I768*VLOOKUP('Форма 1'!$G768,'Предельники 2022'!$B$4:$X$28,'Форма 1'!AA$7),2),"")</f>
        <v/>
      </c>
      <c r="G768" s="30" t="str">
        <f>IF(ISNUMBER('Форма 1'!AB768),ROUND('Форма 1'!$I768*VLOOKUP('Форма 1'!$G768,'Предельники 2022'!$B$4:$X$28,'Форма 1'!AB$7),2),"")</f>
        <v/>
      </c>
      <c r="H768" s="30" t="str">
        <f>IF(ISNUMBER('Форма 1'!AC768),ROUND('Форма 1'!$I768*VLOOKUP('Форма 1'!$G768,'Предельники 2022'!$B$4:$X$28,'Форма 1'!AC$7),2),"")</f>
        <v/>
      </c>
      <c r="I768" s="30" t="str">
        <f>IF(ISNUMBER('Форма 1'!AD768),ROUND('Форма 1'!$I768*VLOOKUP('Форма 1'!$G768,'Предельники 2022'!$B$4:$X$28,'Форма 1'!AD$7),2),"")</f>
        <v/>
      </c>
      <c r="J768" s="30" t="str">
        <f>IF(ISNUMBER('Форма 1'!AE768),ROUND('Форма 1'!$I768*VLOOKUP('Форма 1'!$G768,'Предельники 2022'!$B$4:$X$28,'Форма 1'!AE$7),2),"")</f>
        <v/>
      </c>
      <c r="K768" s="30" t="str">
        <f>IF(ISNUMBER('Форма 1'!AF768),ROUND('Форма 1'!$I768*VLOOKUP('Форма 1'!$G768,'Предельники 2022'!$B$4:$X$28,'Форма 1'!AF$7),2),"")</f>
        <v/>
      </c>
      <c r="L768" s="31" t="str">
        <f>IF(ISBLANK('Форма 1'!AG768),"",'Форма 1'!AG768)</f>
        <v/>
      </c>
      <c r="M768" s="32" t="str">
        <f>IF(ISBLANK('Форма 1'!AH768),"",'Форма 1'!AH768)</f>
        <v/>
      </c>
      <c r="N768" s="30">
        <f>IF(ISNUMBER('Форма 1'!AI768),ROUND('Форма 1'!$I768*VLOOKUP('Форма 1'!$G768,'Предельники 2022'!$B$4:$X$28,'Форма 1'!AI$7),2),"")</f>
        <v>29841802.420000002</v>
      </c>
      <c r="O768" s="30" t="str">
        <f>IF(ISNUMBER('Форма 1'!AJ768),ROUND('Форма 1'!$I768*VLOOKUP('Форма 1'!$G768,'Предельники 2022'!$B$4:$X$28,'Форма 1'!AJ$7),2),"")</f>
        <v/>
      </c>
      <c r="P768" s="30" t="str">
        <f>IF(ISNUMBER('Форма 1'!AK768),ROUND('Форма 1'!$I768*VLOOKUP('Форма 1'!$G768,'Предельники 2022'!$B$4:$X$28,'Форма 1'!AK$7),2),"")</f>
        <v/>
      </c>
      <c r="Q768" s="30" t="str">
        <f>IF(ISNUMBER('Форма 1'!AL768),ROUND('Форма 1'!$I768*VLOOKUP('Форма 1'!$G768,'Предельники 2022'!$B$4:$X$28,'Форма 1'!AL$7),2),"")</f>
        <v/>
      </c>
      <c r="R768" s="30" t="str">
        <f>IF(ISNUMBER('Форма 1'!AM768),ROUND('Форма 1'!$I768*VLOOKUP('Форма 1'!$G768,'Предельники 2022'!$B$4:$X$28,'Форма 1'!AM$7),2),"")</f>
        <v/>
      </c>
      <c r="S768" s="93" t="str">
        <f t="shared" si="132"/>
        <v/>
      </c>
      <c r="T768" s="93" t="str">
        <f>IF(ISNUMBER('Форма 1'!AN768),INDEX('Предельники 2022'!$C$4:$X$28,MATCH('Форма 1'!$G768,'Предельники 2022'!$B$4:$B$28,0),MATCH(T$5,'Предельники 2022'!$C$3:$X$3,0)),"")</f>
        <v/>
      </c>
      <c r="U768" s="93" t="str">
        <f>IF(ISNUMBER('Форма 1'!AO768),INDEX('Предельники 2022'!$C$4:$X$28,MATCH('Форма 1'!$G768,'Предельники 2022'!$B$4:$B$28,0),MATCH(U$5,'Предельники 2022'!$C$3:$X$3,0)),"")</f>
        <v/>
      </c>
      <c r="V768" s="93" t="str">
        <f>IF(ISNUMBER('Форма 1'!AP768),INDEX('Предельники 2022'!$C$4:$X$28,MATCH('Форма 1'!$G768,'Предельники 2022'!$B$4:$B$28,0),MATCH(V$5,'Предельники 2022'!$C$3:$X$3,0)),"")</f>
        <v/>
      </c>
      <c r="W768" s="93" t="str">
        <f>IF(ISNUMBER('Форма 1'!AQ768),INDEX('Предельники 2022'!$C$4:$X$28,MATCH('Форма 1'!$G768,'Предельники 2022'!$B$4:$B$28,0),MATCH(W$5,'Предельники 2022'!$C$3:$X$3,0)),"")</f>
        <v/>
      </c>
      <c r="X768" s="30" t="str">
        <f>IF(ISNUMBER('Форма 1'!AR768),ROUND('Форма 1'!$I768*VLOOKUP('Форма 1'!$G768,'Предельники 2022'!$B$4:$X$28,'Форма 1'!AR$7),2),"")</f>
        <v/>
      </c>
      <c r="Y768" s="30" t="str">
        <f>IF(ISNUMBER('Форма 1'!AS768),ROUND('Форма 1'!$I768*VLOOKUP('Форма 1'!$G768,'Предельники 2022'!$B$4:$X$28,'Форма 1'!AS$7),2),"")</f>
        <v/>
      </c>
      <c r="Z768" s="30" t="str">
        <f>IF(ISNUMBER('Форма 1'!AT768),ROUND('Форма 1'!$I768*VLOOKUP('Форма 1'!$G768,'Предельники 2022'!$B$4:$X$28,'Форма 1'!AT$7),2),"")</f>
        <v/>
      </c>
      <c r="AA768" s="32"/>
      <c r="AB768" s="128">
        <f>'Форма 1'!T768</f>
        <v>46022</v>
      </c>
      <c r="AC768" s="130" t="str">
        <f>'Форма 1'!U768</f>
        <v>СС</v>
      </c>
    </row>
    <row r="769" spans="1:29" x14ac:dyDescent="0.25">
      <c r="A769" s="28">
        <f t="shared" si="131"/>
        <v>134</v>
      </c>
      <c r="B769" s="74" t="str">
        <f>IF(ISBLANK('Форма 1'!B769),"",'Форма 1'!B769)</f>
        <v>Пермский городской округ, город Пермь</v>
      </c>
      <c r="C769" s="87" t="s">
        <v>475</v>
      </c>
      <c r="D769" s="29">
        <f>IF(ISBLANK(C769),"Введите адрес",IF(C769='Форма 1'!C769,SUM(E769:K769,M769:S769,Форма2[[#This Row],[19]:[22]]),"Ошибка в адресе!"))</f>
        <v>7860633.5999999996</v>
      </c>
      <c r="E769" s="30" t="str">
        <f>IF(ISNUMBER('Форма 1'!Z769),ROUND('Форма 1'!$I769*VLOOKUP('Форма 1'!$G769,'Предельники 2022'!$B$4:$X$28,'Форма 1'!Z$7),2),"")</f>
        <v/>
      </c>
      <c r="F769" s="30" t="str">
        <f>IF(ISNUMBER('Форма 1'!AA769),ROUND('Форма 1'!$I769*VLOOKUP('Форма 1'!$G769,'Предельники 2022'!$B$4:$X$28,'Форма 1'!AA$7),2),"")</f>
        <v/>
      </c>
      <c r="G769" s="30" t="str">
        <f>IF(ISNUMBER('Форма 1'!AB769),ROUND('Форма 1'!$I769*VLOOKUP('Форма 1'!$G769,'Предельники 2022'!$B$4:$X$28,'Форма 1'!AB$7),2),"")</f>
        <v/>
      </c>
      <c r="H769" s="30" t="str">
        <f>IF(ISNUMBER('Форма 1'!AC769),ROUND('Форма 1'!$I769*VLOOKUP('Форма 1'!$G769,'Предельники 2022'!$B$4:$X$28,'Форма 1'!AC$7),2),"")</f>
        <v/>
      </c>
      <c r="I769" s="30" t="str">
        <f>IF(ISNUMBER('Форма 1'!AD769),ROUND('Форма 1'!$I769*VLOOKUP('Форма 1'!$G769,'Предельники 2022'!$B$4:$X$28,'Форма 1'!AD$7),2),"")</f>
        <v/>
      </c>
      <c r="J769" s="30" t="str">
        <f>IF(ISNUMBER('Форма 1'!AE769),ROUND('Форма 1'!$I769*VLOOKUP('Форма 1'!$G769,'Предельники 2022'!$B$4:$X$28,'Форма 1'!AE$7),2),"")</f>
        <v/>
      </c>
      <c r="K769" s="30" t="str">
        <f>IF(ISNUMBER('Форма 1'!AF769),ROUND('Форма 1'!$I769*VLOOKUP('Форма 1'!$G769,'Предельники 2022'!$B$4:$X$28,'Форма 1'!AF$7),2),"")</f>
        <v/>
      </c>
      <c r="L769" s="31">
        <f>IF(ISBLANK('Форма 1'!AG769),"",'Форма 1'!AG769)</f>
        <v>2</v>
      </c>
      <c r="M769" s="32">
        <f>IF(ISBLANK('Форма 1'!AH769),"",'Форма 1'!AH769)</f>
        <v>7860633.5999999996</v>
      </c>
      <c r="N769" s="30" t="str">
        <f>IF(ISNUMBER('Форма 1'!AI769),ROUND('Форма 1'!$I769*VLOOKUP('Форма 1'!$G769,'Предельники 2022'!$B$4:$X$28,'Форма 1'!AI$7),2),"")</f>
        <v/>
      </c>
      <c r="O769" s="30" t="str">
        <f>IF(ISNUMBER('Форма 1'!AJ769),ROUND('Форма 1'!$I769*VLOOKUP('Форма 1'!$G769,'Предельники 2022'!$B$4:$X$28,'Форма 1'!AJ$7),2),"")</f>
        <v/>
      </c>
      <c r="P769" s="30" t="str">
        <f>IF(ISNUMBER('Форма 1'!AK769),ROUND('Форма 1'!$I769*VLOOKUP('Форма 1'!$G769,'Предельники 2022'!$B$4:$X$28,'Форма 1'!AK$7),2),"")</f>
        <v/>
      </c>
      <c r="Q769" s="30" t="str">
        <f>IF(ISNUMBER('Форма 1'!AL769),ROUND('Форма 1'!$I769*VLOOKUP('Форма 1'!$G769,'Предельники 2022'!$B$4:$X$28,'Форма 1'!AL$7),2),"")</f>
        <v/>
      </c>
      <c r="R769" s="30" t="str">
        <f>IF(ISNUMBER('Форма 1'!AM769),ROUND('Форма 1'!$I769*VLOOKUP('Форма 1'!$G769,'Предельники 2022'!$B$4:$X$28,'Форма 1'!AM$7),2),"")</f>
        <v/>
      </c>
      <c r="S769" s="93" t="str">
        <f t="shared" si="132"/>
        <v/>
      </c>
      <c r="T769" s="93" t="str">
        <f>IF(ISNUMBER('Форма 1'!AN769),INDEX('Предельники 2022'!$C$4:$X$28,MATCH('Форма 1'!$G769,'Предельники 2022'!$B$4:$B$28,0),MATCH(T$5,'Предельники 2022'!$C$3:$X$3,0)),"")</f>
        <v/>
      </c>
      <c r="U769" s="93" t="str">
        <f>IF(ISNUMBER('Форма 1'!AO769),INDEX('Предельники 2022'!$C$4:$X$28,MATCH('Форма 1'!$G769,'Предельники 2022'!$B$4:$B$28,0),MATCH(U$5,'Предельники 2022'!$C$3:$X$3,0)),"")</f>
        <v/>
      </c>
      <c r="V769" s="93" t="str">
        <f>IF(ISNUMBER('Форма 1'!AP769),INDEX('Предельники 2022'!$C$4:$X$28,MATCH('Форма 1'!$G769,'Предельники 2022'!$B$4:$B$28,0),MATCH(V$5,'Предельники 2022'!$C$3:$X$3,0)),"")</f>
        <v/>
      </c>
      <c r="W769" s="93" t="str">
        <f>IF(ISNUMBER('Форма 1'!AQ769),INDEX('Предельники 2022'!$C$4:$X$28,MATCH('Форма 1'!$G769,'Предельники 2022'!$B$4:$B$28,0),MATCH(W$5,'Предельники 2022'!$C$3:$X$3,0)),"")</f>
        <v/>
      </c>
      <c r="X769" s="30" t="str">
        <f>IF(ISNUMBER('Форма 1'!AR769),ROUND('Форма 1'!$I769*VLOOKUP('Форма 1'!$G769,'Предельники 2022'!$B$4:$X$28,'Форма 1'!AR$7),2),"")</f>
        <v/>
      </c>
      <c r="Y769" s="30" t="str">
        <f>IF(ISNUMBER('Форма 1'!AS769),ROUND('Форма 1'!$I769*VLOOKUP('Форма 1'!$G769,'Предельники 2022'!$B$4:$X$28,'Форма 1'!AS$7),2),"")</f>
        <v/>
      </c>
      <c r="Z769" s="30" t="str">
        <f>IF(ISNUMBER('Форма 1'!AT769),ROUND('Форма 1'!$I769*VLOOKUP('Форма 1'!$G769,'Предельники 2022'!$B$4:$X$28,'Форма 1'!AT$7),2),"")</f>
        <v/>
      </c>
      <c r="AA769" s="32"/>
      <c r="AB769" s="128">
        <f>'Форма 1'!T769</f>
        <v>46022</v>
      </c>
      <c r="AC769" s="130" t="str">
        <f>'Форма 1'!U769</f>
        <v>СС</v>
      </c>
    </row>
    <row r="770" spans="1:29" x14ac:dyDescent="0.25">
      <c r="A770" s="28">
        <f t="shared" si="131"/>
        <v>135</v>
      </c>
      <c r="B770" s="74" t="str">
        <f>IF(ISBLANK('Форма 1'!B770),"",'Форма 1'!B770)</f>
        <v>Пермский городской округ, город Пермь</v>
      </c>
      <c r="C770" s="87" t="s">
        <v>473</v>
      </c>
      <c r="D770" s="29">
        <f>IF(ISBLANK(C770),"Введите адрес",IF(C770='Форма 1'!C770,SUM(E770:K770,M770:S770,Форма2[[#This Row],[19]:[22]]),"Ошибка в адресе!"))</f>
        <v>23581900.799999997</v>
      </c>
      <c r="E770" s="30" t="str">
        <f>IF(ISNUMBER('Форма 1'!Z770),ROUND('Форма 1'!$I770*VLOOKUP('Форма 1'!$G770,'Предельники 2022'!$B$4:$X$28,'Форма 1'!Z$7),2),"")</f>
        <v/>
      </c>
      <c r="F770" s="30" t="str">
        <f>IF(ISNUMBER('Форма 1'!AA770),ROUND('Форма 1'!$I770*VLOOKUP('Форма 1'!$G770,'Предельники 2022'!$B$4:$X$28,'Форма 1'!AA$7),2),"")</f>
        <v/>
      </c>
      <c r="G770" s="30" t="str">
        <f>IF(ISNUMBER('Форма 1'!AB770),ROUND('Форма 1'!$I770*VLOOKUP('Форма 1'!$G770,'Предельники 2022'!$B$4:$X$28,'Форма 1'!AB$7),2),"")</f>
        <v/>
      </c>
      <c r="H770" s="30" t="str">
        <f>IF(ISNUMBER('Форма 1'!AC770),ROUND('Форма 1'!$I770*VLOOKUP('Форма 1'!$G770,'Предельники 2022'!$B$4:$X$28,'Форма 1'!AC$7),2),"")</f>
        <v/>
      </c>
      <c r="I770" s="30" t="str">
        <f>IF(ISNUMBER('Форма 1'!AD770),ROUND('Форма 1'!$I770*VLOOKUP('Форма 1'!$G770,'Предельники 2022'!$B$4:$X$28,'Форма 1'!AD$7),2),"")</f>
        <v/>
      </c>
      <c r="J770" s="30" t="str">
        <f>IF(ISNUMBER('Форма 1'!AE770),ROUND('Форма 1'!$I770*VLOOKUP('Форма 1'!$G770,'Предельники 2022'!$B$4:$X$28,'Форма 1'!AE$7),2),"")</f>
        <v/>
      </c>
      <c r="K770" s="30" t="str">
        <f>IF(ISNUMBER('Форма 1'!AF770),ROUND('Форма 1'!$I770*VLOOKUP('Форма 1'!$G770,'Предельники 2022'!$B$4:$X$28,'Форма 1'!AF$7),2),"")</f>
        <v/>
      </c>
      <c r="L770" s="31">
        <f>IF(ISBLANK('Форма 1'!AG770),"",'Форма 1'!AG770)</f>
        <v>6</v>
      </c>
      <c r="M770" s="32">
        <f>IF(ISBLANK('Форма 1'!AH770),"",'Форма 1'!AH770)</f>
        <v>23581900.799999997</v>
      </c>
      <c r="N770" s="30" t="str">
        <f>IF(ISNUMBER('Форма 1'!AI770),ROUND('Форма 1'!$I770*VLOOKUP('Форма 1'!$G770,'Предельники 2022'!$B$4:$X$28,'Форма 1'!AI$7),2),"")</f>
        <v/>
      </c>
      <c r="O770" s="30" t="str">
        <f>IF(ISNUMBER('Форма 1'!AJ770),ROUND('Форма 1'!$I770*VLOOKUP('Форма 1'!$G770,'Предельники 2022'!$B$4:$X$28,'Форма 1'!AJ$7),2),"")</f>
        <v/>
      </c>
      <c r="P770" s="30" t="str">
        <f>IF(ISNUMBER('Форма 1'!AK770),ROUND('Форма 1'!$I770*VLOOKUP('Форма 1'!$G770,'Предельники 2022'!$B$4:$X$28,'Форма 1'!AK$7),2),"")</f>
        <v/>
      </c>
      <c r="Q770" s="30" t="str">
        <f>IF(ISNUMBER('Форма 1'!AL770),ROUND('Форма 1'!$I770*VLOOKUP('Форма 1'!$G770,'Предельники 2022'!$B$4:$X$28,'Форма 1'!AL$7),2),"")</f>
        <v/>
      </c>
      <c r="R770" s="30" t="str">
        <f>IF(ISNUMBER('Форма 1'!AM770),ROUND('Форма 1'!$I770*VLOOKUP('Форма 1'!$G770,'Предельники 2022'!$B$4:$X$28,'Форма 1'!AM$7),2),"")</f>
        <v/>
      </c>
      <c r="S770" s="93" t="str">
        <f t="shared" si="132"/>
        <v/>
      </c>
      <c r="T770" s="93" t="str">
        <f>IF(ISNUMBER('Форма 1'!AN770),INDEX('Предельники 2022'!$C$4:$X$28,MATCH('Форма 1'!$G770,'Предельники 2022'!$B$4:$B$28,0),MATCH(T$5,'Предельники 2022'!$C$3:$X$3,0)),"")</f>
        <v/>
      </c>
      <c r="U770" s="93" t="str">
        <f>IF(ISNUMBER('Форма 1'!AO770),INDEX('Предельники 2022'!$C$4:$X$28,MATCH('Форма 1'!$G770,'Предельники 2022'!$B$4:$B$28,0),MATCH(U$5,'Предельники 2022'!$C$3:$X$3,0)),"")</f>
        <v/>
      </c>
      <c r="V770" s="93" t="str">
        <f>IF(ISNUMBER('Форма 1'!AP770),INDEX('Предельники 2022'!$C$4:$X$28,MATCH('Форма 1'!$G770,'Предельники 2022'!$B$4:$B$28,0),MATCH(V$5,'Предельники 2022'!$C$3:$X$3,0)),"")</f>
        <v/>
      </c>
      <c r="W770" s="93" t="str">
        <f>IF(ISNUMBER('Форма 1'!AQ770),INDEX('Предельники 2022'!$C$4:$X$28,MATCH('Форма 1'!$G770,'Предельники 2022'!$B$4:$B$28,0),MATCH(W$5,'Предельники 2022'!$C$3:$X$3,0)),"")</f>
        <v/>
      </c>
      <c r="X770" s="30" t="str">
        <f>IF(ISNUMBER('Форма 1'!AR770),ROUND('Форма 1'!$I770*VLOOKUP('Форма 1'!$G770,'Предельники 2022'!$B$4:$X$28,'Форма 1'!AR$7),2),"")</f>
        <v/>
      </c>
      <c r="Y770" s="30" t="str">
        <f>IF(ISNUMBER('Форма 1'!AS770),ROUND('Форма 1'!$I770*VLOOKUP('Форма 1'!$G770,'Предельники 2022'!$B$4:$X$28,'Форма 1'!AS$7),2),"")</f>
        <v/>
      </c>
      <c r="Z770" s="30" t="str">
        <f>IF(ISNUMBER('Форма 1'!AT770),ROUND('Форма 1'!$I770*VLOOKUP('Форма 1'!$G770,'Предельники 2022'!$B$4:$X$28,'Форма 1'!AT$7),2),"")</f>
        <v/>
      </c>
      <c r="AA770" s="32"/>
      <c r="AB770" s="128">
        <f>'Форма 1'!T770</f>
        <v>46022</v>
      </c>
      <c r="AC770" s="130" t="str">
        <f>'Форма 1'!U770</f>
        <v>СС</v>
      </c>
    </row>
    <row r="771" spans="1:29" x14ac:dyDescent="0.25">
      <c r="A771" s="28">
        <f t="shared" si="131"/>
        <v>136</v>
      </c>
      <c r="B771" s="74" t="str">
        <f>IF(ISBLANK('Форма 1'!B771),"",'Форма 1'!B771)</f>
        <v>Пермский городской округ, город Пермь</v>
      </c>
      <c r="C771" s="87" t="s">
        <v>474</v>
      </c>
      <c r="D771" s="29">
        <f>IF(ISBLANK(C771),"Введите адрес",IF(C771='Форма 1'!C771,SUM(E771:K771,M771:S771,Форма2[[#This Row],[19]:[22]]),"Ошибка в адресе!"))</f>
        <v>7999028.9199999999</v>
      </c>
      <c r="E771" s="30" t="str">
        <f>IF(ISNUMBER('Форма 1'!Z771),ROUND('Форма 1'!$I771*VLOOKUP('Форма 1'!$G771,'Предельники 2022'!$B$4:$X$28,'Форма 1'!Z$7),2),"")</f>
        <v/>
      </c>
      <c r="F771" s="30" t="str">
        <f>IF(ISNUMBER('Форма 1'!AA771),ROUND('Форма 1'!$I771*VLOOKUP('Форма 1'!$G771,'Предельники 2022'!$B$4:$X$28,'Форма 1'!AA$7),2),"")</f>
        <v/>
      </c>
      <c r="G771" s="30" t="str">
        <f>IF(ISNUMBER('Форма 1'!AB771),ROUND('Форма 1'!$I771*VLOOKUP('Форма 1'!$G771,'Предельники 2022'!$B$4:$X$28,'Форма 1'!AB$7),2),"")</f>
        <v/>
      </c>
      <c r="H771" s="30" t="str">
        <f>IF(ISNUMBER('Форма 1'!AC771),ROUND('Форма 1'!$I771*VLOOKUP('Форма 1'!$G771,'Предельники 2022'!$B$4:$X$28,'Форма 1'!AC$7),2),"")</f>
        <v/>
      </c>
      <c r="I771" s="30" t="str">
        <f>IF(ISNUMBER('Форма 1'!AD771),ROUND('Форма 1'!$I771*VLOOKUP('Форма 1'!$G771,'Предельники 2022'!$B$4:$X$28,'Форма 1'!AD$7),2),"")</f>
        <v/>
      </c>
      <c r="J771" s="30" t="str">
        <f>IF(ISNUMBER('Форма 1'!AE771),ROUND('Форма 1'!$I771*VLOOKUP('Форма 1'!$G771,'Предельники 2022'!$B$4:$X$28,'Форма 1'!AE$7),2),"")</f>
        <v/>
      </c>
      <c r="K771" s="30" t="str">
        <f>IF(ISNUMBER('Форма 1'!AF771),ROUND('Форма 1'!$I771*VLOOKUP('Форма 1'!$G771,'Предельники 2022'!$B$4:$X$28,'Форма 1'!AF$7),2),"")</f>
        <v/>
      </c>
      <c r="L771" s="31">
        <f>IF(ISBLANK('Форма 1'!AG771),"",'Форма 1'!AG771)</f>
        <v>2</v>
      </c>
      <c r="M771" s="32">
        <f>IF(ISBLANK('Форма 1'!AH771),"",'Форма 1'!AH771)</f>
        <v>7999028.9199999999</v>
      </c>
      <c r="N771" s="30" t="str">
        <f>IF(ISNUMBER('Форма 1'!AI771),ROUND('Форма 1'!$I771*VLOOKUP('Форма 1'!$G771,'Предельники 2022'!$B$4:$X$28,'Форма 1'!AI$7),2),"")</f>
        <v/>
      </c>
      <c r="O771" s="30" t="str">
        <f>IF(ISNUMBER('Форма 1'!AJ771),ROUND('Форма 1'!$I771*VLOOKUP('Форма 1'!$G771,'Предельники 2022'!$B$4:$X$28,'Форма 1'!AJ$7),2),"")</f>
        <v/>
      </c>
      <c r="P771" s="30" t="str">
        <f>IF(ISNUMBER('Форма 1'!AK771),ROUND('Форма 1'!$I771*VLOOKUP('Форма 1'!$G771,'Предельники 2022'!$B$4:$X$28,'Форма 1'!AK$7),2),"")</f>
        <v/>
      </c>
      <c r="Q771" s="30" t="str">
        <f>IF(ISNUMBER('Форма 1'!AL771),ROUND('Форма 1'!$I771*VLOOKUP('Форма 1'!$G771,'Предельники 2022'!$B$4:$X$28,'Форма 1'!AL$7),2),"")</f>
        <v/>
      </c>
      <c r="R771" s="30" t="str">
        <f>IF(ISNUMBER('Форма 1'!AM771),ROUND('Форма 1'!$I771*VLOOKUP('Форма 1'!$G771,'Предельники 2022'!$B$4:$X$28,'Форма 1'!AM$7),2),"")</f>
        <v/>
      </c>
      <c r="S771" s="93" t="str">
        <f t="shared" si="132"/>
        <v/>
      </c>
      <c r="T771" s="93" t="str">
        <f>IF(ISNUMBER('Форма 1'!AN771),INDEX('Предельники 2022'!$C$4:$X$28,MATCH('Форма 1'!$G771,'Предельники 2022'!$B$4:$B$28,0),MATCH(T$5,'Предельники 2022'!$C$3:$X$3,0)),"")</f>
        <v/>
      </c>
      <c r="U771" s="93" t="str">
        <f>IF(ISNUMBER('Форма 1'!AO771),INDEX('Предельники 2022'!$C$4:$X$28,MATCH('Форма 1'!$G771,'Предельники 2022'!$B$4:$B$28,0),MATCH(U$5,'Предельники 2022'!$C$3:$X$3,0)),"")</f>
        <v/>
      </c>
      <c r="V771" s="93" t="str">
        <f>IF(ISNUMBER('Форма 1'!AP771),INDEX('Предельники 2022'!$C$4:$X$28,MATCH('Форма 1'!$G771,'Предельники 2022'!$B$4:$B$28,0),MATCH(V$5,'Предельники 2022'!$C$3:$X$3,0)),"")</f>
        <v/>
      </c>
      <c r="W771" s="93" t="str">
        <f>IF(ISNUMBER('Форма 1'!AQ771),INDEX('Предельники 2022'!$C$4:$X$28,MATCH('Форма 1'!$G771,'Предельники 2022'!$B$4:$B$28,0),MATCH(W$5,'Предельники 2022'!$C$3:$X$3,0)),"")</f>
        <v/>
      </c>
      <c r="X771" s="30" t="str">
        <f>IF(ISNUMBER('Форма 1'!AR771),ROUND('Форма 1'!$I771*VLOOKUP('Форма 1'!$G771,'Предельники 2022'!$B$4:$X$28,'Форма 1'!AR$7),2),"")</f>
        <v/>
      </c>
      <c r="Y771" s="30" t="str">
        <f>IF(ISNUMBER('Форма 1'!AS771),ROUND('Форма 1'!$I771*VLOOKUP('Форма 1'!$G771,'Предельники 2022'!$B$4:$X$28,'Форма 1'!AS$7),2),"")</f>
        <v/>
      </c>
      <c r="Z771" s="30" t="str">
        <f>IF(ISNUMBER('Форма 1'!AT771),ROUND('Форма 1'!$I771*VLOOKUP('Форма 1'!$G771,'Предельники 2022'!$B$4:$X$28,'Форма 1'!AT$7),2),"")</f>
        <v/>
      </c>
      <c r="AA771" s="32"/>
      <c r="AB771" s="128">
        <f>'Форма 1'!T771</f>
        <v>46022</v>
      </c>
      <c r="AC771" s="130" t="str">
        <f>'Форма 1'!U771</f>
        <v>СС</v>
      </c>
    </row>
    <row r="772" spans="1:29" x14ac:dyDescent="0.25">
      <c r="A772" s="28">
        <f t="shared" si="131"/>
        <v>137</v>
      </c>
      <c r="B772" s="74" t="str">
        <f>IF(ISBLANK('Форма 1'!B772),"",'Форма 1'!B772)</f>
        <v>Пермский городской округ, город Пермь</v>
      </c>
      <c r="C772" s="87" t="s">
        <v>517</v>
      </c>
      <c r="D772" s="29">
        <f>IF(ISBLANK(C772),"Введите адрес",IF(C772='Форма 1'!C772,SUM(E772:K772,M772:S772,Форма2[[#This Row],[19]:[22]]),"Ошибка в адресе!"))</f>
        <v>13291698.32</v>
      </c>
      <c r="E772" s="30" t="str">
        <f>IF(ISNUMBER('Форма 1'!Z772),ROUND('Форма 1'!$I772*VLOOKUP('Форма 1'!$G772,'Предельники 2022'!$B$4:$X$28,'Форма 1'!Z$7),2),"")</f>
        <v/>
      </c>
      <c r="F772" s="30" t="str">
        <f>IF(ISNUMBER('Форма 1'!AA772),ROUND('Форма 1'!$I772*VLOOKUP('Форма 1'!$G772,'Предельники 2022'!$B$4:$X$28,'Форма 1'!AA$7),2),"")</f>
        <v/>
      </c>
      <c r="G772" s="30" t="str">
        <f>IF(ISNUMBER('Форма 1'!AB772),ROUND('Форма 1'!$I772*VLOOKUP('Форма 1'!$G772,'Предельники 2022'!$B$4:$X$28,'Форма 1'!AB$7),2),"")</f>
        <v/>
      </c>
      <c r="H772" s="30" t="str">
        <f>IF(ISNUMBER('Форма 1'!AC772),ROUND('Форма 1'!$I772*VLOOKUP('Форма 1'!$G772,'Предельники 2022'!$B$4:$X$28,'Форма 1'!AC$7),2),"")</f>
        <v/>
      </c>
      <c r="I772" s="30" t="str">
        <f>IF(ISNUMBER('Форма 1'!AD772),ROUND('Форма 1'!$I772*VLOOKUP('Форма 1'!$G772,'Предельники 2022'!$B$4:$X$28,'Форма 1'!AD$7),2),"")</f>
        <v/>
      </c>
      <c r="J772" s="30" t="str">
        <f>IF(ISNUMBER('Форма 1'!AE772),ROUND('Форма 1'!$I772*VLOOKUP('Форма 1'!$G772,'Предельники 2022'!$B$4:$X$28,'Форма 1'!AE$7),2),"")</f>
        <v/>
      </c>
      <c r="K772" s="30" t="str">
        <f>IF(ISNUMBER('Форма 1'!AF772),ROUND('Форма 1'!$I772*VLOOKUP('Форма 1'!$G772,'Предельники 2022'!$B$4:$X$28,'Форма 1'!AF$7),2),"")</f>
        <v/>
      </c>
      <c r="L772" s="31" t="str">
        <f>IF(ISBLANK('Форма 1'!AG772),"",'Форма 1'!AG772)</f>
        <v/>
      </c>
      <c r="M772" s="32" t="str">
        <f>IF(ISBLANK('Форма 1'!AH772),"",'Форма 1'!AH772)</f>
        <v/>
      </c>
      <c r="N772" s="30">
        <f>IF(ISNUMBER('Форма 1'!AI772),ROUND('Форма 1'!$I772*VLOOKUP('Форма 1'!$G772,'Предельники 2022'!$B$4:$X$28,'Форма 1'!AI$7),2),"")</f>
        <v>13291698.32</v>
      </c>
      <c r="O772" s="30" t="str">
        <f>IF(ISNUMBER('Форма 1'!AJ772),ROUND('Форма 1'!$I772*VLOOKUP('Форма 1'!$G772,'Предельники 2022'!$B$4:$X$28,'Форма 1'!AJ$7),2),"")</f>
        <v/>
      </c>
      <c r="P772" s="30" t="str">
        <f>IF(ISNUMBER('Форма 1'!AK772),ROUND('Форма 1'!$I772*VLOOKUP('Форма 1'!$G772,'Предельники 2022'!$B$4:$X$28,'Форма 1'!AK$7),2),"")</f>
        <v/>
      </c>
      <c r="Q772" s="30" t="str">
        <f>IF(ISNUMBER('Форма 1'!AL772),ROUND('Форма 1'!$I772*VLOOKUP('Форма 1'!$G772,'Предельники 2022'!$B$4:$X$28,'Форма 1'!AL$7),2),"")</f>
        <v/>
      </c>
      <c r="R772" s="30" t="str">
        <f>IF(ISNUMBER('Форма 1'!AM772),ROUND('Форма 1'!$I772*VLOOKUP('Форма 1'!$G772,'Предельники 2022'!$B$4:$X$28,'Форма 1'!AM$7),2),"")</f>
        <v/>
      </c>
      <c r="S772" s="93" t="str">
        <f t="shared" si="132"/>
        <v/>
      </c>
      <c r="T772" s="93" t="str">
        <f>IF(ISNUMBER('Форма 1'!AN772),INDEX('Предельники 2022'!$C$4:$X$28,MATCH('Форма 1'!$G772,'Предельники 2022'!$B$4:$B$28,0),MATCH(T$5,'Предельники 2022'!$C$3:$X$3,0)),"")</f>
        <v/>
      </c>
      <c r="U772" s="93" t="str">
        <f>IF(ISNUMBER('Форма 1'!AO772),INDEX('Предельники 2022'!$C$4:$X$28,MATCH('Форма 1'!$G772,'Предельники 2022'!$B$4:$B$28,0),MATCH(U$5,'Предельники 2022'!$C$3:$X$3,0)),"")</f>
        <v/>
      </c>
      <c r="V772" s="93" t="str">
        <f>IF(ISNUMBER('Форма 1'!AP772),INDEX('Предельники 2022'!$C$4:$X$28,MATCH('Форма 1'!$G772,'Предельники 2022'!$B$4:$B$28,0),MATCH(V$5,'Предельники 2022'!$C$3:$X$3,0)),"")</f>
        <v/>
      </c>
      <c r="W772" s="93" t="str">
        <f>IF(ISNUMBER('Форма 1'!AQ772),INDEX('Предельники 2022'!$C$4:$X$28,MATCH('Форма 1'!$G772,'Предельники 2022'!$B$4:$B$28,0),MATCH(W$5,'Предельники 2022'!$C$3:$X$3,0)),"")</f>
        <v/>
      </c>
      <c r="X772" s="30" t="str">
        <f>IF(ISNUMBER('Форма 1'!AR772),ROUND('Форма 1'!$I772*VLOOKUP('Форма 1'!$G772,'Предельники 2022'!$B$4:$X$28,'Форма 1'!AR$7),2),"")</f>
        <v/>
      </c>
      <c r="Y772" s="30" t="str">
        <f>IF(ISNUMBER('Форма 1'!AS772),ROUND('Форма 1'!$I772*VLOOKUP('Форма 1'!$G772,'Предельники 2022'!$B$4:$X$28,'Форма 1'!AS$7),2),"")</f>
        <v/>
      </c>
      <c r="Z772" s="30" t="str">
        <f>IF(ISNUMBER('Форма 1'!AT772),ROUND('Форма 1'!$I772*VLOOKUP('Форма 1'!$G772,'Предельники 2022'!$B$4:$X$28,'Форма 1'!AT$7),2),"")</f>
        <v/>
      </c>
      <c r="AA772" s="32"/>
      <c r="AB772" s="128">
        <f>'Форма 1'!T772</f>
        <v>46022</v>
      </c>
      <c r="AC772" s="130" t="str">
        <f>'Форма 1'!U772</f>
        <v>СС</v>
      </c>
    </row>
    <row r="773" spans="1:29" x14ac:dyDescent="0.25">
      <c r="A773" s="28">
        <f t="shared" si="131"/>
        <v>138</v>
      </c>
      <c r="B773" s="74" t="str">
        <f>IF(ISBLANK('Форма 1'!B773),"",'Форма 1'!B773)</f>
        <v>Пермский городской округ, город Пермь</v>
      </c>
      <c r="C773" s="87" t="s">
        <v>1588</v>
      </c>
      <c r="D773" s="29">
        <f>IF(ISBLANK(C773),"Введите адрес",IF(C773='Форма 1'!C773,SUM(E773:K773,M773:S773,Форма2[[#This Row],[19]:[22]]),"Ошибка в адресе!"))</f>
        <v>6738615</v>
      </c>
      <c r="E773" s="30" t="str">
        <f>IF(ISNUMBER('Форма 1'!Z773),ROUND('Форма 1'!$I773*VLOOKUP('Форма 1'!$G773,'Предельники 2022'!$B$4:$X$28,'Форма 1'!Z$7),2),"")</f>
        <v/>
      </c>
      <c r="F773" s="30" t="str">
        <f>IF(ISNUMBER('Форма 1'!AA773),ROUND('Форма 1'!$I773*VLOOKUP('Форма 1'!$G773,'Предельники 2022'!$B$4:$X$28,'Форма 1'!AA$7),2),"")</f>
        <v/>
      </c>
      <c r="G773" s="30" t="str">
        <f>IF(ISNUMBER('Форма 1'!AB773),ROUND('Форма 1'!$I773*VLOOKUP('Форма 1'!$G773,'Предельники 2022'!$B$4:$X$28,'Форма 1'!AB$7),2),"")</f>
        <v/>
      </c>
      <c r="H773" s="30">
        <f>IF(ISNUMBER('Форма 1'!AC773),ROUND('Форма 1'!$I773*VLOOKUP('Форма 1'!$G773,'Предельники 2022'!$B$4:$X$28,'Форма 1'!AC$7),2),"")</f>
        <v>1539360</v>
      </c>
      <c r="I773" s="30">
        <f>IF(ISNUMBER('Форма 1'!AD773),ROUND('Форма 1'!$I773*VLOOKUP('Форма 1'!$G773,'Предельники 2022'!$B$4:$X$28,'Форма 1'!AD$7),2),"")</f>
        <v>5199255</v>
      </c>
      <c r="J773" s="30" t="str">
        <f>IF(ISNUMBER('Форма 1'!AE773),ROUND('Форма 1'!$I773*VLOOKUP('Форма 1'!$G773,'Предельники 2022'!$B$4:$X$28,'Форма 1'!AE$7),2),"")</f>
        <v/>
      </c>
      <c r="K773" s="30" t="str">
        <f>IF(ISNUMBER('Форма 1'!AF773),ROUND('Форма 1'!$I773*VLOOKUP('Форма 1'!$G773,'Предельники 2022'!$B$4:$X$28,'Форма 1'!AF$7),2),"")</f>
        <v/>
      </c>
      <c r="L773" s="31" t="str">
        <f>IF(ISBLANK('Форма 1'!AG773),"",'Форма 1'!AG773)</f>
        <v/>
      </c>
      <c r="M773" s="32" t="str">
        <f>IF(ISBLANK('Форма 1'!AH773),"",'Форма 1'!AH773)</f>
        <v/>
      </c>
      <c r="N773" s="30" t="str">
        <f>IF(ISNUMBER('Форма 1'!AI773),ROUND('Форма 1'!$I773*VLOOKUP('Форма 1'!$G773,'Предельники 2022'!$B$4:$X$28,'Форма 1'!AI$7),2),"")</f>
        <v/>
      </c>
      <c r="O773" s="30" t="str">
        <f>IF(ISNUMBER('Форма 1'!AJ773),ROUND('Форма 1'!$I773*VLOOKUP('Форма 1'!$G773,'Предельники 2022'!$B$4:$X$28,'Форма 1'!AJ$7),2),"")</f>
        <v/>
      </c>
      <c r="P773" s="30" t="str">
        <f>IF(ISNUMBER('Форма 1'!AK773),ROUND('Форма 1'!$I773*VLOOKUP('Форма 1'!$G773,'Предельники 2022'!$B$4:$X$28,'Форма 1'!AK$7),2),"")</f>
        <v/>
      </c>
      <c r="Q773" s="30" t="str">
        <f>IF(ISNUMBER('Форма 1'!AL773),ROUND('Форма 1'!$I773*VLOOKUP('Форма 1'!$G773,'Предельники 2022'!$B$4:$X$28,'Форма 1'!AL$7),2),"")</f>
        <v/>
      </c>
      <c r="R773" s="30" t="str">
        <f>IF(ISNUMBER('Форма 1'!AM773),ROUND('Форма 1'!$I773*VLOOKUP('Форма 1'!$G773,'Предельники 2022'!$B$4:$X$28,'Форма 1'!AM$7),2),"")</f>
        <v/>
      </c>
      <c r="S773" s="93" t="str">
        <f t="shared" si="132"/>
        <v/>
      </c>
      <c r="T773" s="93" t="str">
        <f>IF(ISNUMBER('Форма 1'!AN773),INDEX('Предельники 2022'!$C$4:$X$28,MATCH('Форма 1'!$G773,'Предельники 2022'!$B$4:$B$28,0),MATCH(T$5,'Предельники 2022'!$C$3:$X$3,0)),"")</f>
        <v/>
      </c>
      <c r="U773" s="93" t="str">
        <f>IF(ISNUMBER('Форма 1'!AO773),INDEX('Предельники 2022'!$C$4:$X$28,MATCH('Форма 1'!$G773,'Предельники 2022'!$B$4:$B$28,0),MATCH(U$5,'Предельники 2022'!$C$3:$X$3,0)),"")</f>
        <v/>
      </c>
      <c r="V773" s="93" t="str">
        <f>IF(ISNUMBER('Форма 1'!AP773),INDEX('Предельники 2022'!$C$4:$X$28,MATCH('Форма 1'!$G773,'Предельники 2022'!$B$4:$B$28,0),MATCH(V$5,'Предельники 2022'!$C$3:$X$3,0)),"")</f>
        <v/>
      </c>
      <c r="W773" s="93" t="str">
        <f>IF(ISNUMBER('Форма 1'!AQ773),INDEX('Предельники 2022'!$C$4:$X$28,MATCH('Форма 1'!$G773,'Предельники 2022'!$B$4:$B$28,0),MATCH(W$5,'Предельники 2022'!$C$3:$X$3,0)),"")</f>
        <v/>
      </c>
      <c r="X773" s="30" t="str">
        <f>IF(ISNUMBER('Форма 1'!AR773),ROUND('Форма 1'!$I773*VLOOKUP('Форма 1'!$G773,'Предельники 2022'!$B$4:$X$28,'Форма 1'!AR$7),2),"")</f>
        <v/>
      </c>
      <c r="Y773" s="30" t="str">
        <f>IF(ISNUMBER('Форма 1'!AS773),ROUND('Форма 1'!$I773*VLOOKUP('Форма 1'!$G773,'Предельники 2022'!$B$4:$X$28,'Форма 1'!AS$7),2),"")</f>
        <v/>
      </c>
      <c r="Z773" s="30" t="str">
        <f>IF(ISNUMBER('Форма 1'!AT773),ROUND('Форма 1'!$I773*VLOOKUP('Форма 1'!$G773,'Предельники 2022'!$B$4:$X$28,'Форма 1'!AT$7),2),"")</f>
        <v/>
      </c>
      <c r="AA773" s="32"/>
      <c r="AB773" s="128">
        <f>'Форма 1'!T773</f>
        <v>46022</v>
      </c>
      <c r="AC773" s="130" t="str">
        <f>'Форма 1'!U773</f>
        <v>СС</v>
      </c>
    </row>
    <row r="774" spans="1:29" x14ac:dyDescent="0.25">
      <c r="A774" s="28">
        <f t="shared" si="131"/>
        <v>139</v>
      </c>
      <c r="B774" s="74" t="str">
        <f>IF(ISBLANK('Форма 1'!B774),"",'Форма 1'!B774)</f>
        <v>Пермский городской округ, город Пермь</v>
      </c>
      <c r="C774" s="87" t="s">
        <v>518</v>
      </c>
      <c r="D774" s="29">
        <f>IF(ISBLANK(C774),"Введите адрес",IF(C774='Форма 1'!C774,SUM(E774:K774,M774:S774,Форма2[[#This Row],[19]:[22]]),"Ошибка в адресе!"))</f>
        <v>12810553.189999999</v>
      </c>
      <c r="E774" s="30" t="str">
        <f>IF(ISNUMBER('Форма 1'!Z774),ROUND('Форма 1'!$I774*VLOOKUP('Форма 1'!$G774,'Предельники 2022'!$B$4:$X$28,'Форма 1'!Z$7),2),"")</f>
        <v/>
      </c>
      <c r="F774" s="30" t="str">
        <f>IF(ISNUMBER('Форма 1'!AA774),ROUND('Форма 1'!$I774*VLOOKUP('Форма 1'!$G774,'Предельники 2022'!$B$4:$X$28,'Форма 1'!AA$7),2),"")</f>
        <v/>
      </c>
      <c r="G774" s="30" t="str">
        <f>IF(ISNUMBER('Форма 1'!AB774),ROUND('Форма 1'!$I774*VLOOKUP('Форма 1'!$G774,'Предельники 2022'!$B$4:$X$28,'Форма 1'!AB$7),2),"")</f>
        <v/>
      </c>
      <c r="H774" s="30" t="str">
        <f>IF(ISNUMBER('Форма 1'!AC774),ROUND('Форма 1'!$I774*VLOOKUP('Форма 1'!$G774,'Предельники 2022'!$B$4:$X$28,'Форма 1'!AC$7),2),"")</f>
        <v/>
      </c>
      <c r="I774" s="30" t="str">
        <f>IF(ISNUMBER('Форма 1'!AD774),ROUND('Форма 1'!$I774*VLOOKUP('Форма 1'!$G774,'Предельники 2022'!$B$4:$X$28,'Форма 1'!AD$7),2),"")</f>
        <v/>
      </c>
      <c r="J774" s="30" t="str">
        <f>IF(ISNUMBER('Форма 1'!AE774),ROUND('Форма 1'!$I774*VLOOKUP('Форма 1'!$G774,'Предельники 2022'!$B$4:$X$28,'Форма 1'!AE$7),2),"")</f>
        <v/>
      </c>
      <c r="K774" s="30" t="str">
        <f>IF(ISNUMBER('Форма 1'!AF774),ROUND('Форма 1'!$I774*VLOOKUP('Форма 1'!$G774,'Предельники 2022'!$B$4:$X$28,'Форма 1'!AF$7),2),"")</f>
        <v/>
      </c>
      <c r="L774" s="31" t="str">
        <f>IF(ISBLANK('Форма 1'!AG774),"",'Форма 1'!AG774)</f>
        <v/>
      </c>
      <c r="M774" s="32" t="str">
        <f>IF(ISBLANK('Форма 1'!AH774),"",'Форма 1'!AH774)</f>
        <v/>
      </c>
      <c r="N774" s="30">
        <f>IF(ISNUMBER('Форма 1'!AI774),ROUND('Форма 1'!$I774*VLOOKUP('Форма 1'!$G774,'Предельники 2022'!$B$4:$X$28,'Форма 1'!AI$7),2),"")</f>
        <v>7339119.7800000003</v>
      </c>
      <c r="O774" s="30">
        <f>IF(ISNUMBER('Форма 1'!AJ774),ROUND('Форма 1'!$I774*VLOOKUP('Форма 1'!$G774,'Предельники 2022'!$B$4:$X$28,'Форма 1'!AJ$7),2),"")</f>
        <v>4474668.49</v>
      </c>
      <c r="P774" s="30" t="str">
        <f>IF(ISNUMBER('Форма 1'!AK774),ROUND('Форма 1'!$I774*VLOOKUP('Форма 1'!$G774,'Предельники 2022'!$B$4:$X$28,'Форма 1'!AK$7),2),"")</f>
        <v/>
      </c>
      <c r="Q774" s="30" t="str">
        <f>IF(ISNUMBER('Форма 1'!AL774),ROUND('Форма 1'!$I774*VLOOKUP('Форма 1'!$G774,'Предельники 2022'!$B$4:$X$28,'Форма 1'!AL$7),2),"")</f>
        <v/>
      </c>
      <c r="R774" s="30">
        <f>IF(ISNUMBER('Форма 1'!AM774),ROUND('Форма 1'!$I774*VLOOKUP('Форма 1'!$G774,'Предельники 2022'!$B$4:$X$28,'Форма 1'!AM$7),2),"")</f>
        <v>996764.92</v>
      </c>
      <c r="S774" s="93" t="str">
        <f t="shared" si="132"/>
        <v/>
      </c>
      <c r="T774" s="93" t="str">
        <f>IF(ISNUMBER('Форма 1'!AN774),INDEX('Предельники 2022'!$C$4:$X$28,MATCH('Форма 1'!$G774,'Предельники 2022'!$B$4:$B$28,0),MATCH(T$5,'Предельники 2022'!$C$3:$X$3,0)),"")</f>
        <v/>
      </c>
      <c r="U774" s="93" t="str">
        <f>IF(ISNUMBER('Форма 1'!AO774),INDEX('Предельники 2022'!$C$4:$X$28,MATCH('Форма 1'!$G774,'Предельники 2022'!$B$4:$B$28,0),MATCH(U$5,'Предельники 2022'!$C$3:$X$3,0)),"")</f>
        <v/>
      </c>
      <c r="V774" s="93" t="str">
        <f>IF(ISNUMBER('Форма 1'!AP774),INDEX('Предельники 2022'!$C$4:$X$28,MATCH('Форма 1'!$G774,'Предельники 2022'!$B$4:$B$28,0),MATCH(V$5,'Предельники 2022'!$C$3:$X$3,0)),"")</f>
        <v/>
      </c>
      <c r="W774" s="93" t="str">
        <f>IF(ISNUMBER('Форма 1'!AQ774),INDEX('Предельники 2022'!$C$4:$X$28,MATCH('Форма 1'!$G774,'Предельники 2022'!$B$4:$B$28,0),MATCH(W$5,'Предельники 2022'!$C$3:$X$3,0)),"")</f>
        <v/>
      </c>
      <c r="X774" s="30" t="str">
        <f>IF(ISNUMBER('Форма 1'!AR774),ROUND('Форма 1'!$I774*VLOOKUP('Форма 1'!$G774,'Предельники 2022'!$B$4:$X$28,'Форма 1'!AR$7),2),"")</f>
        <v/>
      </c>
      <c r="Y774" s="30" t="str">
        <f>IF(ISNUMBER('Форма 1'!AS774),ROUND('Форма 1'!$I774*VLOOKUP('Форма 1'!$G774,'Предельники 2022'!$B$4:$X$28,'Форма 1'!AS$7),2),"")</f>
        <v/>
      </c>
      <c r="Z774" s="30" t="str">
        <f>IF(ISNUMBER('Форма 1'!AT774),ROUND('Форма 1'!$I774*VLOOKUP('Форма 1'!$G774,'Предельники 2022'!$B$4:$X$28,'Форма 1'!AT$7),2),"")</f>
        <v/>
      </c>
      <c r="AA774" s="32"/>
      <c r="AB774" s="128">
        <f>'Форма 1'!T774</f>
        <v>46022</v>
      </c>
      <c r="AC774" s="130" t="str">
        <f>'Форма 1'!U774</f>
        <v>СС</v>
      </c>
    </row>
    <row r="775" spans="1:29" x14ac:dyDescent="0.25">
      <c r="A775" s="28">
        <f t="shared" si="131"/>
        <v>140</v>
      </c>
      <c r="B775" s="74" t="str">
        <f>IF(ISBLANK('Форма 1'!B775),"",'Форма 1'!B775)</f>
        <v>Пермский городской округ, город Пермь</v>
      </c>
      <c r="C775" s="87" t="s">
        <v>567</v>
      </c>
      <c r="D775" s="29">
        <f>IF(ISBLANK(C775),"Введите адрес",IF(C775='Форма 1'!C775,SUM(E775:K775,M775:S775,Форма2[[#This Row],[19]:[22]]),"Ошибка в адресе!"))</f>
        <v>985342.16</v>
      </c>
      <c r="E775" s="30" t="str">
        <f>IF(ISNUMBER('Форма 1'!Z775),ROUND('Форма 1'!$I775*VLOOKUP('Форма 1'!$G775,'Предельники 2022'!$B$4:$X$28,'Форма 1'!Z$7),2),"")</f>
        <v/>
      </c>
      <c r="F775" s="30" t="str">
        <f>IF(ISNUMBER('Форма 1'!AA775),ROUND('Форма 1'!$I775*VLOOKUP('Форма 1'!$G775,'Предельники 2022'!$B$4:$X$28,'Форма 1'!AA$7),2),"")</f>
        <v/>
      </c>
      <c r="G775" s="30" t="str">
        <f>IF(ISNUMBER('Форма 1'!AB775),ROUND('Форма 1'!$I775*VLOOKUP('Форма 1'!$G775,'Предельники 2022'!$B$4:$X$28,'Форма 1'!AB$7),2),"")</f>
        <v/>
      </c>
      <c r="H775" s="30" t="str">
        <f>IF(ISNUMBER('Форма 1'!AC775),ROUND('Форма 1'!$I775*VLOOKUP('Форма 1'!$G775,'Предельники 2022'!$B$4:$X$28,'Форма 1'!AC$7),2),"")</f>
        <v/>
      </c>
      <c r="I775" s="30" t="str">
        <f>IF(ISNUMBER('Форма 1'!AD775),ROUND('Форма 1'!$I775*VLOOKUP('Форма 1'!$G775,'Предельники 2022'!$B$4:$X$28,'Форма 1'!AD$7),2),"")</f>
        <v/>
      </c>
      <c r="J775" s="30" t="str">
        <f>IF(ISNUMBER('Форма 1'!AE775),ROUND('Форма 1'!$I775*VLOOKUP('Форма 1'!$G775,'Предельники 2022'!$B$4:$X$28,'Форма 1'!AE$7),2),"")</f>
        <v/>
      </c>
      <c r="K775" s="30" t="str">
        <f>IF(ISNUMBER('Форма 1'!AF775),ROUND('Форма 1'!$I775*VLOOKUP('Форма 1'!$G775,'Предельники 2022'!$B$4:$X$28,'Форма 1'!AF$7),2),"")</f>
        <v/>
      </c>
      <c r="L775" s="31" t="str">
        <f>IF(ISBLANK('Форма 1'!AG775),"",'Форма 1'!AG775)</f>
        <v/>
      </c>
      <c r="M775" s="32" t="str">
        <f>IF(ISBLANK('Форма 1'!AH775),"",'Форма 1'!AH775)</f>
        <v/>
      </c>
      <c r="N775" s="30" t="str">
        <f>IF(ISNUMBER('Форма 1'!AI775),ROUND('Форма 1'!$I775*VLOOKUP('Форма 1'!$G775,'Предельники 2022'!$B$4:$X$28,'Форма 1'!AI$7),2),"")</f>
        <v/>
      </c>
      <c r="O775" s="30" t="str">
        <f>IF(ISNUMBER('Форма 1'!AJ775),ROUND('Форма 1'!$I775*VLOOKUP('Форма 1'!$G775,'Предельники 2022'!$B$4:$X$28,'Форма 1'!AJ$7),2),"")</f>
        <v/>
      </c>
      <c r="P775" s="30" t="str">
        <f>IF(ISNUMBER('Форма 1'!AK775),ROUND('Форма 1'!$I775*VLOOKUP('Форма 1'!$G775,'Предельники 2022'!$B$4:$X$28,'Форма 1'!AK$7),2),"")</f>
        <v/>
      </c>
      <c r="Q775" s="30" t="str">
        <f>IF(ISNUMBER('Форма 1'!AL775),ROUND('Форма 1'!$I775*VLOOKUP('Форма 1'!$G775,'Предельники 2022'!$B$4:$X$28,'Форма 1'!AL$7),2),"")</f>
        <v/>
      </c>
      <c r="R775" s="30">
        <f>IF(ISNUMBER('Форма 1'!AM775),ROUND('Форма 1'!$I775*VLOOKUP('Форма 1'!$G775,'Предельники 2022'!$B$4:$X$28,'Форма 1'!AM$7),2),"")</f>
        <v>985342.16</v>
      </c>
      <c r="S775" s="93" t="str">
        <f t="shared" si="132"/>
        <v/>
      </c>
      <c r="T775" s="93" t="str">
        <f>IF(ISNUMBER('Форма 1'!AN775),INDEX('Предельники 2022'!$C$4:$X$28,MATCH('Форма 1'!$G775,'Предельники 2022'!$B$4:$B$28,0),MATCH(T$5,'Предельники 2022'!$C$3:$X$3,0)),"")</f>
        <v/>
      </c>
      <c r="U775" s="93" t="str">
        <f>IF(ISNUMBER('Форма 1'!AO775),INDEX('Предельники 2022'!$C$4:$X$28,MATCH('Форма 1'!$G775,'Предельники 2022'!$B$4:$B$28,0),MATCH(U$5,'Предельники 2022'!$C$3:$X$3,0)),"")</f>
        <v/>
      </c>
      <c r="V775" s="93" t="str">
        <f>IF(ISNUMBER('Форма 1'!AP775),INDEX('Предельники 2022'!$C$4:$X$28,MATCH('Форма 1'!$G775,'Предельники 2022'!$B$4:$B$28,0),MATCH(V$5,'Предельники 2022'!$C$3:$X$3,0)),"")</f>
        <v/>
      </c>
      <c r="W775" s="93" t="str">
        <f>IF(ISNUMBER('Форма 1'!AQ775),INDEX('Предельники 2022'!$C$4:$X$28,MATCH('Форма 1'!$G775,'Предельники 2022'!$B$4:$B$28,0),MATCH(W$5,'Предельники 2022'!$C$3:$X$3,0)),"")</f>
        <v/>
      </c>
      <c r="X775" s="30" t="str">
        <f>IF(ISNUMBER('Форма 1'!AR775),ROUND('Форма 1'!$I775*VLOOKUP('Форма 1'!$G775,'Предельники 2022'!$B$4:$X$28,'Форма 1'!AR$7),2),"")</f>
        <v/>
      </c>
      <c r="Y775" s="30" t="str">
        <f>IF(ISNUMBER('Форма 1'!AS775),ROUND('Форма 1'!$I775*VLOOKUP('Форма 1'!$G775,'Предельники 2022'!$B$4:$X$28,'Форма 1'!AS$7),2),"")</f>
        <v/>
      </c>
      <c r="Z775" s="30" t="str">
        <f>IF(ISNUMBER('Форма 1'!AT775),ROUND('Форма 1'!$I775*VLOOKUP('Форма 1'!$G775,'Предельники 2022'!$B$4:$X$28,'Форма 1'!AT$7),2),"")</f>
        <v/>
      </c>
      <c r="AA775" s="32"/>
      <c r="AB775" s="128">
        <f>'Форма 1'!T775</f>
        <v>46022</v>
      </c>
      <c r="AC775" s="130" t="str">
        <f>'Форма 1'!U775</f>
        <v>РО</v>
      </c>
    </row>
    <row r="776" spans="1:29" x14ac:dyDescent="0.25">
      <c r="A776" s="28">
        <f t="shared" si="131"/>
        <v>141</v>
      </c>
      <c r="B776" s="74" t="str">
        <f>IF(ISBLANK('Форма 1'!B776),"",'Форма 1'!B776)</f>
        <v>Пермский городской округ, город Пермь</v>
      </c>
      <c r="C776" s="87" t="s">
        <v>554</v>
      </c>
      <c r="D776" s="29">
        <f>IF(ISBLANK(C776),"Введите адрес",IF(C776='Форма 1'!C776,SUM(E776:K776,M776:S776,Форма2[[#This Row],[19]:[22]]),"Ошибка в адресе!"))</f>
        <v>24737413.32</v>
      </c>
      <c r="E776" s="30" t="str">
        <f>IF(ISNUMBER('Форма 1'!Z776),ROUND('Форма 1'!$I776*VLOOKUP('Форма 1'!$G776,'Предельники 2022'!$B$4:$X$28,'Форма 1'!Z$7),2),"")</f>
        <v/>
      </c>
      <c r="F776" s="30" t="str">
        <f>IF(ISNUMBER('Форма 1'!AA776),ROUND('Форма 1'!$I776*VLOOKUP('Форма 1'!$G776,'Предельники 2022'!$B$4:$X$28,'Форма 1'!AA$7),2),"")</f>
        <v/>
      </c>
      <c r="G776" s="30" t="str">
        <f>IF(ISNUMBER('Форма 1'!AB776),ROUND('Форма 1'!$I776*VLOOKUP('Форма 1'!$G776,'Предельники 2022'!$B$4:$X$28,'Форма 1'!AB$7),2),"")</f>
        <v/>
      </c>
      <c r="H776" s="30" t="str">
        <f>IF(ISNUMBER('Форма 1'!AC776),ROUND('Форма 1'!$I776*VLOOKUP('Форма 1'!$G776,'Предельники 2022'!$B$4:$X$28,'Форма 1'!AC$7),2),"")</f>
        <v/>
      </c>
      <c r="I776" s="30" t="str">
        <f>IF(ISNUMBER('Форма 1'!AD776),ROUND('Форма 1'!$I776*VLOOKUP('Форма 1'!$G776,'Предельники 2022'!$B$4:$X$28,'Форма 1'!AD$7),2),"")</f>
        <v/>
      </c>
      <c r="J776" s="30" t="str">
        <f>IF(ISNUMBER('Форма 1'!AE776),ROUND('Форма 1'!$I776*VLOOKUP('Форма 1'!$G776,'Предельники 2022'!$B$4:$X$28,'Форма 1'!AE$7),2),"")</f>
        <v/>
      </c>
      <c r="K776" s="30" t="str">
        <f>IF(ISNUMBER('Форма 1'!AF776),ROUND('Форма 1'!$I776*VLOOKUP('Форма 1'!$G776,'Предельники 2022'!$B$4:$X$28,'Форма 1'!AF$7),2),"")</f>
        <v/>
      </c>
      <c r="L776" s="31" t="str">
        <f>IF(ISBLANK('Форма 1'!AG776),"",'Форма 1'!AG776)</f>
        <v/>
      </c>
      <c r="M776" s="32" t="str">
        <f>IF(ISBLANK('Форма 1'!AH776),"",'Форма 1'!AH776)</f>
        <v/>
      </c>
      <c r="N776" s="30" t="str">
        <f>IF(ISNUMBER('Форма 1'!AI776),ROUND('Форма 1'!$I776*VLOOKUP('Форма 1'!$G776,'Предельники 2022'!$B$4:$X$28,'Форма 1'!AI$7),2),"")</f>
        <v/>
      </c>
      <c r="O776" s="30">
        <f>IF(ISNUMBER('Форма 1'!AJ776),ROUND('Форма 1'!$I776*VLOOKUP('Форма 1'!$G776,'Предельники 2022'!$B$4:$X$28,'Форма 1'!AJ$7),2),"")</f>
        <v>24737413.32</v>
      </c>
      <c r="P776" s="30" t="str">
        <f>IF(ISNUMBER('Форма 1'!AK776),ROUND('Форма 1'!$I776*VLOOKUP('Форма 1'!$G776,'Предельники 2022'!$B$4:$X$28,'Форма 1'!AK$7),2),"")</f>
        <v/>
      </c>
      <c r="Q776" s="30" t="str">
        <f>IF(ISNUMBER('Форма 1'!AL776),ROUND('Форма 1'!$I776*VLOOKUP('Форма 1'!$G776,'Предельники 2022'!$B$4:$X$28,'Форма 1'!AL$7),2),"")</f>
        <v/>
      </c>
      <c r="R776" s="30" t="str">
        <f>IF(ISNUMBER('Форма 1'!AM776),ROUND('Форма 1'!$I776*VLOOKUP('Форма 1'!$G776,'Предельники 2022'!$B$4:$X$28,'Форма 1'!AM$7),2),"")</f>
        <v/>
      </c>
      <c r="S776" s="93" t="str">
        <f t="shared" si="132"/>
        <v/>
      </c>
      <c r="T776" s="93" t="str">
        <f>IF(ISNUMBER('Форма 1'!AN776),INDEX('Предельники 2022'!$C$4:$X$28,MATCH('Форма 1'!$G776,'Предельники 2022'!$B$4:$B$28,0),MATCH(T$5,'Предельники 2022'!$C$3:$X$3,0)),"")</f>
        <v/>
      </c>
      <c r="U776" s="93" t="str">
        <f>IF(ISNUMBER('Форма 1'!AO776),INDEX('Предельники 2022'!$C$4:$X$28,MATCH('Форма 1'!$G776,'Предельники 2022'!$B$4:$B$28,0),MATCH(U$5,'Предельники 2022'!$C$3:$X$3,0)),"")</f>
        <v/>
      </c>
      <c r="V776" s="93" t="str">
        <f>IF(ISNUMBER('Форма 1'!AP776),INDEX('Предельники 2022'!$C$4:$X$28,MATCH('Форма 1'!$G776,'Предельники 2022'!$B$4:$B$28,0),MATCH(V$5,'Предельники 2022'!$C$3:$X$3,0)),"")</f>
        <v/>
      </c>
      <c r="W776" s="93" t="str">
        <f>IF(ISNUMBER('Форма 1'!AQ776),INDEX('Предельники 2022'!$C$4:$X$28,MATCH('Форма 1'!$G776,'Предельники 2022'!$B$4:$B$28,0),MATCH(W$5,'Предельники 2022'!$C$3:$X$3,0)),"")</f>
        <v/>
      </c>
      <c r="X776" s="30" t="str">
        <f>IF(ISNUMBER('Форма 1'!AR776),ROUND('Форма 1'!$I776*VLOOKUP('Форма 1'!$G776,'Предельники 2022'!$B$4:$X$28,'Форма 1'!AR$7),2),"")</f>
        <v/>
      </c>
      <c r="Y776" s="30" t="str">
        <f>IF(ISNUMBER('Форма 1'!AS776),ROUND('Форма 1'!$I776*VLOOKUP('Форма 1'!$G776,'Предельники 2022'!$B$4:$X$28,'Форма 1'!AS$7),2),"")</f>
        <v/>
      </c>
      <c r="Z776" s="30" t="str">
        <f>IF(ISNUMBER('Форма 1'!AT776),ROUND('Форма 1'!$I776*VLOOKUP('Форма 1'!$G776,'Предельники 2022'!$B$4:$X$28,'Форма 1'!AT$7),2),"")</f>
        <v/>
      </c>
      <c r="AA776" s="32"/>
      <c r="AB776" s="128">
        <f>'Форма 1'!T776</f>
        <v>46022</v>
      </c>
      <c r="AC776" s="130" t="str">
        <f>'Форма 1'!U776</f>
        <v>СС</v>
      </c>
    </row>
    <row r="777" spans="1:29" x14ac:dyDescent="0.25">
      <c r="A777" s="28">
        <f t="shared" si="131"/>
        <v>142</v>
      </c>
      <c r="B777" s="74" t="str">
        <f>IF(ISBLANK('Форма 1'!B777),"",'Форма 1'!B777)</f>
        <v>Пермский городской округ, город Пермь</v>
      </c>
      <c r="C777" s="87" t="s">
        <v>519</v>
      </c>
      <c r="D777" s="29">
        <f>IF(ISBLANK(C777),"Введите адрес",IF(C777='Форма 1'!C777,SUM(E777:K777,M777:S777,Форма2[[#This Row],[19]:[22]]),"Ошибка в адресе!"))</f>
        <v>18407687.649999999</v>
      </c>
      <c r="E777" s="30" t="str">
        <f>IF(ISNUMBER('Форма 1'!Z777),ROUND('Форма 1'!$I777*VLOOKUP('Форма 1'!$G777,'Предельники 2022'!$B$4:$X$28,'Форма 1'!Z$7),2),"")</f>
        <v/>
      </c>
      <c r="F777" s="30" t="str">
        <f>IF(ISNUMBER('Форма 1'!AA777),ROUND('Форма 1'!$I777*VLOOKUP('Форма 1'!$G777,'Предельники 2022'!$B$4:$X$28,'Форма 1'!AA$7),2),"")</f>
        <v/>
      </c>
      <c r="G777" s="30" t="str">
        <f>IF(ISNUMBER('Форма 1'!AB777),ROUND('Форма 1'!$I777*VLOOKUP('Форма 1'!$G777,'Предельники 2022'!$B$4:$X$28,'Форма 1'!AB$7),2),"")</f>
        <v/>
      </c>
      <c r="H777" s="30" t="str">
        <f>IF(ISNUMBER('Форма 1'!AC777),ROUND('Форма 1'!$I777*VLOOKUP('Форма 1'!$G777,'Предельники 2022'!$B$4:$X$28,'Форма 1'!AC$7),2),"")</f>
        <v/>
      </c>
      <c r="I777" s="30" t="str">
        <f>IF(ISNUMBER('Форма 1'!AD777),ROUND('Форма 1'!$I777*VLOOKUP('Форма 1'!$G777,'Предельники 2022'!$B$4:$X$28,'Форма 1'!AD$7),2),"")</f>
        <v/>
      </c>
      <c r="J777" s="30" t="str">
        <f>IF(ISNUMBER('Форма 1'!AE777),ROUND('Форма 1'!$I777*VLOOKUP('Форма 1'!$G777,'Предельники 2022'!$B$4:$X$28,'Форма 1'!AE$7),2),"")</f>
        <v/>
      </c>
      <c r="K777" s="30" t="str">
        <f>IF(ISNUMBER('Форма 1'!AF777),ROUND('Форма 1'!$I777*VLOOKUP('Форма 1'!$G777,'Предельники 2022'!$B$4:$X$28,'Форма 1'!AF$7),2),"")</f>
        <v/>
      </c>
      <c r="L777" s="31" t="str">
        <f>IF(ISBLANK('Форма 1'!AG777),"",'Форма 1'!AG777)</f>
        <v/>
      </c>
      <c r="M777" s="32" t="str">
        <f>IF(ISBLANK('Форма 1'!AH777),"",'Форма 1'!AH777)</f>
        <v/>
      </c>
      <c r="N777" s="30">
        <f>IF(ISNUMBER('Форма 1'!AI777),ROUND('Форма 1'!$I777*VLOOKUP('Форма 1'!$G777,'Предельники 2022'!$B$4:$X$28,'Форма 1'!AI$7),2),"")</f>
        <v>18407687.649999999</v>
      </c>
      <c r="O777" s="30" t="str">
        <f>IF(ISNUMBER('Форма 1'!AJ777),ROUND('Форма 1'!$I777*VLOOKUP('Форма 1'!$G777,'Предельники 2022'!$B$4:$X$28,'Форма 1'!AJ$7),2),"")</f>
        <v/>
      </c>
      <c r="P777" s="30" t="str">
        <f>IF(ISNUMBER('Форма 1'!AK777),ROUND('Форма 1'!$I777*VLOOKUP('Форма 1'!$G777,'Предельники 2022'!$B$4:$X$28,'Форма 1'!AK$7),2),"")</f>
        <v/>
      </c>
      <c r="Q777" s="30" t="str">
        <f>IF(ISNUMBER('Форма 1'!AL777),ROUND('Форма 1'!$I777*VLOOKUP('Форма 1'!$G777,'Предельники 2022'!$B$4:$X$28,'Форма 1'!AL$7),2),"")</f>
        <v/>
      </c>
      <c r="R777" s="30" t="str">
        <f>IF(ISNUMBER('Форма 1'!AM777),ROUND('Форма 1'!$I777*VLOOKUP('Форма 1'!$G777,'Предельники 2022'!$B$4:$X$28,'Форма 1'!AM$7),2),"")</f>
        <v/>
      </c>
      <c r="S777" s="93" t="str">
        <f t="shared" si="132"/>
        <v/>
      </c>
      <c r="T777" s="93" t="str">
        <f>IF(ISNUMBER('Форма 1'!AN777),INDEX('Предельники 2022'!$C$4:$X$28,MATCH('Форма 1'!$G777,'Предельники 2022'!$B$4:$B$28,0),MATCH(T$5,'Предельники 2022'!$C$3:$X$3,0)),"")</f>
        <v/>
      </c>
      <c r="U777" s="93" t="str">
        <f>IF(ISNUMBER('Форма 1'!AO777),INDEX('Предельники 2022'!$C$4:$X$28,MATCH('Форма 1'!$G777,'Предельники 2022'!$B$4:$B$28,0),MATCH(U$5,'Предельники 2022'!$C$3:$X$3,0)),"")</f>
        <v/>
      </c>
      <c r="V777" s="93" t="str">
        <f>IF(ISNUMBER('Форма 1'!AP777),INDEX('Предельники 2022'!$C$4:$X$28,MATCH('Форма 1'!$G777,'Предельники 2022'!$B$4:$B$28,0),MATCH(V$5,'Предельники 2022'!$C$3:$X$3,0)),"")</f>
        <v/>
      </c>
      <c r="W777" s="93" t="str">
        <f>IF(ISNUMBER('Форма 1'!AQ777),INDEX('Предельники 2022'!$C$4:$X$28,MATCH('Форма 1'!$G777,'Предельники 2022'!$B$4:$B$28,0),MATCH(W$5,'Предельники 2022'!$C$3:$X$3,0)),"")</f>
        <v/>
      </c>
      <c r="X777" s="30" t="str">
        <f>IF(ISNUMBER('Форма 1'!AR777),ROUND('Форма 1'!$I777*VLOOKUP('Форма 1'!$G777,'Предельники 2022'!$B$4:$X$28,'Форма 1'!AR$7),2),"")</f>
        <v/>
      </c>
      <c r="Y777" s="30" t="str">
        <f>IF(ISNUMBER('Форма 1'!AS777),ROUND('Форма 1'!$I777*VLOOKUP('Форма 1'!$G777,'Предельники 2022'!$B$4:$X$28,'Форма 1'!AS$7),2),"")</f>
        <v/>
      </c>
      <c r="Z777" s="30" t="str">
        <f>IF(ISNUMBER('Форма 1'!AT777),ROUND('Форма 1'!$I777*VLOOKUP('Форма 1'!$G777,'Предельники 2022'!$B$4:$X$28,'Форма 1'!AT$7),2),"")</f>
        <v/>
      </c>
      <c r="AA777" s="32"/>
      <c r="AB777" s="128">
        <f>'Форма 1'!T777</f>
        <v>46022</v>
      </c>
      <c r="AC777" s="130" t="str">
        <f>'Форма 1'!U777</f>
        <v>СС</v>
      </c>
    </row>
    <row r="778" spans="1:29" x14ac:dyDescent="0.25">
      <c r="A778" s="28">
        <f t="shared" si="131"/>
        <v>143</v>
      </c>
      <c r="B778" s="74" t="str">
        <f>IF(ISBLANK('Форма 1'!B778),"",'Форма 1'!B778)</f>
        <v>Пермский городской округ, город Пермь</v>
      </c>
      <c r="C778" s="87" t="s">
        <v>692</v>
      </c>
      <c r="D778" s="29">
        <f>IF(ISBLANK(C778),"Введите адрес",IF(C778='Форма 1'!C778,SUM(E778:K778,M778:S778,Форма2[[#This Row],[19]:[22]]),"Ошибка в адресе!"))</f>
        <v>13112121.23</v>
      </c>
      <c r="E778" s="30">
        <f>IF(ISNUMBER('Форма 1'!Z778),ROUND('Форма 1'!$I778*VLOOKUP('Форма 1'!$G778,'Предельники 2022'!$B$4:$X$28,'Форма 1'!Z$7),2),"")</f>
        <v>2265587.9300000002</v>
      </c>
      <c r="F778" s="30">
        <f>IF(ISNUMBER('Форма 1'!AA778),ROUND('Форма 1'!$I778*VLOOKUP('Форма 1'!$G778,'Предельники 2022'!$B$4:$X$28,'Форма 1'!AA$7),2),"")</f>
        <v>10846533.300000001</v>
      </c>
      <c r="G778" s="30" t="str">
        <f>IF(ISNUMBER('Форма 1'!AB778),ROUND('Форма 1'!$I778*VLOOKUP('Форма 1'!$G778,'Предельники 2022'!$B$4:$X$28,'Форма 1'!AB$7),2),"")</f>
        <v/>
      </c>
      <c r="H778" s="30" t="str">
        <f>IF(ISNUMBER('Форма 1'!AC778),ROUND('Форма 1'!$I778*VLOOKUP('Форма 1'!$G778,'Предельники 2022'!$B$4:$X$28,'Форма 1'!AC$7),2),"")</f>
        <v/>
      </c>
      <c r="I778" s="30" t="str">
        <f>IF(ISNUMBER('Форма 1'!AD778),ROUND('Форма 1'!$I778*VLOOKUP('Форма 1'!$G778,'Предельники 2022'!$B$4:$X$28,'Форма 1'!AD$7),2),"")</f>
        <v/>
      </c>
      <c r="J778" s="30" t="str">
        <f>IF(ISNUMBER('Форма 1'!AE778),ROUND('Форма 1'!$I778*VLOOKUP('Форма 1'!$G778,'Предельники 2022'!$B$4:$X$28,'Форма 1'!AE$7),2),"")</f>
        <v/>
      </c>
      <c r="K778" s="30" t="str">
        <f>IF(ISNUMBER('Форма 1'!AF778),ROUND('Форма 1'!$I778*VLOOKUP('Форма 1'!$G778,'Предельники 2022'!$B$4:$X$28,'Форма 1'!AF$7),2),"")</f>
        <v/>
      </c>
      <c r="L778" s="31" t="str">
        <f>IF(ISBLANK('Форма 1'!AG778),"",'Форма 1'!AG778)</f>
        <v/>
      </c>
      <c r="M778" s="32" t="str">
        <f>IF(ISBLANK('Форма 1'!AH778),"",'Форма 1'!AH778)</f>
        <v/>
      </c>
      <c r="N778" s="30" t="str">
        <f>IF(ISNUMBER('Форма 1'!AI778),ROUND('Форма 1'!$I778*VLOOKUP('Форма 1'!$G778,'Предельники 2022'!$B$4:$X$28,'Форма 1'!AI$7),2),"")</f>
        <v/>
      </c>
      <c r="O778" s="30" t="str">
        <f>IF(ISNUMBER('Форма 1'!AJ778),ROUND('Форма 1'!$I778*VLOOKUP('Форма 1'!$G778,'Предельники 2022'!$B$4:$X$28,'Форма 1'!AJ$7),2),"")</f>
        <v/>
      </c>
      <c r="P778" s="30" t="str">
        <f>IF(ISNUMBER('Форма 1'!AK778),ROUND('Форма 1'!$I778*VLOOKUP('Форма 1'!$G778,'Предельники 2022'!$B$4:$X$28,'Форма 1'!AK$7),2),"")</f>
        <v/>
      </c>
      <c r="Q778" s="30" t="str">
        <f>IF(ISNUMBER('Форма 1'!AL778),ROUND('Форма 1'!$I778*VLOOKUP('Форма 1'!$G778,'Предельники 2022'!$B$4:$X$28,'Форма 1'!AL$7),2),"")</f>
        <v/>
      </c>
      <c r="R778" s="30" t="str">
        <f>IF(ISNUMBER('Форма 1'!AM778),ROUND('Форма 1'!$I778*VLOOKUP('Форма 1'!$G778,'Предельники 2022'!$B$4:$X$28,'Форма 1'!AM$7),2),"")</f>
        <v/>
      </c>
      <c r="S778" s="93" t="str">
        <f t="shared" si="132"/>
        <v/>
      </c>
      <c r="T778" s="93" t="str">
        <f>IF(ISNUMBER('Форма 1'!AN778),INDEX('Предельники 2022'!$C$4:$X$28,MATCH('Форма 1'!$G778,'Предельники 2022'!$B$4:$B$28,0),MATCH(T$5,'Предельники 2022'!$C$3:$X$3,0)),"")</f>
        <v/>
      </c>
      <c r="U778" s="93" t="str">
        <f>IF(ISNUMBER('Форма 1'!AO778),INDEX('Предельники 2022'!$C$4:$X$28,MATCH('Форма 1'!$G778,'Предельники 2022'!$B$4:$B$28,0),MATCH(U$5,'Предельники 2022'!$C$3:$X$3,0)),"")</f>
        <v/>
      </c>
      <c r="V778" s="93" t="str">
        <f>IF(ISNUMBER('Форма 1'!AP778),INDEX('Предельники 2022'!$C$4:$X$28,MATCH('Форма 1'!$G778,'Предельники 2022'!$B$4:$B$28,0),MATCH(V$5,'Предельники 2022'!$C$3:$X$3,0)),"")</f>
        <v/>
      </c>
      <c r="W778" s="93" t="str">
        <f>IF(ISNUMBER('Форма 1'!AQ778),INDEX('Предельники 2022'!$C$4:$X$28,MATCH('Форма 1'!$G778,'Предельники 2022'!$B$4:$B$28,0),MATCH(W$5,'Предельники 2022'!$C$3:$X$3,0)),"")</f>
        <v/>
      </c>
      <c r="X778" s="30" t="str">
        <f>IF(ISNUMBER('Форма 1'!AR778),ROUND('Форма 1'!$I778*VLOOKUP('Форма 1'!$G778,'Предельники 2022'!$B$4:$X$28,'Форма 1'!AR$7),2),"")</f>
        <v/>
      </c>
      <c r="Y778" s="30" t="str">
        <f>IF(ISNUMBER('Форма 1'!AS778),ROUND('Форма 1'!$I778*VLOOKUP('Форма 1'!$G778,'Предельники 2022'!$B$4:$X$28,'Форма 1'!AS$7),2),"")</f>
        <v/>
      </c>
      <c r="Z778" s="30" t="str">
        <f>IF(ISNUMBER('Форма 1'!AT778),ROUND('Форма 1'!$I778*VLOOKUP('Форма 1'!$G778,'Предельники 2022'!$B$4:$X$28,'Форма 1'!AT$7),2),"")</f>
        <v/>
      </c>
      <c r="AA778" s="32"/>
      <c r="AB778" s="128">
        <f>'Форма 1'!T778</f>
        <v>46022</v>
      </c>
      <c r="AC778" s="130" t="str">
        <f>'Форма 1'!U778</f>
        <v>РО</v>
      </c>
    </row>
    <row r="779" spans="1:29" x14ac:dyDescent="0.25">
      <c r="A779" s="28">
        <f t="shared" si="131"/>
        <v>144</v>
      </c>
      <c r="B779" s="74" t="str">
        <f>IF(ISBLANK('Форма 1'!B779),"",'Форма 1'!B779)</f>
        <v>Пермский городской округ, город Пермь</v>
      </c>
      <c r="C779" s="87" t="s">
        <v>520</v>
      </c>
      <c r="D779" s="29">
        <f>IF(ISBLANK(C779),"Введите адрес",IF(C779='Форма 1'!C779,SUM(E779:K779,M779:S779,Форма2[[#This Row],[19]:[22]]),"Ошибка в адресе!"))</f>
        <v>14270754.18</v>
      </c>
      <c r="E779" s="30" t="str">
        <f>IF(ISNUMBER('Форма 1'!Z779),ROUND('Форма 1'!$I779*VLOOKUP('Форма 1'!$G779,'Предельники 2022'!$B$4:$X$28,'Форма 1'!Z$7),2),"")</f>
        <v/>
      </c>
      <c r="F779" s="30" t="str">
        <f>IF(ISNUMBER('Форма 1'!AA779),ROUND('Форма 1'!$I779*VLOOKUP('Форма 1'!$G779,'Предельники 2022'!$B$4:$X$28,'Форма 1'!AA$7),2),"")</f>
        <v/>
      </c>
      <c r="G779" s="30" t="str">
        <f>IF(ISNUMBER('Форма 1'!AB779),ROUND('Форма 1'!$I779*VLOOKUP('Форма 1'!$G779,'Предельники 2022'!$B$4:$X$28,'Форма 1'!AB$7),2),"")</f>
        <v/>
      </c>
      <c r="H779" s="30" t="str">
        <f>IF(ISNUMBER('Форма 1'!AC779),ROUND('Форма 1'!$I779*VLOOKUP('Форма 1'!$G779,'Предельники 2022'!$B$4:$X$28,'Форма 1'!AC$7),2),"")</f>
        <v/>
      </c>
      <c r="I779" s="30" t="str">
        <f>IF(ISNUMBER('Форма 1'!AD779),ROUND('Форма 1'!$I779*VLOOKUP('Форма 1'!$G779,'Предельники 2022'!$B$4:$X$28,'Форма 1'!AD$7),2),"")</f>
        <v/>
      </c>
      <c r="J779" s="30" t="str">
        <f>IF(ISNUMBER('Форма 1'!AE779),ROUND('Форма 1'!$I779*VLOOKUP('Форма 1'!$G779,'Предельники 2022'!$B$4:$X$28,'Форма 1'!AE$7),2),"")</f>
        <v/>
      </c>
      <c r="K779" s="30" t="str">
        <f>IF(ISNUMBER('Форма 1'!AF779),ROUND('Форма 1'!$I779*VLOOKUP('Форма 1'!$G779,'Предельники 2022'!$B$4:$X$28,'Форма 1'!AF$7),2),"")</f>
        <v/>
      </c>
      <c r="L779" s="31" t="str">
        <f>IF(ISBLANK('Форма 1'!AG779),"",'Форма 1'!AG779)</f>
        <v/>
      </c>
      <c r="M779" s="32" t="str">
        <f>IF(ISBLANK('Форма 1'!AH779),"",'Форма 1'!AH779)</f>
        <v/>
      </c>
      <c r="N779" s="30">
        <f>IF(ISNUMBER('Форма 1'!AI779),ROUND('Форма 1'!$I779*VLOOKUP('Форма 1'!$G779,'Предельники 2022'!$B$4:$X$28,'Форма 1'!AI$7),2),"")</f>
        <v>14270754.18</v>
      </c>
      <c r="O779" s="30" t="str">
        <f>IF(ISNUMBER('Форма 1'!AJ779),ROUND('Форма 1'!$I779*VLOOKUP('Форма 1'!$G779,'Предельники 2022'!$B$4:$X$28,'Форма 1'!AJ$7),2),"")</f>
        <v/>
      </c>
      <c r="P779" s="30" t="str">
        <f>IF(ISNUMBER('Форма 1'!AK779),ROUND('Форма 1'!$I779*VLOOKUP('Форма 1'!$G779,'Предельники 2022'!$B$4:$X$28,'Форма 1'!AK$7),2),"")</f>
        <v/>
      </c>
      <c r="Q779" s="30" t="str">
        <f>IF(ISNUMBER('Форма 1'!AL779),ROUND('Форма 1'!$I779*VLOOKUP('Форма 1'!$G779,'Предельники 2022'!$B$4:$X$28,'Форма 1'!AL$7),2),"")</f>
        <v/>
      </c>
      <c r="R779" s="30" t="str">
        <f>IF(ISNUMBER('Форма 1'!AM779),ROUND('Форма 1'!$I779*VLOOKUP('Форма 1'!$G779,'Предельники 2022'!$B$4:$X$28,'Форма 1'!AM$7),2),"")</f>
        <v/>
      </c>
      <c r="S779" s="93" t="str">
        <f t="shared" si="132"/>
        <v/>
      </c>
      <c r="T779" s="93" t="str">
        <f>IF(ISNUMBER('Форма 1'!AN779),INDEX('Предельники 2022'!$C$4:$X$28,MATCH('Форма 1'!$G779,'Предельники 2022'!$B$4:$B$28,0),MATCH(T$5,'Предельники 2022'!$C$3:$X$3,0)),"")</f>
        <v/>
      </c>
      <c r="U779" s="93" t="str">
        <f>IF(ISNUMBER('Форма 1'!AO779),INDEX('Предельники 2022'!$C$4:$X$28,MATCH('Форма 1'!$G779,'Предельники 2022'!$B$4:$B$28,0),MATCH(U$5,'Предельники 2022'!$C$3:$X$3,0)),"")</f>
        <v/>
      </c>
      <c r="V779" s="93" t="str">
        <f>IF(ISNUMBER('Форма 1'!AP779),INDEX('Предельники 2022'!$C$4:$X$28,MATCH('Форма 1'!$G779,'Предельники 2022'!$B$4:$B$28,0),MATCH(V$5,'Предельники 2022'!$C$3:$X$3,0)),"")</f>
        <v/>
      </c>
      <c r="W779" s="93" t="str">
        <f>IF(ISNUMBER('Форма 1'!AQ779),INDEX('Предельники 2022'!$C$4:$X$28,MATCH('Форма 1'!$G779,'Предельники 2022'!$B$4:$B$28,0),MATCH(W$5,'Предельники 2022'!$C$3:$X$3,0)),"")</f>
        <v/>
      </c>
      <c r="X779" s="30" t="str">
        <f>IF(ISNUMBER('Форма 1'!AR779),ROUND('Форма 1'!$I779*VLOOKUP('Форма 1'!$G779,'Предельники 2022'!$B$4:$X$28,'Форма 1'!AR$7),2),"")</f>
        <v/>
      </c>
      <c r="Y779" s="30" t="str">
        <f>IF(ISNUMBER('Форма 1'!AS779),ROUND('Форма 1'!$I779*VLOOKUP('Форма 1'!$G779,'Предельники 2022'!$B$4:$X$28,'Форма 1'!AS$7),2),"")</f>
        <v/>
      </c>
      <c r="Z779" s="30" t="str">
        <f>IF(ISNUMBER('Форма 1'!AT779),ROUND('Форма 1'!$I779*VLOOKUP('Форма 1'!$G779,'Предельники 2022'!$B$4:$X$28,'Форма 1'!AT$7),2),"")</f>
        <v/>
      </c>
      <c r="AA779" s="32"/>
      <c r="AB779" s="128">
        <f>'Форма 1'!T779</f>
        <v>46022</v>
      </c>
      <c r="AC779" s="130" t="str">
        <f>'Форма 1'!U779</f>
        <v>РО</v>
      </c>
    </row>
    <row r="780" spans="1:29" x14ac:dyDescent="0.25">
      <c r="A780" s="28">
        <f t="shared" si="131"/>
        <v>145</v>
      </c>
      <c r="B780" s="74" t="str">
        <f>IF(ISBLANK('Форма 1'!B780),"",'Форма 1'!B780)</f>
        <v>Пермский городской округ, город Пермь</v>
      </c>
      <c r="C780" s="87" t="s">
        <v>1688</v>
      </c>
      <c r="D780" s="29">
        <f>IF(ISBLANK(C780),"Введите адрес",IF(C780='Форма 1'!C780,SUM(E780:K780,M780:S780,Форма2[[#This Row],[19]:[22]]),"Ошибка в адресе!"))</f>
        <v>5823317.7300000004</v>
      </c>
      <c r="E780" s="30" t="str">
        <f>IF(ISNUMBER('Форма 1'!Z780),ROUND('Форма 1'!$I780*VLOOKUP('Форма 1'!$G780,'Предельники 2022'!$B$4:$X$28,'Форма 1'!Z$7),2),"")</f>
        <v/>
      </c>
      <c r="F780" s="30" t="str">
        <f>IF(ISNUMBER('Форма 1'!AA780),ROUND('Форма 1'!$I780*VLOOKUP('Форма 1'!$G780,'Предельники 2022'!$B$4:$X$28,'Форма 1'!AA$7),2),"")</f>
        <v/>
      </c>
      <c r="G780" s="30" t="str">
        <f>IF(ISNUMBER('Форма 1'!AB780),ROUND('Форма 1'!$I780*VLOOKUP('Форма 1'!$G780,'Предельники 2022'!$B$4:$X$28,'Форма 1'!AB$7),2),"")</f>
        <v/>
      </c>
      <c r="H780" s="30" t="str">
        <f>IF(ISNUMBER('Форма 1'!AC780),ROUND('Форма 1'!$I780*VLOOKUP('Форма 1'!$G780,'Предельники 2022'!$B$4:$X$28,'Форма 1'!AC$7),2),"")</f>
        <v/>
      </c>
      <c r="I780" s="30" t="str">
        <f>IF(ISNUMBER('Форма 1'!AD780),ROUND('Форма 1'!$I780*VLOOKUP('Форма 1'!$G780,'Предельники 2022'!$B$4:$X$28,'Форма 1'!AD$7),2),"")</f>
        <v/>
      </c>
      <c r="J780" s="30" t="str">
        <f>IF(ISNUMBER('Форма 1'!AE780),ROUND('Форма 1'!$I780*VLOOKUP('Форма 1'!$G780,'Предельники 2022'!$B$4:$X$28,'Форма 1'!AE$7),2),"")</f>
        <v/>
      </c>
      <c r="K780" s="30" t="str">
        <f>IF(ISNUMBER('Форма 1'!AF780),ROUND('Форма 1'!$I780*VLOOKUP('Форма 1'!$G780,'Предельники 2022'!$B$4:$X$28,'Форма 1'!AF$7),2),"")</f>
        <v/>
      </c>
      <c r="L780" s="31" t="str">
        <f>IF(ISBLANK('Форма 1'!AG780),"",'Форма 1'!AG780)</f>
        <v/>
      </c>
      <c r="M780" s="32" t="str">
        <f>IF(ISBLANK('Форма 1'!AH780),"",'Форма 1'!AH780)</f>
        <v/>
      </c>
      <c r="N780" s="30">
        <f>IF(ISNUMBER('Форма 1'!AI780),ROUND('Форма 1'!$I780*VLOOKUP('Форма 1'!$G780,'Предельники 2022'!$B$4:$X$28,'Форма 1'!AI$7),2),"")</f>
        <v>5823317.7300000004</v>
      </c>
      <c r="O780" s="30" t="str">
        <f>IF(ISNUMBER('Форма 1'!AJ780),ROUND('Форма 1'!$I780*VLOOKUP('Форма 1'!$G780,'Предельники 2022'!$B$4:$X$28,'Форма 1'!AJ$7),2),"")</f>
        <v/>
      </c>
      <c r="P780" s="30" t="str">
        <f>IF(ISNUMBER('Форма 1'!AK780),ROUND('Форма 1'!$I780*VLOOKUP('Форма 1'!$G780,'Предельники 2022'!$B$4:$X$28,'Форма 1'!AK$7),2),"")</f>
        <v/>
      </c>
      <c r="Q780" s="30" t="str">
        <f>IF(ISNUMBER('Форма 1'!AL780),ROUND('Форма 1'!$I780*VLOOKUP('Форма 1'!$G780,'Предельники 2022'!$B$4:$X$28,'Форма 1'!AL$7),2),"")</f>
        <v/>
      </c>
      <c r="R780" s="30" t="str">
        <f>IF(ISNUMBER('Форма 1'!AM780),ROUND('Форма 1'!$I780*VLOOKUP('Форма 1'!$G780,'Предельники 2022'!$B$4:$X$28,'Форма 1'!AM$7),2),"")</f>
        <v/>
      </c>
      <c r="S780" s="93" t="str">
        <f t="shared" si="132"/>
        <v/>
      </c>
      <c r="T780" s="93" t="str">
        <f>IF(ISNUMBER('Форма 1'!AN780),INDEX('Предельники 2022'!$C$4:$X$28,MATCH('Форма 1'!$G780,'Предельники 2022'!$B$4:$B$28,0),MATCH(T$5,'Предельники 2022'!$C$3:$X$3,0)),"")</f>
        <v/>
      </c>
      <c r="U780" s="93" t="str">
        <f>IF(ISNUMBER('Форма 1'!AO780),INDEX('Предельники 2022'!$C$4:$X$28,MATCH('Форма 1'!$G780,'Предельники 2022'!$B$4:$B$28,0),MATCH(U$5,'Предельники 2022'!$C$3:$X$3,0)),"")</f>
        <v/>
      </c>
      <c r="V780" s="93" t="str">
        <f>IF(ISNUMBER('Форма 1'!AP780),INDEX('Предельники 2022'!$C$4:$X$28,MATCH('Форма 1'!$G780,'Предельники 2022'!$B$4:$B$28,0),MATCH(V$5,'Предельники 2022'!$C$3:$X$3,0)),"")</f>
        <v/>
      </c>
      <c r="W780" s="93" t="str">
        <f>IF(ISNUMBER('Форма 1'!AQ780),INDEX('Предельники 2022'!$C$4:$X$28,MATCH('Форма 1'!$G780,'Предельники 2022'!$B$4:$B$28,0),MATCH(W$5,'Предельники 2022'!$C$3:$X$3,0)),"")</f>
        <v/>
      </c>
      <c r="X780" s="30" t="str">
        <f>IF(ISNUMBER('Форма 1'!AR780),ROUND('Форма 1'!$I780*VLOOKUP('Форма 1'!$G780,'Предельники 2022'!$B$4:$X$28,'Форма 1'!AR$7),2),"")</f>
        <v/>
      </c>
      <c r="Y780" s="30" t="str">
        <f>IF(ISNUMBER('Форма 1'!AS780),ROUND('Форма 1'!$I780*VLOOKUP('Форма 1'!$G780,'Предельники 2022'!$B$4:$X$28,'Форма 1'!AS$7),2),"")</f>
        <v/>
      </c>
      <c r="Z780" s="30" t="str">
        <f>IF(ISNUMBER('Форма 1'!AT780),ROUND('Форма 1'!$I780*VLOOKUP('Форма 1'!$G780,'Предельники 2022'!$B$4:$X$28,'Форма 1'!AT$7),2),"")</f>
        <v/>
      </c>
      <c r="AA780" s="32"/>
      <c r="AB780" s="128">
        <f>'Форма 1'!T780</f>
        <v>46022</v>
      </c>
      <c r="AC780" s="130" t="str">
        <f>'Форма 1'!U780</f>
        <v>РО</v>
      </c>
    </row>
    <row r="781" spans="1:29" x14ac:dyDescent="0.25">
      <c r="A781" s="28">
        <f t="shared" si="131"/>
        <v>146</v>
      </c>
      <c r="B781" s="74" t="str">
        <f>IF(ISBLANK('Форма 1'!B781),"",'Форма 1'!B781)</f>
        <v>Пермский городской округ, город Пермь</v>
      </c>
      <c r="C781" s="87" t="s">
        <v>399</v>
      </c>
      <c r="D781" s="29">
        <f>IF(ISBLANK(C781),"Введите адрес",IF(C781='Форма 1'!C781,SUM(E781:K781,M781:S781,Форма2[[#This Row],[19]:[22]]),"Ошибка в адресе!"))</f>
        <v>42627344.82</v>
      </c>
      <c r="E781" s="30" t="str">
        <f>IF(ISNUMBER('Форма 1'!Z781),ROUND('Форма 1'!$I781*VLOOKUP('Форма 1'!$G781,'Предельники 2022'!$B$4:$X$28,'Форма 1'!Z$7),2),"")</f>
        <v/>
      </c>
      <c r="F781" s="30">
        <f>IF(ISNUMBER('Форма 1'!AA781),ROUND('Форма 1'!$I781*VLOOKUP('Форма 1'!$G781,'Предельники 2022'!$B$4:$X$28,'Форма 1'!AA$7),2),"")</f>
        <v>8047266.6399999997</v>
      </c>
      <c r="G781" s="30">
        <f>IF(ISNUMBER('Форма 1'!AB781),ROUND('Форма 1'!$I781*VLOOKUP('Форма 1'!$G781,'Предельники 2022'!$B$4:$X$28,'Форма 1'!AB$7),2),"")</f>
        <v>1693146.66</v>
      </c>
      <c r="H781" s="30">
        <f>IF(ISNUMBER('Форма 1'!AC781),ROUND('Форма 1'!$I781*VLOOKUP('Форма 1'!$G781,'Предельники 2022'!$B$4:$X$28,'Форма 1'!AC$7),2),"")</f>
        <v>1051665.99</v>
      </c>
      <c r="I781" s="30" t="str">
        <f>IF(ISNUMBER('Форма 1'!AD781),ROUND('Форма 1'!$I781*VLOOKUP('Форма 1'!$G781,'Предельники 2022'!$B$4:$X$28,'Форма 1'!AD$7),2),"")</f>
        <v/>
      </c>
      <c r="J781" s="30">
        <f>IF(ISNUMBER('Форма 1'!AE781),ROUND('Форма 1'!$I781*VLOOKUP('Форма 1'!$G781,'Предельники 2022'!$B$4:$X$28,'Форма 1'!AE$7),2),"")</f>
        <v>1472882.32</v>
      </c>
      <c r="K781" s="30" t="str">
        <f>IF(ISNUMBER('Форма 1'!AF781),ROUND('Форма 1'!$I781*VLOOKUP('Форма 1'!$G781,'Предельники 2022'!$B$4:$X$28,'Форма 1'!AF$7),2),"")</f>
        <v/>
      </c>
      <c r="L781" s="31" t="str">
        <f>IF(ISBLANK('Форма 1'!AG781),"",'Форма 1'!AG781)</f>
        <v/>
      </c>
      <c r="M781" s="32" t="str">
        <f>IF(ISBLANK('Форма 1'!AH781),"",'Форма 1'!AH781)</f>
        <v/>
      </c>
      <c r="N781" s="30">
        <f>IF(ISNUMBER('Форма 1'!AI781),ROUND('Форма 1'!$I781*VLOOKUP('Форма 1'!$G781,'Предельники 2022'!$B$4:$X$28,'Форма 1'!AI$7),2),"")</f>
        <v>14568436.85</v>
      </c>
      <c r="O781" s="30">
        <f>IF(ISNUMBER('Форма 1'!AJ781),ROUND('Форма 1'!$I781*VLOOKUP('Форма 1'!$G781,'Предельники 2022'!$B$4:$X$28,'Форма 1'!AJ$7),2),"")</f>
        <v>15793946.359999999</v>
      </c>
      <c r="P781" s="30" t="str">
        <f>IF(ISNUMBER('Форма 1'!AK781),ROUND('Форма 1'!$I781*VLOOKUP('Форма 1'!$G781,'Предельники 2022'!$B$4:$X$28,'Форма 1'!AK$7),2),"")</f>
        <v/>
      </c>
      <c r="Q781" s="30" t="str">
        <f>IF(ISNUMBER('Форма 1'!AL781),ROUND('Форма 1'!$I781*VLOOKUP('Форма 1'!$G781,'Предельники 2022'!$B$4:$X$28,'Форма 1'!AL$7),2),"")</f>
        <v/>
      </c>
      <c r="R781" s="30" t="str">
        <f>IF(ISNUMBER('Форма 1'!AM781),ROUND('Форма 1'!$I781*VLOOKUP('Форма 1'!$G781,'Предельники 2022'!$B$4:$X$28,'Форма 1'!AM$7),2),"")</f>
        <v/>
      </c>
      <c r="S781" s="93" t="str">
        <f t="shared" si="132"/>
        <v/>
      </c>
      <c r="T781" s="93" t="str">
        <f>IF(ISNUMBER('Форма 1'!AN781),INDEX('Предельники 2022'!$C$4:$X$28,MATCH('Форма 1'!$G781,'Предельники 2022'!$B$4:$B$28,0),MATCH(T$5,'Предельники 2022'!$C$3:$X$3,0)),"")</f>
        <v/>
      </c>
      <c r="U781" s="93" t="str">
        <f>IF(ISNUMBER('Форма 1'!AO781),INDEX('Предельники 2022'!$C$4:$X$28,MATCH('Форма 1'!$G781,'Предельники 2022'!$B$4:$B$28,0),MATCH(U$5,'Предельники 2022'!$C$3:$X$3,0)),"")</f>
        <v/>
      </c>
      <c r="V781" s="93" t="str">
        <f>IF(ISNUMBER('Форма 1'!AP781),INDEX('Предельники 2022'!$C$4:$X$28,MATCH('Форма 1'!$G781,'Предельники 2022'!$B$4:$B$28,0),MATCH(V$5,'Предельники 2022'!$C$3:$X$3,0)),"")</f>
        <v/>
      </c>
      <c r="W781" s="93" t="str">
        <f>IF(ISNUMBER('Форма 1'!AQ781),INDEX('Предельники 2022'!$C$4:$X$28,MATCH('Форма 1'!$G781,'Предельники 2022'!$B$4:$B$28,0),MATCH(W$5,'Предельники 2022'!$C$3:$X$3,0)),"")</f>
        <v/>
      </c>
      <c r="X781" s="30" t="str">
        <f>IF(ISNUMBER('Форма 1'!AR781),ROUND('Форма 1'!$I781*VLOOKUP('Форма 1'!$G781,'Предельники 2022'!$B$4:$X$28,'Форма 1'!AR$7),2),"")</f>
        <v/>
      </c>
      <c r="Y781" s="30" t="str">
        <f>IF(ISNUMBER('Форма 1'!AS781),ROUND('Форма 1'!$I781*VLOOKUP('Форма 1'!$G781,'Предельники 2022'!$B$4:$X$28,'Форма 1'!AS$7),2),"")</f>
        <v/>
      </c>
      <c r="Z781" s="30" t="str">
        <f>IF(ISNUMBER('Форма 1'!AT781),ROUND('Форма 1'!$I781*VLOOKUP('Форма 1'!$G781,'Предельники 2022'!$B$4:$X$28,'Форма 1'!AT$7),2),"")</f>
        <v/>
      </c>
      <c r="AA781" s="32"/>
      <c r="AB781" s="128">
        <f>'Форма 1'!T781</f>
        <v>46022</v>
      </c>
      <c r="AC781" s="130" t="str">
        <f>'Форма 1'!U781</f>
        <v>РО</v>
      </c>
    </row>
    <row r="782" spans="1:29" x14ac:dyDescent="0.25">
      <c r="A782" s="28">
        <f t="shared" si="131"/>
        <v>147</v>
      </c>
      <c r="B782" s="74" t="str">
        <f>IF(ISBLANK('Форма 1'!B782),"",'Форма 1'!B782)</f>
        <v>Пермский городской округ, город Пермь</v>
      </c>
      <c r="C782" s="87" t="s">
        <v>293</v>
      </c>
      <c r="D782" s="29">
        <f>IF(ISBLANK(C782),"Введите адрес",IF(C782='Форма 1'!C782,SUM(E782:K782,M782:S782,Форма2[[#This Row],[19]:[22]]),"Ошибка в адресе!"))</f>
        <v>12115903.300000001</v>
      </c>
      <c r="E782" s="30" t="str">
        <f>IF(ISNUMBER('Форма 1'!Z782),ROUND('Форма 1'!$I782*VLOOKUP('Форма 1'!$G782,'Предельники 2022'!$B$4:$X$28,'Форма 1'!Z$7),2),"")</f>
        <v/>
      </c>
      <c r="F782" s="30" t="str">
        <f>IF(ISNUMBER('Форма 1'!AA782),ROUND('Форма 1'!$I782*VLOOKUP('Форма 1'!$G782,'Предельники 2022'!$B$4:$X$28,'Форма 1'!AA$7),2),"")</f>
        <v/>
      </c>
      <c r="G782" s="30" t="str">
        <f>IF(ISNUMBER('Форма 1'!AB782),ROUND('Форма 1'!$I782*VLOOKUP('Форма 1'!$G782,'Предельники 2022'!$B$4:$X$28,'Форма 1'!AB$7),2),"")</f>
        <v/>
      </c>
      <c r="H782" s="30" t="str">
        <f>IF(ISNUMBER('Форма 1'!AC782),ROUND('Форма 1'!$I782*VLOOKUP('Форма 1'!$G782,'Предельники 2022'!$B$4:$X$28,'Форма 1'!AC$7),2),"")</f>
        <v/>
      </c>
      <c r="I782" s="30" t="str">
        <f>IF(ISNUMBER('Форма 1'!AD782),ROUND('Форма 1'!$I782*VLOOKUP('Форма 1'!$G782,'Предельники 2022'!$B$4:$X$28,'Форма 1'!AD$7),2),"")</f>
        <v/>
      </c>
      <c r="J782" s="30" t="str">
        <f>IF(ISNUMBER('Форма 1'!AE782),ROUND('Форма 1'!$I782*VLOOKUP('Форма 1'!$G782,'Предельники 2022'!$B$4:$X$28,'Форма 1'!AE$7),2),"")</f>
        <v/>
      </c>
      <c r="K782" s="30" t="str">
        <f>IF(ISNUMBER('Форма 1'!AF782),ROUND('Форма 1'!$I782*VLOOKUP('Форма 1'!$G782,'Предельники 2022'!$B$4:$X$28,'Форма 1'!AF$7),2),"")</f>
        <v/>
      </c>
      <c r="L782" s="31" t="str">
        <f>IF(ISBLANK('Форма 1'!AG782),"",'Форма 1'!AG782)</f>
        <v/>
      </c>
      <c r="M782" s="32" t="str">
        <f>IF(ISBLANK('Форма 1'!AH782),"",'Форма 1'!AH782)</f>
        <v/>
      </c>
      <c r="N782" s="30">
        <f>IF(ISNUMBER('Форма 1'!AI782),ROUND('Форма 1'!$I782*VLOOKUP('Форма 1'!$G782,'Предельники 2022'!$B$4:$X$28,'Форма 1'!AI$7),2),"")</f>
        <v>12115903.300000001</v>
      </c>
      <c r="O782" s="30" t="str">
        <f>IF(ISNUMBER('Форма 1'!AJ782),ROUND('Форма 1'!$I782*VLOOKUP('Форма 1'!$G782,'Предельники 2022'!$B$4:$X$28,'Форма 1'!AJ$7),2),"")</f>
        <v/>
      </c>
      <c r="P782" s="30" t="str">
        <f>IF(ISNUMBER('Форма 1'!AK782),ROUND('Форма 1'!$I782*VLOOKUP('Форма 1'!$G782,'Предельники 2022'!$B$4:$X$28,'Форма 1'!AK$7),2),"")</f>
        <v/>
      </c>
      <c r="Q782" s="30" t="str">
        <f>IF(ISNUMBER('Форма 1'!AL782),ROUND('Форма 1'!$I782*VLOOKUP('Форма 1'!$G782,'Предельники 2022'!$B$4:$X$28,'Форма 1'!AL$7),2),"")</f>
        <v/>
      </c>
      <c r="R782" s="30" t="str">
        <f>IF(ISNUMBER('Форма 1'!AM782),ROUND('Форма 1'!$I782*VLOOKUP('Форма 1'!$G782,'Предельники 2022'!$B$4:$X$28,'Форма 1'!AM$7),2),"")</f>
        <v/>
      </c>
      <c r="S782" s="93" t="str">
        <f t="shared" si="132"/>
        <v/>
      </c>
      <c r="T782" s="93" t="str">
        <f>IF(ISNUMBER('Форма 1'!AN782),INDEX('Предельники 2022'!$C$4:$X$28,MATCH('Форма 1'!$G782,'Предельники 2022'!$B$4:$B$28,0),MATCH(T$5,'Предельники 2022'!$C$3:$X$3,0)),"")</f>
        <v/>
      </c>
      <c r="U782" s="93" t="str">
        <f>IF(ISNUMBER('Форма 1'!AO782),INDEX('Предельники 2022'!$C$4:$X$28,MATCH('Форма 1'!$G782,'Предельники 2022'!$B$4:$B$28,0),MATCH(U$5,'Предельники 2022'!$C$3:$X$3,0)),"")</f>
        <v/>
      </c>
      <c r="V782" s="93" t="str">
        <f>IF(ISNUMBER('Форма 1'!AP782),INDEX('Предельники 2022'!$C$4:$X$28,MATCH('Форма 1'!$G782,'Предельники 2022'!$B$4:$B$28,0),MATCH(V$5,'Предельники 2022'!$C$3:$X$3,0)),"")</f>
        <v/>
      </c>
      <c r="W782" s="93" t="str">
        <f>IF(ISNUMBER('Форма 1'!AQ782),INDEX('Предельники 2022'!$C$4:$X$28,MATCH('Форма 1'!$G782,'Предельники 2022'!$B$4:$B$28,0),MATCH(W$5,'Предельники 2022'!$C$3:$X$3,0)),"")</f>
        <v/>
      </c>
      <c r="X782" s="30" t="str">
        <f>IF(ISNUMBER('Форма 1'!AR782),ROUND('Форма 1'!$I782*VLOOKUP('Форма 1'!$G782,'Предельники 2022'!$B$4:$X$28,'Форма 1'!AR$7),2),"")</f>
        <v/>
      </c>
      <c r="Y782" s="30" t="str">
        <f>IF(ISNUMBER('Форма 1'!AS782),ROUND('Форма 1'!$I782*VLOOKUP('Форма 1'!$G782,'Предельники 2022'!$B$4:$X$28,'Форма 1'!AS$7),2),"")</f>
        <v/>
      </c>
      <c r="Z782" s="30" t="str">
        <f>IF(ISNUMBER('Форма 1'!AT782),ROUND('Форма 1'!$I782*VLOOKUP('Форма 1'!$G782,'Предельники 2022'!$B$4:$X$28,'Форма 1'!AT$7),2),"")</f>
        <v/>
      </c>
      <c r="AA782" s="32"/>
      <c r="AB782" s="128">
        <f>'Форма 1'!T782</f>
        <v>46022</v>
      </c>
      <c r="AC782" s="130" t="str">
        <f>'Форма 1'!U782</f>
        <v>РО</v>
      </c>
    </row>
    <row r="783" spans="1:29" x14ac:dyDescent="0.25">
      <c r="A783" s="28">
        <f t="shared" si="131"/>
        <v>148</v>
      </c>
      <c r="B783" s="74" t="str">
        <f>IF(ISBLANK('Форма 1'!B783),"",'Форма 1'!B783)</f>
        <v>Пермский городской округ, город Пермь</v>
      </c>
      <c r="C783" s="87" t="s">
        <v>444</v>
      </c>
      <c r="D783" s="29">
        <f>IF(ISBLANK(C783),"Введите адрес",IF(C783='Форма 1'!C783,SUM(E783:K783,M783:S783,Форма2[[#This Row],[19]:[22]]),"Ошибка в адресе!"))</f>
        <v>2779067.86</v>
      </c>
      <c r="E783" s="30" t="str">
        <f>IF(ISNUMBER('Форма 1'!Z783),ROUND('Форма 1'!$I783*VLOOKUP('Форма 1'!$G783,'Предельники 2022'!$B$4:$X$28,'Форма 1'!Z$7),2),"")</f>
        <v/>
      </c>
      <c r="F783" s="30" t="str">
        <f>IF(ISNUMBER('Форма 1'!AA783),ROUND('Форма 1'!$I783*VLOOKUP('Форма 1'!$G783,'Предельники 2022'!$B$4:$X$28,'Форма 1'!AA$7),2),"")</f>
        <v/>
      </c>
      <c r="G783" s="30" t="str">
        <f>IF(ISNUMBER('Форма 1'!AB783),ROUND('Форма 1'!$I783*VLOOKUP('Форма 1'!$G783,'Предельники 2022'!$B$4:$X$28,'Форма 1'!AB$7),2),"")</f>
        <v/>
      </c>
      <c r="H783" s="30" t="str">
        <f>IF(ISNUMBER('Форма 1'!AC783),ROUND('Форма 1'!$I783*VLOOKUP('Форма 1'!$G783,'Предельники 2022'!$B$4:$X$28,'Форма 1'!AC$7),2),"")</f>
        <v/>
      </c>
      <c r="I783" s="30" t="str">
        <f>IF(ISNUMBER('Форма 1'!AD783),ROUND('Форма 1'!$I783*VLOOKUP('Форма 1'!$G783,'Предельники 2022'!$B$4:$X$28,'Форма 1'!AD$7),2),"")</f>
        <v/>
      </c>
      <c r="J783" s="30" t="str">
        <f>IF(ISNUMBER('Форма 1'!AE783),ROUND('Форма 1'!$I783*VLOOKUP('Форма 1'!$G783,'Предельники 2022'!$B$4:$X$28,'Форма 1'!AE$7),2),"")</f>
        <v/>
      </c>
      <c r="K783" s="30">
        <f>IF(ISNUMBER('Форма 1'!AF783),ROUND('Форма 1'!$I783*VLOOKUP('Форма 1'!$G783,'Предельники 2022'!$B$4:$X$28,'Форма 1'!AF$7),2),"")</f>
        <v>2779067.86</v>
      </c>
      <c r="L783" s="31" t="str">
        <f>IF(ISBLANK('Форма 1'!AG783),"",'Форма 1'!AG783)</f>
        <v/>
      </c>
      <c r="M783" s="32" t="str">
        <f>IF(ISBLANK('Форма 1'!AH783),"",'Форма 1'!AH783)</f>
        <v/>
      </c>
      <c r="N783" s="30" t="str">
        <f>IF(ISNUMBER('Форма 1'!AI783),ROUND('Форма 1'!$I783*VLOOKUP('Форма 1'!$G783,'Предельники 2022'!$B$4:$X$28,'Форма 1'!AI$7),2),"")</f>
        <v/>
      </c>
      <c r="O783" s="30" t="str">
        <f>IF(ISNUMBER('Форма 1'!AJ783),ROUND('Форма 1'!$I783*VLOOKUP('Форма 1'!$G783,'Предельники 2022'!$B$4:$X$28,'Форма 1'!AJ$7),2),"")</f>
        <v/>
      </c>
      <c r="P783" s="30" t="str">
        <f>IF(ISNUMBER('Форма 1'!AK783),ROUND('Форма 1'!$I783*VLOOKUP('Форма 1'!$G783,'Предельники 2022'!$B$4:$X$28,'Форма 1'!AK$7),2),"")</f>
        <v/>
      </c>
      <c r="Q783" s="30" t="str">
        <f>IF(ISNUMBER('Форма 1'!AL783),ROUND('Форма 1'!$I783*VLOOKUP('Форма 1'!$G783,'Предельники 2022'!$B$4:$X$28,'Форма 1'!AL$7),2),"")</f>
        <v/>
      </c>
      <c r="R783" s="30" t="str">
        <f>IF(ISNUMBER('Форма 1'!AM783),ROUND('Форма 1'!$I783*VLOOKUP('Форма 1'!$G783,'Предельники 2022'!$B$4:$X$28,'Форма 1'!AM$7),2),"")</f>
        <v/>
      </c>
      <c r="S783" s="93" t="str">
        <f t="shared" si="132"/>
        <v/>
      </c>
      <c r="T783" s="93" t="str">
        <f>IF(ISNUMBER('Форма 1'!AN783),INDEX('Предельники 2022'!$C$4:$X$28,MATCH('Форма 1'!$G783,'Предельники 2022'!$B$4:$B$28,0),MATCH(T$5,'Предельники 2022'!$C$3:$X$3,0)),"")</f>
        <v/>
      </c>
      <c r="U783" s="93" t="str">
        <f>IF(ISNUMBER('Форма 1'!AO783),INDEX('Предельники 2022'!$C$4:$X$28,MATCH('Форма 1'!$G783,'Предельники 2022'!$B$4:$B$28,0),MATCH(U$5,'Предельники 2022'!$C$3:$X$3,0)),"")</f>
        <v/>
      </c>
      <c r="V783" s="93" t="str">
        <f>IF(ISNUMBER('Форма 1'!AP783),INDEX('Предельники 2022'!$C$4:$X$28,MATCH('Форма 1'!$G783,'Предельники 2022'!$B$4:$B$28,0),MATCH(V$5,'Предельники 2022'!$C$3:$X$3,0)),"")</f>
        <v/>
      </c>
      <c r="W783" s="93" t="str">
        <f>IF(ISNUMBER('Форма 1'!AQ783),INDEX('Предельники 2022'!$C$4:$X$28,MATCH('Форма 1'!$G783,'Предельники 2022'!$B$4:$B$28,0),MATCH(W$5,'Предельники 2022'!$C$3:$X$3,0)),"")</f>
        <v/>
      </c>
      <c r="X783" s="30" t="str">
        <f>IF(ISNUMBER('Форма 1'!AR783),ROUND('Форма 1'!$I783*VLOOKUP('Форма 1'!$G783,'Предельники 2022'!$B$4:$X$28,'Форма 1'!AR$7),2),"")</f>
        <v/>
      </c>
      <c r="Y783" s="30" t="str">
        <f>IF(ISNUMBER('Форма 1'!AS783),ROUND('Форма 1'!$I783*VLOOKUP('Форма 1'!$G783,'Предельники 2022'!$B$4:$X$28,'Форма 1'!AS$7),2),"")</f>
        <v/>
      </c>
      <c r="Z783" s="30" t="str">
        <f>IF(ISNUMBER('Форма 1'!AT783),ROUND('Форма 1'!$I783*VLOOKUP('Форма 1'!$G783,'Предельники 2022'!$B$4:$X$28,'Форма 1'!AT$7),2),"")</f>
        <v/>
      </c>
      <c r="AA783" s="32"/>
      <c r="AB783" s="128">
        <f>'Форма 1'!T783</f>
        <v>46022</v>
      </c>
      <c r="AC783" s="130" t="str">
        <f>'Форма 1'!U783</f>
        <v>РО</v>
      </c>
    </row>
    <row r="784" spans="1:29" x14ac:dyDescent="0.25">
      <c r="A784" s="28">
        <f t="shared" si="131"/>
        <v>149</v>
      </c>
      <c r="B784" s="74" t="str">
        <f>IF(ISBLANK('Форма 1'!B784),"",'Форма 1'!B784)</f>
        <v>Пермский городской округ, город Пермь</v>
      </c>
      <c r="C784" s="87" t="s">
        <v>476</v>
      </c>
      <c r="D784" s="29">
        <f>IF(ISBLANK(C784),"Введите адрес",IF(C784='Форма 1'!C784,SUM(E784:K784,M784:S784,Форма2[[#This Row],[19]:[22]]),"Ошибка в адресе!"))</f>
        <v>19449562.439999998</v>
      </c>
      <c r="E784" s="30" t="str">
        <f>IF(ISNUMBER('Форма 1'!Z784),ROUND('Форма 1'!$I784*VLOOKUP('Форма 1'!$G784,'Предельники 2022'!$B$4:$X$28,'Форма 1'!Z$7),2),"")</f>
        <v/>
      </c>
      <c r="F784" s="30" t="str">
        <f>IF(ISNUMBER('Форма 1'!AA784),ROUND('Форма 1'!$I784*VLOOKUP('Форма 1'!$G784,'Предельники 2022'!$B$4:$X$28,'Форма 1'!AA$7),2),"")</f>
        <v/>
      </c>
      <c r="G784" s="30" t="str">
        <f>IF(ISNUMBER('Форма 1'!AB784),ROUND('Форма 1'!$I784*VLOOKUP('Форма 1'!$G784,'Предельники 2022'!$B$4:$X$28,'Форма 1'!AB$7),2),"")</f>
        <v/>
      </c>
      <c r="H784" s="30" t="str">
        <f>IF(ISNUMBER('Форма 1'!AC784),ROUND('Форма 1'!$I784*VLOOKUP('Форма 1'!$G784,'Предельники 2022'!$B$4:$X$28,'Форма 1'!AC$7),2),"")</f>
        <v/>
      </c>
      <c r="I784" s="30" t="str">
        <f>IF(ISNUMBER('Форма 1'!AD784),ROUND('Форма 1'!$I784*VLOOKUP('Форма 1'!$G784,'Предельники 2022'!$B$4:$X$28,'Форма 1'!AD$7),2),"")</f>
        <v/>
      </c>
      <c r="J784" s="30" t="str">
        <f>IF(ISNUMBER('Форма 1'!AE784),ROUND('Форма 1'!$I784*VLOOKUP('Форма 1'!$G784,'Предельники 2022'!$B$4:$X$28,'Форма 1'!AE$7),2),"")</f>
        <v/>
      </c>
      <c r="K784" s="30" t="str">
        <f>IF(ISNUMBER('Форма 1'!AF784),ROUND('Форма 1'!$I784*VLOOKUP('Форма 1'!$G784,'Предельники 2022'!$B$4:$X$28,'Форма 1'!AF$7),2),"")</f>
        <v/>
      </c>
      <c r="L784" s="31">
        <f>IF(ISBLANK('Форма 1'!AG784),"",'Форма 1'!AG784)</f>
        <v>7</v>
      </c>
      <c r="M784" s="32">
        <f>IF(ISBLANK('Форма 1'!AH784),"",'Форма 1'!AH784)</f>
        <v>19449562.439999998</v>
      </c>
      <c r="N784" s="30" t="str">
        <f>IF(ISNUMBER('Форма 1'!AI784),ROUND('Форма 1'!$I784*VLOOKUP('Форма 1'!$G784,'Предельники 2022'!$B$4:$X$28,'Форма 1'!AI$7),2),"")</f>
        <v/>
      </c>
      <c r="O784" s="30" t="str">
        <f>IF(ISNUMBER('Форма 1'!AJ784),ROUND('Форма 1'!$I784*VLOOKUP('Форма 1'!$G784,'Предельники 2022'!$B$4:$X$28,'Форма 1'!AJ$7),2),"")</f>
        <v/>
      </c>
      <c r="P784" s="30" t="str">
        <f>IF(ISNUMBER('Форма 1'!AK784),ROUND('Форма 1'!$I784*VLOOKUP('Форма 1'!$G784,'Предельники 2022'!$B$4:$X$28,'Форма 1'!AK$7),2),"")</f>
        <v/>
      </c>
      <c r="Q784" s="30" t="str">
        <f>IF(ISNUMBER('Форма 1'!AL784),ROUND('Форма 1'!$I784*VLOOKUP('Форма 1'!$G784,'Предельники 2022'!$B$4:$X$28,'Форма 1'!AL$7),2),"")</f>
        <v/>
      </c>
      <c r="R784" s="30" t="str">
        <f>IF(ISNUMBER('Форма 1'!AM784),ROUND('Форма 1'!$I784*VLOOKUP('Форма 1'!$G784,'Предельники 2022'!$B$4:$X$28,'Форма 1'!AM$7),2),"")</f>
        <v/>
      </c>
      <c r="S784" s="93" t="str">
        <f t="shared" si="132"/>
        <v/>
      </c>
      <c r="T784" s="93" t="str">
        <f>IF(ISNUMBER('Форма 1'!AN784),INDEX('Предельники 2022'!$C$4:$X$28,MATCH('Форма 1'!$G784,'Предельники 2022'!$B$4:$B$28,0),MATCH(T$5,'Предельники 2022'!$C$3:$X$3,0)),"")</f>
        <v/>
      </c>
      <c r="U784" s="93" t="str">
        <f>IF(ISNUMBER('Форма 1'!AO784),INDEX('Предельники 2022'!$C$4:$X$28,MATCH('Форма 1'!$G784,'Предельники 2022'!$B$4:$B$28,0),MATCH(U$5,'Предельники 2022'!$C$3:$X$3,0)),"")</f>
        <v/>
      </c>
      <c r="V784" s="93" t="str">
        <f>IF(ISNUMBER('Форма 1'!AP784),INDEX('Предельники 2022'!$C$4:$X$28,MATCH('Форма 1'!$G784,'Предельники 2022'!$B$4:$B$28,0),MATCH(V$5,'Предельники 2022'!$C$3:$X$3,0)),"")</f>
        <v/>
      </c>
      <c r="W784" s="93" t="str">
        <f>IF(ISNUMBER('Форма 1'!AQ784),INDEX('Предельники 2022'!$C$4:$X$28,MATCH('Форма 1'!$G784,'Предельники 2022'!$B$4:$B$28,0),MATCH(W$5,'Предельники 2022'!$C$3:$X$3,0)),"")</f>
        <v/>
      </c>
      <c r="X784" s="30" t="str">
        <f>IF(ISNUMBER('Форма 1'!AR784),ROUND('Форма 1'!$I784*VLOOKUP('Форма 1'!$G784,'Предельники 2022'!$B$4:$X$28,'Форма 1'!AR$7),2),"")</f>
        <v/>
      </c>
      <c r="Y784" s="30" t="str">
        <f>IF(ISNUMBER('Форма 1'!AS784),ROUND('Форма 1'!$I784*VLOOKUP('Форма 1'!$G784,'Предельники 2022'!$B$4:$X$28,'Форма 1'!AS$7),2),"")</f>
        <v/>
      </c>
      <c r="Z784" s="30" t="str">
        <f>IF(ISNUMBER('Форма 1'!AT784),ROUND('Форма 1'!$I784*VLOOKUP('Форма 1'!$G784,'Предельники 2022'!$B$4:$X$28,'Форма 1'!AT$7),2),"")</f>
        <v/>
      </c>
      <c r="AA784" s="32"/>
      <c r="AB784" s="128">
        <f>'Форма 1'!T784</f>
        <v>46022</v>
      </c>
      <c r="AC784" s="130" t="str">
        <f>'Форма 1'!U784</f>
        <v>СС</v>
      </c>
    </row>
    <row r="785" spans="1:29" x14ac:dyDescent="0.25">
      <c r="A785" s="28">
        <f t="shared" si="131"/>
        <v>150</v>
      </c>
      <c r="B785" s="74" t="str">
        <f>IF(ISBLANK('Форма 1'!B785),"",'Форма 1'!B785)</f>
        <v>Пермский городской округ, город Пермь</v>
      </c>
      <c r="C785" s="87" t="s">
        <v>477</v>
      </c>
      <c r="D785" s="29">
        <f>IF(ISBLANK(C785),"Введите адрес",IF(C785='Форма 1'!C785,SUM(E785:K785,M785:S785,Форма2[[#This Row],[19]:[22]]),"Ошибка в адресе!"))</f>
        <v>15998057.84</v>
      </c>
      <c r="E785" s="30" t="str">
        <f>IF(ISNUMBER('Форма 1'!Z785),ROUND('Форма 1'!$I785*VLOOKUP('Форма 1'!$G785,'Предельники 2022'!$B$4:$X$28,'Форма 1'!Z$7),2),"")</f>
        <v/>
      </c>
      <c r="F785" s="30" t="str">
        <f>IF(ISNUMBER('Форма 1'!AA785),ROUND('Форма 1'!$I785*VLOOKUP('Форма 1'!$G785,'Предельники 2022'!$B$4:$X$28,'Форма 1'!AA$7),2),"")</f>
        <v/>
      </c>
      <c r="G785" s="30" t="str">
        <f>IF(ISNUMBER('Форма 1'!AB785),ROUND('Форма 1'!$I785*VLOOKUP('Форма 1'!$G785,'Предельники 2022'!$B$4:$X$28,'Форма 1'!AB$7),2),"")</f>
        <v/>
      </c>
      <c r="H785" s="30" t="str">
        <f>IF(ISNUMBER('Форма 1'!AC785),ROUND('Форма 1'!$I785*VLOOKUP('Форма 1'!$G785,'Предельники 2022'!$B$4:$X$28,'Форма 1'!AC$7),2),"")</f>
        <v/>
      </c>
      <c r="I785" s="30" t="str">
        <f>IF(ISNUMBER('Форма 1'!AD785),ROUND('Форма 1'!$I785*VLOOKUP('Форма 1'!$G785,'Предельники 2022'!$B$4:$X$28,'Форма 1'!AD$7),2),"")</f>
        <v/>
      </c>
      <c r="J785" s="30" t="str">
        <f>IF(ISNUMBER('Форма 1'!AE785),ROUND('Форма 1'!$I785*VLOOKUP('Форма 1'!$G785,'Предельники 2022'!$B$4:$X$28,'Форма 1'!AE$7),2),"")</f>
        <v/>
      </c>
      <c r="K785" s="30" t="str">
        <f>IF(ISNUMBER('Форма 1'!AF785),ROUND('Форма 1'!$I785*VLOOKUP('Форма 1'!$G785,'Предельники 2022'!$B$4:$X$28,'Форма 1'!AF$7),2),"")</f>
        <v/>
      </c>
      <c r="L785" s="31">
        <f>IF(ISBLANK('Форма 1'!AG785),"",'Форма 1'!AG785)</f>
        <v>4</v>
      </c>
      <c r="M785" s="32">
        <f>IF(ISBLANK('Форма 1'!AH785),"",'Форма 1'!AH785)</f>
        <v>15998057.84</v>
      </c>
      <c r="N785" s="30" t="str">
        <f>IF(ISNUMBER('Форма 1'!AI785),ROUND('Форма 1'!$I785*VLOOKUP('Форма 1'!$G785,'Предельники 2022'!$B$4:$X$28,'Форма 1'!AI$7),2),"")</f>
        <v/>
      </c>
      <c r="O785" s="30" t="str">
        <f>IF(ISNUMBER('Форма 1'!AJ785),ROUND('Форма 1'!$I785*VLOOKUP('Форма 1'!$G785,'Предельники 2022'!$B$4:$X$28,'Форма 1'!AJ$7),2),"")</f>
        <v/>
      </c>
      <c r="P785" s="30" t="str">
        <f>IF(ISNUMBER('Форма 1'!AK785),ROUND('Форма 1'!$I785*VLOOKUP('Форма 1'!$G785,'Предельники 2022'!$B$4:$X$28,'Форма 1'!AK$7),2),"")</f>
        <v/>
      </c>
      <c r="Q785" s="30" t="str">
        <f>IF(ISNUMBER('Форма 1'!AL785),ROUND('Форма 1'!$I785*VLOOKUP('Форма 1'!$G785,'Предельники 2022'!$B$4:$X$28,'Форма 1'!AL$7),2),"")</f>
        <v/>
      </c>
      <c r="R785" s="30" t="str">
        <f>IF(ISNUMBER('Форма 1'!AM785),ROUND('Форма 1'!$I785*VLOOKUP('Форма 1'!$G785,'Предельники 2022'!$B$4:$X$28,'Форма 1'!AM$7),2),"")</f>
        <v/>
      </c>
      <c r="S785" s="93" t="str">
        <f t="shared" si="132"/>
        <v/>
      </c>
      <c r="T785" s="93" t="str">
        <f>IF(ISNUMBER('Форма 1'!AN785),INDEX('Предельники 2022'!$C$4:$X$28,MATCH('Форма 1'!$G785,'Предельники 2022'!$B$4:$B$28,0),MATCH(T$5,'Предельники 2022'!$C$3:$X$3,0)),"")</f>
        <v/>
      </c>
      <c r="U785" s="93" t="str">
        <f>IF(ISNUMBER('Форма 1'!AO785),INDEX('Предельники 2022'!$C$4:$X$28,MATCH('Форма 1'!$G785,'Предельники 2022'!$B$4:$B$28,0),MATCH(U$5,'Предельники 2022'!$C$3:$X$3,0)),"")</f>
        <v/>
      </c>
      <c r="V785" s="93" t="str">
        <f>IF(ISNUMBER('Форма 1'!AP785),INDEX('Предельники 2022'!$C$4:$X$28,MATCH('Форма 1'!$G785,'Предельники 2022'!$B$4:$B$28,0),MATCH(V$5,'Предельники 2022'!$C$3:$X$3,0)),"")</f>
        <v/>
      </c>
      <c r="W785" s="93" t="str">
        <f>IF(ISNUMBER('Форма 1'!AQ785),INDEX('Предельники 2022'!$C$4:$X$28,MATCH('Форма 1'!$G785,'Предельники 2022'!$B$4:$B$28,0),MATCH(W$5,'Предельники 2022'!$C$3:$X$3,0)),"")</f>
        <v/>
      </c>
      <c r="X785" s="30" t="str">
        <f>IF(ISNUMBER('Форма 1'!AR785),ROUND('Форма 1'!$I785*VLOOKUP('Форма 1'!$G785,'Предельники 2022'!$B$4:$X$28,'Форма 1'!AR$7),2),"")</f>
        <v/>
      </c>
      <c r="Y785" s="30" t="str">
        <f>IF(ISNUMBER('Форма 1'!AS785),ROUND('Форма 1'!$I785*VLOOKUP('Форма 1'!$G785,'Предельники 2022'!$B$4:$X$28,'Форма 1'!AS$7),2),"")</f>
        <v/>
      </c>
      <c r="Z785" s="30" t="str">
        <f>IF(ISNUMBER('Форма 1'!AT785),ROUND('Форма 1'!$I785*VLOOKUP('Форма 1'!$G785,'Предельники 2022'!$B$4:$X$28,'Форма 1'!AT$7),2),"")</f>
        <v/>
      </c>
      <c r="AA785" s="32"/>
      <c r="AB785" s="128">
        <f>'Форма 1'!T785</f>
        <v>46022</v>
      </c>
      <c r="AC785" s="130" t="str">
        <f>'Форма 1'!U785</f>
        <v>РО</v>
      </c>
    </row>
    <row r="786" spans="1:29" x14ac:dyDescent="0.25">
      <c r="A786" s="28">
        <f t="shared" si="131"/>
        <v>151</v>
      </c>
      <c r="B786" s="74" t="str">
        <f>IF(ISBLANK('Форма 1'!B786),"",'Форма 1'!B786)</f>
        <v>Пермский городской округ, город Пермь</v>
      </c>
      <c r="C786" s="87" t="s">
        <v>445</v>
      </c>
      <c r="D786" s="29">
        <f>IF(ISBLANK(C786),"Введите адрес",IF(C786='Форма 1'!C786,SUM(E786:K786,M786:S786,Форма2[[#This Row],[19]:[22]]),"Ошибка в адресе!"))</f>
        <v>9616115.7599999998</v>
      </c>
      <c r="E786" s="30" t="str">
        <f>IF(ISNUMBER('Форма 1'!Z786),ROUND('Форма 1'!$I786*VLOOKUP('Форма 1'!$G786,'Предельники 2022'!$B$4:$X$28,'Форма 1'!Z$7),2),"")</f>
        <v/>
      </c>
      <c r="F786" s="30" t="str">
        <f>IF(ISNUMBER('Форма 1'!AA786),ROUND('Форма 1'!$I786*VLOOKUP('Форма 1'!$G786,'Предельники 2022'!$B$4:$X$28,'Форма 1'!AA$7),2),"")</f>
        <v/>
      </c>
      <c r="G786" s="30" t="str">
        <f>IF(ISNUMBER('Форма 1'!AB786),ROUND('Форма 1'!$I786*VLOOKUP('Форма 1'!$G786,'Предельники 2022'!$B$4:$X$28,'Форма 1'!AB$7),2),"")</f>
        <v/>
      </c>
      <c r="H786" s="30" t="str">
        <f>IF(ISNUMBER('Форма 1'!AC786),ROUND('Форма 1'!$I786*VLOOKUP('Форма 1'!$G786,'Предельники 2022'!$B$4:$X$28,'Форма 1'!AC$7),2),"")</f>
        <v/>
      </c>
      <c r="I786" s="30" t="str">
        <f>IF(ISNUMBER('Форма 1'!AD786),ROUND('Форма 1'!$I786*VLOOKUP('Форма 1'!$G786,'Предельники 2022'!$B$4:$X$28,'Форма 1'!AD$7),2),"")</f>
        <v/>
      </c>
      <c r="J786" s="30" t="str">
        <f>IF(ISNUMBER('Форма 1'!AE786),ROUND('Форма 1'!$I786*VLOOKUP('Форма 1'!$G786,'Предельники 2022'!$B$4:$X$28,'Форма 1'!AE$7),2),"")</f>
        <v/>
      </c>
      <c r="K786" s="30">
        <f>IF(ISNUMBER('Форма 1'!AF786),ROUND('Форма 1'!$I786*VLOOKUP('Форма 1'!$G786,'Предельники 2022'!$B$4:$X$28,'Форма 1'!AF$7),2),"")</f>
        <v>1722658.37</v>
      </c>
      <c r="L786" s="31" t="str">
        <f>IF(ISBLANK('Форма 1'!AG786),"",'Форма 1'!AG786)</f>
        <v/>
      </c>
      <c r="M786" s="32" t="str">
        <f>IF(ISBLANK('Форма 1'!AH786),"",'Форма 1'!AH786)</f>
        <v/>
      </c>
      <c r="N786" s="30" t="str">
        <f>IF(ISNUMBER('Форма 1'!AI786),ROUND('Форма 1'!$I786*VLOOKUP('Форма 1'!$G786,'Предельники 2022'!$B$4:$X$28,'Форма 1'!AI$7),2),"")</f>
        <v/>
      </c>
      <c r="O786" s="30">
        <f>IF(ISNUMBER('Форма 1'!AJ786),ROUND('Форма 1'!$I786*VLOOKUP('Форма 1'!$G786,'Предельники 2022'!$B$4:$X$28,'Форма 1'!AJ$7),2),"")</f>
        <v>7893457.3899999997</v>
      </c>
      <c r="P786" s="30" t="str">
        <f>IF(ISNUMBER('Форма 1'!AK786),ROUND('Форма 1'!$I786*VLOOKUP('Форма 1'!$G786,'Предельники 2022'!$B$4:$X$28,'Форма 1'!AK$7),2),"")</f>
        <v/>
      </c>
      <c r="Q786" s="30" t="str">
        <f>IF(ISNUMBER('Форма 1'!AL786),ROUND('Форма 1'!$I786*VLOOKUP('Форма 1'!$G786,'Предельники 2022'!$B$4:$X$28,'Форма 1'!AL$7),2),"")</f>
        <v/>
      </c>
      <c r="R786" s="30" t="str">
        <f>IF(ISNUMBER('Форма 1'!AM786),ROUND('Форма 1'!$I786*VLOOKUP('Форма 1'!$G786,'Предельники 2022'!$B$4:$X$28,'Форма 1'!AM$7),2),"")</f>
        <v/>
      </c>
      <c r="S786" s="93" t="str">
        <f t="shared" si="132"/>
        <v/>
      </c>
      <c r="T786" s="93" t="str">
        <f>IF(ISNUMBER('Форма 1'!AN786),INDEX('Предельники 2022'!$C$4:$X$28,MATCH('Форма 1'!$G786,'Предельники 2022'!$B$4:$B$28,0),MATCH(T$5,'Предельники 2022'!$C$3:$X$3,0)),"")</f>
        <v/>
      </c>
      <c r="U786" s="93" t="str">
        <f>IF(ISNUMBER('Форма 1'!AO786),INDEX('Предельники 2022'!$C$4:$X$28,MATCH('Форма 1'!$G786,'Предельники 2022'!$B$4:$B$28,0),MATCH(U$5,'Предельники 2022'!$C$3:$X$3,0)),"")</f>
        <v/>
      </c>
      <c r="V786" s="93" t="str">
        <f>IF(ISNUMBER('Форма 1'!AP786),INDEX('Предельники 2022'!$C$4:$X$28,MATCH('Форма 1'!$G786,'Предельники 2022'!$B$4:$B$28,0),MATCH(V$5,'Предельники 2022'!$C$3:$X$3,0)),"")</f>
        <v/>
      </c>
      <c r="W786" s="93" t="str">
        <f>IF(ISNUMBER('Форма 1'!AQ786),INDEX('Предельники 2022'!$C$4:$X$28,MATCH('Форма 1'!$G786,'Предельники 2022'!$B$4:$B$28,0),MATCH(W$5,'Предельники 2022'!$C$3:$X$3,0)),"")</f>
        <v/>
      </c>
      <c r="X786" s="30" t="str">
        <f>IF(ISNUMBER('Форма 1'!AR786),ROUND('Форма 1'!$I786*VLOOKUP('Форма 1'!$G786,'Предельники 2022'!$B$4:$X$28,'Форма 1'!AR$7),2),"")</f>
        <v/>
      </c>
      <c r="Y786" s="30" t="str">
        <f>IF(ISNUMBER('Форма 1'!AS786),ROUND('Форма 1'!$I786*VLOOKUP('Форма 1'!$G786,'Предельники 2022'!$B$4:$X$28,'Форма 1'!AS$7),2),"")</f>
        <v/>
      </c>
      <c r="Z786" s="30" t="str">
        <f>IF(ISNUMBER('Форма 1'!AT786),ROUND('Форма 1'!$I786*VLOOKUP('Форма 1'!$G786,'Предельники 2022'!$B$4:$X$28,'Форма 1'!AT$7),2),"")</f>
        <v/>
      </c>
      <c r="AA786" s="32"/>
      <c r="AB786" s="128">
        <f>'Форма 1'!T786</f>
        <v>46022</v>
      </c>
      <c r="AC786" s="130" t="str">
        <f>'Форма 1'!U786</f>
        <v>РО</v>
      </c>
    </row>
    <row r="787" spans="1:29" x14ac:dyDescent="0.25">
      <c r="A787" s="28">
        <f t="shared" si="131"/>
        <v>152</v>
      </c>
      <c r="B787" s="74" t="str">
        <f>IF(ISBLANK('Форма 1'!B787),"",'Форма 1'!B787)</f>
        <v>Пермский городской округ, город Пермь</v>
      </c>
      <c r="C787" s="87" t="s">
        <v>1068</v>
      </c>
      <c r="D787" s="29">
        <f>IF(ISBLANK(C787),"Введите адрес",IF(C787='Форма 1'!C787,SUM(E787:K787,M787:S787,Форма2[[#This Row],[19]:[22]]),"Ошибка в адресе!"))</f>
        <v>15721267.199999999</v>
      </c>
      <c r="E787" s="30" t="str">
        <f>IF(ISNUMBER('Форма 1'!Z787),ROUND('Форма 1'!$I787*VLOOKUP('Форма 1'!$G787,'Предельники 2022'!$B$4:$X$28,'Форма 1'!Z$7),2),"")</f>
        <v/>
      </c>
      <c r="F787" s="30" t="str">
        <f>IF(ISNUMBER('Форма 1'!AA787),ROUND('Форма 1'!$I787*VLOOKUP('Форма 1'!$G787,'Предельники 2022'!$B$4:$X$28,'Форма 1'!AA$7),2),"")</f>
        <v/>
      </c>
      <c r="G787" s="30" t="str">
        <f>IF(ISNUMBER('Форма 1'!AB787),ROUND('Форма 1'!$I787*VLOOKUP('Форма 1'!$G787,'Предельники 2022'!$B$4:$X$28,'Форма 1'!AB$7),2),"")</f>
        <v/>
      </c>
      <c r="H787" s="30" t="str">
        <f>IF(ISNUMBER('Форма 1'!AC787),ROUND('Форма 1'!$I787*VLOOKUP('Форма 1'!$G787,'Предельники 2022'!$B$4:$X$28,'Форма 1'!AC$7),2),"")</f>
        <v/>
      </c>
      <c r="I787" s="30" t="str">
        <f>IF(ISNUMBER('Форма 1'!AD787),ROUND('Форма 1'!$I787*VLOOKUP('Форма 1'!$G787,'Предельники 2022'!$B$4:$X$28,'Форма 1'!AD$7),2),"")</f>
        <v/>
      </c>
      <c r="J787" s="30" t="str">
        <f>IF(ISNUMBER('Форма 1'!AE787),ROUND('Форма 1'!$I787*VLOOKUP('Форма 1'!$G787,'Предельники 2022'!$B$4:$X$28,'Форма 1'!AE$7),2),"")</f>
        <v/>
      </c>
      <c r="K787" s="30" t="str">
        <f>IF(ISNUMBER('Форма 1'!AF787),ROUND('Форма 1'!$I787*VLOOKUP('Форма 1'!$G787,'Предельники 2022'!$B$4:$X$28,'Форма 1'!AF$7),2),"")</f>
        <v/>
      </c>
      <c r="L787" s="31">
        <f>IF(ISBLANK('Форма 1'!AG787),"",'Форма 1'!AG787)</f>
        <v>4</v>
      </c>
      <c r="M787" s="32">
        <f>IF(ISBLANK('Форма 1'!AH787),"",'Форма 1'!AH787)</f>
        <v>15721267.199999999</v>
      </c>
      <c r="N787" s="30" t="str">
        <f>IF(ISNUMBER('Форма 1'!AI787),ROUND('Форма 1'!$I787*VLOOKUP('Форма 1'!$G787,'Предельники 2022'!$B$4:$X$28,'Форма 1'!AI$7),2),"")</f>
        <v/>
      </c>
      <c r="O787" s="30" t="str">
        <f>IF(ISNUMBER('Форма 1'!AJ787),ROUND('Форма 1'!$I787*VLOOKUP('Форма 1'!$G787,'Предельники 2022'!$B$4:$X$28,'Форма 1'!AJ$7),2),"")</f>
        <v/>
      </c>
      <c r="P787" s="30" t="str">
        <f>IF(ISNUMBER('Форма 1'!AK787),ROUND('Форма 1'!$I787*VLOOKUP('Форма 1'!$G787,'Предельники 2022'!$B$4:$X$28,'Форма 1'!AK$7),2),"")</f>
        <v/>
      </c>
      <c r="Q787" s="30" t="str">
        <f>IF(ISNUMBER('Форма 1'!AL787),ROUND('Форма 1'!$I787*VLOOKUP('Форма 1'!$G787,'Предельники 2022'!$B$4:$X$28,'Форма 1'!AL$7),2),"")</f>
        <v/>
      </c>
      <c r="R787" s="30" t="str">
        <f>IF(ISNUMBER('Форма 1'!AM787),ROUND('Форма 1'!$I787*VLOOKUP('Форма 1'!$G787,'Предельники 2022'!$B$4:$X$28,'Форма 1'!AM$7),2),"")</f>
        <v/>
      </c>
      <c r="S787" s="93" t="str">
        <f t="shared" si="132"/>
        <v/>
      </c>
      <c r="T787" s="93" t="str">
        <f>IF(ISNUMBER('Форма 1'!AN787),INDEX('Предельники 2022'!$C$4:$X$28,MATCH('Форма 1'!$G787,'Предельники 2022'!$B$4:$B$28,0),MATCH(T$5,'Предельники 2022'!$C$3:$X$3,0)),"")</f>
        <v/>
      </c>
      <c r="U787" s="93" t="str">
        <f>IF(ISNUMBER('Форма 1'!AO787),INDEX('Предельники 2022'!$C$4:$X$28,MATCH('Форма 1'!$G787,'Предельники 2022'!$B$4:$B$28,0),MATCH(U$5,'Предельники 2022'!$C$3:$X$3,0)),"")</f>
        <v/>
      </c>
      <c r="V787" s="93" t="str">
        <f>IF(ISNUMBER('Форма 1'!AP787),INDEX('Предельники 2022'!$C$4:$X$28,MATCH('Форма 1'!$G787,'Предельники 2022'!$B$4:$B$28,0),MATCH(V$5,'Предельники 2022'!$C$3:$X$3,0)),"")</f>
        <v/>
      </c>
      <c r="W787" s="93" t="str">
        <f>IF(ISNUMBER('Форма 1'!AQ787),INDEX('Предельники 2022'!$C$4:$X$28,MATCH('Форма 1'!$G787,'Предельники 2022'!$B$4:$B$28,0),MATCH(W$5,'Предельники 2022'!$C$3:$X$3,0)),"")</f>
        <v/>
      </c>
      <c r="X787" s="30" t="str">
        <f>IF(ISNUMBER('Форма 1'!AR787),ROUND('Форма 1'!$I787*VLOOKUP('Форма 1'!$G787,'Предельники 2022'!$B$4:$X$28,'Форма 1'!AR$7),2),"")</f>
        <v/>
      </c>
      <c r="Y787" s="30" t="str">
        <f>IF(ISNUMBER('Форма 1'!AS787),ROUND('Форма 1'!$I787*VLOOKUP('Форма 1'!$G787,'Предельники 2022'!$B$4:$X$28,'Форма 1'!AS$7),2),"")</f>
        <v/>
      </c>
      <c r="Z787" s="30" t="str">
        <f>IF(ISNUMBER('Форма 1'!AT787),ROUND('Форма 1'!$I787*VLOOKUP('Форма 1'!$G787,'Предельники 2022'!$B$4:$X$28,'Форма 1'!AT$7),2),"")</f>
        <v/>
      </c>
      <c r="AA787" s="32"/>
      <c r="AB787" s="128">
        <f>'Форма 1'!T787</f>
        <v>46022</v>
      </c>
      <c r="AC787" s="130" t="str">
        <f>'Форма 1'!U787</f>
        <v>РО</v>
      </c>
    </row>
    <row r="788" spans="1:29" x14ac:dyDescent="0.25">
      <c r="A788" s="28">
        <f t="shared" si="131"/>
        <v>153</v>
      </c>
      <c r="B788" s="74" t="str">
        <f>IF(ISBLANK('Форма 1'!B788),"",'Форма 1'!B788)</f>
        <v>Пермский городской округ, город Пермь</v>
      </c>
      <c r="C788" s="87" t="s">
        <v>1599</v>
      </c>
      <c r="D788" s="29">
        <f>IF(ISBLANK(C788),"Введите адрес",IF(C788='Форма 1'!C788,SUM(E788:K788,M788:S788,Форма2[[#This Row],[19]:[22]]),"Ошибка в адресе!"))</f>
        <v>11790950.399999999</v>
      </c>
      <c r="E788" s="30" t="str">
        <f>IF(ISNUMBER('Форма 1'!Z788),ROUND('Форма 1'!$I788*VLOOKUP('Форма 1'!$G788,'Предельники 2022'!$B$4:$X$28,'Форма 1'!Z$7),2),"")</f>
        <v/>
      </c>
      <c r="F788" s="30" t="str">
        <f>IF(ISNUMBER('Форма 1'!AA788),ROUND('Форма 1'!$I788*VLOOKUP('Форма 1'!$G788,'Предельники 2022'!$B$4:$X$28,'Форма 1'!AA$7),2),"")</f>
        <v/>
      </c>
      <c r="G788" s="30" t="str">
        <f>IF(ISNUMBER('Форма 1'!AB788),ROUND('Форма 1'!$I788*VLOOKUP('Форма 1'!$G788,'Предельники 2022'!$B$4:$X$28,'Форма 1'!AB$7),2),"")</f>
        <v/>
      </c>
      <c r="H788" s="30" t="str">
        <f>IF(ISNUMBER('Форма 1'!AC788),ROUND('Форма 1'!$I788*VLOOKUP('Форма 1'!$G788,'Предельники 2022'!$B$4:$X$28,'Форма 1'!AC$7),2),"")</f>
        <v/>
      </c>
      <c r="I788" s="30" t="str">
        <f>IF(ISNUMBER('Форма 1'!AD788),ROUND('Форма 1'!$I788*VLOOKUP('Форма 1'!$G788,'Предельники 2022'!$B$4:$X$28,'Форма 1'!AD$7),2),"")</f>
        <v/>
      </c>
      <c r="J788" s="30" t="str">
        <f>IF(ISNUMBER('Форма 1'!AE788),ROUND('Форма 1'!$I788*VLOOKUP('Форма 1'!$G788,'Предельники 2022'!$B$4:$X$28,'Форма 1'!AE$7),2),"")</f>
        <v/>
      </c>
      <c r="K788" s="30" t="str">
        <f>IF(ISNUMBER('Форма 1'!AF788),ROUND('Форма 1'!$I788*VLOOKUP('Форма 1'!$G788,'Предельники 2022'!$B$4:$X$28,'Форма 1'!AF$7),2),"")</f>
        <v/>
      </c>
      <c r="L788" s="31">
        <f>IF(ISBLANK('Форма 1'!AG788),"",'Форма 1'!AG788)</f>
        <v>3</v>
      </c>
      <c r="M788" s="32">
        <f>IF(ISBLANK('Форма 1'!AH788),"",'Форма 1'!AH788)</f>
        <v>11790950.399999999</v>
      </c>
      <c r="N788" s="30" t="str">
        <f>IF(ISNUMBER('Форма 1'!AI788),ROUND('Форма 1'!$I788*VLOOKUP('Форма 1'!$G788,'Предельники 2022'!$B$4:$X$28,'Форма 1'!AI$7),2),"")</f>
        <v/>
      </c>
      <c r="O788" s="30" t="str">
        <f>IF(ISNUMBER('Форма 1'!AJ788),ROUND('Форма 1'!$I788*VLOOKUP('Форма 1'!$G788,'Предельники 2022'!$B$4:$X$28,'Форма 1'!AJ$7),2),"")</f>
        <v/>
      </c>
      <c r="P788" s="30" t="str">
        <f>IF(ISNUMBER('Форма 1'!AK788),ROUND('Форма 1'!$I788*VLOOKUP('Форма 1'!$G788,'Предельники 2022'!$B$4:$X$28,'Форма 1'!AK$7),2),"")</f>
        <v/>
      </c>
      <c r="Q788" s="30" t="str">
        <f>IF(ISNUMBER('Форма 1'!AL788),ROUND('Форма 1'!$I788*VLOOKUP('Форма 1'!$G788,'Предельники 2022'!$B$4:$X$28,'Форма 1'!AL$7),2),"")</f>
        <v/>
      </c>
      <c r="R788" s="30" t="str">
        <f>IF(ISNUMBER('Форма 1'!AM788),ROUND('Форма 1'!$I788*VLOOKUP('Форма 1'!$G788,'Предельники 2022'!$B$4:$X$28,'Форма 1'!AM$7),2),"")</f>
        <v/>
      </c>
      <c r="S788" s="93" t="str">
        <f t="shared" si="132"/>
        <v/>
      </c>
      <c r="T788" s="93" t="str">
        <f>IF(ISNUMBER('Форма 1'!AN788),INDEX('Предельники 2022'!$C$4:$X$28,MATCH('Форма 1'!$G788,'Предельники 2022'!$B$4:$B$28,0),MATCH(T$5,'Предельники 2022'!$C$3:$X$3,0)),"")</f>
        <v/>
      </c>
      <c r="U788" s="93" t="str">
        <f>IF(ISNUMBER('Форма 1'!AO788),INDEX('Предельники 2022'!$C$4:$X$28,MATCH('Форма 1'!$G788,'Предельники 2022'!$B$4:$B$28,0),MATCH(U$5,'Предельники 2022'!$C$3:$X$3,0)),"")</f>
        <v/>
      </c>
      <c r="V788" s="93" t="str">
        <f>IF(ISNUMBER('Форма 1'!AP788),INDEX('Предельники 2022'!$C$4:$X$28,MATCH('Форма 1'!$G788,'Предельники 2022'!$B$4:$B$28,0),MATCH(V$5,'Предельники 2022'!$C$3:$X$3,0)),"")</f>
        <v/>
      </c>
      <c r="W788" s="93" t="str">
        <f>IF(ISNUMBER('Форма 1'!AQ788),INDEX('Предельники 2022'!$C$4:$X$28,MATCH('Форма 1'!$G788,'Предельники 2022'!$B$4:$B$28,0),MATCH(W$5,'Предельники 2022'!$C$3:$X$3,0)),"")</f>
        <v/>
      </c>
      <c r="X788" s="30" t="str">
        <f>IF(ISNUMBER('Форма 1'!AR788),ROUND('Форма 1'!$I788*VLOOKUP('Форма 1'!$G788,'Предельники 2022'!$B$4:$X$28,'Форма 1'!AR$7),2),"")</f>
        <v/>
      </c>
      <c r="Y788" s="30" t="str">
        <f>IF(ISNUMBER('Форма 1'!AS788),ROUND('Форма 1'!$I788*VLOOKUP('Форма 1'!$G788,'Предельники 2022'!$B$4:$X$28,'Форма 1'!AS$7),2),"")</f>
        <v/>
      </c>
      <c r="Z788" s="30" t="str">
        <f>IF(ISNUMBER('Форма 1'!AT788),ROUND('Форма 1'!$I788*VLOOKUP('Форма 1'!$G788,'Предельники 2022'!$B$4:$X$28,'Форма 1'!AT$7),2),"")</f>
        <v/>
      </c>
      <c r="AA788" s="32"/>
      <c r="AB788" s="128">
        <f>'Форма 1'!T788</f>
        <v>46022</v>
      </c>
      <c r="AC788" s="130" t="str">
        <f>'Форма 1'!U788</f>
        <v>СС</v>
      </c>
    </row>
    <row r="789" spans="1:29" x14ac:dyDescent="0.25">
      <c r="A789" s="28">
        <f t="shared" si="131"/>
        <v>154</v>
      </c>
      <c r="B789" s="74" t="str">
        <f>IF(ISBLANK('Форма 1'!B789),"",'Форма 1'!B789)</f>
        <v>Пермский городской округ, город Пермь</v>
      </c>
      <c r="C789" s="87" t="s">
        <v>1600</v>
      </c>
      <c r="D789" s="29">
        <f>IF(ISBLANK(C789),"Введите адрес",IF(C789='Форма 1'!C789,SUM(E789:K789,M789:S789,Форма2[[#This Row],[19]:[22]]),"Ошибка в адресе!"))</f>
        <v>12844039.039999999</v>
      </c>
      <c r="E789" s="30" t="str">
        <f>IF(ISNUMBER('Форма 1'!Z789),ROUND('Форма 1'!$I789*VLOOKUP('Форма 1'!$G789,'Предельники 2022'!$B$4:$X$28,'Форма 1'!Z$7),2),"")</f>
        <v/>
      </c>
      <c r="F789" s="30" t="str">
        <f>IF(ISNUMBER('Форма 1'!AA789),ROUND('Форма 1'!$I789*VLOOKUP('Форма 1'!$G789,'Предельники 2022'!$B$4:$X$28,'Форма 1'!AA$7),2),"")</f>
        <v/>
      </c>
      <c r="G789" s="30" t="str">
        <f>IF(ISNUMBER('Форма 1'!AB789),ROUND('Форма 1'!$I789*VLOOKUP('Форма 1'!$G789,'Предельники 2022'!$B$4:$X$28,'Форма 1'!AB$7),2),"")</f>
        <v/>
      </c>
      <c r="H789" s="30" t="str">
        <f>IF(ISNUMBER('Форма 1'!AC789),ROUND('Форма 1'!$I789*VLOOKUP('Форма 1'!$G789,'Предельники 2022'!$B$4:$X$28,'Форма 1'!AC$7),2),"")</f>
        <v/>
      </c>
      <c r="I789" s="30" t="str">
        <f>IF(ISNUMBER('Форма 1'!AD789),ROUND('Форма 1'!$I789*VLOOKUP('Форма 1'!$G789,'Предельники 2022'!$B$4:$X$28,'Форма 1'!AD$7),2),"")</f>
        <v/>
      </c>
      <c r="J789" s="30" t="str">
        <f>IF(ISNUMBER('Форма 1'!AE789),ROUND('Форма 1'!$I789*VLOOKUP('Форма 1'!$G789,'Предельники 2022'!$B$4:$X$28,'Форма 1'!AE$7),2),"")</f>
        <v/>
      </c>
      <c r="K789" s="30" t="str">
        <f>IF(ISNUMBER('Форма 1'!AF789),ROUND('Форма 1'!$I789*VLOOKUP('Форма 1'!$G789,'Предельники 2022'!$B$4:$X$28,'Форма 1'!AF$7),2),"")</f>
        <v/>
      </c>
      <c r="L789" s="31" t="str">
        <f>IF(ISBLANK('Форма 1'!AG789),"",'Форма 1'!AG789)</f>
        <v/>
      </c>
      <c r="M789" s="32" t="str">
        <f>IF(ISBLANK('Форма 1'!AH789),"",'Форма 1'!AH789)</f>
        <v/>
      </c>
      <c r="N789" s="30">
        <f>IF(ISNUMBER('Форма 1'!AI789),ROUND('Форма 1'!$I789*VLOOKUP('Форма 1'!$G789,'Предельники 2022'!$B$4:$X$28,'Форма 1'!AI$7),2),"")</f>
        <v>12844039.039999999</v>
      </c>
      <c r="O789" s="30" t="str">
        <f>IF(ISNUMBER('Форма 1'!AJ789),ROUND('Форма 1'!$I789*VLOOKUP('Форма 1'!$G789,'Предельники 2022'!$B$4:$X$28,'Форма 1'!AJ$7),2),"")</f>
        <v/>
      </c>
      <c r="P789" s="30" t="str">
        <f>IF(ISNUMBER('Форма 1'!AK789),ROUND('Форма 1'!$I789*VLOOKUP('Форма 1'!$G789,'Предельники 2022'!$B$4:$X$28,'Форма 1'!AK$7),2),"")</f>
        <v/>
      </c>
      <c r="Q789" s="30" t="str">
        <f>IF(ISNUMBER('Форма 1'!AL789),ROUND('Форма 1'!$I789*VLOOKUP('Форма 1'!$G789,'Предельники 2022'!$B$4:$X$28,'Форма 1'!AL$7),2),"")</f>
        <v/>
      </c>
      <c r="R789" s="30" t="str">
        <f>IF(ISNUMBER('Форма 1'!AM789),ROUND('Форма 1'!$I789*VLOOKUP('Форма 1'!$G789,'Предельники 2022'!$B$4:$X$28,'Форма 1'!AM$7),2),"")</f>
        <v/>
      </c>
      <c r="S789" s="93" t="str">
        <f t="shared" si="132"/>
        <v/>
      </c>
      <c r="T789" s="93" t="str">
        <f>IF(ISNUMBER('Форма 1'!AN789),INDEX('Предельники 2022'!$C$4:$X$28,MATCH('Форма 1'!$G789,'Предельники 2022'!$B$4:$B$28,0),MATCH(T$5,'Предельники 2022'!$C$3:$X$3,0)),"")</f>
        <v/>
      </c>
      <c r="U789" s="93" t="str">
        <f>IF(ISNUMBER('Форма 1'!AO789),INDEX('Предельники 2022'!$C$4:$X$28,MATCH('Форма 1'!$G789,'Предельники 2022'!$B$4:$B$28,0),MATCH(U$5,'Предельники 2022'!$C$3:$X$3,0)),"")</f>
        <v/>
      </c>
      <c r="V789" s="93" t="str">
        <f>IF(ISNUMBER('Форма 1'!AP789),INDEX('Предельники 2022'!$C$4:$X$28,MATCH('Форма 1'!$G789,'Предельники 2022'!$B$4:$B$28,0),MATCH(V$5,'Предельники 2022'!$C$3:$X$3,0)),"")</f>
        <v/>
      </c>
      <c r="W789" s="93" t="str">
        <f>IF(ISNUMBER('Форма 1'!AQ789),INDEX('Предельники 2022'!$C$4:$X$28,MATCH('Форма 1'!$G789,'Предельники 2022'!$B$4:$B$28,0),MATCH(W$5,'Предельники 2022'!$C$3:$X$3,0)),"")</f>
        <v/>
      </c>
      <c r="X789" s="30" t="str">
        <f>IF(ISNUMBER('Форма 1'!AR789),ROUND('Форма 1'!$I789*VLOOKUP('Форма 1'!$G789,'Предельники 2022'!$B$4:$X$28,'Форма 1'!AR$7),2),"")</f>
        <v/>
      </c>
      <c r="Y789" s="30" t="str">
        <f>IF(ISNUMBER('Форма 1'!AS789),ROUND('Форма 1'!$I789*VLOOKUP('Форма 1'!$G789,'Предельники 2022'!$B$4:$X$28,'Форма 1'!AS$7),2),"")</f>
        <v/>
      </c>
      <c r="Z789" s="30" t="str">
        <f>IF(ISNUMBER('Форма 1'!AT789),ROUND('Форма 1'!$I789*VLOOKUP('Форма 1'!$G789,'Предельники 2022'!$B$4:$X$28,'Форма 1'!AT$7),2),"")</f>
        <v/>
      </c>
      <c r="AA789" s="32"/>
      <c r="AB789" s="128">
        <f>'Форма 1'!T789</f>
        <v>46022</v>
      </c>
      <c r="AC789" s="130" t="str">
        <f>'Форма 1'!U789</f>
        <v>СС</v>
      </c>
    </row>
    <row r="790" spans="1:29" x14ac:dyDescent="0.25">
      <c r="A790" s="28">
        <f t="shared" si="131"/>
        <v>155</v>
      </c>
      <c r="B790" s="74" t="str">
        <f>IF(ISBLANK('Форма 1'!B790),"",'Форма 1'!B790)</f>
        <v>Пермский городской округ, город Пермь</v>
      </c>
      <c r="C790" s="87" t="s">
        <v>400</v>
      </c>
      <c r="D790" s="29">
        <f>IF(ISBLANK(C790),"Введите адрес",IF(C790='Форма 1'!C790,SUM(E790:K790,M790:S790,Форма2[[#This Row],[19]:[22]]),"Ошибка в адресе!"))</f>
        <v>8313240</v>
      </c>
      <c r="E790" s="30" t="str">
        <f>IF(ISNUMBER('Форма 1'!Z790),ROUND('Форма 1'!$I790*VLOOKUP('Форма 1'!$G790,'Предельники 2022'!$B$4:$X$28,'Форма 1'!Z$7),2),"")</f>
        <v/>
      </c>
      <c r="F790" s="30">
        <f>IF(ISNUMBER('Форма 1'!AA790),ROUND('Форма 1'!$I790*VLOOKUP('Форма 1'!$G790,'Предельники 2022'!$B$4:$X$28,'Форма 1'!AA$7),2),"")</f>
        <v>3679252.56</v>
      </c>
      <c r="G790" s="30" t="str">
        <f>IF(ISNUMBER('Форма 1'!AB790),ROUND('Форма 1'!$I790*VLOOKUP('Форма 1'!$G790,'Предельники 2022'!$B$4:$X$28,'Форма 1'!AB$7),2),"")</f>
        <v/>
      </c>
      <c r="H790" s="30">
        <f>IF(ISNUMBER('Форма 1'!AC790),ROUND('Форма 1'!$I790*VLOOKUP('Форма 1'!$G790,'Предельники 2022'!$B$4:$X$28,'Форма 1'!AC$7),2),"")</f>
        <v>165480.78</v>
      </c>
      <c r="I790" s="30" t="str">
        <f>IF(ISNUMBER('Форма 1'!AD790),ROUND('Форма 1'!$I790*VLOOKUP('Форма 1'!$G790,'Предельники 2022'!$B$4:$X$28,'Форма 1'!AD$7),2),"")</f>
        <v/>
      </c>
      <c r="J790" s="30">
        <f>IF(ISNUMBER('Форма 1'!AE790),ROUND('Форма 1'!$I790*VLOOKUP('Форма 1'!$G790,'Предельники 2022'!$B$4:$X$28,'Форма 1'!AE$7),2),"")</f>
        <v>282369.84000000003</v>
      </c>
      <c r="K790" s="30" t="str">
        <f>IF(ISNUMBER('Форма 1'!AF790),ROUND('Форма 1'!$I790*VLOOKUP('Форма 1'!$G790,'Предельники 2022'!$B$4:$X$28,'Форма 1'!AF$7),2),"")</f>
        <v/>
      </c>
      <c r="L790" s="31" t="str">
        <f>IF(ISBLANK('Форма 1'!AG790),"",'Форма 1'!AG790)</f>
        <v/>
      </c>
      <c r="M790" s="32" t="str">
        <f>IF(ISBLANK('Форма 1'!AH790),"",'Форма 1'!AH790)</f>
        <v/>
      </c>
      <c r="N790" s="30">
        <f>IF(ISNUMBER('Форма 1'!AI790),ROUND('Форма 1'!$I790*VLOOKUP('Форма 1'!$G790,'Предельники 2022'!$B$4:$X$28,'Форма 1'!AI$7),2),"")</f>
        <v>4186136.82</v>
      </c>
      <c r="O790" s="30" t="str">
        <f>IF(ISNUMBER('Форма 1'!AJ790),ROUND('Форма 1'!$I790*VLOOKUP('Форма 1'!$G790,'Предельники 2022'!$B$4:$X$28,'Форма 1'!AJ$7),2),"")</f>
        <v/>
      </c>
      <c r="P790" s="30" t="str">
        <f>IF(ISNUMBER('Форма 1'!AK790),ROUND('Форма 1'!$I790*VLOOKUP('Форма 1'!$G790,'Предельники 2022'!$B$4:$X$28,'Форма 1'!AK$7),2),"")</f>
        <v/>
      </c>
      <c r="Q790" s="30" t="str">
        <f>IF(ISNUMBER('Форма 1'!AL790),ROUND('Форма 1'!$I790*VLOOKUP('Форма 1'!$G790,'Предельники 2022'!$B$4:$X$28,'Форма 1'!AL$7),2),"")</f>
        <v/>
      </c>
      <c r="R790" s="30" t="str">
        <f>IF(ISNUMBER('Форма 1'!AM790),ROUND('Форма 1'!$I790*VLOOKUP('Форма 1'!$G790,'Предельники 2022'!$B$4:$X$28,'Форма 1'!AM$7),2),"")</f>
        <v/>
      </c>
      <c r="S790" s="93" t="str">
        <f t="shared" si="132"/>
        <v/>
      </c>
      <c r="T790" s="93" t="str">
        <f>IF(ISNUMBER('Форма 1'!AN790),INDEX('Предельники 2022'!$C$4:$X$28,MATCH('Форма 1'!$G790,'Предельники 2022'!$B$4:$B$28,0),MATCH(T$5,'Предельники 2022'!$C$3:$X$3,0)),"")</f>
        <v/>
      </c>
      <c r="U790" s="93" t="str">
        <f>IF(ISNUMBER('Форма 1'!AO790),INDEX('Предельники 2022'!$C$4:$X$28,MATCH('Форма 1'!$G790,'Предельники 2022'!$B$4:$B$28,0),MATCH(U$5,'Предельники 2022'!$C$3:$X$3,0)),"")</f>
        <v/>
      </c>
      <c r="V790" s="93" t="str">
        <f>IF(ISNUMBER('Форма 1'!AP790),INDEX('Предельники 2022'!$C$4:$X$28,MATCH('Форма 1'!$G790,'Предельники 2022'!$B$4:$B$28,0),MATCH(V$5,'Предельники 2022'!$C$3:$X$3,0)),"")</f>
        <v/>
      </c>
      <c r="W790" s="93" t="str">
        <f>IF(ISNUMBER('Форма 1'!AQ790),INDEX('Предельники 2022'!$C$4:$X$28,MATCH('Форма 1'!$G790,'Предельники 2022'!$B$4:$B$28,0),MATCH(W$5,'Предельники 2022'!$C$3:$X$3,0)),"")</f>
        <v/>
      </c>
      <c r="X790" s="30" t="str">
        <f>IF(ISNUMBER('Форма 1'!AR790),ROUND('Форма 1'!$I790*VLOOKUP('Форма 1'!$G790,'Предельники 2022'!$B$4:$X$28,'Форма 1'!AR$7),2),"")</f>
        <v/>
      </c>
      <c r="Y790" s="30" t="str">
        <f>IF(ISNUMBER('Форма 1'!AS790),ROUND('Форма 1'!$I790*VLOOKUP('Форма 1'!$G790,'Предельники 2022'!$B$4:$X$28,'Форма 1'!AS$7),2),"")</f>
        <v/>
      </c>
      <c r="Z790" s="30" t="str">
        <f>IF(ISNUMBER('Форма 1'!AT790),ROUND('Форма 1'!$I790*VLOOKUP('Форма 1'!$G790,'Предельники 2022'!$B$4:$X$28,'Форма 1'!AT$7),2),"")</f>
        <v/>
      </c>
      <c r="AA790" s="32"/>
      <c r="AB790" s="128">
        <f>'Форма 1'!T790</f>
        <v>46022</v>
      </c>
      <c r="AC790" s="130" t="str">
        <f>'Форма 1'!U790</f>
        <v>СС</v>
      </c>
    </row>
    <row r="791" spans="1:29" x14ac:dyDescent="0.25">
      <c r="A791" s="28">
        <f t="shared" si="131"/>
        <v>156</v>
      </c>
      <c r="B791" s="74" t="str">
        <f>IF(ISBLANK('Форма 1'!B791),"",'Форма 1'!B791)</f>
        <v>Пермский городской округ, город Пермь</v>
      </c>
      <c r="C791" s="87" t="s">
        <v>478</v>
      </c>
      <c r="D791" s="29">
        <f>IF(ISBLANK(C791),"Введите адрес",IF(C791='Форма 1'!C791,SUM(E791:K791,M791:S791,Форма2[[#This Row],[19]:[22]]),"Ошибка в адресе!"))</f>
        <v>11114035.68</v>
      </c>
      <c r="E791" s="30" t="str">
        <f>IF(ISNUMBER('Форма 1'!Z791),ROUND('Форма 1'!$I791*VLOOKUP('Форма 1'!$G791,'Предельники 2022'!$B$4:$X$28,'Форма 1'!Z$7),2),"")</f>
        <v/>
      </c>
      <c r="F791" s="30" t="str">
        <f>IF(ISNUMBER('Форма 1'!AA791),ROUND('Форма 1'!$I791*VLOOKUP('Форма 1'!$G791,'Предельники 2022'!$B$4:$X$28,'Форма 1'!AA$7),2),"")</f>
        <v/>
      </c>
      <c r="G791" s="30" t="str">
        <f>IF(ISNUMBER('Форма 1'!AB791),ROUND('Форма 1'!$I791*VLOOKUP('Форма 1'!$G791,'Предельники 2022'!$B$4:$X$28,'Форма 1'!AB$7),2),"")</f>
        <v/>
      </c>
      <c r="H791" s="30" t="str">
        <f>IF(ISNUMBER('Форма 1'!AC791),ROUND('Форма 1'!$I791*VLOOKUP('Форма 1'!$G791,'Предельники 2022'!$B$4:$X$28,'Форма 1'!AC$7),2),"")</f>
        <v/>
      </c>
      <c r="I791" s="30" t="str">
        <f>IF(ISNUMBER('Форма 1'!AD791),ROUND('Форма 1'!$I791*VLOOKUP('Форма 1'!$G791,'Предельники 2022'!$B$4:$X$28,'Форма 1'!AD$7),2),"")</f>
        <v/>
      </c>
      <c r="J791" s="30" t="str">
        <f>IF(ISNUMBER('Форма 1'!AE791),ROUND('Форма 1'!$I791*VLOOKUP('Форма 1'!$G791,'Предельники 2022'!$B$4:$X$28,'Форма 1'!AE$7),2),"")</f>
        <v/>
      </c>
      <c r="K791" s="30" t="str">
        <f>IF(ISNUMBER('Форма 1'!AF791),ROUND('Форма 1'!$I791*VLOOKUP('Форма 1'!$G791,'Предельники 2022'!$B$4:$X$28,'Форма 1'!AF$7),2),"")</f>
        <v/>
      </c>
      <c r="L791" s="31">
        <f>IF(ISBLANK('Форма 1'!AG791),"",'Форма 1'!AG791)</f>
        <v>4</v>
      </c>
      <c r="M791" s="32">
        <f>IF(ISBLANK('Форма 1'!AH791),"",'Форма 1'!AH791)</f>
        <v>11114035.68</v>
      </c>
      <c r="N791" s="30" t="str">
        <f>IF(ISNUMBER('Форма 1'!AI791),ROUND('Форма 1'!$I791*VLOOKUP('Форма 1'!$G791,'Предельники 2022'!$B$4:$X$28,'Форма 1'!AI$7),2),"")</f>
        <v/>
      </c>
      <c r="O791" s="30" t="str">
        <f>IF(ISNUMBER('Форма 1'!AJ791),ROUND('Форма 1'!$I791*VLOOKUP('Форма 1'!$G791,'Предельники 2022'!$B$4:$X$28,'Форма 1'!AJ$7),2),"")</f>
        <v/>
      </c>
      <c r="P791" s="30" t="str">
        <f>IF(ISNUMBER('Форма 1'!AK791),ROUND('Форма 1'!$I791*VLOOKUP('Форма 1'!$G791,'Предельники 2022'!$B$4:$X$28,'Форма 1'!AK$7),2),"")</f>
        <v/>
      </c>
      <c r="Q791" s="30" t="str">
        <f>IF(ISNUMBER('Форма 1'!AL791),ROUND('Форма 1'!$I791*VLOOKUP('Форма 1'!$G791,'Предельники 2022'!$B$4:$X$28,'Форма 1'!AL$7),2),"")</f>
        <v/>
      </c>
      <c r="R791" s="30" t="str">
        <f>IF(ISNUMBER('Форма 1'!AM791),ROUND('Форма 1'!$I791*VLOOKUP('Форма 1'!$G791,'Предельники 2022'!$B$4:$X$28,'Форма 1'!AM$7),2),"")</f>
        <v/>
      </c>
      <c r="S791" s="93" t="str">
        <f t="shared" si="132"/>
        <v/>
      </c>
      <c r="T791" s="93" t="str">
        <f>IF(ISNUMBER('Форма 1'!AN791),INDEX('Предельники 2022'!$C$4:$X$28,MATCH('Форма 1'!$G791,'Предельники 2022'!$B$4:$B$28,0),MATCH(T$5,'Предельники 2022'!$C$3:$X$3,0)),"")</f>
        <v/>
      </c>
      <c r="U791" s="93" t="str">
        <f>IF(ISNUMBER('Форма 1'!AO791),INDEX('Предельники 2022'!$C$4:$X$28,MATCH('Форма 1'!$G791,'Предельники 2022'!$B$4:$B$28,0),MATCH(U$5,'Предельники 2022'!$C$3:$X$3,0)),"")</f>
        <v/>
      </c>
      <c r="V791" s="93" t="str">
        <f>IF(ISNUMBER('Форма 1'!AP791),INDEX('Предельники 2022'!$C$4:$X$28,MATCH('Форма 1'!$G791,'Предельники 2022'!$B$4:$B$28,0),MATCH(V$5,'Предельники 2022'!$C$3:$X$3,0)),"")</f>
        <v/>
      </c>
      <c r="W791" s="93" t="str">
        <f>IF(ISNUMBER('Форма 1'!AQ791),INDEX('Предельники 2022'!$C$4:$X$28,MATCH('Форма 1'!$G791,'Предельники 2022'!$B$4:$B$28,0),MATCH(W$5,'Предельники 2022'!$C$3:$X$3,0)),"")</f>
        <v/>
      </c>
      <c r="X791" s="30" t="str">
        <f>IF(ISNUMBER('Форма 1'!AR791),ROUND('Форма 1'!$I791*VLOOKUP('Форма 1'!$G791,'Предельники 2022'!$B$4:$X$28,'Форма 1'!AR$7),2),"")</f>
        <v/>
      </c>
      <c r="Y791" s="30" t="str">
        <f>IF(ISNUMBER('Форма 1'!AS791),ROUND('Форма 1'!$I791*VLOOKUP('Форма 1'!$G791,'Предельники 2022'!$B$4:$X$28,'Форма 1'!AS$7),2),"")</f>
        <v/>
      </c>
      <c r="Z791" s="30" t="str">
        <f>IF(ISNUMBER('Форма 1'!AT791),ROUND('Форма 1'!$I791*VLOOKUP('Форма 1'!$G791,'Предельники 2022'!$B$4:$X$28,'Форма 1'!AT$7),2),"")</f>
        <v/>
      </c>
      <c r="AA791" s="32"/>
      <c r="AB791" s="128">
        <f>'Форма 1'!T791</f>
        <v>46022</v>
      </c>
      <c r="AC791" s="130" t="str">
        <f>'Форма 1'!U791</f>
        <v>СС</v>
      </c>
    </row>
    <row r="792" spans="1:29" x14ac:dyDescent="0.25">
      <c r="A792" s="28">
        <f t="shared" si="131"/>
        <v>157</v>
      </c>
      <c r="B792" s="74" t="str">
        <f>IF(ISBLANK('Форма 1'!B792),"",'Форма 1'!B792)</f>
        <v>Пермский городской округ, город Пермь</v>
      </c>
      <c r="C792" s="87" t="s">
        <v>521</v>
      </c>
      <c r="D792" s="29">
        <f>IF(ISBLANK(C792),"Введите адрес",IF(C792='Форма 1'!C792,SUM(E792:K792,M792:S792,Форма2[[#This Row],[19]:[22]]),"Ошибка в адресе!"))</f>
        <v>12219851.17</v>
      </c>
      <c r="E792" s="30" t="str">
        <f>IF(ISNUMBER('Форма 1'!Z792),ROUND('Форма 1'!$I792*VLOOKUP('Форма 1'!$G792,'Предельники 2022'!$B$4:$X$28,'Форма 1'!Z$7),2),"")</f>
        <v/>
      </c>
      <c r="F792" s="30" t="str">
        <f>IF(ISNUMBER('Форма 1'!AA792),ROUND('Форма 1'!$I792*VLOOKUP('Форма 1'!$G792,'Предельники 2022'!$B$4:$X$28,'Форма 1'!AA$7),2),"")</f>
        <v/>
      </c>
      <c r="G792" s="30" t="str">
        <f>IF(ISNUMBER('Форма 1'!AB792),ROUND('Форма 1'!$I792*VLOOKUP('Форма 1'!$G792,'Предельники 2022'!$B$4:$X$28,'Форма 1'!AB$7),2),"")</f>
        <v/>
      </c>
      <c r="H792" s="30" t="str">
        <f>IF(ISNUMBER('Форма 1'!AC792),ROUND('Форма 1'!$I792*VLOOKUP('Форма 1'!$G792,'Предельники 2022'!$B$4:$X$28,'Форма 1'!AC$7),2),"")</f>
        <v/>
      </c>
      <c r="I792" s="30" t="str">
        <f>IF(ISNUMBER('Форма 1'!AD792),ROUND('Форма 1'!$I792*VLOOKUP('Форма 1'!$G792,'Предельники 2022'!$B$4:$X$28,'Форма 1'!AD$7),2),"")</f>
        <v/>
      </c>
      <c r="J792" s="30" t="str">
        <f>IF(ISNUMBER('Форма 1'!AE792),ROUND('Форма 1'!$I792*VLOOKUP('Форма 1'!$G792,'Предельники 2022'!$B$4:$X$28,'Форма 1'!AE$7),2),"")</f>
        <v/>
      </c>
      <c r="K792" s="30" t="str">
        <f>IF(ISNUMBER('Форма 1'!AF792),ROUND('Форма 1'!$I792*VLOOKUP('Форма 1'!$G792,'Предельники 2022'!$B$4:$X$28,'Форма 1'!AF$7),2),"")</f>
        <v/>
      </c>
      <c r="L792" s="31" t="str">
        <f>IF(ISBLANK('Форма 1'!AG792),"",'Форма 1'!AG792)</f>
        <v/>
      </c>
      <c r="M792" s="32" t="str">
        <f>IF(ISBLANK('Форма 1'!AH792),"",'Форма 1'!AH792)</f>
        <v/>
      </c>
      <c r="N792" s="30">
        <f>IF(ISNUMBER('Форма 1'!AI792),ROUND('Форма 1'!$I792*VLOOKUP('Форма 1'!$G792,'Предельники 2022'!$B$4:$X$28,'Форма 1'!AI$7),2),"")</f>
        <v>12219851.17</v>
      </c>
      <c r="O792" s="30" t="str">
        <f>IF(ISNUMBER('Форма 1'!AJ792),ROUND('Форма 1'!$I792*VLOOKUP('Форма 1'!$G792,'Предельники 2022'!$B$4:$X$28,'Форма 1'!AJ$7),2),"")</f>
        <v/>
      </c>
      <c r="P792" s="30" t="str">
        <f>IF(ISNUMBER('Форма 1'!AK792),ROUND('Форма 1'!$I792*VLOOKUP('Форма 1'!$G792,'Предельники 2022'!$B$4:$X$28,'Форма 1'!AK$7),2),"")</f>
        <v/>
      </c>
      <c r="Q792" s="30" t="str">
        <f>IF(ISNUMBER('Форма 1'!AL792),ROUND('Форма 1'!$I792*VLOOKUP('Форма 1'!$G792,'Предельники 2022'!$B$4:$X$28,'Форма 1'!AL$7),2),"")</f>
        <v/>
      </c>
      <c r="R792" s="30" t="str">
        <f>IF(ISNUMBER('Форма 1'!AM792),ROUND('Форма 1'!$I792*VLOOKUP('Форма 1'!$G792,'Предельники 2022'!$B$4:$X$28,'Форма 1'!AM$7),2),"")</f>
        <v/>
      </c>
      <c r="S792" s="93" t="str">
        <f t="shared" si="132"/>
        <v/>
      </c>
      <c r="T792" s="93" t="str">
        <f>IF(ISNUMBER('Форма 1'!AN792),INDEX('Предельники 2022'!$C$4:$X$28,MATCH('Форма 1'!$G792,'Предельники 2022'!$B$4:$B$28,0),MATCH(T$5,'Предельники 2022'!$C$3:$X$3,0)),"")</f>
        <v/>
      </c>
      <c r="U792" s="93" t="str">
        <f>IF(ISNUMBER('Форма 1'!AO792),INDEX('Предельники 2022'!$C$4:$X$28,MATCH('Форма 1'!$G792,'Предельники 2022'!$B$4:$B$28,0),MATCH(U$5,'Предельники 2022'!$C$3:$X$3,0)),"")</f>
        <v/>
      </c>
      <c r="V792" s="93" t="str">
        <f>IF(ISNUMBER('Форма 1'!AP792),INDEX('Предельники 2022'!$C$4:$X$28,MATCH('Форма 1'!$G792,'Предельники 2022'!$B$4:$B$28,0),MATCH(V$5,'Предельники 2022'!$C$3:$X$3,0)),"")</f>
        <v/>
      </c>
      <c r="W792" s="93" t="str">
        <f>IF(ISNUMBER('Форма 1'!AQ792),INDEX('Предельники 2022'!$C$4:$X$28,MATCH('Форма 1'!$G792,'Предельники 2022'!$B$4:$B$28,0),MATCH(W$5,'Предельники 2022'!$C$3:$X$3,0)),"")</f>
        <v/>
      </c>
      <c r="X792" s="30" t="str">
        <f>IF(ISNUMBER('Форма 1'!AR792),ROUND('Форма 1'!$I792*VLOOKUP('Форма 1'!$G792,'Предельники 2022'!$B$4:$X$28,'Форма 1'!AR$7),2),"")</f>
        <v/>
      </c>
      <c r="Y792" s="30" t="str">
        <f>IF(ISNUMBER('Форма 1'!AS792),ROUND('Форма 1'!$I792*VLOOKUP('Форма 1'!$G792,'Предельники 2022'!$B$4:$X$28,'Форма 1'!AS$7),2),"")</f>
        <v/>
      </c>
      <c r="Z792" s="30" t="str">
        <f>IF(ISNUMBER('Форма 1'!AT792),ROUND('Форма 1'!$I792*VLOOKUP('Форма 1'!$G792,'Предельники 2022'!$B$4:$X$28,'Форма 1'!AT$7),2),"")</f>
        <v/>
      </c>
      <c r="AA792" s="32"/>
      <c r="AB792" s="128">
        <f>'Форма 1'!T792</f>
        <v>46022</v>
      </c>
      <c r="AC792" s="130" t="str">
        <f>'Форма 1'!U792</f>
        <v>РО</v>
      </c>
    </row>
    <row r="793" spans="1:29" x14ac:dyDescent="0.25">
      <c r="A793" s="28">
        <f t="shared" si="131"/>
        <v>158</v>
      </c>
      <c r="B793" s="74" t="str">
        <f>IF(ISBLANK('Форма 1'!B793),"",'Форма 1'!B793)</f>
        <v>Пермский городской округ, город Пермь</v>
      </c>
      <c r="C793" s="87" t="s">
        <v>522</v>
      </c>
      <c r="D793" s="29">
        <f>IF(ISBLANK(C793),"Введите адрес",IF(C793='Форма 1'!C793,SUM(E793:K793,M793:S793,Форма2[[#This Row],[19]:[22]]),"Ошибка в адресе!"))</f>
        <v>12098706.48</v>
      </c>
      <c r="E793" s="30" t="str">
        <f>IF(ISNUMBER('Форма 1'!Z793),ROUND('Форма 1'!$I793*VLOOKUP('Форма 1'!$G793,'Предельники 2022'!$B$4:$X$28,'Форма 1'!Z$7),2),"")</f>
        <v/>
      </c>
      <c r="F793" s="30" t="str">
        <f>IF(ISNUMBER('Форма 1'!AA793),ROUND('Форма 1'!$I793*VLOOKUP('Форма 1'!$G793,'Предельники 2022'!$B$4:$X$28,'Форма 1'!AA$7),2),"")</f>
        <v/>
      </c>
      <c r="G793" s="30" t="str">
        <f>IF(ISNUMBER('Форма 1'!AB793),ROUND('Форма 1'!$I793*VLOOKUP('Форма 1'!$G793,'Предельники 2022'!$B$4:$X$28,'Форма 1'!AB$7),2),"")</f>
        <v/>
      </c>
      <c r="H793" s="30" t="str">
        <f>IF(ISNUMBER('Форма 1'!AC793),ROUND('Форма 1'!$I793*VLOOKUP('Форма 1'!$G793,'Предельники 2022'!$B$4:$X$28,'Форма 1'!AC$7),2),"")</f>
        <v/>
      </c>
      <c r="I793" s="30" t="str">
        <f>IF(ISNUMBER('Форма 1'!AD793),ROUND('Форма 1'!$I793*VLOOKUP('Форма 1'!$G793,'Предельники 2022'!$B$4:$X$28,'Форма 1'!AD$7),2),"")</f>
        <v/>
      </c>
      <c r="J793" s="30" t="str">
        <f>IF(ISNUMBER('Форма 1'!AE793),ROUND('Форма 1'!$I793*VLOOKUP('Форма 1'!$G793,'Предельники 2022'!$B$4:$X$28,'Форма 1'!AE$7),2),"")</f>
        <v/>
      </c>
      <c r="K793" s="30" t="str">
        <f>IF(ISNUMBER('Форма 1'!AF793),ROUND('Форма 1'!$I793*VLOOKUP('Форма 1'!$G793,'Предельники 2022'!$B$4:$X$28,'Форма 1'!AF$7),2),"")</f>
        <v/>
      </c>
      <c r="L793" s="31" t="str">
        <f>IF(ISBLANK('Форма 1'!AG793),"",'Форма 1'!AG793)</f>
        <v/>
      </c>
      <c r="M793" s="32" t="str">
        <f>IF(ISBLANK('Форма 1'!AH793),"",'Форма 1'!AH793)</f>
        <v/>
      </c>
      <c r="N793" s="30">
        <f>IF(ISNUMBER('Форма 1'!AI793),ROUND('Форма 1'!$I793*VLOOKUP('Форма 1'!$G793,'Предельники 2022'!$B$4:$X$28,'Форма 1'!AI$7),2),"")</f>
        <v>12098706.48</v>
      </c>
      <c r="O793" s="30" t="str">
        <f>IF(ISNUMBER('Форма 1'!AJ793),ROUND('Форма 1'!$I793*VLOOKUP('Форма 1'!$G793,'Предельники 2022'!$B$4:$X$28,'Форма 1'!AJ$7),2),"")</f>
        <v/>
      </c>
      <c r="P793" s="30" t="str">
        <f>IF(ISNUMBER('Форма 1'!AK793),ROUND('Форма 1'!$I793*VLOOKUP('Форма 1'!$G793,'Предельники 2022'!$B$4:$X$28,'Форма 1'!AK$7),2),"")</f>
        <v/>
      </c>
      <c r="Q793" s="30" t="str">
        <f>IF(ISNUMBER('Форма 1'!AL793),ROUND('Форма 1'!$I793*VLOOKUP('Форма 1'!$G793,'Предельники 2022'!$B$4:$X$28,'Форма 1'!AL$7),2),"")</f>
        <v/>
      </c>
      <c r="R793" s="30" t="str">
        <f>IF(ISNUMBER('Форма 1'!AM793),ROUND('Форма 1'!$I793*VLOOKUP('Форма 1'!$G793,'Предельники 2022'!$B$4:$X$28,'Форма 1'!AM$7),2),"")</f>
        <v/>
      </c>
      <c r="S793" s="93" t="str">
        <f t="shared" si="132"/>
        <v/>
      </c>
      <c r="T793" s="93" t="str">
        <f>IF(ISNUMBER('Форма 1'!AN793),INDEX('Предельники 2022'!$C$4:$X$28,MATCH('Форма 1'!$G793,'Предельники 2022'!$B$4:$B$28,0),MATCH(T$5,'Предельники 2022'!$C$3:$X$3,0)),"")</f>
        <v/>
      </c>
      <c r="U793" s="93" t="str">
        <f>IF(ISNUMBER('Форма 1'!AO793),INDEX('Предельники 2022'!$C$4:$X$28,MATCH('Форма 1'!$G793,'Предельники 2022'!$B$4:$B$28,0),MATCH(U$5,'Предельники 2022'!$C$3:$X$3,0)),"")</f>
        <v/>
      </c>
      <c r="V793" s="93" t="str">
        <f>IF(ISNUMBER('Форма 1'!AP793),INDEX('Предельники 2022'!$C$4:$X$28,MATCH('Форма 1'!$G793,'Предельники 2022'!$B$4:$B$28,0),MATCH(V$5,'Предельники 2022'!$C$3:$X$3,0)),"")</f>
        <v/>
      </c>
      <c r="W793" s="93" t="str">
        <f>IF(ISNUMBER('Форма 1'!AQ793),INDEX('Предельники 2022'!$C$4:$X$28,MATCH('Форма 1'!$G793,'Предельники 2022'!$B$4:$B$28,0),MATCH(W$5,'Предельники 2022'!$C$3:$X$3,0)),"")</f>
        <v/>
      </c>
      <c r="X793" s="30" t="str">
        <f>IF(ISNUMBER('Форма 1'!AR793),ROUND('Форма 1'!$I793*VLOOKUP('Форма 1'!$G793,'Предельники 2022'!$B$4:$X$28,'Форма 1'!AR$7),2),"")</f>
        <v/>
      </c>
      <c r="Y793" s="30" t="str">
        <f>IF(ISNUMBER('Форма 1'!AS793),ROUND('Форма 1'!$I793*VLOOKUP('Форма 1'!$G793,'Предельники 2022'!$B$4:$X$28,'Форма 1'!AS$7),2),"")</f>
        <v/>
      </c>
      <c r="Z793" s="30" t="str">
        <f>IF(ISNUMBER('Форма 1'!AT793),ROUND('Форма 1'!$I793*VLOOKUP('Форма 1'!$G793,'Предельники 2022'!$B$4:$X$28,'Форма 1'!AT$7),2),"")</f>
        <v/>
      </c>
      <c r="AA793" s="32"/>
      <c r="AB793" s="128">
        <f>'Форма 1'!T793</f>
        <v>46022</v>
      </c>
      <c r="AC793" s="130" t="str">
        <f>'Форма 1'!U793</f>
        <v>РО</v>
      </c>
    </row>
    <row r="794" spans="1:29" x14ac:dyDescent="0.25">
      <c r="A794" s="28">
        <f t="shared" si="131"/>
        <v>159</v>
      </c>
      <c r="B794" s="74" t="str">
        <f>IF(ISBLANK('Форма 1'!B794),"",'Форма 1'!B794)</f>
        <v>Пермский городской округ, город Пермь</v>
      </c>
      <c r="C794" s="87" t="s">
        <v>1603</v>
      </c>
      <c r="D794" s="29">
        <f>IF(ISBLANK(C794),"Введите адрес",IF(C794='Форма 1'!C794,SUM(E794:K794,M794:S794,Форма2[[#This Row],[19]:[22]]),"Ошибка в адресе!"))</f>
        <v>5557017.8399999999</v>
      </c>
      <c r="E794" s="30" t="str">
        <f>IF(ISNUMBER('Форма 1'!Z794),ROUND('Форма 1'!$I794*VLOOKUP('Форма 1'!$G794,'Предельники 2022'!$B$4:$X$28,'Форма 1'!Z$7),2),"")</f>
        <v/>
      </c>
      <c r="F794" s="30" t="str">
        <f>IF(ISNUMBER('Форма 1'!AA794),ROUND('Форма 1'!$I794*VLOOKUP('Форма 1'!$G794,'Предельники 2022'!$B$4:$X$28,'Форма 1'!AA$7),2),"")</f>
        <v/>
      </c>
      <c r="G794" s="30" t="str">
        <f>IF(ISNUMBER('Форма 1'!AB794),ROUND('Форма 1'!$I794*VLOOKUP('Форма 1'!$G794,'Предельники 2022'!$B$4:$X$28,'Форма 1'!AB$7),2),"")</f>
        <v/>
      </c>
      <c r="H794" s="30" t="str">
        <f>IF(ISNUMBER('Форма 1'!AC794),ROUND('Форма 1'!$I794*VLOOKUP('Форма 1'!$G794,'Предельники 2022'!$B$4:$X$28,'Форма 1'!AC$7),2),"")</f>
        <v/>
      </c>
      <c r="I794" s="30" t="str">
        <f>IF(ISNUMBER('Форма 1'!AD794),ROUND('Форма 1'!$I794*VLOOKUP('Форма 1'!$G794,'Предельники 2022'!$B$4:$X$28,'Форма 1'!AD$7),2),"")</f>
        <v/>
      </c>
      <c r="J794" s="30" t="str">
        <f>IF(ISNUMBER('Форма 1'!AE794),ROUND('Форма 1'!$I794*VLOOKUP('Форма 1'!$G794,'Предельники 2022'!$B$4:$X$28,'Форма 1'!AE$7),2),"")</f>
        <v/>
      </c>
      <c r="K794" s="30" t="str">
        <f>IF(ISNUMBER('Форма 1'!AF794),ROUND('Форма 1'!$I794*VLOOKUP('Форма 1'!$G794,'Предельники 2022'!$B$4:$X$28,'Форма 1'!AF$7),2),"")</f>
        <v/>
      </c>
      <c r="L794" s="31">
        <f>IF(ISBLANK('Форма 1'!AG794),"",'Форма 1'!AG794)</f>
        <v>2</v>
      </c>
      <c r="M794" s="32">
        <f>IF(ISBLANK('Форма 1'!AH794),"",'Форма 1'!AH794)</f>
        <v>5557017.8399999999</v>
      </c>
      <c r="N794" s="30" t="str">
        <f>IF(ISNUMBER('Форма 1'!AI794),ROUND('Форма 1'!$I794*VLOOKUP('Форма 1'!$G794,'Предельники 2022'!$B$4:$X$28,'Форма 1'!AI$7),2),"")</f>
        <v/>
      </c>
      <c r="O794" s="30" t="str">
        <f>IF(ISNUMBER('Форма 1'!AJ794),ROUND('Форма 1'!$I794*VLOOKUP('Форма 1'!$G794,'Предельники 2022'!$B$4:$X$28,'Форма 1'!AJ$7),2),"")</f>
        <v/>
      </c>
      <c r="P794" s="30" t="str">
        <f>IF(ISNUMBER('Форма 1'!AK794),ROUND('Форма 1'!$I794*VLOOKUP('Форма 1'!$G794,'Предельники 2022'!$B$4:$X$28,'Форма 1'!AK$7),2),"")</f>
        <v/>
      </c>
      <c r="Q794" s="30" t="str">
        <f>IF(ISNUMBER('Форма 1'!AL794),ROUND('Форма 1'!$I794*VLOOKUP('Форма 1'!$G794,'Предельники 2022'!$B$4:$X$28,'Форма 1'!AL$7),2),"")</f>
        <v/>
      </c>
      <c r="R794" s="30" t="str">
        <f>IF(ISNUMBER('Форма 1'!AM794),ROUND('Форма 1'!$I794*VLOOKUP('Форма 1'!$G794,'Предельники 2022'!$B$4:$X$28,'Форма 1'!AM$7),2),"")</f>
        <v/>
      </c>
      <c r="S794" s="93" t="str">
        <f t="shared" si="132"/>
        <v/>
      </c>
      <c r="T794" s="93" t="str">
        <f>IF(ISNUMBER('Форма 1'!AN794),INDEX('Предельники 2022'!$C$4:$X$28,MATCH('Форма 1'!$G794,'Предельники 2022'!$B$4:$B$28,0),MATCH(T$5,'Предельники 2022'!$C$3:$X$3,0)),"")</f>
        <v/>
      </c>
      <c r="U794" s="93" t="str">
        <f>IF(ISNUMBER('Форма 1'!AO794),INDEX('Предельники 2022'!$C$4:$X$28,MATCH('Форма 1'!$G794,'Предельники 2022'!$B$4:$B$28,0),MATCH(U$5,'Предельники 2022'!$C$3:$X$3,0)),"")</f>
        <v/>
      </c>
      <c r="V794" s="93" t="str">
        <f>IF(ISNUMBER('Форма 1'!AP794),INDEX('Предельники 2022'!$C$4:$X$28,MATCH('Форма 1'!$G794,'Предельники 2022'!$B$4:$B$28,0),MATCH(V$5,'Предельники 2022'!$C$3:$X$3,0)),"")</f>
        <v/>
      </c>
      <c r="W794" s="93" t="str">
        <f>IF(ISNUMBER('Форма 1'!AQ794),INDEX('Предельники 2022'!$C$4:$X$28,MATCH('Форма 1'!$G794,'Предельники 2022'!$B$4:$B$28,0),MATCH(W$5,'Предельники 2022'!$C$3:$X$3,0)),"")</f>
        <v/>
      </c>
      <c r="X794" s="30" t="str">
        <f>IF(ISNUMBER('Форма 1'!AR794),ROUND('Форма 1'!$I794*VLOOKUP('Форма 1'!$G794,'Предельники 2022'!$B$4:$X$28,'Форма 1'!AR$7),2),"")</f>
        <v/>
      </c>
      <c r="Y794" s="30" t="str">
        <f>IF(ISNUMBER('Форма 1'!AS794),ROUND('Форма 1'!$I794*VLOOKUP('Форма 1'!$G794,'Предельники 2022'!$B$4:$X$28,'Форма 1'!AS$7),2),"")</f>
        <v/>
      </c>
      <c r="Z794" s="30" t="str">
        <f>IF(ISNUMBER('Форма 1'!AT794),ROUND('Форма 1'!$I794*VLOOKUP('Форма 1'!$G794,'Предельники 2022'!$B$4:$X$28,'Форма 1'!AT$7),2),"")</f>
        <v/>
      </c>
      <c r="AA794" s="32"/>
      <c r="AB794" s="128">
        <f>'Форма 1'!T794</f>
        <v>46022</v>
      </c>
      <c r="AC794" s="130" t="str">
        <f>'Форма 1'!U794</f>
        <v>СС</v>
      </c>
    </row>
    <row r="795" spans="1:29" x14ac:dyDescent="0.25">
      <c r="A795" s="28">
        <f t="shared" si="131"/>
        <v>160</v>
      </c>
      <c r="B795" s="74" t="str">
        <f>IF(ISBLANK('Форма 1'!B795),"",'Форма 1'!B795)</f>
        <v>Пермский городской округ, город Пермь</v>
      </c>
      <c r="C795" s="87" t="s">
        <v>401</v>
      </c>
      <c r="D795" s="29">
        <f>IF(ISBLANK(C795),"Введите адрес",IF(C795='Форма 1'!C795,SUM(E795:K795,M795:S795,Форма2[[#This Row],[19]:[22]]),"Ошибка в адресе!"))</f>
        <v>15386544.640000001</v>
      </c>
      <c r="E795" s="30" t="str">
        <f>IF(ISNUMBER('Форма 1'!Z795),ROUND('Форма 1'!$I795*VLOOKUP('Форма 1'!$G795,'Предельники 2022'!$B$4:$X$28,'Форма 1'!Z$7),2),"")</f>
        <v/>
      </c>
      <c r="F795" s="30">
        <f>IF(ISNUMBER('Форма 1'!AA795),ROUND('Форма 1'!$I795*VLOOKUP('Форма 1'!$G795,'Предельники 2022'!$B$4:$X$28,'Форма 1'!AA$7),2),"")</f>
        <v>8533600.2599999998</v>
      </c>
      <c r="G795" s="30" t="str">
        <f>IF(ISNUMBER('Форма 1'!AB795),ROUND('Форма 1'!$I795*VLOOKUP('Форма 1'!$G795,'Предельники 2022'!$B$4:$X$28,'Форма 1'!AB$7),2),"")</f>
        <v/>
      </c>
      <c r="H795" s="30">
        <f>IF(ISNUMBER('Форма 1'!AC795),ROUND('Форма 1'!$I795*VLOOKUP('Форма 1'!$G795,'Предельники 2022'!$B$4:$X$28,'Форма 1'!AC$7),2),"")</f>
        <v>1115223.04</v>
      </c>
      <c r="I795" s="30">
        <f>IF(ISNUMBER('Форма 1'!AD795),ROUND('Форма 1'!$I795*VLOOKUP('Форма 1'!$G795,'Предельники 2022'!$B$4:$X$28,'Форма 1'!AD$7),2),"")</f>
        <v>2938137.6</v>
      </c>
      <c r="J795" s="30" t="str">
        <f>IF(ISNUMBER('Форма 1'!AE795),ROUND('Форма 1'!$I795*VLOOKUP('Форма 1'!$G795,'Предельники 2022'!$B$4:$X$28,'Форма 1'!AE$7),2),"")</f>
        <v/>
      </c>
      <c r="K795" s="30" t="str">
        <f>IF(ISNUMBER('Форма 1'!AF795),ROUND('Форма 1'!$I795*VLOOKUP('Форма 1'!$G795,'Предельники 2022'!$B$4:$X$28,'Форма 1'!AF$7),2),"")</f>
        <v/>
      </c>
      <c r="L795" s="31" t="str">
        <f>IF(ISBLANK('Форма 1'!AG795),"",'Форма 1'!AG795)</f>
        <v/>
      </c>
      <c r="M795" s="32" t="str">
        <f>IF(ISBLANK('Форма 1'!AH795),"",'Форма 1'!AH795)</f>
        <v/>
      </c>
      <c r="N795" s="30" t="str">
        <f>IF(ISNUMBER('Форма 1'!AI795),ROUND('Форма 1'!$I795*VLOOKUP('Форма 1'!$G795,'Предельники 2022'!$B$4:$X$28,'Форма 1'!AI$7),2),"")</f>
        <v/>
      </c>
      <c r="O795" s="30" t="str">
        <f>IF(ISNUMBER('Форма 1'!AJ795),ROUND('Форма 1'!$I795*VLOOKUP('Форма 1'!$G795,'Предельники 2022'!$B$4:$X$28,'Форма 1'!AJ$7),2),"")</f>
        <v/>
      </c>
      <c r="P795" s="30" t="str">
        <f>IF(ISNUMBER('Форма 1'!AK795),ROUND('Форма 1'!$I795*VLOOKUP('Форма 1'!$G795,'Предельники 2022'!$B$4:$X$28,'Форма 1'!AK$7),2),"")</f>
        <v/>
      </c>
      <c r="Q795" s="30" t="str">
        <f>IF(ISNUMBER('Форма 1'!AL795),ROUND('Форма 1'!$I795*VLOOKUP('Форма 1'!$G795,'Предельники 2022'!$B$4:$X$28,'Форма 1'!AL$7),2),"")</f>
        <v/>
      </c>
      <c r="R795" s="30">
        <f>IF(ISNUMBER('Форма 1'!AM795),ROUND('Форма 1'!$I795*VLOOKUP('Форма 1'!$G795,'Предельники 2022'!$B$4:$X$28,'Форма 1'!AM$7),2),"")</f>
        <v>2799583.74</v>
      </c>
      <c r="S795" s="93" t="str">
        <f t="shared" si="132"/>
        <v/>
      </c>
      <c r="T795" s="93" t="str">
        <f>IF(ISNUMBER('Форма 1'!AN795),INDEX('Предельники 2022'!$C$4:$X$28,MATCH('Форма 1'!$G795,'Предельники 2022'!$B$4:$B$28,0),MATCH(T$5,'Предельники 2022'!$C$3:$X$3,0)),"")</f>
        <v/>
      </c>
      <c r="U795" s="93" t="str">
        <f>IF(ISNUMBER('Форма 1'!AO795),INDEX('Предельники 2022'!$C$4:$X$28,MATCH('Форма 1'!$G795,'Предельники 2022'!$B$4:$B$28,0),MATCH(U$5,'Предельники 2022'!$C$3:$X$3,0)),"")</f>
        <v/>
      </c>
      <c r="V795" s="93" t="str">
        <f>IF(ISNUMBER('Форма 1'!AP795),INDEX('Предельники 2022'!$C$4:$X$28,MATCH('Форма 1'!$G795,'Предельники 2022'!$B$4:$B$28,0),MATCH(V$5,'Предельники 2022'!$C$3:$X$3,0)),"")</f>
        <v/>
      </c>
      <c r="W795" s="93" t="str">
        <f>IF(ISNUMBER('Форма 1'!AQ795),INDEX('Предельники 2022'!$C$4:$X$28,MATCH('Форма 1'!$G795,'Предельники 2022'!$B$4:$B$28,0),MATCH(W$5,'Предельники 2022'!$C$3:$X$3,0)),"")</f>
        <v/>
      </c>
      <c r="X795" s="30" t="str">
        <f>IF(ISNUMBER('Форма 1'!AR795),ROUND('Форма 1'!$I795*VLOOKUP('Форма 1'!$G795,'Предельники 2022'!$B$4:$X$28,'Форма 1'!AR$7),2),"")</f>
        <v/>
      </c>
      <c r="Y795" s="30" t="str">
        <f>IF(ISNUMBER('Форма 1'!AS795),ROUND('Форма 1'!$I795*VLOOKUP('Форма 1'!$G795,'Предельники 2022'!$B$4:$X$28,'Форма 1'!AS$7),2),"")</f>
        <v/>
      </c>
      <c r="Z795" s="30" t="str">
        <f>IF(ISNUMBER('Форма 1'!AT795),ROUND('Форма 1'!$I795*VLOOKUP('Форма 1'!$G795,'Предельники 2022'!$B$4:$X$28,'Форма 1'!AT$7),2),"")</f>
        <v/>
      </c>
      <c r="AA795" s="32"/>
      <c r="AB795" s="128">
        <f>'Форма 1'!T795</f>
        <v>46022</v>
      </c>
      <c r="AC795" s="130" t="str">
        <f>'Форма 1'!U795</f>
        <v>СС</v>
      </c>
    </row>
    <row r="796" spans="1:29" x14ac:dyDescent="0.25">
      <c r="A796" s="28">
        <f t="shared" si="131"/>
        <v>161</v>
      </c>
      <c r="B796" s="74" t="str">
        <f>IF(ISBLANK('Форма 1'!B796),"",'Форма 1'!B796)</f>
        <v>Пермский городской округ, город Пермь</v>
      </c>
      <c r="C796" s="87" t="s">
        <v>479</v>
      </c>
      <c r="D796" s="29">
        <f>IF(ISBLANK(C796),"Введите адрес",IF(C796='Форма 1'!C796,SUM(E796:K796,M796:S796,Форма2[[#This Row],[19]:[22]]),"Ошибка в адресе!"))</f>
        <v>39995144.600000001</v>
      </c>
      <c r="E796" s="30" t="str">
        <f>IF(ISNUMBER('Форма 1'!Z796),ROUND('Форма 1'!$I796*VLOOKUP('Форма 1'!$G796,'Предельники 2022'!$B$4:$X$28,'Форма 1'!Z$7),2),"")</f>
        <v/>
      </c>
      <c r="F796" s="30" t="str">
        <f>IF(ISNUMBER('Форма 1'!AA796),ROUND('Форма 1'!$I796*VLOOKUP('Форма 1'!$G796,'Предельники 2022'!$B$4:$X$28,'Форма 1'!AA$7),2),"")</f>
        <v/>
      </c>
      <c r="G796" s="30" t="str">
        <f>IF(ISNUMBER('Форма 1'!AB796),ROUND('Форма 1'!$I796*VLOOKUP('Форма 1'!$G796,'Предельники 2022'!$B$4:$X$28,'Форма 1'!AB$7),2),"")</f>
        <v/>
      </c>
      <c r="H796" s="30" t="str">
        <f>IF(ISNUMBER('Форма 1'!AC796),ROUND('Форма 1'!$I796*VLOOKUP('Форма 1'!$G796,'Предельники 2022'!$B$4:$X$28,'Форма 1'!AC$7),2),"")</f>
        <v/>
      </c>
      <c r="I796" s="30" t="str">
        <f>IF(ISNUMBER('Форма 1'!AD796),ROUND('Форма 1'!$I796*VLOOKUP('Форма 1'!$G796,'Предельники 2022'!$B$4:$X$28,'Форма 1'!AD$7),2),"")</f>
        <v/>
      </c>
      <c r="J796" s="30" t="str">
        <f>IF(ISNUMBER('Форма 1'!AE796),ROUND('Форма 1'!$I796*VLOOKUP('Форма 1'!$G796,'Предельники 2022'!$B$4:$X$28,'Форма 1'!AE$7),2),"")</f>
        <v/>
      </c>
      <c r="K796" s="30" t="str">
        <f>IF(ISNUMBER('Форма 1'!AF796),ROUND('Форма 1'!$I796*VLOOKUP('Форма 1'!$G796,'Предельники 2022'!$B$4:$X$28,'Форма 1'!AF$7),2),"")</f>
        <v/>
      </c>
      <c r="L796" s="31">
        <f>IF(ISBLANK('Форма 1'!AG796),"",'Форма 1'!AG796)</f>
        <v>10</v>
      </c>
      <c r="M796" s="32">
        <f>IF(ISBLANK('Форма 1'!AH796),"",'Форма 1'!AH796)</f>
        <v>39995144.600000001</v>
      </c>
      <c r="N796" s="30" t="str">
        <f>IF(ISNUMBER('Форма 1'!AI796),ROUND('Форма 1'!$I796*VLOOKUP('Форма 1'!$G796,'Предельники 2022'!$B$4:$X$28,'Форма 1'!AI$7),2),"")</f>
        <v/>
      </c>
      <c r="O796" s="30" t="str">
        <f>IF(ISNUMBER('Форма 1'!AJ796),ROUND('Форма 1'!$I796*VLOOKUP('Форма 1'!$G796,'Предельники 2022'!$B$4:$X$28,'Форма 1'!AJ$7),2),"")</f>
        <v/>
      </c>
      <c r="P796" s="30" t="str">
        <f>IF(ISNUMBER('Форма 1'!AK796),ROUND('Форма 1'!$I796*VLOOKUP('Форма 1'!$G796,'Предельники 2022'!$B$4:$X$28,'Форма 1'!AK$7),2),"")</f>
        <v/>
      </c>
      <c r="Q796" s="30" t="str">
        <f>IF(ISNUMBER('Форма 1'!AL796),ROUND('Форма 1'!$I796*VLOOKUP('Форма 1'!$G796,'Предельники 2022'!$B$4:$X$28,'Форма 1'!AL$7),2),"")</f>
        <v/>
      </c>
      <c r="R796" s="30" t="str">
        <f>IF(ISNUMBER('Форма 1'!AM796),ROUND('Форма 1'!$I796*VLOOKUP('Форма 1'!$G796,'Предельники 2022'!$B$4:$X$28,'Форма 1'!AM$7),2),"")</f>
        <v/>
      </c>
      <c r="S796" s="93" t="str">
        <f t="shared" si="132"/>
        <v/>
      </c>
      <c r="T796" s="93" t="str">
        <f>IF(ISNUMBER('Форма 1'!AN796),INDEX('Предельники 2022'!$C$4:$X$28,MATCH('Форма 1'!$G796,'Предельники 2022'!$B$4:$B$28,0),MATCH(T$5,'Предельники 2022'!$C$3:$X$3,0)),"")</f>
        <v/>
      </c>
      <c r="U796" s="93" t="str">
        <f>IF(ISNUMBER('Форма 1'!AO796),INDEX('Предельники 2022'!$C$4:$X$28,MATCH('Форма 1'!$G796,'Предельники 2022'!$B$4:$B$28,0),MATCH(U$5,'Предельники 2022'!$C$3:$X$3,0)),"")</f>
        <v/>
      </c>
      <c r="V796" s="93" t="str">
        <f>IF(ISNUMBER('Форма 1'!AP796),INDEX('Предельники 2022'!$C$4:$X$28,MATCH('Форма 1'!$G796,'Предельники 2022'!$B$4:$B$28,0),MATCH(V$5,'Предельники 2022'!$C$3:$X$3,0)),"")</f>
        <v/>
      </c>
      <c r="W796" s="93" t="str">
        <f>IF(ISNUMBER('Форма 1'!AQ796),INDEX('Предельники 2022'!$C$4:$X$28,MATCH('Форма 1'!$G796,'Предельники 2022'!$B$4:$B$28,0),MATCH(W$5,'Предельники 2022'!$C$3:$X$3,0)),"")</f>
        <v/>
      </c>
      <c r="X796" s="30" t="str">
        <f>IF(ISNUMBER('Форма 1'!AR796),ROUND('Форма 1'!$I796*VLOOKUP('Форма 1'!$G796,'Предельники 2022'!$B$4:$X$28,'Форма 1'!AR$7),2),"")</f>
        <v/>
      </c>
      <c r="Y796" s="30" t="str">
        <f>IF(ISNUMBER('Форма 1'!AS796),ROUND('Форма 1'!$I796*VLOOKUP('Форма 1'!$G796,'Предельники 2022'!$B$4:$X$28,'Форма 1'!AS$7),2),"")</f>
        <v/>
      </c>
      <c r="Z796" s="30" t="str">
        <f>IF(ISNUMBER('Форма 1'!AT796),ROUND('Форма 1'!$I796*VLOOKUP('Форма 1'!$G796,'Предельники 2022'!$B$4:$X$28,'Форма 1'!AT$7),2),"")</f>
        <v/>
      </c>
      <c r="AA796" s="32"/>
      <c r="AB796" s="128">
        <f>'Форма 1'!T796</f>
        <v>46022</v>
      </c>
      <c r="AC796" s="130" t="str">
        <f>'Форма 1'!U796</f>
        <v>СС</v>
      </c>
    </row>
    <row r="797" spans="1:29" x14ac:dyDescent="0.25">
      <c r="A797" s="28">
        <f t="shared" si="131"/>
        <v>162</v>
      </c>
      <c r="B797" s="74" t="str">
        <f>IF(ISBLANK('Форма 1'!B797),"",'Форма 1'!B797)</f>
        <v>Пермский городской округ, город Пермь</v>
      </c>
      <c r="C797" s="87" t="s">
        <v>1611</v>
      </c>
      <c r="D797" s="29">
        <f>IF(ISBLANK(C797),"Введите адрес",IF(C797='Форма 1'!C797,SUM(E797:K797,M797:S797,Форма2[[#This Row],[19]:[22]]),"Ошибка в адресе!"))</f>
        <v>7999028.9199999999</v>
      </c>
      <c r="E797" s="30" t="str">
        <f>IF(ISNUMBER('Форма 1'!Z797),ROUND('Форма 1'!$I797*VLOOKUP('Форма 1'!$G797,'Предельники 2022'!$B$4:$X$28,'Форма 1'!Z$7),2),"")</f>
        <v/>
      </c>
      <c r="F797" s="30" t="str">
        <f>IF(ISNUMBER('Форма 1'!AA797),ROUND('Форма 1'!$I797*VLOOKUP('Форма 1'!$G797,'Предельники 2022'!$B$4:$X$28,'Форма 1'!AA$7),2),"")</f>
        <v/>
      </c>
      <c r="G797" s="30" t="str">
        <f>IF(ISNUMBER('Форма 1'!AB797),ROUND('Форма 1'!$I797*VLOOKUP('Форма 1'!$G797,'Предельники 2022'!$B$4:$X$28,'Форма 1'!AB$7),2),"")</f>
        <v/>
      </c>
      <c r="H797" s="30" t="str">
        <f>IF(ISNUMBER('Форма 1'!AC797),ROUND('Форма 1'!$I797*VLOOKUP('Форма 1'!$G797,'Предельники 2022'!$B$4:$X$28,'Форма 1'!AC$7),2),"")</f>
        <v/>
      </c>
      <c r="I797" s="30" t="str">
        <f>IF(ISNUMBER('Форма 1'!AD797),ROUND('Форма 1'!$I797*VLOOKUP('Форма 1'!$G797,'Предельники 2022'!$B$4:$X$28,'Форма 1'!AD$7),2),"")</f>
        <v/>
      </c>
      <c r="J797" s="30" t="str">
        <f>IF(ISNUMBER('Форма 1'!AE797),ROUND('Форма 1'!$I797*VLOOKUP('Форма 1'!$G797,'Предельники 2022'!$B$4:$X$28,'Форма 1'!AE$7),2),"")</f>
        <v/>
      </c>
      <c r="K797" s="30" t="str">
        <f>IF(ISNUMBER('Форма 1'!AF797),ROUND('Форма 1'!$I797*VLOOKUP('Форма 1'!$G797,'Предельники 2022'!$B$4:$X$28,'Форма 1'!AF$7),2),"")</f>
        <v/>
      </c>
      <c r="L797" s="31">
        <f>IF(ISBLANK('Форма 1'!AG797),"",'Форма 1'!AG797)</f>
        <v>2</v>
      </c>
      <c r="M797" s="32">
        <f>IF(ISBLANK('Форма 1'!AH797),"",'Форма 1'!AH797)</f>
        <v>7999028.9199999999</v>
      </c>
      <c r="N797" s="30" t="str">
        <f>IF(ISNUMBER('Форма 1'!AI797),ROUND('Форма 1'!$I797*VLOOKUP('Форма 1'!$G797,'Предельники 2022'!$B$4:$X$28,'Форма 1'!AI$7),2),"")</f>
        <v/>
      </c>
      <c r="O797" s="30" t="str">
        <f>IF(ISNUMBER('Форма 1'!AJ797),ROUND('Форма 1'!$I797*VLOOKUP('Форма 1'!$G797,'Предельники 2022'!$B$4:$X$28,'Форма 1'!AJ$7),2),"")</f>
        <v/>
      </c>
      <c r="P797" s="30" t="str">
        <f>IF(ISNUMBER('Форма 1'!AK797),ROUND('Форма 1'!$I797*VLOOKUP('Форма 1'!$G797,'Предельники 2022'!$B$4:$X$28,'Форма 1'!AK$7),2),"")</f>
        <v/>
      </c>
      <c r="Q797" s="30" t="str">
        <f>IF(ISNUMBER('Форма 1'!AL797),ROUND('Форма 1'!$I797*VLOOKUP('Форма 1'!$G797,'Предельники 2022'!$B$4:$X$28,'Форма 1'!AL$7),2),"")</f>
        <v/>
      </c>
      <c r="R797" s="30" t="str">
        <f>IF(ISNUMBER('Форма 1'!AM797),ROUND('Форма 1'!$I797*VLOOKUP('Форма 1'!$G797,'Предельники 2022'!$B$4:$X$28,'Форма 1'!AM$7),2),"")</f>
        <v/>
      </c>
      <c r="S797" s="93" t="str">
        <f t="shared" si="132"/>
        <v/>
      </c>
      <c r="T797" s="93" t="str">
        <f>IF(ISNUMBER('Форма 1'!AN797),INDEX('Предельники 2022'!$C$4:$X$28,MATCH('Форма 1'!$G797,'Предельники 2022'!$B$4:$B$28,0),MATCH(T$5,'Предельники 2022'!$C$3:$X$3,0)),"")</f>
        <v/>
      </c>
      <c r="U797" s="93" t="str">
        <f>IF(ISNUMBER('Форма 1'!AO797),INDEX('Предельники 2022'!$C$4:$X$28,MATCH('Форма 1'!$G797,'Предельники 2022'!$B$4:$B$28,0),MATCH(U$5,'Предельники 2022'!$C$3:$X$3,0)),"")</f>
        <v/>
      </c>
      <c r="V797" s="93" t="str">
        <f>IF(ISNUMBER('Форма 1'!AP797),INDEX('Предельники 2022'!$C$4:$X$28,MATCH('Форма 1'!$G797,'Предельники 2022'!$B$4:$B$28,0),MATCH(V$5,'Предельники 2022'!$C$3:$X$3,0)),"")</f>
        <v/>
      </c>
      <c r="W797" s="93" t="str">
        <f>IF(ISNUMBER('Форма 1'!AQ797),INDEX('Предельники 2022'!$C$4:$X$28,MATCH('Форма 1'!$G797,'Предельники 2022'!$B$4:$B$28,0),MATCH(W$5,'Предельники 2022'!$C$3:$X$3,0)),"")</f>
        <v/>
      </c>
      <c r="X797" s="30" t="str">
        <f>IF(ISNUMBER('Форма 1'!AR797),ROUND('Форма 1'!$I797*VLOOKUP('Форма 1'!$G797,'Предельники 2022'!$B$4:$X$28,'Форма 1'!AR$7),2),"")</f>
        <v/>
      </c>
      <c r="Y797" s="30" t="str">
        <f>IF(ISNUMBER('Форма 1'!AS797),ROUND('Форма 1'!$I797*VLOOKUP('Форма 1'!$G797,'Предельники 2022'!$B$4:$X$28,'Форма 1'!AS$7),2),"")</f>
        <v/>
      </c>
      <c r="Z797" s="30" t="str">
        <f>IF(ISNUMBER('Форма 1'!AT797),ROUND('Форма 1'!$I797*VLOOKUP('Форма 1'!$G797,'Предельники 2022'!$B$4:$X$28,'Форма 1'!AT$7),2),"")</f>
        <v/>
      </c>
      <c r="AA797" s="32"/>
      <c r="AB797" s="128">
        <f>'Форма 1'!T797</f>
        <v>46022</v>
      </c>
      <c r="AC797" s="130" t="str">
        <f>'Форма 1'!U797</f>
        <v>СС</v>
      </c>
    </row>
    <row r="798" spans="1:29" x14ac:dyDescent="0.25">
      <c r="A798" s="28">
        <f t="shared" si="131"/>
        <v>163</v>
      </c>
      <c r="B798" s="74" t="str">
        <f>IF(ISBLANK('Форма 1'!B798),"",'Форма 1'!B798)</f>
        <v>Пермский городской округ, город Пермь</v>
      </c>
      <c r="C798" s="87" t="s">
        <v>480</v>
      </c>
      <c r="D798" s="29">
        <f>IF(ISBLANK(C798),"Введите адрес",IF(C798='Форма 1'!C798,SUM(E798:K798,M798:S798,Форма2[[#This Row],[19]:[22]]),"Ошибка в адресе!"))</f>
        <v>5557017.8399999999</v>
      </c>
      <c r="E798" s="30" t="str">
        <f>IF(ISNUMBER('Форма 1'!Z798),ROUND('Форма 1'!$I798*VLOOKUP('Форма 1'!$G798,'Предельники 2022'!$B$4:$X$28,'Форма 1'!Z$7),2),"")</f>
        <v/>
      </c>
      <c r="F798" s="30" t="str">
        <f>IF(ISNUMBER('Форма 1'!AA798),ROUND('Форма 1'!$I798*VLOOKUP('Форма 1'!$G798,'Предельники 2022'!$B$4:$X$28,'Форма 1'!AA$7),2),"")</f>
        <v/>
      </c>
      <c r="G798" s="30" t="str">
        <f>IF(ISNUMBER('Форма 1'!AB798),ROUND('Форма 1'!$I798*VLOOKUP('Форма 1'!$G798,'Предельники 2022'!$B$4:$X$28,'Форма 1'!AB$7),2),"")</f>
        <v/>
      </c>
      <c r="H798" s="30" t="str">
        <f>IF(ISNUMBER('Форма 1'!AC798),ROUND('Форма 1'!$I798*VLOOKUP('Форма 1'!$G798,'Предельники 2022'!$B$4:$X$28,'Форма 1'!AC$7),2),"")</f>
        <v/>
      </c>
      <c r="I798" s="30" t="str">
        <f>IF(ISNUMBER('Форма 1'!AD798),ROUND('Форма 1'!$I798*VLOOKUP('Форма 1'!$G798,'Предельники 2022'!$B$4:$X$28,'Форма 1'!AD$7),2),"")</f>
        <v/>
      </c>
      <c r="J798" s="30" t="str">
        <f>IF(ISNUMBER('Форма 1'!AE798),ROUND('Форма 1'!$I798*VLOOKUP('Форма 1'!$G798,'Предельники 2022'!$B$4:$X$28,'Форма 1'!AE$7),2),"")</f>
        <v/>
      </c>
      <c r="K798" s="30" t="str">
        <f>IF(ISNUMBER('Форма 1'!AF798),ROUND('Форма 1'!$I798*VLOOKUP('Форма 1'!$G798,'Предельники 2022'!$B$4:$X$28,'Форма 1'!AF$7),2),"")</f>
        <v/>
      </c>
      <c r="L798" s="31">
        <f>IF(ISBLANK('Форма 1'!AG798),"",'Форма 1'!AG798)</f>
        <v>2</v>
      </c>
      <c r="M798" s="32">
        <f>IF(ISBLANK('Форма 1'!AH798),"",'Форма 1'!AH798)</f>
        <v>5557017.8399999999</v>
      </c>
      <c r="N798" s="30" t="str">
        <f>IF(ISNUMBER('Форма 1'!AI798),ROUND('Форма 1'!$I798*VLOOKUP('Форма 1'!$G798,'Предельники 2022'!$B$4:$X$28,'Форма 1'!AI$7),2),"")</f>
        <v/>
      </c>
      <c r="O798" s="30" t="str">
        <f>IF(ISNUMBER('Форма 1'!AJ798),ROUND('Форма 1'!$I798*VLOOKUP('Форма 1'!$G798,'Предельники 2022'!$B$4:$X$28,'Форма 1'!AJ$7),2),"")</f>
        <v/>
      </c>
      <c r="P798" s="30" t="str">
        <f>IF(ISNUMBER('Форма 1'!AK798),ROUND('Форма 1'!$I798*VLOOKUP('Форма 1'!$G798,'Предельники 2022'!$B$4:$X$28,'Форма 1'!AK$7),2),"")</f>
        <v/>
      </c>
      <c r="Q798" s="30" t="str">
        <f>IF(ISNUMBER('Форма 1'!AL798),ROUND('Форма 1'!$I798*VLOOKUP('Форма 1'!$G798,'Предельники 2022'!$B$4:$X$28,'Форма 1'!AL$7),2),"")</f>
        <v/>
      </c>
      <c r="R798" s="30" t="str">
        <f>IF(ISNUMBER('Форма 1'!AM798),ROUND('Форма 1'!$I798*VLOOKUP('Форма 1'!$G798,'Предельники 2022'!$B$4:$X$28,'Форма 1'!AM$7),2),"")</f>
        <v/>
      </c>
      <c r="S798" s="93" t="str">
        <f t="shared" si="132"/>
        <v/>
      </c>
      <c r="T798" s="93" t="str">
        <f>IF(ISNUMBER('Форма 1'!AN798),INDEX('Предельники 2022'!$C$4:$X$28,MATCH('Форма 1'!$G798,'Предельники 2022'!$B$4:$B$28,0),MATCH(T$5,'Предельники 2022'!$C$3:$X$3,0)),"")</f>
        <v/>
      </c>
      <c r="U798" s="93" t="str">
        <f>IF(ISNUMBER('Форма 1'!AO798),INDEX('Предельники 2022'!$C$4:$X$28,MATCH('Форма 1'!$G798,'Предельники 2022'!$B$4:$B$28,0),MATCH(U$5,'Предельники 2022'!$C$3:$X$3,0)),"")</f>
        <v/>
      </c>
      <c r="V798" s="93" t="str">
        <f>IF(ISNUMBER('Форма 1'!AP798),INDEX('Предельники 2022'!$C$4:$X$28,MATCH('Форма 1'!$G798,'Предельники 2022'!$B$4:$B$28,0),MATCH(V$5,'Предельники 2022'!$C$3:$X$3,0)),"")</f>
        <v/>
      </c>
      <c r="W798" s="93" t="str">
        <f>IF(ISNUMBER('Форма 1'!AQ798),INDEX('Предельники 2022'!$C$4:$X$28,MATCH('Форма 1'!$G798,'Предельники 2022'!$B$4:$B$28,0),MATCH(W$5,'Предельники 2022'!$C$3:$X$3,0)),"")</f>
        <v/>
      </c>
      <c r="X798" s="30" t="str">
        <f>IF(ISNUMBER('Форма 1'!AR798),ROUND('Форма 1'!$I798*VLOOKUP('Форма 1'!$G798,'Предельники 2022'!$B$4:$X$28,'Форма 1'!AR$7),2),"")</f>
        <v/>
      </c>
      <c r="Y798" s="30" t="str">
        <f>IF(ISNUMBER('Форма 1'!AS798),ROUND('Форма 1'!$I798*VLOOKUP('Форма 1'!$G798,'Предельники 2022'!$B$4:$X$28,'Форма 1'!AS$7),2),"")</f>
        <v/>
      </c>
      <c r="Z798" s="30" t="str">
        <f>IF(ISNUMBER('Форма 1'!AT798),ROUND('Форма 1'!$I798*VLOOKUP('Форма 1'!$G798,'Предельники 2022'!$B$4:$X$28,'Форма 1'!AT$7),2),"")</f>
        <v/>
      </c>
      <c r="AA798" s="32"/>
      <c r="AB798" s="128">
        <f>'Форма 1'!T798</f>
        <v>46022</v>
      </c>
      <c r="AC798" s="130" t="str">
        <f>'Форма 1'!U798</f>
        <v>СС</v>
      </c>
    </row>
    <row r="799" spans="1:29" x14ac:dyDescent="0.25">
      <c r="A799" s="28">
        <f t="shared" si="131"/>
        <v>164</v>
      </c>
      <c r="B799" s="74" t="str">
        <f>IF(ISBLANK('Форма 1'!B799),"",'Форма 1'!B799)</f>
        <v>Пермский городской округ, город Пермь</v>
      </c>
      <c r="C799" s="87" t="s">
        <v>1612</v>
      </c>
      <c r="D799" s="29">
        <f>IF(ISBLANK(C799),"Введите адрес",IF(C799='Форма 1'!C799,SUM(E799:K799,M799:S799,Форма2[[#This Row],[19]:[22]]),"Ошибка в адресе!"))</f>
        <v>2778508.92</v>
      </c>
      <c r="E799" s="30" t="str">
        <f>IF(ISNUMBER('Форма 1'!Z799),ROUND('Форма 1'!$I799*VLOOKUP('Форма 1'!$G799,'Предельники 2022'!$B$4:$X$28,'Форма 1'!Z$7),2),"")</f>
        <v/>
      </c>
      <c r="F799" s="30" t="str">
        <f>IF(ISNUMBER('Форма 1'!AA799),ROUND('Форма 1'!$I799*VLOOKUP('Форма 1'!$G799,'Предельники 2022'!$B$4:$X$28,'Форма 1'!AA$7),2),"")</f>
        <v/>
      </c>
      <c r="G799" s="30" t="str">
        <f>IF(ISNUMBER('Форма 1'!AB799),ROUND('Форма 1'!$I799*VLOOKUP('Форма 1'!$G799,'Предельники 2022'!$B$4:$X$28,'Форма 1'!AB$7),2),"")</f>
        <v/>
      </c>
      <c r="H799" s="30" t="str">
        <f>IF(ISNUMBER('Форма 1'!AC799),ROUND('Форма 1'!$I799*VLOOKUP('Форма 1'!$G799,'Предельники 2022'!$B$4:$X$28,'Форма 1'!AC$7),2),"")</f>
        <v/>
      </c>
      <c r="I799" s="30" t="str">
        <f>IF(ISNUMBER('Форма 1'!AD799),ROUND('Форма 1'!$I799*VLOOKUP('Форма 1'!$G799,'Предельники 2022'!$B$4:$X$28,'Форма 1'!AD$7),2),"")</f>
        <v/>
      </c>
      <c r="J799" s="30" t="str">
        <f>IF(ISNUMBER('Форма 1'!AE799),ROUND('Форма 1'!$I799*VLOOKUP('Форма 1'!$G799,'Предельники 2022'!$B$4:$X$28,'Форма 1'!AE$7),2),"")</f>
        <v/>
      </c>
      <c r="K799" s="30" t="str">
        <f>IF(ISNUMBER('Форма 1'!AF799),ROUND('Форма 1'!$I799*VLOOKUP('Форма 1'!$G799,'Предельники 2022'!$B$4:$X$28,'Форма 1'!AF$7),2),"")</f>
        <v/>
      </c>
      <c r="L799" s="31">
        <f>IF(ISBLANK('Форма 1'!AG799),"",'Форма 1'!AG799)</f>
        <v>1</v>
      </c>
      <c r="M799" s="32">
        <f>IF(ISBLANK('Форма 1'!AH799),"",'Форма 1'!AH799)</f>
        <v>2778508.92</v>
      </c>
      <c r="N799" s="30" t="str">
        <f>IF(ISNUMBER('Форма 1'!AI799),ROUND('Форма 1'!$I799*VLOOKUP('Форма 1'!$G799,'Предельники 2022'!$B$4:$X$28,'Форма 1'!AI$7),2),"")</f>
        <v/>
      </c>
      <c r="O799" s="30" t="str">
        <f>IF(ISNUMBER('Форма 1'!AJ799),ROUND('Форма 1'!$I799*VLOOKUP('Форма 1'!$G799,'Предельники 2022'!$B$4:$X$28,'Форма 1'!AJ$7),2),"")</f>
        <v/>
      </c>
      <c r="P799" s="30" t="str">
        <f>IF(ISNUMBER('Форма 1'!AK799),ROUND('Форма 1'!$I799*VLOOKUP('Форма 1'!$G799,'Предельники 2022'!$B$4:$X$28,'Форма 1'!AK$7),2),"")</f>
        <v/>
      </c>
      <c r="Q799" s="30" t="str">
        <f>IF(ISNUMBER('Форма 1'!AL799),ROUND('Форма 1'!$I799*VLOOKUP('Форма 1'!$G799,'Предельники 2022'!$B$4:$X$28,'Форма 1'!AL$7),2),"")</f>
        <v/>
      </c>
      <c r="R799" s="30" t="str">
        <f>IF(ISNUMBER('Форма 1'!AM799),ROUND('Форма 1'!$I799*VLOOKUP('Форма 1'!$G799,'Предельники 2022'!$B$4:$X$28,'Форма 1'!AM$7),2),"")</f>
        <v/>
      </c>
      <c r="S799" s="93" t="str">
        <f t="shared" si="132"/>
        <v/>
      </c>
      <c r="T799" s="93" t="str">
        <f>IF(ISNUMBER('Форма 1'!AN799),INDEX('Предельники 2022'!$C$4:$X$28,MATCH('Форма 1'!$G799,'Предельники 2022'!$B$4:$B$28,0),MATCH(T$5,'Предельники 2022'!$C$3:$X$3,0)),"")</f>
        <v/>
      </c>
      <c r="U799" s="93" t="str">
        <f>IF(ISNUMBER('Форма 1'!AO799),INDEX('Предельники 2022'!$C$4:$X$28,MATCH('Форма 1'!$G799,'Предельники 2022'!$B$4:$B$28,0),MATCH(U$5,'Предельники 2022'!$C$3:$X$3,0)),"")</f>
        <v/>
      </c>
      <c r="V799" s="93" t="str">
        <f>IF(ISNUMBER('Форма 1'!AP799),INDEX('Предельники 2022'!$C$4:$X$28,MATCH('Форма 1'!$G799,'Предельники 2022'!$B$4:$B$28,0),MATCH(V$5,'Предельники 2022'!$C$3:$X$3,0)),"")</f>
        <v/>
      </c>
      <c r="W799" s="93" t="str">
        <f>IF(ISNUMBER('Форма 1'!AQ799),INDEX('Предельники 2022'!$C$4:$X$28,MATCH('Форма 1'!$G799,'Предельники 2022'!$B$4:$B$28,0),MATCH(W$5,'Предельники 2022'!$C$3:$X$3,0)),"")</f>
        <v/>
      </c>
      <c r="X799" s="30" t="str">
        <f>IF(ISNUMBER('Форма 1'!AR799),ROUND('Форма 1'!$I799*VLOOKUP('Форма 1'!$G799,'Предельники 2022'!$B$4:$X$28,'Форма 1'!AR$7),2),"")</f>
        <v/>
      </c>
      <c r="Y799" s="30" t="str">
        <f>IF(ISNUMBER('Форма 1'!AS799),ROUND('Форма 1'!$I799*VLOOKUP('Форма 1'!$G799,'Предельники 2022'!$B$4:$X$28,'Форма 1'!AS$7),2),"")</f>
        <v/>
      </c>
      <c r="Z799" s="30" t="str">
        <f>IF(ISNUMBER('Форма 1'!AT799),ROUND('Форма 1'!$I799*VLOOKUP('Форма 1'!$G799,'Предельники 2022'!$B$4:$X$28,'Форма 1'!AT$7),2),"")</f>
        <v/>
      </c>
      <c r="AA799" s="32"/>
      <c r="AB799" s="128">
        <f>'Форма 1'!T799</f>
        <v>46022</v>
      </c>
      <c r="AC799" s="130" t="str">
        <f>'Форма 1'!U799</f>
        <v>РО</v>
      </c>
    </row>
    <row r="800" spans="1:29" x14ac:dyDescent="0.25">
      <c r="A800" s="28">
        <f t="shared" si="131"/>
        <v>165</v>
      </c>
      <c r="B800" s="74" t="str">
        <f>IF(ISBLANK('Форма 1'!B800),"",'Форма 1'!B800)</f>
        <v>Пермский городской округ, город Пермь</v>
      </c>
      <c r="C800" s="87" t="s">
        <v>402</v>
      </c>
      <c r="D800" s="29">
        <f>IF(ISBLANK(C800),"Введите адрес",IF(C800='Форма 1'!C800,SUM(E800:K800,M800:S800,Форма2[[#This Row],[19]:[22]]),"Ошибка в адресе!"))</f>
        <v>8996528.5199999996</v>
      </c>
      <c r="E800" s="30" t="str">
        <f>IF(ISNUMBER('Форма 1'!Z800),ROUND('Форма 1'!$I800*VLOOKUP('Форма 1'!$G800,'Предельники 2022'!$B$4:$X$28,'Форма 1'!Z$7),2),"")</f>
        <v/>
      </c>
      <c r="F800" s="30">
        <f>IF(ISNUMBER('Форма 1'!AA800),ROUND('Форма 1'!$I800*VLOOKUP('Форма 1'!$G800,'Предельники 2022'!$B$4:$X$28,'Форма 1'!AA$7),2),"")</f>
        <v>8996528.5199999996</v>
      </c>
      <c r="G800" s="30" t="str">
        <f>IF(ISNUMBER('Форма 1'!AB800),ROUND('Форма 1'!$I800*VLOOKUP('Форма 1'!$G800,'Предельники 2022'!$B$4:$X$28,'Форма 1'!AB$7),2),"")</f>
        <v/>
      </c>
      <c r="H800" s="30" t="str">
        <f>IF(ISNUMBER('Форма 1'!AC800),ROUND('Форма 1'!$I800*VLOOKUP('Форма 1'!$G800,'Предельники 2022'!$B$4:$X$28,'Форма 1'!AC$7),2),"")</f>
        <v/>
      </c>
      <c r="I800" s="30" t="str">
        <f>IF(ISNUMBER('Форма 1'!AD800),ROUND('Форма 1'!$I800*VLOOKUP('Форма 1'!$G800,'Предельники 2022'!$B$4:$X$28,'Форма 1'!AD$7),2),"")</f>
        <v/>
      </c>
      <c r="J800" s="30" t="str">
        <f>IF(ISNUMBER('Форма 1'!AE800),ROUND('Форма 1'!$I800*VLOOKUP('Форма 1'!$G800,'Предельники 2022'!$B$4:$X$28,'Форма 1'!AE$7),2),"")</f>
        <v/>
      </c>
      <c r="K800" s="30" t="str">
        <f>IF(ISNUMBER('Форма 1'!AF800),ROUND('Форма 1'!$I800*VLOOKUP('Форма 1'!$G800,'Предельники 2022'!$B$4:$X$28,'Форма 1'!AF$7),2),"")</f>
        <v/>
      </c>
      <c r="L800" s="31" t="str">
        <f>IF(ISBLANK('Форма 1'!AG800),"",'Форма 1'!AG800)</f>
        <v/>
      </c>
      <c r="M800" s="32" t="str">
        <f>IF(ISBLANK('Форма 1'!AH800),"",'Форма 1'!AH800)</f>
        <v/>
      </c>
      <c r="N800" s="30" t="str">
        <f>IF(ISNUMBER('Форма 1'!AI800),ROUND('Форма 1'!$I800*VLOOKUP('Форма 1'!$G800,'Предельники 2022'!$B$4:$X$28,'Форма 1'!AI$7),2),"")</f>
        <v/>
      </c>
      <c r="O800" s="30" t="str">
        <f>IF(ISNUMBER('Форма 1'!AJ800),ROUND('Форма 1'!$I800*VLOOKUP('Форма 1'!$G800,'Предельники 2022'!$B$4:$X$28,'Форма 1'!AJ$7),2),"")</f>
        <v/>
      </c>
      <c r="P800" s="30" t="str">
        <f>IF(ISNUMBER('Форма 1'!AK800),ROUND('Форма 1'!$I800*VLOOKUP('Форма 1'!$G800,'Предельники 2022'!$B$4:$X$28,'Форма 1'!AK$7),2),"")</f>
        <v/>
      </c>
      <c r="Q800" s="30" t="str">
        <f>IF(ISNUMBER('Форма 1'!AL800),ROUND('Форма 1'!$I800*VLOOKUP('Форма 1'!$G800,'Предельники 2022'!$B$4:$X$28,'Форма 1'!AL$7),2),"")</f>
        <v/>
      </c>
      <c r="R800" s="30" t="str">
        <f>IF(ISNUMBER('Форма 1'!AM800),ROUND('Форма 1'!$I800*VLOOKUP('Форма 1'!$G800,'Предельники 2022'!$B$4:$X$28,'Форма 1'!AM$7),2),"")</f>
        <v/>
      </c>
      <c r="S800" s="93" t="str">
        <f t="shared" si="132"/>
        <v/>
      </c>
      <c r="T800" s="93" t="str">
        <f>IF(ISNUMBER('Форма 1'!AN800),INDEX('Предельники 2022'!$C$4:$X$28,MATCH('Форма 1'!$G800,'Предельники 2022'!$B$4:$B$28,0),MATCH(T$5,'Предельники 2022'!$C$3:$X$3,0)),"")</f>
        <v/>
      </c>
      <c r="U800" s="93" t="str">
        <f>IF(ISNUMBER('Форма 1'!AO800),INDEX('Предельники 2022'!$C$4:$X$28,MATCH('Форма 1'!$G800,'Предельники 2022'!$B$4:$B$28,0),MATCH(U$5,'Предельники 2022'!$C$3:$X$3,0)),"")</f>
        <v/>
      </c>
      <c r="V800" s="93" t="str">
        <f>IF(ISNUMBER('Форма 1'!AP800),INDEX('Предельники 2022'!$C$4:$X$28,MATCH('Форма 1'!$G800,'Предельники 2022'!$B$4:$B$28,0),MATCH(V$5,'Предельники 2022'!$C$3:$X$3,0)),"")</f>
        <v/>
      </c>
      <c r="W800" s="93" t="str">
        <f>IF(ISNUMBER('Форма 1'!AQ800),INDEX('Предельники 2022'!$C$4:$X$28,MATCH('Форма 1'!$G800,'Предельники 2022'!$B$4:$B$28,0),MATCH(W$5,'Предельники 2022'!$C$3:$X$3,0)),"")</f>
        <v/>
      </c>
      <c r="X800" s="30" t="str">
        <f>IF(ISNUMBER('Форма 1'!AR800),ROUND('Форма 1'!$I800*VLOOKUP('Форма 1'!$G800,'Предельники 2022'!$B$4:$X$28,'Форма 1'!AR$7),2),"")</f>
        <v/>
      </c>
      <c r="Y800" s="30" t="str">
        <f>IF(ISNUMBER('Форма 1'!AS800),ROUND('Форма 1'!$I800*VLOOKUP('Форма 1'!$G800,'Предельники 2022'!$B$4:$X$28,'Форма 1'!AS$7),2),"")</f>
        <v/>
      </c>
      <c r="Z800" s="30" t="str">
        <f>IF(ISNUMBER('Форма 1'!AT800),ROUND('Форма 1'!$I800*VLOOKUP('Форма 1'!$G800,'Предельники 2022'!$B$4:$X$28,'Форма 1'!AT$7),2),"")</f>
        <v/>
      </c>
      <c r="AA800" s="32"/>
      <c r="AB800" s="128">
        <f>'Форма 1'!T800</f>
        <v>46022</v>
      </c>
      <c r="AC800" s="130" t="str">
        <f>'Форма 1'!U800</f>
        <v>РО</v>
      </c>
    </row>
    <row r="801" spans="1:29" x14ac:dyDescent="0.25">
      <c r="A801" s="28">
        <f t="shared" si="131"/>
        <v>166</v>
      </c>
      <c r="B801" s="74" t="str">
        <f>IF(ISBLANK('Форма 1'!B801),"",'Форма 1'!B801)</f>
        <v>Пермский городской округ, город Пермь</v>
      </c>
      <c r="C801" s="87" t="s">
        <v>355</v>
      </c>
      <c r="D801" s="29">
        <f>IF(ISBLANK(C801),"Введите адрес",IF(C801='Форма 1'!C801,SUM(E801:K801,M801:S801,Форма2[[#This Row],[19]:[22]]),"Ошибка в адресе!"))</f>
        <v>1638615.22</v>
      </c>
      <c r="E801" s="30">
        <f>IF(ISNUMBER('Форма 1'!Z801),ROUND('Форма 1'!$I801*VLOOKUP('Форма 1'!$G801,'Предельники 2022'!$B$4:$X$28,'Форма 1'!Z$7),2),"")</f>
        <v>688108.51</v>
      </c>
      <c r="F801" s="30" t="str">
        <f>IF(ISNUMBER('Форма 1'!AA801),ROUND('Форма 1'!$I801*VLOOKUP('Форма 1'!$G801,'Предельники 2022'!$B$4:$X$28,'Форма 1'!AA$7),2),"")</f>
        <v/>
      </c>
      <c r="G801" s="30" t="str">
        <f>IF(ISNUMBER('Форма 1'!AB801),ROUND('Форма 1'!$I801*VLOOKUP('Форма 1'!$G801,'Предельники 2022'!$B$4:$X$28,'Форма 1'!AB$7),2),"")</f>
        <v/>
      </c>
      <c r="H801" s="30">
        <f>IF(ISNUMBER('Форма 1'!AC801),ROUND('Форма 1'!$I801*VLOOKUP('Форма 1'!$G801,'Предельники 2022'!$B$4:$X$28,'Форма 1'!AC$7),2),"")</f>
        <v>351212.18</v>
      </c>
      <c r="I801" s="30" t="str">
        <f>IF(ISNUMBER('Форма 1'!AD801),ROUND('Форма 1'!$I801*VLOOKUP('Форма 1'!$G801,'Предельники 2022'!$B$4:$X$28,'Форма 1'!AD$7),2),"")</f>
        <v/>
      </c>
      <c r="J801" s="30">
        <f>IF(ISNUMBER('Форма 1'!AE801),ROUND('Форма 1'!$I801*VLOOKUP('Форма 1'!$G801,'Предельники 2022'!$B$4:$X$28,'Форма 1'!AE$7),2),"")</f>
        <v>599294.53</v>
      </c>
      <c r="K801" s="30" t="str">
        <f>IF(ISNUMBER('Форма 1'!AF801),ROUND('Форма 1'!$I801*VLOOKUP('Форма 1'!$G801,'Предельники 2022'!$B$4:$X$28,'Форма 1'!AF$7),2),"")</f>
        <v/>
      </c>
      <c r="L801" s="31" t="str">
        <f>IF(ISBLANK('Форма 1'!AG801),"",'Форма 1'!AG801)</f>
        <v/>
      </c>
      <c r="M801" s="32" t="str">
        <f>IF(ISBLANK('Форма 1'!AH801),"",'Форма 1'!AH801)</f>
        <v/>
      </c>
      <c r="N801" s="30" t="str">
        <f>IF(ISNUMBER('Форма 1'!AI801),ROUND('Форма 1'!$I801*VLOOKUP('Форма 1'!$G801,'Предельники 2022'!$B$4:$X$28,'Форма 1'!AI$7),2),"")</f>
        <v/>
      </c>
      <c r="O801" s="30" t="str">
        <f>IF(ISNUMBER('Форма 1'!AJ801),ROUND('Форма 1'!$I801*VLOOKUP('Форма 1'!$G801,'Предельники 2022'!$B$4:$X$28,'Форма 1'!AJ$7),2),"")</f>
        <v/>
      </c>
      <c r="P801" s="30" t="str">
        <f>IF(ISNUMBER('Форма 1'!AK801),ROUND('Форма 1'!$I801*VLOOKUP('Форма 1'!$G801,'Предельники 2022'!$B$4:$X$28,'Форма 1'!AK$7),2),"")</f>
        <v/>
      </c>
      <c r="Q801" s="30" t="str">
        <f>IF(ISNUMBER('Форма 1'!AL801),ROUND('Форма 1'!$I801*VLOOKUP('Форма 1'!$G801,'Предельники 2022'!$B$4:$X$28,'Форма 1'!AL$7),2),"")</f>
        <v/>
      </c>
      <c r="R801" s="30" t="str">
        <f>IF(ISNUMBER('Форма 1'!AM801),ROUND('Форма 1'!$I801*VLOOKUP('Форма 1'!$G801,'Предельники 2022'!$B$4:$X$28,'Форма 1'!AM$7),2),"")</f>
        <v/>
      </c>
      <c r="S801" s="93" t="str">
        <f t="shared" si="132"/>
        <v/>
      </c>
      <c r="T801" s="93" t="str">
        <f>IF(ISNUMBER('Форма 1'!AN801),INDEX('Предельники 2022'!$C$4:$X$28,MATCH('Форма 1'!$G801,'Предельники 2022'!$B$4:$B$28,0),MATCH(T$5,'Предельники 2022'!$C$3:$X$3,0)),"")</f>
        <v/>
      </c>
      <c r="U801" s="93" t="str">
        <f>IF(ISNUMBER('Форма 1'!AO801),INDEX('Предельники 2022'!$C$4:$X$28,MATCH('Форма 1'!$G801,'Предельники 2022'!$B$4:$B$28,0),MATCH(U$5,'Предельники 2022'!$C$3:$X$3,0)),"")</f>
        <v/>
      </c>
      <c r="V801" s="93" t="str">
        <f>IF(ISNUMBER('Форма 1'!AP801),INDEX('Предельники 2022'!$C$4:$X$28,MATCH('Форма 1'!$G801,'Предельники 2022'!$B$4:$B$28,0),MATCH(V$5,'Предельники 2022'!$C$3:$X$3,0)),"")</f>
        <v/>
      </c>
      <c r="W801" s="93" t="str">
        <f>IF(ISNUMBER('Форма 1'!AQ801),INDEX('Предельники 2022'!$C$4:$X$28,MATCH('Форма 1'!$G801,'Предельники 2022'!$B$4:$B$28,0),MATCH(W$5,'Предельники 2022'!$C$3:$X$3,0)),"")</f>
        <v/>
      </c>
      <c r="X801" s="30" t="str">
        <f>IF(ISNUMBER('Форма 1'!AR801),ROUND('Форма 1'!$I801*VLOOKUP('Форма 1'!$G801,'Предельники 2022'!$B$4:$X$28,'Форма 1'!AR$7),2),"")</f>
        <v/>
      </c>
      <c r="Y801" s="30" t="str">
        <f>IF(ISNUMBER('Форма 1'!AS801),ROUND('Форма 1'!$I801*VLOOKUP('Форма 1'!$G801,'Предельники 2022'!$B$4:$X$28,'Форма 1'!AS$7),2),"")</f>
        <v/>
      </c>
      <c r="Z801" s="30" t="str">
        <f>IF(ISNUMBER('Форма 1'!AT801),ROUND('Форма 1'!$I801*VLOOKUP('Форма 1'!$G801,'Предельники 2022'!$B$4:$X$28,'Форма 1'!AT$7),2),"")</f>
        <v/>
      </c>
      <c r="AA801" s="32"/>
      <c r="AB801" s="128">
        <f>'Форма 1'!T801</f>
        <v>46022</v>
      </c>
      <c r="AC801" s="130" t="str">
        <f>'Форма 1'!U801</f>
        <v>РО</v>
      </c>
    </row>
    <row r="802" spans="1:29" x14ac:dyDescent="0.25">
      <c r="A802" s="28">
        <f t="shared" si="131"/>
        <v>167</v>
      </c>
      <c r="B802" s="74" t="str">
        <f>IF(ISBLANK('Форма 1'!B802),"",'Форма 1'!B802)</f>
        <v>Пермский городской округ, город Пермь</v>
      </c>
      <c r="C802" s="87" t="s">
        <v>1689</v>
      </c>
      <c r="D802" s="29">
        <f>IF(ISBLANK(C802),"Введите адрес",IF(C802='Форма 1'!C802,SUM(E802:K802,M802:S802,Форма2[[#This Row],[19]:[22]]),"Ошибка в адресе!"))</f>
        <v>16428840.960000001</v>
      </c>
      <c r="E802" s="30" t="str">
        <f>IF(ISNUMBER('Форма 1'!Z802),ROUND('Форма 1'!$I802*VLOOKUP('Форма 1'!$G802,'Предельники 2022'!$B$4:$X$28,'Форма 1'!Z$7),2),"")</f>
        <v/>
      </c>
      <c r="F802" s="30" t="str">
        <f>IF(ISNUMBER('Форма 1'!AA802),ROUND('Форма 1'!$I802*VLOOKUP('Форма 1'!$G802,'Предельники 2022'!$B$4:$X$28,'Форма 1'!AA$7),2),"")</f>
        <v/>
      </c>
      <c r="G802" s="30" t="str">
        <f>IF(ISNUMBER('Форма 1'!AB802),ROUND('Форма 1'!$I802*VLOOKUP('Форма 1'!$G802,'Предельники 2022'!$B$4:$X$28,'Форма 1'!AB$7),2),"")</f>
        <v/>
      </c>
      <c r="H802" s="30" t="str">
        <f>IF(ISNUMBER('Форма 1'!AC802),ROUND('Форма 1'!$I802*VLOOKUP('Форма 1'!$G802,'Предельники 2022'!$B$4:$X$28,'Форма 1'!AC$7),2),"")</f>
        <v/>
      </c>
      <c r="I802" s="30" t="str">
        <f>IF(ISNUMBER('Форма 1'!AD802),ROUND('Форма 1'!$I802*VLOOKUP('Форма 1'!$G802,'Предельники 2022'!$B$4:$X$28,'Форма 1'!AD$7),2),"")</f>
        <v/>
      </c>
      <c r="J802" s="30" t="str">
        <f>IF(ISNUMBER('Форма 1'!AE802),ROUND('Форма 1'!$I802*VLOOKUP('Форма 1'!$G802,'Предельники 2022'!$B$4:$X$28,'Форма 1'!AE$7),2),"")</f>
        <v/>
      </c>
      <c r="K802" s="30" t="str">
        <f>IF(ISNUMBER('Форма 1'!AF802),ROUND('Форма 1'!$I802*VLOOKUP('Форма 1'!$G802,'Предельники 2022'!$B$4:$X$28,'Форма 1'!AF$7),2),"")</f>
        <v/>
      </c>
      <c r="L802" s="31" t="str">
        <f>IF(ISBLANK('Форма 1'!AG802),"",'Форма 1'!AG802)</f>
        <v/>
      </c>
      <c r="M802" s="32" t="str">
        <f>IF(ISBLANK('Форма 1'!AH802),"",'Форма 1'!AH802)</f>
        <v/>
      </c>
      <c r="N802" s="30">
        <f>IF(ISNUMBER('Форма 1'!AI802),ROUND('Форма 1'!$I802*VLOOKUP('Форма 1'!$G802,'Предельники 2022'!$B$4:$X$28,'Форма 1'!AI$7),2),"")</f>
        <v>16428840.960000001</v>
      </c>
      <c r="O802" s="30" t="str">
        <f>IF(ISNUMBER('Форма 1'!AJ802),ROUND('Форма 1'!$I802*VLOOKUP('Форма 1'!$G802,'Предельники 2022'!$B$4:$X$28,'Форма 1'!AJ$7),2),"")</f>
        <v/>
      </c>
      <c r="P802" s="30" t="str">
        <f>IF(ISNUMBER('Форма 1'!AK802),ROUND('Форма 1'!$I802*VLOOKUP('Форма 1'!$G802,'Предельники 2022'!$B$4:$X$28,'Форма 1'!AK$7),2),"")</f>
        <v/>
      </c>
      <c r="Q802" s="30" t="str">
        <f>IF(ISNUMBER('Форма 1'!AL802),ROUND('Форма 1'!$I802*VLOOKUP('Форма 1'!$G802,'Предельники 2022'!$B$4:$X$28,'Форма 1'!AL$7),2),"")</f>
        <v/>
      </c>
      <c r="R802" s="30" t="str">
        <f>IF(ISNUMBER('Форма 1'!AM802),ROUND('Форма 1'!$I802*VLOOKUP('Форма 1'!$G802,'Предельники 2022'!$B$4:$X$28,'Форма 1'!AM$7),2),"")</f>
        <v/>
      </c>
      <c r="S802" s="93" t="str">
        <f t="shared" si="132"/>
        <v/>
      </c>
      <c r="T802" s="93" t="str">
        <f>IF(ISNUMBER('Форма 1'!AN802),INDEX('Предельники 2022'!$C$4:$X$28,MATCH('Форма 1'!$G802,'Предельники 2022'!$B$4:$B$28,0),MATCH(T$5,'Предельники 2022'!$C$3:$X$3,0)),"")</f>
        <v/>
      </c>
      <c r="U802" s="93" t="str">
        <f>IF(ISNUMBER('Форма 1'!AO802),INDEX('Предельники 2022'!$C$4:$X$28,MATCH('Форма 1'!$G802,'Предельники 2022'!$B$4:$B$28,0),MATCH(U$5,'Предельники 2022'!$C$3:$X$3,0)),"")</f>
        <v/>
      </c>
      <c r="V802" s="93" t="str">
        <f>IF(ISNUMBER('Форма 1'!AP802),INDEX('Предельники 2022'!$C$4:$X$28,MATCH('Форма 1'!$G802,'Предельники 2022'!$B$4:$B$28,0),MATCH(V$5,'Предельники 2022'!$C$3:$X$3,0)),"")</f>
        <v/>
      </c>
      <c r="W802" s="93" t="str">
        <f>IF(ISNUMBER('Форма 1'!AQ802),INDEX('Предельники 2022'!$C$4:$X$28,MATCH('Форма 1'!$G802,'Предельники 2022'!$B$4:$B$28,0),MATCH(W$5,'Предельники 2022'!$C$3:$X$3,0)),"")</f>
        <v/>
      </c>
      <c r="X802" s="30" t="str">
        <f>IF(ISNUMBER('Форма 1'!AR802),ROUND('Форма 1'!$I802*VLOOKUP('Форма 1'!$G802,'Предельники 2022'!$B$4:$X$28,'Форма 1'!AR$7),2),"")</f>
        <v/>
      </c>
      <c r="Y802" s="30" t="str">
        <f>IF(ISNUMBER('Форма 1'!AS802),ROUND('Форма 1'!$I802*VLOOKUP('Форма 1'!$G802,'Предельники 2022'!$B$4:$X$28,'Форма 1'!AS$7),2),"")</f>
        <v/>
      </c>
      <c r="Z802" s="30" t="str">
        <f>IF(ISNUMBER('Форма 1'!AT802),ROUND('Форма 1'!$I802*VLOOKUP('Форма 1'!$G802,'Предельники 2022'!$B$4:$X$28,'Форма 1'!AT$7),2),"")</f>
        <v/>
      </c>
      <c r="AA802" s="32"/>
      <c r="AB802" s="128">
        <f>'Форма 1'!T802</f>
        <v>46022</v>
      </c>
      <c r="AC802" s="130" t="str">
        <f>'Форма 1'!U802</f>
        <v>РО</v>
      </c>
    </row>
    <row r="803" spans="1:29" x14ac:dyDescent="0.25">
      <c r="A803" s="28">
        <f t="shared" si="131"/>
        <v>168</v>
      </c>
      <c r="B803" s="74" t="str">
        <f>IF(ISBLANK('Форма 1'!B803),"",'Форма 1'!B803)</f>
        <v>Пермский городской округ, город Пермь</v>
      </c>
      <c r="C803" s="87" t="s">
        <v>481</v>
      </c>
      <c r="D803" s="29">
        <f>IF(ISBLANK(C803),"Введите адрес",IF(C803='Форма 1'!C803,SUM(E803:K803,M803:S803,Форма2[[#This Row],[19]:[22]]),"Ошибка в адресе!"))</f>
        <v>2778508.92</v>
      </c>
      <c r="E803" s="30" t="str">
        <f>IF(ISNUMBER('Форма 1'!Z803),ROUND('Форма 1'!$I803*VLOOKUP('Форма 1'!$G803,'Предельники 2022'!$B$4:$X$28,'Форма 1'!Z$7),2),"")</f>
        <v/>
      </c>
      <c r="F803" s="30" t="str">
        <f>IF(ISNUMBER('Форма 1'!AA803),ROUND('Форма 1'!$I803*VLOOKUP('Форма 1'!$G803,'Предельники 2022'!$B$4:$X$28,'Форма 1'!AA$7),2),"")</f>
        <v/>
      </c>
      <c r="G803" s="30" t="str">
        <f>IF(ISNUMBER('Форма 1'!AB803),ROUND('Форма 1'!$I803*VLOOKUP('Форма 1'!$G803,'Предельники 2022'!$B$4:$X$28,'Форма 1'!AB$7),2),"")</f>
        <v/>
      </c>
      <c r="H803" s="30" t="str">
        <f>IF(ISNUMBER('Форма 1'!AC803),ROUND('Форма 1'!$I803*VLOOKUP('Форма 1'!$G803,'Предельники 2022'!$B$4:$X$28,'Форма 1'!AC$7),2),"")</f>
        <v/>
      </c>
      <c r="I803" s="30" t="str">
        <f>IF(ISNUMBER('Форма 1'!AD803),ROUND('Форма 1'!$I803*VLOOKUP('Форма 1'!$G803,'Предельники 2022'!$B$4:$X$28,'Форма 1'!AD$7),2),"")</f>
        <v/>
      </c>
      <c r="J803" s="30" t="str">
        <f>IF(ISNUMBER('Форма 1'!AE803),ROUND('Форма 1'!$I803*VLOOKUP('Форма 1'!$G803,'Предельники 2022'!$B$4:$X$28,'Форма 1'!AE$7),2),"")</f>
        <v/>
      </c>
      <c r="K803" s="30" t="str">
        <f>IF(ISNUMBER('Форма 1'!AF803),ROUND('Форма 1'!$I803*VLOOKUP('Форма 1'!$G803,'Предельники 2022'!$B$4:$X$28,'Форма 1'!AF$7),2),"")</f>
        <v/>
      </c>
      <c r="L803" s="31">
        <f>IF(ISBLANK('Форма 1'!AG803),"",'Форма 1'!AG803)</f>
        <v>1</v>
      </c>
      <c r="M803" s="32">
        <f>IF(ISBLANK('Форма 1'!AH803),"",'Форма 1'!AH803)</f>
        <v>2778508.92</v>
      </c>
      <c r="N803" s="30" t="str">
        <f>IF(ISNUMBER('Форма 1'!AI803),ROUND('Форма 1'!$I803*VLOOKUP('Форма 1'!$G803,'Предельники 2022'!$B$4:$X$28,'Форма 1'!AI$7),2),"")</f>
        <v/>
      </c>
      <c r="O803" s="30" t="str">
        <f>IF(ISNUMBER('Форма 1'!AJ803),ROUND('Форма 1'!$I803*VLOOKUP('Форма 1'!$G803,'Предельники 2022'!$B$4:$X$28,'Форма 1'!AJ$7),2),"")</f>
        <v/>
      </c>
      <c r="P803" s="30" t="str">
        <f>IF(ISNUMBER('Форма 1'!AK803),ROUND('Форма 1'!$I803*VLOOKUP('Форма 1'!$G803,'Предельники 2022'!$B$4:$X$28,'Форма 1'!AK$7),2),"")</f>
        <v/>
      </c>
      <c r="Q803" s="30" t="str">
        <f>IF(ISNUMBER('Форма 1'!AL803),ROUND('Форма 1'!$I803*VLOOKUP('Форма 1'!$G803,'Предельники 2022'!$B$4:$X$28,'Форма 1'!AL$7),2),"")</f>
        <v/>
      </c>
      <c r="R803" s="30" t="str">
        <f>IF(ISNUMBER('Форма 1'!AM803),ROUND('Форма 1'!$I803*VLOOKUP('Форма 1'!$G803,'Предельники 2022'!$B$4:$X$28,'Форма 1'!AM$7),2),"")</f>
        <v/>
      </c>
      <c r="S803" s="93" t="str">
        <f t="shared" si="132"/>
        <v/>
      </c>
      <c r="T803" s="93" t="str">
        <f>IF(ISNUMBER('Форма 1'!AN803),INDEX('Предельники 2022'!$C$4:$X$28,MATCH('Форма 1'!$G803,'Предельники 2022'!$B$4:$B$28,0),MATCH(T$5,'Предельники 2022'!$C$3:$X$3,0)),"")</f>
        <v/>
      </c>
      <c r="U803" s="93" t="str">
        <f>IF(ISNUMBER('Форма 1'!AO803),INDEX('Предельники 2022'!$C$4:$X$28,MATCH('Форма 1'!$G803,'Предельники 2022'!$B$4:$B$28,0),MATCH(U$5,'Предельники 2022'!$C$3:$X$3,0)),"")</f>
        <v/>
      </c>
      <c r="V803" s="93" t="str">
        <f>IF(ISNUMBER('Форма 1'!AP803),INDEX('Предельники 2022'!$C$4:$X$28,MATCH('Форма 1'!$G803,'Предельники 2022'!$B$4:$B$28,0),MATCH(V$5,'Предельники 2022'!$C$3:$X$3,0)),"")</f>
        <v/>
      </c>
      <c r="W803" s="93" t="str">
        <f>IF(ISNUMBER('Форма 1'!AQ803),INDEX('Предельники 2022'!$C$4:$X$28,MATCH('Форма 1'!$G803,'Предельники 2022'!$B$4:$B$28,0),MATCH(W$5,'Предельники 2022'!$C$3:$X$3,0)),"")</f>
        <v/>
      </c>
      <c r="X803" s="30" t="str">
        <f>IF(ISNUMBER('Форма 1'!AR803),ROUND('Форма 1'!$I803*VLOOKUP('Форма 1'!$G803,'Предельники 2022'!$B$4:$X$28,'Форма 1'!AR$7),2),"")</f>
        <v/>
      </c>
      <c r="Y803" s="30" t="str">
        <f>IF(ISNUMBER('Форма 1'!AS803),ROUND('Форма 1'!$I803*VLOOKUP('Форма 1'!$G803,'Предельники 2022'!$B$4:$X$28,'Форма 1'!AS$7),2),"")</f>
        <v/>
      </c>
      <c r="Z803" s="30" t="str">
        <f>IF(ISNUMBER('Форма 1'!AT803),ROUND('Форма 1'!$I803*VLOOKUP('Форма 1'!$G803,'Предельники 2022'!$B$4:$X$28,'Форма 1'!AT$7),2),"")</f>
        <v/>
      </c>
      <c r="AA803" s="32"/>
      <c r="AB803" s="128">
        <f>'Форма 1'!T803</f>
        <v>46022</v>
      </c>
      <c r="AC803" s="130" t="str">
        <f>'Форма 1'!U803</f>
        <v>СС</v>
      </c>
    </row>
    <row r="804" spans="1:29" x14ac:dyDescent="0.25">
      <c r="A804" s="28">
        <f t="shared" si="131"/>
        <v>169</v>
      </c>
      <c r="B804" s="74" t="str">
        <f>IF(ISBLANK('Форма 1'!B804),"",'Форма 1'!B804)</f>
        <v>Пермский городской округ, город Пермь</v>
      </c>
      <c r="C804" s="87" t="s">
        <v>482</v>
      </c>
      <c r="D804" s="29">
        <f>IF(ISBLANK(C804),"Введите адрес",IF(C804='Форма 1'!C804,SUM(E804:K804,M804:S804,Форма2[[#This Row],[19]:[22]]),"Ошибка в адресе!"))</f>
        <v>2778508.92</v>
      </c>
      <c r="E804" s="30" t="str">
        <f>IF(ISNUMBER('Форма 1'!Z804),ROUND('Форма 1'!$I804*VLOOKUP('Форма 1'!$G804,'Предельники 2022'!$B$4:$X$28,'Форма 1'!Z$7),2),"")</f>
        <v/>
      </c>
      <c r="F804" s="30" t="str">
        <f>IF(ISNUMBER('Форма 1'!AA804),ROUND('Форма 1'!$I804*VLOOKUP('Форма 1'!$G804,'Предельники 2022'!$B$4:$X$28,'Форма 1'!AA$7),2),"")</f>
        <v/>
      </c>
      <c r="G804" s="30" t="str">
        <f>IF(ISNUMBER('Форма 1'!AB804),ROUND('Форма 1'!$I804*VLOOKUP('Форма 1'!$G804,'Предельники 2022'!$B$4:$X$28,'Форма 1'!AB$7),2),"")</f>
        <v/>
      </c>
      <c r="H804" s="30" t="str">
        <f>IF(ISNUMBER('Форма 1'!AC804),ROUND('Форма 1'!$I804*VLOOKUP('Форма 1'!$G804,'Предельники 2022'!$B$4:$X$28,'Форма 1'!AC$7),2),"")</f>
        <v/>
      </c>
      <c r="I804" s="30" t="str">
        <f>IF(ISNUMBER('Форма 1'!AD804),ROUND('Форма 1'!$I804*VLOOKUP('Форма 1'!$G804,'Предельники 2022'!$B$4:$X$28,'Форма 1'!AD$7),2),"")</f>
        <v/>
      </c>
      <c r="J804" s="30" t="str">
        <f>IF(ISNUMBER('Форма 1'!AE804),ROUND('Форма 1'!$I804*VLOOKUP('Форма 1'!$G804,'Предельники 2022'!$B$4:$X$28,'Форма 1'!AE$7),2),"")</f>
        <v/>
      </c>
      <c r="K804" s="30" t="str">
        <f>IF(ISNUMBER('Форма 1'!AF804),ROUND('Форма 1'!$I804*VLOOKUP('Форма 1'!$G804,'Предельники 2022'!$B$4:$X$28,'Форма 1'!AF$7),2),"")</f>
        <v/>
      </c>
      <c r="L804" s="31">
        <f>IF(ISBLANK('Форма 1'!AG804),"",'Форма 1'!AG804)</f>
        <v>1</v>
      </c>
      <c r="M804" s="32">
        <f>IF(ISBLANK('Форма 1'!AH804),"",'Форма 1'!AH804)</f>
        <v>2778508.92</v>
      </c>
      <c r="N804" s="30" t="str">
        <f>IF(ISNUMBER('Форма 1'!AI804),ROUND('Форма 1'!$I804*VLOOKUP('Форма 1'!$G804,'Предельники 2022'!$B$4:$X$28,'Форма 1'!AI$7),2),"")</f>
        <v/>
      </c>
      <c r="O804" s="30" t="str">
        <f>IF(ISNUMBER('Форма 1'!AJ804),ROUND('Форма 1'!$I804*VLOOKUP('Форма 1'!$G804,'Предельники 2022'!$B$4:$X$28,'Форма 1'!AJ$7),2),"")</f>
        <v/>
      </c>
      <c r="P804" s="30" t="str">
        <f>IF(ISNUMBER('Форма 1'!AK804),ROUND('Форма 1'!$I804*VLOOKUP('Форма 1'!$G804,'Предельники 2022'!$B$4:$X$28,'Форма 1'!AK$7),2),"")</f>
        <v/>
      </c>
      <c r="Q804" s="30" t="str">
        <f>IF(ISNUMBER('Форма 1'!AL804),ROUND('Форма 1'!$I804*VLOOKUP('Форма 1'!$G804,'Предельники 2022'!$B$4:$X$28,'Форма 1'!AL$7),2),"")</f>
        <v/>
      </c>
      <c r="R804" s="30" t="str">
        <f>IF(ISNUMBER('Форма 1'!AM804),ROUND('Форма 1'!$I804*VLOOKUP('Форма 1'!$G804,'Предельники 2022'!$B$4:$X$28,'Форма 1'!AM$7),2),"")</f>
        <v/>
      </c>
      <c r="S804" s="93" t="str">
        <f t="shared" si="132"/>
        <v/>
      </c>
      <c r="T804" s="93" t="str">
        <f>IF(ISNUMBER('Форма 1'!AN804),INDEX('Предельники 2022'!$C$4:$X$28,MATCH('Форма 1'!$G804,'Предельники 2022'!$B$4:$B$28,0),MATCH(T$5,'Предельники 2022'!$C$3:$X$3,0)),"")</f>
        <v/>
      </c>
      <c r="U804" s="93" t="str">
        <f>IF(ISNUMBER('Форма 1'!AO804),INDEX('Предельники 2022'!$C$4:$X$28,MATCH('Форма 1'!$G804,'Предельники 2022'!$B$4:$B$28,0),MATCH(U$5,'Предельники 2022'!$C$3:$X$3,0)),"")</f>
        <v/>
      </c>
      <c r="V804" s="93" t="str">
        <f>IF(ISNUMBER('Форма 1'!AP804),INDEX('Предельники 2022'!$C$4:$X$28,MATCH('Форма 1'!$G804,'Предельники 2022'!$B$4:$B$28,0),MATCH(V$5,'Предельники 2022'!$C$3:$X$3,0)),"")</f>
        <v/>
      </c>
      <c r="W804" s="93" t="str">
        <f>IF(ISNUMBER('Форма 1'!AQ804),INDEX('Предельники 2022'!$C$4:$X$28,MATCH('Форма 1'!$G804,'Предельники 2022'!$B$4:$B$28,0),MATCH(W$5,'Предельники 2022'!$C$3:$X$3,0)),"")</f>
        <v/>
      </c>
      <c r="X804" s="30" t="str">
        <f>IF(ISNUMBER('Форма 1'!AR804),ROUND('Форма 1'!$I804*VLOOKUP('Форма 1'!$G804,'Предельники 2022'!$B$4:$X$28,'Форма 1'!AR$7),2),"")</f>
        <v/>
      </c>
      <c r="Y804" s="30" t="str">
        <f>IF(ISNUMBER('Форма 1'!AS804),ROUND('Форма 1'!$I804*VLOOKUP('Форма 1'!$G804,'Предельники 2022'!$B$4:$X$28,'Форма 1'!AS$7),2),"")</f>
        <v/>
      </c>
      <c r="Z804" s="30" t="str">
        <f>IF(ISNUMBER('Форма 1'!AT804),ROUND('Форма 1'!$I804*VLOOKUP('Форма 1'!$G804,'Предельники 2022'!$B$4:$X$28,'Форма 1'!AT$7),2),"")</f>
        <v/>
      </c>
      <c r="AA804" s="32"/>
      <c r="AB804" s="128">
        <f>'Форма 1'!T804</f>
        <v>46022</v>
      </c>
      <c r="AC804" s="130" t="str">
        <f>'Форма 1'!U804</f>
        <v>СС</v>
      </c>
    </row>
    <row r="805" spans="1:29" x14ac:dyDescent="0.25">
      <c r="A805" s="28">
        <f t="shared" si="131"/>
        <v>170</v>
      </c>
      <c r="B805" s="74" t="str">
        <f>IF(ISBLANK('Форма 1'!B805),"",'Форма 1'!B805)</f>
        <v>Пермский городской округ, город Пермь</v>
      </c>
      <c r="C805" s="87" t="s">
        <v>356</v>
      </c>
      <c r="D805" s="29">
        <f>IF(ISBLANK(C805),"Введите адрес",IF(C805='Форма 1'!C805,SUM(E805:K805,M805:S805,Форма2[[#This Row],[19]:[22]]),"Ошибка в адресе!"))</f>
        <v>31550565.379999999</v>
      </c>
      <c r="E805" s="30">
        <f>IF(ISNUMBER('Форма 1'!Z805),ROUND('Форма 1'!$I805*VLOOKUP('Форма 1'!$G805,'Предельники 2022'!$B$4:$X$28,'Форма 1'!Z$7),2),"")</f>
        <v>3530022.5</v>
      </c>
      <c r="F805" s="30">
        <f>IF(ISNUMBER('Форма 1'!AA805),ROUND('Форма 1'!$I805*VLOOKUP('Форма 1'!$G805,'Предельники 2022'!$B$4:$X$28,'Форма 1'!AA$7),2),"")</f>
        <v>16900031.100000001</v>
      </c>
      <c r="G805" s="30" t="str">
        <f>IF(ISNUMBER('Форма 1'!AB805),ROUND('Форма 1'!$I805*VLOOKUP('Форма 1'!$G805,'Предельники 2022'!$B$4:$X$28,'Форма 1'!AB$7),2),"")</f>
        <v/>
      </c>
      <c r="H805" s="30">
        <f>IF(ISNUMBER('Форма 1'!AC805),ROUND('Форма 1'!$I805*VLOOKUP('Форма 1'!$G805,'Предельники 2022'!$B$4:$X$28,'Форма 1'!AC$7),2),"")</f>
        <v>2208599.36</v>
      </c>
      <c r="I805" s="30">
        <f>IF(ISNUMBER('Форма 1'!AD805),ROUND('Форма 1'!$I805*VLOOKUP('Форма 1'!$G805,'Предельники 2022'!$B$4:$X$28,'Форма 1'!AD$7),2),"")</f>
        <v>5818718.4000000004</v>
      </c>
      <c r="J805" s="30">
        <f>IF(ISNUMBER('Форма 1'!AE805),ROUND('Форма 1'!$I805*VLOOKUP('Форма 1'!$G805,'Предельники 2022'!$B$4:$X$28,'Форма 1'!AE$7),2),"")</f>
        <v>3093194.02</v>
      </c>
      <c r="K805" s="30" t="str">
        <f>IF(ISNUMBER('Форма 1'!AF805),ROUND('Форма 1'!$I805*VLOOKUP('Форма 1'!$G805,'Предельники 2022'!$B$4:$X$28,'Форма 1'!AF$7),2),"")</f>
        <v/>
      </c>
      <c r="L805" s="31" t="str">
        <f>IF(ISBLANK('Форма 1'!AG805),"",'Форма 1'!AG805)</f>
        <v/>
      </c>
      <c r="M805" s="32" t="str">
        <f>IF(ISBLANK('Форма 1'!AH805),"",'Форма 1'!AH805)</f>
        <v/>
      </c>
      <c r="N805" s="30" t="str">
        <f>IF(ISNUMBER('Форма 1'!AI805),ROUND('Форма 1'!$I805*VLOOKUP('Форма 1'!$G805,'Предельники 2022'!$B$4:$X$28,'Форма 1'!AI$7),2),"")</f>
        <v/>
      </c>
      <c r="O805" s="30" t="str">
        <f>IF(ISNUMBER('Форма 1'!AJ805),ROUND('Форма 1'!$I805*VLOOKUP('Форма 1'!$G805,'Предельники 2022'!$B$4:$X$28,'Форма 1'!AJ$7),2),"")</f>
        <v/>
      </c>
      <c r="P805" s="30" t="str">
        <f>IF(ISNUMBER('Форма 1'!AK805),ROUND('Форма 1'!$I805*VLOOKUP('Форма 1'!$G805,'Предельники 2022'!$B$4:$X$28,'Форма 1'!AK$7),2),"")</f>
        <v/>
      </c>
      <c r="Q805" s="30" t="str">
        <f>IF(ISNUMBER('Форма 1'!AL805),ROUND('Форма 1'!$I805*VLOOKUP('Форма 1'!$G805,'Предельники 2022'!$B$4:$X$28,'Форма 1'!AL$7),2),"")</f>
        <v/>
      </c>
      <c r="R805" s="30" t="str">
        <f>IF(ISNUMBER('Форма 1'!AM805),ROUND('Форма 1'!$I805*VLOOKUP('Форма 1'!$G805,'Предельники 2022'!$B$4:$X$28,'Форма 1'!AM$7),2),"")</f>
        <v/>
      </c>
      <c r="S805" s="93" t="str">
        <f t="shared" si="132"/>
        <v/>
      </c>
      <c r="T805" s="93" t="str">
        <f>IF(ISNUMBER('Форма 1'!AN805),INDEX('Предельники 2022'!$C$4:$X$28,MATCH('Форма 1'!$G805,'Предельники 2022'!$B$4:$B$28,0),MATCH(T$5,'Предельники 2022'!$C$3:$X$3,0)),"")</f>
        <v/>
      </c>
      <c r="U805" s="93" t="str">
        <f>IF(ISNUMBER('Форма 1'!AO805),INDEX('Предельники 2022'!$C$4:$X$28,MATCH('Форма 1'!$G805,'Предельники 2022'!$B$4:$B$28,0),MATCH(U$5,'Предельники 2022'!$C$3:$X$3,0)),"")</f>
        <v/>
      </c>
      <c r="V805" s="93" t="str">
        <f>IF(ISNUMBER('Форма 1'!AP805),INDEX('Предельники 2022'!$C$4:$X$28,MATCH('Форма 1'!$G805,'Предельники 2022'!$B$4:$B$28,0),MATCH(V$5,'Предельники 2022'!$C$3:$X$3,0)),"")</f>
        <v/>
      </c>
      <c r="W805" s="93" t="str">
        <f>IF(ISNUMBER('Форма 1'!AQ805),INDEX('Предельники 2022'!$C$4:$X$28,MATCH('Форма 1'!$G805,'Предельники 2022'!$B$4:$B$28,0),MATCH(W$5,'Предельники 2022'!$C$3:$X$3,0)),"")</f>
        <v/>
      </c>
      <c r="X805" s="30" t="str">
        <f>IF(ISNUMBER('Форма 1'!AR805),ROUND('Форма 1'!$I805*VLOOKUP('Форма 1'!$G805,'Предельники 2022'!$B$4:$X$28,'Форма 1'!AR$7),2),"")</f>
        <v/>
      </c>
      <c r="Y805" s="30" t="str">
        <f>IF(ISNUMBER('Форма 1'!AS805),ROUND('Форма 1'!$I805*VLOOKUP('Форма 1'!$G805,'Предельники 2022'!$B$4:$X$28,'Форма 1'!AS$7),2),"")</f>
        <v/>
      </c>
      <c r="Z805" s="30" t="str">
        <f>IF(ISNUMBER('Форма 1'!AT805),ROUND('Форма 1'!$I805*VLOOKUP('Форма 1'!$G805,'Предельники 2022'!$B$4:$X$28,'Форма 1'!AT$7),2),"")</f>
        <v/>
      </c>
      <c r="AA805" s="32"/>
      <c r="AB805" s="128">
        <f>'Форма 1'!T805</f>
        <v>46022</v>
      </c>
      <c r="AC805" s="130" t="str">
        <f>'Форма 1'!U805</f>
        <v>РО</v>
      </c>
    </row>
    <row r="806" spans="1:29" x14ac:dyDescent="0.25">
      <c r="A806" s="28">
        <f t="shared" si="131"/>
        <v>171</v>
      </c>
      <c r="B806" s="74" t="str">
        <f>IF(ISBLANK('Форма 1'!B806),"",'Форма 1'!B806)</f>
        <v>Пермский городской округ, город Пермь</v>
      </c>
      <c r="C806" s="87" t="s">
        <v>483</v>
      </c>
      <c r="D806" s="29">
        <f>IF(ISBLANK(C806),"Введите адрес",IF(C806='Форма 1'!C806,SUM(E806:K806,M806:S806,Форма2[[#This Row],[19]:[22]]),"Ошибка в адресе!"))</f>
        <v>2778508.92</v>
      </c>
      <c r="E806" s="30" t="str">
        <f>IF(ISNUMBER('Форма 1'!Z806),ROUND('Форма 1'!$I806*VLOOKUP('Форма 1'!$G806,'Предельники 2022'!$B$4:$X$28,'Форма 1'!Z$7),2),"")</f>
        <v/>
      </c>
      <c r="F806" s="30" t="str">
        <f>IF(ISNUMBER('Форма 1'!AA806),ROUND('Форма 1'!$I806*VLOOKUP('Форма 1'!$G806,'Предельники 2022'!$B$4:$X$28,'Форма 1'!AA$7),2),"")</f>
        <v/>
      </c>
      <c r="G806" s="30" t="str">
        <f>IF(ISNUMBER('Форма 1'!AB806),ROUND('Форма 1'!$I806*VLOOKUP('Форма 1'!$G806,'Предельники 2022'!$B$4:$X$28,'Форма 1'!AB$7),2),"")</f>
        <v/>
      </c>
      <c r="H806" s="30" t="str">
        <f>IF(ISNUMBER('Форма 1'!AC806),ROUND('Форма 1'!$I806*VLOOKUP('Форма 1'!$G806,'Предельники 2022'!$B$4:$X$28,'Форма 1'!AC$7),2),"")</f>
        <v/>
      </c>
      <c r="I806" s="30" t="str">
        <f>IF(ISNUMBER('Форма 1'!AD806),ROUND('Форма 1'!$I806*VLOOKUP('Форма 1'!$G806,'Предельники 2022'!$B$4:$X$28,'Форма 1'!AD$7),2),"")</f>
        <v/>
      </c>
      <c r="J806" s="30" t="str">
        <f>IF(ISNUMBER('Форма 1'!AE806),ROUND('Форма 1'!$I806*VLOOKUP('Форма 1'!$G806,'Предельники 2022'!$B$4:$X$28,'Форма 1'!AE$7),2),"")</f>
        <v/>
      </c>
      <c r="K806" s="30" t="str">
        <f>IF(ISNUMBER('Форма 1'!AF806),ROUND('Форма 1'!$I806*VLOOKUP('Форма 1'!$G806,'Предельники 2022'!$B$4:$X$28,'Форма 1'!AF$7),2),"")</f>
        <v/>
      </c>
      <c r="L806" s="31">
        <f>IF(ISBLANK('Форма 1'!AG806),"",'Форма 1'!AG806)</f>
        <v>1</v>
      </c>
      <c r="M806" s="32">
        <f>IF(ISBLANK('Форма 1'!AH806),"",'Форма 1'!AH806)</f>
        <v>2778508.92</v>
      </c>
      <c r="N806" s="30" t="str">
        <f>IF(ISNUMBER('Форма 1'!AI806),ROUND('Форма 1'!$I806*VLOOKUP('Форма 1'!$G806,'Предельники 2022'!$B$4:$X$28,'Форма 1'!AI$7),2),"")</f>
        <v/>
      </c>
      <c r="O806" s="30" t="str">
        <f>IF(ISNUMBER('Форма 1'!AJ806),ROUND('Форма 1'!$I806*VLOOKUP('Форма 1'!$G806,'Предельники 2022'!$B$4:$X$28,'Форма 1'!AJ$7),2),"")</f>
        <v/>
      </c>
      <c r="P806" s="30" t="str">
        <f>IF(ISNUMBER('Форма 1'!AK806),ROUND('Форма 1'!$I806*VLOOKUP('Форма 1'!$G806,'Предельники 2022'!$B$4:$X$28,'Форма 1'!AK$7),2),"")</f>
        <v/>
      </c>
      <c r="Q806" s="30" t="str">
        <f>IF(ISNUMBER('Форма 1'!AL806),ROUND('Форма 1'!$I806*VLOOKUP('Форма 1'!$G806,'Предельники 2022'!$B$4:$X$28,'Форма 1'!AL$7),2),"")</f>
        <v/>
      </c>
      <c r="R806" s="30" t="str">
        <f>IF(ISNUMBER('Форма 1'!AM806),ROUND('Форма 1'!$I806*VLOOKUP('Форма 1'!$G806,'Предельники 2022'!$B$4:$X$28,'Форма 1'!AM$7),2),"")</f>
        <v/>
      </c>
      <c r="S806" s="93" t="str">
        <f t="shared" si="132"/>
        <v/>
      </c>
      <c r="T806" s="93" t="str">
        <f>IF(ISNUMBER('Форма 1'!AN806),INDEX('Предельники 2022'!$C$4:$X$28,MATCH('Форма 1'!$G806,'Предельники 2022'!$B$4:$B$28,0),MATCH(T$5,'Предельники 2022'!$C$3:$X$3,0)),"")</f>
        <v/>
      </c>
      <c r="U806" s="93" t="str">
        <f>IF(ISNUMBER('Форма 1'!AO806),INDEX('Предельники 2022'!$C$4:$X$28,MATCH('Форма 1'!$G806,'Предельники 2022'!$B$4:$B$28,0),MATCH(U$5,'Предельники 2022'!$C$3:$X$3,0)),"")</f>
        <v/>
      </c>
      <c r="V806" s="93" t="str">
        <f>IF(ISNUMBER('Форма 1'!AP806),INDEX('Предельники 2022'!$C$4:$X$28,MATCH('Форма 1'!$G806,'Предельники 2022'!$B$4:$B$28,0),MATCH(V$5,'Предельники 2022'!$C$3:$X$3,0)),"")</f>
        <v/>
      </c>
      <c r="W806" s="93" t="str">
        <f>IF(ISNUMBER('Форма 1'!AQ806),INDEX('Предельники 2022'!$C$4:$X$28,MATCH('Форма 1'!$G806,'Предельники 2022'!$B$4:$B$28,0),MATCH(W$5,'Предельники 2022'!$C$3:$X$3,0)),"")</f>
        <v/>
      </c>
      <c r="X806" s="30" t="str">
        <f>IF(ISNUMBER('Форма 1'!AR806),ROUND('Форма 1'!$I806*VLOOKUP('Форма 1'!$G806,'Предельники 2022'!$B$4:$X$28,'Форма 1'!AR$7),2),"")</f>
        <v/>
      </c>
      <c r="Y806" s="30" t="str">
        <f>IF(ISNUMBER('Форма 1'!AS806),ROUND('Форма 1'!$I806*VLOOKUP('Форма 1'!$G806,'Предельники 2022'!$B$4:$X$28,'Форма 1'!AS$7),2),"")</f>
        <v/>
      </c>
      <c r="Z806" s="30" t="str">
        <f>IF(ISNUMBER('Форма 1'!AT806),ROUND('Форма 1'!$I806*VLOOKUP('Форма 1'!$G806,'Предельники 2022'!$B$4:$X$28,'Форма 1'!AT$7),2),"")</f>
        <v/>
      </c>
      <c r="AA806" s="32"/>
      <c r="AB806" s="128">
        <f>'Форма 1'!T806</f>
        <v>46022</v>
      </c>
      <c r="AC806" s="130" t="str">
        <f>'Форма 1'!U806</f>
        <v>СС</v>
      </c>
    </row>
    <row r="807" spans="1:29" x14ac:dyDescent="0.25">
      <c r="A807" s="28">
        <f t="shared" si="131"/>
        <v>172</v>
      </c>
      <c r="B807" s="74" t="str">
        <f>IF(ISBLANK('Форма 1'!B807),"",'Форма 1'!B807)</f>
        <v>Пермский городской округ, город Пермь</v>
      </c>
      <c r="C807" s="87" t="s">
        <v>484</v>
      </c>
      <c r="D807" s="29">
        <f>IF(ISBLANK(C807),"Введите адрес",IF(C807='Форма 1'!C807,SUM(E807:K807,M807:S807,Форма2[[#This Row],[19]:[22]]),"Ошибка в адресе!"))</f>
        <v>2778508.92</v>
      </c>
      <c r="E807" s="30" t="str">
        <f>IF(ISNUMBER('Форма 1'!Z807),ROUND('Форма 1'!$I807*VLOOKUP('Форма 1'!$G807,'Предельники 2022'!$B$4:$X$28,'Форма 1'!Z$7),2),"")</f>
        <v/>
      </c>
      <c r="F807" s="30" t="str">
        <f>IF(ISNUMBER('Форма 1'!AA807),ROUND('Форма 1'!$I807*VLOOKUP('Форма 1'!$G807,'Предельники 2022'!$B$4:$X$28,'Форма 1'!AA$7),2),"")</f>
        <v/>
      </c>
      <c r="G807" s="30" t="str">
        <f>IF(ISNUMBER('Форма 1'!AB807),ROUND('Форма 1'!$I807*VLOOKUP('Форма 1'!$G807,'Предельники 2022'!$B$4:$X$28,'Форма 1'!AB$7),2),"")</f>
        <v/>
      </c>
      <c r="H807" s="30" t="str">
        <f>IF(ISNUMBER('Форма 1'!AC807),ROUND('Форма 1'!$I807*VLOOKUP('Форма 1'!$G807,'Предельники 2022'!$B$4:$X$28,'Форма 1'!AC$7),2),"")</f>
        <v/>
      </c>
      <c r="I807" s="30" t="str">
        <f>IF(ISNUMBER('Форма 1'!AD807),ROUND('Форма 1'!$I807*VLOOKUP('Форма 1'!$G807,'Предельники 2022'!$B$4:$X$28,'Форма 1'!AD$7),2),"")</f>
        <v/>
      </c>
      <c r="J807" s="30" t="str">
        <f>IF(ISNUMBER('Форма 1'!AE807),ROUND('Форма 1'!$I807*VLOOKUP('Форма 1'!$G807,'Предельники 2022'!$B$4:$X$28,'Форма 1'!AE$7),2),"")</f>
        <v/>
      </c>
      <c r="K807" s="30" t="str">
        <f>IF(ISNUMBER('Форма 1'!AF807),ROUND('Форма 1'!$I807*VLOOKUP('Форма 1'!$G807,'Предельники 2022'!$B$4:$X$28,'Форма 1'!AF$7),2),"")</f>
        <v/>
      </c>
      <c r="L807" s="31">
        <f>IF(ISBLANK('Форма 1'!AG807),"",'Форма 1'!AG807)</f>
        <v>1</v>
      </c>
      <c r="M807" s="32">
        <f>IF(ISBLANK('Форма 1'!AH807),"",'Форма 1'!AH807)</f>
        <v>2778508.92</v>
      </c>
      <c r="N807" s="30" t="str">
        <f>IF(ISNUMBER('Форма 1'!AI807),ROUND('Форма 1'!$I807*VLOOKUP('Форма 1'!$G807,'Предельники 2022'!$B$4:$X$28,'Форма 1'!AI$7),2),"")</f>
        <v/>
      </c>
      <c r="O807" s="30" t="str">
        <f>IF(ISNUMBER('Форма 1'!AJ807),ROUND('Форма 1'!$I807*VLOOKUP('Форма 1'!$G807,'Предельники 2022'!$B$4:$X$28,'Форма 1'!AJ$7),2),"")</f>
        <v/>
      </c>
      <c r="P807" s="30" t="str">
        <f>IF(ISNUMBER('Форма 1'!AK807),ROUND('Форма 1'!$I807*VLOOKUP('Форма 1'!$G807,'Предельники 2022'!$B$4:$X$28,'Форма 1'!AK$7),2),"")</f>
        <v/>
      </c>
      <c r="Q807" s="30" t="str">
        <f>IF(ISNUMBER('Форма 1'!AL807),ROUND('Форма 1'!$I807*VLOOKUP('Форма 1'!$G807,'Предельники 2022'!$B$4:$X$28,'Форма 1'!AL$7),2),"")</f>
        <v/>
      </c>
      <c r="R807" s="30" t="str">
        <f>IF(ISNUMBER('Форма 1'!AM807),ROUND('Форма 1'!$I807*VLOOKUP('Форма 1'!$G807,'Предельники 2022'!$B$4:$X$28,'Форма 1'!AM$7),2),"")</f>
        <v/>
      </c>
      <c r="S807" s="93" t="str">
        <f t="shared" si="132"/>
        <v/>
      </c>
      <c r="T807" s="93" t="str">
        <f>IF(ISNUMBER('Форма 1'!AN807),INDEX('Предельники 2022'!$C$4:$X$28,MATCH('Форма 1'!$G807,'Предельники 2022'!$B$4:$B$28,0),MATCH(T$5,'Предельники 2022'!$C$3:$X$3,0)),"")</f>
        <v/>
      </c>
      <c r="U807" s="93" t="str">
        <f>IF(ISNUMBER('Форма 1'!AO807),INDEX('Предельники 2022'!$C$4:$X$28,MATCH('Форма 1'!$G807,'Предельники 2022'!$B$4:$B$28,0),MATCH(U$5,'Предельники 2022'!$C$3:$X$3,0)),"")</f>
        <v/>
      </c>
      <c r="V807" s="93" t="str">
        <f>IF(ISNUMBER('Форма 1'!AP807),INDEX('Предельники 2022'!$C$4:$X$28,MATCH('Форма 1'!$G807,'Предельники 2022'!$B$4:$B$28,0),MATCH(V$5,'Предельники 2022'!$C$3:$X$3,0)),"")</f>
        <v/>
      </c>
      <c r="W807" s="93" t="str">
        <f>IF(ISNUMBER('Форма 1'!AQ807),INDEX('Предельники 2022'!$C$4:$X$28,MATCH('Форма 1'!$G807,'Предельники 2022'!$B$4:$B$28,0),MATCH(W$5,'Предельники 2022'!$C$3:$X$3,0)),"")</f>
        <v/>
      </c>
      <c r="X807" s="30" t="str">
        <f>IF(ISNUMBER('Форма 1'!AR807),ROUND('Форма 1'!$I807*VLOOKUP('Форма 1'!$G807,'Предельники 2022'!$B$4:$X$28,'Форма 1'!AR$7),2),"")</f>
        <v/>
      </c>
      <c r="Y807" s="30" t="str">
        <f>IF(ISNUMBER('Форма 1'!AS807),ROUND('Форма 1'!$I807*VLOOKUP('Форма 1'!$G807,'Предельники 2022'!$B$4:$X$28,'Форма 1'!AS$7),2),"")</f>
        <v/>
      </c>
      <c r="Z807" s="30" t="str">
        <f>IF(ISNUMBER('Форма 1'!AT807),ROUND('Форма 1'!$I807*VLOOKUP('Форма 1'!$G807,'Предельники 2022'!$B$4:$X$28,'Форма 1'!AT$7),2),"")</f>
        <v/>
      </c>
      <c r="AA807" s="32"/>
      <c r="AB807" s="128">
        <f>'Форма 1'!T807</f>
        <v>46022</v>
      </c>
      <c r="AC807" s="130" t="str">
        <f>'Форма 1'!U807</f>
        <v>СС</v>
      </c>
    </row>
    <row r="808" spans="1:29" x14ac:dyDescent="0.25">
      <c r="A808" s="28">
        <f t="shared" si="131"/>
        <v>173</v>
      </c>
      <c r="B808" s="74" t="str">
        <f>IF(ISBLANK('Форма 1'!B808),"",'Форма 1'!B808)</f>
        <v>Пермский городской округ, город Пермь</v>
      </c>
      <c r="C808" s="87" t="s">
        <v>555</v>
      </c>
      <c r="D808" s="29">
        <f>IF(ISBLANK(C808),"Введите адрес",IF(C808='Форма 1'!C808,SUM(E808:K808,M808:S808,Форма2[[#This Row],[19]:[22]]),"Ошибка в адресе!"))</f>
        <v>17787774.109999999</v>
      </c>
      <c r="E808" s="30" t="str">
        <f>IF(ISNUMBER('Форма 1'!Z808),ROUND('Форма 1'!$I808*VLOOKUP('Форма 1'!$G808,'Предельники 2022'!$B$4:$X$28,'Форма 1'!Z$7),2),"")</f>
        <v/>
      </c>
      <c r="F808" s="30" t="str">
        <f>IF(ISNUMBER('Форма 1'!AA808),ROUND('Форма 1'!$I808*VLOOKUP('Форма 1'!$G808,'Предельники 2022'!$B$4:$X$28,'Форма 1'!AA$7),2),"")</f>
        <v/>
      </c>
      <c r="G808" s="30" t="str">
        <f>IF(ISNUMBER('Форма 1'!AB808),ROUND('Форма 1'!$I808*VLOOKUP('Форма 1'!$G808,'Предельники 2022'!$B$4:$X$28,'Форма 1'!AB$7),2),"")</f>
        <v/>
      </c>
      <c r="H808" s="30" t="str">
        <f>IF(ISNUMBER('Форма 1'!AC808),ROUND('Форма 1'!$I808*VLOOKUP('Форма 1'!$G808,'Предельники 2022'!$B$4:$X$28,'Форма 1'!AC$7),2),"")</f>
        <v/>
      </c>
      <c r="I808" s="30" t="str">
        <f>IF(ISNUMBER('Форма 1'!AD808),ROUND('Форма 1'!$I808*VLOOKUP('Форма 1'!$G808,'Предельники 2022'!$B$4:$X$28,'Форма 1'!AD$7),2),"")</f>
        <v/>
      </c>
      <c r="J808" s="30" t="str">
        <f>IF(ISNUMBER('Форма 1'!AE808),ROUND('Форма 1'!$I808*VLOOKUP('Форма 1'!$G808,'Предельники 2022'!$B$4:$X$28,'Форма 1'!AE$7),2),"")</f>
        <v/>
      </c>
      <c r="K808" s="30" t="str">
        <f>IF(ISNUMBER('Форма 1'!AF808),ROUND('Форма 1'!$I808*VLOOKUP('Форма 1'!$G808,'Предельники 2022'!$B$4:$X$28,'Форма 1'!AF$7),2),"")</f>
        <v/>
      </c>
      <c r="L808" s="31" t="str">
        <f>IF(ISBLANK('Форма 1'!AG808),"",'Форма 1'!AG808)</f>
        <v/>
      </c>
      <c r="M808" s="32" t="str">
        <f>IF(ISBLANK('Форма 1'!AH808),"",'Форма 1'!AH808)</f>
        <v/>
      </c>
      <c r="N808" s="30" t="str">
        <f>IF(ISNUMBER('Форма 1'!AI808),ROUND('Форма 1'!$I808*VLOOKUP('Форма 1'!$G808,'Предельники 2022'!$B$4:$X$28,'Форма 1'!AI$7),2),"")</f>
        <v/>
      </c>
      <c r="O808" s="30">
        <f>IF(ISNUMBER('Форма 1'!AJ808),ROUND('Форма 1'!$I808*VLOOKUP('Форма 1'!$G808,'Предельники 2022'!$B$4:$X$28,'Форма 1'!AJ$7),2),"")</f>
        <v>15240286.74</v>
      </c>
      <c r="P808" s="30" t="str">
        <f>IF(ISNUMBER('Форма 1'!AK808),ROUND('Форма 1'!$I808*VLOOKUP('Форма 1'!$G808,'Предельники 2022'!$B$4:$X$28,'Форма 1'!AK$7),2),"")</f>
        <v/>
      </c>
      <c r="Q808" s="30" t="str">
        <f>IF(ISNUMBER('Форма 1'!AL808),ROUND('Форма 1'!$I808*VLOOKUP('Форма 1'!$G808,'Предельники 2022'!$B$4:$X$28,'Форма 1'!AL$7),2),"")</f>
        <v/>
      </c>
      <c r="R808" s="30">
        <f>IF(ISNUMBER('Форма 1'!AM808),ROUND('Форма 1'!$I808*VLOOKUP('Форма 1'!$G808,'Предельники 2022'!$B$4:$X$28,'Форма 1'!AM$7),2),"")</f>
        <v>2547487.37</v>
      </c>
      <c r="S808" s="93" t="str">
        <f t="shared" si="132"/>
        <v/>
      </c>
      <c r="T808" s="93" t="str">
        <f>IF(ISNUMBER('Форма 1'!AN808),INDEX('Предельники 2022'!$C$4:$X$28,MATCH('Форма 1'!$G808,'Предельники 2022'!$B$4:$B$28,0),MATCH(T$5,'Предельники 2022'!$C$3:$X$3,0)),"")</f>
        <v/>
      </c>
      <c r="U808" s="93" t="str">
        <f>IF(ISNUMBER('Форма 1'!AO808),INDEX('Предельники 2022'!$C$4:$X$28,MATCH('Форма 1'!$G808,'Предельники 2022'!$B$4:$B$28,0),MATCH(U$5,'Предельники 2022'!$C$3:$X$3,0)),"")</f>
        <v/>
      </c>
      <c r="V808" s="93" t="str">
        <f>IF(ISNUMBER('Форма 1'!AP808),INDEX('Предельники 2022'!$C$4:$X$28,MATCH('Форма 1'!$G808,'Предельники 2022'!$B$4:$B$28,0),MATCH(V$5,'Предельники 2022'!$C$3:$X$3,0)),"")</f>
        <v/>
      </c>
      <c r="W808" s="93" t="str">
        <f>IF(ISNUMBER('Форма 1'!AQ808),INDEX('Предельники 2022'!$C$4:$X$28,MATCH('Форма 1'!$G808,'Предельники 2022'!$B$4:$B$28,0),MATCH(W$5,'Предельники 2022'!$C$3:$X$3,0)),"")</f>
        <v/>
      </c>
      <c r="X808" s="30" t="str">
        <f>IF(ISNUMBER('Форма 1'!AR808),ROUND('Форма 1'!$I808*VLOOKUP('Форма 1'!$G808,'Предельники 2022'!$B$4:$X$28,'Форма 1'!AR$7),2),"")</f>
        <v/>
      </c>
      <c r="Y808" s="30" t="str">
        <f>IF(ISNUMBER('Форма 1'!AS808),ROUND('Форма 1'!$I808*VLOOKUP('Форма 1'!$G808,'Предельники 2022'!$B$4:$X$28,'Форма 1'!AS$7),2),"")</f>
        <v/>
      </c>
      <c r="Z808" s="30" t="str">
        <f>IF(ISNUMBER('Форма 1'!AT808),ROUND('Форма 1'!$I808*VLOOKUP('Форма 1'!$G808,'Предельники 2022'!$B$4:$X$28,'Форма 1'!AT$7),2),"")</f>
        <v/>
      </c>
      <c r="AA808" s="32"/>
      <c r="AB808" s="128">
        <f>'Форма 1'!T808</f>
        <v>46022</v>
      </c>
      <c r="AC808" s="130" t="str">
        <f>'Форма 1'!U808</f>
        <v>РО</v>
      </c>
    </row>
    <row r="809" spans="1:29" x14ac:dyDescent="0.25">
      <c r="A809" s="28">
        <f t="shared" si="131"/>
        <v>174</v>
      </c>
      <c r="B809" s="74" t="str">
        <f>IF(ISBLANK('Форма 1'!B809),"",'Форма 1'!B809)</f>
        <v>Пермский городской округ, город Пермь</v>
      </c>
      <c r="C809" s="87" t="s">
        <v>1630</v>
      </c>
      <c r="D809" s="29">
        <f>IF(ISBLANK(C809),"Введите адрес",IF(C809='Форма 1'!C809,SUM(E809:K809,M809:S809,Форма2[[#This Row],[19]:[22]]),"Ошибка в адресе!"))</f>
        <v>43510275.439999998</v>
      </c>
      <c r="E809" s="30" t="str">
        <f>IF(ISNUMBER('Форма 1'!Z809),ROUND('Форма 1'!$I809*VLOOKUP('Форма 1'!$G809,'Предельники 2022'!$B$4:$X$28,'Форма 1'!Z$7),2),"")</f>
        <v/>
      </c>
      <c r="F809" s="30" t="str">
        <f>IF(ISNUMBER('Форма 1'!AA809),ROUND('Форма 1'!$I809*VLOOKUP('Форма 1'!$G809,'Предельники 2022'!$B$4:$X$28,'Форма 1'!AA$7),2),"")</f>
        <v/>
      </c>
      <c r="G809" s="30" t="str">
        <f>IF(ISNUMBER('Форма 1'!AB809),ROUND('Форма 1'!$I809*VLOOKUP('Форма 1'!$G809,'Предельники 2022'!$B$4:$X$28,'Форма 1'!AB$7),2),"")</f>
        <v/>
      </c>
      <c r="H809" s="30" t="str">
        <f>IF(ISNUMBER('Форма 1'!AC809),ROUND('Форма 1'!$I809*VLOOKUP('Форма 1'!$G809,'Предельники 2022'!$B$4:$X$28,'Форма 1'!AC$7),2),"")</f>
        <v/>
      </c>
      <c r="I809" s="30" t="str">
        <f>IF(ISNUMBER('Форма 1'!AD809),ROUND('Форма 1'!$I809*VLOOKUP('Форма 1'!$G809,'Предельники 2022'!$B$4:$X$28,'Форма 1'!AD$7),2),"")</f>
        <v/>
      </c>
      <c r="J809" s="30" t="str">
        <f>IF(ISNUMBER('Форма 1'!AE809),ROUND('Форма 1'!$I809*VLOOKUP('Форма 1'!$G809,'Предельники 2022'!$B$4:$X$28,'Форма 1'!AE$7),2),"")</f>
        <v/>
      </c>
      <c r="K809" s="30" t="str">
        <f>IF(ISNUMBER('Форма 1'!AF809),ROUND('Форма 1'!$I809*VLOOKUP('Форма 1'!$G809,'Предельники 2022'!$B$4:$X$28,'Форма 1'!AF$7),2),"")</f>
        <v/>
      </c>
      <c r="L809" s="31">
        <f>IF(ISBLANK('Форма 1'!AG809),"",'Форма 1'!AG809)</f>
        <v>11</v>
      </c>
      <c r="M809" s="32">
        <f>IF(ISBLANK('Форма 1'!AH809),"",'Форма 1'!AH809)</f>
        <v>43510275.439999998</v>
      </c>
      <c r="N809" s="30" t="str">
        <f>IF(ISNUMBER('Форма 1'!AI809),ROUND('Форма 1'!$I809*VLOOKUP('Форма 1'!$G809,'Предельники 2022'!$B$4:$X$28,'Форма 1'!AI$7),2),"")</f>
        <v/>
      </c>
      <c r="O809" s="30" t="str">
        <f>IF(ISNUMBER('Форма 1'!AJ809),ROUND('Форма 1'!$I809*VLOOKUP('Форма 1'!$G809,'Предельники 2022'!$B$4:$X$28,'Форма 1'!AJ$7),2),"")</f>
        <v/>
      </c>
      <c r="P809" s="30" t="str">
        <f>IF(ISNUMBER('Форма 1'!AK809),ROUND('Форма 1'!$I809*VLOOKUP('Форма 1'!$G809,'Предельники 2022'!$B$4:$X$28,'Форма 1'!AK$7),2),"")</f>
        <v/>
      </c>
      <c r="Q809" s="30" t="str">
        <f>IF(ISNUMBER('Форма 1'!AL809),ROUND('Форма 1'!$I809*VLOOKUP('Форма 1'!$G809,'Предельники 2022'!$B$4:$X$28,'Форма 1'!AL$7),2),"")</f>
        <v/>
      </c>
      <c r="R809" s="30" t="str">
        <f>IF(ISNUMBER('Форма 1'!AM809),ROUND('Форма 1'!$I809*VLOOKUP('Форма 1'!$G809,'Предельники 2022'!$B$4:$X$28,'Форма 1'!AM$7),2),"")</f>
        <v/>
      </c>
      <c r="S809" s="93" t="str">
        <f t="shared" si="132"/>
        <v/>
      </c>
      <c r="T809" s="93" t="str">
        <f>IF(ISNUMBER('Форма 1'!AN809),INDEX('Предельники 2022'!$C$4:$X$28,MATCH('Форма 1'!$G809,'Предельники 2022'!$B$4:$B$28,0),MATCH(T$5,'Предельники 2022'!$C$3:$X$3,0)),"")</f>
        <v/>
      </c>
      <c r="U809" s="93" t="str">
        <f>IF(ISNUMBER('Форма 1'!AO809),INDEX('Предельники 2022'!$C$4:$X$28,MATCH('Форма 1'!$G809,'Предельники 2022'!$B$4:$B$28,0),MATCH(U$5,'Предельники 2022'!$C$3:$X$3,0)),"")</f>
        <v/>
      </c>
      <c r="V809" s="93" t="str">
        <f>IF(ISNUMBER('Форма 1'!AP809),INDEX('Предельники 2022'!$C$4:$X$28,MATCH('Форма 1'!$G809,'Предельники 2022'!$B$4:$B$28,0),MATCH(V$5,'Предельники 2022'!$C$3:$X$3,0)),"")</f>
        <v/>
      </c>
      <c r="W809" s="93" t="str">
        <f>IF(ISNUMBER('Форма 1'!AQ809),INDEX('Предельники 2022'!$C$4:$X$28,MATCH('Форма 1'!$G809,'Предельники 2022'!$B$4:$B$28,0),MATCH(W$5,'Предельники 2022'!$C$3:$X$3,0)),"")</f>
        <v/>
      </c>
      <c r="X809" s="30" t="str">
        <f>IF(ISNUMBER('Форма 1'!AR809),ROUND('Форма 1'!$I809*VLOOKUP('Форма 1'!$G809,'Предельники 2022'!$B$4:$X$28,'Форма 1'!AR$7),2),"")</f>
        <v/>
      </c>
      <c r="Y809" s="30" t="str">
        <f>IF(ISNUMBER('Форма 1'!AS809),ROUND('Форма 1'!$I809*VLOOKUP('Форма 1'!$G809,'Предельники 2022'!$B$4:$X$28,'Форма 1'!AS$7),2),"")</f>
        <v/>
      </c>
      <c r="Z809" s="30" t="str">
        <f>IF(ISNUMBER('Форма 1'!AT809),ROUND('Форма 1'!$I809*VLOOKUP('Форма 1'!$G809,'Предельники 2022'!$B$4:$X$28,'Форма 1'!AT$7),2),"")</f>
        <v/>
      </c>
      <c r="AA809" s="32"/>
      <c r="AB809" s="128">
        <f>'Форма 1'!T809</f>
        <v>46022</v>
      </c>
      <c r="AC809" s="130" t="str">
        <f>'Форма 1'!U809</f>
        <v>СС</v>
      </c>
    </row>
    <row r="810" spans="1:29" x14ac:dyDescent="0.25">
      <c r="A810" s="28">
        <f t="shared" si="131"/>
        <v>175</v>
      </c>
      <c r="B810" s="74" t="str">
        <f>IF(ISBLANK('Форма 1'!B810),"",'Форма 1'!B810)</f>
        <v>Пермский городской округ, город Пермь</v>
      </c>
      <c r="C810" s="87" t="s">
        <v>485</v>
      </c>
      <c r="D810" s="29">
        <f>IF(ISBLANK(C810),"Введите адрес",IF(C810='Форма 1'!C810,SUM(E810:K810,M810:S810,Форма2[[#This Row],[19]:[22]]),"Ошибка в адресе!"))</f>
        <v>5557017.8399999999</v>
      </c>
      <c r="E810" s="30" t="str">
        <f>IF(ISNUMBER('Форма 1'!Z810),ROUND('Форма 1'!$I810*VLOOKUP('Форма 1'!$G810,'Предельники 2022'!$B$4:$X$28,'Форма 1'!Z$7),2),"")</f>
        <v/>
      </c>
      <c r="F810" s="30" t="str">
        <f>IF(ISNUMBER('Форма 1'!AA810),ROUND('Форма 1'!$I810*VLOOKUP('Форма 1'!$G810,'Предельники 2022'!$B$4:$X$28,'Форма 1'!AA$7),2),"")</f>
        <v/>
      </c>
      <c r="G810" s="30" t="str">
        <f>IF(ISNUMBER('Форма 1'!AB810),ROUND('Форма 1'!$I810*VLOOKUP('Форма 1'!$G810,'Предельники 2022'!$B$4:$X$28,'Форма 1'!AB$7),2),"")</f>
        <v/>
      </c>
      <c r="H810" s="30" t="str">
        <f>IF(ISNUMBER('Форма 1'!AC810),ROUND('Форма 1'!$I810*VLOOKUP('Форма 1'!$G810,'Предельники 2022'!$B$4:$X$28,'Форма 1'!AC$7),2),"")</f>
        <v/>
      </c>
      <c r="I810" s="30" t="str">
        <f>IF(ISNUMBER('Форма 1'!AD810),ROUND('Форма 1'!$I810*VLOOKUP('Форма 1'!$G810,'Предельники 2022'!$B$4:$X$28,'Форма 1'!AD$7),2),"")</f>
        <v/>
      </c>
      <c r="J810" s="30" t="str">
        <f>IF(ISNUMBER('Форма 1'!AE810),ROUND('Форма 1'!$I810*VLOOKUP('Форма 1'!$G810,'Предельники 2022'!$B$4:$X$28,'Форма 1'!AE$7),2),"")</f>
        <v/>
      </c>
      <c r="K810" s="30" t="str">
        <f>IF(ISNUMBER('Форма 1'!AF810),ROUND('Форма 1'!$I810*VLOOKUP('Форма 1'!$G810,'Предельники 2022'!$B$4:$X$28,'Форма 1'!AF$7),2),"")</f>
        <v/>
      </c>
      <c r="L810" s="31">
        <f>IF(ISBLANK('Форма 1'!AG810),"",'Форма 1'!AG810)</f>
        <v>2</v>
      </c>
      <c r="M810" s="32">
        <f>IF(ISBLANK('Форма 1'!AH810),"",'Форма 1'!AH810)</f>
        <v>5557017.8399999999</v>
      </c>
      <c r="N810" s="30" t="str">
        <f>IF(ISNUMBER('Форма 1'!AI810),ROUND('Форма 1'!$I810*VLOOKUP('Форма 1'!$G810,'Предельники 2022'!$B$4:$X$28,'Форма 1'!AI$7),2),"")</f>
        <v/>
      </c>
      <c r="O810" s="30" t="str">
        <f>IF(ISNUMBER('Форма 1'!AJ810),ROUND('Форма 1'!$I810*VLOOKUP('Форма 1'!$G810,'Предельники 2022'!$B$4:$X$28,'Форма 1'!AJ$7),2),"")</f>
        <v/>
      </c>
      <c r="P810" s="30" t="str">
        <f>IF(ISNUMBER('Форма 1'!AK810),ROUND('Форма 1'!$I810*VLOOKUP('Форма 1'!$G810,'Предельники 2022'!$B$4:$X$28,'Форма 1'!AK$7),2),"")</f>
        <v/>
      </c>
      <c r="Q810" s="30" t="str">
        <f>IF(ISNUMBER('Форма 1'!AL810),ROUND('Форма 1'!$I810*VLOOKUP('Форма 1'!$G810,'Предельники 2022'!$B$4:$X$28,'Форма 1'!AL$7),2),"")</f>
        <v/>
      </c>
      <c r="R810" s="30" t="str">
        <f>IF(ISNUMBER('Форма 1'!AM810),ROUND('Форма 1'!$I810*VLOOKUP('Форма 1'!$G810,'Предельники 2022'!$B$4:$X$28,'Форма 1'!AM$7),2),"")</f>
        <v/>
      </c>
      <c r="S810" s="93" t="str">
        <f t="shared" si="132"/>
        <v/>
      </c>
      <c r="T810" s="93" t="str">
        <f>IF(ISNUMBER('Форма 1'!AN810),INDEX('Предельники 2022'!$C$4:$X$28,MATCH('Форма 1'!$G810,'Предельники 2022'!$B$4:$B$28,0),MATCH(T$5,'Предельники 2022'!$C$3:$X$3,0)),"")</f>
        <v/>
      </c>
      <c r="U810" s="93" t="str">
        <f>IF(ISNUMBER('Форма 1'!AO810),INDEX('Предельники 2022'!$C$4:$X$28,MATCH('Форма 1'!$G810,'Предельники 2022'!$B$4:$B$28,0),MATCH(U$5,'Предельники 2022'!$C$3:$X$3,0)),"")</f>
        <v/>
      </c>
      <c r="V810" s="93" t="str">
        <f>IF(ISNUMBER('Форма 1'!AP810),INDEX('Предельники 2022'!$C$4:$X$28,MATCH('Форма 1'!$G810,'Предельники 2022'!$B$4:$B$28,0),MATCH(V$5,'Предельники 2022'!$C$3:$X$3,0)),"")</f>
        <v/>
      </c>
      <c r="W810" s="93" t="str">
        <f>IF(ISNUMBER('Форма 1'!AQ810),INDEX('Предельники 2022'!$C$4:$X$28,MATCH('Форма 1'!$G810,'Предельники 2022'!$B$4:$B$28,0),MATCH(W$5,'Предельники 2022'!$C$3:$X$3,0)),"")</f>
        <v/>
      </c>
      <c r="X810" s="30" t="str">
        <f>IF(ISNUMBER('Форма 1'!AR810),ROUND('Форма 1'!$I810*VLOOKUP('Форма 1'!$G810,'Предельники 2022'!$B$4:$X$28,'Форма 1'!AR$7),2),"")</f>
        <v/>
      </c>
      <c r="Y810" s="30" t="str">
        <f>IF(ISNUMBER('Форма 1'!AS810),ROUND('Форма 1'!$I810*VLOOKUP('Форма 1'!$G810,'Предельники 2022'!$B$4:$X$28,'Форма 1'!AS$7),2),"")</f>
        <v/>
      </c>
      <c r="Z810" s="30" t="str">
        <f>IF(ISNUMBER('Форма 1'!AT810),ROUND('Форма 1'!$I810*VLOOKUP('Форма 1'!$G810,'Предельники 2022'!$B$4:$X$28,'Форма 1'!AT$7),2),"")</f>
        <v/>
      </c>
      <c r="AA810" s="32"/>
      <c r="AB810" s="128">
        <f>'Форма 1'!T810</f>
        <v>46022</v>
      </c>
      <c r="AC810" s="130" t="str">
        <f>'Форма 1'!U810</f>
        <v>СС</v>
      </c>
    </row>
    <row r="811" spans="1:29" ht="15.75" x14ac:dyDescent="0.25">
      <c r="A811" s="147">
        <f t="shared" si="131"/>
        <v>0</v>
      </c>
      <c r="B811" s="148" t="str">
        <f>IF(ISBLANK('Форма 1'!B811),"",'Форма 1'!B811)</f>
        <v/>
      </c>
      <c r="C811" s="153" t="s">
        <v>1098</v>
      </c>
      <c r="D811" s="146">
        <f>IF(ISBLANK(C811),"Введите адрес",IF(C811='Форма 1'!C811,SUM(E811:K811,M811:S811,Форма2[[#This Row],[19]:[22]]),"Ошибка в адресе!"))</f>
        <v>26153296.159999996</v>
      </c>
      <c r="E811" s="149">
        <f>SUM(E812:E815)</f>
        <v>0</v>
      </c>
      <c r="F811" s="149">
        <f t="shared" ref="F811:S811" si="133">SUM(F812:F815)</f>
        <v>8499241.4199999999</v>
      </c>
      <c r="G811" s="149">
        <f t="shared" si="133"/>
        <v>0</v>
      </c>
      <c r="H811" s="149">
        <f t="shared" si="133"/>
        <v>206850.98</v>
      </c>
      <c r="I811" s="149">
        <f t="shared" si="133"/>
        <v>0</v>
      </c>
      <c r="J811" s="149">
        <f t="shared" si="133"/>
        <v>0</v>
      </c>
      <c r="K811" s="149">
        <f t="shared" si="133"/>
        <v>0</v>
      </c>
      <c r="L811" s="155">
        <f t="shared" si="133"/>
        <v>0</v>
      </c>
      <c r="M811" s="149">
        <f t="shared" si="133"/>
        <v>0</v>
      </c>
      <c r="N811" s="149">
        <f t="shared" si="133"/>
        <v>0</v>
      </c>
      <c r="O811" s="149">
        <f t="shared" si="133"/>
        <v>17447203.759999998</v>
      </c>
      <c r="P811" s="149">
        <f t="shared" si="133"/>
        <v>0</v>
      </c>
      <c r="Q811" s="149">
        <f t="shared" si="133"/>
        <v>0</v>
      </c>
      <c r="R811" s="149">
        <f t="shared" si="133"/>
        <v>0</v>
      </c>
      <c r="S811" s="149">
        <f t="shared" si="133"/>
        <v>0</v>
      </c>
      <c r="T811" s="93" t="str">
        <f>IF(ISNUMBER('Форма 1'!AN811),INDEX('Предельники 2022'!$C$4:$X$28,MATCH('Форма 1'!$G811,'Предельники 2022'!$B$4:$B$28,0),MATCH(T$5,'Предельники 2022'!$C$3:$X$3,0)),"")</f>
        <v/>
      </c>
      <c r="U811" s="93" t="str">
        <f>IF(ISNUMBER('Форма 1'!AO811),INDEX('Предельники 2022'!$C$4:$X$28,MATCH('Форма 1'!$G811,'Предельники 2022'!$B$4:$B$28,0),MATCH(U$5,'Предельники 2022'!$C$3:$X$3,0)),"")</f>
        <v/>
      </c>
      <c r="V811" s="93" t="str">
        <f>IF(ISNUMBER('Форма 1'!AP811),INDEX('Предельники 2022'!$C$4:$X$28,MATCH('Форма 1'!$G811,'Предельники 2022'!$B$4:$B$28,0),MATCH(V$5,'Предельники 2022'!$C$3:$X$3,0)),"")</f>
        <v/>
      </c>
      <c r="W811" s="93" t="str">
        <f>IF(ISNUMBER('Форма 1'!AQ811),INDEX('Предельники 2022'!$C$4:$X$28,MATCH('Форма 1'!$G811,'Предельники 2022'!$B$4:$B$28,0),MATCH(W$5,'Предельники 2022'!$C$3:$X$3,0)),"")</f>
        <v/>
      </c>
      <c r="X811" s="149">
        <f t="shared" ref="X811:Z811" si="134">SUM(X812:X815)</f>
        <v>0</v>
      </c>
      <c r="Y811" s="149">
        <f t="shared" si="134"/>
        <v>0</v>
      </c>
      <c r="Z811" s="149">
        <f t="shared" si="134"/>
        <v>0</v>
      </c>
      <c r="AA811" s="146"/>
      <c r="AB811" s="150"/>
      <c r="AC811" s="151" t="str">
        <f>'Форма 1'!U811</f>
        <v/>
      </c>
    </row>
    <row r="812" spans="1:29" x14ac:dyDescent="0.25">
      <c r="A812" s="28">
        <f t="shared" si="131"/>
        <v>1</v>
      </c>
      <c r="B812" s="74" t="str">
        <f>IF(ISBLANK('Форма 1'!B812),"",'Форма 1'!B812)</f>
        <v>Пермский муниципальный район Пермского края</v>
      </c>
      <c r="C812" s="87" t="s">
        <v>423</v>
      </c>
      <c r="D812" s="29">
        <f>IF(ISBLANK(C812),"Введите адрес",IF(C812='Форма 1'!C812,SUM(E812:K812,M812:S812,Форма2[[#This Row],[19]:[22]]),"Ошибка в адресе!"))</f>
        <v>206850.98</v>
      </c>
      <c r="E812" s="30" t="str">
        <f>IF(ISNUMBER('Форма 1'!Z812),ROUND('Форма 1'!$I812*VLOOKUP('Форма 1'!$G812,'Предельники 2022'!$B$4:$X$28,'Форма 1'!Z$7),2),"")</f>
        <v/>
      </c>
      <c r="F812" s="30" t="str">
        <f>IF(ISNUMBER('Форма 1'!AA812),ROUND('Форма 1'!$I812*VLOOKUP('Форма 1'!$G812,'Предельники 2022'!$B$4:$X$28,'Форма 1'!AA$7),2),"")</f>
        <v/>
      </c>
      <c r="G812" s="30" t="str">
        <f>IF(ISNUMBER('Форма 1'!AB812),ROUND('Форма 1'!$I812*VLOOKUP('Форма 1'!$G812,'Предельники 2022'!$B$4:$X$28,'Форма 1'!AB$7),2),"")</f>
        <v/>
      </c>
      <c r="H812" s="30">
        <f>IF(ISNUMBER('Форма 1'!AC812),ROUND('Форма 1'!$I812*VLOOKUP('Форма 1'!$G812,'Предельники 2022'!$B$4:$X$28,'Форма 1'!AC$7),2),"")</f>
        <v>206850.98</v>
      </c>
      <c r="I812" s="30" t="str">
        <f>IF(ISNUMBER('Форма 1'!AD812),ROUND('Форма 1'!$I812*VLOOKUP('Форма 1'!$G812,'Предельники 2022'!$B$4:$X$28,'Форма 1'!AD$7),2),"")</f>
        <v/>
      </c>
      <c r="J812" s="30" t="str">
        <f>IF(ISNUMBER('Форма 1'!AE812),ROUND('Форма 1'!$I812*VLOOKUP('Форма 1'!$G812,'Предельники 2022'!$B$4:$X$28,'Форма 1'!AE$7),2),"")</f>
        <v/>
      </c>
      <c r="K812" s="30" t="str">
        <f>IF(ISNUMBER('Форма 1'!AF812),ROUND('Форма 1'!$I812*VLOOKUP('Форма 1'!$G812,'Предельники 2022'!$B$4:$X$28,'Форма 1'!AF$7),2),"")</f>
        <v/>
      </c>
      <c r="L812" s="31" t="str">
        <f>IF(ISBLANK('Форма 1'!AG812),"",'Форма 1'!AG812)</f>
        <v/>
      </c>
      <c r="M812" s="32" t="str">
        <f>IF(ISBLANK('Форма 1'!AH812),"",'Форма 1'!AH812)</f>
        <v/>
      </c>
      <c r="N812" s="30" t="str">
        <f>IF(ISNUMBER('Форма 1'!AI812),ROUND('Форма 1'!$I812*VLOOKUP('Форма 1'!$G812,'Предельники 2022'!$B$4:$X$28,'Форма 1'!AI$7),2),"")</f>
        <v/>
      </c>
      <c r="O812" s="30" t="str">
        <f>IF(ISNUMBER('Форма 1'!AJ812),ROUND('Форма 1'!$I812*VLOOKUP('Форма 1'!$G812,'Предельники 2022'!$B$4:$X$28,'Форма 1'!AJ$7),2),"")</f>
        <v/>
      </c>
      <c r="P812" s="30" t="str">
        <f>IF(ISNUMBER('Форма 1'!AK812),ROUND('Форма 1'!$I812*VLOOKUP('Форма 1'!$G812,'Предельники 2022'!$B$4:$X$28,'Форма 1'!AK$7),2),"")</f>
        <v/>
      </c>
      <c r="Q812" s="30" t="str">
        <f>IF(ISNUMBER('Форма 1'!AL812),ROUND('Форма 1'!$I812*VLOOKUP('Форма 1'!$G812,'Предельники 2022'!$B$4:$X$28,'Форма 1'!AL$7),2),"")</f>
        <v/>
      </c>
      <c r="R812" s="30" t="str">
        <f>IF(ISNUMBER('Форма 1'!AM812),ROUND('Форма 1'!$I812*VLOOKUP('Форма 1'!$G812,'Предельники 2022'!$B$4:$X$28,'Форма 1'!AM$7),2),"")</f>
        <v/>
      </c>
      <c r="S812" s="93" t="str">
        <f t="shared" si="132"/>
        <v/>
      </c>
      <c r="T812" s="93" t="str">
        <f>IF(ISNUMBER('Форма 1'!AN812),INDEX('Предельники 2022'!$C$4:$X$28,MATCH('Форма 1'!$G812,'Предельники 2022'!$B$4:$B$28,0),MATCH(T$5,'Предельники 2022'!$C$3:$X$3,0)),"")</f>
        <v/>
      </c>
      <c r="U812" s="93" t="str">
        <f>IF(ISNUMBER('Форма 1'!AO812),INDEX('Предельники 2022'!$C$4:$X$28,MATCH('Форма 1'!$G812,'Предельники 2022'!$B$4:$B$28,0),MATCH(U$5,'Предельники 2022'!$C$3:$X$3,0)),"")</f>
        <v/>
      </c>
      <c r="V812" s="93" t="str">
        <f>IF(ISNUMBER('Форма 1'!AP812),INDEX('Предельники 2022'!$C$4:$X$28,MATCH('Форма 1'!$G812,'Предельники 2022'!$B$4:$B$28,0),MATCH(V$5,'Предельники 2022'!$C$3:$X$3,0)),"")</f>
        <v/>
      </c>
      <c r="W812" s="93" t="str">
        <f>IF(ISNUMBER('Форма 1'!AQ812),INDEX('Предельники 2022'!$C$4:$X$28,MATCH('Форма 1'!$G812,'Предельники 2022'!$B$4:$B$28,0),MATCH(W$5,'Предельники 2022'!$C$3:$X$3,0)),"")</f>
        <v/>
      </c>
      <c r="X812" s="30" t="str">
        <f>IF(ISNUMBER('Форма 1'!AR812),ROUND('Форма 1'!$I812*VLOOKUP('Форма 1'!$G812,'Предельники 2022'!$B$4:$X$28,'Форма 1'!AR$7),2),"")</f>
        <v/>
      </c>
      <c r="Y812" s="30" t="str">
        <f>IF(ISNUMBER('Форма 1'!AS812),ROUND('Форма 1'!$I812*VLOOKUP('Форма 1'!$G812,'Предельники 2022'!$B$4:$X$28,'Форма 1'!AS$7),2),"")</f>
        <v/>
      </c>
      <c r="Z812" s="30" t="str">
        <f>IF(ISNUMBER('Форма 1'!AT812),ROUND('Форма 1'!$I812*VLOOKUP('Форма 1'!$G812,'Предельники 2022'!$B$4:$X$28,'Форма 1'!AT$7),2),"")</f>
        <v/>
      </c>
      <c r="AA812" s="32"/>
      <c r="AB812" s="128">
        <f>'Форма 1'!T812</f>
        <v>46022</v>
      </c>
      <c r="AC812" s="130" t="str">
        <f>'Форма 1'!U812</f>
        <v>РО</v>
      </c>
    </row>
    <row r="813" spans="1:29" x14ac:dyDescent="0.25">
      <c r="A813" s="28">
        <f t="shared" si="131"/>
        <v>2</v>
      </c>
      <c r="B813" s="74" t="str">
        <f>IF(ISBLANK('Форма 1'!B813),"",'Форма 1'!B813)</f>
        <v>Пермский муниципальный район Пермского края</v>
      </c>
      <c r="C813" s="87" t="s">
        <v>1692</v>
      </c>
      <c r="D813" s="29">
        <f>IF(ISBLANK(C813),"Введите адрес",IF(C813='Форма 1'!C813,SUM(E813:K813,M813:S813,Форма2[[#This Row],[19]:[22]]),"Ошибка в адресе!"))</f>
        <v>3144330.14</v>
      </c>
      <c r="E813" s="30" t="str">
        <f>IF(ISNUMBER('Форма 1'!Z813),ROUND('Форма 1'!$I813*VLOOKUP('Форма 1'!$G813,'Предельники 2022'!$B$4:$X$28,'Форма 1'!Z$7),2),"")</f>
        <v/>
      </c>
      <c r="F813" s="30" t="str">
        <f>IF(ISNUMBER('Форма 1'!AA813),ROUND('Форма 1'!$I813*VLOOKUP('Форма 1'!$G813,'Предельники 2022'!$B$4:$X$28,'Форма 1'!AA$7),2),"")</f>
        <v/>
      </c>
      <c r="G813" s="30" t="str">
        <f>IF(ISNUMBER('Форма 1'!AB813),ROUND('Форма 1'!$I813*VLOOKUP('Форма 1'!$G813,'Предельники 2022'!$B$4:$X$28,'Форма 1'!AB$7),2),"")</f>
        <v/>
      </c>
      <c r="H813" s="30" t="str">
        <f>IF(ISNUMBER('Форма 1'!AC813),ROUND('Форма 1'!$I813*VLOOKUP('Форма 1'!$G813,'Предельники 2022'!$B$4:$X$28,'Форма 1'!AC$7),2),"")</f>
        <v/>
      </c>
      <c r="I813" s="30" t="str">
        <f>IF(ISNUMBER('Форма 1'!AD813),ROUND('Форма 1'!$I813*VLOOKUP('Форма 1'!$G813,'Предельники 2022'!$B$4:$X$28,'Форма 1'!AD$7),2),"")</f>
        <v/>
      </c>
      <c r="J813" s="30" t="str">
        <f>IF(ISNUMBER('Форма 1'!AE813),ROUND('Форма 1'!$I813*VLOOKUP('Форма 1'!$G813,'Предельники 2022'!$B$4:$X$28,'Форма 1'!AE$7),2),"")</f>
        <v/>
      </c>
      <c r="K813" s="30" t="str">
        <f>IF(ISNUMBER('Форма 1'!AF813),ROUND('Форма 1'!$I813*VLOOKUP('Форма 1'!$G813,'Предельники 2022'!$B$4:$X$28,'Форма 1'!AF$7),2),"")</f>
        <v/>
      </c>
      <c r="L813" s="31" t="str">
        <f>IF(ISBLANK('Форма 1'!AG813),"",'Форма 1'!AG813)</f>
        <v/>
      </c>
      <c r="M813" s="32" t="str">
        <f>IF(ISBLANK('Форма 1'!AH813),"",'Форма 1'!AH813)</f>
        <v/>
      </c>
      <c r="N813" s="30" t="str">
        <f>IF(ISNUMBER('Форма 1'!AI813),ROUND('Форма 1'!$I813*VLOOKUP('Форма 1'!$G813,'Предельники 2022'!$B$4:$X$28,'Форма 1'!AI$7),2),"")</f>
        <v/>
      </c>
      <c r="O813" s="30">
        <f>IF(ISNUMBER('Форма 1'!AJ813),ROUND('Форма 1'!$I813*VLOOKUP('Форма 1'!$G813,'Предельники 2022'!$B$4:$X$28,'Форма 1'!AJ$7),2),"")</f>
        <v>3144330.14</v>
      </c>
      <c r="P813" s="30" t="str">
        <f>IF(ISNUMBER('Форма 1'!AK813),ROUND('Форма 1'!$I813*VLOOKUP('Форма 1'!$G813,'Предельники 2022'!$B$4:$X$28,'Форма 1'!AK$7),2),"")</f>
        <v/>
      </c>
      <c r="Q813" s="30" t="str">
        <f>IF(ISNUMBER('Форма 1'!AL813),ROUND('Форма 1'!$I813*VLOOKUP('Форма 1'!$G813,'Предельники 2022'!$B$4:$X$28,'Форма 1'!AL$7),2),"")</f>
        <v/>
      </c>
      <c r="R813" s="30" t="str">
        <f>IF(ISNUMBER('Форма 1'!AM813),ROUND('Форма 1'!$I813*VLOOKUP('Форма 1'!$G813,'Предельники 2022'!$B$4:$X$28,'Форма 1'!AM$7),2),"")</f>
        <v/>
      </c>
      <c r="S813" s="93" t="str">
        <f t="shared" si="132"/>
        <v/>
      </c>
      <c r="T813" s="93" t="str">
        <f>IF(ISNUMBER('Форма 1'!AN813),INDEX('Предельники 2022'!$C$4:$X$28,MATCH('Форма 1'!$G813,'Предельники 2022'!$B$4:$B$28,0),MATCH(T$5,'Предельники 2022'!$C$3:$X$3,0)),"")</f>
        <v/>
      </c>
      <c r="U813" s="93" t="str">
        <f>IF(ISNUMBER('Форма 1'!AO813),INDEX('Предельники 2022'!$C$4:$X$28,MATCH('Форма 1'!$G813,'Предельники 2022'!$B$4:$B$28,0),MATCH(U$5,'Предельники 2022'!$C$3:$X$3,0)),"")</f>
        <v/>
      </c>
      <c r="V813" s="93" t="str">
        <f>IF(ISNUMBER('Форма 1'!AP813),INDEX('Предельники 2022'!$C$4:$X$28,MATCH('Форма 1'!$G813,'Предельники 2022'!$B$4:$B$28,0),MATCH(V$5,'Предельники 2022'!$C$3:$X$3,0)),"")</f>
        <v/>
      </c>
      <c r="W813" s="93" t="str">
        <f>IF(ISNUMBER('Форма 1'!AQ813),INDEX('Предельники 2022'!$C$4:$X$28,MATCH('Форма 1'!$G813,'Предельники 2022'!$B$4:$B$28,0),MATCH(W$5,'Предельники 2022'!$C$3:$X$3,0)),"")</f>
        <v/>
      </c>
      <c r="X813" s="30" t="str">
        <f>IF(ISNUMBER('Форма 1'!AR813),ROUND('Форма 1'!$I813*VLOOKUP('Форма 1'!$G813,'Предельники 2022'!$B$4:$X$28,'Форма 1'!AR$7),2),"")</f>
        <v/>
      </c>
      <c r="Y813" s="30" t="str">
        <f>IF(ISNUMBER('Форма 1'!AS813),ROUND('Форма 1'!$I813*VLOOKUP('Форма 1'!$G813,'Предельники 2022'!$B$4:$X$28,'Форма 1'!AS$7),2),"")</f>
        <v/>
      </c>
      <c r="Z813" s="30" t="str">
        <f>IF(ISNUMBER('Форма 1'!AT813),ROUND('Форма 1'!$I813*VLOOKUP('Форма 1'!$G813,'Предельники 2022'!$B$4:$X$28,'Форма 1'!AT$7),2),"")</f>
        <v/>
      </c>
      <c r="AA813" s="32"/>
      <c r="AB813" s="128">
        <f>'Форма 1'!T813</f>
        <v>46022</v>
      </c>
      <c r="AC813" s="130" t="str">
        <f>'Форма 1'!U813</f>
        <v>РО</v>
      </c>
    </row>
    <row r="814" spans="1:29" x14ac:dyDescent="0.25">
      <c r="A814" s="28">
        <f t="shared" si="131"/>
        <v>3</v>
      </c>
      <c r="B814" s="74" t="str">
        <f>IF(ISBLANK('Форма 1'!B814),"",'Форма 1'!B814)</f>
        <v>Пермский муниципальный район Пермского края</v>
      </c>
      <c r="C814" s="87" t="s">
        <v>384</v>
      </c>
      <c r="D814" s="29">
        <f>IF(ISBLANK(C814),"Введите адрес",IF(C814='Форма 1'!C814,SUM(E814:K814,M814:S814,Форма2[[#This Row],[19]:[22]]),"Ошибка в адресе!"))</f>
        <v>8499241.4199999999</v>
      </c>
      <c r="E814" s="30" t="str">
        <f>IF(ISNUMBER('Форма 1'!Z814),ROUND('Форма 1'!$I814*VLOOKUP('Форма 1'!$G814,'Предельники 2022'!$B$4:$X$28,'Форма 1'!Z$7),2),"")</f>
        <v/>
      </c>
      <c r="F814" s="30">
        <f>IF(ISNUMBER('Форма 1'!AA814),ROUND('Форма 1'!$I814*VLOOKUP('Форма 1'!$G814,'Предельники 2022'!$B$4:$X$28,'Форма 1'!AA$7),2),"")</f>
        <v>8499241.4199999999</v>
      </c>
      <c r="G814" s="30" t="str">
        <f>IF(ISNUMBER('Форма 1'!AB814),ROUND('Форма 1'!$I814*VLOOKUP('Форма 1'!$G814,'Предельники 2022'!$B$4:$X$28,'Форма 1'!AB$7),2),"")</f>
        <v/>
      </c>
      <c r="H814" s="30" t="str">
        <f>IF(ISNUMBER('Форма 1'!AC814),ROUND('Форма 1'!$I814*VLOOKUP('Форма 1'!$G814,'Предельники 2022'!$B$4:$X$28,'Форма 1'!AC$7),2),"")</f>
        <v/>
      </c>
      <c r="I814" s="30" t="str">
        <f>IF(ISNUMBER('Форма 1'!AD814),ROUND('Форма 1'!$I814*VLOOKUP('Форма 1'!$G814,'Предельники 2022'!$B$4:$X$28,'Форма 1'!AD$7),2),"")</f>
        <v/>
      </c>
      <c r="J814" s="30" t="str">
        <f>IF(ISNUMBER('Форма 1'!AE814),ROUND('Форма 1'!$I814*VLOOKUP('Форма 1'!$G814,'Предельники 2022'!$B$4:$X$28,'Форма 1'!AE$7),2),"")</f>
        <v/>
      </c>
      <c r="K814" s="30" t="str">
        <f>IF(ISNUMBER('Форма 1'!AF814),ROUND('Форма 1'!$I814*VLOOKUP('Форма 1'!$G814,'Предельники 2022'!$B$4:$X$28,'Форма 1'!AF$7),2),"")</f>
        <v/>
      </c>
      <c r="L814" s="31" t="str">
        <f>IF(ISBLANK('Форма 1'!AG814),"",'Форма 1'!AG814)</f>
        <v/>
      </c>
      <c r="M814" s="32" t="str">
        <f>IF(ISBLANK('Форма 1'!AH814),"",'Форма 1'!AH814)</f>
        <v/>
      </c>
      <c r="N814" s="30" t="str">
        <f>IF(ISNUMBER('Форма 1'!AI814),ROUND('Форма 1'!$I814*VLOOKUP('Форма 1'!$G814,'Предельники 2022'!$B$4:$X$28,'Форма 1'!AI$7),2),"")</f>
        <v/>
      </c>
      <c r="O814" s="30" t="str">
        <f>IF(ISNUMBER('Форма 1'!AJ814),ROUND('Форма 1'!$I814*VLOOKUP('Форма 1'!$G814,'Предельники 2022'!$B$4:$X$28,'Форма 1'!AJ$7),2),"")</f>
        <v/>
      </c>
      <c r="P814" s="30" t="str">
        <f>IF(ISNUMBER('Форма 1'!AK814),ROUND('Форма 1'!$I814*VLOOKUP('Форма 1'!$G814,'Предельники 2022'!$B$4:$X$28,'Форма 1'!AK$7),2),"")</f>
        <v/>
      </c>
      <c r="Q814" s="30" t="str">
        <f>IF(ISNUMBER('Форма 1'!AL814),ROUND('Форма 1'!$I814*VLOOKUP('Форма 1'!$G814,'Предельники 2022'!$B$4:$X$28,'Форма 1'!AL$7),2),"")</f>
        <v/>
      </c>
      <c r="R814" s="30" t="str">
        <f>IF(ISNUMBER('Форма 1'!AM814),ROUND('Форма 1'!$I814*VLOOKUP('Форма 1'!$G814,'Предельники 2022'!$B$4:$X$28,'Форма 1'!AM$7),2),"")</f>
        <v/>
      </c>
      <c r="S814" s="93" t="str">
        <f t="shared" si="132"/>
        <v/>
      </c>
      <c r="T814" s="93" t="str">
        <f>IF(ISNUMBER('Форма 1'!AN814),INDEX('Предельники 2022'!$C$4:$X$28,MATCH('Форма 1'!$G814,'Предельники 2022'!$B$4:$B$28,0),MATCH(T$5,'Предельники 2022'!$C$3:$X$3,0)),"")</f>
        <v/>
      </c>
      <c r="U814" s="93" t="str">
        <f>IF(ISNUMBER('Форма 1'!AO814),INDEX('Предельники 2022'!$C$4:$X$28,MATCH('Форма 1'!$G814,'Предельники 2022'!$B$4:$B$28,0),MATCH(U$5,'Предельники 2022'!$C$3:$X$3,0)),"")</f>
        <v/>
      </c>
      <c r="V814" s="93" t="str">
        <f>IF(ISNUMBER('Форма 1'!AP814),INDEX('Предельники 2022'!$C$4:$X$28,MATCH('Форма 1'!$G814,'Предельники 2022'!$B$4:$B$28,0),MATCH(V$5,'Предельники 2022'!$C$3:$X$3,0)),"")</f>
        <v/>
      </c>
      <c r="W814" s="93" t="str">
        <f>IF(ISNUMBER('Форма 1'!AQ814),INDEX('Предельники 2022'!$C$4:$X$28,MATCH('Форма 1'!$G814,'Предельники 2022'!$B$4:$B$28,0),MATCH(W$5,'Предельники 2022'!$C$3:$X$3,0)),"")</f>
        <v/>
      </c>
      <c r="X814" s="30" t="str">
        <f>IF(ISNUMBER('Форма 1'!AR814),ROUND('Форма 1'!$I814*VLOOKUP('Форма 1'!$G814,'Предельники 2022'!$B$4:$X$28,'Форма 1'!AR$7),2),"")</f>
        <v/>
      </c>
      <c r="Y814" s="30" t="str">
        <f>IF(ISNUMBER('Форма 1'!AS814),ROUND('Форма 1'!$I814*VLOOKUP('Форма 1'!$G814,'Предельники 2022'!$B$4:$X$28,'Форма 1'!AS$7),2),"")</f>
        <v/>
      </c>
      <c r="Z814" s="30" t="str">
        <f>IF(ISNUMBER('Форма 1'!AT814),ROUND('Форма 1'!$I814*VLOOKUP('Форма 1'!$G814,'Предельники 2022'!$B$4:$X$28,'Форма 1'!AT$7),2),"")</f>
        <v/>
      </c>
      <c r="AA814" s="32"/>
      <c r="AB814" s="128">
        <f>'Форма 1'!T814</f>
        <v>46022</v>
      </c>
      <c r="AC814" s="130" t="str">
        <f>'Форма 1'!U814</f>
        <v>РО</v>
      </c>
    </row>
    <row r="815" spans="1:29" x14ac:dyDescent="0.25">
      <c r="A815" s="28">
        <f t="shared" si="131"/>
        <v>4</v>
      </c>
      <c r="B815" s="74" t="str">
        <f>IF(ISBLANK('Форма 1'!B815),"",'Форма 1'!B815)</f>
        <v>Пермский муниципальный район Пермского края</v>
      </c>
      <c r="C815" s="87" t="s">
        <v>547</v>
      </c>
      <c r="D815" s="29">
        <f>IF(ISBLANK(C815),"Введите адрес",IF(C815='Форма 1'!C815,SUM(E815:K815,M815:S815,Форма2[[#This Row],[19]:[22]]),"Ошибка в адресе!"))</f>
        <v>14302873.619999999</v>
      </c>
      <c r="E815" s="30" t="str">
        <f>IF(ISNUMBER('Форма 1'!Z815),ROUND('Форма 1'!$I815*VLOOKUP('Форма 1'!$G815,'Предельники 2022'!$B$4:$X$28,'Форма 1'!Z$7),2),"")</f>
        <v/>
      </c>
      <c r="F815" s="30" t="str">
        <f>IF(ISNUMBER('Форма 1'!AA815),ROUND('Форма 1'!$I815*VLOOKUP('Форма 1'!$G815,'Предельники 2022'!$B$4:$X$28,'Форма 1'!AA$7),2),"")</f>
        <v/>
      </c>
      <c r="G815" s="30" t="str">
        <f>IF(ISNUMBER('Форма 1'!AB815),ROUND('Форма 1'!$I815*VLOOKUP('Форма 1'!$G815,'Предельники 2022'!$B$4:$X$28,'Форма 1'!AB$7),2),"")</f>
        <v/>
      </c>
      <c r="H815" s="30" t="str">
        <f>IF(ISNUMBER('Форма 1'!AC815),ROUND('Форма 1'!$I815*VLOOKUP('Форма 1'!$G815,'Предельники 2022'!$B$4:$X$28,'Форма 1'!AC$7),2),"")</f>
        <v/>
      </c>
      <c r="I815" s="30" t="str">
        <f>IF(ISNUMBER('Форма 1'!AD815),ROUND('Форма 1'!$I815*VLOOKUP('Форма 1'!$G815,'Предельники 2022'!$B$4:$X$28,'Форма 1'!AD$7),2),"")</f>
        <v/>
      </c>
      <c r="J815" s="30" t="str">
        <f>IF(ISNUMBER('Форма 1'!AE815),ROUND('Форма 1'!$I815*VLOOKUP('Форма 1'!$G815,'Предельники 2022'!$B$4:$X$28,'Форма 1'!AE$7),2),"")</f>
        <v/>
      </c>
      <c r="K815" s="30" t="str">
        <f>IF(ISNUMBER('Форма 1'!AF815),ROUND('Форма 1'!$I815*VLOOKUP('Форма 1'!$G815,'Предельники 2022'!$B$4:$X$28,'Форма 1'!AF$7),2),"")</f>
        <v/>
      </c>
      <c r="L815" s="31" t="str">
        <f>IF(ISBLANK('Форма 1'!AG815),"",'Форма 1'!AG815)</f>
        <v/>
      </c>
      <c r="M815" s="32" t="str">
        <f>IF(ISBLANK('Форма 1'!AH815),"",'Форма 1'!AH815)</f>
        <v/>
      </c>
      <c r="N815" s="30" t="str">
        <f>IF(ISNUMBER('Форма 1'!AI815),ROUND('Форма 1'!$I815*VLOOKUP('Форма 1'!$G815,'Предельники 2022'!$B$4:$X$28,'Форма 1'!AI$7),2),"")</f>
        <v/>
      </c>
      <c r="O815" s="30">
        <f>IF(ISNUMBER('Форма 1'!AJ815),ROUND('Форма 1'!$I815*VLOOKUP('Форма 1'!$G815,'Предельники 2022'!$B$4:$X$28,'Форма 1'!AJ$7),2),"")</f>
        <v>14302873.619999999</v>
      </c>
      <c r="P815" s="30" t="str">
        <f>IF(ISNUMBER('Форма 1'!AK815),ROUND('Форма 1'!$I815*VLOOKUP('Форма 1'!$G815,'Предельники 2022'!$B$4:$X$28,'Форма 1'!AK$7),2),"")</f>
        <v/>
      </c>
      <c r="Q815" s="30" t="str">
        <f>IF(ISNUMBER('Форма 1'!AL815),ROUND('Форма 1'!$I815*VLOOKUP('Форма 1'!$G815,'Предельники 2022'!$B$4:$X$28,'Форма 1'!AL$7),2),"")</f>
        <v/>
      </c>
      <c r="R815" s="30" t="str">
        <f>IF(ISNUMBER('Форма 1'!AM815),ROUND('Форма 1'!$I815*VLOOKUP('Форма 1'!$G815,'Предельники 2022'!$B$4:$X$28,'Форма 1'!AM$7),2),"")</f>
        <v/>
      </c>
      <c r="S815" s="93" t="str">
        <f t="shared" si="132"/>
        <v/>
      </c>
      <c r="T815" s="93" t="str">
        <f>IF(ISNUMBER('Форма 1'!AN815),INDEX('Предельники 2022'!$C$4:$X$28,MATCH('Форма 1'!$G815,'Предельники 2022'!$B$4:$B$28,0),MATCH(T$5,'Предельники 2022'!$C$3:$X$3,0)),"")</f>
        <v/>
      </c>
      <c r="U815" s="93" t="str">
        <f>IF(ISNUMBER('Форма 1'!AO815),INDEX('Предельники 2022'!$C$4:$X$28,MATCH('Форма 1'!$G815,'Предельники 2022'!$B$4:$B$28,0),MATCH(U$5,'Предельники 2022'!$C$3:$X$3,0)),"")</f>
        <v/>
      </c>
      <c r="V815" s="93" t="str">
        <f>IF(ISNUMBER('Форма 1'!AP815),INDEX('Предельники 2022'!$C$4:$X$28,MATCH('Форма 1'!$G815,'Предельники 2022'!$B$4:$B$28,0),MATCH(V$5,'Предельники 2022'!$C$3:$X$3,0)),"")</f>
        <v/>
      </c>
      <c r="W815" s="93" t="str">
        <f>IF(ISNUMBER('Форма 1'!AQ815),INDEX('Предельники 2022'!$C$4:$X$28,MATCH('Форма 1'!$G815,'Предельники 2022'!$B$4:$B$28,0),MATCH(W$5,'Предельники 2022'!$C$3:$X$3,0)),"")</f>
        <v/>
      </c>
      <c r="X815" s="30" t="str">
        <f>IF(ISNUMBER('Форма 1'!AR815),ROUND('Форма 1'!$I815*VLOOKUP('Форма 1'!$G815,'Предельники 2022'!$B$4:$X$28,'Форма 1'!AR$7),2),"")</f>
        <v/>
      </c>
      <c r="Y815" s="30" t="str">
        <f>IF(ISNUMBER('Форма 1'!AS815),ROUND('Форма 1'!$I815*VLOOKUP('Форма 1'!$G815,'Предельники 2022'!$B$4:$X$28,'Форма 1'!AS$7),2),"")</f>
        <v/>
      </c>
      <c r="Z815" s="30" t="str">
        <f>IF(ISNUMBER('Форма 1'!AT815),ROUND('Форма 1'!$I815*VLOOKUP('Форма 1'!$G815,'Предельники 2022'!$B$4:$X$28,'Форма 1'!AT$7),2),"")</f>
        <v/>
      </c>
      <c r="AA815" s="32"/>
      <c r="AB815" s="128">
        <f>'Форма 1'!T815</f>
        <v>46022</v>
      </c>
      <c r="AC815" s="130" t="str">
        <f>'Форма 1'!U815</f>
        <v>РО</v>
      </c>
    </row>
    <row r="816" spans="1:29" ht="15.75" x14ac:dyDescent="0.25">
      <c r="A816" s="147">
        <f>IF(NOT(ISERROR("Пермского края"=MID(C816,FIND("Пермского края",C816),14)))=$C$1,0,IF(NOT(ISERROR("город Пермь"=MID(C816,FIND("город Пермь",C816),11)))=$C$1,0,IF(NOT(ISERROR("Итого"=MID(C816,FIND("Итого",C816),5)))=$C$1,0,IF(NOT(ISERROR("Всего"=MID(C816,FIND("Всего",C816),5)))=$C$1,0,#REF!+1))))</f>
        <v>0</v>
      </c>
      <c r="B816" s="148" t="str">
        <f>IF(ISBLANK('Форма 1'!B816),"",'Форма 1'!B816)</f>
        <v/>
      </c>
      <c r="C816" s="153" t="s">
        <v>1099</v>
      </c>
      <c r="D816" s="146">
        <f>IF(ISBLANK(C816),"Введите адрес",IF(C816='Форма 1'!C816,SUM(E816:K816,M816:S816,Форма2[[#This Row],[19]:[22]]),"Ошибка в адресе!"))</f>
        <v>115549460.10000001</v>
      </c>
      <c r="E816" s="149">
        <f>SUM(E817:E823)</f>
        <v>2634370.7400000002</v>
      </c>
      <c r="F816" s="149">
        <f t="shared" ref="F816:S816" si="135">SUM(F817:F823)</f>
        <v>25197554.329999998</v>
      </c>
      <c r="G816" s="149">
        <f t="shared" si="135"/>
        <v>0</v>
      </c>
      <c r="H816" s="149">
        <f t="shared" si="135"/>
        <v>3077933.09</v>
      </c>
      <c r="I816" s="149">
        <f t="shared" si="135"/>
        <v>6740275.5899999999</v>
      </c>
      <c r="J816" s="149">
        <f t="shared" si="135"/>
        <v>7051478.5700000003</v>
      </c>
      <c r="K816" s="149">
        <f t="shared" si="135"/>
        <v>0</v>
      </c>
      <c r="L816" s="155">
        <f t="shared" si="135"/>
        <v>0</v>
      </c>
      <c r="M816" s="149">
        <f t="shared" si="135"/>
        <v>0</v>
      </c>
      <c r="N816" s="149">
        <f t="shared" si="135"/>
        <v>70159367.359999999</v>
      </c>
      <c r="O816" s="149">
        <f t="shared" si="135"/>
        <v>0</v>
      </c>
      <c r="P816" s="149">
        <f t="shared" si="135"/>
        <v>0</v>
      </c>
      <c r="Q816" s="149">
        <f t="shared" si="135"/>
        <v>0</v>
      </c>
      <c r="R816" s="149">
        <f t="shared" si="135"/>
        <v>688480.42</v>
      </c>
      <c r="S816" s="149">
        <f t="shared" si="135"/>
        <v>0</v>
      </c>
      <c r="T816" s="93" t="str">
        <f>IF(ISNUMBER('Форма 1'!AN816),INDEX('Предельники 2022'!$C$4:$X$28,MATCH('Форма 1'!$G816,'Предельники 2022'!$B$4:$B$28,0),MATCH(T$5,'Предельники 2022'!$C$3:$X$3,0)),"")</f>
        <v/>
      </c>
      <c r="U816" s="93" t="str">
        <f>IF(ISNUMBER('Форма 1'!AO816),INDEX('Предельники 2022'!$C$4:$X$28,MATCH('Форма 1'!$G816,'Предельники 2022'!$B$4:$B$28,0),MATCH(U$5,'Предельники 2022'!$C$3:$X$3,0)),"")</f>
        <v/>
      </c>
      <c r="V816" s="93" t="str">
        <f>IF(ISNUMBER('Форма 1'!AP816),INDEX('Предельники 2022'!$C$4:$X$28,MATCH('Форма 1'!$G816,'Предельники 2022'!$B$4:$B$28,0),MATCH(V$5,'Предельники 2022'!$C$3:$X$3,0)),"")</f>
        <v/>
      </c>
      <c r="W816" s="93" t="str">
        <f>IF(ISNUMBER('Форма 1'!AQ816),INDEX('Предельники 2022'!$C$4:$X$28,MATCH('Форма 1'!$G816,'Предельники 2022'!$B$4:$B$28,0),MATCH(W$5,'Предельники 2022'!$C$3:$X$3,0)),"")</f>
        <v/>
      </c>
      <c r="X816" s="149">
        <f t="shared" ref="X816:Z816" si="136">SUM(X817:X823)</f>
        <v>0</v>
      </c>
      <c r="Y816" s="149">
        <f t="shared" si="136"/>
        <v>0</v>
      </c>
      <c r="Z816" s="149">
        <f t="shared" si="136"/>
        <v>0</v>
      </c>
      <c r="AA816" s="146"/>
      <c r="AB816" s="150"/>
      <c r="AC816" s="151" t="str">
        <f>'Форма 1'!U816</f>
        <v/>
      </c>
    </row>
    <row r="817" spans="1:29" x14ac:dyDescent="0.25">
      <c r="A817" s="28">
        <f t="shared" si="131"/>
        <v>1</v>
      </c>
      <c r="B817" s="74" t="str">
        <f>IF(ISBLANK('Форма 1'!B817),"",'Форма 1'!B817)</f>
        <v>Соликамский городской округ Пермского края</v>
      </c>
      <c r="C817" s="87" t="s">
        <v>403</v>
      </c>
      <c r="D817" s="29">
        <f>IF(ISBLANK(C817),"Введите адрес",IF(C817='Форма 1'!C817,SUM(E817:K817,M817:S817,Форма2[[#This Row],[19]:[22]]),"Ошибка в адресе!"))</f>
        <v>14888972.639999999</v>
      </c>
      <c r="E817" s="30" t="str">
        <f>IF(ISNUMBER('Форма 1'!Z817),ROUND('Форма 1'!$I817*VLOOKUP('Форма 1'!$G817,'Предельники 2022'!$B$4:$X$28,'Форма 1'!Z$7),2),"")</f>
        <v/>
      </c>
      <c r="F817" s="30">
        <f>IF(ISNUMBER('Форма 1'!AA817),ROUND('Форма 1'!$I817*VLOOKUP('Форма 1'!$G817,'Предельники 2022'!$B$4:$X$28,'Форма 1'!AA$7),2),"")</f>
        <v>12585468.289999999</v>
      </c>
      <c r="G817" s="30" t="str">
        <f>IF(ISNUMBER('Форма 1'!AB817),ROUND('Форма 1'!$I817*VLOOKUP('Форма 1'!$G817,'Предельники 2022'!$B$4:$X$28,'Форма 1'!AB$7),2),"")</f>
        <v/>
      </c>
      <c r="H817" s="30" t="str">
        <f>IF(ISNUMBER('Форма 1'!AC817),ROUND('Форма 1'!$I817*VLOOKUP('Форма 1'!$G817,'Предельники 2022'!$B$4:$X$28,'Форма 1'!AC$7),2),"")</f>
        <v/>
      </c>
      <c r="I817" s="30" t="str">
        <f>IF(ISNUMBER('Форма 1'!AD817),ROUND('Форма 1'!$I817*VLOOKUP('Форма 1'!$G817,'Предельники 2022'!$B$4:$X$28,'Форма 1'!AD$7),2),"")</f>
        <v/>
      </c>
      <c r="J817" s="30">
        <f>IF(ISNUMBER('Форма 1'!AE817),ROUND('Форма 1'!$I817*VLOOKUP('Форма 1'!$G817,'Предельники 2022'!$B$4:$X$28,'Форма 1'!AE$7),2),"")</f>
        <v>2303504.35</v>
      </c>
      <c r="K817" s="30" t="str">
        <f>IF(ISNUMBER('Форма 1'!AF817),ROUND('Форма 1'!$I817*VLOOKUP('Форма 1'!$G817,'Предельники 2022'!$B$4:$X$28,'Форма 1'!AF$7),2),"")</f>
        <v/>
      </c>
      <c r="L817" s="31" t="str">
        <f>IF(ISBLANK('Форма 1'!AG817),"",'Форма 1'!AG817)</f>
        <v/>
      </c>
      <c r="M817" s="32" t="str">
        <f>IF(ISBLANK('Форма 1'!AH817),"",'Форма 1'!AH817)</f>
        <v/>
      </c>
      <c r="N817" s="30" t="str">
        <f>IF(ISNUMBER('Форма 1'!AI817),ROUND('Форма 1'!$I817*VLOOKUP('Форма 1'!$G817,'Предельники 2022'!$B$4:$X$28,'Форма 1'!AI$7),2),"")</f>
        <v/>
      </c>
      <c r="O817" s="30" t="str">
        <f>IF(ISNUMBER('Форма 1'!AJ817),ROUND('Форма 1'!$I817*VLOOKUP('Форма 1'!$G817,'Предельники 2022'!$B$4:$X$28,'Форма 1'!AJ$7),2),"")</f>
        <v/>
      </c>
      <c r="P817" s="30" t="str">
        <f>IF(ISNUMBER('Форма 1'!AK817),ROUND('Форма 1'!$I817*VLOOKUP('Форма 1'!$G817,'Предельники 2022'!$B$4:$X$28,'Форма 1'!AK$7),2),"")</f>
        <v/>
      </c>
      <c r="Q817" s="30" t="str">
        <f>IF(ISNUMBER('Форма 1'!AL817),ROUND('Форма 1'!$I817*VLOOKUP('Форма 1'!$G817,'Предельники 2022'!$B$4:$X$28,'Форма 1'!AL$7),2),"")</f>
        <v/>
      </c>
      <c r="R817" s="30" t="str">
        <f>IF(ISNUMBER('Форма 1'!AM817),ROUND('Форма 1'!$I817*VLOOKUP('Форма 1'!$G817,'Предельники 2022'!$B$4:$X$28,'Форма 1'!AM$7),2),"")</f>
        <v/>
      </c>
      <c r="S817" s="93" t="str">
        <f t="shared" si="132"/>
        <v/>
      </c>
      <c r="T817" s="93" t="str">
        <f>IF(ISNUMBER('Форма 1'!AN817),INDEX('Предельники 2022'!$C$4:$X$28,MATCH('Форма 1'!$G817,'Предельники 2022'!$B$4:$B$28,0),MATCH(T$5,'Предельники 2022'!$C$3:$X$3,0)),"")</f>
        <v/>
      </c>
      <c r="U817" s="93" t="str">
        <f>IF(ISNUMBER('Форма 1'!AO817),INDEX('Предельники 2022'!$C$4:$X$28,MATCH('Форма 1'!$G817,'Предельники 2022'!$B$4:$B$28,0),MATCH(U$5,'Предельники 2022'!$C$3:$X$3,0)),"")</f>
        <v/>
      </c>
      <c r="V817" s="93" t="str">
        <f>IF(ISNUMBER('Форма 1'!AP817),INDEX('Предельники 2022'!$C$4:$X$28,MATCH('Форма 1'!$G817,'Предельники 2022'!$B$4:$B$28,0),MATCH(V$5,'Предельники 2022'!$C$3:$X$3,0)),"")</f>
        <v/>
      </c>
      <c r="W817" s="93" t="str">
        <f>IF(ISNUMBER('Форма 1'!AQ817),INDEX('Предельники 2022'!$C$4:$X$28,MATCH('Форма 1'!$G817,'Предельники 2022'!$B$4:$B$28,0),MATCH(W$5,'Предельники 2022'!$C$3:$X$3,0)),"")</f>
        <v/>
      </c>
      <c r="X817" s="30" t="str">
        <f>IF(ISNUMBER('Форма 1'!AR817),ROUND('Форма 1'!$I817*VLOOKUP('Форма 1'!$G817,'Предельники 2022'!$B$4:$X$28,'Форма 1'!AR$7),2),"")</f>
        <v/>
      </c>
      <c r="Y817" s="30" t="str">
        <f>IF(ISNUMBER('Форма 1'!AS817),ROUND('Форма 1'!$I817*VLOOKUP('Форма 1'!$G817,'Предельники 2022'!$B$4:$X$28,'Форма 1'!AS$7),2),"")</f>
        <v/>
      </c>
      <c r="Z817" s="30" t="str">
        <f>IF(ISNUMBER('Форма 1'!AT817),ROUND('Форма 1'!$I817*VLOOKUP('Форма 1'!$G817,'Предельники 2022'!$B$4:$X$28,'Форма 1'!AT$7),2),"")</f>
        <v/>
      </c>
      <c r="AA817" s="32"/>
      <c r="AB817" s="128">
        <f>'Форма 1'!T817</f>
        <v>46022</v>
      </c>
      <c r="AC817" s="130" t="str">
        <f>'Форма 1'!U817</f>
        <v>РО</v>
      </c>
    </row>
    <row r="818" spans="1:29" x14ac:dyDescent="0.25">
      <c r="A818" s="28">
        <f t="shared" ref="A818:A877" si="137">IF(NOT(ISERROR("Пермского края"=MID(C818,FIND("Пермского края",C818),14)))=$C$1,0,IF(NOT(ISERROR("город Пермь"=MID(C818,FIND("город Пермь",C818),11)))=$C$1,0,IF(NOT(ISERROR("Итого"=MID(C818,FIND("Итого",C818),5)))=$C$1,0,IF(NOT(ISERROR("Всего"=MID(C818,FIND("Всего",C818),5)))=$C$1,0,A817+1))))</f>
        <v>2</v>
      </c>
      <c r="B818" s="74" t="str">
        <f>IF(ISBLANK('Форма 1'!B818),"",'Форма 1'!B818)</f>
        <v>Соликамский городской округ Пермского края</v>
      </c>
      <c r="C818" s="87" t="s">
        <v>525</v>
      </c>
      <c r="D818" s="29">
        <f>IF(ISBLANK(C818),"Введите адрес",IF(C818='Форма 1'!C818,SUM(E818:K818,M818:S818,Форма2[[#This Row],[19]:[22]]),"Ошибка в адресе!"))</f>
        <v>14311736.210000001</v>
      </c>
      <c r="E818" s="30" t="str">
        <f>IF(ISNUMBER('Форма 1'!Z818),ROUND('Форма 1'!$I818*VLOOKUP('Форма 1'!$G818,'Предельники 2022'!$B$4:$X$28,'Форма 1'!Z$7),2),"")</f>
        <v/>
      </c>
      <c r="F818" s="30" t="str">
        <f>IF(ISNUMBER('Форма 1'!AA818),ROUND('Форма 1'!$I818*VLOOKUP('Форма 1'!$G818,'Предельники 2022'!$B$4:$X$28,'Форма 1'!AA$7),2),"")</f>
        <v/>
      </c>
      <c r="G818" s="30" t="str">
        <f>IF(ISNUMBER('Форма 1'!AB818),ROUND('Форма 1'!$I818*VLOOKUP('Форма 1'!$G818,'Предельники 2022'!$B$4:$X$28,'Форма 1'!AB$7),2),"")</f>
        <v/>
      </c>
      <c r="H818" s="30" t="str">
        <f>IF(ISNUMBER('Форма 1'!AC818),ROUND('Форма 1'!$I818*VLOOKUP('Форма 1'!$G818,'Предельники 2022'!$B$4:$X$28,'Форма 1'!AC$7),2),"")</f>
        <v/>
      </c>
      <c r="I818" s="30" t="str">
        <f>IF(ISNUMBER('Форма 1'!AD818),ROUND('Форма 1'!$I818*VLOOKUP('Форма 1'!$G818,'Предельники 2022'!$B$4:$X$28,'Форма 1'!AD$7),2),"")</f>
        <v/>
      </c>
      <c r="J818" s="30" t="str">
        <f>IF(ISNUMBER('Форма 1'!AE818),ROUND('Форма 1'!$I818*VLOOKUP('Форма 1'!$G818,'Предельники 2022'!$B$4:$X$28,'Форма 1'!AE$7),2),"")</f>
        <v/>
      </c>
      <c r="K818" s="30" t="str">
        <f>IF(ISNUMBER('Форма 1'!AF818),ROUND('Форма 1'!$I818*VLOOKUP('Форма 1'!$G818,'Предельники 2022'!$B$4:$X$28,'Форма 1'!AF$7),2),"")</f>
        <v/>
      </c>
      <c r="L818" s="31" t="str">
        <f>IF(ISBLANK('Форма 1'!AG818),"",'Форма 1'!AG818)</f>
        <v/>
      </c>
      <c r="M818" s="32" t="str">
        <f>IF(ISBLANK('Форма 1'!AH818),"",'Форма 1'!AH818)</f>
        <v/>
      </c>
      <c r="N818" s="30">
        <f>IF(ISNUMBER('Форма 1'!AI818),ROUND('Форма 1'!$I818*VLOOKUP('Форма 1'!$G818,'Предельники 2022'!$B$4:$X$28,'Форма 1'!AI$7),2),"")</f>
        <v>14311736.210000001</v>
      </c>
      <c r="O818" s="30" t="str">
        <f>IF(ISNUMBER('Форма 1'!AJ818),ROUND('Форма 1'!$I818*VLOOKUP('Форма 1'!$G818,'Предельники 2022'!$B$4:$X$28,'Форма 1'!AJ$7),2),"")</f>
        <v/>
      </c>
      <c r="P818" s="30" t="str">
        <f>IF(ISNUMBER('Форма 1'!AK818),ROUND('Форма 1'!$I818*VLOOKUP('Форма 1'!$G818,'Предельники 2022'!$B$4:$X$28,'Форма 1'!AK$7),2),"")</f>
        <v/>
      </c>
      <c r="Q818" s="30" t="str">
        <f>IF(ISNUMBER('Форма 1'!AL818),ROUND('Форма 1'!$I818*VLOOKUP('Форма 1'!$G818,'Предельники 2022'!$B$4:$X$28,'Форма 1'!AL$7),2),"")</f>
        <v/>
      </c>
      <c r="R818" s="30" t="str">
        <f>IF(ISNUMBER('Форма 1'!AM818),ROUND('Форма 1'!$I818*VLOOKUP('Форма 1'!$G818,'Предельники 2022'!$B$4:$X$28,'Форма 1'!AM$7),2),"")</f>
        <v/>
      </c>
      <c r="S818" s="93" t="str">
        <f t="shared" ref="S818:S877" si="138">IF(SUM(T818:W818)=0,"",SUM(T818:W818))</f>
        <v/>
      </c>
      <c r="T818" s="93" t="str">
        <f>IF(ISNUMBER('Форма 1'!AN818),INDEX('Предельники 2022'!$C$4:$X$28,MATCH('Форма 1'!$G818,'Предельники 2022'!$B$4:$B$28,0),MATCH(T$5,'Предельники 2022'!$C$3:$X$3,0)),"")</f>
        <v/>
      </c>
      <c r="U818" s="93" t="str">
        <f>IF(ISNUMBER('Форма 1'!AO818),INDEX('Предельники 2022'!$C$4:$X$28,MATCH('Форма 1'!$G818,'Предельники 2022'!$B$4:$B$28,0),MATCH(U$5,'Предельники 2022'!$C$3:$X$3,0)),"")</f>
        <v/>
      </c>
      <c r="V818" s="93" t="str">
        <f>IF(ISNUMBER('Форма 1'!AP818),INDEX('Предельники 2022'!$C$4:$X$28,MATCH('Форма 1'!$G818,'Предельники 2022'!$B$4:$B$28,0),MATCH(V$5,'Предельники 2022'!$C$3:$X$3,0)),"")</f>
        <v/>
      </c>
      <c r="W818" s="93" t="str">
        <f>IF(ISNUMBER('Форма 1'!AQ818),INDEX('Предельники 2022'!$C$4:$X$28,MATCH('Форма 1'!$G818,'Предельники 2022'!$B$4:$B$28,0),MATCH(W$5,'Предельники 2022'!$C$3:$X$3,0)),"")</f>
        <v/>
      </c>
      <c r="X818" s="30" t="str">
        <f>IF(ISNUMBER('Форма 1'!AR818),ROUND('Форма 1'!$I818*VLOOKUP('Форма 1'!$G818,'Предельники 2022'!$B$4:$X$28,'Форма 1'!AR$7),2),"")</f>
        <v/>
      </c>
      <c r="Y818" s="30" t="str">
        <f>IF(ISNUMBER('Форма 1'!AS818),ROUND('Форма 1'!$I818*VLOOKUP('Форма 1'!$G818,'Предельники 2022'!$B$4:$X$28,'Форма 1'!AS$7),2),"")</f>
        <v/>
      </c>
      <c r="Z818" s="30" t="str">
        <f>IF(ISNUMBER('Форма 1'!AT818),ROUND('Форма 1'!$I818*VLOOKUP('Форма 1'!$G818,'Предельники 2022'!$B$4:$X$28,'Форма 1'!AT$7),2),"")</f>
        <v/>
      </c>
      <c r="AA818" s="32"/>
      <c r="AB818" s="128">
        <f>'Форма 1'!T818</f>
        <v>46022</v>
      </c>
      <c r="AC818" s="130" t="str">
        <f>'Форма 1'!U818</f>
        <v>СС</v>
      </c>
    </row>
    <row r="819" spans="1:29" x14ac:dyDescent="0.25">
      <c r="A819" s="28">
        <f t="shared" si="137"/>
        <v>3</v>
      </c>
      <c r="B819" s="74" t="str">
        <f>IF(ISBLANK('Форма 1'!B819),"",'Форма 1'!B819)</f>
        <v>Соликамский городской округ Пермского края</v>
      </c>
      <c r="C819" s="87" t="s">
        <v>53</v>
      </c>
      <c r="D819" s="29">
        <f>IF(ISBLANK(C819),"Введите адрес",IF(C819='Форма 1'!C819,SUM(E819:K819,M819:S819,Форма2[[#This Row],[19]:[22]]),"Ошибка в адресе!"))</f>
        <v>24170241.289999999</v>
      </c>
      <c r="E819" s="30" t="str">
        <f>IF(ISNUMBER('Форма 1'!Z819),ROUND('Форма 1'!$I819*VLOOKUP('Форма 1'!$G819,'Предельники 2022'!$B$4:$X$28,'Форма 1'!Z$7),2),"")</f>
        <v/>
      </c>
      <c r="F819" s="30" t="str">
        <f>IF(ISNUMBER('Форма 1'!AA819),ROUND('Форма 1'!$I819*VLOOKUP('Форма 1'!$G819,'Предельники 2022'!$B$4:$X$28,'Форма 1'!AA$7),2),"")</f>
        <v/>
      </c>
      <c r="G819" s="30" t="str">
        <f>IF(ISNUMBER('Форма 1'!AB819),ROUND('Форма 1'!$I819*VLOOKUP('Форма 1'!$G819,'Предельники 2022'!$B$4:$X$28,'Форма 1'!AB$7),2),"")</f>
        <v/>
      </c>
      <c r="H819" s="30">
        <f>IF(ISNUMBER('Форма 1'!AC819),ROUND('Форма 1'!$I819*VLOOKUP('Форма 1'!$G819,'Предельники 2022'!$B$4:$X$28,'Форма 1'!AC$7),2),"")</f>
        <v>777495.2</v>
      </c>
      <c r="I819" s="30">
        <f>IF(ISNUMBER('Форма 1'!AD819),ROUND('Форма 1'!$I819*VLOOKUP('Форма 1'!$G819,'Предельники 2022'!$B$4:$X$28,'Форма 1'!AD$7),2),"")</f>
        <v>2397906.2400000002</v>
      </c>
      <c r="J819" s="30">
        <f>IF(ISNUMBER('Форма 1'!AE819),ROUND('Форма 1'!$I819*VLOOKUP('Форма 1'!$G819,'Предельники 2022'!$B$4:$X$28,'Форма 1'!AE$7),2),"")</f>
        <v>1326686.97</v>
      </c>
      <c r="K819" s="30" t="str">
        <f>IF(ISNUMBER('Форма 1'!AF819),ROUND('Форма 1'!$I819*VLOOKUP('Форма 1'!$G819,'Предельники 2022'!$B$4:$X$28,'Форма 1'!AF$7),2),"")</f>
        <v/>
      </c>
      <c r="L819" s="31" t="str">
        <f>IF(ISBLANK('Форма 1'!AG819),"",'Форма 1'!AG819)</f>
        <v/>
      </c>
      <c r="M819" s="32" t="str">
        <f>IF(ISBLANK('Форма 1'!AH819),"",'Форма 1'!AH819)</f>
        <v/>
      </c>
      <c r="N819" s="30">
        <f>IF(ISNUMBER('Форма 1'!AI819),ROUND('Форма 1'!$I819*VLOOKUP('Форма 1'!$G819,'Предельники 2022'!$B$4:$X$28,'Форма 1'!AI$7),2),"")</f>
        <v>19668152.879999999</v>
      </c>
      <c r="O819" s="30" t="str">
        <f>IF(ISNUMBER('Форма 1'!AJ819),ROUND('Форма 1'!$I819*VLOOKUP('Форма 1'!$G819,'Предельники 2022'!$B$4:$X$28,'Форма 1'!AJ$7),2),"")</f>
        <v/>
      </c>
      <c r="P819" s="30" t="str">
        <f>IF(ISNUMBER('Форма 1'!AK819),ROUND('Форма 1'!$I819*VLOOKUP('Форма 1'!$G819,'Предельники 2022'!$B$4:$X$28,'Форма 1'!AK$7),2),"")</f>
        <v/>
      </c>
      <c r="Q819" s="30" t="str">
        <f>IF(ISNUMBER('Форма 1'!AL819),ROUND('Форма 1'!$I819*VLOOKUP('Форма 1'!$G819,'Предельники 2022'!$B$4:$X$28,'Форма 1'!AL$7),2),"")</f>
        <v/>
      </c>
      <c r="R819" s="30" t="str">
        <f>IF(ISNUMBER('Форма 1'!AM819),ROUND('Форма 1'!$I819*VLOOKUP('Форма 1'!$G819,'Предельники 2022'!$B$4:$X$28,'Форма 1'!AM$7),2),"")</f>
        <v/>
      </c>
      <c r="S819" s="93" t="str">
        <f t="shared" si="138"/>
        <v/>
      </c>
      <c r="T819" s="93" t="str">
        <f>IF(ISNUMBER('Форма 1'!AN819),INDEX('Предельники 2022'!$C$4:$X$28,MATCH('Форма 1'!$G819,'Предельники 2022'!$B$4:$B$28,0),MATCH(T$5,'Предельники 2022'!$C$3:$X$3,0)),"")</f>
        <v/>
      </c>
      <c r="U819" s="93" t="str">
        <f>IF(ISNUMBER('Форма 1'!AO819),INDEX('Предельники 2022'!$C$4:$X$28,MATCH('Форма 1'!$G819,'Предельники 2022'!$B$4:$B$28,0),MATCH(U$5,'Предельники 2022'!$C$3:$X$3,0)),"")</f>
        <v/>
      </c>
      <c r="V819" s="93" t="str">
        <f>IF(ISNUMBER('Форма 1'!AP819),INDEX('Предельники 2022'!$C$4:$X$28,MATCH('Форма 1'!$G819,'Предельники 2022'!$B$4:$B$28,0),MATCH(V$5,'Предельники 2022'!$C$3:$X$3,0)),"")</f>
        <v/>
      </c>
      <c r="W819" s="93" t="str">
        <f>IF(ISNUMBER('Форма 1'!AQ819),INDEX('Предельники 2022'!$C$4:$X$28,MATCH('Форма 1'!$G819,'Предельники 2022'!$B$4:$B$28,0),MATCH(W$5,'Предельники 2022'!$C$3:$X$3,0)),"")</f>
        <v/>
      </c>
      <c r="X819" s="30" t="str">
        <f>IF(ISNUMBER('Форма 1'!AR819),ROUND('Форма 1'!$I819*VLOOKUP('Форма 1'!$G819,'Предельники 2022'!$B$4:$X$28,'Форма 1'!AR$7),2),"")</f>
        <v/>
      </c>
      <c r="Y819" s="30" t="str">
        <f>IF(ISNUMBER('Форма 1'!AS819),ROUND('Форма 1'!$I819*VLOOKUP('Форма 1'!$G819,'Предельники 2022'!$B$4:$X$28,'Форма 1'!AS$7),2),"")</f>
        <v/>
      </c>
      <c r="Z819" s="30" t="str">
        <f>IF(ISNUMBER('Форма 1'!AT819),ROUND('Форма 1'!$I819*VLOOKUP('Форма 1'!$G819,'Предельники 2022'!$B$4:$X$28,'Форма 1'!AT$7),2),"")</f>
        <v/>
      </c>
      <c r="AA819" s="32"/>
      <c r="AB819" s="128">
        <f>'Форма 1'!T819</f>
        <v>46022</v>
      </c>
      <c r="AC819" s="130" t="str">
        <f>'Форма 1'!U819</f>
        <v>РО</v>
      </c>
    </row>
    <row r="820" spans="1:29" x14ac:dyDescent="0.25">
      <c r="A820" s="28">
        <f t="shared" si="137"/>
        <v>4</v>
      </c>
      <c r="B820" s="74" t="str">
        <f>IF(ISBLANK('Форма 1'!B820),"",'Форма 1'!B820)</f>
        <v>Соликамский городской округ Пермского края</v>
      </c>
      <c r="C820" s="87" t="s">
        <v>1691</v>
      </c>
      <c r="D820" s="29">
        <f>IF(ISBLANK(C820),"Введите адрес",IF(C820='Форма 1'!C820,SUM(E820:K820,M820:S820,Форма2[[#This Row],[19]:[22]]),"Ошибка в адресе!"))</f>
        <v>13347082.220000001</v>
      </c>
      <c r="E820" s="30" t="str">
        <f>IF(ISNUMBER('Форма 1'!Z820),ROUND('Форма 1'!$I820*VLOOKUP('Форма 1'!$G820,'Предельники 2022'!$B$4:$X$28,'Форма 1'!Z$7),2),"")</f>
        <v/>
      </c>
      <c r="F820" s="30" t="str">
        <f>IF(ISNUMBER('Форма 1'!AA820),ROUND('Форма 1'!$I820*VLOOKUP('Форма 1'!$G820,'Предельники 2022'!$B$4:$X$28,'Форма 1'!AA$7),2),"")</f>
        <v/>
      </c>
      <c r="G820" s="30" t="str">
        <f>IF(ISNUMBER('Форма 1'!AB820),ROUND('Форма 1'!$I820*VLOOKUP('Форма 1'!$G820,'Предельники 2022'!$B$4:$X$28,'Форма 1'!AB$7),2),"")</f>
        <v/>
      </c>
      <c r="H820" s="30" t="str">
        <f>IF(ISNUMBER('Форма 1'!AC820),ROUND('Форма 1'!$I820*VLOOKUP('Форма 1'!$G820,'Предельники 2022'!$B$4:$X$28,'Форма 1'!AC$7),2),"")</f>
        <v/>
      </c>
      <c r="I820" s="30" t="str">
        <f>IF(ISNUMBER('Форма 1'!AD820),ROUND('Форма 1'!$I820*VLOOKUP('Форма 1'!$G820,'Предельники 2022'!$B$4:$X$28,'Форма 1'!AD$7),2),"")</f>
        <v/>
      </c>
      <c r="J820" s="30" t="str">
        <f>IF(ISNUMBER('Форма 1'!AE820),ROUND('Форма 1'!$I820*VLOOKUP('Форма 1'!$G820,'Предельники 2022'!$B$4:$X$28,'Форма 1'!AE$7),2),"")</f>
        <v/>
      </c>
      <c r="K820" s="30" t="str">
        <f>IF(ISNUMBER('Форма 1'!AF820),ROUND('Форма 1'!$I820*VLOOKUP('Форма 1'!$G820,'Предельники 2022'!$B$4:$X$28,'Форма 1'!AF$7),2),"")</f>
        <v/>
      </c>
      <c r="L820" s="31" t="str">
        <f>IF(ISBLANK('Форма 1'!AG820),"",'Форма 1'!AG820)</f>
        <v/>
      </c>
      <c r="M820" s="32" t="str">
        <f>IF(ISBLANK('Форма 1'!AH820),"",'Форма 1'!AH820)</f>
        <v/>
      </c>
      <c r="N820" s="30">
        <f>IF(ISNUMBER('Форма 1'!AI820),ROUND('Форма 1'!$I820*VLOOKUP('Форма 1'!$G820,'Предельники 2022'!$B$4:$X$28,'Форма 1'!AI$7),2),"")</f>
        <v>13347082.220000001</v>
      </c>
      <c r="O820" s="30" t="str">
        <f>IF(ISNUMBER('Форма 1'!AJ820),ROUND('Форма 1'!$I820*VLOOKUP('Форма 1'!$G820,'Предельники 2022'!$B$4:$X$28,'Форма 1'!AJ$7),2),"")</f>
        <v/>
      </c>
      <c r="P820" s="30" t="str">
        <f>IF(ISNUMBER('Форма 1'!AK820),ROUND('Форма 1'!$I820*VLOOKUP('Форма 1'!$G820,'Предельники 2022'!$B$4:$X$28,'Форма 1'!AK$7),2),"")</f>
        <v/>
      </c>
      <c r="Q820" s="30" t="str">
        <f>IF(ISNUMBER('Форма 1'!AL820),ROUND('Форма 1'!$I820*VLOOKUP('Форма 1'!$G820,'Предельники 2022'!$B$4:$X$28,'Форма 1'!AL$7),2),"")</f>
        <v/>
      </c>
      <c r="R820" s="30" t="str">
        <f>IF(ISNUMBER('Форма 1'!AM820),ROUND('Форма 1'!$I820*VLOOKUP('Форма 1'!$G820,'Предельники 2022'!$B$4:$X$28,'Форма 1'!AM$7),2),"")</f>
        <v/>
      </c>
      <c r="S820" s="93" t="str">
        <f t="shared" si="138"/>
        <v/>
      </c>
      <c r="T820" s="93" t="str">
        <f>IF(ISNUMBER('Форма 1'!AN820),INDEX('Предельники 2022'!$C$4:$X$28,MATCH('Форма 1'!$G820,'Предельники 2022'!$B$4:$B$28,0),MATCH(T$5,'Предельники 2022'!$C$3:$X$3,0)),"")</f>
        <v/>
      </c>
      <c r="U820" s="93" t="str">
        <f>IF(ISNUMBER('Форма 1'!AO820),INDEX('Предельники 2022'!$C$4:$X$28,MATCH('Форма 1'!$G820,'Предельники 2022'!$B$4:$B$28,0),MATCH(U$5,'Предельники 2022'!$C$3:$X$3,0)),"")</f>
        <v/>
      </c>
      <c r="V820" s="93" t="str">
        <f>IF(ISNUMBER('Форма 1'!AP820),INDEX('Предельники 2022'!$C$4:$X$28,MATCH('Форма 1'!$G820,'Предельники 2022'!$B$4:$B$28,0),MATCH(V$5,'Предельники 2022'!$C$3:$X$3,0)),"")</f>
        <v/>
      </c>
      <c r="W820" s="93" t="str">
        <f>IF(ISNUMBER('Форма 1'!AQ820),INDEX('Предельники 2022'!$C$4:$X$28,MATCH('Форма 1'!$G820,'Предельники 2022'!$B$4:$B$28,0),MATCH(W$5,'Предельники 2022'!$C$3:$X$3,0)),"")</f>
        <v/>
      </c>
      <c r="X820" s="30" t="str">
        <f>IF(ISNUMBER('Форма 1'!AR820),ROUND('Форма 1'!$I820*VLOOKUP('Форма 1'!$G820,'Предельники 2022'!$B$4:$X$28,'Форма 1'!AR$7),2),"")</f>
        <v/>
      </c>
      <c r="Y820" s="30" t="str">
        <f>IF(ISNUMBER('Форма 1'!AS820),ROUND('Форма 1'!$I820*VLOOKUP('Форма 1'!$G820,'Предельники 2022'!$B$4:$X$28,'Форма 1'!AS$7),2),"")</f>
        <v/>
      </c>
      <c r="Z820" s="30" t="str">
        <f>IF(ISNUMBER('Форма 1'!AT820),ROUND('Форма 1'!$I820*VLOOKUP('Форма 1'!$G820,'Предельники 2022'!$B$4:$X$28,'Форма 1'!AT$7),2),"")</f>
        <v/>
      </c>
      <c r="AA820" s="32"/>
      <c r="AB820" s="128">
        <f>'Форма 1'!T820</f>
        <v>46022</v>
      </c>
      <c r="AC820" s="130" t="str">
        <f>'Форма 1'!U820</f>
        <v>РО</v>
      </c>
    </row>
    <row r="821" spans="1:29" x14ac:dyDescent="0.25">
      <c r="A821" s="28">
        <f t="shared" si="137"/>
        <v>5</v>
      </c>
      <c r="B821" s="74" t="str">
        <f>IF(ISBLANK('Форма 1'!B821),"",'Форма 1'!B821)</f>
        <v>Соликамский городской округ Пермского края</v>
      </c>
      <c r="C821" s="87" t="s">
        <v>357</v>
      </c>
      <c r="D821" s="29">
        <f>IF(ISBLANK(C821),"Введите адрес",IF(C821='Форма 1'!C821,SUM(E821:K821,M821:S821,Форма2[[#This Row],[19]:[22]]),"Ошибка в адресе!"))</f>
        <v>46377822.840000004</v>
      </c>
      <c r="E821" s="30">
        <f>IF(ISNUMBER('Форма 1'!Z821),ROUND('Форма 1'!$I821*VLOOKUP('Форма 1'!$G821,'Предельники 2022'!$B$4:$X$28,'Форма 1'!Z$7),2),"")</f>
        <v>2634370.7400000002</v>
      </c>
      <c r="F821" s="30">
        <f>IF(ISNUMBER('Форма 1'!AA821),ROUND('Форма 1'!$I821*VLOOKUP('Форма 1'!$G821,'Предельники 2022'!$B$4:$X$28,'Форма 1'!AA$7),2),"")</f>
        <v>12612086.039999999</v>
      </c>
      <c r="G821" s="30" t="str">
        <f>IF(ISNUMBER('Форма 1'!AB821),ROUND('Форма 1'!$I821*VLOOKUP('Форма 1'!$G821,'Предельники 2022'!$B$4:$X$28,'Форма 1'!AB$7),2),"")</f>
        <v/>
      </c>
      <c r="H821" s="30">
        <f>IF(ISNUMBER('Форма 1'!AC821),ROUND('Форма 1'!$I821*VLOOKUP('Форма 1'!$G821,'Предельники 2022'!$B$4:$X$28,'Форма 1'!AC$7),2),"")</f>
        <v>1648224.49</v>
      </c>
      <c r="I821" s="30">
        <f>IF(ISNUMBER('Форма 1'!AD821),ROUND('Форма 1'!$I821*VLOOKUP('Форма 1'!$G821,'Предельники 2022'!$B$4:$X$28,'Форма 1'!AD$7),2),"")</f>
        <v>4342369.3499999996</v>
      </c>
      <c r="J821" s="30">
        <f>IF(ISNUMBER('Форма 1'!AE821),ROUND('Форма 1'!$I821*VLOOKUP('Форма 1'!$G821,'Предельники 2022'!$B$4:$X$28,'Форма 1'!AE$7),2),"")</f>
        <v>2308376.17</v>
      </c>
      <c r="K821" s="30" t="str">
        <f>IF(ISNUMBER('Форма 1'!AF821),ROUND('Форма 1'!$I821*VLOOKUP('Форма 1'!$G821,'Предельники 2022'!$B$4:$X$28,'Форма 1'!AF$7),2),"")</f>
        <v/>
      </c>
      <c r="L821" s="31" t="str">
        <f>IF(ISBLANK('Форма 1'!AG821),"",'Форма 1'!AG821)</f>
        <v/>
      </c>
      <c r="M821" s="32" t="str">
        <f>IF(ISBLANK('Форма 1'!AH821),"",'Форма 1'!AH821)</f>
        <v/>
      </c>
      <c r="N821" s="30">
        <f>IF(ISNUMBER('Форма 1'!AI821),ROUND('Форма 1'!$I821*VLOOKUP('Форма 1'!$G821,'Предельники 2022'!$B$4:$X$28,'Форма 1'!AI$7),2),"")</f>
        <v>22832396.050000001</v>
      </c>
      <c r="O821" s="30" t="str">
        <f>IF(ISNUMBER('Форма 1'!AJ821),ROUND('Форма 1'!$I821*VLOOKUP('Форма 1'!$G821,'Предельники 2022'!$B$4:$X$28,'Форма 1'!AJ$7),2),"")</f>
        <v/>
      </c>
      <c r="P821" s="30" t="str">
        <f>IF(ISNUMBER('Форма 1'!AK821),ROUND('Форма 1'!$I821*VLOOKUP('Форма 1'!$G821,'Предельники 2022'!$B$4:$X$28,'Форма 1'!AK$7),2),"")</f>
        <v/>
      </c>
      <c r="Q821" s="30" t="str">
        <f>IF(ISNUMBER('Форма 1'!AL821),ROUND('Форма 1'!$I821*VLOOKUP('Форма 1'!$G821,'Предельники 2022'!$B$4:$X$28,'Форма 1'!AL$7),2),"")</f>
        <v/>
      </c>
      <c r="R821" s="30" t="str">
        <f>IF(ISNUMBER('Форма 1'!AM821),ROUND('Форма 1'!$I821*VLOOKUP('Форма 1'!$G821,'Предельники 2022'!$B$4:$X$28,'Форма 1'!AM$7),2),"")</f>
        <v/>
      </c>
      <c r="S821" s="93" t="str">
        <f t="shared" si="138"/>
        <v/>
      </c>
      <c r="T821" s="93" t="str">
        <f>IF(ISNUMBER('Форма 1'!AN821),INDEX('Предельники 2022'!$C$4:$X$28,MATCH('Форма 1'!$G821,'Предельники 2022'!$B$4:$B$28,0),MATCH(T$5,'Предельники 2022'!$C$3:$X$3,0)),"")</f>
        <v/>
      </c>
      <c r="U821" s="93" t="str">
        <f>IF(ISNUMBER('Форма 1'!AO821),INDEX('Предельники 2022'!$C$4:$X$28,MATCH('Форма 1'!$G821,'Предельники 2022'!$B$4:$B$28,0),MATCH(U$5,'Предельники 2022'!$C$3:$X$3,0)),"")</f>
        <v/>
      </c>
      <c r="V821" s="93" t="str">
        <f>IF(ISNUMBER('Форма 1'!AP821),INDEX('Предельники 2022'!$C$4:$X$28,MATCH('Форма 1'!$G821,'Предельники 2022'!$B$4:$B$28,0),MATCH(V$5,'Предельники 2022'!$C$3:$X$3,0)),"")</f>
        <v/>
      </c>
      <c r="W821" s="93" t="str">
        <f>IF(ISNUMBER('Форма 1'!AQ821),INDEX('Предельники 2022'!$C$4:$X$28,MATCH('Форма 1'!$G821,'Предельники 2022'!$B$4:$B$28,0),MATCH(W$5,'Предельники 2022'!$C$3:$X$3,0)),"")</f>
        <v/>
      </c>
      <c r="X821" s="30" t="str">
        <f>IF(ISNUMBER('Форма 1'!AR821),ROUND('Форма 1'!$I821*VLOOKUP('Форма 1'!$G821,'Предельники 2022'!$B$4:$X$28,'Форма 1'!AR$7),2),"")</f>
        <v/>
      </c>
      <c r="Y821" s="30" t="str">
        <f>IF(ISNUMBER('Форма 1'!AS821),ROUND('Форма 1'!$I821*VLOOKUP('Форма 1'!$G821,'Предельники 2022'!$B$4:$X$28,'Форма 1'!AS$7),2),"")</f>
        <v/>
      </c>
      <c r="Z821" s="30" t="str">
        <f>IF(ISNUMBER('Форма 1'!AT821),ROUND('Форма 1'!$I821*VLOOKUP('Форма 1'!$G821,'Предельники 2022'!$B$4:$X$28,'Форма 1'!AT$7),2),"")</f>
        <v/>
      </c>
      <c r="AA821" s="32"/>
      <c r="AB821" s="128">
        <f>'Форма 1'!T821</f>
        <v>46022</v>
      </c>
      <c r="AC821" s="130" t="str">
        <f>'Форма 1'!U821</f>
        <v>РО</v>
      </c>
    </row>
    <row r="822" spans="1:29" x14ac:dyDescent="0.25">
      <c r="A822" s="28">
        <f t="shared" si="137"/>
        <v>6</v>
      </c>
      <c r="B822" s="74" t="str">
        <f>IF(ISBLANK('Форма 1'!B822),"",'Форма 1'!B822)</f>
        <v>Соликамский городской округ Пермского края</v>
      </c>
      <c r="C822" s="87" t="s">
        <v>277</v>
      </c>
      <c r="D822" s="29">
        <f>IF(ISBLANK(C822),"Введите адрес",IF(C822='Форма 1'!C822,SUM(E822:K822,M822:S822,Форма2[[#This Row],[19]:[22]]),"Ошибка в адресе!"))</f>
        <v>1765124.48</v>
      </c>
      <c r="E822" s="30" t="str">
        <f>IF(ISNUMBER('Форма 1'!Z822),ROUND('Форма 1'!$I822*VLOOKUP('Форма 1'!$G822,'Предельники 2022'!$B$4:$X$28,'Форма 1'!Z$7),2),"")</f>
        <v/>
      </c>
      <c r="F822" s="30" t="str">
        <f>IF(ISNUMBER('Форма 1'!AA822),ROUND('Форма 1'!$I822*VLOOKUP('Форма 1'!$G822,'Предельники 2022'!$B$4:$X$28,'Форма 1'!AA$7),2),"")</f>
        <v/>
      </c>
      <c r="G822" s="30" t="str">
        <f>IF(ISNUMBER('Форма 1'!AB822),ROUND('Форма 1'!$I822*VLOOKUP('Форма 1'!$G822,'Предельники 2022'!$B$4:$X$28,'Форма 1'!AB$7),2),"")</f>
        <v/>
      </c>
      <c r="H822" s="30">
        <f>IF(ISNUMBER('Форма 1'!AC822),ROUND('Форма 1'!$I822*VLOOKUP('Форма 1'!$G822,'Предельники 2022'!$B$4:$X$28,'Форма 1'!AC$7),2),"")</f>
        <v>652213.4</v>
      </c>
      <c r="I822" s="30" t="str">
        <f>IF(ISNUMBER('Форма 1'!AD822),ROUND('Форма 1'!$I822*VLOOKUP('Форма 1'!$G822,'Предельники 2022'!$B$4:$X$28,'Форма 1'!AD$7),2),"")</f>
        <v/>
      </c>
      <c r="J822" s="30">
        <f>IF(ISNUMBER('Форма 1'!AE822),ROUND('Форма 1'!$I822*VLOOKUP('Форма 1'!$G822,'Предельники 2022'!$B$4:$X$28,'Форма 1'!AE$7),2),"")</f>
        <v>1112911.08</v>
      </c>
      <c r="K822" s="30" t="str">
        <f>IF(ISNUMBER('Форма 1'!AF822),ROUND('Форма 1'!$I822*VLOOKUP('Форма 1'!$G822,'Предельники 2022'!$B$4:$X$28,'Форма 1'!AF$7),2),"")</f>
        <v/>
      </c>
      <c r="L822" s="31" t="str">
        <f>IF(ISBLANK('Форма 1'!AG822),"",'Форма 1'!AG822)</f>
        <v/>
      </c>
      <c r="M822" s="32" t="str">
        <f>IF(ISBLANK('Форма 1'!AH822),"",'Форма 1'!AH822)</f>
        <v/>
      </c>
      <c r="N822" s="30" t="str">
        <f>IF(ISNUMBER('Форма 1'!AI822),ROUND('Форма 1'!$I822*VLOOKUP('Форма 1'!$G822,'Предельники 2022'!$B$4:$X$28,'Форма 1'!AI$7),2),"")</f>
        <v/>
      </c>
      <c r="O822" s="30" t="str">
        <f>IF(ISNUMBER('Форма 1'!AJ822),ROUND('Форма 1'!$I822*VLOOKUP('Форма 1'!$G822,'Предельники 2022'!$B$4:$X$28,'Форма 1'!AJ$7),2),"")</f>
        <v/>
      </c>
      <c r="P822" s="30" t="str">
        <f>IF(ISNUMBER('Форма 1'!AK822),ROUND('Форма 1'!$I822*VLOOKUP('Форма 1'!$G822,'Предельники 2022'!$B$4:$X$28,'Форма 1'!AK$7),2),"")</f>
        <v/>
      </c>
      <c r="Q822" s="30" t="str">
        <f>IF(ISNUMBER('Форма 1'!AL822),ROUND('Форма 1'!$I822*VLOOKUP('Форма 1'!$G822,'Предельники 2022'!$B$4:$X$28,'Форма 1'!AL$7),2),"")</f>
        <v/>
      </c>
      <c r="R822" s="30" t="str">
        <f>IF(ISNUMBER('Форма 1'!AM822),ROUND('Форма 1'!$I822*VLOOKUP('Форма 1'!$G822,'Предельники 2022'!$B$4:$X$28,'Форма 1'!AM$7),2),"")</f>
        <v/>
      </c>
      <c r="S822" s="93" t="str">
        <f t="shared" si="138"/>
        <v/>
      </c>
      <c r="T822" s="93" t="str">
        <f>IF(ISNUMBER('Форма 1'!AN822),INDEX('Предельники 2022'!$C$4:$X$28,MATCH('Форма 1'!$G822,'Предельники 2022'!$B$4:$B$28,0),MATCH(T$5,'Предельники 2022'!$C$3:$X$3,0)),"")</f>
        <v/>
      </c>
      <c r="U822" s="93" t="str">
        <f>IF(ISNUMBER('Форма 1'!AO822),INDEX('Предельники 2022'!$C$4:$X$28,MATCH('Форма 1'!$G822,'Предельники 2022'!$B$4:$B$28,0),MATCH(U$5,'Предельники 2022'!$C$3:$X$3,0)),"")</f>
        <v/>
      </c>
      <c r="V822" s="93" t="str">
        <f>IF(ISNUMBER('Форма 1'!AP822),INDEX('Предельники 2022'!$C$4:$X$28,MATCH('Форма 1'!$G822,'Предельники 2022'!$B$4:$B$28,0),MATCH(V$5,'Предельники 2022'!$C$3:$X$3,0)),"")</f>
        <v/>
      </c>
      <c r="W822" s="93" t="str">
        <f>IF(ISNUMBER('Форма 1'!AQ822),INDEX('Предельники 2022'!$C$4:$X$28,MATCH('Форма 1'!$G822,'Предельники 2022'!$B$4:$B$28,0),MATCH(W$5,'Предельники 2022'!$C$3:$X$3,0)),"")</f>
        <v/>
      </c>
      <c r="X822" s="30" t="str">
        <f>IF(ISNUMBER('Форма 1'!AR822),ROUND('Форма 1'!$I822*VLOOKUP('Форма 1'!$G822,'Предельники 2022'!$B$4:$X$28,'Форма 1'!AR$7),2),"")</f>
        <v/>
      </c>
      <c r="Y822" s="30" t="str">
        <f>IF(ISNUMBER('Форма 1'!AS822),ROUND('Форма 1'!$I822*VLOOKUP('Форма 1'!$G822,'Предельники 2022'!$B$4:$X$28,'Форма 1'!AS$7),2),"")</f>
        <v/>
      </c>
      <c r="Z822" s="30" t="str">
        <f>IF(ISNUMBER('Форма 1'!AT822),ROUND('Форма 1'!$I822*VLOOKUP('Форма 1'!$G822,'Предельники 2022'!$B$4:$X$28,'Форма 1'!AT$7),2),"")</f>
        <v/>
      </c>
      <c r="AA822" s="32"/>
      <c r="AB822" s="128">
        <f>'Форма 1'!T822</f>
        <v>46022</v>
      </c>
      <c r="AC822" s="130" t="str">
        <f>'Форма 1'!U822</f>
        <v>РО</v>
      </c>
    </row>
    <row r="823" spans="1:29" x14ac:dyDescent="0.25">
      <c r="A823" s="28">
        <f t="shared" si="137"/>
        <v>7</v>
      </c>
      <c r="B823" s="74" t="str">
        <f>IF(ISBLANK('Форма 1'!B823),"",'Форма 1'!B823)</f>
        <v>Соликамский городской округ Пермского края</v>
      </c>
      <c r="C823" s="87" t="s">
        <v>528</v>
      </c>
      <c r="D823" s="29">
        <f>IF(ISBLANK(C823),"Введите адрес",IF(C823='Форма 1'!C823,SUM(E823:K823,M823:S823,Форма2[[#This Row],[19]:[22]]),"Ошибка в адресе!"))</f>
        <v>688480.42</v>
      </c>
      <c r="E823" s="30" t="str">
        <f>IF(ISNUMBER('Форма 1'!Z823),ROUND('Форма 1'!$I823*VLOOKUP('Форма 1'!$G823,'Предельники 2022'!$B$4:$X$28,'Форма 1'!Z$7),2),"")</f>
        <v/>
      </c>
      <c r="F823" s="30" t="str">
        <f>IF(ISNUMBER('Форма 1'!AA823),ROUND('Форма 1'!$I823*VLOOKUP('Форма 1'!$G823,'Предельники 2022'!$B$4:$X$28,'Форма 1'!AA$7),2),"")</f>
        <v/>
      </c>
      <c r="G823" s="30" t="str">
        <f>IF(ISNUMBER('Форма 1'!AB823),ROUND('Форма 1'!$I823*VLOOKUP('Форма 1'!$G823,'Предельники 2022'!$B$4:$X$28,'Форма 1'!AB$7),2),"")</f>
        <v/>
      </c>
      <c r="H823" s="30" t="str">
        <f>IF(ISNUMBER('Форма 1'!AC823),ROUND('Форма 1'!$I823*VLOOKUP('Форма 1'!$G823,'Предельники 2022'!$B$4:$X$28,'Форма 1'!AC$7),2),"")</f>
        <v/>
      </c>
      <c r="I823" s="30" t="str">
        <f>IF(ISNUMBER('Форма 1'!AD823),ROUND('Форма 1'!$I823*VLOOKUP('Форма 1'!$G823,'Предельники 2022'!$B$4:$X$28,'Форма 1'!AD$7),2),"")</f>
        <v/>
      </c>
      <c r="J823" s="30" t="str">
        <f>IF(ISNUMBER('Форма 1'!AE823),ROUND('Форма 1'!$I823*VLOOKUP('Форма 1'!$G823,'Предельники 2022'!$B$4:$X$28,'Форма 1'!AE$7),2),"")</f>
        <v/>
      </c>
      <c r="K823" s="30" t="str">
        <f>IF(ISNUMBER('Форма 1'!AF823),ROUND('Форма 1'!$I823*VLOOKUP('Форма 1'!$G823,'Предельники 2022'!$B$4:$X$28,'Форма 1'!AF$7),2),"")</f>
        <v/>
      </c>
      <c r="L823" s="31" t="str">
        <f>IF(ISBLANK('Форма 1'!AG823),"",'Форма 1'!AG823)</f>
        <v/>
      </c>
      <c r="M823" s="32" t="str">
        <f>IF(ISBLANK('Форма 1'!AH823),"",'Форма 1'!AH823)</f>
        <v/>
      </c>
      <c r="N823" s="30" t="str">
        <f>IF(ISNUMBER('Форма 1'!AI823),ROUND('Форма 1'!$I823*VLOOKUP('Форма 1'!$G823,'Предельники 2022'!$B$4:$X$28,'Форма 1'!AI$7),2),"")</f>
        <v/>
      </c>
      <c r="O823" s="30" t="str">
        <f>IF(ISNUMBER('Форма 1'!AJ823),ROUND('Форма 1'!$I823*VLOOKUP('Форма 1'!$G823,'Предельники 2022'!$B$4:$X$28,'Форма 1'!AJ$7),2),"")</f>
        <v/>
      </c>
      <c r="P823" s="30" t="str">
        <f>IF(ISNUMBER('Форма 1'!AK823),ROUND('Форма 1'!$I823*VLOOKUP('Форма 1'!$G823,'Предельники 2022'!$B$4:$X$28,'Форма 1'!AK$7),2),"")</f>
        <v/>
      </c>
      <c r="Q823" s="30" t="str">
        <f>IF(ISNUMBER('Форма 1'!AL823),ROUND('Форма 1'!$I823*VLOOKUP('Форма 1'!$G823,'Предельники 2022'!$B$4:$X$28,'Форма 1'!AL$7),2),"")</f>
        <v/>
      </c>
      <c r="R823" s="30">
        <f>IF(ISNUMBER('Форма 1'!AM823),ROUND('Форма 1'!$I823*VLOOKUP('Форма 1'!$G823,'Предельники 2022'!$B$4:$X$28,'Форма 1'!AM$7),2),"")</f>
        <v>688480.42</v>
      </c>
      <c r="S823" s="93" t="str">
        <f t="shared" si="138"/>
        <v/>
      </c>
      <c r="T823" s="93" t="str">
        <f>IF(ISNUMBER('Форма 1'!AN823),INDEX('Предельники 2022'!$C$4:$X$28,MATCH('Форма 1'!$G823,'Предельники 2022'!$B$4:$B$28,0),MATCH(T$5,'Предельники 2022'!$C$3:$X$3,0)),"")</f>
        <v/>
      </c>
      <c r="U823" s="93" t="str">
        <f>IF(ISNUMBER('Форма 1'!AO823),INDEX('Предельники 2022'!$C$4:$X$28,MATCH('Форма 1'!$G823,'Предельники 2022'!$B$4:$B$28,0),MATCH(U$5,'Предельники 2022'!$C$3:$X$3,0)),"")</f>
        <v/>
      </c>
      <c r="V823" s="93" t="str">
        <f>IF(ISNUMBER('Форма 1'!AP823),INDEX('Предельники 2022'!$C$4:$X$28,MATCH('Форма 1'!$G823,'Предельники 2022'!$B$4:$B$28,0),MATCH(V$5,'Предельники 2022'!$C$3:$X$3,0)),"")</f>
        <v/>
      </c>
      <c r="W823" s="93" t="str">
        <f>IF(ISNUMBER('Форма 1'!AQ823),INDEX('Предельники 2022'!$C$4:$X$28,MATCH('Форма 1'!$G823,'Предельники 2022'!$B$4:$B$28,0),MATCH(W$5,'Предельники 2022'!$C$3:$X$3,0)),"")</f>
        <v/>
      </c>
      <c r="X823" s="30" t="str">
        <f>IF(ISNUMBER('Форма 1'!AR823),ROUND('Форма 1'!$I823*VLOOKUP('Форма 1'!$G823,'Предельники 2022'!$B$4:$X$28,'Форма 1'!AR$7),2),"")</f>
        <v/>
      </c>
      <c r="Y823" s="30" t="str">
        <f>IF(ISNUMBER('Форма 1'!AS823),ROUND('Форма 1'!$I823*VLOOKUP('Форма 1'!$G823,'Предельники 2022'!$B$4:$X$28,'Форма 1'!AS$7),2),"")</f>
        <v/>
      </c>
      <c r="Z823" s="30" t="str">
        <f>IF(ISNUMBER('Форма 1'!AT823),ROUND('Форма 1'!$I823*VLOOKUP('Форма 1'!$G823,'Предельники 2022'!$B$4:$X$28,'Форма 1'!AT$7),2),"")</f>
        <v/>
      </c>
      <c r="AA823" s="32"/>
      <c r="AB823" s="128">
        <f>'Форма 1'!T823</f>
        <v>46022</v>
      </c>
      <c r="AC823" s="130" t="str">
        <f>'Форма 1'!U823</f>
        <v>РО</v>
      </c>
    </row>
    <row r="824" spans="1:29" ht="15.75" x14ac:dyDescent="0.25">
      <c r="A824" s="147">
        <f>IF(NOT(ISERROR("Пермского края"=MID(C824,FIND("Пермского края",C824),14)))=$C$1,0,IF(NOT(ISERROR("город Пермь"=MID(C824,FIND("город Пермь",C824),11)))=$C$1,0,IF(NOT(ISERROR("Итого"=MID(C824,FIND("Итого",C824),5)))=$C$1,0,IF(NOT(ISERROR("Всего"=MID(C824,FIND("Всего",C824),5)))=$C$1,0,#REF!+1))))</f>
        <v>0</v>
      </c>
      <c r="B824" s="148" t="str">
        <f>IF(ISBLANK('Форма 1'!B824),"",'Форма 1'!B824)</f>
        <v/>
      </c>
      <c r="C824" s="153" t="s">
        <v>1100</v>
      </c>
      <c r="D824" s="146">
        <f>IF(ISBLANK(C824),"Введите адрес",IF(C824='Форма 1'!C824,SUM(E824:K824,M824:S824,Форма2[[#This Row],[19]:[22]]),"Ошибка в адресе!"))</f>
        <v>231408281.24000001</v>
      </c>
      <c r="E824" s="149">
        <f>SUM(E825:E837)</f>
        <v>1347866.6</v>
      </c>
      <c r="F824" s="149">
        <f t="shared" ref="F824:S824" si="139">SUM(F825:F837)</f>
        <v>104957170.95999999</v>
      </c>
      <c r="G824" s="149">
        <f t="shared" si="139"/>
        <v>0</v>
      </c>
      <c r="H824" s="149">
        <f t="shared" si="139"/>
        <v>3486233.1400000006</v>
      </c>
      <c r="I824" s="149">
        <f t="shared" si="139"/>
        <v>14095199.460000001</v>
      </c>
      <c r="J824" s="149">
        <f t="shared" si="139"/>
        <v>9228224.9800000004</v>
      </c>
      <c r="K824" s="149">
        <f t="shared" si="139"/>
        <v>0</v>
      </c>
      <c r="L824" s="155">
        <f t="shared" si="139"/>
        <v>0</v>
      </c>
      <c r="M824" s="149">
        <f t="shared" si="139"/>
        <v>0</v>
      </c>
      <c r="N824" s="149">
        <f t="shared" si="139"/>
        <v>92449537.360000014</v>
      </c>
      <c r="O824" s="149">
        <f t="shared" si="139"/>
        <v>5844048.7400000002</v>
      </c>
      <c r="P824" s="149">
        <f t="shared" si="139"/>
        <v>0</v>
      </c>
      <c r="Q824" s="149">
        <f t="shared" si="139"/>
        <v>0</v>
      </c>
      <c r="R824" s="149">
        <f t="shared" si="139"/>
        <v>0</v>
      </c>
      <c r="S824" s="149">
        <f t="shared" si="139"/>
        <v>0</v>
      </c>
      <c r="T824" s="93" t="str">
        <f>IF(ISNUMBER('Форма 1'!AN824),INDEX('Предельники 2022'!$C$4:$X$28,MATCH('Форма 1'!$G824,'Предельники 2022'!$B$4:$B$28,0),MATCH(T$5,'Предельники 2022'!$C$3:$X$3,0)),"")</f>
        <v/>
      </c>
      <c r="U824" s="93" t="str">
        <f>IF(ISNUMBER('Форма 1'!AO824),INDEX('Предельники 2022'!$C$4:$X$28,MATCH('Форма 1'!$G824,'Предельники 2022'!$B$4:$B$28,0),MATCH(U$5,'Предельники 2022'!$C$3:$X$3,0)),"")</f>
        <v/>
      </c>
      <c r="V824" s="93" t="str">
        <f>IF(ISNUMBER('Форма 1'!AP824),INDEX('Предельники 2022'!$C$4:$X$28,MATCH('Форма 1'!$G824,'Предельники 2022'!$B$4:$B$28,0),MATCH(V$5,'Предельники 2022'!$C$3:$X$3,0)),"")</f>
        <v/>
      </c>
      <c r="W824" s="93" t="str">
        <f>IF(ISNUMBER('Форма 1'!AQ824),INDEX('Предельники 2022'!$C$4:$X$28,MATCH('Форма 1'!$G824,'Предельники 2022'!$B$4:$B$28,0),MATCH(W$5,'Предельники 2022'!$C$3:$X$3,0)),"")</f>
        <v/>
      </c>
      <c r="X824" s="149">
        <f t="shared" ref="X824:Z824" si="140">SUM(X825:X837)</f>
        <v>0</v>
      </c>
      <c r="Y824" s="149">
        <f t="shared" si="140"/>
        <v>0</v>
      </c>
      <c r="Z824" s="149">
        <f t="shared" si="140"/>
        <v>0</v>
      </c>
      <c r="AA824" s="146"/>
      <c r="AB824" s="150"/>
      <c r="AC824" s="151" t="str">
        <f>'Форма 1'!U824</f>
        <v/>
      </c>
    </row>
    <row r="825" spans="1:29" x14ac:dyDescent="0.25">
      <c r="A825" s="28">
        <f t="shared" si="137"/>
        <v>1</v>
      </c>
      <c r="B825" s="74" t="str">
        <f>IF(ISBLANK('Форма 1'!B825),"",'Форма 1'!B825)</f>
        <v>Чайковский городской округ Пермского края</v>
      </c>
      <c r="C825" s="87" t="s">
        <v>404</v>
      </c>
      <c r="D825" s="29">
        <f>IF(ISBLANK(C825),"Введите адрес",IF(C825='Форма 1'!C825,SUM(E825:K825,M825:S825,Форма2[[#This Row],[19]:[22]]),"Ошибка в адресе!"))</f>
        <v>17519682.299999997</v>
      </c>
      <c r="E825" s="30" t="str">
        <f>IF(ISNUMBER('Форма 1'!Z825),ROUND('Форма 1'!$I825*VLOOKUP('Форма 1'!$G825,'Предельники 2022'!$B$4:$X$28,'Форма 1'!Z$7),2),"")</f>
        <v/>
      </c>
      <c r="F825" s="30">
        <f>IF(ISNUMBER('Форма 1'!AA825),ROUND('Форма 1'!$I825*VLOOKUP('Форма 1'!$G825,'Предельники 2022'!$B$4:$X$28,'Форма 1'!AA$7),2),"")</f>
        <v>13899678.560000001</v>
      </c>
      <c r="G825" s="30" t="str">
        <f>IF(ISNUMBER('Форма 1'!AB825),ROUND('Форма 1'!$I825*VLOOKUP('Форма 1'!$G825,'Предельники 2022'!$B$4:$X$28,'Форма 1'!AB$7),2),"")</f>
        <v/>
      </c>
      <c r="H825" s="30">
        <f>IF(ISNUMBER('Форма 1'!AC825),ROUND('Форма 1'!$I825*VLOOKUP('Форма 1'!$G825,'Предельники 2022'!$B$4:$X$28,'Форма 1'!AC$7),2),"")</f>
        <v>625162.21</v>
      </c>
      <c r="I825" s="30">
        <f>IF(ISNUMBER('Форма 1'!AD825),ROUND('Форма 1'!$I825*VLOOKUP('Форма 1'!$G825,'Предельники 2022'!$B$4:$X$28,'Форма 1'!AD$7),2),"")</f>
        <v>1928089.53</v>
      </c>
      <c r="J825" s="30">
        <f>IF(ISNUMBER('Форма 1'!AE825),ROUND('Форма 1'!$I825*VLOOKUP('Форма 1'!$G825,'Предельники 2022'!$B$4:$X$28,'Форма 1'!AE$7),2),"")</f>
        <v>1066752</v>
      </c>
      <c r="K825" s="30" t="str">
        <f>IF(ISNUMBER('Форма 1'!AF825),ROUND('Форма 1'!$I825*VLOOKUP('Форма 1'!$G825,'Предельники 2022'!$B$4:$X$28,'Форма 1'!AF$7),2),"")</f>
        <v/>
      </c>
      <c r="L825" s="31" t="str">
        <f>IF(ISBLANK('Форма 1'!AG825),"",'Форма 1'!AG825)</f>
        <v/>
      </c>
      <c r="M825" s="32" t="str">
        <f>IF(ISBLANK('Форма 1'!AH825),"",'Форма 1'!AH825)</f>
        <v/>
      </c>
      <c r="N825" s="30" t="str">
        <f>IF(ISNUMBER('Форма 1'!AI825),ROUND('Форма 1'!$I825*VLOOKUP('Форма 1'!$G825,'Предельники 2022'!$B$4:$X$28,'Форма 1'!AI$7),2),"")</f>
        <v/>
      </c>
      <c r="O825" s="30" t="str">
        <f>IF(ISNUMBER('Форма 1'!AJ825),ROUND('Форма 1'!$I825*VLOOKUP('Форма 1'!$G825,'Предельники 2022'!$B$4:$X$28,'Форма 1'!AJ$7),2),"")</f>
        <v/>
      </c>
      <c r="P825" s="30" t="str">
        <f>IF(ISNUMBER('Форма 1'!AK825),ROUND('Форма 1'!$I825*VLOOKUP('Форма 1'!$G825,'Предельники 2022'!$B$4:$X$28,'Форма 1'!AK$7),2),"")</f>
        <v/>
      </c>
      <c r="Q825" s="30" t="str">
        <f>IF(ISNUMBER('Форма 1'!AL825),ROUND('Форма 1'!$I825*VLOOKUP('Форма 1'!$G825,'Предельники 2022'!$B$4:$X$28,'Форма 1'!AL$7),2),"")</f>
        <v/>
      </c>
      <c r="R825" s="30" t="str">
        <f>IF(ISNUMBER('Форма 1'!AM825),ROUND('Форма 1'!$I825*VLOOKUP('Форма 1'!$G825,'Предельники 2022'!$B$4:$X$28,'Форма 1'!AM$7),2),"")</f>
        <v/>
      </c>
      <c r="S825" s="93" t="str">
        <f t="shared" si="138"/>
        <v/>
      </c>
      <c r="T825" s="93" t="str">
        <f>IF(ISNUMBER('Форма 1'!AN825),INDEX('Предельники 2022'!$C$4:$X$28,MATCH('Форма 1'!$G825,'Предельники 2022'!$B$4:$B$28,0),MATCH(T$5,'Предельники 2022'!$C$3:$X$3,0)),"")</f>
        <v/>
      </c>
      <c r="U825" s="93" t="str">
        <f>IF(ISNUMBER('Форма 1'!AO825),INDEX('Предельники 2022'!$C$4:$X$28,MATCH('Форма 1'!$G825,'Предельники 2022'!$B$4:$B$28,0),MATCH(U$5,'Предельники 2022'!$C$3:$X$3,0)),"")</f>
        <v/>
      </c>
      <c r="V825" s="93" t="str">
        <f>IF(ISNUMBER('Форма 1'!AP825),INDEX('Предельники 2022'!$C$4:$X$28,MATCH('Форма 1'!$G825,'Предельники 2022'!$B$4:$B$28,0),MATCH(V$5,'Предельники 2022'!$C$3:$X$3,0)),"")</f>
        <v/>
      </c>
      <c r="W825" s="93" t="str">
        <f>IF(ISNUMBER('Форма 1'!AQ825),INDEX('Предельники 2022'!$C$4:$X$28,MATCH('Форма 1'!$G825,'Предельники 2022'!$B$4:$B$28,0),MATCH(W$5,'Предельники 2022'!$C$3:$X$3,0)),"")</f>
        <v/>
      </c>
      <c r="X825" s="30" t="str">
        <f>IF(ISNUMBER('Форма 1'!AR825),ROUND('Форма 1'!$I825*VLOOKUP('Форма 1'!$G825,'Предельники 2022'!$B$4:$X$28,'Форма 1'!AR$7),2),"")</f>
        <v/>
      </c>
      <c r="Y825" s="30" t="str">
        <f>IF(ISNUMBER('Форма 1'!AS825),ROUND('Форма 1'!$I825*VLOOKUP('Форма 1'!$G825,'Предельники 2022'!$B$4:$X$28,'Форма 1'!AS$7),2),"")</f>
        <v/>
      </c>
      <c r="Z825" s="30" t="str">
        <f>IF(ISNUMBER('Форма 1'!AT825),ROUND('Форма 1'!$I825*VLOOKUP('Форма 1'!$G825,'Предельники 2022'!$B$4:$X$28,'Форма 1'!AT$7),2),"")</f>
        <v/>
      </c>
      <c r="AA825" s="32"/>
      <c r="AB825" s="128">
        <f>'Форма 1'!T825</f>
        <v>46022</v>
      </c>
      <c r="AC825" s="130" t="str">
        <f>'Форма 1'!U825</f>
        <v>СС</v>
      </c>
    </row>
    <row r="826" spans="1:29" x14ac:dyDescent="0.25">
      <c r="A826" s="28">
        <f t="shared" si="137"/>
        <v>2</v>
      </c>
      <c r="B826" s="74" t="str">
        <f>IF(ISBLANK('Форма 1'!B826),"",'Форма 1'!B826)</f>
        <v>Чайковский городской округ Пермского края</v>
      </c>
      <c r="C826" s="87" t="s">
        <v>405</v>
      </c>
      <c r="D826" s="29">
        <f>IF(ISBLANK(C826),"Введите адрес",IF(C826='Форма 1'!C826,SUM(E826:K826,M826:S826,Форма2[[#This Row],[19]:[22]]),"Ошибка в адресе!"))</f>
        <v>32995760.770000003</v>
      </c>
      <c r="E826" s="30" t="str">
        <f>IF(ISNUMBER('Форма 1'!Z826),ROUND('Форма 1'!$I826*VLOOKUP('Форма 1'!$G826,'Предельники 2022'!$B$4:$X$28,'Форма 1'!Z$7),2),"")</f>
        <v/>
      </c>
      <c r="F826" s="30">
        <f>IF(ISNUMBER('Форма 1'!AA826),ROUND('Форма 1'!$I826*VLOOKUP('Форма 1'!$G826,'Предельники 2022'!$B$4:$X$28,'Форма 1'!AA$7),2),"")</f>
        <v>14021480.300000001</v>
      </c>
      <c r="G826" s="30" t="str">
        <f>IF(ISNUMBER('Форма 1'!AB826),ROUND('Форма 1'!$I826*VLOOKUP('Форма 1'!$G826,'Предельники 2022'!$B$4:$X$28,'Форма 1'!AB$7),2),"")</f>
        <v/>
      </c>
      <c r="H826" s="30" t="str">
        <f>IF(ISNUMBER('Форма 1'!AC826),ROUND('Форма 1'!$I826*VLOOKUP('Форма 1'!$G826,'Предельники 2022'!$B$4:$X$28,'Форма 1'!AC$7),2),"")</f>
        <v/>
      </c>
      <c r="I826" s="30">
        <f>IF(ISNUMBER('Форма 1'!AD826),ROUND('Форма 1'!$I826*VLOOKUP('Форма 1'!$G826,'Предельники 2022'!$B$4:$X$28,'Форма 1'!AD$7),2),"")</f>
        <v>1944985.22</v>
      </c>
      <c r="J826" s="30">
        <f>IF(ISNUMBER('Форма 1'!AE826),ROUND('Форма 1'!$I826*VLOOKUP('Форма 1'!$G826,'Предельники 2022'!$B$4:$X$28,'Форма 1'!AE$7),2),"")</f>
        <v>1076099.8600000001</v>
      </c>
      <c r="K826" s="30" t="str">
        <f>IF(ISNUMBER('Форма 1'!AF826),ROUND('Форма 1'!$I826*VLOOKUP('Форма 1'!$G826,'Предельники 2022'!$B$4:$X$28,'Форма 1'!AF$7),2),"")</f>
        <v/>
      </c>
      <c r="L826" s="31" t="str">
        <f>IF(ISBLANK('Форма 1'!AG826),"",'Форма 1'!AG826)</f>
        <v/>
      </c>
      <c r="M826" s="32" t="str">
        <f>IF(ISBLANK('Форма 1'!AH826),"",'Форма 1'!AH826)</f>
        <v/>
      </c>
      <c r="N826" s="30">
        <f>IF(ISNUMBER('Форма 1'!AI826),ROUND('Форма 1'!$I826*VLOOKUP('Форма 1'!$G826,'Предельники 2022'!$B$4:$X$28,'Форма 1'!AI$7),2),"")</f>
        <v>15953195.390000001</v>
      </c>
      <c r="O826" s="30" t="str">
        <f>IF(ISNUMBER('Форма 1'!AJ826),ROUND('Форма 1'!$I826*VLOOKUP('Форма 1'!$G826,'Предельники 2022'!$B$4:$X$28,'Форма 1'!AJ$7),2),"")</f>
        <v/>
      </c>
      <c r="P826" s="30" t="str">
        <f>IF(ISNUMBER('Форма 1'!AK826),ROUND('Форма 1'!$I826*VLOOKUP('Форма 1'!$G826,'Предельники 2022'!$B$4:$X$28,'Форма 1'!AK$7),2),"")</f>
        <v/>
      </c>
      <c r="Q826" s="30" t="str">
        <f>IF(ISNUMBER('Форма 1'!AL826),ROUND('Форма 1'!$I826*VLOOKUP('Форма 1'!$G826,'Предельники 2022'!$B$4:$X$28,'Форма 1'!AL$7),2),"")</f>
        <v/>
      </c>
      <c r="R826" s="30" t="str">
        <f>IF(ISNUMBER('Форма 1'!AM826),ROUND('Форма 1'!$I826*VLOOKUP('Форма 1'!$G826,'Предельники 2022'!$B$4:$X$28,'Форма 1'!AM$7),2),"")</f>
        <v/>
      </c>
      <c r="S826" s="93" t="str">
        <f t="shared" si="138"/>
        <v/>
      </c>
      <c r="T826" s="93" t="str">
        <f>IF(ISNUMBER('Форма 1'!AN826),INDEX('Предельники 2022'!$C$4:$X$28,MATCH('Форма 1'!$G826,'Предельники 2022'!$B$4:$B$28,0),MATCH(T$5,'Предельники 2022'!$C$3:$X$3,0)),"")</f>
        <v/>
      </c>
      <c r="U826" s="93" t="str">
        <f>IF(ISNUMBER('Форма 1'!AO826),INDEX('Предельники 2022'!$C$4:$X$28,MATCH('Форма 1'!$G826,'Предельники 2022'!$B$4:$B$28,0),MATCH(U$5,'Предельники 2022'!$C$3:$X$3,0)),"")</f>
        <v/>
      </c>
      <c r="V826" s="93" t="str">
        <f>IF(ISNUMBER('Форма 1'!AP826),INDEX('Предельники 2022'!$C$4:$X$28,MATCH('Форма 1'!$G826,'Предельники 2022'!$B$4:$B$28,0),MATCH(V$5,'Предельники 2022'!$C$3:$X$3,0)),"")</f>
        <v/>
      </c>
      <c r="W826" s="93" t="str">
        <f>IF(ISNUMBER('Форма 1'!AQ826),INDEX('Предельники 2022'!$C$4:$X$28,MATCH('Форма 1'!$G826,'Предельники 2022'!$B$4:$B$28,0),MATCH(W$5,'Предельники 2022'!$C$3:$X$3,0)),"")</f>
        <v/>
      </c>
      <c r="X826" s="30" t="str">
        <f>IF(ISNUMBER('Форма 1'!AR826),ROUND('Форма 1'!$I826*VLOOKUP('Форма 1'!$G826,'Предельники 2022'!$B$4:$X$28,'Форма 1'!AR$7),2),"")</f>
        <v/>
      </c>
      <c r="Y826" s="30" t="str">
        <f>IF(ISNUMBER('Форма 1'!AS826),ROUND('Форма 1'!$I826*VLOOKUP('Форма 1'!$G826,'Предельники 2022'!$B$4:$X$28,'Форма 1'!AS$7),2),"")</f>
        <v/>
      </c>
      <c r="Z826" s="30" t="str">
        <f>IF(ISNUMBER('Форма 1'!AT826),ROUND('Форма 1'!$I826*VLOOKUP('Форма 1'!$G826,'Предельники 2022'!$B$4:$X$28,'Форма 1'!AT$7),2),"")</f>
        <v/>
      </c>
      <c r="AA826" s="32"/>
      <c r="AB826" s="128">
        <f>'Форма 1'!T826</f>
        <v>46022</v>
      </c>
      <c r="AC826" s="130" t="str">
        <f>'Форма 1'!U826</f>
        <v>СС</v>
      </c>
    </row>
    <row r="827" spans="1:29" x14ac:dyDescent="0.25">
      <c r="A827" s="28">
        <f t="shared" si="137"/>
        <v>3</v>
      </c>
      <c r="B827" s="74" t="str">
        <f>IF(ISBLANK('Форма 1'!B827),"",'Форма 1'!B827)</f>
        <v>Чайковский городской округ Пермского края</v>
      </c>
      <c r="C827" s="87" t="s">
        <v>622</v>
      </c>
      <c r="D827" s="29">
        <f>IF(ISBLANK(C827),"Введите адрес",IF(C827='Форма 1'!C827,SUM(E827:K827,M827:S827,Форма2[[#This Row],[19]:[22]]),"Ошибка в адресе!"))</f>
        <v>10030480.810000001</v>
      </c>
      <c r="E827" s="30" t="str">
        <f>IF(ISNUMBER('Форма 1'!Z827),ROUND('Форма 1'!$I827*VLOOKUP('Форма 1'!$G827,'Предельники 2022'!$B$4:$X$28,'Форма 1'!Z$7),2),"")</f>
        <v/>
      </c>
      <c r="F827" s="30" t="str">
        <f>IF(ISNUMBER('Форма 1'!AA827),ROUND('Форма 1'!$I827*VLOOKUP('Форма 1'!$G827,'Предельники 2022'!$B$4:$X$28,'Форма 1'!AA$7),2),"")</f>
        <v/>
      </c>
      <c r="G827" s="30" t="str">
        <f>IF(ISNUMBER('Форма 1'!AB827),ROUND('Форма 1'!$I827*VLOOKUP('Форма 1'!$G827,'Предельники 2022'!$B$4:$X$28,'Форма 1'!AB$7),2),"")</f>
        <v/>
      </c>
      <c r="H827" s="30" t="str">
        <f>IF(ISNUMBER('Форма 1'!AC827),ROUND('Форма 1'!$I827*VLOOKUP('Форма 1'!$G827,'Предельники 2022'!$B$4:$X$28,'Форма 1'!AC$7),2),"")</f>
        <v/>
      </c>
      <c r="I827" s="30" t="str">
        <f>IF(ISNUMBER('Форма 1'!AD827),ROUND('Форма 1'!$I827*VLOOKUP('Форма 1'!$G827,'Предельники 2022'!$B$4:$X$28,'Форма 1'!AD$7),2),"")</f>
        <v/>
      </c>
      <c r="J827" s="30" t="str">
        <f>IF(ISNUMBER('Форма 1'!AE827),ROUND('Форма 1'!$I827*VLOOKUP('Форма 1'!$G827,'Предельники 2022'!$B$4:$X$28,'Форма 1'!AE$7),2),"")</f>
        <v/>
      </c>
      <c r="K827" s="30" t="str">
        <f>IF(ISNUMBER('Форма 1'!AF827),ROUND('Форма 1'!$I827*VLOOKUP('Форма 1'!$G827,'Предельники 2022'!$B$4:$X$28,'Форма 1'!AF$7),2),"")</f>
        <v/>
      </c>
      <c r="L827" s="31" t="str">
        <f>IF(ISBLANK('Форма 1'!AG827),"",'Форма 1'!AG827)</f>
        <v/>
      </c>
      <c r="M827" s="32" t="str">
        <f>IF(ISBLANK('Форма 1'!AH827),"",'Форма 1'!AH827)</f>
        <v/>
      </c>
      <c r="N827" s="30">
        <f>IF(ISNUMBER('Форма 1'!AI827),ROUND('Форма 1'!$I827*VLOOKUP('Форма 1'!$G827,'Предельники 2022'!$B$4:$X$28,'Форма 1'!AI$7),2),"")</f>
        <v>10030480.810000001</v>
      </c>
      <c r="O827" s="30" t="str">
        <f>IF(ISNUMBER('Форма 1'!AJ827),ROUND('Форма 1'!$I827*VLOOKUP('Форма 1'!$G827,'Предельники 2022'!$B$4:$X$28,'Форма 1'!AJ$7),2),"")</f>
        <v/>
      </c>
      <c r="P827" s="30" t="str">
        <f>IF(ISNUMBER('Форма 1'!AK827),ROUND('Форма 1'!$I827*VLOOKUP('Форма 1'!$G827,'Предельники 2022'!$B$4:$X$28,'Форма 1'!AK$7),2),"")</f>
        <v/>
      </c>
      <c r="Q827" s="30" t="str">
        <f>IF(ISNUMBER('Форма 1'!AL827),ROUND('Форма 1'!$I827*VLOOKUP('Форма 1'!$G827,'Предельники 2022'!$B$4:$X$28,'Форма 1'!AL$7),2),"")</f>
        <v/>
      </c>
      <c r="R827" s="30" t="str">
        <f>IF(ISNUMBER('Форма 1'!AM827),ROUND('Форма 1'!$I827*VLOOKUP('Форма 1'!$G827,'Предельники 2022'!$B$4:$X$28,'Форма 1'!AM$7),2),"")</f>
        <v/>
      </c>
      <c r="S827" s="93" t="str">
        <f t="shared" si="138"/>
        <v/>
      </c>
      <c r="T827" s="93" t="str">
        <f>IF(ISNUMBER('Форма 1'!AN827),INDEX('Предельники 2022'!$C$4:$X$28,MATCH('Форма 1'!$G827,'Предельники 2022'!$B$4:$B$28,0),MATCH(T$5,'Предельники 2022'!$C$3:$X$3,0)),"")</f>
        <v/>
      </c>
      <c r="U827" s="93" t="str">
        <f>IF(ISNUMBER('Форма 1'!AO827),INDEX('Предельники 2022'!$C$4:$X$28,MATCH('Форма 1'!$G827,'Предельники 2022'!$B$4:$B$28,0),MATCH(U$5,'Предельники 2022'!$C$3:$X$3,0)),"")</f>
        <v/>
      </c>
      <c r="V827" s="93" t="str">
        <f>IF(ISNUMBER('Форма 1'!AP827),INDEX('Предельники 2022'!$C$4:$X$28,MATCH('Форма 1'!$G827,'Предельники 2022'!$B$4:$B$28,0),MATCH(V$5,'Предельники 2022'!$C$3:$X$3,0)),"")</f>
        <v/>
      </c>
      <c r="W827" s="93" t="str">
        <f>IF(ISNUMBER('Форма 1'!AQ827),INDEX('Предельники 2022'!$C$4:$X$28,MATCH('Форма 1'!$G827,'Предельники 2022'!$B$4:$B$28,0),MATCH(W$5,'Предельники 2022'!$C$3:$X$3,0)),"")</f>
        <v/>
      </c>
      <c r="X827" s="30" t="str">
        <f>IF(ISNUMBER('Форма 1'!AR827),ROUND('Форма 1'!$I827*VLOOKUP('Форма 1'!$G827,'Предельники 2022'!$B$4:$X$28,'Форма 1'!AR$7),2),"")</f>
        <v/>
      </c>
      <c r="Y827" s="30" t="str">
        <f>IF(ISNUMBER('Форма 1'!AS827),ROUND('Форма 1'!$I827*VLOOKUP('Форма 1'!$G827,'Предельники 2022'!$B$4:$X$28,'Форма 1'!AS$7),2),"")</f>
        <v/>
      </c>
      <c r="Z827" s="30" t="str">
        <f>IF(ISNUMBER('Форма 1'!AT827),ROUND('Форма 1'!$I827*VLOOKUP('Форма 1'!$G827,'Предельники 2022'!$B$4:$X$28,'Форма 1'!AT$7),2),"")</f>
        <v/>
      </c>
      <c r="AA827" s="32"/>
      <c r="AB827" s="128">
        <f>'Форма 1'!T827</f>
        <v>46022</v>
      </c>
      <c r="AC827" s="130" t="str">
        <f>'Форма 1'!U827</f>
        <v>РО</v>
      </c>
    </row>
    <row r="828" spans="1:29" x14ac:dyDescent="0.25">
      <c r="A828" s="28">
        <f t="shared" si="137"/>
        <v>4</v>
      </c>
      <c r="B828" s="74" t="str">
        <f>IF(ISBLANK('Форма 1'!B828),"",'Форма 1'!B828)</f>
        <v>Чайковский городской округ Пермского края</v>
      </c>
      <c r="C828" s="87" t="s">
        <v>359</v>
      </c>
      <c r="D828" s="29">
        <f>IF(ISBLANK(C828),"Введите адрес",IF(C828='Форма 1'!C828,SUM(E828:K828,M828:S828,Форма2[[#This Row],[19]:[22]]),"Ошибка в адресе!"))</f>
        <v>17204950.090000004</v>
      </c>
      <c r="E828" s="30">
        <f>IF(ISNUMBER('Форма 1'!Z828),ROUND('Форма 1'!$I828*VLOOKUP('Форма 1'!$G828,'Предельники 2022'!$B$4:$X$28,'Форма 1'!Z$7),2),"")</f>
        <v>742366.64</v>
      </c>
      <c r="F828" s="30">
        <f>IF(ISNUMBER('Форма 1'!AA828),ROUND('Форма 1'!$I828*VLOOKUP('Форма 1'!$G828,'Предельники 2022'!$B$4:$X$28,'Форма 1'!AA$7),2),"")</f>
        <v>8424480.3499999996</v>
      </c>
      <c r="G828" s="30" t="str">
        <f>IF(ISNUMBER('Форма 1'!AB828),ROUND('Форма 1'!$I828*VLOOKUP('Форма 1'!$G828,'Предельники 2022'!$B$4:$X$28,'Форма 1'!AB$7),2),"")</f>
        <v/>
      </c>
      <c r="H828" s="30">
        <f>IF(ISNUMBER('Форма 1'!AC828),ROUND('Форма 1'!$I828*VLOOKUP('Форма 1'!$G828,'Предельники 2022'!$B$4:$X$28,'Форма 1'!AC$7),2),"")</f>
        <v>378905.65</v>
      </c>
      <c r="I828" s="30">
        <f>IF(ISNUMBER('Форма 1'!AD828),ROUND('Форма 1'!$I828*VLOOKUP('Форма 1'!$G828,'Предельники 2022'!$B$4:$X$28,'Форма 1'!AD$7),2),"")</f>
        <v>1168599.1399999999</v>
      </c>
      <c r="J828" s="30">
        <f>IF(ISNUMBER('Форма 1'!AE828),ROUND('Форма 1'!$I828*VLOOKUP('Форма 1'!$G828,'Предельники 2022'!$B$4:$X$28,'Форма 1'!AE$7),2),"")</f>
        <v>646549.56999999995</v>
      </c>
      <c r="K828" s="30" t="str">
        <f>IF(ISNUMBER('Форма 1'!AF828),ROUND('Форма 1'!$I828*VLOOKUP('Форма 1'!$G828,'Предельники 2022'!$B$4:$X$28,'Форма 1'!AF$7),2),"")</f>
        <v/>
      </c>
      <c r="L828" s="31" t="str">
        <f>IF(ISBLANK('Форма 1'!AG828),"",'Форма 1'!AG828)</f>
        <v/>
      </c>
      <c r="M828" s="32" t="str">
        <f>IF(ISBLANK('Форма 1'!AH828),"",'Форма 1'!AH828)</f>
        <v/>
      </c>
      <c r="N828" s="30" t="str">
        <f>IF(ISNUMBER('Форма 1'!AI828),ROUND('Форма 1'!$I828*VLOOKUP('Форма 1'!$G828,'Предельники 2022'!$B$4:$X$28,'Форма 1'!AI$7),2),"")</f>
        <v/>
      </c>
      <c r="O828" s="30">
        <f>IF(ISNUMBER('Форма 1'!AJ828),ROUND('Форма 1'!$I828*VLOOKUP('Форма 1'!$G828,'Предельники 2022'!$B$4:$X$28,'Форма 1'!AJ$7),2),"")</f>
        <v>5844048.7400000002</v>
      </c>
      <c r="P828" s="30" t="str">
        <f>IF(ISNUMBER('Форма 1'!AK828),ROUND('Форма 1'!$I828*VLOOKUP('Форма 1'!$G828,'Предельники 2022'!$B$4:$X$28,'Форма 1'!AK$7),2),"")</f>
        <v/>
      </c>
      <c r="Q828" s="30" t="str">
        <f>IF(ISNUMBER('Форма 1'!AL828),ROUND('Форма 1'!$I828*VLOOKUP('Форма 1'!$G828,'Предельники 2022'!$B$4:$X$28,'Форма 1'!AL$7),2),"")</f>
        <v/>
      </c>
      <c r="R828" s="30" t="str">
        <f>IF(ISNUMBER('Форма 1'!AM828),ROUND('Форма 1'!$I828*VLOOKUP('Форма 1'!$G828,'Предельники 2022'!$B$4:$X$28,'Форма 1'!AM$7),2),"")</f>
        <v/>
      </c>
      <c r="S828" s="93" t="str">
        <f t="shared" si="138"/>
        <v/>
      </c>
      <c r="T828" s="93" t="str">
        <f>IF(ISNUMBER('Форма 1'!AN828),INDEX('Предельники 2022'!$C$4:$X$28,MATCH('Форма 1'!$G828,'Предельники 2022'!$B$4:$B$28,0),MATCH(T$5,'Предельники 2022'!$C$3:$X$3,0)),"")</f>
        <v/>
      </c>
      <c r="U828" s="93" t="str">
        <f>IF(ISNUMBER('Форма 1'!AO828),INDEX('Предельники 2022'!$C$4:$X$28,MATCH('Форма 1'!$G828,'Предельники 2022'!$B$4:$B$28,0),MATCH(U$5,'Предельники 2022'!$C$3:$X$3,0)),"")</f>
        <v/>
      </c>
      <c r="V828" s="93" t="str">
        <f>IF(ISNUMBER('Форма 1'!AP828),INDEX('Предельники 2022'!$C$4:$X$28,MATCH('Форма 1'!$G828,'Предельники 2022'!$B$4:$B$28,0),MATCH(V$5,'Предельники 2022'!$C$3:$X$3,0)),"")</f>
        <v/>
      </c>
      <c r="W828" s="93" t="str">
        <f>IF(ISNUMBER('Форма 1'!AQ828),INDEX('Предельники 2022'!$C$4:$X$28,MATCH('Форма 1'!$G828,'Предельники 2022'!$B$4:$B$28,0),MATCH(W$5,'Предельники 2022'!$C$3:$X$3,0)),"")</f>
        <v/>
      </c>
      <c r="X828" s="30" t="str">
        <f>IF(ISNUMBER('Форма 1'!AR828),ROUND('Форма 1'!$I828*VLOOKUP('Форма 1'!$G828,'Предельники 2022'!$B$4:$X$28,'Форма 1'!AR$7),2),"")</f>
        <v/>
      </c>
      <c r="Y828" s="30" t="str">
        <f>IF(ISNUMBER('Форма 1'!AS828),ROUND('Форма 1'!$I828*VLOOKUP('Форма 1'!$G828,'Предельники 2022'!$B$4:$X$28,'Форма 1'!AS$7),2),"")</f>
        <v/>
      </c>
      <c r="Z828" s="30" t="str">
        <f>IF(ISNUMBER('Форма 1'!AT828),ROUND('Форма 1'!$I828*VLOOKUP('Форма 1'!$G828,'Предельники 2022'!$B$4:$X$28,'Форма 1'!AT$7),2),"")</f>
        <v/>
      </c>
      <c r="AA828" s="32"/>
      <c r="AB828" s="128">
        <f>'Форма 1'!T828</f>
        <v>46022</v>
      </c>
      <c r="AC828" s="130" t="str">
        <f>'Форма 1'!U828</f>
        <v>СС</v>
      </c>
    </row>
    <row r="829" spans="1:29" x14ac:dyDescent="0.25">
      <c r="A829" s="28">
        <f t="shared" si="137"/>
        <v>5</v>
      </c>
      <c r="B829" s="74" t="str">
        <f>IF(ISBLANK('Форма 1'!B829),"",'Форма 1'!B829)</f>
        <v>Чайковский городской округ Пермского края</v>
      </c>
      <c r="C829" s="87" t="s">
        <v>406</v>
      </c>
      <c r="D829" s="29">
        <f>IF(ISBLANK(C829),"Введите адрес",IF(C829='Форма 1'!C829,SUM(E829:K829,M829:S829,Форма2[[#This Row],[19]:[22]]),"Ошибка в адресе!"))</f>
        <v>13091321.699999999</v>
      </c>
      <c r="E829" s="30" t="str">
        <f>IF(ISNUMBER('Форма 1'!Z829),ROUND('Форма 1'!$I829*VLOOKUP('Форма 1'!$G829,'Предельники 2022'!$B$4:$X$28,'Форма 1'!Z$7),2),"")</f>
        <v/>
      </c>
      <c r="F829" s="30">
        <f>IF(ISNUMBER('Форма 1'!AA829),ROUND('Форма 1'!$I829*VLOOKUP('Форма 1'!$G829,'Предельники 2022'!$B$4:$X$28,'Форма 1'!AA$7),2),"")</f>
        <v>7895769.3600000003</v>
      </c>
      <c r="G829" s="30" t="str">
        <f>IF(ISNUMBER('Форма 1'!AB829),ROUND('Форма 1'!$I829*VLOOKUP('Форма 1'!$G829,'Предельники 2022'!$B$4:$X$28,'Форма 1'!AB$7),2),"")</f>
        <v/>
      </c>
      <c r="H829" s="30">
        <f>IF(ISNUMBER('Форма 1'!AC829),ROUND('Форма 1'!$I829*VLOOKUP('Форма 1'!$G829,'Предельники 2022'!$B$4:$X$28,'Форма 1'!AC$7),2),"")</f>
        <v>1031867.4</v>
      </c>
      <c r="I829" s="30">
        <f>IF(ISNUMBER('Форма 1'!AD829),ROUND('Форма 1'!$I829*VLOOKUP('Форма 1'!$G829,'Предельники 2022'!$B$4:$X$28,'Форма 1'!AD$7),2),"")</f>
        <v>2718531</v>
      </c>
      <c r="J829" s="30">
        <f>IF(ISNUMBER('Форма 1'!AE829),ROUND('Форма 1'!$I829*VLOOKUP('Форма 1'!$G829,'Предельники 2022'!$B$4:$X$28,'Форма 1'!AE$7),2),"")</f>
        <v>1445153.94</v>
      </c>
      <c r="K829" s="30" t="str">
        <f>IF(ISNUMBER('Форма 1'!AF829),ROUND('Форма 1'!$I829*VLOOKUP('Форма 1'!$G829,'Предельники 2022'!$B$4:$X$28,'Форма 1'!AF$7),2),"")</f>
        <v/>
      </c>
      <c r="L829" s="31" t="str">
        <f>IF(ISBLANK('Форма 1'!AG829),"",'Форма 1'!AG829)</f>
        <v/>
      </c>
      <c r="M829" s="32" t="str">
        <f>IF(ISBLANK('Форма 1'!AH829),"",'Форма 1'!AH829)</f>
        <v/>
      </c>
      <c r="N829" s="30" t="str">
        <f>IF(ISNUMBER('Форма 1'!AI829),ROUND('Форма 1'!$I829*VLOOKUP('Форма 1'!$G829,'Предельники 2022'!$B$4:$X$28,'Форма 1'!AI$7),2),"")</f>
        <v/>
      </c>
      <c r="O829" s="30" t="str">
        <f>IF(ISNUMBER('Форма 1'!AJ829),ROUND('Форма 1'!$I829*VLOOKUP('Форма 1'!$G829,'Предельники 2022'!$B$4:$X$28,'Форма 1'!AJ$7),2),"")</f>
        <v/>
      </c>
      <c r="P829" s="30" t="str">
        <f>IF(ISNUMBER('Форма 1'!AK829),ROUND('Форма 1'!$I829*VLOOKUP('Форма 1'!$G829,'Предельники 2022'!$B$4:$X$28,'Форма 1'!AK$7),2),"")</f>
        <v/>
      </c>
      <c r="Q829" s="30" t="str">
        <f>IF(ISNUMBER('Форма 1'!AL829),ROUND('Форма 1'!$I829*VLOOKUP('Форма 1'!$G829,'Предельники 2022'!$B$4:$X$28,'Форма 1'!AL$7),2),"")</f>
        <v/>
      </c>
      <c r="R829" s="30" t="str">
        <f>IF(ISNUMBER('Форма 1'!AM829),ROUND('Форма 1'!$I829*VLOOKUP('Форма 1'!$G829,'Предельники 2022'!$B$4:$X$28,'Форма 1'!AM$7),2),"")</f>
        <v/>
      </c>
      <c r="S829" s="93" t="str">
        <f t="shared" si="138"/>
        <v/>
      </c>
      <c r="T829" s="93" t="str">
        <f>IF(ISNUMBER('Форма 1'!AN829),INDEX('Предельники 2022'!$C$4:$X$28,MATCH('Форма 1'!$G829,'Предельники 2022'!$B$4:$B$28,0),MATCH(T$5,'Предельники 2022'!$C$3:$X$3,0)),"")</f>
        <v/>
      </c>
      <c r="U829" s="93" t="str">
        <f>IF(ISNUMBER('Форма 1'!AO829),INDEX('Предельники 2022'!$C$4:$X$28,MATCH('Форма 1'!$G829,'Предельники 2022'!$B$4:$B$28,0),MATCH(U$5,'Предельники 2022'!$C$3:$X$3,0)),"")</f>
        <v/>
      </c>
      <c r="V829" s="93" t="str">
        <f>IF(ISNUMBER('Форма 1'!AP829),INDEX('Предельники 2022'!$C$4:$X$28,MATCH('Форма 1'!$G829,'Предельники 2022'!$B$4:$B$28,0),MATCH(V$5,'Предельники 2022'!$C$3:$X$3,0)),"")</f>
        <v/>
      </c>
      <c r="W829" s="93" t="str">
        <f>IF(ISNUMBER('Форма 1'!AQ829),INDEX('Предельники 2022'!$C$4:$X$28,MATCH('Форма 1'!$G829,'Предельники 2022'!$B$4:$B$28,0),MATCH(W$5,'Предельники 2022'!$C$3:$X$3,0)),"")</f>
        <v/>
      </c>
      <c r="X829" s="30" t="str">
        <f>IF(ISNUMBER('Форма 1'!AR829),ROUND('Форма 1'!$I829*VLOOKUP('Форма 1'!$G829,'Предельники 2022'!$B$4:$X$28,'Форма 1'!AR$7),2),"")</f>
        <v/>
      </c>
      <c r="Y829" s="30" t="str">
        <f>IF(ISNUMBER('Форма 1'!AS829),ROUND('Форма 1'!$I829*VLOOKUP('Форма 1'!$G829,'Предельники 2022'!$B$4:$X$28,'Форма 1'!AS$7),2),"")</f>
        <v/>
      </c>
      <c r="Z829" s="30" t="str">
        <f>IF(ISNUMBER('Форма 1'!AT829),ROUND('Форма 1'!$I829*VLOOKUP('Форма 1'!$G829,'Предельники 2022'!$B$4:$X$28,'Форма 1'!AT$7),2),"")</f>
        <v/>
      </c>
      <c r="AA829" s="32"/>
      <c r="AB829" s="128">
        <f>'Форма 1'!T829</f>
        <v>46022</v>
      </c>
      <c r="AC829" s="130" t="str">
        <f>'Форма 1'!U829</f>
        <v>СС</v>
      </c>
    </row>
    <row r="830" spans="1:29" x14ac:dyDescent="0.25">
      <c r="A830" s="28">
        <f t="shared" si="137"/>
        <v>6</v>
      </c>
      <c r="B830" s="74" t="str">
        <f>IF(ISBLANK('Форма 1'!B830),"",'Форма 1'!B830)</f>
        <v>Чайковский городской округ Пермского края</v>
      </c>
      <c r="C830" s="87" t="s">
        <v>407</v>
      </c>
      <c r="D830" s="29">
        <f>IF(ISBLANK(C830),"Введите адрес",IF(C830='Форма 1'!C830,SUM(E830:K830,M830:S830,Форма2[[#This Row],[19]:[22]]),"Ошибка в адресе!"))</f>
        <v>9179598.4800000004</v>
      </c>
      <c r="E830" s="30" t="str">
        <f>IF(ISNUMBER('Форма 1'!Z830),ROUND('Форма 1'!$I830*VLOOKUP('Форма 1'!$G830,'Предельники 2022'!$B$4:$X$28,'Форма 1'!Z$7),2),"")</f>
        <v/>
      </c>
      <c r="F830" s="30">
        <f>IF(ISNUMBER('Форма 1'!AA830),ROUND('Форма 1'!$I830*VLOOKUP('Форма 1'!$G830,'Предельники 2022'!$B$4:$X$28,'Форма 1'!AA$7),2),"")</f>
        <v>5536491.5800000001</v>
      </c>
      <c r="G830" s="30" t="str">
        <f>IF(ISNUMBER('Форма 1'!AB830),ROUND('Форма 1'!$I830*VLOOKUP('Форма 1'!$G830,'Предельники 2022'!$B$4:$X$28,'Форма 1'!AB$7),2),"")</f>
        <v/>
      </c>
      <c r="H830" s="30">
        <f>IF(ISNUMBER('Форма 1'!AC830),ROUND('Форма 1'!$I830*VLOOKUP('Форма 1'!$G830,'Предельники 2022'!$B$4:$X$28,'Форма 1'!AC$7),2),"")</f>
        <v>723542.56</v>
      </c>
      <c r="I830" s="30">
        <f>IF(ISNUMBER('Форма 1'!AD830),ROUND('Форма 1'!$I830*VLOOKUP('Форма 1'!$G830,'Предельники 2022'!$B$4:$X$28,'Форма 1'!AD$7),2),"")</f>
        <v>1906226.4</v>
      </c>
      <c r="J830" s="30">
        <f>IF(ISNUMBER('Форма 1'!AE830),ROUND('Форма 1'!$I830*VLOOKUP('Форма 1'!$G830,'Предельники 2022'!$B$4:$X$28,'Форма 1'!AE$7),2),"")</f>
        <v>1013337.94</v>
      </c>
      <c r="K830" s="30" t="str">
        <f>IF(ISNUMBER('Форма 1'!AF830),ROUND('Форма 1'!$I830*VLOOKUP('Форма 1'!$G830,'Предельники 2022'!$B$4:$X$28,'Форма 1'!AF$7),2),"")</f>
        <v/>
      </c>
      <c r="L830" s="31" t="str">
        <f>IF(ISBLANK('Форма 1'!AG830),"",'Форма 1'!AG830)</f>
        <v/>
      </c>
      <c r="M830" s="32" t="str">
        <f>IF(ISBLANK('Форма 1'!AH830),"",'Форма 1'!AH830)</f>
        <v/>
      </c>
      <c r="N830" s="30" t="str">
        <f>IF(ISNUMBER('Форма 1'!AI830),ROUND('Форма 1'!$I830*VLOOKUP('Форма 1'!$G830,'Предельники 2022'!$B$4:$X$28,'Форма 1'!AI$7),2),"")</f>
        <v/>
      </c>
      <c r="O830" s="30" t="str">
        <f>IF(ISNUMBER('Форма 1'!AJ830),ROUND('Форма 1'!$I830*VLOOKUP('Форма 1'!$G830,'Предельники 2022'!$B$4:$X$28,'Форма 1'!AJ$7),2),"")</f>
        <v/>
      </c>
      <c r="P830" s="30" t="str">
        <f>IF(ISNUMBER('Форма 1'!AK830),ROUND('Форма 1'!$I830*VLOOKUP('Форма 1'!$G830,'Предельники 2022'!$B$4:$X$28,'Форма 1'!AK$7),2),"")</f>
        <v/>
      </c>
      <c r="Q830" s="30" t="str">
        <f>IF(ISNUMBER('Форма 1'!AL830),ROUND('Форма 1'!$I830*VLOOKUP('Форма 1'!$G830,'Предельники 2022'!$B$4:$X$28,'Форма 1'!AL$7),2),"")</f>
        <v/>
      </c>
      <c r="R830" s="30" t="str">
        <f>IF(ISNUMBER('Форма 1'!AM830),ROUND('Форма 1'!$I830*VLOOKUP('Форма 1'!$G830,'Предельники 2022'!$B$4:$X$28,'Форма 1'!AM$7),2),"")</f>
        <v/>
      </c>
      <c r="S830" s="93" t="str">
        <f t="shared" si="138"/>
        <v/>
      </c>
      <c r="T830" s="93" t="str">
        <f>IF(ISNUMBER('Форма 1'!AN830),INDEX('Предельники 2022'!$C$4:$X$28,MATCH('Форма 1'!$G830,'Предельники 2022'!$B$4:$B$28,0),MATCH(T$5,'Предельники 2022'!$C$3:$X$3,0)),"")</f>
        <v/>
      </c>
      <c r="U830" s="93" t="str">
        <f>IF(ISNUMBER('Форма 1'!AO830),INDEX('Предельники 2022'!$C$4:$X$28,MATCH('Форма 1'!$G830,'Предельники 2022'!$B$4:$B$28,0),MATCH(U$5,'Предельники 2022'!$C$3:$X$3,0)),"")</f>
        <v/>
      </c>
      <c r="V830" s="93" t="str">
        <f>IF(ISNUMBER('Форма 1'!AP830),INDEX('Предельники 2022'!$C$4:$X$28,MATCH('Форма 1'!$G830,'Предельники 2022'!$B$4:$B$28,0),MATCH(V$5,'Предельники 2022'!$C$3:$X$3,0)),"")</f>
        <v/>
      </c>
      <c r="W830" s="93" t="str">
        <f>IF(ISNUMBER('Форма 1'!AQ830),INDEX('Предельники 2022'!$C$4:$X$28,MATCH('Форма 1'!$G830,'Предельники 2022'!$B$4:$B$28,0),MATCH(W$5,'Предельники 2022'!$C$3:$X$3,0)),"")</f>
        <v/>
      </c>
      <c r="X830" s="30" t="str">
        <f>IF(ISNUMBER('Форма 1'!AR830),ROUND('Форма 1'!$I830*VLOOKUP('Форма 1'!$G830,'Предельники 2022'!$B$4:$X$28,'Форма 1'!AR$7),2),"")</f>
        <v/>
      </c>
      <c r="Y830" s="30" t="str">
        <f>IF(ISNUMBER('Форма 1'!AS830),ROUND('Форма 1'!$I830*VLOOKUP('Форма 1'!$G830,'Предельники 2022'!$B$4:$X$28,'Форма 1'!AS$7),2),"")</f>
        <v/>
      </c>
      <c r="Z830" s="30" t="str">
        <f>IF(ISNUMBER('Форма 1'!AT830),ROUND('Форма 1'!$I830*VLOOKUP('Форма 1'!$G830,'Предельники 2022'!$B$4:$X$28,'Форма 1'!AT$7),2),"")</f>
        <v/>
      </c>
      <c r="AA830" s="32"/>
      <c r="AB830" s="128">
        <f>'Форма 1'!T830</f>
        <v>46022</v>
      </c>
      <c r="AC830" s="130" t="str">
        <f>'Форма 1'!U830</f>
        <v>СС</v>
      </c>
    </row>
    <row r="831" spans="1:29" x14ac:dyDescent="0.25">
      <c r="A831" s="28">
        <f t="shared" si="137"/>
        <v>7</v>
      </c>
      <c r="B831" s="74" t="str">
        <f>IF(ISBLANK('Форма 1'!B831),"",'Форма 1'!B831)</f>
        <v>Чайковский городской округ Пермского края</v>
      </c>
      <c r="C831" s="87" t="s">
        <v>408</v>
      </c>
      <c r="D831" s="29">
        <f>IF(ISBLANK(C831),"Введите адрес",IF(C831='Форма 1'!C831,SUM(E831:K831,M831:S831,Форма2[[#This Row],[19]:[22]]),"Ошибка в адресе!"))</f>
        <v>32299947.939999998</v>
      </c>
      <c r="E831" s="30" t="str">
        <f>IF(ISNUMBER('Форма 1'!Z831),ROUND('Форма 1'!$I831*VLOOKUP('Форма 1'!$G831,'Предельники 2022'!$B$4:$X$28,'Форма 1'!Z$7),2),"")</f>
        <v/>
      </c>
      <c r="F831" s="30">
        <f>IF(ISNUMBER('Форма 1'!AA831),ROUND('Форма 1'!$I831*VLOOKUP('Форма 1'!$G831,'Предельники 2022'!$B$4:$X$28,'Форма 1'!AA$7),2),"")</f>
        <v>13725796.08</v>
      </c>
      <c r="G831" s="30" t="str">
        <f>IF(ISNUMBER('Форма 1'!AB831),ROUND('Форма 1'!$I831*VLOOKUP('Форма 1'!$G831,'Предельники 2022'!$B$4:$X$28,'Форма 1'!AB$7),2),"")</f>
        <v/>
      </c>
      <c r="H831" s="30" t="str">
        <f>IF(ISNUMBER('Форма 1'!AC831),ROUND('Форма 1'!$I831*VLOOKUP('Форма 1'!$G831,'Предельники 2022'!$B$4:$X$28,'Форма 1'!AC$7),2),"")</f>
        <v/>
      </c>
      <c r="I831" s="30">
        <f>IF(ISNUMBER('Форма 1'!AD831),ROUND('Форма 1'!$I831*VLOOKUP('Форма 1'!$G831,'Предельники 2022'!$B$4:$X$28,'Форма 1'!AD$7),2),"")</f>
        <v>1903969.48</v>
      </c>
      <c r="J831" s="30">
        <f>IF(ISNUMBER('Форма 1'!AE831),ROUND('Форма 1'!$I831*VLOOKUP('Форма 1'!$G831,'Предельники 2022'!$B$4:$X$28,'Форма 1'!AE$7),2),"")</f>
        <v>1053407.1200000001</v>
      </c>
      <c r="K831" s="30" t="str">
        <f>IF(ISNUMBER('Форма 1'!AF831),ROUND('Форма 1'!$I831*VLOOKUP('Форма 1'!$G831,'Предельники 2022'!$B$4:$X$28,'Форма 1'!AF$7),2),"")</f>
        <v/>
      </c>
      <c r="L831" s="31" t="str">
        <f>IF(ISBLANK('Форма 1'!AG831),"",'Форма 1'!AG831)</f>
        <v/>
      </c>
      <c r="M831" s="32" t="str">
        <f>IF(ISBLANK('Форма 1'!AH831),"",'Форма 1'!AH831)</f>
        <v/>
      </c>
      <c r="N831" s="30">
        <f>IF(ISNUMBER('Форма 1'!AI831),ROUND('Форма 1'!$I831*VLOOKUP('Форма 1'!$G831,'Предельники 2022'!$B$4:$X$28,'Форма 1'!AI$7),2),"")</f>
        <v>15616775.26</v>
      </c>
      <c r="O831" s="30" t="str">
        <f>IF(ISNUMBER('Форма 1'!AJ831),ROUND('Форма 1'!$I831*VLOOKUP('Форма 1'!$G831,'Предельники 2022'!$B$4:$X$28,'Форма 1'!AJ$7),2),"")</f>
        <v/>
      </c>
      <c r="P831" s="30" t="str">
        <f>IF(ISNUMBER('Форма 1'!AK831),ROUND('Форма 1'!$I831*VLOOKUP('Форма 1'!$G831,'Предельники 2022'!$B$4:$X$28,'Форма 1'!AK$7),2),"")</f>
        <v/>
      </c>
      <c r="Q831" s="30" t="str">
        <f>IF(ISNUMBER('Форма 1'!AL831),ROUND('Форма 1'!$I831*VLOOKUP('Форма 1'!$G831,'Предельники 2022'!$B$4:$X$28,'Форма 1'!AL$7),2),"")</f>
        <v/>
      </c>
      <c r="R831" s="30" t="str">
        <f>IF(ISNUMBER('Форма 1'!AM831),ROUND('Форма 1'!$I831*VLOOKUP('Форма 1'!$G831,'Предельники 2022'!$B$4:$X$28,'Форма 1'!AM$7),2),"")</f>
        <v/>
      </c>
      <c r="S831" s="93" t="str">
        <f t="shared" si="138"/>
        <v/>
      </c>
      <c r="T831" s="93" t="str">
        <f>IF(ISNUMBER('Форма 1'!AN831),INDEX('Предельники 2022'!$C$4:$X$28,MATCH('Форма 1'!$G831,'Предельники 2022'!$B$4:$B$28,0),MATCH(T$5,'Предельники 2022'!$C$3:$X$3,0)),"")</f>
        <v/>
      </c>
      <c r="U831" s="93" t="str">
        <f>IF(ISNUMBER('Форма 1'!AO831),INDEX('Предельники 2022'!$C$4:$X$28,MATCH('Форма 1'!$G831,'Предельники 2022'!$B$4:$B$28,0),MATCH(U$5,'Предельники 2022'!$C$3:$X$3,0)),"")</f>
        <v/>
      </c>
      <c r="V831" s="93" t="str">
        <f>IF(ISNUMBER('Форма 1'!AP831),INDEX('Предельники 2022'!$C$4:$X$28,MATCH('Форма 1'!$G831,'Предельники 2022'!$B$4:$B$28,0),MATCH(V$5,'Предельники 2022'!$C$3:$X$3,0)),"")</f>
        <v/>
      </c>
      <c r="W831" s="93" t="str">
        <f>IF(ISNUMBER('Форма 1'!AQ831),INDEX('Предельники 2022'!$C$4:$X$28,MATCH('Форма 1'!$G831,'Предельники 2022'!$B$4:$B$28,0),MATCH(W$5,'Предельники 2022'!$C$3:$X$3,0)),"")</f>
        <v/>
      </c>
      <c r="X831" s="30" t="str">
        <f>IF(ISNUMBER('Форма 1'!AR831),ROUND('Форма 1'!$I831*VLOOKUP('Форма 1'!$G831,'Предельники 2022'!$B$4:$X$28,'Форма 1'!AR$7),2),"")</f>
        <v/>
      </c>
      <c r="Y831" s="30" t="str">
        <f>IF(ISNUMBER('Форма 1'!AS831),ROUND('Форма 1'!$I831*VLOOKUP('Форма 1'!$G831,'Предельники 2022'!$B$4:$X$28,'Форма 1'!AS$7),2),"")</f>
        <v/>
      </c>
      <c r="Z831" s="30" t="str">
        <f>IF(ISNUMBER('Форма 1'!AT831),ROUND('Форма 1'!$I831*VLOOKUP('Форма 1'!$G831,'Предельники 2022'!$B$4:$X$28,'Форма 1'!AT$7),2),"")</f>
        <v/>
      </c>
      <c r="AA831" s="32"/>
      <c r="AB831" s="128">
        <f>'Форма 1'!T831</f>
        <v>46022</v>
      </c>
      <c r="AC831" s="130" t="str">
        <f>'Форма 1'!U831</f>
        <v>СС</v>
      </c>
    </row>
    <row r="832" spans="1:29" x14ac:dyDescent="0.25">
      <c r="A832" s="28">
        <f t="shared" si="137"/>
        <v>8</v>
      </c>
      <c r="B832" s="74" t="str">
        <f>IF(ISBLANK('Форма 1'!B832),"",'Форма 1'!B832)</f>
        <v>Чайковский городской округ Пермского края</v>
      </c>
      <c r="C832" s="87" t="s">
        <v>409</v>
      </c>
      <c r="D832" s="29">
        <f>IF(ISBLANK(C832),"Введите адрес",IF(C832='Форма 1'!C832,SUM(E832:K832,M832:S832,Форма2[[#This Row],[19]:[22]]),"Ошибка в адресе!"))</f>
        <v>22272555.230000004</v>
      </c>
      <c r="E832" s="30" t="str">
        <f>IF(ISNUMBER('Форма 1'!Z832),ROUND('Форма 1'!$I832*VLOOKUP('Форма 1'!$G832,'Предельники 2022'!$B$4:$X$28,'Форма 1'!Z$7),2),"")</f>
        <v/>
      </c>
      <c r="F832" s="30">
        <f>IF(ISNUMBER('Форма 1'!AA832),ROUND('Форма 1'!$I832*VLOOKUP('Форма 1'!$G832,'Предельники 2022'!$B$4:$X$28,'Форма 1'!AA$7),2),"")</f>
        <v>9287172.6699999999</v>
      </c>
      <c r="G832" s="30" t="str">
        <f>IF(ISNUMBER('Форма 1'!AB832),ROUND('Форма 1'!$I832*VLOOKUP('Форма 1'!$G832,'Предельники 2022'!$B$4:$X$28,'Форма 1'!AB$7),2),"")</f>
        <v/>
      </c>
      <c r="H832" s="30">
        <f>IF(ISNUMBER('Форма 1'!AC832),ROUND('Форма 1'!$I832*VLOOKUP('Форма 1'!$G832,'Предельники 2022'!$B$4:$X$28,'Форма 1'!AC$7),2),"")</f>
        <v>417706.74</v>
      </c>
      <c r="I832" s="30">
        <f>IF(ISNUMBER('Форма 1'!AD832),ROUND('Форма 1'!$I832*VLOOKUP('Форма 1'!$G832,'Предельники 2022'!$B$4:$X$28,'Форма 1'!AD$7),2),"")</f>
        <v>1288267.23</v>
      </c>
      <c r="J832" s="30">
        <f>IF(ISNUMBER('Форма 1'!AE832),ROUND('Форма 1'!$I832*VLOOKUP('Форма 1'!$G832,'Предельники 2022'!$B$4:$X$28,'Форма 1'!AE$7),2),"")</f>
        <v>712758.21</v>
      </c>
      <c r="K832" s="30" t="str">
        <f>IF(ISNUMBER('Форма 1'!AF832),ROUND('Форма 1'!$I832*VLOOKUP('Форма 1'!$G832,'Предельники 2022'!$B$4:$X$28,'Форма 1'!AF$7),2),"")</f>
        <v/>
      </c>
      <c r="L832" s="31" t="str">
        <f>IF(ISBLANK('Форма 1'!AG832),"",'Форма 1'!AG832)</f>
        <v/>
      </c>
      <c r="M832" s="32" t="str">
        <f>IF(ISBLANK('Форма 1'!AH832),"",'Форма 1'!AH832)</f>
        <v/>
      </c>
      <c r="N832" s="30">
        <f>IF(ISNUMBER('Форма 1'!AI832),ROUND('Форма 1'!$I832*VLOOKUP('Форма 1'!$G832,'Предельники 2022'!$B$4:$X$28,'Форма 1'!AI$7),2),"")</f>
        <v>10566650.380000001</v>
      </c>
      <c r="O832" s="30" t="str">
        <f>IF(ISNUMBER('Форма 1'!AJ832),ROUND('Форма 1'!$I832*VLOOKUP('Форма 1'!$G832,'Предельники 2022'!$B$4:$X$28,'Форма 1'!AJ$7),2),"")</f>
        <v/>
      </c>
      <c r="P832" s="30" t="str">
        <f>IF(ISNUMBER('Форма 1'!AK832),ROUND('Форма 1'!$I832*VLOOKUP('Форма 1'!$G832,'Предельники 2022'!$B$4:$X$28,'Форма 1'!AK$7),2),"")</f>
        <v/>
      </c>
      <c r="Q832" s="30" t="str">
        <f>IF(ISNUMBER('Форма 1'!AL832),ROUND('Форма 1'!$I832*VLOOKUP('Форма 1'!$G832,'Предельники 2022'!$B$4:$X$28,'Форма 1'!AL$7),2),"")</f>
        <v/>
      </c>
      <c r="R832" s="30" t="str">
        <f>IF(ISNUMBER('Форма 1'!AM832),ROUND('Форма 1'!$I832*VLOOKUP('Форма 1'!$G832,'Предельники 2022'!$B$4:$X$28,'Форма 1'!AM$7),2),"")</f>
        <v/>
      </c>
      <c r="S832" s="93" t="str">
        <f t="shared" si="138"/>
        <v/>
      </c>
      <c r="T832" s="93" t="str">
        <f>IF(ISNUMBER('Форма 1'!AN832),INDEX('Предельники 2022'!$C$4:$X$28,MATCH('Форма 1'!$G832,'Предельники 2022'!$B$4:$B$28,0),MATCH(T$5,'Предельники 2022'!$C$3:$X$3,0)),"")</f>
        <v/>
      </c>
      <c r="U832" s="93" t="str">
        <f>IF(ISNUMBER('Форма 1'!AO832),INDEX('Предельники 2022'!$C$4:$X$28,MATCH('Форма 1'!$G832,'Предельники 2022'!$B$4:$B$28,0),MATCH(U$5,'Предельники 2022'!$C$3:$X$3,0)),"")</f>
        <v/>
      </c>
      <c r="V832" s="93" t="str">
        <f>IF(ISNUMBER('Форма 1'!AP832),INDEX('Предельники 2022'!$C$4:$X$28,MATCH('Форма 1'!$G832,'Предельники 2022'!$B$4:$B$28,0),MATCH(V$5,'Предельники 2022'!$C$3:$X$3,0)),"")</f>
        <v/>
      </c>
      <c r="W832" s="93" t="str">
        <f>IF(ISNUMBER('Форма 1'!AQ832),INDEX('Предельники 2022'!$C$4:$X$28,MATCH('Форма 1'!$G832,'Предельники 2022'!$B$4:$B$28,0),MATCH(W$5,'Предельники 2022'!$C$3:$X$3,0)),"")</f>
        <v/>
      </c>
      <c r="X832" s="30" t="str">
        <f>IF(ISNUMBER('Форма 1'!AR832),ROUND('Форма 1'!$I832*VLOOKUP('Форма 1'!$G832,'Предельники 2022'!$B$4:$X$28,'Форма 1'!AR$7),2),"")</f>
        <v/>
      </c>
      <c r="Y832" s="30" t="str">
        <f>IF(ISNUMBER('Форма 1'!AS832),ROUND('Форма 1'!$I832*VLOOKUP('Форма 1'!$G832,'Предельники 2022'!$B$4:$X$28,'Форма 1'!AS$7),2),"")</f>
        <v/>
      </c>
      <c r="Z832" s="30" t="str">
        <f>IF(ISNUMBER('Форма 1'!AT832),ROUND('Форма 1'!$I832*VLOOKUP('Форма 1'!$G832,'Предельники 2022'!$B$4:$X$28,'Форма 1'!AT$7),2),"")</f>
        <v/>
      </c>
      <c r="AA832" s="32"/>
      <c r="AB832" s="128">
        <f>'Форма 1'!T832</f>
        <v>46022</v>
      </c>
      <c r="AC832" s="130" t="str">
        <f>'Форма 1'!U832</f>
        <v>СС</v>
      </c>
    </row>
    <row r="833" spans="1:29" x14ac:dyDescent="0.25">
      <c r="A833" s="28">
        <f t="shared" si="137"/>
        <v>9</v>
      </c>
      <c r="B833" s="74" t="str">
        <f>IF(ISBLANK('Форма 1'!B833),"",'Форма 1'!B833)</f>
        <v>Чайковский городской округ Пермского края</v>
      </c>
      <c r="C833" s="87" t="s">
        <v>410</v>
      </c>
      <c r="D833" s="29">
        <f>IF(ISBLANK(C833),"Введите адрес",IF(C833='Форма 1'!C833,SUM(E833:K833,M833:S833,Форма2[[#This Row],[19]:[22]]),"Ошибка в адресе!"))</f>
        <v>16398616.23</v>
      </c>
      <c r="E833" s="30" t="str">
        <f>IF(ISNUMBER('Форма 1'!Z833),ROUND('Форма 1'!$I833*VLOOKUP('Форма 1'!$G833,'Предельники 2022'!$B$4:$X$28,'Форма 1'!Z$7),2),"")</f>
        <v/>
      </c>
      <c r="F833" s="30">
        <f>IF(ISNUMBER('Форма 1'!AA833),ROUND('Форма 1'!$I833*VLOOKUP('Форма 1'!$G833,'Предельники 2022'!$B$4:$X$28,'Форма 1'!AA$7),2),"")</f>
        <v>5478280.8099999996</v>
      </c>
      <c r="G833" s="30" t="str">
        <f>IF(ISNUMBER('Форма 1'!AB833),ROUND('Форма 1'!$I833*VLOOKUP('Форма 1'!$G833,'Предельники 2022'!$B$4:$X$28,'Форма 1'!AB$7),2),"")</f>
        <v/>
      </c>
      <c r="H833" s="30" t="str">
        <f>IF(ISNUMBER('Форма 1'!AC833),ROUND('Форма 1'!$I833*VLOOKUP('Форма 1'!$G833,'Предельники 2022'!$B$4:$X$28,'Форма 1'!AC$7),2),"")</f>
        <v/>
      </c>
      <c r="I833" s="30" t="str">
        <f>IF(ISNUMBER('Форма 1'!AD833),ROUND('Форма 1'!$I833*VLOOKUP('Форма 1'!$G833,'Предельники 2022'!$B$4:$X$28,'Форма 1'!AD$7),2),"")</f>
        <v/>
      </c>
      <c r="J833" s="30">
        <f>IF(ISNUMBER('Форма 1'!AE833),ROUND('Форма 1'!$I833*VLOOKUP('Форма 1'!$G833,'Предельники 2022'!$B$4:$X$28,'Форма 1'!AE$7),2),"")</f>
        <v>1002683.68</v>
      </c>
      <c r="K833" s="30" t="str">
        <f>IF(ISNUMBER('Форма 1'!AF833),ROUND('Форма 1'!$I833*VLOOKUP('Форма 1'!$G833,'Предельники 2022'!$B$4:$X$28,'Форма 1'!AF$7),2),"")</f>
        <v/>
      </c>
      <c r="L833" s="31" t="str">
        <f>IF(ISBLANK('Форма 1'!AG833),"",'Форма 1'!AG833)</f>
        <v/>
      </c>
      <c r="M833" s="32" t="str">
        <f>IF(ISBLANK('Форма 1'!AH833),"",'Форма 1'!AH833)</f>
        <v/>
      </c>
      <c r="N833" s="30">
        <f>IF(ISNUMBER('Форма 1'!AI833),ROUND('Форма 1'!$I833*VLOOKUP('Форма 1'!$G833,'Предельники 2022'!$B$4:$X$28,'Форма 1'!AI$7),2),"")</f>
        <v>9917651.7400000002</v>
      </c>
      <c r="O833" s="30" t="str">
        <f>IF(ISNUMBER('Форма 1'!AJ833),ROUND('Форма 1'!$I833*VLOOKUP('Форма 1'!$G833,'Предельники 2022'!$B$4:$X$28,'Форма 1'!AJ$7),2),"")</f>
        <v/>
      </c>
      <c r="P833" s="30" t="str">
        <f>IF(ISNUMBER('Форма 1'!AK833),ROUND('Форма 1'!$I833*VLOOKUP('Форма 1'!$G833,'Предельники 2022'!$B$4:$X$28,'Форма 1'!AK$7),2),"")</f>
        <v/>
      </c>
      <c r="Q833" s="30" t="str">
        <f>IF(ISNUMBER('Форма 1'!AL833),ROUND('Форма 1'!$I833*VLOOKUP('Форма 1'!$G833,'Предельники 2022'!$B$4:$X$28,'Форма 1'!AL$7),2),"")</f>
        <v/>
      </c>
      <c r="R833" s="30" t="str">
        <f>IF(ISNUMBER('Форма 1'!AM833),ROUND('Форма 1'!$I833*VLOOKUP('Форма 1'!$G833,'Предельники 2022'!$B$4:$X$28,'Форма 1'!AM$7),2),"")</f>
        <v/>
      </c>
      <c r="S833" s="93" t="str">
        <f t="shared" si="138"/>
        <v/>
      </c>
      <c r="T833" s="93" t="str">
        <f>IF(ISNUMBER('Форма 1'!AN833),INDEX('Предельники 2022'!$C$4:$X$28,MATCH('Форма 1'!$G833,'Предельники 2022'!$B$4:$B$28,0),MATCH(T$5,'Предельники 2022'!$C$3:$X$3,0)),"")</f>
        <v/>
      </c>
      <c r="U833" s="93" t="str">
        <f>IF(ISNUMBER('Форма 1'!AO833),INDEX('Предельники 2022'!$C$4:$X$28,MATCH('Форма 1'!$G833,'Предельники 2022'!$B$4:$B$28,0),MATCH(U$5,'Предельники 2022'!$C$3:$X$3,0)),"")</f>
        <v/>
      </c>
      <c r="V833" s="93" t="str">
        <f>IF(ISNUMBER('Форма 1'!AP833),INDEX('Предельники 2022'!$C$4:$X$28,MATCH('Форма 1'!$G833,'Предельники 2022'!$B$4:$B$28,0),MATCH(V$5,'Предельники 2022'!$C$3:$X$3,0)),"")</f>
        <v/>
      </c>
      <c r="W833" s="93" t="str">
        <f>IF(ISNUMBER('Форма 1'!AQ833),INDEX('Предельники 2022'!$C$4:$X$28,MATCH('Форма 1'!$G833,'Предельники 2022'!$B$4:$B$28,0),MATCH(W$5,'Предельники 2022'!$C$3:$X$3,0)),"")</f>
        <v/>
      </c>
      <c r="X833" s="30" t="str">
        <f>IF(ISNUMBER('Форма 1'!AR833),ROUND('Форма 1'!$I833*VLOOKUP('Форма 1'!$G833,'Предельники 2022'!$B$4:$X$28,'Форма 1'!AR$7),2),"")</f>
        <v/>
      </c>
      <c r="Y833" s="30" t="str">
        <f>IF(ISNUMBER('Форма 1'!AS833),ROUND('Форма 1'!$I833*VLOOKUP('Форма 1'!$G833,'Предельники 2022'!$B$4:$X$28,'Форма 1'!AS$7),2),"")</f>
        <v/>
      </c>
      <c r="Z833" s="30" t="str">
        <f>IF(ISNUMBER('Форма 1'!AT833),ROUND('Форма 1'!$I833*VLOOKUP('Форма 1'!$G833,'Предельники 2022'!$B$4:$X$28,'Форма 1'!AT$7),2),"")</f>
        <v/>
      </c>
      <c r="AA833" s="32"/>
      <c r="AB833" s="128">
        <f>'Форма 1'!T833</f>
        <v>46022</v>
      </c>
      <c r="AC833" s="130" t="str">
        <f>'Форма 1'!U833</f>
        <v>СС</v>
      </c>
    </row>
    <row r="834" spans="1:29" x14ac:dyDescent="0.25">
      <c r="A834" s="28">
        <f t="shared" si="137"/>
        <v>10</v>
      </c>
      <c r="B834" s="74" t="str">
        <f>IF(ISBLANK('Форма 1'!B834),"",'Форма 1'!B834)</f>
        <v>Чайковский городской округ Пермского края</v>
      </c>
      <c r="C834" s="87" t="s">
        <v>411</v>
      </c>
      <c r="D834" s="29">
        <f>IF(ISBLANK(C834),"Введите адрес",IF(C834='Форма 1'!C834,SUM(E834:K834,M834:S834,Форма2[[#This Row],[19]:[22]]),"Ошибка в адресе!"))</f>
        <v>20977175.490000002</v>
      </c>
      <c r="E834" s="30" t="str">
        <f>IF(ISNUMBER('Форма 1'!Z834),ROUND('Форма 1'!$I834*VLOOKUP('Форма 1'!$G834,'Предельники 2022'!$B$4:$X$28,'Форма 1'!Z$7),2),"")</f>
        <v/>
      </c>
      <c r="F834" s="30">
        <f>IF(ISNUMBER('Форма 1'!AA834),ROUND('Форма 1'!$I834*VLOOKUP('Форма 1'!$G834,'Предельники 2022'!$B$4:$X$28,'Форма 1'!AA$7),2),"")</f>
        <v>8914207.3399999999</v>
      </c>
      <c r="G834" s="30" t="str">
        <f>IF(ISNUMBER('Форма 1'!AB834),ROUND('Форма 1'!$I834*VLOOKUP('Форма 1'!$G834,'Предельники 2022'!$B$4:$X$28,'Форма 1'!AB$7),2),"")</f>
        <v/>
      </c>
      <c r="H834" s="30" t="str">
        <f>IF(ISNUMBER('Форма 1'!AC834),ROUND('Форма 1'!$I834*VLOOKUP('Форма 1'!$G834,'Предельники 2022'!$B$4:$X$28,'Форма 1'!AC$7),2),"")</f>
        <v/>
      </c>
      <c r="I834" s="30">
        <f>IF(ISNUMBER('Форма 1'!AD834),ROUND('Форма 1'!$I834*VLOOKUP('Форма 1'!$G834,'Предельники 2022'!$B$4:$X$28,'Форма 1'!AD$7),2),"")</f>
        <v>1236531.46</v>
      </c>
      <c r="J834" s="30">
        <f>IF(ISNUMBER('Форма 1'!AE834),ROUND('Форма 1'!$I834*VLOOKUP('Форма 1'!$G834,'Предельники 2022'!$B$4:$X$28,'Форма 1'!AE$7),2),"")</f>
        <v>684134.42</v>
      </c>
      <c r="K834" s="30" t="str">
        <f>IF(ISNUMBER('Форма 1'!AF834),ROUND('Форма 1'!$I834*VLOOKUP('Форма 1'!$G834,'Предельники 2022'!$B$4:$X$28,'Форма 1'!AF$7),2),"")</f>
        <v/>
      </c>
      <c r="L834" s="31" t="str">
        <f>IF(ISBLANK('Форма 1'!AG834),"",'Форма 1'!AG834)</f>
        <v/>
      </c>
      <c r="M834" s="32" t="str">
        <f>IF(ISBLANK('Форма 1'!AH834),"",'Форма 1'!AH834)</f>
        <v/>
      </c>
      <c r="N834" s="30">
        <f>IF(ISNUMBER('Форма 1'!AI834),ROUND('Форма 1'!$I834*VLOOKUP('Форма 1'!$G834,'Предельники 2022'!$B$4:$X$28,'Форма 1'!AI$7),2),"")</f>
        <v>10142302.27</v>
      </c>
      <c r="O834" s="30" t="str">
        <f>IF(ISNUMBER('Форма 1'!AJ834),ROUND('Форма 1'!$I834*VLOOKUP('Форма 1'!$G834,'Предельники 2022'!$B$4:$X$28,'Форма 1'!AJ$7),2),"")</f>
        <v/>
      </c>
      <c r="P834" s="30" t="str">
        <f>IF(ISNUMBER('Форма 1'!AK834),ROUND('Форма 1'!$I834*VLOOKUP('Форма 1'!$G834,'Предельники 2022'!$B$4:$X$28,'Форма 1'!AK$7),2),"")</f>
        <v/>
      </c>
      <c r="Q834" s="30" t="str">
        <f>IF(ISNUMBER('Форма 1'!AL834),ROUND('Форма 1'!$I834*VLOOKUP('Форма 1'!$G834,'Предельники 2022'!$B$4:$X$28,'Форма 1'!AL$7),2),"")</f>
        <v/>
      </c>
      <c r="R834" s="30" t="str">
        <f>IF(ISNUMBER('Форма 1'!AM834),ROUND('Форма 1'!$I834*VLOOKUP('Форма 1'!$G834,'Предельники 2022'!$B$4:$X$28,'Форма 1'!AM$7),2),"")</f>
        <v/>
      </c>
      <c r="S834" s="93" t="str">
        <f t="shared" si="138"/>
        <v/>
      </c>
      <c r="T834" s="93" t="str">
        <f>IF(ISNUMBER('Форма 1'!AN834),INDEX('Предельники 2022'!$C$4:$X$28,MATCH('Форма 1'!$G834,'Предельники 2022'!$B$4:$B$28,0),MATCH(T$5,'Предельники 2022'!$C$3:$X$3,0)),"")</f>
        <v/>
      </c>
      <c r="U834" s="93" t="str">
        <f>IF(ISNUMBER('Форма 1'!AO834),INDEX('Предельники 2022'!$C$4:$X$28,MATCH('Форма 1'!$G834,'Предельники 2022'!$B$4:$B$28,0),MATCH(U$5,'Предельники 2022'!$C$3:$X$3,0)),"")</f>
        <v/>
      </c>
      <c r="V834" s="93" t="str">
        <f>IF(ISNUMBER('Форма 1'!AP834),INDEX('Предельники 2022'!$C$4:$X$28,MATCH('Форма 1'!$G834,'Предельники 2022'!$B$4:$B$28,0),MATCH(V$5,'Предельники 2022'!$C$3:$X$3,0)),"")</f>
        <v/>
      </c>
      <c r="W834" s="93" t="str">
        <f>IF(ISNUMBER('Форма 1'!AQ834),INDEX('Предельники 2022'!$C$4:$X$28,MATCH('Форма 1'!$G834,'Предельники 2022'!$B$4:$B$28,0),MATCH(W$5,'Предельники 2022'!$C$3:$X$3,0)),"")</f>
        <v/>
      </c>
      <c r="X834" s="30" t="str">
        <f>IF(ISNUMBER('Форма 1'!AR834),ROUND('Форма 1'!$I834*VLOOKUP('Форма 1'!$G834,'Предельники 2022'!$B$4:$X$28,'Форма 1'!AR$7),2),"")</f>
        <v/>
      </c>
      <c r="Y834" s="30" t="str">
        <f>IF(ISNUMBER('Форма 1'!AS834),ROUND('Форма 1'!$I834*VLOOKUP('Форма 1'!$G834,'Предельники 2022'!$B$4:$X$28,'Форма 1'!AS$7),2),"")</f>
        <v/>
      </c>
      <c r="Z834" s="30" t="str">
        <f>IF(ISNUMBER('Форма 1'!AT834),ROUND('Форма 1'!$I834*VLOOKUP('Форма 1'!$G834,'Предельники 2022'!$B$4:$X$28,'Форма 1'!AT$7),2),"")</f>
        <v/>
      </c>
      <c r="AA834" s="32"/>
      <c r="AB834" s="128">
        <f>'Форма 1'!T834</f>
        <v>46022</v>
      </c>
      <c r="AC834" s="130" t="str">
        <f>'Форма 1'!U834</f>
        <v>СС</v>
      </c>
    </row>
    <row r="835" spans="1:29" x14ac:dyDescent="0.25">
      <c r="A835" s="28">
        <f t="shared" si="137"/>
        <v>11</v>
      </c>
      <c r="B835" s="74" t="str">
        <f>IF(ISBLANK('Форма 1'!B835),"",'Форма 1'!B835)</f>
        <v>Чайковский городской округ Пермского края</v>
      </c>
      <c r="C835" s="87" t="s">
        <v>412</v>
      </c>
      <c r="D835" s="29">
        <f>IF(ISBLANK(C835),"Введите адрес",IF(C835='Форма 1'!C835,SUM(E835:K835,M835:S835,Форма2[[#This Row],[19]:[22]]),"Ошибка в адресе!"))</f>
        <v>18882321.77</v>
      </c>
      <c r="E835" s="30" t="str">
        <f>IF(ISNUMBER('Форма 1'!Z835),ROUND('Форма 1'!$I835*VLOOKUP('Форма 1'!$G835,'Предельники 2022'!$B$4:$X$28,'Форма 1'!Z$7),2),"")</f>
        <v/>
      </c>
      <c r="F835" s="30">
        <f>IF(ISNUMBER('Форма 1'!AA835),ROUND('Форма 1'!$I835*VLOOKUP('Форма 1'!$G835,'Предельники 2022'!$B$4:$X$28,'Форма 1'!AA$7),2),"")</f>
        <v>8832726.1799999997</v>
      </c>
      <c r="G835" s="30" t="str">
        <f>IF(ISNUMBER('Форма 1'!AB835),ROUND('Форма 1'!$I835*VLOOKUP('Форма 1'!$G835,'Предельники 2022'!$B$4:$X$28,'Форма 1'!AB$7),2),"")</f>
        <v/>
      </c>
      <c r="H835" s="30" t="str">
        <f>IF(ISNUMBER('Форма 1'!AC835),ROUND('Форма 1'!$I835*VLOOKUP('Форма 1'!$G835,'Предельники 2022'!$B$4:$X$28,'Форма 1'!AC$7),2),"")</f>
        <v/>
      </c>
      <c r="I835" s="30" t="str">
        <f>IF(ISNUMBER('Форма 1'!AD835),ROUND('Форма 1'!$I835*VLOOKUP('Форма 1'!$G835,'Предельники 2022'!$B$4:$X$28,'Форма 1'!AD$7),2),"")</f>
        <v/>
      </c>
      <c r="J835" s="30" t="str">
        <f>IF(ISNUMBER('Форма 1'!AE835),ROUND('Форма 1'!$I835*VLOOKUP('Форма 1'!$G835,'Предельники 2022'!$B$4:$X$28,'Форма 1'!AE$7),2),"")</f>
        <v/>
      </c>
      <c r="K835" s="30" t="str">
        <f>IF(ISNUMBER('Форма 1'!AF835),ROUND('Форма 1'!$I835*VLOOKUP('Форма 1'!$G835,'Предельники 2022'!$B$4:$X$28,'Форма 1'!AF$7),2),"")</f>
        <v/>
      </c>
      <c r="L835" s="31" t="str">
        <f>IF(ISBLANK('Форма 1'!AG835),"",'Форма 1'!AG835)</f>
        <v/>
      </c>
      <c r="M835" s="32" t="str">
        <f>IF(ISBLANK('Форма 1'!AH835),"",'Форма 1'!AH835)</f>
        <v/>
      </c>
      <c r="N835" s="30">
        <f>IF(ISNUMBER('Форма 1'!AI835),ROUND('Форма 1'!$I835*VLOOKUP('Форма 1'!$G835,'Предельники 2022'!$B$4:$X$28,'Форма 1'!AI$7),2),"")</f>
        <v>10049595.59</v>
      </c>
      <c r="O835" s="30" t="str">
        <f>IF(ISNUMBER('Форма 1'!AJ835),ROUND('Форма 1'!$I835*VLOOKUP('Форма 1'!$G835,'Предельники 2022'!$B$4:$X$28,'Форма 1'!AJ$7),2),"")</f>
        <v/>
      </c>
      <c r="P835" s="30" t="str">
        <f>IF(ISNUMBER('Форма 1'!AK835),ROUND('Форма 1'!$I835*VLOOKUP('Форма 1'!$G835,'Предельники 2022'!$B$4:$X$28,'Форма 1'!AK$7),2),"")</f>
        <v/>
      </c>
      <c r="Q835" s="30" t="str">
        <f>IF(ISNUMBER('Форма 1'!AL835),ROUND('Форма 1'!$I835*VLOOKUP('Форма 1'!$G835,'Предельники 2022'!$B$4:$X$28,'Форма 1'!AL$7),2),"")</f>
        <v/>
      </c>
      <c r="R835" s="30" t="str">
        <f>IF(ISNUMBER('Форма 1'!AM835),ROUND('Форма 1'!$I835*VLOOKUP('Форма 1'!$G835,'Предельники 2022'!$B$4:$X$28,'Форма 1'!AM$7),2),"")</f>
        <v/>
      </c>
      <c r="S835" s="93" t="str">
        <f t="shared" si="138"/>
        <v/>
      </c>
      <c r="T835" s="93" t="str">
        <f>IF(ISNUMBER('Форма 1'!AN835),INDEX('Предельники 2022'!$C$4:$X$28,MATCH('Форма 1'!$G835,'Предельники 2022'!$B$4:$B$28,0),MATCH(T$5,'Предельники 2022'!$C$3:$X$3,0)),"")</f>
        <v/>
      </c>
      <c r="U835" s="93" t="str">
        <f>IF(ISNUMBER('Форма 1'!AO835),INDEX('Предельники 2022'!$C$4:$X$28,MATCH('Форма 1'!$G835,'Предельники 2022'!$B$4:$B$28,0),MATCH(U$5,'Предельники 2022'!$C$3:$X$3,0)),"")</f>
        <v/>
      </c>
      <c r="V835" s="93" t="str">
        <f>IF(ISNUMBER('Форма 1'!AP835),INDEX('Предельники 2022'!$C$4:$X$28,MATCH('Форма 1'!$G835,'Предельники 2022'!$B$4:$B$28,0),MATCH(V$5,'Предельники 2022'!$C$3:$X$3,0)),"")</f>
        <v/>
      </c>
      <c r="W835" s="93" t="str">
        <f>IF(ISNUMBER('Форма 1'!AQ835),INDEX('Предельники 2022'!$C$4:$X$28,MATCH('Форма 1'!$G835,'Предельники 2022'!$B$4:$B$28,0),MATCH(W$5,'Предельники 2022'!$C$3:$X$3,0)),"")</f>
        <v/>
      </c>
      <c r="X835" s="30" t="str">
        <f>IF(ISNUMBER('Форма 1'!AR835),ROUND('Форма 1'!$I835*VLOOKUP('Форма 1'!$G835,'Предельники 2022'!$B$4:$X$28,'Форма 1'!AR$7),2),"")</f>
        <v/>
      </c>
      <c r="Y835" s="30" t="str">
        <f>IF(ISNUMBER('Форма 1'!AS835),ROUND('Форма 1'!$I835*VLOOKUP('Форма 1'!$G835,'Предельники 2022'!$B$4:$X$28,'Форма 1'!AS$7),2),"")</f>
        <v/>
      </c>
      <c r="Z835" s="30" t="str">
        <f>IF(ISNUMBER('Форма 1'!AT835),ROUND('Форма 1'!$I835*VLOOKUP('Форма 1'!$G835,'Предельники 2022'!$B$4:$X$28,'Форма 1'!AT$7),2),"")</f>
        <v/>
      </c>
      <c r="AA835" s="32"/>
      <c r="AB835" s="128">
        <f>'Форма 1'!T835</f>
        <v>46022</v>
      </c>
      <c r="AC835" s="130" t="str">
        <f>'Форма 1'!U835</f>
        <v>СС</v>
      </c>
    </row>
    <row r="836" spans="1:29" x14ac:dyDescent="0.25">
      <c r="A836" s="28">
        <f t="shared" si="137"/>
        <v>12</v>
      </c>
      <c r="B836" s="74" t="str">
        <f>IF(ISBLANK('Форма 1'!B836),"",'Форма 1'!B836)</f>
        <v>Чайковский городской округ Пермского края</v>
      </c>
      <c r="C836" s="87" t="s">
        <v>413</v>
      </c>
      <c r="D836" s="29">
        <f>IF(ISBLANK(C836),"Введите адрес",IF(C836='Форма 1'!C836,SUM(E836:K836,M836:S836,Форма2[[#This Row],[19]:[22]]),"Ошибка в адресе!"))</f>
        <v>19113973.649999999</v>
      </c>
      <c r="E836" s="30" t="str">
        <f>IF(ISNUMBER('Форма 1'!Z836),ROUND('Форма 1'!$I836*VLOOKUP('Форма 1'!$G836,'Предельники 2022'!$B$4:$X$28,'Форма 1'!Z$7),2),"")</f>
        <v/>
      </c>
      <c r="F836" s="30">
        <f>IF(ISNUMBER('Форма 1'!AA836),ROUND('Форма 1'!$I836*VLOOKUP('Форма 1'!$G836,'Предельники 2022'!$B$4:$X$28,'Форма 1'!AA$7),2),"")</f>
        <v>8941087.7300000004</v>
      </c>
      <c r="G836" s="30" t="str">
        <f>IF(ISNUMBER('Форма 1'!AB836),ROUND('Форма 1'!$I836*VLOOKUP('Форма 1'!$G836,'Предельники 2022'!$B$4:$X$28,'Форма 1'!AB$7),2),"")</f>
        <v/>
      </c>
      <c r="H836" s="30" t="str">
        <f>IF(ISNUMBER('Форма 1'!AC836),ROUND('Форма 1'!$I836*VLOOKUP('Форма 1'!$G836,'Предельники 2022'!$B$4:$X$28,'Форма 1'!AC$7),2),"")</f>
        <v/>
      </c>
      <c r="I836" s="30" t="str">
        <f>IF(ISNUMBER('Форма 1'!AD836),ROUND('Форма 1'!$I836*VLOOKUP('Форма 1'!$G836,'Предельники 2022'!$B$4:$X$28,'Форма 1'!AD$7),2),"")</f>
        <v/>
      </c>
      <c r="J836" s="30" t="str">
        <f>IF(ISNUMBER('Форма 1'!AE836),ROUND('Форма 1'!$I836*VLOOKUP('Форма 1'!$G836,'Предельники 2022'!$B$4:$X$28,'Форма 1'!AE$7),2),"")</f>
        <v/>
      </c>
      <c r="K836" s="30" t="str">
        <f>IF(ISNUMBER('Форма 1'!AF836),ROUND('Форма 1'!$I836*VLOOKUP('Форма 1'!$G836,'Предельники 2022'!$B$4:$X$28,'Форма 1'!AF$7),2),"")</f>
        <v/>
      </c>
      <c r="L836" s="31" t="str">
        <f>IF(ISBLANK('Форма 1'!AG836),"",'Форма 1'!AG836)</f>
        <v/>
      </c>
      <c r="M836" s="32" t="str">
        <f>IF(ISBLANK('Форма 1'!AH836),"",'Форма 1'!AH836)</f>
        <v/>
      </c>
      <c r="N836" s="30">
        <f>IF(ISNUMBER('Форма 1'!AI836),ROUND('Форма 1'!$I836*VLOOKUP('Форма 1'!$G836,'Предельники 2022'!$B$4:$X$28,'Форма 1'!AI$7),2),"")</f>
        <v>10172885.92</v>
      </c>
      <c r="O836" s="30" t="str">
        <f>IF(ISNUMBER('Форма 1'!AJ836),ROUND('Форма 1'!$I836*VLOOKUP('Форма 1'!$G836,'Предельники 2022'!$B$4:$X$28,'Форма 1'!AJ$7),2),"")</f>
        <v/>
      </c>
      <c r="P836" s="30" t="str">
        <f>IF(ISNUMBER('Форма 1'!AK836),ROUND('Форма 1'!$I836*VLOOKUP('Форма 1'!$G836,'Предельники 2022'!$B$4:$X$28,'Форма 1'!AK$7),2),"")</f>
        <v/>
      </c>
      <c r="Q836" s="30" t="str">
        <f>IF(ISNUMBER('Форма 1'!AL836),ROUND('Форма 1'!$I836*VLOOKUP('Форма 1'!$G836,'Предельники 2022'!$B$4:$X$28,'Форма 1'!AL$7),2),"")</f>
        <v/>
      </c>
      <c r="R836" s="30" t="str">
        <f>IF(ISNUMBER('Форма 1'!AM836),ROUND('Форма 1'!$I836*VLOOKUP('Форма 1'!$G836,'Предельники 2022'!$B$4:$X$28,'Форма 1'!AM$7),2),"")</f>
        <v/>
      </c>
      <c r="S836" s="93" t="str">
        <f t="shared" si="138"/>
        <v/>
      </c>
      <c r="T836" s="93" t="str">
        <f>IF(ISNUMBER('Форма 1'!AN836),INDEX('Предельники 2022'!$C$4:$X$28,MATCH('Форма 1'!$G836,'Предельники 2022'!$B$4:$B$28,0),MATCH(T$5,'Предельники 2022'!$C$3:$X$3,0)),"")</f>
        <v/>
      </c>
      <c r="U836" s="93" t="str">
        <f>IF(ISNUMBER('Форма 1'!AO836),INDEX('Предельники 2022'!$C$4:$X$28,MATCH('Форма 1'!$G836,'Предельники 2022'!$B$4:$B$28,0),MATCH(U$5,'Предельники 2022'!$C$3:$X$3,0)),"")</f>
        <v/>
      </c>
      <c r="V836" s="93" t="str">
        <f>IF(ISNUMBER('Форма 1'!AP836),INDEX('Предельники 2022'!$C$4:$X$28,MATCH('Форма 1'!$G836,'Предельники 2022'!$B$4:$B$28,0),MATCH(V$5,'Предельники 2022'!$C$3:$X$3,0)),"")</f>
        <v/>
      </c>
      <c r="W836" s="93" t="str">
        <f>IF(ISNUMBER('Форма 1'!AQ836),INDEX('Предельники 2022'!$C$4:$X$28,MATCH('Форма 1'!$G836,'Предельники 2022'!$B$4:$B$28,0),MATCH(W$5,'Предельники 2022'!$C$3:$X$3,0)),"")</f>
        <v/>
      </c>
      <c r="X836" s="30" t="str">
        <f>IF(ISNUMBER('Форма 1'!AR836),ROUND('Форма 1'!$I836*VLOOKUP('Форма 1'!$G836,'Предельники 2022'!$B$4:$X$28,'Форма 1'!AR$7),2),"")</f>
        <v/>
      </c>
      <c r="Y836" s="30" t="str">
        <f>IF(ISNUMBER('Форма 1'!AS836),ROUND('Форма 1'!$I836*VLOOKUP('Форма 1'!$G836,'Предельники 2022'!$B$4:$X$28,'Форма 1'!AS$7),2),"")</f>
        <v/>
      </c>
      <c r="Z836" s="30" t="str">
        <f>IF(ISNUMBER('Форма 1'!AT836),ROUND('Форма 1'!$I836*VLOOKUP('Форма 1'!$G836,'Предельники 2022'!$B$4:$X$28,'Форма 1'!AT$7),2),"")</f>
        <v/>
      </c>
      <c r="AA836" s="32"/>
      <c r="AB836" s="128">
        <f>'Форма 1'!T836</f>
        <v>46022</v>
      </c>
      <c r="AC836" s="130" t="str">
        <f>'Форма 1'!U836</f>
        <v>СС</v>
      </c>
    </row>
    <row r="837" spans="1:29" x14ac:dyDescent="0.25">
      <c r="A837" s="28">
        <f t="shared" si="137"/>
        <v>13</v>
      </c>
      <c r="B837" s="74" t="str">
        <f>IF(ISBLANK('Форма 1'!B837),"",'Форма 1'!B837)</f>
        <v>Чайковский городской округ Пермского края</v>
      </c>
      <c r="C837" s="87" t="s">
        <v>360</v>
      </c>
      <c r="D837" s="29">
        <f>IF(ISBLANK(C837),"Введите адрес",IF(C837='Форма 1'!C837,SUM(E837:K837,M837:S837,Форма2[[#This Row],[19]:[22]]),"Ошибка в адресе!"))</f>
        <v>1441896.78</v>
      </c>
      <c r="E837" s="30">
        <f>IF(ISNUMBER('Форма 1'!Z837),ROUND('Форма 1'!$I837*VLOOKUP('Форма 1'!$G837,'Предельники 2022'!$B$4:$X$28,'Форма 1'!Z$7),2),"")</f>
        <v>605499.96</v>
      </c>
      <c r="F837" s="30" t="str">
        <f>IF(ISNUMBER('Форма 1'!AA837),ROUND('Форма 1'!$I837*VLOOKUP('Форма 1'!$G837,'Предельники 2022'!$B$4:$X$28,'Форма 1'!AA$7),2),"")</f>
        <v/>
      </c>
      <c r="G837" s="30" t="str">
        <f>IF(ISNUMBER('Форма 1'!AB837),ROUND('Форма 1'!$I837*VLOOKUP('Форма 1'!$G837,'Предельники 2022'!$B$4:$X$28,'Форма 1'!AB$7),2),"")</f>
        <v/>
      </c>
      <c r="H837" s="30">
        <f>IF(ISNUMBER('Форма 1'!AC837),ROUND('Форма 1'!$I837*VLOOKUP('Форма 1'!$G837,'Предельники 2022'!$B$4:$X$28,'Форма 1'!AC$7),2),"")</f>
        <v>309048.58</v>
      </c>
      <c r="I837" s="30" t="str">
        <f>IF(ISNUMBER('Форма 1'!AD837),ROUND('Форма 1'!$I837*VLOOKUP('Форма 1'!$G837,'Предельники 2022'!$B$4:$X$28,'Форма 1'!AD$7),2),"")</f>
        <v/>
      </c>
      <c r="J837" s="30">
        <f>IF(ISNUMBER('Форма 1'!AE837),ROUND('Форма 1'!$I837*VLOOKUP('Форма 1'!$G837,'Предельники 2022'!$B$4:$X$28,'Форма 1'!AE$7),2),"")</f>
        <v>527348.24</v>
      </c>
      <c r="K837" s="30" t="str">
        <f>IF(ISNUMBER('Форма 1'!AF837),ROUND('Форма 1'!$I837*VLOOKUP('Форма 1'!$G837,'Предельники 2022'!$B$4:$X$28,'Форма 1'!AF$7),2),"")</f>
        <v/>
      </c>
      <c r="L837" s="31" t="str">
        <f>IF(ISBLANK('Форма 1'!AG837),"",'Форма 1'!AG837)</f>
        <v/>
      </c>
      <c r="M837" s="32" t="str">
        <f>IF(ISBLANK('Форма 1'!AH837),"",'Форма 1'!AH837)</f>
        <v/>
      </c>
      <c r="N837" s="30" t="str">
        <f>IF(ISNUMBER('Форма 1'!AI837),ROUND('Форма 1'!$I837*VLOOKUP('Форма 1'!$G837,'Предельники 2022'!$B$4:$X$28,'Форма 1'!AI$7),2),"")</f>
        <v/>
      </c>
      <c r="O837" s="30" t="str">
        <f>IF(ISNUMBER('Форма 1'!AJ837),ROUND('Форма 1'!$I837*VLOOKUP('Форма 1'!$G837,'Предельники 2022'!$B$4:$X$28,'Форма 1'!AJ$7),2),"")</f>
        <v/>
      </c>
      <c r="P837" s="30" t="str">
        <f>IF(ISNUMBER('Форма 1'!AK837),ROUND('Форма 1'!$I837*VLOOKUP('Форма 1'!$G837,'Предельники 2022'!$B$4:$X$28,'Форма 1'!AK$7),2),"")</f>
        <v/>
      </c>
      <c r="Q837" s="30" t="str">
        <f>IF(ISNUMBER('Форма 1'!AL837),ROUND('Форма 1'!$I837*VLOOKUP('Форма 1'!$G837,'Предельники 2022'!$B$4:$X$28,'Форма 1'!AL$7),2),"")</f>
        <v/>
      </c>
      <c r="R837" s="30" t="str">
        <f>IF(ISNUMBER('Форма 1'!AM837),ROUND('Форма 1'!$I837*VLOOKUP('Форма 1'!$G837,'Предельники 2022'!$B$4:$X$28,'Форма 1'!AM$7),2),"")</f>
        <v/>
      </c>
      <c r="S837" s="93" t="str">
        <f t="shared" si="138"/>
        <v/>
      </c>
      <c r="T837" s="93" t="str">
        <f>IF(ISNUMBER('Форма 1'!AN837),INDEX('Предельники 2022'!$C$4:$X$28,MATCH('Форма 1'!$G837,'Предельники 2022'!$B$4:$B$28,0),MATCH(T$5,'Предельники 2022'!$C$3:$X$3,0)),"")</f>
        <v/>
      </c>
      <c r="U837" s="93" t="str">
        <f>IF(ISNUMBER('Форма 1'!AO837),INDEX('Предельники 2022'!$C$4:$X$28,MATCH('Форма 1'!$G837,'Предельники 2022'!$B$4:$B$28,0),MATCH(U$5,'Предельники 2022'!$C$3:$X$3,0)),"")</f>
        <v/>
      </c>
      <c r="V837" s="93" t="str">
        <f>IF(ISNUMBER('Форма 1'!AP837),INDEX('Предельники 2022'!$C$4:$X$28,MATCH('Форма 1'!$G837,'Предельники 2022'!$B$4:$B$28,0),MATCH(V$5,'Предельники 2022'!$C$3:$X$3,0)),"")</f>
        <v/>
      </c>
      <c r="W837" s="93" t="str">
        <f>IF(ISNUMBER('Форма 1'!AQ837),INDEX('Предельники 2022'!$C$4:$X$28,MATCH('Форма 1'!$G837,'Предельники 2022'!$B$4:$B$28,0),MATCH(W$5,'Предельники 2022'!$C$3:$X$3,0)),"")</f>
        <v/>
      </c>
      <c r="X837" s="30" t="str">
        <f>IF(ISNUMBER('Форма 1'!AR837),ROUND('Форма 1'!$I837*VLOOKUP('Форма 1'!$G837,'Предельники 2022'!$B$4:$X$28,'Форма 1'!AR$7),2),"")</f>
        <v/>
      </c>
      <c r="Y837" s="30" t="str">
        <f>IF(ISNUMBER('Форма 1'!AS837),ROUND('Форма 1'!$I837*VLOOKUP('Форма 1'!$G837,'Предельники 2022'!$B$4:$X$28,'Форма 1'!AS$7),2),"")</f>
        <v/>
      </c>
      <c r="Z837" s="30" t="str">
        <f>IF(ISNUMBER('Форма 1'!AT837),ROUND('Форма 1'!$I837*VLOOKUP('Форма 1'!$G837,'Предельники 2022'!$B$4:$X$28,'Форма 1'!AT$7),2),"")</f>
        <v/>
      </c>
      <c r="AA837" s="32"/>
      <c r="AB837" s="128">
        <f>'Форма 1'!T837</f>
        <v>46022</v>
      </c>
      <c r="AC837" s="130" t="str">
        <f>'Форма 1'!U837</f>
        <v>РО</v>
      </c>
    </row>
    <row r="838" spans="1:29" ht="15.75" x14ac:dyDescent="0.25">
      <c r="A838" s="147">
        <f t="shared" si="137"/>
        <v>0</v>
      </c>
      <c r="B838" s="148" t="str">
        <f>IF(ISBLANK('Форма 1'!B838),"",'Форма 1'!B838)</f>
        <v/>
      </c>
      <c r="C838" s="153" t="s">
        <v>1101</v>
      </c>
      <c r="D838" s="146">
        <f>IF(ISBLANK(C838),"Введите адрес",IF(C838='Форма 1'!C838,SUM(E838:K838,M838:S838,Форма2[[#This Row],[19]:[22]]),"Ошибка в адресе!"))</f>
        <v>11649972.679999998</v>
      </c>
      <c r="E838" s="149">
        <f>SUM(E839:E841)</f>
        <v>1150746</v>
      </c>
      <c r="F838" s="149">
        <f t="shared" ref="F838:S838" si="141">SUM(F839:F841)</f>
        <v>0</v>
      </c>
      <c r="G838" s="149">
        <f t="shared" si="141"/>
        <v>0</v>
      </c>
      <c r="H838" s="149">
        <f t="shared" si="141"/>
        <v>587343.42999999993</v>
      </c>
      <c r="I838" s="149">
        <f t="shared" si="141"/>
        <v>0</v>
      </c>
      <c r="J838" s="149">
        <f t="shared" si="141"/>
        <v>1002219.54</v>
      </c>
      <c r="K838" s="149">
        <f t="shared" si="141"/>
        <v>0</v>
      </c>
      <c r="L838" s="155">
        <f t="shared" si="141"/>
        <v>0</v>
      </c>
      <c r="M838" s="149">
        <f t="shared" si="141"/>
        <v>0</v>
      </c>
      <c r="N838" s="149">
        <f t="shared" si="141"/>
        <v>6132977.1600000001</v>
      </c>
      <c r="O838" s="149">
        <f t="shared" si="141"/>
        <v>2270840.36</v>
      </c>
      <c r="P838" s="149">
        <f t="shared" si="141"/>
        <v>0</v>
      </c>
      <c r="Q838" s="149">
        <f t="shared" si="141"/>
        <v>0</v>
      </c>
      <c r="R838" s="149">
        <f t="shared" si="141"/>
        <v>505846.19</v>
      </c>
      <c r="S838" s="149">
        <f t="shared" si="141"/>
        <v>0</v>
      </c>
      <c r="T838" s="93" t="str">
        <f>IF(ISNUMBER('Форма 1'!AN838),INDEX('Предельники 2022'!$C$4:$X$28,MATCH('Форма 1'!$G838,'Предельники 2022'!$B$4:$B$28,0),MATCH(T$5,'Предельники 2022'!$C$3:$X$3,0)),"")</f>
        <v/>
      </c>
      <c r="U838" s="93" t="str">
        <f>IF(ISNUMBER('Форма 1'!AO838),INDEX('Предельники 2022'!$C$4:$X$28,MATCH('Форма 1'!$G838,'Предельники 2022'!$B$4:$B$28,0),MATCH(U$5,'Предельники 2022'!$C$3:$X$3,0)),"")</f>
        <v/>
      </c>
      <c r="V838" s="93" t="str">
        <f>IF(ISNUMBER('Форма 1'!AP838),INDEX('Предельники 2022'!$C$4:$X$28,MATCH('Форма 1'!$G838,'Предельники 2022'!$B$4:$B$28,0),MATCH(V$5,'Предельники 2022'!$C$3:$X$3,0)),"")</f>
        <v/>
      </c>
      <c r="W838" s="93" t="str">
        <f>IF(ISNUMBER('Форма 1'!AQ838),INDEX('Предельники 2022'!$C$4:$X$28,MATCH('Форма 1'!$G838,'Предельники 2022'!$B$4:$B$28,0),MATCH(W$5,'Предельники 2022'!$C$3:$X$3,0)),"")</f>
        <v/>
      </c>
      <c r="X838" s="149">
        <f t="shared" ref="X838:Z838" si="142">SUM(X839:X841)</f>
        <v>0</v>
      </c>
      <c r="Y838" s="149">
        <f t="shared" si="142"/>
        <v>0</v>
      </c>
      <c r="Z838" s="149">
        <f t="shared" si="142"/>
        <v>0</v>
      </c>
      <c r="AA838" s="146"/>
      <c r="AB838" s="150"/>
      <c r="AC838" s="151" t="str">
        <f>'Форма 1'!U838</f>
        <v/>
      </c>
    </row>
    <row r="839" spans="1:29" x14ac:dyDescent="0.25">
      <c r="A839" s="28">
        <f t="shared" si="137"/>
        <v>1</v>
      </c>
      <c r="B839" s="74" t="str">
        <f>IF(ISBLANK('Форма 1'!B839),"",'Форма 1'!B839)</f>
        <v>Частинский муниципальный округ Пермского края</v>
      </c>
      <c r="C839" s="87" t="s">
        <v>361</v>
      </c>
      <c r="D839" s="29">
        <f>IF(ISBLANK(C839),"Введите адрес",IF(C839='Форма 1'!C839,SUM(E839:K839,M839:S839,Форма2[[#This Row],[19]:[22]]),"Ошибка в адресе!"))</f>
        <v>3463614.6399999997</v>
      </c>
      <c r="E839" s="30">
        <f>IF(ISNUMBER('Форма 1'!Z839),ROUND('Форма 1'!$I839*VLOOKUP('Форма 1'!$G839,'Предельники 2022'!$B$4:$X$28,'Форма 1'!Z$7),2),"")</f>
        <v>288463.73</v>
      </c>
      <c r="F839" s="30" t="str">
        <f>IF(ISNUMBER('Форма 1'!AA839),ROUND('Форма 1'!$I839*VLOOKUP('Форма 1'!$G839,'Предельники 2022'!$B$4:$X$28,'Форма 1'!AA$7),2),"")</f>
        <v/>
      </c>
      <c r="G839" s="30" t="str">
        <f>IF(ISNUMBER('Форма 1'!AB839),ROUND('Форма 1'!$I839*VLOOKUP('Форма 1'!$G839,'Предельники 2022'!$B$4:$X$28,'Форма 1'!AB$7),2),"")</f>
        <v/>
      </c>
      <c r="H839" s="30">
        <f>IF(ISNUMBER('Форма 1'!AC839),ROUND('Форма 1'!$I839*VLOOKUP('Форма 1'!$G839,'Предельники 2022'!$B$4:$X$28,'Форма 1'!AC$7),2),"")</f>
        <v>147232.56</v>
      </c>
      <c r="I839" s="30" t="str">
        <f>IF(ISNUMBER('Форма 1'!AD839),ROUND('Форма 1'!$I839*VLOOKUP('Форма 1'!$G839,'Предельники 2022'!$B$4:$X$28,'Форма 1'!AD$7),2),"")</f>
        <v/>
      </c>
      <c r="J839" s="30">
        <f>IF(ISNUMBER('Форма 1'!AE839),ROUND('Форма 1'!$I839*VLOOKUP('Форма 1'!$G839,'Предельники 2022'!$B$4:$X$28,'Форма 1'!AE$7),2),"")</f>
        <v>251231.8</v>
      </c>
      <c r="K839" s="30" t="str">
        <f>IF(ISNUMBER('Форма 1'!AF839),ROUND('Форма 1'!$I839*VLOOKUP('Форма 1'!$G839,'Предельники 2022'!$B$4:$X$28,'Форма 1'!AF$7),2),"")</f>
        <v/>
      </c>
      <c r="L839" s="31" t="str">
        <f>IF(ISBLANK('Форма 1'!AG839),"",'Форма 1'!AG839)</f>
        <v/>
      </c>
      <c r="M839" s="32" t="str">
        <f>IF(ISBLANK('Форма 1'!AH839),"",'Форма 1'!AH839)</f>
        <v/>
      </c>
      <c r="N839" s="30" t="str">
        <f>IF(ISNUMBER('Форма 1'!AI839),ROUND('Форма 1'!$I839*VLOOKUP('Форма 1'!$G839,'Предельники 2022'!$B$4:$X$28,'Форма 1'!AI$7),2),"")</f>
        <v/>
      </c>
      <c r="O839" s="30">
        <f>IF(ISNUMBER('Форма 1'!AJ839),ROUND('Форма 1'!$I839*VLOOKUP('Форма 1'!$G839,'Предельники 2022'!$B$4:$X$28,'Форма 1'!AJ$7),2),"")</f>
        <v>2270840.36</v>
      </c>
      <c r="P839" s="30" t="str">
        <f>IF(ISNUMBER('Форма 1'!AK839),ROUND('Форма 1'!$I839*VLOOKUP('Форма 1'!$G839,'Предельники 2022'!$B$4:$X$28,'Форма 1'!AK$7),2),"")</f>
        <v/>
      </c>
      <c r="Q839" s="30" t="str">
        <f>IF(ISNUMBER('Форма 1'!AL839),ROUND('Форма 1'!$I839*VLOOKUP('Форма 1'!$G839,'Предельники 2022'!$B$4:$X$28,'Форма 1'!AL$7),2),"")</f>
        <v/>
      </c>
      <c r="R839" s="30">
        <f>IF(ISNUMBER('Форма 1'!AM839),ROUND('Форма 1'!$I839*VLOOKUP('Форма 1'!$G839,'Предельники 2022'!$B$4:$X$28,'Форма 1'!AM$7),2),"")</f>
        <v>505846.19</v>
      </c>
      <c r="S839" s="93" t="str">
        <f t="shared" si="138"/>
        <v/>
      </c>
      <c r="T839" s="93" t="str">
        <f>IF(ISNUMBER('Форма 1'!AN839),INDEX('Предельники 2022'!$C$4:$X$28,MATCH('Форма 1'!$G839,'Предельники 2022'!$B$4:$B$28,0),MATCH(T$5,'Предельники 2022'!$C$3:$X$3,0)),"")</f>
        <v/>
      </c>
      <c r="U839" s="93" t="str">
        <f>IF(ISNUMBER('Форма 1'!AO839),INDEX('Предельники 2022'!$C$4:$X$28,MATCH('Форма 1'!$G839,'Предельники 2022'!$B$4:$B$28,0),MATCH(U$5,'Предельники 2022'!$C$3:$X$3,0)),"")</f>
        <v/>
      </c>
      <c r="V839" s="93" t="str">
        <f>IF(ISNUMBER('Форма 1'!AP839),INDEX('Предельники 2022'!$C$4:$X$28,MATCH('Форма 1'!$G839,'Предельники 2022'!$B$4:$B$28,0),MATCH(V$5,'Предельники 2022'!$C$3:$X$3,0)),"")</f>
        <v/>
      </c>
      <c r="W839" s="93" t="str">
        <f>IF(ISNUMBER('Форма 1'!AQ839),INDEX('Предельники 2022'!$C$4:$X$28,MATCH('Форма 1'!$G839,'Предельники 2022'!$B$4:$B$28,0),MATCH(W$5,'Предельники 2022'!$C$3:$X$3,0)),"")</f>
        <v/>
      </c>
      <c r="X839" s="30" t="str">
        <f>IF(ISNUMBER('Форма 1'!AR839),ROUND('Форма 1'!$I839*VLOOKUP('Форма 1'!$G839,'Предельники 2022'!$B$4:$X$28,'Форма 1'!AR$7),2),"")</f>
        <v/>
      </c>
      <c r="Y839" s="30" t="str">
        <f>IF(ISNUMBER('Форма 1'!AS839),ROUND('Форма 1'!$I839*VLOOKUP('Форма 1'!$G839,'Предельники 2022'!$B$4:$X$28,'Форма 1'!AS$7),2),"")</f>
        <v/>
      </c>
      <c r="Z839" s="30" t="str">
        <f>IF(ISNUMBER('Форма 1'!AT839),ROUND('Форма 1'!$I839*VLOOKUP('Форма 1'!$G839,'Предельники 2022'!$B$4:$X$28,'Форма 1'!AT$7),2),"")</f>
        <v/>
      </c>
      <c r="AA839" s="32"/>
      <c r="AB839" s="128">
        <f>'Форма 1'!T839</f>
        <v>46022</v>
      </c>
      <c r="AC839" s="130" t="str">
        <f>'Форма 1'!U839</f>
        <v>РО</v>
      </c>
    </row>
    <row r="840" spans="1:29" x14ac:dyDescent="0.25">
      <c r="A840" s="28">
        <f t="shared" si="137"/>
        <v>2</v>
      </c>
      <c r="B840" s="74" t="str">
        <f>IF(ISBLANK('Форма 1'!B840),"",'Форма 1'!B840)</f>
        <v>Частинский муниципальный округ Пермского края</v>
      </c>
      <c r="C840" s="87" t="s">
        <v>362</v>
      </c>
      <c r="D840" s="29">
        <f>IF(ISBLANK(C840),"Введите адрес",IF(C840='Форма 1'!C840,SUM(E840:K840,M840:S840,Форма2[[#This Row],[19]:[22]]),"Ошибка в адресе!"))</f>
        <v>922249.87000000011</v>
      </c>
      <c r="E840" s="30">
        <f>IF(ISNUMBER('Форма 1'!Z840),ROUND('Форма 1'!$I840*VLOOKUP('Форма 1'!$G840,'Предельники 2022'!$B$4:$X$28,'Форма 1'!Z$7),2),"")</f>
        <v>387283.1</v>
      </c>
      <c r="F840" s="30" t="str">
        <f>IF(ISNUMBER('Форма 1'!AA840),ROUND('Форма 1'!$I840*VLOOKUP('Форма 1'!$G840,'Предельники 2022'!$B$4:$X$28,'Форма 1'!AA$7),2),"")</f>
        <v/>
      </c>
      <c r="G840" s="30" t="str">
        <f>IF(ISNUMBER('Форма 1'!AB840),ROUND('Форма 1'!$I840*VLOOKUP('Форма 1'!$G840,'Предельники 2022'!$B$4:$X$28,'Форма 1'!AB$7),2),"")</f>
        <v/>
      </c>
      <c r="H840" s="30">
        <f>IF(ISNUMBER('Форма 1'!AC840),ROUND('Форма 1'!$I840*VLOOKUP('Форма 1'!$G840,'Предельники 2022'!$B$4:$X$28,'Форма 1'!AC$7),2),"")</f>
        <v>197670.19</v>
      </c>
      <c r="I840" s="30" t="str">
        <f>IF(ISNUMBER('Форма 1'!AD840),ROUND('Форма 1'!$I840*VLOOKUP('Форма 1'!$G840,'Предельники 2022'!$B$4:$X$28,'Форма 1'!AD$7),2),"")</f>
        <v/>
      </c>
      <c r="J840" s="30">
        <f>IF(ISNUMBER('Форма 1'!AE840),ROUND('Форма 1'!$I840*VLOOKUP('Форма 1'!$G840,'Предельники 2022'!$B$4:$X$28,'Форма 1'!AE$7),2),"")</f>
        <v>337296.58</v>
      </c>
      <c r="K840" s="30" t="str">
        <f>IF(ISNUMBER('Форма 1'!AF840),ROUND('Форма 1'!$I840*VLOOKUP('Форма 1'!$G840,'Предельники 2022'!$B$4:$X$28,'Форма 1'!AF$7),2),"")</f>
        <v/>
      </c>
      <c r="L840" s="31" t="str">
        <f>IF(ISBLANK('Форма 1'!AG840),"",'Форма 1'!AG840)</f>
        <v/>
      </c>
      <c r="M840" s="32" t="str">
        <f>IF(ISBLANK('Форма 1'!AH840),"",'Форма 1'!AH840)</f>
        <v/>
      </c>
      <c r="N840" s="30" t="str">
        <f>IF(ISNUMBER('Форма 1'!AI840),ROUND('Форма 1'!$I840*VLOOKUP('Форма 1'!$G840,'Предельники 2022'!$B$4:$X$28,'Форма 1'!AI$7),2),"")</f>
        <v/>
      </c>
      <c r="O840" s="30" t="str">
        <f>IF(ISNUMBER('Форма 1'!AJ840),ROUND('Форма 1'!$I840*VLOOKUP('Форма 1'!$G840,'Предельники 2022'!$B$4:$X$28,'Форма 1'!AJ$7),2),"")</f>
        <v/>
      </c>
      <c r="P840" s="30" t="str">
        <f>IF(ISNUMBER('Форма 1'!AK840),ROUND('Форма 1'!$I840*VLOOKUP('Форма 1'!$G840,'Предельники 2022'!$B$4:$X$28,'Форма 1'!AK$7),2),"")</f>
        <v/>
      </c>
      <c r="Q840" s="30" t="str">
        <f>IF(ISNUMBER('Форма 1'!AL840),ROUND('Форма 1'!$I840*VLOOKUP('Форма 1'!$G840,'Предельники 2022'!$B$4:$X$28,'Форма 1'!AL$7),2),"")</f>
        <v/>
      </c>
      <c r="R840" s="30" t="str">
        <f>IF(ISNUMBER('Форма 1'!AM840),ROUND('Форма 1'!$I840*VLOOKUP('Форма 1'!$G840,'Предельники 2022'!$B$4:$X$28,'Форма 1'!AM$7),2),"")</f>
        <v/>
      </c>
      <c r="S840" s="93" t="str">
        <f t="shared" si="138"/>
        <v/>
      </c>
      <c r="T840" s="93" t="str">
        <f>IF(ISNUMBER('Форма 1'!AN840),INDEX('Предельники 2022'!$C$4:$X$28,MATCH('Форма 1'!$G840,'Предельники 2022'!$B$4:$B$28,0),MATCH(T$5,'Предельники 2022'!$C$3:$X$3,0)),"")</f>
        <v/>
      </c>
      <c r="U840" s="93" t="str">
        <f>IF(ISNUMBER('Форма 1'!AO840),INDEX('Предельники 2022'!$C$4:$X$28,MATCH('Форма 1'!$G840,'Предельники 2022'!$B$4:$B$28,0),MATCH(U$5,'Предельники 2022'!$C$3:$X$3,0)),"")</f>
        <v/>
      </c>
      <c r="V840" s="93" t="str">
        <f>IF(ISNUMBER('Форма 1'!AP840),INDEX('Предельники 2022'!$C$4:$X$28,MATCH('Форма 1'!$G840,'Предельники 2022'!$B$4:$B$28,0),MATCH(V$5,'Предельники 2022'!$C$3:$X$3,0)),"")</f>
        <v/>
      </c>
      <c r="W840" s="93" t="str">
        <f>IF(ISNUMBER('Форма 1'!AQ840),INDEX('Предельники 2022'!$C$4:$X$28,MATCH('Форма 1'!$G840,'Предельники 2022'!$B$4:$B$28,0),MATCH(W$5,'Предельники 2022'!$C$3:$X$3,0)),"")</f>
        <v/>
      </c>
      <c r="X840" s="30" t="str">
        <f>IF(ISNUMBER('Форма 1'!AR840),ROUND('Форма 1'!$I840*VLOOKUP('Форма 1'!$G840,'Предельники 2022'!$B$4:$X$28,'Форма 1'!AR$7),2),"")</f>
        <v/>
      </c>
      <c r="Y840" s="30" t="str">
        <f>IF(ISNUMBER('Форма 1'!AS840),ROUND('Форма 1'!$I840*VLOOKUP('Форма 1'!$G840,'Предельники 2022'!$B$4:$X$28,'Форма 1'!AS$7),2),"")</f>
        <v/>
      </c>
      <c r="Z840" s="30" t="str">
        <f>IF(ISNUMBER('Форма 1'!AT840),ROUND('Форма 1'!$I840*VLOOKUP('Форма 1'!$G840,'Предельники 2022'!$B$4:$X$28,'Форма 1'!AT$7),2),"")</f>
        <v/>
      </c>
      <c r="AA840" s="32"/>
      <c r="AB840" s="128">
        <f>'Форма 1'!T840</f>
        <v>46022</v>
      </c>
      <c r="AC840" s="130" t="str">
        <f>'Форма 1'!U840</f>
        <v>РО</v>
      </c>
    </row>
    <row r="841" spans="1:29" x14ac:dyDescent="0.25">
      <c r="A841" s="28">
        <f t="shared" si="137"/>
        <v>3</v>
      </c>
      <c r="B841" s="74" t="str">
        <f>IF(ISBLANK('Форма 1'!B841),"",'Форма 1'!B841)</f>
        <v>Частинский муниципальный округ Пермского края</v>
      </c>
      <c r="C841" s="87" t="s">
        <v>363</v>
      </c>
      <c r="D841" s="29">
        <f>IF(ISBLANK(C841),"Введите адрес",IF(C841='Форма 1'!C841,SUM(E841:K841,M841:S841,Форма2[[#This Row],[19]:[22]]),"Ошибка в адресе!"))</f>
        <v>7264108.1699999999</v>
      </c>
      <c r="E841" s="30">
        <f>IF(ISNUMBER('Форма 1'!Z841),ROUND('Форма 1'!$I841*VLOOKUP('Форма 1'!$G841,'Предельники 2022'!$B$4:$X$28,'Форма 1'!Z$7),2),"")</f>
        <v>474999.17</v>
      </c>
      <c r="F841" s="30" t="str">
        <f>IF(ISNUMBER('Форма 1'!AA841),ROUND('Форма 1'!$I841*VLOOKUP('Форма 1'!$G841,'Предельники 2022'!$B$4:$X$28,'Форма 1'!AA$7),2),"")</f>
        <v/>
      </c>
      <c r="G841" s="30" t="str">
        <f>IF(ISNUMBER('Форма 1'!AB841),ROUND('Форма 1'!$I841*VLOOKUP('Форма 1'!$G841,'Предельники 2022'!$B$4:$X$28,'Форма 1'!AB$7),2),"")</f>
        <v/>
      </c>
      <c r="H841" s="30">
        <f>IF(ISNUMBER('Форма 1'!AC841),ROUND('Форма 1'!$I841*VLOOKUP('Форма 1'!$G841,'Предельники 2022'!$B$4:$X$28,'Форма 1'!AC$7),2),"")</f>
        <v>242440.68</v>
      </c>
      <c r="I841" s="30" t="str">
        <f>IF(ISNUMBER('Форма 1'!AD841),ROUND('Форма 1'!$I841*VLOOKUP('Форма 1'!$G841,'Предельники 2022'!$B$4:$X$28,'Форма 1'!AD$7),2),"")</f>
        <v/>
      </c>
      <c r="J841" s="30">
        <f>IF(ISNUMBER('Форма 1'!AE841),ROUND('Форма 1'!$I841*VLOOKUP('Форма 1'!$G841,'Предельники 2022'!$B$4:$X$28,'Форма 1'!AE$7),2),"")</f>
        <v>413691.16</v>
      </c>
      <c r="K841" s="30" t="str">
        <f>IF(ISNUMBER('Форма 1'!AF841),ROUND('Форма 1'!$I841*VLOOKUP('Форма 1'!$G841,'Предельники 2022'!$B$4:$X$28,'Форма 1'!AF$7),2),"")</f>
        <v/>
      </c>
      <c r="L841" s="31" t="str">
        <f>IF(ISBLANK('Форма 1'!AG841),"",'Форма 1'!AG841)</f>
        <v/>
      </c>
      <c r="M841" s="32" t="str">
        <f>IF(ISBLANK('Форма 1'!AH841),"",'Форма 1'!AH841)</f>
        <v/>
      </c>
      <c r="N841" s="30">
        <f>IF(ISNUMBER('Форма 1'!AI841),ROUND('Форма 1'!$I841*VLOOKUP('Форма 1'!$G841,'Предельники 2022'!$B$4:$X$28,'Форма 1'!AI$7),2),"")</f>
        <v>6132977.1600000001</v>
      </c>
      <c r="O841" s="30" t="str">
        <f>IF(ISNUMBER('Форма 1'!AJ841),ROUND('Форма 1'!$I841*VLOOKUP('Форма 1'!$G841,'Предельники 2022'!$B$4:$X$28,'Форма 1'!AJ$7),2),"")</f>
        <v/>
      </c>
      <c r="P841" s="30" t="str">
        <f>IF(ISNUMBER('Форма 1'!AK841),ROUND('Форма 1'!$I841*VLOOKUP('Форма 1'!$G841,'Предельники 2022'!$B$4:$X$28,'Форма 1'!AK$7),2),"")</f>
        <v/>
      </c>
      <c r="Q841" s="30" t="str">
        <f>IF(ISNUMBER('Форма 1'!AL841),ROUND('Форма 1'!$I841*VLOOKUP('Форма 1'!$G841,'Предельники 2022'!$B$4:$X$28,'Форма 1'!AL$7),2),"")</f>
        <v/>
      </c>
      <c r="R841" s="30" t="str">
        <f>IF(ISNUMBER('Форма 1'!AM841),ROUND('Форма 1'!$I841*VLOOKUP('Форма 1'!$G841,'Предельники 2022'!$B$4:$X$28,'Форма 1'!AM$7),2),"")</f>
        <v/>
      </c>
      <c r="S841" s="93" t="str">
        <f t="shared" si="138"/>
        <v/>
      </c>
      <c r="T841" s="93" t="str">
        <f>IF(ISNUMBER('Форма 1'!AN841),INDEX('Предельники 2022'!$C$4:$X$28,MATCH('Форма 1'!$G841,'Предельники 2022'!$B$4:$B$28,0),MATCH(T$5,'Предельники 2022'!$C$3:$X$3,0)),"")</f>
        <v/>
      </c>
      <c r="U841" s="93" t="str">
        <f>IF(ISNUMBER('Форма 1'!AO841),INDEX('Предельники 2022'!$C$4:$X$28,MATCH('Форма 1'!$G841,'Предельники 2022'!$B$4:$B$28,0),MATCH(U$5,'Предельники 2022'!$C$3:$X$3,0)),"")</f>
        <v/>
      </c>
      <c r="V841" s="93" t="str">
        <f>IF(ISNUMBER('Форма 1'!AP841),INDEX('Предельники 2022'!$C$4:$X$28,MATCH('Форма 1'!$G841,'Предельники 2022'!$B$4:$B$28,0),MATCH(V$5,'Предельники 2022'!$C$3:$X$3,0)),"")</f>
        <v/>
      </c>
      <c r="W841" s="93" t="str">
        <f>IF(ISNUMBER('Форма 1'!AQ841),INDEX('Предельники 2022'!$C$4:$X$28,MATCH('Форма 1'!$G841,'Предельники 2022'!$B$4:$B$28,0),MATCH(W$5,'Предельники 2022'!$C$3:$X$3,0)),"")</f>
        <v/>
      </c>
      <c r="X841" s="30" t="str">
        <f>IF(ISNUMBER('Форма 1'!AR841),ROUND('Форма 1'!$I841*VLOOKUP('Форма 1'!$G841,'Предельники 2022'!$B$4:$X$28,'Форма 1'!AR$7),2),"")</f>
        <v/>
      </c>
      <c r="Y841" s="30" t="str">
        <f>IF(ISNUMBER('Форма 1'!AS841),ROUND('Форма 1'!$I841*VLOOKUP('Форма 1'!$G841,'Предельники 2022'!$B$4:$X$28,'Форма 1'!AS$7),2),"")</f>
        <v/>
      </c>
      <c r="Z841" s="30" t="str">
        <f>IF(ISNUMBER('Форма 1'!AT841),ROUND('Форма 1'!$I841*VLOOKUP('Форма 1'!$G841,'Предельники 2022'!$B$4:$X$28,'Форма 1'!AT$7),2),"")</f>
        <v/>
      </c>
      <c r="AA841" s="32"/>
      <c r="AB841" s="128">
        <f>'Форма 1'!T841</f>
        <v>46022</v>
      </c>
      <c r="AC841" s="130" t="str">
        <f>'Форма 1'!U841</f>
        <v>РО</v>
      </c>
    </row>
    <row r="842" spans="1:29" ht="15.75" x14ac:dyDescent="0.25">
      <c r="A842" s="147">
        <f t="shared" si="137"/>
        <v>0</v>
      </c>
      <c r="B842" s="148" t="str">
        <f>IF(ISBLANK('Форма 1'!B842),"",'Форма 1'!B842)</f>
        <v/>
      </c>
      <c r="C842" s="153" t="s">
        <v>1102</v>
      </c>
      <c r="D842" s="146">
        <f>IF(ISBLANK(C842),"Введите адрес",IF(C842='Форма 1'!C842,SUM(E842:K842,M842:S842,Форма2[[#This Row],[19]:[22]]),"Ошибка в адресе!"))</f>
        <v>11071176.34</v>
      </c>
      <c r="E842" s="149">
        <f>SUM(E843)</f>
        <v>767089.99</v>
      </c>
      <c r="F842" s="149">
        <f t="shared" ref="F842:S842" si="143">SUM(F843)</f>
        <v>8705044.3599999994</v>
      </c>
      <c r="G842" s="149">
        <f t="shared" si="143"/>
        <v>0</v>
      </c>
      <c r="H842" s="149">
        <f t="shared" si="143"/>
        <v>391524.5</v>
      </c>
      <c r="I842" s="149">
        <f t="shared" si="143"/>
        <v>1207517.49</v>
      </c>
      <c r="J842" s="149">
        <f t="shared" si="143"/>
        <v>0</v>
      </c>
      <c r="K842" s="149">
        <f t="shared" si="143"/>
        <v>0</v>
      </c>
      <c r="L842" s="155">
        <f t="shared" si="143"/>
        <v>0</v>
      </c>
      <c r="M842" s="149">
        <f t="shared" si="143"/>
        <v>0</v>
      </c>
      <c r="N842" s="149">
        <f t="shared" si="143"/>
        <v>0</v>
      </c>
      <c r="O842" s="149">
        <f t="shared" si="143"/>
        <v>0</v>
      </c>
      <c r="P842" s="149">
        <f t="shared" si="143"/>
        <v>0</v>
      </c>
      <c r="Q842" s="149">
        <f t="shared" si="143"/>
        <v>0</v>
      </c>
      <c r="R842" s="149">
        <f t="shared" si="143"/>
        <v>0</v>
      </c>
      <c r="S842" s="149">
        <f t="shared" si="143"/>
        <v>0</v>
      </c>
      <c r="T842" s="93" t="str">
        <f>IF(ISNUMBER('Форма 1'!AN842),INDEX('Предельники 2022'!$C$4:$X$28,MATCH('Форма 1'!$G842,'Предельники 2022'!$B$4:$B$28,0),MATCH(T$5,'Предельники 2022'!$C$3:$X$3,0)),"")</f>
        <v/>
      </c>
      <c r="U842" s="93" t="str">
        <f>IF(ISNUMBER('Форма 1'!AO842),INDEX('Предельники 2022'!$C$4:$X$28,MATCH('Форма 1'!$G842,'Предельники 2022'!$B$4:$B$28,0),MATCH(U$5,'Предельники 2022'!$C$3:$X$3,0)),"")</f>
        <v/>
      </c>
      <c r="V842" s="93" t="str">
        <f>IF(ISNUMBER('Форма 1'!AP842),INDEX('Предельники 2022'!$C$4:$X$28,MATCH('Форма 1'!$G842,'Предельники 2022'!$B$4:$B$28,0),MATCH(V$5,'Предельники 2022'!$C$3:$X$3,0)),"")</f>
        <v/>
      </c>
      <c r="W842" s="93" t="str">
        <f>IF(ISNUMBER('Форма 1'!AQ842),INDEX('Предельники 2022'!$C$4:$X$28,MATCH('Форма 1'!$G842,'Предельники 2022'!$B$4:$B$28,0),MATCH(W$5,'Предельники 2022'!$C$3:$X$3,0)),"")</f>
        <v/>
      </c>
      <c r="X842" s="149">
        <f t="shared" ref="X842:Z842" si="144">SUM(X843)</f>
        <v>0</v>
      </c>
      <c r="Y842" s="149">
        <f t="shared" si="144"/>
        <v>0</v>
      </c>
      <c r="Z842" s="149">
        <f t="shared" si="144"/>
        <v>0</v>
      </c>
      <c r="AA842" s="146"/>
      <c r="AB842" s="150"/>
      <c r="AC842" s="151" t="str">
        <f>'Форма 1'!U842</f>
        <v/>
      </c>
    </row>
    <row r="843" spans="1:29" x14ac:dyDescent="0.25">
      <c r="A843" s="28">
        <f t="shared" si="137"/>
        <v>1</v>
      </c>
      <c r="B843" s="74" t="str">
        <f>IF(ISBLANK('Форма 1'!B843),"",'Форма 1'!B843)</f>
        <v>Чердынский городской округ Пермского края</v>
      </c>
      <c r="C843" s="87" t="s">
        <v>358</v>
      </c>
      <c r="D843" s="29">
        <f>IF(ISBLANK(C843),"Введите адрес",IF(C843='Форма 1'!C843,SUM(E843:K843,M843:S843,Форма2[[#This Row],[19]:[22]]),"Ошибка в адресе!"))</f>
        <v>11071176.34</v>
      </c>
      <c r="E843" s="30">
        <f>IF(ISNUMBER('Форма 1'!Z843),ROUND('Форма 1'!$I843*VLOOKUP('Форма 1'!$G843,'Предельники 2022'!$B$4:$X$28,'Форма 1'!Z$7),2),"")</f>
        <v>767089.99</v>
      </c>
      <c r="F843" s="30">
        <f>IF(ISNUMBER('Форма 1'!AA843),ROUND('Форма 1'!$I843*VLOOKUP('Форма 1'!$G843,'Предельники 2022'!$B$4:$X$28,'Форма 1'!AA$7),2),"")</f>
        <v>8705044.3599999994</v>
      </c>
      <c r="G843" s="30" t="str">
        <f>IF(ISNUMBER('Форма 1'!AB843),ROUND('Форма 1'!$I843*VLOOKUP('Форма 1'!$G843,'Предельники 2022'!$B$4:$X$28,'Форма 1'!AB$7),2),"")</f>
        <v/>
      </c>
      <c r="H843" s="30">
        <f>IF(ISNUMBER('Форма 1'!AC843),ROUND('Форма 1'!$I843*VLOOKUP('Форма 1'!$G843,'Предельники 2022'!$B$4:$X$28,'Форма 1'!AC$7),2),"")</f>
        <v>391524.5</v>
      </c>
      <c r="I843" s="30">
        <f>IF(ISNUMBER('Форма 1'!AD843),ROUND('Форма 1'!$I843*VLOOKUP('Форма 1'!$G843,'Предельники 2022'!$B$4:$X$28,'Форма 1'!AD$7),2),"")</f>
        <v>1207517.49</v>
      </c>
      <c r="J843" s="30" t="str">
        <f>IF(ISNUMBER('Форма 1'!AE843),ROUND('Форма 1'!$I843*VLOOKUP('Форма 1'!$G843,'Предельники 2022'!$B$4:$X$28,'Форма 1'!AE$7),2),"")</f>
        <v/>
      </c>
      <c r="K843" s="30" t="str">
        <f>IF(ISNUMBER('Форма 1'!AF843),ROUND('Форма 1'!$I843*VLOOKUP('Форма 1'!$G843,'Предельники 2022'!$B$4:$X$28,'Форма 1'!AF$7),2),"")</f>
        <v/>
      </c>
      <c r="L843" s="31" t="str">
        <f>IF(ISBLANK('Форма 1'!AG843),"",'Форма 1'!AG843)</f>
        <v/>
      </c>
      <c r="M843" s="32" t="str">
        <f>IF(ISBLANK('Форма 1'!AH843),"",'Форма 1'!AH843)</f>
        <v/>
      </c>
      <c r="N843" s="30" t="str">
        <f>IF(ISNUMBER('Форма 1'!AI843),ROUND('Форма 1'!$I843*VLOOKUP('Форма 1'!$G843,'Предельники 2022'!$B$4:$X$28,'Форма 1'!AI$7),2),"")</f>
        <v/>
      </c>
      <c r="O843" s="30" t="str">
        <f>IF(ISNUMBER('Форма 1'!AJ843),ROUND('Форма 1'!$I843*VLOOKUP('Форма 1'!$G843,'Предельники 2022'!$B$4:$X$28,'Форма 1'!AJ$7),2),"")</f>
        <v/>
      </c>
      <c r="P843" s="30" t="str">
        <f>IF(ISNUMBER('Форма 1'!AK843),ROUND('Форма 1'!$I843*VLOOKUP('Форма 1'!$G843,'Предельники 2022'!$B$4:$X$28,'Форма 1'!AK$7),2),"")</f>
        <v/>
      </c>
      <c r="Q843" s="30" t="str">
        <f>IF(ISNUMBER('Форма 1'!AL843),ROUND('Форма 1'!$I843*VLOOKUP('Форма 1'!$G843,'Предельники 2022'!$B$4:$X$28,'Форма 1'!AL$7),2),"")</f>
        <v/>
      </c>
      <c r="R843" s="30" t="str">
        <f>IF(ISNUMBER('Форма 1'!AM843),ROUND('Форма 1'!$I843*VLOOKUP('Форма 1'!$G843,'Предельники 2022'!$B$4:$X$28,'Форма 1'!AM$7),2),"")</f>
        <v/>
      </c>
      <c r="S843" s="93" t="str">
        <f t="shared" si="138"/>
        <v/>
      </c>
      <c r="T843" s="93" t="str">
        <f>IF(ISNUMBER('Форма 1'!AN843),INDEX('Предельники 2022'!$C$4:$X$28,MATCH('Форма 1'!$G843,'Предельники 2022'!$B$4:$B$28,0),MATCH(T$5,'Предельники 2022'!$C$3:$X$3,0)),"")</f>
        <v/>
      </c>
      <c r="U843" s="93" t="str">
        <f>IF(ISNUMBER('Форма 1'!AO843),INDEX('Предельники 2022'!$C$4:$X$28,MATCH('Форма 1'!$G843,'Предельники 2022'!$B$4:$B$28,0),MATCH(U$5,'Предельники 2022'!$C$3:$X$3,0)),"")</f>
        <v/>
      </c>
      <c r="V843" s="93" t="str">
        <f>IF(ISNUMBER('Форма 1'!AP843),INDEX('Предельники 2022'!$C$4:$X$28,MATCH('Форма 1'!$G843,'Предельники 2022'!$B$4:$B$28,0),MATCH(V$5,'Предельники 2022'!$C$3:$X$3,0)),"")</f>
        <v/>
      </c>
      <c r="W843" s="93" t="str">
        <f>IF(ISNUMBER('Форма 1'!AQ843),INDEX('Предельники 2022'!$C$4:$X$28,MATCH('Форма 1'!$G843,'Предельники 2022'!$B$4:$B$28,0),MATCH(W$5,'Предельники 2022'!$C$3:$X$3,0)),"")</f>
        <v/>
      </c>
      <c r="X843" s="30" t="str">
        <f>IF(ISNUMBER('Форма 1'!AR843),ROUND('Форма 1'!$I843*VLOOKUP('Форма 1'!$G843,'Предельники 2022'!$B$4:$X$28,'Форма 1'!AR$7),2),"")</f>
        <v/>
      </c>
      <c r="Y843" s="30" t="str">
        <f>IF(ISNUMBER('Форма 1'!AS843),ROUND('Форма 1'!$I843*VLOOKUP('Форма 1'!$G843,'Предельники 2022'!$B$4:$X$28,'Форма 1'!AS$7),2),"")</f>
        <v/>
      </c>
      <c r="Z843" s="30" t="str">
        <f>IF(ISNUMBER('Форма 1'!AT843),ROUND('Форма 1'!$I843*VLOOKUP('Форма 1'!$G843,'Предельники 2022'!$B$4:$X$28,'Форма 1'!AT$7),2),"")</f>
        <v/>
      </c>
      <c r="AA843" s="32"/>
      <c r="AB843" s="128">
        <f>'Форма 1'!T843</f>
        <v>46022</v>
      </c>
      <c r="AC843" s="130" t="str">
        <f>'Форма 1'!U843</f>
        <v>РО</v>
      </c>
    </row>
    <row r="844" spans="1:29" ht="15.75" x14ac:dyDescent="0.25">
      <c r="A844" s="147">
        <f>IF(NOT(ISERROR("Пермского края"=MID(C844,FIND("Пермского края",C844),14)))=$C$1,0,IF(NOT(ISERROR("город Пермь"=MID(C844,FIND("город Пермь",C844),11)))=$C$1,0,IF(NOT(ISERROR("Итого"=MID(C844,FIND("Итого",C844),5)))=$C$1,0,IF(NOT(ISERROR("Всего"=MID(C844,FIND("Всего",C844),5)))=$C$1,0,#REF!+1))))</f>
        <v>0</v>
      </c>
      <c r="B844" s="148" t="str">
        <f>IF(ISBLANK('Форма 1'!B844),"",'Форма 1'!B844)</f>
        <v/>
      </c>
      <c r="C844" s="153" t="s">
        <v>1104</v>
      </c>
      <c r="D844" s="146">
        <f>IF(ISBLANK(C844),"Введите адрес",IF(C844='Форма 1'!C844,SUM(E844:K844,M844:S844,Форма2[[#This Row],[19]:[22]]),"Ошибка в адресе!"))</f>
        <v>277782427.62</v>
      </c>
      <c r="E844" s="149">
        <f>SUM(E845:E872)</f>
        <v>1870643.55</v>
      </c>
      <c r="F844" s="149">
        <f t="shared" ref="F844:S844" si="145">SUM(F845:F872)</f>
        <v>10044729.58</v>
      </c>
      <c r="G844" s="149">
        <f t="shared" si="145"/>
        <v>0</v>
      </c>
      <c r="H844" s="149">
        <f t="shared" si="145"/>
        <v>3340594.09</v>
      </c>
      <c r="I844" s="149">
        <f t="shared" si="145"/>
        <v>4548812.37</v>
      </c>
      <c r="J844" s="149">
        <f t="shared" si="145"/>
        <v>4410675.9799999995</v>
      </c>
      <c r="K844" s="149">
        <f t="shared" si="145"/>
        <v>4953577.51</v>
      </c>
      <c r="L844" s="155">
        <f t="shared" si="145"/>
        <v>6</v>
      </c>
      <c r="M844" s="149">
        <f t="shared" si="145"/>
        <v>16671053.52</v>
      </c>
      <c r="N844" s="149">
        <f t="shared" si="145"/>
        <v>131746999.57000002</v>
      </c>
      <c r="O844" s="149">
        <f t="shared" si="145"/>
        <v>99542037.919999987</v>
      </c>
      <c r="P844" s="149">
        <f t="shared" si="145"/>
        <v>0</v>
      </c>
      <c r="Q844" s="149">
        <f t="shared" si="145"/>
        <v>0</v>
      </c>
      <c r="R844" s="149">
        <f t="shared" si="145"/>
        <v>653303.53</v>
      </c>
      <c r="S844" s="149">
        <f t="shared" si="145"/>
        <v>0</v>
      </c>
      <c r="T844" s="93" t="str">
        <f>IF(ISNUMBER('Форма 1'!AN844),INDEX('Предельники 2022'!$C$4:$X$28,MATCH('Форма 1'!$G844,'Предельники 2022'!$B$4:$B$28,0),MATCH(T$5,'Предельники 2022'!$C$3:$X$3,0)),"")</f>
        <v/>
      </c>
      <c r="U844" s="93" t="str">
        <f>IF(ISNUMBER('Форма 1'!AO844),INDEX('Предельники 2022'!$C$4:$X$28,MATCH('Форма 1'!$G844,'Предельники 2022'!$B$4:$B$28,0),MATCH(U$5,'Предельники 2022'!$C$3:$X$3,0)),"")</f>
        <v/>
      </c>
      <c r="V844" s="93" t="str">
        <f>IF(ISNUMBER('Форма 1'!AP844),INDEX('Предельники 2022'!$C$4:$X$28,MATCH('Форма 1'!$G844,'Предельники 2022'!$B$4:$B$28,0),MATCH(V$5,'Предельники 2022'!$C$3:$X$3,0)),"")</f>
        <v/>
      </c>
      <c r="W844" s="93" t="str">
        <f>IF(ISNUMBER('Форма 1'!AQ844),INDEX('Предельники 2022'!$C$4:$X$28,MATCH('Форма 1'!$G844,'Предельники 2022'!$B$4:$B$28,0),MATCH(W$5,'Предельники 2022'!$C$3:$X$3,0)),"")</f>
        <v/>
      </c>
      <c r="X844" s="149">
        <f t="shared" ref="X844:Z844" si="146">SUM(X845:X872)</f>
        <v>0</v>
      </c>
      <c r="Y844" s="149">
        <f t="shared" si="146"/>
        <v>0</v>
      </c>
      <c r="Z844" s="149">
        <f t="shared" si="146"/>
        <v>0</v>
      </c>
      <c r="AA844" s="146"/>
      <c r="AB844" s="150"/>
      <c r="AC844" s="151" t="str">
        <f>'Форма 1'!U844</f>
        <v/>
      </c>
    </row>
    <row r="845" spans="1:29" x14ac:dyDescent="0.25">
      <c r="A845" s="28">
        <f t="shared" si="137"/>
        <v>1</v>
      </c>
      <c r="B845" s="74" t="str">
        <f>IF(ISBLANK('Форма 1'!B845),"",'Форма 1'!B845)</f>
        <v>Чусовской городской округ Пермского края</v>
      </c>
      <c r="C845" s="87" t="s">
        <v>1583</v>
      </c>
      <c r="D845" s="29">
        <f>IF(ISBLANK(C845),"Введите адрес",IF(C845='Форма 1'!C845,SUM(E845:K845,M845:S845,Форма2[[#This Row],[19]:[22]]),"Ошибка в адресе!"))</f>
        <v>20673756.799999997</v>
      </c>
      <c r="E845" s="30">
        <f>IF(ISNUMBER('Форма 1'!Z845),ROUND('Форма 1'!$I845*VLOOKUP('Форма 1'!$G845,'Предельники 2022'!$B$4:$X$28,'Форма 1'!Z$7),2),"")</f>
        <v>1174318.6000000001</v>
      </c>
      <c r="F845" s="30">
        <f>IF(ISNUMBER('Форма 1'!AA845),ROUND('Форма 1'!$I845*VLOOKUP('Форма 1'!$G845,'Предельники 2022'!$B$4:$X$28,'Форма 1'!AA$7),2),"")</f>
        <v>5622066.4000000004</v>
      </c>
      <c r="G845" s="30" t="str">
        <f>IF(ISNUMBER('Форма 1'!AB845),ROUND('Форма 1'!$I845*VLOOKUP('Форма 1'!$G845,'Предельники 2022'!$B$4:$X$28,'Форма 1'!AB$7),2),"")</f>
        <v/>
      </c>
      <c r="H845" s="30">
        <f>IF(ISNUMBER('Форма 1'!AC845),ROUND('Форма 1'!$I845*VLOOKUP('Форма 1'!$G845,'Предельники 2022'!$B$4:$X$28,'Форма 1'!AC$7),2),"")</f>
        <v>734726</v>
      </c>
      <c r="I845" s="30">
        <f>IF(ISNUMBER('Форма 1'!AD845),ROUND('Форма 1'!$I845*VLOOKUP('Форма 1'!$G845,'Предельники 2022'!$B$4:$X$28,'Форма 1'!AD$7),2),"")</f>
        <v>1935690</v>
      </c>
      <c r="J845" s="30">
        <f>IF(ISNUMBER('Форма 1'!AE845),ROUND('Форма 1'!$I845*VLOOKUP('Форма 1'!$G845,'Предельники 2022'!$B$4:$X$28,'Форма 1'!AE$7),2),"")</f>
        <v>1029000.6</v>
      </c>
      <c r="K845" s="30" t="str">
        <f>IF(ISNUMBER('Форма 1'!AF845),ROUND('Форма 1'!$I845*VLOOKUP('Форма 1'!$G845,'Предельники 2022'!$B$4:$X$28,'Форма 1'!AF$7),2),"")</f>
        <v/>
      </c>
      <c r="L845" s="31" t="str">
        <f>IF(ISBLANK('Форма 1'!AG845),"",'Форма 1'!AG845)</f>
        <v/>
      </c>
      <c r="M845" s="32" t="str">
        <f>IF(ISBLANK('Форма 1'!AH845),"",'Форма 1'!AH845)</f>
        <v/>
      </c>
      <c r="N845" s="30">
        <f>IF(ISNUMBER('Форма 1'!AI845),ROUND('Форма 1'!$I845*VLOOKUP('Форма 1'!$G845,'Предельники 2022'!$B$4:$X$28,'Форма 1'!AI$7),2),"")</f>
        <v>10177955.199999999</v>
      </c>
      <c r="O845" s="30" t="str">
        <f>IF(ISNUMBER('Форма 1'!AJ845),ROUND('Форма 1'!$I845*VLOOKUP('Форма 1'!$G845,'Предельники 2022'!$B$4:$X$28,'Форма 1'!AJ$7),2),"")</f>
        <v/>
      </c>
      <c r="P845" s="30" t="str">
        <f>IF(ISNUMBER('Форма 1'!AK845),ROUND('Форма 1'!$I845*VLOOKUP('Форма 1'!$G845,'Предельники 2022'!$B$4:$X$28,'Форма 1'!AK$7),2),"")</f>
        <v/>
      </c>
      <c r="Q845" s="30" t="str">
        <f>IF(ISNUMBER('Форма 1'!AL845),ROUND('Форма 1'!$I845*VLOOKUP('Форма 1'!$G845,'Предельники 2022'!$B$4:$X$28,'Форма 1'!AL$7),2),"")</f>
        <v/>
      </c>
      <c r="R845" s="30" t="str">
        <f>IF(ISNUMBER('Форма 1'!AM845),ROUND('Форма 1'!$I845*VLOOKUP('Форма 1'!$G845,'Предельники 2022'!$B$4:$X$28,'Форма 1'!AM$7),2),"")</f>
        <v/>
      </c>
      <c r="S845" s="93" t="str">
        <f t="shared" si="138"/>
        <v/>
      </c>
      <c r="T845" s="93" t="str">
        <f>IF(ISNUMBER('Форма 1'!AN845),INDEX('Предельники 2022'!$C$4:$X$28,MATCH('Форма 1'!$G845,'Предельники 2022'!$B$4:$B$28,0),MATCH(T$5,'Предельники 2022'!$C$3:$X$3,0)),"")</f>
        <v/>
      </c>
      <c r="U845" s="93" t="str">
        <f>IF(ISNUMBER('Форма 1'!AO845),INDEX('Предельники 2022'!$C$4:$X$28,MATCH('Форма 1'!$G845,'Предельники 2022'!$B$4:$B$28,0),MATCH(U$5,'Предельники 2022'!$C$3:$X$3,0)),"")</f>
        <v/>
      </c>
      <c r="V845" s="93" t="str">
        <f>IF(ISNUMBER('Форма 1'!AP845),INDEX('Предельники 2022'!$C$4:$X$28,MATCH('Форма 1'!$G845,'Предельники 2022'!$B$4:$B$28,0),MATCH(V$5,'Предельники 2022'!$C$3:$X$3,0)),"")</f>
        <v/>
      </c>
      <c r="W845" s="93" t="str">
        <f>IF(ISNUMBER('Форма 1'!AQ845),INDEX('Предельники 2022'!$C$4:$X$28,MATCH('Форма 1'!$G845,'Предельники 2022'!$B$4:$B$28,0),MATCH(W$5,'Предельники 2022'!$C$3:$X$3,0)),"")</f>
        <v/>
      </c>
      <c r="X845" s="30" t="str">
        <f>IF(ISNUMBER('Форма 1'!AR845),ROUND('Форма 1'!$I845*VLOOKUP('Форма 1'!$G845,'Предельники 2022'!$B$4:$X$28,'Форма 1'!AR$7),2),"")</f>
        <v/>
      </c>
      <c r="Y845" s="30" t="str">
        <f>IF(ISNUMBER('Форма 1'!AS845),ROUND('Форма 1'!$I845*VLOOKUP('Форма 1'!$G845,'Предельники 2022'!$B$4:$X$28,'Форма 1'!AS$7),2),"")</f>
        <v/>
      </c>
      <c r="Z845" s="30" t="str">
        <f>IF(ISNUMBER('Форма 1'!AT845),ROUND('Форма 1'!$I845*VLOOKUP('Форма 1'!$G845,'Предельники 2022'!$B$4:$X$28,'Форма 1'!AT$7),2),"")</f>
        <v/>
      </c>
      <c r="AA845" s="32"/>
      <c r="AB845" s="128">
        <f>'Форма 1'!T845</f>
        <v>46022</v>
      </c>
      <c r="AC845" s="130" t="str">
        <f>'Форма 1'!U845</f>
        <v>РО</v>
      </c>
    </row>
    <row r="846" spans="1:29" x14ac:dyDescent="0.25">
      <c r="A846" s="28">
        <f t="shared" si="137"/>
        <v>2</v>
      </c>
      <c r="B846" s="74" t="str">
        <f>IF(ISBLANK('Форма 1'!B846),"",'Форма 1'!B846)</f>
        <v>Чусовской городской округ Пермского края</v>
      </c>
      <c r="C846" s="87" t="s">
        <v>1108</v>
      </c>
      <c r="D846" s="29">
        <f>IF(ISBLANK(C846),"Введите адрес",IF(C846='Форма 1'!C846,SUM(E846:K846,M846:S846,Форма2[[#This Row],[19]:[22]]),"Ошибка в адресе!"))</f>
        <v>15026895.18</v>
      </c>
      <c r="E846" s="30" t="str">
        <f>IF(ISNUMBER('Форма 1'!Z846),ROUND('Форма 1'!$I846*VLOOKUP('Форма 1'!$G846,'Предельники 2022'!$B$4:$X$28,'Форма 1'!Z$7),2),"")</f>
        <v/>
      </c>
      <c r="F846" s="30" t="str">
        <f>IF(ISNUMBER('Форма 1'!AA846),ROUND('Форма 1'!$I846*VLOOKUP('Форма 1'!$G846,'Предельники 2022'!$B$4:$X$28,'Форма 1'!AA$7),2),"")</f>
        <v/>
      </c>
      <c r="G846" s="30" t="str">
        <f>IF(ISNUMBER('Форма 1'!AB846),ROUND('Форма 1'!$I846*VLOOKUP('Форма 1'!$G846,'Предельники 2022'!$B$4:$X$28,'Форма 1'!AB$7),2),"")</f>
        <v/>
      </c>
      <c r="H846" s="30" t="str">
        <f>IF(ISNUMBER('Форма 1'!AC846),ROUND('Форма 1'!$I846*VLOOKUP('Форма 1'!$G846,'Предельники 2022'!$B$4:$X$28,'Форма 1'!AC$7),2),"")</f>
        <v/>
      </c>
      <c r="I846" s="30" t="str">
        <f>IF(ISNUMBER('Форма 1'!AD846),ROUND('Форма 1'!$I846*VLOOKUP('Форма 1'!$G846,'Предельники 2022'!$B$4:$X$28,'Форма 1'!AD$7),2),"")</f>
        <v/>
      </c>
      <c r="J846" s="30" t="str">
        <f>IF(ISNUMBER('Форма 1'!AE846),ROUND('Форма 1'!$I846*VLOOKUP('Форма 1'!$G846,'Предельники 2022'!$B$4:$X$28,'Форма 1'!AE$7),2),"")</f>
        <v/>
      </c>
      <c r="K846" s="30" t="str">
        <f>IF(ISNUMBER('Форма 1'!AF846),ROUND('Форма 1'!$I846*VLOOKUP('Форма 1'!$G846,'Предельники 2022'!$B$4:$X$28,'Форма 1'!AF$7),2),"")</f>
        <v/>
      </c>
      <c r="L846" s="31" t="str">
        <f>IF(ISBLANK('Форма 1'!AG846),"",'Форма 1'!AG846)</f>
        <v/>
      </c>
      <c r="M846" s="32" t="str">
        <f>IF(ISBLANK('Форма 1'!AH846),"",'Форма 1'!AH846)</f>
        <v/>
      </c>
      <c r="N846" s="30">
        <f>IF(ISNUMBER('Форма 1'!AI846),ROUND('Форма 1'!$I846*VLOOKUP('Форма 1'!$G846,'Предельники 2022'!$B$4:$X$28,'Форма 1'!AI$7),2),"")</f>
        <v>15026895.18</v>
      </c>
      <c r="O846" s="30" t="str">
        <f>IF(ISNUMBER('Форма 1'!AJ846),ROUND('Форма 1'!$I846*VLOOKUP('Форма 1'!$G846,'Предельники 2022'!$B$4:$X$28,'Форма 1'!AJ$7),2),"")</f>
        <v/>
      </c>
      <c r="P846" s="30" t="str">
        <f>IF(ISNUMBER('Форма 1'!AK846),ROUND('Форма 1'!$I846*VLOOKUP('Форма 1'!$G846,'Предельники 2022'!$B$4:$X$28,'Форма 1'!AK$7),2),"")</f>
        <v/>
      </c>
      <c r="Q846" s="30" t="str">
        <f>IF(ISNUMBER('Форма 1'!AL846),ROUND('Форма 1'!$I846*VLOOKUP('Форма 1'!$G846,'Предельники 2022'!$B$4:$X$28,'Форма 1'!AL$7),2),"")</f>
        <v/>
      </c>
      <c r="R846" s="30" t="str">
        <f>IF(ISNUMBER('Форма 1'!AM846),ROUND('Форма 1'!$I846*VLOOKUP('Форма 1'!$G846,'Предельники 2022'!$B$4:$X$28,'Форма 1'!AM$7),2),"")</f>
        <v/>
      </c>
      <c r="S846" s="93" t="str">
        <f t="shared" si="138"/>
        <v/>
      </c>
      <c r="T846" s="93" t="str">
        <f>IF(ISNUMBER('Форма 1'!AN846),INDEX('Предельники 2022'!$C$4:$X$28,MATCH('Форма 1'!$G846,'Предельники 2022'!$B$4:$B$28,0),MATCH(T$5,'Предельники 2022'!$C$3:$X$3,0)),"")</f>
        <v/>
      </c>
      <c r="U846" s="93" t="str">
        <f>IF(ISNUMBER('Форма 1'!AO846),INDEX('Предельники 2022'!$C$4:$X$28,MATCH('Форма 1'!$G846,'Предельники 2022'!$B$4:$B$28,0),MATCH(U$5,'Предельники 2022'!$C$3:$X$3,0)),"")</f>
        <v/>
      </c>
      <c r="V846" s="93" t="str">
        <f>IF(ISNUMBER('Форма 1'!AP846),INDEX('Предельники 2022'!$C$4:$X$28,MATCH('Форма 1'!$G846,'Предельники 2022'!$B$4:$B$28,0),MATCH(V$5,'Предельники 2022'!$C$3:$X$3,0)),"")</f>
        <v/>
      </c>
      <c r="W846" s="93" t="str">
        <f>IF(ISNUMBER('Форма 1'!AQ846),INDEX('Предельники 2022'!$C$4:$X$28,MATCH('Форма 1'!$G846,'Предельники 2022'!$B$4:$B$28,0),MATCH(W$5,'Предельники 2022'!$C$3:$X$3,0)),"")</f>
        <v/>
      </c>
      <c r="X846" s="30" t="str">
        <f>IF(ISNUMBER('Форма 1'!AR846),ROUND('Форма 1'!$I846*VLOOKUP('Форма 1'!$G846,'Предельники 2022'!$B$4:$X$28,'Форма 1'!AR$7),2),"")</f>
        <v/>
      </c>
      <c r="Y846" s="30" t="str">
        <f>IF(ISNUMBER('Форма 1'!AS846),ROUND('Форма 1'!$I846*VLOOKUP('Форма 1'!$G846,'Предельники 2022'!$B$4:$X$28,'Форма 1'!AS$7),2),"")</f>
        <v/>
      </c>
      <c r="Z846" s="30" t="str">
        <f>IF(ISNUMBER('Форма 1'!AT846),ROUND('Форма 1'!$I846*VLOOKUP('Форма 1'!$G846,'Предельники 2022'!$B$4:$X$28,'Форма 1'!AT$7),2),"")</f>
        <v/>
      </c>
      <c r="AA846" s="32"/>
      <c r="AB846" s="128">
        <f>'Форма 1'!T846</f>
        <v>46022</v>
      </c>
      <c r="AC846" s="130" t="str">
        <f>'Форма 1'!U846</f>
        <v>СС</v>
      </c>
    </row>
    <row r="847" spans="1:29" x14ac:dyDescent="0.25">
      <c r="A847" s="28">
        <f t="shared" si="137"/>
        <v>3</v>
      </c>
      <c r="B847" s="74" t="str">
        <f>IF(ISBLANK('Форма 1'!B847),"",'Форма 1'!B847)</f>
        <v>Чусовской городской округ Пермского края</v>
      </c>
      <c r="C847" s="87" t="s">
        <v>1532</v>
      </c>
      <c r="D847" s="29">
        <f>IF(ISBLANK(C847),"Введите адрес",IF(C847='Форма 1'!C847,SUM(E847:K847,M847:S847,Форма2[[#This Row],[19]:[22]]),"Ошибка в адресе!"))</f>
        <v>23741940.210000001</v>
      </c>
      <c r="E847" s="30" t="str">
        <f>IF(ISNUMBER('Форма 1'!Z847),ROUND('Форма 1'!$I847*VLOOKUP('Форма 1'!$G847,'Предельники 2022'!$B$4:$X$28,'Форма 1'!Z$7),2),"")</f>
        <v/>
      </c>
      <c r="F847" s="30" t="str">
        <f>IF(ISNUMBER('Форма 1'!AA847),ROUND('Форма 1'!$I847*VLOOKUP('Форма 1'!$G847,'Предельники 2022'!$B$4:$X$28,'Форма 1'!AA$7),2),"")</f>
        <v/>
      </c>
      <c r="G847" s="30" t="str">
        <f>IF(ISNUMBER('Форма 1'!AB847),ROUND('Форма 1'!$I847*VLOOKUP('Форма 1'!$G847,'Предельники 2022'!$B$4:$X$28,'Форма 1'!AB$7),2),"")</f>
        <v/>
      </c>
      <c r="H847" s="30" t="str">
        <f>IF(ISNUMBER('Форма 1'!AC847),ROUND('Форма 1'!$I847*VLOOKUP('Форма 1'!$G847,'Предельники 2022'!$B$4:$X$28,'Форма 1'!AC$7),2),"")</f>
        <v/>
      </c>
      <c r="I847" s="30" t="str">
        <f>IF(ISNUMBER('Форма 1'!AD847),ROUND('Форма 1'!$I847*VLOOKUP('Форма 1'!$G847,'Предельники 2022'!$B$4:$X$28,'Форма 1'!AD$7),2),"")</f>
        <v/>
      </c>
      <c r="J847" s="30" t="str">
        <f>IF(ISNUMBER('Форма 1'!AE847),ROUND('Форма 1'!$I847*VLOOKUP('Форма 1'!$G847,'Предельники 2022'!$B$4:$X$28,'Форма 1'!AE$7),2),"")</f>
        <v/>
      </c>
      <c r="K847" s="30" t="str">
        <f>IF(ISNUMBER('Форма 1'!AF847),ROUND('Форма 1'!$I847*VLOOKUP('Форма 1'!$G847,'Предельники 2022'!$B$4:$X$28,'Форма 1'!AF$7),2),"")</f>
        <v/>
      </c>
      <c r="L847" s="31" t="str">
        <f>IF(ISBLANK('Форма 1'!AG847),"",'Форма 1'!AG847)</f>
        <v/>
      </c>
      <c r="M847" s="32" t="str">
        <f>IF(ISBLANK('Форма 1'!AH847),"",'Форма 1'!AH847)</f>
        <v/>
      </c>
      <c r="N847" s="30" t="str">
        <f>IF(ISNUMBER('Форма 1'!AI847),ROUND('Форма 1'!$I847*VLOOKUP('Форма 1'!$G847,'Предельники 2022'!$B$4:$X$28,'Форма 1'!AI$7),2),"")</f>
        <v/>
      </c>
      <c r="O847" s="30">
        <f>IF(ISNUMBER('Форма 1'!AJ847),ROUND('Форма 1'!$I847*VLOOKUP('Форма 1'!$G847,'Предельники 2022'!$B$4:$X$28,'Форма 1'!AJ$7),2),"")</f>
        <v>23741940.210000001</v>
      </c>
      <c r="P847" s="30" t="str">
        <f>IF(ISNUMBER('Форма 1'!AK847),ROUND('Форма 1'!$I847*VLOOKUP('Форма 1'!$G847,'Предельники 2022'!$B$4:$X$28,'Форма 1'!AK$7),2),"")</f>
        <v/>
      </c>
      <c r="Q847" s="30" t="str">
        <f>IF(ISNUMBER('Форма 1'!AL847),ROUND('Форма 1'!$I847*VLOOKUP('Форма 1'!$G847,'Предельники 2022'!$B$4:$X$28,'Форма 1'!AL$7),2),"")</f>
        <v/>
      </c>
      <c r="R847" s="30" t="str">
        <f>IF(ISNUMBER('Форма 1'!AM847),ROUND('Форма 1'!$I847*VLOOKUP('Форма 1'!$G847,'Предельники 2022'!$B$4:$X$28,'Форма 1'!AM$7),2),"")</f>
        <v/>
      </c>
      <c r="S847" s="93" t="str">
        <f t="shared" si="138"/>
        <v/>
      </c>
      <c r="T847" s="93" t="str">
        <f>IF(ISNUMBER('Форма 1'!AN847),INDEX('Предельники 2022'!$C$4:$X$28,MATCH('Форма 1'!$G847,'Предельники 2022'!$B$4:$B$28,0),MATCH(T$5,'Предельники 2022'!$C$3:$X$3,0)),"")</f>
        <v/>
      </c>
      <c r="U847" s="93" t="str">
        <f>IF(ISNUMBER('Форма 1'!AO847),INDEX('Предельники 2022'!$C$4:$X$28,MATCH('Форма 1'!$G847,'Предельники 2022'!$B$4:$B$28,0),MATCH(U$5,'Предельники 2022'!$C$3:$X$3,0)),"")</f>
        <v/>
      </c>
      <c r="V847" s="93" t="str">
        <f>IF(ISNUMBER('Форма 1'!AP847),INDEX('Предельники 2022'!$C$4:$X$28,MATCH('Форма 1'!$G847,'Предельники 2022'!$B$4:$B$28,0),MATCH(V$5,'Предельники 2022'!$C$3:$X$3,0)),"")</f>
        <v/>
      </c>
      <c r="W847" s="93" t="str">
        <f>IF(ISNUMBER('Форма 1'!AQ847),INDEX('Предельники 2022'!$C$4:$X$28,MATCH('Форма 1'!$G847,'Предельники 2022'!$B$4:$B$28,0),MATCH(W$5,'Предельники 2022'!$C$3:$X$3,0)),"")</f>
        <v/>
      </c>
      <c r="X847" s="30" t="str">
        <f>IF(ISNUMBER('Форма 1'!AR847),ROUND('Форма 1'!$I847*VLOOKUP('Форма 1'!$G847,'Предельники 2022'!$B$4:$X$28,'Форма 1'!AR$7),2),"")</f>
        <v/>
      </c>
      <c r="Y847" s="30" t="str">
        <f>IF(ISNUMBER('Форма 1'!AS847),ROUND('Форма 1'!$I847*VLOOKUP('Форма 1'!$G847,'Предельники 2022'!$B$4:$X$28,'Форма 1'!AS$7),2),"")</f>
        <v/>
      </c>
      <c r="Z847" s="30" t="str">
        <f>IF(ISNUMBER('Форма 1'!AT847),ROUND('Форма 1'!$I847*VLOOKUP('Форма 1'!$G847,'Предельники 2022'!$B$4:$X$28,'Форма 1'!AT$7),2),"")</f>
        <v/>
      </c>
      <c r="AA847" s="32"/>
      <c r="AB847" s="128">
        <f>'Форма 1'!T847</f>
        <v>46022</v>
      </c>
      <c r="AC847" s="130" t="str">
        <f>'Форма 1'!U847</f>
        <v>РО</v>
      </c>
    </row>
    <row r="848" spans="1:29" x14ac:dyDescent="0.25">
      <c r="A848" s="28">
        <f t="shared" si="137"/>
        <v>4</v>
      </c>
      <c r="B848" s="74" t="str">
        <f>IF(ISBLANK('Форма 1'!B848),"",'Форма 1'!B848)</f>
        <v>Чусовской городской округ Пермского края</v>
      </c>
      <c r="C848" s="87" t="s">
        <v>1520</v>
      </c>
      <c r="D848" s="29">
        <f>IF(ISBLANK(C848),"Введите адрес",IF(C848='Форма 1'!C848,SUM(E848:K848,M848:S848,Форма2[[#This Row],[19]:[22]]),"Ошибка в адресе!"))</f>
        <v>16651990.380000001</v>
      </c>
      <c r="E848" s="30" t="str">
        <f>IF(ISNUMBER('Форма 1'!Z848),ROUND('Форма 1'!$I848*VLOOKUP('Форма 1'!$G848,'Предельники 2022'!$B$4:$X$28,'Форма 1'!Z$7),2),"")</f>
        <v/>
      </c>
      <c r="F848" s="30" t="str">
        <f>IF(ISNUMBER('Форма 1'!AA848),ROUND('Форма 1'!$I848*VLOOKUP('Форма 1'!$G848,'Предельники 2022'!$B$4:$X$28,'Форма 1'!AA$7),2),"")</f>
        <v/>
      </c>
      <c r="G848" s="30" t="str">
        <f>IF(ISNUMBER('Форма 1'!AB848),ROUND('Форма 1'!$I848*VLOOKUP('Форма 1'!$G848,'Предельники 2022'!$B$4:$X$28,'Форма 1'!AB$7),2),"")</f>
        <v/>
      </c>
      <c r="H848" s="30" t="str">
        <f>IF(ISNUMBER('Форма 1'!AC848),ROUND('Форма 1'!$I848*VLOOKUP('Форма 1'!$G848,'Предельники 2022'!$B$4:$X$28,'Форма 1'!AC$7),2),"")</f>
        <v/>
      </c>
      <c r="I848" s="30" t="str">
        <f>IF(ISNUMBER('Форма 1'!AD848),ROUND('Форма 1'!$I848*VLOOKUP('Форма 1'!$G848,'Предельники 2022'!$B$4:$X$28,'Форма 1'!AD$7),2),"")</f>
        <v/>
      </c>
      <c r="J848" s="30" t="str">
        <f>IF(ISNUMBER('Форма 1'!AE848),ROUND('Форма 1'!$I848*VLOOKUP('Форма 1'!$G848,'Предельники 2022'!$B$4:$X$28,'Форма 1'!AE$7),2),"")</f>
        <v/>
      </c>
      <c r="K848" s="30" t="str">
        <f>IF(ISNUMBER('Форма 1'!AF848),ROUND('Форма 1'!$I848*VLOOKUP('Форма 1'!$G848,'Предельники 2022'!$B$4:$X$28,'Форма 1'!AF$7),2),"")</f>
        <v/>
      </c>
      <c r="L848" s="31" t="str">
        <f>IF(ISBLANK('Форма 1'!AG848),"",'Форма 1'!AG848)</f>
        <v/>
      </c>
      <c r="M848" s="32" t="str">
        <f>IF(ISBLANK('Форма 1'!AH848),"",'Форма 1'!AH848)</f>
        <v/>
      </c>
      <c r="N848" s="30">
        <f>IF(ISNUMBER('Форма 1'!AI848),ROUND('Форма 1'!$I848*VLOOKUP('Форма 1'!$G848,'Предельники 2022'!$B$4:$X$28,'Форма 1'!AI$7),2),"")</f>
        <v>16651990.380000001</v>
      </c>
      <c r="O848" s="30" t="str">
        <f>IF(ISNUMBER('Форма 1'!AJ848),ROUND('Форма 1'!$I848*VLOOKUP('Форма 1'!$G848,'Предельники 2022'!$B$4:$X$28,'Форма 1'!AJ$7),2),"")</f>
        <v/>
      </c>
      <c r="P848" s="30" t="str">
        <f>IF(ISNUMBER('Форма 1'!AK848),ROUND('Форма 1'!$I848*VLOOKUP('Форма 1'!$G848,'Предельники 2022'!$B$4:$X$28,'Форма 1'!AK$7),2),"")</f>
        <v/>
      </c>
      <c r="Q848" s="30" t="str">
        <f>IF(ISNUMBER('Форма 1'!AL848),ROUND('Форма 1'!$I848*VLOOKUP('Форма 1'!$G848,'Предельники 2022'!$B$4:$X$28,'Форма 1'!AL$7),2),"")</f>
        <v/>
      </c>
      <c r="R848" s="30" t="str">
        <f>IF(ISNUMBER('Форма 1'!AM848),ROUND('Форма 1'!$I848*VLOOKUP('Форма 1'!$G848,'Предельники 2022'!$B$4:$X$28,'Форма 1'!AM$7),2),"")</f>
        <v/>
      </c>
      <c r="S848" s="93" t="str">
        <f t="shared" si="138"/>
        <v/>
      </c>
      <c r="T848" s="93" t="str">
        <f>IF(ISNUMBER('Форма 1'!AN848),INDEX('Предельники 2022'!$C$4:$X$28,MATCH('Форма 1'!$G848,'Предельники 2022'!$B$4:$B$28,0),MATCH(T$5,'Предельники 2022'!$C$3:$X$3,0)),"")</f>
        <v/>
      </c>
      <c r="U848" s="93" t="str">
        <f>IF(ISNUMBER('Форма 1'!AO848),INDEX('Предельники 2022'!$C$4:$X$28,MATCH('Форма 1'!$G848,'Предельники 2022'!$B$4:$B$28,0),MATCH(U$5,'Предельники 2022'!$C$3:$X$3,0)),"")</f>
        <v/>
      </c>
      <c r="V848" s="93" t="str">
        <f>IF(ISNUMBER('Форма 1'!AP848),INDEX('Предельники 2022'!$C$4:$X$28,MATCH('Форма 1'!$G848,'Предельники 2022'!$B$4:$B$28,0),MATCH(V$5,'Предельники 2022'!$C$3:$X$3,0)),"")</f>
        <v/>
      </c>
      <c r="W848" s="93" t="str">
        <f>IF(ISNUMBER('Форма 1'!AQ848),INDEX('Предельники 2022'!$C$4:$X$28,MATCH('Форма 1'!$G848,'Предельники 2022'!$B$4:$B$28,0),MATCH(W$5,'Предельники 2022'!$C$3:$X$3,0)),"")</f>
        <v/>
      </c>
      <c r="X848" s="30" t="str">
        <f>IF(ISNUMBER('Форма 1'!AR848),ROUND('Форма 1'!$I848*VLOOKUP('Форма 1'!$G848,'Предельники 2022'!$B$4:$X$28,'Форма 1'!AR$7),2),"")</f>
        <v/>
      </c>
      <c r="Y848" s="30" t="str">
        <f>IF(ISNUMBER('Форма 1'!AS848),ROUND('Форма 1'!$I848*VLOOKUP('Форма 1'!$G848,'Предельники 2022'!$B$4:$X$28,'Форма 1'!AS$7),2),"")</f>
        <v/>
      </c>
      <c r="Z848" s="30" t="str">
        <f>IF(ISNUMBER('Форма 1'!AT848),ROUND('Форма 1'!$I848*VLOOKUP('Форма 1'!$G848,'Предельники 2022'!$B$4:$X$28,'Форма 1'!AT$7),2),"")</f>
        <v/>
      </c>
      <c r="AA848" s="32"/>
      <c r="AB848" s="128">
        <f>'Форма 1'!T848</f>
        <v>46022</v>
      </c>
      <c r="AC848" s="130" t="str">
        <f>'Форма 1'!U848</f>
        <v>СС</v>
      </c>
    </row>
    <row r="849" spans="1:29" x14ac:dyDescent="0.25">
      <c r="A849" s="28">
        <f t="shared" si="137"/>
        <v>5</v>
      </c>
      <c r="B849" s="74" t="str">
        <f>IF(ISBLANK('Форма 1'!B849),"",'Форма 1'!B849)</f>
        <v>Чусовской городской округ Пермского края</v>
      </c>
      <c r="C849" s="87" t="s">
        <v>529</v>
      </c>
      <c r="D849" s="29">
        <f>IF(ISBLANK(C849),"Введите адрес",IF(C849='Форма 1'!C849,SUM(E849:K849,M849:S849,Форма2[[#This Row],[19]:[22]]),"Ошибка в адресе!"))</f>
        <v>6004908.1399999997</v>
      </c>
      <c r="E849" s="30" t="str">
        <f>IF(ISNUMBER('Форма 1'!Z849),ROUND('Форма 1'!$I849*VLOOKUP('Форма 1'!$G849,'Предельники 2022'!$B$4:$X$28,'Форма 1'!Z$7),2),"")</f>
        <v/>
      </c>
      <c r="F849" s="30" t="str">
        <f>IF(ISNUMBER('Форма 1'!AA849),ROUND('Форма 1'!$I849*VLOOKUP('Форма 1'!$G849,'Предельники 2022'!$B$4:$X$28,'Форма 1'!AA$7),2),"")</f>
        <v/>
      </c>
      <c r="G849" s="30" t="str">
        <f>IF(ISNUMBER('Форма 1'!AB849),ROUND('Форма 1'!$I849*VLOOKUP('Форма 1'!$G849,'Предельники 2022'!$B$4:$X$28,'Форма 1'!AB$7),2),"")</f>
        <v/>
      </c>
      <c r="H849" s="30" t="str">
        <f>IF(ISNUMBER('Форма 1'!AC849),ROUND('Форма 1'!$I849*VLOOKUP('Форма 1'!$G849,'Предельники 2022'!$B$4:$X$28,'Форма 1'!AC$7),2),"")</f>
        <v/>
      </c>
      <c r="I849" s="30" t="str">
        <f>IF(ISNUMBER('Форма 1'!AD849),ROUND('Форма 1'!$I849*VLOOKUP('Форма 1'!$G849,'Предельники 2022'!$B$4:$X$28,'Форма 1'!AD$7),2),"")</f>
        <v/>
      </c>
      <c r="J849" s="30" t="str">
        <f>IF(ISNUMBER('Форма 1'!AE849),ROUND('Форма 1'!$I849*VLOOKUP('Форма 1'!$G849,'Предельники 2022'!$B$4:$X$28,'Форма 1'!AE$7),2),"")</f>
        <v/>
      </c>
      <c r="K849" s="30" t="str">
        <f>IF(ISNUMBER('Форма 1'!AF849),ROUND('Форма 1'!$I849*VLOOKUP('Форма 1'!$G849,'Предельники 2022'!$B$4:$X$28,'Форма 1'!AF$7),2),"")</f>
        <v/>
      </c>
      <c r="L849" s="31" t="str">
        <f>IF(ISBLANK('Форма 1'!AG849),"",'Форма 1'!AG849)</f>
        <v/>
      </c>
      <c r="M849" s="32" t="str">
        <f>IF(ISBLANK('Форма 1'!AH849),"",'Форма 1'!AH849)</f>
        <v/>
      </c>
      <c r="N849" s="30">
        <f>IF(ISNUMBER('Форма 1'!AI849),ROUND('Форма 1'!$I849*VLOOKUP('Форма 1'!$G849,'Предельники 2022'!$B$4:$X$28,'Форма 1'!AI$7),2),"")</f>
        <v>6004908.1399999997</v>
      </c>
      <c r="O849" s="30" t="str">
        <f>IF(ISNUMBER('Форма 1'!AJ849),ROUND('Форма 1'!$I849*VLOOKUP('Форма 1'!$G849,'Предельники 2022'!$B$4:$X$28,'Форма 1'!AJ$7),2),"")</f>
        <v/>
      </c>
      <c r="P849" s="30" t="str">
        <f>IF(ISNUMBER('Форма 1'!AK849),ROUND('Форма 1'!$I849*VLOOKUP('Форма 1'!$G849,'Предельники 2022'!$B$4:$X$28,'Форма 1'!AK$7),2),"")</f>
        <v/>
      </c>
      <c r="Q849" s="30" t="str">
        <f>IF(ISNUMBER('Форма 1'!AL849),ROUND('Форма 1'!$I849*VLOOKUP('Форма 1'!$G849,'Предельники 2022'!$B$4:$X$28,'Форма 1'!AL$7),2),"")</f>
        <v/>
      </c>
      <c r="R849" s="30" t="str">
        <f>IF(ISNUMBER('Форма 1'!AM849),ROUND('Форма 1'!$I849*VLOOKUP('Форма 1'!$G849,'Предельники 2022'!$B$4:$X$28,'Форма 1'!AM$7),2),"")</f>
        <v/>
      </c>
      <c r="S849" s="93" t="str">
        <f t="shared" si="138"/>
        <v/>
      </c>
      <c r="T849" s="93" t="str">
        <f>IF(ISNUMBER('Форма 1'!AN849),INDEX('Предельники 2022'!$C$4:$X$28,MATCH('Форма 1'!$G849,'Предельники 2022'!$B$4:$B$28,0),MATCH(T$5,'Предельники 2022'!$C$3:$X$3,0)),"")</f>
        <v/>
      </c>
      <c r="U849" s="93" t="str">
        <f>IF(ISNUMBER('Форма 1'!AO849),INDEX('Предельники 2022'!$C$4:$X$28,MATCH('Форма 1'!$G849,'Предельники 2022'!$B$4:$B$28,0),MATCH(U$5,'Предельники 2022'!$C$3:$X$3,0)),"")</f>
        <v/>
      </c>
      <c r="V849" s="93" t="str">
        <f>IF(ISNUMBER('Форма 1'!AP849),INDEX('Предельники 2022'!$C$4:$X$28,MATCH('Форма 1'!$G849,'Предельники 2022'!$B$4:$B$28,0),MATCH(V$5,'Предельники 2022'!$C$3:$X$3,0)),"")</f>
        <v/>
      </c>
      <c r="W849" s="93" t="str">
        <f>IF(ISNUMBER('Форма 1'!AQ849),INDEX('Предельники 2022'!$C$4:$X$28,MATCH('Форма 1'!$G849,'Предельники 2022'!$B$4:$B$28,0),MATCH(W$5,'Предельники 2022'!$C$3:$X$3,0)),"")</f>
        <v/>
      </c>
      <c r="X849" s="30" t="str">
        <f>IF(ISNUMBER('Форма 1'!AR849),ROUND('Форма 1'!$I849*VLOOKUP('Форма 1'!$G849,'Предельники 2022'!$B$4:$X$28,'Форма 1'!AR$7),2),"")</f>
        <v/>
      </c>
      <c r="Y849" s="30" t="str">
        <f>IF(ISNUMBER('Форма 1'!AS849),ROUND('Форма 1'!$I849*VLOOKUP('Форма 1'!$G849,'Предельники 2022'!$B$4:$X$28,'Форма 1'!AS$7),2),"")</f>
        <v/>
      </c>
      <c r="Z849" s="30" t="str">
        <f>IF(ISNUMBER('Форма 1'!AT849),ROUND('Форма 1'!$I849*VLOOKUP('Форма 1'!$G849,'Предельники 2022'!$B$4:$X$28,'Форма 1'!AT$7),2),"")</f>
        <v/>
      </c>
      <c r="AA849" s="32"/>
      <c r="AB849" s="128">
        <f>'Форма 1'!T849</f>
        <v>46022</v>
      </c>
      <c r="AC849" s="130" t="str">
        <f>'Форма 1'!U849</f>
        <v>РО</v>
      </c>
    </row>
    <row r="850" spans="1:29" x14ac:dyDescent="0.25">
      <c r="A850" s="28">
        <f t="shared" si="137"/>
        <v>6</v>
      </c>
      <c r="B850" s="74" t="str">
        <f>IF(ISBLANK('Форма 1'!B850),"",'Форма 1'!B850)</f>
        <v>Чусовской городской округ Пермского края</v>
      </c>
      <c r="C850" s="87" t="s">
        <v>530</v>
      </c>
      <c r="D850" s="29">
        <f>IF(ISBLANK(C850),"Введите адрес",IF(C850='Форма 1'!C850,SUM(E850:K850,M850:S850,Форма2[[#This Row],[19]:[22]]),"Ошибка в адресе!"))</f>
        <v>2826120.22</v>
      </c>
      <c r="E850" s="30" t="str">
        <f>IF(ISNUMBER('Форма 1'!Z850),ROUND('Форма 1'!$I850*VLOOKUP('Форма 1'!$G850,'Предельники 2022'!$B$4:$X$28,'Форма 1'!Z$7),2),"")</f>
        <v/>
      </c>
      <c r="F850" s="30" t="str">
        <f>IF(ISNUMBER('Форма 1'!AA850),ROUND('Форма 1'!$I850*VLOOKUP('Форма 1'!$G850,'Предельники 2022'!$B$4:$X$28,'Форма 1'!AA$7),2),"")</f>
        <v/>
      </c>
      <c r="G850" s="30" t="str">
        <f>IF(ISNUMBER('Форма 1'!AB850),ROUND('Форма 1'!$I850*VLOOKUP('Форма 1'!$G850,'Предельники 2022'!$B$4:$X$28,'Форма 1'!AB$7),2),"")</f>
        <v/>
      </c>
      <c r="H850" s="30" t="str">
        <f>IF(ISNUMBER('Форма 1'!AC850),ROUND('Форма 1'!$I850*VLOOKUP('Форма 1'!$G850,'Предельники 2022'!$B$4:$X$28,'Форма 1'!AC$7),2),"")</f>
        <v/>
      </c>
      <c r="I850" s="30" t="str">
        <f>IF(ISNUMBER('Форма 1'!AD850),ROUND('Форма 1'!$I850*VLOOKUP('Форма 1'!$G850,'Предельники 2022'!$B$4:$X$28,'Форма 1'!AD$7),2),"")</f>
        <v/>
      </c>
      <c r="J850" s="30" t="str">
        <f>IF(ISNUMBER('Форма 1'!AE850),ROUND('Форма 1'!$I850*VLOOKUP('Форма 1'!$G850,'Предельники 2022'!$B$4:$X$28,'Форма 1'!AE$7),2),"")</f>
        <v/>
      </c>
      <c r="K850" s="30" t="str">
        <f>IF(ISNUMBER('Форма 1'!AF850),ROUND('Форма 1'!$I850*VLOOKUP('Форма 1'!$G850,'Предельники 2022'!$B$4:$X$28,'Форма 1'!AF$7),2),"")</f>
        <v/>
      </c>
      <c r="L850" s="31" t="str">
        <f>IF(ISBLANK('Форма 1'!AG850),"",'Форма 1'!AG850)</f>
        <v/>
      </c>
      <c r="M850" s="32" t="str">
        <f>IF(ISBLANK('Форма 1'!AH850),"",'Форма 1'!AH850)</f>
        <v/>
      </c>
      <c r="N850" s="30">
        <f>IF(ISNUMBER('Форма 1'!AI850),ROUND('Форма 1'!$I850*VLOOKUP('Форма 1'!$G850,'Предельники 2022'!$B$4:$X$28,'Форма 1'!AI$7),2),"")</f>
        <v>2826120.22</v>
      </c>
      <c r="O850" s="30" t="str">
        <f>IF(ISNUMBER('Форма 1'!AJ850),ROUND('Форма 1'!$I850*VLOOKUP('Форма 1'!$G850,'Предельники 2022'!$B$4:$X$28,'Форма 1'!AJ$7),2),"")</f>
        <v/>
      </c>
      <c r="P850" s="30" t="str">
        <f>IF(ISNUMBER('Форма 1'!AK850),ROUND('Форма 1'!$I850*VLOOKUP('Форма 1'!$G850,'Предельники 2022'!$B$4:$X$28,'Форма 1'!AK$7),2),"")</f>
        <v/>
      </c>
      <c r="Q850" s="30" t="str">
        <f>IF(ISNUMBER('Форма 1'!AL850),ROUND('Форма 1'!$I850*VLOOKUP('Форма 1'!$G850,'Предельники 2022'!$B$4:$X$28,'Форма 1'!AL$7),2),"")</f>
        <v/>
      </c>
      <c r="R850" s="30" t="str">
        <f>IF(ISNUMBER('Форма 1'!AM850),ROUND('Форма 1'!$I850*VLOOKUP('Форма 1'!$G850,'Предельники 2022'!$B$4:$X$28,'Форма 1'!AM$7),2),"")</f>
        <v/>
      </c>
      <c r="S850" s="93" t="str">
        <f t="shared" si="138"/>
        <v/>
      </c>
      <c r="T850" s="93" t="str">
        <f>IF(ISNUMBER('Форма 1'!AN850),INDEX('Предельники 2022'!$C$4:$X$28,MATCH('Форма 1'!$G850,'Предельники 2022'!$B$4:$B$28,0),MATCH(T$5,'Предельники 2022'!$C$3:$X$3,0)),"")</f>
        <v/>
      </c>
      <c r="U850" s="93" t="str">
        <f>IF(ISNUMBER('Форма 1'!AO850),INDEX('Предельники 2022'!$C$4:$X$28,MATCH('Форма 1'!$G850,'Предельники 2022'!$B$4:$B$28,0),MATCH(U$5,'Предельники 2022'!$C$3:$X$3,0)),"")</f>
        <v/>
      </c>
      <c r="V850" s="93" t="str">
        <f>IF(ISNUMBER('Форма 1'!AP850),INDEX('Предельники 2022'!$C$4:$X$28,MATCH('Форма 1'!$G850,'Предельники 2022'!$B$4:$B$28,0),MATCH(V$5,'Предельники 2022'!$C$3:$X$3,0)),"")</f>
        <v/>
      </c>
      <c r="W850" s="93" t="str">
        <f>IF(ISNUMBER('Форма 1'!AQ850),INDEX('Предельники 2022'!$C$4:$X$28,MATCH('Форма 1'!$G850,'Предельники 2022'!$B$4:$B$28,0),MATCH(W$5,'Предельники 2022'!$C$3:$X$3,0)),"")</f>
        <v/>
      </c>
      <c r="X850" s="30" t="str">
        <f>IF(ISNUMBER('Форма 1'!AR850),ROUND('Форма 1'!$I850*VLOOKUP('Форма 1'!$G850,'Предельники 2022'!$B$4:$X$28,'Форма 1'!AR$7),2),"")</f>
        <v/>
      </c>
      <c r="Y850" s="30" t="str">
        <f>IF(ISNUMBER('Форма 1'!AS850),ROUND('Форма 1'!$I850*VLOOKUP('Форма 1'!$G850,'Предельники 2022'!$B$4:$X$28,'Форма 1'!AS$7),2),"")</f>
        <v/>
      </c>
      <c r="Z850" s="30" t="str">
        <f>IF(ISNUMBER('Форма 1'!AT850),ROUND('Форма 1'!$I850*VLOOKUP('Форма 1'!$G850,'Предельники 2022'!$B$4:$X$28,'Форма 1'!AT$7),2),"")</f>
        <v/>
      </c>
      <c r="AA850" s="32"/>
      <c r="AB850" s="128">
        <f>'Форма 1'!T850</f>
        <v>46022</v>
      </c>
      <c r="AC850" s="130" t="str">
        <f>'Форма 1'!U850</f>
        <v>РО</v>
      </c>
    </row>
    <row r="851" spans="1:29" x14ac:dyDescent="0.25">
      <c r="A851" s="28">
        <f t="shared" si="137"/>
        <v>7</v>
      </c>
      <c r="B851" s="74" t="str">
        <f>IF(ISBLANK('Форма 1'!B851),"",'Форма 1'!B851)</f>
        <v>Чусовской городской округ Пермского края</v>
      </c>
      <c r="C851" s="87" t="s">
        <v>446</v>
      </c>
      <c r="D851" s="29">
        <f>IF(ISBLANK(C851),"Введите адрес",IF(C851='Форма 1'!C851,SUM(E851:K851,M851:S851,Форма2[[#This Row],[19]:[22]]),"Ошибка в адресе!"))</f>
        <v>2167756.87</v>
      </c>
      <c r="E851" s="30" t="str">
        <f>IF(ISNUMBER('Форма 1'!Z851),ROUND('Форма 1'!$I851*VLOOKUP('Форма 1'!$G851,'Предельники 2022'!$B$4:$X$28,'Форма 1'!Z$7),2),"")</f>
        <v/>
      </c>
      <c r="F851" s="30" t="str">
        <f>IF(ISNUMBER('Форма 1'!AA851),ROUND('Форма 1'!$I851*VLOOKUP('Форма 1'!$G851,'Предельники 2022'!$B$4:$X$28,'Форма 1'!AA$7),2),"")</f>
        <v/>
      </c>
      <c r="G851" s="30" t="str">
        <f>IF(ISNUMBER('Форма 1'!AB851),ROUND('Форма 1'!$I851*VLOOKUP('Форма 1'!$G851,'Предельники 2022'!$B$4:$X$28,'Форма 1'!AB$7),2),"")</f>
        <v/>
      </c>
      <c r="H851" s="30" t="str">
        <f>IF(ISNUMBER('Форма 1'!AC851),ROUND('Форма 1'!$I851*VLOOKUP('Форма 1'!$G851,'Предельники 2022'!$B$4:$X$28,'Форма 1'!AC$7),2),"")</f>
        <v/>
      </c>
      <c r="I851" s="30" t="str">
        <f>IF(ISNUMBER('Форма 1'!AD851),ROUND('Форма 1'!$I851*VLOOKUP('Форма 1'!$G851,'Предельники 2022'!$B$4:$X$28,'Форма 1'!AD$7),2),"")</f>
        <v/>
      </c>
      <c r="J851" s="30" t="str">
        <f>IF(ISNUMBER('Форма 1'!AE851),ROUND('Форма 1'!$I851*VLOOKUP('Форма 1'!$G851,'Предельники 2022'!$B$4:$X$28,'Форма 1'!AE$7),2),"")</f>
        <v/>
      </c>
      <c r="K851" s="30">
        <f>IF(ISNUMBER('Форма 1'!AF851),ROUND('Форма 1'!$I851*VLOOKUP('Форма 1'!$G851,'Предельники 2022'!$B$4:$X$28,'Форма 1'!AF$7),2),"")</f>
        <v>2167756.87</v>
      </c>
      <c r="L851" s="31" t="str">
        <f>IF(ISBLANK('Форма 1'!AG851),"",'Форма 1'!AG851)</f>
        <v/>
      </c>
      <c r="M851" s="32" t="str">
        <f>IF(ISBLANK('Форма 1'!AH851),"",'Форма 1'!AH851)</f>
        <v/>
      </c>
      <c r="N851" s="30" t="str">
        <f>IF(ISNUMBER('Форма 1'!AI851),ROUND('Форма 1'!$I851*VLOOKUP('Форма 1'!$G851,'Предельники 2022'!$B$4:$X$28,'Форма 1'!AI$7),2),"")</f>
        <v/>
      </c>
      <c r="O851" s="30" t="str">
        <f>IF(ISNUMBER('Форма 1'!AJ851),ROUND('Форма 1'!$I851*VLOOKUP('Форма 1'!$G851,'Предельники 2022'!$B$4:$X$28,'Форма 1'!AJ$7),2),"")</f>
        <v/>
      </c>
      <c r="P851" s="30" t="str">
        <f>IF(ISNUMBER('Форма 1'!AK851),ROUND('Форма 1'!$I851*VLOOKUP('Форма 1'!$G851,'Предельники 2022'!$B$4:$X$28,'Форма 1'!AK$7),2),"")</f>
        <v/>
      </c>
      <c r="Q851" s="30" t="str">
        <f>IF(ISNUMBER('Форма 1'!AL851),ROUND('Форма 1'!$I851*VLOOKUP('Форма 1'!$G851,'Предельники 2022'!$B$4:$X$28,'Форма 1'!AL$7),2),"")</f>
        <v/>
      </c>
      <c r="R851" s="30" t="str">
        <f>IF(ISNUMBER('Форма 1'!AM851),ROUND('Форма 1'!$I851*VLOOKUP('Форма 1'!$G851,'Предельники 2022'!$B$4:$X$28,'Форма 1'!AM$7),2),"")</f>
        <v/>
      </c>
      <c r="S851" s="93" t="str">
        <f t="shared" si="138"/>
        <v/>
      </c>
      <c r="T851" s="93" t="str">
        <f>IF(ISNUMBER('Форма 1'!AN851),INDEX('Предельники 2022'!$C$4:$X$28,MATCH('Форма 1'!$G851,'Предельники 2022'!$B$4:$B$28,0),MATCH(T$5,'Предельники 2022'!$C$3:$X$3,0)),"")</f>
        <v/>
      </c>
      <c r="U851" s="93" t="str">
        <f>IF(ISNUMBER('Форма 1'!AO851),INDEX('Предельники 2022'!$C$4:$X$28,MATCH('Форма 1'!$G851,'Предельники 2022'!$B$4:$B$28,0),MATCH(U$5,'Предельники 2022'!$C$3:$X$3,0)),"")</f>
        <v/>
      </c>
      <c r="V851" s="93" t="str">
        <f>IF(ISNUMBER('Форма 1'!AP851),INDEX('Предельники 2022'!$C$4:$X$28,MATCH('Форма 1'!$G851,'Предельники 2022'!$B$4:$B$28,0),MATCH(V$5,'Предельники 2022'!$C$3:$X$3,0)),"")</f>
        <v/>
      </c>
      <c r="W851" s="93" t="str">
        <f>IF(ISNUMBER('Форма 1'!AQ851),INDEX('Предельники 2022'!$C$4:$X$28,MATCH('Форма 1'!$G851,'Предельники 2022'!$B$4:$B$28,0),MATCH(W$5,'Предельники 2022'!$C$3:$X$3,0)),"")</f>
        <v/>
      </c>
      <c r="X851" s="30" t="str">
        <f>IF(ISNUMBER('Форма 1'!AR851),ROUND('Форма 1'!$I851*VLOOKUP('Форма 1'!$G851,'Предельники 2022'!$B$4:$X$28,'Форма 1'!AR$7),2),"")</f>
        <v/>
      </c>
      <c r="Y851" s="30" t="str">
        <f>IF(ISNUMBER('Форма 1'!AS851),ROUND('Форма 1'!$I851*VLOOKUP('Форма 1'!$G851,'Предельники 2022'!$B$4:$X$28,'Форма 1'!AS$7),2),"")</f>
        <v/>
      </c>
      <c r="Z851" s="30" t="str">
        <f>IF(ISNUMBER('Форма 1'!AT851),ROUND('Форма 1'!$I851*VLOOKUP('Форма 1'!$G851,'Предельники 2022'!$B$4:$X$28,'Форма 1'!AT$7),2),"")</f>
        <v/>
      </c>
      <c r="AA851" s="32"/>
      <c r="AB851" s="128">
        <f>'Форма 1'!T851</f>
        <v>46022</v>
      </c>
      <c r="AC851" s="130" t="str">
        <f>'Форма 1'!U851</f>
        <v>РО</v>
      </c>
    </row>
    <row r="852" spans="1:29" x14ac:dyDescent="0.25">
      <c r="A852" s="28">
        <f t="shared" si="137"/>
        <v>8</v>
      </c>
      <c r="B852" s="74" t="str">
        <f>IF(ISBLANK('Форма 1'!B852),"",'Форма 1'!B852)</f>
        <v>Чусовской городской округ Пермского края</v>
      </c>
      <c r="C852" s="87" t="s">
        <v>165</v>
      </c>
      <c r="D852" s="29">
        <f>IF(ISBLANK(C852),"Введите адрес",IF(C852='Форма 1'!C852,SUM(E852:K852,M852:S852,Форма2[[#This Row],[19]:[22]]),"Ошибка в адресе!"))</f>
        <v>4906158.45</v>
      </c>
      <c r="E852" s="30" t="str">
        <f>IF(ISNUMBER('Форма 1'!Z852),ROUND('Форма 1'!$I852*VLOOKUP('Форма 1'!$G852,'Предельники 2022'!$B$4:$X$28,'Форма 1'!Z$7),2),"")</f>
        <v/>
      </c>
      <c r="F852" s="30" t="str">
        <f>IF(ISNUMBER('Форма 1'!AA852),ROUND('Форма 1'!$I852*VLOOKUP('Форма 1'!$G852,'Предельники 2022'!$B$4:$X$28,'Форма 1'!AA$7),2),"")</f>
        <v/>
      </c>
      <c r="G852" s="30" t="str">
        <f>IF(ISNUMBER('Форма 1'!AB852),ROUND('Форма 1'!$I852*VLOOKUP('Форма 1'!$G852,'Предельники 2022'!$B$4:$X$28,'Форма 1'!AB$7),2),"")</f>
        <v/>
      </c>
      <c r="H852" s="30">
        <f>IF(ISNUMBER('Форма 1'!AC852),ROUND('Форма 1'!$I852*VLOOKUP('Форма 1'!$G852,'Предельники 2022'!$B$4:$X$28,'Форма 1'!AC$7),2),"")</f>
        <v>847276.71</v>
      </c>
      <c r="I852" s="30">
        <f>IF(ISNUMBER('Форма 1'!AD852),ROUND('Форма 1'!$I852*VLOOKUP('Форма 1'!$G852,'Предельники 2022'!$B$4:$X$28,'Форма 1'!AD$7),2),"")</f>
        <v>2613122.37</v>
      </c>
      <c r="J852" s="30">
        <f>IF(ISNUMBER('Форма 1'!AE852),ROUND('Форма 1'!$I852*VLOOKUP('Форма 1'!$G852,'Предельники 2022'!$B$4:$X$28,'Форма 1'!AE$7),2),"")</f>
        <v>1445759.37</v>
      </c>
      <c r="K852" s="30" t="str">
        <f>IF(ISNUMBER('Форма 1'!AF852),ROUND('Форма 1'!$I852*VLOOKUP('Форма 1'!$G852,'Предельники 2022'!$B$4:$X$28,'Форма 1'!AF$7),2),"")</f>
        <v/>
      </c>
      <c r="L852" s="31" t="str">
        <f>IF(ISBLANK('Форма 1'!AG852),"",'Форма 1'!AG852)</f>
        <v/>
      </c>
      <c r="M852" s="32" t="str">
        <f>IF(ISBLANK('Форма 1'!AH852),"",'Форма 1'!AH852)</f>
        <v/>
      </c>
      <c r="N852" s="30" t="str">
        <f>IF(ISNUMBER('Форма 1'!AI852),ROUND('Форма 1'!$I852*VLOOKUP('Форма 1'!$G852,'Предельники 2022'!$B$4:$X$28,'Форма 1'!AI$7),2),"")</f>
        <v/>
      </c>
      <c r="O852" s="30" t="str">
        <f>IF(ISNUMBER('Форма 1'!AJ852),ROUND('Форма 1'!$I852*VLOOKUP('Форма 1'!$G852,'Предельники 2022'!$B$4:$X$28,'Форма 1'!AJ$7),2),"")</f>
        <v/>
      </c>
      <c r="P852" s="30" t="str">
        <f>IF(ISNUMBER('Форма 1'!AK852),ROUND('Форма 1'!$I852*VLOOKUP('Форма 1'!$G852,'Предельники 2022'!$B$4:$X$28,'Форма 1'!AK$7),2),"")</f>
        <v/>
      </c>
      <c r="Q852" s="30" t="str">
        <f>IF(ISNUMBER('Форма 1'!AL852),ROUND('Форма 1'!$I852*VLOOKUP('Форма 1'!$G852,'Предельники 2022'!$B$4:$X$28,'Форма 1'!AL$7),2),"")</f>
        <v/>
      </c>
      <c r="R852" s="30" t="str">
        <f>IF(ISNUMBER('Форма 1'!AM852),ROUND('Форма 1'!$I852*VLOOKUP('Форма 1'!$G852,'Предельники 2022'!$B$4:$X$28,'Форма 1'!AM$7),2),"")</f>
        <v/>
      </c>
      <c r="S852" s="93" t="str">
        <f t="shared" si="138"/>
        <v/>
      </c>
      <c r="T852" s="93" t="str">
        <f>IF(ISNUMBER('Форма 1'!AN852),INDEX('Предельники 2022'!$C$4:$X$28,MATCH('Форма 1'!$G852,'Предельники 2022'!$B$4:$B$28,0),MATCH(T$5,'Предельники 2022'!$C$3:$X$3,0)),"")</f>
        <v/>
      </c>
      <c r="U852" s="93" t="str">
        <f>IF(ISNUMBER('Форма 1'!AO852),INDEX('Предельники 2022'!$C$4:$X$28,MATCH('Форма 1'!$G852,'Предельники 2022'!$B$4:$B$28,0),MATCH(U$5,'Предельники 2022'!$C$3:$X$3,0)),"")</f>
        <v/>
      </c>
      <c r="V852" s="93" t="str">
        <f>IF(ISNUMBER('Форма 1'!AP852),INDEX('Предельники 2022'!$C$4:$X$28,MATCH('Форма 1'!$G852,'Предельники 2022'!$B$4:$B$28,0),MATCH(V$5,'Предельники 2022'!$C$3:$X$3,0)),"")</f>
        <v/>
      </c>
      <c r="W852" s="93" t="str">
        <f>IF(ISNUMBER('Форма 1'!AQ852),INDEX('Предельники 2022'!$C$4:$X$28,MATCH('Форма 1'!$G852,'Предельники 2022'!$B$4:$B$28,0),MATCH(W$5,'Предельники 2022'!$C$3:$X$3,0)),"")</f>
        <v/>
      </c>
      <c r="X852" s="30" t="str">
        <f>IF(ISNUMBER('Форма 1'!AR852),ROUND('Форма 1'!$I852*VLOOKUP('Форма 1'!$G852,'Предельники 2022'!$B$4:$X$28,'Форма 1'!AR$7),2),"")</f>
        <v/>
      </c>
      <c r="Y852" s="30" t="str">
        <f>IF(ISNUMBER('Форма 1'!AS852),ROUND('Форма 1'!$I852*VLOOKUP('Форма 1'!$G852,'Предельники 2022'!$B$4:$X$28,'Форма 1'!AS$7),2),"")</f>
        <v/>
      </c>
      <c r="Z852" s="30" t="str">
        <f>IF(ISNUMBER('Форма 1'!AT852),ROUND('Форма 1'!$I852*VLOOKUP('Форма 1'!$G852,'Предельники 2022'!$B$4:$X$28,'Форма 1'!AT$7),2),"")</f>
        <v/>
      </c>
      <c r="AA852" s="32"/>
      <c r="AB852" s="128">
        <f>'Форма 1'!T852</f>
        <v>46022</v>
      </c>
      <c r="AC852" s="130" t="str">
        <f>'Форма 1'!U852</f>
        <v>РО</v>
      </c>
    </row>
    <row r="853" spans="1:29" x14ac:dyDescent="0.25">
      <c r="A853" s="28">
        <f t="shared" si="137"/>
        <v>9</v>
      </c>
      <c r="B853" s="74" t="str">
        <f>IF(ISBLANK('Форма 1'!B853),"",'Форма 1'!B853)</f>
        <v>Чусовской городской округ Пермского края</v>
      </c>
      <c r="C853" s="87" t="s">
        <v>432</v>
      </c>
      <c r="D853" s="29">
        <f>IF(ISBLANK(C853),"Введите адрес",IF(C853='Форма 1'!C853,SUM(E853:K853,M853:S853,Форма2[[#This Row],[19]:[22]]),"Ошибка в адресе!"))</f>
        <v>5025697.45</v>
      </c>
      <c r="E853" s="30" t="str">
        <f>IF(ISNUMBER('Форма 1'!Z853),ROUND('Форма 1'!$I853*VLOOKUP('Форма 1'!$G853,'Предельники 2022'!$B$4:$X$28,'Форма 1'!Z$7),2),"")</f>
        <v/>
      </c>
      <c r="F853" s="30" t="str">
        <f>IF(ISNUMBER('Форма 1'!AA853),ROUND('Форма 1'!$I853*VLOOKUP('Форма 1'!$G853,'Предельники 2022'!$B$4:$X$28,'Форма 1'!AA$7),2),"")</f>
        <v/>
      </c>
      <c r="G853" s="30" t="str">
        <f>IF(ISNUMBER('Форма 1'!AB853),ROUND('Форма 1'!$I853*VLOOKUP('Форма 1'!$G853,'Предельники 2022'!$B$4:$X$28,'Форма 1'!AB$7),2),"")</f>
        <v/>
      </c>
      <c r="H853" s="30">
        <f>IF(ISNUMBER('Форма 1'!AC853),ROUND('Форма 1'!$I853*VLOOKUP('Форма 1'!$G853,'Предельники 2022'!$B$4:$X$28,'Форма 1'!AC$7),2),"")</f>
        <v>827634.36</v>
      </c>
      <c r="I853" s="30" t="str">
        <f>IF(ISNUMBER('Форма 1'!AD853),ROUND('Форма 1'!$I853*VLOOKUP('Форма 1'!$G853,'Предельники 2022'!$B$4:$X$28,'Форма 1'!AD$7),2),"")</f>
        <v/>
      </c>
      <c r="J853" s="30">
        <f>IF(ISNUMBER('Форма 1'!AE853),ROUND('Форма 1'!$I853*VLOOKUP('Форма 1'!$G853,'Предельники 2022'!$B$4:$X$28,'Форма 1'!AE$7),2),"")</f>
        <v>1412242.45</v>
      </c>
      <c r="K853" s="30">
        <f>IF(ISNUMBER('Форма 1'!AF853),ROUND('Форма 1'!$I853*VLOOKUP('Форма 1'!$G853,'Предельники 2022'!$B$4:$X$28,'Форма 1'!AF$7),2),"")</f>
        <v>2785820.64</v>
      </c>
      <c r="L853" s="31" t="str">
        <f>IF(ISBLANK('Форма 1'!AG853),"",'Форма 1'!AG853)</f>
        <v/>
      </c>
      <c r="M853" s="32" t="str">
        <f>IF(ISBLANK('Форма 1'!AH853),"",'Форма 1'!AH853)</f>
        <v/>
      </c>
      <c r="N853" s="30" t="str">
        <f>IF(ISNUMBER('Форма 1'!AI853),ROUND('Форма 1'!$I853*VLOOKUP('Форма 1'!$G853,'Предельники 2022'!$B$4:$X$28,'Форма 1'!AI$7),2),"")</f>
        <v/>
      </c>
      <c r="O853" s="30" t="str">
        <f>IF(ISNUMBER('Форма 1'!AJ853),ROUND('Форма 1'!$I853*VLOOKUP('Форма 1'!$G853,'Предельники 2022'!$B$4:$X$28,'Форма 1'!AJ$7),2),"")</f>
        <v/>
      </c>
      <c r="P853" s="30" t="str">
        <f>IF(ISNUMBER('Форма 1'!AK853),ROUND('Форма 1'!$I853*VLOOKUP('Форма 1'!$G853,'Предельники 2022'!$B$4:$X$28,'Форма 1'!AK$7),2),"")</f>
        <v/>
      </c>
      <c r="Q853" s="30" t="str">
        <f>IF(ISNUMBER('Форма 1'!AL853),ROUND('Форма 1'!$I853*VLOOKUP('Форма 1'!$G853,'Предельники 2022'!$B$4:$X$28,'Форма 1'!AL$7),2),"")</f>
        <v/>
      </c>
      <c r="R853" s="30" t="str">
        <f>IF(ISNUMBER('Форма 1'!AM853),ROUND('Форма 1'!$I853*VLOOKUP('Форма 1'!$G853,'Предельники 2022'!$B$4:$X$28,'Форма 1'!AM$7),2),"")</f>
        <v/>
      </c>
      <c r="S853" s="93" t="str">
        <f t="shared" si="138"/>
        <v/>
      </c>
      <c r="T853" s="93" t="str">
        <f>IF(ISNUMBER('Форма 1'!AN853),INDEX('Предельники 2022'!$C$4:$X$28,MATCH('Форма 1'!$G853,'Предельники 2022'!$B$4:$B$28,0),MATCH(T$5,'Предельники 2022'!$C$3:$X$3,0)),"")</f>
        <v/>
      </c>
      <c r="U853" s="93" t="str">
        <f>IF(ISNUMBER('Форма 1'!AO853),INDEX('Предельники 2022'!$C$4:$X$28,MATCH('Форма 1'!$G853,'Предельники 2022'!$B$4:$B$28,0),MATCH(U$5,'Предельники 2022'!$C$3:$X$3,0)),"")</f>
        <v/>
      </c>
      <c r="V853" s="93" t="str">
        <f>IF(ISNUMBER('Форма 1'!AP853),INDEX('Предельники 2022'!$C$4:$X$28,MATCH('Форма 1'!$G853,'Предельники 2022'!$B$4:$B$28,0),MATCH(V$5,'Предельники 2022'!$C$3:$X$3,0)),"")</f>
        <v/>
      </c>
      <c r="W853" s="93" t="str">
        <f>IF(ISNUMBER('Форма 1'!AQ853),INDEX('Предельники 2022'!$C$4:$X$28,MATCH('Форма 1'!$G853,'Предельники 2022'!$B$4:$B$28,0),MATCH(W$5,'Предельники 2022'!$C$3:$X$3,0)),"")</f>
        <v/>
      </c>
      <c r="X853" s="30" t="str">
        <f>IF(ISNUMBER('Форма 1'!AR853),ROUND('Форма 1'!$I853*VLOOKUP('Форма 1'!$G853,'Предельники 2022'!$B$4:$X$28,'Форма 1'!AR$7),2),"")</f>
        <v/>
      </c>
      <c r="Y853" s="30" t="str">
        <f>IF(ISNUMBER('Форма 1'!AS853),ROUND('Форма 1'!$I853*VLOOKUP('Форма 1'!$G853,'Предельники 2022'!$B$4:$X$28,'Форма 1'!AS$7),2),"")</f>
        <v/>
      </c>
      <c r="Z853" s="30" t="str">
        <f>IF(ISNUMBER('Форма 1'!AT853),ROUND('Форма 1'!$I853*VLOOKUP('Форма 1'!$G853,'Предельники 2022'!$B$4:$X$28,'Форма 1'!AT$7),2),"")</f>
        <v/>
      </c>
      <c r="AA853" s="32"/>
      <c r="AB853" s="128">
        <f>'Форма 1'!T853</f>
        <v>46022</v>
      </c>
      <c r="AC853" s="130" t="str">
        <f>'Форма 1'!U853</f>
        <v>РО</v>
      </c>
    </row>
    <row r="854" spans="1:29" x14ac:dyDescent="0.25">
      <c r="A854" s="28">
        <f t="shared" si="137"/>
        <v>10</v>
      </c>
      <c r="B854" s="74" t="str">
        <f>IF(ISBLANK('Форма 1'!B854),"",'Форма 1'!B854)</f>
        <v>Чусовской городской округ Пермского края</v>
      </c>
      <c r="C854" s="87" t="s">
        <v>433</v>
      </c>
      <c r="D854" s="29">
        <f>IF(ISBLANK(C854),"Введите адрес",IF(C854='Форма 1'!C854,SUM(E854:K854,M854:S854,Форма2[[#This Row],[19]:[22]]),"Ошибка в адресе!"))</f>
        <v>830568.62</v>
      </c>
      <c r="E854" s="30" t="str">
        <f>IF(ISNUMBER('Форма 1'!Z854),ROUND('Форма 1'!$I854*VLOOKUP('Форма 1'!$G854,'Предельники 2022'!$B$4:$X$28,'Форма 1'!Z$7),2),"")</f>
        <v/>
      </c>
      <c r="F854" s="30" t="str">
        <f>IF(ISNUMBER('Форма 1'!AA854),ROUND('Форма 1'!$I854*VLOOKUP('Форма 1'!$G854,'Предельники 2022'!$B$4:$X$28,'Форма 1'!AA$7),2),"")</f>
        <v/>
      </c>
      <c r="G854" s="30" t="str">
        <f>IF(ISNUMBER('Форма 1'!AB854),ROUND('Форма 1'!$I854*VLOOKUP('Форма 1'!$G854,'Предельники 2022'!$B$4:$X$28,'Форма 1'!AB$7),2),"")</f>
        <v/>
      </c>
      <c r="H854" s="30">
        <f>IF(ISNUMBER('Форма 1'!AC854),ROUND('Форма 1'!$I854*VLOOKUP('Форма 1'!$G854,'Предельники 2022'!$B$4:$X$28,'Форма 1'!AC$7),2),"")</f>
        <v>306895.06</v>
      </c>
      <c r="I854" s="30" t="str">
        <f>IF(ISNUMBER('Форма 1'!AD854),ROUND('Форма 1'!$I854*VLOOKUP('Форма 1'!$G854,'Предельники 2022'!$B$4:$X$28,'Форма 1'!AD$7),2),"")</f>
        <v/>
      </c>
      <c r="J854" s="30">
        <f>IF(ISNUMBER('Форма 1'!AE854),ROUND('Форма 1'!$I854*VLOOKUP('Форма 1'!$G854,'Предельники 2022'!$B$4:$X$28,'Форма 1'!AE$7),2),"")</f>
        <v>523673.56</v>
      </c>
      <c r="K854" s="30" t="str">
        <f>IF(ISNUMBER('Форма 1'!AF854),ROUND('Форма 1'!$I854*VLOOKUP('Форма 1'!$G854,'Предельники 2022'!$B$4:$X$28,'Форма 1'!AF$7),2),"")</f>
        <v/>
      </c>
      <c r="L854" s="31" t="str">
        <f>IF(ISBLANK('Форма 1'!AG854),"",'Форма 1'!AG854)</f>
        <v/>
      </c>
      <c r="M854" s="32" t="str">
        <f>IF(ISBLANK('Форма 1'!AH854),"",'Форма 1'!AH854)</f>
        <v/>
      </c>
      <c r="N854" s="30" t="str">
        <f>IF(ISNUMBER('Форма 1'!AI854),ROUND('Форма 1'!$I854*VLOOKUP('Форма 1'!$G854,'Предельники 2022'!$B$4:$X$28,'Форма 1'!AI$7),2),"")</f>
        <v/>
      </c>
      <c r="O854" s="30" t="str">
        <f>IF(ISNUMBER('Форма 1'!AJ854),ROUND('Форма 1'!$I854*VLOOKUP('Форма 1'!$G854,'Предельники 2022'!$B$4:$X$28,'Форма 1'!AJ$7),2),"")</f>
        <v/>
      </c>
      <c r="P854" s="30" t="str">
        <f>IF(ISNUMBER('Форма 1'!AK854),ROUND('Форма 1'!$I854*VLOOKUP('Форма 1'!$G854,'Предельники 2022'!$B$4:$X$28,'Форма 1'!AK$7),2),"")</f>
        <v/>
      </c>
      <c r="Q854" s="30" t="str">
        <f>IF(ISNUMBER('Форма 1'!AL854),ROUND('Форма 1'!$I854*VLOOKUP('Форма 1'!$G854,'Предельники 2022'!$B$4:$X$28,'Форма 1'!AL$7),2),"")</f>
        <v/>
      </c>
      <c r="R854" s="30" t="str">
        <f>IF(ISNUMBER('Форма 1'!AM854),ROUND('Форма 1'!$I854*VLOOKUP('Форма 1'!$G854,'Предельники 2022'!$B$4:$X$28,'Форма 1'!AM$7),2),"")</f>
        <v/>
      </c>
      <c r="S854" s="93" t="str">
        <f t="shared" si="138"/>
        <v/>
      </c>
      <c r="T854" s="93" t="str">
        <f>IF(ISNUMBER('Форма 1'!AN854),INDEX('Предельники 2022'!$C$4:$X$28,MATCH('Форма 1'!$G854,'Предельники 2022'!$B$4:$B$28,0),MATCH(T$5,'Предельники 2022'!$C$3:$X$3,0)),"")</f>
        <v/>
      </c>
      <c r="U854" s="93" t="str">
        <f>IF(ISNUMBER('Форма 1'!AO854),INDEX('Предельники 2022'!$C$4:$X$28,MATCH('Форма 1'!$G854,'Предельники 2022'!$B$4:$B$28,0),MATCH(U$5,'Предельники 2022'!$C$3:$X$3,0)),"")</f>
        <v/>
      </c>
      <c r="V854" s="93" t="str">
        <f>IF(ISNUMBER('Форма 1'!AP854),INDEX('Предельники 2022'!$C$4:$X$28,MATCH('Форма 1'!$G854,'Предельники 2022'!$B$4:$B$28,0),MATCH(V$5,'Предельники 2022'!$C$3:$X$3,0)),"")</f>
        <v/>
      </c>
      <c r="W854" s="93" t="str">
        <f>IF(ISNUMBER('Форма 1'!AQ854),INDEX('Предельники 2022'!$C$4:$X$28,MATCH('Форма 1'!$G854,'Предельники 2022'!$B$4:$B$28,0),MATCH(W$5,'Предельники 2022'!$C$3:$X$3,0)),"")</f>
        <v/>
      </c>
      <c r="X854" s="30" t="str">
        <f>IF(ISNUMBER('Форма 1'!AR854),ROUND('Форма 1'!$I854*VLOOKUP('Форма 1'!$G854,'Предельники 2022'!$B$4:$X$28,'Форма 1'!AR$7),2),"")</f>
        <v/>
      </c>
      <c r="Y854" s="30" t="str">
        <f>IF(ISNUMBER('Форма 1'!AS854),ROUND('Форма 1'!$I854*VLOOKUP('Форма 1'!$G854,'Предельники 2022'!$B$4:$X$28,'Форма 1'!AS$7),2),"")</f>
        <v/>
      </c>
      <c r="Z854" s="30" t="str">
        <f>IF(ISNUMBER('Форма 1'!AT854),ROUND('Форма 1'!$I854*VLOOKUP('Форма 1'!$G854,'Предельники 2022'!$B$4:$X$28,'Форма 1'!AT$7),2),"")</f>
        <v/>
      </c>
      <c r="AA854" s="32"/>
      <c r="AB854" s="128">
        <f>'Форма 1'!T854</f>
        <v>46022</v>
      </c>
      <c r="AC854" s="130" t="str">
        <f>'Форма 1'!U854</f>
        <v>РО</v>
      </c>
    </row>
    <row r="855" spans="1:29" x14ac:dyDescent="0.25">
      <c r="A855" s="28">
        <f t="shared" si="137"/>
        <v>11</v>
      </c>
      <c r="B855" s="74" t="str">
        <f>IF(ISBLANK('Форма 1'!B855),"",'Форма 1'!B855)</f>
        <v>Чусовской городской округ Пермского края</v>
      </c>
      <c r="C855" s="87" t="s">
        <v>1562</v>
      </c>
      <c r="D855" s="29">
        <f>IF(ISBLANK(C855),"Введите адрес",IF(C855='Форма 1'!C855,SUM(E855:K855,M855:S855,Форма2[[#This Row],[19]:[22]]),"Ошибка в адресе!"))</f>
        <v>16671053.52</v>
      </c>
      <c r="E855" s="30" t="str">
        <f>IF(ISNUMBER('Форма 1'!Z855),ROUND('Форма 1'!$I855*VLOOKUP('Форма 1'!$G855,'Предельники 2022'!$B$4:$X$28,'Форма 1'!Z$7),2),"")</f>
        <v/>
      </c>
      <c r="F855" s="30" t="str">
        <f>IF(ISNUMBER('Форма 1'!AA855),ROUND('Форма 1'!$I855*VLOOKUP('Форма 1'!$G855,'Предельники 2022'!$B$4:$X$28,'Форма 1'!AA$7),2),"")</f>
        <v/>
      </c>
      <c r="G855" s="30" t="str">
        <f>IF(ISNUMBER('Форма 1'!AB855),ROUND('Форма 1'!$I855*VLOOKUP('Форма 1'!$G855,'Предельники 2022'!$B$4:$X$28,'Форма 1'!AB$7),2),"")</f>
        <v/>
      </c>
      <c r="H855" s="30" t="str">
        <f>IF(ISNUMBER('Форма 1'!AC855),ROUND('Форма 1'!$I855*VLOOKUP('Форма 1'!$G855,'Предельники 2022'!$B$4:$X$28,'Форма 1'!AC$7),2),"")</f>
        <v/>
      </c>
      <c r="I855" s="30" t="str">
        <f>IF(ISNUMBER('Форма 1'!AD855),ROUND('Форма 1'!$I855*VLOOKUP('Форма 1'!$G855,'Предельники 2022'!$B$4:$X$28,'Форма 1'!AD$7),2),"")</f>
        <v/>
      </c>
      <c r="J855" s="30" t="str">
        <f>IF(ISNUMBER('Форма 1'!AE855),ROUND('Форма 1'!$I855*VLOOKUP('Форма 1'!$G855,'Предельники 2022'!$B$4:$X$28,'Форма 1'!AE$7),2),"")</f>
        <v/>
      </c>
      <c r="K855" s="30" t="str">
        <f>IF(ISNUMBER('Форма 1'!AF855),ROUND('Форма 1'!$I855*VLOOKUP('Форма 1'!$G855,'Предельники 2022'!$B$4:$X$28,'Форма 1'!AF$7),2),"")</f>
        <v/>
      </c>
      <c r="L855" s="31">
        <f>IF(ISBLANK('Форма 1'!AG855),"",'Форма 1'!AG855)</f>
        <v>6</v>
      </c>
      <c r="M855" s="32">
        <f>IF(ISBLANK('Форма 1'!AH855),"",'Форма 1'!AH855)</f>
        <v>16671053.52</v>
      </c>
      <c r="N855" s="30" t="str">
        <f>IF(ISNUMBER('Форма 1'!AI855),ROUND('Форма 1'!$I855*VLOOKUP('Форма 1'!$G855,'Предельники 2022'!$B$4:$X$28,'Форма 1'!AI$7),2),"")</f>
        <v/>
      </c>
      <c r="O855" s="30" t="str">
        <f>IF(ISNUMBER('Форма 1'!AJ855),ROUND('Форма 1'!$I855*VLOOKUP('Форма 1'!$G855,'Предельники 2022'!$B$4:$X$28,'Форма 1'!AJ$7),2),"")</f>
        <v/>
      </c>
      <c r="P855" s="30" t="str">
        <f>IF(ISNUMBER('Форма 1'!AK855),ROUND('Форма 1'!$I855*VLOOKUP('Форма 1'!$G855,'Предельники 2022'!$B$4:$X$28,'Форма 1'!AK$7),2),"")</f>
        <v/>
      </c>
      <c r="Q855" s="30" t="str">
        <f>IF(ISNUMBER('Форма 1'!AL855),ROUND('Форма 1'!$I855*VLOOKUP('Форма 1'!$G855,'Предельники 2022'!$B$4:$X$28,'Форма 1'!AL$7),2),"")</f>
        <v/>
      </c>
      <c r="R855" s="30" t="str">
        <f>IF(ISNUMBER('Форма 1'!AM855),ROUND('Форма 1'!$I855*VLOOKUP('Форма 1'!$G855,'Предельники 2022'!$B$4:$X$28,'Форма 1'!AM$7),2),"")</f>
        <v/>
      </c>
      <c r="S855" s="93" t="str">
        <f t="shared" si="138"/>
        <v/>
      </c>
      <c r="T855" s="93" t="str">
        <f>IF(ISNUMBER('Форма 1'!AN855),INDEX('Предельники 2022'!$C$4:$X$28,MATCH('Форма 1'!$G855,'Предельники 2022'!$B$4:$B$28,0),MATCH(T$5,'Предельники 2022'!$C$3:$X$3,0)),"")</f>
        <v/>
      </c>
      <c r="U855" s="93" t="str">
        <f>IF(ISNUMBER('Форма 1'!AO855),INDEX('Предельники 2022'!$C$4:$X$28,MATCH('Форма 1'!$G855,'Предельники 2022'!$B$4:$B$28,0),MATCH(U$5,'Предельники 2022'!$C$3:$X$3,0)),"")</f>
        <v/>
      </c>
      <c r="V855" s="93" t="str">
        <f>IF(ISNUMBER('Форма 1'!AP855),INDEX('Предельники 2022'!$C$4:$X$28,MATCH('Форма 1'!$G855,'Предельники 2022'!$B$4:$B$28,0),MATCH(V$5,'Предельники 2022'!$C$3:$X$3,0)),"")</f>
        <v/>
      </c>
      <c r="W855" s="93" t="str">
        <f>IF(ISNUMBER('Форма 1'!AQ855),INDEX('Предельники 2022'!$C$4:$X$28,MATCH('Форма 1'!$G855,'Предельники 2022'!$B$4:$B$28,0),MATCH(W$5,'Предельники 2022'!$C$3:$X$3,0)),"")</f>
        <v/>
      </c>
      <c r="X855" s="30" t="str">
        <f>IF(ISNUMBER('Форма 1'!AR855),ROUND('Форма 1'!$I855*VLOOKUP('Форма 1'!$G855,'Предельники 2022'!$B$4:$X$28,'Форма 1'!AR$7),2),"")</f>
        <v/>
      </c>
      <c r="Y855" s="30" t="str">
        <f>IF(ISNUMBER('Форма 1'!AS855),ROUND('Форма 1'!$I855*VLOOKUP('Форма 1'!$G855,'Предельники 2022'!$B$4:$X$28,'Форма 1'!AS$7),2),"")</f>
        <v/>
      </c>
      <c r="Z855" s="30" t="str">
        <f>IF(ISNUMBER('Форма 1'!AT855),ROUND('Форма 1'!$I855*VLOOKUP('Форма 1'!$G855,'Предельники 2022'!$B$4:$X$28,'Форма 1'!AT$7),2),"")</f>
        <v/>
      </c>
      <c r="AA855" s="32"/>
      <c r="AB855" s="128">
        <f>'Форма 1'!T855</f>
        <v>46022</v>
      </c>
      <c r="AC855" s="130" t="str">
        <f>'Форма 1'!U855</f>
        <v>СС</v>
      </c>
    </row>
    <row r="856" spans="1:29" x14ac:dyDescent="0.25">
      <c r="A856" s="28">
        <f t="shared" si="137"/>
        <v>12</v>
      </c>
      <c r="B856" s="74" t="str">
        <f>IF(ISBLANK('Форма 1'!B856),"",'Форма 1'!B856)</f>
        <v>Чусовской городской округ Пермского края</v>
      </c>
      <c r="C856" s="87" t="s">
        <v>531</v>
      </c>
      <c r="D856" s="29">
        <f>IF(ISBLANK(C856),"Введите адрес",IF(C856='Форма 1'!C856,SUM(E856:K856,M856:S856,Форма2[[#This Row],[19]:[22]]),"Ошибка в адресе!"))</f>
        <v>4410735.49</v>
      </c>
      <c r="E856" s="30" t="str">
        <f>IF(ISNUMBER('Форма 1'!Z856),ROUND('Форма 1'!$I856*VLOOKUP('Форма 1'!$G856,'Предельники 2022'!$B$4:$X$28,'Форма 1'!Z$7),2),"")</f>
        <v/>
      </c>
      <c r="F856" s="30" t="str">
        <f>IF(ISNUMBER('Форма 1'!AA856),ROUND('Форма 1'!$I856*VLOOKUP('Форма 1'!$G856,'Предельники 2022'!$B$4:$X$28,'Форма 1'!AA$7),2),"")</f>
        <v/>
      </c>
      <c r="G856" s="30" t="str">
        <f>IF(ISNUMBER('Форма 1'!AB856),ROUND('Форма 1'!$I856*VLOOKUP('Форма 1'!$G856,'Предельники 2022'!$B$4:$X$28,'Форма 1'!AB$7),2),"")</f>
        <v/>
      </c>
      <c r="H856" s="30" t="str">
        <f>IF(ISNUMBER('Форма 1'!AC856),ROUND('Форма 1'!$I856*VLOOKUP('Форма 1'!$G856,'Предельники 2022'!$B$4:$X$28,'Форма 1'!AC$7),2),"")</f>
        <v/>
      </c>
      <c r="I856" s="30" t="str">
        <f>IF(ISNUMBER('Форма 1'!AD856),ROUND('Форма 1'!$I856*VLOOKUP('Форма 1'!$G856,'Предельники 2022'!$B$4:$X$28,'Форма 1'!AD$7),2),"")</f>
        <v/>
      </c>
      <c r="J856" s="30" t="str">
        <f>IF(ISNUMBER('Форма 1'!AE856),ROUND('Форма 1'!$I856*VLOOKUP('Форма 1'!$G856,'Предельники 2022'!$B$4:$X$28,'Форма 1'!AE$7),2),"")</f>
        <v/>
      </c>
      <c r="K856" s="30" t="str">
        <f>IF(ISNUMBER('Форма 1'!AF856),ROUND('Форма 1'!$I856*VLOOKUP('Форма 1'!$G856,'Предельники 2022'!$B$4:$X$28,'Форма 1'!AF$7),2),"")</f>
        <v/>
      </c>
      <c r="L856" s="31" t="str">
        <f>IF(ISBLANK('Форма 1'!AG856),"",'Форма 1'!AG856)</f>
        <v/>
      </c>
      <c r="M856" s="32" t="str">
        <f>IF(ISBLANK('Форма 1'!AH856),"",'Форма 1'!AH856)</f>
        <v/>
      </c>
      <c r="N856" s="30">
        <f>IF(ISNUMBER('Форма 1'!AI856),ROUND('Форма 1'!$I856*VLOOKUP('Форма 1'!$G856,'Предельники 2022'!$B$4:$X$28,'Форма 1'!AI$7),2),"")</f>
        <v>4410735.49</v>
      </c>
      <c r="O856" s="30" t="str">
        <f>IF(ISNUMBER('Форма 1'!AJ856),ROUND('Форма 1'!$I856*VLOOKUP('Форма 1'!$G856,'Предельники 2022'!$B$4:$X$28,'Форма 1'!AJ$7),2),"")</f>
        <v/>
      </c>
      <c r="P856" s="30" t="str">
        <f>IF(ISNUMBER('Форма 1'!AK856),ROUND('Форма 1'!$I856*VLOOKUP('Форма 1'!$G856,'Предельники 2022'!$B$4:$X$28,'Форма 1'!AK$7),2),"")</f>
        <v/>
      </c>
      <c r="Q856" s="30" t="str">
        <f>IF(ISNUMBER('Форма 1'!AL856),ROUND('Форма 1'!$I856*VLOOKUP('Форма 1'!$G856,'Предельники 2022'!$B$4:$X$28,'Форма 1'!AL$7),2),"")</f>
        <v/>
      </c>
      <c r="R856" s="30" t="str">
        <f>IF(ISNUMBER('Форма 1'!AM856),ROUND('Форма 1'!$I856*VLOOKUP('Форма 1'!$G856,'Предельники 2022'!$B$4:$X$28,'Форма 1'!AM$7),2),"")</f>
        <v/>
      </c>
      <c r="S856" s="93" t="str">
        <f t="shared" si="138"/>
        <v/>
      </c>
      <c r="T856" s="93" t="str">
        <f>IF(ISNUMBER('Форма 1'!AN856),INDEX('Предельники 2022'!$C$4:$X$28,MATCH('Форма 1'!$G856,'Предельники 2022'!$B$4:$B$28,0),MATCH(T$5,'Предельники 2022'!$C$3:$X$3,0)),"")</f>
        <v/>
      </c>
      <c r="U856" s="93" t="str">
        <f>IF(ISNUMBER('Форма 1'!AO856),INDEX('Предельники 2022'!$C$4:$X$28,MATCH('Форма 1'!$G856,'Предельники 2022'!$B$4:$B$28,0),MATCH(U$5,'Предельники 2022'!$C$3:$X$3,0)),"")</f>
        <v/>
      </c>
      <c r="V856" s="93" t="str">
        <f>IF(ISNUMBER('Форма 1'!AP856),INDEX('Предельники 2022'!$C$4:$X$28,MATCH('Форма 1'!$G856,'Предельники 2022'!$B$4:$B$28,0),MATCH(V$5,'Предельники 2022'!$C$3:$X$3,0)),"")</f>
        <v/>
      </c>
      <c r="W856" s="93" t="str">
        <f>IF(ISNUMBER('Форма 1'!AQ856),INDEX('Предельники 2022'!$C$4:$X$28,MATCH('Форма 1'!$G856,'Предельники 2022'!$B$4:$B$28,0),MATCH(W$5,'Предельники 2022'!$C$3:$X$3,0)),"")</f>
        <v/>
      </c>
      <c r="X856" s="30" t="str">
        <f>IF(ISNUMBER('Форма 1'!AR856),ROUND('Форма 1'!$I856*VLOOKUP('Форма 1'!$G856,'Предельники 2022'!$B$4:$X$28,'Форма 1'!AR$7),2),"")</f>
        <v/>
      </c>
      <c r="Y856" s="30" t="str">
        <f>IF(ISNUMBER('Форма 1'!AS856),ROUND('Форма 1'!$I856*VLOOKUP('Форма 1'!$G856,'Предельники 2022'!$B$4:$X$28,'Форма 1'!AS$7),2),"")</f>
        <v/>
      </c>
      <c r="Z856" s="30" t="str">
        <f>IF(ISNUMBER('Форма 1'!AT856),ROUND('Форма 1'!$I856*VLOOKUP('Форма 1'!$G856,'Предельники 2022'!$B$4:$X$28,'Форма 1'!AT$7),2),"")</f>
        <v/>
      </c>
      <c r="AA856" s="32"/>
      <c r="AB856" s="128">
        <f>'Форма 1'!T856</f>
        <v>46022</v>
      </c>
      <c r="AC856" s="130" t="str">
        <f>'Форма 1'!U856</f>
        <v>РО</v>
      </c>
    </row>
    <row r="857" spans="1:29" x14ac:dyDescent="0.25">
      <c r="A857" s="28">
        <f t="shared" si="137"/>
        <v>13</v>
      </c>
      <c r="B857" s="74" t="str">
        <f>IF(ISBLANK('Форма 1'!B857),"",'Форма 1'!B857)</f>
        <v>Чусовской городской округ Пермского края</v>
      </c>
      <c r="C857" s="87" t="s">
        <v>279</v>
      </c>
      <c r="D857" s="29">
        <f>IF(ISBLANK(C857),"Введите адрес",IF(C857='Форма 1'!C857,SUM(E857:K857,M857:S857,Форма2[[#This Row],[19]:[22]]),"Ошибка в адресе!"))</f>
        <v>4422663.18</v>
      </c>
      <c r="E857" s="30" t="str">
        <f>IF(ISNUMBER('Форма 1'!Z857),ROUND('Форма 1'!$I857*VLOOKUP('Форма 1'!$G857,'Предельники 2022'!$B$4:$X$28,'Форма 1'!Z$7),2),"")</f>
        <v/>
      </c>
      <c r="F857" s="30">
        <f>IF(ISNUMBER('Форма 1'!AA857),ROUND('Форма 1'!$I857*VLOOKUP('Форма 1'!$G857,'Предельники 2022'!$B$4:$X$28,'Форма 1'!AA$7),2),"")</f>
        <v>4422663.18</v>
      </c>
      <c r="G857" s="30" t="str">
        <f>IF(ISNUMBER('Форма 1'!AB857),ROUND('Форма 1'!$I857*VLOOKUP('Форма 1'!$G857,'Предельники 2022'!$B$4:$X$28,'Форма 1'!AB$7),2),"")</f>
        <v/>
      </c>
      <c r="H857" s="30" t="str">
        <f>IF(ISNUMBER('Форма 1'!AC857),ROUND('Форма 1'!$I857*VLOOKUP('Форма 1'!$G857,'Предельники 2022'!$B$4:$X$28,'Форма 1'!AC$7),2),"")</f>
        <v/>
      </c>
      <c r="I857" s="30" t="str">
        <f>IF(ISNUMBER('Форма 1'!AD857),ROUND('Форма 1'!$I857*VLOOKUP('Форма 1'!$G857,'Предельники 2022'!$B$4:$X$28,'Форма 1'!AD$7),2),"")</f>
        <v/>
      </c>
      <c r="J857" s="30" t="str">
        <f>IF(ISNUMBER('Форма 1'!AE857),ROUND('Форма 1'!$I857*VLOOKUP('Форма 1'!$G857,'Предельники 2022'!$B$4:$X$28,'Форма 1'!AE$7),2),"")</f>
        <v/>
      </c>
      <c r="K857" s="30" t="str">
        <f>IF(ISNUMBER('Форма 1'!AF857),ROUND('Форма 1'!$I857*VLOOKUP('Форма 1'!$G857,'Предельники 2022'!$B$4:$X$28,'Форма 1'!AF$7),2),"")</f>
        <v/>
      </c>
      <c r="L857" s="31" t="str">
        <f>IF(ISBLANK('Форма 1'!AG857),"",'Форма 1'!AG857)</f>
        <v/>
      </c>
      <c r="M857" s="32" t="str">
        <f>IF(ISBLANK('Форма 1'!AH857),"",'Форма 1'!AH857)</f>
        <v/>
      </c>
      <c r="N857" s="30" t="str">
        <f>IF(ISNUMBER('Форма 1'!AI857),ROUND('Форма 1'!$I857*VLOOKUP('Форма 1'!$G857,'Предельники 2022'!$B$4:$X$28,'Форма 1'!AI$7),2),"")</f>
        <v/>
      </c>
      <c r="O857" s="30" t="str">
        <f>IF(ISNUMBER('Форма 1'!AJ857),ROUND('Форма 1'!$I857*VLOOKUP('Форма 1'!$G857,'Предельники 2022'!$B$4:$X$28,'Форма 1'!AJ$7),2),"")</f>
        <v/>
      </c>
      <c r="P857" s="30" t="str">
        <f>IF(ISNUMBER('Форма 1'!AK857),ROUND('Форма 1'!$I857*VLOOKUP('Форма 1'!$G857,'Предельники 2022'!$B$4:$X$28,'Форма 1'!AK$7),2),"")</f>
        <v/>
      </c>
      <c r="Q857" s="30" t="str">
        <f>IF(ISNUMBER('Форма 1'!AL857),ROUND('Форма 1'!$I857*VLOOKUP('Форма 1'!$G857,'Предельники 2022'!$B$4:$X$28,'Форма 1'!AL$7),2),"")</f>
        <v/>
      </c>
      <c r="R857" s="30" t="str">
        <f>IF(ISNUMBER('Форма 1'!AM857),ROUND('Форма 1'!$I857*VLOOKUP('Форма 1'!$G857,'Предельники 2022'!$B$4:$X$28,'Форма 1'!AM$7),2),"")</f>
        <v/>
      </c>
      <c r="S857" s="93" t="str">
        <f t="shared" si="138"/>
        <v/>
      </c>
      <c r="T857" s="93" t="str">
        <f>IF(ISNUMBER('Форма 1'!AN857),INDEX('Предельники 2022'!$C$4:$X$28,MATCH('Форма 1'!$G857,'Предельники 2022'!$B$4:$B$28,0),MATCH(T$5,'Предельники 2022'!$C$3:$X$3,0)),"")</f>
        <v/>
      </c>
      <c r="U857" s="93" t="str">
        <f>IF(ISNUMBER('Форма 1'!AO857),INDEX('Предельники 2022'!$C$4:$X$28,MATCH('Форма 1'!$G857,'Предельники 2022'!$B$4:$B$28,0),MATCH(U$5,'Предельники 2022'!$C$3:$X$3,0)),"")</f>
        <v/>
      </c>
      <c r="V857" s="93" t="str">
        <f>IF(ISNUMBER('Форма 1'!AP857),INDEX('Предельники 2022'!$C$4:$X$28,MATCH('Форма 1'!$G857,'Предельники 2022'!$B$4:$B$28,0),MATCH(V$5,'Предельники 2022'!$C$3:$X$3,0)),"")</f>
        <v/>
      </c>
      <c r="W857" s="93" t="str">
        <f>IF(ISNUMBER('Форма 1'!AQ857),INDEX('Предельники 2022'!$C$4:$X$28,MATCH('Форма 1'!$G857,'Предельники 2022'!$B$4:$B$28,0),MATCH(W$5,'Предельники 2022'!$C$3:$X$3,0)),"")</f>
        <v/>
      </c>
      <c r="X857" s="30" t="str">
        <f>IF(ISNUMBER('Форма 1'!AR857),ROUND('Форма 1'!$I857*VLOOKUP('Форма 1'!$G857,'Предельники 2022'!$B$4:$X$28,'Форма 1'!AR$7),2),"")</f>
        <v/>
      </c>
      <c r="Y857" s="30" t="str">
        <f>IF(ISNUMBER('Форма 1'!AS857),ROUND('Форма 1'!$I857*VLOOKUP('Форма 1'!$G857,'Предельники 2022'!$B$4:$X$28,'Форма 1'!AS$7),2),"")</f>
        <v/>
      </c>
      <c r="Z857" s="30" t="str">
        <f>IF(ISNUMBER('Форма 1'!AT857),ROUND('Форма 1'!$I857*VLOOKUP('Форма 1'!$G857,'Предельники 2022'!$B$4:$X$28,'Форма 1'!AT$7),2),"")</f>
        <v/>
      </c>
      <c r="AA857" s="32"/>
      <c r="AB857" s="128">
        <f>'Форма 1'!T857</f>
        <v>46022</v>
      </c>
      <c r="AC857" s="130" t="str">
        <f>'Форма 1'!U857</f>
        <v>РО</v>
      </c>
    </row>
    <row r="858" spans="1:29" x14ac:dyDescent="0.25">
      <c r="A858" s="28">
        <f t="shared" si="137"/>
        <v>14</v>
      </c>
      <c r="B858" s="74" t="str">
        <f>IF(ISBLANK('Форма 1'!B858),"",'Форма 1'!B858)</f>
        <v>Чусовской городской округ Пермского края</v>
      </c>
      <c r="C858" s="87" t="s">
        <v>532</v>
      </c>
      <c r="D858" s="29">
        <f>IF(ISBLANK(C858),"Введите адрес",IF(C858='Форма 1'!C858,SUM(E858:K858,M858:S858,Форма2[[#This Row],[19]:[22]]),"Ошибка в адресе!"))</f>
        <v>8729188</v>
      </c>
      <c r="E858" s="30" t="str">
        <f>IF(ISNUMBER('Форма 1'!Z858),ROUND('Форма 1'!$I858*VLOOKUP('Форма 1'!$G858,'Предельники 2022'!$B$4:$X$28,'Форма 1'!Z$7),2),"")</f>
        <v/>
      </c>
      <c r="F858" s="30" t="str">
        <f>IF(ISNUMBER('Форма 1'!AA858),ROUND('Форма 1'!$I858*VLOOKUP('Форма 1'!$G858,'Предельники 2022'!$B$4:$X$28,'Форма 1'!AA$7),2),"")</f>
        <v/>
      </c>
      <c r="G858" s="30" t="str">
        <f>IF(ISNUMBER('Форма 1'!AB858),ROUND('Форма 1'!$I858*VLOOKUP('Форма 1'!$G858,'Предельники 2022'!$B$4:$X$28,'Форма 1'!AB$7),2),"")</f>
        <v/>
      </c>
      <c r="H858" s="30" t="str">
        <f>IF(ISNUMBER('Форма 1'!AC858),ROUND('Форма 1'!$I858*VLOOKUP('Форма 1'!$G858,'Предельники 2022'!$B$4:$X$28,'Форма 1'!AC$7),2),"")</f>
        <v/>
      </c>
      <c r="I858" s="30" t="str">
        <f>IF(ISNUMBER('Форма 1'!AD858),ROUND('Форма 1'!$I858*VLOOKUP('Форма 1'!$G858,'Предельники 2022'!$B$4:$X$28,'Форма 1'!AD$7),2),"")</f>
        <v/>
      </c>
      <c r="J858" s="30" t="str">
        <f>IF(ISNUMBER('Форма 1'!AE858),ROUND('Форма 1'!$I858*VLOOKUP('Форма 1'!$G858,'Предельники 2022'!$B$4:$X$28,'Форма 1'!AE$7),2),"")</f>
        <v/>
      </c>
      <c r="K858" s="30" t="str">
        <f>IF(ISNUMBER('Форма 1'!AF858),ROUND('Форма 1'!$I858*VLOOKUP('Форма 1'!$G858,'Предельники 2022'!$B$4:$X$28,'Форма 1'!AF$7),2),"")</f>
        <v/>
      </c>
      <c r="L858" s="31" t="str">
        <f>IF(ISBLANK('Форма 1'!AG858),"",'Форма 1'!AG858)</f>
        <v/>
      </c>
      <c r="M858" s="32" t="str">
        <f>IF(ISBLANK('Форма 1'!AH858),"",'Форма 1'!AH858)</f>
        <v/>
      </c>
      <c r="N858" s="30">
        <f>IF(ISNUMBER('Форма 1'!AI858),ROUND('Форма 1'!$I858*VLOOKUP('Форма 1'!$G858,'Предельники 2022'!$B$4:$X$28,'Форма 1'!AI$7),2),"")</f>
        <v>5422863.0899999999</v>
      </c>
      <c r="O858" s="30">
        <f>IF(ISNUMBER('Форма 1'!AJ858),ROUND('Форма 1'!$I858*VLOOKUP('Форма 1'!$G858,'Предельники 2022'!$B$4:$X$28,'Форма 1'!AJ$7),2),"")</f>
        <v>3306324.91</v>
      </c>
      <c r="P858" s="30" t="str">
        <f>IF(ISNUMBER('Форма 1'!AK858),ROUND('Форма 1'!$I858*VLOOKUP('Форма 1'!$G858,'Предельники 2022'!$B$4:$X$28,'Форма 1'!AK$7),2),"")</f>
        <v/>
      </c>
      <c r="Q858" s="30" t="str">
        <f>IF(ISNUMBER('Форма 1'!AL858),ROUND('Форма 1'!$I858*VLOOKUP('Форма 1'!$G858,'Предельники 2022'!$B$4:$X$28,'Форма 1'!AL$7),2),"")</f>
        <v/>
      </c>
      <c r="R858" s="30" t="str">
        <f>IF(ISNUMBER('Форма 1'!AM858),ROUND('Форма 1'!$I858*VLOOKUP('Форма 1'!$G858,'Предельники 2022'!$B$4:$X$28,'Форма 1'!AM$7),2),"")</f>
        <v/>
      </c>
      <c r="S858" s="93" t="str">
        <f t="shared" si="138"/>
        <v/>
      </c>
      <c r="T858" s="93" t="str">
        <f>IF(ISNUMBER('Форма 1'!AN858),INDEX('Предельники 2022'!$C$4:$X$28,MATCH('Форма 1'!$G858,'Предельники 2022'!$B$4:$B$28,0),MATCH(T$5,'Предельники 2022'!$C$3:$X$3,0)),"")</f>
        <v/>
      </c>
      <c r="U858" s="93" t="str">
        <f>IF(ISNUMBER('Форма 1'!AO858),INDEX('Предельники 2022'!$C$4:$X$28,MATCH('Форма 1'!$G858,'Предельники 2022'!$B$4:$B$28,0),MATCH(U$5,'Предельники 2022'!$C$3:$X$3,0)),"")</f>
        <v/>
      </c>
      <c r="V858" s="93" t="str">
        <f>IF(ISNUMBER('Форма 1'!AP858),INDEX('Предельники 2022'!$C$4:$X$28,MATCH('Форма 1'!$G858,'Предельники 2022'!$B$4:$B$28,0),MATCH(V$5,'Предельники 2022'!$C$3:$X$3,0)),"")</f>
        <v/>
      </c>
      <c r="W858" s="93" t="str">
        <f>IF(ISNUMBER('Форма 1'!AQ858),INDEX('Предельники 2022'!$C$4:$X$28,MATCH('Форма 1'!$G858,'Предельники 2022'!$B$4:$B$28,0),MATCH(W$5,'Предельники 2022'!$C$3:$X$3,0)),"")</f>
        <v/>
      </c>
      <c r="X858" s="30" t="str">
        <f>IF(ISNUMBER('Форма 1'!AR858),ROUND('Форма 1'!$I858*VLOOKUP('Форма 1'!$G858,'Предельники 2022'!$B$4:$X$28,'Форма 1'!AR$7),2),"")</f>
        <v/>
      </c>
      <c r="Y858" s="30" t="str">
        <f>IF(ISNUMBER('Форма 1'!AS858),ROUND('Форма 1'!$I858*VLOOKUP('Форма 1'!$G858,'Предельники 2022'!$B$4:$X$28,'Форма 1'!AS$7),2),"")</f>
        <v/>
      </c>
      <c r="Z858" s="30" t="str">
        <f>IF(ISNUMBER('Форма 1'!AT858),ROUND('Форма 1'!$I858*VLOOKUP('Форма 1'!$G858,'Предельники 2022'!$B$4:$X$28,'Форма 1'!AT$7),2),"")</f>
        <v/>
      </c>
      <c r="AA858" s="32"/>
      <c r="AB858" s="128">
        <f>'Форма 1'!T858</f>
        <v>46022</v>
      </c>
      <c r="AC858" s="130" t="str">
        <f>'Форма 1'!U858</f>
        <v>РО</v>
      </c>
    </row>
    <row r="859" spans="1:29" x14ac:dyDescent="0.25">
      <c r="A859" s="28">
        <f t="shared" si="137"/>
        <v>15</v>
      </c>
      <c r="B859" s="74" t="str">
        <f>IF(ISBLANK('Форма 1'!B859),"",'Форма 1'!B859)</f>
        <v>Чусовской городской округ Пермского края</v>
      </c>
      <c r="C859" s="87" t="s">
        <v>533</v>
      </c>
      <c r="D859" s="29">
        <f>IF(ISBLANK(C859),"Введите адрес",IF(C859='Форма 1'!C859,SUM(E859:K859,M859:S859,Форма2[[#This Row],[19]:[22]]),"Ошибка в адресе!"))</f>
        <v>4918232.8899999997</v>
      </c>
      <c r="E859" s="30" t="str">
        <f>IF(ISNUMBER('Форма 1'!Z859),ROUND('Форма 1'!$I859*VLOOKUP('Форма 1'!$G859,'Предельники 2022'!$B$4:$X$28,'Форма 1'!Z$7),2),"")</f>
        <v/>
      </c>
      <c r="F859" s="30" t="str">
        <f>IF(ISNUMBER('Форма 1'!AA859),ROUND('Форма 1'!$I859*VLOOKUP('Форма 1'!$G859,'Предельники 2022'!$B$4:$X$28,'Форма 1'!AA$7),2),"")</f>
        <v/>
      </c>
      <c r="G859" s="30" t="str">
        <f>IF(ISNUMBER('Форма 1'!AB859),ROUND('Форма 1'!$I859*VLOOKUP('Форма 1'!$G859,'Предельники 2022'!$B$4:$X$28,'Форма 1'!AB$7),2),"")</f>
        <v/>
      </c>
      <c r="H859" s="30" t="str">
        <f>IF(ISNUMBER('Форма 1'!AC859),ROUND('Форма 1'!$I859*VLOOKUP('Форма 1'!$G859,'Предельники 2022'!$B$4:$X$28,'Форма 1'!AC$7),2),"")</f>
        <v/>
      </c>
      <c r="I859" s="30" t="str">
        <f>IF(ISNUMBER('Форма 1'!AD859),ROUND('Форма 1'!$I859*VLOOKUP('Форма 1'!$G859,'Предельники 2022'!$B$4:$X$28,'Форма 1'!AD$7),2),"")</f>
        <v/>
      </c>
      <c r="J859" s="30" t="str">
        <f>IF(ISNUMBER('Форма 1'!AE859),ROUND('Форма 1'!$I859*VLOOKUP('Форма 1'!$G859,'Предельники 2022'!$B$4:$X$28,'Форма 1'!AE$7),2),"")</f>
        <v/>
      </c>
      <c r="K859" s="30" t="str">
        <f>IF(ISNUMBER('Форма 1'!AF859),ROUND('Форма 1'!$I859*VLOOKUP('Форма 1'!$G859,'Предельники 2022'!$B$4:$X$28,'Форма 1'!AF$7),2),"")</f>
        <v/>
      </c>
      <c r="L859" s="31" t="str">
        <f>IF(ISBLANK('Форма 1'!AG859),"",'Форма 1'!AG859)</f>
        <v/>
      </c>
      <c r="M859" s="32" t="str">
        <f>IF(ISBLANK('Форма 1'!AH859),"",'Форма 1'!AH859)</f>
        <v/>
      </c>
      <c r="N859" s="30">
        <f>IF(ISNUMBER('Форма 1'!AI859),ROUND('Форма 1'!$I859*VLOOKUP('Форма 1'!$G859,'Предельники 2022'!$B$4:$X$28,'Форма 1'!AI$7),2),"")</f>
        <v>4918232.8899999997</v>
      </c>
      <c r="O859" s="30" t="str">
        <f>IF(ISNUMBER('Форма 1'!AJ859),ROUND('Форма 1'!$I859*VLOOKUP('Форма 1'!$G859,'Предельники 2022'!$B$4:$X$28,'Форма 1'!AJ$7),2),"")</f>
        <v/>
      </c>
      <c r="P859" s="30" t="str">
        <f>IF(ISNUMBER('Форма 1'!AK859),ROUND('Форма 1'!$I859*VLOOKUP('Форма 1'!$G859,'Предельники 2022'!$B$4:$X$28,'Форма 1'!AK$7),2),"")</f>
        <v/>
      </c>
      <c r="Q859" s="30" t="str">
        <f>IF(ISNUMBER('Форма 1'!AL859),ROUND('Форма 1'!$I859*VLOOKUP('Форма 1'!$G859,'Предельники 2022'!$B$4:$X$28,'Форма 1'!AL$7),2),"")</f>
        <v/>
      </c>
      <c r="R859" s="30" t="str">
        <f>IF(ISNUMBER('Форма 1'!AM859),ROUND('Форма 1'!$I859*VLOOKUP('Форма 1'!$G859,'Предельники 2022'!$B$4:$X$28,'Форма 1'!AM$7),2),"")</f>
        <v/>
      </c>
      <c r="S859" s="93" t="str">
        <f t="shared" si="138"/>
        <v/>
      </c>
      <c r="T859" s="93" t="str">
        <f>IF(ISNUMBER('Форма 1'!AN859),INDEX('Предельники 2022'!$C$4:$X$28,MATCH('Форма 1'!$G859,'Предельники 2022'!$B$4:$B$28,0),MATCH(T$5,'Предельники 2022'!$C$3:$X$3,0)),"")</f>
        <v/>
      </c>
      <c r="U859" s="93" t="str">
        <f>IF(ISNUMBER('Форма 1'!AO859),INDEX('Предельники 2022'!$C$4:$X$28,MATCH('Форма 1'!$G859,'Предельники 2022'!$B$4:$B$28,0),MATCH(U$5,'Предельники 2022'!$C$3:$X$3,0)),"")</f>
        <v/>
      </c>
      <c r="V859" s="93" t="str">
        <f>IF(ISNUMBER('Форма 1'!AP859),INDEX('Предельники 2022'!$C$4:$X$28,MATCH('Форма 1'!$G859,'Предельники 2022'!$B$4:$B$28,0),MATCH(V$5,'Предельники 2022'!$C$3:$X$3,0)),"")</f>
        <v/>
      </c>
      <c r="W859" s="93" t="str">
        <f>IF(ISNUMBER('Форма 1'!AQ859),INDEX('Предельники 2022'!$C$4:$X$28,MATCH('Форма 1'!$G859,'Предельники 2022'!$B$4:$B$28,0),MATCH(W$5,'Предельники 2022'!$C$3:$X$3,0)),"")</f>
        <v/>
      </c>
      <c r="X859" s="30" t="str">
        <f>IF(ISNUMBER('Форма 1'!AR859),ROUND('Форма 1'!$I859*VLOOKUP('Форма 1'!$G859,'Предельники 2022'!$B$4:$X$28,'Форма 1'!AR$7),2),"")</f>
        <v/>
      </c>
      <c r="Y859" s="30" t="str">
        <f>IF(ISNUMBER('Форма 1'!AS859),ROUND('Форма 1'!$I859*VLOOKUP('Форма 1'!$G859,'Предельники 2022'!$B$4:$X$28,'Форма 1'!AS$7),2),"")</f>
        <v/>
      </c>
      <c r="Z859" s="30" t="str">
        <f>IF(ISNUMBER('Форма 1'!AT859),ROUND('Форма 1'!$I859*VLOOKUP('Форма 1'!$G859,'Предельники 2022'!$B$4:$X$28,'Форма 1'!AT$7),2),"")</f>
        <v/>
      </c>
      <c r="AA859" s="32"/>
      <c r="AB859" s="128">
        <f>'Форма 1'!T859</f>
        <v>46022</v>
      </c>
      <c r="AC859" s="130" t="str">
        <f>'Форма 1'!U859</f>
        <v>РО</v>
      </c>
    </row>
    <row r="860" spans="1:29" x14ac:dyDescent="0.25">
      <c r="A860" s="28">
        <f t="shared" si="137"/>
        <v>16</v>
      </c>
      <c r="B860" s="74" t="str">
        <f>IF(ISBLANK('Форма 1'!B860),"",'Форма 1'!B860)</f>
        <v>Чусовской городской округ Пермского края</v>
      </c>
      <c r="C860" s="87" t="s">
        <v>364</v>
      </c>
      <c r="D860" s="29">
        <f>IF(ISBLANK(C860),"Введите адрес",IF(C860='Форма 1'!C860,SUM(E860:K860,M860:S860,Форма2[[#This Row],[19]:[22]]),"Ошибка в адресе!"))</f>
        <v>4857382.6300000008</v>
      </c>
      <c r="E860" s="30">
        <f>IF(ISNUMBER('Форма 1'!Z860),ROUND('Форма 1'!$I860*VLOOKUP('Форма 1'!$G860,'Предельники 2022'!$B$4:$X$28,'Форма 1'!Z$7),2),"")</f>
        <v>349161.77</v>
      </c>
      <c r="F860" s="30" t="str">
        <f>IF(ISNUMBER('Форма 1'!AA860),ROUND('Форма 1'!$I860*VLOOKUP('Форма 1'!$G860,'Предельники 2022'!$B$4:$X$28,'Форма 1'!AA$7),2),"")</f>
        <v/>
      </c>
      <c r="G860" s="30" t="str">
        <f>IF(ISNUMBER('Форма 1'!AB860),ROUND('Форма 1'!$I860*VLOOKUP('Форма 1'!$G860,'Предельники 2022'!$B$4:$X$28,'Форма 1'!AB$7),2),"")</f>
        <v/>
      </c>
      <c r="H860" s="30" t="str">
        <f>IF(ISNUMBER('Форма 1'!AC860),ROUND('Форма 1'!$I860*VLOOKUP('Форма 1'!$G860,'Предельники 2022'!$B$4:$X$28,'Форма 1'!AC$7),2),"")</f>
        <v/>
      </c>
      <c r="I860" s="30" t="str">
        <f>IF(ISNUMBER('Форма 1'!AD860),ROUND('Форма 1'!$I860*VLOOKUP('Форма 1'!$G860,'Предельники 2022'!$B$4:$X$28,'Форма 1'!AD$7),2),"")</f>
        <v/>
      </c>
      <c r="J860" s="30" t="str">
        <f>IF(ISNUMBER('Форма 1'!AE860),ROUND('Форма 1'!$I860*VLOOKUP('Форма 1'!$G860,'Предельники 2022'!$B$4:$X$28,'Форма 1'!AE$7),2),"")</f>
        <v/>
      </c>
      <c r="K860" s="30" t="str">
        <f>IF(ISNUMBER('Форма 1'!AF860),ROUND('Форма 1'!$I860*VLOOKUP('Форма 1'!$G860,'Предельники 2022'!$B$4:$X$28,'Форма 1'!AF$7),2),"")</f>
        <v/>
      </c>
      <c r="L860" s="31" t="str">
        <f>IF(ISBLANK('Форма 1'!AG860),"",'Форма 1'!AG860)</f>
        <v/>
      </c>
      <c r="M860" s="32" t="str">
        <f>IF(ISBLANK('Форма 1'!AH860),"",'Форма 1'!AH860)</f>
        <v/>
      </c>
      <c r="N860" s="30">
        <f>IF(ISNUMBER('Форма 1'!AI860),ROUND('Форма 1'!$I860*VLOOKUP('Форма 1'!$G860,'Предельники 2022'!$B$4:$X$28,'Форма 1'!AI$7),2),"")</f>
        <v>4508220.8600000003</v>
      </c>
      <c r="O860" s="30" t="str">
        <f>IF(ISNUMBER('Форма 1'!AJ860),ROUND('Форма 1'!$I860*VLOOKUP('Форма 1'!$G860,'Предельники 2022'!$B$4:$X$28,'Форма 1'!AJ$7),2),"")</f>
        <v/>
      </c>
      <c r="P860" s="30" t="str">
        <f>IF(ISNUMBER('Форма 1'!AK860),ROUND('Форма 1'!$I860*VLOOKUP('Форма 1'!$G860,'Предельники 2022'!$B$4:$X$28,'Форма 1'!AK$7),2),"")</f>
        <v/>
      </c>
      <c r="Q860" s="30" t="str">
        <f>IF(ISNUMBER('Форма 1'!AL860),ROUND('Форма 1'!$I860*VLOOKUP('Форма 1'!$G860,'Предельники 2022'!$B$4:$X$28,'Форма 1'!AL$7),2),"")</f>
        <v/>
      </c>
      <c r="R860" s="30" t="str">
        <f>IF(ISNUMBER('Форма 1'!AM860),ROUND('Форма 1'!$I860*VLOOKUP('Форма 1'!$G860,'Предельники 2022'!$B$4:$X$28,'Форма 1'!AM$7),2),"")</f>
        <v/>
      </c>
      <c r="S860" s="93" t="str">
        <f t="shared" si="138"/>
        <v/>
      </c>
      <c r="T860" s="93" t="str">
        <f>IF(ISNUMBER('Форма 1'!AN860),INDEX('Предельники 2022'!$C$4:$X$28,MATCH('Форма 1'!$G860,'Предельники 2022'!$B$4:$B$28,0),MATCH(T$5,'Предельники 2022'!$C$3:$X$3,0)),"")</f>
        <v/>
      </c>
      <c r="U860" s="93" t="str">
        <f>IF(ISNUMBER('Форма 1'!AO860),INDEX('Предельники 2022'!$C$4:$X$28,MATCH('Форма 1'!$G860,'Предельники 2022'!$B$4:$B$28,0),MATCH(U$5,'Предельники 2022'!$C$3:$X$3,0)),"")</f>
        <v/>
      </c>
      <c r="V860" s="93" t="str">
        <f>IF(ISNUMBER('Форма 1'!AP860),INDEX('Предельники 2022'!$C$4:$X$28,MATCH('Форма 1'!$G860,'Предельники 2022'!$B$4:$B$28,0),MATCH(V$5,'Предельники 2022'!$C$3:$X$3,0)),"")</f>
        <v/>
      </c>
      <c r="W860" s="93" t="str">
        <f>IF(ISNUMBER('Форма 1'!AQ860),INDEX('Предельники 2022'!$C$4:$X$28,MATCH('Форма 1'!$G860,'Предельники 2022'!$B$4:$B$28,0),MATCH(W$5,'Предельники 2022'!$C$3:$X$3,0)),"")</f>
        <v/>
      </c>
      <c r="X860" s="30" t="str">
        <f>IF(ISNUMBER('Форма 1'!AR860),ROUND('Форма 1'!$I860*VLOOKUP('Форма 1'!$G860,'Предельники 2022'!$B$4:$X$28,'Форма 1'!AR$7),2),"")</f>
        <v/>
      </c>
      <c r="Y860" s="30" t="str">
        <f>IF(ISNUMBER('Форма 1'!AS860),ROUND('Форма 1'!$I860*VLOOKUP('Форма 1'!$G860,'Предельники 2022'!$B$4:$X$28,'Форма 1'!AS$7),2),"")</f>
        <v/>
      </c>
      <c r="Z860" s="30" t="str">
        <f>IF(ISNUMBER('Форма 1'!AT860),ROUND('Форма 1'!$I860*VLOOKUP('Форма 1'!$G860,'Предельники 2022'!$B$4:$X$28,'Форма 1'!AT$7),2),"")</f>
        <v/>
      </c>
      <c r="AA860" s="32"/>
      <c r="AB860" s="128">
        <f>'Форма 1'!T860</f>
        <v>46022</v>
      </c>
      <c r="AC860" s="130" t="str">
        <f>'Форма 1'!U860</f>
        <v>РО</v>
      </c>
    </row>
    <row r="861" spans="1:29" x14ac:dyDescent="0.25">
      <c r="A861" s="28">
        <f t="shared" si="137"/>
        <v>17</v>
      </c>
      <c r="B861" s="74" t="str">
        <f>IF(ISBLANK('Форма 1'!B861),"",'Форма 1'!B861)</f>
        <v>Чусовской городской округ Пермского края</v>
      </c>
      <c r="C861" s="87" t="s">
        <v>1594</v>
      </c>
      <c r="D861" s="29">
        <f>IF(ISBLANK(C861),"Введите адрес",IF(C861='Форма 1'!C861,SUM(E861:K861,M861:S861,Форма2[[#This Row],[19]:[22]]),"Ошибка в адресе!"))</f>
        <v>624061.96</v>
      </c>
      <c r="E861" s="30" t="str">
        <f>IF(ISNUMBER('Форма 1'!Z861),ROUND('Форма 1'!$I861*VLOOKUP('Форма 1'!$G861,'Предельники 2022'!$B$4:$X$28,'Форма 1'!Z$7),2),"")</f>
        <v/>
      </c>
      <c r="F861" s="30" t="str">
        <f>IF(ISNUMBER('Форма 1'!AA861),ROUND('Форма 1'!$I861*VLOOKUP('Форма 1'!$G861,'Предельники 2022'!$B$4:$X$28,'Форма 1'!AA$7),2),"")</f>
        <v/>
      </c>
      <c r="G861" s="30" t="str">
        <f>IF(ISNUMBER('Форма 1'!AB861),ROUND('Форма 1'!$I861*VLOOKUP('Форма 1'!$G861,'Предельники 2022'!$B$4:$X$28,'Форма 1'!AB$7),2),"")</f>
        <v/>
      </c>
      <c r="H861" s="30">
        <f>IF(ISNUMBER('Форма 1'!AC861),ROUND('Форма 1'!$I861*VLOOKUP('Форма 1'!$G861,'Предельники 2022'!$B$4:$X$28,'Форма 1'!AC$7),2),"")</f>
        <v>624061.96</v>
      </c>
      <c r="I861" s="30" t="str">
        <f>IF(ISNUMBER('Форма 1'!AD861),ROUND('Форма 1'!$I861*VLOOKUP('Форма 1'!$G861,'Предельники 2022'!$B$4:$X$28,'Форма 1'!AD$7),2),"")</f>
        <v/>
      </c>
      <c r="J861" s="30" t="str">
        <f>IF(ISNUMBER('Форма 1'!AE861),ROUND('Форма 1'!$I861*VLOOKUP('Форма 1'!$G861,'Предельники 2022'!$B$4:$X$28,'Форма 1'!AE$7),2),"")</f>
        <v/>
      </c>
      <c r="K861" s="30" t="str">
        <f>IF(ISNUMBER('Форма 1'!AF861),ROUND('Форма 1'!$I861*VLOOKUP('Форма 1'!$G861,'Предельники 2022'!$B$4:$X$28,'Форма 1'!AF$7),2),"")</f>
        <v/>
      </c>
      <c r="L861" s="31" t="str">
        <f>IF(ISBLANK('Форма 1'!AG861),"",'Форма 1'!AG861)</f>
        <v/>
      </c>
      <c r="M861" s="32" t="str">
        <f>IF(ISBLANK('Форма 1'!AH861),"",'Форма 1'!AH861)</f>
        <v/>
      </c>
      <c r="N861" s="30" t="str">
        <f>IF(ISNUMBER('Форма 1'!AI861),ROUND('Форма 1'!$I861*VLOOKUP('Форма 1'!$G861,'Предельники 2022'!$B$4:$X$28,'Форма 1'!AI$7),2),"")</f>
        <v/>
      </c>
      <c r="O861" s="30" t="str">
        <f>IF(ISNUMBER('Форма 1'!AJ861),ROUND('Форма 1'!$I861*VLOOKUP('Форма 1'!$G861,'Предельники 2022'!$B$4:$X$28,'Форма 1'!AJ$7),2),"")</f>
        <v/>
      </c>
      <c r="P861" s="30" t="str">
        <f>IF(ISNUMBER('Форма 1'!AK861),ROUND('Форма 1'!$I861*VLOOKUP('Форма 1'!$G861,'Предельники 2022'!$B$4:$X$28,'Форма 1'!AK$7),2),"")</f>
        <v/>
      </c>
      <c r="Q861" s="30" t="str">
        <f>IF(ISNUMBER('Форма 1'!AL861),ROUND('Форма 1'!$I861*VLOOKUP('Форма 1'!$G861,'Предельники 2022'!$B$4:$X$28,'Форма 1'!AL$7),2),"")</f>
        <v/>
      </c>
      <c r="R861" s="30" t="str">
        <f>IF(ISNUMBER('Форма 1'!AM861),ROUND('Форма 1'!$I861*VLOOKUP('Форма 1'!$G861,'Предельники 2022'!$B$4:$X$28,'Форма 1'!AM$7),2),"")</f>
        <v/>
      </c>
      <c r="S861" s="93" t="str">
        <f t="shared" si="138"/>
        <v/>
      </c>
      <c r="T861" s="93" t="str">
        <f>IF(ISNUMBER('Форма 1'!AN861),INDEX('Предельники 2022'!$C$4:$X$28,MATCH('Форма 1'!$G861,'Предельники 2022'!$B$4:$B$28,0),MATCH(T$5,'Предельники 2022'!$C$3:$X$3,0)),"")</f>
        <v/>
      </c>
      <c r="U861" s="93" t="str">
        <f>IF(ISNUMBER('Форма 1'!AO861),INDEX('Предельники 2022'!$C$4:$X$28,MATCH('Форма 1'!$G861,'Предельники 2022'!$B$4:$B$28,0),MATCH(U$5,'Предельники 2022'!$C$3:$X$3,0)),"")</f>
        <v/>
      </c>
      <c r="V861" s="93" t="str">
        <f>IF(ISNUMBER('Форма 1'!AP861),INDEX('Предельники 2022'!$C$4:$X$28,MATCH('Форма 1'!$G861,'Предельники 2022'!$B$4:$B$28,0),MATCH(V$5,'Предельники 2022'!$C$3:$X$3,0)),"")</f>
        <v/>
      </c>
      <c r="W861" s="93" t="str">
        <f>IF(ISNUMBER('Форма 1'!AQ861),INDEX('Предельники 2022'!$C$4:$X$28,MATCH('Форма 1'!$G861,'Предельники 2022'!$B$4:$B$28,0),MATCH(W$5,'Предельники 2022'!$C$3:$X$3,0)),"")</f>
        <v/>
      </c>
      <c r="X861" s="30" t="str">
        <f>IF(ISNUMBER('Форма 1'!AR861),ROUND('Форма 1'!$I861*VLOOKUP('Форма 1'!$G861,'Предельники 2022'!$B$4:$X$28,'Форма 1'!AR$7),2),"")</f>
        <v/>
      </c>
      <c r="Y861" s="30" t="str">
        <f>IF(ISNUMBER('Форма 1'!AS861),ROUND('Форма 1'!$I861*VLOOKUP('Форма 1'!$G861,'Предельники 2022'!$B$4:$X$28,'Форма 1'!AS$7),2),"")</f>
        <v/>
      </c>
      <c r="Z861" s="30" t="str">
        <f>IF(ISNUMBER('Форма 1'!AT861),ROUND('Форма 1'!$I861*VLOOKUP('Форма 1'!$G861,'Предельники 2022'!$B$4:$X$28,'Форма 1'!AT$7),2),"")</f>
        <v/>
      </c>
      <c r="AA861" s="32"/>
      <c r="AB861" s="128">
        <f>'Форма 1'!T861</f>
        <v>46022</v>
      </c>
      <c r="AC861" s="130" t="str">
        <f>'Форма 1'!U861</f>
        <v>СС</v>
      </c>
    </row>
    <row r="862" spans="1:29" x14ac:dyDescent="0.25">
      <c r="A862" s="28">
        <f t="shared" si="137"/>
        <v>18</v>
      </c>
      <c r="B862" s="74" t="str">
        <f>IF(ISBLANK('Форма 1'!B862),"",'Форма 1'!B862)</f>
        <v>Чусовской городской округ Пермского края</v>
      </c>
      <c r="C862" s="87" t="s">
        <v>534</v>
      </c>
      <c r="D862" s="29">
        <f>IF(ISBLANK(C862),"Введите адрес",IF(C862='Форма 1'!C862,SUM(E862:K862,M862:S862,Форма2[[#This Row],[19]:[22]]),"Ошибка в адресе!"))</f>
        <v>6069898.3899999997</v>
      </c>
      <c r="E862" s="30" t="str">
        <f>IF(ISNUMBER('Форма 1'!Z862),ROUND('Форма 1'!$I862*VLOOKUP('Форма 1'!$G862,'Предельники 2022'!$B$4:$X$28,'Форма 1'!Z$7),2),"")</f>
        <v/>
      </c>
      <c r="F862" s="30" t="str">
        <f>IF(ISNUMBER('Форма 1'!AA862),ROUND('Форма 1'!$I862*VLOOKUP('Форма 1'!$G862,'Предельники 2022'!$B$4:$X$28,'Форма 1'!AA$7),2),"")</f>
        <v/>
      </c>
      <c r="G862" s="30" t="str">
        <f>IF(ISNUMBER('Форма 1'!AB862),ROUND('Форма 1'!$I862*VLOOKUP('Форма 1'!$G862,'Предельники 2022'!$B$4:$X$28,'Форма 1'!AB$7),2),"")</f>
        <v/>
      </c>
      <c r="H862" s="30" t="str">
        <f>IF(ISNUMBER('Форма 1'!AC862),ROUND('Форма 1'!$I862*VLOOKUP('Форма 1'!$G862,'Предельники 2022'!$B$4:$X$28,'Форма 1'!AC$7),2),"")</f>
        <v/>
      </c>
      <c r="I862" s="30" t="str">
        <f>IF(ISNUMBER('Форма 1'!AD862),ROUND('Форма 1'!$I862*VLOOKUP('Форма 1'!$G862,'Предельники 2022'!$B$4:$X$28,'Форма 1'!AD$7),2),"")</f>
        <v/>
      </c>
      <c r="J862" s="30" t="str">
        <f>IF(ISNUMBER('Форма 1'!AE862),ROUND('Форма 1'!$I862*VLOOKUP('Форма 1'!$G862,'Предельники 2022'!$B$4:$X$28,'Форма 1'!AE$7),2),"")</f>
        <v/>
      </c>
      <c r="K862" s="30" t="str">
        <f>IF(ISNUMBER('Форма 1'!AF862),ROUND('Форма 1'!$I862*VLOOKUP('Форма 1'!$G862,'Предельники 2022'!$B$4:$X$28,'Форма 1'!AF$7),2),"")</f>
        <v/>
      </c>
      <c r="L862" s="31" t="str">
        <f>IF(ISBLANK('Форма 1'!AG862),"",'Форма 1'!AG862)</f>
        <v/>
      </c>
      <c r="M862" s="32" t="str">
        <f>IF(ISBLANK('Форма 1'!AH862),"",'Форма 1'!AH862)</f>
        <v/>
      </c>
      <c r="N862" s="30">
        <f>IF(ISNUMBER('Форма 1'!AI862),ROUND('Форма 1'!$I862*VLOOKUP('Форма 1'!$G862,'Предельники 2022'!$B$4:$X$28,'Форма 1'!AI$7),2),"")</f>
        <v>6069898.3899999997</v>
      </c>
      <c r="O862" s="30" t="str">
        <f>IF(ISNUMBER('Форма 1'!AJ862),ROUND('Форма 1'!$I862*VLOOKUP('Форма 1'!$G862,'Предельники 2022'!$B$4:$X$28,'Форма 1'!AJ$7),2),"")</f>
        <v/>
      </c>
      <c r="P862" s="30" t="str">
        <f>IF(ISNUMBER('Форма 1'!AK862),ROUND('Форма 1'!$I862*VLOOKUP('Форма 1'!$G862,'Предельники 2022'!$B$4:$X$28,'Форма 1'!AK$7),2),"")</f>
        <v/>
      </c>
      <c r="Q862" s="30" t="str">
        <f>IF(ISNUMBER('Форма 1'!AL862),ROUND('Форма 1'!$I862*VLOOKUP('Форма 1'!$G862,'Предельники 2022'!$B$4:$X$28,'Форма 1'!AL$7),2),"")</f>
        <v/>
      </c>
      <c r="R862" s="30" t="str">
        <f>IF(ISNUMBER('Форма 1'!AM862),ROUND('Форма 1'!$I862*VLOOKUP('Форма 1'!$G862,'Предельники 2022'!$B$4:$X$28,'Форма 1'!AM$7),2),"")</f>
        <v/>
      </c>
      <c r="S862" s="93" t="str">
        <f t="shared" si="138"/>
        <v/>
      </c>
      <c r="T862" s="93" t="str">
        <f>IF(ISNUMBER('Форма 1'!AN862),INDEX('Предельники 2022'!$C$4:$X$28,MATCH('Форма 1'!$G862,'Предельники 2022'!$B$4:$B$28,0),MATCH(T$5,'Предельники 2022'!$C$3:$X$3,0)),"")</f>
        <v/>
      </c>
      <c r="U862" s="93" t="str">
        <f>IF(ISNUMBER('Форма 1'!AO862),INDEX('Предельники 2022'!$C$4:$X$28,MATCH('Форма 1'!$G862,'Предельники 2022'!$B$4:$B$28,0),MATCH(U$5,'Предельники 2022'!$C$3:$X$3,0)),"")</f>
        <v/>
      </c>
      <c r="V862" s="93" t="str">
        <f>IF(ISNUMBER('Форма 1'!AP862),INDEX('Предельники 2022'!$C$4:$X$28,MATCH('Форма 1'!$G862,'Предельники 2022'!$B$4:$B$28,0),MATCH(V$5,'Предельники 2022'!$C$3:$X$3,0)),"")</f>
        <v/>
      </c>
      <c r="W862" s="93" t="str">
        <f>IF(ISNUMBER('Форма 1'!AQ862),INDEX('Предельники 2022'!$C$4:$X$28,MATCH('Форма 1'!$G862,'Предельники 2022'!$B$4:$B$28,0),MATCH(W$5,'Предельники 2022'!$C$3:$X$3,0)),"")</f>
        <v/>
      </c>
      <c r="X862" s="30" t="str">
        <f>IF(ISNUMBER('Форма 1'!AR862),ROUND('Форма 1'!$I862*VLOOKUP('Форма 1'!$G862,'Предельники 2022'!$B$4:$X$28,'Форма 1'!AR$7),2),"")</f>
        <v/>
      </c>
      <c r="Y862" s="30" t="str">
        <f>IF(ISNUMBER('Форма 1'!AS862),ROUND('Форма 1'!$I862*VLOOKUP('Форма 1'!$G862,'Предельники 2022'!$B$4:$X$28,'Форма 1'!AS$7),2),"")</f>
        <v/>
      </c>
      <c r="Z862" s="30" t="str">
        <f>IF(ISNUMBER('Форма 1'!AT862),ROUND('Форма 1'!$I862*VLOOKUP('Форма 1'!$G862,'Предельники 2022'!$B$4:$X$28,'Форма 1'!AT$7),2),"")</f>
        <v/>
      </c>
      <c r="AA862" s="32"/>
      <c r="AB862" s="128">
        <f>'Форма 1'!T862</f>
        <v>46022</v>
      </c>
      <c r="AC862" s="130" t="str">
        <f>'Форма 1'!U862</f>
        <v>СС</v>
      </c>
    </row>
    <row r="863" spans="1:29" x14ac:dyDescent="0.25">
      <c r="A863" s="28">
        <f t="shared" si="137"/>
        <v>19</v>
      </c>
      <c r="B863" s="74" t="str">
        <f>IF(ISBLANK('Форма 1'!B863),"",'Форма 1'!B863)</f>
        <v>Чусовской городской округ Пермского края</v>
      </c>
      <c r="C863" s="87" t="s">
        <v>557</v>
      </c>
      <c r="D863" s="29">
        <f>IF(ISBLANK(C863),"Введите адрес",IF(C863='Форма 1'!C863,SUM(E863:K863,M863:S863,Форма2[[#This Row],[19]:[22]]),"Ошибка в адресе!"))</f>
        <v>22063384.84</v>
      </c>
      <c r="E863" s="30" t="str">
        <f>IF(ISNUMBER('Форма 1'!Z863),ROUND('Форма 1'!$I863*VLOOKUP('Форма 1'!$G863,'Предельники 2022'!$B$4:$X$28,'Форма 1'!Z$7),2),"")</f>
        <v/>
      </c>
      <c r="F863" s="30" t="str">
        <f>IF(ISNUMBER('Форма 1'!AA863),ROUND('Форма 1'!$I863*VLOOKUP('Форма 1'!$G863,'Предельники 2022'!$B$4:$X$28,'Форма 1'!AA$7),2),"")</f>
        <v/>
      </c>
      <c r="G863" s="30" t="str">
        <f>IF(ISNUMBER('Форма 1'!AB863),ROUND('Форма 1'!$I863*VLOOKUP('Форма 1'!$G863,'Предельники 2022'!$B$4:$X$28,'Форма 1'!AB$7),2),"")</f>
        <v/>
      </c>
      <c r="H863" s="30" t="str">
        <f>IF(ISNUMBER('Форма 1'!AC863),ROUND('Форма 1'!$I863*VLOOKUP('Форма 1'!$G863,'Предельники 2022'!$B$4:$X$28,'Форма 1'!AC$7),2),"")</f>
        <v/>
      </c>
      <c r="I863" s="30" t="str">
        <f>IF(ISNUMBER('Форма 1'!AD863),ROUND('Форма 1'!$I863*VLOOKUP('Форма 1'!$G863,'Предельники 2022'!$B$4:$X$28,'Форма 1'!AD$7),2),"")</f>
        <v/>
      </c>
      <c r="J863" s="30" t="str">
        <f>IF(ISNUMBER('Форма 1'!AE863),ROUND('Форма 1'!$I863*VLOOKUP('Форма 1'!$G863,'Предельники 2022'!$B$4:$X$28,'Форма 1'!AE$7),2),"")</f>
        <v/>
      </c>
      <c r="K863" s="30" t="str">
        <f>IF(ISNUMBER('Форма 1'!AF863),ROUND('Форма 1'!$I863*VLOOKUP('Форма 1'!$G863,'Предельники 2022'!$B$4:$X$28,'Форма 1'!AF$7),2),"")</f>
        <v/>
      </c>
      <c r="L863" s="31" t="str">
        <f>IF(ISBLANK('Форма 1'!AG863),"",'Форма 1'!AG863)</f>
        <v/>
      </c>
      <c r="M863" s="32" t="str">
        <f>IF(ISBLANK('Форма 1'!AH863),"",'Форма 1'!AH863)</f>
        <v/>
      </c>
      <c r="N863" s="30" t="str">
        <f>IF(ISNUMBER('Форма 1'!AI863),ROUND('Форма 1'!$I863*VLOOKUP('Форма 1'!$G863,'Предельники 2022'!$B$4:$X$28,'Форма 1'!AI$7),2),"")</f>
        <v/>
      </c>
      <c r="O863" s="30">
        <f>IF(ISNUMBER('Форма 1'!AJ863),ROUND('Форма 1'!$I863*VLOOKUP('Форма 1'!$G863,'Предельники 2022'!$B$4:$X$28,'Форма 1'!AJ$7),2),"")</f>
        <v>22063384.84</v>
      </c>
      <c r="P863" s="30" t="str">
        <f>IF(ISNUMBER('Форма 1'!AK863),ROUND('Форма 1'!$I863*VLOOKUP('Форма 1'!$G863,'Предельники 2022'!$B$4:$X$28,'Форма 1'!AK$7),2),"")</f>
        <v/>
      </c>
      <c r="Q863" s="30" t="str">
        <f>IF(ISNUMBER('Форма 1'!AL863),ROUND('Форма 1'!$I863*VLOOKUP('Форма 1'!$G863,'Предельники 2022'!$B$4:$X$28,'Форма 1'!AL$7),2),"")</f>
        <v/>
      </c>
      <c r="R863" s="30" t="str">
        <f>IF(ISNUMBER('Форма 1'!AM863),ROUND('Форма 1'!$I863*VLOOKUP('Форма 1'!$G863,'Предельники 2022'!$B$4:$X$28,'Форма 1'!AM$7),2),"")</f>
        <v/>
      </c>
      <c r="S863" s="93" t="str">
        <f t="shared" si="138"/>
        <v/>
      </c>
      <c r="T863" s="93" t="str">
        <f>IF(ISNUMBER('Форма 1'!AN863),INDEX('Предельники 2022'!$C$4:$X$28,MATCH('Форма 1'!$G863,'Предельники 2022'!$B$4:$B$28,0),MATCH(T$5,'Предельники 2022'!$C$3:$X$3,0)),"")</f>
        <v/>
      </c>
      <c r="U863" s="93" t="str">
        <f>IF(ISNUMBER('Форма 1'!AO863),INDEX('Предельники 2022'!$C$4:$X$28,MATCH('Форма 1'!$G863,'Предельники 2022'!$B$4:$B$28,0),MATCH(U$5,'Предельники 2022'!$C$3:$X$3,0)),"")</f>
        <v/>
      </c>
      <c r="V863" s="93" t="str">
        <f>IF(ISNUMBER('Форма 1'!AP863),INDEX('Предельники 2022'!$C$4:$X$28,MATCH('Форма 1'!$G863,'Предельники 2022'!$B$4:$B$28,0),MATCH(V$5,'Предельники 2022'!$C$3:$X$3,0)),"")</f>
        <v/>
      </c>
      <c r="W863" s="93" t="str">
        <f>IF(ISNUMBER('Форма 1'!AQ863),INDEX('Предельники 2022'!$C$4:$X$28,MATCH('Форма 1'!$G863,'Предельники 2022'!$B$4:$B$28,0),MATCH(W$5,'Предельники 2022'!$C$3:$X$3,0)),"")</f>
        <v/>
      </c>
      <c r="X863" s="30" t="str">
        <f>IF(ISNUMBER('Форма 1'!AR863),ROUND('Форма 1'!$I863*VLOOKUP('Форма 1'!$G863,'Предельники 2022'!$B$4:$X$28,'Форма 1'!AR$7),2),"")</f>
        <v/>
      </c>
      <c r="Y863" s="30" t="str">
        <f>IF(ISNUMBER('Форма 1'!AS863),ROUND('Форма 1'!$I863*VLOOKUP('Форма 1'!$G863,'Предельники 2022'!$B$4:$X$28,'Форма 1'!AS$7),2),"")</f>
        <v/>
      </c>
      <c r="Z863" s="30" t="str">
        <f>IF(ISNUMBER('Форма 1'!AT863),ROUND('Форма 1'!$I863*VLOOKUP('Форма 1'!$G863,'Предельники 2022'!$B$4:$X$28,'Форма 1'!AT$7),2),"")</f>
        <v/>
      </c>
      <c r="AA863" s="32"/>
      <c r="AB863" s="128">
        <f>'Форма 1'!T863</f>
        <v>46022</v>
      </c>
      <c r="AC863" s="130" t="str">
        <f>'Форма 1'!U863</f>
        <v>СС</v>
      </c>
    </row>
    <row r="864" spans="1:29" x14ac:dyDescent="0.25">
      <c r="A864" s="28">
        <f t="shared" si="137"/>
        <v>20</v>
      </c>
      <c r="B864" s="74" t="str">
        <f>IF(ISBLANK('Форма 1'!B864),"",'Форма 1'!B864)</f>
        <v>Чусовской городской округ Пермского края</v>
      </c>
      <c r="C864" s="87" t="s">
        <v>558</v>
      </c>
      <c r="D864" s="29">
        <f>IF(ISBLANK(C864),"Введите адрес",IF(C864='Форма 1'!C864,SUM(E864:K864,M864:S864,Форма2[[#This Row],[19]:[22]]),"Ошибка в адресе!"))</f>
        <v>22429073.600000001</v>
      </c>
      <c r="E864" s="30" t="str">
        <f>IF(ISNUMBER('Форма 1'!Z864),ROUND('Форма 1'!$I864*VLOOKUP('Форма 1'!$G864,'Предельники 2022'!$B$4:$X$28,'Форма 1'!Z$7),2),"")</f>
        <v/>
      </c>
      <c r="F864" s="30" t="str">
        <f>IF(ISNUMBER('Форма 1'!AA864),ROUND('Форма 1'!$I864*VLOOKUP('Форма 1'!$G864,'Предельники 2022'!$B$4:$X$28,'Форма 1'!AA$7),2),"")</f>
        <v/>
      </c>
      <c r="G864" s="30" t="str">
        <f>IF(ISNUMBER('Форма 1'!AB864),ROUND('Форма 1'!$I864*VLOOKUP('Форма 1'!$G864,'Предельники 2022'!$B$4:$X$28,'Форма 1'!AB$7),2),"")</f>
        <v/>
      </c>
      <c r="H864" s="30" t="str">
        <f>IF(ISNUMBER('Форма 1'!AC864),ROUND('Форма 1'!$I864*VLOOKUP('Форма 1'!$G864,'Предельники 2022'!$B$4:$X$28,'Форма 1'!AC$7),2),"")</f>
        <v/>
      </c>
      <c r="I864" s="30" t="str">
        <f>IF(ISNUMBER('Форма 1'!AD864),ROUND('Форма 1'!$I864*VLOOKUP('Форма 1'!$G864,'Предельники 2022'!$B$4:$X$28,'Форма 1'!AD$7),2),"")</f>
        <v/>
      </c>
      <c r="J864" s="30" t="str">
        <f>IF(ISNUMBER('Форма 1'!AE864),ROUND('Форма 1'!$I864*VLOOKUP('Форма 1'!$G864,'Предельники 2022'!$B$4:$X$28,'Форма 1'!AE$7),2),"")</f>
        <v/>
      </c>
      <c r="K864" s="30" t="str">
        <f>IF(ISNUMBER('Форма 1'!AF864),ROUND('Форма 1'!$I864*VLOOKUP('Форма 1'!$G864,'Предельники 2022'!$B$4:$X$28,'Форма 1'!AF$7),2),"")</f>
        <v/>
      </c>
      <c r="L864" s="31" t="str">
        <f>IF(ISBLANK('Форма 1'!AG864),"",'Форма 1'!AG864)</f>
        <v/>
      </c>
      <c r="M864" s="32" t="str">
        <f>IF(ISBLANK('Форма 1'!AH864),"",'Форма 1'!AH864)</f>
        <v/>
      </c>
      <c r="N864" s="30" t="str">
        <f>IF(ISNUMBER('Форма 1'!AI864),ROUND('Форма 1'!$I864*VLOOKUP('Форма 1'!$G864,'Предельники 2022'!$B$4:$X$28,'Форма 1'!AI$7),2),"")</f>
        <v/>
      </c>
      <c r="O864" s="30">
        <f>IF(ISNUMBER('Форма 1'!AJ864),ROUND('Форма 1'!$I864*VLOOKUP('Форма 1'!$G864,'Предельники 2022'!$B$4:$X$28,'Форма 1'!AJ$7),2),"")</f>
        <v>22429073.600000001</v>
      </c>
      <c r="P864" s="30" t="str">
        <f>IF(ISNUMBER('Форма 1'!AK864),ROUND('Форма 1'!$I864*VLOOKUP('Форма 1'!$G864,'Предельники 2022'!$B$4:$X$28,'Форма 1'!AK$7),2),"")</f>
        <v/>
      </c>
      <c r="Q864" s="30" t="str">
        <f>IF(ISNUMBER('Форма 1'!AL864),ROUND('Форма 1'!$I864*VLOOKUP('Форма 1'!$G864,'Предельники 2022'!$B$4:$X$28,'Форма 1'!AL$7),2),"")</f>
        <v/>
      </c>
      <c r="R864" s="30" t="str">
        <f>IF(ISNUMBER('Форма 1'!AM864),ROUND('Форма 1'!$I864*VLOOKUP('Форма 1'!$G864,'Предельники 2022'!$B$4:$X$28,'Форма 1'!AM$7),2),"")</f>
        <v/>
      </c>
      <c r="S864" s="93" t="str">
        <f t="shared" si="138"/>
        <v/>
      </c>
      <c r="T864" s="93" t="str">
        <f>IF(ISNUMBER('Форма 1'!AN864),INDEX('Предельники 2022'!$C$4:$X$28,MATCH('Форма 1'!$G864,'Предельники 2022'!$B$4:$B$28,0),MATCH(T$5,'Предельники 2022'!$C$3:$X$3,0)),"")</f>
        <v/>
      </c>
      <c r="U864" s="93" t="str">
        <f>IF(ISNUMBER('Форма 1'!AO864),INDEX('Предельники 2022'!$C$4:$X$28,MATCH('Форма 1'!$G864,'Предельники 2022'!$B$4:$B$28,0),MATCH(U$5,'Предельники 2022'!$C$3:$X$3,0)),"")</f>
        <v/>
      </c>
      <c r="V864" s="93" t="str">
        <f>IF(ISNUMBER('Форма 1'!AP864),INDEX('Предельники 2022'!$C$4:$X$28,MATCH('Форма 1'!$G864,'Предельники 2022'!$B$4:$B$28,0),MATCH(V$5,'Предельники 2022'!$C$3:$X$3,0)),"")</f>
        <v/>
      </c>
      <c r="W864" s="93" t="str">
        <f>IF(ISNUMBER('Форма 1'!AQ864),INDEX('Предельники 2022'!$C$4:$X$28,MATCH('Форма 1'!$G864,'Предельники 2022'!$B$4:$B$28,0),MATCH(W$5,'Предельники 2022'!$C$3:$X$3,0)),"")</f>
        <v/>
      </c>
      <c r="X864" s="30" t="str">
        <f>IF(ISNUMBER('Форма 1'!AR864),ROUND('Форма 1'!$I864*VLOOKUP('Форма 1'!$G864,'Предельники 2022'!$B$4:$X$28,'Форма 1'!AR$7),2),"")</f>
        <v/>
      </c>
      <c r="Y864" s="30" t="str">
        <f>IF(ISNUMBER('Форма 1'!AS864),ROUND('Форма 1'!$I864*VLOOKUP('Форма 1'!$G864,'Предельники 2022'!$B$4:$X$28,'Форма 1'!AS$7),2),"")</f>
        <v/>
      </c>
      <c r="Z864" s="30" t="str">
        <f>IF(ISNUMBER('Форма 1'!AT864),ROUND('Форма 1'!$I864*VLOOKUP('Форма 1'!$G864,'Предельники 2022'!$B$4:$X$28,'Форма 1'!AT$7),2),"")</f>
        <v/>
      </c>
      <c r="AA864" s="32"/>
      <c r="AB864" s="128">
        <f>'Форма 1'!T864</f>
        <v>46022</v>
      </c>
      <c r="AC864" s="130" t="str">
        <f>'Форма 1'!U864</f>
        <v>СС</v>
      </c>
    </row>
    <row r="865" spans="1:29" x14ac:dyDescent="0.25">
      <c r="A865" s="28">
        <f t="shared" si="137"/>
        <v>21</v>
      </c>
      <c r="B865" s="74" t="str">
        <f>IF(ISBLANK('Форма 1'!B865),"",'Форма 1'!B865)</f>
        <v>Чусовской городской округ Пермского края</v>
      </c>
      <c r="C865" s="87" t="s">
        <v>556</v>
      </c>
      <c r="D865" s="29">
        <f>IF(ISBLANK(C865),"Введите адрес",IF(C865='Форма 1'!C865,SUM(E865:K865,M865:S865,Форма2[[#This Row],[19]:[22]]),"Ошибка в адресе!"))</f>
        <v>22335576.41</v>
      </c>
      <c r="E865" s="30" t="str">
        <f>IF(ISNUMBER('Форма 1'!Z865),ROUND('Форма 1'!$I865*VLOOKUP('Форма 1'!$G865,'Предельники 2022'!$B$4:$X$28,'Форма 1'!Z$7),2),"")</f>
        <v/>
      </c>
      <c r="F865" s="30" t="str">
        <f>IF(ISNUMBER('Форма 1'!AA865),ROUND('Форма 1'!$I865*VLOOKUP('Форма 1'!$G865,'Предельники 2022'!$B$4:$X$28,'Форма 1'!AA$7),2),"")</f>
        <v/>
      </c>
      <c r="G865" s="30" t="str">
        <f>IF(ISNUMBER('Форма 1'!AB865),ROUND('Форма 1'!$I865*VLOOKUP('Форма 1'!$G865,'Предельники 2022'!$B$4:$X$28,'Форма 1'!AB$7),2),"")</f>
        <v/>
      </c>
      <c r="H865" s="30" t="str">
        <f>IF(ISNUMBER('Форма 1'!AC865),ROUND('Форма 1'!$I865*VLOOKUP('Форма 1'!$G865,'Предельники 2022'!$B$4:$X$28,'Форма 1'!AC$7),2),"")</f>
        <v/>
      </c>
      <c r="I865" s="30" t="str">
        <f>IF(ISNUMBER('Форма 1'!AD865),ROUND('Форма 1'!$I865*VLOOKUP('Форма 1'!$G865,'Предельники 2022'!$B$4:$X$28,'Форма 1'!AD$7),2),"")</f>
        <v/>
      </c>
      <c r="J865" s="30" t="str">
        <f>IF(ISNUMBER('Форма 1'!AE865),ROUND('Форма 1'!$I865*VLOOKUP('Форма 1'!$G865,'Предельники 2022'!$B$4:$X$28,'Форма 1'!AE$7),2),"")</f>
        <v/>
      </c>
      <c r="K865" s="30" t="str">
        <f>IF(ISNUMBER('Форма 1'!AF865),ROUND('Форма 1'!$I865*VLOOKUP('Форма 1'!$G865,'Предельники 2022'!$B$4:$X$28,'Форма 1'!AF$7),2),"")</f>
        <v/>
      </c>
      <c r="L865" s="31" t="str">
        <f>IF(ISBLANK('Форма 1'!AG865),"",'Форма 1'!AG865)</f>
        <v/>
      </c>
      <c r="M865" s="32" t="str">
        <f>IF(ISBLANK('Форма 1'!AH865),"",'Форма 1'!AH865)</f>
        <v/>
      </c>
      <c r="N865" s="30" t="str">
        <f>IF(ISNUMBER('Форма 1'!AI865),ROUND('Форма 1'!$I865*VLOOKUP('Форма 1'!$G865,'Предельники 2022'!$B$4:$X$28,'Форма 1'!AI$7),2),"")</f>
        <v/>
      </c>
      <c r="O865" s="30">
        <f>IF(ISNUMBER('Форма 1'!AJ865),ROUND('Форма 1'!$I865*VLOOKUP('Форма 1'!$G865,'Предельники 2022'!$B$4:$X$28,'Форма 1'!AJ$7),2),"")</f>
        <v>22335576.41</v>
      </c>
      <c r="P865" s="30" t="str">
        <f>IF(ISNUMBER('Форма 1'!AK865),ROUND('Форма 1'!$I865*VLOOKUP('Форма 1'!$G865,'Предельники 2022'!$B$4:$X$28,'Форма 1'!AK$7),2),"")</f>
        <v/>
      </c>
      <c r="Q865" s="30" t="str">
        <f>IF(ISNUMBER('Форма 1'!AL865),ROUND('Форма 1'!$I865*VLOOKUP('Форма 1'!$G865,'Предельники 2022'!$B$4:$X$28,'Форма 1'!AL$7),2),"")</f>
        <v/>
      </c>
      <c r="R865" s="30" t="str">
        <f>IF(ISNUMBER('Форма 1'!AM865),ROUND('Форма 1'!$I865*VLOOKUP('Форма 1'!$G865,'Предельники 2022'!$B$4:$X$28,'Форма 1'!AM$7),2),"")</f>
        <v/>
      </c>
      <c r="S865" s="93" t="str">
        <f t="shared" si="138"/>
        <v/>
      </c>
      <c r="T865" s="93" t="str">
        <f>IF(ISNUMBER('Форма 1'!AN865),INDEX('Предельники 2022'!$C$4:$X$28,MATCH('Форма 1'!$G865,'Предельники 2022'!$B$4:$B$28,0),MATCH(T$5,'Предельники 2022'!$C$3:$X$3,0)),"")</f>
        <v/>
      </c>
      <c r="U865" s="93" t="str">
        <f>IF(ISNUMBER('Форма 1'!AO865),INDEX('Предельники 2022'!$C$4:$X$28,MATCH('Форма 1'!$G865,'Предельники 2022'!$B$4:$B$28,0),MATCH(U$5,'Предельники 2022'!$C$3:$X$3,0)),"")</f>
        <v/>
      </c>
      <c r="V865" s="93" t="str">
        <f>IF(ISNUMBER('Форма 1'!AP865),INDEX('Предельники 2022'!$C$4:$X$28,MATCH('Форма 1'!$G865,'Предельники 2022'!$B$4:$B$28,0),MATCH(V$5,'Предельники 2022'!$C$3:$X$3,0)),"")</f>
        <v/>
      </c>
      <c r="W865" s="93" t="str">
        <f>IF(ISNUMBER('Форма 1'!AQ865),INDEX('Предельники 2022'!$C$4:$X$28,MATCH('Форма 1'!$G865,'Предельники 2022'!$B$4:$B$28,0),MATCH(W$5,'Предельники 2022'!$C$3:$X$3,0)),"")</f>
        <v/>
      </c>
      <c r="X865" s="30" t="str">
        <f>IF(ISNUMBER('Форма 1'!AR865),ROUND('Форма 1'!$I865*VLOOKUP('Форма 1'!$G865,'Предельники 2022'!$B$4:$X$28,'Форма 1'!AR$7),2),"")</f>
        <v/>
      </c>
      <c r="Y865" s="30" t="str">
        <f>IF(ISNUMBER('Форма 1'!AS865),ROUND('Форма 1'!$I865*VLOOKUP('Форма 1'!$G865,'Предельники 2022'!$B$4:$X$28,'Форма 1'!AS$7),2),"")</f>
        <v/>
      </c>
      <c r="Z865" s="30" t="str">
        <f>IF(ISNUMBER('Форма 1'!AT865),ROUND('Форма 1'!$I865*VLOOKUP('Форма 1'!$G865,'Предельники 2022'!$B$4:$X$28,'Форма 1'!AT$7),2),"")</f>
        <v/>
      </c>
      <c r="AA865" s="32"/>
      <c r="AB865" s="128">
        <f>'Форма 1'!T865</f>
        <v>46022</v>
      </c>
      <c r="AC865" s="130" t="str">
        <f>'Форма 1'!U865</f>
        <v>СС</v>
      </c>
    </row>
    <row r="866" spans="1:29" x14ac:dyDescent="0.25">
      <c r="A866" s="28">
        <f t="shared" si="137"/>
        <v>22</v>
      </c>
      <c r="B866" s="74" t="str">
        <f>IF(ISBLANK('Форма 1'!B866),"",'Форма 1'!B866)</f>
        <v>Чусовской городской округ Пермского края</v>
      </c>
      <c r="C866" s="87" t="s">
        <v>535</v>
      </c>
      <c r="D866" s="29">
        <f>IF(ISBLANK(C866),"Введите адрес",IF(C866='Форма 1'!C866,SUM(E866:K866,M866:S866,Форма2[[#This Row],[19]:[22]]),"Ошибка в адресе!"))</f>
        <v>4113500.66</v>
      </c>
      <c r="E866" s="30" t="str">
        <f>IF(ISNUMBER('Форма 1'!Z866),ROUND('Форма 1'!$I866*VLOOKUP('Форма 1'!$G866,'Предельники 2022'!$B$4:$X$28,'Форма 1'!Z$7),2),"")</f>
        <v/>
      </c>
      <c r="F866" s="30" t="str">
        <f>IF(ISNUMBER('Форма 1'!AA866),ROUND('Форма 1'!$I866*VLOOKUP('Форма 1'!$G866,'Предельники 2022'!$B$4:$X$28,'Форма 1'!AA$7),2),"")</f>
        <v/>
      </c>
      <c r="G866" s="30" t="str">
        <f>IF(ISNUMBER('Форма 1'!AB866),ROUND('Форма 1'!$I866*VLOOKUP('Форма 1'!$G866,'Предельники 2022'!$B$4:$X$28,'Форма 1'!AB$7),2),"")</f>
        <v/>
      </c>
      <c r="H866" s="30" t="str">
        <f>IF(ISNUMBER('Форма 1'!AC866),ROUND('Форма 1'!$I866*VLOOKUP('Форма 1'!$G866,'Предельники 2022'!$B$4:$X$28,'Форма 1'!AC$7),2),"")</f>
        <v/>
      </c>
      <c r="I866" s="30" t="str">
        <f>IF(ISNUMBER('Форма 1'!AD866),ROUND('Форма 1'!$I866*VLOOKUP('Форма 1'!$G866,'Предельники 2022'!$B$4:$X$28,'Форма 1'!AD$7),2),"")</f>
        <v/>
      </c>
      <c r="J866" s="30" t="str">
        <f>IF(ISNUMBER('Форма 1'!AE866),ROUND('Форма 1'!$I866*VLOOKUP('Форма 1'!$G866,'Предельники 2022'!$B$4:$X$28,'Форма 1'!AE$7),2),"")</f>
        <v/>
      </c>
      <c r="K866" s="30" t="str">
        <f>IF(ISNUMBER('Форма 1'!AF866),ROUND('Форма 1'!$I866*VLOOKUP('Форма 1'!$G866,'Предельники 2022'!$B$4:$X$28,'Форма 1'!AF$7),2),"")</f>
        <v/>
      </c>
      <c r="L866" s="31" t="str">
        <f>IF(ISBLANK('Форма 1'!AG866),"",'Форма 1'!AG866)</f>
        <v/>
      </c>
      <c r="M866" s="32" t="str">
        <f>IF(ISBLANK('Форма 1'!AH866),"",'Форма 1'!AH866)</f>
        <v/>
      </c>
      <c r="N866" s="30">
        <f>IF(ISNUMBER('Форма 1'!AI866),ROUND('Форма 1'!$I866*VLOOKUP('Форма 1'!$G866,'Предельники 2022'!$B$4:$X$28,'Форма 1'!AI$7),2),"")</f>
        <v>4113500.66</v>
      </c>
      <c r="O866" s="30" t="str">
        <f>IF(ISNUMBER('Форма 1'!AJ866),ROUND('Форма 1'!$I866*VLOOKUP('Форма 1'!$G866,'Предельники 2022'!$B$4:$X$28,'Форма 1'!AJ$7),2),"")</f>
        <v/>
      </c>
      <c r="P866" s="30" t="str">
        <f>IF(ISNUMBER('Форма 1'!AK866),ROUND('Форма 1'!$I866*VLOOKUP('Форма 1'!$G866,'Предельники 2022'!$B$4:$X$28,'Форма 1'!AK$7),2),"")</f>
        <v/>
      </c>
      <c r="Q866" s="30" t="str">
        <f>IF(ISNUMBER('Форма 1'!AL866),ROUND('Форма 1'!$I866*VLOOKUP('Форма 1'!$G866,'Предельники 2022'!$B$4:$X$28,'Форма 1'!AL$7),2),"")</f>
        <v/>
      </c>
      <c r="R866" s="30" t="str">
        <f>IF(ISNUMBER('Форма 1'!AM866),ROUND('Форма 1'!$I866*VLOOKUP('Форма 1'!$G866,'Предельники 2022'!$B$4:$X$28,'Форма 1'!AM$7),2),"")</f>
        <v/>
      </c>
      <c r="S866" s="93" t="str">
        <f t="shared" si="138"/>
        <v/>
      </c>
      <c r="T866" s="93" t="str">
        <f>IF(ISNUMBER('Форма 1'!AN866),INDEX('Предельники 2022'!$C$4:$X$28,MATCH('Форма 1'!$G866,'Предельники 2022'!$B$4:$B$28,0),MATCH(T$5,'Предельники 2022'!$C$3:$X$3,0)),"")</f>
        <v/>
      </c>
      <c r="U866" s="93" t="str">
        <f>IF(ISNUMBER('Форма 1'!AO866),INDEX('Предельники 2022'!$C$4:$X$28,MATCH('Форма 1'!$G866,'Предельники 2022'!$B$4:$B$28,0),MATCH(U$5,'Предельники 2022'!$C$3:$X$3,0)),"")</f>
        <v/>
      </c>
      <c r="V866" s="93" t="str">
        <f>IF(ISNUMBER('Форма 1'!AP866),INDEX('Предельники 2022'!$C$4:$X$28,MATCH('Форма 1'!$G866,'Предельники 2022'!$B$4:$B$28,0),MATCH(V$5,'Предельники 2022'!$C$3:$X$3,0)),"")</f>
        <v/>
      </c>
      <c r="W866" s="93" t="str">
        <f>IF(ISNUMBER('Форма 1'!AQ866),INDEX('Предельники 2022'!$C$4:$X$28,MATCH('Форма 1'!$G866,'Предельники 2022'!$B$4:$B$28,0),MATCH(W$5,'Предельники 2022'!$C$3:$X$3,0)),"")</f>
        <v/>
      </c>
      <c r="X866" s="30" t="str">
        <f>IF(ISNUMBER('Форма 1'!AR866),ROUND('Форма 1'!$I866*VLOOKUP('Форма 1'!$G866,'Предельники 2022'!$B$4:$X$28,'Форма 1'!AR$7),2),"")</f>
        <v/>
      </c>
      <c r="Y866" s="30" t="str">
        <f>IF(ISNUMBER('Форма 1'!AS866),ROUND('Форма 1'!$I866*VLOOKUP('Форма 1'!$G866,'Предельники 2022'!$B$4:$X$28,'Форма 1'!AS$7),2),"")</f>
        <v/>
      </c>
      <c r="Z866" s="30" t="str">
        <f>IF(ISNUMBER('Форма 1'!AT866),ROUND('Форма 1'!$I866*VLOOKUP('Форма 1'!$G866,'Предельники 2022'!$B$4:$X$28,'Форма 1'!AT$7),2),"")</f>
        <v/>
      </c>
      <c r="AA866" s="32"/>
      <c r="AB866" s="128">
        <f>'Форма 1'!T866</f>
        <v>46022</v>
      </c>
      <c r="AC866" s="130" t="str">
        <f>'Форма 1'!U866</f>
        <v>РО</v>
      </c>
    </row>
    <row r="867" spans="1:29" x14ac:dyDescent="0.25">
      <c r="A867" s="28">
        <f t="shared" si="137"/>
        <v>23</v>
      </c>
      <c r="B867" s="74" t="str">
        <f>IF(ISBLANK('Форма 1'!B867),"",'Форма 1'!B867)</f>
        <v>Чусовской городской округ Пермского края</v>
      </c>
      <c r="C867" s="87" t="s">
        <v>536</v>
      </c>
      <c r="D867" s="29">
        <f>IF(ISBLANK(C867),"Введите адрес",IF(C867='Форма 1'!C867,SUM(E867:K867,M867:S867,Форма2[[#This Row],[19]:[22]]),"Ошибка в адресе!"))</f>
        <v>14586450.93</v>
      </c>
      <c r="E867" s="30" t="str">
        <f>IF(ISNUMBER('Форма 1'!Z867),ROUND('Форма 1'!$I867*VLOOKUP('Форма 1'!$G867,'Предельники 2022'!$B$4:$X$28,'Форма 1'!Z$7),2),"")</f>
        <v/>
      </c>
      <c r="F867" s="30" t="str">
        <f>IF(ISNUMBER('Форма 1'!AA867),ROUND('Форма 1'!$I867*VLOOKUP('Форма 1'!$G867,'Предельники 2022'!$B$4:$X$28,'Форма 1'!AA$7),2),"")</f>
        <v/>
      </c>
      <c r="G867" s="30" t="str">
        <f>IF(ISNUMBER('Форма 1'!AB867),ROUND('Форма 1'!$I867*VLOOKUP('Форма 1'!$G867,'Предельники 2022'!$B$4:$X$28,'Форма 1'!AB$7),2),"")</f>
        <v/>
      </c>
      <c r="H867" s="30" t="str">
        <f>IF(ISNUMBER('Форма 1'!AC867),ROUND('Форма 1'!$I867*VLOOKUP('Форма 1'!$G867,'Предельники 2022'!$B$4:$X$28,'Форма 1'!AC$7),2),"")</f>
        <v/>
      </c>
      <c r="I867" s="30" t="str">
        <f>IF(ISNUMBER('Форма 1'!AD867),ROUND('Форма 1'!$I867*VLOOKUP('Форма 1'!$G867,'Предельники 2022'!$B$4:$X$28,'Форма 1'!AD$7),2),"")</f>
        <v/>
      </c>
      <c r="J867" s="30" t="str">
        <f>IF(ISNUMBER('Форма 1'!AE867),ROUND('Форма 1'!$I867*VLOOKUP('Форма 1'!$G867,'Предельники 2022'!$B$4:$X$28,'Форма 1'!AE$7),2),"")</f>
        <v/>
      </c>
      <c r="K867" s="30" t="str">
        <f>IF(ISNUMBER('Форма 1'!AF867),ROUND('Форма 1'!$I867*VLOOKUP('Форма 1'!$G867,'Предельники 2022'!$B$4:$X$28,'Форма 1'!AF$7),2),"")</f>
        <v/>
      </c>
      <c r="L867" s="31" t="str">
        <f>IF(ISBLANK('Форма 1'!AG867),"",'Форма 1'!AG867)</f>
        <v/>
      </c>
      <c r="M867" s="32" t="str">
        <f>IF(ISBLANK('Форма 1'!AH867),"",'Форма 1'!AH867)</f>
        <v/>
      </c>
      <c r="N867" s="30">
        <f>IF(ISNUMBER('Форма 1'!AI867),ROUND('Форма 1'!$I867*VLOOKUP('Форма 1'!$G867,'Предельники 2022'!$B$4:$X$28,'Форма 1'!AI$7),2),"")</f>
        <v>14586450.93</v>
      </c>
      <c r="O867" s="30" t="str">
        <f>IF(ISNUMBER('Форма 1'!AJ867),ROUND('Форма 1'!$I867*VLOOKUP('Форма 1'!$G867,'Предельники 2022'!$B$4:$X$28,'Форма 1'!AJ$7),2),"")</f>
        <v/>
      </c>
      <c r="P867" s="30" t="str">
        <f>IF(ISNUMBER('Форма 1'!AK867),ROUND('Форма 1'!$I867*VLOOKUP('Форма 1'!$G867,'Предельники 2022'!$B$4:$X$28,'Форма 1'!AK$7),2),"")</f>
        <v/>
      </c>
      <c r="Q867" s="30" t="str">
        <f>IF(ISNUMBER('Форма 1'!AL867),ROUND('Форма 1'!$I867*VLOOKUP('Форма 1'!$G867,'Предельники 2022'!$B$4:$X$28,'Форма 1'!AL$7),2),"")</f>
        <v/>
      </c>
      <c r="R867" s="30" t="str">
        <f>IF(ISNUMBER('Форма 1'!AM867),ROUND('Форма 1'!$I867*VLOOKUP('Форма 1'!$G867,'Предельники 2022'!$B$4:$X$28,'Форма 1'!AM$7),2),"")</f>
        <v/>
      </c>
      <c r="S867" s="93" t="str">
        <f t="shared" si="138"/>
        <v/>
      </c>
      <c r="T867" s="93" t="str">
        <f>IF(ISNUMBER('Форма 1'!AN867),INDEX('Предельники 2022'!$C$4:$X$28,MATCH('Форма 1'!$G867,'Предельники 2022'!$B$4:$B$28,0),MATCH(T$5,'Предельники 2022'!$C$3:$X$3,0)),"")</f>
        <v/>
      </c>
      <c r="U867" s="93" t="str">
        <f>IF(ISNUMBER('Форма 1'!AO867),INDEX('Предельники 2022'!$C$4:$X$28,MATCH('Форма 1'!$G867,'Предельники 2022'!$B$4:$B$28,0),MATCH(U$5,'Предельники 2022'!$C$3:$X$3,0)),"")</f>
        <v/>
      </c>
      <c r="V867" s="93" t="str">
        <f>IF(ISNUMBER('Форма 1'!AP867),INDEX('Предельники 2022'!$C$4:$X$28,MATCH('Форма 1'!$G867,'Предельники 2022'!$B$4:$B$28,0),MATCH(V$5,'Предельники 2022'!$C$3:$X$3,0)),"")</f>
        <v/>
      </c>
      <c r="W867" s="93" t="str">
        <f>IF(ISNUMBER('Форма 1'!AQ867),INDEX('Предельники 2022'!$C$4:$X$28,MATCH('Форма 1'!$G867,'Предельники 2022'!$B$4:$B$28,0),MATCH(W$5,'Предельники 2022'!$C$3:$X$3,0)),"")</f>
        <v/>
      </c>
      <c r="X867" s="30" t="str">
        <f>IF(ISNUMBER('Форма 1'!AR867),ROUND('Форма 1'!$I867*VLOOKUP('Форма 1'!$G867,'Предельники 2022'!$B$4:$X$28,'Форма 1'!AR$7),2),"")</f>
        <v/>
      </c>
      <c r="Y867" s="30" t="str">
        <f>IF(ISNUMBER('Форма 1'!AS867),ROUND('Форма 1'!$I867*VLOOKUP('Форма 1'!$G867,'Предельники 2022'!$B$4:$X$28,'Форма 1'!AS$7),2),"")</f>
        <v/>
      </c>
      <c r="Z867" s="30" t="str">
        <f>IF(ISNUMBER('Форма 1'!AT867),ROUND('Форма 1'!$I867*VLOOKUP('Форма 1'!$G867,'Предельники 2022'!$B$4:$X$28,'Форма 1'!AT$7),2),"")</f>
        <v/>
      </c>
      <c r="AA867" s="32"/>
      <c r="AB867" s="128">
        <f>'Форма 1'!T867</f>
        <v>46022</v>
      </c>
      <c r="AC867" s="130" t="str">
        <f>'Форма 1'!U867</f>
        <v>СС</v>
      </c>
    </row>
    <row r="868" spans="1:29" x14ac:dyDescent="0.25">
      <c r="A868" s="28">
        <f t="shared" si="137"/>
        <v>24</v>
      </c>
      <c r="B868" s="74" t="str">
        <f>IF(ISBLANK('Форма 1'!B868),"",'Форма 1'!B868)</f>
        <v>Чусовской городской округ Пермского края</v>
      </c>
      <c r="C868" s="87" t="s">
        <v>537</v>
      </c>
      <c r="D868" s="29">
        <f>IF(ISBLANK(C868),"Введите адрес",IF(C868='Форма 1'!C868,SUM(E868:K868,M868:S868,Форма2[[#This Row],[19]:[22]]),"Ошибка в адресе!"))</f>
        <v>7063771.1200000001</v>
      </c>
      <c r="E868" s="30" t="str">
        <f>IF(ISNUMBER('Форма 1'!Z868),ROUND('Форма 1'!$I868*VLOOKUP('Форма 1'!$G868,'Предельники 2022'!$B$4:$X$28,'Форма 1'!Z$7),2),"")</f>
        <v/>
      </c>
      <c r="F868" s="30" t="str">
        <f>IF(ISNUMBER('Форма 1'!AA868),ROUND('Форма 1'!$I868*VLOOKUP('Форма 1'!$G868,'Предельники 2022'!$B$4:$X$28,'Форма 1'!AA$7),2),"")</f>
        <v/>
      </c>
      <c r="G868" s="30" t="str">
        <f>IF(ISNUMBER('Форма 1'!AB868),ROUND('Форма 1'!$I868*VLOOKUP('Форма 1'!$G868,'Предельники 2022'!$B$4:$X$28,'Форма 1'!AB$7),2),"")</f>
        <v/>
      </c>
      <c r="H868" s="30" t="str">
        <f>IF(ISNUMBER('Форма 1'!AC868),ROUND('Форма 1'!$I868*VLOOKUP('Форма 1'!$G868,'Предельники 2022'!$B$4:$X$28,'Форма 1'!AC$7),2),"")</f>
        <v/>
      </c>
      <c r="I868" s="30" t="str">
        <f>IF(ISNUMBER('Форма 1'!AD868),ROUND('Форма 1'!$I868*VLOOKUP('Форма 1'!$G868,'Предельники 2022'!$B$4:$X$28,'Форма 1'!AD$7),2),"")</f>
        <v/>
      </c>
      <c r="J868" s="30" t="str">
        <f>IF(ISNUMBER('Форма 1'!AE868),ROUND('Форма 1'!$I868*VLOOKUP('Форма 1'!$G868,'Предельники 2022'!$B$4:$X$28,'Форма 1'!AE$7),2),"")</f>
        <v/>
      </c>
      <c r="K868" s="30" t="str">
        <f>IF(ISNUMBER('Форма 1'!AF868),ROUND('Форма 1'!$I868*VLOOKUP('Форма 1'!$G868,'Предельники 2022'!$B$4:$X$28,'Форма 1'!AF$7),2),"")</f>
        <v/>
      </c>
      <c r="L868" s="31" t="str">
        <f>IF(ISBLANK('Форма 1'!AG868),"",'Форма 1'!AG868)</f>
        <v/>
      </c>
      <c r="M868" s="32" t="str">
        <f>IF(ISBLANK('Форма 1'!AH868),"",'Форма 1'!AH868)</f>
        <v/>
      </c>
      <c r="N868" s="30">
        <f>IF(ISNUMBER('Форма 1'!AI868),ROUND('Форма 1'!$I868*VLOOKUP('Форма 1'!$G868,'Предельники 2022'!$B$4:$X$28,'Форма 1'!AI$7),2),"")</f>
        <v>7063771.1200000001</v>
      </c>
      <c r="O868" s="30" t="str">
        <f>IF(ISNUMBER('Форма 1'!AJ868),ROUND('Форма 1'!$I868*VLOOKUP('Форма 1'!$G868,'Предельники 2022'!$B$4:$X$28,'Форма 1'!AJ$7),2),"")</f>
        <v/>
      </c>
      <c r="P868" s="30" t="str">
        <f>IF(ISNUMBER('Форма 1'!AK868),ROUND('Форма 1'!$I868*VLOOKUP('Форма 1'!$G868,'Предельники 2022'!$B$4:$X$28,'Форма 1'!AK$7),2),"")</f>
        <v/>
      </c>
      <c r="Q868" s="30" t="str">
        <f>IF(ISNUMBER('Форма 1'!AL868),ROUND('Форма 1'!$I868*VLOOKUP('Форма 1'!$G868,'Предельники 2022'!$B$4:$X$28,'Форма 1'!AL$7),2),"")</f>
        <v/>
      </c>
      <c r="R868" s="30" t="str">
        <f>IF(ISNUMBER('Форма 1'!AM868),ROUND('Форма 1'!$I868*VLOOKUP('Форма 1'!$G868,'Предельники 2022'!$B$4:$X$28,'Форма 1'!AM$7),2),"")</f>
        <v/>
      </c>
      <c r="S868" s="93" t="str">
        <f t="shared" si="138"/>
        <v/>
      </c>
      <c r="T868" s="93" t="str">
        <f>IF(ISNUMBER('Форма 1'!AN868),INDEX('Предельники 2022'!$C$4:$X$28,MATCH('Форма 1'!$G868,'Предельники 2022'!$B$4:$B$28,0),MATCH(T$5,'Предельники 2022'!$C$3:$X$3,0)),"")</f>
        <v/>
      </c>
      <c r="U868" s="93" t="str">
        <f>IF(ISNUMBER('Форма 1'!AO868),INDEX('Предельники 2022'!$C$4:$X$28,MATCH('Форма 1'!$G868,'Предельники 2022'!$B$4:$B$28,0),MATCH(U$5,'Предельники 2022'!$C$3:$X$3,0)),"")</f>
        <v/>
      </c>
      <c r="V868" s="93" t="str">
        <f>IF(ISNUMBER('Форма 1'!AP868),INDEX('Предельники 2022'!$C$4:$X$28,MATCH('Форма 1'!$G868,'Предельники 2022'!$B$4:$B$28,0),MATCH(V$5,'Предельники 2022'!$C$3:$X$3,0)),"")</f>
        <v/>
      </c>
      <c r="W868" s="93" t="str">
        <f>IF(ISNUMBER('Форма 1'!AQ868),INDEX('Предельники 2022'!$C$4:$X$28,MATCH('Форма 1'!$G868,'Предельники 2022'!$B$4:$B$28,0),MATCH(W$5,'Предельники 2022'!$C$3:$X$3,0)),"")</f>
        <v/>
      </c>
      <c r="X868" s="30" t="str">
        <f>IF(ISNUMBER('Форма 1'!AR868),ROUND('Форма 1'!$I868*VLOOKUP('Форма 1'!$G868,'Предельники 2022'!$B$4:$X$28,'Форма 1'!AR$7),2),"")</f>
        <v/>
      </c>
      <c r="Y868" s="30" t="str">
        <f>IF(ISNUMBER('Форма 1'!AS868),ROUND('Форма 1'!$I868*VLOOKUP('Форма 1'!$G868,'Предельники 2022'!$B$4:$X$28,'Форма 1'!AS$7),2),"")</f>
        <v/>
      </c>
      <c r="Z868" s="30" t="str">
        <f>IF(ISNUMBER('Форма 1'!AT868),ROUND('Форма 1'!$I868*VLOOKUP('Форма 1'!$G868,'Предельники 2022'!$B$4:$X$28,'Форма 1'!AT$7),2),"")</f>
        <v/>
      </c>
      <c r="AA868" s="32"/>
      <c r="AB868" s="128">
        <f>'Форма 1'!T868</f>
        <v>46022</v>
      </c>
      <c r="AC868" s="130" t="str">
        <f>'Форма 1'!U868</f>
        <v>СС</v>
      </c>
    </row>
    <row r="869" spans="1:29" x14ac:dyDescent="0.25">
      <c r="A869" s="28">
        <f t="shared" si="137"/>
        <v>25</v>
      </c>
      <c r="B869" s="74" t="str">
        <f>IF(ISBLANK('Форма 1'!B869),"",'Форма 1'!B869)</f>
        <v>Чусовской городской округ Пермского края</v>
      </c>
      <c r="C869" s="87" t="s">
        <v>538</v>
      </c>
      <c r="D869" s="29">
        <f>IF(ISBLANK(C869),"Введите адрес",IF(C869='Форма 1'!C869,SUM(E869:K869,M869:S869,Форма2[[#This Row],[19]:[22]]),"Ошибка в адресе!"))</f>
        <v>14429728.43</v>
      </c>
      <c r="E869" s="30" t="str">
        <f>IF(ISNUMBER('Форма 1'!Z869),ROUND('Форма 1'!$I869*VLOOKUP('Форма 1'!$G869,'Предельники 2022'!$B$4:$X$28,'Форма 1'!Z$7),2),"")</f>
        <v/>
      </c>
      <c r="F869" s="30" t="str">
        <f>IF(ISNUMBER('Форма 1'!AA869),ROUND('Форма 1'!$I869*VLOOKUP('Форма 1'!$G869,'Предельники 2022'!$B$4:$X$28,'Форма 1'!AA$7),2),"")</f>
        <v/>
      </c>
      <c r="G869" s="30" t="str">
        <f>IF(ISNUMBER('Форма 1'!AB869),ROUND('Форма 1'!$I869*VLOOKUP('Форма 1'!$G869,'Предельники 2022'!$B$4:$X$28,'Форма 1'!AB$7),2),"")</f>
        <v/>
      </c>
      <c r="H869" s="30" t="str">
        <f>IF(ISNUMBER('Форма 1'!AC869),ROUND('Форма 1'!$I869*VLOOKUP('Форма 1'!$G869,'Предельники 2022'!$B$4:$X$28,'Форма 1'!AC$7),2),"")</f>
        <v/>
      </c>
      <c r="I869" s="30" t="str">
        <f>IF(ISNUMBER('Форма 1'!AD869),ROUND('Форма 1'!$I869*VLOOKUP('Форма 1'!$G869,'Предельники 2022'!$B$4:$X$28,'Форма 1'!AD$7),2),"")</f>
        <v/>
      </c>
      <c r="J869" s="30" t="str">
        <f>IF(ISNUMBER('Форма 1'!AE869),ROUND('Форма 1'!$I869*VLOOKUP('Форма 1'!$G869,'Предельники 2022'!$B$4:$X$28,'Форма 1'!AE$7),2),"")</f>
        <v/>
      </c>
      <c r="K869" s="30" t="str">
        <f>IF(ISNUMBER('Форма 1'!AF869),ROUND('Форма 1'!$I869*VLOOKUP('Форма 1'!$G869,'Предельники 2022'!$B$4:$X$28,'Форма 1'!AF$7),2),"")</f>
        <v/>
      </c>
      <c r="L869" s="31" t="str">
        <f>IF(ISBLANK('Форма 1'!AG869),"",'Форма 1'!AG869)</f>
        <v/>
      </c>
      <c r="M869" s="32" t="str">
        <f>IF(ISBLANK('Форма 1'!AH869),"",'Форма 1'!AH869)</f>
        <v/>
      </c>
      <c r="N869" s="30">
        <f>IF(ISNUMBER('Форма 1'!AI869),ROUND('Форма 1'!$I869*VLOOKUP('Форма 1'!$G869,'Предельники 2022'!$B$4:$X$28,'Форма 1'!AI$7),2),"")</f>
        <v>14429728.43</v>
      </c>
      <c r="O869" s="30" t="str">
        <f>IF(ISNUMBER('Форма 1'!AJ869),ROUND('Форма 1'!$I869*VLOOKUP('Форма 1'!$G869,'Предельники 2022'!$B$4:$X$28,'Форма 1'!AJ$7),2),"")</f>
        <v/>
      </c>
      <c r="P869" s="30" t="str">
        <f>IF(ISNUMBER('Форма 1'!AK869),ROUND('Форма 1'!$I869*VLOOKUP('Форма 1'!$G869,'Предельники 2022'!$B$4:$X$28,'Форма 1'!AK$7),2),"")</f>
        <v/>
      </c>
      <c r="Q869" s="30" t="str">
        <f>IF(ISNUMBER('Форма 1'!AL869),ROUND('Форма 1'!$I869*VLOOKUP('Форма 1'!$G869,'Предельники 2022'!$B$4:$X$28,'Форма 1'!AL$7),2),"")</f>
        <v/>
      </c>
      <c r="R869" s="30" t="str">
        <f>IF(ISNUMBER('Форма 1'!AM869),ROUND('Форма 1'!$I869*VLOOKUP('Форма 1'!$G869,'Предельники 2022'!$B$4:$X$28,'Форма 1'!AM$7),2),"")</f>
        <v/>
      </c>
      <c r="S869" s="93" t="str">
        <f t="shared" si="138"/>
        <v/>
      </c>
      <c r="T869" s="93" t="str">
        <f>IF(ISNUMBER('Форма 1'!AN869),INDEX('Предельники 2022'!$C$4:$X$28,MATCH('Форма 1'!$G869,'Предельники 2022'!$B$4:$B$28,0),MATCH(T$5,'Предельники 2022'!$C$3:$X$3,0)),"")</f>
        <v/>
      </c>
      <c r="U869" s="93" t="str">
        <f>IF(ISNUMBER('Форма 1'!AO869),INDEX('Предельники 2022'!$C$4:$X$28,MATCH('Форма 1'!$G869,'Предельники 2022'!$B$4:$B$28,0),MATCH(U$5,'Предельники 2022'!$C$3:$X$3,0)),"")</f>
        <v/>
      </c>
      <c r="V869" s="93" t="str">
        <f>IF(ISNUMBER('Форма 1'!AP869),INDEX('Предельники 2022'!$C$4:$X$28,MATCH('Форма 1'!$G869,'Предельники 2022'!$B$4:$B$28,0),MATCH(V$5,'Предельники 2022'!$C$3:$X$3,0)),"")</f>
        <v/>
      </c>
      <c r="W869" s="93" t="str">
        <f>IF(ISNUMBER('Форма 1'!AQ869),INDEX('Предельники 2022'!$C$4:$X$28,MATCH('Форма 1'!$G869,'Предельники 2022'!$B$4:$B$28,0),MATCH(W$5,'Предельники 2022'!$C$3:$X$3,0)),"")</f>
        <v/>
      </c>
      <c r="X869" s="30" t="str">
        <f>IF(ISNUMBER('Форма 1'!AR869),ROUND('Форма 1'!$I869*VLOOKUP('Форма 1'!$G869,'Предельники 2022'!$B$4:$X$28,'Форма 1'!AR$7),2),"")</f>
        <v/>
      </c>
      <c r="Y869" s="30" t="str">
        <f>IF(ISNUMBER('Форма 1'!AS869),ROUND('Форма 1'!$I869*VLOOKUP('Форма 1'!$G869,'Предельники 2022'!$B$4:$X$28,'Форма 1'!AS$7),2),"")</f>
        <v/>
      </c>
      <c r="Z869" s="30" t="str">
        <f>IF(ISNUMBER('Форма 1'!AT869),ROUND('Форма 1'!$I869*VLOOKUP('Форма 1'!$G869,'Предельники 2022'!$B$4:$X$28,'Форма 1'!AT$7),2),"")</f>
        <v/>
      </c>
      <c r="AA869" s="32"/>
      <c r="AB869" s="128">
        <f>'Форма 1'!T869</f>
        <v>46022</v>
      </c>
      <c r="AC869" s="130" t="str">
        <f>'Форма 1'!U869</f>
        <v>СС</v>
      </c>
    </row>
    <row r="870" spans="1:29" x14ac:dyDescent="0.25">
      <c r="A870" s="28">
        <f t="shared" si="137"/>
        <v>26</v>
      </c>
      <c r="B870" s="74" t="str">
        <f>IF(ISBLANK('Форма 1'!B870),"",'Форма 1'!B870)</f>
        <v>Чусовской городской округ Пермского края</v>
      </c>
      <c r="C870" s="87" t="s">
        <v>539</v>
      </c>
      <c r="D870" s="29">
        <f>IF(ISBLANK(C870),"Введите адрес",IF(C870='Форма 1'!C870,SUM(E870:K870,M870:S870,Форма2[[#This Row],[19]:[22]]),"Ошибка в адресе!"))</f>
        <v>15535728.59</v>
      </c>
      <c r="E870" s="30" t="str">
        <f>IF(ISNUMBER('Форма 1'!Z870),ROUND('Форма 1'!$I870*VLOOKUP('Форма 1'!$G870,'Предельники 2022'!$B$4:$X$28,'Форма 1'!Z$7),2),"")</f>
        <v/>
      </c>
      <c r="F870" s="30" t="str">
        <f>IF(ISNUMBER('Форма 1'!AA870),ROUND('Форма 1'!$I870*VLOOKUP('Форма 1'!$G870,'Предельники 2022'!$B$4:$X$28,'Форма 1'!AA$7),2),"")</f>
        <v/>
      </c>
      <c r="G870" s="30" t="str">
        <f>IF(ISNUMBER('Форма 1'!AB870),ROUND('Форма 1'!$I870*VLOOKUP('Форма 1'!$G870,'Предельники 2022'!$B$4:$X$28,'Форма 1'!AB$7),2),"")</f>
        <v/>
      </c>
      <c r="H870" s="30" t="str">
        <f>IF(ISNUMBER('Форма 1'!AC870),ROUND('Форма 1'!$I870*VLOOKUP('Форма 1'!$G870,'Предельники 2022'!$B$4:$X$28,'Форма 1'!AC$7),2),"")</f>
        <v/>
      </c>
      <c r="I870" s="30" t="str">
        <f>IF(ISNUMBER('Форма 1'!AD870),ROUND('Форма 1'!$I870*VLOOKUP('Форма 1'!$G870,'Предельники 2022'!$B$4:$X$28,'Форма 1'!AD$7),2),"")</f>
        <v/>
      </c>
      <c r="J870" s="30" t="str">
        <f>IF(ISNUMBER('Форма 1'!AE870),ROUND('Форма 1'!$I870*VLOOKUP('Форма 1'!$G870,'Предельники 2022'!$B$4:$X$28,'Форма 1'!AE$7),2),"")</f>
        <v/>
      </c>
      <c r="K870" s="30" t="str">
        <f>IF(ISNUMBER('Форма 1'!AF870),ROUND('Форма 1'!$I870*VLOOKUP('Форма 1'!$G870,'Предельники 2022'!$B$4:$X$28,'Форма 1'!AF$7),2),"")</f>
        <v/>
      </c>
      <c r="L870" s="31" t="str">
        <f>IF(ISBLANK('Форма 1'!AG870),"",'Форма 1'!AG870)</f>
        <v/>
      </c>
      <c r="M870" s="32" t="str">
        <f>IF(ISBLANK('Форма 1'!AH870),"",'Форма 1'!AH870)</f>
        <v/>
      </c>
      <c r="N870" s="30">
        <f>IF(ISNUMBER('Форма 1'!AI870),ROUND('Форма 1'!$I870*VLOOKUP('Форма 1'!$G870,'Предельники 2022'!$B$4:$X$28,'Форма 1'!AI$7),2),"")</f>
        <v>15535728.59</v>
      </c>
      <c r="O870" s="30" t="str">
        <f>IF(ISNUMBER('Форма 1'!AJ870),ROUND('Форма 1'!$I870*VLOOKUP('Форма 1'!$G870,'Предельники 2022'!$B$4:$X$28,'Форма 1'!AJ$7),2),"")</f>
        <v/>
      </c>
      <c r="P870" s="30" t="str">
        <f>IF(ISNUMBER('Форма 1'!AK870),ROUND('Форма 1'!$I870*VLOOKUP('Форма 1'!$G870,'Предельники 2022'!$B$4:$X$28,'Форма 1'!AK$7),2),"")</f>
        <v/>
      </c>
      <c r="Q870" s="30" t="str">
        <f>IF(ISNUMBER('Форма 1'!AL870),ROUND('Форма 1'!$I870*VLOOKUP('Форма 1'!$G870,'Предельники 2022'!$B$4:$X$28,'Форма 1'!AL$7),2),"")</f>
        <v/>
      </c>
      <c r="R870" s="30" t="str">
        <f>IF(ISNUMBER('Форма 1'!AM870),ROUND('Форма 1'!$I870*VLOOKUP('Форма 1'!$G870,'Предельники 2022'!$B$4:$X$28,'Форма 1'!AM$7),2),"")</f>
        <v/>
      </c>
      <c r="S870" s="93" t="str">
        <f t="shared" si="138"/>
        <v/>
      </c>
      <c r="T870" s="93" t="str">
        <f>IF(ISNUMBER('Форма 1'!AN870),INDEX('Предельники 2022'!$C$4:$X$28,MATCH('Форма 1'!$G870,'Предельники 2022'!$B$4:$B$28,0),MATCH(T$5,'Предельники 2022'!$C$3:$X$3,0)),"")</f>
        <v/>
      </c>
      <c r="U870" s="93" t="str">
        <f>IF(ISNUMBER('Форма 1'!AO870),INDEX('Предельники 2022'!$C$4:$X$28,MATCH('Форма 1'!$G870,'Предельники 2022'!$B$4:$B$28,0),MATCH(U$5,'Предельники 2022'!$C$3:$X$3,0)),"")</f>
        <v/>
      </c>
      <c r="V870" s="93" t="str">
        <f>IF(ISNUMBER('Форма 1'!AP870),INDEX('Предельники 2022'!$C$4:$X$28,MATCH('Форма 1'!$G870,'Предельники 2022'!$B$4:$B$28,0),MATCH(V$5,'Предельники 2022'!$C$3:$X$3,0)),"")</f>
        <v/>
      </c>
      <c r="W870" s="93" t="str">
        <f>IF(ISNUMBER('Форма 1'!AQ870),INDEX('Предельники 2022'!$C$4:$X$28,MATCH('Форма 1'!$G870,'Предельники 2022'!$B$4:$B$28,0),MATCH(W$5,'Предельники 2022'!$C$3:$X$3,0)),"")</f>
        <v/>
      </c>
      <c r="X870" s="30" t="str">
        <f>IF(ISNUMBER('Форма 1'!AR870),ROUND('Форма 1'!$I870*VLOOKUP('Форма 1'!$G870,'Предельники 2022'!$B$4:$X$28,'Форма 1'!AR$7),2),"")</f>
        <v/>
      </c>
      <c r="Y870" s="30" t="str">
        <f>IF(ISNUMBER('Форма 1'!AS870),ROUND('Форма 1'!$I870*VLOOKUP('Форма 1'!$G870,'Предельники 2022'!$B$4:$X$28,'Форма 1'!AS$7),2),"")</f>
        <v/>
      </c>
      <c r="Z870" s="30" t="str">
        <f>IF(ISNUMBER('Форма 1'!AT870),ROUND('Форма 1'!$I870*VLOOKUP('Форма 1'!$G870,'Предельники 2022'!$B$4:$X$28,'Форма 1'!AT$7),2),"")</f>
        <v/>
      </c>
      <c r="AA870" s="32"/>
      <c r="AB870" s="128">
        <f>'Форма 1'!T870</f>
        <v>46022</v>
      </c>
      <c r="AC870" s="130" t="str">
        <f>'Форма 1'!U870</f>
        <v>РО</v>
      </c>
    </row>
    <row r="871" spans="1:29" x14ac:dyDescent="0.25">
      <c r="A871" s="28">
        <f t="shared" si="137"/>
        <v>27</v>
      </c>
      <c r="B871" s="74" t="str">
        <f>IF(ISBLANK('Форма 1'!B871),"",'Форма 1'!B871)</f>
        <v>Чусовской городской округ Пермского края</v>
      </c>
      <c r="C871" s="87" t="s">
        <v>365</v>
      </c>
      <c r="D871" s="29">
        <f>IF(ISBLANK(C871),"Введите адрес",IF(C871='Форма 1'!C871,SUM(E871:K871,M871:S871,Форма2[[#This Row],[19]:[22]]),"Ошибка в адресе!"))</f>
        <v>3080096.5300000003</v>
      </c>
      <c r="E871" s="30">
        <f>IF(ISNUMBER('Форма 1'!Z871),ROUND('Форма 1'!$I871*VLOOKUP('Форма 1'!$G871,'Предельники 2022'!$B$4:$X$28,'Форма 1'!Z$7),2),"")</f>
        <v>347163.18</v>
      </c>
      <c r="F871" s="30" t="str">
        <f>IF(ISNUMBER('Форма 1'!AA871),ROUND('Форма 1'!$I871*VLOOKUP('Форма 1'!$G871,'Предельники 2022'!$B$4:$X$28,'Форма 1'!AA$7),2),"")</f>
        <v/>
      </c>
      <c r="G871" s="30" t="str">
        <f>IF(ISNUMBER('Форма 1'!AB871),ROUND('Форма 1'!$I871*VLOOKUP('Форма 1'!$G871,'Предельники 2022'!$B$4:$X$28,'Форма 1'!AB$7),2),"")</f>
        <v/>
      </c>
      <c r="H871" s="30" t="str">
        <f>IF(ISNUMBER('Форма 1'!AC871),ROUND('Форма 1'!$I871*VLOOKUP('Форма 1'!$G871,'Предельники 2022'!$B$4:$X$28,'Форма 1'!AC$7),2),"")</f>
        <v/>
      </c>
      <c r="I871" s="30" t="str">
        <f>IF(ISNUMBER('Форма 1'!AD871),ROUND('Форма 1'!$I871*VLOOKUP('Форма 1'!$G871,'Предельники 2022'!$B$4:$X$28,'Форма 1'!AD$7),2),"")</f>
        <v/>
      </c>
      <c r="J871" s="30" t="str">
        <f>IF(ISNUMBER('Форма 1'!AE871),ROUND('Форма 1'!$I871*VLOOKUP('Форма 1'!$G871,'Предельники 2022'!$B$4:$X$28,'Форма 1'!AE$7),2),"")</f>
        <v/>
      </c>
      <c r="K871" s="30" t="str">
        <f>IF(ISNUMBER('Форма 1'!AF871),ROUND('Форма 1'!$I871*VLOOKUP('Форма 1'!$G871,'Предельники 2022'!$B$4:$X$28,'Форма 1'!AF$7),2),"")</f>
        <v/>
      </c>
      <c r="L871" s="31" t="str">
        <f>IF(ISBLANK('Форма 1'!AG871),"",'Форма 1'!AG871)</f>
        <v/>
      </c>
      <c r="M871" s="32" t="str">
        <f>IF(ISBLANK('Форма 1'!AH871),"",'Форма 1'!AH871)</f>
        <v/>
      </c>
      <c r="N871" s="30" t="str">
        <f>IF(ISNUMBER('Форма 1'!AI871),ROUND('Форма 1'!$I871*VLOOKUP('Форма 1'!$G871,'Предельники 2022'!$B$4:$X$28,'Форма 1'!AI$7),2),"")</f>
        <v/>
      </c>
      <c r="O871" s="30">
        <f>IF(ISNUMBER('Форма 1'!AJ871),ROUND('Форма 1'!$I871*VLOOKUP('Форма 1'!$G871,'Предельники 2022'!$B$4:$X$28,'Форма 1'!AJ$7),2),"")</f>
        <v>2732933.35</v>
      </c>
      <c r="P871" s="30" t="str">
        <f>IF(ISNUMBER('Форма 1'!AK871),ROUND('Форма 1'!$I871*VLOOKUP('Форма 1'!$G871,'Предельники 2022'!$B$4:$X$28,'Форма 1'!AK$7),2),"")</f>
        <v/>
      </c>
      <c r="Q871" s="30" t="str">
        <f>IF(ISNUMBER('Форма 1'!AL871),ROUND('Форма 1'!$I871*VLOOKUP('Форма 1'!$G871,'Предельники 2022'!$B$4:$X$28,'Форма 1'!AL$7),2),"")</f>
        <v/>
      </c>
      <c r="R871" s="30" t="str">
        <f>IF(ISNUMBER('Форма 1'!AM871),ROUND('Форма 1'!$I871*VLOOKUP('Форма 1'!$G871,'Предельники 2022'!$B$4:$X$28,'Форма 1'!AM$7),2),"")</f>
        <v/>
      </c>
      <c r="S871" s="93" t="str">
        <f t="shared" si="138"/>
        <v/>
      </c>
      <c r="T871" s="93" t="str">
        <f>IF(ISNUMBER('Форма 1'!AN871),INDEX('Предельники 2022'!$C$4:$X$28,MATCH('Форма 1'!$G871,'Предельники 2022'!$B$4:$B$28,0),MATCH(T$5,'Предельники 2022'!$C$3:$X$3,0)),"")</f>
        <v/>
      </c>
      <c r="U871" s="93" t="str">
        <f>IF(ISNUMBER('Форма 1'!AO871),INDEX('Предельники 2022'!$C$4:$X$28,MATCH('Форма 1'!$G871,'Предельники 2022'!$B$4:$B$28,0),MATCH(U$5,'Предельники 2022'!$C$3:$X$3,0)),"")</f>
        <v/>
      </c>
      <c r="V871" s="93" t="str">
        <f>IF(ISNUMBER('Форма 1'!AP871),INDEX('Предельники 2022'!$C$4:$X$28,MATCH('Форма 1'!$G871,'Предельники 2022'!$B$4:$B$28,0),MATCH(V$5,'Предельники 2022'!$C$3:$X$3,0)),"")</f>
        <v/>
      </c>
      <c r="W871" s="93" t="str">
        <f>IF(ISNUMBER('Форма 1'!AQ871),INDEX('Предельники 2022'!$C$4:$X$28,MATCH('Форма 1'!$G871,'Предельники 2022'!$B$4:$B$28,0),MATCH(W$5,'Предельники 2022'!$C$3:$X$3,0)),"")</f>
        <v/>
      </c>
      <c r="X871" s="30" t="str">
        <f>IF(ISNUMBER('Форма 1'!AR871),ROUND('Форма 1'!$I871*VLOOKUP('Форма 1'!$G871,'Предельники 2022'!$B$4:$X$28,'Форма 1'!AR$7),2),"")</f>
        <v/>
      </c>
      <c r="Y871" s="30" t="str">
        <f>IF(ISNUMBER('Форма 1'!AS871),ROUND('Форма 1'!$I871*VLOOKUP('Форма 1'!$G871,'Предельники 2022'!$B$4:$X$28,'Форма 1'!AS$7),2),"")</f>
        <v/>
      </c>
      <c r="Z871" s="30" t="str">
        <f>IF(ISNUMBER('Форма 1'!AT871),ROUND('Форма 1'!$I871*VLOOKUP('Форма 1'!$G871,'Предельники 2022'!$B$4:$X$28,'Форма 1'!AT$7),2),"")</f>
        <v/>
      </c>
      <c r="AA871" s="32"/>
      <c r="AB871" s="128">
        <f>'Форма 1'!T871</f>
        <v>46022</v>
      </c>
      <c r="AC871" s="130" t="str">
        <f>'Форма 1'!U871</f>
        <v>РО</v>
      </c>
    </row>
    <row r="872" spans="1:29" x14ac:dyDescent="0.25">
      <c r="A872" s="28">
        <f t="shared" si="137"/>
        <v>28</v>
      </c>
      <c r="B872" s="74" t="str">
        <f>IF(ISBLANK('Форма 1'!B872),"",'Форма 1'!B872)</f>
        <v>Чусовской городской округ Пермского края</v>
      </c>
      <c r="C872" s="87" t="s">
        <v>559</v>
      </c>
      <c r="D872" s="29">
        <f>IF(ISBLANK(C872),"Введите адрес",IF(C872='Форма 1'!C872,SUM(E872:K872,M872:S872,Форма2[[#This Row],[19]:[22]]),"Ошибка в адресе!"))</f>
        <v>3586108.13</v>
      </c>
      <c r="E872" s="30" t="str">
        <f>IF(ISNUMBER('Форма 1'!Z872),ROUND('Форма 1'!$I872*VLOOKUP('Форма 1'!$G872,'Предельники 2022'!$B$4:$X$28,'Форма 1'!Z$7),2),"")</f>
        <v/>
      </c>
      <c r="F872" s="30" t="str">
        <f>IF(ISNUMBER('Форма 1'!AA872),ROUND('Форма 1'!$I872*VLOOKUP('Форма 1'!$G872,'Предельники 2022'!$B$4:$X$28,'Форма 1'!AA$7),2),"")</f>
        <v/>
      </c>
      <c r="G872" s="30" t="str">
        <f>IF(ISNUMBER('Форма 1'!AB872),ROUND('Форма 1'!$I872*VLOOKUP('Форма 1'!$G872,'Предельники 2022'!$B$4:$X$28,'Форма 1'!AB$7),2),"")</f>
        <v/>
      </c>
      <c r="H872" s="30" t="str">
        <f>IF(ISNUMBER('Форма 1'!AC872),ROUND('Форма 1'!$I872*VLOOKUP('Форма 1'!$G872,'Предельники 2022'!$B$4:$X$28,'Форма 1'!AC$7),2),"")</f>
        <v/>
      </c>
      <c r="I872" s="30" t="str">
        <f>IF(ISNUMBER('Форма 1'!AD872),ROUND('Форма 1'!$I872*VLOOKUP('Форма 1'!$G872,'Предельники 2022'!$B$4:$X$28,'Форма 1'!AD$7),2),"")</f>
        <v/>
      </c>
      <c r="J872" s="30" t="str">
        <f>IF(ISNUMBER('Форма 1'!AE872),ROUND('Форма 1'!$I872*VLOOKUP('Форма 1'!$G872,'Предельники 2022'!$B$4:$X$28,'Форма 1'!AE$7),2),"")</f>
        <v/>
      </c>
      <c r="K872" s="30" t="str">
        <f>IF(ISNUMBER('Форма 1'!AF872),ROUND('Форма 1'!$I872*VLOOKUP('Форма 1'!$G872,'Предельники 2022'!$B$4:$X$28,'Форма 1'!AF$7),2),"")</f>
        <v/>
      </c>
      <c r="L872" s="31" t="str">
        <f>IF(ISBLANK('Форма 1'!AG872),"",'Форма 1'!AG872)</f>
        <v/>
      </c>
      <c r="M872" s="32" t="str">
        <f>IF(ISBLANK('Форма 1'!AH872),"",'Форма 1'!AH872)</f>
        <v/>
      </c>
      <c r="N872" s="30" t="str">
        <f>IF(ISNUMBER('Форма 1'!AI872),ROUND('Форма 1'!$I872*VLOOKUP('Форма 1'!$G872,'Предельники 2022'!$B$4:$X$28,'Форма 1'!AI$7),2),"")</f>
        <v/>
      </c>
      <c r="O872" s="30">
        <f>IF(ISNUMBER('Форма 1'!AJ872),ROUND('Форма 1'!$I872*VLOOKUP('Форма 1'!$G872,'Предельники 2022'!$B$4:$X$28,'Форма 1'!AJ$7),2),"")</f>
        <v>2932804.6</v>
      </c>
      <c r="P872" s="30" t="str">
        <f>IF(ISNUMBER('Форма 1'!AK872),ROUND('Форма 1'!$I872*VLOOKUP('Форма 1'!$G872,'Предельники 2022'!$B$4:$X$28,'Форма 1'!AK$7),2),"")</f>
        <v/>
      </c>
      <c r="Q872" s="30" t="str">
        <f>IF(ISNUMBER('Форма 1'!AL872),ROUND('Форма 1'!$I872*VLOOKUP('Форма 1'!$G872,'Предельники 2022'!$B$4:$X$28,'Форма 1'!AL$7),2),"")</f>
        <v/>
      </c>
      <c r="R872" s="30">
        <f>IF(ISNUMBER('Форма 1'!AM872),ROUND('Форма 1'!$I872*VLOOKUP('Форма 1'!$G872,'Предельники 2022'!$B$4:$X$28,'Форма 1'!AM$7),2),"")</f>
        <v>653303.53</v>
      </c>
      <c r="S872" s="93" t="str">
        <f t="shared" si="138"/>
        <v/>
      </c>
      <c r="T872" s="93" t="str">
        <f>IF(ISNUMBER('Форма 1'!AN872),INDEX('Предельники 2022'!$C$4:$X$28,MATCH('Форма 1'!$G872,'Предельники 2022'!$B$4:$B$28,0),MATCH(T$5,'Предельники 2022'!$C$3:$X$3,0)),"")</f>
        <v/>
      </c>
      <c r="U872" s="93" t="str">
        <f>IF(ISNUMBER('Форма 1'!AO872),INDEX('Предельники 2022'!$C$4:$X$28,MATCH('Форма 1'!$G872,'Предельники 2022'!$B$4:$B$28,0),MATCH(U$5,'Предельники 2022'!$C$3:$X$3,0)),"")</f>
        <v/>
      </c>
      <c r="V872" s="93" t="str">
        <f>IF(ISNUMBER('Форма 1'!AP872),INDEX('Предельники 2022'!$C$4:$X$28,MATCH('Форма 1'!$G872,'Предельники 2022'!$B$4:$B$28,0),MATCH(V$5,'Предельники 2022'!$C$3:$X$3,0)),"")</f>
        <v/>
      </c>
      <c r="W872" s="93" t="str">
        <f>IF(ISNUMBER('Форма 1'!AQ872),INDEX('Предельники 2022'!$C$4:$X$28,MATCH('Форма 1'!$G872,'Предельники 2022'!$B$4:$B$28,0),MATCH(W$5,'Предельники 2022'!$C$3:$X$3,0)),"")</f>
        <v/>
      </c>
      <c r="X872" s="30" t="str">
        <f>IF(ISNUMBER('Форма 1'!AR872),ROUND('Форма 1'!$I872*VLOOKUP('Форма 1'!$G872,'Предельники 2022'!$B$4:$X$28,'Форма 1'!AR$7),2),"")</f>
        <v/>
      </c>
      <c r="Y872" s="30" t="str">
        <f>IF(ISNUMBER('Форма 1'!AS872),ROUND('Форма 1'!$I872*VLOOKUP('Форма 1'!$G872,'Предельники 2022'!$B$4:$X$28,'Форма 1'!AS$7),2),"")</f>
        <v/>
      </c>
      <c r="Z872" s="30" t="str">
        <f>IF(ISNUMBER('Форма 1'!AT872),ROUND('Форма 1'!$I872*VLOOKUP('Форма 1'!$G872,'Предельники 2022'!$B$4:$X$28,'Форма 1'!AT$7),2),"")</f>
        <v/>
      </c>
      <c r="AA872" s="32"/>
      <c r="AB872" s="128">
        <f>'Форма 1'!T872</f>
        <v>46022</v>
      </c>
      <c r="AC872" s="130" t="str">
        <f>'Форма 1'!U872</f>
        <v>РО</v>
      </c>
    </row>
    <row r="873" spans="1:29" ht="15.75" x14ac:dyDescent="0.25">
      <c r="A873" s="147">
        <f>IF(NOT(ISERROR("Пермского края"=MID(C873,FIND("Пермского края",C873),14)))=$C$1,0,IF(NOT(ISERROR("город Пермь"=MID(C873,FIND("город Пермь",C873),11)))=$C$1,0,IF(NOT(ISERROR("Итого"=MID(C873,FIND("Итого",C873),5)))=$C$1,0,IF(NOT(ISERROR("Всего"=MID(C873,FIND("Всего",C873),5)))=$C$1,0,#REF!+1))))</f>
        <v>0</v>
      </c>
      <c r="B873" s="148" t="str">
        <f>IF(ISBLANK('Форма 1'!B873),"",'Форма 1'!B873)</f>
        <v/>
      </c>
      <c r="C873" s="133" t="s">
        <v>2564</v>
      </c>
      <c r="D873" s="146">
        <f>IF(ISBLANK(C873),"Введите адрес",IF(C873='Форма 1'!C873,SUM(E873:K873,M873:S873,Форма2[[#This Row],[19]:[22]]),"Ошибка в адресе!"))</f>
        <v>4451227587.79</v>
      </c>
      <c r="E873" s="149">
        <f>SUM(E874,E881,E886,E889,E903,E907,E912,E937,E941,E953,E974,E1006,E1019,E1022,E1156,E1170,E1179,E1193,E1195,E1199)</f>
        <v>112583965.50999999</v>
      </c>
      <c r="F873" s="149">
        <f t="shared" ref="F873:S873" si="147">SUM(F874,F881,F886,F889,F903,F907,F912,F937,F941,F953,F974,F1006,F1019,F1022,F1156,F1170,F1179,F1193,F1195,F1199)</f>
        <v>900926994.28000021</v>
      </c>
      <c r="G873" s="149">
        <f t="shared" si="147"/>
        <v>60199231.899999991</v>
      </c>
      <c r="H873" s="149">
        <f t="shared" si="147"/>
        <v>73069988.699999988</v>
      </c>
      <c r="I873" s="149">
        <f t="shared" si="147"/>
        <v>193562464.01999998</v>
      </c>
      <c r="J873" s="149">
        <f t="shared" si="147"/>
        <v>84130109.140000015</v>
      </c>
      <c r="K873" s="149">
        <f t="shared" si="147"/>
        <v>70034350.600000009</v>
      </c>
      <c r="L873" s="155">
        <f t="shared" si="147"/>
        <v>40</v>
      </c>
      <c r="M873" s="149">
        <f t="shared" si="147"/>
        <v>147399982.35999998</v>
      </c>
      <c r="N873" s="149">
        <f t="shared" si="147"/>
        <v>1578132287.3299999</v>
      </c>
      <c r="O873" s="149">
        <f t="shared" si="147"/>
        <v>763487766.9799999</v>
      </c>
      <c r="P873" s="149">
        <f t="shared" si="147"/>
        <v>363762275.73000002</v>
      </c>
      <c r="Q873" s="149">
        <f t="shared" si="147"/>
        <v>0</v>
      </c>
      <c r="R873" s="149">
        <f t="shared" si="147"/>
        <v>82932858.320000008</v>
      </c>
      <c r="S873" s="149">
        <f t="shared" si="147"/>
        <v>0</v>
      </c>
      <c r="T873" s="93" t="str">
        <f>IF(ISNUMBER('Форма 1'!AN873),INDEX('Предельники 2022'!$C$4:$X$28,MATCH('Форма 1'!$G873,'Предельники 2022'!$B$4:$B$28,0),MATCH(T$5,'Предельники 2022'!$C$3:$X$3,0)),"")</f>
        <v/>
      </c>
      <c r="U873" s="93" t="str">
        <f>IF(ISNUMBER('Форма 1'!AO873),INDEX('Предельники 2022'!$C$4:$X$28,MATCH('Форма 1'!$G873,'Предельники 2022'!$B$4:$B$28,0),MATCH(U$5,'Предельники 2022'!$C$3:$X$3,0)),"")</f>
        <v/>
      </c>
      <c r="V873" s="93" t="str">
        <f>IF(ISNUMBER('Форма 1'!AP873),INDEX('Предельники 2022'!$C$4:$X$28,MATCH('Форма 1'!$G873,'Предельники 2022'!$B$4:$B$28,0),MATCH(V$5,'Предельники 2022'!$C$3:$X$3,0)),"")</f>
        <v/>
      </c>
      <c r="W873" s="93" t="str">
        <f>IF(ISNUMBER('Форма 1'!AQ873),INDEX('Предельники 2022'!$C$4:$X$28,MATCH('Форма 1'!$G873,'Предельники 2022'!$B$4:$B$28,0),MATCH(W$5,'Предельники 2022'!$C$3:$X$3,0)),"")</f>
        <v/>
      </c>
      <c r="X873" s="149">
        <f t="shared" ref="X873:Z873" si="148">SUM(X874,X881,X886,X889,X903,X907,X912,X937,X941,X953,X974,X1006,X1019,X1022,X1156,X1170,X1179,X1193,X1195,X1199)</f>
        <v>20923063.379999999</v>
      </c>
      <c r="Y873" s="149">
        <f t="shared" si="148"/>
        <v>0</v>
      </c>
      <c r="Z873" s="149">
        <f t="shared" si="148"/>
        <v>82249.539999999994</v>
      </c>
      <c r="AA873" s="146"/>
      <c r="AB873" s="150"/>
      <c r="AC873" s="151" t="str">
        <f>'Форма 1'!U873</f>
        <v/>
      </c>
    </row>
    <row r="874" spans="1:29" ht="15.75" x14ac:dyDescent="0.25">
      <c r="A874" s="147">
        <f t="shared" si="137"/>
        <v>0</v>
      </c>
      <c r="B874" s="148" t="str">
        <f>IF(ISBLANK('Форма 1'!B874),"",'Форма 1'!B874)</f>
        <v/>
      </c>
      <c r="C874" s="153" t="s">
        <v>1077</v>
      </c>
      <c r="D874" s="146">
        <f>IF(ISBLANK(C874),"Введите адрес",IF(C874='Форма 1'!C874,SUM(E874:K874,M874:S874,Форма2[[#This Row],[19]:[22]]),"Ошибка в адресе!"))</f>
        <v>91949621.539999992</v>
      </c>
      <c r="E874" s="149">
        <f>SUM(E875:E880)</f>
        <v>1072526.96</v>
      </c>
      <c r="F874" s="149">
        <f t="shared" ref="F874:S874" si="149">SUM(F875:F880)</f>
        <v>26328748.119999997</v>
      </c>
      <c r="G874" s="149">
        <f t="shared" si="149"/>
        <v>1353459.77</v>
      </c>
      <c r="H874" s="149">
        <f t="shared" si="149"/>
        <v>950936.44</v>
      </c>
      <c r="I874" s="149">
        <f t="shared" si="149"/>
        <v>0</v>
      </c>
      <c r="J874" s="149">
        <f t="shared" si="149"/>
        <v>652719.16</v>
      </c>
      <c r="K874" s="149">
        <f t="shared" si="149"/>
        <v>0</v>
      </c>
      <c r="L874" s="155">
        <f t="shared" si="149"/>
        <v>0</v>
      </c>
      <c r="M874" s="149">
        <f t="shared" si="149"/>
        <v>0</v>
      </c>
      <c r="N874" s="149">
        <f t="shared" si="149"/>
        <v>56006490.529999994</v>
      </c>
      <c r="O874" s="149">
        <f t="shared" si="149"/>
        <v>5584740.5599999996</v>
      </c>
      <c r="P874" s="149">
        <f t="shared" si="149"/>
        <v>0</v>
      </c>
      <c r="Q874" s="149">
        <f t="shared" si="149"/>
        <v>0</v>
      </c>
      <c r="R874" s="149">
        <f t="shared" si="149"/>
        <v>0</v>
      </c>
      <c r="S874" s="149">
        <f t="shared" si="149"/>
        <v>0</v>
      </c>
      <c r="T874" s="93" t="str">
        <f>IF(ISNUMBER('Форма 1'!AN874),INDEX('Предельники 2022'!$C$4:$X$28,MATCH('Форма 1'!$G874,'Предельники 2022'!$B$4:$B$28,0),MATCH(T$5,'Предельники 2022'!$C$3:$X$3,0)),"")</f>
        <v/>
      </c>
      <c r="U874" s="93" t="str">
        <f>IF(ISNUMBER('Форма 1'!AO874),INDEX('Предельники 2022'!$C$4:$X$28,MATCH('Форма 1'!$G874,'Предельники 2022'!$B$4:$B$28,0),MATCH(U$5,'Предельники 2022'!$C$3:$X$3,0)),"")</f>
        <v/>
      </c>
      <c r="V874" s="93" t="str">
        <f>IF(ISNUMBER('Форма 1'!AP874),INDEX('Предельники 2022'!$C$4:$X$28,MATCH('Форма 1'!$G874,'Предельники 2022'!$B$4:$B$28,0),MATCH(V$5,'Предельники 2022'!$C$3:$X$3,0)),"")</f>
        <v/>
      </c>
      <c r="W874" s="93" t="str">
        <f>IF(ISNUMBER('Форма 1'!AQ874),INDEX('Предельники 2022'!$C$4:$X$28,MATCH('Форма 1'!$G874,'Предельники 2022'!$B$4:$B$28,0),MATCH(W$5,'Предельники 2022'!$C$3:$X$3,0)),"")</f>
        <v/>
      </c>
      <c r="X874" s="149">
        <f t="shared" ref="X874:Z874" si="150">SUM(X875:X880)</f>
        <v>0</v>
      </c>
      <c r="Y874" s="149">
        <f t="shared" si="150"/>
        <v>0</v>
      </c>
      <c r="Z874" s="149">
        <f t="shared" si="150"/>
        <v>0</v>
      </c>
      <c r="AA874" s="146"/>
      <c r="AB874" s="150"/>
      <c r="AC874" s="151" t="str">
        <f>'Форма 1'!U874</f>
        <v/>
      </c>
    </row>
    <row r="875" spans="1:29" x14ac:dyDescent="0.25">
      <c r="A875" s="28">
        <f t="shared" si="137"/>
        <v>1</v>
      </c>
      <c r="B875" s="74" t="str">
        <f>IF(ISBLANK('Форма 1'!B875),"",'Форма 1'!B875)</f>
        <v>Александровский муниципальный округ Пермского края</v>
      </c>
      <c r="C875" s="87" t="s">
        <v>366</v>
      </c>
      <c r="D875" s="29">
        <f>IF(ISBLANK(C875),"Введите адрес",IF(C875='Форма 1'!C875,SUM(E875:K875,M875:S875,Форма2[[#This Row],[19]:[22]]),"Ошибка в адресе!"))</f>
        <v>323076.42</v>
      </c>
      <c r="E875" s="30">
        <f>IF(ISNUMBER('Форма 1'!Z875),ROUND('Форма 1'!$I875*VLOOKUP('Форма 1'!$G875,'Предельники 2022'!$B$4:$X$28,'Форма 1'!Z$7),2),"")</f>
        <v>323076.42</v>
      </c>
      <c r="F875" s="30" t="str">
        <f>IF(ISNUMBER('Форма 1'!AA875),ROUND('Форма 1'!$I875*VLOOKUP('Форма 1'!$G875,'Предельники 2022'!$B$4:$X$28,'Форма 1'!AA$7),2),"")</f>
        <v/>
      </c>
      <c r="G875" s="30" t="str">
        <f>IF(ISNUMBER('Форма 1'!AB875),ROUND('Форма 1'!$I875*VLOOKUP('Форма 1'!$G875,'Предельники 2022'!$B$4:$X$28,'Форма 1'!AB$7),2),"")</f>
        <v/>
      </c>
      <c r="H875" s="30" t="str">
        <f>IF(ISNUMBER('Форма 1'!AC875),ROUND('Форма 1'!$I875*VLOOKUP('Форма 1'!$G875,'Предельники 2022'!$B$4:$X$28,'Форма 1'!AC$7),2),"")</f>
        <v/>
      </c>
      <c r="I875" s="30" t="str">
        <f>IF(ISNUMBER('Форма 1'!AD875),ROUND('Форма 1'!$I875*VLOOKUP('Форма 1'!$G875,'Предельники 2022'!$B$4:$X$28,'Форма 1'!AD$7),2),"")</f>
        <v/>
      </c>
      <c r="J875" s="30" t="str">
        <f>IF(ISNUMBER('Форма 1'!AE875),ROUND('Форма 1'!$I875*VLOOKUP('Форма 1'!$G875,'Предельники 2022'!$B$4:$X$28,'Форма 1'!AE$7),2),"")</f>
        <v/>
      </c>
      <c r="K875" s="30" t="str">
        <f>IF(ISNUMBER('Форма 1'!AF875),ROUND('Форма 1'!$I875*VLOOKUP('Форма 1'!$G875,'Предельники 2022'!$B$4:$X$28,'Форма 1'!AF$7),2),"")</f>
        <v/>
      </c>
      <c r="L875" s="31" t="str">
        <f>IF(ISBLANK('Форма 1'!AG875),"",'Форма 1'!AG875)</f>
        <v/>
      </c>
      <c r="M875" s="32" t="str">
        <f>IF(ISBLANK('Форма 1'!AH875),"",'Форма 1'!AH875)</f>
        <v/>
      </c>
      <c r="N875" s="30" t="str">
        <f>IF(ISNUMBER('Форма 1'!AI875),ROUND('Форма 1'!$I875*VLOOKUP('Форма 1'!$G875,'Предельники 2022'!$B$4:$X$28,'Форма 1'!AI$7),2),"")</f>
        <v/>
      </c>
      <c r="O875" s="30" t="str">
        <f>IF(ISNUMBER('Форма 1'!AJ875),ROUND('Форма 1'!$I875*VLOOKUP('Форма 1'!$G875,'Предельники 2022'!$B$4:$X$28,'Форма 1'!AJ$7),2),"")</f>
        <v/>
      </c>
      <c r="P875" s="30" t="str">
        <f>IF(ISNUMBER('Форма 1'!AK875),ROUND('Форма 1'!$I875*VLOOKUP('Форма 1'!$G875,'Предельники 2022'!$B$4:$X$28,'Форма 1'!AK$7),2),"")</f>
        <v/>
      </c>
      <c r="Q875" s="30" t="str">
        <f>IF(ISNUMBER('Форма 1'!AL875),ROUND('Форма 1'!$I875*VLOOKUP('Форма 1'!$G875,'Предельники 2022'!$B$4:$X$28,'Форма 1'!AL$7),2),"")</f>
        <v/>
      </c>
      <c r="R875" s="30" t="str">
        <f>IF(ISNUMBER('Форма 1'!AM875),ROUND('Форма 1'!$I875*VLOOKUP('Форма 1'!$G875,'Предельники 2022'!$B$4:$X$28,'Форма 1'!AM$7),2),"")</f>
        <v/>
      </c>
      <c r="S875" s="93" t="str">
        <f t="shared" si="138"/>
        <v/>
      </c>
      <c r="T875" s="93" t="str">
        <f>IF(ISNUMBER('Форма 1'!AN875),INDEX('Предельники 2022'!$C$4:$X$28,MATCH('Форма 1'!$G875,'Предельники 2022'!$B$4:$B$28,0),MATCH(T$5,'Предельники 2022'!$C$3:$X$3,0)),"")</f>
        <v/>
      </c>
      <c r="U875" s="93" t="str">
        <f>IF(ISNUMBER('Форма 1'!AO875),INDEX('Предельники 2022'!$C$4:$X$28,MATCH('Форма 1'!$G875,'Предельники 2022'!$B$4:$B$28,0),MATCH(U$5,'Предельники 2022'!$C$3:$X$3,0)),"")</f>
        <v/>
      </c>
      <c r="V875" s="93" t="str">
        <f>IF(ISNUMBER('Форма 1'!AP875),INDEX('Предельники 2022'!$C$4:$X$28,MATCH('Форма 1'!$G875,'Предельники 2022'!$B$4:$B$28,0),MATCH(V$5,'Предельники 2022'!$C$3:$X$3,0)),"")</f>
        <v/>
      </c>
      <c r="W875" s="93" t="str">
        <f>IF(ISNUMBER('Форма 1'!AQ875),INDEX('Предельники 2022'!$C$4:$X$28,MATCH('Форма 1'!$G875,'Предельники 2022'!$B$4:$B$28,0),MATCH(W$5,'Предельники 2022'!$C$3:$X$3,0)),"")</f>
        <v/>
      </c>
      <c r="X875" s="30" t="str">
        <f>IF(ISNUMBER('Форма 1'!AR875),ROUND('Форма 1'!$I875*VLOOKUP('Форма 1'!$G875,'Предельники 2022'!$B$4:$X$28,'Форма 1'!AR$7),2),"")</f>
        <v/>
      </c>
      <c r="Y875" s="30" t="str">
        <f>IF(ISNUMBER('Форма 1'!AS875),ROUND('Форма 1'!$I875*VLOOKUP('Форма 1'!$G875,'Предельники 2022'!$B$4:$X$28,'Форма 1'!AS$7),2),"")</f>
        <v/>
      </c>
      <c r="Z875" s="30" t="str">
        <f>IF(ISNUMBER('Форма 1'!AT875),ROUND('Форма 1'!$I875*VLOOKUP('Форма 1'!$G875,'Предельники 2022'!$B$4:$X$28,'Форма 1'!AT$7),2),"")</f>
        <v/>
      </c>
      <c r="AA875" s="32"/>
      <c r="AB875" s="128">
        <f>'Форма 1'!T875</f>
        <v>46387</v>
      </c>
      <c r="AC875" s="130" t="str">
        <f>'Форма 1'!U875</f>
        <v>РО</v>
      </c>
    </row>
    <row r="876" spans="1:29" x14ac:dyDescent="0.25">
      <c r="A876" s="28">
        <f t="shared" si="137"/>
        <v>2</v>
      </c>
      <c r="B876" s="74" t="str">
        <f>IF(ISBLANK('Форма 1'!B876),"",'Форма 1'!B876)</f>
        <v>Александровский муниципальный округ Пермского края</v>
      </c>
      <c r="C876" s="87" t="s">
        <v>630</v>
      </c>
      <c r="D876" s="29">
        <f>IF(ISBLANK(C876),"Введите адрес",IF(C876='Форма 1'!C876,SUM(E876:K876,M876:S876,Форма2[[#This Row],[19]:[22]]),"Ошибка в адресе!"))</f>
        <v>21319590.909999996</v>
      </c>
      <c r="E876" s="30">
        <f>IF(ISNUMBER('Форма 1'!Z876),ROUND('Форма 1'!$I876*VLOOKUP('Форма 1'!$G876,'Предельники 2022'!$B$4:$X$28,'Форма 1'!Z$7),2),"")</f>
        <v>749450.54</v>
      </c>
      <c r="F876" s="30">
        <f>IF(ISNUMBER('Форма 1'!AA876),ROUND('Форма 1'!$I876*VLOOKUP('Форма 1'!$G876,'Предельники 2022'!$B$4:$X$28,'Форма 1'!AA$7),2),"")</f>
        <v>8504869.5</v>
      </c>
      <c r="G876" s="30">
        <f>IF(ISNUMBER('Форма 1'!AB876),ROUND('Форма 1'!$I876*VLOOKUP('Форма 1'!$G876,'Предельники 2022'!$B$4:$X$28,'Форма 1'!AB$7),2),"")</f>
        <v>1353459.77</v>
      </c>
      <c r="H876" s="30">
        <f>IF(ISNUMBER('Форма 1'!AC876),ROUND('Форма 1'!$I876*VLOOKUP('Форма 1'!$G876,'Предельники 2022'!$B$4:$X$28,'Форма 1'!AC$7),2),"")</f>
        <v>382521.29</v>
      </c>
      <c r="I876" s="30" t="str">
        <f>IF(ISNUMBER('Форма 1'!AD876),ROUND('Форма 1'!$I876*VLOOKUP('Форма 1'!$G876,'Предельники 2022'!$B$4:$X$28,'Форма 1'!AD$7),2),"")</f>
        <v/>
      </c>
      <c r="J876" s="30">
        <f>IF(ISNUMBER('Форма 1'!AE876),ROUND('Форма 1'!$I876*VLOOKUP('Форма 1'!$G876,'Предельники 2022'!$B$4:$X$28,'Форма 1'!AE$7),2),"")</f>
        <v>652719.16</v>
      </c>
      <c r="K876" s="30" t="str">
        <f>IF(ISNUMBER('Форма 1'!AF876),ROUND('Форма 1'!$I876*VLOOKUP('Форма 1'!$G876,'Предельники 2022'!$B$4:$X$28,'Форма 1'!AF$7),2),"")</f>
        <v/>
      </c>
      <c r="L876" s="31" t="str">
        <f>IF(ISBLANK('Форма 1'!AG876),"",'Форма 1'!AG876)</f>
        <v/>
      </c>
      <c r="M876" s="32" t="str">
        <f>IF(ISBLANK('Форма 1'!AH876),"",'Форма 1'!AH876)</f>
        <v/>
      </c>
      <c r="N876" s="30">
        <f>IF(ISNUMBER('Форма 1'!AI876),ROUND('Форма 1'!$I876*VLOOKUP('Форма 1'!$G876,'Предельники 2022'!$B$4:$X$28,'Форма 1'!AI$7),2),"")</f>
        <v>9676570.6500000004</v>
      </c>
      <c r="O876" s="30" t="str">
        <f>IF(ISNUMBER('Форма 1'!AJ876),ROUND('Форма 1'!$I876*VLOOKUP('Форма 1'!$G876,'Предельники 2022'!$B$4:$X$28,'Форма 1'!AJ$7),2),"")</f>
        <v/>
      </c>
      <c r="P876" s="30" t="str">
        <f>IF(ISNUMBER('Форма 1'!AK876),ROUND('Форма 1'!$I876*VLOOKUP('Форма 1'!$G876,'Предельники 2022'!$B$4:$X$28,'Форма 1'!AK$7),2),"")</f>
        <v/>
      </c>
      <c r="Q876" s="30" t="str">
        <f>IF(ISNUMBER('Форма 1'!AL876),ROUND('Форма 1'!$I876*VLOOKUP('Форма 1'!$G876,'Предельники 2022'!$B$4:$X$28,'Форма 1'!AL$7),2),"")</f>
        <v/>
      </c>
      <c r="R876" s="30" t="str">
        <f>IF(ISNUMBER('Форма 1'!AM876),ROUND('Форма 1'!$I876*VLOOKUP('Форма 1'!$G876,'Предельники 2022'!$B$4:$X$28,'Форма 1'!AM$7),2),"")</f>
        <v/>
      </c>
      <c r="S876" s="93" t="str">
        <f t="shared" si="138"/>
        <v/>
      </c>
      <c r="T876" s="93" t="str">
        <f>IF(ISNUMBER('Форма 1'!AN876),INDEX('Предельники 2022'!$C$4:$X$28,MATCH('Форма 1'!$G876,'Предельники 2022'!$B$4:$B$28,0),MATCH(T$5,'Предельники 2022'!$C$3:$X$3,0)),"")</f>
        <v/>
      </c>
      <c r="U876" s="93" t="str">
        <f>IF(ISNUMBER('Форма 1'!AO876),INDEX('Предельники 2022'!$C$4:$X$28,MATCH('Форма 1'!$G876,'Предельники 2022'!$B$4:$B$28,0),MATCH(U$5,'Предельники 2022'!$C$3:$X$3,0)),"")</f>
        <v/>
      </c>
      <c r="V876" s="93" t="str">
        <f>IF(ISNUMBER('Форма 1'!AP876),INDEX('Предельники 2022'!$C$4:$X$28,MATCH('Форма 1'!$G876,'Предельники 2022'!$B$4:$B$28,0),MATCH(V$5,'Предельники 2022'!$C$3:$X$3,0)),"")</f>
        <v/>
      </c>
      <c r="W876" s="93" t="str">
        <f>IF(ISNUMBER('Форма 1'!AQ876),INDEX('Предельники 2022'!$C$4:$X$28,MATCH('Форма 1'!$G876,'Предельники 2022'!$B$4:$B$28,0),MATCH(W$5,'Предельники 2022'!$C$3:$X$3,0)),"")</f>
        <v/>
      </c>
      <c r="X876" s="30" t="str">
        <f>IF(ISNUMBER('Форма 1'!AR876),ROUND('Форма 1'!$I876*VLOOKUP('Форма 1'!$G876,'Предельники 2022'!$B$4:$X$28,'Форма 1'!AR$7),2),"")</f>
        <v/>
      </c>
      <c r="Y876" s="30" t="str">
        <f>IF(ISNUMBER('Форма 1'!AS876),ROUND('Форма 1'!$I876*VLOOKUP('Форма 1'!$G876,'Предельники 2022'!$B$4:$X$28,'Форма 1'!AS$7),2),"")</f>
        <v/>
      </c>
      <c r="Z876" s="30" t="str">
        <f>IF(ISNUMBER('Форма 1'!AT876),ROUND('Форма 1'!$I876*VLOOKUP('Форма 1'!$G876,'Предельники 2022'!$B$4:$X$28,'Форма 1'!AT$7),2),"")</f>
        <v/>
      </c>
      <c r="AA876" s="32"/>
      <c r="AB876" s="128">
        <f>'Форма 1'!T876</f>
        <v>46387</v>
      </c>
      <c r="AC876" s="130" t="str">
        <f>'Форма 1'!U876</f>
        <v>РО</v>
      </c>
    </row>
    <row r="877" spans="1:29" x14ac:dyDescent="0.25">
      <c r="A877" s="28">
        <f t="shared" si="137"/>
        <v>3</v>
      </c>
      <c r="B877" s="74" t="str">
        <f>IF(ISBLANK('Форма 1'!B877),"",'Форма 1'!B877)</f>
        <v>Александровский муниципальный округ Пермского края</v>
      </c>
      <c r="C877" s="87" t="s">
        <v>772</v>
      </c>
      <c r="D877" s="29">
        <f>IF(ISBLANK(C877),"Введите адрес",IF(C877='Форма 1'!C877,SUM(E877:K877,M877:S877,Форма2[[#This Row],[19]:[22]]),"Ошибка в адресе!"))</f>
        <v>5584740.5599999996</v>
      </c>
      <c r="E877" s="30" t="str">
        <f>IF(ISNUMBER('Форма 1'!Z877),ROUND('Форма 1'!$I877*VLOOKUP('Форма 1'!$G877,'Предельники 2022'!$B$4:$X$28,'Форма 1'!Z$7),2),"")</f>
        <v/>
      </c>
      <c r="F877" s="30" t="str">
        <f>IF(ISNUMBER('Форма 1'!AA877),ROUND('Форма 1'!$I877*VLOOKUP('Форма 1'!$G877,'Предельники 2022'!$B$4:$X$28,'Форма 1'!AA$7),2),"")</f>
        <v/>
      </c>
      <c r="G877" s="30" t="str">
        <f>IF(ISNUMBER('Форма 1'!AB877),ROUND('Форма 1'!$I877*VLOOKUP('Форма 1'!$G877,'Предельники 2022'!$B$4:$X$28,'Форма 1'!AB$7),2),"")</f>
        <v/>
      </c>
      <c r="H877" s="30" t="str">
        <f>IF(ISNUMBER('Форма 1'!AC877),ROUND('Форма 1'!$I877*VLOOKUP('Форма 1'!$G877,'Предельники 2022'!$B$4:$X$28,'Форма 1'!AC$7),2),"")</f>
        <v/>
      </c>
      <c r="I877" s="30" t="str">
        <f>IF(ISNUMBER('Форма 1'!AD877),ROUND('Форма 1'!$I877*VLOOKUP('Форма 1'!$G877,'Предельники 2022'!$B$4:$X$28,'Форма 1'!AD$7),2),"")</f>
        <v/>
      </c>
      <c r="J877" s="30" t="str">
        <f>IF(ISNUMBER('Форма 1'!AE877),ROUND('Форма 1'!$I877*VLOOKUP('Форма 1'!$G877,'Предельники 2022'!$B$4:$X$28,'Форма 1'!AE$7),2),"")</f>
        <v/>
      </c>
      <c r="K877" s="30" t="str">
        <f>IF(ISNUMBER('Форма 1'!AF877),ROUND('Форма 1'!$I877*VLOOKUP('Форма 1'!$G877,'Предельники 2022'!$B$4:$X$28,'Форма 1'!AF$7),2),"")</f>
        <v/>
      </c>
      <c r="L877" s="31" t="str">
        <f>IF(ISBLANK('Форма 1'!AG877),"",'Форма 1'!AG877)</f>
        <v/>
      </c>
      <c r="M877" s="32" t="str">
        <f>IF(ISBLANK('Форма 1'!AH877),"",'Форма 1'!AH877)</f>
        <v/>
      </c>
      <c r="N877" s="30" t="str">
        <f>IF(ISNUMBER('Форма 1'!AI877),ROUND('Форма 1'!$I877*VLOOKUP('Форма 1'!$G877,'Предельники 2022'!$B$4:$X$28,'Форма 1'!AI$7),2),"")</f>
        <v/>
      </c>
      <c r="O877" s="30">
        <f>IF(ISNUMBER('Форма 1'!AJ877),ROUND('Форма 1'!$I877*VLOOKUP('Форма 1'!$G877,'Предельники 2022'!$B$4:$X$28,'Форма 1'!AJ$7),2),"")</f>
        <v>5584740.5599999996</v>
      </c>
      <c r="P877" s="30" t="str">
        <f>IF(ISNUMBER('Форма 1'!AK877),ROUND('Форма 1'!$I877*VLOOKUP('Форма 1'!$G877,'Предельники 2022'!$B$4:$X$28,'Форма 1'!AK$7),2),"")</f>
        <v/>
      </c>
      <c r="Q877" s="30" t="str">
        <f>IF(ISNUMBER('Форма 1'!AL877),ROUND('Форма 1'!$I877*VLOOKUP('Форма 1'!$G877,'Предельники 2022'!$B$4:$X$28,'Форма 1'!AL$7),2),"")</f>
        <v/>
      </c>
      <c r="R877" s="30" t="str">
        <f>IF(ISNUMBER('Форма 1'!AM877),ROUND('Форма 1'!$I877*VLOOKUP('Форма 1'!$G877,'Предельники 2022'!$B$4:$X$28,'Форма 1'!AM$7),2),"")</f>
        <v/>
      </c>
      <c r="S877" s="93" t="str">
        <f t="shared" si="138"/>
        <v/>
      </c>
      <c r="T877" s="93" t="str">
        <f>IF(ISNUMBER('Форма 1'!AN877),INDEX('Предельники 2022'!$C$4:$X$28,MATCH('Форма 1'!$G877,'Предельники 2022'!$B$4:$B$28,0),MATCH(T$5,'Предельники 2022'!$C$3:$X$3,0)),"")</f>
        <v/>
      </c>
      <c r="U877" s="93" t="str">
        <f>IF(ISNUMBER('Форма 1'!AO877),INDEX('Предельники 2022'!$C$4:$X$28,MATCH('Форма 1'!$G877,'Предельники 2022'!$B$4:$B$28,0),MATCH(U$5,'Предельники 2022'!$C$3:$X$3,0)),"")</f>
        <v/>
      </c>
      <c r="V877" s="93" t="str">
        <f>IF(ISNUMBER('Форма 1'!AP877),INDEX('Предельники 2022'!$C$4:$X$28,MATCH('Форма 1'!$G877,'Предельники 2022'!$B$4:$B$28,0),MATCH(V$5,'Предельники 2022'!$C$3:$X$3,0)),"")</f>
        <v/>
      </c>
      <c r="W877" s="93" t="str">
        <f>IF(ISNUMBER('Форма 1'!AQ877),INDEX('Предельники 2022'!$C$4:$X$28,MATCH('Форма 1'!$G877,'Предельники 2022'!$B$4:$B$28,0),MATCH(W$5,'Предельники 2022'!$C$3:$X$3,0)),"")</f>
        <v/>
      </c>
      <c r="X877" s="30" t="str">
        <f>IF(ISNUMBER('Форма 1'!AR877),ROUND('Форма 1'!$I877*VLOOKUP('Форма 1'!$G877,'Предельники 2022'!$B$4:$X$28,'Форма 1'!AR$7),2),"")</f>
        <v/>
      </c>
      <c r="Y877" s="30" t="str">
        <f>IF(ISNUMBER('Форма 1'!AS877),ROUND('Форма 1'!$I877*VLOOKUP('Форма 1'!$G877,'Предельники 2022'!$B$4:$X$28,'Форма 1'!AS$7),2),"")</f>
        <v/>
      </c>
      <c r="Z877" s="30" t="str">
        <f>IF(ISNUMBER('Форма 1'!AT877),ROUND('Форма 1'!$I877*VLOOKUP('Форма 1'!$G877,'Предельники 2022'!$B$4:$X$28,'Форма 1'!AT$7),2),"")</f>
        <v/>
      </c>
      <c r="AA877" s="32"/>
      <c r="AB877" s="128">
        <f>'Форма 1'!T877</f>
        <v>46387</v>
      </c>
      <c r="AC877" s="130" t="str">
        <f>'Форма 1'!U877</f>
        <v>РО</v>
      </c>
    </row>
    <row r="878" spans="1:29" x14ac:dyDescent="0.25">
      <c r="A878" s="28">
        <f t="shared" ref="A878:A931" si="151">IF(NOT(ISERROR("Пермского края"=MID(C878,FIND("Пермского края",C878),14)))=$C$1,0,IF(NOT(ISERROR("город Пермь"=MID(C878,FIND("город Пермь",C878),11)))=$C$1,0,IF(NOT(ISERROR("Итого"=MID(C878,FIND("Итого",C878),5)))=$C$1,0,IF(NOT(ISERROR("Всего"=MID(C878,FIND("Всего",C878),5)))=$C$1,0,A877+1))))</f>
        <v>4</v>
      </c>
      <c r="B878" s="74" t="str">
        <f>IF(ISBLANK('Форма 1'!B878),"",'Форма 1'!B878)</f>
        <v>Александровский муниципальный округ Пермского края</v>
      </c>
      <c r="C878" s="87" t="s">
        <v>720</v>
      </c>
      <c r="D878" s="29">
        <f>IF(ISBLANK(C878),"Введите адрес",IF(C878='Форма 1'!C878,SUM(E878:K878,M878:S878,Форма2[[#This Row],[19]:[22]]),"Ошибка в адресе!"))</f>
        <v>26050476.329999998</v>
      </c>
      <c r="E878" s="30" t="str">
        <f>IF(ISNUMBER('Форма 1'!Z878),ROUND('Форма 1'!$I878*VLOOKUP('Форма 1'!$G878,'Предельники 2022'!$B$4:$X$28,'Форма 1'!Z$7),2),"")</f>
        <v/>
      </c>
      <c r="F878" s="30" t="str">
        <f>IF(ISNUMBER('Форма 1'!AA878),ROUND('Форма 1'!$I878*VLOOKUP('Форма 1'!$G878,'Предельники 2022'!$B$4:$X$28,'Форма 1'!AA$7),2),"")</f>
        <v/>
      </c>
      <c r="G878" s="30" t="str">
        <f>IF(ISNUMBER('Форма 1'!AB878),ROUND('Форма 1'!$I878*VLOOKUP('Форма 1'!$G878,'Предельники 2022'!$B$4:$X$28,'Форма 1'!AB$7),2),"")</f>
        <v/>
      </c>
      <c r="H878" s="30" t="str">
        <f>IF(ISNUMBER('Форма 1'!AC878),ROUND('Форма 1'!$I878*VLOOKUP('Форма 1'!$G878,'Предельники 2022'!$B$4:$X$28,'Форма 1'!AC$7),2),"")</f>
        <v/>
      </c>
      <c r="I878" s="30" t="str">
        <f>IF(ISNUMBER('Форма 1'!AD878),ROUND('Форма 1'!$I878*VLOOKUP('Форма 1'!$G878,'Предельники 2022'!$B$4:$X$28,'Форма 1'!AD$7),2),"")</f>
        <v/>
      </c>
      <c r="J878" s="30" t="str">
        <f>IF(ISNUMBER('Форма 1'!AE878),ROUND('Форма 1'!$I878*VLOOKUP('Форма 1'!$G878,'Предельники 2022'!$B$4:$X$28,'Форма 1'!AE$7),2),"")</f>
        <v/>
      </c>
      <c r="K878" s="30" t="str">
        <f>IF(ISNUMBER('Форма 1'!AF878),ROUND('Форма 1'!$I878*VLOOKUP('Форма 1'!$G878,'Предельники 2022'!$B$4:$X$28,'Форма 1'!AF$7),2),"")</f>
        <v/>
      </c>
      <c r="L878" s="31" t="str">
        <f>IF(ISBLANK('Форма 1'!AG878),"",'Форма 1'!AG878)</f>
        <v/>
      </c>
      <c r="M878" s="32" t="str">
        <f>IF(ISBLANK('Форма 1'!AH878),"",'Форма 1'!AH878)</f>
        <v/>
      </c>
      <c r="N878" s="30">
        <f>IF(ISNUMBER('Форма 1'!AI878),ROUND('Форма 1'!$I878*VLOOKUP('Форма 1'!$G878,'Предельники 2022'!$B$4:$X$28,'Форма 1'!AI$7),2),"")</f>
        <v>26050476.329999998</v>
      </c>
      <c r="O878" s="30" t="str">
        <f>IF(ISNUMBER('Форма 1'!AJ878),ROUND('Форма 1'!$I878*VLOOKUP('Форма 1'!$G878,'Предельники 2022'!$B$4:$X$28,'Форма 1'!AJ$7),2),"")</f>
        <v/>
      </c>
      <c r="P878" s="30" t="str">
        <f>IF(ISNUMBER('Форма 1'!AK878),ROUND('Форма 1'!$I878*VLOOKUP('Форма 1'!$G878,'Предельники 2022'!$B$4:$X$28,'Форма 1'!AK$7),2),"")</f>
        <v/>
      </c>
      <c r="Q878" s="30" t="str">
        <f>IF(ISNUMBER('Форма 1'!AL878),ROUND('Форма 1'!$I878*VLOOKUP('Форма 1'!$G878,'Предельники 2022'!$B$4:$X$28,'Форма 1'!AL$7),2),"")</f>
        <v/>
      </c>
      <c r="R878" s="30" t="str">
        <f>IF(ISNUMBER('Форма 1'!AM878),ROUND('Форма 1'!$I878*VLOOKUP('Форма 1'!$G878,'Предельники 2022'!$B$4:$X$28,'Форма 1'!AM$7),2),"")</f>
        <v/>
      </c>
      <c r="S878" s="93" t="str">
        <f t="shared" ref="S878:S931" si="152">IF(SUM(T878:W878)=0,"",SUM(T878:W878))</f>
        <v/>
      </c>
      <c r="T878" s="93" t="str">
        <f>IF(ISNUMBER('Форма 1'!AN878),INDEX('Предельники 2022'!$C$4:$X$28,MATCH('Форма 1'!$G878,'Предельники 2022'!$B$4:$B$28,0),MATCH(T$5,'Предельники 2022'!$C$3:$X$3,0)),"")</f>
        <v/>
      </c>
      <c r="U878" s="93" t="str">
        <f>IF(ISNUMBER('Форма 1'!AO878),INDEX('Предельники 2022'!$C$4:$X$28,MATCH('Форма 1'!$G878,'Предельники 2022'!$B$4:$B$28,0),MATCH(U$5,'Предельники 2022'!$C$3:$X$3,0)),"")</f>
        <v/>
      </c>
      <c r="V878" s="93" t="str">
        <f>IF(ISNUMBER('Форма 1'!AP878),INDEX('Предельники 2022'!$C$4:$X$28,MATCH('Форма 1'!$G878,'Предельники 2022'!$B$4:$B$28,0),MATCH(V$5,'Предельники 2022'!$C$3:$X$3,0)),"")</f>
        <v/>
      </c>
      <c r="W878" s="93" t="str">
        <f>IF(ISNUMBER('Форма 1'!AQ878),INDEX('Предельники 2022'!$C$4:$X$28,MATCH('Форма 1'!$G878,'Предельники 2022'!$B$4:$B$28,0),MATCH(W$5,'Предельники 2022'!$C$3:$X$3,0)),"")</f>
        <v/>
      </c>
      <c r="X878" s="30" t="str">
        <f>IF(ISNUMBER('Форма 1'!AR878),ROUND('Форма 1'!$I878*VLOOKUP('Форма 1'!$G878,'Предельники 2022'!$B$4:$X$28,'Форма 1'!AR$7),2),"")</f>
        <v/>
      </c>
      <c r="Y878" s="30" t="str">
        <f>IF(ISNUMBER('Форма 1'!AS878),ROUND('Форма 1'!$I878*VLOOKUP('Форма 1'!$G878,'Предельники 2022'!$B$4:$X$28,'Форма 1'!AS$7),2),"")</f>
        <v/>
      </c>
      <c r="Z878" s="30" t="str">
        <f>IF(ISNUMBER('Форма 1'!AT878),ROUND('Форма 1'!$I878*VLOOKUP('Форма 1'!$G878,'Предельники 2022'!$B$4:$X$28,'Форма 1'!AT$7),2),"")</f>
        <v/>
      </c>
      <c r="AA878" s="32"/>
      <c r="AB878" s="128">
        <f>'Форма 1'!T878</f>
        <v>46387</v>
      </c>
      <c r="AC878" s="130" t="str">
        <f>'Форма 1'!U878</f>
        <v>СС</v>
      </c>
    </row>
    <row r="879" spans="1:29" x14ac:dyDescent="0.25">
      <c r="A879" s="28">
        <f t="shared" si="151"/>
        <v>5</v>
      </c>
      <c r="B879" s="74" t="str">
        <f>IF(ISBLANK('Форма 1'!B879),"",'Форма 1'!B879)</f>
        <v>Александровский муниципальный округ Пермского края</v>
      </c>
      <c r="C879" s="87" t="s">
        <v>631</v>
      </c>
      <c r="D879" s="29">
        <f>IF(ISBLANK(C879),"Введите адрес",IF(C879='Форма 1'!C879,SUM(E879:K879,M879:S879,Форма2[[#This Row],[19]:[22]]),"Ошибка в адресе!"))</f>
        <v>11086248.370000001</v>
      </c>
      <c r="E879" s="30" t="str">
        <f>IF(ISNUMBER('Форма 1'!Z879),ROUND('Форма 1'!$I879*VLOOKUP('Форма 1'!$G879,'Предельники 2022'!$B$4:$X$28,'Форма 1'!Z$7),2),"")</f>
        <v/>
      </c>
      <c r="F879" s="30">
        <f>IF(ISNUMBER('Форма 1'!AA879),ROUND('Форма 1'!$I879*VLOOKUP('Форма 1'!$G879,'Предельники 2022'!$B$4:$X$28,'Форма 1'!AA$7),2),"")</f>
        <v>5185898.08</v>
      </c>
      <c r="G879" s="30" t="str">
        <f>IF(ISNUMBER('Форма 1'!AB879),ROUND('Форма 1'!$I879*VLOOKUP('Форма 1'!$G879,'Предельники 2022'!$B$4:$X$28,'Форма 1'!AB$7),2),"")</f>
        <v/>
      </c>
      <c r="H879" s="30" t="str">
        <f>IF(ISNUMBER('Форма 1'!AC879),ROUND('Форма 1'!$I879*VLOOKUP('Форма 1'!$G879,'Предельники 2022'!$B$4:$X$28,'Форма 1'!AC$7),2),"")</f>
        <v/>
      </c>
      <c r="I879" s="30" t="str">
        <f>IF(ISNUMBER('Форма 1'!AD879),ROUND('Форма 1'!$I879*VLOOKUP('Форма 1'!$G879,'Предельники 2022'!$B$4:$X$28,'Форма 1'!AD$7),2),"")</f>
        <v/>
      </c>
      <c r="J879" s="30" t="str">
        <f>IF(ISNUMBER('Форма 1'!AE879),ROUND('Форма 1'!$I879*VLOOKUP('Форма 1'!$G879,'Предельники 2022'!$B$4:$X$28,'Форма 1'!AE$7),2),"")</f>
        <v/>
      </c>
      <c r="K879" s="30" t="str">
        <f>IF(ISNUMBER('Форма 1'!AF879),ROUND('Форма 1'!$I879*VLOOKUP('Форма 1'!$G879,'Предельники 2022'!$B$4:$X$28,'Форма 1'!AF$7),2),"")</f>
        <v/>
      </c>
      <c r="L879" s="31" t="str">
        <f>IF(ISBLANK('Форма 1'!AG879),"",'Форма 1'!AG879)</f>
        <v/>
      </c>
      <c r="M879" s="32" t="str">
        <f>IF(ISBLANK('Форма 1'!AH879),"",'Форма 1'!AH879)</f>
        <v/>
      </c>
      <c r="N879" s="30">
        <f>IF(ISNUMBER('Форма 1'!AI879),ROUND('Форма 1'!$I879*VLOOKUP('Форма 1'!$G879,'Предельники 2022'!$B$4:$X$28,'Форма 1'!AI$7),2),"")</f>
        <v>5900350.29</v>
      </c>
      <c r="O879" s="30" t="str">
        <f>IF(ISNUMBER('Форма 1'!AJ879),ROUND('Форма 1'!$I879*VLOOKUP('Форма 1'!$G879,'Предельники 2022'!$B$4:$X$28,'Форма 1'!AJ$7),2),"")</f>
        <v/>
      </c>
      <c r="P879" s="30" t="str">
        <f>IF(ISNUMBER('Форма 1'!AK879),ROUND('Форма 1'!$I879*VLOOKUP('Форма 1'!$G879,'Предельники 2022'!$B$4:$X$28,'Форма 1'!AK$7),2),"")</f>
        <v/>
      </c>
      <c r="Q879" s="30" t="str">
        <f>IF(ISNUMBER('Форма 1'!AL879),ROUND('Форма 1'!$I879*VLOOKUP('Форма 1'!$G879,'Предельники 2022'!$B$4:$X$28,'Форма 1'!AL$7),2),"")</f>
        <v/>
      </c>
      <c r="R879" s="30" t="str">
        <f>IF(ISNUMBER('Форма 1'!AM879),ROUND('Форма 1'!$I879*VLOOKUP('Форма 1'!$G879,'Предельники 2022'!$B$4:$X$28,'Форма 1'!AM$7),2),"")</f>
        <v/>
      </c>
      <c r="S879" s="93" t="str">
        <f t="shared" si="152"/>
        <v/>
      </c>
      <c r="T879" s="93" t="str">
        <f>IF(ISNUMBER('Форма 1'!AN879),INDEX('Предельники 2022'!$C$4:$X$28,MATCH('Форма 1'!$G879,'Предельники 2022'!$B$4:$B$28,0),MATCH(T$5,'Предельники 2022'!$C$3:$X$3,0)),"")</f>
        <v/>
      </c>
      <c r="U879" s="93" t="str">
        <f>IF(ISNUMBER('Форма 1'!AO879),INDEX('Предельники 2022'!$C$4:$X$28,MATCH('Форма 1'!$G879,'Предельники 2022'!$B$4:$B$28,0),MATCH(U$5,'Предельники 2022'!$C$3:$X$3,0)),"")</f>
        <v/>
      </c>
      <c r="V879" s="93" t="str">
        <f>IF(ISNUMBER('Форма 1'!AP879),INDEX('Предельники 2022'!$C$4:$X$28,MATCH('Форма 1'!$G879,'Предельники 2022'!$B$4:$B$28,0),MATCH(V$5,'Предельники 2022'!$C$3:$X$3,0)),"")</f>
        <v/>
      </c>
      <c r="W879" s="93" t="str">
        <f>IF(ISNUMBER('Форма 1'!AQ879),INDEX('Предельники 2022'!$C$4:$X$28,MATCH('Форма 1'!$G879,'Предельники 2022'!$B$4:$B$28,0),MATCH(W$5,'Предельники 2022'!$C$3:$X$3,0)),"")</f>
        <v/>
      </c>
      <c r="X879" s="30" t="str">
        <f>IF(ISNUMBER('Форма 1'!AR879),ROUND('Форма 1'!$I879*VLOOKUP('Форма 1'!$G879,'Предельники 2022'!$B$4:$X$28,'Форма 1'!AR$7),2),"")</f>
        <v/>
      </c>
      <c r="Y879" s="30" t="str">
        <f>IF(ISNUMBER('Форма 1'!AS879),ROUND('Форма 1'!$I879*VLOOKUP('Форма 1'!$G879,'Предельники 2022'!$B$4:$X$28,'Форма 1'!AS$7),2),"")</f>
        <v/>
      </c>
      <c r="Z879" s="30" t="str">
        <f>IF(ISNUMBER('Форма 1'!AT879),ROUND('Форма 1'!$I879*VLOOKUP('Форма 1'!$G879,'Предельники 2022'!$B$4:$X$28,'Форма 1'!AT$7),2),"")</f>
        <v/>
      </c>
      <c r="AA879" s="32"/>
      <c r="AB879" s="128">
        <f>'Форма 1'!T879</f>
        <v>46387</v>
      </c>
      <c r="AC879" s="130" t="str">
        <f>'Форма 1'!U879</f>
        <v>РО</v>
      </c>
    </row>
    <row r="880" spans="1:29" x14ac:dyDescent="0.25">
      <c r="A880" s="28">
        <f t="shared" si="151"/>
        <v>6</v>
      </c>
      <c r="B880" s="74" t="str">
        <f>IF(ISBLANK('Форма 1'!B880),"",'Форма 1'!B880)</f>
        <v>Александровский муниципальный округ Пермского края</v>
      </c>
      <c r="C880" s="87" t="s">
        <v>632</v>
      </c>
      <c r="D880" s="29">
        <f>IF(ISBLANK(C880),"Введите адрес",IF(C880='Форма 1'!C880,SUM(E880:K880,M880:S880,Форма2[[#This Row],[19]:[22]]),"Ошибка в адресе!"))</f>
        <v>27585488.949999999</v>
      </c>
      <c r="E880" s="30" t="str">
        <f>IF(ISNUMBER('Форма 1'!Z880),ROUND('Форма 1'!$I880*VLOOKUP('Форма 1'!$G880,'Предельники 2022'!$B$4:$X$28,'Форма 1'!Z$7),2),"")</f>
        <v/>
      </c>
      <c r="F880" s="30">
        <f>IF(ISNUMBER('Форма 1'!AA880),ROUND('Форма 1'!$I880*VLOOKUP('Форма 1'!$G880,'Предельники 2022'!$B$4:$X$28,'Форма 1'!AA$7),2),"")</f>
        <v>12637980.539999999</v>
      </c>
      <c r="G880" s="30" t="str">
        <f>IF(ISNUMBER('Форма 1'!AB880),ROUND('Форма 1'!$I880*VLOOKUP('Форма 1'!$G880,'Предельники 2022'!$B$4:$X$28,'Форма 1'!AB$7),2),"")</f>
        <v/>
      </c>
      <c r="H880" s="30">
        <f>IF(ISNUMBER('Форма 1'!AC880),ROUND('Форма 1'!$I880*VLOOKUP('Форма 1'!$G880,'Предельники 2022'!$B$4:$X$28,'Форма 1'!AC$7),2),"")</f>
        <v>568415.15</v>
      </c>
      <c r="I880" s="30" t="str">
        <f>IF(ISNUMBER('Форма 1'!AD880),ROUND('Форма 1'!$I880*VLOOKUP('Форма 1'!$G880,'Предельники 2022'!$B$4:$X$28,'Форма 1'!AD$7),2),"")</f>
        <v/>
      </c>
      <c r="J880" s="30" t="str">
        <f>IF(ISNUMBER('Форма 1'!AE880),ROUND('Форма 1'!$I880*VLOOKUP('Форма 1'!$G880,'Предельники 2022'!$B$4:$X$28,'Форма 1'!AE$7),2),"")</f>
        <v/>
      </c>
      <c r="K880" s="30" t="str">
        <f>IF(ISNUMBER('Форма 1'!AF880),ROUND('Форма 1'!$I880*VLOOKUP('Форма 1'!$G880,'Предельники 2022'!$B$4:$X$28,'Форма 1'!AF$7),2),"")</f>
        <v/>
      </c>
      <c r="L880" s="31" t="str">
        <f>IF(ISBLANK('Форма 1'!AG880),"",'Форма 1'!AG880)</f>
        <v/>
      </c>
      <c r="M880" s="32" t="str">
        <f>IF(ISBLANK('Форма 1'!AH880),"",'Форма 1'!AH880)</f>
        <v/>
      </c>
      <c r="N880" s="30">
        <f>IF(ISNUMBER('Форма 1'!AI880),ROUND('Форма 1'!$I880*VLOOKUP('Форма 1'!$G880,'Предельники 2022'!$B$4:$X$28,'Форма 1'!AI$7),2),"")</f>
        <v>14379093.26</v>
      </c>
      <c r="O880" s="30" t="str">
        <f>IF(ISNUMBER('Форма 1'!AJ880),ROUND('Форма 1'!$I880*VLOOKUP('Форма 1'!$G880,'Предельники 2022'!$B$4:$X$28,'Форма 1'!AJ$7),2),"")</f>
        <v/>
      </c>
      <c r="P880" s="30" t="str">
        <f>IF(ISNUMBER('Форма 1'!AK880),ROUND('Форма 1'!$I880*VLOOKUP('Форма 1'!$G880,'Предельники 2022'!$B$4:$X$28,'Форма 1'!AK$7),2),"")</f>
        <v/>
      </c>
      <c r="Q880" s="30" t="str">
        <f>IF(ISNUMBER('Форма 1'!AL880),ROUND('Форма 1'!$I880*VLOOKUP('Форма 1'!$G880,'Предельники 2022'!$B$4:$X$28,'Форма 1'!AL$7),2),"")</f>
        <v/>
      </c>
      <c r="R880" s="30" t="str">
        <f>IF(ISNUMBER('Форма 1'!AM880),ROUND('Форма 1'!$I880*VLOOKUP('Форма 1'!$G880,'Предельники 2022'!$B$4:$X$28,'Форма 1'!AM$7),2),"")</f>
        <v/>
      </c>
      <c r="S880" s="93" t="str">
        <f t="shared" si="152"/>
        <v/>
      </c>
      <c r="T880" s="93" t="str">
        <f>IF(ISNUMBER('Форма 1'!AN880),INDEX('Предельники 2022'!$C$4:$X$28,MATCH('Форма 1'!$G880,'Предельники 2022'!$B$4:$B$28,0),MATCH(T$5,'Предельники 2022'!$C$3:$X$3,0)),"")</f>
        <v/>
      </c>
      <c r="U880" s="93" t="str">
        <f>IF(ISNUMBER('Форма 1'!AO880),INDEX('Предельники 2022'!$C$4:$X$28,MATCH('Форма 1'!$G880,'Предельники 2022'!$B$4:$B$28,0),MATCH(U$5,'Предельники 2022'!$C$3:$X$3,0)),"")</f>
        <v/>
      </c>
      <c r="V880" s="93" t="str">
        <f>IF(ISNUMBER('Форма 1'!AP880),INDEX('Предельники 2022'!$C$4:$X$28,MATCH('Форма 1'!$G880,'Предельники 2022'!$B$4:$B$28,0),MATCH(V$5,'Предельники 2022'!$C$3:$X$3,0)),"")</f>
        <v/>
      </c>
      <c r="W880" s="93" t="str">
        <f>IF(ISNUMBER('Форма 1'!AQ880),INDEX('Предельники 2022'!$C$4:$X$28,MATCH('Форма 1'!$G880,'Предельники 2022'!$B$4:$B$28,0),MATCH(W$5,'Предельники 2022'!$C$3:$X$3,0)),"")</f>
        <v/>
      </c>
      <c r="X880" s="30" t="str">
        <f>IF(ISNUMBER('Форма 1'!AR880),ROUND('Форма 1'!$I880*VLOOKUP('Форма 1'!$G880,'Предельники 2022'!$B$4:$X$28,'Форма 1'!AR$7),2),"")</f>
        <v/>
      </c>
      <c r="Y880" s="30" t="str">
        <f>IF(ISNUMBER('Форма 1'!AS880),ROUND('Форма 1'!$I880*VLOOKUP('Форма 1'!$G880,'Предельники 2022'!$B$4:$X$28,'Форма 1'!AS$7),2),"")</f>
        <v/>
      </c>
      <c r="Z880" s="30" t="str">
        <f>IF(ISNUMBER('Форма 1'!AT880),ROUND('Форма 1'!$I880*VLOOKUP('Форма 1'!$G880,'Предельники 2022'!$B$4:$X$28,'Форма 1'!AT$7),2),"")</f>
        <v/>
      </c>
      <c r="AA880" s="32"/>
      <c r="AB880" s="128">
        <f>'Форма 1'!T880</f>
        <v>46387</v>
      </c>
      <c r="AC880" s="130" t="str">
        <f>'Форма 1'!U880</f>
        <v>РО</v>
      </c>
    </row>
    <row r="881" spans="1:29" ht="15.75" x14ac:dyDescent="0.25">
      <c r="A881" s="147">
        <f>IF(NOT(ISERROR("Пермского края"=MID(C881,FIND("Пермского края",C881),14)))=$C$1,0,IF(NOT(ISERROR("город Пермь"=MID(C881,FIND("город Пермь",C881),11)))=$C$1,0,IF(NOT(ISERROR("Итого"=MID(C881,FIND("Итого",C881),5)))=$C$1,0,IF(NOT(ISERROR("Всего"=MID(C881,FIND("Всего",C881),5)))=$C$1,0,#REF!+1))))</f>
        <v>0</v>
      </c>
      <c r="B881" s="148" t="str">
        <f>IF(ISBLANK('Форма 1'!B881),"",'Форма 1'!B881)</f>
        <v/>
      </c>
      <c r="C881" s="153" t="s">
        <v>1079</v>
      </c>
      <c r="D881" s="146">
        <f>IF(ISBLANK(C881),"Введите адрес",IF(C881='Форма 1'!C881,SUM(E881:K881,M881:S881,Форма2[[#This Row],[19]:[22]]),"Ошибка в адресе!"))</f>
        <v>81662393.099999994</v>
      </c>
      <c r="E881" s="149">
        <f>SUM(E882:E885)</f>
        <v>2341362.66</v>
      </c>
      <c r="F881" s="149">
        <f t="shared" ref="F881:S881" si="153">SUM(F882:F885)</f>
        <v>11209305.84</v>
      </c>
      <c r="G881" s="149">
        <f t="shared" si="153"/>
        <v>0</v>
      </c>
      <c r="H881" s="149">
        <f t="shared" si="153"/>
        <v>1628190.08</v>
      </c>
      <c r="I881" s="149">
        <f t="shared" si="153"/>
        <v>0</v>
      </c>
      <c r="J881" s="149">
        <f t="shared" si="153"/>
        <v>2051626.86</v>
      </c>
      <c r="K881" s="149">
        <f t="shared" si="153"/>
        <v>0</v>
      </c>
      <c r="L881" s="155">
        <f t="shared" si="153"/>
        <v>0</v>
      </c>
      <c r="M881" s="149">
        <f t="shared" si="153"/>
        <v>0</v>
      </c>
      <c r="N881" s="149">
        <f t="shared" si="153"/>
        <v>4130703.96</v>
      </c>
      <c r="O881" s="149">
        <f t="shared" si="153"/>
        <v>56623812.039999992</v>
      </c>
      <c r="P881" s="149">
        <f t="shared" si="153"/>
        <v>0</v>
      </c>
      <c r="Q881" s="149">
        <f t="shared" si="153"/>
        <v>0</v>
      </c>
      <c r="R881" s="149">
        <f t="shared" si="153"/>
        <v>3677391.66</v>
      </c>
      <c r="S881" s="149">
        <f t="shared" si="153"/>
        <v>0</v>
      </c>
      <c r="T881" s="93" t="str">
        <f>IF(ISNUMBER('Форма 1'!AN881),INDEX('Предельники 2022'!$C$4:$X$28,MATCH('Форма 1'!$G881,'Предельники 2022'!$B$4:$B$28,0),MATCH(T$5,'Предельники 2022'!$C$3:$X$3,0)),"")</f>
        <v/>
      </c>
      <c r="U881" s="93" t="str">
        <f>IF(ISNUMBER('Форма 1'!AO881),INDEX('Предельники 2022'!$C$4:$X$28,MATCH('Форма 1'!$G881,'Предельники 2022'!$B$4:$B$28,0),MATCH(U$5,'Предельники 2022'!$C$3:$X$3,0)),"")</f>
        <v/>
      </c>
      <c r="V881" s="93" t="str">
        <f>IF(ISNUMBER('Форма 1'!AP881),INDEX('Предельники 2022'!$C$4:$X$28,MATCH('Форма 1'!$G881,'Предельники 2022'!$B$4:$B$28,0),MATCH(V$5,'Предельники 2022'!$C$3:$X$3,0)),"")</f>
        <v/>
      </c>
      <c r="W881" s="93" t="str">
        <f>IF(ISNUMBER('Форма 1'!AQ881),INDEX('Предельники 2022'!$C$4:$X$28,MATCH('Форма 1'!$G881,'Предельники 2022'!$B$4:$B$28,0),MATCH(W$5,'Предельники 2022'!$C$3:$X$3,0)),"")</f>
        <v/>
      </c>
      <c r="X881" s="149">
        <f t="shared" ref="X881:Z881" si="154">SUM(X882:X885)</f>
        <v>0</v>
      </c>
      <c r="Y881" s="149">
        <f t="shared" si="154"/>
        <v>0</v>
      </c>
      <c r="Z881" s="149">
        <f t="shared" si="154"/>
        <v>0</v>
      </c>
      <c r="AA881" s="146"/>
      <c r="AB881" s="150"/>
      <c r="AC881" s="151" t="str">
        <f>'Форма 1'!U881</f>
        <v/>
      </c>
    </row>
    <row r="882" spans="1:29" x14ac:dyDescent="0.25">
      <c r="A882" s="28">
        <f t="shared" si="151"/>
        <v>1</v>
      </c>
      <c r="B882" s="74" t="str">
        <f>IF(ISBLANK('Форма 1'!B882),"",'Форма 1'!B882)</f>
        <v>Верещагинский городской округ Пермского края</v>
      </c>
      <c r="C882" s="87" t="s">
        <v>773</v>
      </c>
      <c r="D882" s="29">
        <f>IF(ISBLANK(C882),"Введите адрес",IF(C882='Форма 1'!C882,SUM(E882:K882,M882:S882,Форма2[[#This Row],[19]:[22]]),"Ошибка в адресе!"))</f>
        <v>2629792.7999999998</v>
      </c>
      <c r="E882" s="30" t="str">
        <f>IF(ISNUMBER('Форма 1'!Z882),ROUND('Форма 1'!$I882*VLOOKUP('Форма 1'!$G882,'Предельники 2022'!$B$4:$X$28,'Форма 1'!Z$7),2),"")</f>
        <v/>
      </c>
      <c r="F882" s="30" t="str">
        <f>IF(ISNUMBER('Форма 1'!AA882),ROUND('Форма 1'!$I882*VLOOKUP('Форма 1'!$G882,'Предельники 2022'!$B$4:$X$28,'Форма 1'!AA$7),2),"")</f>
        <v/>
      </c>
      <c r="G882" s="30" t="str">
        <f>IF(ISNUMBER('Форма 1'!AB882),ROUND('Форма 1'!$I882*VLOOKUP('Форма 1'!$G882,'Предельники 2022'!$B$4:$X$28,'Форма 1'!AB$7),2),"")</f>
        <v/>
      </c>
      <c r="H882" s="30" t="str">
        <f>IF(ISNUMBER('Форма 1'!AC882),ROUND('Форма 1'!$I882*VLOOKUP('Форма 1'!$G882,'Предельники 2022'!$B$4:$X$28,'Форма 1'!AC$7),2),"")</f>
        <v/>
      </c>
      <c r="I882" s="30" t="str">
        <f>IF(ISNUMBER('Форма 1'!AD882),ROUND('Форма 1'!$I882*VLOOKUP('Форма 1'!$G882,'Предельники 2022'!$B$4:$X$28,'Форма 1'!AD$7),2),"")</f>
        <v/>
      </c>
      <c r="J882" s="30" t="str">
        <f>IF(ISNUMBER('Форма 1'!AE882),ROUND('Форма 1'!$I882*VLOOKUP('Форма 1'!$G882,'Предельники 2022'!$B$4:$X$28,'Форма 1'!AE$7),2),"")</f>
        <v/>
      </c>
      <c r="K882" s="30" t="str">
        <f>IF(ISNUMBER('Форма 1'!AF882),ROUND('Форма 1'!$I882*VLOOKUP('Форма 1'!$G882,'Предельники 2022'!$B$4:$X$28,'Форма 1'!AF$7),2),"")</f>
        <v/>
      </c>
      <c r="L882" s="31" t="str">
        <f>IF(ISBLANK('Форма 1'!AG882),"",'Форма 1'!AG882)</f>
        <v/>
      </c>
      <c r="M882" s="32" t="str">
        <f>IF(ISBLANK('Форма 1'!AH882),"",'Форма 1'!AH882)</f>
        <v/>
      </c>
      <c r="N882" s="30" t="str">
        <f>IF(ISNUMBER('Форма 1'!AI882),ROUND('Форма 1'!$I882*VLOOKUP('Форма 1'!$G882,'Предельники 2022'!$B$4:$X$28,'Форма 1'!AI$7),2),"")</f>
        <v/>
      </c>
      <c r="O882" s="30">
        <f>IF(ISNUMBER('Форма 1'!AJ882),ROUND('Форма 1'!$I882*VLOOKUP('Форма 1'!$G882,'Предельники 2022'!$B$4:$X$28,'Форма 1'!AJ$7),2),"")</f>
        <v>2629792.7999999998</v>
      </c>
      <c r="P882" s="30" t="str">
        <f>IF(ISNUMBER('Форма 1'!AK882),ROUND('Форма 1'!$I882*VLOOKUP('Форма 1'!$G882,'Предельники 2022'!$B$4:$X$28,'Форма 1'!AK$7),2),"")</f>
        <v/>
      </c>
      <c r="Q882" s="30" t="str">
        <f>IF(ISNUMBER('Форма 1'!AL882),ROUND('Форма 1'!$I882*VLOOKUP('Форма 1'!$G882,'Предельники 2022'!$B$4:$X$28,'Форма 1'!AL$7),2),"")</f>
        <v/>
      </c>
      <c r="R882" s="30" t="str">
        <f>IF(ISNUMBER('Форма 1'!AM882),ROUND('Форма 1'!$I882*VLOOKUP('Форма 1'!$G882,'Предельники 2022'!$B$4:$X$28,'Форма 1'!AM$7),2),"")</f>
        <v/>
      </c>
      <c r="S882" s="93" t="str">
        <f t="shared" si="152"/>
        <v/>
      </c>
      <c r="T882" s="93" t="str">
        <f>IF(ISNUMBER('Форма 1'!AN882),INDEX('Предельники 2022'!$C$4:$X$28,MATCH('Форма 1'!$G882,'Предельники 2022'!$B$4:$B$28,0),MATCH(T$5,'Предельники 2022'!$C$3:$X$3,0)),"")</f>
        <v/>
      </c>
      <c r="U882" s="93" t="str">
        <f>IF(ISNUMBER('Форма 1'!AO882),INDEX('Предельники 2022'!$C$4:$X$28,MATCH('Форма 1'!$G882,'Предельники 2022'!$B$4:$B$28,0),MATCH(U$5,'Предельники 2022'!$C$3:$X$3,0)),"")</f>
        <v/>
      </c>
      <c r="V882" s="93" t="str">
        <f>IF(ISNUMBER('Форма 1'!AP882),INDEX('Предельники 2022'!$C$4:$X$28,MATCH('Форма 1'!$G882,'Предельники 2022'!$B$4:$B$28,0),MATCH(V$5,'Предельники 2022'!$C$3:$X$3,0)),"")</f>
        <v/>
      </c>
      <c r="W882" s="93" t="str">
        <f>IF(ISNUMBER('Форма 1'!AQ882),INDEX('Предельники 2022'!$C$4:$X$28,MATCH('Форма 1'!$G882,'Предельники 2022'!$B$4:$B$28,0),MATCH(W$5,'Предельники 2022'!$C$3:$X$3,0)),"")</f>
        <v/>
      </c>
      <c r="X882" s="30" t="str">
        <f>IF(ISNUMBER('Форма 1'!AR882),ROUND('Форма 1'!$I882*VLOOKUP('Форма 1'!$G882,'Предельники 2022'!$B$4:$X$28,'Форма 1'!AR$7),2),"")</f>
        <v/>
      </c>
      <c r="Y882" s="30" t="str">
        <f>IF(ISNUMBER('Форма 1'!AS882),ROUND('Форма 1'!$I882*VLOOKUP('Форма 1'!$G882,'Предельники 2022'!$B$4:$X$28,'Форма 1'!AS$7),2),"")</f>
        <v/>
      </c>
      <c r="Z882" s="30" t="str">
        <f>IF(ISNUMBER('Форма 1'!AT882),ROUND('Форма 1'!$I882*VLOOKUP('Форма 1'!$G882,'Предельники 2022'!$B$4:$X$28,'Форма 1'!AT$7),2),"")</f>
        <v/>
      </c>
      <c r="AA882" s="32"/>
      <c r="AB882" s="128">
        <f>'Форма 1'!T882</f>
        <v>46387</v>
      </c>
      <c r="AC882" s="130" t="str">
        <f>'Форма 1'!U882</f>
        <v>СС</v>
      </c>
    </row>
    <row r="883" spans="1:29" x14ac:dyDescent="0.25">
      <c r="A883" s="28">
        <f t="shared" si="151"/>
        <v>2</v>
      </c>
      <c r="B883" s="74" t="str">
        <f>IF(ISBLANK('Форма 1'!B883),"",'Форма 1'!B883)</f>
        <v>Верещагинский городской округ Пермского края</v>
      </c>
      <c r="C883" s="87" t="s">
        <v>774</v>
      </c>
      <c r="D883" s="29">
        <f>IF(ISBLANK(C883),"Введите адрес",IF(C883='Форма 1'!C883,SUM(E883:K883,M883:S883,Форма2[[#This Row],[19]:[22]]),"Ошибка в адресе!"))</f>
        <v>31994105.079999998</v>
      </c>
      <c r="E883" s="30" t="str">
        <f>IF(ISNUMBER('Форма 1'!Z883),ROUND('Форма 1'!$I883*VLOOKUP('Форма 1'!$G883,'Предельники 2022'!$B$4:$X$28,'Форма 1'!Z$7),2),"")</f>
        <v/>
      </c>
      <c r="F883" s="30" t="str">
        <f>IF(ISNUMBER('Форма 1'!AA883),ROUND('Форма 1'!$I883*VLOOKUP('Форма 1'!$G883,'Предельники 2022'!$B$4:$X$28,'Форма 1'!AA$7),2),"")</f>
        <v/>
      </c>
      <c r="G883" s="30" t="str">
        <f>IF(ISNUMBER('Форма 1'!AB883),ROUND('Форма 1'!$I883*VLOOKUP('Форма 1'!$G883,'Предельники 2022'!$B$4:$X$28,'Форма 1'!AB$7),2),"")</f>
        <v/>
      </c>
      <c r="H883" s="30" t="str">
        <f>IF(ISNUMBER('Форма 1'!AC883),ROUND('Форма 1'!$I883*VLOOKUP('Форма 1'!$G883,'Предельники 2022'!$B$4:$X$28,'Форма 1'!AC$7),2),"")</f>
        <v/>
      </c>
      <c r="I883" s="30" t="str">
        <f>IF(ISNUMBER('Форма 1'!AD883),ROUND('Форма 1'!$I883*VLOOKUP('Форма 1'!$G883,'Предельники 2022'!$B$4:$X$28,'Форма 1'!AD$7),2),"")</f>
        <v/>
      </c>
      <c r="J883" s="30" t="str">
        <f>IF(ISNUMBER('Форма 1'!AE883),ROUND('Форма 1'!$I883*VLOOKUP('Форма 1'!$G883,'Предельники 2022'!$B$4:$X$28,'Форма 1'!AE$7),2),"")</f>
        <v/>
      </c>
      <c r="K883" s="30" t="str">
        <f>IF(ISNUMBER('Форма 1'!AF883),ROUND('Форма 1'!$I883*VLOOKUP('Форма 1'!$G883,'Предельники 2022'!$B$4:$X$28,'Форма 1'!AF$7),2),"")</f>
        <v/>
      </c>
      <c r="L883" s="31" t="str">
        <f>IF(ISBLANK('Форма 1'!AG883),"",'Форма 1'!AG883)</f>
        <v/>
      </c>
      <c r="M883" s="32" t="str">
        <f>IF(ISBLANK('Форма 1'!AH883),"",'Форма 1'!AH883)</f>
        <v/>
      </c>
      <c r="N883" s="30" t="str">
        <f>IF(ISNUMBER('Форма 1'!AI883),ROUND('Форма 1'!$I883*VLOOKUP('Форма 1'!$G883,'Предельники 2022'!$B$4:$X$28,'Форма 1'!AI$7),2),"")</f>
        <v/>
      </c>
      <c r="O883" s="30">
        <f>IF(ISNUMBER('Форма 1'!AJ883),ROUND('Форма 1'!$I883*VLOOKUP('Форма 1'!$G883,'Предельники 2022'!$B$4:$X$28,'Форма 1'!AJ$7),2),"")</f>
        <v>31994105.079999998</v>
      </c>
      <c r="P883" s="30" t="str">
        <f>IF(ISNUMBER('Форма 1'!AK883),ROUND('Форма 1'!$I883*VLOOKUP('Форма 1'!$G883,'Предельники 2022'!$B$4:$X$28,'Форма 1'!AK$7),2),"")</f>
        <v/>
      </c>
      <c r="Q883" s="30" t="str">
        <f>IF(ISNUMBER('Форма 1'!AL883),ROUND('Форма 1'!$I883*VLOOKUP('Форма 1'!$G883,'Предельники 2022'!$B$4:$X$28,'Форма 1'!AL$7),2),"")</f>
        <v/>
      </c>
      <c r="R883" s="30" t="str">
        <f>IF(ISNUMBER('Форма 1'!AM883),ROUND('Форма 1'!$I883*VLOOKUP('Форма 1'!$G883,'Предельники 2022'!$B$4:$X$28,'Форма 1'!AM$7),2),"")</f>
        <v/>
      </c>
      <c r="S883" s="93" t="str">
        <f t="shared" si="152"/>
        <v/>
      </c>
      <c r="T883" s="93" t="str">
        <f>IF(ISNUMBER('Форма 1'!AN883),INDEX('Предельники 2022'!$C$4:$X$28,MATCH('Форма 1'!$G883,'Предельники 2022'!$B$4:$B$28,0),MATCH(T$5,'Предельники 2022'!$C$3:$X$3,0)),"")</f>
        <v/>
      </c>
      <c r="U883" s="93" t="str">
        <f>IF(ISNUMBER('Форма 1'!AO883),INDEX('Предельники 2022'!$C$4:$X$28,MATCH('Форма 1'!$G883,'Предельники 2022'!$B$4:$B$28,0),MATCH(U$5,'Предельники 2022'!$C$3:$X$3,0)),"")</f>
        <v/>
      </c>
      <c r="V883" s="93" t="str">
        <f>IF(ISNUMBER('Форма 1'!AP883),INDEX('Предельники 2022'!$C$4:$X$28,MATCH('Форма 1'!$G883,'Предельники 2022'!$B$4:$B$28,0),MATCH(V$5,'Предельники 2022'!$C$3:$X$3,0)),"")</f>
        <v/>
      </c>
      <c r="W883" s="93" t="str">
        <f>IF(ISNUMBER('Форма 1'!AQ883),INDEX('Предельники 2022'!$C$4:$X$28,MATCH('Форма 1'!$G883,'Предельники 2022'!$B$4:$B$28,0),MATCH(W$5,'Предельники 2022'!$C$3:$X$3,0)),"")</f>
        <v/>
      </c>
      <c r="X883" s="30" t="str">
        <f>IF(ISNUMBER('Форма 1'!AR883),ROUND('Форма 1'!$I883*VLOOKUP('Форма 1'!$G883,'Предельники 2022'!$B$4:$X$28,'Форма 1'!AR$7),2),"")</f>
        <v/>
      </c>
      <c r="Y883" s="30" t="str">
        <f>IF(ISNUMBER('Форма 1'!AS883),ROUND('Форма 1'!$I883*VLOOKUP('Форма 1'!$G883,'Предельники 2022'!$B$4:$X$28,'Форма 1'!AS$7),2),"")</f>
        <v/>
      </c>
      <c r="Z883" s="30" t="str">
        <f>IF(ISNUMBER('Форма 1'!AT883),ROUND('Форма 1'!$I883*VLOOKUP('Форма 1'!$G883,'Предельники 2022'!$B$4:$X$28,'Форма 1'!AT$7),2),"")</f>
        <v/>
      </c>
      <c r="AA883" s="32"/>
      <c r="AB883" s="128">
        <f>'Форма 1'!T883</f>
        <v>46387</v>
      </c>
      <c r="AC883" s="130" t="str">
        <f>'Форма 1'!U883</f>
        <v>СС</v>
      </c>
    </row>
    <row r="884" spans="1:29" x14ac:dyDescent="0.25">
      <c r="A884" s="28">
        <f t="shared" si="151"/>
        <v>3</v>
      </c>
      <c r="B884" s="74" t="str">
        <f>IF(ISBLANK('Форма 1'!B884),"",'Форма 1'!B884)</f>
        <v>Верещагинский городской округ Пермского края</v>
      </c>
      <c r="C884" s="87" t="s">
        <v>569</v>
      </c>
      <c r="D884" s="29">
        <f>IF(ISBLANK(C884),"Введите адрес",IF(C884='Форма 1'!C884,SUM(E884:K884,M884:S884,Форма2[[#This Row],[19]:[22]]),"Ошибка в адресе!"))</f>
        <v>42744501.780000001</v>
      </c>
      <c r="E884" s="30">
        <f>IF(ISNUMBER('Форма 1'!Z884),ROUND('Форма 1'!$I884*VLOOKUP('Форма 1'!$G884,'Предельники 2022'!$B$4:$X$28,'Форма 1'!Z$7),2),"")</f>
        <v>2341362.66</v>
      </c>
      <c r="F884" s="30">
        <f>IF(ISNUMBER('Форма 1'!AA884),ROUND('Форма 1'!$I884*VLOOKUP('Форма 1'!$G884,'Предельники 2022'!$B$4:$X$28,'Форма 1'!AA$7),2),"")</f>
        <v>11209305.84</v>
      </c>
      <c r="G884" s="30" t="str">
        <f>IF(ISNUMBER('Форма 1'!AB884),ROUND('Форма 1'!$I884*VLOOKUP('Форма 1'!$G884,'Предельники 2022'!$B$4:$X$28,'Форма 1'!AB$7),2),"")</f>
        <v/>
      </c>
      <c r="H884" s="30">
        <f>IF(ISNUMBER('Форма 1'!AC884),ROUND('Форма 1'!$I884*VLOOKUP('Форма 1'!$G884,'Предельники 2022'!$B$4:$X$28,'Форма 1'!AC$7),2),"")</f>
        <v>1464900.6</v>
      </c>
      <c r="I884" s="30" t="str">
        <f>IF(ISNUMBER('Форма 1'!AD884),ROUND('Форма 1'!$I884*VLOOKUP('Форма 1'!$G884,'Предельники 2022'!$B$4:$X$28,'Форма 1'!AD$7),2),"")</f>
        <v/>
      </c>
      <c r="J884" s="30">
        <f>IF(ISNUMBER('Форма 1'!AE884),ROUND('Форма 1'!$I884*VLOOKUP('Форма 1'!$G884,'Предельники 2022'!$B$4:$X$28,'Форма 1'!AE$7),2),"")</f>
        <v>2051626.86</v>
      </c>
      <c r="K884" s="30" t="str">
        <f>IF(ISNUMBER('Форма 1'!AF884),ROUND('Форма 1'!$I884*VLOOKUP('Форма 1'!$G884,'Предельники 2022'!$B$4:$X$28,'Форма 1'!AF$7),2),"")</f>
        <v/>
      </c>
      <c r="L884" s="31" t="str">
        <f>IF(ISBLANK('Форма 1'!AG884),"",'Форма 1'!AG884)</f>
        <v/>
      </c>
      <c r="M884" s="32" t="str">
        <f>IF(ISBLANK('Форма 1'!AH884),"",'Форма 1'!AH884)</f>
        <v/>
      </c>
      <c r="N884" s="30" t="str">
        <f>IF(ISNUMBER('Форма 1'!AI884),ROUND('Форма 1'!$I884*VLOOKUP('Форма 1'!$G884,'Предельники 2022'!$B$4:$X$28,'Форма 1'!AI$7),2),"")</f>
        <v/>
      </c>
      <c r="O884" s="30">
        <f>IF(ISNUMBER('Форма 1'!AJ884),ROUND('Форма 1'!$I884*VLOOKUP('Форма 1'!$G884,'Предельники 2022'!$B$4:$X$28,'Форма 1'!AJ$7),2),"")</f>
        <v>21999914.16</v>
      </c>
      <c r="P884" s="30" t="str">
        <f>IF(ISNUMBER('Форма 1'!AK884),ROUND('Форма 1'!$I884*VLOOKUP('Форма 1'!$G884,'Предельники 2022'!$B$4:$X$28,'Форма 1'!AK$7),2),"")</f>
        <v/>
      </c>
      <c r="Q884" s="30" t="str">
        <f>IF(ISNUMBER('Форма 1'!AL884),ROUND('Форма 1'!$I884*VLOOKUP('Форма 1'!$G884,'Предельники 2022'!$B$4:$X$28,'Форма 1'!AL$7),2),"")</f>
        <v/>
      </c>
      <c r="R884" s="30">
        <f>IF(ISNUMBER('Форма 1'!AM884),ROUND('Форма 1'!$I884*VLOOKUP('Форма 1'!$G884,'Предельники 2022'!$B$4:$X$28,'Форма 1'!AM$7),2),"")</f>
        <v>3677391.66</v>
      </c>
      <c r="S884" s="93" t="str">
        <f t="shared" si="152"/>
        <v/>
      </c>
      <c r="T884" s="93" t="str">
        <f>IF(ISNUMBER('Форма 1'!AN884),INDEX('Предельники 2022'!$C$4:$X$28,MATCH('Форма 1'!$G884,'Предельники 2022'!$B$4:$B$28,0),MATCH(T$5,'Предельники 2022'!$C$3:$X$3,0)),"")</f>
        <v/>
      </c>
      <c r="U884" s="93" t="str">
        <f>IF(ISNUMBER('Форма 1'!AO884),INDEX('Предельники 2022'!$C$4:$X$28,MATCH('Форма 1'!$G884,'Предельники 2022'!$B$4:$B$28,0),MATCH(U$5,'Предельники 2022'!$C$3:$X$3,0)),"")</f>
        <v/>
      </c>
      <c r="V884" s="93" t="str">
        <f>IF(ISNUMBER('Форма 1'!AP884),INDEX('Предельники 2022'!$C$4:$X$28,MATCH('Форма 1'!$G884,'Предельники 2022'!$B$4:$B$28,0),MATCH(V$5,'Предельники 2022'!$C$3:$X$3,0)),"")</f>
        <v/>
      </c>
      <c r="W884" s="93" t="str">
        <f>IF(ISNUMBER('Форма 1'!AQ884),INDEX('Предельники 2022'!$C$4:$X$28,MATCH('Форма 1'!$G884,'Предельники 2022'!$B$4:$B$28,0),MATCH(W$5,'Предельники 2022'!$C$3:$X$3,0)),"")</f>
        <v/>
      </c>
      <c r="X884" s="30" t="str">
        <f>IF(ISNUMBER('Форма 1'!AR884),ROUND('Форма 1'!$I884*VLOOKUP('Форма 1'!$G884,'Предельники 2022'!$B$4:$X$28,'Форма 1'!AR$7),2),"")</f>
        <v/>
      </c>
      <c r="Y884" s="30" t="str">
        <f>IF(ISNUMBER('Форма 1'!AS884),ROUND('Форма 1'!$I884*VLOOKUP('Форма 1'!$G884,'Предельники 2022'!$B$4:$X$28,'Форма 1'!AS$7),2),"")</f>
        <v/>
      </c>
      <c r="Z884" s="30" t="str">
        <f>IF(ISNUMBER('Форма 1'!AT884),ROUND('Форма 1'!$I884*VLOOKUP('Форма 1'!$G884,'Предельники 2022'!$B$4:$X$28,'Форма 1'!AT$7),2),"")</f>
        <v/>
      </c>
      <c r="AA884" s="32"/>
      <c r="AB884" s="128">
        <f>'Форма 1'!T884</f>
        <v>46387</v>
      </c>
      <c r="AC884" s="130" t="str">
        <f>'Форма 1'!U884</f>
        <v>РО</v>
      </c>
    </row>
    <row r="885" spans="1:29" x14ac:dyDescent="0.25">
      <c r="A885" s="28">
        <f t="shared" si="151"/>
        <v>4</v>
      </c>
      <c r="B885" s="74" t="str">
        <f>IF(ISBLANK('Форма 1'!B885),"",'Форма 1'!B885)</f>
        <v>Верещагинский городской округ Пермского края</v>
      </c>
      <c r="C885" s="87" t="s">
        <v>679</v>
      </c>
      <c r="D885" s="29">
        <f>IF(ISBLANK(C885),"Введите адрес",IF(C885='Форма 1'!C885,SUM(E885:K885,M885:S885,Форма2[[#This Row],[19]:[22]]),"Ошибка в адресе!"))</f>
        <v>4293993.4400000004</v>
      </c>
      <c r="E885" s="30" t="str">
        <f>IF(ISNUMBER('Форма 1'!Z885),ROUND('Форма 1'!$I885*VLOOKUP('Форма 1'!$G885,'Предельники 2022'!$B$4:$X$28,'Форма 1'!Z$7),2),"")</f>
        <v/>
      </c>
      <c r="F885" s="30" t="str">
        <f>IF(ISNUMBER('Форма 1'!AA885),ROUND('Форма 1'!$I885*VLOOKUP('Форма 1'!$G885,'Предельники 2022'!$B$4:$X$28,'Форма 1'!AA$7),2),"")</f>
        <v/>
      </c>
      <c r="G885" s="30" t="str">
        <f>IF(ISNUMBER('Форма 1'!AB885),ROUND('Форма 1'!$I885*VLOOKUP('Форма 1'!$G885,'Предельники 2022'!$B$4:$X$28,'Форма 1'!AB$7),2),"")</f>
        <v/>
      </c>
      <c r="H885" s="30">
        <f>IF(ISNUMBER('Форма 1'!AC885),ROUND('Форма 1'!$I885*VLOOKUP('Форма 1'!$G885,'Предельники 2022'!$B$4:$X$28,'Форма 1'!AC$7),2),"")</f>
        <v>163289.48000000001</v>
      </c>
      <c r="I885" s="30" t="str">
        <f>IF(ISNUMBER('Форма 1'!AD885),ROUND('Форма 1'!$I885*VLOOKUP('Форма 1'!$G885,'Предельники 2022'!$B$4:$X$28,'Форма 1'!AD$7),2),"")</f>
        <v/>
      </c>
      <c r="J885" s="30" t="str">
        <f>IF(ISNUMBER('Форма 1'!AE885),ROUND('Форма 1'!$I885*VLOOKUP('Форма 1'!$G885,'Предельники 2022'!$B$4:$X$28,'Форма 1'!AE$7),2),"")</f>
        <v/>
      </c>
      <c r="K885" s="30" t="str">
        <f>IF(ISNUMBER('Форма 1'!AF885),ROUND('Форма 1'!$I885*VLOOKUP('Форма 1'!$G885,'Предельники 2022'!$B$4:$X$28,'Форма 1'!AF$7),2),"")</f>
        <v/>
      </c>
      <c r="L885" s="31" t="str">
        <f>IF(ISBLANK('Форма 1'!AG885),"",'Форма 1'!AG885)</f>
        <v/>
      </c>
      <c r="M885" s="32" t="str">
        <f>IF(ISBLANK('Форма 1'!AH885),"",'Форма 1'!AH885)</f>
        <v/>
      </c>
      <c r="N885" s="30">
        <f>IF(ISNUMBER('Форма 1'!AI885),ROUND('Форма 1'!$I885*VLOOKUP('Форма 1'!$G885,'Предельники 2022'!$B$4:$X$28,'Форма 1'!AI$7),2),"")</f>
        <v>4130703.96</v>
      </c>
      <c r="O885" s="30" t="str">
        <f>IF(ISNUMBER('Форма 1'!AJ885),ROUND('Форма 1'!$I885*VLOOKUP('Форма 1'!$G885,'Предельники 2022'!$B$4:$X$28,'Форма 1'!AJ$7),2),"")</f>
        <v/>
      </c>
      <c r="P885" s="30" t="str">
        <f>IF(ISNUMBER('Форма 1'!AK885),ROUND('Форма 1'!$I885*VLOOKUP('Форма 1'!$G885,'Предельники 2022'!$B$4:$X$28,'Форма 1'!AK$7),2),"")</f>
        <v/>
      </c>
      <c r="Q885" s="30" t="str">
        <f>IF(ISNUMBER('Форма 1'!AL885),ROUND('Форма 1'!$I885*VLOOKUP('Форма 1'!$G885,'Предельники 2022'!$B$4:$X$28,'Форма 1'!AL$7),2),"")</f>
        <v/>
      </c>
      <c r="R885" s="30" t="str">
        <f>IF(ISNUMBER('Форма 1'!AM885),ROUND('Форма 1'!$I885*VLOOKUP('Форма 1'!$G885,'Предельники 2022'!$B$4:$X$28,'Форма 1'!AM$7),2),"")</f>
        <v/>
      </c>
      <c r="S885" s="93" t="str">
        <f t="shared" si="152"/>
        <v/>
      </c>
      <c r="T885" s="93" t="str">
        <f>IF(ISNUMBER('Форма 1'!AN885),INDEX('Предельники 2022'!$C$4:$X$28,MATCH('Форма 1'!$G885,'Предельники 2022'!$B$4:$B$28,0),MATCH(T$5,'Предельники 2022'!$C$3:$X$3,0)),"")</f>
        <v/>
      </c>
      <c r="U885" s="93" t="str">
        <f>IF(ISNUMBER('Форма 1'!AO885),INDEX('Предельники 2022'!$C$4:$X$28,MATCH('Форма 1'!$G885,'Предельники 2022'!$B$4:$B$28,0),MATCH(U$5,'Предельники 2022'!$C$3:$X$3,0)),"")</f>
        <v/>
      </c>
      <c r="V885" s="93" t="str">
        <f>IF(ISNUMBER('Форма 1'!AP885),INDEX('Предельники 2022'!$C$4:$X$28,MATCH('Форма 1'!$G885,'Предельники 2022'!$B$4:$B$28,0),MATCH(V$5,'Предельники 2022'!$C$3:$X$3,0)),"")</f>
        <v/>
      </c>
      <c r="W885" s="93" t="str">
        <f>IF(ISNUMBER('Форма 1'!AQ885),INDEX('Предельники 2022'!$C$4:$X$28,MATCH('Форма 1'!$G885,'Предельники 2022'!$B$4:$B$28,0),MATCH(W$5,'Предельники 2022'!$C$3:$X$3,0)),"")</f>
        <v/>
      </c>
      <c r="X885" s="30" t="str">
        <f>IF(ISNUMBER('Форма 1'!AR885),ROUND('Форма 1'!$I885*VLOOKUP('Форма 1'!$G885,'Предельники 2022'!$B$4:$X$28,'Форма 1'!AR$7),2),"")</f>
        <v/>
      </c>
      <c r="Y885" s="30" t="str">
        <f>IF(ISNUMBER('Форма 1'!AS885),ROUND('Форма 1'!$I885*VLOOKUP('Форма 1'!$G885,'Предельники 2022'!$B$4:$X$28,'Форма 1'!AS$7),2),"")</f>
        <v/>
      </c>
      <c r="Z885" s="30" t="str">
        <f>IF(ISNUMBER('Форма 1'!AT885),ROUND('Форма 1'!$I885*VLOOKUP('Форма 1'!$G885,'Предельники 2022'!$B$4:$X$28,'Форма 1'!AT$7),2),"")</f>
        <v/>
      </c>
      <c r="AA885" s="32"/>
      <c r="AB885" s="128">
        <f>'Форма 1'!T885</f>
        <v>46387</v>
      </c>
      <c r="AC885" s="130" t="str">
        <f>'Форма 1'!U885</f>
        <v>СС</v>
      </c>
    </row>
    <row r="886" spans="1:29" ht="15.75" x14ac:dyDescent="0.25">
      <c r="A886" s="147">
        <f>IF(NOT(ISERROR("Пермского края"=MID(C886,FIND("Пермского края",C886),14)))=$C$1,0,IF(NOT(ISERROR("город Пермь"=MID(C886,FIND("город Пермь",C886),11)))=$C$1,0,IF(NOT(ISERROR("Итого"=MID(C886,FIND("Итого",C886),5)))=$C$1,0,IF(NOT(ISERROR("Всего"=MID(C886,FIND("Всего",C886),5)))=$C$1,0,#REF!+1))))</f>
        <v>0</v>
      </c>
      <c r="B886" s="148" t="str">
        <f>IF(ISBLANK('Форма 1'!B886),"",'Форма 1'!B886)</f>
        <v/>
      </c>
      <c r="C886" s="153" t="s">
        <v>1081</v>
      </c>
      <c r="D886" s="146">
        <f>IF(ISBLANK(C886),"Введите адрес",IF(C886='Форма 1'!C886,SUM(E886:K886,M886:S886,Форма2[[#This Row],[19]:[22]]),"Ошибка в адресе!"))</f>
        <v>36918723.119999997</v>
      </c>
      <c r="E886" s="149">
        <f>SUM(E887:E888)</f>
        <v>0</v>
      </c>
      <c r="F886" s="149">
        <f t="shared" ref="F886:S886" si="155">SUM(F887:F888)</f>
        <v>11543644.66</v>
      </c>
      <c r="G886" s="149">
        <f t="shared" si="155"/>
        <v>0</v>
      </c>
      <c r="H886" s="149">
        <f t="shared" si="155"/>
        <v>1508594.04</v>
      </c>
      <c r="I886" s="149">
        <f t="shared" si="155"/>
        <v>0</v>
      </c>
      <c r="J886" s="149">
        <f t="shared" si="155"/>
        <v>0</v>
      </c>
      <c r="K886" s="149">
        <f t="shared" si="155"/>
        <v>0</v>
      </c>
      <c r="L886" s="155">
        <f t="shared" si="155"/>
        <v>0</v>
      </c>
      <c r="M886" s="149">
        <f t="shared" si="155"/>
        <v>0</v>
      </c>
      <c r="N886" s="149">
        <f t="shared" si="155"/>
        <v>20898134.210000001</v>
      </c>
      <c r="O886" s="149">
        <f t="shared" si="155"/>
        <v>2968350.21</v>
      </c>
      <c r="P886" s="149">
        <f t="shared" si="155"/>
        <v>0</v>
      </c>
      <c r="Q886" s="149">
        <f t="shared" si="155"/>
        <v>0</v>
      </c>
      <c r="R886" s="149">
        <f t="shared" si="155"/>
        <v>0</v>
      </c>
      <c r="S886" s="149">
        <f t="shared" si="155"/>
        <v>0</v>
      </c>
      <c r="T886" s="93" t="str">
        <f>IF(ISNUMBER('Форма 1'!AN886),INDEX('Предельники 2022'!$C$4:$X$28,MATCH('Форма 1'!$G886,'Предельники 2022'!$B$4:$B$28,0),MATCH(T$5,'Предельники 2022'!$C$3:$X$3,0)),"")</f>
        <v/>
      </c>
      <c r="U886" s="93" t="str">
        <f>IF(ISNUMBER('Форма 1'!AO886),INDEX('Предельники 2022'!$C$4:$X$28,MATCH('Форма 1'!$G886,'Предельники 2022'!$B$4:$B$28,0),MATCH(U$5,'Предельники 2022'!$C$3:$X$3,0)),"")</f>
        <v/>
      </c>
      <c r="V886" s="93" t="str">
        <f>IF(ISNUMBER('Форма 1'!AP886),INDEX('Предельники 2022'!$C$4:$X$28,MATCH('Форма 1'!$G886,'Предельники 2022'!$B$4:$B$28,0),MATCH(V$5,'Предельники 2022'!$C$3:$X$3,0)),"")</f>
        <v/>
      </c>
      <c r="W886" s="93" t="str">
        <f>IF(ISNUMBER('Форма 1'!AQ886),INDEX('Предельники 2022'!$C$4:$X$28,MATCH('Форма 1'!$G886,'Предельники 2022'!$B$4:$B$28,0),MATCH(W$5,'Предельники 2022'!$C$3:$X$3,0)),"")</f>
        <v/>
      </c>
      <c r="X886" s="149">
        <f t="shared" ref="X886:Z886" si="156">SUM(X887:X888)</f>
        <v>0</v>
      </c>
      <c r="Y886" s="149">
        <f t="shared" si="156"/>
        <v>0</v>
      </c>
      <c r="Z886" s="149">
        <f t="shared" si="156"/>
        <v>0</v>
      </c>
      <c r="AA886" s="146"/>
      <c r="AB886" s="150"/>
      <c r="AC886" s="151" t="str">
        <f>'Форма 1'!U886</f>
        <v/>
      </c>
    </row>
    <row r="887" spans="1:29" x14ac:dyDescent="0.25">
      <c r="A887" s="28">
        <f t="shared" si="151"/>
        <v>1</v>
      </c>
      <c r="B887" s="74" t="str">
        <f>IF(ISBLANK('Форма 1'!B887),"",'Форма 1'!B887)</f>
        <v>Горнозаводской городской округ Пермского края</v>
      </c>
      <c r="C887" s="87" t="s">
        <v>775</v>
      </c>
      <c r="D887" s="29">
        <f>IF(ISBLANK(C887),"Введите адрес",IF(C887='Форма 1'!C887,SUM(E887:K887,M887:S887,Форма2[[#This Row],[19]:[22]]),"Ошибка в адресе!"))</f>
        <v>2968350.21</v>
      </c>
      <c r="E887" s="30" t="str">
        <f>IF(ISNUMBER('Форма 1'!Z887),ROUND('Форма 1'!$I887*VLOOKUP('Форма 1'!$G887,'Предельники 2022'!$B$4:$X$28,'Форма 1'!Z$7),2),"")</f>
        <v/>
      </c>
      <c r="F887" s="30" t="str">
        <f>IF(ISNUMBER('Форма 1'!AA887),ROUND('Форма 1'!$I887*VLOOKUP('Форма 1'!$G887,'Предельники 2022'!$B$4:$X$28,'Форма 1'!AA$7),2),"")</f>
        <v/>
      </c>
      <c r="G887" s="30" t="str">
        <f>IF(ISNUMBER('Форма 1'!AB887),ROUND('Форма 1'!$I887*VLOOKUP('Форма 1'!$G887,'Предельники 2022'!$B$4:$X$28,'Форма 1'!AB$7),2),"")</f>
        <v/>
      </c>
      <c r="H887" s="30" t="str">
        <f>IF(ISNUMBER('Форма 1'!AC887),ROUND('Форма 1'!$I887*VLOOKUP('Форма 1'!$G887,'Предельники 2022'!$B$4:$X$28,'Форма 1'!AC$7),2),"")</f>
        <v/>
      </c>
      <c r="I887" s="30" t="str">
        <f>IF(ISNUMBER('Форма 1'!AD887),ROUND('Форма 1'!$I887*VLOOKUP('Форма 1'!$G887,'Предельники 2022'!$B$4:$X$28,'Форма 1'!AD$7),2),"")</f>
        <v/>
      </c>
      <c r="J887" s="30" t="str">
        <f>IF(ISNUMBER('Форма 1'!AE887),ROUND('Форма 1'!$I887*VLOOKUP('Форма 1'!$G887,'Предельники 2022'!$B$4:$X$28,'Форма 1'!AE$7),2),"")</f>
        <v/>
      </c>
      <c r="K887" s="30" t="str">
        <f>IF(ISNUMBER('Форма 1'!AF887),ROUND('Форма 1'!$I887*VLOOKUP('Форма 1'!$G887,'Предельники 2022'!$B$4:$X$28,'Форма 1'!AF$7),2),"")</f>
        <v/>
      </c>
      <c r="L887" s="31" t="str">
        <f>IF(ISBLANK('Форма 1'!AG887),"",'Форма 1'!AG887)</f>
        <v/>
      </c>
      <c r="M887" s="32" t="str">
        <f>IF(ISBLANK('Форма 1'!AH887),"",'Форма 1'!AH887)</f>
        <v/>
      </c>
      <c r="N887" s="30" t="str">
        <f>IF(ISNUMBER('Форма 1'!AI887),ROUND('Форма 1'!$I887*VLOOKUP('Форма 1'!$G887,'Предельники 2022'!$B$4:$X$28,'Форма 1'!AI$7),2),"")</f>
        <v/>
      </c>
      <c r="O887" s="30">
        <f>IF(ISNUMBER('Форма 1'!AJ887),ROUND('Форма 1'!$I887*VLOOKUP('Форма 1'!$G887,'Предельники 2022'!$B$4:$X$28,'Форма 1'!AJ$7),2),"")</f>
        <v>2968350.21</v>
      </c>
      <c r="P887" s="30" t="str">
        <f>IF(ISNUMBER('Форма 1'!AK887),ROUND('Форма 1'!$I887*VLOOKUP('Форма 1'!$G887,'Предельники 2022'!$B$4:$X$28,'Форма 1'!AK$7),2),"")</f>
        <v/>
      </c>
      <c r="Q887" s="30" t="str">
        <f>IF(ISNUMBER('Форма 1'!AL887),ROUND('Форма 1'!$I887*VLOOKUP('Форма 1'!$G887,'Предельники 2022'!$B$4:$X$28,'Форма 1'!AL$7),2),"")</f>
        <v/>
      </c>
      <c r="R887" s="30" t="str">
        <f>IF(ISNUMBER('Форма 1'!AM887),ROUND('Форма 1'!$I887*VLOOKUP('Форма 1'!$G887,'Предельники 2022'!$B$4:$X$28,'Форма 1'!AM$7),2),"")</f>
        <v/>
      </c>
      <c r="S887" s="93" t="str">
        <f t="shared" si="152"/>
        <v/>
      </c>
      <c r="T887" s="93" t="str">
        <f>IF(ISNUMBER('Форма 1'!AN887),INDEX('Предельники 2022'!$C$4:$X$28,MATCH('Форма 1'!$G887,'Предельники 2022'!$B$4:$B$28,0),MATCH(T$5,'Предельники 2022'!$C$3:$X$3,0)),"")</f>
        <v/>
      </c>
      <c r="U887" s="93" t="str">
        <f>IF(ISNUMBER('Форма 1'!AO887),INDEX('Предельники 2022'!$C$4:$X$28,MATCH('Форма 1'!$G887,'Предельники 2022'!$B$4:$B$28,0),MATCH(U$5,'Предельники 2022'!$C$3:$X$3,0)),"")</f>
        <v/>
      </c>
      <c r="V887" s="93" t="str">
        <f>IF(ISNUMBER('Форма 1'!AP887),INDEX('Предельники 2022'!$C$4:$X$28,MATCH('Форма 1'!$G887,'Предельники 2022'!$B$4:$B$28,0),MATCH(V$5,'Предельники 2022'!$C$3:$X$3,0)),"")</f>
        <v/>
      </c>
      <c r="W887" s="93" t="str">
        <f>IF(ISNUMBER('Форма 1'!AQ887),INDEX('Предельники 2022'!$C$4:$X$28,MATCH('Форма 1'!$G887,'Предельники 2022'!$B$4:$B$28,0),MATCH(W$5,'Предельники 2022'!$C$3:$X$3,0)),"")</f>
        <v/>
      </c>
      <c r="X887" s="30" t="str">
        <f>IF(ISNUMBER('Форма 1'!AR887),ROUND('Форма 1'!$I887*VLOOKUP('Форма 1'!$G887,'Предельники 2022'!$B$4:$X$28,'Форма 1'!AR$7),2),"")</f>
        <v/>
      </c>
      <c r="Y887" s="30" t="str">
        <f>IF(ISNUMBER('Форма 1'!AS887),ROUND('Форма 1'!$I887*VLOOKUP('Форма 1'!$G887,'Предельники 2022'!$B$4:$X$28,'Форма 1'!AS$7),2),"")</f>
        <v/>
      </c>
      <c r="Z887" s="30" t="str">
        <f>IF(ISNUMBER('Форма 1'!AT887),ROUND('Форма 1'!$I887*VLOOKUP('Форма 1'!$G887,'Предельники 2022'!$B$4:$X$28,'Форма 1'!AT$7),2),"")</f>
        <v/>
      </c>
      <c r="AA887" s="32"/>
      <c r="AB887" s="128">
        <f>'Форма 1'!T887</f>
        <v>46387</v>
      </c>
      <c r="AC887" s="130" t="str">
        <f>'Форма 1'!U887</f>
        <v>РО</v>
      </c>
    </row>
    <row r="888" spans="1:29" x14ac:dyDescent="0.25">
      <c r="A888" s="28">
        <f t="shared" si="151"/>
        <v>2</v>
      </c>
      <c r="B888" s="74" t="str">
        <f>IF(ISBLANK('Форма 1'!B888),"",'Форма 1'!B888)</f>
        <v>Горнозаводской городской округ Пермского края</v>
      </c>
      <c r="C888" s="87" t="s">
        <v>633</v>
      </c>
      <c r="D888" s="29">
        <f>IF(ISBLANK(C888),"Введите адрес",IF(C888='Форма 1'!C888,SUM(E888:K888,M888:S888,Форма2[[#This Row],[19]:[22]]),"Ошибка в адресе!"))</f>
        <v>33950372.909999996</v>
      </c>
      <c r="E888" s="30" t="str">
        <f>IF(ISNUMBER('Форма 1'!Z888),ROUND('Форма 1'!$I888*VLOOKUP('Форма 1'!$G888,'Предельники 2022'!$B$4:$X$28,'Форма 1'!Z$7),2),"")</f>
        <v/>
      </c>
      <c r="F888" s="30">
        <f>IF(ISNUMBER('Форма 1'!AA888),ROUND('Форма 1'!$I888*VLOOKUP('Форма 1'!$G888,'Предельники 2022'!$B$4:$X$28,'Форма 1'!AA$7),2),"")</f>
        <v>11543644.66</v>
      </c>
      <c r="G888" s="30" t="str">
        <f>IF(ISNUMBER('Форма 1'!AB888),ROUND('Форма 1'!$I888*VLOOKUP('Форма 1'!$G888,'Предельники 2022'!$B$4:$X$28,'Форма 1'!AB$7),2),"")</f>
        <v/>
      </c>
      <c r="H888" s="30">
        <f>IF(ISNUMBER('Форма 1'!AC888),ROUND('Форма 1'!$I888*VLOOKUP('Форма 1'!$G888,'Предельники 2022'!$B$4:$X$28,'Форма 1'!AC$7),2),"")</f>
        <v>1508594.04</v>
      </c>
      <c r="I888" s="30" t="str">
        <f>IF(ISNUMBER('Форма 1'!AD888),ROUND('Форма 1'!$I888*VLOOKUP('Форма 1'!$G888,'Предельники 2022'!$B$4:$X$28,'Форма 1'!AD$7),2),"")</f>
        <v/>
      </c>
      <c r="J888" s="30" t="str">
        <f>IF(ISNUMBER('Форма 1'!AE888),ROUND('Форма 1'!$I888*VLOOKUP('Форма 1'!$G888,'Предельники 2022'!$B$4:$X$28,'Форма 1'!AE$7),2),"")</f>
        <v/>
      </c>
      <c r="K888" s="30" t="str">
        <f>IF(ISNUMBER('Форма 1'!AF888),ROUND('Форма 1'!$I888*VLOOKUP('Форма 1'!$G888,'Предельники 2022'!$B$4:$X$28,'Форма 1'!AF$7),2),"")</f>
        <v/>
      </c>
      <c r="L888" s="31" t="str">
        <f>IF(ISBLANK('Форма 1'!AG888),"",'Форма 1'!AG888)</f>
        <v/>
      </c>
      <c r="M888" s="32" t="str">
        <f>IF(ISBLANK('Форма 1'!AH888),"",'Форма 1'!AH888)</f>
        <v/>
      </c>
      <c r="N888" s="30">
        <f>IF(ISNUMBER('Форма 1'!AI888),ROUND('Форма 1'!$I888*VLOOKUP('Форма 1'!$G888,'Предельники 2022'!$B$4:$X$28,'Форма 1'!AI$7),2),"")</f>
        <v>20898134.210000001</v>
      </c>
      <c r="O888" s="30" t="str">
        <f>IF(ISNUMBER('Форма 1'!AJ888),ROUND('Форма 1'!$I888*VLOOKUP('Форма 1'!$G888,'Предельники 2022'!$B$4:$X$28,'Форма 1'!AJ$7),2),"")</f>
        <v/>
      </c>
      <c r="P888" s="30" t="str">
        <f>IF(ISNUMBER('Форма 1'!AK888),ROUND('Форма 1'!$I888*VLOOKUP('Форма 1'!$G888,'Предельники 2022'!$B$4:$X$28,'Форма 1'!AK$7),2),"")</f>
        <v/>
      </c>
      <c r="Q888" s="30" t="str">
        <f>IF(ISNUMBER('Форма 1'!AL888),ROUND('Форма 1'!$I888*VLOOKUP('Форма 1'!$G888,'Предельники 2022'!$B$4:$X$28,'Форма 1'!AL$7),2),"")</f>
        <v/>
      </c>
      <c r="R888" s="30" t="str">
        <f>IF(ISNUMBER('Форма 1'!AM888),ROUND('Форма 1'!$I888*VLOOKUP('Форма 1'!$G888,'Предельники 2022'!$B$4:$X$28,'Форма 1'!AM$7),2),"")</f>
        <v/>
      </c>
      <c r="S888" s="93" t="str">
        <f t="shared" si="152"/>
        <v/>
      </c>
      <c r="T888" s="93" t="str">
        <f>IF(ISNUMBER('Форма 1'!AN888),INDEX('Предельники 2022'!$C$4:$X$28,MATCH('Форма 1'!$G888,'Предельники 2022'!$B$4:$B$28,0),MATCH(T$5,'Предельники 2022'!$C$3:$X$3,0)),"")</f>
        <v/>
      </c>
      <c r="U888" s="93" t="str">
        <f>IF(ISNUMBER('Форма 1'!AO888),INDEX('Предельники 2022'!$C$4:$X$28,MATCH('Форма 1'!$G888,'Предельники 2022'!$B$4:$B$28,0),MATCH(U$5,'Предельники 2022'!$C$3:$X$3,0)),"")</f>
        <v/>
      </c>
      <c r="V888" s="93" t="str">
        <f>IF(ISNUMBER('Форма 1'!AP888),INDEX('Предельники 2022'!$C$4:$X$28,MATCH('Форма 1'!$G888,'Предельники 2022'!$B$4:$B$28,0),MATCH(V$5,'Предельники 2022'!$C$3:$X$3,0)),"")</f>
        <v/>
      </c>
      <c r="W888" s="93" t="str">
        <f>IF(ISNUMBER('Форма 1'!AQ888),INDEX('Предельники 2022'!$C$4:$X$28,MATCH('Форма 1'!$G888,'Предельники 2022'!$B$4:$B$28,0),MATCH(W$5,'Предельники 2022'!$C$3:$X$3,0)),"")</f>
        <v/>
      </c>
      <c r="X888" s="30" t="str">
        <f>IF(ISNUMBER('Форма 1'!AR888),ROUND('Форма 1'!$I888*VLOOKUP('Форма 1'!$G888,'Предельники 2022'!$B$4:$X$28,'Форма 1'!AR$7),2),"")</f>
        <v/>
      </c>
      <c r="Y888" s="30" t="str">
        <f>IF(ISNUMBER('Форма 1'!AS888),ROUND('Форма 1'!$I888*VLOOKUP('Форма 1'!$G888,'Предельники 2022'!$B$4:$X$28,'Форма 1'!AS$7),2),"")</f>
        <v/>
      </c>
      <c r="Z888" s="30" t="str">
        <f>IF(ISNUMBER('Форма 1'!AT888),ROUND('Форма 1'!$I888*VLOOKUP('Форма 1'!$G888,'Предельники 2022'!$B$4:$X$28,'Форма 1'!AT$7),2),"")</f>
        <v/>
      </c>
      <c r="AA888" s="32"/>
      <c r="AB888" s="128">
        <f>'Форма 1'!T888</f>
        <v>46387</v>
      </c>
      <c r="AC888" s="130" t="str">
        <f>'Форма 1'!U888</f>
        <v>РО</v>
      </c>
    </row>
    <row r="889" spans="1:29" ht="15.75" x14ac:dyDescent="0.25">
      <c r="A889" s="147">
        <f>IF(NOT(ISERROR("Пермского края"=MID(C889,FIND("Пермского края",C889),14)))=$C$1,0,IF(NOT(ISERROR("город Пермь"=MID(C889,FIND("город Пермь",C889),11)))=$C$1,0,IF(NOT(ISERROR("Итого"=MID(C889,FIND("Итого",C889),5)))=$C$1,0,IF(NOT(ISERROR("Всего"=MID(C889,FIND("Всего",C889),5)))=$C$1,0,#REF!+1))))</f>
        <v>0</v>
      </c>
      <c r="B889" s="148" t="str">
        <f>IF(ISBLANK('Форма 1'!B889),"",'Форма 1'!B889)</f>
        <v/>
      </c>
      <c r="C889" s="153" t="s">
        <v>1843</v>
      </c>
      <c r="D889" s="146">
        <f>IF(ISBLANK(C889),"Введите адрес",IF(C889='Форма 1'!C889,SUM(E889:K889,M889:S889,Форма2[[#This Row],[19]:[22]]),"Ошибка в адресе!"))</f>
        <v>103796873.52</v>
      </c>
      <c r="E889" s="149">
        <f>SUM(E890:E902)</f>
        <v>3212072.71</v>
      </c>
      <c r="F889" s="149">
        <f t="shared" ref="F889:S889" si="157">SUM(F890:F902)</f>
        <v>36605167.890000001</v>
      </c>
      <c r="G889" s="149">
        <f t="shared" si="157"/>
        <v>0</v>
      </c>
      <c r="H889" s="149">
        <f t="shared" si="157"/>
        <v>2696241.27</v>
      </c>
      <c r="I889" s="149">
        <f t="shared" si="157"/>
        <v>9028356.7999999989</v>
      </c>
      <c r="J889" s="149">
        <f t="shared" si="157"/>
        <v>462557.9</v>
      </c>
      <c r="K889" s="149">
        <f t="shared" si="157"/>
        <v>1140469.53</v>
      </c>
      <c r="L889" s="155">
        <f t="shared" si="157"/>
        <v>0</v>
      </c>
      <c r="M889" s="149">
        <f t="shared" si="157"/>
        <v>0</v>
      </c>
      <c r="N889" s="149">
        <f t="shared" si="157"/>
        <v>46215798.119999997</v>
      </c>
      <c r="O889" s="149">
        <f t="shared" si="157"/>
        <v>4436209.3</v>
      </c>
      <c r="P889" s="149">
        <f t="shared" si="157"/>
        <v>0</v>
      </c>
      <c r="Q889" s="149">
        <f t="shared" si="157"/>
        <v>0</v>
      </c>
      <c r="R889" s="149">
        <f t="shared" si="157"/>
        <v>0</v>
      </c>
      <c r="S889" s="149">
        <f t="shared" si="157"/>
        <v>0</v>
      </c>
      <c r="T889" s="93" t="str">
        <f>IF(ISNUMBER('Форма 1'!AN889),INDEX('Предельники 2022'!$C$4:$X$28,MATCH('Форма 1'!$G889,'Предельники 2022'!$B$4:$B$28,0),MATCH(T$5,'Предельники 2022'!$C$3:$X$3,0)),"")</f>
        <v/>
      </c>
      <c r="U889" s="93" t="str">
        <f>IF(ISNUMBER('Форма 1'!AO889),INDEX('Предельники 2022'!$C$4:$X$28,MATCH('Форма 1'!$G889,'Предельники 2022'!$B$4:$B$28,0),MATCH(U$5,'Предельники 2022'!$C$3:$X$3,0)),"")</f>
        <v/>
      </c>
      <c r="V889" s="93" t="str">
        <f>IF(ISNUMBER('Форма 1'!AP889),INDEX('Предельники 2022'!$C$4:$X$28,MATCH('Форма 1'!$G889,'Предельники 2022'!$B$4:$B$28,0),MATCH(V$5,'Предельники 2022'!$C$3:$X$3,0)),"")</f>
        <v/>
      </c>
      <c r="W889" s="93" t="str">
        <f>IF(ISNUMBER('Форма 1'!AQ889),INDEX('Предельники 2022'!$C$4:$X$28,MATCH('Форма 1'!$G889,'Предельники 2022'!$B$4:$B$28,0),MATCH(W$5,'Предельники 2022'!$C$3:$X$3,0)),"")</f>
        <v/>
      </c>
      <c r="X889" s="149">
        <f t="shared" ref="X889:Z889" si="158">SUM(X890:X902)</f>
        <v>0</v>
      </c>
      <c r="Y889" s="149">
        <f t="shared" si="158"/>
        <v>0</v>
      </c>
      <c r="Z889" s="149">
        <f t="shared" si="158"/>
        <v>0</v>
      </c>
      <c r="AA889" s="146"/>
      <c r="AB889" s="150"/>
      <c r="AC889" s="151" t="str">
        <f>'Форма 1'!U889</f>
        <v/>
      </c>
    </row>
    <row r="890" spans="1:29" x14ac:dyDescent="0.25">
      <c r="A890" s="28">
        <f t="shared" si="151"/>
        <v>1</v>
      </c>
      <c r="B890" s="74" t="str">
        <f>IF(ISBLANK('Форма 1'!B890),"",'Форма 1'!B890)</f>
        <v>Губахинский муниципальный округ Пермского края</v>
      </c>
      <c r="C890" s="87" t="s">
        <v>576</v>
      </c>
      <c r="D890" s="29">
        <f>IF(ISBLANK(C890),"Введите адрес",IF(C890='Форма 1'!C890,SUM(E890:K890,M890:S890,Форма2[[#This Row],[19]:[22]]),"Ошибка в адресе!"))</f>
        <v>33438948.100000005</v>
      </c>
      <c r="E890" s="30">
        <f>IF(ISNUMBER('Форма 1'!Z890),ROUND('Форма 1'!$I890*VLOOKUP('Форма 1'!$G890,'Предельники 2022'!$B$4:$X$28,'Форма 1'!Z$7),2),"")</f>
        <v>2316888.6</v>
      </c>
      <c r="F890" s="30">
        <f>IF(ISNUMBER('Форма 1'!AA890),ROUND('Форма 1'!$I890*VLOOKUP('Форма 1'!$G890,'Предельники 2022'!$B$4:$X$28,'Форма 1'!AA$7),2),"")</f>
        <v>26292375.600000001</v>
      </c>
      <c r="G890" s="30" t="str">
        <f>IF(ISNUMBER('Форма 1'!AB890),ROUND('Форма 1'!$I890*VLOOKUP('Форма 1'!$G890,'Предельники 2022'!$B$4:$X$28,'Форма 1'!AB$7),2),"")</f>
        <v/>
      </c>
      <c r="H890" s="30">
        <f>IF(ISNUMBER('Форма 1'!AC890),ROUND('Форма 1'!$I890*VLOOKUP('Форма 1'!$G890,'Предельники 2022'!$B$4:$X$28,'Форма 1'!AC$7),2),"")</f>
        <v>1182545.3</v>
      </c>
      <c r="I890" s="30">
        <f>IF(ISNUMBER('Форма 1'!AD890),ROUND('Форма 1'!$I890*VLOOKUP('Форма 1'!$G890,'Предельники 2022'!$B$4:$X$28,'Форма 1'!AD$7),2),"")</f>
        <v>3647138.6</v>
      </c>
      <c r="J890" s="30" t="str">
        <f>IF(ISNUMBER('Форма 1'!AE890),ROUND('Форма 1'!$I890*VLOOKUP('Форма 1'!$G890,'Предельники 2022'!$B$4:$X$28,'Форма 1'!AE$7),2),"")</f>
        <v/>
      </c>
      <c r="K890" s="30" t="str">
        <f>IF(ISNUMBER('Форма 1'!AF890),ROUND('Форма 1'!$I890*VLOOKUP('Форма 1'!$G890,'Предельники 2022'!$B$4:$X$28,'Форма 1'!AF$7),2),"")</f>
        <v/>
      </c>
      <c r="L890" s="31" t="str">
        <f>IF(ISBLANK('Форма 1'!AG890),"",'Форма 1'!AG890)</f>
        <v/>
      </c>
      <c r="M890" s="32" t="str">
        <f>IF(ISBLANK('Форма 1'!AH890),"",'Форма 1'!AH890)</f>
        <v/>
      </c>
      <c r="N890" s="30" t="str">
        <f>IF(ISNUMBER('Форма 1'!AI890),ROUND('Форма 1'!$I890*VLOOKUP('Форма 1'!$G890,'Предельники 2022'!$B$4:$X$28,'Форма 1'!AI$7),2),"")</f>
        <v/>
      </c>
      <c r="O890" s="30" t="str">
        <f>IF(ISNUMBER('Форма 1'!AJ890),ROUND('Форма 1'!$I890*VLOOKUP('Форма 1'!$G890,'Предельники 2022'!$B$4:$X$28,'Форма 1'!AJ$7),2),"")</f>
        <v/>
      </c>
      <c r="P890" s="30" t="str">
        <f>IF(ISNUMBER('Форма 1'!AK890),ROUND('Форма 1'!$I890*VLOOKUP('Форма 1'!$G890,'Предельники 2022'!$B$4:$X$28,'Форма 1'!AK$7),2),"")</f>
        <v/>
      </c>
      <c r="Q890" s="30" t="str">
        <f>IF(ISNUMBER('Форма 1'!AL890),ROUND('Форма 1'!$I890*VLOOKUP('Форма 1'!$G890,'Предельники 2022'!$B$4:$X$28,'Форма 1'!AL$7),2),"")</f>
        <v/>
      </c>
      <c r="R890" s="30" t="str">
        <f>IF(ISNUMBER('Форма 1'!AM890),ROUND('Форма 1'!$I890*VLOOKUP('Форма 1'!$G890,'Предельники 2022'!$B$4:$X$28,'Форма 1'!AM$7),2),"")</f>
        <v/>
      </c>
      <c r="S890" s="93" t="str">
        <f t="shared" si="152"/>
        <v/>
      </c>
      <c r="T890" s="93" t="str">
        <f>IF(ISNUMBER('Форма 1'!AN890),INDEX('Предельники 2022'!$C$4:$X$28,MATCH('Форма 1'!$G890,'Предельники 2022'!$B$4:$B$28,0),MATCH(T$5,'Предельники 2022'!$C$3:$X$3,0)),"")</f>
        <v/>
      </c>
      <c r="U890" s="93" t="str">
        <f>IF(ISNUMBER('Форма 1'!AO890),INDEX('Предельники 2022'!$C$4:$X$28,MATCH('Форма 1'!$G890,'Предельники 2022'!$B$4:$B$28,0),MATCH(U$5,'Предельники 2022'!$C$3:$X$3,0)),"")</f>
        <v/>
      </c>
      <c r="V890" s="93" t="str">
        <f>IF(ISNUMBER('Форма 1'!AP890),INDEX('Предельники 2022'!$C$4:$X$28,MATCH('Форма 1'!$G890,'Предельники 2022'!$B$4:$B$28,0),MATCH(V$5,'Предельники 2022'!$C$3:$X$3,0)),"")</f>
        <v/>
      </c>
      <c r="W890" s="93" t="str">
        <f>IF(ISNUMBER('Форма 1'!AQ890),INDEX('Предельники 2022'!$C$4:$X$28,MATCH('Форма 1'!$G890,'Предельники 2022'!$B$4:$B$28,0),MATCH(W$5,'Предельники 2022'!$C$3:$X$3,0)),"")</f>
        <v/>
      </c>
      <c r="X890" s="30" t="str">
        <f>IF(ISNUMBER('Форма 1'!AR890),ROUND('Форма 1'!$I890*VLOOKUP('Форма 1'!$G890,'Предельники 2022'!$B$4:$X$28,'Форма 1'!AR$7),2),"")</f>
        <v/>
      </c>
      <c r="Y890" s="30" t="str">
        <f>IF(ISNUMBER('Форма 1'!AS890),ROUND('Форма 1'!$I890*VLOOKUP('Форма 1'!$G890,'Предельники 2022'!$B$4:$X$28,'Форма 1'!AS$7),2),"")</f>
        <v/>
      </c>
      <c r="Z890" s="30" t="str">
        <f>IF(ISNUMBER('Форма 1'!AT890),ROUND('Форма 1'!$I890*VLOOKUP('Форма 1'!$G890,'Предельники 2022'!$B$4:$X$28,'Форма 1'!AT$7),2),"")</f>
        <v/>
      </c>
      <c r="AA890" s="32"/>
      <c r="AB890" s="128">
        <f>'Форма 1'!T890</f>
        <v>46387</v>
      </c>
      <c r="AC890" s="130" t="str">
        <f>'Форма 1'!U890</f>
        <v>РО</v>
      </c>
    </row>
    <row r="891" spans="1:29" x14ac:dyDescent="0.25">
      <c r="A891" s="28">
        <f t="shared" si="151"/>
        <v>2</v>
      </c>
      <c r="B891" s="74" t="str">
        <f>IF(ISBLANK('Форма 1'!B891),"",'Форма 1'!B891)</f>
        <v>Губахинский муниципальный округ Пермского края</v>
      </c>
      <c r="C891" s="87" t="s">
        <v>145</v>
      </c>
      <c r="D891" s="29">
        <f>IF(ISBLANK(C891),"Введите адрес",IF(C891='Форма 1'!C891,SUM(E891:K891,M891:S891,Форма2[[#This Row],[19]:[22]]),"Ошибка в адресе!"))</f>
        <v>3905640</v>
      </c>
      <c r="E891" s="30" t="str">
        <f>IF(ISNUMBER('Форма 1'!Z891),ROUND('Форма 1'!$I891*VLOOKUP('Форма 1'!$G891,'Предельники 2022'!$B$4:$X$28,'Форма 1'!Z$7),2),"")</f>
        <v/>
      </c>
      <c r="F891" s="30" t="str">
        <f>IF(ISNUMBER('Форма 1'!AA891),ROUND('Форма 1'!$I891*VLOOKUP('Форма 1'!$G891,'Предельники 2022'!$B$4:$X$28,'Форма 1'!AA$7),2),"")</f>
        <v/>
      </c>
      <c r="G891" s="30" t="str">
        <f>IF(ISNUMBER('Форма 1'!AB891),ROUND('Форма 1'!$I891*VLOOKUP('Форма 1'!$G891,'Предельники 2022'!$B$4:$X$28,'Форма 1'!AB$7),2),"")</f>
        <v/>
      </c>
      <c r="H891" s="30" t="str">
        <f>IF(ISNUMBER('Форма 1'!AC891),ROUND('Форма 1'!$I891*VLOOKUP('Форма 1'!$G891,'Предельники 2022'!$B$4:$X$28,'Форма 1'!AC$7),2),"")</f>
        <v/>
      </c>
      <c r="I891" s="30">
        <f>IF(ISNUMBER('Форма 1'!AD891),ROUND('Форма 1'!$I891*VLOOKUP('Форма 1'!$G891,'Предельники 2022'!$B$4:$X$28,'Форма 1'!AD$7),2),"")</f>
        <v>3905640</v>
      </c>
      <c r="J891" s="30" t="str">
        <f>IF(ISNUMBER('Форма 1'!AE891),ROUND('Форма 1'!$I891*VLOOKUP('Форма 1'!$G891,'Предельники 2022'!$B$4:$X$28,'Форма 1'!AE$7),2),"")</f>
        <v/>
      </c>
      <c r="K891" s="30" t="str">
        <f>IF(ISNUMBER('Форма 1'!AF891),ROUND('Форма 1'!$I891*VLOOKUP('Форма 1'!$G891,'Предельники 2022'!$B$4:$X$28,'Форма 1'!AF$7),2),"")</f>
        <v/>
      </c>
      <c r="L891" s="31" t="str">
        <f>IF(ISBLANK('Форма 1'!AG891),"",'Форма 1'!AG891)</f>
        <v/>
      </c>
      <c r="M891" s="32" t="str">
        <f>IF(ISBLANK('Форма 1'!AH891),"",'Форма 1'!AH891)</f>
        <v/>
      </c>
      <c r="N891" s="30" t="str">
        <f>IF(ISNUMBER('Форма 1'!AI891),ROUND('Форма 1'!$I891*VLOOKUP('Форма 1'!$G891,'Предельники 2022'!$B$4:$X$28,'Форма 1'!AI$7),2),"")</f>
        <v/>
      </c>
      <c r="O891" s="30" t="str">
        <f>IF(ISNUMBER('Форма 1'!AJ891),ROUND('Форма 1'!$I891*VLOOKUP('Форма 1'!$G891,'Предельники 2022'!$B$4:$X$28,'Форма 1'!AJ$7),2),"")</f>
        <v/>
      </c>
      <c r="P891" s="30" t="str">
        <f>IF(ISNUMBER('Форма 1'!AK891),ROUND('Форма 1'!$I891*VLOOKUP('Форма 1'!$G891,'Предельники 2022'!$B$4:$X$28,'Форма 1'!AK$7),2),"")</f>
        <v/>
      </c>
      <c r="Q891" s="30" t="str">
        <f>IF(ISNUMBER('Форма 1'!AL891),ROUND('Форма 1'!$I891*VLOOKUP('Форма 1'!$G891,'Предельники 2022'!$B$4:$X$28,'Форма 1'!AL$7),2),"")</f>
        <v/>
      </c>
      <c r="R891" s="30" t="str">
        <f>IF(ISNUMBER('Форма 1'!AM891),ROUND('Форма 1'!$I891*VLOOKUP('Форма 1'!$G891,'Предельники 2022'!$B$4:$X$28,'Форма 1'!AM$7),2),"")</f>
        <v/>
      </c>
      <c r="S891" s="93" t="str">
        <f t="shared" si="152"/>
        <v/>
      </c>
      <c r="T891" s="93" t="str">
        <f>IF(ISNUMBER('Форма 1'!AN891),INDEX('Предельники 2022'!$C$4:$X$28,MATCH('Форма 1'!$G891,'Предельники 2022'!$B$4:$B$28,0),MATCH(T$5,'Предельники 2022'!$C$3:$X$3,0)),"")</f>
        <v/>
      </c>
      <c r="U891" s="93" t="str">
        <f>IF(ISNUMBER('Форма 1'!AO891),INDEX('Предельники 2022'!$C$4:$X$28,MATCH('Форма 1'!$G891,'Предельники 2022'!$B$4:$B$28,0),MATCH(U$5,'Предельники 2022'!$C$3:$X$3,0)),"")</f>
        <v/>
      </c>
      <c r="V891" s="93" t="str">
        <f>IF(ISNUMBER('Форма 1'!AP891),INDEX('Предельники 2022'!$C$4:$X$28,MATCH('Форма 1'!$G891,'Предельники 2022'!$B$4:$B$28,0),MATCH(V$5,'Предельники 2022'!$C$3:$X$3,0)),"")</f>
        <v/>
      </c>
      <c r="W891" s="93" t="str">
        <f>IF(ISNUMBER('Форма 1'!AQ891),INDEX('Предельники 2022'!$C$4:$X$28,MATCH('Форма 1'!$G891,'Предельники 2022'!$B$4:$B$28,0),MATCH(W$5,'Предельники 2022'!$C$3:$X$3,0)),"")</f>
        <v/>
      </c>
      <c r="X891" s="30" t="str">
        <f>IF(ISNUMBER('Форма 1'!AR891),ROUND('Форма 1'!$I891*VLOOKUP('Форма 1'!$G891,'Предельники 2022'!$B$4:$X$28,'Форма 1'!AR$7),2),"")</f>
        <v/>
      </c>
      <c r="Y891" s="30" t="str">
        <f>IF(ISNUMBER('Форма 1'!AS891),ROUND('Форма 1'!$I891*VLOOKUP('Форма 1'!$G891,'Предельники 2022'!$B$4:$X$28,'Форма 1'!AS$7),2),"")</f>
        <v/>
      </c>
      <c r="Z891" s="30" t="str">
        <f>IF(ISNUMBER('Форма 1'!AT891),ROUND('Форма 1'!$I891*VLOOKUP('Форма 1'!$G891,'Предельники 2022'!$B$4:$X$28,'Форма 1'!AT$7),2),"")</f>
        <v/>
      </c>
      <c r="AA891" s="32"/>
      <c r="AB891" s="128">
        <f>'Форма 1'!T891</f>
        <v>46387</v>
      </c>
      <c r="AC891" s="130" t="str">
        <f>'Форма 1'!U891</f>
        <v>РО</v>
      </c>
    </row>
    <row r="892" spans="1:29" x14ac:dyDescent="0.25">
      <c r="A892" s="28">
        <f t="shared" si="151"/>
        <v>3</v>
      </c>
      <c r="B892" s="74" t="str">
        <f>IF(ISBLANK('Форма 1'!B892),"",'Форма 1'!B892)</f>
        <v>Губахинский муниципальный округ Пермского края</v>
      </c>
      <c r="C892" s="87" t="s">
        <v>1670</v>
      </c>
      <c r="D892" s="29">
        <f>IF(ISBLANK(C892),"Введите адрес",IF(C892='Форма 1'!C892,SUM(E892:K892,M892:S892,Форма2[[#This Row],[19]:[22]]),"Ошибка в адресе!"))</f>
        <v>4237746.7300000004</v>
      </c>
      <c r="E892" s="30" t="str">
        <f>IF(ISNUMBER('Форма 1'!Z892),ROUND('Форма 1'!$I892*VLOOKUP('Форма 1'!$G892,'Предельники 2022'!$B$4:$X$28,'Форма 1'!Z$7),2),"")</f>
        <v/>
      </c>
      <c r="F892" s="30" t="str">
        <f>IF(ISNUMBER('Форма 1'!AA892),ROUND('Форма 1'!$I892*VLOOKUP('Форма 1'!$G892,'Предельники 2022'!$B$4:$X$28,'Форма 1'!AA$7),2),"")</f>
        <v/>
      </c>
      <c r="G892" s="30" t="str">
        <f>IF(ISNUMBER('Форма 1'!AB892),ROUND('Форма 1'!$I892*VLOOKUP('Форма 1'!$G892,'Предельники 2022'!$B$4:$X$28,'Форма 1'!AB$7),2),"")</f>
        <v/>
      </c>
      <c r="H892" s="30" t="str">
        <f>IF(ISNUMBER('Форма 1'!AC892),ROUND('Форма 1'!$I892*VLOOKUP('Форма 1'!$G892,'Предельники 2022'!$B$4:$X$28,'Форма 1'!AC$7),2),"")</f>
        <v/>
      </c>
      <c r="I892" s="30" t="str">
        <f>IF(ISNUMBER('Форма 1'!AD892),ROUND('Форма 1'!$I892*VLOOKUP('Форма 1'!$G892,'Предельники 2022'!$B$4:$X$28,'Форма 1'!AD$7),2),"")</f>
        <v/>
      </c>
      <c r="J892" s="30" t="str">
        <f>IF(ISNUMBER('Форма 1'!AE892),ROUND('Форма 1'!$I892*VLOOKUP('Форма 1'!$G892,'Предельники 2022'!$B$4:$X$28,'Форма 1'!AE$7),2),"")</f>
        <v/>
      </c>
      <c r="K892" s="30" t="str">
        <f>IF(ISNUMBER('Форма 1'!AF892),ROUND('Форма 1'!$I892*VLOOKUP('Форма 1'!$G892,'Предельники 2022'!$B$4:$X$28,'Форма 1'!AF$7),2),"")</f>
        <v/>
      </c>
      <c r="L892" s="31" t="str">
        <f>IF(ISBLANK('Форма 1'!AG892),"",'Форма 1'!AG892)</f>
        <v/>
      </c>
      <c r="M892" s="32" t="str">
        <f>IF(ISBLANK('Форма 1'!AH892),"",'Форма 1'!AH892)</f>
        <v/>
      </c>
      <c r="N892" s="30">
        <f>IF(ISNUMBER('Форма 1'!AI892),ROUND('Форма 1'!$I892*VLOOKUP('Форма 1'!$G892,'Предельники 2022'!$B$4:$X$28,'Форма 1'!AI$7),2),"")</f>
        <v>4237746.7300000004</v>
      </c>
      <c r="O892" s="30" t="str">
        <f>IF(ISNUMBER('Форма 1'!AJ892),ROUND('Форма 1'!$I892*VLOOKUP('Форма 1'!$G892,'Предельники 2022'!$B$4:$X$28,'Форма 1'!AJ$7),2),"")</f>
        <v/>
      </c>
      <c r="P892" s="30" t="str">
        <f>IF(ISNUMBER('Форма 1'!AK892),ROUND('Форма 1'!$I892*VLOOKUP('Форма 1'!$G892,'Предельники 2022'!$B$4:$X$28,'Форма 1'!AK$7),2),"")</f>
        <v/>
      </c>
      <c r="Q892" s="30" t="str">
        <f>IF(ISNUMBER('Форма 1'!AL892),ROUND('Форма 1'!$I892*VLOOKUP('Форма 1'!$G892,'Предельники 2022'!$B$4:$X$28,'Форма 1'!AL$7),2),"")</f>
        <v/>
      </c>
      <c r="R892" s="30" t="str">
        <f>IF(ISNUMBER('Форма 1'!AM892),ROUND('Форма 1'!$I892*VLOOKUP('Форма 1'!$G892,'Предельники 2022'!$B$4:$X$28,'Форма 1'!AM$7),2),"")</f>
        <v/>
      </c>
      <c r="S892" s="93" t="str">
        <f t="shared" si="152"/>
        <v/>
      </c>
      <c r="T892" s="93" t="str">
        <f>IF(ISNUMBER('Форма 1'!AN892),INDEX('Предельники 2022'!$C$4:$X$28,MATCH('Форма 1'!$G892,'Предельники 2022'!$B$4:$B$28,0),MATCH(T$5,'Предельники 2022'!$C$3:$X$3,0)),"")</f>
        <v/>
      </c>
      <c r="U892" s="93" t="str">
        <f>IF(ISNUMBER('Форма 1'!AO892),INDEX('Предельники 2022'!$C$4:$X$28,MATCH('Форма 1'!$G892,'Предельники 2022'!$B$4:$B$28,0),MATCH(U$5,'Предельники 2022'!$C$3:$X$3,0)),"")</f>
        <v/>
      </c>
      <c r="V892" s="93" t="str">
        <f>IF(ISNUMBER('Форма 1'!AP892),INDEX('Предельники 2022'!$C$4:$X$28,MATCH('Форма 1'!$G892,'Предельники 2022'!$B$4:$B$28,0),MATCH(V$5,'Предельники 2022'!$C$3:$X$3,0)),"")</f>
        <v/>
      </c>
      <c r="W892" s="93" t="str">
        <f>IF(ISNUMBER('Форма 1'!AQ892),INDEX('Предельники 2022'!$C$4:$X$28,MATCH('Форма 1'!$G892,'Предельники 2022'!$B$4:$B$28,0),MATCH(W$5,'Предельники 2022'!$C$3:$X$3,0)),"")</f>
        <v/>
      </c>
      <c r="X892" s="30" t="str">
        <f>IF(ISNUMBER('Форма 1'!AR892),ROUND('Форма 1'!$I892*VLOOKUP('Форма 1'!$G892,'Предельники 2022'!$B$4:$X$28,'Форма 1'!AR$7),2),"")</f>
        <v/>
      </c>
      <c r="Y892" s="30" t="str">
        <f>IF(ISNUMBER('Форма 1'!AS892),ROUND('Форма 1'!$I892*VLOOKUP('Форма 1'!$G892,'Предельники 2022'!$B$4:$X$28,'Форма 1'!AS$7),2),"")</f>
        <v/>
      </c>
      <c r="Z892" s="30" t="str">
        <f>IF(ISNUMBER('Форма 1'!AT892),ROUND('Форма 1'!$I892*VLOOKUP('Форма 1'!$G892,'Предельники 2022'!$B$4:$X$28,'Форма 1'!AT$7),2),"")</f>
        <v/>
      </c>
      <c r="AA892" s="32"/>
      <c r="AB892" s="128">
        <f>'Форма 1'!T892</f>
        <v>46387</v>
      </c>
      <c r="AC892" s="130" t="str">
        <f>'Форма 1'!U892</f>
        <v>РО</v>
      </c>
    </row>
    <row r="893" spans="1:29" x14ac:dyDescent="0.25">
      <c r="A893" s="28">
        <f t="shared" si="151"/>
        <v>4</v>
      </c>
      <c r="B893" s="74" t="str">
        <f>IF(ISBLANK('Форма 1'!B893),"",'Форма 1'!B893)</f>
        <v>Губахинский муниципальный округ Пермского края</v>
      </c>
      <c r="C893" s="87" t="s">
        <v>1671</v>
      </c>
      <c r="D893" s="29">
        <f>IF(ISBLANK(C893),"Введите адрес",IF(C893='Форма 1'!C893,SUM(E893:K893,M893:S893,Форма2[[#This Row],[19]:[22]]),"Ошибка в адресе!"))</f>
        <v>5545197.6799999997</v>
      </c>
      <c r="E893" s="30" t="str">
        <f>IF(ISNUMBER('Форма 1'!Z893),ROUND('Форма 1'!$I893*VLOOKUP('Форма 1'!$G893,'Предельники 2022'!$B$4:$X$28,'Форма 1'!Z$7),2),"")</f>
        <v/>
      </c>
      <c r="F893" s="30" t="str">
        <f>IF(ISNUMBER('Форма 1'!AA893),ROUND('Форма 1'!$I893*VLOOKUP('Форма 1'!$G893,'Предельники 2022'!$B$4:$X$28,'Форма 1'!AA$7),2),"")</f>
        <v/>
      </c>
      <c r="G893" s="30" t="str">
        <f>IF(ISNUMBER('Форма 1'!AB893),ROUND('Форма 1'!$I893*VLOOKUP('Форма 1'!$G893,'Предельники 2022'!$B$4:$X$28,'Форма 1'!AB$7),2),"")</f>
        <v/>
      </c>
      <c r="H893" s="30" t="str">
        <f>IF(ISNUMBER('Форма 1'!AC893),ROUND('Форма 1'!$I893*VLOOKUP('Форма 1'!$G893,'Предельники 2022'!$B$4:$X$28,'Форма 1'!AC$7),2),"")</f>
        <v/>
      </c>
      <c r="I893" s="30" t="str">
        <f>IF(ISNUMBER('Форма 1'!AD893),ROUND('Форма 1'!$I893*VLOOKUP('Форма 1'!$G893,'Предельники 2022'!$B$4:$X$28,'Форма 1'!AD$7),2),"")</f>
        <v/>
      </c>
      <c r="J893" s="30" t="str">
        <f>IF(ISNUMBER('Форма 1'!AE893),ROUND('Форма 1'!$I893*VLOOKUP('Форма 1'!$G893,'Предельники 2022'!$B$4:$X$28,'Форма 1'!AE$7),2),"")</f>
        <v/>
      </c>
      <c r="K893" s="30" t="str">
        <f>IF(ISNUMBER('Форма 1'!AF893),ROUND('Форма 1'!$I893*VLOOKUP('Форма 1'!$G893,'Предельники 2022'!$B$4:$X$28,'Форма 1'!AF$7),2),"")</f>
        <v/>
      </c>
      <c r="L893" s="31" t="str">
        <f>IF(ISBLANK('Форма 1'!AG893),"",'Форма 1'!AG893)</f>
        <v/>
      </c>
      <c r="M893" s="32" t="str">
        <f>IF(ISBLANK('Форма 1'!AH893),"",'Форма 1'!AH893)</f>
        <v/>
      </c>
      <c r="N893" s="30">
        <f>IF(ISNUMBER('Форма 1'!AI893),ROUND('Форма 1'!$I893*VLOOKUP('Форма 1'!$G893,'Предельники 2022'!$B$4:$X$28,'Форма 1'!AI$7),2),"")</f>
        <v>5545197.6799999997</v>
      </c>
      <c r="O893" s="30" t="str">
        <f>IF(ISNUMBER('Форма 1'!AJ893),ROUND('Форма 1'!$I893*VLOOKUP('Форма 1'!$G893,'Предельники 2022'!$B$4:$X$28,'Форма 1'!AJ$7),2),"")</f>
        <v/>
      </c>
      <c r="P893" s="30" t="str">
        <f>IF(ISNUMBER('Форма 1'!AK893),ROUND('Форма 1'!$I893*VLOOKUP('Форма 1'!$G893,'Предельники 2022'!$B$4:$X$28,'Форма 1'!AK$7),2),"")</f>
        <v/>
      </c>
      <c r="Q893" s="30" t="str">
        <f>IF(ISNUMBER('Форма 1'!AL893),ROUND('Форма 1'!$I893*VLOOKUP('Форма 1'!$G893,'Предельники 2022'!$B$4:$X$28,'Форма 1'!AL$7),2),"")</f>
        <v/>
      </c>
      <c r="R893" s="30" t="str">
        <f>IF(ISNUMBER('Форма 1'!AM893),ROUND('Форма 1'!$I893*VLOOKUP('Форма 1'!$G893,'Предельники 2022'!$B$4:$X$28,'Форма 1'!AM$7),2),"")</f>
        <v/>
      </c>
      <c r="S893" s="93" t="str">
        <f t="shared" si="152"/>
        <v/>
      </c>
      <c r="T893" s="93" t="str">
        <f>IF(ISNUMBER('Форма 1'!AN893),INDEX('Предельники 2022'!$C$4:$X$28,MATCH('Форма 1'!$G893,'Предельники 2022'!$B$4:$B$28,0),MATCH(T$5,'Предельники 2022'!$C$3:$X$3,0)),"")</f>
        <v/>
      </c>
      <c r="U893" s="93" t="str">
        <f>IF(ISNUMBER('Форма 1'!AO893),INDEX('Предельники 2022'!$C$4:$X$28,MATCH('Форма 1'!$G893,'Предельники 2022'!$B$4:$B$28,0),MATCH(U$5,'Предельники 2022'!$C$3:$X$3,0)),"")</f>
        <v/>
      </c>
      <c r="V893" s="93" t="str">
        <f>IF(ISNUMBER('Форма 1'!AP893),INDEX('Предельники 2022'!$C$4:$X$28,MATCH('Форма 1'!$G893,'Предельники 2022'!$B$4:$B$28,0),MATCH(V$5,'Предельники 2022'!$C$3:$X$3,0)),"")</f>
        <v/>
      </c>
      <c r="W893" s="93" t="str">
        <f>IF(ISNUMBER('Форма 1'!AQ893),INDEX('Предельники 2022'!$C$4:$X$28,MATCH('Форма 1'!$G893,'Предельники 2022'!$B$4:$B$28,0),MATCH(W$5,'Предельники 2022'!$C$3:$X$3,0)),"")</f>
        <v/>
      </c>
      <c r="X893" s="30" t="str">
        <f>IF(ISNUMBER('Форма 1'!AR893),ROUND('Форма 1'!$I893*VLOOKUP('Форма 1'!$G893,'Предельники 2022'!$B$4:$X$28,'Форма 1'!AR$7),2),"")</f>
        <v/>
      </c>
      <c r="Y893" s="30" t="str">
        <f>IF(ISNUMBER('Форма 1'!AS893),ROUND('Форма 1'!$I893*VLOOKUP('Форма 1'!$G893,'Предельники 2022'!$B$4:$X$28,'Форма 1'!AS$7),2),"")</f>
        <v/>
      </c>
      <c r="Z893" s="30" t="str">
        <f>IF(ISNUMBER('Форма 1'!AT893),ROUND('Форма 1'!$I893*VLOOKUP('Форма 1'!$G893,'Предельники 2022'!$B$4:$X$28,'Форма 1'!AT$7),2),"")</f>
        <v/>
      </c>
      <c r="AA893" s="32"/>
      <c r="AB893" s="128">
        <f>'Форма 1'!T893</f>
        <v>46387</v>
      </c>
      <c r="AC893" s="130" t="str">
        <f>'Форма 1'!U893</f>
        <v>РО</v>
      </c>
    </row>
    <row r="894" spans="1:29" x14ac:dyDescent="0.25">
      <c r="A894" s="28">
        <f t="shared" si="151"/>
        <v>5</v>
      </c>
      <c r="B894" s="74" t="str">
        <f>IF(ISBLANK('Форма 1'!B894),"",'Форма 1'!B894)</f>
        <v>Губахинский муниципальный округ Пермского края</v>
      </c>
      <c r="C894" s="87" t="s">
        <v>703</v>
      </c>
      <c r="D894" s="29">
        <f>IF(ISBLANK(C894),"Введите адрес",IF(C894='Форма 1'!C894,SUM(E894:K894,M894:S894,Форма2[[#This Row],[19]:[22]]),"Ошибка в адресе!"))</f>
        <v>1140469.53</v>
      </c>
      <c r="E894" s="30" t="str">
        <f>IF(ISNUMBER('Форма 1'!Z894),ROUND('Форма 1'!$I894*VLOOKUP('Форма 1'!$G894,'Предельники 2022'!$B$4:$X$28,'Форма 1'!Z$7),2),"")</f>
        <v/>
      </c>
      <c r="F894" s="30" t="str">
        <f>IF(ISNUMBER('Форма 1'!AA894),ROUND('Форма 1'!$I894*VLOOKUP('Форма 1'!$G894,'Предельники 2022'!$B$4:$X$28,'Форма 1'!AA$7),2),"")</f>
        <v/>
      </c>
      <c r="G894" s="30" t="str">
        <f>IF(ISNUMBER('Форма 1'!AB894),ROUND('Форма 1'!$I894*VLOOKUP('Форма 1'!$G894,'Предельники 2022'!$B$4:$X$28,'Форма 1'!AB$7),2),"")</f>
        <v/>
      </c>
      <c r="H894" s="30" t="str">
        <f>IF(ISNUMBER('Форма 1'!AC894),ROUND('Форма 1'!$I894*VLOOKUP('Форма 1'!$G894,'Предельники 2022'!$B$4:$X$28,'Форма 1'!AC$7),2),"")</f>
        <v/>
      </c>
      <c r="I894" s="30" t="str">
        <f>IF(ISNUMBER('Форма 1'!AD894),ROUND('Форма 1'!$I894*VLOOKUP('Форма 1'!$G894,'Предельники 2022'!$B$4:$X$28,'Форма 1'!AD$7),2),"")</f>
        <v/>
      </c>
      <c r="J894" s="30" t="str">
        <f>IF(ISNUMBER('Форма 1'!AE894),ROUND('Форма 1'!$I894*VLOOKUP('Форма 1'!$G894,'Предельники 2022'!$B$4:$X$28,'Форма 1'!AE$7),2),"")</f>
        <v/>
      </c>
      <c r="K894" s="30">
        <f>IF(ISNUMBER('Форма 1'!AF894),ROUND('Форма 1'!$I894*VLOOKUP('Форма 1'!$G894,'Предельники 2022'!$B$4:$X$28,'Форма 1'!AF$7),2),"")</f>
        <v>1140469.53</v>
      </c>
      <c r="L894" s="31" t="str">
        <f>IF(ISBLANK('Форма 1'!AG894),"",'Форма 1'!AG894)</f>
        <v/>
      </c>
      <c r="M894" s="32" t="str">
        <f>IF(ISBLANK('Форма 1'!AH894),"",'Форма 1'!AH894)</f>
        <v/>
      </c>
      <c r="N894" s="30" t="str">
        <f>IF(ISNUMBER('Форма 1'!AI894),ROUND('Форма 1'!$I894*VLOOKUP('Форма 1'!$G894,'Предельники 2022'!$B$4:$X$28,'Форма 1'!AI$7),2),"")</f>
        <v/>
      </c>
      <c r="O894" s="30" t="str">
        <f>IF(ISNUMBER('Форма 1'!AJ894),ROUND('Форма 1'!$I894*VLOOKUP('Форма 1'!$G894,'Предельники 2022'!$B$4:$X$28,'Форма 1'!AJ$7),2),"")</f>
        <v/>
      </c>
      <c r="P894" s="30" t="str">
        <f>IF(ISNUMBER('Форма 1'!AK894),ROUND('Форма 1'!$I894*VLOOKUP('Форма 1'!$G894,'Предельники 2022'!$B$4:$X$28,'Форма 1'!AK$7),2),"")</f>
        <v/>
      </c>
      <c r="Q894" s="30" t="str">
        <f>IF(ISNUMBER('Форма 1'!AL894),ROUND('Форма 1'!$I894*VLOOKUP('Форма 1'!$G894,'Предельники 2022'!$B$4:$X$28,'Форма 1'!AL$7),2),"")</f>
        <v/>
      </c>
      <c r="R894" s="30" t="str">
        <f>IF(ISNUMBER('Форма 1'!AM894),ROUND('Форма 1'!$I894*VLOOKUP('Форма 1'!$G894,'Предельники 2022'!$B$4:$X$28,'Форма 1'!AM$7),2),"")</f>
        <v/>
      </c>
      <c r="S894" s="93" t="str">
        <f t="shared" si="152"/>
        <v/>
      </c>
      <c r="T894" s="93" t="str">
        <f>IF(ISNUMBER('Форма 1'!AN894),INDEX('Предельники 2022'!$C$4:$X$28,MATCH('Форма 1'!$G894,'Предельники 2022'!$B$4:$B$28,0),MATCH(T$5,'Предельники 2022'!$C$3:$X$3,0)),"")</f>
        <v/>
      </c>
      <c r="U894" s="93" t="str">
        <f>IF(ISNUMBER('Форма 1'!AO894),INDEX('Предельники 2022'!$C$4:$X$28,MATCH('Форма 1'!$G894,'Предельники 2022'!$B$4:$B$28,0),MATCH(U$5,'Предельники 2022'!$C$3:$X$3,0)),"")</f>
        <v/>
      </c>
      <c r="V894" s="93" t="str">
        <f>IF(ISNUMBER('Форма 1'!AP894),INDEX('Предельники 2022'!$C$4:$X$28,MATCH('Форма 1'!$G894,'Предельники 2022'!$B$4:$B$28,0),MATCH(V$5,'Предельники 2022'!$C$3:$X$3,0)),"")</f>
        <v/>
      </c>
      <c r="W894" s="93" t="str">
        <f>IF(ISNUMBER('Форма 1'!AQ894),INDEX('Предельники 2022'!$C$4:$X$28,MATCH('Форма 1'!$G894,'Предельники 2022'!$B$4:$B$28,0),MATCH(W$5,'Предельники 2022'!$C$3:$X$3,0)),"")</f>
        <v/>
      </c>
      <c r="X894" s="30" t="str">
        <f>IF(ISNUMBER('Форма 1'!AR894),ROUND('Форма 1'!$I894*VLOOKUP('Форма 1'!$G894,'Предельники 2022'!$B$4:$X$28,'Форма 1'!AR$7),2),"")</f>
        <v/>
      </c>
      <c r="Y894" s="30" t="str">
        <f>IF(ISNUMBER('Форма 1'!AS894),ROUND('Форма 1'!$I894*VLOOKUP('Форма 1'!$G894,'Предельники 2022'!$B$4:$X$28,'Форма 1'!AS$7),2),"")</f>
        <v/>
      </c>
      <c r="Z894" s="30" t="str">
        <f>IF(ISNUMBER('Форма 1'!AT894),ROUND('Форма 1'!$I894*VLOOKUP('Форма 1'!$G894,'Предельники 2022'!$B$4:$X$28,'Форма 1'!AT$7),2),"")</f>
        <v/>
      </c>
      <c r="AA894" s="32"/>
      <c r="AB894" s="128">
        <f>'Форма 1'!T894</f>
        <v>46387</v>
      </c>
      <c r="AC894" s="130" t="str">
        <f>'Форма 1'!U894</f>
        <v>РО</v>
      </c>
    </row>
    <row r="895" spans="1:29" x14ac:dyDescent="0.25">
      <c r="A895" s="28">
        <f t="shared" si="151"/>
        <v>6</v>
      </c>
      <c r="B895" s="74" t="str">
        <f>IF(ISBLANK('Форма 1'!B895),"",'Форма 1'!B895)</f>
        <v>Губахинский муниципальный округ Пермского края</v>
      </c>
      <c r="C895" s="87" t="s">
        <v>779</v>
      </c>
      <c r="D895" s="29">
        <f>IF(ISBLANK(C895),"Введите адрес",IF(C895='Форма 1'!C895,SUM(E895:K895,M895:S895,Форма2[[#This Row],[19]:[22]]),"Ошибка в адресе!"))</f>
        <v>2472459.75</v>
      </c>
      <c r="E895" s="30" t="str">
        <f>IF(ISNUMBER('Форма 1'!Z895),ROUND('Форма 1'!$I895*VLOOKUP('Форма 1'!$G895,'Предельники 2022'!$B$4:$X$28,'Форма 1'!Z$7),2),"")</f>
        <v/>
      </c>
      <c r="F895" s="30" t="str">
        <f>IF(ISNUMBER('Форма 1'!AA895),ROUND('Форма 1'!$I895*VLOOKUP('Форма 1'!$G895,'Предельники 2022'!$B$4:$X$28,'Форма 1'!AA$7),2),"")</f>
        <v/>
      </c>
      <c r="G895" s="30" t="str">
        <f>IF(ISNUMBER('Форма 1'!AB895),ROUND('Форма 1'!$I895*VLOOKUP('Форма 1'!$G895,'Предельники 2022'!$B$4:$X$28,'Форма 1'!AB$7),2),"")</f>
        <v/>
      </c>
      <c r="H895" s="30" t="str">
        <f>IF(ISNUMBER('Форма 1'!AC895),ROUND('Форма 1'!$I895*VLOOKUP('Форма 1'!$G895,'Предельники 2022'!$B$4:$X$28,'Форма 1'!AC$7),2),"")</f>
        <v/>
      </c>
      <c r="I895" s="30" t="str">
        <f>IF(ISNUMBER('Форма 1'!AD895),ROUND('Форма 1'!$I895*VLOOKUP('Форма 1'!$G895,'Предельники 2022'!$B$4:$X$28,'Форма 1'!AD$7),2),"")</f>
        <v/>
      </c>
      <c r="J895" s="30" t="str">
        <f>IF(ISNUMBER('Форма 1'!AE895),ROUND('Форма 1'!$I895*VLOOKUP('Форма 1'!$G895,'Предельники 2022'!$B$4:$X$28,'Форма 1'!AE$7),2),"")</f>
        <v/>
      </c>
      <c r="K895" s="30" t="str">
        <f>IF(ISNUMBER('Форма 1'!AF895),ROUND('Форма 1'!$I895*VLOOKUP('Форма 1'!$G895,'Предельники 2022'!$B$4:$X$28,'Форма 1'!AF$7),2),"")</f>
        <v/>
      </c>
      <c r="L895" s="31" t="str">
        <f>IF(ISBLANK('Форма 1'!AG895),"",'Форма 1'!AG895)</f>
        <v/>
      </c>
      <c r="M895" s="32" t="str">
        <f>IF(ISBLANK('Форма 1'!AH895),"",'Форма 1'!AH895)</f>
        <v/>
      </c>
      <c r="N895" s="30" t="str">
        <f>IF(ISNUMBER('Форма 1'!AI895),ROUND('Форма 1'!$I895*VLOOKUP('Форма 1'!$G895,'Предельники 2022'!$B$4:$X$28,'Форма 1'!AI$7),2),"")</f>
        <v/>
      </c>
      <c r="O895" s="30">
        <f>IF(ISNUMBER('Форма 1'!AJ895),ROUND('Форма 1'!$I895*VLOOKUP('Форма 1'!$G895,'Предельники 2022'!$B$4:$X$28,'Форма 1'!AJ$7),2),"")</f>
        <v>2472459.75</v>
      </c>
      <c r="P895" s="30" t="str">
        <f>IF(ISNUMBER('Форма 1'!AK895),ROUND('Форма 1'!$I895*VLOOKUP('Форма 1'!$G895,'Предельники 2022'!$B$4:$X$28,'Форма 1'!AK$7),2),"")</f>
        <v/>
      </c>
      <c r="Q895" s="30" t="str">
        <f>IF(ISNUMBER('Форма 1'!AL895),ROUND('Форма 1'!$I895*VLOOKUP('Форма 1'!$G895,'Предельники 2022'!$B$4:$X$28,'Форма 1'!AL$7),2),"")</f>
        <v/>
      </c>
      <c r="R895" s="30" t="str">
        <f>IF(ISNUMBER('Форма 1'!AM895),ROUND('Форма 1'!$I895*VLOOKUP('Форма 1'!$G895,'Предельники 2022'!$B$4:$X$28,'Форма 1'!AM$7),2),"")</f>
        <v/>
      </c>
      <c r="S895" s="93" t="str">
        <f t="shared" si="152"/>
        <v/>
      </c>
      <c r="T895" s="93" t="str">
        <f>IF(ISNUMBER('Форма 1'!AN895),INDEX('Предельники 2022'!$C$4:$X$28,MATCH('Форма 1'!$G895,'Предельники 2022'!$B$4:$B$28,0),MATCH(T$5,'Предельники 2022'!$C$3:$X$3,0)),"")</f>
        <v/>
      </c>
      <c r="U895" s="93" t="str">
        <f>IF(ISNUMBER('Форма 1'!AO895),INDEX('Предельники 2022'!$C$4:$X$28,MATCH('Форма 1'!$G895,'Предельники 2022'!$B$4:$B$28,0),MATCH(U$5,'Предельники 2022'!$C$3:$X$3,0)),"")</f>
        <v/>
      </c>
      <c r="V895" s="93" t="str">
        <f>IF(ISNUMBER('Форма 1'!AP895),INDEX('Предельники 2022'!$C$4:$X$28,MATCH('Форма 1'!$G895,'Предельники 2022'!$B$4:$B$28,0),MATCH(V$5,'Предельники 2022'!$C$3:$X$3,0)),"")</f>
        <v/>
      </c>
      <c r="W895" s="93" t="str">
        <f>IF(ISNUMBER('Форма 1'!AQ895),INDEX('Предельники 2022'!$C$4:$X$28,MATCH('Форма 1'!$G895,'Предельники 2022'!$B$4:$B$28,0),MATCH(W$5,'Предельники 2022'!$C$3:$X$3,0)),"")</f>
        <v/>
      </c>
      <c r="X895" s="30" t="str">
        <f>IF(ISNUMBER('Форма 1'!AR895),ROUND('Форма 1'!$I895*VLOOKUP('Форма 1'!$G895,'Предельники 2022'!$B$4:$X$28,'Форма 1'!AR$7),2),"")</f>
        <v/>
      </c>
      <c r="Y895" s="30" t="str">
        <f>IF(ISNUMBER('Форма 1'!AS895),ROUND('Форма 1'!$I895*VLOOKUP('Форма 1'!$G895,'Предельники 2022'!$B$4:$X$28,'Форма 1'!AS$7),2),"")</f>
        <v/>
      </c>
      <c r="Z895" s="30" t="str">
        <f>IF(ISNUMBER('Форма 1'!AT895),ROUND('Форма 1'!$I895*VLOOKUP('Форма 1'!$G895,'Предельники 2022'!$B$4:$X$28,'Форма 1'!AT$7),2),"")</f>
        <v/>
      </c>
      <c r="AA895" s="32"/>
      <c r="AB895" s="128">
        <f>'Форма 1'!T895</f>
        <v>46387</v>
      </c>
      <c r="AC895" s="130" t="str">
        <f>'Форма 1'!U895</f>
        <v>РО</v>
      </c>
    </row>
    <row r="896" spans="1:29" x14ac:dyDescent="0.25">
      <c r="A896" s="28">
        <f t="shared" si="151"/>
        <v>7</v>
      </c>
      <c r="B896" s="74" t="str">
        <f>IF(ISBLANK('Форма 1'!B896),"",'Форма 1'!B896)</f>
        <v>Губахинский муниципальный округ Пермского края</v>
      </c>
      <c r="C896" s="87" t="s">
        <v>640</v>
      </c>
      <c r="D896" s="29">
        <f>IF(ISBLANK(C896),"Введите адрес",IF(C896='Форма 1'!C896,SUM(E896:K896,M896:S896,Форма2[[#This Row],[19]:[22]]),"Ошибка в адресе!"))</f>
        <v>6489644</v>
      </c>
      <c r="E896" s="30" t="str">
        <f>IF(ISNUMBER('Форма 1'!Z896),ROUND('Форма 1'!$I896*VLOOKUP('Форма 1'!$G896,'Предельники 2022'!$B$4:$X$28,'Форма 1'!Z$7),2),"")</f>
        <v/>
      </c>
      <c r="F896" s="30">
        <f>IF(ISNUMBER('Форма 1'!AA896),ROUND('Форма 1'!$I896*VLOOKUP('Форма 1'!$G896,'Предельники 2022'!$B$4:$X$28,'Форма 1'!AA$7),2),"")</f>
        <v>6027086.0999999996</v>
      </c>
      <c r="G896" s="30" t="str">
        <f>IF(ISNUMBER('Форма 1'!AB896),ROUND('Форма 1'!$I896*VLOOKUP('Форма 1'!$G896,'Предельники 2022'!$B$4:$X$28,'Форма 1'!AB$7),2),"")</f>
        <v/>
      </c>
      <c r="H896" s="30" t="str">
        <f>IF(ISNUMBER('Форма 1'!AC896),ROUND('Форма 1'!$I896*VLOOKUP('Форма 1'!$G896,'Предельники 2022'!$B$4:$X$28,'Форма 1'!AC$7),2),"")</f>
        <v/>
      </c>
      <c r="I896" s="30" t="str">
        <f>IF(ISNUMBER('Форма 1'!AD896),ROUND('Форма 1'!$I896*VLOOKUP('Форма 1'!$G896,'Предельники 2022'!$B$4:$X$28,'Форма 1'!AD$7),2),"")</f>
        <v/>
      </c>
      <c r="J896" s="30">
        <f>IF(ISNUMBER('Форма 1'!AE896),ROUND('Форма 1'!$I896*VLOOKUP('Форма 1'!$G896,'Предельники 2022'!$B$4:$X$28,'Форма 1'!AE$7),2),"")</f>
        <v>462557.9</v>
      </c>
      <c r="K896" s="30" t="str">
        <f>IF(ISNUMBER('Форма 1'!AF896),ROUND('Форма 1'!$I896*VLOOKUP('Форма 1'!$G896,'Предельники 2022'!$B$4:$X$28,'Форма 1'!AF$7),2),"")</f>
        <v/>
      </c>
      <c r="L896" s="31" t="str">
        <f>IF(ISBLANK('Форма 1'!AG896),"",'Форма 1'!AG896)</f>
        <v/>
      </c>
      <c r="M896" s="32" t="str">
        <f>IF(ISBLANK('Форма 1'!AH896),"",'Форма 1'!AH896)</f>
        <v/>
      </c>
      <c r="N896" s="30" t="str">
        <f>IF(ISNUMBER('Форма 1'!AI896),ROUND('Форма 1'!$I896*VLOOKUP('Форма 1'!$G896,'Предельники 2022'!$B$4:$X$28,'Форма 1'!AI$7),2),"")</f>
        <v/>
      </c>
      <c r="O896" s="30" t="str">
        <f>IF(ISNUMBER('Форма 1'!AJ896),ROUND('Форма 1'!$I896*VLOOKUP('Форма 1'!$G896,'Предельники 2022'!$B$4:$X$28,'Форма 1'!AJ$7),2),"")</f>
        <v/>
      </c>
      <c r="P896" s="30" t="str">
        <f>IF(ISNUMBER('Форма 1'!AK896),ROUND('Форма 1'!$I896*VLOOKUP('Форма 1'!$G896,'Предельники 2022'!$B$4:$X$28,'Форма 1'!AK$7),2),"")</f>
        <v/>
      </c>
      <c r="Q896" s="30" t="str">
        <f>IF(ISNUMBER('Форма 1'!AL896),ROUND('Форма 1'!$I896*VLOOKUP('Форма 1'!$G896,'Предельники 2022'!$B$4:$X$28,'Форма 1'!AL$7),2),"")</f>
        <v/>
      </c>
      <c r="R896" s="30" t="str">
        <f>IF(ISNUMBER('Форма 1'!AM896),ROUND('Форма 1'!$I896*VLOOKUP('Форма 1'!$G896,'Предельники 2022'!$B$4:$X$28,'Форма 1'!AM$7),2),"")</f>
        <v/>
      </c>
      <c r="S896" s="93" t="str">
        <f t="shared" si="152"/>
        <v/>
      </c>
      <c r="T896" s="93" t="str">
        <f>IF(ISNUMBER('Форма 1'!AN896),INDEX('Предельники 2022'!$C$4:$X$28,MATCH('Форма 1'!$G896,'Предельники 2022'!$B$4:$B$28,0),MATCH(T$5,'Предельники 2022'!$C$3:$X$3,0)),"")</f>
        <v/>
      </c>
      <c r="U896" s="93" t="str">
        <f>IF(ISNUMBER('Форма 1'!AO896),INDEX('Предельники 2022'!$C$4:$X$28,MATCH('Форма 1'!$G896,'Предельники 2022'!$B$4:$B$28,0),MATCH(U$5,'Предельники 2022'!$C$3:$X$3,0)),"")</f>
        <v/>
      </c>
      <c r="V896" s="93" t="str">
        <f>IF(ISNUMBER('Форма 1'!AP896),INDEX('Предельники 2022'!$C$4:$X$28,MATCH('Форма 1'!$G896,'Предельники 2022'!$B$4:$B$28,0),MATCH(V$5,'Предельники 2022'!$C$3:$X$3,0)),"")</f>
        <v/>
      </c>
      <c r="W896" s="93" t="str">
        <f>IF(ISNUMBER('Форма 1'!AQ896),INDEX('Предельники 2022'!$C$4:$X$28,MATCH('Форма 1'!$G896,'Предельники 2022'!$B$4:$B$28,0),MATCH(W$5,'Предельники 2022'!$C$3:$X$3,0)),"")</f>
        <v/>
      </c>
      <c r="X896" s="30" t="str">
        <f>IF(ISNUMBER('Форма 1'!AR896),ROUND('Форма 1'!$I896*VLOOKUP('Форма 1'!$G896,'Предельники 2022'!$B$4:$X$28,'Форма 1'!AR$7),2),"")</f>
        <v/>
      </c>
      <c r="Y896" s="30" t="str">
        <f>IF(ISNUMBER('Форма 1'!AS896),ROUND('Форма 1'!$I896*VLOOKUP('Форма 1'!$G896,'Предельники 2022'!$B$4:$X$28,'Форма 1'!AS$7),2),"")</f>
        <v/>
      </c>
      <c r="Z896" s="30" t="str">
        <f>IF(ISNUMBER('Форма 1'!AT896),ROUND('Форма 1'!$I896*VLOOKUP('Форма 1'!$G896,'Предельники 2022'!$B$4:$X$28,'Форма 1'!AT$7),2),"")</f>
        <v/>
      </c>
      <c r="AA896" s="32"/>
      <c r="AB896" s="128">
        <f>'Форма 1'!T896</f>
        <v>46387</v>
      </c>
      <c r="AC896" s="130" t="str">
        <f>'Форма 1'!U896</f>
        <v>РО</v>
      </c>
    </row>
    <row r="897" spans="1:29" x14ac:dyDescent="0.25">
      <c r="A897" s="28">
        <f t="shared" si="151"/>
        <v>8</v>
      </c>
      <c r="B897" s="74" t="str">
        <f>IF(ISBLANK('Форма 1'!B897),"",'Форма 1'!B897)</f>
        <v>Губахинский муниципальный округ Пермского края</v>
      </c>
      <c r="C897" s="87" t="s">
        <v>1674</v>
      </c>
      <c r="D897" s="29">
        <f>IF(ISBLANK(C897),"Введите адрес",IF(C897='Форма 1'!C897,SUM(E897:K897,M897:S897,Форма2[[#This Row],[19]:[22]]),"Ошибка в адресе!"))</f>
        <v>5526082.9000000004</v>
      </c>
      <c r="E897" s="30" t="str">
        <f>IF(ISNUMBER('Форма 1'!Z897),ROUND('Форма 1'!$I897*VLOOKUP('Форма 1'!$G897,'Предельники 2022'!$B$4:$X$28,'Форма 1'!Z$7),2),"")</f>
        <v/>
      </c>
      <c r="F897" s="30" t="str">
        <f>IF(ISNUMBER('Форма 1'!AA897),ROUND('Форма 1'!$I897*VLOOKUP('Форма 1'!$G897,'Предельники 2022'!$B$4:$X$28,'Форма 1'!AA$7),2),"")</f>
        <v/>
      </c>
      <c r="G897" s="30" t="str">
        <f>IF(ISNUMBER('Форма 1'!AB897),ROUND('Форма 1'!$I897*VLOOKUP('Форма 1'!$G897,'Предельники 2022'!$B$4:$X$28,'Форма 1'!AB$7),2),"")</f>
        <v/>
      </c>
      <c r="H897" s="30" t="str">
        <f>IF(ISNUMBER('Форма 1'!AC897),ROUND('Форма 1'!$I897*VLOOKUP('Форма 1'!$G897,'Предельники 2022'!$B$4:$X$28,'Форма 1'!AC$7),2),"")</f>
        <v/>
      </c>
      <c r="I897" s="30" t="str">
        <f>IF(ISNUMBER('Форма 1'!AD897),ROUND('Форма 1'!$I897*VLOOKUP('Форма 1'!$G897,'Предельники 2022'!$B$4:$X$28,'Форма 1'!AD$7),2),"")</f>
        <v/>
      </c>
      <c r="J897" s="30" t="str">
        <f>IF(ISNUMBER('Форма 1'!AE897),ROUND('Форма 1'!$I897*VLOOKUP('Форма 1'!$G897,'Предельники 2022'!$B$4:$X$28,'Форма 1'!AE$7),2),"")</f>
        <v/>
      </c>
      <c r="K897" s="30" t="str">
        <f>IF(ISNUMBER('Форма 1'!AF897),ROUND('Форма 1'!$I897*VLOOKUP('Форма 1'!$G897,'Предельники 2022'!$B$4:$X$28,'Форма 1'!AF$7),2),"")</f>
        <v/>
      </c>
      <c r="L897" s="31" t="str">
        <f>IF(ISBLANK('Форма 1'!AG897),"",'Форма 1'!AG897)</f>
        <v/>
      </c>
      <c r="M897" s="32" t="str">
        <f>IF(ISBLANK('Форма 1'!AH897),"",'Форма 1'!AH897)</f>
        <v/>
      </c>
      <c r="N897" s="30">
        <f>IF(ISNUMBER('Форма 1'!AI897),ROUND('Форма 1'!$I897*VLOOKUP('Форма 1'!$G897,'Предельники 2022'!$B$4:$X$28,'Форма 1'!AI$7),2),"")</f>
        <v>5526082.9000000004</v>
      </c>
      <c r="O897" s="30" t="str">
        <f>IF(ISNUMBER('Форма 1'!AJ897),ROUND('Форма 1'!$I897*VLOOKUP('Форма 1'!$G897,'Предельники 2022'!$B$4:$X$28,'Форма 1'!AJ$7),2),"")</f>
        <v/>
      </c>
      <c r="P897" s="30" t="str">
        <f>IF(ISNUMBER('Форма 1'!AK897),ROUND('Форма 1'!$I897*VLOOKUP('Форма 1'!$G897,'Предельники 2022'!$B$4:$X$28,'Форма 1'!AK$7),2),"")</f>
        <v/>
      </c>
      <c r="Q897" s="30" t="str">
        <f>IF(ISNUMBER('Форма 1'!AL897),ROUND('Форма 1'!$I897*VLOOKUP('Форма 1'!$G897,'Предельники 2022'!$B$4:$X$28,'Форма 1'!AL$7),2),"")</f>
        <v/>
      </c>
      <c r="R897" s="30" t="str">
        <f>IF(ISNUMBER('Форма 1'!AM897),ROUND('Форма 1'!$I897*VLOOKUP('Форма 1'!$G897,'Предельники 2022'!$B$4:$X$28,'Форма 1'!AM$7),2),"")</f>
        <v/>
      </c>
      <c r="S897" s="93" t="str">
        <f t="shared" si="152"/>
        <v/>
      </c>
      <c r="T897" s="93" t="str">
        <f>IF(ISNUMBER('Форма 1'!AN897),INDEX('Предельники 2022'!$C$4:$X$28,MATCH('Форма 1'!$G897,'Предельники 2022'!$B$4:$B$28,0),MATCH(T$5,'Предельники 2022'!$C$3:$X$3,0)),"")</f>
        <v/>
      </c>
      <c r="U897" s="93" t="str">
        <f>IF(ISNUMBER('Форма 1'!AO897),INDEX('Предельники 2022'!$C$4:$X$28,MATCH('Форма 1'!$G897,'Предельники 2022'!$B$4:$B$28,0),MATCH(U$5,'Предельники 2022'!$C$3:$X$3,0)),"")</f>
        <v/>
      </c>
      <c r="V897" s="93" t="str">
        <f>IF(ISNUMBER('Форма 1'!AP897),INDEX('Предельники 2022'!$C$4:$X$28,MATCH('Форма 1'!$G897,'Предельники 2022'!$B$4:$B$28,0),MATCH(V$5,'Предельники 2022'!$C$3:$X$3,0)),"")</f>
        <v/>
      </c>
      <c r="W897" s="93" t="str">
        <f>IF(ISNUMBER('Форма 1'!AQ897),INDEX('Предельники 2022'!$C$4:$X$28,MATCH('Форма 1'!$G897,'Предельники 2022'!$B$4:$B$28,0),MATCH(W$5,'Предельники 2022'!$C$3:$X$3,0)),"")</f>
        <v/>
      </c>
      <c r="X897" s="30" t="str">
        <f>IF(ISNUMBER('Форма 1'!AR897),ROUND('Форма 1'!$I897*VLOOKUP('Форма 1'!$G897,'Предельники 2022'!$B$4:$X$28,'Форма 1'!AR$7),2),"")</f>
        <v/>
      </c>
      <c r="Y897" s="30" t="str">
        <f>IF(ISNUMBER('Форма 1'!AS897),ROUND('Форма 1'!$I897*VLOOKUP('Форма 1'!$G897,'Предельники 2022'!$B$4:$X$28,'Форма 1'!AS$7),2),"")</f>
        <v/>
      </c>
      <c r="Z897" s="30" t="str">
        <f>IF(ISNUMBER('Форма 1'!AT897),ROUND('Форма 1'!$I897*VLOOKUP('Форма 1'!$G897,'Предельники 2022'!$B$4:$X$28,'Форма 1'!AT$7),2),"")</f>
        <v/>
      </c>
      <c r="AA897" s="32"/>
      <c r="AB897" s="128">
        <f>'Форма 1'!T897</f>
        <v>46387</v>
      </c>
      <c r="AC897" s="130" t="str">
        <f>'Форма 1'!U897</f>
        <v>РО</v>
      </c>
    </row>
    <row r="898" spans="1:29" x14ac:dyDescent="0.25">
      <c r="A898" s="28">
        <f t="shared" si="151"/>
        <v>9</v>
      </c>
      <c r="B898" s="74" t="str">
        <f>IF(ISBLANK('Форма 1'!B898),"",'Форма 1'!B898)</f>
        <v>Губахинский муниципальный округ Пермского края</v>
      </c>
      <c r="C898" s="87" t="s">
        <v>189</v>
      </c>
      <c r="D898" s="29">
        <f>IF(ISBLANK(C898),"Введите адрес",IF(C898='Форма 1'!C898,SUM(E898:K898,M898:S898,Форма2[[#This Row],[19]:[22]]),"Ошибка в адресе!"))</f>
        <v>14955403.869999999</v>
      </c>
      <c r="E898" s="30" t="str">
        <f>IF(ISNUMBER('Форма 1'!Z898),ROUND('Форма 1'!$I898*VLOOKUP('Форма 1'!$G898,'Предельники 2022'!$B$4:$X$28,'Форма 1'!Z$7),2),"")</f>
        <v/>
      </c>
      <c r="F898" s="30" t="str">
        <f>IF(ISNUMBER('Форма 1'!AA898),ROUND('Форма 1'!$I898*VLOOKUP('Форма 1'!$G898,'Предельники 2022'!$B$4:$X$28,'Форма 1'!AA$7),2),"")</f>
        <v/>
      </c>
      <c r="G898" s="30" t="str">
        <f>IF(ISNUMBER('Форма 1'!AB898),ROUND('Форма 1'!$I898*VLOOKUP('Форма 1'!$G898,'Предельники 2022'!$B$4:$X$28,'Форма 1'!AB$7),2),"")</f>
        <v/>
      </c>
      <c r="H898" s="30" t="str">
        <f>IF(ISNUMBER('Форма 1'!AC898),ROUND('Форма 1'!$I898*VLOOKUP('Форма 1'!$G898,'Предельники 2022'!$B$4:$X$28,'Форма 1'!AC$7),2),"")</f>
        <v/>
      </c>
      <c r="I898" s="30" t="str">
        <f>IF(ISNUMBER('Форма 1'!AD898),ROUND('Форма 1'!$I898*VLOOKUP('Форма 1'!$G898,'Предельники 2022'!$B$4:$X$28,'Форма 1'!AD$7),2),"")</f>
        <v/>
      </c>
      <c r="J898" s="30" t="str">
        <f>IF(ISNUMBER('Форма 1'!AE898),ROUND('Форма 1'!$I898*VLOOKUP('Форма 1'!$G898,'Предельники 2022'!$B$4:$X$28,'Форма 1'!AE$7),2),"")</f>
        <v/>
      </c>
      <c r="K898" s="30" t="str">
        <f>IF(ISNUMBER('Форма 1'!AF898),ROUND('Форма 1'!$I898*VLOOKUP('Форма 1'!$G898,'Предельники 2022'!$B$4:$X$28,'Форма 1'!AF$7),2),"")</f>
        <v/>
      </c>
      <c r="L898" s="31" t="str">
        <f>IF(ISBLANK('Форма 1'!AG898),"",'Форма 1'!AG898)</f>
        <v/>
      </c>
      <c r="M898" s="32" t="str">
        <f>IF(ISBLANK('Форма 1'!AH898),"",'Форма 1'!AH898)</f>
        <v/>
      </c>
      <c r="N898" s="30">
        <f>IF(ISNUMBER('Форма 1'!AI898),ROUND('Форма 1'!$I898*VLOOKUP('Форма 1'!$G898,'Предельники 2022'!$B$4:$X$28,'Форма 1'!AI$7),2),"")</f>
        <v>14955403.869999999</v>
      </c>
      <c r="O898" s="30" t="str">
        <f>IF(ISNUMBER('Форма 1'!AJ898),ROUND('Форма 1'!$I898*VLOOKUP('Форма 1'!$G898,'Предельники 2022'!$B$4:$X$28,'Форма 1'!AJ$7),2),"")</f>
        <v/>
      </c>
      <c r="P898" s="30" t="str">
        <f>IF(ISNUMBER('Форма 1'!AK898),ROUND('Форма 1'!$I898*VLOOKUP('Форма 1'!$G898,'Предельники 2022'!$B$4:$X$28,'Форма 1'!AK$7),2),"")</f>
        <v/>
      </c>
      <c r="Q898" s="30" t="str">
        <f>IF(ISNUMBER('Форма 1'!AL898),ROUND('Форма 1'!$I898*VLOOKUP('Форма 1'!$G898,'Предельники 2022'!$B$4:$X$28,'Форма 1'!AL$7),2),"")</f>
        <v/>
      </c>
      <c r="R898" s="30" t="str">
        <f>IF(ISNUMBER('Форма 1'!AM898),ROUND('Форма 1'!$I898*VLOOKUP('Форма 1'!$G898,'Предельники 2022'!$B$4:$X$28,'Форма 1'!AM$7),2),"")</f>
        <v/>
      </c>
      <c r="S898" s="93" t="str">
        <f t="shared" si="152"/>
        <v/>
      </c>
      <c r="T898" s="93" t="str">
        <f>IF(ISNUMBER('Форма 1'!AN898),INDEX('Предельники 2022'!$C$4:$X$28,MATCH('Форма 1'!$G898,'Предельники 2022'!$B$4:$B$28,0),MATCH(T$5,'Предельники 2022'!$C$3:$X$3,0)),"")</f>
        <v/>
      </c>
      <c r="U898" s="93" t="str">
        <f>IF(ISNUMBER('Форма 1'!AO898),INDEX('Предельники 2022'!$C$4:$X$28,MATCH('Форма 1'!$G898,'Предельники 2022'!$B$4:$B$28,0),MATCH(U$5,'Предельники 2022'!$C$3:$X$3,0)),"")</f>
        <v/>
      </c>
      <c r="V898" s="93" t="str">
        <f>IF(ISNUMBER('Форма 1'!AP898),INDEX('Предельники 2022'!$C$4:$X$28,MATCH('Форма 1'!$G898,'Предельники 2022'!$B$4:$B$28,0),MATCH(V$5,'Предельники 2022'!$C$3:$X$3,0)),"")</f>
        <v/>
      </c>
      <c r="W898" s="93" t="str">
        <f>IF(ISNUMBER('Форма 1'!AQ898),INDEX('Предельники 2022'!$C$4:$X$28,MATCH('Форма 1'!$G898,'Предельники 2022'!$B$4:$B$28,0),MATCH(W$5,'Предельники 2022'!$C$3:$X$3,0)),"")</f>
        <v/>
      </c>
      <c r="X898" s="30" t="str">
        <f>IF(ISNUMBER('Форма 1'!AR898),ROUND('Форма 1'!$I898*VLOOKUP('Форма 1'!$G898,'Предельники 2022'!$B$4:$X$28,'Форма 1'!AR$7),2),"")</f>
        <v/>
      </c>
      <c r="Y898" s="30" t="str">
        <f>IF(ISNUMBER('Форма 1'!AS898),ROUND('Форма 1'!$I898*VLOOKUP('Форма 1'!$G898,'Предельники 2022'!$B$4:$X$28,'Форма 1'!AS$7),2),"")</f>
        <v/>
      </c>
      <c r="Z898" s="30" t="str">
        <f>IF(ISNUMBER('Форма 1'!AT898),ROUND('Форма 1'!$I898*VLOOKUP('Форма 1'!$G898,'Предельники 2022'!$B$4:$X$28,'Форма 1'!AT$7),2),"")</f>
        <v/>
      </c>
      <c r="AA898" s="32"/>
      <c r="AB898" s="128">
        <f>'Форма 1'!T898</f>
        <v>46387</v>
      </c>
      <c r="AC898" s="130" t="str">
        <f>'Форма 1'!U898</f>
        <v>РО</v>
      </c>
    </row>
    <row r="899" spans="1:29" x14ac:dyDescent="0.25">
      <c r="A899" s="28">
        <f t="shared" si="151"/>
        <v>10</v>
      </c>
      <c r="B899" s="74" t="str">
        <f>IF(ISBLANK('Форма 1'!B899),"",'Форма 1'!B899)</f>
        <v>Губахинский муниципальный округ Пермского края</v>
      </c>
      <c r="C899" s="87" t="s">
        <v>577</v>
      </c>
      <c r="D899" s="29">
        <f>IF(ISBLANK(C899),"Введите адрес",IF(C899='Форма 1'!C899,SUM(E899:K899,M899:S899,Форма2[[#This Row],[19]:[22]]),"Ошибка в адресе!"))</f>
        <v>7216550.7800000012</v>
      </c>
      <c r="E899" s="30">
        <f>IF(ISNUMBER('Форма 1'!Z899),ROUND('Форма 1'!$I899*VLOOKUP('Форма 1'!$G899,'Предельники 2022'!$B$4:$X$28,'Форма 1'!Z$7),2),"")</f>
        <v>895184.11</v>
      </c>
      <c r="F899" s="30">
        <f>IF(ISNUMBER('Форма 1'!AA899),ROUND('Форма 1'!$I899*VLOOKUP('Форма 1'!$G899,'Предельники 2022'!$B$4:$X$28,'Форма 1'!AA$7),2),"")</f>
        <v>4285706.1900000004</v>
      </c>
      <c r="G899" s="30" t="str">
        <f>IF(ISNUMBER('Форма 1'!AB899),ROUND('Форма 1'!$I899*VLOOKUP('Форма 1'!$G899,'Предельники 2022'!$B$4:$X$28,'Форма 1'!AB$7),2),"")</f>
        <v/>
      </c>
      <c r="H899" s="30">
        <f>IF(ISNUMBER('Форма 1'!AC899),ROUND('Форма 1'!$I899*VLOOKUP('Форма 1'!$G899,'Предельники 2022'!$B$4:$X$28,'Форма 1'!AC$7),2),"")</f>
        <v>560082.28</v>
      </c>
      <c r="I899" s="30">
        <f>IF(ISNUMBER('Форма 1'!AD899),ROUND('Форма 1'!$I899*VLOOKUP('Форма 1'!$G899,'Предельники 2022'!$B$4:$X$28,'Форма 1'!AD$7),2),"")</f>
        <v>1475578.2</v>
      </c>
      <c r="J899" s="30" t="str">
        <f>IF(ISNUMBER('Форма 1'!AE899),ROUND('Форма 1'!$I899*VLOOKUP('Форма 1'!$G899,'Предельники 2022'!$B$4:$X$28,'Форма 1'!AE$7),2),"")</f>
        <v/>
      </c>
      <c r="K899" s="30" t="str">
        <f>IF(ISNUMBER('Форма 1'!AF899),ROUND('Форма 1'!$I899*VLOOKUP('Форма 1'!$G899,'Предельники 2022'!$B$4:$X$28,'Форма 1'!AF$7),2),"")</f>
        <v/>
      </c>
      <c r="L899" s="31" t="str">
        <f>IF(ISBLANK('Форма 1'!AG899),"",'Форма 1'!AG899)</f>
        <v/>
      </c>
      <c r="M899" s="32" t="str">
        <f>IF(ISBLANK('Форма 1'!AH899),"",'Форма 1'!AH899)</f>
        <v/>
      </c>
      <c r="N899" s="30" t="str">
        <f>IF(ISNUMBER('Форма 1'!AI899),ROUND('Форма 1'!$I899*VLOOKUP('Форма 1'!$G899,'Предельники 2022'!$B$4:$X$28,'Форма 1'!AI$7),2),"")</f>
        <v/>
      </c>
      <c r="O899" s="30" t="str">
        <f>IF(ISNUMBER('Форма 1'!AJ899),ROUND('Форма 1'!$I899*VLOOKUP('Форма 1'!$G899,'Предельники 2022'!$B$4:$X$28,'Форма 1'!AJ$7),2),"")</f>
        <v/>
      </c>
      <c r="P899" s="30" t="str">
        <f>IF(ISNUMBER('Форма 1'!AK899),ROUND('Форма 1'!$I899*VLOOKUP('Форма 1'!$G899,'Предельники 2022'!$B$4:$X$28,'Форма 1'!AK$7),2),"")</f>
        <v/>
      </c>
      <c r="Q899" s="30" t="str">
        <f>IF(ISNUMBER('Форма 1'!AL899),ROUND('Форма 1'!$I899*VLOOKUP('Форма 1'!$G899,'Предельники 2022'!$B$4:$X$28,'Форма 1'!AL$7),2),"")</f>
        <v/>
      </c>
      <c r="R899" s="30" t="str">
        <f>IF(ISNUMBER('Форма 1'!AM899),ROUND('Форма 1'!$I899*VLOOKUP('Форма 1'!$G899,'Предельники 2022'!$B$4:$X$28,'Форма 1'!AM$7),2),"")</f>
        <v/>
      </c>
      <c r="S899" s="93" t="str">
        <f t="shared" si="152"/>
        <v/>
      </c>
      <c r="T899" s="93" t="str">
        <f>IF(ISNUMBER('Форма 1'!AN899),INDEX('Предельники 2022'!$C$4:$X$28,MATCH('Форма 1'!$G899,'Предельники 2022'!$B$4:$B$28,0),MATCH(T$5,'Предельники 2022'!$C$3:$X$3,0)),"")</f>
        <v/>
      </c>
      <c r="U899" s="93" t="str">
        <f>IF(ISNUMBER('Форма 1'!AO899),INDEX('Предельники 2022'!$C$4:$X$28,MATCH('Форма 1'!$G899,'Предельники 2022'!$B$4:$B$28,0),MATCH(U$5,'Предельники 2022'!$C$3:$X$3,0)),"")</f>
        <v/>
      </c>
      <c r="V899" s="93" t="str">
        <f>IF(ISNUMBER('Форма 1'!AP899),INDEX('Предельники 2022'!$C$4:$X$28,MATCH('Форма 1'!$G899,'Предельники 2022'!$B$4:$B$28,0),MATCH(V$5,'Предельники 2022'!$C$3:$X$3,0)),"")</f>
        <v/>
      </c>
      <c r="W899" s="93" t="str">
        <f>IF(ISNUMBER('Форма 1'!AQ899),INDEX('Предельники 2022'!$C$4:$X$28,MATCH('Форма 1'!$G899,'Предельники 2022'!$B$4:$B$28,0),MATCH(W$5,'Предельники 2022'!$C$3:$X$3,0)),"")</f>
        <v/>
      </c>
      <c r="X899" s="30" t="str">
        <f>IF(ISNUMBER('Форма 1'!AR899),ROUND('Форма 1'!$I899*VLOOKUP('Форма 1'!$G899,'Предельники 2022'!$B$4:$X$28,'Форма 1'!AR$7),2),"")</f>
        <v/>
      </c>
      <c r="Y899" s="30" t="str">
        <f>IF(ISNUMBER('Форма 1'!AS899),ROUND('Форма 1'!$I899*VLOOKUP('Форма 1'!$G899,'Предельники 2022'!$B$4:$X$28,'Форма 1'!AS$7),2),"")</f>
        <v/>
      </c>
      <c r="Z899" s="30" t="str">
        <f>IF(ISNUMBER('Форма 1'!AT899),ROUND('Форма 1'!$I899*VLOOKUP('Форма 1'!$G899,'Предельники 2022'!$B$4:$X$28,'Форма 1'!AT$7),2),"")</f>
        <v/>
      </c>
      <c r="AA899" s="32"/>
      <c r="AB899" s="128">
        <f>'Форма 1'!T899</f>
        <v>46387</v>
      </c>
      <c r="AC899" s="130" t="str">
        <f>'Форма 1'!U899</f>
        <v>РО</v>
      </c>
    </row>
    <row r="900" spans="1:29" x14ac:dyDescent="0.25">
      <c r="A900" s="28">
        <f t="shared" si="151"/>
        <v>11</v>
      </c>
      <c r="B900" s="74" t="str">
        <f>IF(ISBLANK('Форма 1'!B900),"",'Форма 1'!B900)</f>
        <v>Губахинский муниципальный округ Пермского края</v>
      </c>
      <c r="C900" s="87" t="s">
        <v>254</v>
      </c>
      <c r="D900" s="29">
        <f>IF(ISBLANK(C900),"Введите адрес",IF(C900='Форма 1'!C900,SUM(E900:K900,M900:S900,Форма2[[#This Row],[19]:[22]]),"Ошибка в адресе!"))</f>
        <v>1963749.55</v>
      </c>
      <c r="E900" s="30" t="str">
        <f>IF(ISNUMBER('Форма 1'!Z900),ROUND('Форма 1'!$I900*VLOOKUP('Форма 1'!$G900,'Предельники 2022'!$B$4:$X$28,'Форма 1'!Z$7),2),"")</f>
        <v/>
      </c>
      <c r="F900" s="30" t="str">
        <f>IF(ISNUMBER('Форма 1'!AA900),ROUND('Форма 1'!$I900*VLOOKUP('Форма 1'!$G900,'Предельники 2022'!$B$4:$X$28,'Форма 1'!AA$7),2),"")</f>
        <v/>
      </c>
      <c r="G900" s="30" t="str">
        <f>IF(ISNUMBER('Форма 1'!AB900),ROUND('Форма 1'!$I900*VLOOKUP('Форма 1'!$G900,'Предельники 2022'!$B$4:$X$28,'Форма 1'!AB$7),2),"")</f>
        <v/>
      </c>
      <c r="H900" s="30" t="str">
        <f>IF(ISNUMBER('Форма 1'!AC900),ROUND('Форма 1'!$I900*VLOOKUP('Форма 1'!$G900,'Предельники 2022'!$B$4:$X$28,'Форма 1'!AC$7),2),"")</f>
        <v/>
      </c>
      <c r="I900" s="30" t="str">
        <f>IF(ISNUMBER('Форма 1'!AD900),ROUND('Форма 1'!$I900*VLOOKUP('Форма 1'!$G900,'Предельники 2022'!$B$4:$X$28,'Форма 1'!AD$7),2),"")</f>
        <v/>
      </c>
      <c r="J900" s="30" t="str">
        <f>IF(ISNUMBER('Форма 1'!AE900),ROUND('Форма 1'!$I900*VLOOKUP('Форма 1'!$G900,'Предельники 2022'!$B$4:$X$28,'Форма 1'!AE$7),2),"")</f>
        <v/>
      </c>
      <c r="K900" s="30" t="str">
        <f>IF(ISNUMBER('Форма 1'!AF900),ROUND('Форма 1'!$I900*VLOOKUP('Форма 1'!$G900,'Предельники 2022'!$B$4:$X$28,'Форма 1'!AF$7),2),"")</f>
        <v/>
      </c>
      <c r="L900" s="31" t="str">
        <f>IF(ISBLANK('Форма 1'!AG900),"",'Форма 1'!AG900)</f>
        <v/>
      </c>
      <c r="M900" s="32" t="str">
        <f>IF(ISBLANK('Форма 1'!AH900),"",'Форма 1'!AH900)</f>
        <v/>
      </c>
      <c r="N900" s="30" t="str">
        <f>IF(ISNUMBER('Форма 1'!AI900),ROUND('Форма 1'!$I900*VLOOKUP('Форма 1'!$G900,'Предельники 2022'!$B$4:$X$28,'Форма 1'!AI$7),2),"")</f>
        <v/>
      </c>
      <c r="O900" s="30">
        <f>IF(ISNUMBER('Форма 1'!AJ900),ROUND('Форма 1'!$I900*VLOOKUP('Форма 1'!$G900,'Предельники 2022'!$B$4:$X$28,'Форма 1'!AJ$7),2),"")</f>
        <v>1963749.55</v>
      </c>
      <c r="P900" s="30" t="str">
        <f>IF(ISNUMBER('Форма 1'!AK900),ROUND('Форма 1'!$I900*VLOOKUP('Форма 1'!$G900,'Предельники 2022'!$B$4:$X$28,'Форма 1'!AK$7),2),"")</f>
        <v/>
      </c>
      <c r="Q900" s="30" t="str">
        <f>IF(ISNUMBER('Форма 1'!AL900),ROUND('Форма 1'!$I900*VLOOKUP('Форма 1'!$G900,'Предельники 2022'!$B$4:$X$28,'Форма 1'!AL$7),2),"")</f>
        <v/>
      </c>
      <c r="R900" s="30" t="str">
        <f>IF(ISNUMBER('Форма 1'!AM900),ROUND('Форма 1'!$I900*VLOOKUP('Форма 1'!$G900,'Предельники 2022'!$B$4:$X$28,'Форма 1'!AM$7),2),"")</f>
        <v/>
      </c>
      <c r="S900" s="93" t="str">
        <f t="shared" si="152"/>
        <v/>
      </c>
      <c r="T900" s="93" t="str">
        <f>IF(ISNUMBER('Форма 1'!AN900),INDEX('Предельники 2022'!$C$4:$X$28,MATCH('Форма 1'!$G900,'Предельники 2022'!$B$4:$B$28,0),MATCH(T$5,'Предельники 2022'!$C$3:$X$3,0)),"")</f>
        <v/>
      </c>
      <c r="U900" s="93" t="str">
        <f>IF(ISNUMBER('Форма 1'!AO900),INDEX('Предельники 2022'!$C$4:$X$28,MATCH('Форма 1'!$G900,'Предельники 2022'!$B$4:$B$28,0),MATCH(U$5,'Предельники 2022'!$C$3:$X$3,0)),"")</f>
        <v/>
      </c>
      <c r="V900" s="93" t="str">
        <f>IF(ISNUMBER('Форма 1'!AP900),INDEX('Предельники 2022'!$C$4:$X$28,MATCH('Форма 1'!$G900,'Предельники 2022'!$B$4:$B$28,0),MATCH(V$5,'Предельники 2022'!$C$3:$X$3,0)),"")</f>
        <v/>
      </c>
      <c r="W900" s="93" t="str">
        <f>IF(ISNUMBER('Форма 1'!AQ900),INDEX('Предельники 2022'!$C$4:$X$28,MATCH('Форма 1'!$G900,'Предельники 2022'!$B$4:$B$28,0),MATCH(W$5,'Предельники 2022'!$C$3:$X$3,0)),"")</f>
        <v/>
      </c>
      <c r="X900" s="30" t="str">
        <f>IF(ISNUMBER('Форма 1'!AR900),ROUND('Форма 1'!$I900*VLOOKUP('Форма 1'!$G900,'Предельники 2022'!$B$4:$X$28,'Форма 1'!AR$7),2),"")</f>
        <v/>
      </c>
      <c r="Y900" s="30" t="str">
        <f>IF(ISNUMBER('Форма 1'!AS900),ROUND('Форма 1'!$I900*VLOOKUP('Форма 1'!$G900,'Предельники 2022'!$B$4:$X$28,'Форма 1'!AS$7),2),"")</f>
        <v/>
      </c>
      <c r="Z900" s="30" t="str">
        <f>IF(ISNUMBER('Форма 1'!AT900),ROUND('Форма 1'!$I900*VLOOKUP('Форма 1'!$G900,'Предельники 2022'!$B$4:$X$28,'Форма 1'!AT$7),2),"")</f>
        <v/>
      </c>
      <c r="AA900" s="32"/>
      <c r="AB900" s="128">
        <f>'Форма 1'!T900</f>
        <v>46387</v>
      </c>
      <c r="AC900" s="130" t="str">
        <f>'Форма 1'!U900</f>
        <v>РО</v>
      </c>
    </row>
    <row r="901" spans="1:29" x14ac:dyDescent="0.25">
      <c r="A901" s="28">
        <f t="shared" si="151"/>
        <v>12</v>
      </c>
      <c r="B901" s="74" t="str">
        <f>IF(ISBLANK('Форма 1'!B901),"",'Форма 1'!B901)</f>
        <v>Губахинский муниципальный округ Пермского края</v>
      </c>
      <c r="C901" s="87" t="s">
        <v>680</v>
      </c>
      <c r="D901" s="29">
        <f>IF(ISBLANK(C901),"Введите адрес",IF(C901='Форма 1'!C901,SUM(E901:K901,M901:S901,Форма2[[#This Row],[19]:[22]]),"Ошибка в адресе!"))</f>
        <v>6298916.7999999998</v>
      </c>
      <c r="E901" s="30" t="str">
        <f>IF(ISNUMBER('Форма 1'!Z901),ROUND('Форма 1'!$I901*VLOOKUP('Форма 1'!$G901,'Предельники 2022'!$B$4:$X$28,'Форма 1'!Z$7),2),"")</f>
        <v/>
      </c>
      <c r="F901" s="30" t="str">
        <f>IF(ISNUMBER('Форма 1'!AA901),ROUND('Форма 1'!$I901*VLOOKUP('Форма 1'!$G901,'Предельники 2022'!$B$4:$X$28,'Форма 1'!AA$7),2),"")</f>
        <v/>
      </c>
      <c r="G901" s="30" t="str">
        <f>IF(ISNUMBER('Форма 1'!AB901),ROUND('Форма 1'!$I901*VLOOKUP('Форма 1'!$G901,'Предельники 2022'!$B$4:$X$28,'Форма 1'!AB$7),2),"")</f>
        <v/>
      </c>
      <c r="H901" s="30">
        <f>IF(ISNUMBER('Форма 1'!AC901),ROUND('Форма 1'!$I901*VLOOKUP('Форма 1'!$G901,'Предельники 2022'!$B$4:$X$28,'Форма 1'!AC$7),2),"")</f>
        <v>239531.54</v>
      </c>
      <c r="I901" s="30" t="str">
        <f>IF(ISNUMBER('Форма 1'!AD901),ROUND('Форма 1'!$I901*VLOOKUP('Форма 1'!$G901,'Предельники 2022'!$B$4:$X$28,'Форма 1'!AD$7),2),"")</f>
        <v/>
      </c>
      <c r="J901" s="30" t="str">
        <f>IF(ISNUMBER('Форма 1'!AE901),ROUND('Форма 1'!$I901*VLOOKUP('Форма 1'!$G901,'Предельники 2022'!$B$4:$X$28,'Форма 1'!AE$7),2),"")</f>
        <v/>
      </c>
      <c r="K901" s="30" t="str">
        <f>IF(ISNUMBER('Форма 1'!AF901),ROUND('Форма 1'!$I901*VLOOKUP('Форма 1'!$G901,'Предельники 2022'!$B$4:$X$28,'Форма 1'!AF$7),2),"")</f>
        <v/>
      </c>
      <c r="L901" s="31" t="str">
        <f>IF(ISBLANK('Форма 1'!AG901),"",'Форма 1'!AG901)</f>
        <v/>
      </c>
      <c r="M901" s="32" t="str">
        <f>IF(ISBLANK('Форма 1'!AH901),"",'Форма 1'!AH901)</f>
        <v/>
      </c>
      <c r="N901" s="30">
        <f>IF(ISNUMBER('Форма 1'!AI901),ROUND('Форма 1'!$I901*VLOOKUP('Форма 1'!$G901,'Предельники 2022'!$B$4:$X$28,'Форма 1'!AI$7),2),"")</f>
        <v>6059385.2599999998</v>
      </c>
      <c r="O901" s="30" t="str">
        <f>IF(ISNUMBER('Форма 1'!AJ901),ROUND('Форма 1'!$I901*VLOOKUP('Форма 1'!$G901,'Предельники 2022'!$B$4:$X$28,'Форма 1'!AJ$7),2),"")</f>
        <v/>
      </c>
      <c r="P901" s="30" t="str">
        <f>IF(ISNUMBER('Форма 1'!AK901),ROUND('Форма 1'!$I901*VLOOKUP('Форма 1'!$G901,'Предельники 2022'!$B$4:$X$28,'Форма 1'!AK$7),2),"")</f>
        <v/>
      </c>
      <c r="Q901" s="30" t="str">
        <f>IF(ISNUMBER('Форма 1'!AL901),ROUND('Форма 1'!$I901*VLOOKUP('Форма 1'!$G901,'Предельники 2022'!$B$4:$X$28,'Форма 1'!AL$7),2),"")</f>
        <v/>
      </c>
      <c r="R901" s="30" t="str">
        <f>IF(ISNUMBER('Форма 1'!AM901),ROUND('Форма 1'!$I901*VLOOKUP('Форма 1'!$G901,'Предельники 2022'!$B$4:$X$28,'Форма 1'!AM$7),2),"")</f>
        <v/>
      </c>
      <c r="S901" s="93" t="str">
        <f t="shared" si="152"/>
        <v/>
      </c>
      <c r="T901" s="93" t="str">
        <f>IF(ISNUMBER('Форма 1'!AN901),INDEX('Предельники 2022'!$C$4:$X$28,MATCH('Форма 1'!$G901,'Предельники 2022'!$B$4:$B$28,0),MATCH(T$5,'Предельники 2022'!$C$3:$X$3,0)),"")</f>
        <v/>
      </c>
      <c r="U901" s="93" t="str">
        <f>IF(ISNUMBER('Форма 1'!AO901),INDEX('Предельники 2022'!$C$4:$X$28,MATCH('Форма 1'!$G901,'Предельники 2022'!$B$4:$B$28,0),MATCH(U$5,'Предельники 2022'!$C$3:$X$3,0)),"")</f>
        <v/>
      </c>
      <c r="V901" s="93" t="str">
        <f>IF(ISNUMBER('Форма 1'!AP901),INDEX('Предельники 2022'!$C$4:$X$28,MATCH('Форма 1'!$G901,'Предельники 2022'!$B$4:$B$28,0),MATCH(V$5,'Предельники 2022'!$C$3:$X$3,0)),"")</f>
        <v/>
      </c>
      <c r="W901" s="93" t="str">
        <f>IF(ISNUMBER('Форма 1'!AQ901),INDEX('Предельники 2022'!$C$4:$X$28,MATCH('Форма 1'!$G901,'Предельники 2022'!$B$4:$B$28,0),MATCH(W$5,'Предельники 2022'!$C$3:$X$3,0)),"")</f>
        <v/>
      </c>
      <c r="X901" s="30" t="str">
        <f>IF(ISNUMBER('Форма 1'!AR901),ROUND('Форма 1'!$I901*VLOOKUP('Форма 1'!$G901,'Предельники 2022'!$B$4:$X$28,'Форма 1'!AR$7),2),"")</f>
        <v/>
      </c>
      <c r="Y901" s="30" t="str">
        <f>IF(ISNUMBER('Форма 1'!AS901),ROUND('Форма 1'!$I901*VLOOKUP('Форма 1'!$G901,'Предельники 2022'!$B$4:$X$28,'Форма 1'!AS$7),2),"")</f>
        <v/>
      </c>
      <c r="Z901" s="30" t="str">
        <f>IF(ISNUMBER('Форма 1'!AT901),ROUND('Форма 1'!$I901*VLOOKUP('Форма 1'!$G901,'Предельники 2022'!$B$4:$X$28,'Форма 1'!AT$7),2),"")</f>
        <v/>
      </c>
      <c r="AA901" s="32"/>
      <c r="AB901" s="128">
        <f>'Форма 1'!T901</f>
        <v>46387</v>
      </c>
      <c r="AC901" s="130" t="str">
        <f>'Форма 1'!U901</f>
        <v>РО</v>
      </c>
    </row>
    <row r="902" spans="1:29" x14ac:dyDescent="0.25">
      <c r="A902" s="28">
        <f t="shared" si="151"/>
        <v>13</v>
      </c>
      <c r="B902" s="74" t="str">
        <f>IF(ISBLANK('Форма 1'!B902),"",'Форма 1'!B902)</f>
        <v>Губахинский муниципальный округ Пермского края</v>
      </c>
      <c r="C902" s="87" t="s">
        <v>135</v>
      </c>
      <c r="D902" s="29">
        <f>IF(ISBLANK(C902),"Введите адрес",IF(C902='Форма 1'!C902,SUM(E902:K902,M902:S902,Форма2[[#This Row],[19]:[22]]),"Ошибка в адресе!"))</f>
        <v>10606063.83</v>
      </c>
      <c r="E902" s="30" t="str">
        <f>IF(ISNUMBER('Форма 1'!Z902),ROUND('Форма 1'!$I902*VLOOKUP('Форма 1'!$G902,'Предельники 2022'!$B$4:$X$28,'Форма 1'!Z$7),2),"")</f>
        <v/>
      </c>
      <c r="F902" s="30" t="str">
        <f>IF(ISNUMBER('Форма 1'!AA902),ROUND('Форма 1'!$I902*VLOOKUP('Форма 1'!$G902,'Предельники 2022'!$B$4:$X$28,'Форма 1'!AA$7),2),"")</f>
        <v/>
      </c>
      <c r="G902" s="30" t="str">
        <f>IF(ISNUMBER('Форма 1'!AB902),ROUND('Форма 1'!$I902*VLOOKUP('Форма 1'!$G902,'Предельники 2022'!$B$4:$X$28,'Форма 1'!AB$7),2),"")</f>
        <v/>
      </c>
      <c r="H902" s="30">
        <f>IF(ISNUMBER('Форма 1'!AC902),ROUND('Форма 1'!$I902*VLOOKUP('Форма 1'!$G902,'Предельники 2022'!$B$4:$X$28,'Форма 1'!AC$7),2),"")</f>
        <v>714082.15</v>
      </c>
      <c r="I902" s="30" t="str">
        <f>IF(ISNUMBER('Форма 1'!AD902),ROUND('Форма 1'!$I902*VLOOKUP('Форма 1'!$G902,'Предельники 2022'!$B$4:$X$28,'Форма 1'!AD$7),2),"")</f>
        <v/>
      </c>
      <c r="J902" s="30" t="str">
        <f>IF(ISNUMBER('Форма 1'!AE902),ROUND('Форма 1'!$I902*VLOOKUP('Форма 1'!$G902,'Предельники 2022'!$B$4:$X$28,'Форма 1'!AE$7),2),"")</f>
        <v/>
      </c>
      <c r="K902" s="30" t="str">
        <f>IF(ISNUMBER('Форма 1'!AF902),ROUND('Форма 1'!$I902*VLOOKUP('Форма 1'!$G902,'Предельники 2022'!$B$4:$X$28,'Форма 1'!AF$7),2),"")</f>
        <v/>
      </c>
      <c r="L902" s="31" t="str">
        <f>IF(ISBLANK('Форма 1'!AG902),"",'Форма 1'!AG902)</f>
        <v/>
      </c>
      <c r="M902" s="32" t="str">
        <f>IF(ISBLANK('Форма 1'!AH902),"",'Форма 1'!AH902)</f>
        <v/>
      </c>
      <c r="N902" s="30">
        <f>IF(ISNUMBER('Форма 1'!AI902),ROUND('Форма 1'!$I902*VLOOKUP('Форма 1'!$G902,'Предельники 2022'!$B$4:$X$28,'Форма 1'!AI$7),2),"")</f>
        <v>9891981.6799999997</v>
      </c>
      <c r="O902" s="30" t="str">
        <f>IF(ISNUMBER('Форма 1'!AJ902),ROUND('Форма 1'!$I902*VLOOKUP('Форма 1'!$G902,'Предельники 2022'!$B$4:$X$28,'Форма 1'!AJ$7),2),"")</f>
        <v/>
      </c>
      <c r="P902" s="30" t="str">
        <f>IF(ISNUMBER('Форма 1'!AK902),ROUND('Форма 1'!$I902*VLOOKUP('Форма 1'!$G902,'Предельники 2022'!$B$4:$X$28,'Форма 1'!AK$7),2),"")</f>
        <v/>
      </c>
      <c r="Q902" s="30" t="str">
        <f>IF(ISNUMBER('Форма 1'!AL902),ROUND('Форма 1'!$I902*VLOOKUP('Форма 1'!$G902,'Предельники 2022'!$B$4:$X$28,'Форма 1'!AL$7),2),"")</f>
        <v/>
      </c>
      <c r="R902" s="30" t="str">
        <f>IF(ISNUMBER('Форма 1'!AM902),ROUND('Форма 1'!$I902*VLOOKUP('Форма 1'!$G902,'Предельники 2022'!$B$4:$X$28,'Форма 1'!AM$7),2),"")</f>
        <v/>
      </c>
      <c r="S902" s="93" t="str">
        <f t="shared" si="152"/>
        <v/>
      </c>
      <c r="T902" s="93" t="str">
        <f>IF(ISNUMBER('Форма 1'!AN902),INDEX('Предельники 2022'!$C$4:$X$28,MATCH('Форма 1'!$G902,'Предельники 2022'!$B$4:$B$28,0),MATCH(T$5,'Предельники 2022'!$C$3:$X$3,0)),"")</f>
        <v/>
      </c>
      <c r="U902" s="93" t="str">
        <f>IF(ISNUMBER('Форма 1'!AO902),INDEX('Предельники 2022'!$C$4:$X$28,MATCH('Форма 1'!$G902,'Предельники 2022'!$B$4:$B$28,0),MATCH(U$5,'Предельники 2022'!$C$3:$X$3,0)),"")</f>
        <v/>
      </c>
      <c r="V902" s="93" t="str">
        <f>IF(ISNUMBER('Форма 1'!AP902),INDEX('Предельники 2022'!$C$4:$X$28,MATCH('Форма 1'!$G902,'Предельники 2022'!$B$4:$B$28,0),MATCH(V$5,'Предельники 2022'!$C$3:$X$3,0)),"")</f>
        <v/>
      </c>
      <c r="W902" s="93" t="str">
        <f>IF(ISNUMBER('Форма 1'!AQ902),INDEX('Предельники 2022'!$C$4:$X$28,MATCH('Форма 1'!$G902,'Предельники 2022'!$B$4:$B$28,0),MATCH(W$5,'Предельники 2022'!$C$3:$X$3,0)),"")</f>
        <v/>
      </c>
      <c r="X902" s="30" t="str">
        <f>IF(ISNUMBER('Форма 1'!AR902),ROUND('Форма 1'!$I902*VLOOKUP('Форма 1'!$G902,'Предельники 2022'!$B$4:$X$28,'Форма 1'!AR$7),2),"")</f>
        <v/>
      </c>
      <c r="Y902" s="30" t="str">
        <f>IF(ISNUMBER('Форма 1'!AS902),ROUND('Форма 1'!$I902*VLOOKUP('Форма 1'!$G902,'Предельники 2022'!$B$4:$X$28,'Форма 1'!AS$7),2),"")</f>
        <v/>
      </c>
      <c r="Z902" s="30" t="str">
        <f>IF(ISNUMBER('Форма 1'!AT902),ROUND('Форма 1'!$I902*VLOOKUP('Форма 1'!$G902,'Предельники 2022'!$B$4:$X$28,'Форма 1'!AT$7),2),"")</f>
        <v/>
      </c>
      <c r="AA902" s="32"/>
      <c r="AB902" s="128">
        <f>'Форма 1'!T902</f>
        <v>46387</v>
      </c>
      <c r="AC902" s="130" t="str">
        <f>'Форма 1'!U902</f>
        <v>РО</v>
      </c>
    </row>
    <row r="903" spans="1:29" ht="15.75" x14ac:dyDescent="0.25">
      <c r="A903" s="147">
        <f t="shared" si="151"/>
        <v>0</v>
      </c>
      <c r="B903" s="148" t="str">
        <f>IF(ISBLANK('Форма 1'!B903),"",'Форма 1'!B903)</f>
        <v/>
      </c>
      <c r="C903" s="153" t="s">
        <v>1082</v>
      </c>
      <c r="D903" s="146">
        <f>IF(ISBLANK(C903),"Введите адрес",IF(C903='Форма 1'!C903,SUM(E903:K903,M903:S903,Форма2[[#This Row],[19]:[22]]),"Ошибка в адресе!"))</f>
        <v>14598602.939999999</v>
      </c>
      <c r="E903" s="149">
        <f>SUM(E904:E906)</f>
        <v>316666.12</v>
      </c>
      <c r="F903" s="149">
        <f t="shared" ref="F903:S903" si="159">SUM(F904:F906)</f>
        <v>3593571.34</v>
      </c>
      <c r="G903" s="149">
        <f t="shared" si="159"/>
        <v>2800504.04</v>
      </c>
      <c r="H903" s="149">
        <f t="shared" si="159"/>
        <v>161627.12</v>
      </c>
      <c r="I903" s="149">
        <f t="shared" si="159"/>
        <v>0</v>
      </c>
      <c r="J903" s="149">
        <f t="shared" si="159"/>
        <v>275794.09999999998</v>
      </c>
      <c r="K903" s="149">
        <f t="shared" si="159"/>
        <v>0</v>
      </c>
      <c r="L903" s="155">
        <f t="shared" si="159"/>
        <v>0</v>
      </c>
      <c r="M903" s="149">
        <f t="shared" si="159"/>
        <v>0</v>
      </c>
      <c r="N903" s="149">
        <f t="shared" si="159"/>
        <v>4268330.37</v>
      </c>
      <c r="O903" s="149">
        <f t="shared" si="159"/>
        <v>2602405.19</v>
      </c>
      <c r="P903" s="149">
        <f t="shared" si="159"/>
        <v>0</v>
      </c>
      <c r="Q903" s="149">
        <f t="shared" si="159"/>
        <v>0</v>
      </c>
      <c r="R903" s="149">
        <f t="shared" si="159"/>
        <v>579704.66</v>
      </c>
      <c r="S903" s="149">
        <f t="shared" si="159"/>
        <v>0</v>
      </c>
      <c r="T903" s="93" t="str">
        <f>IF(ISNUMBER('Форма 1'!AN903),INDEX('Предельники 2022'!$C$4:$X$28,MATCH('Форма 1'!$G903,'Предельники 2022'!$B$4:$B$28,0),MATCH(T$5,'Предельники 2022'!$C$3:$X$3,0)),"")</f>
        <v/>
      </c>
      <c r="U903" s="93" t="str">
        <f>IF(ISNUMBER('Форма 1'!AO903),INDEX('Предельники 2022'!$C$4:$X$28,MATCH('Форма 1'!$G903,'Предельники 2022'!$B$4:$B$28,0),MATCH(U$5,'Предельники 2022'!$C$3:$X$3,0)),"")</f>
        <v/>
      </c>
      <c r="V903" s="93" t="str">
        <f>IF(ISNUMBER('Форма 1'!AP903),INDEX('Предельники 2022'!$C$4:$X$28,MATCH('Форма 1'!$G903,'Предельники 2022'!$B$4:$B$28,0),MATCH(V$5,'Предельники 2022'!$C$3:$X$3,0)),"")</f>
        <v/>
      </c>
      <c r="W903" s="93" t="str">
        <f>IF(ISNUMBER('Форма 1'!AQ903),INDEX('Предельники 2022'!$C$4:$X$28,MATCH('Форма 1'!$G903,'Предельники 2022'!$B$4:$B$28,0),MATCH(W$5,'Предельники 2022'!$C$3:$X$3,0)),"")</f>
        <v/>
      </c>
      <c r="X903" s="149">
        <f t="shared" ref="X903:Z903" si="160">SUM(X904:X906)</f>
        <v>0</v>
      </c>
      <c r="Y903" s="149">
        <f t="shared" si="160"/>
        <v>0</v>
      </c>
      <c r="Z903" s="149">
        <f t="shared" si="160"/>
        <v>0</v>
      </c>
      <c r="AA903" s="146"/>
      <c r="AB903" s="150"/>
      <c r="AC903" s="151" t="str">
        <f>'Форма 1'!U903</f>
        <v/>
      </c>
    </row>
    <row r="904" spans="1:29" x14ac:dyDescent="0.25">
      <c r="A904" s="28">
        <f t="shared" si="151"/>
        <v>1</v>
      </c>
      <c r="B904" s="74" t="str">
        <f>IF(ISBLANK('Форма 1'!B904),"",'Форма 1'!B904)</f>
        <v>Добрянский городской округ Пермского края</v>
      </c>
      <c r="C904" s="87" t="s">
        <v>726</v>
      </c>
      <c r="D904" s="29">
        <f>IF(ISBLANK(C904),"Введите адрес",IF(C904='Форма 1'!C904,SUM(E904:K904,M904:S904,Форма2[[#This Row],[19]:[22]]),"Ошибка в адресе!"))</f>
        <v>7450440.2200000007</v>
      </c>
      <c r="E904" s="30" t="str">
        <f>IF(ISNUMBER('Форма 1'!Z904),ROUND('Форма 1'!$I904*VLOOKUP('Форма 1'!$G904,'Предельники 2022'!$B$4:$X$28,'Форма 1'!Z$7),2),"")</f>
        <v/>
      </c>
      <c r="F904" s="30" t="str">
        <f>IF(ISNUMBER('Форма 1'!AA904),ROUND('Форма 1'!$I904*VLOOKUP('Форма 1'!$G904,'Предельники 2022'!$B$4:$X$28,'Форма 1'!AA$7),2),"")</f>
        <v/>
      </c>
      <c r="G904" s="30" t="str">
        <f>IF(ISNUMBER('Форма 1'!AB904),ROUND('Форма 1'!$I904*VLOOKUP('Форма 1'!$G904,'Предельники 2022'!$B$4:$X$28,'Форма 1'!AB$7),2),"")</f>
        <v/>
      </c>
      <c r="H904" s="30" t="str">
        <f>IF(ISNUMBER('Форма 1'!AC904),ROUND('Форма 1'!$I904*VLOOKUP('Форма 1'!$G904,'Предельники 2022'!$B$4:$X$28,'Форма 1'!AC$7),2),"")</f>
        <v/>
      </c>
      <c r="I904" s="30" t="str">
        <f>IF(ISNUMBER('Форма 1'!AD904),ROUND('Форма 1'!$I904*VLOOKUP('Форма 1'!$G904,'Предельники 2022'!$B$4:$X$28,'Форма 1'!AD$7),2),"")</f>
        <v/>
      </c>
      <c r="J904" s="30" t="str">
        <f>IF(ISNUMBER('Форма 1'!AE904),ROUND('Форма 1'!$I904*VLOOKUP('Форма 1'!$G904,'Предельники 2022'!$B$4:$X$28,'Форма 1'!AE$7),2),"")</f>
        <v/>
      </c>
      <c r="K904" s="30" t="str">
        <f>IF(ISNUMBER('Форма 1'!AF904),ROUND('Форма 1'!$I904*VLOOKUP('Форма 1'!$G904,'Предельники 2022'!$B$4:$X$28,'Форма 1'!AF$7),2),"")</f>
        <v/>
      </c>
      <c r="L904" s="31" t="str">
        <f>IF(ISBLANK('Форма 1'!AG904),"",'Форма 1'!AG904)</f>
        <v/>
      </c>
      <c r="M904" s="32" t="str">
        <f>IF(ISBLANK('Форма 1'!AH904),"",'Форма 1'!AH904)</f>
        <v/>
      </c>
      <c r="N904" s="30">
        <f>IF(ISNUMBER('Форма 1'!AI904),ROUND('Форма 1'!$I904*VLOOKUP('Форма 1'!$G904,'Предельники 2022'!$B$4:$X$28,'Форма 1'!AI$7),2),"")</f>
        <v>4268330.37</v>
      </c>
      <c r="O904" s="30">
        <f>IF(ISNUMBER('Форма 1'!AJ904),ROUND('Форма 1'!$I904*VLOOKUP('Форма 1'!$G904,'Предельники 2022'!$B$4:$X$28,'Форма 1'!AJ$7),2),"")</f>
        <v>2602405.19</v>
      </c>
      <c r="P904" s="30" t="str">
        <f>IF(ISNUMBER('Форма 1'!AK904),ROUND('Форма 1'!$I904*VLOOKUP('Форма 1'!$G904,'Предельники 2022'!$B$4:$X$28,'Форма 1'!AK$7),2),"")</f>
        <v/>
      </c>
      <c r="Q904" s="30" t="str">
        <f>IF(ISNUMBER('Форма 1'!AL904),ROUND('Форма 1'!$I904*VLOOKUP('Форма 1'!$G904,'Предельники 2022'!$B$4:$X$28,'Форма 1'!AL$7),2),"")</f>
        <v/>
      </c>
      <c r="R904" s="30">
        <f>IF(ISNUMBER('Форма 1'!AM904),ROUND('Форма 1'!$I904*VLOOKUP('Форма 1'!$G904,'Предельники 2022'!$B$4:$X$28,'Форма 1'!AM$7),2),"")</f>
        <v>579704.66</v>
      </c>
      <c r="S904" s="93" t="str">
        <f t="shared" si="152"/>
        <v/>
      </c>
      <c r="T904" s="93" t="str">
        <f>IF(ISNUMBER('Форма 1'!AN904),INDEX('Предельники 2022'!$C$4:$X$28,MATCH('Форма 1'!$G904,'Предельники 2022'!$B$4:$B$28,0),MATCH(T$5,'Предельники 2022'!$C$3:$X$3,0)),"")</f>
        <v/>
      </c>
      <c r="U904" s="93" t="str">
        <f>IF(ISNUMBER('Форма 1'!AO904),INDEX('Предельники 2022'!$C$4:$X$28,MATCH('Форма 1'!$G904,'Предельники 2022'!$B$4:$B$28,0),MATCH(U$5,'Предельники 2022'!$C$3:$X$3,0)),"")</f>
        <v/>
      </c>
      <c r="V904" s="93" t="str">
        <f>IF(ISNUMBER('Форма 1'!AP904),INDEX('Предельники 2022'!$C$4:$X$28,MATCH('Форма 1'!$G904,'Предельники 2022'!$B$4:$B$28,0),MATCH(V$5,'Предельники 2022'!$C$3:$X$3,0)),"")</f>
        <v/>
      </c>
      <c r="W904" s="93" t="str">
        <f>IF(ISNUMBER('Форма 1'!AQ904),INDEX('Предельники 2022'!$C$4:$X$28,MATCH('Форма 1'!$G904,'Предельники 2022'!$B$4:$B$28,0),MATCH(W$5,'Предельники 2022'!$C$3:$X$3,0)),"")</f>
        <v/>
      </c>
      <c r="X904" s="30" t="str">
        <f>IF(ISNUMBER('Форма 1'!AR904),ROUND('Форма 1'!$I904*VLOOKUP('Форма 1'!$G904,'Предельники 2022'!$B$4:$X$28,'Форма 1'!AR$7),2),"")</f>
        <v/>
      </c>
      <c r="Y904" s="30" t="str">
        <f>IF(ISNUMBER('Форма 1'!AS904),ROUND('Форма 1'!$I904*VLOOKUP('Форма 1'!$G904,'Предельники 2022'!$B$4:$X$28,'Форма 1'!AS$7),2),"")</f>
        <v/>
      </c>
      <c r="Z904" s="30" t="str">
        <f>IF(ISNUMBER('Форма 1'!AT904),ROUND('Форма 1'!$I904*VLOOKUP('Форма 1'!$G904,'Предельники 2022'!$B$4:$X$28,'Форма 1'!AT$7),2),"")</f>
        <v/>
      </c>
      <c r="AA904" s="32"/>
      <c r="AB904" s="128">
        <f>'Форма 1'!T904</f>
        <v>46387</v>
      </c>
      <c r="AC904" s="130" t="str">
        <f>'Форма 1'!U904</f>
        <v>РО</v>
      </c>
    </row>
    <row r="905" spans="1:29" x14ac:dyDescent="0.25">
      <c r="A905" s="28">
        <f t="shared" si="151"/>
        <v>2</v>
      </c>
      <c r="B905" s="74" t="str">
        <f>IF(ISBLANK('Форма 1'!B905),"",'Форма 1'!B905)</f>
        <v>Добрянский городской округ Пермского края</v>
      </c>
      <c r="C905" s="87" t="s">
        <v>675</v>
      </c>
      <c r="D905" s="29">
        <f>IF(ISBLANK(C905),"Введите адрес",IF(C905='Форма 1'!C905,SUM(E905:K905,M905:S905,Форма2[[#This Row],[19]:[22]]),"Ошибка в адресе!"))</f>
        <v>2800504.04</v>
      </c>
      <c r="E905" s="30" t="str">
        <f>IF(ISNUMBER('Форма 1'!Z905),ROUND('Форма 1'!$I905*VLOOKUP('Форма 1'!$G905,'Предельники 2022'!$B$4:$X$28,'Форма 1'!Z$7),2),"")</f>
        <v/>
      </c>
      <c r="F905" s="30" t="str">
        <f>IF(ISNUMBER('Форма 1'!AA905),ROUND('Форма 1'!$I905*VLOOKUP('Форма 1'!$G905,'Предельники 2022'!$B$4:$X$28,'Форма 1'!AA$7),2),"")</f>
        <v/>
      </c>
      <c r="G905" s="30">
        <f>IF(ISNUMBER('Форма 1'!AB905),ROUND('Форма 1'!$I905*VLOOKUP('Форма 1'!$G905,'Предельники 2022'!$B$4:$X$28,'Форма 1'!AB$7),2),"")</f>
        <v>2800504.04</v>
      </c>
      <c r="H905" s="30" t="str">
        <f>IF(ISNUMBER('Форма 1'!AC905),ROUND('Форма 1'!$I905*VLOOKUP('Форма 1'!$G905,'Предельники 2022'!$B$4:$X$28,'Форма 1'!AC$7),2),"")</f>
        <v/>
      </c>
      <c r="I905" s="30" t="str">
        <f>IF(ISNUMBER('Форма 1'!AD905),ROUND('Форма 1'!$I905*VLOOKUP('Форма 1'!$G905,'Предельники 2022'!$B$4:$X$28,'Форма 1'!AD$7),2),"")</f>
        <v/>
      </c>
      <c r="J905" s="30" t="str">
        <f>IF(ISNUMBER('Форма 1'!AE905),ROUND('Форма 1'!$I905*VLOOKUP('Форма 1'!$G905,'Предельники 2022'!$B$4:$X$28,'Форма 1'!AE$7),2),"")</f>
        <v/>
      </c>
      <c r="K905" s="30" t="str">
        <f>IF(ISNUMBER('Форма 1'!AF905),ROUND('Форма 1'!$I905*VLOOKUP('Форма 1'!$G905,'Предельники 2022'!$B$4:$X$28,'Форма 1'!AF$7),2),"")</f>
        <v/>
      </c>
      <c r="L905" s="31" t="str">
        <f>IF(ISBLANK('Форма 1'!AG905),"",'Форма 1'!AG905)</f>
        <v/>
      </c>
      <c r="M905" s="32" t="str">
        <f>IF(ISBLANK('Форма 1'!AH905),"",'Форма 1'!AH905)</f>
        <v/>
      </c>
      <c r="N905" s="30" t="str">
        <f>IF(ISNUMBER('Форма 1'!AI905),ROUND('Форма 1'!$I905*VLOOKUP('Форма 1'!$G905,'Предельники 2022'!$B$4:$X$28,'Форма 1'!AI$7),2),"")</f>
        <v/>
      </c>
      <c r="O905" s="30" t="str">
        <f>IF(ISNUMBER('Форма 1'!AJ905),ROUND('Форма 1'!$I905*VLOOKUP('Форма 1'!$G905,'Предельники 2022'!$B$4:$X$28,'Форма 1'!AJ$7),2),"")</f>
        <v/>
      </c>
      <c r="P905" s="30" t="str">
        <f>IF(ISNUMBER('Форма 1'!AK905),ROUND('Форма 1'!$I905*VLOOKUP('Форма 1'!$G905,'Предельники 2022'!$B$4:$X$28,'Форма 1'!AK$7),2),"")</f>
        <v/>
      </c>
      <c r="Q905" s="30" t="str">
        <f>IF(ISNUMBER('Форма 1'!AL905),ROUND('Форма 1'!$I905*VLOOKUP('Форма 1'!$G905,'Предельники 2022'!$B$4:$X$28,'Форма 1'!AL$7),2),"")</f>
        <v/>
      </c>
      <c r="R905" s="30" t="str">
        <f>IF(ISNUMBER('Форма 1'!AM905),ROUND('Форма 1'!$I905*VLOOKUP('Форма 1'!$G905,'Предельники 2022'!$B$4:$X$28,'Форма 1'!AM$7),2),"")</f>
        <v/>
      </c>
      <c r="S905" s="93" t="str">
        <f t="shared" si="152"/>
        <v/>
      </c>
      <c r="T905" s="93" t="str">
        <f>IF(ISNUMBER('Форма 1'!AN905),INDEX('Предельники 2022'!$C$4:$X$28,MATCH('Форма 1'!$G905,'Предельники 2022'!$B$4:$B$28,0),MATCH(T$5,'Предельники 2022'!$C$3:$X$3,0)),"")</f>
        <v/>
      </c>
      <c r="U905" s="93" t="str">
        <f>IF(ISNUMBER('Форма 1'!AO905),INDEX('Предельники 2022'!$C$4:$X$28,MATCH('Форма 1'!$G905,'Предельники 2022'!$B$4:$B$28,0),MATCH(U$5,'Предельники 2022'!$C$3:$X$3,0)),"")</f>
        <v/>
      </c>
      <c r="V905" s="93" t="str">
        <f>IF(ISNUMBER('Форма 1'!AP905),INDEX('Предельники 2022'!$C$4:$X$28,MATCH('Форма 1'!$G905,'Предельники 2022'!$B$4:$B$28,0),MATCH(V$5,'Предельники 2022'!$C$3:$X$3,0)),"")</f>
        <v/>
      </c>
      <c r="W905" s="93" t="str">
        <f>IF(ISNUMBER('Форма 1'!AQ905),INDEX('Предельники 2022'!$C$4:$X$28,MATCH('Форма 1'!$G905,'Предельники 2022'!$B$4:$B$28,0),MATCH(W$5,'Предельники 2022'!$C$3:$X$3,0)),"")</f>
        <v/>
      </c>
      <c r="X905" s="30" t="str">
        <f>IF(ISNUMBER('Форма 1'!AR905),ROUND('Форма 1'!$I905*VLOOKUP('Форма 1'!$G905,'Предельники 2022'!$B$4:$X$28,'Форма 1'!AR$7),2),"")</f>
        <v/>
      </c>
      <c r="Y905" s="30" t="str">
        <f>IF(ISNUMBER('Форма 1'!AS905),ROUND('Форма 1'!$I905*VLOOKUP('Форма 1'!$G905,'Предельники 2022'!$B$4:$X$28,'Форма 1'!AS$7),2),"")</f>
        <v/>
      </c>
      <c r="Z905" s="30" t="str">
        <f>IF(ISNUMBER('Форма 1'!AT905),ROUND('Форма 1'!$I905*VLOOKUP('Форма 1'!$G905,'Предельники 2022'!$B$4:$X$28,'Форма 1'!AT$7),2),"")</f>
        <v/>
      </c>
      <c r="AA905" s="32"/>
      <c r="AB905" s="128">
        <f>'Форма 1'!T905</f>
        <v>46387</v>
      </c>
      <c r="AC905" s="130" t="str">
        <f>'Форма 1'!U905</f>
        <v>СС</v>
      </c>
    </row>
    <row r="906" spans="1:29" x14ac:dyDescent="0.25">
      <c r="A906" s="28">
        <f t="shared" si="151"/>
        <v>3</v>
      </c>
      <c r="B906" s="74" t="str">
        <f>IF(ISBLANK('Форма 1'!B906),"",'Форма 1'!B906)</f>
        <v>Добрянский городской округ Пермского края</v>
      </c>
      <c r="C906" s="87" t="s">
        <v>578</v>
      </c>
      <c r="D906" s="29">
        <f>IF(ISBLANK(C906),"Введите адрес",IF(C906='Форма 1'!C906,SUM(E906:K906,M906:S906,Форма2[[#This Row],[19]:[22]]),"Ошибка в адресе!"))</f>
        <v>4347658.68</v>
      </c>
      <c r="E906" s="30">
        <f>IF(ISNUMBER('Форма 1'!Z906),ROUND('Форма 1'!$I906*VLOOKUP('Форма 1'!$G906,'Предельники 2022'!$B$4:$X$28,'Форма 1'!Z$7),2),"")</f>
        <v>316666.12</v>
      </c>
      <c r="F906" s="30">
        <f>IF(ISNUMBER('Форма 1'!AA906),ROUND('Форма 1'!$I906*VLOOKUP('Форма 1'!$G906,'Предельники 2022'!$B$4:$X$28,'Форма 1'!AA$7),2),"")</f>
        <v>3593571.34</v>
      </c>
      <c r="G906" s="30" t="str">
        <f>IF(ISNUMBER('Форма 1'!AB906),ROUND('Форма 1'!$I906*VLOOKUP('Форма 1'!$G906,'Предельники 2022'!$B$4:$X$28,'Форма 1'!AB$7),2),"")</f>
        <v/>
      </c>
      <c r="H906" s="30">
        <f>IF(ISNUMBER('Форма 1'!AC906),ROUND('Форма 1'!$I906*VLOOKUP('Форма 1'!$G906,'Предельники 2022'!$B$4:$X$28,'Форма 1'!AC$7),2),"")</f>
        <v>161627.12</v>
      </c>
      <c r="I906" s="30" t="str">
        <f>IF(ISNUMBER('Форма 1'!AD906),ROUND('Форма 1'!$I906*VLOOKUP('Форма 1'!$G906,'Предельники 2022'!$B$4:$X$28,'Форма 1'!AD$7),2),"")</f>
        <v/>
      </c>
      <c r="J906" s="30">
        <f>IF(ISNUMBER('Форма 1'!AE906),ROUND('Форма 1'!$I906*VLOOKUP('Форма 1'!$G906,'Предельники 2022'!$B$4:$X$28,'Форма 1'!AE$7),2),"")</f>
        <v>275794.09999999998</v>
      </c>
      <c r="K906" s="30" t="str">
        <f>IF(ISNUMBER('Форма 1'!AF906),ROUND('Форма 1'!$I906*VLOOKUP('Форма 1'!$G906,'Предельники 2022'!$B$4:$X$28,'Форма 1'!AF$7),2),"")</f>
        <v/>
      </c>
      <c r="L906" s="31" t="str">
        <f>IF(ISBLANK('Форма 1'!AG906),"",'Форма 1'!AG906)</f>
        <v/>
      </c>
      <c r="M906" s="32" t="str">
        <f>IF(ISBLANK('Форма 1'!AH906),"",'Форма 1'!AH906)</f>
        <v/>
      </c>
      <c r="N906" s="30" t="str">
        <f>IF(ISNUMBER('Форма 1'!AI906),ROUND('Форма 1'!$I906*VLOOKUP('Форма 1'!$G906,'Предельники 2022'!$B$4:$X$28,'Форма 1'!AI$7),2),"")</f>
        <v/>
      </c>
      <c r="O906" s="30" t="str">
        <f>IF(ISNUMBER('Форма 1'!AJ906),ROUND('Форма 1'!$I906*VLOOKUP('Форма 1'!$G906,'Предельники 2022'!$B$4:$X$28,'Форма 1'!AJ$7),2),"")</f>
        <v/>
      </c>
      <c r="P906" s="30" t="str">
        <f>IF(ISNUMBER('Форма 1'!AK906),ROUND('Форма 1'!$I906*VLOOKUP('Форма 1'!$G906,'Предельники 2022'!$B$4:$X$28,'Форма 1'!AK$7),2),"")</f>
        <v/>
      </c>
      <c r="Q906" s="30" t="str">
        <f>IF(ISNUMBER('Форма 1'!AL906),ROUND('Форма 1'!$I906*VLOOKUP('Форма 1'!$G906,'Предельники 2022'!$B$4:$X$28,'Форма 1'!AL$7),2),"")</f>
        <v/>
      </c>
      <c r="R906" s="30" t="str">
        <f>IF(ISNUMBER('Форма 1'!AM906),ROUND('Форма 1'!$I906*VLOOKUP('Форма 1'!$G906,'Предельники 2022'!$B$4:$X$28,'Форма 1'!AM$7),2),"")</f>
        <v/>
      </c>
      <c r="S906" s="93" t="str">
        <f t="shared" si="152"/>
        <v/>
      </c>
      <c r="T906" s="93" t="str">
        <f>IF(ISNUMBER('Форма 1'!AN906),INDEX('Предельники 2022'!$C$4:$X$28,MATCH('Форма 1'!$G906,'Предельники 2022'!$B$4:$B$28,0),MATCH(T$5,'Предельники 2022'!$C$3:$X$3,0)),"")</f>
        <v/>
      </c>
      <c r="U906" s="93" t="str">
        <f>IF(ISNUMBER('Форма 1'!AO906),INDEX('Предельники 2022'!$C$4:$X$28,MATCH('Форма 1'!$G906,'Предельники 2022'!$B$4:$B$28,0),MATCH(U$5,'Предельники 2022'!$C$3:$X$3,0)),"")</f>
        <v/>
      </c>
      <c r="V906" s="93" t="str">
        <f>IF(ISNUMBER('Форма 1'!AP906),INDEX('Предельники 2022'!$C$4:$X$28,MATCH('Форма 1'!$G906,'Предельники 2022'!$B$4:$B$28,0),MATCH(V$5,'Предельники 2022'!$C$3:$X$3,0)),"")</f>
        <v/>
      </c>
      <c r="W906" s="93" t="str">
        <f>IF(ISNUMBER('Форма 1'!AQ906),INDEX('Предельники 2022'!$C$4:$X$28,MATCH('Форма 1'!$G906,'Предельники 2022'!$B$4:$B$28,0),MATCH(W$5,'Предельники 2022'!$C$3:$X$3,0)),"")</f>
        <v/>
      </c>
      <c r="X906" s="30" t="str">
        <f>IF(ISNUMBER('Форма 1'!AR906),ROUND('Форма 1'!$I906*VLOOKUP('Форма 1'!$G906,'Предельники 2022'!$B$4:$X$28,'Форма 1'!AR$7),2),"")</f>
        <v/>
      </c>
      <c r="Y906" s="30" t="str">
        <f>IF(ISNUMBER('Форма 1'!AS906),ROUND('Форма 1'!$I906*VLOOKUP('Форма 1'!$G906,'Предельники 2022'!$B$4:$X$28,'Форма 1'!AS$7),2),"")</f>
        <v/>
      </c>
      <c r="Z906" s="30" t="str">
        <f>IF(ISNUMBER('Форма 1'!AT906),ROUND('Форма 1'!$I906*VLOOKUP('Форма 1'!$G906,'Предельники 2022'!$B$4:$X$28,'Форма 1'!AT$7),2),"")</f>
        <v/>
      </c>
      <c r="AA906" s="32"/>
      <c r="AB906" s="128">
        <f>'Форма 1'!T906</f>
        <v>46387</v>
      </c>
      <c r="AC906" s="130" t="str">
        <f>'Форма 1'!U906</f>
        <v>РО</v>
      </c>
    </row>
    <row r="907" spans="1:29" ht="15.75" x14ac:dyDescent="0.25">
      <c r="A907" s="147">
        <f>IF(NOT(ISERROR("Пермского края"=MID(C907,FIND("Пермского края",C907),14)))=$C$1,0,IF(NOT(ISERROR("город Пермь"=MID(C907,FIND("город Пермь",C907),11)))=$C$1,0,IF(NOT(ISERROR("Итого"=MID(C907,FIND("Итого",C907),5)))=$C$1,0,IF(NOT(ISERROR("Всего"=MID(C907,FIND("Всего",C907),5)))=$C$1,0,#REF!+1))))</f>
        <v>0</v>
      </c>
      <c r="B907" s="148" t="str">
        <f>IF(ISBLANK('Форма 1'!B907),"",'Форма 1'!B907)</f>
        <v/>
      </c>
      <c r="C907" s="153" t="s">
        <v>1086</v>
      </c>
      <c r="D907" s="146">
        <f>IF(ISBLANK(C907),"Введите адрес",IF(C907='Форма 1'!C907,SUM(E907:K907,M907:S907,Форма2[[#This Row],[19]:[22]]),"Ошибка в адресе!"))</f>
        <v>32950854.010000002</v>
      </c>
      <c r="E907" s="149">
        <f>SUM(E908:E911)</f>
        <v>472112.32</v>
      </c>
      <c r="F907" s="149">
        <f t="shared" ref="F907:S907" si="161">SUM(F908:F911)</f>
        <v>19442399.189999998</v>
      </c>
      <c r="G907" s="149">
        <f t="shared" si="161"/>
        <v>0</v>
      </c>
      <c r="H907" s="149">
        <f t="shared" si="161"/>
        <v>2918888.25</v>
      </c>
      <c r="I907" s="149">
        <f t="shared" si="161"/>
        <v>3799776.6</v>
      </c>
      <c r="J907" s="149">
        <f t="shared" si="161"/>
        <v>4203587.6300000008</v>
      </c>
      <c r="K907" s="149">
        <f t="shared" si="161"/>
        <v>0</v>
      </c>
      <c r="L907" s="155">
        <f t="shared" si="161"/>
        <v>0</v>
      </c>
      <c r="M907" s="149">
        <f t="shared" si="161"/>
        <v>0</v>
      </c>
      <c r="N907" s="149">
        <f t="shared" si="161"/>
        <v>0</v>
      </c>
      <c r="O907" s="149">
        <f t="shared" si="161"/>
        <v>2114090.02</v>
      </c>
      <c r="P907" s="149">
        <f t="shared" si="161"/>
        <v>0</v>
      </c>
      <c r="Q907" s="149">
        <f t="shared" si="161"/>
        <v>0</v>
      </c>
      <c r="R907" s="149">
        <f t="shared" si="161"/>
        <v>0</v>
      </c>
      <c r="S907" s="149">
        <f t="shared" si="161"/>
        <v>0</v>
      </c>
      <c r="T907" s="93" t="str">
        <f>IF(ISNUMBER('Форма 1'!AN907),INDEX('Предельники 2022'!$C$4:$X$28,MATCH('Форма 1'!$G907,'Предельники 2022'!$B$4:$B$28,0),MATCH(T$5,'Предельники 2022'!$C$3:$X$3,0)),"")</f>
        <v/>
      </c>
      <c r="U907" s="93" t="str">
        <f>IF(ISNUMBER('Форма 1'!AO907),INDEX('Предельники 2022'!$C$4:$X$28,MATCH('Форма 1'!$G907,'Предельники 2022'!$B$4:$B$28,0),MATCH(U$5,'Предельники 2022'!$C$3:$X$3,0)),"")</f>
        <v/>
      </c>
      <c r="V907" s="93" t="str">
        <f>IF(ISNUMBER('Форма 1'!AP907),INDEX('Предельники 2022'!$C$4:$X$28,MATCH('Форма 1'!$G907,'Предельники 2022'!$B$4:$B$28,0),MATCH(V$5,'Предельники 2022'!$C$3:$X$3,0)),"")</f>
        <v/>
      </c>
      <c r="W907" s="93" t="str">
        <f>IF(ISNUMBER('Форма 1'!AQ907),INDEX('Предельники 2022'!$C$4:$X$28,MATCH('Форма 1'!$G907,'Предельники 2022'!$B$4:$B$28,0),MATCH(W$5,'Предельники 2022'!$C$3:$X$3,0)),"")</f>
        <v/>
      </c>
      <c r="X907" s="149">
        <f t="shared" ref="X907:Z907" si="162">SUM(X908:X911)</f>
        <v>0</v>
      </c>
      <c r="Y907" s="149">
        <f t="shared" si="162"/>
        <v>0</v>
      </c>
      <c r="Z907" s="149">
        <f t="shared" si="162"/>
        <v>0</v>
      </c>
      <c r="AA907" s="146"/>
      <c r="AB907" s="150"/>
      <c r="AC907" s="151" t="str">
        <f>'Форма 1'!U907</f>
        <v/>
      </c>
    </row>
    <row r="908" spans="1:29" x14ac:dyDescent="0.25">
      <c r="A908" s="28">
        <f t="shared" si="151"/>
        <v>1</v>
      </c>
      <c r="B908" s="74" t="str">
        <f>IF(ISBLANK('Форма 1'!B908),"",'Форма 1'!B908)</f>
        <v>Красновишерский городской округ Пермского края</v>
      </c>
      <c r="C908" s="87" t="s">
        <v>81</v>
      </c>
      <c r="D908" s="29">
        <f>IF(ISBLANK(C908),"Введите адрес",IF(C908='Форма 1'!C908,SUM(E908:K908,M908:S908,Форма2[[#This Row],[19]:[22]]),"Ошибка в адресе!"))</f>
        <v>18298153.620000001</v>
      </c>
      <c r="E908" s="30" t="str">
        <f>IF(ISNUMBER('Форма 1'!Z908),ROUND('Форма 1'!$I908*VLOOKUP('Форма 1'!$G908,'Предельники 2022'!$B$4:$X$28,'Форма 1'!Z$7),2),"")</f>
        <v/>
      </c>
      <c r="F908" s="30">
        <f>IF(ISNUMBER('Форма 1'!AA908),ROUND('Форма 1'!$I908*VLOOKUP('Форма 1'!$G908,'Предельники 2022'!$B$4:$X$28,'Форма 1'!AA$7),2),"")</f>
        <v>11036166.1</v>
      </c>
      <c r="G908" s="30" t="str">
        <f>IF(ISNUMBER('Форма 1'!AB908),ROUND('Форма 1'!$I908*VLOOKUP('Форма 1'!$G908,'Предельники 2022'!$B$4:$X$28,'Форма 1'!AB$7),2),"")</f>
        <v/>
      </c>
      <c r="H908" s="30">
        <f>IF(ISNUMBER('Форма 1'!AC908),ROUND('Форма 1'!$I908*VLOOKUP('Форма 1'!$G908,'Предельники 2022'!$B$4:$X$28,'Форма 1'!AC$7),2),"")</f>
        <v>1442273.64</v>
      </c>
      <c r="I908" s="30">
        <f>IF(ISNUMBER('Форма 1'!AD908),ROUND('Форма 1'!$I908*VLOOKUP('Форма 1'!$G908,'Предельники 2022'!$B$4:$X$28,'Форма 1'!AD$7),2),"")</f>
        <v>3799776.6</v>
      </c>
      <c r="J908" s="30">
        <f>IF(ISNUMBER('Форма 1'!AE908),ROUND('Форма 1'!$I908*VLOOKUP('Форма 1'!$G908,'Предельники 2022'!$B$4:$X$28,'Форма 1'!AE$7),2),"")</f>
        <v>2019937.28</v>
      </c>
      <c r="K908" s="30" t="str">
        <f>IF(ISNUMBER('Форма 1'!AF908),ROUND('Форма 1'!$I908*VLOOKUP('Форма 1'!$G908,'Предельники 2022'!$B$4:$X$28,'Форма 1'!AF$7),2),"")</f>
        <v/>
      </c>
      <c r="L908" s="31" t="str">
        <f>IF(ISBLANK('Форма 1'!AG908),"",'Форма 1'!AG908)</f>
        <v/>
      </c>
      <c r="M908" s="32" t="str">
        <f>IF(ISBLANK('Форма 1'!AH908),"",'Форма 1'!AH908)</f>
        <v/>
      </c>
      <c r="N908" s="30" t="str">
        <f>IF(ISNUMBER('Форма 1'!AI908),ROUND('Форма 1'!$I908*VLOOKUP('Форма 1'!$G908,'Предельники 2022'!$B$4:$X$28,'Форма 1'!AI$7),2),"")</f>
        <v/>
      </c>
      <c r="O908" s="30" t="str">
        <f>IF(ISNUMBER('Форма 1'!AJ908),ROUND('Форма 1'!$I908*VLOOKUP('Форма 1'!$G908,'Предельники 2022'!$B$4:$X$28,'Форма 1'!AJ$7),2),"")</f>
        <v/>
      </c>
      <c r="P908" s="30" t="str">
        <f>IF(ISNUMBER('Форма 1'!AK908),ROUND('Форма 1'!$I908*VLOOKUP('Форма 1'!$G908,'Предельники 2022'!$B$4:$X$28,'Форма 1'!AK$7),2),"")</f>
        <v/>
      </c>
      <c r="Q908" s="30" t="str">
        <f>IF(ISNUMBER('Форма 1'!AL908),ROUND('Форма 1'!$I908*VLOOKUP('Форма 1'!$G908,'Предельники 2022'!$B$4:$X$28,'Форма 1'!AL$7),2),"")</f>
        <v/>
      </c>
      <c r="R908" s="30" t="str">
        <f>IF(ISNUMBER('Форма 1'!AM908),ROUND('Форма 1'!$I908*VLOOKUP('Форма 1'!$G908,'Предельники 2022'!$B$4:$X$28,'Форма 1'!AM$7),2),"")</f>
        <v/>
      </c>
      <c r="S908" s="93" t="str">
        <f t="shared" si="152"/>
        <v/>
      </c>
      <c r="T908" s="93" t="str">
        <f>IF(ISNUMBER('Форма 1'!AN908),INDEX('Предельники 2022'!$C$4:$X$28,MATCH('Форма 1'!$G908,'Предельники 2022'!$B$4:$B$28,0),MATCH(T$5,'Предельники 2022'!$C$3:$X$3,0)),"")</f>
        <v/>
      </c>
      <c r="U908" s="93" t="str">
        <f>IF(ISNUMBER('Форма 1'!AO908),INDEX('Предельники 2022'!$C$4:$X$28,MATCH('Форма 1'!$G908,'Предельники 2022'!$B$4:$B$28,0),MATCH(U$5,'Предельники 2022'!$C$3:$X$3,0)),"")</f>
        <v/>
      </c>
      <c r="V908" s="93" t="str">
        <f>IF(ISNUMBER('Форма 1'!AP908),INDEX('Предельники 2022'!$C$4:$X$28,MATCH('Форма 1'!$G908,'Предельники 2022'!$B$4:$B$28,0),MATCH(V$5,'Предельники 2022'!$C$3:$X$3,0)),"")</f>
        <v/>
      </c>
      <c r="W908" s="93" t="str">
        <f>IF(ISNUMBER('Форма 1'!AQ908),INDEX('Предельники 2022'!$C$4:$X$28,MATCH('Форма 1'!$G908,'Предельники 2022'!$B$4:$B$28,0),MATCH(W$5,'Предельники 2022'!$C$3:$X$3,0)),"")</f>
        <v/>
      </c>
      <c r="X908" s="30" t="str">
        <f>IF(ISNUMBER('Форма 1'!AR908),ROUND('Форма 1'!$I908*VLOOKUP('Форма 1'!$G908,'Предельники 2022'!$B$4:$X$28,'Форма 1'!AR$7),2),"")</f>
        <v/>
      </c>
      <c r="Y908" s="30" t="str">
        <f>IF(ISNUMBER('Форма 1'!AS908),ROUND('Форма 1'!$I908*VLOOKUP('Форма 1'!$G908,'Предельники 2022'!$B$4:$X$28,'Форма 1'!AS$7),2),"")</f>
        <v/>
      </c>
      <c r="Z908" s="30" t="str">
        <f>IF(ISNUMBER('Форма 1'!AT908),ROUND('Форма 1'!$I908*VLOOKUP('Форма 1'!$G908,'Предельники 2022'!$B$4:$X$28,'Форма 1'!AT$7),2),"")</f>
        <v/>
      </c>
      <c r="AA908" s="32"/>
      <c r="AB908" s="128">
        <f>'Форма 1'!T908</f>
        <v>46387</v>
      </c>
      <c r="AC908" s="130" t="str">
        <f>'Форма 1'!U908</f>
        <v>РО</v>
      </c>
    </row>
    <row r="909" spans="1:29" x14ac:dyDescent="0.25">
      <c r="A909" s="28">
        <f t="shared" si="151"/>
        <v>2</v>
      </c>
      <c r="B909" s="74" t="str">
        <f>IF(ISBLANK('Форма 1'!B909),"",'Форма 1'!B909)</f>
        <v>Красновишерский городской округ Пермского края</v>
      </c>
      <c r="C909" s="87" t="s">
        <v>579</v>
      </c>
      <c r="D909" s="29">
        <f>IF(ISBLANK(C909),"Введите адрес",IF(C909='Форма 1'!C909,SUM(E909:K909,M909:S909,Форма2[[#This Row],[19]:[22]]),"Ошибка в адресе!"))</f>
        <v>1124256.44</v>
      </c>
      <c r="E909" s="30">
        <f>IF(ISNUMBER('Форма 1'!Z909),ROUND('Форма 1'!$I909*VLOOKUP('Форма 1'!$G909,'Предельники 2022'!$B$4:$X$28,'Форма 1'!Z$7),2),"")</f>
        <v>472112.32</v>
      </c>
      <c r="F909" s="30" t="str">
        <f>IF(ISNUMBER('Форма 1'!AA909),ROUND('Форма 1'!$I909*VLOOKUP('Форма 1'!$G909,'Предельники 2022'!$B$4:$X$28,'Форма 1'!AA$7),2),"")</f>
        <v/>
      </c>
      <c r="G909" s="30" t="str">
        <f>IF(ISNUMBER('Форма 1'!AB909),ROUND('Форма 1'!$I909*VLOOKUP('Форма 1'!$G909,'Предельники 2022'!$B$4:$X$28,'Форма 1'!AB$7),2),"")</f>
        <v/>
      </c>
      <c r="H909" s="30">
        <f>IF(ISNUMBER('Форма 1'!AC909),ROUND('Форма 1'!$I909*VLOOKUP('Форма 1'!$G909,'Предельники 2022'!$B$4:$X$28,'Форма 1'!AC$7),2),"")</f>
        <v>240967.22</v>
      </c>
      <c r="I909" s="30" t="str">
        <f>IF(ISNUMBER('Форма 1'!AD909),ROUND('Форма 1'!$I909*VLOOKUP('Форма 1'!$G909,'Предельники 2022'!$B$4:$X$28,'Форма 1'!AD$7),2),"")</f>
        <v/>
      </c>
      <c r="J909" s="30">
        <f>IF(ISNUMBER('Форма 1'!AE909),ROUND('Форма 1'!$I909*VLOOKUP('Форма 1'!$G909,'Предельники 2022'!$B$4:$X$28,'Форма 1'!AE$7),2),"")</f>
        <v>411176.9</v>
      </c>
      <c r="K909" s="30" t="str">
        <f>IF(ISNUMBER('Форма 1'!AF909),ROUND('Форма 1'!$I909*VLOOKUP('Форма 1'!$G909,'Предельники 2022'!$B$4:$X$28,'Форма 1'!AF$7),2),"")</f>
        <v/>
      </c>
      <c r="L909" s="31" t="str">
        <f>IF(ISBLANK('Форма 1'!AG909),"",'Форма 1'!AG909)</f>
        <v/>
      </c>
      <c r="M909" s="32" t="str">
        <f>IF(ISBLANK('Форма 1'!AH909),"",'Форма 1'!AH909)</f>
        <v/>
      </c>
      <c r="N909" s="30" t="str">
        <f>IF(ISNUMBER('Форма 1'!AI909),ROUND('Форма 1'!$I909*VLOOKUP('Форма 1'!$G909,'Предельники 2022'!$B$4:$X$28,'Форма 1'!AI$7),2),"")</f>
        <v/>
      </c>
      <c r="O909" s="30" t="str">
        <f>IF(ISNUMBER('Форма 1'!AJ909),ROUND('Форма 1'!$I909*VLOOKUP('Форма 1'!$G909,'Предельники 2022'!$B$4:$X$28,'Форма 1'!AJ$7),2),"")</f>
        <v/>
      </c>
      <c r="P909" s="30" t="str">
        <f>IF(ISNUMBER('Форма 1'!AK909),ROUND('Форма 1'!$I909*VLOOKUP('Форма 1'!$G909,'Предельники 2022'!$B$4:$X$28,'Форма 1'!AK$7),2),"")</f>
        <v/>
      </c>
      <c r="Q909" s="30" t="str">
        <f>IF(ISNUMBER('Форма 1'!AL909),ROUND('Форма 1'!$I909*VLOOKUP('Форма 1'!$G909,'Предельники 2022'!$B$4:$X$28,'Форма 1'!AL$7),2),"")</f>
        <v/>
      </c>
      <c r="R909" s="30" t="str">
        <f>IF(ISNUMBER('Форма 1'!AM909),ROUND('Форма 1'!$I909*VLOOKUP('Форма 1'!$G909,'Предельники 2022'!$B$4:$X$28,'Форма 1'!AM$7),2),"")</f>
        <v/>
      </c>
      <c r="S909" s="93" t="str">
        <f t="shared" si="152"/>
        <v/>
      </c>
      <c r="T909" s="93" t="str">
        <f>IF(ISNUMBER('Форма 1'!AN909),INDEX('Предельники 2022'!$C$4:$X$28,MATCH('Форма 1'!$G909,'Предельники 2022'!$B$4:$B$28,0),MATCH(T$5,'Предельники 2022'!$C$3:$X$3,0)),"")</f>
        <v/>
      </c>
      <c r="U909" s="93" t="str">
        <f>IF(ISNUMBER('Форма 1'!AO909),INDEX('Предельники 2022'!$C$4:$X$28,MATCH('Форма 1'!$G909,'Предельники 2022'!$B$4:$B$28,0),MATCH(U$5,'Предельники 2022'!$C$3:$X$3,0)),"")</f>
        <v/>
      </c>
      <c r="V909" s="93" t="str">
        <f>IF(ISNUMBER('Форма 1'!AP909),INDEX('Предельники 2022'!$C$4:$X$28,MATCH('Форма 1'!$G909,'Предельники 2022'!$B$4:$B$28,0),MATCH(V$5,'Предельники 2022'!$C$3:$X$3,0)),"")</f>
        <v/>
      </c>
      <c r="W909" s="93" t="str">
        <f>IF(ISNUMBER('Форма 1'!AQ909),INDEX('Предельники 2022'!$C$4:$X$28,MATCH('Форма 1'!$G909,'Предельники 2022'!$B$4:$B$28,0),MATCH(W$5,'Предельники 2022'!$C$3:$X$3,0)),"")</f>
        <v/>
      </c>
      <c r="X909" s="30" t="str">
        <f>IF(ISNUMBER('Форма 1'!AR909),ROUND('Форма 1'!$I909*VLOOKUP('Форма 1'!$G909,'Предельники 2022'!$B$4:$X$28,'Форма 1'!AR$7),2),"")</f>
        <v/>
      </c>
      <c r="Y909" s="30" t="str">
        <f>IF(ISNUMBER('Форма 1'!AS909),ROUND('Форма 1'!$I909*VLOOKUP('Форма 1'!$G909,'Предельники 2022'!$B$4:$X$28,'Форма 1'!AS$7),2),"")</f>
        <v/>
      </c>
      <c r="Z909" s="30" t="str">
        <f>IF(ISNUMBER('Форма 1'!AT909),ROUND('Форма 1'!$I909*VLOOKUP('Форма 1'!$G909,'Предельники 2022'!$B$4:$X$28,'Форма 1'!AT$7),2),"")</f>
        <v/>
      </c>
      <c r="AA909" s="32"/>
      <c r="AB909" s="128">
        <f>'Форма 1'!T909</f>
        <v>46387</v>
      </c>
      <c r="AC909" s="130" t="str">
        <f>'Форма 1'!U909</f>
        <v>РО</v>
      </c>
    </row>
    <row r="910" spans="1:29" x14ac:dyDescent="0.25">
      <c r="A910" s="28">
        <f t="shared" si="151"/>
        <v>3</v>
      </c>
      <c r="B910" s="74" t="str">
        <f>IF(ISBLANK('Форма 1'!B910),"",'Форма 1'!B910)</f>
        <v>Красновишерский городской округ Пермского края</v>
      </c>
      <c r="C910" s="87" t="s">
        <v>641</v>
      </c>
      <c r="D910" s="29">
        <f>IF(ISBLANK(C910),"Введите адрес",IF(C910='Форма 1'!C910,SUM(E910:K910,M910:S910,Форма2[[#This Row],[19]:[22]]),"Ошибка в адресе!"))</f>
        <v>11043394.560000001</v>
      </c>
      <c r="E910" s="30" t="str">
        <f>IF(ISNUMBER('Форма 1'!Z910),ROUND('Форма 1'!$I910*VLOOKUP('Форма 1'!$G910,'Предельники 2022'!$B$4:$X$28,'Форма 1'!Z$7),2),"")</f>
        <v/>
      </c>
      <c r="F910" s="30">
        <f>IF(ISNUMBER('Форма 1'!AA910),ROUND('Форма 1'!$I910*VLOOKUP('Форма 1'!$G910,'Предельники 2022'!$B$4:$X$28,'Форма 1'!AA$7),2),"")</f>
        <v>8406233.0899999999</v>
      </c>
      <c r="G910" s="30" t="str">
        <f>IF(ISNUMBER('Форма 1'!AB910),ROUND('Форма 1'!$I910*VLOOKUP('Форма 1'!$G910,'Предельники 2022'!$B$4:$X$28,'Форма 1'!AB$7),2),"")</f>
        <v/>
      </c>
      <c r="H910" s="30">
        <f>IF(ISNUMBER('Форма 1'!AC910),ROUND('Форма 1'!$I910*VLOOKUP('Форма 1'!$G910,'Предельники 2022'!$B$4:$X$28,'Форма 1'!AC$7),2),"")</f>
        <v>1098577.9199999999</v>
      </c>
      <c r="I910" s="30" t="str">
        <f>IF(ISNUMBER('Форма 1'!AD910),ROUND('Форма 1'!$I910*VLOOKUP('Форма 1'!$G910,'Предельники 2022'!$B$4:$X$28,'Форма 1'!AD$7),2),"")</f>
        <v/>
      </c>
      <c r="J910" s="30">
        <f>IF(ISNUMBER('Форма 1'!AE910),ROUND('Форма 1'!$I910*VLOOKUP('Форма 1'!$G910,'Предельники 2022'!$B$4:$X$28,'Форма 1'!AE$7),2),"")</f>
        <v>1538583.55</v>
      </c>
      <c r="K910" s="30" t="str">
        <f>IF(ISNUMBER('Форма 1'!AF910),ROUND('Форма 1'!$I910*VLOOKUP('Форма 1'!$G910,'Предельники 2022'!$B$4:$X$28,'Форма 1'!AF$7),2),"")</f>
        <v/>
      </c>
      <c r="L910" s="31" t="str">
        <f>IF(ISBLANK('Форма 1'!AG910),"",'Форма 1'!AG910)</f>
        <v/>
      </c>
      <c r="M910" s="32" t="str">
        <f>IF(ISBLANK('Форма 1'!AH910),"",'Форма 1'!AH910)</f>
        <v/>
      </c>
      <c r="N910" s="30" t="str">
        <f>IF(ISNUMBER('Форма 1'!AI910),ROUND('Форма 1'!$I910*VLOOKUP('Форма 1'!$G910,'Предельники 2022'!$B$4:$X$28,'Форма 1'!AI$7),2),"")</f>
        <v/>
      </c>
      <c r="O910" s="30" t="str">
        <f>IF(ISNUMBER('Форма 1'!AJ910),ROUND('Форма 1'!$I910*VLOOKUP('Форма 1'!$G910,'Предельники 2022'!$B$4:$X$28,'Форма 1'!AJ$7),2),"")</f>
        <v/>
      </c>
      <c r="P910" s="30" t="str">
        <f>IF(ISNUMBER('Форма 1'!AK910),ROUND('Форма 1'!$I910*VLOOKUP('Форма 1'!$G910,'Предельники 2022'!$B$4:$X$28,'Форма 1'!AK$7),2),"")</f>
        <v/>
      </c>
      <c r="Q910" s="30" t="str">
        <f>IF(ISNUMBER('Форма 1'!AL910),ROUND('Форма 1'!$I910*VLOOKUP('Форма 1'!$G910,'Предельники 2022'!$B$4:$X$28,'Форма 1'!AL$7),2),"")</f>
        <v/>
      </c>
      <c r="R910" s="30" t="str">
        <f>IF(ISNUMBER('Форма 1'!AM910),ROUND('Форма 1'!$I910*VLOOKUP('Форма 1'!$G910,'Предельники 2022'!$B$4:$X$28,'Форма 1'!AM$7),2),"")</f>
        <v/>
      </c>
      <c r="S910" s="93" t="str">
        <f t="shared" si="152"/>
        <v/>
      </c>
      <c r="T910" s="93" t="str">
        <f>IF(ISNUMBER('Форма 1'!AN910),INDEX('Предельники 2022'!$C$4:$X$28,MATCH('Форма 1'!$G910,'Предельники 2022'!$B$4:$B$28,0),MATCH(T$5,'Предельники 2022'!$C$3:$X$3,0)),"")</f>
        <v/>
      </c>
      <c r="U910" s="93" t="str">
        <f>IF(ISNUMBER('Форма 1'!AO910),INDEX('Предельники 2022'!$C$4:$X$28,MATCH('Форма 1'!$G910,'Предельники 2022'!$B$4:$B$28,0),MATCH(U$5,'Предельники 2022'!$C$3:$X$3,0)),"")</f>
        <v/>
      </c>
      <c r="V910" s="93" t="str">
        <f>IF(ISNUMBER('Форма 1'!AP910),INDEX('Предельники 2022'!$C$4:$X$28,MATCH('Форма 1'!$G910,'Предельники 2022'!$B$4:$B$28,0),MATCH(V$5,'Предельники 2022'!$C$3:$X$3,0)),"")</f>
        <v/>
      </c>
      <c r="W910" s="93" t="str">
        <f>IF(ISNUMBER('Форма 1'!AQ910),INDEX('Предельники 2022'!$C$4:$X$28,MATCH('Форма 1'!$G910,'Предельники 2022'!$B$4:$B$28,0),MATCH(W$5,'Предельники 2022'!$C$3:$X$3,0)),"")</f>
        <v/>
      </c>
      <c r="X910" s="30" t="str">
        <f>IF(ISNUMBER('Форма 1'!AR910),ROUND('Форма 1'!$I910*VLOOKUP('Форма 1'!$G910,'Предельники 2022'!$B$4:$X$28,'Форма 1'!AR$7),2),"")</f>
        <v/>
      </c>
      <c r="Y910" s="30" t="str">
        <f>IF(ISNUMBER('Форма 1'!AS910),ROUND('Форма 1'!$I910*VLOOKUP('Форма 1'!$G910,'Предельники 2022'!$B$4:$X$28,'Форма 1'!AS$7),2),"")</f>
        <v/>
      </c>
      <c r="Z910" s="30" t="str">
        <f>IF(ISNUMBER('Форма 1'!AT910),ROUND('Форма 1'!$I910*VLOOKUP('Форма 1'!$G910,'Предельники 2022'!$B$4:$X$28,'Форма 1'!AT$7),2),"")</f>
        <v/>
      </c>
      <c r="AA910" s="32"/>
      <c r="AB910" s="128">
        <f>'Форма 1'!T910</f>
        <v>46387</v>
      </c>
      <c r="AC910" s="130" t="str">
        <f>'Форма 1'!U910</f>
        <v>СС</v>
      </c>
    </row>
    <row r="911" spans="1:29" x14ac:dyDescent="0.25">
      <c r="A911" s="28">
        <f t="shared" si="151"/>
        <v>4</v>
      </c>
      <c r="B911" s="74" t="str">
        <f>IF(ISBLANK('Форма 1'!B911),"",'Форма 1'!B911)</f>
        <v>Красновишерский городской округ Пермского края</v>
      </c>
      <c r="C911" s="87" t="s">
        <v>681</v>
      </c>
      <c r="D911" s="29">
        <f>IF(ISBLANK(C911),"Введите адрес",IF(C911='Форма 1'!C911,SUM(E911:K911,M911:S911,Форма2[[#This Row],[19]:[22]]),"Ошибка в адресе!"))</f>
        <v>2485049.39</v>
      </c>
      <c r="E911" s="30" t="str">
        <f>IF(ISNUMBER('Форма 1'!Z911),ROUND('Форма 1'!$I911*VLOOKUP('Форма 1'!$G911,'Предельники 2022'!$B$4:$X$28,'Форма 1'!Z$7),2),"")</f>
        <v/>
      </c>
      <c r="F911" s="30" t="str">
        <f>IF(ISNUMBER('Форма 1'!AA911),ROUND('Форма 1'!$I911*VLOOKUP('Форма 1'!$G911,'Предельники 2022'!$B$4:$X$28,'Форма 1'!AA$7),2),"")</f>
        <v/>
      </c>
      <c r="G911" s="30" t="str">
        <f>IF(ISNUMBER('Форма 1'!AB911),ROUND('Форма 1'!$I911*VLOOKUP('Форма 1'!$G911,'Предельники 2022'!$B$4:$X$28,'Форма 1'!AB$7),2),"")</f>
        <v/>
      </c>
      <c r="H911" s="30">
        <f>IF(ISNUMBER('Форма 1'!AC911),ROUND('Форма 1'!$I911*VLOOKUP('Форма 1'!$G911,'Предельники 2022'!$B$4:$X$28,'Форма 1'!AC$7),2),"")</f>
        <v>137069.47</v>
      </c>
      <c r="I911" s="30" t="str">
        <f>IF(ISNUMBER('Форма 1'!AD911),ROUND('Форма 1'!$I911*VLOOKUP('Форма 1'!$G911,'Предельники 2022'!$B$4:$X$28,'Форма 1'!AD$7),2),"")</f>
        <v/>
      </c>
      <c r="J911" s="30">
        <f>IF(ISNUMBER('Форма 1'!AE911),ROUND('Форма 1'!$I911*VLOOKUP('Форма 1'!$G911,'Предельники 2022'!$B$4:$X$28,'Форма 1'!AE$7),2),"")</f>
        <v>233889.9</v>
      </c>
      <c r="K911" s="30" t="str">
        <f>IF(ISNUMBER('Форма 1'!AF911),ROUND('Форма 1'!$I911*VLOOKUP('Форма 1'!$G911,'Предельники 2022'!$B$4:$X$28,'Форма 1'!AF$7),2),"")</f>
        <v/>
      </c>
      <c r="L911" s="31" t="str">
        <f>IF(ISBLANK('Форма 1'!AG911),"",'Форма 1'!AG911)</f>
        <v/>
      </c>
      <c r="M911" s="32" t="str">
        <f>IF(ISBLANK('Форма 1'!AH911),"",'Форма 1'!AH911)</f>
        <v/>
      </c>
      <c r="N911" s="30" t="str">
        <f>IF(ISNUMBER('Форма 1'!AI911),ROUND('Форма 1'!$I911*VLOOKUP('Форма 1'!$G911,'Предельники 2022'!$B$4:$X$28,'Форма 1'!AI$7),2),"")</f>
        <v/>
      </c>
      <c r="O911" s="30">
        <f>IF(ISNUMBER('Форма 1'!AJ911),ROUND('Форма 1'!$I911*VLOOKUP('Форма 1'!$G911,'Предельники 2022'!$B$4:$X$28,'Форма 1'!AJ$7),2),"")</f>
        <v>2114090.02</v>
      </c>
      <c r="P911" s="30" t="str">
        <f>IF(ISNUMBER('Форма 1'!AK911),ROUND('Форма 1'!$I911*VLOOKUP('Форма 1'!$G911,'Предельники 2022'!$B$4:$X$28,'Форма 1'!AK$7),2),"")</f>
        <v/>
      </c>
      <c r="Q911" s="30" t="str">
        <f>IF(ISNUMBER('Форма 1'!AL911),ROUND('Форма 1'!$I911*VLOOKUP('Форма 1'!$G911,'Предельники 2022'!$B$4:$X$28,'Форма 1'!AL$7),2),"")</f>
        <v/>
      </c>
      <c r="R911" s="30" t="str">
        <f>IF(ISNUMBER('Форма 1'!AM911),ROUND('Форма 1'!$I911*VLOOKUP('Форма 1'!$G911,'Предельники 2022'!$B$4:$X$28,'Форма 1'!AM$7),2),"")</f>
        <v/>
      </c>
      <c r="S911" s="93" t="str">
        <f t="shared" si="152"/>
        <v/>
      </c>
      <c r="T911" s="93" t="str">
        <f>IF(ISNUMBER('Форма 1'!AN911),INDEX('Предельники 2022'!$C$4:$X$28,MATCH('Форма 1'!$G911,'Предельники 2022'!$B$4:$B$28,0),MATCH(T$5,'Предельники 2022'!$C$3:$X$3,0)),"")</f>
        <v/>
      </c>
      <c r="U911" s="93" t="str">
        <f>IF(ISNUMBER('Форма 1'!AO911),INDEX('Предельники 2022'!$C$4:$X$28,MATCH('Форма 1'!$G911,'Предельники 2022'!$B$4:$B$28,0),MATCH(U$5,'Предельники 2022'!$C$3:$X$3,0)),"")</f>
        <v/>
      </c>
      <c r="V911" s="93" t="str">
        <f>IF(ISNUMBER('Форма 1'!AP911),INDEX('Предельники 2022'!$C$4:$X$28,MATCH('Форма 1'!$G911,'Предельники 2022'!$B$4:$B$28,0),MATCH(V$5,'Предельники 2022'!$C$3:$X$3,0)),"")</f>
        <v/>
      </c>
      <c r="W911" s="93" t="str">
        <f>IF(ISNUMBER('Форма 1'!AQ911),INDEX('Предельники 2022'!$C$4:$X$28,MATCH('Форма 1'!$G911,'Предельники 2022'!$B$4:$B$28,0),MATCH(W$5,'Предельники 2022'!$C$3:$X$3,0)),"")</f>
        <v/>
      </c>
      <c r="X911" s="30" t="str">
        <f>IF(ISNUMBER('Форма 1'!AR911),ROUND('Форма 1'!$I911*VLOOKUP('Форма 1'!$G911,'Предельники 2022'!$B$4:$X$28,'Форма 1'!AR$7),2),"")</f>
        <v/>
      </c>
      <c r="Y911" s="30" t="str">
        <f>IF(ISNUMBER('Форма 1'!AS911),ROUND('Форма 1'!$I911*VLOOKUP('Форма 1'!$G911,'Предельники 2022'!$B$4:$X$28,'Форма 1'!AS$7),2),"")</f>
        <v/>
      </c>
      <c r="Z911" s="30" t="str">
        <f>IF(ISNUMBER('Форма 1'!AT911),ROUND('Форма 1'!$I911*VLOOKUP('Форма 1'!$G911,'Предельники 2022'!$B$4:$X$28,'Форма 1'!AT$7),2),"")</f>
        <v/>
      </c>
      <c r="AA911" s="32"/>
      <c r="AB911" s="128">
        <f>'Форма 1'!T911</f>
        <v>46387</v>
      </c>
      <c r="AC911" s="130" t="str">
        <f>'Форма 1'!U911</f>
        <v>РО</v>
      </c>
    </row>
    <row r="912" spans="1:29" ht="15.75" x14ac:dyDescent="0.25">
      <c r="A912" s="147">
        <f t="shared" si="151"/>
        <v>0</v>
      </c>
      <c r="B912" s="148" t="str">
        <f>IF(ISBLANK('Форма 1'!B912),"",'Форма 1'!B912)</f>
        <v/>
      </c>
      <c r="C912" s="153" t="s">
        <v>1087</v>
      </c>
      <c r="D912" s="146">
        <f>IF(ISBLANK(C912),"Введите адрес",IF(C912='Форма 1'!C912,SUM(E912:K912,M912:S912,Форма2[[#This Row],[19]:[22]]),"Ошибка в адресе!"))</f>
        <v>261553223.69999999</v>
      </c>
      <c r="E912" s="149">
        <f>SUM(E913:E936)</f>
        <v>2775158.79</v>
      </c>
      <c r="F912" s="149">
        <f t="shared" ref="F912:S912" si="163">SUM(F913:F936)</f>
        <v>71961657.620000005</v>
      </c>
      <c r="G912" s="149">
        <f t="shared" si="163"/>
        <v>0</v>
      </c>
      <c r="H912" s="149">
        <f t="shared" si="163"/>
        <v>4536059.75</v>
      </c>
      <c r="I912" s="149">
        <f t="shared" si="163"/>
        <v>9821738.9899999984</v>
      </c>
      <c r="J912" s="149">
        <f t="shared" si="163"/>
        <v>6800671.6300000008</v>
      </c>
      <c r="K912" s="149">
        <f t="shared" si="163"/>
        <v>0</v>
      </c>
      <c r="L912" s="155">
        <f t="shared" si="163"/>
        <v>0</v>
      </c>
      <c r="M912" s="149">
        <f t="shared" si="163"/>
        <v>0</v>
      </c>
      <c r="N912" s="149">
        <f t="shared" si="163"/>
        <v>117162848.8</v>
      </c>
      <c r="O912" s="149">
        <f t="shared" si="163"/>
        <v>48495088.119999997</v>
      </c>
      <c r="P912" s="149">
        <f t="shared" si="163"/>
        <v>0</v>
      </c>
      <c r="Q912" s="149">
        <f t="shared" si="163"/>
        <v>0</v>
      </c>
      <c r="R912" s="149">
        <f t="shared" si="163"/>
        <v>0</v>
      </c>
      <c r="S912" s="149">
        <f t="shared" si="163"/>
        <v>0</v>
      </c>
      <c r="T912" s="93" t="str">
        <f>IF(ISNUMBER('Форма 1'!AN912),INDEX('Предельники 2022'!$C$4:$X$28,MATCH('Форма 1'!$G912,'Предельники 2022'!$B$4:$B$28,0),MATCH(T$5,'Предельники 2022'!$C$3:$X$3,0)),"")</f>
        <v/>
      </c>
      <c r="U912" s="93" t="str">
        <f>IF(ISNUMBER('Форма 1'!AO912),INDEX('Предельники 2022'!$C$4:$X$28,MATCH('Форма 1'!$G912,'Предельники 2022'!$B$4:$B$28,0),MATCH(U$5,'Предельники 2022'!$C$3:$X$3,0)),"")</f>
        <v/>
      </c>
      <c r="V912" s="93" t="str">
        <f>IF(ISNUMBER('Форма 1'!AP912),INDEX('Предельники 2022'!$C$4:$X$28,MATCH('Форма 1'!$G912,'Предельники 2022'!$B$4:$B$28,0),MATCH(V$5,'Предельники 2022'!$C$3:$X$3,0)),"")</f>
        <v/>
      </c>
      <c r="W912" s="93" t="str">
        <f>IF(ISNUMBER('Форма 1'!AQ912),INDEX('Предельники 2022'!$C$4:$X$28,MATCH('Форма 1'!$G912,'Предельники 2022'!$B$4:$B$28,0),MATCH(W$5,'Предельники 2022'!$C$3:$X$3,0)),"")</f>
        <v/>
      </c>
      <c r="X912" s="149">
        <f t="shared" ref="X912:Z912" si="164">SUM(X913:X936)</f>
        <v>0</v>
      </c>
      <c r="Y912" s="149">
        <f t="shared" si="164"/>
        <v>0</v>
      </c>
      <c r="Z912" s="149">
        <f t="shared" si="164"/>
        <v>0</v>
      </c>
      <c r="AA912" s="146"/>
      <c r="AB912" s="150"/>
      <c r="AC912" s="151" t="str">
        <f>'Форма 1'!U912</f>
        <v/>
      </c>
    </row>
    <row r="913" spans="1:29" x14ac:dyDescent="0.25">
      <c r="A913" s="28">
        <f t="shared" si="151"/>
        <v>1</v>
      </c>
      <c r="B913" s="74" t="str">
        <f>IF(ISBLANK('Форма 1'!B913),"",'Форма 1'!B913)</f>
        <v>Краснокамский городской округ Пермского края</v>
      </c>
      <c r="C913" s="87" t="s">
        <v>642</v>
      </c>
      <c r="D913" s="29">
        <f>IF(ISBLANK(C913),"Введите адрес",IF(C913='Форма 1'!C913,SUM(E913:K913,M913:S913,Форма2[[#This Row],[19]:[22]]),"Ошибка в адресе!"))</f>
        <v>26811098.600000001</v>
      </c>
      <c r="E913" s="30" t="str">
        <f>IF(ISNUMBER('Форма 1'!Z913),ROUND('Форма 1'!$I913*VLOOKUP('Форма 1'!$G913,'Предельники 2022'!$B$4:$X$28,'Форма 1'!Z$7),2),"")</f>
        <v/>
      </c>
      <c r="F913" s="30">
        <f>IF(ISNUMBER('Форма 1'!AA913),ROUND('Форма 1'!$I913*VLOOKUP('Форма 1'!$G913,'Предельники 2022'!$B$4:$X$28,'Форма 1'!AA$7),2),"")</f>
        <v>9540099.4000000004</v>
      </c>
      <c r="G913" s="30" t="str">
        <f>IF(ISNUMBER('Форма 1'!AB913),ROUND('Форма 1'!$I913*VLOOKUP('Форма 1'!$G913,'Предельники 2022'!$B$4:$X$28,'Форма 1'!AB$7),2),"")</f>
        <v/>
      </c>
      <c r="H913" s="30" t="str">
        <f>IF(ISNUMBER('Форма 1'!AC913),ROUND('Форма 1'!$I913*VLOOKUP('Форма 1'!$G913,'Предельники 2022'!$B$4:$X$28,'Форма 1'!AC$7),2),"")</f>
        <v/>
      </c>
      <c r="I913" s="30" t="str">
        <f>IF(ISNUMBER('Форма 1'!AD913),ROUND('Форма 1'!$I913*VLOOKUP('Форма 1'!$G913,'Предельники 2022'!$B$4:$X$28,'Форма 1'!AD$7),2),"")</f>
        <v/>
      </c>
      <c r="J913" s="30" t="str">
        <f>IF(ISNUMBER('Форма 1'!AE913),ROUND('Форма 1'!$I913*VLOOKUP('Форма 1'!$G913,'Предельники 2022'!$B$4:$X$28,'Форма 1'!AE$7),2),"")</f>
        <v/>
      </c>
      <c r="K913" s="30" t="str">
        <f>IF(ISNUMBER('Форма 1'!AF913),ROUND('Форма 1'!$I913*VLOOKUP('Форма 1'!$G913,'Предельники 2022'!$B$4:$X$28,'Форма 1'!AF$7),2),"")</f>
        <v/>
      </c>
      <c r="L913" s="31" t="str">
        <f>IF(ISBLANK('Форма 1'!AG913),"",'Форма 1'!AG913)</f>
        <v/>
      </c>
      <c r="M913" s="32" t="str">
        <f>IF(ISBLANK('Форма 1'!AH913),"",'Форма 1'!AH913)</f>
        <v/>
      </c>
      <c r="N913" s="30">
        <f>IF(ISNUMBER('Форма 1'!AI913),ROUND('Форма 1'!$I913*VLOOKUP('Форма 1'!$G913,'Предельники 2022'!$B$4:$X$28,'Форма 1'!AI$7),2),"")</f>
        <v>17270999.199999999</v>
      </c>
      <c r="O913" s="30" t="str">
        <f>IF(ISNUMBER('Форма 1'!AJ913),ROUND('Форма 1'!$I913*VLOOKUP('Форма 1'!$G913,'Предельники 2022'!$B$4:$X$28,'Форма 1'!AJ$7),2),"")</f>
        <v/>
      </c>
      <c r="P913" s="30" t="str">
        <f>IF(ISNUMBER('Форма 1'!AK913),ROUND('Форма 1'!$I913*VLOOKUP('Форма 1'!$G913,'Предельники 2022'!$B$4:$X$28,'Форма 1'!AK$7),2),"")</f>
        <v/>
      </c>
      <c r="Q913" s="30" t="str">
        <f>IF(ISNUMBER('Форма 1'!AL913),ROUND('Форма 1'!$I913*VLOOKUP('Форма 1'!$G913,'Предельники 2022'!$B$4:$X$28,'Форма 1'!AL$7),2),"")</f>
        <v/>
      </c>
      <c r="R913" s="30" t="str">
        <f>IF(ISNUMBER('Форма 1'!AM913),ROUND('Форма 1'!$I913*VLOOKUP('Форма 1'!$G913,'Предельники 2022'!$B$4:$X$28,'Форма 1'!AM$7),2),"")</f>
        <v/>
      </c>
      <c r="S913" s="93" t="str">
        <f t="shared" si="152"/>
        <v/>
      </c>
      <c r="T913" s="93" t="str">
        <f>IF(ISNUMBER('Форма 1'!AN913),INDEX('Предельники 2022'!$C$4:$X$28,MATCH('Форма 1'!$G913,'Предельники 2022'!$B$4:$B$28,0),MATCH(T$5,'Предельники 2022'!$C$3:$X$3,0)),"")</f>
        <v/>
      </c>
      <c r="U913" s="93" t="str">
        <f>IF(ISNUMBER('Форма 1'!AO913),INDEX('Предельники 2022'!$C$4:$X$28,MATCH('Форма 1'!$G913,'Предельники 2022'!$B$4:$B$28,0),MATCH(U$5,'Предельники 2022'!$C$3:$X$3,0)),"")</f>
        <v/>
      </c>
      <c r="V913" s="93" t="str">
        <f>IF(ISNUMBER('Форма 1'!AP913),INDEX('Предельники 2022'!$C$4:$X$28,MATCH('Форма 1'!$G913,'Предельники 2022'!$B$4:$B$28,0),MATCH(V$5,'Предельники 2022'!$C$3:$X$3,0)),"")</f>
        <v/>
      </c>
      <c r="W913" s="93" t="str">
        <f>IF(ISNUMBER('Форма 1'!AQ913),INDEX('Предельники 2022'!$C$4:$X$28,MATCH('Форма 1'!$G913,'Предельники 2022'!$B$4:$B$28,0),MATCH(W$5,'Предельники 2022'!$C$3:$X$3,0)),"")</f>
        <v/>
      </c>
      <c r="X913" s="30" t="str">
        <f>IF(ISNUMBER('Форма 1'!AR913),ROUND('Форма 1'!$I913*VLOOKUP('Форма 1'!$G913,'Предельники 2022'!$B$4:$X$28,'Форма 1'!AR$7),2),"")</f>
        <v/>
      </c>
      <c r="Y913" s="30" t="str">
        <f>IF(ISNUMBER('Форма 1'!AS913),ROUND('Форма 1'!$I913*VLOOKUP('Форма 1'!$G913,'Предельники 2022'!$B$4:$X$28,'Форма 1'!AS$7),2),"")</f>
        <v/>
      </c>
      <c r="Z913" s="30" t="str">
        <f>IF(ISNUMBER('Форма 1'!AT913),ROUND('Форма 1'!$I913*VLOOKUP('Форма 1'!$G913,'Предельники 2022'!$B$4:$X$28,'Форма 1'!AT$7),2),"")</f>
        <v/>
      </c>
      <c r="AA913" s="32"/>
      <c r="AB913" s="128">
        <f>'Форма 1'!T913</f>
        <v>46387</v>
      </c>
      <c r="AC913" s="130" t="str">
        <f>'Форма 1'!U913</f>
        <v>РО</v>
      </c>
    </row>
    <row r="914" spans="1:29" x14ac:dyDescent="0.25">
      <c r="A914" s="28">
        <f t="shared" si="151"/>
        <v>2</v>
      </c>
      <c r="B914" s="74" t="str">
        <f>IF(ISBLANK('Форма 1'!B914),"",'Форма 1'!B914)</f>
        <v>Краснокамский городской округ Пермского края</v>
      </c>
      <c r="C914" s="87" t="s">
        <v>682</v>
      </c>
      <c r="D914" s="29">
        <f>IF(ISBLANK(C914),"Введите адрес",IF(C914='Форма 1'!C914,SUM(E914:K914,M914:S914,Форма2[[#This Row],[19]:[22]]),"Ошибка в адресе!"))</f>
        <v>7246600.5700000003</v>
      </c>
      <c r="E914" s="30" t="str">
        <f>IF(ISNUMBER('Форма 1'!Z914),ROUND('Форма 1'!$I914*VLOOKUP('Форма 1'!$G914,'Предельники 2022'!$B$4:$X$28,'Форма 1'!Z$7),2),"")</f>
        <v/>
      </c>
      <c r="F914" s="30" t="str">
        <f>IF(ISNUMBER('Форма 1'!AA914),ROUND('Форма 1'!$I914*VLOOKUP('Форма 1'!$G914,'Предельники 2022'!$B$4:$X$28,'Форма 1'!AA$7),2),"")</f>
        <v/>
      </c>
      <c r="G914" s="30" t="str">
        <f>IF(ISNUMBER('Форма 1'!AB914),ROUND('Форма 1'!$I914*VLOOKUP('Форма 1'!$G914,'Предельники 2022'!$B$4:$X$28,'Форма 1'!AB$7),2),"")</f>
        <v/>
      </c>
      <c r="H914" s="30">
        <f>IF(ISNUMBER('Форма 1'!AC914),ROUND('Форма 1'!$I914*VLOOKUP('Форма 1'!$G914,'Предельники 2022'!$B$4:$X$28,'Форма 1'!AC$7),2),"")</f>
        <v>1439217.7</v>
      </c>
      <c r="I914" s="30">
        <f>IF(ISNUMBER('Форма 1'!AD914),ROUND('Форма 1'!$I914*VLOOKUP('Форма 1'!$G914,'Предельники 2022'!$B$4:$X$28,'Форма 1'!AD$7),2),"")</f>
        <v>3791725.5</v>
      </c>
      <c r="J914" s="30">
        <f>IF(ISNUMBER('Форма 1'!AE914),ROUND('Форма 1'!$I914*VLOOKUP('Форма 1'!$G914,'Предельники 2022'!$B$4:$X$28,'Форма 1'!AE$7),2),"")</f>
        <v>2015657.37</v>
      </c>
      <c r="K914" s="30" t="str">
        <f>IF(ISNUMBER('Форма 1'!AF914),ROUND('Форма 1'!$I914*VLOOKUP('Форма 1'!$G914,'Предельники 2022'!$B$4:$X$28,'Форма 1'!AF$7),2),"")</f>
        <v/>
      </c>
      <c r="L914" s="31" t="str">
        <f>IF(ISBLANK('Форма 1'!AG914),"",'Форма 1'!AG914)</f>
        <v/>
      </c>
      <c r="M914" s="32" t="str">
        <f>IF(ISBLANK('Форма 1'!AH914),"",'Форма 1'!AH914)</f>
        <v/>
      </c>
      <c r="N914" s="30" t="str">
        <f>IF(ISNUMBER('Форма 1'!AI914),ROUND('Форма 1'!$I914*VLOOKUP('Форма 1'!$G914,'Предельники 2022'!$B$4:$X$28,'Форма 1'!AI$7),2),"")</f>
        <v/>
      </c>
      <c r="O914" s="30" t="str">
        <f>IF(ISNUMBER('Форма 1'!AJ914),ROUND('Форма 1'!$I914*VLOOKUP('Форма 1'!$G914,'Предельники 2022'!$B$4:$X$28,'Форма 1'!AJ$7),2),"")</f>
        <v/>
      </c>
      <c r="P914" s="30" t="str">
        <f>IF(ISNUMBER('Форма 1'!AK914),ROUND('Форма 1'!$I914*VLOOKUP('Форма 1'!$G914,'Предельники 2022'!$B$4:$X$28,'Форма 1'!AK$7),2),"")</f>
        <v/>
      </c>
      <c r="Q914" s="30" t="str">
        <f>IF(ISNUMBER('Форма 1'!AL914),ROUND('Форма 1'!$I914*VLOOKUP('Форма 1'!$G914,'Предельники 2022'!$B$4:$X$28,'Форма 1'!AL$7),2),"")</f>
        <v/>
      </c>
      <c r="R914" s="30" t="str">
        <f>IF(ISNUMBER('Форма 1'!AM914),ROUND('Форма 1'!$I914*VLOOKUP('Форма 1'!$G914,'Предельники 2022'!$B$4:$X$28,'Форма 1'!AM$7),2),"")</f>
        <v/>
      </c>
      <c r="S914" s="93" t="str">
        <f t="shared" si="152"/>
        <v/>
      </c>
      <c r="T914" s="93" t="str">
        <f>IF(ISNUMBER('Форма 1'!AN914),INDEX('Предельники 2022'!$C$4:$X$28,MATCH('Форма 1'!$G914,'Предельники 2022'!$B$4:$B$28,0),MATCH(T$5,'Предельники 2022'!$C$3:$X$3,0)),"")</f>
        <v/>
      </c>
      <c r="U914" s="93" t="str">
        <f>IF(ISNUMBER('Форма 1'!AO914),INDEX('Предельники 2022'!$C$4:$X$28,MATCH('Форма 1'!$G914,'Предельники 2022'!$B$4:$B$28,0),MATCH(U$5,'Предельники 2022'!$C$3:$X$3,0)),"")</f>
        <v/>
      </c>
      <c r="V914" s="93" t="str">
        <f>IF(ISNUMBER('Форма 1'!AP914),INDEX('Предельники 2022'!$C$4:$X$28,MATCH('Форма 1'!$G914,'Предельники 2022'!$B$4:$B$28,0),MATCH(V$5,'Предельники 2022'!$C$3:$X$3,0)),"")</f>
        <v/>
      </c>
      <c r="W914" s="93" t="str">
        <f>IF(ISNUMBER('Форма 1'!AQ914),INDEX('Предельники 2022'!$C$4:$X$28,MATCH('Форма 1'!$G914,'Предельники 2022'!$B$4:$B$28,0),MATCH(W$5,'Предельники 2022'!$C$3:$X$3,0)),"")</f>
        <v/>
      </c>
      <c r="X914" s="30" t="str">
        <f>IF(ISNUMBER('Форма 1'!AR914),ROUND('Форма 1'!$I914*VLOOKUP('Форма 1'!$G914,'Предельники 2022'!$B$4:$X$28,'Форма 1'!AR$7),2),"")</f>
        <v/>
      </c>
      <c r="Y914" s="30" t="str">
        <f>IF(ISNUMBER('Форма 1'!AS914),ROUND('Форма 1'!$I914*VLOOKUP('Форма 1'!$G914,'Предельники 2022'!$B$4:$X$28,'Форма 1'!AS$7),2),"")</f>
        <v/>
      </c>
      <c r="Z914" s="30" t="str">
        <f>IF(ISNUMBER('Форма 1'!AT914),ROUND('Форма 1'!$I914*VLOOKUP('Форма 1'!$G914,'Предельники 2022'!$B$4:$X$28,'Форма 1'!AT$7),2),"")</f>
        <v/>
      </c>
      <c r="AA914" s="32"/>
      <c r="AB914" s="128">
        <f>'Форма 1'!T914</f>
        <v>46387</v>
      </c>
      <c r="AC914" s="130" t="str">
        <f>'Форма 1'!U914</f>
        <v>РО</v>
      </c>
    </row>
    <row r="915" spans="1:29" x14ac:dyDescent="0.25">
      <c r="A915" s="28">
        <f t="shared" si="151"/>
        <v>3</v>
      </c>
      <c r="B915" s="74" t="str">
        <f>IF(ISBLANK('Форма 1'!B915),"",'Форма 1'!B915)</f>
        <v>Краснокамский городской округ Пермского края</v>
      </c>
      <c r="C915" s="87" t="s">
        <v>256</v>
      </c>
      <c r="D915" s="29">
        <f>IF(ISBLANK(C915),"Введите адрес",IF(C915='Форма 1'!C915,SUM(E915:K915,M915:S915,Форма2[[#This Row],[19]:[22]]),"Ошибка в адресе!"))</f>
        <v>29225806.960000001</v>
      </c>
      <c r="E915" s="30" t="str">
        <f>IF(ISNUMBER('Форма 1'!Z915),ROUND('Форма 1'!$I915*VLOOKUP('Форма 1'!$G915,'Предельники 2022'!$B$4:$X$28,'Форма 1'!Z$7),2),"")</f>
        <v/>
      </c>
      <c r="F915" s="30" t="str">
        <f>IF(ISNUMBER('Форма 1'!AA915),ROUND('Форма 1'!$I915*VLOOKUP('Форма 1'!$G915,'Предельники 2022'!$B$4:$X$28,'Форма 1'!AA$7),2),"")</f>
        <v/>
      </c>
      <c r="G915" s="30" t="str">
        <f>IF(ISNUMBER('Форма 1'!AB915),ROUND('Форма 1'!$I915*VLOOKUP('Форма 1'!$G915,'Предельники 2022'!$B$4:$X$28,'Форма 1'!AB$7),2),"")</f>
        <v/>
      </c>
      <c r="H915" s="30" t="str">
        <f>IF(ISNUMBER('Форма 1'!AC915),ROUND('Форма 1'!$I915*VLOOKUP('Форма 1'!$G915,'Предельники 2022'!$B$4:$X$28,'Форма 1'!AC$7),2),"")</f>
        <v/>
      </c>
      <c r="I915" s="30" t="str">
        <f>IF(ISNUMBER('Форма 1'!AD915),ROUND('Форма 1'!$I915*VLOOKUP('Форма 1'!$G915,'Предельники 2022'!$B$4:$X$28,'Форма 1'!AD$7),2),"")</f>
        <v/>
      </c>
      <c r="J915" s="30" t="str">
        <f>IF(ISNUMBER('Форма 1'!AE915),ROUND('Форма 1'!$I915*VLOOKUP('Форма 1'!$G915,'Предельники 2022'!$B$4:$X$28,'Форма 1'!AE$7),2),"")</f>
        <v/>
      </c>
      <c r="K915" s="30" t="str">
        <f>IF(ISNUMBER('Форма 1'!AF915),ROUND('Форма 1'!$I915*VLOOKUP('Форма 1'!$G915,'Предельники 2022'!$B$4:$X$28,'Форма 1'!AF$7),2),"")</f>
        <v/>
      </c>
      <c r="L915" s="31" t="str">
        <f>IF(ISBLANK('Форма 1'!AG915),"",'Форма 1'!AG915)</f>
        <v/>
      </c>
      <c r="M915" s="32" t="str">
        <f>IF(ISBLANK('Форма 1'!AH915),"",'Форма 1'!AH915)</f>
        <v/>
      </c>
      <c r="N915" s="30" t="str">
        <f>IF(ISNUMBER('Форма 1'!AI915),ROUND('Форма 1'!$I915*VLOOKUP('Форма 1'!$G915,'Предельники 2022'!$B$4:$X$28,'Форма 1'!AI$7),2),"")</f>
        <v/>
      </c>
      <c r="O915" s="30">
        <f>IF(ISNUMBER('Форма 1'!AJ915),ROUND('Форма 1'!$I915*VLOOKUP('Форма 1'!$G915,'Предельники 2022'!$B$4:$X$28,'Форма 1'!AJ$7),2),"")</f>
        <v>29225806.960000001</v>
      </c>
      <c r="P915" s="30" t="str">
        <f>IF(ISNUMBER('Форма 1'!AK915),ROUND('Форма 1'!$I915*VLOOKUP('Форма 1'!$G915,'Предельники 2022'!$B$4:$X$28,'Форма 1'!AK$7),2),"")</f>
        <v/>
      </c>
      <c r="Q915" s="30" t="str">
        <f>IF(ISNUMBER('Форма 1'!AL915),ROUND('Форма 1'!$I915*VLOOKUP('Форма 1'!$G915,'Предельники 2022'!$B$4:$X$28,'Форма 1'!AL$7),2),"")</f>
        <v/>
      </c>
      <c r="R915" s="30" t="str">
        <f>IF(ISNUMBER('Форма 1'!AM915),ROUND('Форма 1'!$I915*VLOOKUP('Форма 1'!$G915,'Предельники 2022'!$B$4:$X$28,'Форма 1'!AM$7),2),"")</f>
        <v/>
      </c>
      <c r="S915" s="93" t="str">
        <f t="shared" si="152"/>
        <v/>
      </c>
      <c r="T915" s="93" t="str">
        <f>IF(ISNUMBER('Форма 1'!AN915),INDEX('Предельники 2022'!$C$4:$X$28,MATCH('Форма 1'!$G915,'Предельники 2022'!$B$4:$B$28,0),MATCH(T$5,'Предельники 2022'!$C$3:$X$3,0)),"")</f>
        <v/>
      </c>
      <c r="U915" s="93" t="str">
        <f>IF(ISNUMBER('Форма 1'!AO915),INDEX('Предельники 2022'!$C$4:$X$28,MATCH('Форма 1'!$G915,'Предельники 2022'!$B$4:$B$28,0),MATCH(U$5,'Предельники 2022'!$C$3:$X$3,0)),"")</f>
        <v/>
      </c>
      <c r="V915" s="93" t="str">
        <f>IF(ISNUMBER('Форма 1'!AP915),INDEX('Предельники 2022'!$C$4:$X$28,MATCH('Форма 1'!$G915,'Предельники 2022'!$B$4:$B$28,0),MATCH(V$5,'Предельники 2022'!$C$3:$X$3,0)),"")</f>
        <v/>
      </c>
      <c r="W915" s="93" t="str">
        <f>IF(ISNUMBER('Форма 1'!AQ915),INDEX('Предельники 2022'!$C$4:$X$28,MATCH('Форма 1'!$G915,'Предельники 2022'!$B$4:$B$28,0),MATCH(W$5,'Предельники 2022'!$C$3:$X$3,0)),"")</f>
        <v/>
      </c>
      <c r="X915" s="30" t="str">
        <f>IF(ISNUMBER('Форма 1'!AR915),ROUND('Форма 1'!$I915*VLOOKUP('Форма 1'!$G915,'Предельники 2022'!$B$4:$X$28,'Форма 1'!AR$7),2),"")</f>
        <v/>
      </c>
      <c r="Y915" s="30" t="str">
        <f>IF(ISNUMBER('Форма 1'!AS915),ROUND('Форма 1'!$I915*VLOOKUP('Форма 1'!$G915,'Предельники 2022'!$B$4:$X$28,'Форма 1'!AS$7),2),"")</f>
        <v/>
      </c>
      <c r="Z915" s="30" t="str">
        <f>IF(ISNUMBER('Форма 1'!AT915),ROUND('Форма 1'!$I915*VLOOKUP('Форма 1'!$G915,'Предельники 2022'!$B$4:$X$28,'Форма 1'!AT$7),2),"")</f>
        <v/>
      </c>
      <c r="AA915" s="32"/>
      <c r="AB915" s="128">
        <f>'Форма 1'!T915</f>
        <v>46387</v>
      </c>
      <c r="AC915" s="130" t="str">
        <f>'Форма 1'!U915</f>
        <v>РО</v>
      </c>
    </row>
    <row r="916" spans="1:29" x14ac:dyDescent="0.25">
      <c r="A916" s="28">
        <f t="shared" si="151"/>
        <v>4</v>
      </c>
      <c r="B916" s="74" t="str">
        <f>IF(ISBLANK('Форма 1'!B916),"",'Форма 1'!B916)</f>
        <v>Краснокамский городской округ Пермского края</v>
      </c>
      <c r="C916" s="87" t="s">
        <v>727</v>
      </c>
      <c r="D916" s="29">
        <f>IF(ISBLANK(C916),"Введите адрес",IF(C916='Форма 1'!C916,SUM(E916:K916,M916:S916,Форма2[[#This Row],[19]:[22]]),"Ошибка в адресе!"))</f>
        <v>19266959.260000002</v>
      </c>
      <c r="E916" s="30" t="str">
        <f>IF(ISNUMBER('Форма 1'!Z916),ROUND('Форма 1'!$I916*VLOOKUP('Форма 1'!$G916,'Предельники 2022'!$B$4:$X$28,'Форма 1'!Z$7),2),"")</f>
        <v/>
      </c>
      <c r="F916" s="30" t="str">
        <f>IF(ISNUMBER('Форма 1'!AA916),ROUND('Форма 1'!$I916*VLOOKUP('Форма 1'!$G916,'Предельники 2022'!$B$4:$X$28,'Форма 1'!AA$7),2),"")</f>
        <v/>
      </c>
      <c r="G916" s="30" t="str">
        <f>IF(ISNUMBER('Форма 1'!AB916),ROUND('Форма 1'!$I916*VLOOKUP('Форма 1'!$G916,'Предельники 2022'!$B$4:$X$28,'Форма 1'!AB$7),2),"")</f>
        <v/>
      </c>
      <c r="H916" s="30" t="str">
        <f>IF(ISNUMBER('Форма 1'!AC916),ROUND('Форма 1'!$I916*VLOOKUP('Форма 1'!$G916,'Предельники 2022'!$B$4:$X$28,'Форма 1'!AC$7),2),"")</f>
        <v/>
      </c>
      <c r="I916" s="30" t="str">
        <f>IF(ISNUMBER('Форма 1'!AD916),ROUND('Форма 1'!$I916*VLOOKUP('Форма 1'!$G916,'Предельники 2022'!$B$4:$X$28,'Форма 1'!AD$7),2),"")</f>
        <v/>
      </c>
      <c r="J916" s="30" t="str">
        <f>IF(ISNUMBER('Форма 1'!AE916),ROUND('Форма 1'!$I916*VLOOKUP('Форма 1'!$G916,'Предельники 2022'!$B$4:$X$28,'Форма 1'!AE$7),2),"")</f>
        <v/>
      </c>
      <c r="K916" s="30" t="str">
        <f>IF(ISNUMBER('Форма 1'!AF916),ROUND('Форма 1'!$I916*VLOOKUP('Форма 1'!$G916,'Предельники 2022'!$B$4:$X$28,'Форма 1'!AF$7),2),"")</f>
        <v/>
      </c>
      <c r="L916" s="31" t="str">
        <f>IF(ISBLANK('Форма 1'!AG916),"",'Форма 1'!AG916)</f>
        <v/>
      </c>
      <c r="M916" s="32" t="str">
        <f>IF(ISBLANK('Форма 1'!AH916),"",'Форма 1'!AH916)</f>
        <v/>
      </c>
      <c r="N916" s="30">
        <f>IF(ISNUMBER('Форма 1'!AI916),ROUND('Форма 1'!$I916*VLOOKUP('Форма 1'!$G916,'Предельники 2022'!$B$4:$X$28,'Форма 1'!AI$7),2),"")</f>
        <v>19266959.260000002</v>
      </c>
      <c r="O916" s="30" t="str">
        <f>IF(ISNUMBER('Форма 1'!AJ916),ROUND('Форма 1'!$I916*VLOOKUP('Форма 1'!$G916,'Предельники 2022'!$B$4:$X$28,'Форма 1'!AJ$7),2),"")</f>
        <v/>
      </c>
      <c r="P916" s="30" t="str">
        <f>IF(ISNUMBER('Форма 1'!AK916),ROUND('Форма 1'!$I916*VLOOKUP('Форма 1'!$G916,'Предельники 2022'!$B$4:$X$28,'Форма 1'!AK$7),2),"")</f>
        <v/>
      </c>
      <c r="Q916" s="30" t="str">
        <f>IF(ISNUMBER('Форма 1'!AL916),ROUND('Форма 1'!$I916*VLOOKUP('Форма 1'!$G916,'Предельники 2022'!$B$4:$X$28,'Форма 1'!AL$7),2),"")</f>
        <v/>
      </c>
      <c r="R916" s="30" t="str">
        <f>IF(ISNUMBER('Форма 1'!AM916),ROUND('Форма 1'!$I916*VLOOKUP('Форма 1'!$G916,'Предельники 2022'!$B$4:$X$28,'Форма 1'!AM$7),2),"")</f>
        <v/>
      </c>
      <c r="S916" s="93" t="str">
        <f t="shared" si="152"/>
        <v/>
      </c>
      <c r="T916" s="93" t="str">
        <f>IF(ISNUMBER('Форма 1'!AN916),INDEX('Предельники 2022'!$C$4:$X$28,MATCH('Форма 1'!$G916,'Предельники 2022'!$B$4:$B$28,0),MATCH(T$5,'Предельники 2022'!$C$3:$X$3,0)),"")</f>
        <v/>
      </c>
      <c r="U916" s="93" t="str">
        <f>IF(ISNUMBER('Форма 1'!AO916),INDEX('Предельники 2022'!$C$4:$X$28,MATCH('Форма 1'!$G916,'Предельники 2022'!$B$4:$B$28,0),MATCH(U$5,'Предельники 2022'!$C$3:$X$3,0)),"")</f>
        <v/>
      </c>
      <c r="V916" s="93" t="str">
        <f>IF(ISNUMBER('Форма 1'!AP916),INDEX('Предельники 2022'!$C$4:$X$28,MATCH('Форма 1'!$G916,'Предельники 2022'!$B$4:$B$28,0),MATCH(V$5,'Предельники 2022'!$C$3:$X$3,0)),"")</f>
        <v/>
      </c>
      <c r="W916" s="93" t="str">
        <f>IF(ISNUMBER('Форма 1'!AQ916),INDEX('Предельники 2022'!$C$4:$X$28,MATCH('Форма 1'!$G916,'Предельники 2022'!$B$4:$B$28,0),MATCH(W$5,'Предельники 2022'!$C$3:$X$3,0)),"")</f>
        <v/>
      </c>
      <c r="X916" s="30" t="str">
        <f>IF(ISNUMBER('Форма 1'!AR916),ROUND('Форма 1'!$I916*VLOOKUP('Форма 1'!$G916,'Предельники 2022'!$B$4:$X$28,'Форма 1'!AR$7),2),"")</f>
        <v/>
      </c>
      <c r="Y916" s="30" t="str">
        <f>IF(ISNUMBER('Форма 1'!AS916),ROUND('Форма 1'!$I916*VLOOKUP('Форма 1'!$G916,'Предельники 2022'!$B$4:$X$28,'Форма 1'!AS$7),2),"")</f>
        <v/>
      </c>
      <c r="Z916" s="30" t="str">
        <f>IF(ISNUMBER('Форма 1'!AT916),ROUND('Форма 1'!$I916*VLOOKUP('Форма 1'!$G916,'Предельники 2022'!$B$4:$X$28,'Форма 1'!AT$7),2),"")</f>
        <v/>
      </c>
      <c r="AA916" s="32"/>
      <c r="AB916" s="128">
        <f>'Форма 1'!T916</f>
        <v>46387</v>
      </c>
      <c r="AC916" s="130" t="str">
        <f>'Форма 1'!U916</f>
        <v>РО</v>
      </c>
    </row>
    <row r="917" spans="1:29" x14ac:dyDescent="0.25">
      <c r="A917" s="28">
        <f t="shared" si="151"/>
        <v>5</v>
      </c>
      <c r="B917" s="74" t="str">
        <f>IF(ISBLANK('Форма 1'!B917),"",'Форма 1'!B917)</f>
        <v>Краснокамский городской округ Пермского края</v>
      </c>
      <c r="C917" s="87" t="s">
        <v>1676</v>
      </c>
      <c r="D917" s="29">
        <f>IF(ISBLANK(C917),"Введите адрес",IF(C917='Форма 1'!C917,SUM(E917:K917,M917:S917,Форма2[[#This Row],[19]:[22]]),"Ошибка в адресе!"))</f>
        <v>26839062.600000001</v>
      </c>
      <c r="E917" s="30" t="str">
        <f>IF(ISNUMBER('Форма 1'!Z917),ROUND('Форма 1'!$I917*VLOOKUP('Форма 1'!$G917,'Предельники 2022'!$B$4:$X$28,'Форма 1'!Z$7),2),"")</f>
        <v/>
      </c>
      <c r="F917" s="30" t="str">
        <f>IF(ISNUMBER('Форма 1'!AA917),ROUND('Форма 1'!$I917*VLOOKUP('Форма 1'!$G917,'Предельники 2022'!$B$4:$X$28,'Форма 1'!AA$7),2),"")</f>
        <v/>
      </c>
      <c r="G917" s="30" t="str">
        <f>IF(ISNUMBER('Форма 1'!AB917),ROUND('Форма 1'!$I917*VLOOKUP('Форма 1'!$G917,'Предельники 2022'!$B$4:$X$28,'Форма 1'!AB$7),2),"")</f>
        <v/>
      </c>
      <c r="H917" s="30" t="str">
        <f>IF(ISNUMBER('Форма 1'!AC917),ROUND('Форма 1'!$I917*VLOOKUP('Форма 1'!$G917,'Предельники 2022'!$B$4:$X$28,'Форма 1'!AC$7),2),"")</f>
        <v/>
      </c>
      <c r="I917" s="30" t="str">
        <f>IF(ISNUMBER('Форма 1'!AD917),ROUND('Форма 1'!$I917*VLOOKUP('Форма 1'!$G917,'Предельники 2022'!$B$4:$X$28,'Форма 1'!AD$7),2),"")</f>
        <v/>
      </c>
      <c r="J917" s="30" t="str">
        <f>IF(ISNUMBER('Форма 1'!AE917),ROUND('Форма 1'!$I917*VLOOKUP('Форма 1'!$G917,'Предельники 2022'!$B$4:$X$28,'Форма 1'!AE$7),2),"")</f>
        <v/>
      </c>
      <c r="K917" s="30" t="str">
        <f>IF(ISNUMBER('Форма 1'!AF917),ROUND('Форма 1'!$I917*VLOOKUP('Форма 1'!$G917,'Предельники 2022'!$B$4:$X$28,'Форма 1'!AF$7),2),"")</f>
        <v/>
      </c>
      <c r="L917" s="31" t="str">
        <f>IF(ISBLANK('Форма 1'!AG917),"",'Форма 1'!AG917)</f>
        <v/>
      </c>
      <c r="M917" s="32" t="str">
        <f>IF(ISBLANK('Форма 1'!AH917),"",'Форма 1'!AH917)</f>
        <v/>
      </c>
      <c r="N917" s="30">
        <f>IF(ISNUMBER('Форма 1'!AI917),ROUND('Форма 1'!$I917*VLOOKUP('Форма 1'!$G917,'Предельники 2022'!$B$4:$X$28,'Форма 1'!AI$7),2),"")</f>
        <v>26839062.600000001</v>
      </c>
      <c r="O917" s="30" t="str">
        <f>IF(ISNUMBER('Форма 1'!AJ917),ROUND('Форма 1'!$I917*VLOOKUP('Форма 1'!$G917,'Предельники 2022'!$B$4:$X$28,'Форма 1'!AJ$7),2),"")</f>
        <v/>
      </c>
      <c r="P917" s="30" t="str">
        <f>IF(ISNUMBER('Форма 1'!AK917),ROUND('Форма 1'!$I917*VLOOKUP('Форма 1'!$G917,'Предельники 2022'!$B$4:$X$28,'Форма 1'!AK$7),2),"")</f>
        <v/>
      </c>
      <c r="Q917" s="30" t="str">
        <f>IF(ISNUMBER('Форма 1'!AL917),ROUND('Форма 1'!$I917*VLOOKUP('Форма 1'!$G917,'Предельники 2022'!$B$4:$X$28,'Форма 1'!AL$7),2),"")</f>
        <v/>
      </c>
      <c r="R917" s="30" t="str">
        <f>IF(ISNUMBER('Форма 1'!AM917),ROUND('Форма 1'!$I917*VLOOKUP('Форма 1'!$G917,'Предельники 2022'!$B$4:$X$28,'Форма 1'!AM$7),2),"")</f>
        <v/>
      </c>
      <c r="S917" s="93" t="str">
        <f t="shared" si="152"/>
        <v/>
      </c>
      <c r="T917" s="93" t="str">
        <f>IF(ISNUMBER('Форма 1'!AN917),INDEX('Предельники 2022'!$C$4:$X$28,MATCH('Форма 1'!$G917,'Предельники 2022'!$B$4:$B$28,0),MATCH(T$5,'Предельники 2022'!$C$3:$X$3,0)),"")</f>
        <v/>
      </c>
      <c r="U917" s="93" t="str">
        <f>IF(ISNUMBER('Форма 1'!AO917),INDEX('Предельники 2022'!$C$4:$X$28,MATCH('Форма 1'!$G917,'Предельники 2022'!$B$4:$B$28,0),MATCH(U$5,'Предельники 2022'!$C$3:$X$3,0)),"")</f>
        <v/>
      </c>
      <c r="V917" s="93" t="str">
        <f>IF(ISNUMBER('Форма 1'!AP917),INDEX('Предельники 2022'!$C$4:$X$28,MATCH('Форма 1'!$G917,'Предельники 2022'!$B$4:$B$28,0),MATCH(V$5,'Предельники 2022'!$C$3:$X$3,0)),"")</f>
        <v/>
      </c>
      <c r="W917" s="93" t="str">
        <f>IF(ISNUMBER('Форма 1'!AQ917),INDEX('Предельники 2022'!$C$4:$X$28,MATCH('Форма 1'!$G917,'Предельники 2022'!$B$4:$B$28,0),MATCH(W$5,'Предельники 2022'!$C$3:$X$3,0)),"")</f>
        <v/>
      </c>
      <c r="X917" s="30" t="str">
        <f>IF(ISNUMBER('Форма 1'!AR917),ROUND('Форма 1'!$I917*VLOOKUP('Форма 1'!$G917,'Предельники 2022'!$B$4:$X$28,'Форма 1'!AR$7),2),"")</f>
        <v/>
      </c>
      <c r="Y917" s="30" t="str">
        <f>IF(ISNUMBER('Форма 1'!AS917),ROUND('Форма 1'!$I917*VLOOKUP('Форма 1'!$G917,'Предельники 2022'!$B$4:$X$28,'Форма 1'!AS$7),2),"")</f>
        <v/>
      </c>
      <c r="Z917" s="30" t="str">
        <f>IF(ISNUMBER('Форма 1'!AT917),ROUND('Форма 1'!$I917*VLOOKUP('Форма 1'!$G917,'Предельники 2022'!$B$4:$X$28,'Форма 1'!AT$7),2),"")</f>
        <v/>
      </c>
      <c r="AA917" s="32"/>
      <c r="AB917" s="128">
        <f>'Форма 1'!T917</f>
        <v>46387</v>
      </c>
      <c r="AC917" s="130" t="str">
        <f>'Форма 1'!U917</f>
        <v>РО</v>
      </c>
    </row>
    <row r="918" spans="1:29" x14ac:dyDescent="0.25">
      <c r="A918" s="28">
        <f t="shared" si="151"/>
        <v>6</v>
      </c>
      <c r="B918" s="74" t="str">
        <f>IF(ISBLANK('Форма 1'!B918),"",'Форма 1'!B918)</f>
        <v>Краснокамский городской округ Пермского края</v>
      </c>
      <c r="C918" s="87" t="s">
        <v>1677</v>
      </c>
      <c r="D918" s="29">
        <f>IF(ISBLANK(C918),"Введите адрес",IF(C918='Форма 1'!C918,SUM(E918:K918,M918:S918,Форма2[[#This Row],[19]:[22]]),"Ошибка в адресе!"))</f>
        <v>1628367.03</v>
      </c>
      <c r="E918" s="30" t="str">
        <f>IF(ISNUMBER('Форма 1'!Z918),ROUND('Форма 1'!$I918*VLOOKUP('Форма 1'!$G918,'Предельники 2022'!$B$4:$X$28,'Форма 1'!Z$7),2),"")</f>
        <v/>
      </c>
      <c r="F918" s="30" t="str">
        <f>IF(ISNUMBER('Форма 1'!AA918),ROUND('Форма 1'!$I918*VLOOKUP('Форма 1'!$G918,'Предельники 2022'!$B$4:$X$28,'Форма 1'!AA$7),2),"")</f>
        <v/>
      </c>
      <c r="G918" s="30" t="str">
        <f>IF(ISNUMBER('Форма 1'!AB918),ROUND('Форма 1'!$I918*VLOOKUP('Форма 1'!$G918,'Предельники 2022'!$B$4:$X$28,'Форма 1'!AB$7),2),"")</f>
        <v/>
      </c>
      <c r="H918" s="30" t="str">
        <f>IF(ISNUMBER('Форма 1'!AC918),ROUND('Форма 1'!$I918*VLOOKUP('Форма 1'!$G918,'Предельники 2022'!$B$4:$X$28,'Форма 1'!AC$7),2),"")</f>
        <v/>
      </c>
      <c r="I918" s="30">
        <f>IF(ISNUMBER('Форма 1'!AD918),ROUND('Форма 1'!$I918*VLOOKUP('Форма 1'!$G918,'Предельники 2022'!$B$4:$X$28,'Форма 1'!AD$7),2),"")</f>
        <v>1048348.43</v>
      </c>
      <c r="J918" s="30">
        <f>IF(ISNUMBER('Форма 1'!AE918),ROUND('Форма 1'!$I918*VLOOKUP('Форма 1'!$G918,'Предельники 2022'!$B$4:$X$28,'Форма 1'!AE$7),2),"")</f>
        <v>580018.6</v>
      </c>
      <c r="K918" s="30" t="str">
        <f>IF(ISNUMBER('Форма 1'!AF918),ROUND('Форма 1'!$I918*VLOOKUP('Форма 1'!$G918,'Предельники 2022'!$B$4:$X$28,'Форма 1'!AF$7),2),"")</f>
        <v/>
      </c>
      <c r="L918" s="31" t="str">
        <f>IF(ISBLANK('Форма 1'!AG918),"",'Форма 1'!AG918)</f>
        <v/>
      </c>
      <c r="M918" s="32" t="str">
        <f>IF(ISBLANK('Форма 1'!AH918),"",'Форма 1'!AH918)</f>
        <v/>
      </c>
      <c r="N918" s="30" t="str">
        <f>IF(ISNUMBER('Форма 1'!AI918),ROUND('Форма 1'!$I918*VLOOKUP('Форма 1'!$G918,'Предельники 2022'!$B$4:$X$28,'Форма 1'!AI$7),2),"")</f>
        <v/>
      </c>
      <c r="O918" s="30" t="str">
        <f>IF(ISNUMBER('Форма 1'!AJ918),ROUND('Форма 1'!$I918*VLOOKUP('Форма 1'!$G918,'Предельники 2022'!$B$4:$X$28,'Форма 1'!AJ$7),2),"")</f>
        <v/>
      </c>
      <c r="P918" s="30" t="str">
        <f>IF(ISNUMBER('Форма 1'!AK918),ROUND('Форма 1'!$I918*VLOOKUP('Форма 1'!$G918,'Предельники 2022'!$B$4:$X$28,'Форма 1'!AK$7),2),"")</f>
        <v/>
      </c>
      <c r="Q918" s="30" t="str">
        <f>IF(ISNUMBER('Форма 1'!AL918),ROUND('Форма 1'!$I918*VLOOKUP('Форма 1'!$G918,'Предельники 2022'!$B$4:$X$28,'Форма 1'!AL$7),2),"")</f>
        <v/>
      </c>
      <c r="R918" s="30" t="str">
        <f>IF(ISNUMBER('Форма 1'!AM918),ROUND('Форма 1'!$I918*VLOOKUP('Форма 1'!$G918,'Предельники 2022'!$B$4:$X$28,'Форма 1'!AM$7),2),"")</f>
        <v/>
      </c>
      <c r="S918" s="93" t="str">
        <f t="shared" si="152"/>
        <v/>
      </c>
      <c r="T918" s="93" t="str">
        <f>IF(ISNUMBER('Форма 1'!AN918),INDEX('Предельники 2022'!$C$4:$X$28,MATCH('Форма 1'!$G918,'Предельники 2022'!$B$4:$B$28,0),MATCH(T$5,'Предельники 2022'!$C$3:$X$3,0)),"")</f>
        <v/>
      </c>
      <c r="U918" s="93" t="str">
        <f>IF(ISNUMBER('Форма 1'!AO918),INDEX('Предельники 2022'!$C$4:$X$28,MATCH('Форма 1'!$G918,'Предельники 2022'!$B$4:$B$28,0),MATCH(U$5,'Предельники 2022'!$C$3:$X$3,0)),"")</f>
        <v/>
      </c>
      <c r="V918" s="93" t="str">
        <f>IF(ISNUMBER('Форма 1'!AP918),INDEX('Предельники 2022'!$C$4:$X$28,MATCH('Форма 1'!$G918,'Предельники 2022'!$B$4:$B$28,0),MATCH(V$5,'Предельники 2022'!$C$3:$X$3,0)),"")</f>
        <v/>
      </c>
      <c r="W918" s="93" t="str">
        <f>IF(ISNUMBER('Форма 1'!AQ918),INDEX('Предельники 2022'!$C$4:$X$28,MATCH('Форма 1'!$G918,'Предельники 2022'!$B$4:$B$28,0),MATCH(W$5,'Предельники 2022'!$C$3:$X$3,0)),"")</f>
        <v/>
      </c>
      <c r="X918" s="30" t="str">
        <f>IF(ISNUMBER('Форма 1'!AR918),ROUND('Форма 1'!$I918*VLOOKUP('Форма 1'!$G918,'Предельники 2022'!$B$4:$X$28,'Форма 1'!AR$7),2),"")</f>
        <v/>
      </c>
      <c r="Y918" s="30" t="str">
        <f>IF(ISNUMBER('Форма 1'!AS918),ROUND('Форма 1'!$I918*VLOOKUP('Форма 1'!$G918,'Предельники 2022'!$B$4:$X$28,'Форма 1'!AS$7),2),"")</f>
        <v/>
      </c>
      <c r="Z918" s="30" t="str">
        <f>IF(ISNUMBER('Форма 1'!AT918),ROUND('Форма 1'!$I918*VLOOKUP('Форма 1'!$G918,'Предельники 2022'!$B$4:$X$28,'Форма 1'!AT$7),2),"")</f>
        <v/>
      </c>
      <c r="AA918" s="32"/>
      <c r="AB918" s="128">
        <f>'Форма 1'!T918</f>
        <v>46387</v>
      </c>
      <c r="AC918" s="130" t="str">
        <f>'Форма 1'!U918</f>
        <v>РО</v>
      </c>
    </row>
    <row r="919" spans="1:29" x14ac:dyDescent="0.25">
      <c r="A919" s="28">
        <f t="shared" si="151"/>
        <v>7</v>
      </c>
      <c r="B919" s="74" t="str">
        <f>IF(ISBLANK('Форма 1'!B919),"",'Форма 1'!B919)</f>
        <v>Краснокамский городской округ Пермского края</v>
      </c>
      <c r="C919" s="87" t="s">
        <v>1678</v>
      </c>
      <c r="D919" s="29">
        <f>IF(ISBLANK(C919),"Введите адрес",IF(C919='Форма 1'!C919,SUM(E919:K919,M919:S919,Форма2[[#This Row],[19]:[22]]),"Ошибка в адресе!"))</f>
        <v>12546317.280000001</v>
      </c>
      <c r="E919" s="30">
        <f>IF(ISNUMBER('Форма 1'!Z919),ROUND('Форма 1'!$I919*VLOOKUP('Форма 1'!$G919,'Предельники 2022'!$B$4:$X$28,'Форма 1'!Z$7),2),"")</f>
        <v>605203.87</v>
      </c>
      <c r="F919" s="30">
        <f>IF(ISNUMBER('Форма 1'!AA919),ROUND('Форма 1'!$I919*VLOOKUP('Форма 1'!$G919,'Предельники 2022'!$B$4:$X$28,'Форма 1'!AA$7),2),"")</f>
        <v>6867938.1100000003</v>
      </c>
      <c r="G919" s="30" t="str">
        <f>IF(ISNUMBER('Форма 1'!AB919),ROUND('Форма 1'!$I919*VLOOKUP('Форма 1'!$G919,'Предельники 2022'!$B$4:$X$28,'Форма 1'!AB$7),2),"")</f>
        <v/>
      </c>
      <c r="H919" s="30">
        <f>IF(ISNUMBER('Форма 1'!AC919),ROUND('Форма 1'!$I919*VLOOKUP('Форма 1'!$G919,'Предельники 2022'!$B$4:$X$28,'Форма 1'!AC$7),2),"")</f>
        <v>308897.46000000002</v>
      </c>
      <c r="I919" s="30" t="str">
        <f>IF(ISNUMBER('Форма 1'!AD919),ROUND('Форма 1'!$I919*VLOOKUP('Форма 1'!$G919,'Предельники 2022'!$B$4:$X$28,'Форма 1'!AD$7),2),"")</f>
        <v/>
      </c>
      <c r="J919" s="30" t="str">
        <f>IF(ISNUMBER('Форма 1'!AE919),ROUND('Форма 1'!$I919*VLOOKUP('Форма 1'!$G919,'Предельники 2022'!$B$4:$X$28,'Форма 1'!AE$7),2),"")</f>
        <v/>
      </c>
      <c r="K919" s="30" t="str">
        <f>IF(ISNUMBER('Форма 1'!AF919),ROUND('Форма 1'!$I919*VLOOKUP('Форма 1'!$G919,'Предельники 2022'!$B$4:$X$28,'Форма 1'!AF$7),2),"")</f>
        <v/>
      </c>
      <c r="L919" s="31" t="str">
        <f>IF(ISBLANK('Форма 1'!AG919),"",'Форма 1'!AG919)</f>
        <v/>
      </c>
      <c r="M919" s="32" t="str">
        <f>IF(ISBLANK('Форма 1'!AH919),"",'Форма 1'!AH919)</f>
        <v/>
      </c>
      <c r="N919" s="30" t="str">
        <f>IF(ISNUMBER('Форма 1'!AI919),ROUND('Форма 1'!$I919*VLOOKUP('Форма 1'!$G919,'Предельники 2022'!$B$4:$X$28,'Форма 1'!AI$7),2),"")</f>
        <v/>
      </c>
      <c r="O919" s="30">
        <f>IF(ISNUMBER('Форма 1'!AJ919),ROUND('Форма 1'!$I919*VLOOKUP('Форма 1'!$G919,'Предельники 2022'!$B$4:$X$28,'Форма 1'!AJ$7),2),"")</f>
        <v>4764277.84</v>
      </c>
      <c r="P919" s="30" t="str">
        <f>IF(ISNUMBER('Форма 1'!AK919),ROUND('Форма 1'!$I919*VLOOKUP('Форма 1'!$G919,'Предельники 2022'!$B$4:$X$28,'Форма 1'!AK$7),2),"")</f>
        <v/>
      </c>
      <c r="Q919" s="30" t="str">
        <f>IF(ISNUMBER('Форма 1'!AL919),ROUND('Форма 1'!$I919*VLOOKUP('Форма 1'!$G919,'Предельники 2022'!$B$4:$X$28,'Форма 1'!AL$7),2),"")</f>
        <v/>
      </c>
      <c r="R919" s="30" t="str">
        <f>IF(ISNUMBER('Форма 1'!AM919),ROUND('Форма 1'!$I919*VLOOKUP('Форма 1'!$G919,'Предельники 2022'!$B$4:$X$28,'Форма 1'!AM$7),2),"")</f>
        <v/>
      </c>
      <c r="S919" s="93" t="str">
        <f t="shared" si="152"/>
        <v/>
      </c>
      <c r="T919" s="93" t="str">
        <f>IF(ISNUMBER('Форма 1'!AN919),INDEX('Предельники 2022'!$C$4:$X$28,MATCH('Форма 1'!$G919,'Предельники 2022'!$B$4:$B$28,0),MATCH(T$5,'Предельники 2022'!$C$3:$X$3,0)),"")</f>
        <v/>
      </c>
      <c r="U919" s="93" t="str">
        <f>IF(ISNUMBER('Форма 1'!AO919),INDEX('Предельники 2022'!$C$4:$X$28,MATCH('Форма 1'!$G919,'Предельники 2022'!$B$4:$B$28,0),MATCH(U$5,'Предельники 2022'!$C$3:$X$3,0)),"")</f>
        <v/>
      </c>
      <c r="V919" s="93" t="str">
        <f>IF(ISNUMBER('Форма 1'!AP919),INDEX('Предельники 2022'!$C$4:$X$28,MATCH('Форма 1'!$G919,'Предельники 2022'!$B$4:$B$28,0),MATCH(V$5,'Предельники 2022'!$C$3:$X$3,0)),"")</f>
        <v/>
      </c>
      <c r="W919" s="93" t="str">
        <f>IF(ISNUMBER('Форма 1'!AQ919),INDEX('Предельники 2022'!$C$4:$X$28,MATCH('Форма 1'!$G919,'Предельники 2022'!$B$4:$B$28,0),MATCH(W$5,'Предельники 2022'!$C$3:$X$3,0)),"")</f>
        <v/>
      </c>
      <c r="X919" s="30" t="str">
        <f>IF(ISNUMBER('Форма 1'!AR919),ROUND('Форма 1'!$I919*VLOOKUP('Форма 1'!$G919,'Предельники 2022'!$B$4:$X$28,'Форма 1'!AR$7),2),"")</f>
        <v/>
      </c>
      <c r="Y919" s="30" t="str">
        <f>IF(ISNUMBER('Форма 1'!AS919),ROUND('Форма 1'!$I919*VLOOKUP('Форма 1'!$G919,'Предельники 2022'!$B$4:$X$28,'Форма 1'!AS$7),2),"")</f>
        <v/>
      </c>
      <c r="Z919" s="30" t="str">
        <f>IF(ISNUMBER('Форма 1'!AT919),ROUND('Форма 1'!$I919*VLOOKUP('Форма 1'!$G919,'Предельники 2022'!$B$4:$X$28,'Форма 1'!AT$7),2),"")</f>
        <v/>
      </c>
      <c r="AA919" s="32"/>
      <c r="AB919" s="128">
        <f>'Форма 1'!T919</f>
        <v>46387</v>
      </c>
      <c r="AC919" s="130" t="str">
        <f>'Форма 1'!U919</f>
        <v>РО</v>
      </c>
    </row>
    <row r="920" spans="1:29" x14ac:dyDescent="0.25">
      <c r="A920" s="28">
        <f t="shared" si="151"/>
        <v>8</v>
      </c>
      <c r="B920" s="74" t="str">
        <f>IF(ISBLANK('Форма 1'!B920),"",'Форма 1'!B920)</f>
        <v>Краснокамский городской округ Пермского края</v>
      </c>
      <c r="C920" s="87" t="s">
        <v>1679</v>
      </c>
      <c r="D920" s="29">
        <f>IF(ISBLANK(C920),"Введите адрес",IF(C920='Форма 1'!C920,SUM(E920:K920,M920:S920,Форма2[[#This Row],[19]:[22]]),"Ошибка в адресе!"))</f>
        <v>7051060.7300000004</v>
      </c>
      <c r="E920" s="30" t="str">
        <f>IF(ISNUMBER('Форма 1'!Z920),ROUND('Форма 1'!$I920*VLOOKUP('Форма 1'!$G920,'Предельники 2022'!$B$4:$X$28,'Форма 1'!Z$7),2),"")</f>
        <v/>
      </c>
      <c r="F920" s="30">
        <f>IF(ISNUMBER('Форма 1'!AA920),ROUND('Форма 1'!$I920*VLOOKUP('Форма 1'!$G920,'Предельники 2022'!$B$4:$X$28,'Форма 1'!AA$7),2),"")</f>
        <v>7051060.7300000004</v>
      </c>
      <c r="G920" s="30" t="str">
        <f>IF(ISNUMBER('Форма 1'!AB920),ROUND('Форма 1'!$I920*VLOOKUP('Форма 1'!$G920,'Предельники 2022'!$B$4:$X$28,'Форма 1'!AB$7),2),"")</f>
        <v/>
      </c>
      <c r="H920" s="30" t="str">
        <f>IF(ISNUMBER('Форма 1'!AC920),ROUND('Форма 1'!$I920*VLOOKUP('Форма 1'!$G920,'Предельники 2022'!$B$4:$X$28,'Форма 1'!AC$7),2),"")</f>
        <v/>
      </c>
      <c r="I920" s="30" t="str">
        <f>IF(ISNUMBER('Форма 1'!AD920),ROUND('Форма 1'!$I920*VLOOKUP('Форма 1'!$G920,'Предельники 2022'!$B$4:$X$28,'Форма 1'!AD$7),2),"")</f>
        <v/>
      </c>
      <c r="J920" s="30" t="str">
        <f>IF(ISNUMBER('Форма 1'!AE920),ROUND('Форма 1'!$I920*VLOOKUP('Форма 1'!$G920,'Предельники 2022'!$B$4:$X$28,'Форма 1'!AE$7),2),"")</f>
        <v/>
      </c>
      <c r="K920" s="30" t="str">
        <f>IF(ISNUMBER('Форма 1'!AF920),ROUND('Форма 1'!$I920*VLOOKUP('Форма 1'!$G920,'Предельники 2022'!$B$4:$X$28,'Форма 1'!AF$7),2),"")</f>
        <v/>
      </c>
      <c r="L920" s="31" t="str">
        <f>IF(ISBLANK('Форма 1'!AG920),"",'Форма 1'!AG920)</f>
        <v/>
      </c>
      <c r="M920" s="32" t="str">
        <f>IF(ISBLANK('Форма 1'!AH920),"",'Форма 1'!AH920)</f>
        <v/>
      </c>
      <c r="N920" s="30" t="str">
        <f>IF(ISNUMBER('Форма 1'!AI920),ROUND('Форма 1'!$I920*VLOOKUP('Форма 1'!$G920,'Предельники 2022'!$B$4:$X$28,'Форма 1'!AI$7),2),"")</f>
        <v/>
      </c>
      <c r="O920" s="30" t="str">
        <f>IF(ISNUMBER('Форма 1'!AJ920),ROUND('Форма 1'!$I920*VLOOKUP('Форма 1'!$G920,'Предельники 2022'!$B$4:$X$28,'Форма 1'!AJ$7),2),"")</f>
        <v/>
      </c>
      <c r="P920" s="30" t="str">
        <f>IF(ISNUMBER('Форма 1'!AK920),ROUND('Форма 1'!$I920*VLOOKUP('Форма 1'!$G920,'Предельники 2022'!$B$4:$X$28,'Форма 1'!AK$7),2),"")</f>
        <v/>
      </c>
      <c r="Q920" s="30" t="str">
        <f>IF(ISNUMBER('Форма 1'!AL920),ROUND('Форма 1'!$I920*VLOOKUP('Форма 1'!$G920,'Предельники 2022'!$B$4:$X$28,'Форма 1'!AL$7),2),"")</f>
        <v/>
      </c>
      <c r="R920" s="30" t="str">
        <f>IF(ISNUMBER('Форма 1'!AM920),ROUND('Форма 1'!$I920*VLOOKUP('Форма 1'!$G920,'Предельники 2022'!$B$4:$X$28,'Форма 1'!AM$7),2),"")</f>
        <v/>
      </c>
      <c r="S920" s="93" t="str">
        <f t="shared" si="152"/>
        <v/>
      </c>
      <c r="T920" s="93" t="str">
        <f>IF(ISNUMBER('Форма 1'!AN920),INDEX('Предельники 2022'!$C$4:$X$28,MATCH('Форма 1'!$G920,'Предельники 2022'!$B$4:$B$28,0),MATCH(T$5,'Предельники 2022'!$C$3:$X$3,0)),"")</f>
        <v/>
      </c>
      <c r="U920" s="93" t="str">
        <f>IF(ISNUMBER('Форма 1'!AO920),INDEX('Предельники 2022'!$C$4:$X$28,MATCH('Форма 1'!$G920,'Предельники 2022'!$B$4:$B$28,0),MATCH(U$5,'Предельники 2022'!$C$3:$X$3,0)),"")</f>
        <v/>
      </c>
      <c r="V920" s="93" t="str">
        <f>IF(ISNUMBER('Форма 1'!AP920),INDEX('Предельники 2022'!$C$4:$X$28,MATCH('Форма 1'!$G920,'Предельники 2022'!$B$4:$B$28,0),MATCH(V$5,'Предельники 2022'!$C$3:$X$3,0)),"")</f>
        <v/>
      </c>
      <c r="W920" s="93" t="str">
        <f>IF(ISNUMBER('Форма 1'!AQ920),INDEX('Предельники 2022'!$C$4:$X$28,MATCH('Форма 1'!$G920,'Предельники 2022'!$B$4:$B$28,0),MATCH(W$5,'Предельники 2022'!$C$3:$X$3,0)),"")</f>
        <v/>
      </c>
      <c r="X920" s="30" t="str">
        <f>IF(ISNUMBER('Форма 1'!AR920),ROUND('Форма 1'!$I920*VLOOKUP('Форма 1'!$G920,'Предельники 2022'!$B$4:$X$28,'Форма 1'!AR$7),2),"")</f>
        <v/>
      </c>
      <c r="Y920" s="30" t="str">
        <f>IF(ISNUMBER('Форма 1'!AS920),ROUND('Форма 1'!$I920*VLOOKUP('Форма 1'!$G920,'Предельники 2022'!$B$4:$X$28,'Форма 1'!AS$7),2),"")</f>
        <v/>
      </c>
      <c r="Z920" s="30" t="str">
        <f>IF(ISNUMBER('Форма 1'!AT920),ROUND('Форма 1'!$I920*VLOOKUP('Форма 1'!$G920,'Предельники 2022'!$B$4:$X$28,'Форма 1'!AT$7),2),"")</f>
        <v/>
      </c>
      <c r="AA920" s="32"/>
      <c r="AB920" s="128">
        <f>'Форма 1'!T920</f>
        <v>46387</v>
      </c>
      <c r="AC920" s="130" t="str">
        <f>'Форма 1'!U920</f>
        <v>РО</v>
      </c>
    </row>
    <row r="921" spans="1:29" x14ac:dyDescent="0.25">
      <c r="A921" s="28">
        <f t="shared" si="151"/>
        <v>9</v>
      </c>
      <c r="B921" s="74" t="str">
        <f>IF(ISBLANK('Форма 1'!B921),"",'Форма 1'!B921)</f>
        <v>Краснокамский городской округ Пермского края</v>
      </c>
      <c r="C921" s="87" t="s">
        <v>1680</v>
      </c>
      <c r="D921" s="29">
        <f>IF(ISBLANK(C921),"Введите адрес",IF(C921='Форма 1'!C921,SUM(E921:K921,M921:S921,Форма2[[#This Row],[19]:[22]]),"Ошибка в адресе!"))</f>
        <v>9120213.0499999989</v>
      </c>
      <c r="E921" s="30">
        <f>IF(ISNUMBER('Форма 1'!Z921),ROUND('Форма 1'!$I921*VLOOKUP('Форма 1'!$G921,'Предельники 2022'!$B$4:$X$28,'Форма 1'!Z$7),2),"")</f>
        <v>595951.12</v>
      </c>
      <c r="F921" s="30">
        <f>IF(ISNUMBER('Форма 1'!AA921),ROUND('Форма 1'!$I921*VLOOKUP('Форма 1'!$G921,'Предельники 2022'!$B$4:$X$28,'Форма 1'!AA$7),2),"")</f>
        <v>6762936.6100000003</v>
      </c>
      <c r="G921" s="30" t="str">
        <f>IF(ISNUMBER('Форма 1'!AB921),ROUND('Форма 1'!$I921*VLOOKUP('Форма 1'!$G921,'Предельники 2022'!$B$4:$X$28,'Форма 1'!AB$7),2),"")</f>
        <v/>
      </c>
      <c r="H921" s="30">
        <f>IF(ISNUMBER('Форма 1'!AC921),ROUND('Форма 1'!$I921*VLOOKUP('Форма 1'!$G921,'Предельники 2022'!$B$4:$X$28,'Форма 1'!AC$7),2),"")</f>
        <v>304174.83</v>
      </c>
      <c r="I921" s="30">
        <f>IF(ISNUMBER('Форма 1'!AD921),ROUND('Форма 1'!$I921*VLOOKUP('Форма 1'!$G921,'Предельники 2022'!$B$4:$X$28,'Форма 1'!AD$7),2),"")</f>
        <v>938118.62</v>
      </c>
      <c r="J921" s="30">
        <f>IF(ISNUMBER('Форма 1'!AE921),ROUND('Форма 1'!$I921*VLOOKUP('Форма 1'!$G921,'Предельники 2022'!$B$4:$X$28,'Форма 1'!AE$7),2),"")</f>
        <v>519031.87</v>
      </c>
      <c r="K921" s="30" t="str">
        <f>IF(ISNUMBER('Форма 1'!AF921),ROUND('Форма 1'!$I921*VLOOKUP('Форма 1'!$G921,'Предельники 2022'!$B$4:$X$28,'Форма 1'!AF$7),2),"")</f>
        <v/>
      </c>
      <c r="L921" s="31" t="str">
        <f>IF(ISBLANK('Форма 1'!AG921),"",'Форма 1'!AG921)</f>
        <v/>
      </c>
      <c r="M921" s="32" t="str">
        <f>IF(ISBLANK('Форма 1'!AH921),"",'Форма 1'!AH921)</f>
        <v/>
      </c>
      <c r="N921" s="30" t="str">
        <f>IF(ISNUMBER('Форма 1'!AI921),ROUND('Форма 1'!$I921*VLOOKUP('Форма 1'!$G921,'Предельники 2022'!$B$4:$X$28,'Форма 1'!AI$7),2),"")</f>
        <v/>
      </c>
      <c r="O921" s="30" t="str">
        <f>IF(ISNUMBER('Форма 1'!AJ921),ROUND('Форма 1'!$I921*VLOOKUP('Форма 1'!$G921,'Предельники 2022'!$B$4:$X$28,'Форма 1'!AJ$7),2),"")</f>
        <v/>
      </c>
      <c r="P921" s="30" t="str">
        <f>IF(ISNUMBER('Форма 1'!AK921),ROUND('Форма 1'!$I921*VLOOKUP('Форма 1'!$G921,'Предельники 2022'!$B$4:$X$28,'Форма 1'!AK$7),2),"")</f>
        <v/>
      </c>
      <c r="Q921" s="30" t="str">
        <f>IF(ISNUMBER('Форма 1'!AL921),ROUND('Форма 1'!$I921*VLOOKUP('Форма 1'!$G921,'Предельники 2022'!$B$4:$X$28,'Форма 1'!AL$7),2),"")</f>
        <v/>
      </c>
      <c r="R921" s="30" t="str">
        <f>IF(ISNUMBER('Форма 1'!AM921),ROUND('Форма 1'!$I921*VLOOKUP('Форма 1'!$G921,'Предельники 2022'!$B$4:$X$28,'Форма 1'!AM$7),2),"")</f>
        <v/>
      </c>
      <c r="S921" s="93" t="str">
        <f t="shared" si="152"/>
        <v/>
      </c>
      <c r="T921" s="93" t="str">
        <f>IF(ISNUMBER('Форма 1'!AN921),INDEX('Предельники 2022'!$C$4:$X$28,MATCH('Форма 1'!$G921,'Предельники 2022'!$B$4:$B$28,0),MATCH(T$5,'Предельники 2022'!$C$3:$X$3,0)),"")</f>
        <v/>
      </c>
      <c r="U921" s="93" t="str">
        <f>IF(ISNUMBER('Форма 1'!AO921),INDEX('Предельники 2022'!$C$4:$X$28,MATCH('Форма 1'!$G921,'Предельники 2022'!$B$4:$B$28,0),MATCH(U$5,'Предельники 2022'!$C$3:$X$3,0)),"")</f>
        <v/>
      </c>
      <c r="V921" s="93" t="str">
        <f>IF(ISNUMBER('Форма 1'!AP921),INDEX('Предельники 2022'!$C$4:$X$28,MATCH('Форма 1'!$G921,'Предельники 2022'!$B$4:$B$28,0),MATCH(V$5,'Предельники 2022'!$C$3:$X$3,0)),"")</f>
        <v/>
      </c>
      <c r="W921" s="93" t="str">
        <f>IF(ISNUMBER('Форма 1'!AQ921),INDEX('Предельники 2022'!$C$4:$X$28,MATCH('Форма 1'!$G921,'Предельники 2022'!$B$4:$B$28,0),MATCH(W$5,'Предельники 2022'!$C$3:$X$3,0)),"")</f>
        <v/>
      </c>
      <c r="X921" s="30" t="str">
        <f>IF(ISNUMBER('Форма 1'!AR921),ROUND('Форма 1'!$I921*VLOOKUP('Форма 1'!$G921,'Предельники 2022'!$B$4:$X$28,'Форма 1'!AR$7),2),"")</f>
        <v/>
      </c>
      <c r="Y921" s="30" t="str">
        <f>IF(ISNUMBER('Форма 1'!AS921),ROUND('Форма 1'!$I921*VLOOKUP('Форма 1'!$G921,'Предельники 2022'!$B$4:$X$28,'Форма 1'!AS$7),2),"")</f>
        <v/>
      </c>
      <c r="Z921" s="30" t="str">
        <f>IF(ISNUMBER('Форма 1'!AT921),ROUND('Форма 1'!$I921*VLOOKUP('Форма 1'!$G921,'Предельники 2022'!$B$4:$X$28,'Форма 1'!AT$7),2),"")</f>
        <v/>
      </c>
      <c r="AA921" s="32"/>
      <c r="AB921" s="128">
        <f>'Форма 1'!T921</f>
        <v>46387</v>
      </c>
      <c r="AC921" s="130" t="str">
        <f>'Форма 1'!U921</f>
        <v>РО</v>
      </c>
    </row>
    <row r="922" spans="1:29" x14ac:dyDescent="0.25">
      <c r="A922" s="28">
        <f t="shared" si="151"/>
        <v>10</v>
      </c>
      <c r="B922" s="74" t="str">
        <f>IF(ISBLANK('Форма 1'!B922),"",'Форма 1'!B922)</f>
        <v>Краснокамский городской округ Пермского края</v>
      </c>
      <c r="C922" s="87" t="s">
        <v>1681</v>
      </c>
      <c r="D922" s="29">
        <f>IF(ISBLANK(C922),"Введите адрес",IF(C922='Форма 1'!C922,SUM(E922:K922,M922:S922,Форма2[[#This Row],[19]:[22]]),"Ошибка в адресе!"))</f>
        <v>578471.36</v>
      </c>
      <c r="E922" s="30" t="str">
        <f>IF(ISNUMBER('Форма 1'!Z922),ROUND('Форма 1'!$I922*VLOOKUP('Форма 1'!$G922,'Предельники 2022'!$B$4:$X$28,'Форма 1'!Z$7),2),"")</f>
        <v/>
      </c>
      <c r="F922" s="30" t="str">
        <f>IF(ISNUMBER('Форма 1'!AA922),ROUND('Форма 1'!$I922*VLOOKUP('Форма 1'!$G922,'Предельники 2022'!$B$4:$X$28,'Форма 1'!AA$7),2),"")</f>
        <v/>
      </c>
      <c r="G922" s="30" t="str">
        <f>IF(ISNUMBER('Форма 1'!AB922),ROUND('Форма 1'!$I922*VLOOKUP('Форма 1'!$G922,'Предельники 2022'!$B$4:$X$28,'Форма 1'!AB$7),2),"")</f>
        <v/>
      </c>
      <c r="H922" s="30" t="str">
        <f>IF(ISNUMBER('Форма 1'!AC922),ROUND('Форма 1'!$I922*VLOOKUP('Форма 1'!$G922,'Предельники 2022'!$B$4:$X$28,'Форма 1'!AC$7),2),"")</f>
        <v/>
      </c>
      <c r="I922" s="30" t="str">
        <f>IF(ISNUMBER('Форма 1'!AD922),ROUND('Форма 1'!$I922*VLOOKUP('Форма 1'!$G922,'Предельники 2022'!$B$4:$X$28,'Форма 1'!AD$7),2),"")</f>
        <v/>
      </c>
      <c r="J922" s="30">
        <f>IF(ISNUMBER('Форма 1'!AE922),ROUND('Форма 1'!$I922*VLOOKUP('Форма 1'!$G922,'Предельники 2022'!$B$4:$X$28,'Форма 1'!AE$7),2),"")</f>
        <v>578471.36</v>
      </c>
      <c r="K922" s="30" t="str">
        <f>IF(ISNUMBER('Форма 1'!AF922),ROUND('Форма 1'!$I922*VLOOKUP('Форма 1'!$G922,'Предельники 2022'!$B$4:$X$28,'Форма 1'!AF$7),2),"")</f>
        <v/>
      </c>
      <c r="L922" s="31" t="str">
        <f>IF(ISBLANK('Форма 1'!AG922),"",'Форма 1'!AG922)</f>
        <v/>
      </c>
      <c r="M922" s="32" t="str">
        <f>IF(ISBLANK('Форма 1'!AH922),"",'Форма 1'!AH922)</f>
        <v/>
      </c>
      <c r="N922" s="30" t="str">
        <f>IF(ISNUMBER('Форма 1'!AI922),ROUND('Форма 1'!$I922*VLOOKUP('Форма 1'!$G922,'Предельники 2022'!$B$4:$X$28,'Форма 1'!AI$7),2),"")</f>
        <v/>
      </c>
      <c r="O922" s="30" t="str">
        <f>IF(ISNUMBER('Форма 1'!AJ922),ROUND('Форма 1'!$I922*VLOOKUP('Форма 1'!$G922,'Предельники 2022'!$B$4:$X$28,'Форма 1'!AJ$7),2),"")</f>
        <v/>
      </c>
      <c r="P922" s="30" t="str">
        <f>IF(ISNUMBER('Форма 1'!AK922),ROUND('Форма 1'!$I922*VLOOKUP('Форма 1'!$G922,'Предельники 2022'!$B$4:$X$28,'Форма 1'!AK$7),2),"")</f>
        <v/>
      </c>
      <c r="Q922" s="30" t="str">
        <f>IF(ISNUMBER('Форма 1'!AL922),ROUND('Форма 1'!$I922*VLOOKUP('Форма 1'!$G922,'Предельники 2022'!$B$4:$X$28,'Форма 1'!AL$7),2),"")</f>
        <v/>
      </c>
      <c r="R922" s="30" t="str">
        <f>IF(ISNUMBER('Форма 1'!AM922),ROUND('Форма 1'!$I922*VLOOKUP('Форма 1'!$G922,'Предельники 2022'!$B$4:$X$28,'Форма 1'!AM$7),2),"")</f>
        <v/>
      </c>
      <c r="S922" s="93" t="str">
        <f t="shared" si="152"/>
        <v/>
      </c>
      <c r="T922" s="93" t="str">
        <f>IF(ISNUMBER('Форма 1'!AN922),INDEX('Предельники 2022'!$C$4:$X$28,MATCH('Форма 1'!$G922,'Предельники 2022'!$B$4:$B$28,0),MATCH(T$5,'Предельники 2022'!$C$3:$X$3,0)),"")</f>
        <v/>
      </c>
      <c r="U922" s="93" t="str">
        <f>IF(ISNUMBER('Форма 1'!AO922),INDEX('Предельники 2022'!$C$4:$X$28,MATCH('Форма 1'!$G922,'Предельники 2022'!$B$4:$B$28,0),MATCH(U$5,'Предельники 2022'!$C$3:$X$3,0)),"")</f>
        <v/>
      </c>
      <c r="V922" s="93" t="str">
        <f>IF(ISNUMBER('Форма 1'!AP922),INDEX('Предельники 2022'!$C$4:$X$28,MATCH('Форма 1'!$G922,'Предельники 2022'!$B$4:$B$28,0),MATCH(V$5,'Предельники 2022'!$C$3:$X$3,0)),"")</f>
        <v/>
      </c>
      <c r="W922" s="93" t="str">
        <f>IF(ISNUMBER('Форма 1'!AQ922),INDEX('Предельники 2022'!$C$4:$X$28,MATCH('Форма 1'!$G922,'Предельники 2022'!$B$4:$B$28,0),MATCH(W$5,'Предельники 2022'!$C$3:$X$3,0)),"")</f>
        <v/>
      </c>
      <c r="X922" s="30" t="str">
        <f>IF(ISNUMBER('Форма 1'!AR922),ROUND('Форма 1'!$I922*VLOOKUP('Форма 1'!$G922,'Предельники 2022'!$B$4:$X$28,'Форма 1'!AR$7),2),"")</f>
        <v/>
      </c>
      <c r="Y922" s="30" t="str">
        <f>IF(ISNUMBER('Форма 1'!AS922),ROUND('Форма 1'!$I922*VLOOKUP('Форма 1'!$G922,'Предельники 2022'!$B$4:$X$28,'Форма 1'!AS$7),2),"")</f>
        <v/>
      </c>
      <c r="Z922" s="30" t="str">
        <f>IF(ISNUMBER('Форма 1'!AT922),ROUND('Форма 1'!$I922*VLOOKUP('Форма 1'!$G922,'Предельники 2022'!$B$4:$X$28,'Форма 1'!AT$7),2),"")</f>
        <v/>
      </c>
      <c r="AA922" s="32"/>
      <c r="AB922" s="128">
        <f>'Форма 1'!T922</f>
        <v>46387</v>
      </c>
      <c r="AC922" s="130" t="str">
        <f>'Форма 1'!U922</f>
        <v>РО</v>
      </c>
    </row>
    <row r="923" spans="1:29" x14ac:dyDescent="0.25">
      <c r="A923" s="28">
        <f t="shared" si="151"/>
        <v>11</v>
      </c>
      <c r="B923" s="74" t="str">
        <f>IF(ISBLANK('Форма 1'!B923),"",'Форма 1'!B923)</f>
        <v>Краснокамский городской округ Пермского края</v>
      </c>
      <c r="C923" s="87" t="s">
        <v>728</v>
      </c>
      <c r="D923" s="29">
        <f>IF(ISBLANK(C923),"Введите адрес",IF(C923='Форма 1'!C923,SUM(E923:K923,M923:S923,Форма2[[#This Row],[19]:[22]]),"Ошибка в адресе!"))</f>
        <v>6968293.0499999998</v>
      </c>
      <c r="E923" s="30" t="str">
        <f>IF(ISNUMBER('Форма 1'!Z923),ROUND('Форма 1'!$I923*VLOOKUP('Форма 1'!$G923,'Предельники 2022'!$B$4:$X$28,'Форма 1'!Z$7),2),"")</f>
        <v/>
      </c>
      <c r="F923" s="30" t="str">
        <f>IF(ISNUMBER('Форма 1'!AA923),ROUND('Форма 1'!$I923*VLOOKUP('Форма 1'!$G923,'Предельники 2022'!$B$4:$X$28,'Форма 1'!AA$7),2),"")</f>
        <v/>
      </c>
      <c r="G923" s="30" t="str">
        <f>IF(ISNUMBER('Форма 1'!AB923),ROUND('Форма 1'!$I923*VLOOKUP('Форма 1'!$G923,'Предельники 2022'!$B$4:$X$28,'Форма 1'!AB$7),2),"")</f>
        <v/>
      </c>
      <c r="H923" s="30" t="str">
        <f>IF(ISNUMBER('Форма 1'!AC923),ROUND('Форма 1'!$I923*VLOOKUP('Форма 1'!$G923,'Предельники 2022'!$B$4:$X$28,'Форма 1'!AC$7),2),"")</f>
        <v/>
      </c>
      <c r="I923" s="30" t="str">
        <f>IF(ISNUMBER('Форма 1'!AD923),ROUND('Форма 1'!$I923*VLOOKUP('Форма 1'!$G923,'Предельники 2022'!$B$4:$X$28,'Форма 1'!AD$7),2),"")</f>
        <v/>
      </c>
      <c r="J923" s="30" t="str">
        <f>IF(ISNUMBER('Форма 1'!AE923),ROUND('Форма 1'!$I923*VLOOKUP('Форма 1'!$G923,'Предельники 2022'!$B$4:$X$28,'Форма 1'!AE$7),2),"")</f>
        <v/>
      </c>
      <c r="K923" s="30" t="str">
        <f>IF(ISNUMBER('Форма 1'!AF923),ROUND('Форма 1'!$I923*VLOOKUP('Форма 1'!$G923,'Предельники 2022'!$B$4:$X$28,'Форма 1'!AF$7),2),"")</f>
        <v/>
      </c>
      <c r="L923" s="31" t="str">
        <f>IF(ISBLANK('Форма 1'!AG923),"",'Форма 1'!AG923)</f>
        <v/>
      </c>
      <c r="M923" s="32" t="str">
        <f>IF(ISBLANK('Форма 1'!AH923),"",'Форма 1'!AH923)</f>
        <v/>
      </c>
      <c r="N923" s="30">
        <f>IF(ISNUMBER('Форма 1'!AI923),ROUND('Форма 1'!$I923*VLOOKUP('Форма 1'!$G923,'Предельники 2022'!$B$4:$X$28,'Форма 1'!AI$7),2),"")</f>
        <v>6968293.0499999998</v>
      </c>
      <c r="O923" s="30" t="str">
        <f>IF(ISNUMBER('Форма 1'!AJ923),ROUND('Форма 1'!$I923*VLOOKUP('Форма 1'!$G923,'Предельники 2022'!$B$4:$X$28,'Форма 1'!AJ$7),2),"")</f>
        <v/>
      </c>
      <c r="P923" s="30" t="str">
        <f>IF(ISNUMBER('Форма 1'!AK923),ROUND('Форма 1'!$I923*VLOOKUP('Форма 1'!$G923,'Предельники 2022'!$B$4:$X$28,'Форма 1'!AK$7),2),"")</f>
        <v/>
      </c>
      <c r="Q923" s="30" t="str">
        <f>IF(ISNUMBER('Форма 1'!AL923),ROUND('Форма 1'!$I923*VLOOKUP('Форма 1'!$G923,'Предельники 2022'!$B$4:$X$28,'Форма 1'!AL$7),2),"")</f>
        <v/>
      </c>
      <c r="R923" s="30" t="str">
        <f>IF(ISNUMBER('Форма 1'!AM923),ROUND('Форма 1'!$I923*VLOOKUP('Форма 1'!$G923,'Предельники 2022'!$B$4:$X$28,'Форма 1'!AM$7),2),"")</f>
        <v/>
      </c>
      <c r="S923" s="93" t="str">
        <f t="shared" si="152"/>
        <v/>
      </c>
      <c r="T923" s="93" t="str">
        <f>IF(ISNUMBER('Форма 1'!AN923),INDEX('Предельники 2022'!$C$4:$X$28,MATCH('Форма 1'!$G923,'Предельники 2022'!$B$4:$B$28,0),MATCH(T$5,'Предельники 2022'!$C$3:$X$3,0)),"")</f>
        <v/>
      </c>
      <c r="U923" s="93" t="str">
        <f>IF(ISNUMBER('Форма 1'!AO923),INDEX('Предельники 2022'!$C$4:$X$28,MATCH('Форма 1'!$G923,'Предельники 2022'!$B$4:$B$28,0),MATCH(U$5,'Предельники 2022'!$C$3:$X$3,0)),"")</f>
        <v/>
      </c>
      <c r="V923" s="93" t="str">
        <f>IF(ISNUMBER('Форма 1'!AP923),INDEX('Предельники 2022'!$C$4:$X$28,MATCH('Форма 1'!$G923,'Предельники 2022'!$B$4:$B$28,0),MATCH(V$5,'Предельники 2022'!$C$3:$X$3,0)),"")</f>
        <v/>
      </c>
      <c r="W923" s="93" t="str">
        <f>IF(ISNUMBER('Форма 1'!AQ923),INDEX('Предельники 2022'!$C$4:$X$28,MATCH('Форма 1'!$G923,'Предельники 2022'!$B$4:$B$28,0),MATCH(W$5,'Предельники 2022'!$C$3:$X$3,0)),"")</f>
        <v/>
      </c>
      <c r="X923" s="30" t="str">
        <f>IF(ISNUMBER('Форма 1'!AR923),ROUND('Форма 1'!$I923*VLOOKUP('Форма 1'!$G923,'Предельники 2022'!$B$4:$X$28,'Форма 1'!AR$7),2),"")</f>
        <v/>
      </c>
      <c r="Y923" s="30" t="str">
        <f>IF(ISNUMBER('Форма 1'!AS923),ROUND('Форма 1'!$I923*VLOOKUP('Форма 1'!$G923,'Предельники 2022'!$B$4:$X$28,'Форма 1'!AS$7),2),"")</f>
        <v/>
      </c>
      <c r="Z923" s="30" t="str">
        <f>IF(ISNUMBER('Форма 1'!AT923),ROUND('Форма 1'!$I923*VLOOKUP('Форма 1'!$G923,'Предельники 2022'!$B$4:$X$28,'Форма 1'!AT$7),2),"")</f>
        <v/>
      </c>
      <c r="AA923" s="32"/>
      <c r="AB923" s="128">
        <f>'Форма 1'!T923</f>
        <v>46387</v>
      </c>
      <c r="AC923" s="130" t="str">
        <f>'Форма 1'!U923</f>
        <v>РО</v>
      </c>
    </row>
    <row r="924" spans="1:29" x14ac:dyDescent="0.25">
      <c r="A924" s="28">
        <f t="shared" si="151"/>
        <v>12</v>
      </c>
      <c r="B924" s="74" t="str">
        <f>IF(ISBLANK('Форма 1'!B924),"",'Форма 1'!B924)</f>
        <v>Краснокамский городской округ Пермского края</v>
      </c>
      <c r="C924" s="87" t="s">
        <v>683</v>
      </c>
      <c r="D924" s="29">
        <f>IF(ISBLANK(C924),"Введите адрес",IF(C924='Форма 1'!C924,SUM(E924:K924,M924:S924,Форма2[[#This Row],[19]:[22]]),"Ошибка в адресе!"))</f>
        <v>755402.36</v>
      </c>
      <c r="E924" s="30" t="str">
        <f>IF(ISNUMBER('Форма 1'!Z924),ROUND('Форма 1'!$I924*VLOOKUP('Форма 1'!$G924,'Предельники 2022'!$B$4:$X$28,'Форма 1'!Z$7),2),"")</f>
        <v/>
      </c>
      <c r="F924" s="30" t="str">
        <f>IF(ISNUMBER('Форма 1'!AA924),ROUND('Форма 1'!$I924*VLOOKUP('Форма 1'!$G924,'Предельники 2022'!$B$4:$X$28,'Форма 1'!AA$7),2),"")</f>
        <v/>
      </c>
      <c r="G924" s="30" t="str">
        <f>IF(ISNUMBER('Форма 1'!AB924),ROUND('Форма 1'!$I924*VLOOKUP('Форма 1'!$G924,'Предельники 2022'!$B$4:$X$28,'Форма 1'!AB$7),2),"")</f>
        <v/>
      </c>
      <c r="H924" s="30">
        <f>IF(ISNUMBER('Форма 1'!AC924),ROUND('Форма 1'!$I924*VLOOKUP('Форма 1'!$G924,'Предельники 2022'!$B$4:$X$28,'Форма 1'!AC$7),2),"")</f>
        <v>755402.36</v>
      </c>
      <c r="I924" s="30" t="str">
        <f>IF(ISNUMBER('Форма 1'!AD924),ROUND('Форма 1'!$I924*VLOOKUP('Форма 1'!$G924,'Предельники 2022'!$B$4:$X$28,'Форма 1'!AD$7),2),"")</f>
        <v/>
      </c>
      <c r="J924" s="30" t="str">
        <f>IF(ISNUMBER('Форма 1'!AE924),ROUND('Форма 1'!$I924*VLOOKUP('Форма 1'!$G924,'Предельники 2022'!$B$4:$X$28,'Форма 1'!AE$7),2),"")</f>
        <v/>
      </c>
      <c r="K924" s="30" t="str">
        <f>IF(ISNUMBER('Форма 1'!AF924),ROUND('Форма 1'!$I924*VLOOKUP('Форма 1'!$G924,'Предельники 2022'!$B$4:$X$28,'Форма 1'!AF$7),2),"")</f>
        <v/>
      </c>
      <c r="L924" s="31" t="str">
        <f>IF(ISBLANK('Форма 1'!AG924),"",'Форма 1'!AG924)</f>
        <v/>
      </c>
      <c r="M924" s="32" t="str">
        <f>IF(ISBLANK('Форма 1'!AH924),"",'Форма 1'!AH924)</f>
        <v/>
      </c>
      <c r="N924" s="30" t="str">
        <f>IF(ISNUMBER('Форма 1'!AI924),ROUND('Форма 1'!$I924*VLOOKUP('Форма 1'!$G924,'Предельники 2022'!$B$4:$X$28,'Форма 1'!AI$7),2),"")</f>
        <v/>
      </c>
      <c r="O924" s="30" t="str">
        <f>IF(ISNUMBER('Форма 1'!AJ924),ROUND('Форма 1'!$I924*VLOOKUP('Форма 1'!$G924,'Предельники 2022'!$B$4:$X$28,'Форма 1'!AJ$7),2),"")</f>
        <v/>
      </c>
      <c r="P924" s="30" t="str">
        <f>IF(ISNUMBER('Форма 1'!AK924),ROUND('Форма 1'!$I924*VLOOKUP('Форма 1'!$G924,'Предельники 2022'!$B$4:$X$28,'Форма 1'!AK$7),2),"")</f>
        <v/>
      </c>
      <c r="Q924" s="30" t="str">
        <f>IF(ISNUMBER('Форма 1'!AL924),ROUND('Форма 1'!$I924*VLOOKUP('Форма 1'!$G924,'Предельники 2022'!$B$4:$X$28,'Форма 1'!AL$7),2),"")</f>
        <v/>
      </c>
      <c r="R924" s="30" t="str">
        <f>IF(ISNUMBER('Форма 1'!AM924),ROUND('Форма 1'!$I924*VLOOKUP('Форма 1'!$G924,'Предельники 2022'!$B$4:$X$28,'Форма 1'!AM$7),2),"")</f>
        <v/>
      </c>
      <c r="S924" s="93" t="str">
        <f t="shared" si="152"/>
        <v/>
      </c>
      <c r="T924" s="93" t="str">
        <f>IF(ISNUMBER('Форма 1'!AN924),INDEX('Предельники 2022'!$C$4:$X$28,MATCH('Форма 1'!$G924,'Предельники 2022'!$B$4:$B$28,0),MATCH(T$5,'Предельники 2022'!$C$3:$X$3,0)),"")</f>
        <v/>
      </c>
      <c r="U924" s="93" t="str">
        <f>IF(ISNUMBER('Форма 1'!AO924),INDEX('Предельники 2022'!$C$4:$X$28,MATCH('Форма 1'!$G924,'Предельники 2022'!$B$4:$B$28,0),MATCH(U$5,'Предельники 2022'!$C$3:$X$3,0)),"")</f>
        <v/>
      </c>
      <c r="V924" s="93" t="str">
        <f>IF(ISNUMBER('Форма 1'!AP924),INDEX('Предельники 2022'!$C$4:$X$28,MATCH('Форма 1'!$G924,'Предельники 2022'!$B$4:$B$28,0),MATCH(V$5,'Предельники 2022'!$C$3:$X$3,0)),"")</f>
        <v/>
      </c>
      <c r="W924" s="93" t="str">
        <f>IF(ISNUMBER('Форма 1'!AQ924),INDEX('Предельники 2022'!$C$4:$X$28,MATCH('Форма 1'!$G924,'Предельники 2022'!$B$4:$B$28,0),MATCH(W$5,'Предельники 2022'!$C$3:$X$3,0)),"")</f>
        <v/>
      </c>
      <c r="X924" s="30" t="str">
        <f>IF(ISNUMBER('Форма 1'!AR924),ROUND('Форма 1'!$I924*VLOOKUP('Форма 1'!$G924,'Предельники 2022'!$B$4:$X$28,'Форма 1'!AR$7),2),"")</f>
        <v/>
      </c>
      <c r="Y924" s="30" t="str">
        <f>IF(ISNUMBER('Форма 1'!AS924),ROUND('Форма 1'!$I924*VLOOKUP('Форма 1'!$G924,'Предельники 2022'!$B$4:$X$28,'Форма 1'!AS$7),2),"")</f>
        <v/>
      </c>
      <c r="Z924" s="30" t="str">
        <f>IF(ISNUMBER('Форма 1'!AT924),ROUND('Форма 1'!$I924*VLOOKUP('Форма 1'!$G924,'Предельники 2022'!$B$4:$X$28,'Форма 1'!AT$7),2),"")</f>
        <v/>
      </c>
      <c r="AA924" s="32"/>
      <c r="AB924" s="128">
        <f>'Форма 1'!T924</f>
        <v>46387</v>
      </c>
      <c r="AC924" s="130" t="str">
        <f>'Форма 1'!U924</f>
        <v>СС</v>
      </c>
    </row>
    <row r="925" spans="1:29" x14ac:dyDescent="0.25">
      <c r="A925" s="28">
        <f t="shared" si="151"/>
        <v>13</v>
      </c>
      <c r="B925" s="74" t="str">
        <f>IF(ISBLANK('Форма 1'!B925),"",'Форма 1'!B925)</f>
        <v>Краснокамский городской округ Пермского края</v>
      </c>
      <c r="C925" s="87" t="s">
        <v>643</v>
      </c>
      <c r="D925" s="29">
        <f>IF(ISBLANK(C925),"Введите адрес",IF(C925='Форма 1'!C925,SUM(E925:K925,M925:S925,Форма2[[#This Row],[19]:[22]]),"Ошибка в адресе!"))</f>
        <v>3894364.71</v>
      </c>
      <c r="E925" s="30" t="str">
        <f>IF(ISNUMBER('Форма 1'!Z925),ROUND('Форма 1'!$I925*VLOOKUP('Форма 1'!$G925,'Предельники 2022'!$B$4:$X$28,'Форма 1'!Z$7),2),"")</f>
        <v/>
      </c>
      <c r="F925" s="30">
        <f>IF(ISNUMBER('Форма 1'!AA925),ROUND('Форма 1'!$I925*VLOOKUP('Форма 1'!$G925,'Предельники 2022'!$B$4:$X$28,'Форма 1'!AA$7),2),"")</f>
        <v>3471769.6000000001</v>
      </c>
      <c r="G925" s="30" t="str">
        <f>IF(ISNUMBER('Форма 1'!AB925),ROUND('Форма 1'!$I925*VLOOKUP('Форма 1'!$G925,'Предельники 2022'!$B$4:$X$28,'Форма 1'!AB$7),2),"")</f>
        <v/>
      </c>
      <c r="H925" s="30">
        <f>IF(ISNUMBER('Форма 1'!AC925),ROUND('Форма 1'!$I925*VLOOKUP('Форма 1'!$G925,'Предельники 2022'!$B$4:$X$28,'Форма 1'!AC$7),2),"")</f>
        <v>156148.87</v>
      </c>
      <c r="I925" s="30" t="str">
        <f>IF(ISNUMBER('Форма 1'!AD925),ROUND('Форма 1'!$I925*VLOOKUP('Форма 1'!$G925,'Предельники 2022'!$B$4:$X$28,'Форма 1'!AD$7),2),"")</f>
        <v/>
      </c>
      <c r="J925" s="30">
        <f>IF(ISNUMBER('Форма 1'!AE925),ROUND('Форма 1'!$I925*VLOOKUP('Форма 1'!$G925,'Предельники 2022'!$B$4:$X$28,'Форма 1'!AE$7),2),"")</f>
        <v>266446.24</v>
      </c>
      <c r="K925" s="30" t="str">
        <f>IF(ISNUMBER('Форма 1'!AF925),ROUND('Форма 1'!$I925*VLOOKUP('Форма 1'!$G925,'Предельники 2022'!$B$4:$X$28,'Форма 1'!AF$7),2),"")</f>
        <v/>
      </c>
      <c r="L925" s="31" t="str">
        <f>IF(ISBLANK('Форма 1'!AG925),"",'Форма 1'!AG925)</f>
        <v/>
      </c>
      <c r="M925" s="32" t="str">
        <f>IF(ISBLANK('Форма 1'!AH925),"",'Форма 1'!AH925)</f>
        <v/>
      </c>
      <c r="N925" s="30" t="str">
        <f>IF(ISNUMBER('Форма 1'!AI925),ROUND('Форма 1'!$I925*VLOOKUP('Форма 1'!$G925,'Предельники 2022'!$B$4:$X$28,'Форма 1'!AI$7),2),"")</f>
        <v/>
      </c>
      <c r="O925" s="30" t="str">
        <f>IF(ISNUMBER('Форма 1'!AJ925),ROUND('Форма 1'!$I925*VLOOKUP('Форма 1'!$G925,'Предельники 2022'!$B$4:$X$28,'Форма 1'!AJ$7),2),"")</f>
        <v/>
      </c>
      <c r="P925" s="30" t="str">
        <f>IF(ISNUMBER('Форма 1'!AK925),ROUND('Форма 1'!$I925*VLOOKUP('Форма 1'!$G925,'Предельники 2022'!$B$4:$X$28,'Форма 1'!AK$7),2),"")</f>
        <v/>
      </c>
      <c r="Q925" s="30" t="str">
        <f>IF(ISNUMBER('Форма 1'!AL925),ROUND('Форма 1'!$I925*VLOOKUP('Форма 1'!$G925,'Предельники 2022'!$B$4:$X$28,'Форма 1'!AL$7),2),"")</f>
        <v/>
      </c>
      <c r="R925" s="30" t="str">
        <f>IF(ISNUMBER('Форма 1'!AM925),ROUND('Форма 1'!$I925*VLOOKUP('Форма 1'!$G925,'Предельники 2022'!$B$4:$X$28,'Форма 1'!AM$7),2),"")</f>
        <v/>
      </c>
      <c r="S925" s="93" t="str">
        <f t="shared" si="152"/>
        <v/>
      </c>
      <c r="T925" s="93" t="str">
        <f>IF(ISNUMBER('Форма 1'!AN925),INDEX('Предельники 2022'!$C$4:$X$28,MATCH('Форма 1'!$G925,'Предельники 2022'!$B$4:$B$28,0),MATCH(T$5,'Предельники 2022'!$C$3:$X$3,0)),"")</f>
        <v/>
      </c>
      <c r="U925" s="93" t="str">
        <f>IF(ISNUMBER('Форма 1'!AO925),INDEX('Предельники 2022'!$C$4:$X$28,MATCH('Форма 1'!$G925,'Предельники 2022'!$B$4:$B$28,0),MATCH(U$5,'Предельники 2022'!$C$3:$X$3,0)),"")</f>
        <v/>
      </c>
      <c r="V925" s="93" t="str">
        <f>IF(ISNUMBER('Форма 1'!AP925),INDEX('Предельники 2022'!$C$4:$X$28,MATCH('Форма 1'!$G925,'Предельники 2022'!$B$4:$B$28,0),MATCH(V$5,'Предельники 2022'!$C$3:$X$3,0)),"")</f>
        <v/>
      </c>
      <c r="W925" s="93" t="str">
        <f>IF(ISNUMBER('Форма 1'!AQ925),INDEX('Предельники 2022'!$C$4:$X$28,MATCH('Форма 1'!$G925,'Предельники 2022'!$B$4:$B$28,0),MATCH(W$5,'Предельники 2022'!$C$3:$X$3,0)),"")</f>
        <v/>
      </c>
      <c r="X925" s="30" t="str">
        <f>IF(ISNUMBER('Форма 1'!AR925),ROUND('Форма 1'!$I925*VLOOKUP('Форма 1'!$G925,'Предельники 2022'!$B$4:$X$28,'Форма 1'!AR$7),2),"")</f>
        <v/>
      </c>
      <c r="Y925" s="30" t="str">
        <f>IF(ISNUMBER('Форма 1'!AS925),ROUND('Форма 1'!$I925*VLOOKUP('Форма 1'!$G925,'Предельники 2022'!$B$4:$X$28,'Форма 1'!AS$7),2),"")</f>
        <v/>
      </c>
      <c r="Z925" s="30" t="str">
        <f>IF(ISNUMBER('Форма 1'!AT925),ROUND('Форма 1'!$I925*VLOOKUP('Форма 1'!$G925,'Предельники 2022'!$B$4:$X$28,'Форма 1'!AT$7),2),"")</f>
        <v/>
      </c>
      <c r="AA925" s="32"/>
      <c r="AB925" s="128">
        <f>'Форма 1'!T925</f>
        <v>46387</v>
      </c>
      <c r="AC925" s="130" t="str">
        <f>'Форма 1'!U925</f>
        <v>СС</v>
      </c>
    </row>
    <row r="926" spans="1:29" x14ac:dyDescent="0.25">
      <c r="A926" s="28">
        <f t="shared" si="151"/>
        <v>14</v>
      </c>
      <c r="B926" s="74" t="str">
        <f>IF(ISBLANK('Форма 1'!B926),"",'Форма 1'!B926)</f>
        <v>Краснокамский городской округ Пермского края</v>
      </c>
      <c r="C926" s="87" t="s">
        <v>700</v>
      </c>
      <c r="D926" s="29">
        <f>IF(ISBLANK(C926),"Введите адрес",IF(C926='Форма 1'!C926,SUM(E926:K926,M926:S926,Форма2[[#This Row],[19]:[22]]),"Ошибка в адресе!"))</f>
        <v>6576896.2300000004</v>
      </c>
      <c r="E926" s="30" t="str">
        <f>IF(ISNUMBER('Форма 1'!Z926),ROUND('Форма 1'!$I926*VLOOKUP('Форма 1'!$G926,'Предельники 2022'!$B$4:$X$28,'Форма 1'!Z$7),2),"")</f>
        <v/>
      </c>
      <c r="F926" s="30" t="str">
        <f>IF(ISNUMBER('Форма 1'!AA926),ROUND('Форма 1'!$I926*VLOOKUP('Форма 1'!$G926,'Предельники 2022'!$B$4:$X$28,'Форма 1'!AA$7),2),"")</f>
        <v/>
      </c>
      <c r="G926" s="30" t="str">
        <f>IF(ISNUMBER('Форма 1'!AB926),ROUND('Форма 1'!$I926*VLOOKUP('Форма 1'!$G926,'Предельники 2022'!$B$4:$X$28,'Форма 1'!AB$7),2),"")</f>
        <v/>
      </c>
      <c r="H926" s="30" t="str">
        <f>IF(ISNUMBER('Форма 1'!AC926),ROUND('Форма 1'!$I926*VLOOKUP('Форма 1'!$G926,'Предельники 2022'!$B$4:$X$28,'Форма 1'!AC$7),2),"")</f>
        <v/>
      </c>
      <c r="I926" s="30" t="str">
        <f>IF(ISNUMBER('Форма 1'!AD926),ROUND('Форма 1'!$I926*VLOOKUP('Форма 1'!$G926,'Предельники 2022'!$B$4:$X$28,'Форма 1'!AD$7),2),"")</f>
        <v/>
      </c>
      <c r="J926" s="30">
        <f>IF(ISNUMBER('Форма 1'!AE926),ROUND('Форма 1'!$I926*VLOOKUP('Форма 1'!$G926,'Предельники 2022'!$B$4:$X$28,'Форма 1'!AE$7),2),"")</f>
        <v>603877.65</v>
      </c>
      <c r="K926" s="30" t="str">
        <f>IF(ISNUMBER('Форма 1'!AF926),ROUND('Форма 1'!$I926*VLOOKUP('Форма 1'!$G926,'Предельники 2022'!$B$4:$X$28,'Форма 1'!AF$7),2),"")</f>
        <v/>
      </c>
      <c r="L926" s="31" t="str">
        <f>IF(ISBLANK('Форма 1'!AG926),"",'Форма 1'!AG926)</f>
        <v/>
      </c>
      <c r="M926" s="32" t="str">
        <f>IF(ISBLANK('Форма 1'!AH926),"",'Форма 1'!AH926)</f>
        <v/>
      </c>
      <c r="N926" s="30">
        <f>IF(ISNUMBER('Форма 1'!AI926),ROUND('Форма 1'!$I926*VLOOKUP('Форма 1'!$G926,'Предельники 2022'!$B$4:$X$28,'Форма 1'!AI$7),2),"")</f>
        <v>5973018.5800000001</v>
      </c>
      <c r="O926" s="30" t="str">
        <f>IF(ISNUMBER('Форма 1'!AJ926),ROUND('Форма 1'!$I926*VLOOKUP('Форма 1'!$G926,'Предельники 2022'!$B$4:$X$28,'Форма 1'!AJ$7),2),"")</f>
        <v/>
      </c>
      <c r="P926" s="30" t="str">
        <f>IF(ISNUMBER('Форма 1'!AK926),ROUND('Форма 1'!$I926*VLOOKUP('Форма 1'!$G926,'Предельники 2022'!$B$4:$X$28,'Форма 1'!AK$7),2),"")</f>
        <v/>
      </c>
      <c r="Q926" s="30" t="str">
        <f>IF(ISNUMBER('Форма 1'!AL926),ROUND('Форма 1'!$I926*VLOOKUP('Форма 1'!$G926,'Предельники 2022'!$B$4:$X$28,'Форма 1'!AL$7),2),"")</f>
        <v/>
      </c>
      <c r="R926" s="30" t="str">
        <f>IF(ISNUMBER('Форма 1'!AM926),ROUND('Форма 1'!$I926*VLOOKUP('Форма 1'!$G926,'Предельники 2022'!$B$4:$X$28,'Форма 1'!AM$7),2),"")</f>
        <v/>
      </c>
      <c r="S926" s="93" t="str">
        <f t="shared" si="152"/>
        <v/>
      </c>
      <c r="T926" s="93" t="str">
        <f>IF(ISNUMBER('Форма 1'!AN926),INDEX('Предельники 2022'!$C$4:$X$28,MATCH('Форма 1'!$G926,'Предельники 2022'!$B$4:$B$28,0),MATCH(T$5,'Предельники 2022'!$C$3:$X$3,0)),"")</f>
        <v/>
      </c>
      <c r="U926" s="93" t="str">
        <f>IF(ISNUMBER('Форма 1'!AO926),INDEX('Предельники 2022'!$C$4:$X$28,MATCH('Форма 1'!$G926,'Предельники 2022'!$B$4:$B$28,0),MATCH(U$5,'Предельники 2022'!$C$3:$X$3,0)),"")</f>
        <v/>
      </c>
      <c r="V926" s="93" t="str">
        <f>IF(ISNUMBER('Форма 1'!AP926),INDEX('Предельники 2022'!$C$4:$X$28,MATCH('Форма 1'!$G926,'Предельники 2022'!$B$4:$B$28,0),MATCH(V$5,'Предельники 2022'!$C$3:$X$3,0)),"")</f>
        <v/>
      </c>
      <c r="W926" s="93" t="str">
        <f>IF(ISNUMBER('Форма 1'!AQ926),INDEX('Предельники 2022'!$C$4:$X$28,MATCH('Форма 1'!$G926,'Предельники 2022'!$B$4:$B$28,0),MATCH(W$5,'Предельники 2022'!$C$3:$X$3,0)),"")</f>
        <v/>
      </c>
      <c r="X926" s="30" t="str">
        <f>IF(ISNUMBER('Форма 1'!AR926),ROUND('Форма 1'!$I926*VLOOKUP('Форма 1'!$G926,'Предельники 2022'!$B$4:$X$28,'Форма 1'!AR$7),2),"")</f>
        <v/>
      </c>
      <c r="Y926" s="30" t="str">
        <f>IF(ISNUMBER('Форма 1'!AS926),ROUND('Форма 1'!$I926*VLOOKUP('Форма 1'!$G926,'Предельники 2022'!$B$4:$X$28,'Форма 1'!AS$7),2),"")</f>
        <v/>
      </c>
      <c r="Z926" s="30" t="str">
        <f>IF(ISNUMBER('Форма 1'!AT926),ROUND('Форма 1'!$I926*VLOOKUP('Форма 1'!$G926,'Предельники 2022'!$B$4:$X$28,'Форма 1'!AT$7),2),"")</f>
        <v/>
      </c>
      <c r="AA926" s="32"/>
      <c r="AB926" s="128">
        <f>'Форма 1'!T926</f>
        <v>46387</v>
      </c>
      <c r="AC926" s="130" t="str">
        <f>'Форма 1'!U926</f>
        <v>РО</v>
      </c>
    </row>
    <row r="927" spans="1:29" x14ac:dyDescent="0.25">
      <c r="A927" s="28">
        <f t="shared" si="151"/>
        <v>15</v>
      </c>
      <c r="B927" s="74" t="str">
        <f>IF(ISBLANK('Форма 1'!B927),"",'Форма 1'!B927)</f>
        <v>Краснокамский городской округ Пермского края</v>
      </c>
      <c r="C927" s="87" t="s">
        <v>17</v>
      </c>
      <c r="D927" s="29">
        <f>IF(ISBLANK(C927),"Введите адрес",IF(C927='Форма 1'!C927,SUM(E927:K927,M927:S927,Форма2[[#This Row],[19]:[22]]),"Ошибка в адресе!"))</f>
        <v>14227925.960000001</v>
      </c>
      <c r="E927" s="30" t="str">
        <f>IF(ISNUMBER('Форма 1'!Z927),ROUND('Форма 1'!$I927*VLOOKUP('Форма 1'!$G927,'Предельники 2022'!$B$4:$X$28,'Форма 1'!Z$7),2),"")</f>
        <v/>
      </c>
      <c r="F927" s="30">
        <f>IF(ISNUMBER('Форма 1'!AA927),ROUND('Форма 1'!$I927*VLOOKUP('Форма 1'!$G927,'Предельники 2022'!$B$4:$X$28,'Форма 1'!AA$7),2),"")</f>
        <v>11288081.26</v>
      </c>
      <c r="G927" s="30" t="str">
        <f>IF(ISNUMBER('Форма 1'!AB927),ROUND('Форма 1'!$I927*VLOOKUP('Форма 1'!$G927,'Предельники 2022'!$B$4:$X$28,'Форма 1'!AB$7),2),"")</f>
        <v/>
      </c>
      <c r="H927" s="30">
        <f>IF(ISNUMBER('Форма 1'!AC927),ROUND('Форма 1'!$I927*VLOOKUP('Форма 1'!$G927,'Предельники 2022'!$B$4:$X$28,'Форма 1'!AC$7),2),"")</f>
        <v>507701.08</v>
      </c>
      <c r="I927" s="30">
        <f>IF(ISNUMBER('Форма 1'!AD927),ROUND('Форма 1'!$I927*VLOOKUP('Форма 1'!$G927,'Предельники 2022'!$B$4:$X$28,'Форма 1'!AD$7),2),"")</f>
        <v>1565822.64</v>
      </c>
      <c r="J927" s="30">
        <f>IF(ISNUMBER('Форма 1'!AE927),ROUND('Форма 1'!$I927*VLOOKUP('Форма 1'!$G927,'Предельники 2022'!$B$4:$X$28,'Форма 1'!AE$7),2),"")</f>
        <v>866320.98</v>
      </c>
      <c r="K927" s="30" t="str">
        <f>IF(ISNUMBER('Форма 1'!AF927),ROUND('Форма 1'!$I927*VLOOKUP('Форма 1'!$G927,'Предельники 2022'!$B$4:$X$28,'Форма 1'!AF$7),2),"")</f>
        <v/>
      </c>
      <c r="L927" s="31" t="str">
        <f>IF(ISBLANK('Форма 1'!AG927),"",'Форма 1'!AG927)</f>
        <v/>
      </c>
      <c r="M927" s="32" t="str">
        <f>IF(ISBLANK('Форма 1'!AH927),"",'Форма 1'!AH927)</f>
        <v/>
      </c>
      <c r="N927" s="30" t="str">
        <f>IF(ISNUMBER('Форма 1'!AI927),ROUND('Форма 1'!$I927*VLOOKUP('Форма 1'!$G927,'Предельники 2022'!$B$4:$X$28,'Форма 1'!AI$7),2),"")</f>
        <v/>
      </c>
      <c r="O927" s="30" t="str">
        <f>IF(ISNUMBER('Форма 1'!AJ927),ROUND('Форма 1'!$I927*VLOOKUP('Форма 1'!$G927,'Предельники 2022'!$B$4:$X$28,'Форма 1'!AJ$7),2),"")</f>
        <v/>
      </c>
      <c r="P927" s="30" t="str">
        <f>IF(ISNUMBER('Форма 1'!AK927),ROUND('Форма 1'!$I927*VLOOKUP('Форма 1'!$G927,'Предельники 2022'!$B$4:$X$28,'Форма 1'!AK$7),2),"")</f>
        <v/>
      </c>
      <c r="Q927" s="30" t="str">
        <f>IF(ISNUMBER('Форма 1'!AL927),ROUND('Форма 1'!$I927*VLOOKUP('Форма 1'!$G927,'Предельники 2022'!$B$4:$X$28,'Форма 1'!AL$7),2),"")</f>
        <v/>
      </c>
      <c r="R927" s="30" t="str">
        <f>IF(ISNUMBER('Форма 1'!AM927),ROUND('Форма 1'!$I927*VLOOKUP('Форма 1'!$G927,'Предельники 2022'!$B$4:$X$28,'Форма 1'!AM$7),2),"")</f>
        <v/>
      </c>
      <c r="S927" s="93" t="str">
        <f t="shared" si="152"/>
        <v/>
      </c>
      <c r="T927" s="93" t="str">
        <f>IF(ISNUMBER('Форма 1'!AN927),INDEX('Предельники 2022'!$C$4:$X$28,MATCH('Форма 1'!$G927,'Предельники 2022'!$B$4:$B$28,0),MATCH(T$5,'Предельники 2022'!$C$3:$X$3,0)),"")</f>
        <v/>
      </c>
      <c r="U927" s="93" t="str">
        <f>IF(ISNUMBER('Форма 1'!AO927),INDEX('Предельники 2022'!$C$4:$X$28,MATCH('Форма 1'!$G927,'Предельники 2022'!$B$4:$B$28,0),MATCH(U$5,'Предельники 2022'!$C$3:$X$3,0)),"")</f>
        <v/>
      </c>
      <c r="V927" s="93" t="str">
        <f>IF(ISNUMBER('Форма 1'!AP927),INDEX('Предельники 2022'!$C$4:$X$28,MATCH('Форма 1'!$G927,'Предельники 2022'!$B$4:$B$28,0),MATCH(V$5,'Предельники 2022'!$C$3:$X$3,0)),"")</f>
        <v/>
      </c>
      <c r="W927" s="93" t="str">
        <f>IF(ISNUMBER('Форма 1'!AQ927),INDEX('Предельники 2022'!$C$4:$X$28,MATCH('Форма 1'!$G927,'Предельники 2022'!$B$4:$B$28,0),MATCH(W$5,'Предельники 2022'!$C$3:$X$3,0)),"")</f>
        <v/>
      </c>
      <c r="X927" s="30" t="str">
        <f>IF(ISNUMBER('Форма 1'!AR927),ROUND('Форма 1'!$I927*VLOOKUP('Форма 1'!$G927,'Предельники 2022'!$B$4:$X$28,'Форма 1'!AR$7),2),"")</f>
        <v/>
      </c>
      <c r="Y927" s="30" t="str">
        <f>IF(ISNUMBER('Форма 1'!AS927),ROUND('Форма 1'!$I927*VLOOKUP('Форма 1'!$G927,'Предельники 2022'!$B$4:$X$28,'Форма 1'!AS$7),2),"")</f>
        <v/>
      </c>
      <c r="Z927" s="30" t="str">
        <f>IF(ISNUMBER('Форма 1'!AT927),ROUND('Форма 1'!$I927*VLOOKUP('Форма 1'!$G927,'Предельники 2022'!$B$4:$X$28,'Форма 1'!AT$7),2),"")</f>
        <v/>
      </c>
      <c r="AA927" s="32"/>
      <c r="AB927" s="128">
        <f>'Форма 1'!T927</f>
        <v>46387</v>
      </c>
      <c r="AC927" s="130" t="str">
        <f>'Форма 1'!U927</f>
        <v>РО</v>
      </c>
    </row>
    <row r="928" spans="1:29" x14ac:dyDescent="0.25">
      <c r="A928" s="28">
        <f t="shared" si="151"/>
        <v>16</v>
      </c>
      <c r="B928" s="74" t="str">
        <f>IF(ISBLANK('Форма 1'!B928),"",'Форма 1'!B928)</f>
        <v>Краснокамский городской округ Пермского края</v>
      </c>
      <c r="C928" s="87" t="s">
        <v>729</v>
      </c>
      <c r="D928" s="29">
        <f>IF(ISBLANK(C928),"Введите адрес",IF(C928='Форма 1'!C928,SUM(E928:K928,M928:S928,Форма2[[#This Row],[19]:[22]]),"Ошибка в адресе!"))</f>
        <v>15252490.58</v>
      </c>
      <c r="E928" s="30" t="str">
        <f>IF(ISNUMBER('Форма 1'!Z928),ROUND('Форма 1'!$I928*VLOOKUP('Форма 1'!$G928,'Предельники 2022'!$B$4:$X$28,'Форма 1'!Z$7),2),"")</f>
        <v/>
      </c>
      <c r="F928" s="30" t="str">
        <f>IF(ISNUMBER('Форма 1'!AA928),ROUND('Форма 1'!$I928*VLOOKUP('Форма 1'!$G928,'Предельники 2022'!$B$4:$X$28,'Форма 1'!AA$7),2),"")</f>
        <v/>
      </c>
      <c r="G928" s="30" t="str">
        <f>IF(ISNUMBER('Форма 1'!AB928),ROUND('Форма 1'!$I928*VLOOKUP('Форма 1'!$G928,'Предельники 2022'!$B$4:$X$28,'Форма 1'!AB$7),2),"")</f>
        <v/>
      </c>
      <c r="H928" s="30" t="str">
        <f>IF(ISNUMBER('Форма 1'!AC928),ROUND('Форма 1'!$I928*VLOOKUP('Форма 1'!$G928,'Предельники 2022'!$B$4:$X$28,'Форма 1'!AC$7),2),"")</f>
        <v/>
      </c>
      <c r="I928" s="30" t="str">
        <f>IF(ISNUMBER('Форма 1'!AD928),ROUND('Форма 1'!$I928*VLOOKUP('Форма 1'!$G928,'Предельники 2022'!$B$4:$X$28,'Форма 1'!AD$7),2),"")</f>
        <v/>
      </c>
      <c r="J928" s="30" t="str">
        <f>IF(ISNUMBER('Форма 1'!AE928),ROUND('Форма 1'!$I928*VLOOKUP('Форма 1'!$G928,'Предельники 2022'!$B$4:$X$28,'Форма 1'!AE$7),2),"")</f>
        <v/>
      </c>
      <c r="K928" s="30" t="str">
        <f>IF(ISNUMBER('Форма 1'!AF928),ROUND('Форма 1'!$I928*VLOOKUP('Форма 1'!$G928,'Предельники 2022'!$B$4:$X$28,'Форма 1'!AF$7),2),"")</f>
        <v/>
      </c>
      <c r="L928" s="31" t="str">
        <f>IF(ISBLANK('Форма 1'!AG928),"",'Форма 1'!AG928)</f>
        <v/>
      </c>
      <c r="M928" s="32" t="str">
        <f>IF(ISBLANK('Форма 1'!AH928),"",'Форма 1'!AH928)</f>
        <v/>
      </c>
      <c r="N928" s="30">
        <f>IF(ISNUMBER('Форма 1'!AI928),ROUND('Форма 1'!$I928*VLOOKUP('Форма 1'!$G928,'Предельники 2022'!$B$4:$X$28,'Форма 1'!AI$7),2),"")</f>
        <v>15252490.58</v>
      </c>
      <c r="O928" s="30" t="str">
        <f>IF(ISNUMBER('Форма 1'!AJ928),ROUND('Форма 1'!$I928*VLOOKUP('Форма 1'!$G928,'Предельники 2022'!$B$4:$X$28,'Форма 1'!AJ$7),2),"")</f>
        <v/>
      </c>
      <c r="P928" s="30" t="str">
        <f>IF(ISNUMBER('Форма 1'!AK928),ROUND('Форма 1'!$I928*VLOOKUP('Форма 1'!$G928,'Предельники 2022'!$B$4:$X$28,'Форма 1'!AK$7),2),"")</f>
        <v/>
      </c>
      <c r="Q928" s="30" t="str">
        <f>IF(ISNUMBER('Форма 1'!AL928),ROUND('Форма 1'!$I928*VLOOKUP('Форма 1'!$G928,'Предельники 2022'!$B$4:$X$28,'Форма 1'!AL$7),2),"")</f>
        <v/>
      </c>
      <c r="R928" s="30" t="str">
        <f>IF(ISNUMBER('Форма 1'!AM928),ROUND('Форма 1'!$I928*VLOOKUP('Форма 1'!$G928,'Предельники 2022'!$B$4:$X$28,'Форма 1'!AM$7),2),"")</f>
        <v/>
      </c>
      <c r="S928" s="93" t="str">
        <f t="shared" si="152"/>
        <v/>
      </c>
      <c r="T928" s="93" t="str">
        <f>IF(ISNUMBER('Форма 1'!AN928),INDEX('Предельники 2022'!$C$4:$X$28,MATCH('Форма 1'!$G928,'Предельники 2022'!$B$4:$B$28,0),MATCH(T$5,'Предельники 2022'!$C$3:$X$3,0)),"")</f>
        <v/>
      </c>
      <c r="U928" s="93" t="str">
        <f>IF(ISNUMBER('Форма 1'!AO928),INDEX('Предельники 2022'!$C$4:$X$28,MATCH('Форма 1'!$G928,'Предельники 2022'!$B$4:$B$28,0),MATCH(U$5,'Предельники 2022'!$C$3:$X$3,0)),"")</f>
        <v/>
      </c>
      <c r="V928" s="93" t="str">
        <f>IF(ISNUMBER('Форма 1'!AP928),INDEX('Предельники 2022'!$C$4:$X$28,MATCH('Форма 1'!$G928,'Предельники 2022'!$B$4:$B$28,0),MATCH(V$5,'Предельники 2022'!$C$3:$X$3,0)),"")</f>
        <v/>
      </c>
      <c r="W928" s="93" t="str">
        <f>IF(ISNUMBER('Форма 1'!AQ928),INDEX('Предельники 2022'!$C$4:$X$28,MATCH('Форма 1'!$G928,'Предельники 2022'!$B$4:$B$28,0),MATCH(W$5,'Предельники 2022'!$C$3:$X$3,0)),"")</f>
        <v/>
      </c>
      <c r="X928" s="30" t="str">
        <f>IF(ISNUMBER('Форма 1'!AR928),ROUND('Форма 1'!$I928*VLOOKUP('Форма 1'!$G928,'Предельники 2022'!$B$4:$X$28,'Форма 1'!AR$7),2),"")</f>
        <v/>
      </c>
      <c r="Y928" s="30" t="str">
        <f>IF(ISNUMBER('Форма 1'!AS928),ROUND('Форма 1'!$I928*VLOOKUP('Форма 1'!$G928,'Предельники 2022'!$B$4:$X$28,'Форма 1'!AS$7),2),"")</f>
        <v/>
      </c>
      <c r="Z928" s="30" t="str">
        <f>IF(ISNUMBER('Форма 1'!AT928),ROUND('Форма 1'!$I928*VLOOKUP('Форма 1'!$G928,'Предельники 2022'!$B$4:$X$28,'Форма 1'!AT$7),2),"")</f>
        <v/>
      </c>
      <c r="AA928" s="32"/>
      <c r="AB928" s="128">
        <f>'Форма 1'!T928</f>
        <v>46387</v>
      </c>
      <c r="AC928" s="130" t="str">
        <f>'Форма 1'!U928</f>
        <v>СС</v>
      </c>
    </row>
    <row r="929" spans="1:29" x14ac:dyDescent="0.25">
      <c r="A929" s="28">
        <f t="shared" si="151"/>
        <v>17</v>
      </c>
      <c r="B929" s="74" t="str">
        <f>IF(ISBLANK('Форма 1'!B929),"",'Форма 1'!B929)</f>
        <v>Краснокамский городской округ Пермского края</v>
      </c>
      <c r="C929" s="87" t="s">
        <v>644</v>
      </c>
      <c r="D929" s="29">
        <f>IF(ISBLANK(C929),"Введите адрес",IF(C929='Форма 1'!C929,SUM(E929:K929,M929:S929,Форма2[[#This Row],[19]:[22]]),"Ошибка в адресе!"))</f>
        <v>16329951.529999999</v>
      </c>
      <c r="E929" s="30" t="str">
        <f>IF(ISNUMBER('Форма 1'!Z929),ROUND('Форма 1'!$I929*VLOOKUP('Форма 1'!$G929,'Предельники 2022'!$B$4:$X$28,'Форма 1'!Z$7),2),"")</f>
        <v/>
      </c>
      <c r="F929" s="30">
        <f>IF(ISNUMBER('Форма 1'!AA929),ROUND('Форма 1'!$I929*VLOOKUP('Форма 1'!$G929,'Предельники 2022'!$B$4:$X$28,'Форма 1'!AA$7),2),"")</f>
        <v>5810629.5099999998</v>
      </c>
      <c r="G929" s="30" t="str">
        <f>IF(ISNUMBER('Форма 1'!AB929),ROUND('Форма 1'!$I929*VLOOKUP('Форма 1'!$G929,'Предельники 2022'!$B$4:$X$28,'Форма 1'!AB$7),2),"")</f>
        <v/>
      </c>
      <c r="H929" s="30" t="str">
        <f>IF(ISNUMBER('Форма 1'!AC929),ROUND('Форма 1'!$I929*VLOOKUP('Форма 1'!$G929,'Предельники 2022'!$B$4:$X$28,'Форма 1'!AC$7),2),"")</f>
        <v/>
      </c>
      <c r="I929" s="30" t="str">
        <f>IF(ISNUMBER('Форма 1'!AD929),ROUND('Форма 1'!$I929*VLOOKUP('Форма 1'!$G929,'Предельники 2022'!$B$4:$X$28,'Форма 1'!AD$7),2),"")</f>
        <v/>
      </c>
      <c r="J929" s="30" t="str">
        <f>IF(ISNUMBER('Форма 1'!AE929),ROUND('Форма 1'!$I929*VLOOKUP('Форма 1'!$G929,'Предельники 2022'!$B$4:$X$28,'Форма 1'!AE$7),2),"")</f>
        <v/>
      </c>
      <c r="K929" s="30" t="str">
        <f>IF(ISNUMBER('Форма 1'!AF929),ROUND('Форма 1'!$I929*VLOOKUP('Форма 1'!$G929,'Предельники 2022'!$B$4:$X$28,'Форма 1'!AF$7),2),"")</f>
        <v/>
      </c>
      <c r="L929" s="31" t="str">
        <f>IF(ISBLANK('Форма 1'!AG929),"",'Форма 1'!AG929)</f>
        <v/>
      </c>
      <c r="M929" s="32" t="str">
        <f>IF(ISBLANK('Форма 1'!AH929),"",'Форма 1'!AH929)</f>
        <v/>
      </c>
      <c r="N929" s="30">
        <f>IF(ISNUMBER('Форма 1'!AI929),ROUND('Форма 1'!$I929*VLOOKUP('Форма 1'!$G929,'Предельники 2022'!$B$4:$X$28,'Форма 1'!AI$7),2),"")</f>
        <v>10519322.02</v>
      </c>
      <c r="O929" s="30" t="str">
        <f>IF(ISNUMBER('Форма 1'!AJ929),ROUND('Форма 1'!$I929*VLOOKUP('Форма 1'!$G929,'Предельники 2022'!$B$4:$X$28,'Форма 1'!AJ$7),2),"")</f>
        <v/>
      </c>
      <c r="P929" s="30" t="str">
        <f>IF(ISNUMBER('Форма 1'!AK929),ROUND('Форма 1'!$I929*VLOOKUP('Форма 1'!$G929,'Предельники 2022'!$B$4:$X$28,'Форма 1'!AK$7),2),"")</f>
        <v/>
      </c>
      <c r="Q929" s="30" t="str">
        <f>IF(ISNUMBER('Форма 1'!AL929),ROUND('Форма 1'!$I929*VLOOKUP('Форма 1'!$G929,'Предельники 2022'!$B$4:$X$28,'Форма 1'!AL$7),2),"")</f>
        <v/>
      </c>
      <c r="R929" s="30" t="str">
        <f>IF(ISNUMBER('Форма 1'!AM929),ROUND('Форма 1'!$I929*VLOOKUP('Форма 1'!$G929,'Предельники 2022'!$B$4:$X$28,'Форма 1'!AM$7),2),"")</f>
        <v/>
      </c>
      <c r="S929" s="93" t="str">
        <f t="shared" si="152"/>
        <v/>
      </c>
      <c r="T929" s="93" t="str">
        <f>IF(ISNUMBER('Форма 1'!AN929),INDEX('Предельники 2022'!$C$4:$X$28,MATCH('Форма 1'!$G929,'Предельники 2022'!$B$4:$B$28,0),MATCH(T$5,'Предельники 2022'!$C$3:$X$3,0)),"")</f>
        <v/>
      </c>
      <c r="U929" s="93" t="str">
        <f>IF(ISNUMBER('Форма 1'!AO929),INDEX('Предельники 2022'!$C$4:$X$28,MATCH('Форма 1'!$G929,'Предельники 2022'!$B$4:$B$28,0),MATCH(U$5,'Предельники 2022'!$C$3:$X$3,0)),"")</f>
        <v/>
      </c>
      <c r="V929" s="93" t="str">
        <f>IF(ISNUMBER('Форма 1'!AP929),INDEX('Предельники 2022'!$C$4:$X$28,MATCH('Форма 1'!$G929,'Предельники 2022'!$B$4:$B$28,0),MATCH(V$5,'Предельники 2022'!$C$3:$X$3,0)),"")</f>
        <v/>
      </c>
      <c r="W929" s="93" t="str">
        <f>IF(ISNUMBER('Форма 1'!AQ929),INDEX('Предельники 2022'!$C$4:$X$28,MATCH('Форма 1'!$G929,'Предельники 2022'!$B$4:$B$28,0),MATCH(W$5,'Предельники 2022'!$C$3:$X$3,0)),"")</f>
        <v/>
      </c>
      <c r="X929" s="30" t="str">
        <f>IF(ISNUMBER('Форма 1'!AR929),ROUND('Форма 1'!$I929*VLOOKUP('Форма 1'!$G929,'Предельники 2022'!$B$4:$X$28,'Форма 1'!AR$7),2),"")</f>
        <v/>
      </c>
      <c r="Y929" s="30" t="str">
        <f>IF(ISNUMBER('Форма 1'!AS929),ROUND('Форма 1'!$I929*VLOOKUP('Форма 1'!$G929,'Предельники 2022'!$B$4:$X$28,'Форма 1'!AS$7),2),"")</f>
        <v/>
      </c>
      <c r="Z929" s="30" t="str">
        <f>IF(ISNUMBER('Форма 1'!AT929),ROUND('Форма 1'!$I929*VLOOKUP('Форма 1'!$G929,'Предельники 2022'!$B$4:$X$28,'Форма 1'!AT$7),2),"")</f>
        <v/>
      </c>
      <c r="AA929" s="32"/>
      <c r="AB929" s="128">
        <f>'Форма 1'!T929</f>
        <v>46387</v>
      </c>
      <c r="AC929" s="130" t="str">
        <f>'Форма 1'!U929</f>
        <v>РО</v>
      </c>
    </row>
    <row r="930" spans="1:29" x14ac:dyDescent="0.25">
      <c r="A930" s="28">
        <f t="shared" si="151"/>
        <v>18</v>
      </c>
      <c r="B930" s="74" t="str">
        <f>IF(ISBLANK('Форма 1'!B930),"",'Форма 1'!B930)</f>
        <v>Краснокамский городской округ Пермского края</v>
      </c>
      <c r="C930" s="87" t="s">
        <v>780</v>
      </c>
      <c r="D930" s="29">
        <f>IF(ISBLANK(C930),"Введите адрес",IF(C930='Форма 1'!C930,SUM(E930:K930,M930:S930,Форма2[[#This Row],[19]:[22]]),"Ошибка в адресе!"))</f>
        <v>14505003.32</v>
      </c>
      <c r="E930" s="30" t="str">
        <f>IF(ISNUMBER('Форма 1'!Z930),ROUND('Форма 1'!$I930*VLOOKUP('Форма 1'!$G930,'Предельники 2022'!$B$4:$X$28,'Форма 1'!Z$7),2),"")</f>
        <v/>
      </c>
      <c r="F930" s="30" t="str">
        <f>IF(ISNUMBER('Форма 1'!AA930),ROUND('Форма 1'!$I930*VLOOKUP('Форма 1'!$G930,'Предельники 2022'!$B$4:$X$28,'Форма 1'!AA$7),2),"")</f>
        <v/>
      </c>
      <c r="G930" s="30" t="str">
        <f>IF(ISNUMBER('Форма 1'!AB930),ROUND('Форма 1'!$I930*VLOOKUP('Форма 1'!$G930,'Предельники 2022'!$B$4:$X$28,'Форма 1'!AB$7),2),"")</f>
        <v/>
      </c>
      <c r="H930" s="30" t="str">
        <f>IF(ISNUMBER('Форма 1'!AC930),ROUND('Форма 1'!$I930*VLOOKUP('Форма 1'!$G930,'Предельники 2022'!$B$4:$X$28,'Форма 1'!AC$7),2),"")</f>
        <v/>
      </c>
      <c r="I930" s="30" t="str">
        <f>IF(ISNUMBER('Форма 1'!AD930),ROUND('Форма 1'!$I930*VLOOKUP('Форма 1'!$G930,'Предельники 2022'!$B$4:$X$28,'Форма 1'!AD$7),2),"")</f>
        <v/>
      </c>
      <c r="J930" s="30" t="str">
        <f>IF(ISNUMBER('Форма 1'!AE930),ROUND('Форма 1'!$I930*VLOOKUP('Форма 1'!$G930,'Предельники 2022'!$B$4:$X$28,'Форма 1'!AE$7),2),"")</f>
        <v/>
      </c>
      <c r="K930" s="30" t="str">
        <f>IF(ISNUMBER('Форма 1'!AF930),ROUND('Форма 1'!$I930*VLOOKUP('Форма 1'!$G930,'Предельники 2022'!$B$4:$X$28,'Форма 1'!AF$7),2),"")</f>
        <v/>
      </c>
      <c r="L930" s="31" t="str">
        <f>IF(ISBLANK('Форма 1'!AG930),"",'Форма 1'!AG930)</f>
        <v/>
      </c>
      <c r="M930" s="32" t="str">
        <f>IF(ISBLANK('Форма 1'!AH930),"",'Форма 1'!AH930)</f>
        <v/>
      </c>
      <c r="N930" s="30" t="str">
        <f>IF(ISNUMBER('Форма 1'!AI930),ROUND('Форма 1'!$I930*VLOOKUP('Форма 1'!$G930,'Предельники 2022'!$B$4:$X$28,'Форма 1'!AI$7),2),"")</f>
        <v/>
      </c>
      <c r="O930" s="30">
        <f>IF(ISNUMBER('Форма 1'!AJ930),ROUND('Форма 1'!$I930*VLOOKUP('Форма 1'!$G930,'Предельники 2022'!$B$4:$X$28,'Форма 1'!AJ$7),2),"")</f>
        <v>14505003.32</v>
      </c>
      <c r="P930" s="30" t="str">
        <f>IF(ISNUMBER('Форма 1'!AK930),ROUND('Форма 1'!$I930*VLOOKUP('Форма 1'!$G930,'Предельники 2022'!$B$4:$X$28,'Форма 1'!AK$7),2),"")</f>
        <v/>
      </c>
      <c r="Q930" s="30" t="str">
        <f>IF(ISNUMBER('Форма 1'!AL930),ROUND('Форма 1'!$I930*VLOOKUP('Форма 1'!$G930,'Предельники 2022'!$B$4:$X$28,'Форма 1'!AL$7),2),"")</f>
        <v/>
      </c>
      <c r="R930" s="30" t="str">
        <f>IF(ISNUMBER('Форма 1'!AM930),ROUND('Форма 1'!$I930*VLOOKUP('Форма 1'!$G930,'Предельники 2022'!$B$4:$X$28,'Форма 1'!AM$7),2),"")</f>
        <v/>
      </c>
      <c r="S930" s="93" t="str">
        <f t="shared" si="152"/>
        <v/>
      </c>
      <c r="T930" s="93" t="str">
        <f>IF(ISNUMBER('Форма 1'!AN930),INDEX('Предельники 2022'!$C$4:$X$28,MATCH('Форма 1'!$G930,'Предельники 2022'!$B$4:$B$28,0),MATCH(T$5,'Предельники 2022'!$C$3:$X$3,0)),"")</f>
        <v/>
      </c>
      <c r="U930" s="93" t="str">
        <f>IF(ISNUMBER('Форма 1'!AO930),INDEX('Предельники 2022'!$C$4:$X$28,MATCH('Форма 1'!$G930,'Предельники 2022'!$B$4:$B$28,0),MATCH(U$5,'Предельники 2022'!$C$3:$X$3,0)),"")</f>
        <v/>
      </c>
      <c r="V930" s="93" t="str">
        <f>IF(ISNUMBER('Форма 1'!AP930),INDEX('Предельники 2022'!$C$4:$X$28,MATCH('Форма 1'!$G930,'Предельники 2022'!$B$4:$B$28,0),MATCH(V$5,'Предельники 2022'!$C$3:$X$3,0)),"")</f>
        <v/>
      </c>
      <c r="W930" s="93" t="str">
        <f>IF(ISNUMBER('Форма 1'!AQ930),INDEX('Предельники 2022'!$C$4:$X$28,MATCH('Форма 1'!$G930,'Предельники 2022'!$B$4:$B$28,0),MATCH(W$5,'Предельники 2022'!$C$3:$X$3,0)),"")</f>
        <v/>
      </c>
      <c r="X930" s="30" t="str">
        <f>IF(ISNUMBER('Форма 1'!AR930),ROUND('Форма 1'!$I930*VLOOKUP('Форма 1'!$G930,'Предельники 2022'!$B$4:$X$28,'Форма 1'!AR$7),2),"")</f>
        <v/>
      </c>
      <c r="Y930" s="30" t="str">
        <f>IF(ISNUMBER('Форма 1'!AS930),ROUND('Форма 1'!$I930*VLOOKUP('Форма 1'!$G930,'Предельники 2022'!$B$4:$X$28,'Форма 1'!AS$7),2),"")</f>
        <v/>
      </c>
      <c r="Z930" s="30" t="str">
        <f>IF(ISNUMBER('Форма 1'!AT930),ROUND('Форма 1'!$I930*VLOOKUP('Форма 1'!$G930,'Предельники 2022'!$B$4:$X$28,'Форма 1'!AT$7),2),"")</f>
        <v/>
      </c>
      <c r="AA930" s="32"/>
      <c r="AB930" s="128">
        <f>'Форма 1'!T930</f>
        <v>46387</v>
      </c>
      <c r="AC930" s="130" t="str">
        <f>'Форма 1'!U930</f>
        <v>СС</v>
      </c>
    </row>
    <row r="931" spans="1:29" x14ac:dyDescent="0.25">
      <c r="A931" s="28">
        <f t="shared" si="151"/>
        <v>19</v>
      </c>
      <c r="B931" s="74" t="str">
        <f>IF(ISBLANK('Форма 1'!B931),"",'Форма 1'!B931)</f>
        <v>Краснокамский городской округ Пермского края</v>
      </c>
      <c r="C931" s="87" t="s">
        <v>580</v>
      </c>
      <c r="D931" s="29">
        <f>IF(ISBLANK(C931),"Введите адрес",IF(C931='Форма 1'!C931,SUM(E931:K931,M931:S931,Форма2[[#This Row],[19]:[22]]),"Ошибка в адресе!"))</f>
        <v>8170384.120000001</v>
      </c>
      <c r="E931" s="30">
        <f>IF(ISNUMBER('Форма 1'!Z931),ROUND('Форма 1'!$I931*VLOOKUP('Форма 1'!$G931,'Предельники 2022'!$B$4:$X$28,'Форма 1'!Z$7),2),"")</f>
        <v>289574.06</v>
      </c>
      <c r="F931" s="30">
        <f>IF(ISNUMBER('Форма 1'!AA931),ROUND('Форма 1'!$I931*VLOOKUP('Форма 1'!$G931,'Предельники 2022'!$B$4:$X$28,'Форма 1'!AA$7),2),"")</f>
        <v>3286126.94</v>
      </c>
      <c r="G931" s="30" t="str">
        <f>IF(ISNUMBER('Форма 1'!AB931),ROUND('Форма 1'!$I931*VLOOKUP('Форма 1'!$G931,'Предельники 2022'!$B$4:$X$28,'Форма 1'!AB$7),2),"")</f>
        <v/>
      </c>
      <c r="H931" s="30">
        <f>IF(ISNUMBER('Форма 1'!AC931),ROUND('Форма 1'!$I931*VLOOKUP('Форма 1'!$G931,'Предельники 2022'!$B$4:$X$28,'Форма 1'!AC$7),2),"")</f>
        <v>147799.26999999999</v>
      </c>
      <c r="I931" s="30">
        <f>IF(ISNUMBER('Форма 1'!AD931),ROUND('Форма 1'!$I931*VLOOKUP('Форма 1'!$G931,'Предельники 2022'!$B$4:$X$28,'Форма 1'!AD$7),2),"")</f>
        <v>455834.06</v>
      </c>
      <c r="J931" s="30">
        <f>IF(ISNUMBER('Форма 1'!AE931),ROUND('Форма 1'!$I931*VLOOKUP('Форма 1'!$G931,'Предельники 2022'!$B$4:$X$28,'Форма 1'!AE$7),2),"")</f>
        <v>252198.82</v>
      </c>
      <c r="K931" s="30" t="str">
        <f>IF(ISNUMBER('Форма 1'!AF931),ROUND('Форма 1'!$I931*VLOOKUP('Форма 1'!$G931,'Предельники 2022'!$B$4:$X$28,'Форма 1'!AF$7),2),"")</f>
        <v/>
      </c>
      <c r="L931" s="31" t="str">
        <f>IF(ISBLANK('Форма 1'!AG931),"",'Форма 1'!AG931)</f>
        <v/>
      </c>
      <c r="M931" s="32" t="str">
        <f>IF(ISBLANK('Форма 1'!AH931),"",'Форма 1'!AH931)</f>
        <v/>
      </c>
      <c r="N931" s="30">
        <f>IF(ISNUMBER('Форма 1'!AI931),ROUND('Форма 1'!$I931*VLOOKUP('Форма 1'!$G931,'Предельники 2022'!$B$4:$X$28,'Форма 1'!AI$7),2),"")</f>
        <v>3738850.97</v>
      </c>
      <c r="O931" s="30" t="str">
        <f>IF(ISNUMBER('Форма 1'!AJ931),ROUND('Форма 1'!$I931*VLOOKUP('Форма 1'!$G931,'Предельники 2022'!$B$4:$X$28,'Форма 1'!AJ$7),2),"")</f>
        <v/>
      </c>
      <c r="P931" s="30" t="str">
        <f>IF(ISNUMBER('Форма 1'!AK931),ROUND('Форма 1'!$I931*VLOOKUP('Форма 1'!$G931,'Предельники 2022'!$B$4:$X$28,'Форма 1'!AK$7),2),"")</f>
        <v/>
      </c>
      <c r="Q931" s="30" t="str">
        <f>IF(ISNUMBER('Форма 1'!AL931),ROUND('Форма 1'!$I931*VLOOKUP('Форма 1'!$G931,'Предельники 2022'!$B$4:$X$28,'Форма 1'!AL$7),2),"")</f>
        <v/>
      </c>
      <c r="R931" s="30" t="str">
        <f>IF(ISNUMBER('Форма 1'!AM931),ROUND('Форма 1'!$I931*VLOOKUP('Форма 1'!$G931,'Предельники 2022'!$B$4:$X$28,'Форма 1'!AM$7),2),"")</f>
        <v/>
      </c>
      <c r="S931" s="93" t="str">
        <f t="shared" si="152"/>
        <v/>
      </c>
      <c r="T931" s="93" t="str">
        <f>IF(ISNUMBER('Форма 1'!AN931),INDEX('Предельники 2022'!$C$4:$X$28,MATCH('Форма 1'!$G931,'Предельники 2022'!$B$4:$B$28,0),MATCH(T$5,'Предельники 2022'!$C$3:$X$3,0)),"")</f>
        <v/>
      </c>
      <c r="U931" s="93" t="str">
        <f>IF(ISNUMBER('Форма 1'!AO931),INDEX('Предельники 2022'!$C$4:$X$28,MATCH('Форма 1'!$G931,'Предельники 2022'!$B$4:$B$28,0),MATCH(U$5,'Предельники 2022'!$C$3:$X$3,0)),"")</f>
        <v/>
      </c>
      <c r="V931" s="93" t="str">
        <f>IF(ISNUMBER('Форма 1'!AP931),INDEX('Предельники 2022'!$C$4:$X$28,MATCH('Форма 1'!$G931,'Предельники 2022'!$B$4:$B$28,0),MATCH(V$5,'Предельники 2022'!$C$3:$X$3,0)),"")</f>
        <v/>
      </c>
      <c r="W931" s="93" t="str">
        <f>IF(ISNUMBER('Форма 1'!AQ931),INDEX('Предельники 2022'!$C$4:$X$28,MATCH('Форма 1'!$G931,'Предельники 2022'!$B$4:$B$28,0),MATCH(W$5,'Предельники 2022'!$C$3:$X$3,0)),"")</f>
        <v/>
      </c>
      <c r="X931" s="30" t="str">
        <f>IF(ISNUMBER('Форма 1'!AR931),ROUND('Форма 1'!$I931*VLOOKUP('Форма 1'!$G931,'Предельники 2022'!$B$4:$X$28,'Форма 1'!AR$7),2),"")</f>
        <v/>
      </c>
      <c r="Y931" s="30" t="str">
        <f>IF(ISNUMBER('Форма 1'!AS931),ROUND('Форма 1'!$I931*VLOOKUP('Форма 1'!$G931,'Предельники 2022'!$B$4:$X$28,'Форма 1'!AS$7),2),"")</f>
        <v/>
      </c>
      <c r="Z931" s="30" t="str">
        <f>IF(ISNUMBER('Форма 1'!AT931),ROUND('Форма 1'!$I931*VLOOKUP('Форма 1'!$G931,'Предельники 2022'!$B$4:$X$28,'Форма 1'!AT$7),2),"")</f>
        <v/>
      </c>
      <c r="AA931" s="32"/>
      <c r="AB931" s="128">
        <f>'Форма 1'!T931</f>
        <v>46387</v>
      </c>
      <c r="AC931" s="130" t="str">
        <f>'Форма 1'!U931</f>
        <v>РО</v>
      </c>
    </row>
    <row r="932" spans="1:29" x14ac:dyDescent="0.25">
      <c r="A932" s="28">
        <f t="shared" ref="A932:A994" si="165">IF(NOT(ISERROR("Пермского края"=MID(C932,FIND("Пермского края",C932),14)))=$C$1,0,IF(NOT(ISERROR("город Пермь"=MID(C932,FIND("город Пермь",C932),11)))=$C$1,0,IF(NOT(ISERROR("Итого"=MID(C932,FIND("Итого",C932),5)))=$C$1,0,IF(NOT(ISERROR("Всего"=MID(C932,FIND("Всего",C932),5)))=$C$1,0,A931+1))))</f>
        <v>20</v>
      </c>
      <c r="B932" s="74" t="str">
        <f>IF(ISBLANK('Форма 1'!B932),"",'Форма 1'!B932)</f>
        <v>Краснокамский городской округ Пермского края</v>
      </c>
      <c r="C932" s="87" t="s">
        <v>19</v>
      </c>
      <c r="D932" s="29">
        <f>IF(ISBLANK(C932),"Введите адрес",IF(C932='Форма 1'!C932,SUM(E932:K932,M932:S932,Форма2[[#This Row],[19]:[22]]),"Ошибка в адресе!"))</f>
        <v>3307127.24</v>
      </c>
      <c r="E932" s="30" t="str">
        <f>IF(ISNUMBER('Форма 1'!Z932),ROUND('Форма 1'!$I932*VLOOKUP('Форма 1'!$G932,'Предельники 2022'!$B$4:$X$28,'Форма 1'!Z$7),2),"")</f>
        <v/>
      </c>
      <c r="F932" s="30">
        <f>IF(ISNUMBER('Форма 1'!AA932),ROUND('Форма 1'!$I932*VLOOKUP('Форма 1'!$G932,'Предельники 2022'!$B$4:$X$28,'Форма 1'!AA$7),2),"")</f>
        <v>3307127.24</v>
      </c>
      <c r="G932" s="30" t="str">
        <f>IF(ISNUMBER('Форма 1'!AB932),ROUND('Форма 1'!$I932*VLOOKUP('Форма 1'!$G932,'Предельники 2022'!$B$4:$X$28,'Форма 1'!AB$7),2),"")</f>
        <v/>
      </c>
      <c r="H932" s="30" t="str">
        <f>IF(ISNUMBER('Форма 1'!AC932),ROUND('Форма 1'!$I932*VLOOKUP('Форма 1'!$G932,'Предельники 2022'!$B$4:$X$28,'Форма 1'!AC$7),2),"")</f>
        <v/>
      </c>
      <c r="I932" s="30" t="str">
        <f>IF(ISNUMBER('Форма 1'!AD932),ROUND('Форма 1'!$I932*VLOOKUP('Форма 1'!$G932,'Предельники 2022'!$B$4:$X$28,'Форма 1'!AD$7),2),"")</f>
        <v/>
      </c>
      <c r="J932" s="30" t="str">
        <f>IF(ISNUMBER('Форма 1'!AE932),ROUND('Форма 1'!$I932*VLOOKUP('Форма 1'!$G932,'Предельники 2022'!$B$4:$X$28,'Форма 1'!AE$7),2),"")</f>
        <v/>
      </c>
      <c r="K932" s="30" t="str">
        <f>IF(ISNUMBER('Форма 1'!AF932),ROUND('Форма 1'!$I932*VLOOKUP('Форма 1'!$G932,'Предельники 2022'!$B$4:$X$28,'Форма 1'!AF$7),2),"")</f>
        <v/>
      </c>
      <c r="L932" s="31" t="str">
        <f>IF(ISBLANK('Форма 1'!AG932),"",'Форма 1'!AG932)</f>
        <v/>
      </c>
      <c r="M932" s="32" t="str">
        <f>IF(ISBLANK('Форма 1'!AH932),"",'Форма 1'!AH932)</f>
        <v/>
      </c>
      <c r="N932" s="30" t="str">
        <f>IF(ISNUMBER('Форма 1'!AI932),ROUND('Форма 1'!$I932*VLOOKUP('Форма 1'!$G932,'Предельники 2022'!$B$4:$X$28,'Форма 1'!AI$7),2),"")</f>
        <v/>
      </c>
      <c r="O932" s="30" t="str">
        <f>IF(ISNUMBER('Форма 1'!AJ932),ROUND('Форма 1'!$I932*VLOOKUP('Форма 1'!$G932,'Предельники 2022'!$B$4:$X$28,'Форма 1'!AJ$7),2),"")</f>
        <v/>
      </c>
      <c r="P932" s="30" t="str">
        <f>IF(ISNUMBER('Форма 1'!AK932),ROUND('Форма 1'!$I932*VLOOKUP('Форма 1'!$G932,'Предельники 2022'!$B$4:$X$28,'Форма 1'!AK$7),2),"")</f>
        <v/>
      </c>
      <c r="Q932" s="30" t="str">
        <f>IF(ISNUMBER('Форма 1'!AL932),ROUND('Форма 1'!$I932*VLOOKUP('Форма 1'!$G932,'Предельники 2022'!$B$4:$X$28,'Форма 1'!AL$7),2),"")</f>
        <v/>
      </c>
      <c r="R932" s="30" t="str">
        <f>IF(ISNUMBER('Форма 1'!AM932),ROUND('Форма 1'!$I932*VLOOKUP('Форма 1'!$G932,'Предельники 2022'!$B$4:$X$28,'Форма 1'!AM$7),2),"")</f>
        <v/>
      </c>
      <c r="S932" s="93" t="str">
        <f t="shared" ref="S932:S960" si="166">IF(SUM(T932:W932)=0,"",SUM(T932:W932))</f>
        <v/>
      </c>
      <c r="T932" s="93" t="str">
        <f>IF(ISNUMBER('Форма 1'!AN932),INDEX('Предельники 2022'!$C$4:$X$28,MATCH('Форма 1'!$G932,'Предельники 2022'!$B$4:$B$28,0),MATCH(T$5,'Предельники 2022'!$C$3:$X$3,0)),"")</f>
        <v/>
      </c>
      <c r="U932" s="93" t="str">
        <f>IF(ISNUMBER('Форма 1'!AO932),INDEX('Предельники 2022'!$C$4:$X$28,MATCH('Форма 1'!$G932,'Предельники 2022'!$B$4:$B$28,0),MATCH(U$5,'Предельники 2022'!$C$3:$X$3,0)),"")</f>
        <v/>
      </c>
      <c r="V932" s="93" t="str">
        <f>IF(ISNUMBER('Форма 1'!AP932),INDEX('Предельники 2022'!$C$4:$X$28,MATCH('Форма 1'!$G932,'Предельники 2022'!$B$4:$B$28,0),MATCH(V$5,'Предельники 2022'!$C$3:$X$3,0)),"")</f>
        <v/>
      </c>
      <c r="W932" s="93" t="str">
        <f>IF(ISNUMBER('Форма 1'!AQ932),INDEX('Предельники 2022'!$C$4:$X$28,MATCH('Форма 1'!$G932,'Предельники 2022'!$B$4:$B$28,0),MATCH(W$5,'Предельники 2022'!$C$3:$X$3,0)),"")</f>
        <v/>
      </c>
      <c r="X932" s="30" t="str">
        <f>IF(ISNUMBER('Форма 1'!AR932),ROUND('Форма 1'!$I932*VLOOKUP('Форма 1'!$G932,'Предельники 2022'!$B$4:$X$28,'Форма 1'!AR$7),2),"")</f>
        <v/>
      </c>
      <c r="Y932" s="30" t="str">
        <f>IF(ISNUMBER('Форма 1'!AS932),ROUND('Форма 1'!$I932*VLOOKUP('Форма 1'!$G932,'Предельники 2022'!$B$4:$X$28,'Форма 1'!AS$7),2),"")</f>
        <v/>
      </c>
      <c r="Z932" s="30" t="str">
        <f>IF(ISNUMBER('Форма 1'!AT932),ROUND('Форма 1'!$I932*VLOOKUP('Форма 1'!$G932,'Предельники 2022'!$B$4:$X$28,'Форма 1'!AT$7),2),"")</f>
        <v/>
      </c>
      <c r="AA932" s="32"/>
      <c r="AB932" s="128">
        <f>'Форма 1'!T932</f>
        <v>46387</v>
      </c>
      <c r="AC932" s="130" t="str">
        <f>'Форма 1'!U932</f>
        <v>РО</v>
      </c>
    </row>
    <row r="933" spans="1:29" x14ac:dyDescent="0.25">
      <c r="A933" s="28">
        <f t="shared" si="165"/>
        <v>21</v>
      </c>
      <c r="B933" s="74" t="str">
        <f>IF(ISBLANK('Форма 1'!B933),"",'Форма 1'!B933)</f>
        <v>Краснокамский городской округ Пермского края</v>
      </c>
      <c r="C933" s="87" t="s">
        <v>730</v>
      </c>
      <c r="D933" s="29">
        <f>IF(ISBLANK(C933),"Введите адрес",IF(C933='Форма 1'!C933,SUM(E933:K933,M933:S933,Форма2[[#This Row],[19]:[22]]),"Ошибка в адресе!"))</f>
        <v>4306559.93</v>
      </c>
      <c r="E933" s="30" t="str">
        <f>IF(ISNUMBER('Форма 1'!Z933),ROUND('Форма 1'!$I933*VLOOKUP('Форма 1'!$G933,'Предельники 2022'!$B$4:$X$28,'Форма 1'!Z$7),2),"")</f>
        <v/>
      </c>
      <c r="F933" s="30" t="str">
        <f>IF(ISNUMBER('Форма 1'!AA933),ROUND('Форма 1'!$I933*VLOOKUP('Форма 1'!$G933,'Предельники 2022'!$B$4:$X$28,'Форма 1'!AA$7),2),"")</f>
        <v/>
      </c>
      <c r="G933" s="30" t="str">
        <f>IF(ISNUMBER('Форма 1'!AB933),ROUND('Форма 1'!$I933*VLOOKUP('Форма 1'!$G933,'Предельники 2022'!$B$4:$X$28,'Форма 1'!AB$7),2),"")</f>
        <v/>
      </c>
      <c r="H933" s="30" t="str">
        <f>IF(ISNUMBER('Форма 1'!AC933),ROUND('Форма 1'!$I933*VLOOKUP('Форма 1'!$G933,'Предельники 2022'!$B$4:$X$28,'Форма 1'!AC$7),2),"")</f>
        <v/>
      </c>
      <c r="I933" s="30" t="str">
        <f>IF(ISNUMBER('Форма 1'!AD933),ROUND('Форма 1'!$I933*VLOOKUP('Форма 1'!$G933,'Предельники 2022'!$B$4:$X$28,'Форма 1'!AD$7),2),"")</f>
        <v/>
      </c>
      <c r="J933" s="30" t="str">
        <f>IF(ISNUMBER('Форма 1'!AE933),ROUND('Форма 1'!$I933*VLOOKUP('Форма 1'!$G933,'Предельники 2022'!$B$4:$X$28,'Форма 1'!AE$7),2),"")</f>
        <v/>
      </c>
      <c r="K933" s="30" t="str">
        <f>IF(ISNUMBER('Форма 1'!AF933),ROUND('Форма 1'!$I933*VLOOKUP('Форма 1'!$G933,'Предельники 2022'!$B$4:$X$28,'Форма 1'!AF$7),2),"")</f>
        <v/>
      </c>
      <c r="L933" s="31" t="str">
        <f>IF(ISBLANK('Форма 1'!AG933),"",'Форма 1'!AG933)</f>
        <v/>
      </c>
      <c r="M933" s="32" t="str">
        <f>IF(ISBLANK('Форма 1'!AH933),"",'Форма 1'!AH933)</f>
        <v/>
      </c>
      <c r="N933" s="30">
        <f>IF(ISNUMBER('Форма 1'!AI933),ROUND('Форма 1'!$I933*VLOOKUP('Форма 1'!$G933,'Предельники 2022'!$B$4:$X$28,'Форма 1'!AI$7),2),"")</f>
        <v>4306559.93</v>
      </c>
      <c r="O933" s="30" t="str">
        <f>IF(ISNUMBER('Форма 1'!AJ933),ROUND('Форма 1'!$I933*VLOOKUP('Форма 1'!$G933,'Предельники 2022'!$B$4:$X$28,'Форма 1'!AJ$7),2),"")</f>
        <v/>
      </c>
      <c r="P933" s="30" t="str">
        <f>IF(ISNUMBER('Форма 1'!AK933),ROUND('Форма 1'!$I933*VLOOKUP('Форма 1'!$G933,'Предельники 2022'!$B$4:$X$28,'Форма 1'!AK$7),2),"")</f>
        <v/>
      </c>
      <c r="Q933" s="30" t="str">
        <f>IF(ISNUMBER('Форма 1'!AL933),ROUND('Форма 1'!$I933*VLOOKUP('Форма 1'!$G933,'Предельники 2022'!$B$4:$X$28,'Форма 1'!AL$7),2),"")</f>
        <v/>
      </c>
      <c r="R933" s="30" t="str">
        <f>IF(ISNUMBER('Форма 1'!AM933),ROUND('Форма 1'!$I933*VLOOKUP('Форма 1'!$G933,'Предельники 2022'!$B$4:$X$28,'Форма 1'!AM$7),2),"")</f>
        <v/>
      </c>
      <c r="S933" s="93" t="str">
        <f t="shared" si="166"/>
        <v/>
      </c>
      <c r="T933" s="93" t="str">
        <f>IF(ISNUMBER('Форма 1'!AN933),INDEX('Предельники 2022'!$C$4:$X$28,MATCH('Форма 1'!$G933,'Предельники 2022'!$B$4:$B$28,0),MATCH(T$5,'Предельники 2022'!$C$3:$X$3,0)),"")</f>
        <v/>
      </c>
      <c r="U933" s="93" t="str">
        <f>IF(ISNUMBER('Форма 1'!AO933),INDEX('Предельники 2022'!$C$4:$X$28,MATCH('Форма 1'!$G933,'Предельники 2022'!$B$4:$B$28,0),MATCH(U$5,'Предельники 2022'!$C$3:$X$3,0)),"")</f>
        <v/>
      </c>
      <c r="V933" s="93" t="str">
        <f>IF(ISNUMBER('Форма 1'!AP933),INDEX('Предельники 2022'!$C$4:$X$28,MATCH('Форма 1'!$G933,'Предельники 2022'!$B$4:$B$28,0),MATCH(V$5,'Предельники 2022'!$C$3:$X$3,0)),"")</f>
        <v/>
      </c>
      <c r="W933" s="93" t="str">
        <f>IF(ISNUMBER('Форма 1'!AQ933),INDEX('Предельники 2022'!$C$4:$X$28,MATCH('Форма 1'!$G933,'Предельники 2022'!$B$4:$B$28,0),MATCH(W$5,'Предельники 2022'!$C$3:$X$3,0)),"")</f>
        <v/>
      </c>
      <c r="X933" s="30" t="str">
        <f>IF(ISNUMBER('Форма 1'!AR933),ROUND('Форма 1'!$I933*VLOOKUP('Форма 1'!$G933,'Предельники 2022'!$B$4:$X$28,'Форма 1'!AR$7),2),"")</f>
        <v/>
      </c>
      <c r="Y933" s="30" t="str">
        <f>IF(ISNUMBER('Форма 1'!AS933),ROUND('Форма 1'!$I933*VLOOKUP('Форма 1'!$G933,'Предельники 2022'!$B$4:$X$28,'Форма 1'!AS$7),2),"")</f>
        <v/>
      </c>
      <c r="Z933" s="30" t="str">
        <f>IF(ISNUMBER('Форма 1'!AT933),ROUND('Форма 1'!$I933*VLOOKUP('Форма 1'!$G933,'Предельники 2022'!$B$4:$X$28,'Форма 1'!AT$7),2),"")</f>
        <v/>
      </c>
      <c r="AA933" s="32"/>
      <c r="AB933" s="128">
        <f>'Форма 1'!T933</f>
        <v>46387</v>
      </c>
      <c r="AC933" s="130" t="str">
        <f>'Форма 1'!U933</f>
        <v>РО</v>
      </c>
    </row>
    <row r="934" spans="1:29" x14ac:dyDescent="0.25">
      <c r="A934" s="28">
        <f t="shared" si="165"/>
        <v>22</v>
      </c>
      <c r="B934" s="74" t="str">
        <f>IF(ISBLANK('Форма 1'!B934),"",'Форма 1'!B934)</f>
        <v>Краснокамский городской округ Пермского края</v>
      </c>
      <c r="C934" s="87" t="s">
        <v>195</v>
      </c>
      <c r="D934" s="29">
        <f>IF(ISBLANK(C934),"Введите адрес",IF(C934='Форма 1'!C934,SUM(E934:K934,M934:S934,Форма2[[#This Row],[19]:[22]]),"Ошибка в адресе!"))</f>
        <v>19656432.349999998</v>
      </c>
      <c r="E934" s="30">
        <f>IF(ISNUMBER('Форма 1'!Z934),ROUND('Форма 1'!$I934*VLOOKUP('Форма 1'!$G934,'Предельники 2022'!$B$4:$X$28,'Форма 1'!Z$7),2),"")</f>
        <v>1284429.74</v>
      </c>
      <c r="F934" s="30">
        <f>IF(ISNUMBER('Форма 1'!AA934),ROUND('Форма 1'!$I934*VLOOKUP('Форма 1'!$G934,'Предельники 2022'!$B$4:$X$28,'Форма 1'!AA$7),2),"")</f>
        <v>14575888.220000001</v>
      </c>
      <c r="G934" s="30" t="str">
        <f>IF(ISNUMBER('Форма 1'!AB934),ROUND('Форма 1'!$I934*VLOOKUP('Форма 1'!$G934,'Предельники 2022'!$B$4:$X$28,'Форма 1'!AB$7),2),"")</f>
        <v/>
      </c>
      <c r="H934" s="30">
        <f>IF(ISNUMBER('Форма 1'!AC934),ROUND('Форма 1'!$I934*VLOOKUP('Форма 1'!$G934,'Предельники 2022'!$B$4:$X$28,'Форма 1'!AC$7),2),"")</f>
        <v>655575.91</v>
      </c>
      <c r="I934" s="30">
        <f>IF(ISNUMBER('Форма 1'!AD934),ROUND('Форма 1'!$I934*VLOOKUP('Форма 1'!$G934,'Предельники 2022'!$B$4:$X$28,'Форма 1'!AD$7),2),"")</f>
        <v>2021889.74</v>
      </c>
      <c r="J934" s="30">
        <f>IF(ISNUMBER('Форма 1'!AE934),ROUND('Форма 1'!$I934*VLOOKUP('Форма 1'!$G934,'Предельники 2022'!$B$4:$X$28,'Форма 1'!AE$7),2),"")</f>
        <v>1118648.74</v>
      </c>
      <c r="K934" s="30" t="str">
        <f>IF(ISNUMBER('Форма 1'!AF934),ROUND('Форма 1'!$I934*VLOOKUP('Форма 1'!$G934,'Предельники 2022'!$B$4:$X$28,'Форма 1'!AF$7),2),"")</f>
        <v/>
      </c>
      <c r="L934" s="31" t="str">
        <f>IF(ISBLANK('Форма 1'!AG934),"",'Форма 1'!AG934)</f>
        <v/>
      </c>
      <c r="M934" s="32" t="str">
        <f>IF(ISBLANK('Форма 1'!AH934),"",'Форма 1'!AH934)</f>
        <v/>
      </c>
      <c r="N934" s="30" t="str">
        <f>IF(ISNUMBER('Форма 1'!AI934),ROUND('Форма 1'!$I934*VLOOKUP('Форма 1'!$G934,'Предельники 2022'!$B$4:$X$28,'Форма 1'!AI$7),2),"")</f>
        <v/>
      </c>
      <c r="O934" s="30" t="str">
        <f>IF(ISNUMBER('Форма 1'!AJ934),ROUND('Форма 1'!$I934*VLOOKUP('Форма 1'!$G934,'Предельники 2022'!$B$4:$X$28,'Форма 1'!AJ$7),2),"")</f>
        <v/>
      </c>
      <c r="P934" s="30" t="str">
        <f>IF(ISNUMBER('Форма 1'!AK934),ROUND('Форма 1'!$I934*VLOOKUP('Форма 1'!$G934,'Предельники 2022'!$B$4:$X$28,'Форма 1'!AK$7),2),"")</f>
        <v/>
      </c>
      <c r="Q934" s="30" t="str">
        <f>IF(ISNUMBER('Форма 1'!AL934),ROUND('Форма 1'!$I934*VLOOKUP('Форма 1'!$G934,'Предельники 2022'!$B$4:$X$28,'Форма 1'!AL$7),2),"")</f>
        <v/>
      </c>
      <c r="R934" s="30" t="str">
        <f>IF(ISNUMBER('Форма 1'!AM934),ROUND('Форма 1'!$I934*VLOOKUP('Форма 1'!$G934,'Предельники 2022'!$B$4:$X$28,'Форма 1'!AM$7),2),"")</f>
        <v/>
      </c>
      <c r="S934" s="93" t="str">
        <f t="shared" si="166"/>
        <v/>
      </c>
      <c r="T934" s="93" t="str">
        <f>IF(ISNUMBER('Форма 1'!AN934),INDEX('Предельники 2022'!$C$4:$X$28,MATCH('Форма 1'!$G934,'Предельники 2022'!$B$4:$B$28,0),MATCH(T$5,'Предельники 2022'!$C$3:$X$3,0)),"")</f>
        <v/>
      </c>
      <c r="U934" s="93" t="str">
        <f>IF(ISNUMBER('Форма 1'!AO934),INDEX('Предельники 2022'!$C$4:$X$28,MATCH('Форма 1'!$G934,'Предельники 2022'!$B$4:$B$28,0),MATCH(U$5,'Предельники 2022'!$C$3:$X$3,0)),"")</f>
        <v/>
      </c>
      <c r="V934" s="93" t="str">
        <f>IF(ISNUMBER('Форма 1'!AP934),INDEX('Предельники 2022'!$C$4:$X$28,MATCH('Форма 1'!$G934,'Предельники 2022'!$B$4:$B$28,0),MATCH(V$5,'Предельники 2022'!$C$3:$X$3,0)),"")</f>
        <v/>
      </c>
      <c r="W934" s="93" t="str">
        <f>IF(ISNUMBER('Форма 1'!AQ934),INDEX('Предельники 2022'!$C$4:$X$28,MATCH('Форма 1'!$G934,'Предельники 2022'!$B$4:$B$28,0),MATCH(W$5,'Предельники 2022'!$C$3:$X$3,0)),"")</f>
        <v/>
      </c>
      <c r="X934" s="30" t="str">
        <f>IF(ISNUMBER('Форма 1'!AR934),ROUND('Форма 1'!$I934*VLOOKUP('Форма 1'!$G934,'Предельники 2022'!$B$4:$X$28,'Форма 1'!AR$7),2),"")</f>
        <v/>
      </c>
      <c r="Y934" s="30" t="str">
        <f>IF(ISNUMBER('Форма 1'!AS934),ROUND('Форма 1'!$I934*VLOOKUP('Форма 1'!$G934,'Предельники 2022'!$B$4:$X$28,'Форма 1'!AS$7),2),"")</f>
        <v/>
      </c>
      <c r="Z934" s="30" t="str">
        <f>IF(ISNUMBER('Форма 1'!AT934),ROUND('Форма 1'!$I934*VLOOKUP('Форма 1'!$G934,'Предельники 2022'!$B$4:$X$28,'Форма 1'!AT$7),2),"")</f>
        <v/>
      </c>
      <c r="AA934" s="32"/>
      <c r="AB934" s="128">
        <f>'Форма 1'!T934</f>
        <v>46387</v>
      </c>
      <c r="AC934" s="130" t="str">
        <f>'Форма 1'!U934</f>
        <v>РО</v>
      </c>
    </row>
    <row r="935" spans="1:29" x14ac:dyDescent="0.25">
      <c r="A935" s="28">
        <f t="shared" si="165"/>
        <v>23</v>
      </c>
      <c r="B935" s="74" t="str">
        <f>IF(ISBLANK('Форма 1'!B935),"",'Форма 1'!B935)</f>
        <v>Краснокамский городской округ Пермского края</v>
      </c>
      <c r="C935" s="87" t="s">
        <v>731</v>
      </c>
      <c r="D935" s="29">
        <f>IF(ISBLANK(C935),"Введите адрес",IF(C935='Форма 1'!C935,SUM(E935:K935,M935:S935,Форма2[[#This Row],[19]:[22]]),"Ошибка в адресе!"))</f>
        <v>7027292.6100000003</v>
      </c>
      <c r="E935" s="30" t="str">
        <f>IF(ISNUMBER('Форма 1'!Z935),ROUND('Форма 1'!$I935*VLOOKUP('Форма 1'!$G935,'Предельники 2022'!$B$4:$X$28,'Форма 1'!Z$7),2),"")</f>
        <v/>
      </c>
      <c r="F935" s="30" t="str">
        <f>IF(ISNUMBER('Форма 1'!AA935),ROUND('Форма 1'!$I935*VLOOKUP('Форма 1'!$G935,'Предельники 2022'!$B$4:$X$28,'Форма 1'!AA$7),2),"")</f>
        <v/>
      </c>
      <c r="G935" s="30" t="str">
        <f>IF(ISNUMBER('Форма 1'!AB935),ROUND('Форма 1'!$I935*VLOOKUP('Форма 1'!$G935,'Предельники 2022'!$B$4:$X$28,'Форма 1'!AB$7),2),"")</f>
        <v/>
      </c>
      <c r="H935" s="30" t="str">
        <f>IF(ISNUMBER('Форма 1'!AC935),ROUND('Форма 1'!$I935*VLOOKUP('Форма 1'!$G935,'Предельники 2022'!$B$4:$X$28,'Форма 1'!AC$7),2),"")</f>
        <v/>
      </c>
      <c r="I935" s="30" t="str">
        <f>IF(ISNUMBER('Форма 1'!AD935),ROUND('Форма 1'!$I935*VLOOKUP('Форма 1'!$G935,'Предельники 2022'!$B$4:$X$28,'Форма 1'!AD$7),2),"")</f>
        <v/>
      </c>
      <c r="J935" s="30" t="str">
        <f>IF(ISNUMBER('Форма 1'!AE935),ROUND('Форма 1'!$I935*VLOOKUP('Форма 1'!$G935,'Предельники 2022'!$B$4:$X$28,'Форма 1'!AE$7),2),"")</f>
        <v/>
      </c>
      <c r="K935" s="30" t="str">
        <f>IF(ISNUMBER('Форма 1'!AF935),ROUND('Форма 1'!$I935*VLOOKUP('Форма 1'!$G935,'Предельники 2022'!$B$4:$X$28,'Форма 1'!AF$7),2),"")</f>
        <v/>
      </c>
      <c r="L935" s="31" t="str">
        <f>IF(ISBLANK('Форма 1'!AG935),"",'Форма 1'!AG935)</f>
        <v/>
      </c>
      <c r="M935" s="32" t="str">
        <f>IF(ISBLANK('Форма 1'!AH935),"",'Форма 1'!AH935)</f>
        <v/>
      </c>
      <c r="N935" s="30">
        <f>IF(ISNUMBER('Форма 1'!AI935),ROUND('Форма 1'!$I935*VLOOKUP('Форма 1'!$G935,'Предельники 2022'!$B$4:$X$28,'Форма 1'!AI$7),2),"")</f>
        <v>7027292.6100000003</v>
      </c>
      <c r="O935" s="30" t="str">
        <f>IF(ISNUMBER('Форма 1'!AJ935),ROUND('Форма 1'!$I935*VLOOKUP('Форма 1'!$G935,'Предельники 2022'!$B$4:$X$28,'Форма 1'!AJ$7),2),"")</f>
        <v/>
      </c>
      <c r="P935" s="30" t="str">
        <f>IF(ISNUMBER('Форма 1'!AK935),ROUND('Форма 1'!$I935*VLOOKUP('Форма 1'!$G935,'Предельники 2022'!$B$4:$X$28,'Форма 1'!AK$7),2),"")</f>
        <v/>
      </c>
      <c r="Q935" s="30" t="str">
        <f>IF(ISNUMBER('Форма 1'!AL935),ROUND('Форма 1'!$I935*VLOOKUP('Форма 1'!$G935,'Предельники 2022'!$B$4:$X$28,'Форма 1'!AL$7),2),"")</f>
        <v/>
      </c>
      <c r="R935" s="30" t="str">
        <f>IF(ISNUMBER('Форма 1'!AM935),ROUND('Форма 1'!$I935*VLOOKUP('Форма 1'!$G935,'Предельники 2022'!$B$4:$X$28,'Форма 1'!AM$7),2),"")</f>
        <v/>
      </c>
      <c r="S935" s="93" t="str">
        <f t="shared" si="166"/>
        <v/>
      </c>
      <c r="T935" s="93" t="str">
        <f>IF(ISNUMBER('Форма 1'!AN935),INDEX('Предельники 2022'!$C$4:$X$28,MATCH('Форма 1'!$G935,'Предельники 2022'!$B$4:$B$28,0),MATCH(T$5,'Предельники 2022'!$C$3:$X$3,0)),"")</f>
        <v/>
      </c>
      <c r="U935" s="93" t="str">
        <f>IF(ISNUMBER('Форма 1'!AO935),INDEX('Предельники 2022'!$C$4:$X$28,MATCH('Форма 1'!$G935,'Предельники 2022'!$B$4:$B$28,0),MATCH(U$5,'Предельники 2022'!$C$3:$X$3,0)),"")</f>
        <v/>
      </c>
      <c r="V935" s="93" t="str">
        <f>IF(ISNUMBER('Форма 1'!AP935),INDEX('Предельники 2022'!$C$4:$X$28,MATCH('Форма 1'!$G935,'Предельники 2022'!$B$4:$B$28,0),MATCH(V$5,'Предельники 2022'!$C$3:$X$3,0)),"")</f>
        <v/>
      </c>
      <c r="W935" s="93" t="str">
        <f>IF(ISNUMBER('Форма 1'!AQ935),INDEX('Предельники 2022'!$C$4:$X$28,MATCH('Форма 1'!$G935,'Предельники 2022'!$B$4:$B$28,0),MATCH(W$5,'Предельники 2022'!$C$3:$X$3,0)),"")</f>
        <v/>
      </c>
      <c r="X935" s="30" t="str">
        <f>IF(ISNUMBER('Форма 1'!AR935),ROUND('Форма 1'!$I935*VLOOKUP('Форма 1'!$G935,'Предельники 2022'!$B$4:$X$28,'Форма 1'!AR$7),2),"")</f>
        <v/>
      </c>
      <c r="Y935" s="30" t="str">
        <f>IF(ISNUMBER('Форма 1'!AS935),ROUND('Форма 1'!$I935*VLOOKUP('Форма 1'!$G935,'Предельники 2022'!$B$4:$X$28,'Форма 1'!AS$7),2),"")</f>
        <v/>
      </c>
      <c r="Z935" s="30" t="str">
        <f>IF(ISNUMBER('Форма 1'!AT935),ROUND('Форма 1'!$I935*VLOOKUP('Форма 1'!$G935,'Предельники 2022'!$B$4:$X$28,'Форма 1'!AT$7),2),"")</f>
        <v/>
      </c>
      <c r="AA935" s="32"/>
      <c r="AB935" s="128">
        <f>'Форма 1'!T935</f>
        <v>46387</v>
      </c>
      <c r="AC935" s="130" t="str">
        <f>'Форма 1'!U935</f>
        <v>СС</v>
      </c>
    </row>
    <row r="936" spans="1:29" x14ac:dyDescent="0.25">
      <c r="A936" s="28">
        <f t="shared" si="165"/>
        <v>24</v>
      </c>
      <c r="B936" s="74" t="str">
        <f>IF(ISBLANK('Форма 1'!B936),"",'Форма 1'!B936)</f>
        <v>Краснокамский городской округ Пермского края</v>
      </c>
      <c r="C936" s="87" t="s">
        <v>684</v>
      </c>
      <c r="D936" s="29">
        <f>IF(ISBLANK(C936),"Введите адрес",IF(C936='Форма 1'!C936,SUM(E936:K936,M936:S936,Форма2[[#This Row],[19]:[22]]),"Ошибка в адресе!"))</f>
        <v>261142.27</v>
      </c>
      <c r="E936" s="30" t="str">
        <f>IF(ISNUMBER('Форма 1'!Z936),ROUND('Форма 1'!$I936*VLOOKUP('Форма 1'!$G936,'Предельники 2022'!$B$4:$X$28,'Форма 1'!Z$7),2),"")</f>
        <v/>
      </c>
      <c r="F936" s="30" t="str">
        <f>IF(ISNUMBER('Форма 1'!AA936),ROUND('Форма 1'!$I936*VLOOKUP('Форма 1'!$G936,'Предельники 2022'!$B$4:$X$28,'Форма 1'!AA$7),2),"")</f>
        <v/>
      </c>
      <c r="G936" s="30" t="str">
        <f>IF(ISNUMBER('Форма 1'!AB936),ROUND('Форма 1'!$I936*VLOOKUP('Форма 1'!$G936,'Предельники 2022'!$B$4:$X$28,'Форма 1'!AB$7),2),"")</f>
        <v/>
      </c>
      <c r="H936" s="30">
        <f>IF(ISNUMBER('Форма 1'!AC936),ROUND('Форма 1'!$I936*VLOOKUP('Форма 1'!$G936,'Предельники 2022'!$B$4:$X$28,'Форма 1'!AC$7),2),"")</f>
        <v>261142.27</v>
      </c>
      <c r="I936" s="30" t="str">
        <f>IF(ISNUMBER('Форма 1'!AD936),ROUND('Форма 1'!$I936*VLOOKUP('Форма 1'!$G936,'Предельники 2022'!$B$4:$X$28,'Форма 1'!AD$7),2),"")</f>
        <v/>
      </c>
      <c r="J936" s="30" t="str">
        <f>IF(ISNUMBER('Форма 1'!AE936),ROUND('Форма 1'!$I936*VLOOKUP('Форма 1'!$G936,'Предельники 2022'!$B$4:$X$28,'Форма 1'!AE$7),2),"")</f>
        <v/>
      </c>
      <c r="K936" s="30" t="str">
        <f>IF(ISNUMBER('Форма 1'!AF936),ROUND('Форма 1'!$I936*VLOOKUP('Форма 1'!$G936,'Предельники 2022'!$B$4:$X$28,'Форма 1'!AF$7),2),"")</f>
        <v/>
      </c>
      <c r="L936" s="31" t="str">
        <f>IF(ISBLANK('Форма 1'!AG936),"",'Форма 1'!AG936)</f>
        <v/>
      </c>
      <c r="M936" s="32" t="str">
        <f>IF(ISBLANK('Форма 1'!AH936),"",'Форма 1'!AH936)</f>
        <v/>
      </c>
      <c r="N936" s="30" t="str">
        <f>IF(ISNUMBER('Форма 1'!AI936),ROUND('Форма 1'!$I936*VLOOKUP('Форма 1'!$G936,'Предельники 2022'!$B$4:$X$28,'Форма 1'!AI$7),2),"")</f>
        <v/>
      </c>
      <c r="O936" s="30" t="str">
        <f>IF(ISNUMBER('Форма 1'!AJ936),ROUND('Форма 1'!$I936*VLOOKUP('Форма 1'!$G936,'Предельники 2022'!$B$4:$X$28,'Форма 1'!AJ$7),2),"")</f>
        <v/>
      </c>
      <c r="P936" s="30" t="str">
        <f>IF(ISNUMBER('Форма 1'!AK936),ROUND('Форма 1'!$I936*VLOOKUP('Форма 1'!$G936,'Предельники 2022'!$B$4:$X$28,'Форма 1'!AK$7),2),"")</f>
        <v/>
      </c>
      <c r="Q936" s="30" t="str">
        <f>IF(ISNUMBER('Форма 1'!AL936),ROUND('Форма 1'!$I936*VLOOKUP('Форма 1'!$G936,'Предельники 2022'!$B$4:$X$28,'Форма 1'!AL$7),2),"")</f>
        <v/>
      </c>
      <c r="R936" s="30" t="str">
        <f>IF(ISNUMBER('Форма 1'!AM936),ROUND('Форма 1'!$I936*VLOOKUP('Форма 1'!$G936,'Предельники 2022'!$B$4:$X$28,'Форма 1'!AM$7),2),"")</f>
        <v/>
      </c>
      <c r="S936" s="93" t="str">
        <f t="shared" si="166"/>
        <v/>
      </c>
      <c r="T936" s="93" t="str">
        <f>IF(ISNUMBER('Форма 1'!AN936),INDEX('Предельники 2022'!$C$4:$X$28,MATCH('Форма 1'!$G936,'Предельники 2022'!$B$4:$B$28,0),MATCH(T$5,'Предельники 2022'!$C$3:$X$3,0)),"")</f>
        <v/>
      </c>
      <c r="U936" s="93" t="str">
        <f>IF(ISNUMBER('Форма 1'!AO936),INDEX('Предельники 2022'!$C$4:$X$28,MATCH('Форма 1'!$G936,'Предельники 2022'!$B$4:$B$28,0),MATCH(U$5,'Предельники 2022'!$C$3:$X$3,0)),"")</f>
        <v/>
      </c>
      <c r="V936" s="93" t="str">
        <f>IF(ISNUMBER('Форма 1'!AP936),INDEX('Предельники 2022'!$C$4:$X$28,MATCH('Форма 1'!$G936,'Предельники 2022'!$B$4:$B$28,0),MATCH(V$5,'Предельники 2022'!$C$3:$X$3,0)),"")</f>
        <v/>
      </c>
      <c r="W936" s="93" t="str">
        <f>IF(ISNUMBER('Форма 1'!AQ936),INDEX('Предельники 2022'!$C$4:$X$28,MATCH('Форма 1'!$G936,'Предельники 2022'!$B$4:$B$28,0),MATCH(W$5,'Предельники 2022'!$C$3:$X$3,0)),"")</f>
        <v/>
      </c>
      <c r="X936" s="30" t="str">
        <f>IF(ISNUMBER('Форма 1'!AR936),ROUND('Форма 1'!$I936*VLOOKUP('Форма 1'!$G936,'Предельники 2022'!$B$4:$X$28,'Форма 1'!AR$7),2),"")</f>
        <v/>
      </c>
      <c r="Y936" s="30" t="str">
        <f>IF(ISNUMBER('Форма 1'!AS936),ROUND('Форма 1'!$I936*VLOOKUP('Форма 1'!$G936,'Предельники 2022'!$B$4:$X$28,'Форма 1'!AS$7),2),"")</f>
        <v/>
      </c>
      <c r="Z936" s="30" t="str">
        <f>IF(ISNUMBER('Форма 1'!AT936),ROUND('Форма 1'!$I936*VLOOKUP('Форма 1'!$G936,'Предельники 2022'!$B$4:$X$28,'Форма 1'!AT$7),2),"")</f>
        <v/>
      </c>
      <c r="AA936" s="32"/>
      <c r="AB936" s="128">
        <f>'Форма 1'!T936</f>
        <v>46387</v>
      </c>
      <c r="AC936" s="130" t="str">
        <f>'Форма 1'!U936</f>
        <v>РО</v>
      </c>
    </row>
    <row r="937" spans="1:29" ht="15.75" x14ac:dyDescent="0.25">
      <c r="A937" s="147">
        <f t="shared" si="165"/>
        <v>0</v>
      </c>
      <c r="B937" s="148" t="str">
        <f>IF(ISBLANK('Форма 1'!B937),"",'Форма 1'!B937)</f>
        <v/>
      </c>
      <c r="C937" s="153" t="s">
        <v>1088</v>
      </c>
      <c r="D937" s="146">
        <f>IF(ISBLANK(C937),"Введите адрес",IF(C937='Форма 1'!C937,SUM(E937:K937,M937:S937,Форма2[[#This Row],[19]:[22]]),"Ошибка в адресе!"))</f>
        <v>23739275.830000002</v>
      </c>
      <c r="E937" s="149">
        <f>SUM(E938:E940)</f>
        <v>488767.27</v>
      </c>
      <c r="F937" s="149">
        <f t="shared" ref="F937:S937" si="167">SUM(F938:F940)</f>
        <v>17772973.899999999</v>
      </c>
      <c r="G937" s="149">
        <f t="shared" si="167"/>
        <v>0</v>
      </c>
      <c r="H937" s="149">
        <f t="shared" si="167"/>
        <v>249467.94</v>
      </c>
      <c r="I937" s="149">
        <f t="shared" si="167"/>
        <v>0</v>
      </c>
      <c r="J937" s="149">
        <f t="shared" si="167"/>
        <v>1364013.94</v>
      </c>
      <c r="K937" s="149">
        <f t="shared" si="167"/>
        <v>0</v>
      </c>
      <c r="L937" s="155">
        <f t="shared" si="167"/>
        <v>0</v>
      </c>
      <c r="M937" s="149">
        <f t="shared" si="167"/>
        <v>0</v>
      </c>
      <c r="N937" s="149">
        <f t="shared" si="167"/>
        <v>3864052.78</v>
      </c>
      <c r="O937" s="149">
        <f t="shared" si="167"/>
        <v>0</v>
      </c>
      <c r="P937" s="149">
        <f t="shared" si="167"/>
        <v>0</v>
      </c>
      <c r="Q937" s="149">
        <f t="shared" si="167"/>
        <v>0</v>
      </c>
      <c r="R937" s="149">
        <f t="shared" si="167"/>
        <v>0</v>
      </c>
      <c r="S937" s="149">
        <f t="shared" si="167"/>
        <v>0</v>
      </c>
      <c r="T937" s="93" t="str">
        <f>IF(ISNUMBER('Форма 1'!AN937),INDEX('Предельники 2022'!$C$4:$X$28,MATCH('Форма 1'!$G937,'Предельники 2022'!$B$4:$B$28,0),MATCH(T$5,'Предельники 2022'!$C$3:$X$3,0)),"")</f>
        <v/>
      </c>
      <c r="U937" s="93" t="str">
        <f>IF(ISNUMBER('Форма 1'!AO937),INDEX('Предельники 2022'!$C$4:$X$28,MATCH('Форма 1'!$G937,'Предельники 2022'!$B$4:$B$28,0),MATCH(U$5,'Предельники 2022'!$C$3:$X$3,0)),"")</f>
        <v/>
      </c>
      <c r="V937" s="93" t="str">
        <f>IF(ISNUMBER('Форма 1'!AP937),INDEX('Предельники 2022'!$C$4:$X$28,MATCH('Форма 1'!$G937,'Предельники 2022'!$B$4:$B$28,0),MATCH(V$5,'Предельники 2022'!$C$3:$X$3,0)),"")</f>
        <v/>
      </c>
      <c r="W937" s="93" t="str">
        <f>IF(ISNUMBER('Форма 1'!AQ937),INDEX('Предельники 2022'!$C$4:$X$28,MATCH('Форма 1'!$G937,'Предельники 2022'!$B$4:$B$28,0),MATCH(W$5,'Предельники 2022'!$C$3:$X$3,0)),"")</f>
        <v/>
      </c>
      <c r="X937" s="149">
        <f t="shared" ref="X937:Z937" si="168">SUM(X938:X940)</f>
        <v>0</v>
      </c>
      <c r="Y937" s="149">
        <f t="shared" si="168"/>
        <v>0</v>
      </c>
      <c r="Z937" s="149">
        <f t="shared" si="168"/>
        <v>0</v>
      </c>
      <c r="AA937" s="146"/>
      <c r="AB937" s="150"/>
      <c r="AC937" s="151" t="str">
        <f>'Форма 1'!U937</f>
        <v/>
      </c>
    </row>
    <row r="938" spans="1:29" x14ac:dyDescent="0.25">
      <c r="A938" s="28">
        <f t="shared" si="165"/>
        <v>1</v>
      </c>
      <c r="B938" s="74" t="str">
        <f>IF(ISBLANK('Форма 1'!B938),"",'Форма 1'!B938)</f>
        <v>Кудымкарский муниципальный округ Пермского края</v>
      </c>
      <c r="C938" s="87" t="s">
        <v>83</v>
      </c>
      <c r="D938" s="29">
        <f>IF(ISBLANK(C938),"Введите адрес",IF(C938='Форма 1'!C938,SUM(E938:K938,M938:S938,Форма2[[#This Row],[19]:[22]]),"Ошибка в адресе!"))</f>
        <v>19136987.84</v>
      </c>
      <c r="E938" s="30" t="str">
        <f>IF(ISNUMBER('Форма 1'!Z938),ROUND('Форма 1'!$I938*VLOOKUP('Форма 1'!$G938,'Предельники 2022'!$B$4:$X$28,'Форма 1'!Z$7),2),"")</f>
        <v/>
      </c>
      <c r="F938" s="30">
        <f>IF(ISNUMBER('Форма 1'!AA938),ROUND('Форма 1'!$I938*VLOOKUP('Форма 1'!$G938,'Предельники 2022'!$B$4:$X$28,'Форма 1'!AA$7),2),"")</f>
        <v>17772973.899999999</v>
      </c>
      <c r="G938" s="30" t="str">
        <f>IF(ISNUMBER('Форма 1'!AB938),ROUND('Форма 1'!$I938*VLOOKUP('Форма 1'!$G938,'Предельники 2022'!$B$4:$X$28,'Форма 1'!AB$7),2),"")</f>
        <v/>
      </c>
      <c r="H938" s="30" t="str">
        <f>IF(ISNUMBER('Форма 1'!AC938),ROUND('Форма 1'!$I938*VLOOKUP('Форма 1'!$G938,'Предельники 2022'!$B$4:$X$28,'Форма 1'!AC$7),2),"")</f>
        <v/>
      </c>
      <c r="I938" s="30" t="str">
        <f>IF(ISNUMBER('Форма 1'!AD938),ROUND('Форма 1'!$I938*VLOOKUP('Форма 1'!$G938,'Предельники 2022'!$B$4:$X$28,'Форма 1'!AD$7),2),"")</f>
        <v/>
      </c>
      <c r="J938" s="30">
        <f>IF(ISNUMBER('Форма 1'!AE938),ROUND('Форма 1'!$I938*VLOOKUP('Форма 1'!$G938,'Предельники 2022'!$B$4:$X$28,'Форма 1'!AE$7),2),"")</f>
        <v>1364013.94</v>
      </c>
      <c r="K938" s="30" t="str">
        <f>IF(ISNUMBER('Форма 1'!AF938),ROUND('Форма 1'!$I938*VLOOKUP('Форма 1'!$G938,'Предельники 2022'!$B$4:$X$28,'Форма 1'!AF$7),2),"")</f>
        <v/>
      </c>
      <c r="L938" s="31" t="str">
        <f>IF(ISBLANK('Форма 1'!AG938),"",'Форма 1'!AG938)</f>
        <v/>
      </c>
      <c r="M938" s="32" t="str">
        <f>IF(ISBLANK('Форма 1'!AH938),"",'Форма 1'!AH938)</f>
        <v/>
      </c>
      <c r="N938" s="30" t="str">
        <f>IF(ISNUMBER('Форма 1'!AI938),ROUND('Форма 1'!$I938*VLOOKUP('Форма 1'!$G938,'Предельники 2022'!$B$4:$X$28,'Форма 1'!AI$7),2),"")</f>
        <v/>
      </c>
      <c r="O938" s="30" t="str">
        <f>IF(ISNUMBER('Форма 1'!AJ938),ROUND('Форма 1'!$I938*VLOOKUP('Форма 1'!$G938,'Предельники 2022'!$B$4:$X$28,'Форма 1'!AJ$7),2),"")</f>
        <v/>
      </c>
      <c r="P938" s="30" t="str">
        <f>IF(ISNUMBER('Форма 1'!AK938),ROUND('Форма 1'!$I938*VLOOKUP('Форма 1'!$G938,'Предельники 2022'!$B$4:$X$28,'Форма 1'!AK$7),2),"")</f>
        <v/>
      </c>
      <c r="Q938" s="30" t="str">
        <f>IF(ISNUMBER('Форма 1'!AL938),ROUND('Форма 1'!$I938*VLOOKUP('Форма 1'!$G938,'Предельники 2022'!$B$4:$X$28,'Форма 1'!AL$7),2),"")</f>
        <v/>
      </c>
      <c r="R938" s="30" t="str">
        <f>IF(ISNUMBER('Форма 1'!AM938),ROUND('Форма 1'!$I938*VLOOKUP('Форма 1'!$G938,'Предельники 2022'!$B$4:$X$28,'Форма 1'!AM$7),2),"")</f>
        <v/>
      </c>
      <c r="S938" s="93" t="str">
        <f t="shared" si="166"/>
        <v/>
      </c>
      <c r="T938" s="93" t="str">
        <f>IF(ISNUMBER('Форма 1'!AN938),INDEX('Предельники 2022'!$C$4:$X$28,MATCH('Форма 1'!$G938,'Предельники 2022'!$B$4:$B$28,0),MATCH(T$5,'Предельники 2022'!$C$3:$X$3,0)),"")</f>
        <v/>
      </c>
      <c r="U938" s="93" t="str">
        <f>IF(ISNUMBER('Форма 1'!AO938),INDEX('Предельники 2022'!$C$4:$X$28,MATCH('Форма 1'!$G938,'Предельники 2022'!$B$4:$B$28,0),MATCH(U$5,'Предельники 2022'!$C$3:$X$3,0)),"")</f>
        <v/>
      </c>
      <c r="V938" s="93" t="str">
        <f>IF(ISNUMBER('Форма 1'!AP938),INDEX('Предельники 2022'!$C$4:$X$28,MATCH('Форма 1'!$G938,'Предельники 2022'!$B$4:$B$28,0),MATCH(V$5,'Предельники 2022'!$C$3:$X$3,0)),"")</f>
        <v/>
      </c>
      <c r="W938" s="93" t="str">
        <f>IF(ISNUMBER('Форма 1'!AQ938),INDEX('Предельники 2022'!$C$4:$X$28,MATCH('Форма 1'!$G938,'Предельники 2022'!$B$4:$B$28,0),MATCH(W$5,'Предельники 2022'!$C$3:$X$3,0)),"")</f>
        <v/>
      </c>
      <c r="X938" s="30" t="str">
        <f>IF(ISNUMBER('Форма 1'!AR938),ROUND('Форма 1'!$I938*VLOOKUP('Форма 1'!$G938,'Предельники 2022'!$B$4:$X$28,'Форма 1'!AR$7),2),"")</f>
        <v/>
      </c>
      <c r="Y938" s="30" t="str">
        <f>IF(ISNUMBER('Форма 1'!AS938),ROUND('Форма 1'!$I938*VLOOKUP('Форма 1'!$G938,'Предельники 2022'!$B$4:$X$28,'Форма 1'!AS$7),2),"")</f>
        <v/>
      </c>
      <c r="Z938" s="30" t="str">
        <f>IF(ISNUMBER('Форма 1'!AT938),ROUND('Форма 1'!$I938*VLOOKUP('Форма 1'!$G938,'Предельники 2022'!$B$4:$X$28,'Форма 1'!AT$7),2),"")</f>
        <v/>
      </c>
      <c r="AA938" s="32"/>
      <c r="AB938" s="128">
        <f>'Форма 1'!T938</f>
        <v>46387</v>
      </c>
      <c r="AC938" s="130" t="str">
        <f>'Форма 1'!U938</f>
        <v>РО</v>
      </c>
    </row>
    <row r="939" spans="1:29" x14ac:dyDescent="0.25">
      <c r="A939" s="28">
        <f t="shared" si="165"/>
        <v>2</v>
      </c>
      <c r="B939" s="74" t="str">
        <f>IF(ISBLANK('Форма 1'!B939),"",'Форма 1'!B939)</f>
        <v>Кудымкарский муниципальный округ Пермского края</v>
      </c>
      <c r="C939" s="87" t="s">
        <v>732</v>
      </c>
      <c r="D939" s="29">
        <f>IF(ISBLANK(C939),"Введите адрес",IF(C939='Форма 1'!C939,SUM(E939:K939,M939:S939,Форма2[[#This Row],[19]:[22]]),"Ошибка в адресе!"))</f>
        <v>3864052.78</v>
      </c>
      <c r="E939" s="30" t="str">
        <f>IF(ISNUMBER('Форма 1'!Z939),ROUND('Форма 1'!$I939*VLOOKUP('Форма 1'!$G939,'Предельники 2022'!$B$4:$X$28,'Форма 1'!Z$7),2),"")</f>
        <v/>
      </c>
      <c r="F939" s="30" t="str">
        <f>IF(ISNUMBER('Форма 1'!AA939),ROUND('Форма 1'!$I939*VLOOKUP('Форма 1'!$G939,'Предельники 2022'!$B$4:$X$28,'Форма 1'!AA$7),2),"")</f>
        <v/>
      </c>
      <c r="G939" s="30" t="str">
        <f>IF(ISNUMBER('Форма 1'!AB939),ROUND('Форма 1'!$I939*VLOOKUP('Форма 1'!$G939,'Предельники 2022'!$B$4:$X$28,'Форма 1'!AB$7),2),"")</f>
        <v/>
      </c>
      <c r="H939" s="30" t="str">
        <f>IF(ISNUMBER('Форма 1'!AC939),ROUND('Форма 1'!$I939*VLOOKUP('Форма 1'!$G939,'Предельники 2022'!$B$4:$X$28,'Форма 1'!AC$7),2),"")</f>
        <v/>
      </c>
      <c r="I939" s="30" t="str">
        <f>IF(ISNUMBER('Форма 1'!AD939),ROUND('Форма 1'!$I939*VLOOKUP('Форма 1'!$G939,'Предельники 2022'!$B$4:$X$28,'Форма 1'!AD$7),2),"")</f>
        <v/>
      </c>
      <c r="J939" s="30" t="str">
        <f>IF(ISNUMBER('Форма 1'!AE939),ROUND('Форма 1'!$I939*VLOOKUP('Форма 1'!$G939,'Предельники 2022'!$B$4:$X$28,'Форма 1'!AE$7),2),"")</f>
        <v/>
      </c>
      <c r="K939" s="30" t="str">
        <f>IF(ISNUMBER('Форма 1'!AF939),ROUND('Форма 1'!$I939*VLOOKUP('Форма 1'!$G939,'Предельники 2022'!$B$4:$X$28,'Форма 1'!AF$7),2),"")</f>
        <v/>
      </c>
      <c r="L939" s="31" t="str">
        <f>IF(ISBLANK('Форма 1'!AG939),"",'Форма 1'!AG939)</f>
        <v/>
      </c>
      <c r="M939" s="32" t="str">
        <f>IF(ISBLANK('Форма 1'!AH939),"",'Форма 1'!AH939)</f>
        <v/>
      </c>
      <c r="N939" s="30">
        <f>IF(ISNUMBER('Форма 1'!AI939),ROUND('Форма 1'!$I939*VLOOKUP('Форма 1'!$G939,'Предельники 2022'!$B$4:$X$28,'Форма 1'!AI$7),2),"")</f>
        <v>3864052.78</v>
      </c>
      <c r="O939" s="30" t="str">
        <f>IF(ISNUMBER('Форма 1'!AJ939),ROUND('Форма 1'!$I939*VLOOKUP('Форма 1'!$G939,'Предельники 2022'!$B$4:$X$28,'Форма 1'!AJ$7),2),"")</f>
        <v/>
      </c>
      <c r="P939" s="30" t="str">
        <f>IF(ISNUMBER('Форма 1'!AK939),ROUND('Форма 1'!$I939*VLOOKUP('Форма 1'!$G939,'Предельники 2022'!$B$4:$X$28,'Форма 1'!AK$7),2),"")</f>
        <v/>
      </c>
      <c r="Q939" s="30" t="str">
        <f>IF(ISNUMBER('Форма 1'!AL939),ROUND('Форма 1'!$I939*VLOOKUP('Форма 1'!$G939,'Предельники 2022'!$B$4:$X$28,'Форма 1'!AL$7),2),"")</f>
        <v/>
      </c>
      <c r="R939" s="30" t="str">
        <f>IF(ISNUMBER('Форма 1'!AM939),ROUND('Форма 1'!$I939*VLOOKUP('Форма 1'!$G939,'Предельники 2022'!$B$4:$X$28,'Форма 1'!AM$7),2),"")</f>
        <v/>
      </c>
      <c r="S939" s="93" t="str">
        <f t="shared" si="166"/>
        <v/>
      </c>
      <c r="T939" s="93" t="str">
        <f>IF(ISNUMBER('Форма 1'!AN939),INDEX('Предельники 2022'!$C$4:$X$28,MATCH('Форма 1'!$G939,'Предельники 2022'!$B$4:$B$28,0),MATCH(T$5,'Предельники 2022'!$C$3:$X$3,0)),"")</f>
        <v/>
      </c>
      <c r="U939" s="93" t="str">
        <f>IF(ISNUMBER('Форма 1'!AO939),INDEX('Предельники 2022'!$C$4:$X$28,MATCH('Форма 1'!$G939,'Предельники 2022'!$B$4:$B$28,0),MATCH(U$5,'Предельники 2022'!$C$3:$X$3,0)),"")</f>
        <v/>
      </c>
      <c r="V939" s="93" t="str">
        <f>IF(ISNUMBER('Форма 1'!AP939),INDEX('Предельники 2022'!$C$4:$X$28,MATCH('Форма 1'!$G939,'Предельники 2022'!$B$4:$B$28,0),MATCH(V$5,'Предельники 2022'!$C$3:$X$3,0)),"")</f>
        <v/>
      </c>
      <c r="W939" s="93" t="str">
        <f>IF(ISNUMBER('Форма 1'!AQ939),INDEX('Предельники 2022'!$C$4:$X$28,MATCH('Форма 1'!$G939,'Предельники 2022'!$B$4:$B$28,0),MATCH(W$5,'Предельники 2022'!$C$3:$X$3,0)),"")</f>
        <v/>
      </c>
      <c r="X939" s="30" t="str">
        <f>IF(ISNUMBER('Форма 1'!AR939),ROUND('Форма 1'!$I939*VLOOKUP('Форма 1'!$G939,'Предельники 2022'!$B$4:$X$28,'Форма 1'!AR$7),2),"")</f>
        <v/>
      </c>
      <c r="Y939" s="30" t="str">
        <f>IF(ISNUMBER('Форма 1'!AS939),ROUND('Форма 1'!$I939*VLOOKUP('Форма 1'!$G939,'Предельники 2022'!$B$4:$X$28,'Форма 1'!AS$7),2),"")</f>
        <v/>
      </c>
      <c r="Z939" s="30" t="str">
        <f>IF(ISNUMBER('Форма 1'!AT939),ROUND('Форма 1'!$I939*VLOOKUP('Форма 1'!$G939,'Предельники 2022'!$B$4:$X$28,'Форма 1'!AT$7),2),"")</f>
        <v/>
      </c>
      <c r="AA939" s="32"/>
      <c r="AB939" s="128">
        <f>'Форма 1'!T939</f>
        <v>46387</v>
      </c>
      <c r="AC939" s="130" t="str">
        <f>'Форма 1'!U939</f>
        <v>РО</v>
      </c>
    </row>
    <row r="940" spans="1:29" x14ac:dyDescent="0.25">
      <c r="A940" s="28">
        <f t="shared" si="165"/>
        <v>3</v>
      </c>
      <c r="B940" s="74" t="str">
        <f>IF(ISBLANK('Форма 1'!B940),"",'Форма 1'!B940)</f>
        <v>Кудымкарский муниципальный округ Пермского края</v>
      </c>
      <c r="C940" s="87" t="s">
        <v>581</v>
      </c>
      <c r="D940" s="29">
        <f>IF(ISBLANK(C940),"Введите адрес",IF(C940='Форма 1'!C940,SUM(E940:K940,M940:S940,Форма2[[#This Row],[19]:[22]]),"Ошибка в адресе!"))</f>
        <v>738235.21</v>
      </c>
      <c r="E940" s="30">
        <f>IF(ISNUMBER('Форма 1'!Z940),ROUND('Форма 1'!$I940*VLOOKUP('Форма 1'!$G940,'Предельники 2022'!$B$4:$X$28,'Форма 1'!Z$7),2),"")</f>
        <v>488767.27</v>
      </c>
      <c r="F940" s="30" t="str">
        <f>IF(ISNUMBER('Форма 1'!AA940),ROUND('Форма 1'!$I940*VLOOKUP('Форма 1'!$G940,'Предельники 2022'!$B$4:$X$28,'Форма 1'!AA$7),2),"")</f>
        <v/>
      </c>
      <c r="G940" s="30" t="str">
        <f>IF(ISNUMBER('Форма 1'!AB940),ROUND('Форма 1'!$I940*VLOOKUP('Форма 1'!$G940,'Предельники 2022'!$B$4:$X$28,'Форма 1'!AB$7),2),"")</f>
        <v/>
      </c>
      <c r="H940" s="30">
        <f>IF(ISNUMBER('Форма 1'!AC940),ROUND('Форма 1'!$I940*VLOOKUP('Форма 1'!$G940,'Предельники 2022'!$B$4:$X$28,'Форма 1'!AC$7),2),"")</f>
        <v>249467.94</v>
      </c>
      <c r="I940" s="30" t="str">
        <f>IF(ISNUMBER('Форма 1'!AD940),ROUND('Форма 1'!$I940*VLOOKUP('Форма 1'!$G940,'Предельники 2022'!$B$4:$X$28,'Форма 1'!AD$7),2),"")</f>
        <v/>
      </c>
      <c r="J940" s="30" t="str">
        <f>IF(ISNUMBER('Форма 1'!AE940),ROUND('Форма 1'!$I940*VLOOKUP('Форма 1'!$G940,'Предельники 2022'!$B$4:$X$28,'Форма 1'!AE$7),2),"")</f>
        <v/>
      </c>
      <c r="K940" s="30" t="str">
        <f>IF(ISNUMBER('Форма 1'!AF940),ROUND('Форма 1'!$I940*VLOOKUP('Форма 1'!$G940,'Предельники 2022'!$B$4:$X$28,'Форма 1'!AF$7),2),"")</f>
        <v/>
      </c>
      <c r="L940" s="31" t="str">
        <f>IF(ISBLANK('Форма 1'!AG940),"",'Форма 1'!AG940)</f>
        <v/>
      </c>
      <c r="M940" s="32" t="str">
        <f>IF(ISBLANK('Форма 1'!AH940),"",'Форма 1'!AH940)</f>
        <v/>
      </c>
      <c r="N940" s="30" t="str">
        <f>IF(ISNUMBER('Форма 1'!AI940),ROUND('Форма 1'!$I940*VLOOKUP('Форма 1'!$G940,'Предельники 2022'!$B$4:$X$28,'Форма 1'!AI$7),2),"")</f>
        <v/>
      </c>
      <c r="O940" s="30" t="str">
        <f>IF(ISNUMBER('Форма 1'!AJ940),ROUND('Форма 1'!$I940*VLOOKUP('Форма 1'!$G940,'Предельники 2022'!$B$4:$X$28,'Форма 1'!AJ$7),2),"")</f>
        <v/>
      </c>
      <c r="P940" s="30" t="str">
        <f>IF(ISNUMBER('Форма 1'!AK940),ROUND('Форма 1'!$I940*VLOOKUP('Форма 1'!$G940,'Предельники 2022'!$B$4:$X$28,'Форма 1'!AK$7),2),"")</f>
        <v/>
      </c>
      <c r="Q940" s="30" t="str">
        <f>IF(ISNUMBER('Форма 1'!AL940),ROUND('Форма 1'!$I940*VLOOKUP('Форма 1'!$G940,'Предельники 2022'!$B$4:$X$28,'Форма 1'!AL$7),2),"")</f>
        <v/>
      </c>
      <c r="R940" s="30" t="str">
        <f>IF(ISNUMBER('Форма 1'!AM940),ROUND('Форма 1'!$I940*VLOOKUP('Форма 1'!$G940,'Предельники 2022'!$B$4:$X$28,'Форма 1'!AM$7),2),"")</f>
        <v/>
      </c>
      <c r="S940" s="93" t="str">
        <f t="shared" si="166"/>
        <v/>
      </c>
      <c r="T940" s="93" t="str">
        <f>IF(ISNUMBER('Форма 1'!AN940),INDEX('Предельники 2022'!$C$4:$X$28,MATCH('Форма 1'!$G940,'Предельники 2022'!$B$4:$B$28,0),MATCH(T$5,'Предельники 2022'!$C$3:$X$3,0)),"")</f>
        <v/>
      </c>
      <c r="U940" s="93" t="str">
        <f>IF(ISNUMBER('Форма 1'!AO940),INDEX('Предельники 2022'!$C$4:$X$28,MATCH('Форма 1'!$G940,'Предельники 2022'!$B$4:$B$28,0),MATCH(U$5,'Предельники 2022'!$C$3:$X$3,0)),"")</f>
        <v/>
      </c>
      <c r="V940" s="93" t="str">
        <f>IF(ISNUMBER('Форма 1'!AP940),INDEX('Предельники 2022'!$C$4:$X$28,MATCH('Форма 1'!$G940,'Предельники 2022'!$B$4:$B$28,0),MATCH(V$5,'Предельники 2022'!$C$3:$X$3,0)),"")</f>
        <v/>
      </c>
      <c r="W940" s="93" t="str">
        <f>IF(ISNUMBER('Форма 1'!AQ940),INDEX('Предельники 2022'!$C$4:$X$28,MATCH('Форма 1'!$G940,'Предельники 2022'!$B$4:$B$28,0),MATCH(W$5,'Предельники 2022'!$C$3:$X$3,0)),"")</f>
        <v/>
      </c>
      <c r="X940" s="30" t="str">
        <f>IF(ISNUMBER('Форма 1'!AR940),ROUND('Форма 1'!$I940*VLOOKUP('Форма 1'!$G940,'Предельники 2022'!$B$4:$X$28,'Форма 1'!AR$7),2),"")</f>
        <v/>
      </c>
      <c r="Y940" s="30" t="str">
        <f>IF(ISNUMBER('Форма 1'!AS940),ROUND('Форма 1'!$I940*VLOOKUP('Форма 1'!$G940,'Предельники 2022'!$B$4:$X$28,'Форма 1'!AS$7),2),"")</f>
        <v/>
      </c>
      <c r="Z940" s="30" t="str">
        <f>IF(ISNUMBER('Форма 1'!AT940),ROUND('Форма 1'!$I940*VLOOKUP('Форма 1'!$G940,'Предельники 2022'!$B$4:$X$28,'Форма 1'!AT$7),2),"")</f>
        <v/>
      </c>
      <c r="AA940" s="32"/>
      <c r="AB940" s="128">
        <f>'Форма 1'!T940</f>
        <v>46387</v>
      </c>
      <c r="AC940" s="130" t="str">
        <f>'Форма 1'!U940</f>
        <v>РО</v>
      </c>
    </row>
    <row r="941" spans="1:29" ht="15.75" x14ac:dyDescent="0.25">
      <c r="A941" s="147">
        <f>IF(NOT(ISERROR("Пермского края"=MID(C941,FIND("Пермского края",C941),14)))=$C$1,0,IF(NOT(ISERROR("город Пермь"=MID(C941,FIND("город Пермь",C941),11)))=$C$1,0,IF(NOT(ISERROR("Итого"=MID(C941,FIND("Итого",C941),5)))=$C$1,0,IF(NOT(ISERROR("Всего"=MID(C941,FIND("Всего",C941),5)))=$C$1,0,#REF!+1))))</f>
        <v>0</v>
      </c>
      <c r="B941" s="148" t="str">
        <f>IF(ISBLANK('Форма 1'!B941),"",'Форма 1'!B941)</f>
        <v/>
      </c>
      <c r="C941" s="153" t="s">
        <v>1089</v>
      </c>
      <c r="D941" s="146">
        <f>IF(ISBLANK(C941),"Введите адрес",IF(C941='Форма 1'!C941,SUM(E941:K941,M941:S941,Форма2[[#This Row],[19]:[22]]),"Ошибка в адресе!"))</f>
        <v>90975812.879999995</v>
      </c>
      <c r="E941" s="149">
        <f>SUM(E942:E952)</f>
        <v>2120146.71</v>
      </c>
      <c r="F941" s="149">
        <f t="shared" ref="F941:S941" si="169">SUM(F942:F952)</f>
        <v>6704936.0899999999</v>
      </c>
      <c r="G941" s="149">
        <f t="shared" si="169"/>
        <v>8220316.2700000005</v>
      </c>
      <c r="H941" s="149">
        <f t="shared" si="169"/>
        <v>876242.03</v>
      </c>
      <c r="I941" s="149">
        <f t="shared" si="169"/>
        <v>2308524.4500000002</v>
      </c>
      <c r="J941" s="149">
        <f t="shared" si="169"/>
        <v>1853954.94</v>
      </c>
      <c r="K941" s="149">
        <f t="shared" si="169"/>
        <v>6848587.6399999997</v>
      </c>
      <c r="L941" s="155">
        <f t="shared" si="169"/>
        <v>0</v>
      </c>
      <c r="M941" s="149">
        <f t="shared" si="169"/>
        <v>0</v>
      </c>
      <c r="N941" s="149">
        <f t="shared" si="169"/>
        <v>43567718.710000001</v>
      </c>
      <c r="O941" s="149">
        <f t="shared" si="169"/>
        <v>0</v>
      </c>
      <c r="P941" s="149">
        <f t="shared" si="169"/>
        <v>18475386.039999999</v>
      </c>
      <c r="Q941" s="149">
        <f t="shared" si="169"/>
        <v>0</v>
      </c>
      <c r="R941" s="149">
        <f t="shared" si="169"/>
        <v>0</v>
      </c>
      <c r="S941" s="149">
        <f t="shared" si="169"/>
        <v>0</v>
      </c>
      <c r="T941" s="93" t="str">
        <f>IF(ISNUMBER('Форма 1'!AN941),INDEX('Предельники 2022'!$C$4:$X$28,MATCH('Форма 1'!$G941,'Предельники 2022'!$B$4:$B$28,0),MATCH(T$5,'Предельники 2022'!$C$3:$X$3,0)),"")</f>
        <v/>
      </c>
      <c r="U941" s="93" t="str">
        <f>IF(ISNUMBER('Форма 1'!AO941),INDEX('Предельники 2022'!$C$4:$X$28,MATCH('Форма 1'!$G941,'Предельники 2022'!$B$4:$B$28,0),MATCH(U$5,'Предельники 2022'!$C$3:$X$3,0)),"")</f>
        <v/>
      </c>
      <c r="V941" s="93" t="str">
        <f>IF(ISNUMBER('Форма 1'!AP941),INDEX('Предельники 2022'!$C$4:$X$28,MATCH('Форма 1'!$G941,'Предельники 2022'!$B$4:$B$28,0),MATCH(V$5,'Предельники 2022'!$C$3:$X$3,0)),"")</f>
        <v/>
      </c>
      <c r="W941" s="93" t="str">
        <f>IF(ISNUMBER('Форма 1'!AQ941),INDEX('Предельники 2022'!$C$4:$X$28,MATCH('Форма 1'!$G941,'Предельники 2022'!$B$4:$B$28,0),MATCH(W$5,'Предельники 2022'!$C$3:$X$3,0)),"")</f>
        <v/>
      </c>
      <c r="X941" s="149">
        <f t="shared" ref="X941:Z941" si="170">SUM(X942:X952)</f>
        <v>0</v>
      </c>
      <c r="Y941" s="149">
        <f t="shared" si="170"/>
        <v>0</v>
      </c>
      <c r="Z941" s="149">
        <f t="shared" si="170"/>
        <v>0</v>
      </c>
      <c r="AA941" s="146"/>
      <c r="AB941" s="150"/>
      <c r="AC941" s="151" t="str">
        <f>'Форма 1'!U941</f>
        <v/>
      </c>
    </row>
    <row r="942" spans="1:29" x14ac:dyDescent="0.25">
      <c r="A942" s="28">
        <f t="shared" si="165"/>
        <v>1</v>
      </c>
      <c r="B942" s="74" t="str">
        <f>IF(ISBLANK('Форма 1'!B942),"",'Форма 1'!B942)</f>
        <v>Кунгурский муниципальный округ Пермского края</v>
      </c>
      <c r="C942" s="87" t="s">
        <v>197</v>
      </c>
      <c r="D942" s="29">
        <f>IF(ISBLANK(C942),"Введите адрес",IF(C942='Форма 1'!C942,SUM(E942:K942,M942:S942,Форма2[[#This Row],[19]:[22]]),"Ошибка в адресе!"))</f>
        <v>16516659.6</v>
      </c>
      <c r="E942" s="30" t="str">
        <f>IF(ISNUMBER('Форма 1'!Z942),ROUND('Форма 1'!$I942*VLOOKUP('Форма 1'!$G942,'Предельники 2022'!$B$4:$X$28,'Форма 1'!Z$7),2),"")</f>
        <v/>
      </c>
      <c r="F942" s="30" t="str">
        <f>IF(ISNUMBER('Форма 1'!AA942),ROUND('Форма 1'!$I942*VLOOKUP('Форма 1'!$G942,'Предельники 2022'!$B$4:$X$28,'Форма 1'!AA$7),2),"")</f>
        <v/>
      </c>
      <c r="G942" s="30" t="str">
        <f>IF(ISNUMBER('Форма 1'!AB942),ROUND('Форма 1'!$I942*VLOOKUP('Форма 1'!$G942,'Предельники 2022'!$B$4:$X$28,'Форма 1'!AB$7),2),"")</f>
        <v/>
      </c>
      <c r="H942" s="30" t="str">
        <f>IF(ISNUMBER('Форма 1'!AC942),ROUND('Форма 1'!$I942*VLOOKUP('Форма 1'!$G942,'Предельники 2022'!$B$4:$X$28,'Форма 1'!AC$7),2),"")</f>
        <v/>
      </c>
      <c r="I942" s="30" t="str">
        <f>IF(ISNUMBER('Форма 1'!AD942),ROUND('Форма 1'!$I942*VLOOKUP('Форма 1'!$G942,'Предельники 2022'!$B$4:$X$28,'Форма 1'!AD$7),2),"")</f>
        <v/>
      </c>
      <c r="J942" s="30" t="str">
        <f>IF(ISNUMBER('Форма 1'!AE942),ROUND('Форма 1'!$I942*VLOOKUP('Форма 1'!$G942,'Предельники 2022'!$B$4:$X$28,'Форма 1'!AE$7),2),"")</f>
        <v/>
      </c>
      <c r="K942" s="30" t="str">
        <f>IF(ISNUMBER('Форма 1'!AF942),ROUND('Форма 1'!$I942*VLOOKUP('Форма 1'!$G942,'Предельники 2022'!$B$4:$X$28,'Форма 1'!AF$7),2),"")</f>
        <v/>
      </c>
      <c r="L942" s="31" t="str">
        <f>IF(ISBLANK('Форма 1'!AG942),"",'Форма 1'!AG942)</f>
        <v/>
      </c>
      <c r="M942" s="32" t="str">
        <f>IF(ISBLANK('Форма 1'!AH942),"",'Форма 1'!AH942)</f>
        <v/>
      </c>
      <c r="N942" s="30">
        <f>IF(ISNUMBER('Форма 1'!AI942),ROUND('Форма 1'!$I942*VLOOKUP('Форма 1'!$G942,'Предельники 2022'!$B$4:$X$28,'Форма 1'!AI$7),2),"")</f>
        <v>16516659.6</v>
      </c>
      <c r="O942" s="30" t="str">
        <f>IF(ISNUMBER('Форма 1'!AJ942),ROUND('Форма 1'!$I942*VLOOKUP('Форма 1'!$G942,'Предельники 2022'!$B$4:$X$28,'Форма 1'!AJ$7),2),"")</f>
        <v/>
      </c>
      <c r="P942" s="30" t="str">
        <f>IF(ISNUMBER('Форма 1'!AK942),ROUND('Форма 1'!$I942*VLOOKUP('Форма 1'!$G942,'Предельники 2022'!$B$4:$X$28,'Форма 1'!AK$7),2),"")</f>
        <v/>
      </c>
      <c r="Q942" s="30" t="str">
        <f>IF(ISNUMBER('Форма 1'!AL942),ROUND('Форма 1'!$I942*VLOOKUP('Форма 1'!$G942,'Предельники 2022'!$B$4:$X$28,'Форма 1'!AL$7),2),"")</f>
        <v/>
      </c>
      <c r="R942" s="30" t="str">
        <f>IF(ISNUMBER('Форма 1'!AM942),ROUND('Форма 1'!$I942*VLOOKUP('Форма 1'!$G942,'Предельники 2022'!$B$4:$X$28,'Форма 1'!AM$7),2),"")</f>
        <v/>
      </c>
      <c r="S942" s="93" t="str">
        <f t="shared" si="166"/>
        <v/>
      </c>
      <c r="T942" s="93" t="str">
        <f>IF(ISNUMBER('Форма 1'!AN942),INDEX('Предельники 2022'!$C$4:$X$28,MATCH('Форма 1'!$G942,'Предельники 2022'!$B$4:$B$28,0),MATCH(T$5,'Предельники 2022'!$C$3:$X$3,0)),"")</f>
        <v/>
      </c>
      <c r="U942" s="93" t="str">
        <f>IF(ISNUMBER('Форма 1'!AO942),INDEX('Предельники 2022'!$C$4:$X$28,MATCH('Форма 1'!$G942,'Предельники 2022'!$B$4:$B$28,0),MATCH(U$5,'Предельники 2022'!$C$3:$X$3,0)),"")</f>
        <v/>
      </c>
      <c r="V942" s="93" t="str">
        <f>IF(ISNUMBER('Форма 1'!AP942),INDEX('Предельники 2022'!$C$4:$X$28,MATCH('Форма 1'!$G942,'Предельники 2022'!$B$4:$B$28,0),MATCH(V$5,'Предельники 2022'!$C$3:$X$3,0)),"")</f>
        <v/>
      </c>
      <c r="W942" s="93" t="str">
        <f>IF(ISNUMBER('Форма 1'!AQ942),INDEX('Предельники 2022'!$C$4:$X$28,MATCH('Форма 1'!$G942,'Предельники 2022'!$B$4:$B$28,0),MATCH(W$5,'Предельники 2022'!$C$3:$X$3,0)),"")</f>
        <v/>
      </c>
      <c r="X942" s="30" t="str">
        <f>IF(ISNUMBER('Форма 1'!AR942),ROUND('Форма 1'!$I942*VLOOKUP('Форма 1'!$G942,'Предельники 2022'!$B$4:$X$28,'Форма 1'!AR$7),2),"")</f>
        <v/>
      </c>
      <c r="Y942" s="30" t="str">
        <f>IF(ISNUMBER('Форма 1'!AS942),ROUND('Форма 1'!$I942*VLOOKUP('Форма 1'!$G942,'Предельники 2022'!$B$4:$X$28,'Форма 1'!AS$7),2),"")</f>
        <v/>
      </c>
      <c r="Z942" s="30" t="str">
        <f>IF(ISNUMBER('Форма 1'!AT942),ROUND('Форма 1'!$I942*VLOOKUP('Форма 1'!$G942,'Предельники 2022'!$B$4:$X$28,'Форма 1'!AT$7),2),"")</f>
        <v/>
      </c>
      <c r="AA942" s="32"/>
      <c r="AB942" s="128">
        <f>'Форма 1'!T942</f>
        <v>46387</v>
      </c>
      <c r="AC942" s="130" t="str">
        <f>'Форма 1'!U942</f>
        <v>СС</v>
      </c>
    </row>
    <row r="943" spans="1:29" x14ac:dyDescent="0.25">
      <c r="A943" s="28">
        <f t="shared" si="165"/>
        <v>2</v>
      </c>
      <c r="B943" s="74" t="str">
        <f>IF(ISBLANK('Форма 1'!B943),"",'Форма 1'!B943)</f>
        <v>Кунгурский муниципальный округ Пермского края</v>
      </c>
      <c r="C943" s="87" t="s">
        <v>120</v>
      </c>
      <c r="D943" s="29">
        <f>IF(ISBLANK(C943),"Введите адрес",IF(C943='Форма 1'!C943,SUM(E943:K943,M943:S943,Форма2[[#This Row],[19]:[22]]),"Ошибка в адресе!"))</f>
        <v>2577378.62</v>
      </c>
      <c r="E943" s="30" t="str">
        <f>IF(ISNUMBER('Форма 1'!Z943),ROUND('Форма 1'!$I943*VLOOKUP('Форма 1'!$G943,'Предельники 2022'!$B$4:$X$28,'Форма 1'!Z$7),2),"")</f>
        <v/>
      </c>
      <c r="F943" s="30" t="str">
        <f>IF(ISNUMBER('Форма 1'!AA943),ROUND('Форма 1'!$I943*VLOOKUP('Форма 1'!$G943,'Предельники 2022'!$B$4:$X$28,'Форма 1'!AA$7),2),"")</f>
        <v/>
      </c>
      <c r="G943" s="30">
        <f>IF(ISNUMBER('Форма 1'!AB943),ROUND('Форма 1'!$I943*VLOOKUP('Форма 1'!$G943,'Предельники 2022'!$B$4:$X$28,'Форма 1'!AB$7),2),"")</f>
        <v>2577378.62</v>
      </c>
      <c r="H943" s="30" t="str">
        <f>IF(ISNUMBER('Форма 1'!AC943),ROUND('Форма 1'!$I943*VLOOKUP('Форма 1'!$G943,'Предельники 2022'!$B$4:$X$28,'Форма 1'!AC$7),2),"")</f>
        <v/>
      </c>
      <c r="I943" s="30" t="str">
        <f>IF(ISNUMBER('Форма 1'!AD943),ROUND('Форма 1'!$I943*VLOOKUP('Форма 1'!$G943,'Предельники 2022'!$B$4:$X$28,'Форма 1'!AD$7),2),"")</f>
        <v/>
      </c>
      <c r="J943" s="30" t="str">
        <f>IF(ISNUMBER('Форма 1'!AE943),ROUND('Форма 1'!$I943*VLOOKUP('Форма 1'!$G943,'Предельники 2022'!$B$4:$X$28,'Форма 1'!AE$7),2),"")</f>
        <v/>
      </c>
      <c r="K943" s="30" t="str">
        <f>IF(ISNUMBER('Форма 1'!AF943),ROUND('Форма 1'!$I943*VLOOKUP('Форма 1'!$G943,'Предельники 2022'!$B$4:$X$28,'Форма 1'!AF$7),2),"")</f>
        <v/>
      </c>
      <c r="L943" s="31" t="str">
        <f>IF(ISBLANK('Форма 1'!AG943),"",'Форма 1'!AG943)</f>
        <v/>
      </c>
      <c r="M943" s="32" t="str">
        <f>IF(ISBLANK('Форма 1'!AH943),"",'Форма 1'!AH943)</f>
        <v/>
      </c>
      <c r="N943" s="30" t="str">
        <f>IF(ISNUMBER('Форма 1'!AI943),ROUND('Форма 1'!$I943*VLOOKUP('Форма 1'!$G943,'Предельники 2022'!$B$4:$X$28,'Форма 1'!AI$7),2),"")</f>
        <v/>
      </c>
      <c r="O943" s="30" t="str">
        <f>IF(ISNUMBER('Форма 1'!AJ943),ROUND('Форма 1'!$I943*VLOOKUP('Форма 1'!$G943,'Предельники 2022'!$B$4:$X$28,'Форма 1'!AJ$7),2),"")</f>
        <v/>
      </c>
      <c r="P943" s="30" t="str">
        <f>IF(ISNUMBER('Форма 1'!AK943),ROUND('Форма 1'!$I943*VLOOKUP('Форма 1'!$G943,'Предельники 2022'!$B$4:$X$28,'Форма 1'!AK$7),2),"")</f>
        <v/>
      </c>
      <c r="Q943" s="30" t="str">
        <f>IF(ISNUMBER('Форма 1'!AL943),ROUND('Форма 1'!$I943*VLOOKUP('Форма 1'!$G943,'Предельники 2022'!$B$4:$X$28,'Форма 1'!AL$7),2),"")</f>
        <v/>
      </c>
      <c r="R943" s="30" t="str">
        <f>IF(ISNUMBER('Форма 1'!AM943),ROUND('Форма 1'!$I943*VLOOKUP('Форма 1'!$G943,'Предельники 2022'!$B$4:$X$28,'Форма 1'!AM$7),2),"")</f>
        <v/>
      </c>
      <c r="S943" s="93" t="str">
        <f t="shared" si="166"/>
        <v/>
      </c>
      <c r="T943" s="93" t="str">
        <f>IF(ISNUMBER('Форма 1'!AN943),INDEX('Предельники 2022'!$C$4:$X$28,MATCH('Форма 1'!$G943,'Предельники 2022'!$B$4:$B$28,0),MATCH(T$5,'Предельники 2022'!$C$3:$X$3,0)),"")</f>
        <v/>
      </c>
      <c r="U943" s="93" t="str">
        <f>IF(ISNUMBER('Форма 1'!AO943),INDEX('Предельники 2022'!$C$4:$X$28,MATCH('Форма 1'!$G943,'Предельники 2022'!$B$4:$B$28,0),MATCH(U$5,'Предельники 2022'!$C$3:$X$3,0)),"")</f>
        <v/>
      </c>
      <c r="V943" s="93" t="str">
        <f>IF(ISNUMBER('Форма 1'!AP943),INDEX('Предельники 2022'!$C$4:$X$28,MATCH('Форма 1'!$G943,'Предельники 2022'!$B$4:$B$28,0),MATCH(V$5,'Предельники 2022'!$C$3:$X$3,0)),"")</f>
        <v/>
      </c>
      <c r="W943" s="93" t="str">
        <f>IF(ISNUMBER('Форма 1'!AQ943),INDEX('Предельники 2022'!$C$4:$X$28,MATCH('Форма 1'!$G943,'Предельники 2022'!$B$4:$B$28,0),MATCH(W$5,'Предельники 2022'!$C$3:$X$3,0)),"")</f>
        <v/>
      </c>
      <c r="X943" s="30" t="str">
        <f>IF(ISNUMBER('Форма 1'!AR943),ROUND('Форма 1'!$I943*VLOOKUP('Форма 1'!$G943,'Предельники 2022'!$B$4:$X$28,'Форма 1'!AR$7),2),"")</f>
        <v/>
      </c>
      <c r="Y943" s="30" t="str">
        <f>IF(ISNUMBER('Форма 1'!AS943),ROUND('Форма 1'!$I943*VLOOKUP('Форма 1'!$G943,'Предельники 2022'!$B$4:$X$28,'Форма 1'!AS$7),2),"")</f>
        <v/>
      </c>
      <c r="Z943" s="30" t="str">
        <f>IF(ISNUMBER('Форма 1'!AT943),ROUND('Форма 1'!$I943*VLOOKUP('Форма 1'!$G943,'Предельники 2022'!$B$4:$X$28,'Форма 1'!AT$7),2),"")</f>
        <v/>
      </c>
      <c r="AA943" s="32"/>
      <c r="AB943" s="128">
        <f>'Форма 1'!T943</f>
        <v>46387</v>
      </c>
      <c r="AC943" s="130" t="str">
        <f>'Форма 1'!U943</f>
        <v>СС</v>
      </c>
    </row>
    <row r="944" spans="1:29" x14ac:dyDescent="0.25">
      <c r="A944" s="28">
        <f t="shared" si="165"/>
        <v>3</v>
      </c>
      <c r="B944" s="74" t="str">
        <f>IF(ISBLANK('Форма 1'!B944),"",'Форма 1'!B944)</f>
        <v>Кунгурский муниципальный округ Пермского края</v>
      </c>
      <c r="C944" s="87" t="s">
        <v>121</v>
      </c>
      <c r="D944" s="29">
        <f>IF(ISBLANK(C944),"Введите адрес",IF(C944='Форма 1'!C944,SUM(E944:K944,M944:S944,Форма2[[#This Row],[19]:[22]]),"Ошибка в адресе!"))</f>
        <v>13520404.030000001</v>
      </c>
      <c r="E944" s="30" t="str">
        <f>IF(ISNUMBER('Форма 1'!Z944),ROUND('Форма 1'!$I944*VLOOKUP('Форма 1'!$G944,'Предельники 2022'!$B$4:$X$28,'Форма 1'!Z$7),2),"")</f>
        <v/>
      </c>
      <c r="F944" s="30" t="str">
        <f>IF(ISNUMBER('Форма 1'!AA944),ROUND('Форма 1'!$I944*VLOOKUP('Форма 1'!$G944,'Предельники 2022'!$B$4:$X$28,'Форма 1'!AA$7),2),"")</f>
        <v/>
      </c>
      <c r="G944" s="30">
        <f>IF(ISNUMBER('Форма 1'!AB944),ROUND('Форма 1'!$I944*VLOOKUP('Форма 1'!$G944,'Предельники 2022'!$B$4:$X$28,'Форма 1'!AB$7),2),"")</f>
        <v>1407736.64</v>
      </c>
      <c r="H944" s="30" t="str">
        <f>IF(ISNUMBER('Форма 1'!AC944),ROUND('Форма 1'!$I944*VLOOKUP('Форма 1'!$G944,'Предельники 2022'!$B$4:$X$28,'Форма 1'!AC$7),2),"")</f>
        <v/>
      </c>
      <c r="I944" s="30" t="str">
        <f>IF(ISNUMBER('Форма 1'!AD944),ROUND('Форма 1'!$I944*VLOOKUP('Форма 1'!$G944,'Предельники 2022'!$B$4:$X$28,'Форма 1'!AD$7),2),"")</f>
        <v/>
      </c>
      <c r="J944" s="30" t="str">
        <f>IF(ISNUMBER('Форма 1'!AE944),ROUND('Форма 1'!$I944*VLOOKUP('Форма 1'!$G944,'Предельники 2022'!$B$4:$X$28,'Форма 1'!AE$7),2),"")</f>
        <v/>
      </c>
      <c r="K944" s="30" t="str">
        <f>IF(ISNUMBER('Форма 1'!AF944),ROUND('Форма 1'!$I944*VLOOKUP('Форма 1'!$G944,'Предельники 2022'!$B$4:$X$28,'Форма 1'!AF$7),2),"")</f>
        <v/>
      </c>
      <c r="L944" s="31" t="str">
        <f>IF(ISBLANK('Форма 1'!AG944),"",'Форма 1'!AG944)</f>
        <v/>
      </c>
      <c r="M944" s="32" t="str">
        <f>IF(ISBLANK('Форма 1'!AH944),"",'Форма 1'!AH944)</f>
        <v/>
      </c>
      <c r="N944" s="30">
        <f>IF(ISNUMBER('Форма 1'!AI944),ROUND('Форма 1'!$I944*VLOOKUP('Форма 1'!$G944,'Предельники 2022'!$B$4:$X$28,'Форма 1'!AI$7),2),"")</f>
        <v>12112667.390000001</v>
      </c>
      <c r="O944" s="30" t="str">
        <f>IF(ISNUMBER('Форма 1'!AJ944),ROUND('Форма 1'!$I944*VLOOKUP('Форма 1'!$G944,'Предельники 2022'!$B$4:$X$28,'Форма 1'!AJ$7),2),"")</f>
        <v/>
      </c>
      <c r="P944" s="30" t="str">
        <f>IF(ISNUMBER('Форма 1'!AK944),ROUND('Форма 1'!$I944*VLOOKUP('Форма 1'!$G944,'Предельники 2022'!$B$4:$X$28,'Форма 1'!AK$7),2),"")</f>
        <v/>
      </c>
      <c r="Q944" s="30" t="str">
        <f>IF(ISNUMBER('Форма 1'!AL944),ROUND('Форма 1'!$I944*VLOOKUP('Форма 1'!$G944,'Предельники 2022'!$B$4:$X$28,'Форма 1'!AL$7),2),"")</f>
        <v/>
      </c>
      <c r="R944" s="30" t="str">
        <f>IF(ISNUMBER('Форма 1'!AM944),ROUND('Форма 1'!$I944*VLOOKUP('Форма 1'!$G944,'Предельники 2022'!$B$4:$X$28,'Форма 1'!AM$7),2),"")</f>
        <v/>
      </c>
      <c r="S944" s="93" t="str">
        <f t="shared" si="166"/>
        <v/>
      </c>
      <c r="T944" s="93" t="str">
        <f>IF(ISNUMBER('Форма 1'!AN944),INDEX('Предельники 2022'!$C$4:$X$28,MATCH('Форма 1'!$G944,'Предельники 2022'!$B$4:$B$28,0),MATCH(T$5,'Предельники 2022'!$C$3:$X$3,0)),"")</f>
        <v/>
      </c>
      <c r="U944" s="93" t="str">
        <f>IF(ISNUMBER('Форма 1'!AO944),INDEX('Предельники 2022'!$C$4:$X$28,MATCH('Форма 1'!$G944,'Предельники 2022'!$B$4:$B$28,0),MATCH(U$5,'Предельники 2022'!$C$3:$X$3,0)),"")</f>
        <v/>
      </c>
      <c r="V944" s="93" t="str">
        <f>IF(ISNUMBER('Форма 1'!AP944),INDEX('Предельники 2022'!$C$4:$X$28,MATCH('Форма 1'!$G944,'Предельники 2022'!$B$4:$B$28,0),MATCH(V$5,'Предельники 2022'!$C$3:$X$3,0)),"")</f>
        <v/>
      </c>
      <c r="W944" s="93" t="str">
        <f>IF(ISNUMBER('Форма 1'!AQ944),INDEX('Предельники 2022'!$C$4:$X$28,MATCH('Форма 1'!$G944,'Предельники 2022'!$B$4:$B$28,0),MATCH(W$5,'Предельники 2022'!$C$3:$X$3,0)),"")</f>
        <v/>
      </c>
      <c r="X944" s="30" t="str">
        <f>IF(ISNUMBER('Форма 1'!AR944),ROUND('Форма 1'!$I944*VLOOKUP('Форма 1'!$G944,'Предельники 2022'!$B$4:$X$28,'Форма 1'!AR$7),2),"")</f>
        <v/>
      </c>
      <c r="Y944" s="30" t="str">
        <f>IF(ISNUMBER('Форма 1'!AS944),ROUND('Форма 1'!$I944*VLOOKUP('Форма 1'!$G944,'Предельники 2022'!$B$4:$X$28,'Форма 1'!AS$7),2),"")</f>
        <v/>
      </c>
      <c r="Z944" s="30" t="str">
        <f>IF(ISNUMBER('Форма 1'!AT944),ROUND('Форма 1'!$I944*VLOOKUP('Форма 1'!$G944,'Предельники 2022'!$B$4:$X$28,'Форма 1'!AT$7),2),"")</f>
        <v/>
      </c>
      <c r="AA944" s="32"/>
      <c r="AB944" s="128">
        <f>'Форма 1'!T944</f>
        <v>46387</v>
      </c>
      <c r="AC944" s="130" t="str">
        <f>'Форма 1'!U944</f>
        <v>СС</v>
      </c>
    </row>
    <row r="945" spans="1:29" x14ac:dyDescent="0.25">
      <c r="A945" s="28">
        <f t="shared" si="165"/>
        <v>4</v>
      </c>
      <c r="B945" s="74" t="str">
        <f>IF(ISBLANK('Форма 1'!B945),"",'Форма 1'!B945)</f>
        <v>Кунгурский муниципальный округ Пермского края</v>
      </c>
      <c r="C945" s="87" t="s">
        <v>796</v>
      </c>
      <c r="D945" s="29">
        <f>IF(ISBLANK(C945),"Введите адрес",IF(C945='Форма 1'!C945,SUM(E945:K945,M945:S945,Форма2[[#This Row],[19]:[22]]),"Ошибка в адресе!"))</f>
        <v>18475386.039999999</v>
      </c>
      <c r="E945" s="30" t="str">
        <f>IF(ISNUMBER('Форма 1'!Z945),ROUND('Форма 1'!$I945*VLOOKUP('Форма 1'!$G945,'Предельники 2022'!$B$4:$X$28,'Форма 1'!Z$7),2),"")</f>
        <v/>
      </c>
      <c r="F945" s="30" t="str">
        <f>IF(ISNUMBER('Форма 1'!AA945),ROUND('Форма 1'!$I945*VLOOKUP('Форма 1'!$G945,'Предельники 2022'!$B$4:$X$28,'Форма 1'!AA$7),2),"")</f>
        <v/>
      </c>
      <c r="G945" s="30" t="str">
        <f>IF(ISNUMBER('Форма 1'!AB945),ROUND('Форма 1'!$I945*VLOOKUP('Форма 1'!$G945,'Предельники 2022'!$B$4:$X$28,'Форма 1'!AB$7),2),"")</f>
        <v/>
      </c>
      <c r="H945" s="30" t="str">
        <f>IF(ISNUMBER('Форма 1'!AC945),ROUND('Форма 1'!$I945*VLOOKUP('Форма 1'!$G945,'Предельники 2022'!$B$4:$X$28,'Форма 1'!AC$7),2),"")</f>
        <v/>
      </c>
      <c r="I945" s="30" t="str">
        <f>IF(ISNUMBER('Форма 1'!AD945),ROUND('Форма 1'!$I945*VLOOKUP('Форма 1'!$G945,'Предельники 2022'!$B$4:$X$28,'Форма 1'!AD$7),2),"")</f>
        <v/>
      </c>
      <c r="J945" s="30" t="str">
        <f>IF(ISNUMBER('Форма 1'!AE945),ROUND('Форма 1'!$I945*VLOOKUP('Форма 1'!$G945,'Предельники 2022'!$B$4:$X$28,'Форма 1'!AE$7),2),"")</f>
        <v/>
      </c>
      <c r="K945" s="30" t="str">
        <f>IF(ISNUMBER('Форма 1'!AF945),ROUND('Форма 1'!$I945*VLOOKUP('Форма 1'!$G945,'Предельники 2022'!$B$4:$X$28,'Форма 1'!AF$7),2),"")</f>
        <v/>
      </c>
      <c r="L945" s="31" t="str">
        <f>IF(ISBLANK('Форма 1'!AG945),"",'Форма 1'!AG945)</f>
        <v/>
      </c>
      <c r="M945" s="32" t="str">
        <f>IF(ISBLANK('Форма 1'!AH945),"",'Форма 1'!AH945)</f>
        <v/>
      </c>
      <c r="N945" s="30" t="str">
        <f>IF(ISNUMBER('Форма 1'!AI945),ROUND('Форма 1'!$I945*VLOOKUP('Форма 1'!$G945,'Предельники 2022'!$B$4:$X$28,'Форма 1'!AI$7),2),"")</f>
        <v/>
      </c>
      <c r="O945" s="30" t="str">
        <f>IF(ISNUMBER('Форма 1'!AJ945),ROUND('Форма 1'!$I945*VLOOKUP('Форма 1'!$G945,'Предельники 2022'!$B$4:$X$28,'Форма 1'!AJ$7),2),"")</f>
        <v/>
      </c>
      <c r="P945" s="30">
        <f>IF(ISNUMBER('Форма 1'!AK945),ROUND('Форма 1'!$I945*VLOOKUP('Форма 1'!$G945,'Предельники 2022'!$B$4:$X$28,'Форма 1'!AK$7),2),"")</f>
        <v>18475386.039999999</v>
      </c>
      <c r="Q945" s="30" t="str">
        <f>IF(ISNUMBER('Форма 1'!AL945),ROUND('Форма 1'!$I945*VLOOKUP('Форма 1'!$G945,'Предельники 2022'!$B$4:$X$28,'Форма 1'!AL$7),2),"")</f>
        <v/>
      </c>
      <c r="R945" s="30" t="str">
        <f>IF(ISNUMBER('Форма 1'!AM945),ROUND('Форма 1'!$I945*VLOOKUP('Форма 1'!$G945,'Предельники 2022'!$B$4:$X$28,'Форма 1'!AM$7),2),"")</f>
        <v/>
      </c>
      <c r="S945" s="93" t="str">
        <f t="shared" si="166"/>
        <v/>
      </c>
      <c r="T945" s="93" t="str">
        <f>IF(ISNUMBER('Форма 1'!AN945),INDEX('Предельники 2022'!$C$4:$X$28,MATCH('Форма 1'!$G945,'Предельники 2022'!$B$4:$B$28,0),MATCH(T$5,'Предельники 2022'!$C$3:$X$3,0)),"")</f>
        <v/>
      </c>
      <c r="U945" s="93" t="str">
        <f>IF(ISNUMBER('Форма 1'!AO945),INDEX('Предельники 2022'!$C$4:$X$28,MATCH('Форма 1'!$G945,'Предельники 2022'!$B$4:$B$28,0),MATCH(U$5,'Предельники 2022'!$C$3:$X$3,0)),"")</f>
        <v/>
      </c>
      <c r="V945" s="93" t="str">
        <f>IF(ISNUMBER('Форма 1'!AP945),INDEX('Предельники 2022'!$C$4:$X$28,MATCH('Форма 1'!$G945,'Предельники 2022'!$B$4:$B$28,0),MATCH(V$5,'Предельники 2022'!$C$3:$X$3,0)),"")</f>
        <v/>
      </c>
      <c r="W945" s="93" t="str">
        <f>IF(ISNUMBER('Форма 1'!AQ945),INDEX('Предельники 2022'!$C$4:$X$28,MATCH('Форма 1'!$G945,'Предельники 2022'!$B$4:$B$28,0),MATCH(W$5,'Предельники 2022'!$C$3:$X$3,0)),"")</f>
        <v/>
      </c>
      <c r="X945" s="30" t="str">
        <f>IF(ISNUMBER('Форма 1'!AR945),ROUND('Форма 1'!$I945*VLOOKUP('Форма 1'!$G945,'Предельники 2022'!$B$4:$X$28,'Форма 1'!AR$7),2),"")</f>
        <v/>
      </c>
      <c r="Y945" s="30" t="str">
        <f>IF(ISNUMBER('Форма 1'!AS945),ROUND('Форма 1'!$I945*VLOOKUP('Форма 1'!$G945,'Предельники 2022'!$B$4:$X$28,'Форма 1'!AS$7),2),"")</f>
        <v/>
      </c>
      <c r="Z945" s="30" t="str">
        <f>IF(ISNUMBER('Форма 1'!AT945),ROUND('Форма 1'!$I945*VLOOKUP('Форма 1'!$G945,'Предельники 2022'!$B$4:$X$28,'Форма 1'!AT$7),2),"")</f>
        <v/>
      </c>
      <c r="AA945" s="32"/>
      <c r="AB945" s="128">
        <f>'Форма 1'!T945</f>
        <v>46387</v>
      </c>
      <c r="AC945" s="130" t="str">
        <f>'Форма 1'!U945</f>
        <v>СС</v>
      </c>
    </row>
    <row r="946" spans="1:29" x14ac:dyDescent="0.25">
      <c r="A946" s="28">
        <f t="shared" si="165"/>
        <v>5</v>
      </c>
      <c r="B946" s="74" t="str">
        <f>IF(ISBLANK('Форма 1'!B946),"",'Форма 1'!B946)</f>
        <v>Кунгурский муниципальный округ Пермского края</v>
      </c>
      <c r="C946" s="87" t="s">
        <v>704</v>
      </c>
      <c r="D946" s="29">
        <f>IF(ISBLANK(C946),"Введите адрес",IF(C946='Форма 1'!C946,SUM(E946:K946,M946:S946,Форма2[[#This Row],[19]:[22]]),"Ошибка в адресе!"))</f>
        <v>1760217.14</v>
      </c>
      <c r="E946" s="30" t="str">
        <f>IF(ISNUMBER('Форма 1'!Z946),ROUND('Форма 1'!$I946*VLOOKUP('Форма 1'!$G946,'Предельники 2022'!$B$4:$X$28,'Форма 1'!Z$7),2),"")</f>
        <v/>
      </c>
      <c r="F946" s="30" t="str">
        <f>IF(ISNUMBER('Форма 1'!AA946),ROUND('Форма 1'!$I946*VLOOKUP('Форма 1'!$G946,'Предельники 2022'!$B$4:$X$28,'Форма 1'!AA$7),2),"")</f>
        <v/>
      </c>
      <c r="G946" s="30" t="str">
        <f>IF(ISNUMBER('Форма 1'!AB946),ROUND('Форма 1'!$I946*VLOOKUP('Форма 1'!$G946,'Предельники 2022'!$B$4:$X$28,'Форма 1'!AB$7),2),"")</f>
        <v/>
      </c>
      <c r="H946" s="30" t="str">
        <f>IF(ISNUMBER('Форма 1'!AC946),ROUND('Форма 1'!$I946*VLOOKUP('Форма 1'!$G946,'Предельники 2022'!$B$4:$X$28,'Форма 1'!AC$7),2),"")</f>
        <v/>
      </c>
      <c r="I946" s="30" t="str">
        <f>IF(ISNUMBER('Форма 1'!AD946),ROUND('Форма 1'!$I946*VLOOKUP('Форма 1'!$G946,'Предельники 2022'!$B$4:$X$28,'Форма 1'!AD$7),2),"")</f>
        <v/>
      </c>
      <c r="J946" s="30" t="str">
        <f>IF(ISNUMBER('Форма 1'!AE946),ROUND('Форма 1'!$I946*VLOOKUP('Форма 1'!$G946,'Предельники 2022'!$B$4:$X$28,'Форма 1'!AE$7),2),"")</f>
        <v/>
      </c>
      <c r="K946" s="30">
        <f>IF(ISNUMBER('Форма 1'!AF946),ROUND('Форма 1'!$I946*VLOOKUP('Форма 1'!$G946,'Предельники 2022'!$B$4:$X$28,'Форма 1'!AF$7),2),"")</f>
        <v>1760217.14</v>
      </c>
      <c r="L946" s="31" t="str">
        <f>IF(ISBLANK('Форма 1'!AG946),"",'Форма 1'!AG946)</f>
        <v/>
      </c>
      <c r="M946" s="32" t="str">
        <f>IF(ISBLANK('Форма 1'!AH946),"",'Форма 1'!AH946)</f>
        <v/>
      </c>
      <c r="N946" s="30" t="str">
        <f>IF(ISNUMBER('Форма 1'!AI946),ROUND('Форма 1'!$I946*VLOOKUP('Форма 1'!$G946,'Предельники 2022'!$B$4:$X$28,'Форма 1'!AI$7),2),"")</f>
        <v/>
      </c>
      <c r="O946" s="30" t="str">
        <f>IF(ISNUMBER('Форма 1'!AJ946),ROUND('Форма 1'!$I946*VLOOKUP('Форма 1'!$G946,'Предельники 2022'!$B$4:$X$28,'Форма 1'!AJ$7),2),"")</f>
        <v/>
      </c>
      <c r="P946" s="30" t="str">
        <f>IF(ISNUMBER('Форма 1'!AK946),ROUND('Форма 1'!$I946*VLOOKUP('Форма 1'!$G946,'Предельники 2022'!$B$4:$X$28,'Форма 1'!AK$7),2),"")</f>
        <v/>
      </c>
      <c r="Q946" s="30" t="str">
        <f>IF(ISNUMBER('Форма 1'!AL946),ROUND('Форма 1'!$I946*VLOOKUP('Форма 1'!$G946,'Предельники 2022'!$B$4:$X$28,'Форма 1'!AL$7),2),"")</f>
        <v/>
      </c>
      <c r="R946" s="30" t="str">
        <f>IF(ISNUMBER('Форма 1'!AM946),ROUND('Форма 1'!$I946*VLOOKUP('Форма 1'!$G946,'Предельники 2022'!$B$4:$X$28,'Форма 1'!AM$7),2),"")</f>
        <v/>
      </c>
      <c r="S946" s="93" t="str">
        <f t="shared" si="166"/>
        <v/>
      </c>
      <c r="T946" s="93" t="str">
        <f>IF(ISNUMBER('Форма 1'!AN946),INDEX('Предельники 2022'!$C$4:$X$28,MATCH('Форма 1'!$G946,'Предельники 2022'!$B$4:$B$28,0),MATCH(T$5,'Предельники 2022'!$C$3:$X$3,0)),"")</f>
        <v/>
      </c>
      <c r="U946" s="93" t="str">
        <f>IF(ISNUMBER('Форма 1'!AO946),INDEX('Предельники 2022'!$C$4:$X$28,MATCH('Форма 1'!$G946,'Предельники 2022'!$B$4:$B$28,0),MATCH(U$5,'Предельники 2022'!$C$3:$X$3,0)),"")</f>
        <v/>
      </c>
      <c r="V946" s="93" t="str">
        <f>IF(ISNUMBER('Форма 1'!AP946),INDEX('Предельники 2022'!$C$4:$X$28,MATCH('Форма 1'!$G946,'Предельники 2022'!$B$4:$B$28,0),MATCH(V$5,'Предельники 2022'!$C$3:$X$3,0)),"")</f>
        <v/>
      </c>
      <c r="W946" s="93" t="str">
        <f>IF(ISNUMBER('Форма 1'!AQ946),INDEX('Предельники 2022'!$C$4:$X$28,MATCH('Форма 1'!$G946,'Предельники 2022'!$B$4:$B$28,0),MATCH(W$5,'Предельники 2022'!$C$3:$X$3,0)),"")</f>
        <v/>
      </c>
      <c r="X946" s="30" t="str">
        <f>IF(ISNUMBER('Форма 1'!AR946),ROUND('Форма 1'!$I946*VLOOKUP('Форма 1'!$G946,'Предельники 2022'!$B$4:$X$28,'Форма 1'!AR$7),2),"")</f>
        <v/>
      </c>
      <c r="Y946" s="30" t="str">
        <f>IF(ISNUMBER('Форма 1'!AS946),ROUND('Форма 1'!$I946*VLOOKUP('Форма 1'!$G946,'Предельники 2022'!$B$4:$X$28,'Форма 1'!AS$7),2),"")</f>
        <v/>
      </c>
      <c r="Z946" s="30" t="str">
        <f>IF(ISNUMBER('Форма 1'!AT946),ROUND('Форма 1'!$I946*VLOOKUP('Форма 1'!$G946,'Предельники 2022'!$B$4:$X$28,'Форма 1'!AT$7),2),"")</f>
        <v/>
      </c>
      <c r="AA946" s="32"/>
      <c r="AB946" s="128">
        <f>'Форма 1'!T946</f>
        <v>46387</v>
      </c>
      <c r="AC946" s="130" t="str">
        <f>'Форма 1'!U946</f>
        <v>РО</v>
      </c>
    </row>
    <row r="947" spans="1:29" x14ac:dyDescent="0.25">
      <c r="A947" s="28">
        <f t="shared" si="165"/>
        <v>6</v>
      </c>
      <c r="B947" s="74" t="str">
        <f>IF(ISBLANK('Форма 1'!B947),"",'Форма 1'!B947)</f>
        <v>Кунгурский муниципальный округ Пермского края</v>
      </c>
      <c r="C947" s="87" t="s">
        <v>198</v>
      </c>
      <c r="D947" s="29">
        <f>IF(ISBLANK(C947),"Введите адрес",IF(C947='Форма 1'!C947,SUM(E947:K947,M947:S947,Форма2[[#This Row],[19]:[22]]),"Ошибка в адресе!"))</f>
        <v>14938391.720000001</v>
      </c>
      <c r="E947" s="30" t="str">
        <f>IF(ISNUMBER('Форма 1'!Z947),ROUND('Форма 1'!$I947*VLOOKUP('Форма 1'!$G947,'Предельники 2022'!$B$4:$X$28,'Форма 1'!Z$7),2),"")</f>
        <v/>
      </c>
      <c r="F947" s="30" t="str">
        <f>IF(ISNUMBER('Форма 1'!AA947),ROUND('Форма 1'!$I947*VLOOKUP('Форма 1'!$G947,'Предельники 2022'!$B$4:$X$28,'Форма 1'!AA$7),2),"")</f>
        <v/>
      </c>
      <c r="G947" s="30" t="str">
        <f>IF(ISNUMBER('Форма 1'!AB947),ROUND('Форма 1'!$I947*VLOOKUP('Форма 1'!$G947,'Предельники 2022'!$B$4:$X$28,'Форма 1'!AB$7),2),"")</f>
        <v/>
      </c>
      <c r="H947" s="30" t="str">
        <f>IF(ISNUMBER('Форма 1'!AC947),ROUND('Форма 1'!$I947*VLOOKUP('Форма 1'!$G947,'Предельники 2022'!$B$4:$X$28,'Форма 1'!AC$7),2),"")</f>
        <v/>
      </c>
      <c r="I947" s="30" t="str">
        <f>IF(ISNUMBER('Форма 1'!AD947),ROUND('Форма 1'!$I947*VLOOKUP('Форма 1'!$G947,'Предельники 2022'!$B$4:$X$28,'Форма 1'!AD$7),2),"")</f>
        <v/>
      </c>
      <c r="J947" s="30" t="str">
        <f>IF(ISNUMBER('Форма 1'!AE947),ROUND('Форма 1'!$I947*VLOOKUP('Форма 1'!$G947,'Предельники 2022'!$B$4:$X$28,'Форма 1'!AE$7),2),"")</f>
        <v/>
      </c>
      <c r="K947" s="30" t="str">
        <f>IF(ISNUMBER('Форма 1'!AF947),ROUND('Форма 1'!$I947*VLOOKUP('Форма 1'!$G947,'Предельники 2022'!$B$4:$X$28,'Форма 1'!AF$7),2),"")</f>
        <v/>
      </c>
      <c r="L947" s="31" t="str">
        <f>IF(ISBLANK('Форма 1'!AG947),"",'Форма 1'!AG947)</f>
        <v/>
      </c>
      <c r="M947" s="32" t="str">
        <f>IF(ISBLANK('Форма 1'!AH947),"",'Форма 1'!AH947)</f>
        <v/>
      </c>
      <c r="N947" s="30">
        <f>IF(ISNUMBER('Форма 1'!AI947),ROUND('Форма 1'!$I947*VLOOKUP('Форма 1'!$G947,'Предельники 2022'!$B$4:$X$28,'Форма 1'!AI$7),2),"")</f>
        <v>14938391.720000001</v>
      </c>
      <c r="O947" s="30" t="str">
        <f>IF(ISNUMBER('Форма 1'!AJ947),ROUND('Форма 1'!$I947*VLOOKUP('Форма 1'!$G947,'Предельники 2022'!$B$4:$X$28,'Форма 1'!AJ$7),2),"")</f>
        <v/>
      </c>
      <c r="P947" s="30" t="str">
        <f>IF(ISNUMBER('Форма 1'!AK947),ROUND('Форма 1'!$I947*VLOOKUP('Форма 1'!$G947,'Предельники 2022'!$B$4:$X$28,'Форма 1'!AK$7),2),"")</f>
        <v/>
      </c>
      <c r="Q947" s="30" t="str">
        <f>IF(ISNUMBER('Форма 1'!AL947),ROUND('Форма 1'!$I947*VLOOKUP('Форма 1'!$G947,'Предельники 2022'!$B$4:$X$28,'Форма 1'!AL$7),2),"")</f>
        <v/>
      </c>
      <c r="R947" s="30" t="str">
        <f>IF(ISNUMBER('Форма 1'!AM947),ROUND('Форма 1'!$I947*VLOOKUP('Форма 1'!$G947,'Предельники 2022'!$B$4:$X$28,'Форма 1'!AM$7),2),"")</f>
        <v/>
      </c>
      <c r="S947" s="93" t="str">
        <f t="shared" si="166"/>
        <v/>
      </c>
      <c r="T947" s="93" t="str">
        <f>IF(ISNUMBER('Форма 1'!AN947),INDEX('Предельники 2022'!$C$4:$X$28,MATCH('Форма 1'!$G947,'Предельники 2022'!$B$4:$B$28,0),MATCH(T$5,'Предельники 2022'!$C$3:$X$3,0)),"")</f>
        <v/>
      </c>
      <c r="U947" s="93" t="str">
        <f>IF(ISNUMBER('Форма 1'!AO947),INDEX('Предельники 2022'!$C$4:$X$28,MATCH('Форма 1'!$G947,'Предельники 2022'!$B$4:$B$28,0),MATCH(U$5,'Предельники 2022'!$C$3:$X$3,0)),"")</f>
        <v/>
      </c>
      <c r="V947" s="93" t="str">
        <f>IF(ISNUMBER('Форма 1'!AP947),INDEX('Предельники 2022'!$C$4:$X$28,MATCH('Форма 1'!$G947,'Предельники 2022'!$B$4:$B$28,0),MATCH(V$5,'Предельники 2022'!$C$3:$X$3,0)),"")</f>
        <v/>
      </c>
      <c r="W947" s="93" t="str">
        <f>IF(ISNUMBER('Форма 1'!AQ947),INDEX('Предельники 2022'!$C$4:$X$28,MATCH('Форма 1'!$G947,'Предельники 2022'!$B$4:$B$28,0),MATCH(W$5,'Предельники 2022'!$C$3:$X$3,0)),"")</f>
        <v/>
      </c>
      <c r="X947" s="30" t="str">
        <f>IF(ISNUMBER('Форма 1'!AR947),ROUND('Форма 1'!$I947*VLOOKUP('Форма 1'!$G947,'Предельники 2022'!$B$4:$X$28,'Форма 1'!AR$7),2),"")</f>
        <v/>
      </c>
      <c r="Y947" s="30" t="str">
        <f>IF(ISNUMBER('Форма 1'!AS947),ROUND('Форма 1'!$I947*VLOOKUP('Форма 1'!$G947,'Предельники 2022'!$B$4:$X$28,'Форма 1'!AS$7),2),"")</f>
        <v/>
      </c>
      <c r="Z947" s="30" t="str">
        <f>IF(ISNUMBER('Форма 1'!AT947),ROUND('Форма 1'!$I947*VLOOKUP('Форма 1'!$G947,'Предельники 2022'!$B$4:$X$28,'Форма 1'!AT$7),2),"")</f>
        <v/>
      </c>
      <c r="AA947" s="32"/>
      <c r="AB947" s="128">
        <f>'Форма 1'!T947</f>
        <v>46387</v>
      </c>
      <c r="AC947" s="130" t="str">
        <f>'Форма 1'!U947</f>
        <v>СС</v>
      </c>
    </row>
    <row r="948" spans="1:29" x14ac:dyDescent="0.25">
      <c r="A948" s="28">
        <f t="shared" si="165"/>
        <v>7</v>
      </c>
      <c r="B948" s="74" t="str">
        <f>IF(ISBLANK('Форма 1'!B948),"",'Форма 1'!B948)</f>
        <v>Кунгурский муниципальный округ Пермского края</v>
      </c>
      <c r="C948" s="87" t="s">
        <v>122</v>
      </c>
      <c r="D948" s="29">
        <f>IF(ISBLANK(C948),"Введите адрес",IF(C948='Форма 1'!C948,SUM(E948:K948,M948:S948,Форма2[[#This Row],[19]:[22]]),"Ошибка в адресе!"))</f>
        <v>1520843.38</v>
      </c>
      <c r="E948" s="30" t="str">
        <f>IF(ISNUMBER('Форма 1'!Z948),ROUND('Форма 1'!$I948*VLOOKUP('Форма 1'!$G948,'Предельники 2022'!$B$4:$X$28,'Форма 1'!Z$7),2),"")</f>
        <v/>
      </c>
      <c r="F948" s="30" t="str">
        <f>IF(ISNUMBER('Форма 1'!AA948),ROUND('Форма 1'!$I948*VLOOKUP('Форма 1'!$G948,'Предельники 2022'!$B$4:$X$28,'Форма 1'!AA$7),2),"")</f>
        <v/>
      </c>
      <c r="G948" s="30">
        <f>IF(ISNUMBER('Форма 1'!AB948),ROUND('Форма 1'!$I948*VLOOKUP('Форма 1'!$G948,'Предельники 2022'!$B$4:$X$28,'Форма 1'!AB$7),2),"")</f>
        <v>1520843.38</v>
      </c>
      <c r="H948" s="30" t="str">
        <f>IF(ISNUMBER('Форма 1'!AC948),ROUND('Форма 1'!$I948*VLOOKUP('Форма 1'!$G948,'Предельники 2022'!$B$4:$X$28,'Форма 1'!AC$7),2),"")</f>
        <v/>
      </c>
      <c r="I948" s="30" t="str">
        <f>IF(ISNUMBER('Форма 1'!AD948),ROUND('Форма 1'!$I948*VLOOKUP('Форма 1'!$G948,'Предельники 2022'!$B$4:$X$28,'Форма 1'!AD$7),2),"")</f>
        <v/>
      </c>
      <c r="J948" s="30" t="str">
        <f>IF(ISNUMBER('Форма 1'!AE948),ROUND('Форма 1'!$I948*VLOOKUP('Форма 1'!$G948,'Предельники 2022'!$B$4:$X$28,'Форма 1'!AE$7),2),"")</f>
        <v/>
      </c>
      <c r="K948" s="30" t="str">
        <f>IF(ISNUMBER('Форма 1'!AF948),ROUND('Форма 1'!$I948*VLOOKUP('Форма 1'!$G948,'Предельники 2022'!$B$4:$X$28,'Форма 1'!AF$7),2),"")</f>
        <v/>
      </c>
      <c r="L948" s="31" t="str">
        <f>IF(ISBLANK('Форма 1'!AG948),"",'Форма 1'!AG948)</f>
        <v/>
      </c>
      <c r="M948" s="32" t="str">
        <f>IF(ISBLANK('Форма 1'!AH948),"",'Форма 1'!AH948)</f>
        <v/>
      </c>
      <c r="N948" s="30" t="str">
        <f>IF(ISNUMBER('Форма 1'!AI948),ROUND('Форма 1'!$I948*VLOOKUP('Форма 1'!$G948,'Предельники 2022'!$B$4:$X$28,'Форма 1'!AI$7),2),"")</f>
        <v/>
      </c>
      <c r="O948" s="30" t="str">
        <f>IF(ISNUMBER('Форма 1'!AJ948),ROUND('Форма 1'!$I948*VLOOKUP('Форма 1'!$G948,'Предельники 2022'!$B$4:$X$28,'Форма 1'!AJ$7),2),"")</f>
        <v/>
      </c>
      <c r="P948" s="30" t="str">
        <f>IF(ISNUMBER('Форма 1'!AK948),ROUND('Форма 1'!$I948*VLOOKUP('Форма 1'!$G948,'Предельники 2022'!$B$4:$X$28,'Форма 1'!AK$7),2),"")</f>
        <v/>
      </c>
      <c r="Q948" s="30" t="str">
        <f>IF(ISNUMBER('Форма 1'!AL948),ROUND('Форма 1'!$I948*VLOOKUP('Форма 1'!$G948,'Предельники 2022'!$B$4:$X$28,'Форма 1'!AL$7),2),"")</f>
        <v/>
      </c>
      <c r="R948" s="30" t="str">
        <f>IF(ISNUMBER('Форма 1'!AM948),ROUND('Форма 1'!$I948*VLOOKUP('Форма 1'!$G948,'Предельники 2022'!$B$4:$X$28,'Форма 1'!AM$7),2),"")</f>
        <v/>
      </c>
      <c r="S948" s="93" t="str">
        <f t="shared" si="166"/>
        <v/>
      </c>
      <c r="T948" s="93" t="str">
        <f>IF(ISNUMBER('Форма 1'!AN948),INDEX('Предельники 2022'!$C$4:$X$28,MATCH('Форма 1'!$G948,'Предельники 2022'!$B$4:$B$28,0),MATCH(T$5,'Предельники 2022'!$C$3:$X$3,0)),"")</f>
        <v/>
      </c>
      <c r="U948" s="93" t="str">
        <f>IF(ISNUMBER('Форма 1'!AO948),INDEX('Предельники 2022'!$C$4:$X$28,MATCH('Форма 1'!$G948,'Предельники 2022'!$B$4:$B$28,0),MATCH(U$5,'Предельники 2022'!$C$3:$X$3,0)),"")</f>
        <v/>
      </c>
      <c r="V948" s="93" t="str">
        <f>IF(ISNUMBER('Форма 1'!AP948),INDEX('Предельники 2022'!$C$4:$X$28,MATCH('Форма 1'!$G948,'Предельники 2022'!$B$4:$B$28,0),MATCH(V$5,'Предельники 2022'!$C$3:$X$3,0)),"")</f>
        <v/>
      </c>
      <c r="W948" s="93" t="str">
        <f>IF(ISNUMBER('Форма 1'!AQ948),INDEX('Предельники 2022'!$C$4:$X$28,MATCH('Форма 1'!$G948,'Предельники 2022'!$B$4:$B$28,0),MATCH(W$5,'Предельники 2022'!$C$3:$X$3,0)),"")</f>
        <v/>
      </c>
      <c r="X948" s="30" t="str">
        <f>IF(ISNUMBER('Форма 1'!AR948),ROUND('Форма 1'!$I948*VLOOKUP('Форма 1'!$G948,'Предельники 2022'!$B$4:$X$28,'Форма 1'!AR$7),2),"")</f>
        <v/>
      </c>
      <c r="Y948" s="30" t="str">
        <f>IF(ISNUMBER('Форма 1'!AS948),ROUND('Форма 1'!$I948*VLOOKUP('Форма 1'!$G948,'Предельники 2022'!$B$4:$X$28,'Форма 1'!AS$7),2),"")</f>
        <v/>
      </c>
      <c r="Z948" s="30" t="str">
        <f>IF(ISNUMBER('Форма 1'!AT948),ROUND('Форма 1'!$I948*VLOOKUP('Форма 1'!$G948,'Предельники 2022'!$B$4:$X$28,'Форма 1'!AT$7),2),"")</f>
        <v/>
      </c>
      <c r="AA948" s="32"/>
      <c r="AB948" s="128">
        <f>'Форма 1'!T948</f>
        <v>46387</v>
      </c>
      <c r="AC948" s="130" t="str">
        <f>'Форма 1'!U948</f>
        <v>СС</v>
      </c>
    </row>
    <row r="949" spans="1:29" x14ac:dyDescent="0.25">
      <c r="A949" s="28">
        <f t="shared" si="165"/>
        <v>8</v>
      </c>
      <c r="B949" s="74" t="str">
        <f>IF(ISBLANK('Форма 1'!B949),"",'Форма 1'!B949)</f>
        <v>Кунгурский муниципальный округ Пермского края</v>
      </c>
      <c r="C949" s="87" t="s">
        <v>582</v>
      </c>
      <c r="D949" s="29">
        <f>IF(ISBLANK(C949),"Введите адрес",IF(C949='Форма 1'!C949,SUM(E949:K949,M949:S949,Форма2[[#This Row],[19]:[22]]),"Ошибка в адресе!"))</f>
        <v>13928124.459999997</v>
      </c>
      <c r="E949" s="30">
        <f>IF(ISNUMBER('Форма 1'!Z949),ROUND('Форма 1'!$I949*VLOOKUP('Форма 1'!$G949,'Предельники 2022'!$B$4:$X$28,'Форма 1'!Z$7),2),"")</f>
        <v>1400504.83</v>
      </c>
      <c r="F949" s="30">
        <f>IF(ISNUMBER('Форма 1'!AA949),ROUND('Форма 1'!$I949*VLOOKUP('Форма 1'!$G949,'Предельники 2022'!$B$4:$X$28,'Форма 1'!AA$7),2),"")</f>
        <v>6704936.0899999999</v>
      </c>
      <c r="G949" s="30">
        <f>IF(ISNUMBER('Форма 1'!AB949),ROUND('Форма 1'!$I949*VLOOKUP('Форма 1'!$G949,'Предельники 2022'!$B$4:$X$28,'Форма 1'!AB$7),2),"")</f>
        <v>1410720.02</v>
      </c>
      <c r="H949" s="30">
        <f>IF(ISNUMBER('Форма 1'!AC949),ROUND('Форма 1'!$I949*VLOOKUP('Форма 1'!$G949,'Предельники 2022'!$B$4:$X$28,'Форма 1'!AC$7),2),"")</f>
        <v>876242.03</v>
      </c>
      <c r="I949" s="30">
        <f>IF(ISNUMBER('Форма 1'!AD949),ROUND('Форма 1'!$I949*VLOOKUP('Форма 1'!$G949,'Предельники 2022'!$B$4:$X$28,'Форма 1'!AD$7),2),"")</f>
        <v>2308524.4500000002</v>
      </c>
      <c r="J949" s="30">
        <f>IF(ISNUMBER('Форма 1'!AE949),ROUND('Форма 1'!$I949*VLOOKUP('Форма 1'!$G949,'Предельники 2022'!$B$4:$X$28,'Форма 1'!AE$7),2),"")</f>
        <v>1227197.04</v>
      </c>
      <c r="K949" s="30" t="str">
        <f>IF(ISNUMBER('Форма 1'!AF949),ROUND('Форма 1'!$I949*VLOOKUP('Форма 1'!$G949,'Предельники 2022'!$B$4:$X$28,'Форма 1'!AF$7),2),"")</f>
        <v/>
      </c>
      <c r="L949" s="31" t="str">
        <f>IF(ISBLANK('Форма 1'!AG949),"",'Форма 1'!AG949)</f>
        <v/>
      </c>
      <c r="M949" s="32" t="str">
        <f>IF(ISBLANK('Форма 1'!AH949),"",'Форма 1'!AH949)</f>
        <v/>
      </c>
      <c r="N949" s="30" t="str">
        <f>IF(ISNUMBER('Форма 1'!AI949),ROUND('Форма 1'!$I949*VLOOKUP('Форма 1'!$G949,'Предельники 2022'!$B$4:$X$28,'Форма 1'!AI$7),2),"")</f>
        <v/>
      </c>
      <c r="O949" s="30" t="str">
        <f>IF(ISNUMBER('Форма 1'!AJ949),ROUND('Форма 1'!$I949*VLOOKUP('Форма 1'!$G949,'Предельники 2022'!$B$4:$X$28,'Форма 1'!AJ$7),2),"")</f>
        <v/>
      </c>
      <c r="P949" s="30" t="str">
        <f>IF(ISNUMBER('Форма 1'!AK949),ROUND('Форма 1'!$I949*VLOOKUP('Форма 1'!$G949,'Предельники 2022'!$B$4:$X$28,'Форма 1'!AK$7),2),"")</f>
        <v/>
      </c>
      <c r="Q949" s="30" t="str">
        <f>IF(ISNUMBER('Форма 1'!AL949),ROUND('Форма 1'!$I949*VLOOKUP('Форма 1'!$G949,'Предельники 2022'!$B$4:$X$28,'Форма 1'!AL$7),2),"")</f>
        <v/>
      </c>
      <c r="R949" s="30" t="str">
        <f>IF(ISNUMBER('Форма 1'!AM949),ROUND('Форма 1'!$I949*VLOOKUP('Форма 1'!$G949,'Предельники 2022'!$B$4:$X$28,'Форма 1'!AM$7),2),"")</f>
        <v/>
      </c>
      <c r="S949" s="93" t="str">
        <f t="shared" si="166"/>
        <v/>
      </c>
      <c r="T949" s="93" t="str">
        <f>IF(ISNUMBER('Форма 1'!AN949),INDEX('Предельники 2022'!$C$4:$X$28,MATCH('Форма 1'!$G949,'Предельники 2022'!$B$4:$B$28,0),MATCH(T$5,'Предельники 2022'!$C$3:$X$3,0)),"")</f>
        <v/>
      </c>
      <c r="U949" s="93" t="str">
        <f>IF(ISNUMBER('Форма 1'!AO949),INDEX('Предельники 2022'!$C$4:$X$28,MATCH('Форма 1'!$G949,'Предельники 2022'!$B$4:$B$28,0),MATCH(U$5,'Предельники 2022'!$C$3:$X$3,0)),"")</f>
        <v/>
      </c>
      <c r="V949" s="93" t="str">
        <f>IF(ISNUMBER('Форма 1'!AP949),INDEX('Предельники 2022'!$C$4:$X$28,MATCH('Форма 1'!$G949,'Предельники 2022'!$B$4:$B$28,0),MATCH(V$5,'Предельники 2022'!$C$3:$X$3,0)),"")</f>
        <v/>
      </c>
      <c r="W949" s="93" t="str">
        <f>IF(ISNUMBER('Форма 1'!AQ949),INDEX('Предельники 2022'!$C$4:$X$28,MATCH('Форма 1'!$G949,'Предельники 2022'!$B$4:$B$28,0),MATCH(W$5,'Предельники 2022'!$C$3:$X$3,0)),"")</f>
        <v/>
      </c>
      <c r="X949" s="30" t="str">
        <f>IF(ISNUMBER('Форма 1'!AR949),ROUND('Форма 1'!$I949*VLOOKUP('Форма 1'!$G949,'Предельники 2022'!$B$4:$X$28,'Форма 1'!AR$7),2),"")</f>
        <v/>
      </c>
      <c r="Y949" s="30" t="str">
        <f>IF(ISNUMBER('Форма 1'!AS949),ROUND('Форма 1'!$I949*VLOOKUP('Форма 1'!$G949,'Предельники 2022'!$B$4:$X$28,'Форма 1'!AS$7),2),"")</f>
        <v/>
      </c>
      <c r="Z949" s="30" t="str">
        <f>IF(ISNUMBER('Форма 1'!AT949),ROUND('Форма 1'!$I949*VLOOKUP('Форма 1'!$G949,'Предельники 2022'!$B$4:$X$28,'Форма 1'!AT$7),2),"")</f>
        <v/>
      </c>
      <c r="AA949" s="32"/>
      <c r="AB949" s="128">
        <f>'Форма 1'!T949</f>
        <v>46387</v>
      </c>
      <c r="AC949" s="130" t="str">
        <f>'Форма 1'!U949</f>
        <v>СС</v>
      </c>
    </row>
    <row r="950" spans="1:29" x14ac:dyDescent="0.25">
      <c r="A950" s="28">
        <f t="shared" si="165"/>
        <v>9</v>
      </c>
      <c r="B950" s="74" t="str">
        <f>IF(ISBLANK('Форма 1'!B950),"",'Форма 1'!B950)</f>
        <v>Кунгурский муниципальный округ Пермского края</v>
      </c>
      <c r="C950" s="87" t="s">
        <v>676</v>
      </c>
      <c r="D950" s="29">
        <f>IF(ISBLANK(C950),"Введите адрес",IF(C950='Форма 1'!C950,SUM(E950:K950,M950:S950,Форма2[[#This Row],[19]:[22]]),"Ошибка в адресе!"))</f>
        <v>1303637.6100000001</v>
      </c>
      <c r="E950" s="30" t="str">
        <f>IF(ISNUMBER('Форма 1'!Z950),ROUND('Форма 1'!$I950*VLOOKUP('Форма 1'!$G950,'Предельники 2022'!$B$4:$X$28,'Форма 1'!Z$7),2),"")</f>
        <v/>
      </c>
      <c r="F950" s="30" t="str">
        <f>IF(ISNUMBER('Форма 1'!AA950),ROUND('Форма 1'!$I950*VLOOKUP('Форма 1'!$G950,'Предельники 2022'!$B$4:$X$28,'Форма 1'!AA$7),2),"")</f>
        <v/>
      </c>
      <c r="G950" s="30">
        <f>IF(ISNUMBER('Форма 1'!AB950),ROUND('Форма 1'!$I950*VLOOKUP('Форма 1'!$G950,'Предельники 2022'!$B$4:$X$28,'Форма 1'!AB$7),2),"")</f>
        <v>1303637.6100000001</v>
      </c>
      <c r="H950" s="30" t="str">
        <f>IF(ISNUMBER('Форма 1'!AC950),ROUND('Форма 1'!$I950*VLOOKUP('Форма 1'!$G950,'Предельники 2022'!$B$4:$X$28,'Форма 1'!AC$7),2),"")</f>
        <v/>
      </c>
      <c r="I950" s="30" t="str">
        <f>IF(ISNUMBER('Форма 1'!AD950),ROUND('Форма 1'!$I950*VLOOKUP('Форма 1'!$G950,'Предельники 2022'!$B$4:$X$28,'Форма 1'!AD$7),2),"")</f>
        <v/>
      </c>
      <c r="J950" s="30" t="str">
        <f>IF(ISNUMBER('Форма 1'!AE950),ROUND('Форма 1'!$I950*VLOOKUP('Форма 1'!$G950,'Предельники 2022'!$B$4:$X$28,'Форма 1'!AE$7),2),"")</f>
        <v/>
      </c>
      <c r="K950" s="30" t="str">
        <f>IF(ISNUMBER('Форма 1'!AF950),ROUND('Форма 1'!$I950*VLOOKUP('Форма 1'!$G950,'Предельники 2022'!$B$4:$X$28,'Форма 1'!AF$7),2),"")</f>
        <v/>
      </c>
      <c r="L950" s="31" t="str">
        <f>IF(ISBLANK('Форма 1'!AG950),"",'Форма 1'!AG950)</f>
        <v/>
      </c>
      <c r="M950" s="32" t="str">
        <f>IF(ISBLANK('Форма 1'!AH950),"",'Форма 1'!AH950)</f>
        <v/>
      </c>
      <c r="N950" s="30" t="str">
        <f>IF(ISNUMBER('Форма 1'!AI950),ROUND('Форма 1'!$I950*VLOOKUP('Форма 1'!$G950,'Предельники 2022'!$B$4:$X$28,'Форма 1'!AI$7),2),"")</f>
        <v/>
      </c>
      <c r="O950" s="30" t="str">
        <f>IF(ISNUMBER('Форма 1'!AJ950),ROUND('Форма 1'!$I950*VLOOKUP('Форма 1'!$G950,'Предельники 2022'!$B$4:$X$28,'Форма 1'!AJ$7),2),"")</f>
        <v/>
      </c>
      <c r="P950" s="30" t="str">
        <f>IF(ISNUMBER('Форма 1'!AK950),ROUND('Форма 1'!$I950*VLOOKUP('Форма 1'!$G950,'Предельники 2022'!$B$4:$X$28,'Форма 1'!AK$7),2),"")</f>
        <v/>
      </c>
      <c r="Q950" s="30" t="str">
        <f>IF(ISNUMBER('Форма 1'!AL950),ROUND('Форма 1'!$I950*VLOOKUP('Форма 1'!$G950,'Предельники 2022'!$B$4:$X$28,'Форма 1'!AL$7),2),"")</f>
        <v/>
      </c>
      <c r="R950" s="30" t="str">
        <f>IF(ISNUMBER('Форма 1'!AM950),ROUND('Форма 1'!$I950*VLOOKUP('Форма 1'!$G950,'Предельники 2022'!$B$4:$X$28,'Форма 1'!AM$7),2),"")</f>
        <v/>
      </c>
      <c r="S950" s="93" t="str">
        <f t="shared" si="166"/>
        <v/>
      </c>
      <c r="T950" s="93" t="str">
        <f>IF(ISNUMBER('Форма 1'!AN950),INDEX('Предельники 2022'!$C$4:$X$28,MATCH('Форма 1'!$G950,'Предельники 2022'!$B$4:$B$28,0),MATCH(T$5,'Предельники 2022'!$C$3:$X$3,0)),"")</f>
        <v/>
      </c>
      <c r="U950" s="93" t="str">
        <f>IF(ISNUMBER('Форма 1'!AO950),INDEX('Предельники 2022'!$C$4:$X$28,MATCH('Форма 1'!$G950,'Предельники 2022'!$B$4:$B$28,0),MATCH(U$5,'Предельники 2022'!$C$3:$X$3,0)),"")</f>
        <v/>
      </c>
      <c r="V950" s="93" t="str">
        <f>IF(ISNUMBER('Форма 1'!AP950),INDEX('Предельники 2022'!$C$4:$X$28,MATCH('Форма 1'!$G950,'Предельники 2022'!$B$4:$B$28,0),MATCH(V$5,'Предельники 2022'!$C$3:$X$3,0)),"")</f>
        <v/>
      </c>
      <c r="W950" s="93" t="str">
        <f>IF(ISNUMBER('Форма 1'!AQ950),INDEX('Предельники 2022'!$C$4:$X$28,MATCH('Форма 1'!$G950,'Предельники 2022'!$B$4:$B$28,0),MATCH(W$5,'Предельники 2022'!$C$3:$X$3,0)),"")</f>
        <v/>
      </c>
      <c r="X950" s="30" t="str">
        <f>IF(ISNUMBER('Форма 1'!AR950),ROUND('Форма 1'!$I950*VLOOKUP('Форма 1'!$G950,'Предельники 2022'!$B$4:$X$28,'Форма 1'!AR$7),2),"")</f>
        <v/>
      </c>
      <c r="Y950" s="30" t="str">
        <f>IF(ISNUMBER('Форма 1'!AS950),ROUND('Форма 1'!$I950*VLOOKUP('Форма 1'!$G950,'Предельники 2022'!$B$4:$X$28,'Форма 1'!AS$7),2),"")</f>
        <v/>
      </c>
      <c r="Z950" s="30" t="str">
        <f>IF(ISNUMBER('Форма 1'!AT950),ROUND('Форма 1'!$I950*VLOOKUP('Форма 1'!$G950,'Предельники 2022'!$B$4:$X$28,'Форма 1'!AT$7),2),"")</f>
        <v/>
      </c>
      <c r="AA950" s="32"/>
      <c r="AB950" s="128">
        <f>'Форма 1'!T950</f>
        <v>46387</v>
      </c>
      <c r="AC950" s="130" t="str">
        <f>'Форма 1'!U950</f>
        <v>СС</v>
      </c>
    </row>
    <row r="951" spans="1:29" x14ac:dyDescent="0.25">
      <c r="A951" s="28">
        <f t="shared" si="165"/>
        <v>10</v>
      </c>
      <c r="B951" s="74" t="str">
        <f>IF(ISBLANK('Форма 1'!B951),"",'Форма 1'!B951)</f>
        <v>Кунгурский муниципальный округ Пермского края</v>
      </c>
      <c r="C951" s="87" t="s">
        <v>84</v>
      </c>
      <c r="D951" s="29">
        <f>IF(ISBLANK(C951),"Введите адрес",IF(C951='Форма 1'!C951,SUM(E951:K951,M951:S951,Форма2[[#This Row],[19]:[22]]),"Ошибка в адресе!"))</f>
        <v>5088370.5</v>
      </c>
      <c r="E951" s="30" t="str">
        <f>IF(ISNUMBER('Форма 1'!Z951),ROUND('Форма 1'!$I951*VLOOKUP('Форма 1'!$G951,'Предельники 2022'!$B$4:$X$28,'Форма 1'!Z$7),2),"")</f>
        <v/>
      </c>
      <c r="F951" s="30" t="str">
        <f>IF(ISNUMBER('Форма 1'!AA951),ROUND('Форма 1'!$I951*VLOOKUP('Форма 1'!$G951,'Предельники 2022'!$B$4:$X$28,'Форма 1'!AA$7),2),"")</f>
        <v/>
      </c>
      <c r="G951" s="30" t="str">
        <f>IF(ISNUMBER('Форма 1'!AB951),ROUND('Форма 1'!$I951*VLOOKUP('Форма 1'!$G951,'Предельники 2022'!$B$4:$X$28,'Форма 1'!AB$7),2),"")</f>
        <v/>
      </c>
      <c r="H951" s="30" t="str">
        <f>IF(ISNUMBER('Форма 1'!AC951),ROUND('Форма 1'!$I951*VLOOKUP('Форма 1'!$G951,'Предельники 2022'!$B$4:$X$28,'Форма 1'!AC$7),2),"")</f>
        <v/>
      </c>
      <c r="I951" s="30" t="str">
        <f>IF(ISNUMBER('Форма 1'!AD951),ROUND('Форма 1'!$I951*VLOOKUP('Форма 1'!$G951,'Предельники 2022'!$B$4:$X$28,'Форма 1'!AD$7),2),"")</f>
        <v/>
      </c>
      <c r="J951" s="30" t="str">
        <f>IF(ISNUMBER('Форма 1'!AE951),ROUND('Форма 1'!$I951*VLOOKUP('Форма 1'!$G951,'Предельники 2022'!$B$4:$X$28,'Форма 1'!AE$7),2),"")</f>
        <v/>
      </c>
      <c r="K951" s="30">
        <f>IF(ISNUMBER('Форма 1'!AF951),ROUND('Форма 1'!$I951*VLOOKUP('Форма 1'!$G951,'Предельники 2022'!$B$4:$X$28,'Форма 1'!AF$7),2),"")</f>
        <v>5088370.5</v>
      </c>
      <c r="L951" s="31" t="str">
        <f>IF(ISBLANK('Форма 1'!AG951),"",'Форма 1'!AG951)</f>
        <v/>
      </c>
      <c r="M951" s="32" t="str">
        <f>IF(ISBLANK('Форма 1'!AH951),"",'Форма 1'!AH951)</f>
        <v/>
      </c>
      <c r="N951" s="30" t="str">
        <f>IF(ISNUMBER('Форма 1'!AI951),ROUND('Форма 1'!$I951*VLOOKUP('Форма 1'!$G951,'Предельники 2022'!$B$4:$X$28,'Форма 1'!AI$7),2),"")</f>
        <v/>
      </c>
      <c r="O951" s="30" t="str">
        <f>IF(ISNUMBER('Форма 1'!AJ951),ROUND('Форма 1'!$I951*VLOOKUP('Форма 1'!$G951,'Предельники 2022'!$B$4:$X$28,'Форма 1'!AJ$7),2),"")</f>
        <v/>
      </c>
      <c r="P951" s="30" t="str">
        <f>IF(ISNUMBER('Форма 1'!AK951),ROUND('Форма 1'!$I951*VLOOKUP('Форма 1'!$G951,'Предельники 2022'!$B$4:$X$28,'Форма 1'!AK$7),2),"")</f>
        <v/>
      </c>
      <c r="Q951" s="30" t="str">
        <f>IF(ISNUMBER('Форма 1'!AL951),ROUND('Форма 1'!$I951*VLOOKUP('Форма 1'!$G951,'Предельники 2022'!$B$4:$X$28,'Форма 1'!AL$7),2),"")</f>
        <v/>
      </c>
      <c r="R951" s="30" t="str">
        <f>IF(ISNUMBER('Форма 1'!AM951),ROUND('Форма 1'!$I951*VLOOKUP('Форма 1'!$G951,'Предельники 2022'!$B$4:$X$28,'Форма 1'!AM$7),2),"")</f>
        <v/>
      </c>
      <c r="S951" s="93" t="str">
        <f t="shared" si="166"/>
        <v/>
      </c>
      <c r="T951" s="93" t="str">
        <f>IF(ISNUMBER('Форма 1'!AN951),INDEX('Предельники 2022'!$C$4:$X$28,MATCH('Форма 1'!$G951,'Предельники 2022'!$B$4:$B$28,0),MATCH(T$5,'Предельники 2022'!$C$3:$X$3,0)),"")</f>
        <v/>
      </c>
      <c r="U951" s="93" t="str">
        <f>IF(ISNUMBER('Форма 1'!AO951),INDEX('Предельники 2022'!$C$4:$X$28,MATCH('Форма 1'!$G951,'Предельники 2022'!$B$4:$B$28,0),MATCH(U$5,'Предельники 2022'!$C$3:$X$3,0)),"")</f>
        <v/>
      </c>
      <c r="V951" s="93" t="str">
        <f>IF(ISNUMBER('Форма 1'!AP951),INDEX('Предельники 2022'!$C$4:$X$28,MATCH('Форма 1'!$G951,'Предельники 2022'!$B$4:$B$28,0),MATCH(V$5,'Предельники 2022'!$C$3:$X$3,0)),"")</f>
        <v/>
      </c>
      <c r="W951" s="93" t="str">
        <f>IF(ISNUMBER('Форма 1'!AQ951),INDEX('Предельники 2022'!$C$4:$X$28,MATCH('Форма 1'!$G951,'Предельники 2022'!$B$4:$B$28,0),MATCH(W$5,'Предельники 2022'!$C$3:$X$3,0)),"")</f>
        <v/>
      </c>
      <c r="X951" s="30" t="str">
        <f>IF(ISNUMBER('Форма 1'!AR951),ROUND('Форма 1'!$I951*VLOOKUP('Форма 1'!$G951,'Предельники 2022'!$B$4:$X$28,'Форма 1'!AR$7),2),"")</f>
        <v/>
      </c>
      <c r="Y951" s="30" t="str">
        <f>IF(ISNUMBER('Форма 1'!AS951),ROUND('Форма 1'!$I951*VLOOKUP('Форма 1'!$G951,'Предельники 2022'!$B$4:$X$28,'Форма 1'!AS$7),2),"")</f>
        <v/>
      </c>
      <c r="Z951" s="30" t="str">
        <f>IF(ISNUMBER('Форма 1'!AT951),ROUND('Форма 1'!$I951*VLOOKUP('Форма 1'!$G951,'Предельники 2022'!$B$4:$X$28,'Форма 1'!AT$7),2),"")</f>
        <v/>
      </c>
      <c r="AA951" s="32"/>
      <c r="AB951" s="128">
        <f>'Форма 1'!T951</f>
        <v>46387</v>
      </c>
      <c r="AC951" s="130" t="str">
        <f>'Форма 1'!U951</f>
        <v>СС</v>
      </c>
    </row>
    <row r="952" spans="1:29" x14ac:dyDescent="0.25">
      <c r="A952" s="28">
        <f t="shared" si="165"/>
        <v>11</v>
      </c>
      <c r="B952" s="74" t="str">
        <f>IF(ISBLANK('Форма 1'!B952),"",'Форма 1'!B952)</f>
        <v>Кунгурский муниципальный округ Пермского края</v>
      </c>
      <c r="C952" s="87" t="s">
        <v>583</v>
      </c>
      <c r="D952" s="29">
        <f>IF(ISBLANK(C952),"Введите адрес",IF(C952='Форма 1'!C952,SUM(E952:K952,M952:S952,Форма2[[#This Row],[19]:[22]]),"Ошибка в адресе!"))</f>
        <v>1346399.78</v>
      </c>
      <c r="E952" s="30">
        <f>IF(ISNUMBER('Форма 1'!Z952),ROUND('Форма 1'!$I952*VLOOKUP('Форма 1'!$G952,'Предельники 2022'!$B$4:$X$28,'Форма 1'!Z$7),2),"")</f>
        <v>719641.88</v>
      </c>
      <c r="F952" s="30" t="str">
        <f>IF(ISNUMBER('Форма 1'!AA952),ROUND('Форма 1'!$I952*VLOOKUP('Форма 1'!$G952,'Предельники 2022'!$B$4:$X$28,'Форма 1'!AA$7),2),"")</f>
        <v/>
      </c>
      <c r="G952" s="30" t="str">
        <f>IF(ISNUMBER('Форма 1'!AB952),ROUND('Форма 1'!$I952*VLOOKUP('Форма 1'!$G952,'Предельники 2022'!$B$4:$X$28,'Форма 1'!AB$7),2),"")</f>
        <v/>
      </c>
      <c r="H952" s="30" t="str">
        <f>IF(ISNUMBER('Форма 1'!AC952),ROUND('Форма 1'!$I952*VLOOKUP('Форма 1'!$G952,'Предельники 2022'!$B$4:$X$28,'Форма 1'!AC$7),2),"")</f>
        <v/>
      </c>
      <c r="I952" s="30" t="str">
        <f>IF(ISNUMBER('Форма 1'!AD952),ROUND('Форма 1'!$I952*VLOOKUP('Форма 1'!$G952,'Предельники 2022'!$B$4:$X$28,'Форма 1'!AD$7),2),"")</f>
        <v/>
      </c>
      <c r="J952" s="30">
        <f>IF(ISNUMBER('Форма 1'!AE952),ROUND('Форма 1'!$I952*VLOOKUP('Форма 1'!$G952,'Предельники 2022'!$B$4:$X$28,'Форма 1'!AE$7),2),"")</f>
        <v>626757.9</v>
      </c>
      <c r="K952" s="30" t="str">
        <f>IF(ISNUMBER('Форма 1'!AF952),ROUND('Форма 1'!$I952*VLOOKUP('Форма 1'!$G952,'Предельники 2022'!$B$4:$X$28,'Форма 1'!AF$7),2),"")</f>
        <v/>
      </c>
      <c r="L952" s="31" t="str">
        <f>IF(ISBLANK('Форма 1'!AG952),"",'Форма 1'!AG952)</f>
        <v/>
      </c>
      <c r="M952" s="32" t="str">
        <f>IF(ISBLANK('Форма 1'!AH952),"",'Форма 1'!AH952)</f>
        <v/>
      </c>
      <c r="N952" s="30" t="str">
        <f>IF(ISNUMBER('Форма 1'!AI952),ROUND('Форма 1'!$I952*VLOOKUP('Форма 1'!$G952,'Предельники 2022'!$B$4:$X$28,'Форма 1'!AI$7),2),"")</f>
        <v/>
      </c>
      <c r="O952" s="30" t="str">
        <f>IF(ISNUMBER('Форма 1'!AJ952),ROUND('Форма 1'!$I952*VLOOKUP('Форма 1'!$G952,'Предельники 2022'!$B$4:$X$28,'Форма 1'!AJ$7),2),"")</f>
        <v/>
      </c>
      <c r="P952" s="30" t="str">
        <f>IF(ISNUMBER('Форма 1'!AK952),ROUND('Форма 1'!$I952*VLOOKUP('Форма 1'!$G952,'Предельники 2022'!$B$4:$X$28,'Форма 1'!AK$7),2),"")</f>
        <v/>
      </c>
      <c r="Q952" s="30" t="str">
        <f>IF(ISNUMBER('Форма 1'!AL952),ROUND('Форма 1'!$I952*VLOOKUP('Форма 1'!$G952,'Предельники 2022'!$B$4:$X$28,'Форма 1'!AL$7),2),"")</f>
        <v/>
      </c>
      <c r="R952" s="30" t="str">
        <f>IF(ISNUMBER('Форма 1'!AM952),ROUND('Форма 1'!$I952*VLOOKUP('Форма 1'!$G952,'Предельники 2022'!$B$4:$X$28,'Форма 1'!AM$7),2),"")</f>
        <v/>
      </c>
      <c r="S952" s="93" t="str">
        <f t="shared" si="166"/>
        <v/>
      </c>
      <c r="T952" s="93" t="str">
        <f>IF(ISNUMBER('Форма 1'!AN952),INDEX('Предельники 2022'!$C$4:$X$28,MATCH('Форма 1'!$G952,'Предельники 2022'!$B$4:$B$28,0),MATCH(T$5,'Предельники 2022'!$C$3:$X$3,0)),"")</f>
        <v/>
      </c>
      <c r="U952" s="93" t="str">
        <f>IF(ISNUMBER('Форма 1'!AO952),INDEX('Предельники 2022'!$C$4:$X$28,MATCH('Форма 1'!$G952,'Предельники 2022'!$B$4:$B$28,0),MATCH(U$5,'Предельники 2022'!$C$3:$X$3,0)),"")</f>
        <v/>
      </c>
      <c r="V952" s="93" t="str">
        <f>IF(ISNUMBER('Форма 1'!AP952),INDEX('Предельники 2022'!$C$4:$X$28,MATCH('Форма 1'!$G952,'Предельники 2022'!$B$4:$B$28,0),MATCH(V$5,'Предельники 2022'!$C$3:$X$3,0)),"")</f>
        <v/>
      </c>
      <c r="W952" s="93" t="str">
        <f>IF(ISNUMBER('Форма 1'!AQ952),INDEX('Предельники 2022'!$C$4:$X$28,MATCH('Форма 1'!$G952,'Предельники 2022'!$B$4:$B$28,0),MATCH(W$5,'Предельники 2022'!$C$3:$X$3,0)),"")</f>
        <v/>
      </c>
      <c r="X952" s="30" t="str">
        <f>IF(ISNUMBER('Форма 1'!AR952),ROUND('Форма 1'!$I952*VLOOKUP('Форма 1'!$G952,'Предельники 2022'!$B$4:$X$28,'Форма 1'!AR$7),2),"")</f>
        <v/>
      </c>
      <c r="Y952" s="30" t="str">
        <f>IF(ISNUMBER('Форма 1'!AS952),ROUND('Форма 1'!$I952*VLOOKUP('Форма 1'!$G952,'Предельники 2022'!$B$4:$X$28,'Форма 1'!AS$7),2),"")</f>
        <v/>
      </c>
      <c r="Z952" s="30" t="str">
        <f>IF(ISNUMBER('Форма 1'!AT952),ROUND('Форма 1'!$I952*VLOOKUP('Форма 1'!$G952,'Предельники 2022'!$B$4:$X$28,'Форма 1'!AT$7),2),"")</f>
        <v/>
      </c>
      <c r="AA952" s="32"/>
      <c r="AB952" s="128">
        <f>'Форма 1'!T952</f>
        <v>46387</v>
      </c>
      <c r="AC952" s="130" t="str">
        <f>'Форма 1'!U952</f>
        <v>РО</v>
      </c>
    </row>
    <row r="953" spans="1:29" ht="15.75" x14ac:dyDescent="0.25">
      <c r="A953" s="147">
        <f t="shared" si="165"/>
        <v>0</v>
      </c>
      <c r="B953" s="148" t="str">
        <f>IF(ISBLANK('Форма 1'!B953),"",'Форма 1'!B953)</f>
        <v/>
      </c>
      <c r="C953" s="153" t="s">
        <v>1090</v>
      </c>
      <c r="D953" s="146">
        <f>IF(ISBLANK(C953),"Введите адрес",IF(C953='Форма 1'!C953,SUM(E953:K953,M953:S953,Форма2[[#This Row],[19]:[22]]),"Ошибка в адресе!"))</f>
        <v>204889625.06999999</v>
      </c>
      <c r="E953" s="149">
        <f>SUM(E954:E973)</f>
        <v>11475573.469999999</v>
      </c>
      <c r="F953" s="149">
        <f t="shared" ref="F953:S953" si="171">SUM(F954:F973)</f>
        <v>55014186.909999996</v>
      </c>
      <c r="G953" s="149">
        <f t="shared" si="171"/>
        <v>0</v>
      </c>
      <c r="H953" s="149">
        <f t="shared" si="171"/>
        <v>3811966.7199999997</v>
      </c>
      <c r="I953" s="149">
        <f t="shared" si="171"/>
        <v>10694726.890000001</v>
      </c>
      <c r="J953" s="149">
        <f t="shared" si="171"/>
        <v>5292940.45</v>
      </c>
      <c r="K953" s="149">
        <f t="shared" si="171"/>
        <v>3546746.97</v>
      </c>
      <c r="L953" s="155">
        <f t="shared" si="171"/>
        <v>0</v>
      </c>
      <c r="M953" s="149">
        <f t="shared" si="171"/>
        <v>0</v>
      </c>
      <c r="N953" s="149">
        <f t="shared" si="171"/>
        <v>66532466.270000011</v>
      </c>
      <c r="O953" s="149">
        <f t="shared" si="171"/>
        <v>41173413.890000001</v>
      </c>
      <c r="P953" s="149">
        <f t="shared" si="171"/>
        <v>0</v>
      </c>
      <c r="Q953" s="149">
        <f t="shared" si="171"/>
        <v>0</v>
      </c>
      <c r="R953" s="149">
        <f t="shared" si="171"/>
        <v>7347603.5000000009</v>
      </c>
      <c r="S953" s="149">
        <f t="shared" si="171"/>
        <v>0</v>
      </c>
      <c r="T953" s="93" t="str">
        <f>IF(ISNUMBER('Форма 1'!AN953),INDEX('Предельники 2022'!$C$4:$X$28,MATCH('Форма 1'!$G953,'Предельники 2022'!$B$4:$B$28,0),MATCH(T$5,'Предельники 2022'!$C$3:$X$3,0)),"")</f>
        <v/>
      </c>
      <c r="U953" s="93" t="str">
        <f>IF(ISNUMBER('Форма 1'!AO953),INDEX('Предельники 2022'!$C$4:$X$28,MATCH('Форма 1'!$G953,'Предельники 2022'!$B$4:$B$28,0),MATCH(U$5,'Предельники 2022'!$C$3:$X$3,0)),"")</f>
        <v/>
      </c>
      <c r="V953" s="93" t="str">
        <f>IF(ISNUMBER('Форма 1'!AP953),INDEX('Предельники 2022'!$C$4:$X$28,MATCH('Форма 1'!$G953,'Предельники 2022'!$B$4:$B$28,0),MATCH(V$5,'Предельники 2022'!$C$3:$X$3,0)),"")</f>
        <v/>
      </c>
      <c r="W953" s="93" t="str">
        <f>IF(ISNUMBER('Форма 1'!AQ953),INDEX('Предельники 2022'!$C$4:$X$28,MATCH('Форма 1'!$G953,'Предельники 2022'!$B$4:$B$28,0),MATCH(W$5,'Предельники 2022'!$C$3:$X$3,0)),"")</f>
        <v/>
      </c>
      <c r="X953" s="149">
        <f t="shared" ref="X953:Z953" si="172">SUM(X954:X973)</f>
        <v>0</v>
      </c>
      <c r="Y953" s="149">
        <f t="shared" si="172"/>
        <v>0</v>
      </c>
      <c r="Z953" s="149">
        <f t="shared" si="172"/>
        <v>0</v>
      </c>
      <c r="AA953" s="146"/>
      <c r="AB953" s="150"/>
      <c r="AC953" s="151" t="str">
        <f>'Форма 1'!U953</f>
        <v/>
      </c>
    </row>
    <row r="954" spans="1:29" x14ac:dyDescent="0.25">
      <c r="A954" s="28">
        <f t="shared" si="165"/>
        <v>1</v>
      </c>
      <c r="B954" s="74" t="str">
        <f>IF(ISBLANK('Форма 1'!B954),"",'Форма 1'!B954)</f>
        <v>Лысьвенский городской округ Пермского края</v>
      </c>
      <c r="C954" s="87" t="s">
        <v>584</v>
      </c>
      <c r="D954" s="29">
        <f>IF(ISBLANK(C954),"Введите адрес",IF(C954='Форма 1'!C954,SUM(E954:K954,M954:S954,Форма2[[#This Row],[19]:[22]]),"Ошибка в адресе!"))</f>
        <v>937116.64</v>
      </c>
      <c r="E954" s="30">
        <f>IF(ISNUMBER('Форма 1'!Z954),ROUND('Форма 1'!$I954*VLOOKUP('Форма 1'!$G954,'Предельники 2022'!$B$4:$X$28,'Форма 1'!Z$7),2),"")</f>
        <v>937116.64</v>
      </c>
      <c r="F954" s="30" t="str">
        <f>IF(ISNUMBER('Форма 1'!AA954),ROUND('Форма 1'!$I954*VLOOKUP('Форма 1'!$G954,'Предельники 2022'!$B$4:$X$28,'Форма 1'!AA$7),2),"")</f>
        <v/>
      </c>
      <c r="G954" s="30" t="str">
        <f>IF(ISNUMBER('Форма 1'!AB954),ROUND('Форма 1'!$I954*VLOOKUP('Форма 1'!$G954,'Предельники 2022'!$B$4:$X$28,'Форма 1'!AB$7),2),"")</f>
        <v/>
      </c>
      <c r="H954" s="30" t="str">
        <f>IF(ISNUMBER('Форма 1'!AC954),ROUND('Форма 1'!$I954*VLOOKUP('Форма 1'!$G954,'Предельники 2022'!$B$4:$X$28,'Форма 1'!AC$7),2),"")</f>
        <v/>
      </c>
      <c r="I954" s="30" t="str">
        <f>IF(ISNUMBER('Форма 1'!AD954),ROUND('Форма 1'!$I954*VLOOKUP('Форма 1'!$G954,'Предельники 2022'!$B$4:$X$28,'Форма 1'!AD$7),2),"")</f>
        <v/>
      </c>
      <c r="J954" s="30" t="str">
        <f>IF(ISNUMBER('Форма 1'!AE954),ROUND('Форма 1'!$I954*VLOOKUP('Форма 1'!$G954,'Предельники 2022'!$B$4:$X$28,'Форма 1'!AE$7),2),"")</f>
        <v/>
      </c>
      <c r="K954" s="30" t="str">
        <f>IF(ISNUMBER('Форма 1'!AF954),ROUND('Форма 1'!$I954*VLOOKUP('Форма 1'!$G954,'Предельники 2022'!$B$4:$X$28,'Форма 1'!AF$7),2),"")</f>
        <v/>
      </c>
      <c r="L954" s="31" t="str">
        <f>IF(ISBLANK('Форма 1'!AG954),"",'Форма 1'!AG954)</f>
        <v/>
      </c>
      <c r="M954" s="32" t="str">
        <f>IF(ISBLANK('Форма 1'!AH954),"",'Форма 1'!AH954)</f>
        <v/>
      </c>
      <c r="N954" s="30" t="str">
        <f>IF(ISNUMBER('Форма 1'!AI954),ROUND('Форма 1'!$I954*VLOOKUP('Форма 1'!$G954,'Предельники 2022'!$B$4:$X$28,'Форма 1'!AI$7),2),"")</f>
        <v/>
      </c>
      <c r="O954" s="30" t="str">
        <f>IF(ISNUMBER('Форма 1'!AJ954),ROUND('Форма 1'!$I954*VLOOKUP('Форма 1'!$G954,'Предельники 2022'!$B$4:$X$28,'Форма 1'!AJ$7),2),"")</f>
        <v/>
      </c>
      <c r="P954" s="30" t="str">
        <f>IF(ISNUMBER('Форма 1'!AK954),ROUND('Форма 1'!$I954*VLOOKUP('Форма 1'!$G954,'Предельники 2022'!$B$4:$X$28,'Форма 1'!AK$7),2),"")</f>
        <v/>
      </c>
      <c r="Q954" s="30" t="str">
        <f>IF(ISNUMBER('Форма 1'!AL954),ROUND('Форма 1'!$I954*VLOOKUP('Форма 1'!$G954,'Предельники 2022'!$B$4:$X$28,'Форма 1'!AL$7),2),"")</f>
        <v/>
      </c>
      <c r="R954" s="30" t="str">
        <f>IF(ISNUMBER('Форма 1'!AM954),ROUND('Форма 1'!$I954*VLOOKUP('Форма 1'!$G954,'Предельники 2022'!$B$4:$X$28,'Форма 1'!AM$7),2),"")</f>
        <v/>
      </c>
      <c r="S954" s="93" t="str">
        <f t="shared" si="166"/>
        <v/>
      </c>
      <c r="T954" s="93" t="str">
        <f>IF(ISNUMBER('Форма 1'!AN954),INDEX('Предельники 2022'!$C$4:$X$28,MATCH('Форма 1'!$G954,'Предельники 2022'!$B$4:$B$28,0),MATCH(T$5,'Предельники 2022'!$C$3:$X$3,0)),"")</f>
        <v/>
      </c>
      <c r="U954" s="93" t="str">
        <f>IF(ISNUMBER('Форма 1'!AO954),INDEX('Предельники 2022'!$C$4:$X$28,MATCH('Форма 1'!$G954,'Предельники 2022'!$B$4:$B$28,0),MATCH(U$5,'Предельники 2022'!$C$3:$X$3,0)),"")</f>
        <v/>
      </c>
      <c r="V954" s="93" t="str">
        <f>IF(ISNUMBER('Форма 1'!AP954),INDEX('Предельники 2022'!$C$4:$X$28,MATCH('Форма 1'!$G954,'Предельники 2022'!$B$4:$B$28,0),MATCH(V$5,'Предельники 2022'!$C$3:$X$3,0)),"")</f>
        <v/>
      </c>
      <c r="W954" s="93" t="str">
        <f>IF(ISNUMBER('Форма 1'!AQ954),INDEX('Предельники 2022'!$C$4:$X$28,MATCH('Форма 1'!$G954,'Предельники 2022'!$B$4:$B$28,0),MATCH(W$5,'Предельники 2022'!$C$3:$X$3,0)),"")</f>
        <v/>
      </c>
      <c r="X954" s="30" t="str">
        <f>IF(ISNUMBER('Форма 1'!AR954),ROUND('Форма 1'!$I954*VLOOKUP('Форма 1'!$G954,'Предельники 2022'!$B$4:$X$28,'Форма 1'!AR$7),2),"")</f>
        <v/>
      </c>
      <c r="Y954" s="30" t="str">
        <f>IF(ISNUMBER('Форма 1'!AS954),ROUND('Форма 1'!$I954*VLOOKUP('Форма 1'!$G954,'Предельники 2022'!$B$4:$X$28,'Форма 1'!AS$7),2),"")</f>
        <v/>
      </c>
      <c r="Z954" s="30" t="str">
        <f>IF(ISNUMBER('Форма 1'!AT954),ROUND('Форма 1'!$I954*VLOOKUP('Форма 1'!$G954,'Предельники 2022'!$B$4:$X$28,'Форма 1'!AT$7),2),"")</f>
        <v/>
      </c>
      <c r="AA954" s="32"/>
      <c r="AB954" s="128">
        <f>'Форма 1'!T954</f>
        <v>46387</v>
      </c>
      <c r="AC954" s="130" t="str">
        <f>'Форма 1'!U954</f>
        <v>СС</v>
      </c>
    </row>
    <row r="955" spans="1:29" x14ac:dyDescent="0.25">
      <c r="A955" s="28">
        <f t="shared" si="165"/>
        <v>2</v>
      </c>
      <c r="B955" s="74" t="str">
        <f>IF(ISBLANK('Форма 1'!B955),"",'Форма 1'!B955)</f>
        <v>Лысьвенский городской округ Пермского края</v>
      </c>
      <c r="C955" s="87" t="s">
        <v>733</v>
      </c>
      <c r="D955" s="29">
        <f>IF(ISBLANK(C955),"Введите адрес",IF(C955='Форма 1'!C955,SUM(E955:K955,M955:S955,Форма2[[#This Row],[19]:[22]]),"Ошибка в адресе!"))</f>
        <v>9333903.5200000014</v>
      </c>
      <c r="E955" s="30" t="str">
        <f>IF(ISNUMBER('Форма 1'!Z955),ROUND('Форма 1'!$I955*VLOOKUP('Форма 1'!$G955,'Предельники 2022'!$B$4:$X$28,'Форма 1'!Z$7),2),"")</f>
        <v/>
      </c>
      <c r="F955" s="30" t="str">
        <f>IF(ISNUMBER('Форма 1'!AA955),ROUND('Форма 1'!$I955*VLOOKUP('Форма 1'!$G955,'Предельники 2022'!$B$4:$X$28,'Форма 1'!AA$7),2),"")</f>
        <v/>
      </c>
      <c r="G955" s="30" t="str">
        <f>IF(ISNUMBER('Форма 1'!AB955),ROUND('Форма 1'!$I955*VLOOKUP('Форма 1'!$G955,'Предельники 2022'!$B$4:$X$28,'Форма 1'!AB$7),2),"")</f>
        <v/>
      </c>
      <c r="H955" s="30" t="str">
        <f>IF(ISNUMBER('Форма 1'!AC955),ROUND('Форма 1'!$I955*VLOOKUP('Форма 1'!$G955,'Предельники 2022'!$B$4:$X$28,'Форма 1'!AC$7),2),"")</f>
        <v/>
      </c>
      <c r="I955" s="30" t="str">
        <f>IF(ISNUMBER('Форма 1'!AD955),ROUND('Форма 1'!$I955*VLOOKUP('Форма 1'!$G955,'Предельники 2022'!$B$4:$X$28,'Форма 1'!AD$7),2),"")</f>
        <v/>
      </c>
      <c r="J955" s="30" t="str">
        <f>IF(ISNUMBER('Форма 1'!AE955),ROUND('Форма 1'!$I955*VLOOKUP('Форма 1'!$G955,'Предельники 2022'!$B$4:$X$28,'Форма 1'!AE$7),2),"")</f>
        <v/>
      </c>
      <c r="K955" s="30" t="str">
        <f>IF(ISNUMBER('Форма 1'!AF955),ROUND('Форма 1'!$I955*VLOOKUP('Форма 1'!$G955,'Предельники 2022'!$B$4:$X$28,'Форма 1'!AF$7),2),"")</f>
        <v/>
      </c>
      <c r="L955" s="31" t="str">
        <f>IF(ISBLANK('Форма 1'!AG955),"",'Форма 1'!AG955)</f>
        <v/>
      </c>
      <c r="M955" s="32" t="str">
        <f>IF(ISBLANK('Форма 1'!AH955),"",'Форма 1'!AH955)</f>
        <v/>
      </c>
      <c r="N955" s="30">
        <f>IF(ISNUMBER('Форма 1'!AI955),ROUND('Форма 1'!$I955*VLOOKUP('Форма 1'!$G955,'Предельники 2022'!$B$4:$X$28,'Форма 1'!AI$7),2),"")</f>
        <v>5347359.71</v>
      </c>
      <c r="O955" s="30">
        <f>IF(ISNUMBER('Форма 1'!AJ955),ROUND('Форма 1'!$I955*VLOOKUP('Форма 1'!$G955,'Предельники 2022'!$B$4:$X$28,'Форма 1'!AJ$7),2),"")</f>
        <v>3260290.43</v>
      </c>
      <c r="P955" s="30" t="str">
        <f>IF(ISNUMBER('Форма 1'!AK955),ROUND('Форма 1'!$I955*VLOOKUP('Форма 1'!$G955,'Предельники 2022'!$B$4:$X$28,'Форма 1'!AK$7),2),"")</f>
        <v/>
      </c>
      <c r="Q955" s="30" t="str">
        <f>IF(ISNUMBER('Форма 1'!AL955),ROUND('Форма 1'!$I955*VLOOKUP('Форма 1'!$G955,'Предельники 2022'!$B$4:$X$28,'Форма 1'!AL$7),2),"")</f>
        <v/>
      </c>
      <c r="R955" s="30">
        <f>IF(ISNUMBER('Форма 1'!AM955),ROUND('Форма 1'!$I955*VLOOKUP('Форма 1'!$G955,'Предельники 2022'!$B$4:$X$28,'Форма 1'!AM$7),2),"")</f>
        <v>726253.38</v>
      </c>
      <c r="S955" s="93" t="str">
        <f t="shared" si="166"/>
        <v/>
      </c>
      <c r="T955" s="93" t="str">
        <f>IF(ISNUMBER('Форма 1'!AN955),INDEX('Предельники 2022'!$C$4:$X$28,MATCH('Форма 1'!$G955,'Предельники 2022'!$B$4:$B$28,0),MATCH(T$5,'Предельники 2022'!$C$3:$X$3,0)),"")</f>
        <v/>
      </c>
      <c r="U955" s="93" t="str">
        <f>IF(ISNUMBER('Форма 1'!AO955),INDEX('Предельники 2022'!$C$4:$X$28,MATCH('Форма 1'!$G955,'Предельники 2022'!$B$4:$B$28,0),MATCH(U$5,'Предельники 2022'!$C$3:$X$3,0)),"")</f>
        <v/>
      </c>
      <c r="V955" s="93" t="str">
        <f>IF(ISNUMBER('Форма 1'!AP955),INDEX('Предельники 2022'!$C$4:$X$28,MATCH('Форма 1'!$G955,'Предельники 2022'!$B$4:$B$28,0),MATCH(V$5,'Предельники 2022'!$C$3:$X$3,0)),"")</f>
        <v/>
      </c>
      <c r="W955" s="93" t="str">
        <f>IF(ISNUMBER('Форма 1'!AQ955),INDEX('Предельники 2022'!$C$4:$X$28,MATCH('Форма 1'!$G955,'Предельники 2022'!$B$4:$B$28,0),MATCH(W$5,'Предельники 2022'!$C$3:$X$3,0)),"")</f>
        <v/>
      </c>
      <c r="X955" s="30" t="str">
        <f>IF(ISNUMBER('Форма 1'!AR955),ROUND('Форма 1'!$I955*VLOOKUP('Форма 1'!$G955,'Предельники 2022'!$B$4:$X$28,'Форма 1'!AR$7),2),"")</f>
        <v/>
      </c>
      <c r="Y955" s="30" t="str">
        <f>IF(ISNUMBER('Форма 1'!AS955),ROUND('Форма 1'!$I955*VLOOKUP('Форма 1'!$G955,'Предельники 2022'!$B$4:$X$28,'Форма 1'!AS$7),2),"")</f>
        <v/>
      </c>
      <c r="Z955" s="30" t="str">
        <f>IF(ISNUMBER('Форма 1'!AT955),ROUND('Форма 1'!$I955*VLOOKUP('Форма 1'!$G955,'Предельники 2022'!$B$4:$X$28,'Форма 1'!AT$7),2),"")</f>
        <v/>
      </c>
      <c r="AA955" s="32"/>
      <c r="AB955" s="128">
        <f>'Форма 1'!T955</f>
        <v>46387</v>
      </c>
      <c r="AC955" s="130" t="str">
        <f>'Форма 1'!U955</f>
        <v>РО</v>
      </c>
    </row>
    <row r="956" spans="1:29" x14ac:dyDescent="0.25">
      <c r="A956" s="28">
        <f t="shared" si="165"/>
        <v>3</v>
      </c>
      <c r="B956" s="74" t="str">
        <f>IF(ISBLANK('Форма 1'!B956),"",'Форма 1'!B956)</f>
        <v>Лысьвенский городской округ Пермского края</v>
      </c>
      <c r="C956" s="87" t="s">
        <v>329</v>
      </c>
      <c r="D956" s="29">
        <f>IF(ISBLANK(C956),"Введите адрес",IF(C956='Форма 1'!C956,SUM(E956:K956,M956:S956,Форма2[[#This Row],[19]:[22]]),"Ошибка в адресе!"))</f>
        <v>1548577.38</v>
      </c>
      <c r="E956" s="30" t="str">
        <f>IF(ISNUMBER('Форма 1'!Z956),ROUND('Форма 1'!$I956*VLOOKUP('Форма 1'!$G956,'Предельники 2022'!$B$4:$X$28,'Форма 1'!Z$7),2),"")</f>
        <v/>
      </c>
      <c r="F956" s="30" t="str">
        <f>IF(ISNUMBER('Форма 1'!AA956),ROUND('Форма 1'!$I956*VLOOKUP('Форма 1'!$G956,'Предельники 2022'!$B$4:$X$28,'Форма 1'!AA$7),2),"")</f>
        <v/>
      </c>
      <c r="G956" s="30" t="str">
        <f>IF(ISNUMBER('Форма 1'!AB956),ROUND('Форма 1'!$I956*VLOOKUP('Форма 1'!$G956,'Предельники 2022'!$B$4:$X$28,'Форма 1'!AB$7),2),"")</f>
        <v/>
      </c>
      <c r="H956" s="30" t="str">
        <f>IF(ISNUMBER('Форма 1'!AC956),ROUND('Форма 1'!$I956*VLOOKUP('Форма 1'!$G956,'Предельники 2022'!$B$4:$X$28,'Форма 1'!AC$7),2),"")</f>
        <v/>
      </c>
      <c r="I956" s="30">
        <f>IF(ISNUMBER('Форма 1'!AD956),ROUND('Форма 1'!$I956*VLOOKUP('Форма 1'!$G956,'Предельники 2022'!$B$4:$X$28,'Форма 1'!AD$7),2),"")</f>
        <v>1548577.38</v>
      </c>
      <c r="J956" s="30" t="str">
        <f>IF(ISNUMBER('Форма 1'!AE956),ROUND('Форма 1'!$I956*VLOOKUP('Форма 1'!$G956,'Предельники 2022'!$B$4:$X$28,'Форма 1'!AE$7),2),"")</f>
        <v/>
      </c>
      <c r="K956" s="30" t="str">
        <f>IF(ISNUMBER('Форма 1'!AF956),ROUND('Форма 1'!$I956*VLOOKUP('Форма 1'!$G956,'Предельники 2022'!$B$4:$X$28,'Форма 1'!AF$7),2),"")</f>
        <v/>
      </c>
      <c r="L956" s="31" t="str">
        <f>IF(ISBLANK('Форма 1'!AG956),"",'Форма 1'!AG956)</f>
        <v/>
      </c>
      <c r="M956" s="32" t="str">
        <f>IF(ISBLANK('Форма 1'!AH956),"",'Форма 1'!AH956)</f>
        <v/>
      </c>
      <c r="N956" s="30" t="str">
        <f>IF(ISNUMBER('Форма 1'!AI956),ROUND('Форма 1'!$I956*VLOOKUP('Форма 1'!$G956,'Предельники 2022'!$B$4:$X$28,'Форма 1'!AI$7),2),"")</f>
        <v/>
      </c>
      <c r="O956" s="30" t="str">
        <f>IF(ISNUMBER('Форма 1'!AJ956),ROUND('Форма 1'!$I956*VLOOKUP('Форма 1'!$G956,'Предельники 2022'!$B$4:$X$28,'Форма 1'!AJ$7),2),"")</f>
        <v/>
      </c>
      <c r="P956" s="30" t="str">
        <f>IF(ISNUMBER('Форма 1'!AK956),ROUND('Форма 1'!$I956*VLOOKUP('Форма 1'!$G956,'Предельники 2022'!$B$4:$X$28,'Форма 1'!AK$7),2),"")</f>
        <v/>
      </c>
      <c r="Q956" s="30" t="str">
        <f>IF(ISNUMBER('Форма 1'!AL956),ROUND('Форма 1'!$I956*VLOOKUP('Форма 1'!$G956,'Предельники 2022'!$B$4:$X$28,'Форма 1'!AL$7),2),"")</f>
        <v/>
      </c>
      <c r="R956" s="30" t="str">
        <f>IF(ISNUMBER('Форма 1'!AM956),ROUND('Форма 1'!$I956*VLOOKUP('Форма 1'!$G956,'Предельники 2022'!$B$4:$X$28,'Форма 1'!AM$7),2),"")</f>
        <v/>
      </c>
      <c r="S956" s="93" t="str">
        <f t="shared" si="166"/>
        <v/>
      </c>
      <c r="T956" s="93" t="str">
        <f>IF(ISNUMBER('Форма 1'!AN956),INDEX('Предельники 2022'!$C$4:$X$28,MATCH('Форма 1'!$G956,'Предельники 2022'!$B$4:$B$28,0),MATCH(T$5,'Предельники 2022'!$C$3:$X$3,0)),"")</f>
        <v/>
      </c>
      <c r="U956" s="93" t="str">
        <f>IF(ISNUMBER('Форма 1'!AO956),INDEX('Предельники 2022'!$C$4:$X$28,MATCH('Форма 1'!$G956,'Предельники 2022'!$B$4:$B$28,0),MATCH(U$5,'Предельники 2022'!$C$3:$X$3,0)),"")</f>
        <v/>
      </c>
      <c r="V956" s="93" t="str">
        <f>IF(ISNUMBER('Форма 1'!AP956),INDEX('Предельники 2022'!$C$4:$X$28,MATCH('Форма 1'!$G956,'Предельники 2022'!$B$4:$B$28,0),MATCH(V$5,'Предельники 2022'!$C$3:$X$3,0)),"")</f>
        <v/>
      </c>
      <c r="W956" s="93" t="str">
        <f>IF(ISNUMBER('Форма 1'!AQ956),INDEX('Предельники 2022'!$C$4:$X$28,MATCH('Форма 1'!$G956,'Предельники 2022'!$B$4:$B$28,0),MATCH(W$5,'Предельники 2022'!$C$3:$X$3,0)),"")</f>
        <v/>
      </c>
      <c r="X956" s="30" t="str">
        <f>IF(ISNUMBER('Форма 1'!AR956),ROUND('Форма 1'!$I956*VLOOKUP('Форма 1'!$G956,'Предельники 2022'!$B$4:$X$28,'Форма 1'!AR$7),2),"")</f>
        <v/>
      </c>
      <c r="Y956" s="30" t="str">
        <f>IF(ISNUMBER('Форма 1'!AS956),ROUND('Форма 1'!$I956*VLOOKUP('Форма 1'!$G956,'Предельники 2022'!$B$4:$X$28,'Форма 1'!AS$7),2),"")</f>
        <v/>
      </c>
      <c r="Z956" s="30" t="str">
        <f>IF(ISNUMBER('Форма 1'!AT956),ROUND('Форма 1'!$I956*VLOOKUP('Форма 1'!$G956,'Предельники 2022'!$B$4:$X$28,'Форма 1'!AT$7),2),"")</f>
        <v/>
      </c>
      <c r="AA956" s="32"/>
      <c r="AB956" s="128">
        <f>'Форма 1'!T956</f>
        <v>46387</v>
      </c>
      <c r="AC956" s="130" t="str">
        <f>'Форма 1'!U956</f>
        <v>РО</v>
      </c>
    </row>
    <row r="957" spans="1:29" x14ac:dyDescent="0.25">
      <c r="A957" s="28">
        <f t="shared" si="165"/>
        <v>4</v>
      </c>
      <c r="B957" s="74" t="str">
        <f>IF(ISBLANK('Форма 1'!B957),"",'Форма 1'!B957)</f>
        <v>Лысьвенский городской округ Пермского края</v>
      </c>
      <c r="C957" s="87" t="s">
        <v>585</v>
      </c>
      <c r="D957" s="29">
        <f>IF(ISBLANK(C957),"Введите адрес",IF(C957='Форма 1'!C957,SUM(E957:K957,M957:S957,Форма2[[#This Row],[19]:[22]]),"Ошибка в адресе!"))</f>
        <v>343980.23</v>
      </c>
      <c r="E957" s="30">
        <f>IF(ISNUMBER('Форма 1'!Z957),ROUND('Форма 1'!$I957*VLOOKUP('Форма 1'!$G957,'Предельники 2022'!$B$4:$X$28,'Форма 1'!Z$7),2),"")</f>
        <v>343980.23</v>
      </c>
      <c r="F957" s="30" t="str">
        <f>IF(ISNUMBER('Форма 1'!AA957),ROUND('Форма 1'!$I957*VLOOKUP('Форма 1'!$G957,'Предельники 2022'!$B$4:$X$28,'Форма 1'!AA$7),2),"")</f>
        <v/>
      </c>
      <c r="G957" s="30" t="str">
        <f>IF(ISNUMBER('Форма 1'!AB957),ROUND('Форма 1'!$I957*VLOOKUP('Форма 1'!$G957,'Предельники 2022'!$B$4:$X$28,'Форма 1'!AB$7),2),"")</f>
        <v/>
      </c>
      <c r="H957" s="30" t="str">
        <f>IF(ISNUMBER('Форма 1'!AC957),ROUND('Форма 1'!$I957*VLOOKUP('Форма 1'!$G957,'Предельники 2022'!$B$4:$X$28,'Форма 1'!AC$7),2),"")</f>
        <v/>
      </c>
      <c r="I957" s="30" t="str">
        <f>IF(ISNUMBER('Форма 1'!AD957),ROUND('Форма 1'!$I957*VLOOKUP('Форма 1'!$G957,'Предельники 2022'!$B$4:$X$28,'Форма 1'!AD$7),2),"")</f>
        <v/>
      </c>
      <c r="J957" s="30" t="str">
        <f>IF(ISNUMBER('Форма 1'!AE957),ROUND('Форма 1'!$I957*VLOOKUP('Форма 1'!$G957,'Предельники 2022'!$B$4:$X$28,'Форма 1'!AE$7),2),"")</f>
        <v/>
      </c>
      <c r="K957" s="30" t="str">
        <f>IF(ISNUMBER('Форма 1'!AF957),ROUND('Форма 1'!$I957*VLOOKUP('Форма 1'!$G957,'Предельники 2022'!$B$4:$X$28,'Форма 1'!AF$7),2),"")</f>
        <v/>
      </c>
      <c r="L957" s="31" t="str">
        <f>IF(ISBLANK('Форма 1'!AG957),"",'Форма 1'!AG957)</f>
        <v/>
      </c>
      <c r="M957" s="32" t="str">
        <f>IF(ISBLANK('Форма 1'!AH957),"",'Форма 1'!AH957)</f>
        <v/>
      </c>
      <c r="N957" s="30" t="str">
        <f>IF(ISNUMBER('Форма 1'!AI957),ROUND('Форма 1'!$I957*VLOOKUP('Форма 1'!$G957,'Предельники 2022'!$B$4:$X$28,'Форма 1'!AI$7),2),"")</f>
        <v/>
      </c>
      <c r="O957" s="30" t="str">
        <f>IF(ISNUMBER('Форма 1'!AJ957),ROUND('Форма 1'!$I957*VLOOKUP('Форма 1'!$G957,'Предельники 2022'!$B$4:$X$28,'Форма 1'!AJ$7),2),"")</f>
        <v/>
      </c>
      <c r="P957" s="30" t="str">
        <f>IF(ISNUMBER('Форма 1'!AK957),ROUND('Форма 1'!$I957*VLOOKUP('Форма 1'!$G957,'Предельники 2022'!$B$4:$X$28,'Форма 1'!AK$7),2),"")</f>
        <v/>
      </c>
      <c r="Q957" s="30" t="str">
        <f>IF(ISNUMBER('Форма 1'!AL957),ROUND('Форма 1'!$I957*VLOOKUP('Форма 1'!$G957,'Предельники 2022'!$B$4:$X$28,'Форма 1'!AL$7),2),"")</f>
        <v/>
      </c>
      <c r="R957" s="30" t="str">
        <f>IF(ISNUMBER('Форма 1'!AM957),ROUND('Форма 1'!$I957*VLOOKUP('Форма 1'!$G957,'Предельники 2022'!$B$4:$X$28,'Форма 1'!AM$7),2),"")</f>
        <v/>
      </c>
      <c r="S957" s="93" t="str">
        <f t="shared" si="166"/>
        <v/>
      </c>
      <c r="T957" s="93" t="str">
        <f>IF(ISNUMBER('Форма 1'!AN957),INDEX('Предельники 2022'!$C$4:$X$28,MATCH('Форма 1'!$G957,'Предельники 2022'!$B$4:$B$28,0),MATCH(T$5,'Предельники 2022'!$C$3:$X$3,0)),"")</f>
        <v/>
      </c>
      <c r="U957" s="93" t="str">
        <f>IF(ISNUMBER('Форма 1'!AO957),INDEX('Предельники 2022'!$C$4:$X$28,MATCH('Форма 1'!$G957,'Предельники 2022'!$B$4:$B$28,0),MATCH(U$5,'Предельники 2022'!$C$3:$X$3,0)),"")</f>
        <v/>
      </c>
      <c r="V957" s="93" t="str">
        <f>IF(ISNUMBER('Форма 1'!AP957),INDEX('Предельники 2022'!$C$4:$X$28,MATCH('Форма 1'!$G957,'Предельники 2022'!$B$4:$B$28,0),MATCH(V$5,'Предельники 2022'!$C$3:$X$3,0)),"")</f>
        <v/>
      </c>
      <c r="W957" s="93" t="str">
        <f>IF(ISNUMBER('Форма 1'!AQ957),INDEX('Предельники 2022'!$C$4:$X$28,MATCH('Форма 1'!$G957,'Предельники 2022'!$B$4:$B$28,0),MATCH(W$5,'Предельники 2022'!$C$3:$X$3,0)),"")</f>
        <v/>
      </c>
      <c r="X957" s="30" t="str">
        <f>IF(ISNUMBER('Форма 1'!AR957),ROUND('Форма 1'!$I957*VLOOKUP('Форма 1'!$G957,'Предельники 2022'!$B$4:$X$28,'Форма 1'!AR$7),2),"")</f>
        <v/>
      </c>
      <c r="Y957" s="30" t="str">
        <f>IF(ISNUMBER('Форма 1'!AS957),ROUND('Форма 1'!$I957*VLOOKUP('Форма 1'!$G957,'Предельники 2022'!$B$4:$X$28,'Форма 1'!AS$7),2),"")</f>
        <v/>
      </c>
      <c r="Z957" s="30" t="str">
        <f>IF(ISNUMBER('Форма 1'!AT957),ROUND('Форма 1'!$I957*VLOOKUP('Форма 1'!$G957,'Предельники 2022'!$B$4:$X$28,'Форма 1'!AT$7),2),"")</f>
        <v/>
      </c>
      <c r="AA957" s="32"/>
      <c r="AB957" s="128">
        <f>'Форма 1'!T957</f>
        <v>46387</v>
      </c>
      <c r="AC957" s="130" t="str">
        <f>'Форма 1'!U957</f>
        <v>РО</v>
      </c>
    </row>
    <row r="958" spans="1:29" x14ac:dyDescent="0.25">
      <c r="A958" s="28">
        <f t="shared" si="165"/>
        <v>5</v>
      </c>
      <c r="B958" s="74" t="str">
        <f>IF(ISBLANK('Форма 1'!B958),"",'Форма 1'!B958)</f>
        <v>Лысьвенский городской округ Пермского края</v>
      </c>
      <c r="C958" s="87" t="s">
        <v>22</v>
      </c>
      <c r="D958" s="29">
        <f>IF(ISBLANK(C958),"Введите адрес",IF(C958='Форма 1'!C958,SUM(E958:K958,M958:S958,Форма2[[#This Row],[19]:[22]]),"Ошибка в адресе!"))</f>
        <v>12262071.75</v>
      </c>
      <c r="E958" s="30" t="str">
        <f>IF(ISNUMBER('Форма 1'!Z958),ROUND('Форма 1'!$I958*VLOOKUP('Форма 1'!$G958,'Предельники 2022'!$B$4:$X$28,'Форма 1'!Z$7),2),"")</f>
        <v/>
      </c>
      <c r="F958" s="30" t="str">
        <f>IF(ISNUMBER('Форма 1'!AA958),ROUND('Форма 1'!$I958*VLOOKUP('Форма 1'!$G958,'Предельники 2022'!$B$4:$X$28,'Форма 1'!AA$7),2),"")</f>
        <v/>
      </c>
      <c r="G958" s="30" t="str">
        <f>IF(ISNUMBER('Форма 1'!AB958),ROUND('Форма 1'!$I958*VLOOKUP('Форма 1'!$G958,'Предельники 2022'!$B$4:$X$28,'Форма 1'!AB$7),2),"")</f>
        <v/>
      </c>
      <c r="H958" s="30" t="str">
        <f>IF(ISNUMBER('Форма 1'!AC958),ROUND('Форма 1'!$I958*VLOOKUP('Форма 1'!$G958,'Предельники 2022'!$B$4:$X$28,'Форма 1'!AC$7),2),"")</f>
        <v/>
      </c>
      <c r="I958" s="30" t="str">
        <f>IF(ISNUMBER('Форма 1'!AD958),ROUND('Форма 1'!$I958*VLOOKUP('Форма 1'!$G958,'Предельники 2022'!$B$4:$X$28,'Форма 1'!AD$7),2),"")</f>
        <v/>
      </c>
      <c r="J958" s="30" t="str">
        <f>IF(ISNUMBER('Форма 1'!AE958),ROUND('Форма 1'!$I958*VLOOKUP('Форма 1'!$G958,'Предельники 2022'!$B$4:$X$28,'Форма 1'!AE$7),2),"")</f>
        <v/>
      </c>
      <c r="K958" s="30" t="str">
        <f>IF(ISNUMBER('Форма 1'!AF958),ROUND('Форма 1'!$I958*VLOOKUP('Форма 1'!$G958,'Предельники 2022'!$B$4:$X$28,'Форма 1'!AF$7),2),"")</f>
        <v/>
      </c>
      <c r="L958" s="31" t="str">
        <f>IF(ISBLANK('Форма 1'!AG958),"",'Форма 1'!AG958)</f>
        <v/>
      </c>
      <c r="M958" s="32" t="str">
        <f>IF(ISBLANK('Форма 1'!AH958),"",'Форма 1'!AH958)</f>
        <v/>
      </c>
      <c r="N958" s="30" t="str">
        <f>IF(ISNUMBER('Форма 1'!AI958),ROUND('Форма 1'!$I958*VLOOKUP('Форма 1'!$G958,'Предельники 2022'!$B$4:$X$28,'Форма 1'!AI$7),2),"")</f>
        <v/>
      </c>
      <c r="O958" s="30">
        <f>IF(ISNUMBER('Форма 1'!AJ958),ROUND('Форма 1'!$I958*VLOOKUP('Форма 1'!$G958,'Предельники 2022'!$B$4:$X$28,'Форма 1'!AJ$7),2),"")</f>
        <v>12262071.75</v>
      </c>
      <c r="P958" s="30" t="str">
        <f>IF(ISNUMBER('Форма 1'!AK958),ROUND('Форма 1'!$I958*VLOOKUP('Форма 1'!$G958,'Предельники 2022'!$B$4:$X$28,'Форма 1'!AK$7),2),"")</f>
        <v/>
      </c>
      <c r="Q958" s="30" t="str">
        <f>IF(ISNUMBER('Форма 1'!AL958),ROUND('Форма 1'!$I958*VLOOKUP('Форма 1'!$G958,'Предельники 2022'!$B$4:$X$28,'Форма 1'!AL$7),2),"")</f>
        <v/>
      </c>
      <c r="R958" s="30" t="str">
        <f>IF(ISNUMBER('Форма 1'!AM958),ROUND('Форма 1'!$I958*VLOOKUP('Форма 1'!$G958,'Предельники 2022'!$B$4:$X$28,'Форма 1'!AM$7),2),"")</f>
        <v/>
      </c>
      <c r="S958" s="93" t="str">
        <f t="shared" si="166"/>
        <v/>
      </c>
      <c r="T958" s="93" t="str">
        <f>IF(ISNUMBER('Форма 1'!AN958),INDEX('Предельники 2022'!$C$4:$X$28,MATCH('Форма 1'!$G958,'Предельники 2022'!$B$4:$B$28,0),MATCH(T$5,'Предельники 2022'!$C$3:$X$3,0)),"")</f>
        <v/>
      </c>
      <c r="U958" s="93" t="str">
        <f>IF(ISNUMBER('Форма 1'!AO958),INDEX('Предельники 2022'!$C$4:$X$28,MATCH('Форма 1'!$G958,'Предельники 2022'!$B$4:$B$28,0),MATCH(U$5,'Предельники 2022'!$C$3:$X$3,0)),"")</f>
        <v/>
      </c>
      <c r="V958" s="93" t="str">
        <f>IF(ISNUMBER('Форма 1'!AP958),INDEX('Предельники 2022'!$C$4:$X$28,MATCH('Форма 1'!$G958,'Предельники 2022'!$B$4:$B$28,0),MATCH(V$5,'Предельники 2022'!$C$3:$X$3,0)),"")</f>
        <v/>
      </c>
      <c r="W958" s="93" t="str">
        <f>IF(ISNUMBER('Форма 1'!AQ958),INDEX('Предельники 2022'!$C$4:$X$28,MATCH('Форма 1'!$G958,'Предельники 2022'!$B$4:$B$28,0),MATCH(W$5,'Предельники 2022'!$C$3:$X$3,0)),"")</f>
        <v/>
      </c>
      <c r="X958" s="30" t="str">
        <f>IF(ISNUMBER('Форма 1'!AR958),ROUND('Форма 1'!$I958*VLOOKUP('Форма 1'!$G958,'Предельники 2022'!$B$4:$X$28,'Форма 1'!AR$7),2),"")</f>
        <v/>
      </c>
      <c r="Y958" s="30" t="str">
        <f>IF(ISNUMBER('Форма 1'!AS958),ROUND('Форма 1'!$I958*VLOOKUP('Форма 1'!$G958,'Предельники 2022'!$B$4:$X$28,'Форма 1'!AS$7),2),"")</f>
        <v/>
      </c>
      <c r="Z958" s="30" t="str">
        <f>IF(ISNUMBER('Форма 1'!AT958),ROUND('Форма 1'!$I958*VLOOKUP('Форма 1'!$G958,'Предельники 2022'!$B$4:$X$28,'Форма 1'!AT$7),2),"")</f>
        <v/>
      </c>
      <c r="AA958" s="32"/>
      <c r="AB958" s="128">
        <f>'Форма 1'!T958</f>
        <v>46387</v>
      </c>
      <c r="AC958" s="130" t="str">
        <f>'Форма 1'!U958</f>
        <v>РО</v>
      </c>
    </row>
    <row r="959" spans="1:29" x14ac:dyDescent="0.25">
      <c r="A959" s="28">
        <f t="shared" si="165"/>
        <v>6</v>
      </c>
      <c r="B959" s="74" t="str">
        <f>IF(ISBLANK('Форма 1'!B959),"",'Форма 1'!B959)</f>
        <v>Лысьвенский городской округ Пермского края</v>
      </c>
      <c r="C959" s="87" t="s">
        <v>1551</v>
      </c>
      <c r="D959" s="29">
        <f>IF(ISBLANK(C959),"Введите адрес",IF(C959='Форма 1'!C959,SUM(E959:K959,M959:S959,Форма2[[#This Row],[19]:[22]]),"Ошибка в адресе!"))</f>
        <v>18449570.18</v>
      </c>
      <c r="E959" s="30" t="str">
        <f>IF(ISNUMBER('Форма 1'!Z959),ROUND('Форма 1'!$I959*VLOOKUP('Форма 1'!$G959,'Предельники 2022'!$B$4:$X$28,'Форма 1'!Z$7),2),"")</f>
        <v/>
      </c>
      <c r="F959" s="30" t="str">
        <f>IF(ISNUMBER('Форма 1'!AA959),ROUND('Форма 1'!$I959*VLOOKUP('Форма 1'!$G959,'Предельники 2022'!$B$4:$X$28,'Форма 1'!AA$7),2),"")</f>
        <v/>
      </c>
      <c r="G959" s="30" t="str">
        <f>IF(ISNUMBER('Форма 1'!AB959),ROUND('Форма 1'!$I959*VLOOKUP('Форма 1'!$G959,'Предельники 2022'!$B$4:$X$28,'Форма 1'!AB$7),2),"")</f>
        <v/>
      </c>
      <c r="H959" s="30" t="str">
        <f>IF(ISNUMBER('Форма 1'!AC959),ROUND('Форма 1'!$I959*VLOOKUP('Форма 1'!$G959,'Предельники 2022'!$B$4:$X$28,'Форма 1'!AC$7),2),"")</f>
        <v/>
      </c>
      <c r="I959" s="30" t="str">
        <f>IF(ISNUMBER('Форма 1'!AD959),ROUND('Форма 1'!$I959*VLOOKUP('Форма 1'!$G959,'Предельники 2022'!$B$4:$X$28,'Форма 1'!AD$7),2),"")</f>
        <v/>
      </c>
      <c r="J959" s="30" t="str">
        <f>IF(ISNUMBER('Форма 1'!AE959),ROUND('Форма 1'!$I959*VLOOKUP('Форма 1'!$G959,'Предельники 2022'!$B$4:$X$28,'Форма 1'!AE$7),2),"")</f>
        <v/>
      </c>
      <c r="K959" s="30">
        <f>IF(ISNUMBER('Форма 1'!AF959),ROUND('Форма 1'!$I959*VLOOKUP('Форма 1'!$G959,'Предельники 2022'!$B$4:$X$28,'Форма 1'!AF$7),2),"")</f>
        <v>3546746.97</v>
      </c>
      <c r="L959" s="31" t="str">
        <f>IF(ISBLANK('Форма 1'!AG959),"",'Форма 1'!AG959)</f>
        <v/>
      </c>
      <c r="M959" s="32" t="str">
        <f>IF(ISBLANK('Форма 1'!AH959),"",'Форма 1'!AH959)</f>
        <v/>
      </c>
      <c r="N959" s="30">
        <f>IF(ISNUMBER('Форма 1'!AI959),ROUND('Форма 1'!$I959*VLOOKUP('Форма 1'!$G959,'Предельники 2022'!$B$4:$X$28,'Форма 1'!AI$7),2),"")</f>
        <v>14902823.210000001</v>
      </c>
      <c r="O959" s="30" t="str">
        <f>IF(ISNUMBER('Форма 1'!AJ959),ROUND('Форма 1'!$I959*VLOOKUP('Форма 1'!$G959,'Предельники 2022'!$B$4:$X$28,'Форма 1'!AJ$7),2),"")</f>
        <v/>
      </c>
      <c r="P959" s="30" t="str">
        <f>IF(ISNUMBER('Форма 1'!AK959),ROUND('Форма 1'!$I959*VLOOKUP('Форма 1'!$G959,'Предельники 2022'!$B$4:$X$28,'Форма 1'!AK$7),2),"")</f>
        <v/>
      </c>
      <c r="Q959" s="30" t="str">
        <f>IF(ISNUMBER('Форма 1'!AL959),ROUND('Форма 1'!$I959*VLOOKUP('Форма 1'!$G959,'Предельники 2022'!$B$4:$X$28,'Форма 1'!AL$7),2),"")</f>
        <v/>
      </c>
      <c r="R959" s="30" t="str">
        <f>IF(ISNUMBER('Форма 1'!AM959),ROUND('Форма 1'!$I959*VLOOKUP('Форма 1'!$G959,'Предельники 2022'!$B$4:$X$28,'Форма 1'!AM$7),2),"")</f>
        <v/>
      </c>
      <c r="S959" s="93" t="str">
        <f t="shared" si="166"/>
        <v/>
      </c>
      <c r="T959" s="93" t="str">
        <f>IF(ISNUMBER('Форма 1'!AN959),INDEX('Предельники 2022'!$C$4:$X$28,MATCH('Форма 1'!$G959,'Предельники 2022'!$B$4:$B$28,0),MATCH(T$5,'Предельники 2022'!$C$3:$X$3,0)),"")</f>
        <v/>
      </c>
      <c r="U959" s="93" t="str">
        <f>IF(ISNUMBER('Форма 1'!AO959),INDEX('Предельники 2022'!$C$4:$X$28,MATCH('Форма 1'!$G959,'Предельники 2022'!$B$4:$B$28,0),MATCH(U$5,'Предельники 2022'!$C$3:$X$3,0)),"")</f>
        <v/>
      </c>
      <c r="V959" s="93" t="str">
        <f>IF(ISNUMBER('Форма 1'!AP959),INDEX('Предельники 2022'!$C$4:$X$28,MATCH('Форма 1'!$G959,'Предельники 2022'!$B$4:$B$28,0),MATCH(V$5,'Предельники 2022'!$C$3:$X$3,0)),"")</f>
        <v/>
      </c>
      <c r="W959" s="93" t="str">
        <f>IF(ISNUMBER('Форма 1'!AQ959),INDEX('Предельники 2022'!$C$4:$X$28,MATCH('Форма 1'!$G959,'Предельники 2022'!$B$4:$B$28,0),MATCH(W$5,'Предельники 2022'!$C$3:$X$3,0)),"")</f>
        <v/>
      </c>
      <c r="X959" s="30" t="str">
        <f>IF(ISNUMBER('Форма 1'!AR959),ROUND('Форма 1'!$I959*VLOOKUP('Форма 1'!$G959,'Предельники 2022'!$B$4:$X$28,'Форма 1'!AR$7),2),"")</f>
        <v/>
      </c>
      <c r="Y959" s="30" t="str">
        <f>IF(ISNUMBER('Форма 1'!AS959),ROUND('Форма 1'!$I959*VLOOKUP('Форма 1'!$G959,'Предельники 2022'!$B$4:$X$28,'Форма 1'!AS$7),2),"")</f>
        <v/>
      </c>
      <c r="Z959" s="30" t="str">
        <f>IF(ISNUMBER('Форма 1'!AT959),ROUND('Форма 1'!$I959*VLOOKUP('Форма 1'!$G959,'Предельники 2022'!$B$4:$X$28,'Форма 1'!AT$7),2),"")</f>
        <v/>
      </c>
      <c r="AA959" s="32"/>
      <c r="AB959" s="128">
        <f>'Форма 1'!T959</f>
        <v>46387</v>
      </c>
      <c r="AC959" s="130" t="str">
        <f>'Форма 1'!U959</f>
        <v>РО</v>
      </c>
    </row>
    <row r="960" spans="1:29" x14ac:dyDescent="0.25">
      <c r="A960" s="28">
        <f t="shared" si="165"/>
        <v>7</v>
      </c>
      <c r="B960" s="74" t="str">
        <f>IF(ISBLANK('Форма 1'!B960),"",'Форма 1'!B960)</f>
        <v>Лысьвенский городской округ Пермского края</v>
      </c>
      <c r="C960" s="87" t="s">
        <v>685</v>
      </c>
      <c r="D960" s="29">
        <f>IF(ISBLANK(C960),"Введите адрес",IF(C960='Форма 1'!C960,SUM(E960:K960,M960:S960,Форма2[[#This Row],[19]:[22]]),"Ошибка в адресе!"))</f>
        <v>530263.31999999995</v>
      </c>
      <c r="E960" s="30" t="str">
        <f>IF(ISNUMBER('Форма 1'!Z960),ROUND('Форма 1'!$I960*VLOOKUP('Форма 1'!$G960,'Предельники 2022'!$B$4:$X$28,'Форма 1'!Z$7),2),"")</f>
        <v/>
      </c>
      <c r="F960" s="30" t="str">
        <f>IF(ISNUMBER('Форма 1'!AA960),ROUND('Форма 1'!$I960*VLOOKUP('Форма 1'!$G960,'Предельники 2022'!$B$4:$X$28,'Форма 1'!AA$7),2),"")</f>
        <v/>
      </c>
      <c r="G960" s="30" t="str">
        <f>IF(ISNUMBER('Форма 1'!AB960),ROUND('Форма 1'!$I960*VLOOKUP('Форма 1'!$G960,'Предельники 2022'!$B$4:$X$28,'Форма 1'!AB$7),2),"")</f>
        <v/>
      </c>
      <c r="H960" s="30">
        <f>IF(ISNUMBER('Форма 1'!AC960),ROUND('Форма 1'!$I960*VLOOKUP('Форма 1'!$G960,'Предельники 2022'!$B$4:$X$28,'Форма 1'!AC$7),2),"")</f>
        <v>195932.27</v>
      </c>
      <c r="I960" s="30" t="str">
        <f>IF(ISNUMBER('Форма 1'!AD960),ROUND('Форма 1'!$I960*VLOOKUP('Форма 1'!$G960,'Предельники 2022'!$B$4:$X$28,'Форма 1'!AD$7),2),"")</f>
        <v/>
      </c>
      <c r="J960" s="30">
        <f>IF(ISNUMBER('Форма 1'!AE960),ROUND('Форма 1'!$I960*VLOOKUP('Форма 1'!$G960,'Предельники 2022'!$B$4:$X$28,'Форма 1'!AE$7),2),"")</f>
        <v>334331.05</v>
      </c>
      <c r="K960" s="30" t="str">
        <f>IF(ISNUMBER('Форма 1'!AF960),ROUND('Форма 1'!$I960*VLOOKUP('Форма 1'!$G960,'Предельники 2022'!$B$4:$X$28,'Форма 1'!AF$7),2),"")</f>
        <v/>
      </c>
      <c r="L960" s="31" t="str">
        <f>IF(ISBLANK('Форма 1'!AG960),"",'Форма 1'!AG960)</f>
        <v/>
      </c>
      <c r="M960" s="32" t="str">
        <f>IF(ISBLANK('Форма 1'!AH960),"",'Форма 1'!AH960)</f>
        <v/>
      </c>
      <c r="N960" s="30" t="str">
        <f>IF(ISNUMBER('Форма 1'!AI960),ROUND('Форма 1'!$I960*VLOOKUP('Форма 1'!$G960,'Предельники 2022'!$B$4:$X$28,'Форма 1'!AI$7),2),"")</f>
        <v/>
      </c>
      <c r="O960" s="30" t="str">
        <f>IF(ISNUMBER('Форма 1'!AJ960),ROUND('Форма 1'!$I960*VLOOKUP('Форма 1'!$G960,'Предельники 2022'!$B$4:$X$28,'Форма 1'!AJ$7),2),"")</f>
        <v/>
      </c>
      <c r="P960" s="30" t="str">
        <f>IF(ISNUMBER('Форма 1'!AK960),ROUND('Форма 1'!$I960*VLOOKUP('Форма 1'!$G960,'Предельники 2022'!$B$4:$X$28,'Форма 1'!AK$7),2),"")</f>
        <v/>
      </c>
      <c r="Q960" s="30" t="str">
        <f>IF(ISNUMBER('Форма 1'!AL960),ROUND('Форма 1'!$I960*VLOOKUP('Форма 1'!$G960,'Предельники 2022'!$B$4:$X$28,'Форма 1'!AL$7),2),"")</f>
        <v/>
      </c>
      <c r="R960" s="30" t="str">
        <f>IF(ISNUMBER('Форма 1'!AM960),ROUND('Форма 1'!$I960*VLOOKUP('Форма 1'!$G960,'Предельники 2022'!$B$4:$X$28,'Форма 1'!AM$7),2),"")</f>
        <v/>
      </c>
      <c r="S960" s="93" t="str">
        <f t="shared" si="166"/>
        <v/>
      </c>
      <c r="T960" s="93" t="str">
        <f>IF(ISNUMBER('Форма 1'!AN960),INDEX('Предельники 2022'!$C$4:$X$28,MATCH('Форма 1'!$G960,'Предельники 2022'!$B$4:$B$28,0),MATCH(T$5,'Предельники 2022'!$C$3:$X$3,0)),"")</f>
        <v/>
      </c>
      <c r="U960" s="93" t="str">
        <f>IF(ISNUMBER('Форма 1'!AO960),INDEX('Предельники 2022'!$C$4:$X$28,MATCH('Форма 1'!$G960,'Предельники 2022'!$B$4:$B$28,0),MATCH(U$5,'Предельники 2022'!$C$3:$X$3,0)),"")</f>
        <v/>
      </c>
      <c r="V960" s="93" t="str">
        <f>IF(ISNUMBER('Форма 1'!AP960),INDEX('Предельники 2022'!$C$4:$X$28,MATCH('Форма 1'!$G960,'Предельники 2022'!$B$4:$B$28,0),MATCH(V$5,'Предельники 2022'!$C$3:$X$3,0)),"")</f>
        <v/>
      </c>
      <c r="W960" s="93" t="str">
        <f>IF(ISNUMBER('Форма 1'!AQ960),INDEX('Предельники 2022'!$C$4:$X$28,MATCH('Форма 1'!$G960,'Предельники 2022'!$B$4:$B$28,0),MATCH(W$5,'Предельники 2022'!$C$3:$X$3,0)),"")</f>
        <v/>
      </c>
      <c r="X960" s="30" t="str">
        <f>IF(ISNUMBER('Форма 1'!AR960),ROUND('Форма 1'!$I960*VLOOKUP('Форма 1'!$G960,'Предельники 2022'!$B$4:$X$28,'Форма 1'!AR$7),2),"")</f>
        <v/>
      </c>
      <c r="Y960" s="30" t="str">
        <f>IF(ISNUMBER('Форма 1'!AS960),ROUND('Форма 1'!$I960*VLOOKUP('Форма 1'!$G960,'Предельники 2022'!$B$4:$X$28,'Форма 1'!AS$7),2),"")</f>
        <v/>
      </c>
      <c r="Z960" s="30" t="str">
        <f>IF(ISNUMBER('Форма 1'!AT960),ROUND('Форма 1'!$I960*VLOOKUP('Форма 1'!$G960,'Предельники 2022'!$B$4:$X$28,'Форма 1'!AT$7),2),"")</f>
        <v/>
      </c>
      <c r="AA960" s="32"/>
      <c r="AB960" s="128">
        <f>'Форма 1'!T960</f>
        <v>46387</v>
      </c>
      <c r="AC960" s="130" t="str">
        <f>'Форма 1'!U960</f>
        <v>РО</v>
      </c>
    </row>
    <row r="961" spans="1:29" x14ac:dyDescent="0.25">
      <c r="A961" s="28">
        <f t="shared" si="165"/>
        <v>8</v>
      </c>
      <c r="B961" s="74" t="str">
        <f>IF(ISBLANK('Форма 1'!B961),"",'Форма 1'!B961)</f>
        <v>Лысьвенский городской округ Пермского края</v>
      </c>
      <c r="C961" s="87" t="s">
        <v>586</v>
      </c>
      <c r="D961" s="29">
        <f>IF(ISBLANK(C961),"Введите адрес",IF(C961='Форма 1'!C961,SUM(E961:K961,M961:S961,Форма2[[#This Row],[19]:[22]]),"Ошибка в адресе!"))</f>
        <v>488355.51</v>
      </c>
      <c r="E961" s="30">
        <f>IF(ISNUMBER('Форма 1'!Z961),ROUND('Форма 1'!$I961*VLOOKUP('Форма 1'!$G961,'Предельники 2022'!$B$4:$X$28,'Форма 1'!Z$7),2),"")</f>
        <v>323328.09999999998</v>
      </c>
      <c r="F961" s="30" t="str">
        <f>IF(ISNUMBER('Форма 1'!AA961),ROUND('Форма 1'!$I961*VLOOKUP('Форма 1'!$G961,'Предельники 2022'!$B$4:$X$28,'Форма 1'!AA$7),2),"")</f>
        <v/>
      </c>
      <c r="G961" s="30" t="str">
        <f>IF(ISNUMBER('Форма 1'!AB961),ROUND('Форма 1'!$I961*VLOOKUP('Форма 1'!$G961,'Предельники 2022'!$B$4:$X$28,'Форма 1'!AB$7),2),"")</f>
        <v/>
      </c>
      <c r="H961" s="30">
        <f>IF(ISNUMBER('Форма 1'!AC961),ROUND('Форма 1'!$I961*VLOOKUP('Форма 1'!$G961,'Предельники 2022'!$B$4:$X$28,'Форма 1'!AC$7),2),"")</f>
        <v>165027.41</v>
      </c>
      <c r="I961" s="30" t="str">
        <f>IF(ISNUMBER('Форма 1'!AD961),ROUND('Форма 1'!$I961*VLOOKUP('Форма 1'!$G961,'Предельники 2022'!$B$4:$X$28,'Форма 1'!AD$7),2),"")</f>
        <v/>
      </c>
      <c r="J961" s="30" t="str">
        <f>IF(ISNUMBER('Форма 1'!AE961),ROUND('Форма 1'!$I961*VLOOKUP('Форма 1'!$G961,'Предельники 2022'!$B$4:$X$28,'Форма 1'!AE$7),2),"")</f>
        <v/>
      </c>
      <c r="K961" s="30" t="str">
        <f>IF(ISNUMBER('Форма 1'!AF961),ROUND('Форма 1'!$I961*VLOOKUP('Форма 1'!$G961,'Предельники 2022'!$B$4:$X$28,'Форма 1'!AF$7),2),"")</f>
        <v/>
      </c>
      <c r="L961" s="31" t="str">
        <f>IF(ISBLANK('Форма 1'!AG961),"",'Форма 1'!AG961)</f>
        <v/>
      </c>
      <c r="M961" s="32" t="str">
        <f>IF(ISBLANK('Форма 1'!AH961),"",'Форма 1'!AH961)</f>
        <v/>
      </c>
      <c r="N961" s="30" t="str">
        <f>IF(ISNUMBER('Форма 1'!AI961),ROUND('Форма 1'!$I961*VLOOKUP('Форма 1'!$G961,'Предельники 2022'!$B$4:$X$28,'Форма 1'!AI$7),2),"")</f>
        <v/>
      </c>
      <c r="O961" s="30" t="str">
        <f>IF(ISNUMBER('Форма 1'!AJ961),ROUND('Форма 1'!$I961*VLOOKUP('Форма 1'!$G961,'Предельники 2022'!$B$4:$X$28,'Форма 1'!AJ$7),2),"")</f>
        <v/>
      </c>
      <c r="P961" s="30" t="str">
        <f>IF(ISNUMBER('Форма 1'!AK961),ROUND('Форма 1'!$I961*VLOOKUP('Форма 1'!$G961,'Предельники 2022'!$B$4:$X$28,'Форма 1'!AK$7),2),"")</f>
        <v/>
      </c>
      <c r="Q961" s="30" t="str">
        <f>IF(ISNUMBER('Форма 1'!AL961),ROUND('Форма 1'!$I961*VLOOKUP('Форма 1'!$G961,'Предельники 2022'!$B$4:$X$28,'Форма 1'!AL$7),2),"")</f>
        <v/>
      </c>
      <c r="R961" s="30" t="str">
        <f>IF(ISNUMBER('Форма 1'!AM961),ROUND('Форма 1'!$I961*VLOOKUP('Форма 1'!$G961,'Предельники 2022'!$B$4:$X$28,'Форма 1'!AM$7),2),"")</f>
        <v/>
      </c>
      <c r="S961" s="93" t="str">
        <f t="shared" ref="S961:S992" si="173">IF(SUM(T961:W961)=0,"",SUM(T961:W961))</f>
        <v/>
      </c>
      <c r="T961" s="129" t="str">
        <f>IF(ISNUMBER('Форма 1'!AN961),INDEX('Предельники 2022'!$C$4:$X$28,MATCH('Форма 1'!$G961,'Предельники 2022'!$B$4:$B$28,0),MATCH(T$5,'Предельники 2022'!$C$3:$X$3,0)),"")</f>
        <v/>
      </c>
      <c r="U961" s="129" t="str">
        <f>IF(ISNUMBER('Форма 1'!AO961),INDEX('Предельники 2022'!$C$4:$X$28,MATCH('Форма 1'!$G961,'Предельники 2022'!$B$4:$B$28,0),MATCH(U$5,'Предельники 2022'!$C$3:$X$3,0)),"")</f>
        <v/>
      </c>
      <c r="V961" s="129" t="str">
        <f>IF(ISNUMBER('Форма 1'!AP961),INDEX('Предельники 2022'!$C$4:$X$28,MATCH('Форма 1'!$G961,'Предельники 2022'!$B$4:$B$28,0),MATCH(V$5,'Предельники 2022'!$C$3:$X$3,0)),"")</f>
        <v/>
      </c>
      <c r="W961" s="129" t="str">
        <f>IF(ISNUMBER('Форма 1'!AQ961),INDEX('Предельники 2022'!$C$4:$X$28,MATCH('Форма 1'!$G961,'Предельники 2022'!$B$4:$B$28,0),MATCH(W$5,'Предельники 2022'!$C$3:$X$3,0)),"")</f>
        <v/>
      </c>
      <c r="X961" s="30" t="str">
        <f>IF(ISNUMBER('Форма 1'!AR961),ROUND('Форма 1'!$I961*VLOOKUP('Форма 1'!$G961,'Предельники 2022'!$B$4:$X$28,'Форма 1'!AR$7),2),"")</f>
        <v/>
      </c>
      <c r="Y961" s="30" t="str">
        <f>IF(ISNUMBER('Форма 1'!AS961),ROUND('Форма 1'!$I961*VLOOKUP('Форма 1'!$G961,'Предельники 2022'!$B$4:$X$28,'Форма 1'!AS$7),2),"")</f>
        <v/>
      </c>
      <c r="Z961" s="30" t="str">
        <f>IF(ISNUMBER('Форма 1'!AT961),ROUND('Форма 1'!$I961*VLOOKUP('Форма 1'!$G961,'Предельники 2022'!$B$4:$X$28,'Форма 1'!AT$7),2),"")</f>
        <v/>
      </c>
      <c r="AA961" s="32"/>
      <c r="AB961" s="128">
        <f>'Форма 1'!T961</f>
        <v>46387</v>
      </c>
      <c r="AC961" s="130" t="str">
        <f>'Форма 1'!U961</f>
        <v>РО</v>
      </c>
    </row>
    <row r="962" spans="1:29" x14ac:dyDescent="0.25">
      <c r="A962" s="28">
        <f t="shared" si="165"/>
        <v>9</v>
      </c>
      <c r="B962" s="74" t="str">
        <f>IF(ISBLANK('Форма 1'!B962),"",'Форма 1'!B962)</f>
        <v>Лысьвенский городской округ Пермского края</v>
      </c>
      <c r="C962" s="87" t="s">
        <v>587</v>
      </c>
      <c r="D962" s="29">
        <f>IF(ISBLANK(C962),"Введите адрес",IF(C962='Форма 1'!C962,SUM(E962:K962,M962:S962,Форма2[[#This Row],[19]:[22]]),"Ошибка в адресе!"))</f>
        <v>2380463.31</v>
      </c>
      <c r="E962" s="30">
        <f>IF(ISNUMBER('Форма 1'!Z962),ROUND('Форма 1'!$I962*VLOOKUP('Форма 1'!$G962,'Предельники 2022'!$B$4:$X$28,'Форма 1'!Z$7),2),"")</f>
        <v>2380463.31</v>
      </c>
      <c r="F962" s="30" t="str">
        <f>IF(ISNUMBER('Форма 1'!AA962),ROUND('Форма 1'!$I962*VLOOKUP('Форма 1'!$G962,'Предельники 2022'!$B$4:$X$28,'Форма 1'!AA$7),2),"")</f>
        <v/>
      </c>
      <c r="G962" s="30" t="str">
        <f>IF(ISNUMBER('Форма 1'!AB962),ROUND('Форма 1'!$I962*VLOOKUP('Форма 1'!$G962,'Предельники 2022'!$B$4:$X$28,'Форма 1'!AB$7),2),"")</f>
        <v/>
      </c>
      <c r="H962" s="30" t="str">
        <f>IF(ISNUMBER('Форма 1'!AC962),ROUND('Форма 1'!$I962*VLOOKUP('Форма 1'!$G962,'Предельники 2022'!$B$4:$X$28,'Форма 1'!AC$7),2),"")</f>
        <v/>
      </c>
      <c r="I962" s="30" t="str">
        <f>IF(ISNUMBER('Форма 1'!AD962),ROUND('Форма 1'!$I962*VLOOKUP('Форма 1'!$G962,'Предельники 2022'!$B$4:$X$28,'Форма 1'!AD$7),2),"")</f>
        <v/>
      </c>
      <c r="J962" s="30" t="str">
        <f>IF(ISNUMBER('Форма 1'!AE962),ROUND('Форма 1'!$I962*VLOOKUP('Форма 1'!$G962,'Предельники 2022'!$B$4:$X$28,'Форма 1'!AE$7),2),"")</f>
        <v/>
      </c>
      <c r="K962" s="30" t="str">
        <f>IF(ISNUMBER('Форма 1'!AF962),ROUND('Форма 1'!$I962*VLOOKUP('Форма 1'!$G962,'Предельники 2022'!$B$4:$X$28,'Форма 1'!AF$7),2),"")</f>
        <v/>
      </c>
      <c r="L962" s="31" t="str">
        <f>IF(ISBLANK('Форма 1'!AG962),"",'Форма 1'!AG962)</f>
        <v/>
      </c>
      <c r="M962" s="32" t="str">
        <f>IF(ISBLANK('Форма 1'!AH962),"",'Форма 1'!AH962)</f>
        <v/>
      </c>
      <c r="N962" s="30" t="str">
        <f>IF(ISNUMBER('Форма 1'!AI962),ROUND('Форма 1'!$I962*VLOOKUP('Форма 1'!$G962,'Предельники 2022'!$B$4:$X$28,'Форма 1'!AI$7),2),"")</f>
        <v/>
      </c>
      <c r="O962" s="30" t="str">
        <f>IF(ISNUMBER('Форма 1'!AJ962),ROUND('Форма 1'!$I962*VLOOKUP('Форма 1'!$G962,'Предельники 2022'!$B$4:$X$28,'Форма 1'!AJ$7),2),"")</f>
        <v/>
      </c>
      <c r="P962" s="30" t="str">
        <f>IF(ISNUMBER('Форма 1'!AK962),ROUND('Форма 1'!$I962*VLOOKUP('Форма 1'!$G962,'Предельники 2022'!$B$4:$X$28,'Форма 1'!AK$7),2),"")</f>
        <v/>
      </c>
      <c r="Q962" s="30" t="str">
        <f>IF(ISNUMBER('Форма 1'!AL962),ROUND('Форма 1'!$I962*VLOOKUP('Форма 1'!$G962,'Предельники 2022'!$B$4:$X$28,'Форма 1'!AL$7),2),"")</f>
        <v/>
      </c>
      <c r="R962" s="30" t="str">
        <f>IF(ISNUMBER('Форма 1'!AM962),ROUND('Форма 1'!$I962*VLOOKUP('Форма 1'!$G962,'Предельники 2022'!$B$4:$X$28,'Форма 1'!AM$7),2),"")</f>
        <v/>
      </c>
      <c r="S962" s="93" t="str">
        <f t="shared" si="173"/>
        <v/>
      </c>
      <c r="T962" s="129" t="str">
        <f>IF(ISNUMBER('Форма 1'!AN962),INDEX('Предельники 2022'!$C$4:$X$28,MATCH('Форма 1'!$G962,'Предельники 2022'!$B$4:$B$28,0),MATCH(T$5,'Предельники 2022'!$C$3:$X$3,0)),"")</f>
        <v/>
      </c>
      <c r="U962" s="129" t="str">
        <f>IF(ISNUMBER('Форма 1'!AO962),INDEX('Предельники 2022'!$C$4:$X$28,MATCH('Форма 1'!$G962,'Предельники 2022'!$B$4:$B$28,0),MATCH(U$5,'Предельники 2022'!$C$3:$X$3,0)),"")</f>
        <v/>
      </c>
      <c r="V962" s="129" t="str">
        <f>IF(ISNUMBER('Форма 1'!AP962),INDEX('Предельники 2022'!$C$4:$X$28,MATCH('Форма 1'!$G962,'Предельники 2022'!$B$4:$B$28,0),MATCH(V$5,'Предельники 2022'!$C$3:$X$3,0)),"")</f>
        <v/>
      </c>
      <c r="W962" s="129" t="str">
        <f>IF(ISNUMBER('Форма 1'!AQ962),INDEX('Предельники 2022'!$C$4:$X$28,MATCH('Форма 1'!$G962,'Предельники 2022'!$B$4:$B$28,0),MATCH(W$5,'Предельники 2022'!$C$3:$X$3,0)),"")</f>
        <v/>
      </c>
      <c r="X962" s="30" t="str">
        <f>IF(ISNUMBER('Форма 1'!AR962),ROUND('Форма 1'!$I962*VLOOKUP('Форма 1'!$G962,'Предельники 2022'!$B$4:$X$28,'Форма 1'!AR$7),2),"")</f>
        <v/>
      </c>
      <c r="Y962" s="30" t="str">
        <f>IF(ISNUMBER('Форма 1'!AS962),ROUND('Форма 1'!$I962*VLOOKUP('Форма 1'!$G962,'Предельники 2022'!$B$4:$X$28,'Форма 1'!AS$7),2),"")</f>
        <v/>
      </c>
      <c r="Z962" s="30" t="str">
        <f>IF(ISNUMBER('Форма 1'!AT962),ROUND('Форма 1'!$I962*VLOOKUP('Форма 1'!$G962,'Предельники 2022'!$B$4:$X$28,'Форма 1'!AT$7),2),"")</f>
        <v/>
      </c>
      <c r="AA962" s="32"/>
      <c r="AB962" s="128">
        <f>'Форма 1'!T962</f>
        <v>46387</v>
      </c>
      <c r="AC962" s="130" t="str">
        <f>'Форма 1'!U962</f>
        <v>РО</v>
      </c>
    </row>
    <row r="963" spans="1:29" x14ac:dyDescent="0.25">
      <c r="A963" s="28">
        <f t="shared" si="165"/>
        <v>10</v>
      </c>
      <c r="B963" s="74" t="str">
        <f>IF(ISBLANK('Форма 1'!B963),"",'Форма 1'!B963)</f>
        <v>Лысьвенский городской округ Пермского края</v>
      </c>
      <c r="C963" s="87" t="s">
        <v>588</v>
      </c>
      <c r="D963" s="29">
        <f>IF(ISBLANK(C963),"Введите адрес",IF(C963='Форма 1'!C963,SUM(E963:K963,M963:S963,Форма2[[#This Row],[19]:[22]]),"Ошибка в адресе!"))</f>
        <v>25011312.769999996</v>
      </c>
      <c r="E963" s="30">
        <f>IF(ISNUMBER('Форма 1'!Z963),ROUND('Форма 1'!$I963*VLOOKUP('Форма 1'!$G963,'Предельники 2022'!$B$4:$X$28,'Форма 1'!Z$7),2),"")</f>
        <v>2380125.5699999998</v>
      </c>
      <c r="F963" s="30">
        <f>IF(ISNUMBER('Форма 1'!AA963),ROUND('Форма 1'!$I963*VLOOKUP('Форма 1'!$G963,'Предельники 2022'!$B$4:$X$28,'Форма 1'!AA$7),2),"")</f>
        <v>11394883.779999999</v>
      </c>
      <c r="G963" s="30" t="str">
        <f>IF(ISNUMBER('Форма 1'!AB963),ROUND('Форма 1'!$I963*VLOOKUP('Форма 1'!$G963,'Предельники 2022'!$B$4:$X$28,'Форма 1'!AB$7),2),"")</f>
        <v/>
      </c>
      <c r="H963" s="30">
        <f>IF(ISNUMBER('Форма 1'!AC963),ROUND('Форма 1'!$I963*VLOOKUP('Форма 1'!$G963,'Предельники 2022'!$B$4:$X$28,'Форма 1'!AC$7),2),"")</f>
        <v>1489153.06</v>
      </c>
      <c r="I963" s="30">
        <f>IF(ISNUMBER('Форма 1'!AD963),ROUND('Форма 1'!$I963*VLOOKUP('Форма 1'!$G963,'Предельники 2022'!$B$4:$X$28,'Форма 1'!AD$7),2),"")</f>
        <v>3923283.9</v>
      </c>
      <c r="J963" s="30">
        <f>IF(ISNUMBER('Форма 1'!AE963),ROUND('Форма 1'!$I963*VLOOKUP('Форма 1'!$G963,'Предельники 2022'!$B$4:$X$28,'Форма 1'!AE$7),2),"")</f>
        <v>2085592.99</v>
      </c>
      <c r="K963" s="30" t="str">
        <f>IF(ISNUMBER('Форма 1'!AF963),ROUND('Форма 1'!$I963*VLOOKUP('Форма 1'!$G963,'Предельники 2022'!$B$4:$X$28,'Форма 1'!AF$7),2),"")</f>
        <v/>
      </c>
      <c r="L963" s="31" t="str">
        <f>IF(ISBLANK('Форма 1'!AG963),"",'Форма 1'!AG963)</f>
        <v/>
      </c>
      <c r="M963" s="32" t="str">
        <f>IF(ISBLANK('Форма 1'!AH963),"",'Форма 1'!AH963)</f>
        <v/>
      </c>
      <c r="N963" s="30" t="str">
        <f>IF(ISNUMBER('Форма 1'!AI963),ROUND('Форма 1'!$I963*VLOOKUP('Форма 1'!$G963,'Предельники 2022'!$B$4:$X$28,'Форма 1'!AI$7),2),"")</f>
        <v/>
      </c>
      <c r="O963" s="30" t="str">
        <f>IF(ISNUMBER('Форма 1'!AJ963),ROUND('Форма 1'!$I963*VLOOKUP('Форма 1'!$G963,'Предельники 2022'!$B$4:$X$28,'Форма 1'!AJ$7),2),"")</f>
        <v/>
      </c>
      <c r="P963" s="30" t="str">
        <f>IF(ISNUMBER('Форма 1'!AK963),ROUND('Форма 1'!$I963*VLOOKUP('Форма 1'!$G963,'Предельники 2022'!$B$4:$X$28,'Форма 1'!AK$7),2),"")</f>
        <v/>
      </c>
      <c r="Q963" s="30" t="str">
        <f>IF(ISNUMBER('Форма 1'!AL963),ROUND('Форма 1'!$I963*VLOOKUP('Форма 1'!$G963,'Предельники 2022'!$B$4:$X$28,'Форма 1'!AL$7),2),"")</f>
        <v/>
      </c>
      <c r="R963" s="30">
        <f>IF(ISNUMBER('Форма 1'!AM963),ROUND('Форма 1'!$I963*VLOOKUP('Форма 1'!$G963,'Предельники 2022'!$B$4:$X$28,'Форма 1'!AM$7),2),"")</f>
        <v>3738273.47</v>
      </c>
      <c r="S963" s="93" t="str">
        <f t="shared" si="173"/>
        <v/>
      </c>
      <c r="T963" s="129" t="str">
        <f>IF(ISNUMBER('Форма 1'!AN963),INDEX('Предельники 2022'!$C$4:$X$28,MATCH('Форма 1'!$G963,'Предельники 2022'!$B$4:$B$28,0),MATCH(T$5,'Предельники 2022'!$C$3:$X$3,0)),"")</f>
        <v/>
      </c>
      <c r="U963" s="129" t="str">
        <f>IF(ISNUMBER('Форма 1'!AO963),INDEX('Предельники 2022'!$C$4:$X$28,MATCH('Форма 1'!$G963,'Предельники 2022'!$B$4:$B$28,0),MATCH(U$5,'Предельники 2022'!$C$3:$X$3,0)),"")</f>
        <v/>
      </c>
      <c r="V963" s="129" t="str">
        <f>IF(ISNUMBER('Форма 1'!AP963),INDEX('Предельники 2022'!$C$4:$X$28,MATCH('Форма 1'!$G963,'Предельники 2022'!$B$4:$B$28,0),MATCH(V$5,'Предельники 2022'!$C$3:$X$3,0)),"")</f>
        <v/>
      </c>
      <c r="W963" s="129" t="str">
        <f>IF(ISNUMBER('Форма 1'!AQ963),INDEX('Предельники 2022'!$C$4:$X$28,MATCH('Форма 1'!$G963,'Предельники 2022'!$B$4:$B$28,0),MATCH(W$5,'Предельники 2022'!$C$3:$X$3,0)),"")</f>
        <v/>
      </c>
      <c r="X963" s="30" t="str">
        <f>IF(ISNUMBER('Форма 1'!AR963),ROUND('Форма 1'!$I963*VLOOKUP('Форма 1'!$G963,'Предельники 2022'!$B$4:$X$28,'Форма 1'!AR$7),2),"")</f>
        <v/>
      </c>
      <c r="Y963" s="30" t="str">
        <f>IF(ISNUMBER('Форма 1'!AS963),ROUND('Форма 1'!$I963*VLOOKUP('Форма 1'!$G963,'Предельники 2022'!$B$4:$X$28,'Форма 1'!AS$7),2),"")</f>
        <v/>
      </c>
      <c r="Z963" s="30" t="str">
        <f>IF(ISNUMBER('Форма 1'!AT963),ROUND('Форма 1'!$I963*VLOOKUP('Форма 1'!$G963,'Предельники 2022'!$B$4:$X$28,'Форма 1'!AT$7),2),"")</f>
        <v/>
      </c>
      <c r="AA963" s="32"/>
      <c r="AB963" s="128">
        <f>'Форма 1'!T963</f>
        <v>46387</v>
      </c>
      <c r="AC963" s="130" t="str">
        <f>'Форма 1'!U963</f>
        <v>СС</v>
      </c>
    </row>
    <row r="964" spans="1:29" x14ac:dyDescent="0.25">
      <c r="A964" s="28">
        <f t="shared" si="165"/>
        <v>11</v>
      </c>
      <c r="B964" s="74" t="str">
        <f>IF(ISBLANK('Форма 1'!B964),"",'Форма 1'!B964)</f>
        <v>Лысьвенский городской округ Пермского края</v>
      </c>
      <c r="C964" s="87" t="s">
        <v>589</v>
      </c>
      <c r="D964" s="29">
        <f>IF(ISBLANK(C964),"Введите адрес",IF(C964='Форма 1'!C964,SUM(E964:K964,M964:S964,Форма2[[#This Row],[19]:[22]]),"Ошибка в адресе!"))</f>
        <v>10806501.060000001</v>
      </c>
      <c r="E964" s="30">
        <f>IF(ISNUMBER('Форма 1'!Z964),ROUND('Форма 1'!$I964*VLOOKUP('Форма 1'!$G964,'Предельники 2022'!$B$4:$X$28,'Форма 1'!Z$7),2),"")</f>
        <v>285576.88</v>
      </c>
      <c r="F964" s="30">
        <f>IF(ISNUMBER('Форма 1'!AA964),ROUND('Форма 1'!$I964*VLOOKUP('Форма 1'!$G964,'Предельники 2022'!$B$4:$X$28,'Форма 1'!AA$7),2),"")</f>
        <v>3240766.3</v>
      </c>
      <c r="G964" s="30" t="str">
        <f>IF(ISNUMBER('Форма 1'!AB964),ROUND('Форма 1'!$I964*VLOOKUP('Форма 1'!$G964,'Предельники 2022'!$B$4:$X$28,'Форма 1'!AB$7),2),"")</f>
        <v/>
      </c>
      <c r="H964" s="30">
        <f>IF(ISNUMBER('Форма 1'!AC964),ROUND('Форма 1'!$I964*VLOOKUP('Форма 1'!$G964,'Предельники 2022'!$B$4:$X$28,'Форма 1'!AC$7),2),"")</f>
        <v>145759.1</v>
      </c>
      <c r="I964" s="30">
        <f>IF(ISNUMBER('Форма 1'!AD964),ROUND('Форма 1'!$I964*VLOOKUP('Форма 1'!$G964,'Предельники 2022'!$B$4:$X$28,'Форма 1'!AD$7),2),"")</f>
        <v>449541.88</v>
      </c>
      <c r="J964" s="30">
        <f>IF(ISNUMBER('Форма 1'!AE964),ROUND('Форма 1'!$I964*VLOOKUP('Форма 1'!$G964,'Предельники 2022'!$B$4:$X$28,'Форма 1'!AE$7),2),"")</f>
        <v>248717.54</v>
      </c>
      <c r="K964" s="30" t="str">
        <f>IF(ISNUMBER('Форма 1'!AF964),ROUND('Форма 1'!$I964*VLOOKUP('Форма 1'!$G964,'Предельники 2022'!$B$4:$X$28,'Форма 1'!AF$7),2),"")</f>
        <v/>
      </c>
      <c r="L964" s="31" t="str">
        <f>IF(ISBLANK('Форма 1'!AG964),"",'Форма 1'!AG964)</f>
        <v/>
      </c>
      <c r="M964" s="32" t="str">
        <f>IF(ISBLANK('Форма 1'!AH964),"",'Форма 1'!AH964)</f>
        <v/>
      </c>
      <c r="N964" s="30">
        <f>IF(ISNUMBER('Форма 1'!AI964),ROUND('Форма 1'!$I964*VLOOKUP('Форма 1'!$G964,'Предельники 2022'!$B$4:$X$28,'Форма 1'!AI$7),2),"")</f>
        <v>3687241.06</v>
      </c>
      <c r="O964" s="30">
        <f>IF(ISNUMBER('Форма 1'!AJ964),ROUND('Форма 1'!$I964*VLOOKUP('Форма 1'!$G964,'Предельники 2022'!$B$4:$X$28,'Форма 1'!AJ$7),2),"")</f>
        <v>2248114.4700000002</v>
      </c>
      <c r="P964" s="30" t="str">
        <f>IF(ISNUMBER('Форма 1'!AK964),ROUND('Форма 1'!$I964*VLOOKUP('Форма 1'!$G964,'Предельники 2022'!$B$4:$X$28,'Форма 1'!AK$7),2),"")</f>
        <v/>
      </c>
      <c r="Q964" s="30" t="str">
        <f>IF(ISNUMBER('Форма 1'!AL964),ROUND('Форма 1'!$I964*VLOOKUP('Форма 1'!$G964,'Предельники 2022'!$B$4:$X$28,'Форма 1'!AL$7),2),"")</f>
        <v/>
      </c>
      <c r="R964" s="30">
        <f>IF(ISNUMBER('Форма 1'!AM964),ROUND('Форма 1'!$I964*VLOOKUP('Форма 1'!$G964,'Предельники 2022'!$B$4:$X$28,'Форма 1'!AM$7),2),"")</f>
        <v>500783.83</v>
      </c>
      <c r="S964" s="93" t="str">
        <f t="shared" si="173"/>
        <v/>
      </c>
      <c r="T964" s="129" t="str">
        <f>IF(ISNUMBER('Форма 1'!AN964),INDEX('Предельники 2022'!$C$4:$X$28,MATCH('Форма 1'!$G964,'Предельники 2022'!$B$4:$B$28,0),MATCH(T$5,'Предельники 2022'!$C$3:$X$3,0)),"")</f>
        <v/>
      </c>
      <c r="U964" s="129" t="str">
        <f>IF(ISNUMBER('Форма 1'!AO964),INDEX('Предельники 2022'!$C$4:$X$28,MATCH('Форма 1'!$G964,'Предельники 2022'!$B$4:$B$28,0),MATCH(U$5,'Предельники 2022'!$C$3:$X$3,0)),"")</f>
        <v/>
      </c>
      <c r="V964" s="129" t="str">
        <f>IF(ISNUMBER('Форма 1'!AP964),INDEX('Предельники 2022'!$C$4:$X$28,MATCH('Форма 1'!$G964,'Предельники 2022'!$B$4:$B$28,0),MATCH(V$5,'Предельники 2022'!$C$3:$X$3,0)),"")</f>
        <v/>
      </c>
      <c r="W964" s="129" t="str">
        <f>IF(ISNUMBER('Форма 1'!AQ964),INDEX('Предельники 2022'!$C$4:$X$28,MATCH('Форма 1'!$G964,'Предельники 2022'!$B$4:$B$28,0),MATCH(W$5,'Предельники 2022'!$C$3:$X$3,0)),"")</f>
        <v/>
      </c>
      <c r="X964" s="30" t="str">
        <f>IF(ISNUMBER('Форма 1'!AR964),ROUND('Форма 1'!$I964*VLOOKUP('Форма 1'!$G964,'Предельники 2022'!$B$4:$X$28,'Форма 1'!AR$7),2),"")</f>
        <v/>
      </c>
      <c r="Y964" s="30" t="str">
        <f>IF(ISNUMBER('Форма 1'!AS964),ROUND('Форма 1'!$I964*VLOOKUP('Форма 1'!$G964,'Предельники 2022'!$B$4:$X$28,'Форма 1'!AS$7),2),"")</f>
        <v/>
      </c>
      <c r="Z964" s="30" t="str">
        <f>IF(ISNUMBER('Форма 1'!AT964),ROUND('Форма 1'!$I964*VLOOKUP('Форма 1'!$G964,'Предельники 2022'!$B$4:$X$28,'Форма 1'!AT$7),2),"")</f>
        <v/>
      </c>
      <c r="AA964" s="32"/>
      <c r="AB964" s="128">
        <f>'Форма 1'!T964</f>
        <v>46387</v>
      </c>
      <c r="AC964" s="130" t="str">
        <f>'Форма 1'!U964</f>
        <v>РО</v>
      </c>
    </row>
    <row r="965" spans="1:29" x14ac:dyDescent="0.25">
      <c r="A965" s="28">
        <f t="shared" si="165"/>
        <v>12</v>
      </c>
      <c r="B965" s="74" t="str">
        <f>IF(ISBLANK('Форма 1'!B965),"",'Форма 1'!B965)</f>
        <v>Лысьвенский городской округ Пермского края</v>
      </c>
      <c r="C965" s="87" t="s">
        <v>1682</v>
      </c>
      <c r="D965" s="29">
        <f>IF(ISBLANK(C965),"Введите адрес",IF(C965='Форма 1'!C965,SUM(E965:K965,M965:S965,Форма2[[#This Row],[19]:[22]]),"Ошибка в адресе!"))</f>
        <v>11051710.1</v>
      </c>
      <c r="E965" s="30" t="str">
        <f>IF(ISNUMBER('Форма 1'!Z965),ROUND('Форма 1'!$I965*VLOOKUP('Форма 1'!$G965,'Предельники 2022'!$B$4:$X$28,'Форма 1'!Z$7),2),"")</f>
        <v/>
      </c>
      <c r="F965" s="30" t="str">
        <f>IF(ISNUMBER('Форма 1'!AA965),ROUND('Форма 1'!$I965*VLOOKUP('Форма 1'!$G965,'Предельники 2022'!$B$4:$X$28,'Форма 1'!AA$7),2),"")</f>
        <v/>
      </c>
      <c r="G965" s="30" t="str">
        <f>IF(ISNUMBER('Форма 1'!AB965),ROUND('Форма 1'!$I965*VLOOKUP('Форма 1'!$G965,'Предельники 2022'!$B$4:$X$28,'Форма 1'!AB$7),2),"")</f>
        <v/>
      </c>
      <c r="H965" s="30" t="str">
        <f>IF(ISNUMBER('Форма 1'!AC965),ROUND('Форма 1'!$I965*VLOOKUP('Форма 1'!$G965,'Предельники 2022'!$B$4:$X$28,'Форма 1'!AC$7),2),"")</f>
        <v/>
      </c>
      <c r="I965" s="30" t="str">
        <f>IF(ISNUMBER('Форма 1'!AD965),ROUND('Форма 1'!$I965*VLOOKUP('Форма 1'!$G965,'Предельники 2022'!$B$4:$X$28,'Форма 1'!AD$7),2),"")</f>
        <v/>
      </c>
      <c r="J965" s="30" t="str">
        <f>IF(ISNUMBER('Форма 1'!AE965),ROUND('Форма 1'!$I965*VLOOKUP('Форма 1'!$G965,'Предельники 2022'!$B$4:$X$28,'Форма 1'!AE$7),2),"")</f>
        <v/>
      </c>
      <c r="K965" s="30" t="str">
        <f>IF(ISNUMBER('Форма 1'!AF965),ROUND('Форма 1'!$I965*VLOOKUP('Форма 1'!$G965,'Предельники 2022'!$B$4:$X$28,'Форма 1'!AF$7),2),"")</f>
        <v/>
      </c>
      <c r="L965" s="31" t="str">
        <f>IF(ISBLANK('Форма 1'!AG965),"",'Форма 1'!AG965)</f>
        <v/>
      </c>
      <c r="M965" s="32" t="str">
        <f>IF(ISBLANK('Форма 1'!AH965),"",'Форма 1'!AH965)</f>
        <v/>
      </c>
      <c r="N965" s="30" t="str">
        <f>IF(ISNUMBER('Форма 1'!AI965),ROUND('Форма 1'!$I965*VLOOKUP('Форма 1'!$G965,'Предельники 2022'!$B$4:$X$28,'Форма 1'!AI$7),2),"")</f>
        <v/>
      </c>
      <c r="O965" s="30">
        <f>IF(ISNUMBER('Форма 1'!AJ965),ROUND('Форма 1'!$I965*VLOOKUP('Форма 1'!$G965,'Предельники 2022'!$B$4:$X$28,'Форма 1'!AJ$7),2),"")</f>
        <v>11051710.1</v>
      </c>
      <c r="P965" s="30" t="str">
        <f>IF(ISNUMBER('Форма 1'!AK965),ROUND('Форма 1'!$I965*VLOOKUP('Форма 1'!$G965,'Предельники 2022'!$B$4:$X$28,'Форма 1'!AK$7),2),"")</f>
        <v/>
      </c>
      <c r="Q965" s="30" t="str">
        <f>IF(ISNUMBER('Форма 1'!AL965),ROUND('Форма 1'!$I965*VLOOKUP('Форма 1'!$G965,'Предельники 2022'!$B$4:$X$28,'Форма 1'!AL$7),2),"")</f>
        <v/>
      </c>
      <c r="R965" s="30" t="str">
        <f>IF(ISNUMBER('Форма 1'!AM965),ROUND('Форма 1'!$I965*VLOOKUP('Форма 1'!$G965,'Предельники 2022'!$B$4:$X$28,'Форма 1'!AM$7),2),"")</f>
        <v/>
      </c>
      <c r="S965" s="93" t="str">
        <f t="shared" si="173"/>
        <v/>
      </c>
      <c r="T965" s="129" t="str">
        <f>IF(ISNUMBER('Форма 1'!AN965),INDEX('Предельники 2022'!$C$4:$X$28,MATCH('Форма 1'!$G965,'Предельники 2022'!$B$4:$B$28,0),MATCH(T$5,'Предельники 2022'!$C$3:$X$3,0)),"")</f>
        <v/>
      </c>
      <c r="U965" s="129" t="str">
        <f>IF(ISNUMBER('Форма 1'!AO965),INDEX('Предельники 2022'!$C$4:$X$28,MATCH('Форма 1'!$G965,'Предельники 2022'!$B$4:$B$28,0),MATCH(U$5,'Предельники 2022'!$C$3:$X$3,0)),"")</f>
        <v/>
      </c>
      <c r="V965" s="129" t="str">
        <f>IF(ISNUMBER('Форма 1'!AP965),INDEX('Предельники 2022'!$C$4:$X$28,MATCH('Форма 1'!$G965,'Предельники 2022'!$B$4:$B$28,0),MATCH(V$5,'Предельники 2022'!$C$3:$X$3,0)),"")</f>
        <v/>
      </c>
      <c r="W965" s="129" t="str">
        <f>IF(ISNUMBER('Форма 1'!AQ965),INDEX('Предельники 2022'!$C$4:$X$28,MATCH('Форма 1'!$G965,'Предельники 2022'!$B$4:$B$28,0),MATCH(W$5,'Предельники 2022'!$C$3:$X$3,0)),"")</f>
        <v/>
      </c>
      <c r="X965" s="30" t="str">
        <f>IF(ISNUMBER('Форма 1'!AR965),ROUND('Форма 1'!$I965*VLOOKUP('Форма 1'!$G965,'Предельники 2022'!$B$4:$X$28,'Форма 1'!AR$7),2),"")</f>
        <v/>
      </c>
      <c r="Y965" s="30" t="str">
        <f>IF(ISNUMBER('Форма 1'!AS965),ROUND('Форма 1'!$I965*VLOOKUP('Форма 1'!$G965,'Предельники 2022'!$B$4:$X$28,'Форма 1'!AS$7),2),"")</f>
        <v/>
      </c>
      <c r="Z965" s="30" t="str">
        <f>IF(ISNUMBER('Форма 1'!AT965),ROUND('Форма 1'!$I965*VLOOKUP('Форма 1'!$G965,'Предельники 2022'!$B$4:$X$28,'Форма 1'!AT$7),2),"")</f>
        <v/>
      </c>
      <c r="AA965" s="32"/>
      <c r="AB965" s="128">
        <f>'Форма 1'!T965</f>
        <v>46387</v>
      </c>
      <c r="AC965" s="130" t="str">
        <f>'Форма 1'!U965</f>
        <v>РО</v>
      </c>
    </row>
    <row r="966" spans="1:29" x14ac:dyDescent="0.25">
      <c r="A966" s="28">
        <f t="shared" si="165"/>
        <v>13</v>
      </c>
      <c r="B966" s="74" t="str">
        <f>IF(ISBLANK('Форма 1'!B966),"",'Форма 1'!B966)</f>
        <v>Лысьвенский городской округ Пермского края</v>
      </c>
      <c r="C966" s="87" t="s">
        <v>590</v>
      </c>
      <c r="D966" s="29">
        <f>IF(ISBLANK(C966),"Введите адрес",IF(C966='Форма 1'!C966,SUM(E966:K966,M966:S966,Форма2[[#This Row],[19]:[22]]),"Ошибка в адресе!"))</f>
        <v>17275276.25</v>
      </c>
      <c r="E966" s="30">
        <f>IF(ISNUMBER('Форма 1'!Z966),ROUND('Форма 1'!$I966*VLOOKUP('Форма 1'!$G966,'Предельники 2022'!$B$4:$X$28,'Форма 1'!Z$7),2),"")</f>
        <v>1128835.5</v>
      </c>
      <c r="F966" s="30">
        <f>IF(ISNUMBER('Форма 1'!AA966),ROUND('Форма 1'!$I966*VLOOKUP('Форма 1'!$G966,'Предельники 2022'!$B$4:$X$28,'Форма 1'!AA$7),2),"")</f>
        <v>12810183</v>
      </c>
      <c r="G966" s="30" t="str">
        <f>IF(ISNUMBER('Форма 1'!AB966),ROUND('Форма 1'!$I966*VLOOKUP('Форма 1'!$G966,'Предельники 2022'!$B$4:$X$28,'Форма 1'!AB$7),2),"")</f>
        <v/>
      </c>
      <c r="H966" s="30">
        <f>IF(ISNUMBER('Форма 1'!AC966),ROUND('Форма 1'!$I966*VLOOKUP('Форма 1'!$G966,'Предельники 2022'!$B$4:$X$28,'Форма 1'!AC$7),2),"")</f>
        <v>576160.25</v>
      </c>
      <c r="I966" s="30">
        <f>IF(ISNUMBER('Форма 1'!AD966),ROUND('Форма 1'!$I966*VLOOKUP('Форма 1'!$G966,'Предельники 2022'!$B$4:$X$28,'Форма 1'!AD$7),2),"")</f>
        <v>1776960.5</v>
      </c>
      <c r="J966" s="30">
        <f>IF(ISNUMBER('Форма 1'!AE966),ROUND('Форма 1'!$I966*VLOOKUP('Форма 1'!$G966,'Предельники 2022'!$B$4:$X$28,'Форма 1'!AE$7),2),"")</f>
        <v>983137</v>
      </c>
      <c r="K966" s="30" t="str">
        <f>IF(ISNUMBER('Форма 1'!AF966),ROUND('Форма 1'!$I966*VLOOKUP('Форма 1'!$G966,'Предельники 2022'!$B$4:$X$28,'Форма 1'!AF$7),2),"")</f>
        <v/>
      </c>
      <c r="L966" s="31" t="str">
        <f>IF(ISBLANK('Форма 1'!AG966),"",'Форма 1'!AG966)</f>
        <v/>
      </c>
      <c r="M966" s="32" t="str">
        <f>IF(ISBLANK('Форма 1'!AH966),"",'Форма 1'!AH966)</f>
        <v/>
      </c>
      <c r="N966" s="30" t="str">
        <f>IF(ISNUMBER('Форма 1'!AI966),ROUND('Форма 1'!$I966*VLOOKUP('Форма 1'!$G966,'Предельники 2022'!$B$4:$X$28,'Форма 1'!AI$7),2),"")</f>
        <v/>
      </c>
      <c r="O966" s="30" t="str">
        <f>IF(ISNUMBER('Форма 1'!AJ966),ROUND('Форма 1'!$I966*VLOOKUP('Форма 1'!$G966,'Предельники 2022'!$B$4:$X$28,'Форма 1'!AJ$7),2),"")</f>
        <v/>
      </c>
      <c r="P966" s="30" t="str">
        <f>IF(ISNUMBER('Форма 1'!AK966),ROUND('Форма 1'!$I966*VLOOKUP('Форма 1'!$G966,'Предельники 2022'!$B$4:$X$28,'Форма 1'!AK$7),2),"")</f>
        <v/>
      </c>
      <c r="Q966" s="30" t="str">
        <f>IF(ISNUMBER('Форма 1'!AL966),ROUND('Форма 1'!$I966*VLOOKUP('Форма 1'!$G966,'Предельники 2022'!$B$4:$X$28,'Форма 1'!AL$7),2),"")</f>
        <v/>
      </c>
      <c r="R966" s="30" t="str">
        <f>IF(ISNUMBER('Форма 1'!AM966),ROUND('Форма 1'!$I966*VLOOKUP('Форма 1'!$G966,'Предельники 2022'!$B$4:$X$28,'Форма 1'!AM$7),2),"")</f>
        <v/>
      </c>
      <c r="S966" s="93" t="str">
        <f t="shared" si="173"/>
        <v/>
      </c>
      <c r="T966" s="129" t="str">
        <f>IF(ISNUMBER('Форма 1'!AN966),INDEX('Предельники 2022'!$C$4:$X$28,MATCH('Форма 1'!$G966,'Предельники 2022'!$B$4:$B$28,0),MATCH(T$5,'Предельники 2022'!$C$3:$X$3,0)),"")</f>
        <v/>
      </c>
      <c r="U966" s="129" t="str">
        <f>IF(ISNUMBER('Форма 1'!AO966),INDEX('Предельники 2022'!$C$4:$X$28,MATCH('Форма 1'!$G966,'Предельники 2022'!$B$4:$B$28,0),MATCH(U$5,'Предельники 2022'!$C$3:$X$3,0)),"")</f>
        <v/>
      </c>
      <c r="V966" s="129" t="str">
        <f>IF(ISNUMBER('Форма 1'!AP966),INDEX('Предельники 2022'!$C$4:$X$28,MATCH('Форма 1'!$G966,'Предельники 2022'!$B$4:$B$28,0),MATCH(V$5,'Предельники 2022'!$C$3:$X$3,0)),"")</f>
        <v/>
      </c>
      <c r="W966" s="129" t="str">
        <f>IF(ISNUMBER('Форма 1'!AQ966),INDEX('Предельники 2022'!$C$4:$X$28,MATCH('Форма 1'!$G966,'Предельники 2022'!$B$4:$B$28,0),MATCH(W$5,'Предельники 2022'!$C$3:$X$3,0)),"")</f>
        <v/>
      </c>
      <c r="X966" s="30" t="str">
        <f>IF(ISNUMBER('Форма 1'!AR966),ROUND('Форма 1'!$I966*VLOOKUP('Форма 1'!$G966,'Предельники 2022'!$B$4:$X$28,'Форма 1'!AR$7),2),"")</f>
        <v/>
      </c>
      <c r="Y966" s="30" t="str">
        <f>IF(ISNUMBER('Форма 1'!AS966),ROUND('Форма 1'!$I966*VLOOKUP('Форма 1'!$G966,'Предельники 2022'!$B$4:$X$28,'Форма 1'!AS$7),2),"")</f>
        <v/>
      </c>
      <c r="Z966" s="30" t="str">
        <f>IF(ISNUMBER('Форма 1'!AT966),ROUND('Форма 1'!$I966*VLOOKUP('Форма 1'!$G966,'Предельники 2022'!$B$4:$X$28,'Форма 1'!AT$7),2),"")</f>
        <v/>
      </c>
      <c r="AA966" s="32"/>
      <c r="AB966" s="128">
        <f>'Форма 1'!T966</f>
        <v>46387</v>
      </c>
      <c r="AC966" s="130" t="str">
        <f>'Форма 1'!U966</f>
        <v>СС</v>
      </c>
    </row>
    <row r="967" spans="1:29" x14ac:dyDescent="0.25">
      <c r="A967" s="28">
        <f t="shared" si="165"/>
        <v>14</v>
      </c>
      <c r="B967" s="74" t="str">
        <f>IF(ISBLANK('Форма 1'!B967),"",'Форма 1'!B967)</f>
        <v>Лысьвенский городской округ Пермского края</v>
      </c>
      <c r="C967" s="87" t="s">
        <v>546</v>
      </c>
      <c r="D967" s="29">
        <f>IF(ISBLANK(C967),"Введите адрес",IF(C967='Форма 1'!C967,SUM(E967:K967,M967:S967,Форма2[[#This Row],[19]:[22]]),"Ошибка в адресе!"))</f>
        <v>6693822.1399999997</v>
      </c>
      <c r="E967" s="30" t="str">
        <f>IF(ISNUMBER('Форма 1'!Z967),ROUND('Форма 1'!$I967*VLOOKUP('Форма 1'!$G967,'Предельники 2022'!$B$4:$X$28,'Форма 1'!Z$7),2),"")</f>
        <v/>
      </c>
      <c r="F967" s="30">
        <f>IF(ISNUMBER('Форма 1'!AA967),ROUND('Форма 1'!$I967*VLOOKUP('Форма 1'!$G967,'Предельники 2022'!$B$4:$X$28,'Форма 1'!AA$7),2),"")</f>
        <v>5967445.25</v>
      </c>
      <c r="G967" s="30" t="str">
        <f>IF(ISNUMBER('Форма 1'!AB967),ROUND('Форма 1'!$I967*VLOOKUP('Форма 1'!$G967,'Предельники 2022'!$B$4:$X$28,'Форма 1'!AB$7),2),"")</f>
        <v/>
      </c>
      <c r="H967" s="30">
        <f>IF(ISNUMBER('Форма 1'!AC967),ROUND('Форма 1'!$I967*VLOOKUP('Форма 1'!$G967,'Предельники 2022'!$B$4:$X$28,'Форма 1'!AC$7),2),"")</f>
        <v>268396.21999999997</v>
      </c>
      <c r="I967" s="30" t="str">
        <f>IF(ISNUMBER('Форма 1'!AD967),ROUND('Форма 1'!$I967*VLOOKUP('Форма 1'!$G967,'Предельники 2022'!$B$4:$X$28,'Форма 1'!AD$7),2),"")</f>
        <v/>
      </c>
      <c r="J967" s="30">
        <f>IF(ISNUMBER('Форма 1'!AE967),ROUND('Форма 1'!$I967*VLOOKUP('Форма 1'!$G967,'Предельники 2022'!$B$4:$X$28,'Форма 1'!AE$7),2),"")</f>
        <v>457980.67</v>
      </c>
      <c r="K967" s="30" t="str">
        <f>IF(ISNUMBER('Форма 1'!AF967),ROUND('Форма 1'!$I967*VLOOKUP('Форма 1'!$G967,'Предельники 2022'!$B$4:$X$28,'Форма 1'!AF$7),2),"")</f>
        <v/>
      </c>
      <c r="L967" s="31" t="str">
        <f>IF(ISBLANK('Форма 1'!AG967),"",'Форма 1'!AG967)</f>
        <v/>
      </c>
      <c r="M967" s="32" t="str">
        <f>IF(ISBLANK('Форма 1'!AH967),"",'Форма 1'!AH967)</f>
        <v/>
      </c>
      <c r="N967" s="30" t="str">
        <f>IF(ISNUMBER('Форма 1'!AI967),ROUND('Форма 1'!$I967*VLOOKUP('Форма 1'!$G967,'Предельники 2022'!$B$4:$X$28,'Форма 1'!AI$7),2),"")</f>
        <v/>
      </c>
      <c r="O967" s="30" t="str">
        <f>IF(ISNUMBER('Форма 1'!AJ967),ROUND('Форма 1'!$I967*VLOOKUP('Форма 1'!$G967,'Предельники 2022'!$B$4:$X$28,'Форма 1'!AJ$7),2),"")</f>
        <v/>
      </c>
      <c r="P967" s="30" t="str">
        <f>IF(ISNUMBER('Форма 1'!AK967),ROUND('Форма 1'!$I967*VLOOKUP('Форма 1'!$G967,'Предельники 2022'!$B$4:$X$28,'Форма 1'!AK$7),2),"")</f>
        <v/>
      </c>
      <c r="Q967" s="30" t="str">
        <f>IF(ISNUMBER('Форма 1'!AL967),ROUND('Форма 1'!$I967*VLOOKUP('Форма 1'!$G967,'Предельники 2022'!$B$4:$X$28,'Форма 1'!AL$7),2),"")</f>
        <v/>
      </c>
      <c r="R967" s="30" t="str">
        <f>IF(ISNUMBER('Форма 1'!AM967),ROUND('Форма 1'!$I967*VLOOKUP('Форма 1'!$G967,'Предельники 2022'!$B$4:$X$28,'Форма 1'!AM$7),2),"")</f>
        <v/>
      </c>
      <c r="S967" s="93" t="str">
        <f t="shared" si="173"/>
        <v/>
      </c>
      <c r="T967" s="129" t="str">
        <f>IF(ISNUMBER('Форма 1'!AN967),INDEX('Предельники 2022'!$C$4:$X$28,MATCH('Форма 1'!$G967,'Предельники 2022'!$B$4:$B$28,0),MATCH(T$5,'Предельники 2022'!$C$3:$X$3,0)),"")</f>
        <v/>
      </c>
      <c r="U967" s="129" t="str">
        <f>IF(ISNUMBER('Форма 1'!AO967),INDEX('Предельники 2022'!$C$4:$X$28,MATCH('Форма 1'!$G967,'Предельники 2022'!$B$4:$B$28,0),MATCH(U$5,'Предельники 2022'!$C$3:$X$3,0)),"")</f>
        <v/>
      </c>
      <c r="V967" s="129" t="str">
        <f>IF(ISNUMBER('Форма 1'!AP967),INDEX('Предельники 2022'!$C$4:$X$28,MATCH('Форма 1'!$G967,'Предельники 2022'!$B$4:$B$28,0),MATCH(V$5,'Предельники 2022'!$C$3:$X$3,0)),"")</f>
        <v/>
      </c>
      <c r="W967" s="129" t="str">
        <f>IF(ISNUMBER('Форма 1'!AQ967),INDEX('Предельники 2022'!$C$4:$X$28,MATCH('Форма 1'!$G967,'Предельники 2022'!$B$4:$B$28,0),MATCH(W$5,'Предельники 2022'!$C$3:$X$3,0)),"")</f>
        <v/>
      </c>
      <c r="X967" s="30" t="str">
        <f>IF(ISNUMBER('Форма 1'!AR967),ROUND('Форма 1'!$I967*VLOOKUP('Форма 1'!$G967,'Предельники 2022'!$B$4:$X$28,'Форма 1'!AR$7),2),"")</f>
        <v/>
      </c>
      <c r="Y967" s="30" t="str">
        <f>IF(ISNUMBER('Форма 1'!AS967),ROUND('Форма 1'!$I967*VLOOKUP('Форма 1'!$G967,'Предельники 2022'!$B$4:$X$28,'Форма 1'!AS$7),2),"")</f>
        <v/>
      </c>
      <c r="Z967" s="30" t="str">
        <f>IF(ISNUMBER('Форма 1'!AT967),ROUND('Форма 1'!$I967*VLOOKUP('Форма 1'!$G967,'Предельники 2022'!$B$4:$X$28,'Форма 1'!AT$7),2),"")</f>
        <v/>
      </c>
      <c r="AA967" s="32"/>
      <c r="AB967" s="128">
        <f>'Форма 1'!T967</f>
        <v>46387</v>
      </c>
      <c r="AC967" s="130" t="str">
        <f>'Форма 1'!U967</f>
        <v>РО</v>
      </c>
    </row>
    <row r="968" spans="1:29" x14ac:dyDescent="0.25">
      <c r="A968" s="28">
        <f t="shared" si="165"/>
        <v>15</v>
      </c>
      <c r="B968" s="74" t="str">
        <f>IF(ISBLANK('Форма 1'!B968),"",'Форма 1'!B968)</f>
        <v>Лысьвенский городской округ Пермского края</v>
      </c>
      <c r="C968" s="87" t="s">
        <v>591</v>
      </c>
      <c r="D968" s="29">
        <f>IF(ISBLANK(C968),"Введите адрес",IF(C968='Форма 1'!C968,SUM(E968:K968,M968:S968,Форма2[[#This Row],[19]:[22]]),"Ошибка в адресе!"))</f>
        <v>2337621.4700000002</v>
      </c>
      <c r="E968" s="30">
        <f>IF(ISNUMBER('Форма 1'!Z968),ROUND('Форма 1'!$I968*VLOOKUP('Форма 1'!$G968,'Предельники 2022'!$B$4:$X$28,'Форма 1'!Z$7),2),"")</f>
        <v>2337621.4700000002</v>
      </c>
      <c r="F968" s="30" t="str">
        <f>IF(ISNUMBER('Форма 1'!AA968),ROUND('Форма 1'!$I968*VLOOKUP('Форма 1'!$G968,'Предельники 2022'!$B$4:$X$28,'Форма 1'!AA$7),2),"")</f>
        <v/>
      </c>
      <c r="G968" s="30" t="str">
        <f>IF(ISNUMBER('Форма 1'!AB968),ROUND('Форма 1'!$I968*VLOOKUP('Форма 1'!$G968,'Предельники 2022'!$B$4:$X$28,'Форма 1'!AB$7),2),"")</f>
        <v/>
      </c>
      <c r="H968" s="30" t="str">
        <f>IF(ISNUMBER('Форма 1'!AC968),ROUND('Форма 1'!$I968*VLOOKUP('Форма 1'!$G968,'Предельники 2022'!$B$4:$X$28,'Форма 1'!AC$7),2),"")</f>
        <v/>
      </c>
      <c r="I968" s="30" t="str">
        <f>IF(ISNUMBER('Форма 1'!AD968),ROUND('Форма 1'!$I968*VLOOKUP('Форма 1'!$G968,'Предельники 2022'!$B$4:$X$28,'Форма 1'!AD$7),2),"")</f>
        <v/>
      </c>
      <c r="J968" s="30" t="str">
        <f>IF(ISNUMBER('Форма 1'!AE968),ROUND('Форма 1'!$I968*VLOOKUP('Форма 1'!$G968,'Предельники 2022'!$B$4:$X$28,'Форма 1'!AE$7),2),"")</f>
        <v/>
      </c>
      <c r="K968" s="30" t="str">
        <f>IF(ISNUMBER('Форма 1'!AF968),ROUND('Форма 1'!$I968*VLOOKUP('Форма 1'!$G968,'Предельники 2022'!$B$4:$X$28,'Форма 1'!AF$7),2),"")</f>
        <v/>
      </c>
      <c r="L968" s="31" t="str">
        <f>IF(ISBLANK('Форма 1'!AG968),"",'Форма 1'!AG968)</f>
        <v/>
      </c>
      <c r="M968" s="32" t="str">
        <f>IF(ISBLANK('Форма 1'!AH968),"",'Форма 1'!AH968)</f>
        <v/>
      </c>
      <c r="N968" s="30" t="str">
        <f>IF(ISNUMBER('Форма 1'!AI968),ROUND('Форма 1'!$I968*VLOOKUP('Форма 1'!$G968,'Предельники 2022'!$B$4:$X$28,'Форма 1'!AI$7),2),"")</f>
        <v/>
      </c>
      <c r="O968" s="30" t="str">
        <f>IF(ISNUMBER('Форма 1'!AJ968),ROUND('Форма 1'!$I968*VLOOKUP('Форма 1'!$G968,'Предельники 2022'!$B$4:$X$28,'Форма 1'!AJ$7),2),"")</f>
        <v/>
      </c>
      <c r="P968" s="30" t="str">
        <f>IF(ISNUMBER('Форма 1'!AK968),ROUND('Форма 1'!$I968*VLOOKUP('Форма 1'!$G968,'Предельники 2022'!$B$4:$X$28,'Форма 1'!AK$7),2),"")</f>
        <v/>
      </c>
      <c r="Q968" s="30" t="str">
        <f>IF(ISNUMBER('Форма 1'!AL968),ROUND('Форма 1'!$I968*VLOOKUP('Форма 1'!$G968,'Предельники 2022'!$B$4:$X$28,'Форма 1'!AL$7),2),"")</f>
        <v/>
      </c>
      <c r="R968" s="30" t="str">
        <f>IF(ISNUMBER('Форма 1'!AM968),ROUND('Форма 1'!$I968*VLOOKUP('Форма 1'!$G968,'Предельники 2022'!$B$4:$X$28,'Форма 1'!AM$7),2),"")</f>
        <v/>
      </c>
      <c r="S968" s="93" t="str">
        <f t="shared" si="173"/>
        <v/>
      </c>
      <c r="T968" s="129" t="str">
        <f>IF(ISNUMBER('Форма 1'!AN968),INDEX('Предельники 2022'!$C$4:$X$28,MATCH('Форма 1'!$G968,'Предельники 2022'!$B$4:$B$28,0),MATCH(T$5,'Предельники 2022'!$C$3:$X$3,0)),"")</f>
        <v/>
      </c>
      <c r="U968" s="129" t="str">
        <f>IF(ISNUMBER('Форма 1'!AO968),INDEX('Предельники 2022'!$C$4:$X$28,MATCH('Форма 1'!$G968,'Предельники 2022'!$B$4:$B$28,0),MATCH(U$5,'Предельники 2022'!$C$3:$X$3,0)),"")</f>
        <v/>
      </c>
      <c r="V968" s="129" t="str">
        <f>IF(ISNUMBER('Форма 1'!AP968),INDEX('Предельники 2022'!$C$4:$X$28,MATCH('Форма 1'!$G968,'Предельники 2022'!$B$4:$B$28,0),MATCH(V$5,'Предельники 2022'!$C$3:$X$3,0)),"")</f>
        <v/>
      </c>
      <c r="W968" s="129" t="str">
        <f>IF(ISNUMBER('Форма 1'!AQ968),INDEX('Предельники 2022'!$C$4:$X$28,MATCH('Форма 1'!$G968,'Предельники 2022'!$B$4:$B$28,0),MATCH(W$5,'Предельники 2022'!$C$3:$X$3,0)),"")</f>
        <v/>
      </c>
      <c r="X968" s="30" t="str">
        <f>IF(ISNUMBER('Форма 1'!AR968),ROUND('Форма 1'!$I968*VLOOKUP('Форма 1'!$G968,'Предельники 2022'!$B$4:$X$28,'Форма 1'!AR$7),2),"")</f>
        <v/>
      </c>
      <c r="Y968" s="30" t="str">
        <f>IF(ISNUMBER('Форма 1'!AS968),ROUND('Форма 1'!$I968*VLOOKUP('Форма 1'!$G968,'Предельники 2022'!$B$4:$X$28,'Форма 1'!AS$7),2),"")</f>
        <v/>
      </c>
      <c r="Z968" s="30" t="str">
        <f>IF(ISNUMBER('Форма 1'!AT968),ROUND('Форма 1'!$I968*VLOOKUP('Форма 1'!$G968,'Предельники 2022'!$B$4:$X$28,'Форма 1'!AT$7),2),"")</f>
        <v/>
      </c>
      <c r="AA968" s="32"/>
      <c r="AB968" s="128">
        <f>'Форма 1'!T968</f>
        <v>46387</v>
      </c>
      <c r="AC968" s="130" t="str">
        <f>'Форма 1'!U968</f>
        <v>РО</v>
      </c>
    </row>
    <row r="969" spans="1:29" x14ac:dyDescent="0.25">
      <c r="A969" s="28">
        <f t="shared" si="165"/>
        <v>16</v>
      </c>
      <c r="B969" s="74" t="str">
        <f>IF(ISBLANK('Форма 1'!B969),"",'Форма 1'!B969)</f>
        <v>Лысьвенский городской округ Пермского края</v>
      </c>
      <c r="C969" s="87" t="s">
        <v>592</v>
      </c>
      <c r="D969" s="29">
        <f>IF(ISBLANK(C969),"Введите адрес",IF(C969='Форма 1'!C969,SUM(E969:K969,M969:S969,Форма2[[#This Row],[19]:[22]]),"Ошибка в адресе!"))</f>
        <v>38749905.549999997</v>
      </c>
      <c r="E969" s="30">
        <f>IF(ISNUMBER('Форма 1'!Z969),ROUND('Форма 1'!$I969*VLOOKUP('Форма 1'!$G969,'Предельники 2022'!$B$4:$X$28,'Форма 1'!Z$7),2),"")</f>
        <v>1024020.35</v>
      </c>
      <c r="F969" s="30">
        <f>IF(ISNUMBER('Форма 1'!AA969),ROUND('Форма 1'!$I969*VLOOKUP('Форма 1'!$G969,'Предельники 2022'!$B$4:$X$28,'Форма 1'!AA$7),2),"")</f>
        <v>11620726.01</v>
      </c>
      <c r="G969" s="30" t="str">
        <f>IF(ISNUMBER('Форма 1'!AB969),ROUND('Форма 1'!$I969*VLOOKUP('Форма 1'!$G969,'Предельники 2022'!$B$4:$X$28,'Форма 1'!AB$7),2),"")</f>
        <v/>
      </c>
      <c r="H969" s="30">
        <f>IF(ISNUMBER('Форма 1'!AC969),ROUND('Форма 1'!$I969*VLOOKUP('Форма 1'!$G969,'Предельники 2022'!$B$4:$X$28,'Форма 1'!AC$7),2),"")</f>
        <v>522662.35</v>
      </c>
      <c r="I969" s="30">
        <f>IF(ISNUMBER('Форма 1'!AD969),ROUND('Форма 1'!$I969*VLOOKUP('Форма 1'!$G969,'Предельники 2022'!$B$4:$X$28,'Форма 1'!AD$7),2),"")</f>
        <v>1611965.35</v>
      </c>
      <c r="J969" s="30">
        <f>IF(ISNUMBER('Форма 1'!AE969),ROUND('Форма 1'!$I969*VLOOKUP('Форма 1'!$G969,'Предельники 2022'!$B$4:$X$28,'Форма 1'!AE$7),2),"")</f>
        <v>891850.31</v>
      </c>
      <c r="K969" s="30" t="str">
        <f>IF(ISNUMBER('Форма 1'!AF969),ROUND('Форма 1'!$I969*VLOOKUP('Форма 1'!$G969,'Предельники 2022'!$B$4:$X$28,'Форма 1'!AF$7),2),"")</f>
        <v/>
      </c>
      <c r="L969" s="31" t="str">
        <f>IF(ISBLANK('Форма 1'!AG969),"",'Форма 1'!AG969)</f>
        <v/>
      </c>
      <c r="M969" s="32" t="str">
        <f>IF(ISBLANK('Форма 1'!AH969),"",'Форма 1'!AH969)</f>
        <v/>
      </c>
      <c r="N969" s="30">
        <f>IF(ISNUMBER('Форма 1'!AI969),ROUND('Форма 1'!$I969*VLOOKUP('Форма 1'!$G969,'Предельники 2022'!$B$4:$X$28,'Форма 1'!AI$7),2),"")</f>
        <v>13221693.33</v>
      </c>
      <c r="O969" s="30">
        <f>IF(ISNUMBER('Форма 1'!AJ969),ROUND('Форма 1'!$I969*VLOOKUP('Форма 1'!$G969,'Предельники 2022'!$B$4:$X$28,'Форма 1'!AJ$7),2),"")</f>
        <v>8061279.3099999996</v>
      </c>
      <c r="P969" s="30" t="str">
        <f>IF(ISNUMBER('Форма 1'!AK969),ROUND('Форма 1'!$I969*VLOOKUP('Форма 1'!$G969,'Предельники 2022'!$B$4:$X$28,'Форма 1'!AK$7),2),"")</f>
        <v/>
      </c>
      <c r="Q969" s="30" t="str">
        <f>IF(ISNUMBER('Форма 1'!AL969),ROUND('Форма 1'!$I969*VLOOKUP('Форма 1'!$G969,'Предельники 2022'!$B$4:$X$28,'Форма 1'!AL$7),2),"")</f>
        <v/>
      </c>
      <c r="R969" s="30">
        <f>IF(ISNUMBER('Форма 1'!AM969),ROUND('Форма 1'!$I969*VLOOKUP('Форма 1'!$G969,'Предельники 2022'!$B$4:$X$28,'Форма 1'!AM$7),2),"")</f>
        <v>1795708.54</v>
      </c>
      <c r="S969" s="93" t="str">
        <f t="shared" si="173"/>
        <v/>
      </c>
      <c r="T969" s="129" t="str">
        <f>IF(ISNUMBER('Форма 1'!AN969),INDEX('Предельники 2022'!$C$4:$X$28,MATCH('Форма 1'!$G969,'Предельники 2022'!$B$4:$B$28,0),MATCH(T$5,'Предельники 2022'!$C$3:$X$3,0)),"")</f>
        <v/>
      </c>
      <c r="U969" s="129" t="str">
        <f>IF(ISNUMBER('Форма 1'!AO969),INDEX('Предельники 2022'!$C$4:$X$28,MATCH('Форма 1'!$G969,'Предельники 2022'!$B$4:$B$28,0),MATCH(U$5,'Предельники 2022'!$C$3:$X$3,0)),"")</f>
        <v/>
      </c>
      <c r="V969" s="129" t="str">
        <f>IF(ISNUMBER('Форма 1'!AP969),INDEX('Предельники 2022'!$C$4:$X$28,MATCH('Форма 1'!$G969,'Предельники 2022'!$B$4:$B$28,0),MATCH(V$5,'Предельники 2022'!$C$3:$X$3,0)),"")</f>
        <v/>
      </c>
      <c r="W969" s="129" t="str">
        <f>IF(ISNUMBER('Форма 1'!AQ969),INDEX('Предельники 2022'!$C$4:$X$28,MATCH('Форма 1'!$G969,'Предельники 2022'!$B$4:$B$28,0),MATCH(W$5,'Предельники 2022'!$C$3:$X$3,0)),"")</f>
        <v/>
      </c>
      <c r="X969" s="30" t="str">
        <f>IF(ISNUMBER('Форма 1'!AR969),ROUND('Форма 1'!$I969*VLOOKUP('Форма 1'!$G969,'Предельники 2022'!$B$4:$X$28,'Форма 1'!AR$7),2),"")</f>
        <v/>
      </c>
      <c r="Y969" s="30" t="str">
        <f>IF(ISNUMBER('Форма 1'!AS969),ROUND('Форма 1'!$I969*VLOOKUP('Форма 1'!$G969,'Предельники 2022'!$B$4:$X$28,'Форма 1'!AS$7),2),"")</f>
        <v/>
      </c>
      <c r="Z969" s="30" t="str">
        <f>IF(ISNUMBER('Форма 1'!AT969),ROUND('Форма 1'!$I969*VLOOKUP('Форма 1'!$G969,'Предельники 2022'!$B$4:$X$28,'Форма 1'!AT$7),2),"")</f>
        <v/>
      </c>
      <c r="AA969" s="32"/>
      <c r="AB969" s="128">
        <f>'Форма 1'!T969</f>
        <v>46387</v>
      </c>
      <c r="AC969" s="130" t="str">
        <f>'Форма 1'!U969</f>
        <v>РО</v>
      </c>
    </row>
    <row r="970" spans="1:29" x14ac:dyDescent="0.25">
      <c r="A970" s="28">
        <f t="shared" si="165"/>
        <v>17</v>
      </c>
      <c r="B970" s="74" t="str">
        <f>IF(ISBLANK('Форма 1'!B970),"",'Форма 1'!B970)</f>
        <v>Лысьвенский городской округ Пермского края</v>
      </c>
      <c r="C970" s="87" t="s">
        <v>593</v>
      </c>
      <c r="D970" s="29">
        <f>IF(ISBLANK(C970),"Введите адрес",IF(C970='Форма 1'!C970,SUM(E970:K970,M970:S970,Форма2[[#This Row],[19]:[22]]),"Ошибка в адресе!"))</f>
        <v>10024714.619999999</v>
      </c>
      <c r="E970" s="30">
        <f>IF(ISNUMBER('Форма 1'!Z970),ROUND('Форма 1'!$I970*VLOOKUP('Форма 1'!$G970,'Предельники 2022'!$B$4:$X$28,'Форма 1'!Z$7),2),"")</f>
        <v>334505.42</v>
      </c>
      <c r="F970" s="30">
        <f>IF(ISNUMBER('Форма 1'!AA970),ROUND('Форма 1'!$I970*VLOOKUP('Форма 1'!$G970,'Предельники 2022'!$B$4:$X$28,'Форма 1'!AA$7),2),"")</f>
        <v>3796014.23</v>
      </c>
      <c r="G970" s="30" t="str">
        <f>IF(ISNUMBER('Форма 1'!AB970),ROUND('Форма 1'!$I970*VLOOKUP('Форма 1'!$G970,'Предельники 2022'!$B$4:$X$28,'Форма 1'!AB$7),2),"")</f>
        <v/>
      </c>
      <c r="H970" s="30">
        <f>IF(ISNUMBER('Форма 1'!AC970),ROUND('Форма 1'!$I970*VLOOKUP('Форма 1'!$G970,'Предельники 2022'!$B$4:$X$28,'Форма 1'!AC$7),2),"")</f>
        <v>170732.34</v>
      </c>
      <c r="I970" s="30">
        <f>IF(ISNUMBER('Форма 1'!AD970),ROUND('Форма 1'!$I970*VLOOKUP('Форма 1'!$G970,'Предельники 2022'!$B$4:$X$28,'Форма 1'!AD$7),2),"")</f>
        <v>526562.92000000004</v>
      </c>
      <c r="J970" s="30">
        <f>IF(ISNUMBER('Форма 1'!AE970),ROUND('Форма 1'!$I970*VLOOKUP('Форма 1'!$G970,'Предельники 2022'!$B$4:$X$28,'Форма 1'!AE$7),2),"")</f>
        <v>291330.89</v>
      </c>
      <c r="K970" s="30" t="str">
        <f>IF(ISNUMBER('Форма 1'!AF970),ROUND('Форма 1'!$I970*VLOOKUP('Форма 1'!$G970,'Предельники 2022'!$B$4:$X$28,'Форма 1'!AF$7),2),"")</f>
        <v/>
      </c>
      <c r="L970" s="31" t="str">
        <f>IF(ISBLANK('Форма 1'!AG970),"",'Форма 1'!AG970)</f>
        <v/>
      </c>
      <c r="M970" s="32" t="str">
        <f>IF(ISBLANK('Форма 1'!AH970),"",'Форма 1'!AH970)</f>
        <v/>
      </c>
      <c r="N970" s="30">
        <f>IF(ISNUMBER('Форма 1'!AI970),ROUND('Форма 1'!$I970*VLOOKUP('Форма 1'!$G970,'Предельники 2022'!$B$4:$X$28,'Форма 1'!AI$7),2),"")</f>
        <v>4318984.54</v>
      </c>
      <c r="O970" s="30" t="str">
        <f>IF(ISNUMBER('Форма 1'!AJ970),ROUND('Форма 1'!$I970*VLOOKUP('Форма 1'!$G970,'Предельники 2022'!$B$4:$X$28,'Форма 1'!AJ$7),2),"")</f>
        <v/>
      </c>
      <c r="P970" s="30" t="str">
        <f>IF(ISNUMBER('Форма 1'!AK970),ROUND('Форма 1'!$I970*VLOOKUP('Форма 1'!$G970,'Предельники 2022'!$B$4:$X$28,'Форма 1'!AK$7),2),"")</f>
        <v/>
      </c>
      <c r="Q970" s="30" t="str">
        <f>IF(ISNUMBER('Форма 1'!AL970),ROUND('Форма 1'!$I970*VLOOKUP('Форма 1'!$G970,'Предельники 2022'!$B$4:$X$28,'Форма 1'!AL$7),2),"")</f>
        <v/>
      </c>
      <c r="R970" s="30">
        <f>IF(ISNUMBER('Форма 1'!AM970),ROUND('Форма 1'!$I970*VLOOKUP('Форма 1'!$G970,'Предельники 2022'!$B$4:$X$28,'Форма 1'!AM$7),2),"")</f>
        <v>586584.28</v>
      </c>
      <c r="S970" s="93" t="str">
        <f t="shared" si="173"/>
        <v/>
      </c>
      <c r="T970" s="129" t="str">
        <f>IF(ISNUMBER('Форма 1'!AN970),INDEX('Предельники 2022'!$C$4:$X$28,MATCH('Форма 1'!$G970,'Предельники 2022'!$B$4:$B$28,0),MATCH(T$5,'Предельники 2022'!$C$3:$X$3,0)),"")</f>
        <v/>
      </c>
      <c r="U970" s="129" t="str">
        <f>IF(ISNUMBER('Форма 1'!AO970),INDEX('Предельники 2022'!$C$4:$X$28,MATCH('Форма 1'!$G970,'Предельники 2022'!$B$4:$B$28,0),MATCH(U$5,'Предельники 2022'!$C$3:$X$3,0)),"")</f>
        <v/>
      </c>
      <c r="V970" s="129" t="str">
        <f>IF(ISNUMBER('Форма 1'!AP970),INDEX('Предельники 2022'!$C$4:$X$28,MATCH('Форма 1'!$G970,'Предельники 2022'!$B$4:$B$28,0),MATCH(V$5,'Предельники 2022'!$C$3:$X$3,0)),"")</f>
        <v/>
      </c>
      <c r="W970" s="129" t="str">
        <f>IF(ISNUMBER('Форма 1'!AQ970),INDEX('Предельники 2022'!$C$4:$X$28,MATCH('Форма 1'!$G970,'Предельники 2022'!$B$4:$B$28,0),MATCH(W$5,'Предельники 2022'!$C$3:$X$3,0)),"")</f>
        <v/>
      </c>
      <c r="X970" s="30" t="str">
        <f>IF(ISNUMBER('Форма 1'!AR970),ROUND('Форма 1'!$I970*VLOOKUP('Форма 1'!$G970,'Предельники 2022'!$B$4:$X$28,'Форма 1'!AR$7),2),"")</f>
        <v/>
      </c>
      <c r="Y970" s="30" t="str">
        <f>IF(ISNUMBER('Форма 1'!AS970),ROUND('Форма 1'!$I970*VLOOKUP('Форма 1'!$G970,'Предельники 2022'!$B$4:$X$28,'Форма 1'!AS$7),2),"")</f>
        <v/>
      </c>
      <c r="Z970" s="30" t="str">
        <f>IF(ISNUMBER('Форма 1'!AT970),ROUND('Форма 1'!$I970*VLOOKUP('Форма 1'!$G970,'Предельники 2022'!$B$4:$X$28,'Форма 1'!AT$7),2),"")</f>
        <v/>
      </c>
      <c r="AA970" s="32"/>
      <c r="AB970" s="128">
        <f>'Форма 1'!T970</f>
        <v>46387</v>
      </c>
      <c r="AC970" s="130" t="str">
        <f>'Форма 1'!U970</f>
        <v>РО</v>
      </c>
    </row>
    <row r="971" spans="1:29" x14ac:dyDescent="0.25">
      <c r="A971" s="28">
        <f t="shared" si="165"/>
        <v>18</v>
      </c>
      <c r="B971" s="74" t="str">
        <f>IF(ISBLANK('Форма 1'!B971),"",'Форма 1'!B971)</f>
        <v>Лысьвенский городской округ Пермского края</v>
      </c>
      <c r="C971" s="87" t="s">
        <v>25</v>
      </c>
      <c r="D971" s="29">
        <f>IF(ISBLANK(C971),"Введите адрес",IF(C971='Форма 1'!C971,SUM(E971:K971,M971:S971,Форма2[[#This Row],[19]:[22]]),"Ошибка в адресе!"))</f>
        <v>18646245.369999997</v>
      </c>
      <c r="E971" s="30" t="str">
        <f>IF(ISNUMBER('Форма 1'!Z971),ROUND('Форма 1'!$I971*VLOOKUP('Форма 1'!$G971,'Предельники 2022'!$B$4:$X$28,'Форма 1'!Z$7),2),"")</f>
        <v/>
      </c>
      <c r="F971" s="30">
        <f>IF(ISNUMBER('Форма 1'!AA971),ROUND('Форма 1'!$I971*VLOOKUP('Форма 1'!$G971,'Предельники 2022'!$B$4:$X$28,'Форма 1'!AA$7),2),"")</f>
        <v>6184168.3399999999</v>
      </c>
      <c r="G971" s="30" t="str">
        <f>IF(ISNUMBER('Форма 1'!AB971),ROUND('Форма 1'!$I971*VLOOKUP('Форма 1'!$G971,'Предельники 2022'!$B$4:$X$28,'Форма 1'!AB$7),2),"")</f>
        <v/>
      </c>
      <c r="H971" s="30">
        <f>IF(ISNUMBER('Форма 1'!AC971),ROUND('Форма 1'!$I971*VLOOKUP('Форма 1'!$G971,'Предельники 2022'!$B$4:$X$28,'Форма 1'!AC$7),2),"")</f>
        <v>278143.71999999997</v>
      </c>
      <c r="I971" s="30">
        <f>IF(ISNUMBER('Форма 1'!AD971),ROUND('Форма 1'!$I971*VLOOKUP('Форма 1'!$G971,'Предельники 2022'!$B$4:$X$28,'Форма 1'!AD$7),2),"")</f>
        <v>857834.96</v>
      </c>
      <c r="J971" s="30" t="str">
        <f>IF(ISNUMBER('Форма 1'!AE971),ROUND('Форма 1'!$I971*VLOOKUP('Форма 1'!$G971,'Предельники 2022'!$B$4:$X$28,'Форма 1'!AE$7),2),"")</f>
        <v/>
      </c>
      <c r="K971" s="30" t="str">
        <f>IF(ISNUMBER('Форма 1'!AF971),ROUND('Форма 1'!$I971*VLOOKUP('Форма 1'!$G971,'Предельники 2022'!$B$4:$X$28,'Форма 1'!AF$7),2),"")</f>
        <v/>
      </c>
      <c r="L971" s="31" t="str">
        <f>IF(ISBLANK('Форма 1'!AG971),"",'Форма 1'!AG971)</f>
        <v/>
      </c>
      <c r="M971" s="32" t="str">
        <f>IF(ISBLANK('Форма 1'!AH971),"",'Форма 1'!AH971)</f>
        <v/>
      </c>
      <c r="N971" s="30">
        <f>IF(ISNUMBER('Форма 1'!AI971),ROUND('Форма 1'!$I971*VLOOKUP('Форма 1'!$G971,'Предельники 2022'!$B$4:$X$28,'Форма 1'!AI$7),2),"")</f>
        <v>7036150.5199999996</v>
      </c>
      <c r="O971" s="30">
        <f>IF(ISNUMBER('Форма 1'!AJ971),ROUND('Форма 1'!$I971*VLOOKUP('Форма 1'!$G971,'Предельники 2022'!$B$4:$X$28,'Форма 1'!AJ$7),2),"")</f>
        <v>4289947.83</v>
      </c>
      <c r="P971" s="30" t="str">
        <f>IF(ISNUMBER('Форма 1'!AK971),ROUND('Форма 1'!$I971*VLOOKUP('Форма 1'!$G971,'Предельники 2022'!$B$4:$X$28,'Форма 1'!AK$7),2),"")</f>
        <v/>
      </c>
      <c r="Q971" s="30" t="str">
        <f>IF(ISNUMBER('Форма 1'!AL971),ROUND('Форма 1'!$I971*VLOOKUP('Форма 1'!$G971,'Предельники 2022'!$B$4:$X$28,'Форма 1'!AL$7),2),"")</f>
        <v/>
      </c>
      <c r="R971" s="30" t="str">
        <f>IF(ISNUMBER('Форма 1'!AM971),ROUND('Форма 1'!$I971*VLOOKUP('Форма 1'!$G971,'Предельники 2022'!$B$4:$X$28,'Форма 1'!AM$7),2),"")</f>
        <v/>
      </c>
      <c r="S971" s="93" t="str">
        <f t="shared" si="173"/>
        <v/>
      </c>
      <c r="T971" s="129" t="str">
        <f>IF(ISNUMBER('Форма 1'!AN971),INDEX('Предельники 2022'!$C$4:$X$28,MATCH('Форма 1'!$G971,'Предельники 2022'!$B$4:$B$28,0),MATCH(T$5,'Предельники 2022'!$C$3:$X$3,0)),"")</f>
        <v/>
      </c>
      <c r="U971" s="129" t="str">
        <f>IF(ISNUMBER('Форма 1'!AO971),INDEX('Предельники 2022'!$C$4:$X$28,MATCH('Форма 1'!$G971,'Предельники 2022'!$B$4:$B$28,0),MATCH(U$5,'Предельники 2022'!$C$3:$X$3,0)),"")</f>
        <v/>
      </c>
      <c r="V971" s="129" t="str">
        <f>IF(ISNUMBER('Форма 1'!AP971),INDEX('Предельники 2022'!$C$4:$X$28,MATCH('Форма 1'!$G971,'Предельники 2022'!$B$4:$B$28,0),MATCH(V$5,'Предельники 2022'!$C$3:$X$3,0)),"")</f>
        <v/>
      </c>
      <c r="W971" s="129" t="str">
        <f>IF(ISNUMBER('Форма 1'!AQ971),INDEX('Предельники 2022'!$C$4:$X$28,MATCH('Форма 1'!$G971,'Предельники 2022'!$B$4:$B$28,0),MATCH(W$5,'Предельники 2022'!$C$3:$X$3,0)),"")</f>
        <v/>
      </c>
      <c r="X971" s="30" t="str">
        <f>IF(ISNUMBER('Форма 1'!AR971),ROUND('Форма 1'!$I971*VLOOKUP('Форма 1'!$G971,'Предельники 2022'!$B$4:$X$28,'Форма 1'!AR$7),2),"")</f>
        <v/>
      </c>
      <c r="Y971" s="30" t="str">
        <f>IF(ISNUMBER('Форма 1'!AS971),ROUND('Форма 1'!$I971*VLOOKUP('Форма 1'!$G971,'Предельники 2022'!$B$4:$X$28,'Форма 1'!AS$7),2),"")</f>
        <v/>
      </c>
      <c r="Z971" s="30" t="str">
        <f>IF(ISNUMBER('Форма 1'!AT971),ROUND('Форма 1'!$I971*VLOOKUP('Форма 1'!$G971,'Предельники 2022'!$B$4:$X$28,'Форма 1'!AT$7),2),"")</f>
        <v/>
      </c>
      <c r="AA971" s="32"/>
      <c r="AB971" s="128">
        <f>'Форма 1'!T971</f>
        <v>46387</v>
      </c>
      <c r="AC971" s="130" t="str">
        <f>'Форма 1'!U971</f>
        <v>РО</v>
      </c>
    </row>
    <row r="972" spans="1:29" x14ac:dyDescent="0.25">
      <c r="A972" s="28">
        <f t="shared" si="165"/>
        <v>19</v>
      </c>
      <c r="B972" s="74" t="str">
        <f>IF(ISBLANK('Форма 1'!B972),"",'Форма 1'!B972)</f>
        <v>Лысьвенский городской округ Пермского края</v>
      </c>
      <c r="C972" s="87" t="s">
        <v>734</v>
      </c>
      <c r="D972" s="29">
        <f>IF(ISBLANK(C972),"Введите адрес",IF(C972='Форма 1'!C972,SUM(E972:K972,M972:S972,Форма2[[#This Row],[19]:[22]]),"Ошибка в адресе!"))</f>
        <v>11541170.699999999</v>
      </c>
      <c r="E972" s="30" t="str">
        <f>IF(ISNUMBER('Форма 1'!Z972),ROUND('Форма 1'!$I972*VLOOKUP('Форма 1'!$G972,'Предельники 2022'!$B$4:$X$28,'Форма 1'!Z$7),2),"")</f>
        <v/>
      </c>
      <c r="F972" s="30" t="str">
        <f>IF(ISNUMBER('Форма 1'!AA972),ROUND('Форма 1'!$I972*VLOOKUP('Форма 1'!$G972,'Предельники 2022'!$B$4:$X$28,'Форма 1'!AA$7),2),"")</f>
        <v/>
      </c>
      <c r="G972" s="30" t="str">
        <f>IF(ISNUMBER('Форма 1'!AB972),ROUND('Форма 1'!$I972*VLOOKUP('Форма 1'!$G972,'Предельники 2022'!$B$4:$X$28,'Форма 1'!AB$7),2),"")</f>
        <v/>
      </c>
      <c r="H972" s="30" t="str">
        <f>IF(ISNUMBER('Форма 1'!AC972),ROUND('Форма 1'!$I972*VLOOKUP('Форма 1'!$G972,'Предельники 2022'!$B$4:$X$28,'Форма 1'!AC$7),2),"")</f>
        <v/>
      </c>
      <c r="I972" s="30" t="str">
        <f>IF(ISNUMBER('Форма 1'!AD972),ROUND('Форма 1'!$I972*VLOOKUP('Форма 1'!$G972,'Предельники 2022'!$B$4:$X$28,'Форма 1'!AD$7),2),"")</f>
        <v/>
      </c>
      <c r="J972" s="30" t="str">
        <f>IF(ISNUMBER('Форма 1'!AE972),ROUND('Форма 1'!$I972*VLOOKUP('Форма 1'!$G972,'Предельники 2022'!$B$4:$X$28,'Форма 1'!AE$7),2),"")</f>
        <v/>
      </c>
      <c r="K972" s="30" t="str">
        <f>IF(ISNUMBER('Форма 1'!AF972),ROUND('Форма 1'!$I972*VLOOKUP('Форма 1'!$G972,'Предельники 2022'!$B$4:$X$28,'Форма 1'!AF$7),2),"")</f>
        <v/>
      </c>
      <c r="L972" s="31" t="str">
        <f>IF(ISBLANK('Форма 1'!AG972),"",'Форма 1'!AG972)</f>
        <v/>
      </c>
      <c r="M972" s="32" t="str">
        <f>IF(ISBLANK('Форма 1'!AH972),"",'Форма 1'!AH972)</f>
        <v/>
      </c>
      <c r="N972" s="30">
        <f>IF(ISNUMBER('Форма 1'!AI972),ROUND('Форма 1'!$I972*VLOOKUP('Форма 1'!$G972,'Предельники 2022'!$B$4:$X$28,'Форма 1'!AI$7),2),"")</f>
        <v>11541170.699999999</v>
      </c>
      <c r="O972" s="30" t="str">
        <f>IF(ISNUMBER('Форма 1'!AJ972),ROUND('Форма 1'!$I972*VLOOKUP('Форма 1'!$G972,'Предельники 2022'!$B$4:$X$28,'Форма 1'!AJ$7),2),"")</f>
        <v/>
      </c>
      <c r="P972" s="30" t="str">
        <f>IF(ISNUMBER('Форма 1'!AK972),ROUND('Форма 1'!$I972*VLOOKUP('Форма 1'!$G972,'Предельники 2022'!$B$4:$X$28,'Форма 1'!AK$7),2),"")</f>
        <v/>
      </c>
      <c r="Q972" s="30" t="str">
        <f>IF(ISNUMBER('Форма 1'!AL972),ROUND('Форма 1'!$I972*VLOOKUP('Форма 1'!$G972,'Предельники 2022'!$B$4:$X$28,'Форма 1'!AL$7),2),"")</f>
        <v/>
      </c>
      <c r="R972" s="30" t="str">
        <f>IF(ISNUMBER('Форма 1'!AM972),ROUND('Форма 1'!$I972*VLOOKUP('Форма 1'!$G972,'Предельники 2022'!$B$4:$X$28,'Форма 1'!AM$7),2),"")</f>
        <v/>
      </c>
      <c r="S972" s="93" t="str">
        <f t="shared" si="173"/>
        <v/>
      </c>
      <c r="T972" s="129" t="str">
        <f>IF(ISNUMBER('Форма 1'!AN972),INDEX('Предельники 2022'!$C$4:$X$28,MATCH('Форма 1'!$G972,'Предельники 2022'!$B$4:$B$28,0),MATCH(T$5,'Предельники 2022'!$C$3:$X$3,0)),"")</f>
        <v/>
      </c>
      <c r="U972" s="129" t="str">
        <f>IF(ISNUMBER('Форма 1'!AO972),INDEX('Предельники 2022'!$C$4:$X$28,MATCH('Форма 1'!$G972,'Предельники 2022'!$B$4:$B$28,0),MATCH(U$5,'Предельники 2022'!$C$3:$X$3,0)),"")</f>
        <v/>
      </c>
      <c r="V972" s="129" t="str">
        <f>IF(ISNUMBER('Форма 1'!AP972),INDEX('Предельники 2022'!$C$4:$X$28,MATCH('Форма 1'!$G972,'Предельники 2022'!$B$4:$B$28,0),MATCH(V$5,'Предельники 2022'!$C$3:$X$3,0)),"")</f>
        <v/>
      </c>
      <c r="W972" s="129" t="str">
        <f>IF(ISNUMBER('Форма 1'!AQ972),INDEX('Предельники 2022'!$C$4:$X$28,MATCH('Форма 1'!$G972,'Предельники 2022'!$B$4:$B$28,0),MATCH(W$5,'Предельники 2022'!$C$3:$X$3,0)),"")</f>
        <v/>
      </c>
      <c r="X972" s="30" t="str">
        <f>IF(ISNUMBER('Форма 1'!AR972),ROUND('Форма 1'!$I972*VLOOKUP('Форма 1'!$G972,'Предельники 2022'!$B$4:$X$28,'Форма 1'!AR$7),2),"")</f>
        <v/>
      </c>
      <c r="Y972" s="30" t="str">
        <f>IF(ISNUMBER('Форма 1'!AS972),ROUND('Форма 1'!$I972*VLOOKUP('Форма 1'!$G972,'Предельники 2022'!$B$4:$X$28,'Форма 1'!AS$7),2),"")</f>
        <v/>
      </c>
      <c r="Z972" s="30" t="str">
        <f>IF(ISNUMBER('Форма 1'!AT972),ROUND('Форма 1'!$I972*VLOOKUP('Форма 1'!$G972,'Предельники 2022'!$B$4:$X$28,'Форма 1'!AT$7),2),"")</f>
        <v/>
      </c>
      <c r="AA972" s="32"/>
      <c r="AB972" s="128">
        <f>'Форма 1'!T972</f>
        <v>46387</v>
      </c>
      <c r="AC972" s="130" t="str">
        <f>'Форма 1'!U972</f>
        <v>СС</v>
      </c>
    </row>
    <row r="973" spans="1:29" x14ac:dyDescent="0.25">
      <c r="A973" s="28">
        <f t="shared" si="165"/>
        <v>20</v>
      </c>
      <c r="B973" s="74" t="str">
        <f>IF(ISBLANK('Форма 1'!B973),"",'Форма 1'!B973)</f>
        <v>Лысьвенский городской округ Пермского края</v>
      </c>
      <c r="C973" s="87" t="s">
        <v>202</v>
      </c>
      <c r="D973" s="29">
        <f>IF(ISBLANK(C973),"Введите адрес",IF(C973='Форма 1'!C973,SUM(E973:K973,M973:S973,Форма2[[#This Row],[19]:[22]]),"Ошибка в адресе!"))</f>
        <v>6477043.2000000002</v>
      </c>
      <c r="E973" s="30" t="str">
        <f>IF(ISNUMBER('Форма 1'!Z973),ROUND('Форма 1'!$I973*VLOOKUP('Форма 1'!$G973,'Предельники 2022'!$B$4:$X$28,'Форма 1'!Z$7),2),"")</f>
        <v/>
      </c>
      <c r="F973" s="30" t="str">
        <f>IF(ISNUMBER('Форма 1'!AA973),ROUND('Форма 1'!$I973*VLOOKUP('Форма 1'!$G973,'Предельники 2022'!$B$4:$X$28,'Форма 1'!AA$7),2),"")</f>
        <v/>
      </c>
      <c r="G973" s="30" t="str">
        <f>IF(ISNUMBER('Форма 1'!AB973),ROUND('Форма 1'!$I973*VLOOKUP('Форма 1'!$G973,'Предельники 2022'!$B$4:$X$28,'Форма 1'!AB$7),2),"")</f>
        <v/>
      </c>
      <c r="H973" s="30" t="str">
        <f>IF(ISNUMBER('Форма 1'!AC973),ROUND('Форма 1'!$I973*VLOOKUP('Форма 1'!$G973,'Предельники 2022'!$B$4:$X$28,'Форма 1'!AC$7),2),"")</f>
        <v/>
      </c>
      <c r="I973" s="30" t="str">
        <f>IF(ISNUMBER('Форма 1'!AD973),ROUND('Форма 1'!$I973*VLOOKUP('Форма 1'!$G973,'Предельники 2022'!$B$4:$X$28,'Форма 1'!AD$7),2),"")</f>
        <v/>
      </c>
      <c r="J973" s="30" t="str">
        <f>IF(ISNUMBER('Форма 1'!AE973),ROUND('Форма 1'!$I973*VLOOKUP('Форма 1'!$G973,'Предельники 2022'!$B$4:$X$28,'Форма 1'!AE$7),2),"")</f>
        <v/>
      </c>
      <c r="K973" s="30" t="str">
        <f>IF(ISNUMBER('Форма 1'!AF973),ROUND('Форма 1'!$I973*VLOOKUP('Форма 1'!$G973,'Предельники 2022'!$B$4:$X$28,'Форма 1'!AF$7),2),"")</f>
        <v/>
      </c>
      <c r="L973" s="31" t="str">
        <f>IF(ISBLANK('Форма 1'!AG973),"",'Форма 1'!AG973)</f>
        <v/>
      </c>
      <c r="M973" s="32" t="str">
        <f>IF(ISBLANK('Форма 1'!AH973),"",'Форма 1'!AH973)</f>
        <v/>
      </c>
      <c r="N973" s="30">
        <f>IF(ISNUMBER('Форма 1'!AI973),ROUND('Форма 1'!$I973*VLOOKUP('Форма 1'!$G973,'Предельники 2022'!$B$4:$X$28,'Форма 1'!AI$7),2),"")</f>
        <v>6477043.2000000002</v>
      </c>
      <c r="O973" s="30" t="str">
        <f>IF(ISNUMBER('Форма 1'!AJ973),ROUND('Форма 1'!$I973*VLOOKUP('Форма 1'!$G973,'Предельники 2022'!$B$4:$X$28,'Форма 1'!AJ$7),2),"")</f>
        <v/>
      </c>
      <c r="P973" s="30" t="str">
        <f>IF(ISNUMBER('Форма 1'!AK973),ROUND('Форма 1'!$I973*VLOOKUP('Форма 1'!$G973,'Предельники 2022'!$B$4:$X$28,'Форма 1'!AK$7),2),"")</f>
        <v/>
      </c>
      <c r="Q973" s="30" t="str">
        <f>IF(ISNUMBER('Форма 1'!AL973),ROUND('Форма 1'!$I973*VLOOKUP('Форма 1'!$G973,'Предельники 2022'!$B$4:$X$28,'Форма 1'!AL$7),2),"")</f>
        <v/>
      </c>
      <c r="R973" s="30" t="str">
        <f>IF(ISNUMBER('Форма 1'!AM973),ROUND('Форма 1'!$I973*VLOOKUP('Форма 1'!$G973,'Предельники 2022'!$B$4:$X$28,'Форма 1'!AM$7),2),"")</f>
        <v/>
      </c>
      <c r="S973" s="93" t="str">
        <f t="shared" si="173"/>
        <v/>
      </c>
      <c r="T973" s="129" t="str">
        <f>IF(ISNUMBER('Форма 1'!AN973),INDEX('Предельники 2022'!$C$4:$X$28,MATCH('Форма 1'!$G973,'Предельники 2022'!$B$4:$B$28,0),MATCH(T$5,'Предельники 2022'!$C$3:$X$3,0)),"")</f>
        <v/>
      </c>
      <c r="U973" s="129" t="str">
        <f>IF(ISNUMBER('Форма 1'!AO973),INDEX('Предельники 2022'!$C$4:$X$28,MATCH('Форма 1'!$G973,'Предельники 2022'!$B$4:$B$28,0),MATCH(U$5,'Предельники 2022'!$C$3:$X$3,0)),"")</f>
        <v/>
      </c>
      <c r="V973" s="129" t="str">
        <f>IF(ISNUMBER('Форма 1'!AP973),INDEX('Предельники 2022'!$C$4:$X$28,MATCH('Форма 1'!$G973,'Предельники 2022'!$B$4:$B$28,0),MATCH(V$5,'Предельники 2022'!$C$3:$X$3,0)),"")</f>
        <v/>
      </c>
      <c r="W973" s="129" t="str">
        <f>IF(ISNUMBER('Форма 1'!AQ973),INDEX('Предельники 2022'!$C$4:$X$28,MATCH('Форма 1'!$G973,'Предельники 2022'!$B$4:$B$28,0),MATCH(W$5,'Предельники 2022'!$C$3:$X$3,0)),"")</f>
        <v/>
      </c>
      <c r="X973" s="30" t="str">
        <f>IF(ISNUMBER('Форма 1'!AR973),ROUND('Форма 1'!$I973*VLOOKUP('Форма 1'!$G973,'Предельники 2022'!$B$4:$X$28,'Форма 1'!AR$7),2),"")</f>
        <v/>
      </c>
      <c r="Y973" s="30" t="str">
        <f>IF(ISNUMBER('Форма 1'!AS973),ROUND('Форма 1'!$I973*VLOOKUP('Форма 1'!$G973,'Предельники 2022'!$B$4:$X$28,'Форма 1'!AS$7),2),"")</f>
        <v/>
      </c>
      <c r="Z973" s="30" t="str">
        <f>IF(ISNUMBER('Форма 1'!AT973),ROUND('Форма 1'!$I973*VLOOKUP('Форма 1'!$G973,'Предельники 2022'!$B$4:$X$28,'Форма 1'!AT$7),2),"")</f>
        <v/>
      </c>
      <c r="AA973" s="32"/>
      <c r="AB973" s="128">
        <f>'Форма 1'!T973</f>
        <v>46387</v>
      </c>
      <c r="AC973" s="130" t="str">
        <f>'Форма 1'!U973</f>
        <v>РО</v>
      </c>
    </row>
    <row r="974" spans="1:29" ht="15.75" x14ac:dyDescent="0.25">
      <c r="A974" s="147">
        <f t="shared" si="165"/>
        <v>0</v>
      </c>
      <c r="B974" s="148" t="str">
        <f>IF(ISBLANK('Форма 1'!B974),"",'Форма 1'!B974)</f>
        <v/>
      </c>
      <c r="C974" s="153" t="s">
        <v>1091</v>
      </c>
      <c r="D974" s="146">
        <f>IF(ISBLANK(C974),"Введите адрес",IF(C974='Форма 1'!C974,SUM(E974:K974,M974:S974,Форма2[[#This Row],[19]:[22]]),"Ошибка в адресе!"))</f>
        <v>393844002.68000001</v>
      </c>
      <c r="E974" s="149">
        <f>SUM(E975:E1005)</f>
        <v>9365696.3599999994</v>
      </c>
      <c r="F974" s="149">
        <f t="shared" ref="F974:S974" si="174">SUM(F975:F1005)</f>
        <v>141929957.78999999</v>
      </c>
      <c r="G974" s="149">
        <f t="shared" si="174"/>
        <v>34321585.61999999</v>
      </c>
      <c r="H974" s="149">
        <f t="shared" si="174"/>
        <v>5690693.1799999997</v>
      </c>
      <c r="I974" s="149">
        <f t="shared" si="174"/>
        <v>15604966.18</v>
      </c>
      <c r="J974" s="149">
        <f t="shared" si="174"/>
        <v>8480099.7400000002</v>
      </c>
      <c r="K974" s="149">
        <f t="shared" si="174"/>
        <v>1863818.18</v>
      </c>
      <c r="L974" s="155">
        <f t="shared" si="174"/>
        <v>0</v>
      </c>
      <c r="M974" s="149">
        <f t="shared" si="174"/>
        <v>0</v>
      </c>
      <c r="N974" s="149">
        <f t="shared" si="174"/>
        <v>102842586.78</v>
      </c>
      <c r="O974" s="149">
        <f t="shared" si="174"/>
        <v>67500896.649999991</v>
      </c>
      <c r="P974" s="149">
        <f t="shared" si="174"/>
        <v>0</v>
      </c>
      <c r="Q974" s="149">
        <f t="shared" si="174"/>
        <v>0</v>
      </c>
      <c r="R974" s="149">
        <f t="shared" si="174"/>
        <v>6243702.2000000002</v>
      </c>
      <c r="S974" s="149">
        <f t="shared" si="174"/>
        <v>0</v>
      </c>
      <c r="T974" s="129" t="str">
        <f>IF(ISNUMBER('Форма 1'!AN974),INDEX('Предельники 2022'!$C$4:$X$28,MATCH('Форма 1'!$G974,'Предельники 2022'!$B$4:$B$28,0),MATCH(T$5,'Предельники 2022'!$C$3:$X$3,0)),"")</f>
        <v/>
      </c>
      <c r="U974" s="129" t="str">
        <f>IF(ISNUMBER('Форма 1'!AO974),INDEX('Предельники 2022'!$C$4:$X$28,MATCH('Форма 1'!$G974,'Предельники 2022'!$B$4:$B$28,0),MATCH(U$5,'Предельники 2022'!$C$3:$X$3,0)),"")</f>
        <v/>
      </c>
      <c r="V974" s="129" t="str">
        <f>IF(ISNUMBER('Форма 1'!AP974),INDEX('Предельники 2022'!$C$4:$X$28,MATCH('Форма 1'!$G974,'Предельники 2022'!$B$4:$B$28,0),MATCH(V$5,'Предельники 2022'!$C$3:$X$3,0)),"")</f>
        <v/>
      </c>
      <c r="W974" s="129" t="str">
        <f>IF(ISNUMBER('Форма 1'!AQ974),INDEX('Предельники 2022'!$C$4:$X$28,MATCH('Форма 1'!$G974,'Предельники 2022'!$B$4:$B$28,0),MATCH(W$5,'Предельники 2022'!$C$3:$X$3,0)),"")</f>
        <v/>
      </c>
      <c r="X974" s="149">
        <f t="shared" ref="X974:Z974" si="175">SUM(X975:X1005)</f>
        <v>0</v>
      </c>
      <c r="Y974" s="149">
        <f t="shared" si="175"/>
        <v>0</v>
      </c>
      <c r="Z974" s="149">
        <f t="shared" si="175"/>
        <v>0</v>
      </c>
      <c r="AA974" s="146"/>
      <c r="AB974" s="150"/>
      <c r="AC974" s="151" t="str">
        <f>'Форма 1'!U974</f>
        <v/>
      </c>
    </row>
    <row r="975" spans="1:29" x14ac:dyDescent="0.25">
      <c r="A975" s="28">
        <f t="shared" si="165"/>
        <v>1</v>
      </c>
      <c r="B975" s="74" t="str">
        <f>IF(ISBLANK('Форма 1'!B975),"",'Форма 1'!B975)</f>
        <v>Муниципальное образование "Город Березники" Пермского края</v>
      </c>
      <c r="C975" s="87" t="s">
        <v>634</v>
      </c>
      <c r="D975" s="29">
        <f>IF(ISBLANK(C975),"Введите адрес",IF(C975='Форма 1'!C975,SUM(E975:K975,M975:S975,Форма2[[#This Row],[19]:[22]]),"Ошибка в адресе!"))</f>
        <v>14069096.779999999</v>
      </c>
      <c r="E975" s="30" t="str">
        <f>IF(ISNUMBER('Форма 1'!Z975),ROUND('Форма 1'!$I975*VLOOKUP('Форма 1'!$G975,'Предельники 2022'!$B$4:$X$28,'Форма 1'!Z$7),2),"")</f>
        <v/>
      </c>
      <c r="F975" s="30">
        <f>IF(ISNUMBER('Форма 1'!AA975),ROUND('Форма 1'!$I975*VLOOKUP('Форма 1'!$G975,'Предельники 2022'!$B$4:$X$28,'Форма 1'!AA$7),2),"")</f>
        <v>14069096.779999999</v>
      </c>
      <c r="G975" s="30" t="str">
        <f>IF(ISNUMBER('Форма 1'!AB975),ROUND('Форма 1'!$I975*VLOOKUP('Форма 1'!$G975,'Предельники 2022'!$B$4:$X$28,'Форма 1'!AB$7),2),"")</f>
        <v/>
      </c>
      <c r="H975" s="30" t="str">
        <f>IF(ISNUMBER('Форма 1'!AC975),ROUND('Форма 1'!$I975*VLOOKUP('Форма 1'!$G975,'Предельники 2022'!$B$4:$X$28,'Форма 1'!AC$7),2),"")</f>
        <v/>
      </c>
      <c r="I975" s="30" t="str">
        <f>IF(ISNUMBER('Форма 1'!AD975),ROUND('Форма 1'!$I975*VLOOKUP('Форма 1'!$G975,'Предельники 2022'!$B$4:$X$28,'Форма 1'!AD$7),2),"")</f>
        <v/>
      </c>
      <c r="J975" s="30" t="str">
        <f>IF(ISNUMBER('Форма 1'!AE975),ROUND('Форма 1'!$I975*VLOOKUP('Форма 1'!$G975,'Предельники 2022'!$B$4:$X$28,'Форма 1'!AE$7),2),"")</f>
        <v/>
      </c>
      <c r="K975" s="30" t="str">
        <f>IF(ISNUMBER('Форма 1'!AF975),ROUND('Форма 1'!$I975*VLOOKUP('Форма 1'!$G975,'Предельники 2022'!$B$4:$X$28,'Форма 1'!AF$7),2),"")</f>
        <v/>
      </c>
      <c r="L975" s="31" t="str">
        <f>IF(ISBLANK('Форма 1'!AG975),"",'Форма 1'!AG975)</f>
        <v/>
      </c>
      <c r="M975" s="32" t="str">
        <f>IF(ISBLANK('Форма 1'!AH975),"",'Форма 1'!AH975)</f>
        <v/>
      </c>
      <c r="N975" s="30" t="str">
        <f>IF(ISNUMBER('Форма 1'!AI975),ROUND('Форма 1'!$I975*VLOOKUP('Форма 1'!$G975,'Предельники 2022'!$B$4:$X$28,'Форма 1'!AI$7),2),"")</f>
        <v/>
      </c>
      <c r="O975" s="30" t="str">
        <f>IF(ISNUMBER('Форма 1'!AJ975),ROUND('Форма 1'!$I975*VLOOKUP('Форма 1'!$G975,'Предельники 2022'!$B$4:$X$28,'Форма 1'!AJ$7),2),"")</f>
        <v/>
      </c>
      <c r="P975" s="30" t="str">
        <f>IF(ISNUMBER('Форма 1'!AK975),ROUND('Форма 1'!$I975*VLOOKUP('Форма 1'!$G975,'Предельники 2022'!$B$4:$X$28,'Форма 1'!AK$7),2),"")</f>
        <v/>
      </c>
      <c r="Q975" s="30" t="str">
        <f>IF(ISNUMBER('Форма 1'!AL975),ROUND('Форма 1'!$I975*VLOOKUP('Форма 1'!$G975,'Предельники 2022'!$B$4:$X$28,'Форма 1'!AL$7),2),"")</f>
        <v/>
      </c>
      <c r="R975" s="30" t="str">
        <f>IF(ISNUMBER('Форма 1'!AM975),ROUND('Форма 1'!$I975*VLOOKUP('Форма 1'!$G975,'Предельники 2022'!$B$4:$X$28,'Форма 1'!AM$7),2),"")</f>
        <v/>
      </c>
      <c r="S975" s="93" t="str">
        <f t="shared" si="173"/>
        <v/>
      </c>
      <c r="T975" s="129" t="str">
        <f>IF(ISNUMBER('Форма 1'!AN975),INDEX('Предельники 2022'!$C$4:$X$28,MATCH('Форма 1'!$G975,'Предельники 2022'!$B$4:$B$28,0),MATCH(T$5,'Предельники 2022'!$C$3:$X$3,0)),"")</f>
        <v/>
      </c>
      <c r="U975" s="129" t="str">
        <f>IF(ISNUMBER('Форма 1'!AO975),INDEX('Предельники 2022'!$C$4:$X$28,MATCH('Форма 1'!$G975,'Предельники 2022'!$B$4:$B$28,0),MATCH(U$5,'Предельники 2022'!$C$3:$X$3,0)),"")</f>
        <v/>
      </c>
      <c r="V975" s="129" t="str">
        <f>IF(ISNUMBER('Форма 1'!AP975),INDEX('Предельники 2022'!$C$4:$X$28,MATCH('Форма 1'!$G975,'Предельники 2022'!$B$4:$B$28,0),MATCH(V$5,'Предельники 2022'!$C$3:$X$3,0)),"")</f>
        <v/>
      </c>
      <c r="W975" s="129" t="str">
        <f>IF(ISNUMBER('Форма 1'!AQ975),INDEX('Предельники 2022'!$C$4:$X$28,MATCH('Форма 1'!$G975,'Предельники 2022'!$B$4:$B$28,0),MATCH(W$5,'Предельники 2022'!$C$3:$X$3,0)),"")</f>
        <v/>
      </c>
      <c r="X975" s="30" t="str">
        <f>IF(ISNUMBER('Форма 1'!AR975),ROUND('Форма 1'!$I975*VLOOKUP('Форма 1'!$G975,'Предельники 2022'!$B$4:$X$28,'Форма 1'!AR$7),2),"")</f>
        <v/>
      </c>
      <c r="Y975" s="30" t="str">
        <f>IF(ISNUMBER('Форма 1'!AS975),ROUND('Форма 1'!$I975*VLOOKUP('Форма 1'!$G975,'Предельники 2022'!$B$4:$X$28,'Форма 1'!AS$7),2),"")</f>
        <v/>
      </c>
      <c r="Z975" s="30" t="str">
        <f>IF(ISNUMBER('Форма 1'!AT975),ROUND('Форма 1'!$I975*VLOOKUP('Форма 1'!$G975,'Предельники 2022'!$B$4:$X$28,'Форма 1'!AT$7),2),"")</f>
        <v/>
      </c>
      <c r="AA975" s="32"/>
      <c r="AB975" s="128">
        <f>'Форма 1'!T975</f>
        <v>46387</v>
      </c>
      <c r="AC975" s="130" t="str">
        <f>'Форма 1'!U975</f>
        <v>СС</v>
      </c>
    </row>
    <row r="976" spans="1:29" x14ac:dyDescent="0.25">
      <c r="A976" s="28">
        <f t="shared" si="165"/>
        <v>2</v>
      </c>
      <c r="B976" s="74" t="str">
        <f>IF(ISBLANK('Форма 1'!B976),"",'Форма 1'!B976)</f>
        <v>Муниципальное образование "Город Березники" Пермского края</v>
      </c>
      <c r="C976" s="87" t="s">
        <v>570</v>
      </c>
      <c r="D976" s="29">
        <f>IF(ISBLANK(C976),"Введите адрес",IF(C976='Форма 1'!C976,SUM(E976:K976,M976:S976,Форма2[[#This Row],[19]:[22]]),"Ошибка в адресе!"))</f>
        <v>22033752.700000003</v>
      </c>
      <c r="E976" s="30">
        <f>IF(ISNUMBER('Форма 1'!Z976),ROUND('Форма 1'!$I976*VLOOKUP('Форма 1'!$G976,'Предельники 2022'!$B$4:$X$28,'Форма 1'!Z$7),2),"")</f>
        <v>2465237.6800000002</v>
      </c>
      <c r="F976" s="30">
        <f>IF(ISNUMBER('Форма 1'!AA976),ROUND('Форма 1'!$I976*VLOOKUP('Форма 1'!$G976,'Предельники 2022'!$B$4:$X$28,'Форма 1'!AA$7),2),"")</f>
        <v>11802359.220000001</v>
      </c>
      <c r="G976" s="30" t="str">
        <f>IF(ISNUMBER('Форма 1'!AB976),ROUND('Форма 1'!$I976*VLOOKUP('Форма 1'!$G976,'Предельники 2022'!$B$4:$X$28,'Форма 1'!AB$7),2),"")</f>
        <v/>
      </c>
      <c r="H976" s="30">
        <f>IF(ISNUMBER('Форма 1'!AC976),ROUND('Форма 1'!$I976*VLOOKUP('Форма 1'!$G976,'Предельники 2022'!$B$4:$X$28,'Форма 1'!AC$7),2),"")</f>
        <v>1542404.44</v>
      </c>
      <c r="I976" s="30">
        <f>IF(ISNUMBER('Форма 1'!AD976),ROUND('Форма 1'!$I976*VLOOKUP('Форма 1'!$G976,'Предельники 2022'!$B$4:$X$28,'Форма 1'!AD$7),2),"")</f>
        <v>4063578.6</v>
      </c>
      <c r="J976" s="30">
        <f>IF(ISNUMBER('Форма 1'!AE976),ROUND('Форма 1'!$I976*VLOOKUP('Форма 1'!$G976,'Предельники 2022'!$B$4:$X$28,'Форма 1'!AE$7),2),"")</f>
        <v>2160172.7599999998</v>
      </c>
      <c r="K976" s="30" t="str">
        <f>IF(ISNUMBER('Форма 1'!AF976),ROUND('Форма 1'!$I976*VLOOKUP('Форма 1'!$G976,'Предельники 2022'!$B$4:$X$28,'Форма 1'!AF$7),2),"")</f>
        <v/>
      </c>
      <c r="L976" s="31" t="str">
        <f>IF(ISBLANK('Форма 1'!AG976),"",'Форма 1'!AG976)</f>
        <v/>
      </c>
      <c r="M976" s="32" t="str">
        <f>IF(ISBLANK('Форма 1'!AH976),"",'Форма 1'!AH976)</f>
        <v/>
      </c>
      <c r="N976" s="30" t="str">
        <f>IF(ISNUMBER('Форма 1'!AI976),ROUND('Форма 1'!$I976*VLOOKUP('Форма 1'!$G976,'Предельники 2022'!$B$4:$X$28,'Форма 1'!AI$7),2),"")</f>
        <v/>
      </c>
      <c r="O976" s="30" t="str">
        <f>IF(ISNUMBER('Форма 1'!AJ976),ROUND('Форма 1'!$I976*VLOOKUP('Форма 1'!$G976,'Предельники 2022'!$B$4:$X$28,'Форма 1'!AJ$7),2),"")</f>
        <v/>
      </c>
      <c r="P976" s="30" t="str">
        <f>IF(ISNUMBER('Форма 1'!AK976),ROUND('Форма 1'!$I976*VLOOKUP('Форма 1'!$G976,'Предельники 2022'!$B$4:$X$28,'Форма 1'!AK$7),2),"")</f>
        <v/>
      </c>
      <c r="Q976" s="30" t="str">
        <f>IF(ISNUMBER('Форма 1'!AL976),ROUND('Форма 1'!$I976*VLOOKUP('Форма 1'!$G976,'Предельники 2022'!$B$4:$X$28,'Форма 1'!AL$7),2),"")</f>
        <v/>
      </c>
      <c r="R976" s="30" t="str">
        <f>IF(ISNUMBER('Форма 1'!AM976),ROUND('Форма 1'!$I976*VLOOKUP('Форма 1'!$G976,'Предельники 2022'!$B$4:$X$28,'Форма 1'!AM$7),2),"")</f>
        <v/>
      </c>
      <c r="S976" s="93" t="str">
        <f t="shared" si="173"/>
        <v/>
      </c>
      <c r="T976" s="129" t="str">
        <f>IF(ISNUMBER('Форма 1'!AN976),INDEX('Предельники 2022'!$C$4:$X$28,MATCH('Форма 1'!$G976,'Предельники 2022'!$B$4:$B$28,0),MATCH(T$5,'Предельники 2022'!$C$3:$X$3,0)),"")</f>
        <v/>
      </c>
      <c r="U976" s="129" t="str">
        <f>IF(ISNUMBER('Форма 1'!AO976),INDEX('Предельники 2022'!$C$4:$X$28,MATCH('Форма 1'!$G976,'Предельники 2022'!$B$4:$B$28,0),MATCH(U$5,'Предельники 2022'!$C$3:$X$3,0)),"")</f>
        <v/>
      </c>
      <c r="V976" s="129" t="str">
        <f>IF(ISNUMBER('Форма 1'!AP976),INDEX('Предельники 2022'!$C$4:$X$28,MATCH('Форма 1'!$G976,'Предельники 2022'!$B$4:$B$28,0),MATCH(V$5,'Предельники 2022'!$C$3:$X$3,0)),"")</f>
        <v/>
      </c>
      <c r="W976" s="129" t="str">
        <f>IF(ISNUMBER('Форма 1'!AQ976),INDEX('Предельники 2022'!$C$4:$X$28,MATCH('Форма 1'!$G976,'Предельники 2022'!$B$4:$B$28,0),MATCH(W$5,'Предельники 2022'!$C$3:$X$3,0)),"")</f>
        <v/>
      </c>
      <c r="X976" s="30" t="str">
        <f>IF(ISNUMBER('Форма 1'!AR976),ROUND('Форма 1'!$I976*VLOOKUP('Форма 1'!$G976,'Предельники 2022'!$B$4:$X$28,'Форма 1'!AR$7),2),"")</f>
        <v/>
      </c>
      <c r="Y976" s="30" t="str">
        <f>IF(ISNUMBER('Форма 1'!AS976),ROUND('Форма 1'!$I976*VLOOKUP('Форма 1'!$G976,'Предельники 2022'!$B$4:$X$28,'Форма 1'!AS$7),2),"")</f>
        <v/>
      </c>
      <c r="Z976" s="30" t="str">
        <f>IF(ISNUMBER('Форма 1'!AT976),ROUND('Форма 1'!$I976*VLOOKUP('Форма 1'!$G976,'Предельники 2022'!$B$4:$X$28,'Форма 1'!AT$7),2),"")</f>
        <v/>
      </c>
      <c r="AA976" s="32"/>
      <c r="AB976" s="128">
        <f>'Форма 1'!T976</f>
        <v>46387</v>
      </c>
      <c r="AC976" s="130" t="str">
        <f>'Форма 1'!U976</f>
        <v>РО</v>
      </c>
    </row>
    <row r="977" spans="1:29" x14ac:dyDescent="0.25">
      <c r="A977" s="28">
        <f t="shared" si="165"/>
        <v>3</v>
      </c>
      <c r="B977" s="74" t="str">
        <f>IF(ISBLANK('Форма 1'!B977),"",'Форма 1'!B977)</f>
        <v>Муниципальное образование "Город Березники" Пермского края</v>
      </c>
      <c r="C977" s="87" t="s">
        <v>4</v>
      </c>
      <c r="D977" s="29">
        <f>IF(ISBLANK(C977),"Введите адрес",IF(C977='Форма 1'!C977,SUM(E977:K977,M977:S977,Форма2[[#This Row],[19]:[22]]),"Ошибка в адресе!"))</f>
        <v>12072652.460000001</v>
      </c>
      <c r="E977" s="30" t="str">
        <f>IF(ISNUMBER('Форма 1'!Z977),ROUND('Форма 1'!$I977*VLOOKUP('Форма 1'!$G977,'Предельники 2022'!$B$4:$X$28,'Форма 1'!Z$7),2),"")</f>
        <v/>
      </c>
      <c r="F977" s="30">
        <f>IF(ISNUMBER('Форма 1'!AA977),ROUND('Форма 1'!$I977*VLOOKUP('Форма 1'!$G977,'Предельники 2022'!$B$4:$X$28,'Форма 1'!AA$7),2),"")</f>
        <v>12072652.460000001</v>
      </c>
      <c r="G977" s="30" t="str">
        <f>IF(ISNUMBER('Форма 1'!AB977),ROUND('Форма 1'!$I977*VLOOKUP('Форма 1'!$G977,'Предельники 2022'!$B$4:$X$28,'Форма 1'!AB$7),2),"")</f>
        <v/>
      </c>
      <c r="H977" s="30" t="str">
        <f>IF(ISNUMBER('Форма 1'!AC977),ROUND('Форма 1'!$I977*VLOOKUP('Форма 1'!$G977,'Предельники 2022'!$B$4:$X$28,'Форма 1'!AC$7),2),"")</f>
        <v/>
      </c>
      <c r="I977" s="30" t="str">
        <f>IF(ISNUMBER('Форма 1'!AD977),ROUND('Форма 1'!$I977*VLOOKUP('Форма 1'!$G977,'Предельники 2022'!$B$4:$X$28,'Форма 1'!AD$7),2),"")</f>
        <v/>
      </c>
      <c r="J977" s="30" t="str">
        <f>IF(ISNUMBER('Форма 1'!AE977),ROUND('Форма 1'!$I977*VLOOKUP('Форма 1'!$G977,'Предельники 2022'!$B$4:$X$28,'Форма 1'!AE$7),2),"")</f>
        <v/>
      </c>
      <c r="K977" s="30" t="str">
        <f>IF(ISNUMBER('Форма 1'!AF977),ROUND('Форма 1'!$I977*VLOOKUP('Форма 1'!$G977,'Предельники 2022'!$B$4:$X$28,'Форма 1'!AF$7),2),"")</f>
        <v/>
      </c>
      <c r="L977" s="31" t="str">
        <f>IF(ISBLANK('Форма 1'!AG977),"",'Форма 1'!AG977)</f>
        <v/>
      </c>
      <c r="M977" s="32" t="str">
        <f>IF(ISBLANK('Форма 1'!AH977),"",'Форма 1'!AH977)</f>
        <v/>
      </c>
      <c r="N977" s="30" t="str">
        <f>IF(ISNUMBER('Форма 1'!AI977),ROUND('Форма 1'!$I977*VLOOKUP('Форма 1'!$G977,'Предельники 2022'!$B$4:$X$28,'Форма 1'!AI$7),2),"")</f>
        <v/>
      </c>
      <c r="O977" s="30" t="str">
        <f>IF(ISNUMBER('Форма 1'!AJ977),ROUND('Форма 1'!$I977*VLOOKUP('Форма 1'!$G977,'Предельники 2022'!$B$4:$X$28,'Форма 1'!AJ$7),2),"")</f>
        <v/>
      </c>
      <c r="P977" s="30" t="str">
        <f>IF(ISNUMBER('Форма 1'!AK977),ROUND('Форма 1'!$I977*VLOOKUP('Форма 1'!$G977,'Предельники 2022'!$B$4:$X$28,'Форма 1'!AK$7),2),"")</f>
        <v/>
      </c>
      <c r="Q977" s="30" t="str">
        <f>IF(ISNUMBER('Форма 1'!AL977),ROUND('Форма 1'!$I977*VLOOKUP('Форма 1'!$G977,'Предельники 2022'!$B$4:$X$28,'Форма 1'!AL$7),2),"")</f>
        <v/>
      </c>
      <c r="R977" s="30" t="str">
        <f>IF(ISNUMBER('Форма 1'!AM977),ROUND('Форма 1'!$I977*VLOOKUP('Форма 1'!$G977,'Предельники 2022'!$B$4:$X$28,'Форма 1'!AM$7),2),"")</f>
        <v/>
      </c>
      <c r="S977" s="93" t="str">
        <f t="shared" si="173"/>
        <v/>
      </c>
      <c r="T977" s="129" t="str">
        <f>IF(ISNUMBER('Форма 1'!AN977),INDEX('Предельники 2022'!$C$4:$X$28,MATCH('Форма 1'!$G977,'Предельники 2022'!$B$4:$B$28,0),MATCH(T$5,'Предельники 2022'!$C$3:$X$3,0)),"")</f>
        <v/>
      </c>
      <c r="U977" s="129" t="str">
        <f>IF(ISNUMBER('Форма 1'!AO977),INDEX('Предельники 2022'!$C$4:$X$28,MATCH('Форма 1'!$G977,'Предельники 2022'!$B$4:$B$28,0),MATCH(U$5,'Предельники 2022'!$C$3:$X$3,0)),"")</f>
        <v/>
      </c>
      <c r="V977" s="129" t="str">
        <f>IF(ISNUMBER('Форма 1'!AP977),INDEX('Предельники 2022'!$C$4:$X$28,MATCH('Форма 1'!$G977,'Предельники 2022'!$B$4:$B$28,0),MATCH(V$5,'Предельники 2022'!$C$3:$X$3,0)),"")</f>
        <v/>
      </c>
      <c r="W977" s="129" t="str">
        <f>IF(ISNUMBER('Форма 1'!AQ977),INDEX('Предельники 2022'!$C$4:$X$28,MATCH('Форма 1'!$G977,'Предельники 2022'!$B$4:$B$28,0),MATCH(W$5,'Предельники 2022'!$C$3:$X$3,0)),"")</f>
        <v/>
      </c>
      <c r="X977" s="30" t="str">
        <f>IF(ISNUMBER('Форма 1'!AR977),ROUND('Форма 1'!$I977*VLOOKUP('Форма 1'!$G977,'Предельники 2022'!$B$4:$X$28,'Форма 1'!AR$7),2),"")</f>
        <v/>
      </c>
      <c r="Y977" s="30" t="str">
        <f>IF(ISNUMBER('Форма 1'!AS977),ROUND('Форма 1'!$I977*VLOOKUP('Форма 1'!$G977,'Предельники 2022'!$B$4:$X$28,'Форма 1'!AS$7),2),"")</f>
        <v/>
      </c>
      <c r="Z977" s="30" t="str">
        <f>IF(ISNUMBER('Форма 1'!AT977),ROUND('Форма 1'!$I977*VLOOKUP('Форма 1'!$G977,'Предельники 2022'!$B$4:$X$28,'Форма 1'!AT$7),2),"")</f>
        <v/>
      </c>
      <c r="AA977" s="32"/>
      <c r="AB977" s="128">
        <f>'Форма 1'!T977</f>
        <v>46387</v>
      </c>
      <c r="AC977" s="130" t="str">
        <f>'Форма 1'!U977</f>
        <v>РО</v>
      </c>
    </row>
    <row r="978" spans="1:29" x14ac:dyDescent="0.25">
      <c r="A978" s="28">
        <f t="shared" si="165"/>
        <v>4</v>
      </c>
      <c r="B978" s="74" t="str">
        <f>IF(ISBLANK('Форма 1'!B978),"",'Форма 1'!B978)</f>
        <v>Муниципальное образование "Город Березники" Пермского края</v>
      </c>
      <c r="C978" s="87" t="s">
        <v>571</v>
      </c>
      <c r="D978" s="29">
        <f>IF(ISBLANK(C978),"Введите адрес",IF(C978='Форма 1'!C978,SUM(E978:K978,M978:S978,Форма2[[#This Row],[19]:[22]]),"Ошибка в адресе!"))</f>
        <v>19038207.710000005</v>
      </c>
      <c r="E978" s="30">
        <f>IF(ISNUMBER('Форма 1'!Z978),ROUND('Форма 1'!$I978*VLOOKUP('Форма 1'!$G978,'Предельники 2022'!$B$4:$X$28,'Форма 1'!Z$7),2),"")</f>
        <v>763684.97</v>
      </c>
      <c r="F978" s="30">
        <f>IF(ISNUMBER('Форма 1'!AA978),ROUND('Форма 1'!$I978*VLOOKUP('Форма 1'!$G978,'Предельники 2022'!$B$4:$X$28,'Форма 1'!AA$7),2),"")</f>
        <v>8666403.8000000007</v>
      </c>
      <c r="G978" s="30" t="str">
        <f>IF(ISNUMBER('Форма 1'!AB978),ROUND('Форма 1'!$I978*VLOOKUP('Форма 1'!$G978,'Предельники 2022'!$B$4:$X$28,'Форма 1'!AB$7),2),"")</f>
        <v/>
      </c>
      <c r="H978" s="30">
        <f>IF(ISNUMBER('Форма 1'!AC978),ROUND('Форма 1'!$I978*VLOOKUP('Форма 1'!$G978,'Предельники 2022'!$B$4:$X$28,'Форма 1'!AC$7),2),"")</f>
        <v>389786.58</v>
      </c>
      <c r="I978" s="30">
        <f>IF(ISNUMBER('Форма 1'!AD978),ROUND('Форма 1'!$I978*VLOOKUP('Форма 1'!$G978,'Предельники 2022'!$B$4:$X$28,'Форма 1'!AD$7),2),"")</f>
        <v>1202157.47</v>
      </c>
      <c r="J978" s="30">
        <f>IF(ISNUMBER('Форма 1'!AE978),ROUND('Форма 1'!$I978*VLOOKUP('Форма 1'!$G978,'Предельники 2022'!$B$4:$X$28,'Форма 1'!AE$7),2),"")</f>
        <v>665116.36</v>
      </c>
      <c r="K978" s="30" t="str">
        <f>IF(ISNUMBER('Форма 1'!AF978),ROUND('Форма 1'!$I978*VLOOKUP('Форма 1'!$G978,'Предельники 2022'!$B$4:$X$28,'Форма 1'!AF$7),2),"")</f>
        <v/>
      </c>
      <c r="L978" s="31" t="str">
        <f>IF(ISBLANK('Форма 1'!AG978),"",'Форма 1'!AG978)</f>
        <v/>
      </c>
      <c r="M978" s="32" t="str">
        <f>IF(ISBLANK('Форма 1'!AH978),"",'Форма 1'!AH978)</f>
        <v/>
      </c>
      <c r="N978" s="30" t="str">
        <f>IF(ISNUMBER('Форма 1'!AI978),ROUND('Форма 1'!$I978*VLOOKUP('Форма 1'!$G978,'Предельники 2022'!$B$4:$X$28,'Форма 1'!AI$7),2),"")</f>
        <v/>
      </c>
      <c r="O978" s="30">
        <f>IF(ISNUMBER('Форма 1'!AJ978),ROUND('Форма 1'!$I978*VLOOKUP('Форма 1'!$G978,'Предельники 2022'!$B$4:$X$28,'Форма 1'!AJ$7),2),"")</f>
        <v>6011870.6600000001</v>
      </c>
      <c r="P978" s="30" t="str">
        <f>IF(ISNUMBER('Форма 1'!AK978),ROUND('Форма 1'!$I978*VLOOKUP('Форма 1'!$G978,'Предельники 2022'!$B$4:$X$28,'Форма 1'!AK$7),2),"")</f>
        <v/>
      </c>
      <c r="Q978" s="30" t="str">
        <f>IF(ISNUMBER('Форма 1'!AL978),ROUND('Форма 1'!$I978*VLOOKUP('Форма 1'!$G978,'Предельники 2022'!$B$4:$X$28,'Форма 1'!AL$7),2),"")</f>
        <v/>
      </c>
      <c r="R978" s="30">
        <f>IF(ISNUMBER('Форма 1'!AM978),ROUND('Форма 1'!$I978*VLOOKUP('Форма 1'!$G978,'Предельники 2022'!$B$4:$X$28,'Форма 1'!AM$7),2),"")</f>
        <v>1339187.8700000001</v>
      </c>
      <c r="S978" s="93" t="str">
        <f t="shared" si="173"/>
        <v/>
      </c>
      <c r="T978" s="129" t="str">
        <f>IF(ISNUMBER('Форма 1'!AN978),INDEX('Предельники 2022'!$C$4:$X$28,MATCH('Форма 1'!$G978,'Предельники 2022'!$B$4:$B$28,0),MATCH(T$5,'Предельники 2022'!$C$3:$X$3,0)),"")</f>
        <v/>
      </c>
      <c r="U978" s="129" t="str">
        <f>IF(ISNUMBER('Форма 1'!AO978),INDEX('Предельники 2022'!$C$4:$X$28,MATCH('Форма 1'!$G978,'Предельники 2022'!$B$4:$B$28,0),MATCH(U$5,'Предельники 2022'!$C$3:$X$3,0)),"")</f>
        <v/>
      </c>
      <c r="V978" s="129" t="str">
        <f>IF(ISNUMBER('Форма 1'!AP978),INDEX('Предельники 2022'!$C$4:$X$28,MATCH('Форма 1'!$G978,'Предельники 2022'!$B$4:$B$28,0),MATCH(V$5,'Предельники 2022'!$C$3:$X$3,0)),"")</f>
        <v/>
      </c>
      <c r="W978" s="129" t="str">
        <f>IF(ISNUMBER('Форма 1'!AQ978),INDEX('Предельники 2022'!$C$4:$X$28,MATCH('Форма 1'!$G978,'Предельники 2022'!$B$4:$B$28,0),MATCH(W$5,'Предельники 2022'!$C$3:$X$3,0)),"")</f>
        <v/>
      </c>
      <c r="X978" s="30" t="str">
        <f>IF(ISNUMBER('Форма 1'!AR978),ROUND('Форма 1'!$I978*VLOOKUP('Форма 1'!$G978,'Предельники 2022'!$B$4:$X$28,'Форма 1'!AR$7),2),"")</f>
        <v/>
      </c>
      <c r="Y978" s="30" t="str">
        <f>IF(ISNUMBER('Форма 1'!AS978),ROUND('Форма 1'!$I978*VLOOKUP('Форма 1'!$G978,'Предельники 2022'!$B$4:$X$28,'Форма 1'!AS$7),2),"")</f>
        <v/>
      </c>
      <c r="Z978" s="30" t="str">
        <f>IF(ISNUMBER('Форма 1'!AT978),ROUND('Форма 1'!$I978*VLOOKUP('Форма 1'!$G978,'Предельники 2022'!$B$4:$X$28,'Форма 1'!AT$7),2),"")</f>
        <v/>
      </c>
      <c r="AA978" s="32"/>
      <c r="AB978" s="128">
        <f>'Форма 1'!T978</f>
        <v>46387</v>
      </c>
      <c r="AC978" s="130" t="str">
        <f>'Форма 1'!U978</f>
        <v>РО</v>
      </c>
    </row>
    <row r="979" spans="1:29" x14ac:dyDescent="0.25">
      <c r="A979" s="28">
        <f t="shared" si="165"/>
        <v>5</v>
      </c>
      <c r="B979" s="74" t="str">
        <f>IF(ISBLANK('Форма 1'!B979),"",'Форма 1'!B979)</f>
        <v>Муниципальное образование "Город Березники" Пермского края</v>
      </c>
      <c r="C979" s="87" t="s">
        <v>68</v>
      </c>
      <c r="D979" s="29">
        <f>IF(ISBLANK(C979),"Введите адрес",IF(C979='Форма 1'!C979,SUM(E979:K979,M979:S979,Форма2[[#This Row],[19]:[22]]),"Ошибка в адресе!"))</f>
        <v>11246920.67</v>
      </c>
      <c r="E979" s="30" t="str">
        <f>IF(ISNUMBER('Форма 1'!Z979),ROUND('Форма 1'!$I979*VLOOKUP('Форма 1'!$G979,'Предельники 2022'!$B$4:$X$28,'Форма 1'!Z$7),2),"")</f>
        <v/>
      </c>
      <c r="F979" s="30">
        <f>IF(ISNUMBER('Форма 1'!AA979),ROUND('Форма 1'!$I979*VLOOKUP('Форма 1'!$G979,'Предельники 2022'!$B$4:$X$28,'Форма 1'!AA$7),2),"")</f>
        <v>11246920.67</v>
      </c>
      <c r="G979" s="30" t="str">
        <f>IF(ISNUMBER('Форма 1'!AB979),ROUND('Форма 1'!$I979*VLOOKUP('Форма 1'!$G979,'Предельники 2022'!$B$4:$X$28,'Форма 1'!AB$7),2),"")</f>
        <v/>
      </c>
      <c r="H979" s="30" t="str">
        <f>IF(ISNUMBER('Форма 1'!AC979),ROUND('Форма 1'!$I979*VLOOKUP('Форма 1'!$G979,'Предельники 2022'!$B$4:$X$28,'Форма 1'!AC$7),2),"")</f>
        <v/>
      </c>
      <c r="I979" s="30" t="str">
        <f>IF(ISNUMBER('Форма 1'!AD979),ROUND('Форма 1'!$I979*VLOOKUP('Форма 1'!$G979,'Предельники 2022'!$B$4:$X$28,'Форма 1'!AD$7),2),"")</f>
        <v/>
      </c>
      <c r="J979" s="30" t="str">
        <f>IF(ISNUMBER('Форма 1'!AE979),ROUND('Форма 1'!$I979*VLOOKUP('Форма 1'!$G979,'Предельники 2022'!$B$4:$X$28,'Форма 1'!AE$7),2),"")</f>
        <v/>
      </c>
      <c r="K979" s="30" t="str">
        <f>IF(ISNUMBER('Форма 1'!AF979),ROUND('Форма 1'!$I979*VLOOKUP('Форма 1'!$G979,'Предельники 2022'!$B$4:$X$28,'Форма 1'!AF$7),2),"")</f>
        <v/>
      </c>
      <c r="L979" s="31" t="str">
        <f>IF(ISBLANK('Форма 1'!AG979),"",'Форма 1'!AG979)</f>
        <v/>
      </c>
      <c r="M979" s="32" t="str">
        <f>IF(ISBLANK('Форма 1'!AH979),"",'Форма 1'!AH979)</f>
        <v/>
      </c>
      <c r="N979" s="30" t="str">
        <f>IF(ISNUMBER('Форма 1'!AI979),ROUND('Форма 1'!$I979*VLOOKUP('Форма 1'!$G979,'Предельники 2022'!$B$4:$X$28,'Форма 1'!AI$7),2),"")</f>
        <v/>
      </c>
      <c r="O979" s="30" t="str">
        <f>IF(ISNUMBER('Форма 1'!AJ979),ROUND('Форма 1'!$I979*VLOOKUP('Форма 1'!$G979,'Предельники 2022'!$B$4:$X$28,'Форма 1'!AJ$7),2),"")</f>
        <v/>
      </c>
      <c r="P979" s="30" t="str">
        <f>IF(ISNUMBER('Форма 1'!AK979),ROUND('Форма 1'!$I979*VLOOKUP('Форма 1'!$G979,'Предельники 2022'!$B$4:$X$28,'Форма 1'!AK$7),2),"")</f>
        <v/>
      </c>
      <c r="Q979" s="30" t="str">
        <f>IF(ISNUMBER('Форма 1'!AL979),ROUND('Форма 1'!$I979*VLOOKUP('Форма 1'!$G979,'Предельники 2022'!$B$4:$X$28,'Форма 1'!AL$7),2),"")</f>
        <v/>
      </c>
      <c r="R979" s="30" t="str">
        <f>IF(ISNUMBER('Форма 1'!AM979),ROUND('Форма 1'!$I979*VLOOKUP('Форма 1'!$G979,'Предельники 2022'!$B$4:$X$28,'Форма 1'!AM$7),2),"")</f>
        <v/>
      </c>
      <c r="S979" s="93" t="str">
        <f t="shared" si="173"/>
        <v/>
      </c>
      <c r="T979" s="129" t="str">
        <f>IF(ISNUMBER('Форма 1'!AN979),INDEX('Предельники 2022'!$C$4:$X$28,MATCH('Форма 1'!$G979,'Предельники 2022'!$B$4:$B$28,0),MATCH(T$5,'Предельники 2022'!$C$3:$X$3,0)),"")</f>
        <v/>
      </c>
      <c r="U979" s="129" t="str">
        <f>IF(ISNUMBER('Форма 1'!AO979),INDEX('Предельники 2022'!$C$4:$X$28,MATCH('Форма 1'!$G979,'Предельники 2022'!$B$4:$B$28,0),MATCH(U$5,'Предельники 2022'!$C$3:$X$3,0)),"")</f>
        <v/>
      </c>
      <c r="V979" s="129" t="str">
        <f>IF(ISNUMBER('Форма 1'!AP979),INDEX('Предельники 2022'!$C$4:$X$28,MATCH('Форма 1'!$G979,'Предельники 2022'!$B$4:$B$28,0),MATCH(V$5,'Предельники 2022'!$C$3:$X$3,0)),"")</f>
        <v/>
      </c>
      <c r="W979" s="129" t="str">
        <f>IF(ISNUMBER('Форма 1'!AQ979),INDEX('Предельники 2022'!$C$4:$X$28,MATCH('Форма 1'!$G979,'Предельники 2022'!$B$4:$B$28,0),MATCH(W$5,'Предельники 2022'!$C$3:$X$3,0)),"")</f>
        <v/>
      </c>
      <c r="X979" s="30" t="str">
        <f>IF(ISNUMBER('Форма 1'!AR979),ROUND('Форма 1'!$I979*VLOOKUP('Форма 1'!$G979,'Предельники 2022'!$B$4:$X$28,'Форма 1'!AR$7),2),"")</f>
        <v/>
      </c>
      <c r="Y979" s="30" t="str">
        <f>IF(ISNUMBER('Форма 1'!AS979),ROUND('Форма 1'!$I979*VLOOKUP('Форма 1'!$G979,'Предельники 2022'!$B$4:$X$28,'Форма 1'!AS$7),2),"")</f>
        <v/>
      </c>
      <c r="Z979" s="30" t="str">
        <f>IF(ISNUMBER('Форма 1'!AT979),ROUND('Форма 1'!$I979*VLOOKUP('Форма 1'!$G979,'Предельники 2022'!$B$4:$X$28,'Форма 1'!AT$7),2),"")</f>
        <v/>
      </c>
      <c r="AA979" s="32"/>
      <c r="AB979" s="128">
        <f>'Форма 1'!T979</f>
        <v>46387</v>
      </c>
      <c r="AC979" s="130" t="str">
        <f>'Форма 1'!U979</f>
        <v>РО</v>
      </c>
    </row>
    <row r="980" spans="1:29" x14ac:dyDescent="0.25">
      <c r="A980" s="28">
        <f t="shared" si="165"/>
        <v>6</v>
      </c>
      <c r="B980" s="74" t="str">
        <f>IF(ISBLANK('Форма 1'!B980),"",'Форма 1'!B980)</f>
        <v>Муниципальное образование "Город Березники" Пермского края</v>
      </c>
      <c r="C980" s="87" t="s">
        <v>635</v>
      </c>
      <c r="D980" s="29">
        <f>IF(ISBLANK(C980),"Введите адрес",IF(C980='Форма 1'!C980,SUM(E980:K980,M980:S980,Форма2[[#This Row],[19]:[22]]),"Ошибка в адресе!"))</f>
        <v>41254676.25</v>
      </c>
      <c r="E980" s="30" t="str">
        <f>IF(ISNUMBER('Форма 1'!Z980),ROUND('Форма 1'!$I980*VLOOKUP('Форма 1'!$G980,'Предельники 2022'!$B$4:$X$28,'Форма 1'!Z$7),2),"")</f>
        <v/>
      </c>
      <c r="F980" s="30">
        <f>IF(ISNUMBER('Форма 1'!AA980),ROUND('Форма 1'!$I980*VLOOKUP('Форма 1'!$G980,'Предельники 2022'!$B$4:$X$28,'Форма 1'!AA$7),2),"")</f>
        <v>12707701.539999999</v>
      </c>
      <c r="G980" s="30" t="str">
        <f>IF(ISNUMBER('Форма 1'!AB980),ROUND('Форма 1'!$I980*VLOOKUP('Форма 1'!$G980,'Предельники 2022'!$B$4:$X$28,'Форма 1'!AB$7),2),"")</f>
        <v/>
      </c>
      <c r="H980" s="30">
        <f>IF(ISNUMBER('Форма 1'!AC980),ROUND('Форма 1'!$I980*VLOOKUP('Форма 1'!$G980,'Предельники 2022'!$B$4:$X$28,'Форма 1'!AC$7),2),"")</f>
        <v>571550.97</v>
      </c>
      <c r="I980" s="30">
        <f>IF(ISNUMBER('Форма 1'!AD980),ROUND('Форма 1'!$I980*VLOOKUP('Форма 1'!$G980,'Предельники 2022'!$B$4:$X$28,'Форма 1'!AD$7),2),"")</f>
        <v>1762744.82</v>
      </c>
      <c r="J980" s="30">
        <f>IF(ISNUMBER('Форма 1'!AE980),ROUND('Форма 1'!$I980*VLOOKUP('Форма 1'!$G980,'Предельники 2022'!$B$4:$X$28,'Форма 1'!AE$7),2),"")</f>
        <v>975271.9</v>
      </c>
      <c r="K980" s="30" t="str">
        <f>IF(ISNUMBER('Форма 1'!AF980),ROUND('Форма 1'!$I980*VLOOKUP('Форма 1'!$G980,'Предельники 2022'!$B$4:$X$28,'Форма 1'!AF$7),2),"")</f>
        <v/>
      </c>
      <c r="L980" s="31" t="str">
        <f>IF(ISBLANK('Форма 1'!AG980),"",'Форма 1'!AG980)</f>
        <v/>
      </c>
      <c r="M980" s="32" t="str">
        <f>IF(ISBLANK('Форма 1'!AH980),"",'Форма 1'!AH980)</f>
        <v/>
      </c>
      <c r="N980" s="30">
        <f>IF(ISNUMBER('Форма 1'!AI980),ROUND('Форма 1'!$I980*VLOOKUP('Форма 1'!$G980,'Предельники 2022'!$B$4:$X$28,'Форма 1'!AI$7),2),"")</f>
        <v>14458419.59</v>
      </c>
      <c r="O980" s="30">
        <f>IF(ISNUMBER('Форма 1'!AJ980),ROUND('Форма 1'!$I980*VLOOKUP('Форма 1'!$G980,'Предельники 2022'!$B$4:$X$28,'Форма 1'!AJ$7),2),"")</f>
        <v>8815312.5199999996</v>
      </c>
      <c r="P980" s="30" t="str">
        <f>IF(ISNUMBER('Форма 1'!AK980),ROUND('Форма 1'!$I980*VLOOKUP('Форма 1'!$G980,'Предельники 2022'!$B$4:$X$28,'Форма 1'!AK$7),2),"")</f>
        <v/>
      </c>
      <c r="Q980" s="30" t="str">
        <f>IF(ISNUMBER('Форма 1'!AL980),ROUND('Форма 1'!$I980*VLOOKUP('Форма 1'!$G980,'Предельники 2022'!$B$4:$X$28,'Форма 1'!AL$7),2),"")</f>
        <v/>
      </c>
      <c r="R980" s="30">
        <f>IF(ISNUMBER('Форма 1'!AM980),ROUND('Форма 1'!$I980*VLOOKUP('Форма 1'!$G980,'Предельники 2022'!$B$4:$X$28,'Форма 1'!AM$7),2),"")</f>
        <v>1963674.91</v>
      </c>
      <c r="S980" s="93" t="str">
        <f t="shared" si="173"/>
        <v/>
      </c>
      <c r="T980" s="129" t="str">
        <f>IF(ISNUMBER('Форма 1'!AN980),INDEX('Предельники 2022'!$C$4:$X$28,MATCH('Форма 1'!$G980,'Предельники 2022'!$B$4:$B$28,0),MATCH(T$5,'Предельники 2022'!$C$3:$X$3,0)),"")</f>
        <v/>
      </c>
      <c r="U980" s="129" t="str">
        <f>IF(ISNUMBER('Форма 1'!AO980),INDEX('Предельники 2022'!$C$4:$X$28,MATCH('Форма 1'!$G980,'Предельники 2022'!$B$4:$B$28,0),MATCH(U$5,'Предельники 2022'!$C$3:$X$3,0)),"")</f>
        <v/>
      </c>
      <c r="V980" s="129" t="str">
        <f>IF(ISNUMBER('Форма 1'!AP980),INDEX('Предельники 2022'!$C$4:$X$28,MATCH('Форма 1'!$G980,'Предельники 2022'!$B$4:$B$28,0),MATCH(V$5,'Предельники 2022'!$C$3:$X$3,0)),"")</f>
        <v/>
      </c>
      <c r="W980" s="129" t="str">
        <f>IF(ISNUMBER('Форма 1'!AQ980),INDEX('Предельники 2022'!$C$4:$X$28,MATCH('Форма 1'!$G980,'Предельники 2022'!$B$4:$B$28,0),MATCH(W$5,'Предельники 2022'!$C$3:$X$3,0)),"")</f>
        <v/>
      </c>
      <c r="X980" s="30" t="str">
        <f>IF(ISNUMBER('Форма 1'!AR980),ROUND('Форма 1'!$I980*VLOOKUP('Форма 1'!$G980,'Предельники 2022'!$B$4:$X$28,'Форма 1'!AR$7),2),"")</f>
        <v/>
      </c>
      <c r="Y980" s="30" t="str">
        <f>IF(ISNUMBER('Форма 1'!AS980),ROUND('Форма 1'!$I980*VLOOKUP('Форма 1'!$G980,'Предельники 2022'!$B$4:$X$28,'Форма 1'!AS$7),2),"")</f>
        <v/>
      </c>
      <c r="Z980" s="30" t="str">
        <f>IF(ISNUMBER('Форма 1'!AT980),ROUND('Форма 1'!$I980*VLOOKUP('Форма 1'!$G980,'Предельники 2022'!$B$4:$X$28,'Форма 1'!AT$7),2),"")</f>
        <v/>
      </c>
      <c r="AA980" s="32"/>
      <c r="AB980" s="128">
        <f>'Форма 1'!T980</f>
        <v>46387</v>
      </c>
      <c r="AC980" s="130" t="str">
        <f>'Форма 1'!U980</f>
        <v>РО</v>
      </c>
    </row>
    <row r="981" spans="1:29" x14ac:dyDescent="0.25">
      <c r="A981" s="28">
        <f t="shared" si="165"/>
        <v>7</v>
      </c>
      <c r="B981" s="74" t="str">
        <f>IF(ISBLANK('Форма 1'!B981),"",'Форма 1'!B981)</f>
        <v>Муниципальное образование "Город Березники" Пермского края</v>
      </c>
      <c r="C981" s="87" t="s">
        <v>669</v>
      </c>
      <c r="D981" s="29">
        <f>IF(ISBLANK(C981),"Введите адрес",IF(C981='Форма 1'!C981,SUM(E981:K981,M981:S981,Форма2[[#This Row],[19]:[22]]),"Ошибка в адресе!"))</f>
        <v>4128317.5</v>
      </c>
      <c r="E981" s="30" t="str">
        <f>IF(ISNUMBER('Форма 1'!Z981),ROUND('Форма 1'!$I981*VLOOKUP('Форма 1'!$G981,'Предельники 2022'!$B$4:$X$28,'Форма 1'!Z$7),2),"")</f>
        <v/>
      </c>
      <c r="F981" s="30" t="str">
        <f>IF(ISNUMBER('Форма 1'!AA981),ROUND('Форма 1'!$I981*VLOOKUP('Форма 1'!$G981,'Предельники 2022'!$B$4:$X$28,'Форма 1'!AA$7),2),"")</f>
        <v/>
      </c>
      <c r="G981" s="30">
        <f>IF(ISNUMBER('Форма 1'!AB981),ROUND('Форма 1'!$I981*VLOOKUP('Форма 1'!$G981,'Предельники 2022'!$B$4:$X$28,'Форма 1'!AB$7),2),"")</f>
        <v>4128317.5</v>
      </c>
      <c r="H981" s="30" t="str">
        <f>IF(ISNUMBER('Форма 1'!AC981),ROUND('Форма 1'!$I981*VLOOKUP('Форма 1'!$G981,'Предельники 2022'!$B$4:$X$28,'Форма 1'!AC$7),2),"")</f>
        <v/>
      </c>
      <c r="I981" s="30" t="str">
        <f>IF(ISNUMBER('Форма 1'!AD981),ROUND('Форма 1'!$I981*VLOOKUP('Форма 1'!$G981,'Предельники 2022'!$B$4:$X$28,'Форма 1'!AD$7),2),"")</f>
        <v/>
      </c>
      <c r="J981" s="30" t="str">
        <f>IF(ISNUMBER('Форма 1'!AE981),ROUND('Форма 1'!$I981*VLOOKUP('Форма 1'!$G981,'Предельники 2022'!$B$4:$X$28,'Форма 1'!AE$7),2),"")</f>
        <v/>
      </c>
      <c r="K981" s="30" t="str">
        <f>IF(ISNUMBER('Форма 1'!AF981),ROUND('Форма 1'!$I981*VLOOKUP('Форма 1'!$G981,'Предельники 2022'!$B$4:$X$28,'Форма 1'!AF$7),2),"")</f>
        <v/>
      </c>
      <c r="L981" s="31" t="str">
        <f>IF(ISBLANK('Форма 1'!AG981),"",'Форма 1'!AG981)</f>
        <v/>
      </c>
      <c r="M981" s="32" t="str">
        <f>IF(ISBLANK('Форма 1'!AH981),"",'Форма 1'!AH981)</f>
        <v/>
      </c>
      <c r="N981" s="30" t="str">
        <f>IF(ISNUMBER('Форма 1'!AI981),ROUND('Форма 1'!$I981*VLOOKUP('Форма 1'!$G981,'Предельники 2022'!$B$4:$X$28,'Форма 1'!AI$7),2),"")</f>
        <v/>
      </c>
      <c r="O981" s="30" t="str">
        <f>IF(ISNUMBER('Форма 1'!AJ981),ROUND('Форма 1'!$I981*VLOOKUP('Форма 1'!$G981,'Предельники 2022'!$B$4:$X$28,'Форма 1'!AJ$7),2),"")</f>
        <v/>
      </c>
      <c r="P981" s="30" t="str">
        <f>IF(ISNUMBER('Форма 1'!AK981),ROUND('Форма 1'!$I981*VLOOKUP('Форма 1'!$G981,'Предельники 2022'!$B$4:$X$28,'Форма 1'!AK$7),2),"")</f>
        <v/>
      </c>
      <c r="Q981" s="30" t="str">
        <f>IF(ISNUMBER('Форма 1'!AL981),ROUND('Форма 1'!$I981*VLOOKUP('Форма 1'!$G981,'Предельники 2022'!$B$4:$X$28,'Форма 1'!AL$7),2),"")</f>
        <v/>
      </c>
      <c r="R981" s="30" t="str">
        <f>IF(ISNUMBER('Форма 1'!AM981),ROUND('Форма 1'!$I981*VLOOKUP('Форма 1'!$G981,'Предельники 2022'!$B$4:$X$28,'Форма 1'!AM$7),2),"")</f>
        <v/>
      </c>
      <c r="S981" s="93" t="str">
        <f t="shared" si="173"/>
        <v/>
      </c>
      <c r="T981" s="129" t="str">
        <f>IF(ISNUMBER('Форма 1'!AN981),INDEX('Предельники 2022'!$C$4:$X$28,MATCH('Форма 1'!$G981,'Предельники 2022'!$B$4:$B$28,0),MATCH(T$5,'Предельники 2022'!$C$3:$X$3,0)),"")</f>
        <v/>
      </c>
      <c r="U981" s="129" t="str">
        <f>IF(ISNUMBER('Форма 1'!AO981),INDEX('Предельники 2022'!$C$4:$X$28,MATCH('Форма 1'!$G981,'Предельники 2022'!$B$4:$B$28,0),MATCH(U$5,'Предельники 2022'!$C$3:$X$3,0)),"")</f>
        <v/>
      </c>
      <c r="V981" s="129" t="str">
        <f>IF(ISNUMBER('Форма 1'!AP981),INDEX('Предельники 2022'!$C$4:$X$28,MATCH('Форма 1'!$G981,'Предельники 2022'!$B$4:$B$28,0),MATCH(V$5,'Предельники 2022'!$C$3:$X$3,0)),"")</f>
        <v/>
      </c>
      <c r="W981" s="129" t="str">
        <f>IF(ISNUMBER('Форма 1'!AQ981),INDEX('Предельники 2022'!$C$4:$X$28,MATCH('Форма 1'!$G981,'Предельники 2022'!$B$4:$B$28,0),MATCH(W$5,'Предельники 2022'!$C$3:$X$3,0)),"")</f>
        <v/>
      </c>
      <c r="X981" s="30" t="str">
        <f>IF(ISNUMBER('Форма 1'!AR981),ROUND('Форма 1'!$I981*VLOOKUP('Форма 1'!$G981,'Предельники 2022'!$B$4:$X$28,'Форма 1'!AR$7),2),"")</f>
        <v/>
      </c>
      <c r="Y981" s="30" t="str">
        <f>IF(ISNUMBER('Форма 1'!AS981),ROUND('Форма 1'!$I981*VLOOKUP('Форма 1'!$G981,'Предельники 2022'!$B$4:$X$28,'Форма 1'!AS$7),2),"")</f>
        <v/>
      </c>
      <c r="Z981" s="30" t="str">
        <f>IF(ISNUMBER('Форма 1'!AT981),ROUND('Форма 1'!$I981*VLOOKUP('Форма 1'!$G981,'Предельники 2022'!$B$4:$X$28,'Форма 1'!AT$7),2),"")</f>
        <v/>
      </c>
      <c r="AA981" s="32"/>
      <c r="AB981" s="128">
        <f>'Форма 1'!T981</f>
        <v>46387</v>
      </c>
      <c r="AC981" s="130" t="str">
        <f>'Форма 1'!U981</f>
        <v>СС</v>
      </c>
    </row>
    <row r="982" spans="1:29" x14ac:dyDescent="0.25">
      <c r="A982" s="28">
        <f t="shared" si="165"/>
        <v>8</v>
      </c>
      <c r="B982" s="74" t="str">
        <f>IF(ISBLANK('Форма 1'!B982),"",'Форма 1'!B982)</f>
        <v>Муниципальное образование "Город Березники" Пермского края</v>
      </c>
      <c r="C982" s="87" t="s">
        <v>1668</v>
      </c>
      <c r="D982" s="29">
        <f>IF(ISBLANK(C982),"Введите адрес",IF(C982='Форма 1'!C982,SUM(E982:K982,M982:S982,Форма2[[#This Row],[19]:[22]]),"Ошибка в адресе!"))</f>
        <v>6989273.3399999999</v>
      </c>
      <c r="E982" s="30" t="str">
        <f>IF(ISNUMBER('Форма 1'!Z982),ROUND('Форма 1'!$I982*VLOOKUP('Форма 1'!$G982,'Предельники 2022'!$B$4:$X$28,'Форма 1'!Z$7),2),"")</f>
        <v/>
      </c>
      <c r="F982" s="30">
        <f>IF(ISNUMBER('Форма 1'!AA982),ROUND('Форма 1'!$I982*VLOOKUP('Форма 1'!$G982,'Предельники 2022'!$B$4:$X$28,'Форма 1'!AA$7),2),"")</f>
        <v>6989273.3399999999</v>
      </c>
      <c r="G982" s="30" t="str">
        <f>IF(ISNUMBER('Форма 1'!AB982),ROUND('Форма 1'!$I982*VLOOKUP('Форма 1'!$G982,'Предельники 2022'!$B$4:$X$28,'Форма 1'!AB$7),2),"")</f>
        <v/>
      </c>
      <c r="H982" s="30" t="str">
        <f>IF(ISNUMBER('Форма 1'!AC982),ROUND('Форма 1'!$I982*VLOOKUP('Форма 1'!$G982,'Предельники 2022'!$B$4:$X$28,'Форма 1'!AC$7),2),"")</f>
        <v/>
      </c>
      <c r="I982" s="30" t="str">
        <f>IF(ISNUMBER('Форма 1'!AD982),ROUND('Форма 1'!$I982*VLOOKUP('Форма 1'!$G982,'Предельники 2022'!$B$4:$X$28,'Форма 1'!AD$7),2),"")</f>
        <v/>
      </c>
      <c r="J982" s="30" t="str">
        <f>IF(ISNUMBER('Форма 1'!AE982),ROUND('Форма 1'!$I982*VLOOKUP('Форма 1'!$G982,'Предельники 2022'!$B$4:$X$28,'Форма 1'!AE$7),2),"")</f>
        <v/>
      </c>
      <c r="K982" s="30" t="str">
        <f>IF(ISNUMBER('Форма 1'!AF982),ROUND('Форма 1'!$I982*VLOOKUP('Форма 1'!$G982,'Предельники 2022'!$B$4:$X$28,'Форма 1'!AF$7),2),"")</f>
        <v/>
      </c>
      <c r="L982" s="31" t="str">
        <f>IF(ISBLANK('Форма 1'!AG982),"",'Форма 1'!AG982)</f>
        <v/>
      </c>
      <c r="M982" s="32" t="str">
        <f>IF(ISBLANK('Форма 1'!AH982),"",'Форма 1'!AH982)</f>
        <v/>
      </c>
      <c r="N982" s="30" t="str">
        <f>IF(ISNUMBER('Форма 1'!AI982),ROUND('Форма 1'!$I982*VLOOKUP('Форма 1'!$G982,'Предельники 2022'!$B$4:$X$28,'Форма 1'!AI$7),2),"")</f>
        <v/>
      </c>
      <c r="O982" s="30" t="str">
        <f>IF(ISNUMBER('Форма 1'!AJ982),ROUND('Форма 1'!$I982*VLOOKUP('Форма 1'!$G982,'Предельники 2022'!$B$4:$X$28,'Форма 1'!AJ$7),2),"")</f>
        <v/>
      </c>
      <c r="P982" s="30" t="str">
        <f>IF(ISNUMBER('Форма 1'!AK982),ROUND('Форма 1'!$I982*VLOOKUP('Форма 1'!$G982,'Предельники 2022'!$B$4:$X$28,'Форма 1'!AK$7),2),"")</f>
        <v/>
      </c>
      <c r="Q982" s="30" t="str">
        <f>IF(ISNUMBER('Форма 1'!AL982),ROUND('Форма 1'!$I982*VLOOKUP('Форма 1'!$G982,'Предельники 2022'!$B$4:$X$28,'Форма 1'!AL$7),2),"")</f>
        <v/>
      </c>
      <c r="R982" s="30" t="str">
        <f>IF(ISNUMBER('Форма 1'!AM982),ROUND('Форма 1'!$I982*VLOOKUP('Форма 1'!$G982,'Предельники 2022'!$B$4:$X$28,'Форма 1'!AM$7),2),"")</f>
        <v/>
      </c>
      <c r="S982" s="93" t="str">
        <f t="shared" si="173"/>
        <v/>
      </c>
      <c r="T982" s="129" t="str">
        <f>IF(ISNUMBER('Форма 1'!AN982),INDEX('Предельники 2022'!$C$4:$X$28,MATCH('Форма 1'!$G982,'Предельники 2022'!$B$4:$B$28,0),MATCH(T$5,'Предельники 2022'!$C$3:$X$3,0)),"")</f>
        <v/>
      </c>
      <c r="U982" s="129" t="str">
        <f>IF(ISNUMBER('Форма 1'!AO982),INDEX('Предельники 2022'!$C$4:$X$28,MATCH('Форма 1'!$G982,'Предельники 2022'!$B$4:$B$28,0),MATCH(U$5,'Предельники 2022'!$C$3:$X$3,0)),"")</f>
        <v/>
      </c>
      <c r="V982" s="129" t="str">
        <f>IF(ISNUMBER('Форма 1'!AP982),INDEX('Предельники 2022'!$C$4:$X$28,MATCH('Форма 1'!$G982,'Предельники 2022'!$B$4:$B$28,0),MATCH(V$5,'Предельники 2022'!$C$3:$X$3,0)),"")</f>
        <v/>
      </c>
      <c r="W982" s="129" t="str">
        <f>IF(ISNUMBER('Форма 1'!AQ982),INDEX('Предельники 2022'!$C$4:$X$28,MATCH('Форма 1'!$G982,'Предельники 2022'!$B$4:$B$28,0),MATCH(W$5,'Предельники 2022'!$C$3:$X$3,0)),"")</f>
        <v/>
      </c>
      <c r="X982" s="30" t="str">
        <f>IF(ISNUMBER('Форма 1'!AR982),ROUND('Форма 1'!$I982*VLOOKUP('Форма 1'!$G982,'Предельники 2022'!$B$4:$X$28,'Форма 1'!AR$7),2),"")</f>
        <v/>
      </c>
      <c r="Y982" s="30" t="str">
        <f>IF(ISNUMBER('Форма 1'!AS982),ROUND('Форма 1'!$I982*VLOOKUP('Форма 1'!$G982,'Предельники 2022'!$B$4:$X$28,'Форма 1'!AS$7),2),"")</f>
        <v/>
      </c>
      <c r="Z982" s="30" t="str">
        <f>IF(ISNUMBER('Форма 1'!AT982),ROUND('Форма 1'!$I982*VLOOKUP('Форма 1'!$G982,'Предельники 2022'!$B$4:$X$28,'Форма 1'!AT$7),2),"")</f>
        <v/>
      </c>
      <c r="AA982" s="32"/>
      <c r="AB982" s="128">
        <f>'Форма 1'!T982</f>
        <v>46387</v>
      </c>
      <c r="AC982" s="130" t="str">
        <f>'Форма 1'!U982</f>
        <v>РО</v>
      </c>
    </row>
    <row r="983" spans="1:29" x14ac:dyDescent="0.25">
      <c r="A983" s="28">
        <f t="shared" si="165"/>
        <v>9</v>
      </c>
      <c r="B983" s="74" t="str">
        <f>IF(ISBLANK('Форма 1'!B983),"",'Форма 1'!B983)</f>
        <v>Муниципальное образование "Город Березники" Пермского края</v>
      </c>
      <c r="C983" s="87" t="s">
        <v>372</v>
      </c>
      <c r="D983" s="29">
        <f>IF(ISBLANK(C983),"Введите адрес",IF(C983='Форма 1'!C983,SUM(E983:K983,M983:S983,Форма2[[#This Row],[19]:[22]]),"Ошибка в адресе!"))</f>
        <v>635552.89</v>
      </c>
      <c r="E983" s="30">
        <f>IF(ISNUMBER('Форма 1'!Z983),ROUND('Форма 1'!$I983*VLOOKUP('Форма 1'!$G983,'Предельники 2022'!$B$4:$X$28,'Форма 1'!Z$7),2),"")</f>
        <v>635552.89</v>
      </c>
      <c r="F983" s="30" t="str">
        <f>IF(ISNUMBER('Форма 1'!AA983),ROUND('Форма 1'!$I983*VLOOKUP('Форма 1'!$G983,'Предельники 2022'!$B$4:$X$28,'Форма 1'!AA$7),2),"")</f>
        <v/>
      </c>
      <c r="G983" s="30" t="str">
        <f>IF(ISNUMBER('Форма 1'!AB983),ROUND('Форма 1'!$I983*VLOOKUP('Форма 1'!$G983,'Предельники 2022'!$B$4:$X$28,'Форма 1'!AB$7),2),"")</f>
        <v/>
      </c>
      <c r="H983" s="30" t="str">
        <f>IF(ISNUMBER('Форма 1'!AC983),ROUND('Форма 1'!$I983*VLOOKUP('Форма 1'!$G983,'Предельники 2022'!$B$4:$X$28,'Форма 1'!AC$7),2),"")</f>
        <v/>
      </c>
      <c r="I983" s="30" t="str">
        <f>IF(ISNUMBER('Форма 1'!AD983),ROUND('Форма 1'!$I983*VLOOKUP('Форма 1'!$G983,'Предельники 2022'!$B$4:$X$28,'Форма 1'!AD$7),2),"")</f>
        <v/>
      </c>
      <c r="J983" s="30" t="str">
        <f>IF(ISNUMBER('Форма 1'!AE983),ROUND('Форма 1'!$I983*VLOOKUP('Форма 1'!$G983,'Предельники 2022'!$B$4:$X$28,'Форма 1'!AE$7),2),"")</f>
        <v/>
      </c>
      <c r="K983" s="30" t="str">
        <f>IF(ISNUMBER('Форма 1'!AF983),ROUND('Форма 1'!$I983*VLOOKUP('Форма 1'!$G983,'Предельники 2022'!$B$4:$X$28,'Форма 1'!AF$7),2),"")</f>
        <v/>
      </c>
      <c r="L983" s="31" t="str">
        <f>IF(ISBLANK('Форма 1'!AG983),"",'Форма 1'!AG983)</f>
        <v/>
      </c>
      <c r="M983" s="32" t="str">
        <f>IF(ISBLANK('Форма 1'!AH983),"",'Форма 1'!AH983)</f>
        <v/>
      </c>
      <c r="N983" s="30" t="str">
        <f>IF(ISNUMBER('Форма 1'!AI983),ROUND('Форма 1'!$I983*VLOOKUP('Форма 1'!$G983,'Предельники 2022'!$B$4:$X$28,'Форма 1'!AI$7),2),"")</f>
        <v/>
      </c>
      <c r="O983" s="30" t="str">
        <f>IF(ISNUMBER('Форма 1'!AJ983),ROUND('Форма 1'!$I983*VLOOKUP('Форма 1'!$G983,'Предельники 2022'!$B$4:$X$28,'Форма 1'!AJ$7),2),"")</f>
        <v/>
      </c>
      <c r="P983" s="30" t="str">
        <f>IF(ISNUMBER('Форма 1'!AK983),ROUND('Форма 1'!$I983*VLOOKUP('Форма 1'!$G983,'Предельники 2022'!$B$4:$X$28,'Форма 1'!AK$7),2),"")</f>
        <v/>
      </c>
      <c r="Q983" s="30" t="str">
        <f>IF(ISNUMBER('Форма 1'!AL983),ROUND('Форма 1'!$I983*VLOOKUP('Форма 1'!$G983,'Предельники 2022'!$B$4:$X$28,'Форма 1'!AL$7),2),"")</f>
        <v/>
      </c>
      <c r="R983" s="30" t="str">
        <f>IF(ISNUMBER('Форма 1'!AM983),ROUND('Форма 1'!$I983*VLOOKUP('Форма 1'!$G983,'Предельники 2022'!$B$4:$X$28,'Форма 1'!AM$7),2),"")</f>
        <v/>
      </c>
      <c r="S983" s="93" t="str">
        <f t="shared" si="173"/>
        <v/>
      </c>
      <c r="T983" s="129" t="str">
        <f>IF(ISNUMBER('Форма 1'!AN983),INDEX('Предельники 2022'!$C$4:$X$28,MATCH('Форма 1'!$G983,'Предельники 2022'!$B$4:$B$28,0),MATCH(T$5,'Предельники 2022'!$C$3:$X$3,0)),"")</f>
        <v/>
      </c>
      <c r="U983" s="129" t="str">
        <f>IF(ISNUMBER('Форма 1'!AO983),INDEX('Предельники 2022'!$C$4:$X$28,MATCH('Форма 1'!$G983,'Предельники 2022'!$B$4:$B$28,0),MATCH(U$5,'Предельники 2022'!$C$3:$X$3,0)),"")</f>
        <v/>
      </c>
      <c r="V983" s="129" t="str">
        <f>IF(ISNUMBER('Форма 1'!AP983),INDEX('Предельники 2022'!$C$4:$X$28,MATCH('Форма 1'!$G983,'Предельники 2022'!$B$4:$B$28,0),MATCH(V$5,'Предельники 2022'!$C$3:$X$3,0)),"")</f>
        <v/>
      </c>
      <c r="W983" s="129" t="str">
        <f>IF(ISNUMBER('Форма 1'!AQ983),INDEX('Предельники 2022'!$C$4:$X$28,MATCH('Форма 1'!$G983,'Предельники 2022'!$B$4:$B$28,0),MATCH(W$5,'Предельники 2022'!$C$3:$X$3,0)),"")</f>
        <v/>
      </c>
      <c r="X983" s="30" t="str">
        <f>IF(ISNUMBER('Форма 1'!AR983),ROUND('Форма 1'!$I983*VLOOKUP('Форма 1'!$G983,'Предельники 2022'!$B$4:$X$28,'Форма 1'!AR$7),2),"")</f>
        <v/>
      </c>
      <c r="Y983" s="30" t="str">
        <f>IF(ISNUMBER('Форма 1'!AS983),ROUND('Форма 1'!$I983*VLOOKUP('Форма 1'!$G983,'Предельники 2022'!$B$4:$X$28,'Форма 1'!AS$7),2),"")</f>
        <v/>
      </c>
      <c r="Z983" s="30" t="str">
        <f>IF(ISNUMBER('Форма 1'!AT983),ROUND('Форма 1'!$I983*VLOOKUP('Форма 1'!$G983,'Предельники 2022'!$B$4:$X$28,'Форма 1'!AT$7),2),"")</f>
        <v/>
      </c>
      <c r="AA983" s="32"/>
      <c r="AB983" s="128">
        <f>'Форма 1'!T983</f>
        <v>46387</v>
      </c>
      <c r="AC983" s="130" t="str">
        <f>'Форма 1'!U983</f>
        <v>РО</v>
      </c>
    </row>
    <row r="984" spans="1:29" x14ac:dyDescent="0.25">
      <c r="A984" s="28">
        <f t="shared" si="165"/>
        <v>10</v>
      </c>
      <c r="B984" s="74" t="str">
        <f>IF(ISBLANK('Форма 1'!B984),"",'Форма 1'!B984)</f>
        <v>Муниципальное образование "Город Березники" Пермского края</v>
      </c>
      <c r="C984" s="87" t="s">
        <v>636</v>
      </c>
      <c r="D984" s="29">
        <f>IF(ISBLANK(C984),"Введите адрес",IF(C984='Форма 1'!C984,SUM(E984:K984,M984:S984,Форма2[[#This Row],[19]:[22]]),"Ошибка в адресе!"))</f>
        <v>16987350.57</v>
      </c>
      <c r="E984" s="30" t="str">
        <f>IF(ISNUMBER('Форма 1'!Z984),ROUND('Форма 1'!$I984*VLOOKUP('Форма 1'!$G984,'Предельники 2022'!$B$4:$X$28,'Форма 1'!Z$7),2),"")</f>
        <v/>
      </c>
      <c r="F984" s="30">
        <f>IF(ISNUMBER('Форма 1'!AA984),ROUND('Форма 1'!$I984*VLOOKUP('Форма 1'!$G984,'Предельники 2022'!$B$4:$X$28,'Форма 1'!AA$7),2),"")</f>
        <v>6654575.0599999996</v>
      </c>
      <c r="G984" s="30" t="str">
        <f>IF(ISNUMBER('Форма 1'!AB984),ROUND('Форма 1'!$I984*VLOOKUP('Форма 1'!$G984,'Предельники 2022'!$B$4:$X$28,'Форма 1'!AB$7),2),"")</f>
        <v/>
      </c>
      <c r="H984" s="30">
        <f>IF(ISNUMBER('Форма 1'!AC984),ROUND('Форма 1'!$I984*VLOOKUP('Форма 1'!$G984,'Предельники 2022'!$B$4:$X$28,'Форма 1'!AC$7),2),"")</f>
        <v>299301.08</v>
      </c>
      <c r="I984" s="30">
        <f>IF(ISNUMBER('Форма 1'!AD984),ROUND('Форма 1'!$I984*VLOOKUP('Форма 1'!$G984,'Предельники 2022'!$B$4:$X$28,'Форма 1'!AD$7),2),"")</f>
        <v>923087.28</v>
      </c>
      <c r="J984" s="30">
        <f>IF(ISNUMBER('Форма 1'!AE984),ROUND('Форма 1'!$I984*VLOOKUP('Форма 1'!$G984,'Предельники 2022'!$B$4:$X$28,'Форма 1'!AE$7),2),"")</f>
        <v>510715.5</v>
      </c>
      <c r="K984" s="30" t="str">
        <f>IF(ISNUMBER('Форма 1'!AF984),ROUND('Форма 1'!$I984*VLOOKUP('Форма 1'!$G984,'Предельники 2022'!$B$4:$X$28,'Форма 1'!AF$7),2),"")</f>
        <v/>
      </c>
      <c r="L984" s="31" t="str">
        <f>IF(ISBLANK('Форма 1'!AG984),"",'Форма 1'!AG984)</f>
        <v/>
      </c>
      <c r="M984" s="32" t="str">
        <f>IF(ISBLANK('Форма 1'!AH984),"",'Форма 1'!AH984)</f>
        <v/>
      </c>
      <c r="N984" s="30">
        <f>IF(ISNUMBER('Форма 1'!AI984),ROUND('Форма 1'!$I984*VLOOKUP('Форма 1'!$G984,'Предельники 2022'!$B$4:$X$28,'Форма 1'!AI$7),2),"")</f>
        <v>7571364.3600000003</v>
      </c>
      <c r="O984" s="30" t="str">
        <f>IF(ISNUMBER('Форма 1'!AJ984),ROUND('Форма 1'!$I984*VLOOKUP('Форма 1'!$G984,'Предельники 2022'!$B$4:$X$28,'Форма 1'!AJ$7),2),"")</f>
        <v/>
      </c>
      <c r="P984" s="30" t="str">
        <f>IF(ISNUMBER('Форма 1'!AK984),ROUND('Форма 1'!$I984*VLOOKUP('Форма 1'!$G984,'Предельники 2022'!$B$4:$X$28,'Форма 1'!AK$7),2),"")</f>
        <v/>
      </c>
      <c r="Q984" s="30" t="str">
        <f>IF(ISNUMBER('Форма 1'!AL984),ROUND('Форма 1'!$I984*VLOOKUP('Форма 1'!$G984,'Предельники 2022'!$B$4:$X$28,'Форма 1'!AL$7),2),"")</f>
        <v/>
      </c>
      <c r="R984" s="30">
        <f>IF(ISNUMBER('Форма 1'!AM984),ROUND('Форма 1'!$I984*VLOOKUP('Форма 1'!$G984,'Предельники 2022'!$B$4:$X$28,'Форма 1'!AM$7),2),"")</f>
        <v>1028307.29</v>
      </c>
      <c r="S984" s="93" t="str">
        <f t="shared" si="173"/>
        <v/>
      </c>
      <c r="T984" s="129" t="str">
        <f>IF(ISNUMBER('Форма 1'!AN984),INDEX('Предельники 2022'!$C$4:$X$28,MATCH('Форма 1'!$G984,'Предельники 2022'!$B$4:$B$28,0),MATCH(T$5,'Предельники 2022'!$C$3:$X$3,0)),"")</f>
        <v/>
      </c>
      <c r="U984" s="129" t="str">
        <f>IF(ISNUMBER('Форма 1'!AO984),INDEX('Предельники 2022'!$C$4:$X$28,MATCH('Форма 1'!$G984,'Предельники 2022'!$B$4:$B$28,0),MATCH(U$5,'Предельники 2022'!$C$3:$X$3,0)),"")</f>
        <v/>
      </c>
      <c r="V984" s="129" t="str">
        <f>IF(ISNUMBER('Форма 1'!AP984),INDEX('Предельники 2022'!$C$4:$X$28,MATCH('Форма 1'!$G984,'Предельники 2022'!$B$4:$B$28,0),MATCH(V$5,'Предельники 2022'!$C$3:$X$3,0)),"")</f>
        <v/>
      </c>
      <c r="W984" s="129" t="str">
        <f>IF(ISNUMBER('Форма 1'!AQ984),INDEX('Предельники 2022'!$C$4:$X$28,MATCH('Форма 1'!$G984,'Предельники 2022'!$B$4:$B$28,0),MATCH(W$5,'Предельники 2022'!$C$3:$X$3,0)),"")</f>
        <v/>
      </c>
      <c r="X984" s="30" t="str">
        <f>IF(ISNUMBER('Форма 1'!AR984),ROUND('Форма 1'!$I984*VLOOKUP('Форма 1'!$G984,'Предельники 2022'!$B$4:$X$28,'Форма 1'!AR$7),2),"")</f>
        <v/>
      </c>
      <c r="Y984" s="30" t="str">
        <f>IF(ISNUMBER('Форма 1'!AS984),ROUND('Форма 1'!$I984*VLOOKUP('Форма 1'!$G984,'Предельники 2022'!$B$4:$X$28,'Форма 1'!AS$7),2),"")</f>
        <v/>
      </c>
      <c r="Z984" s="30" t="str">
        <f>IF(ISNUMBER('Форма 1'!AT984),ROUND('Форма 1'!$I984*VLOOKUP('Форма 1'!$G984,'Предельники 2022'!$B$4:$X$28,'Форма 1'!AT$7),2),"")</f>
        <v/>
      </c>
      <c r="AA984" s="32"/>
      <c r="AB984" s="128">
        <f>'Форма 1'!T984</f>
        <v>46387</v>
      </c>
      <c r="AC984" s="130" t="str">
        <f>'Форма 1'!U984</f>
        <v>РО</v>
      </c>
    </row>
    <row r="985" spans="1:29" x14ac:dyDescent="0.25">
      <c r="A985" s="28">
        <f t="shared" si="165"/>
        <v>11</v>
      </c>
      <c r="B985" s="74" t="str">
        <f>IF(ISBLANK('Форма 1'!B985),"",'Форма 1'!B985)</f>
        <v>Муниципальное образование "Город Березники" Пермского края</v>
      </c>
      <c r="C985" s="87" t="s">
        <v>637</v>
      </c>
      <c r="D985" s="29">
        <f>IF(ISBLANK(C985),"Введите адрес",IF(C985='Форма 1'!C985,SUM(E985:K985,M985:S985,Форма2[[#This Row],[19]:[22]]),"Ошибка в адресе!"))</f>
        <v>11398165.48</v>
      </c>
      <c r="E985" s="30" t="str">
        <f>IF(ISNUMBER('Форма 1'!Z985),ROUND('Форма 1'!$I985*VLOOKUP('Форма 1'!$G985,'Предельники 2022'!$B$4:$X$28,'Форма 1'!Z$7),2),"")</f>
        <v/>
      </c>
      <c r="F985" s="30">
        <f>IF(ISNUMBER('Форма 1'!AA985),ROUND('Форма 1'!$I985*VLOOKUP('Форма 1'!$G985,'Предельники 2022'!$B$4:$X$28,'Форма 1'!AA$7),2),"")</f>
        <v>4752787.9000000004</v>
      </c>
      <c r="G985" s="30" t="str">
        <f>IF(ISNUMBER('Форма 1'!AB985),ROUND('Форма 1'!$I985*VLOOKUP('Форма 1'!$G985,'Предельники 2022'!$B$4:$X$28,'Форма 1'!AB$7),2),"")</f>
        <v/>
      </c>
      <c r="H985" s="30">
        <f>IF(ISNUMBER('Форма 1'!AC985),ROUND('Форма 1'!$I985*VLOOKUP('Форма 1'!$G985,'Предельники 2022'!$B$4:$X$28,'Форма 1'!AC$7),2),"")</f>
        <v>213764.9</v>
      </c>
      <c r="I985" s="30">
        <f>IF(ISNUMBER('Форма 1'!AD985),ROUND('Форма 1'!$I985*VLOOKUP('Форма 1'!$G985,'Предельники 2022'!$B$4:$X$28,'Форма 1'!AD$7),2),"")</f>
        <v>659281.48</v>
      </c>
      <c r="J985" s="30">
        <f>IF(ISNUMBER('Форма 1'!AE985),ROUND('Форма 1'!$I985*VLOOKUP('Форма 1'!$G985,'Предельники 2022'!$B$4:$X$28,'Форма 1'!AE$7),2),"")</f>
        <v>364759.94</v>
      </c>
      <c r="K985" s="30" t="str">
        <f>IF(ISNUMBER('Форма 1'!AF985),ROUND('Форма 1'!$I985*VLOOKUP('Форма 1'!$G985,'Предельники 2022'!$B$4:$X$28,'Форма 1'!AF$7),2),"")</f>
        <v/>
      </c>
      <c r="L985" s="31" t="str">
        <f>IF(ISBLANK('Форма 1'!AG985),"",'Форма 1'!AG985)</f>
        <v/>
      </c>
      <c r="M985" s="32" t="str">
        <f>IF(ISBLANK('Форма 1'!AH985),"",'Форма 1'!AH985)</f>
        <v/>
      </c>
      <c r="N985" s="30">
        <f>IF(ISNUMBER('Форма 1'!AI985),ROUND('Форма 1'!$I985*VLOOKUP('Форма 1'!$G985,'Предельники 2022'!$B$4:$X$28,'Форма 1'!AI$7),2),"")</f>
        <v>5407571.2599999998</v>
      </c>
      <c r="O985" s="30" t="str">
        <f>IF(ISNUMBER('Форма 1'!AJ985),ROUND('Форма 1'!$I985*VLOOKUP('Форма 1'!$G985,'Предельники 2022'!$B$4:$X$28,'Форма 1'!AJ$7),2),"")</f>
        <v/>
      </c>
      <c r="P985" s="30" t="str">
        <f>IF(ISNUMBER('Форма 1'!AK985),ROUND('Форма 1'!$I985*VLOOKUP('Форма 1'!$G985,'Предельники 2022'!$B$4:$X$28,'Форма 1'!AK$7),2),"")</f>
        <v/>
      </c>
      <c r="Q985" s="30" t="str">
        <f>IF(ISNUMBER('Форма 1'!AL985),ROUND('Форма 1'!$I985*VLOOKUP('Форма 1'!$G985,'Предельники 2022'!$B$4:$X$28,'Форма 1'!AL$7),2),"")</f>
        <v/>
      </c>
      <c r="R985" s="30" t="str">
        <f>IF(ISNUMBER('Форма 1'!AM985),ROUND('Форма 1'!$I985*VLOOKUP('Форма 1'!$G985,'Предельники 2022'!$B$4:$X$28,'Форма 1'!AM$7),2),"")</f>
        <v/>
      </c>
      <c r="S985" s="93" t="str">
        <f t="shared" si="173"/>
        <v/>
      </c>
      <c r="T985" s="129" t="str">
        <f>IF(ISNUMBER('Форма 1'!AN985),INDEX('Предельники 2022'!$C$4:$X$28,MATCH('Форма 1'!$G985,'Предельники 2022'!$B$4:$B$28,0),MATCH(T$5,'Предельники 2022'!$C$3:$X$3,0)),"")</f>
        <v/>
      </c>
      <c r="U985" s="129" t="str">
        <f>IF(ISNUMBER('Форма 1'!AO985),INDEX('Предельники 2022'!$C$4:$X$28,MATCH('Форма 1'!$G985,'Предельники 2022'!$B$4:$B$28,0),MATCH(U$5,'Предельники 2022'!$C$3:$X$3,0)),"")</f>
        <v/>
      </c>
      <c r="V985" s="129" t="str">
        <f>IF(ISNUMBER('Форма 1'!AP985),INDEX('Предельники 2022'!$C$4:$X$28,MATCH('Форма 1'!$G985,'Предельники 2022'!$B$4:$B$28,0),MATCH(V$5,'Предельники 2022'!$C$3:$X$3,0)),"")</f>
        <v/>
      </c>
      <c r="W985" s="129" t="str">
        <f>IF(ISNUMBER('Форма 1'!AQ985),INDEX('Предельники 2022'!$C$4:$X$28,MATCH('Форма 1'!$G985,'Предельники 2022'!$B$4:$B$28,0),MATCH(W$5,'Предельники 2022'!$C$3:$X$3,0)),"")</f>
        <v/>
      </c>
      <c r="X985" s="30" t="str">
        <f>IF(ISNUMBER('Форма 1'!AR985),ROUND('Форма 1'!$I985*VLOOKUP('Форма 1'!$G985,'Предельники 2022'!$B$4:$X$28,'Форма 1'!AR$7),2),"")</f>
        <v/>
      </c>
      <c r="Y985" s="30" t="str">
        <f>IF(ISNUMBER('Форма 1'!AS985),ROUND('Форма 1'!$I985*VLOOKUP('Форма 1'!$G985,'Предельники 2022'!$B$4:$X$28,'Форма 1'!AS$7),2),"")</f>
        <v/>
      </c>
      <c r="Z985" s="30" t="str">
        <f>IF(ISNUMBER('Форма 1'!AT985),ROUND('Форма 1'!$I985*VLOOKUP('Форма 1'!$G985,'Предельники 2022'!$B$4:$X$28,'Форма 1'!AT$7),2),"")</f>
        <v/>
      </c>
      <c r="AA985" s="32"/>
      <c r="AB985" s="128">
        <f>'Форма 1'!T985</f>
        <v>46387</v>
      </c>
      <c r="AC985" s="130" t="str">
        <f>'Форма 1'!U985</f>
        <v>РО</v>
      </c>
    </row>
    <row r="986" spans="1:29" x14ac:dyDescent="0.25">
      <c r="A986" s="28">
        <f t="shared" si="165"/>
        <v>12</v>
      </c>
      <c r="B986" s="74" t="str">
        <f>IF(ISBLANK('Форма 1'!B986),"",'Форма 1'!B986)</f>
        <v>Муниципальное образование "Город Березники" Пермского края</v>
      </c>
      <c r="C986" s="87" t="s">
        <v>722</v>
      </c>
      <c r="D986" s="29">
        <f>IF(ISBLANK(C986),"Введите адрес",IF(C986='Форма 1'!C986,SUM(E986:K986,M986:S986,Форма2[[#This Row],[19]:[22]]),"Ошибка в адресе!"))</f>
        <v>10905273.68</v>
      </c>
      <c r="E986" s="30" t="str">
        <f>IF(ISNUMBER('Форма 1'!Z986),ROUND('Форма 1'!$I986*VLOOKUP('Форма 1'!$G986,'Предельники 2022'!$B$4:$X$28,'Форма 1'!Z$7),2),"")</f>
        <v/>
      </c>
      <c r="F986" s="30" t="str">
        <f>IF(ISNUMBER('Форма 1'!AA986),ROUND('Форма 1'!$I986*VLOOKUP('Форма 1'!$G986,'Предельники 2022'!$B$4:$X$28,'Форма 1'!AA$7),2),"")</f>
        <v/>
      </c>
      <c r="G986" s="30" t="str">
        <f>IF(ISNUMBER('Форма 1'!AB986),ROUND('Форма 1'!$I986*VLOOKUP('Форма 1'!$G986,'Предельники 2022'!$B$4:$X$28,'Форма 1'!AB$7),2),"")</f>
        <v/>
      </c>
      <c r="H986" s="30" t="str">
        <f>IF(ISNUMBER('Форма 1'!AC986),ROUND('Форма 1'!$I986*VLOOKUP('Форма 1'!$G986,'Предельники 2022'!$B$4:$X$28,'Форма 1'!AC$7),2),"")</f>
        <v/>
      </c>
      <c r="I986" s="30" t="str">
        <f>IF(ISNUMBER('Форма 1'!AD986),ROUND('Форма 1'!$I986*VLOOKUP('Форма 1'!$G986,'Предельники 2022'!$B$4:$X$28,'Форма 1'!AD$7),2),"")</f>
        <v/>
      </c>
      <c r="J986" s="30" t="str">
        <f>IF(ISNUMBER('Форма 1'!AE986),ROUND('Форма 1'!$I986*VLOOKUP('Форма 1'!$G986,'Предельники 2022'!$B$4:$X$28,'Форма 1'!AE$7),2),"")</f>
        <v/>
      </c>
      <c r="K986" s="30" t="str">
        <f>IF(ISNUMBER('Форма 1'!AF986),ROUND('Форма 1'!$I986*VLOOKUP('Форма 1'!$G986,'Предельники 2022'!$B$4:$X$28,'Форма 1'!AF$7),2),"")</f>
        <v/>
      </c>
      <c r="L986" s="31" t="str">
        <f>IF(ISBLANK('Форма 1'!AG986),"",'Форма 1'!AG986)</f>
        <v/>
      </c>
      <c r="M986" s="32" t="str">
        <f>IF(ISBLANK('Форма 1'!AH986),"",'Форма 1'!AH986)</f>
        <v/>
      </c>
      <c r="N986" s="30">
        <f>IF(ISNUMBER('Форма 1'!AI986),ROUND('Форма 1'!$I986*VLOOKUP('Форма 1'!$G986,'Предельники 2022'!$B$4:$X$28,'Форма 1'!AI$7),2),"")</f>
        <v>10905273.68</v>
      </c>
      <c r="O986" s="30" t="str">
        <f>IF(ISNUMBER('Форма 1'!AJ986),ROUND('Форма 1'!$I986*VLOOKUP('Форма 1'!$G986,'Предельники 2022'!$B$4:$X$28,'Форма 1'!AJ$7),2),"")</f>
        <v/>
      </c>
      <c r="P986" s="30" t="str">
        <f>IF(ISNUMBER('Форма 1'!AK986),ROUND('Форма 1'!$I986*VLOOKUP('Форма 1'!$G986,'Предельники 2022'!$B$4:$X$28,'Форма 1'!AK$7),2),"")</f>
        <v/>
      </c>
      <c r="Q986" s="30" t="str">
        <f>IF(ISNUMBER('Форма 1'!AL986),ROUND('Форма 1'!$I986*VLOOKUP('Форма 1'!$G986,'Предельники 2022'!$B$4:$X$28,'Форма 1'!AL$7),2),"")</f>
        <v/>
      </c>
      <c r="R986" s="30" t="str">
        <f>IF(ISNUMBER('Форма 1'!AM986),ROUND('Форма 1'!$I986*VLOOKUP('Форма 1'!$G986,'Предельники 2022'!$B$4:$X$28,'Форма 1'!AM$7),2),"")</f>
        <v/>
      </c>
      <c r="S986" s="93" t="str">
        <f t="shared" si="173"/>
        <v/>
      </c>
      <c r="T986" s="129" t="str">
        <f>IF(ISNUMBER('Форма 1'!AN986),INDEX('Предельники 2022'!$C$4:$X$28,MATCH('Форма 1'!$G986,'Предельники 2022'!$B$4:$B$28,0),MATCH(T$5,'Предельники 2022'!$C$3:$X$3,0)),"")</f>
        <v/>
      </c>
      <c r="U986" s="129" t="str">
        <f>IF(ISNUMBER('Форма 1'!AO986),INDEX('Предельники 2022'!$C$4:$X$28,MATCH('Форма 1'!$G986,'Предельники 2022'!$B$4:$B$28,0),MATCH(U$5,'Предельники 2022'!$C$3:$X$3,0)),"")</f>
        <v/>
      </c>
      <c r="V986" s="129" t="str">
        <f>IF(ISNUMBER('Форма 1'!AP986),INDEX('Предельники 2022'!$C$4:$X$28,MATCH('Форма 1'!$G986,'Предельники 2022'!$B$4:$B$28,0),MATCH(V$5,'Предельники 2022'!$C$3:$X$3,0)),"")</f>
        <v/>
      </c>
      <c r="W986" s="129" t="str">
        <f>IF(ISNUMBER('Форма 1'!AQ986),INDEX('Предельники 2022'!$C$4:$X$28,MATCH('Форма 1'!$G986,'Предельники 2022'!$B$4:$B$28,0),MATCH(W$5,'Предельники 2022'!$C$3:$X$3,0)),"")</f>
        <v/>
      </c>
      <c r="X986" s="30" t="str">
        <f>IF(ISNUMBER('Форма 1'!AR986),ROUND('Форма 1'!$I986*VLOOKUP('Форма 1'!$G986,'Предельники 2022'!$B$4:$X$28,'Форма 1'!AR$7),2),"")</f>
        <v/>
      </c>
      <c r="Y986" s="30" t="str">
        <f>IF(ISNUMBER('Форма 1'!AS986),ROUND('Форма 1'!$I986*VLOOKUP('Форма 1'!$G986,'Предельники 2022'!$B$4:$X$28,'Форма 1'!AS$7),2),"")</f>
        <v/>
      </c>
      <c r="Z986" s="30" t="str">
        <f>IF(ISNUMBER('Форма 1'!AT986),ROUND('Форма 1'!$I986*VLOOKUP('Форма 1'!$G986,'Предельники 2022'!$B$4:$X$28,'Форма 1'!AT$7),2),"")</f>
        <v/>
      </c>
      <c r="AA986" s="32"/>
      <c r="AB986" s="128">
        <f>'Форма 1'!T986</f>
        <v>46387</v>
      </c>
      <c r="AC986" s="130" t="str">
        <f>'Форма 1'!U986</f>
        <v>РО</v>
      </c>
    </row>
    <row r="987" spans="1:29" x14ac:dyDescent="0.25">
      <c r="A987" s="28">
        <f t="shared" si="165"/>
        <v>13</v>
      </c>
      <c r="B987" s="74" t="str">
        <f>IF(ISBLANK('Форма 1'!B987),"",'Форма 1'!B987)</f>
        <v>Муниципальное образование "Город Березники" Пермского края</v>
      </c>
      <c r="C987" s="87" t="s">
        <v>777</v>
      </c>
      <c r="D987" s="29">
        <f>IF(ISBLANK(C987),"Введите адрес",IF(C987='Форма 1'!C987,SUM(E987:K987,M987:S987,Форма2[[#This Row],[19]:[22]]),"Ошибка в адресе!"))</f>
        <v>4474085.7699999996</v>
      </c>
      <c r="E987" s="30" t="str">
        <f>IF(ISNUMBER('Форма 1'!Z987),ROUND('Форма 1'!$I987*VLOOKUP('Форма 1'!$G987,'Предельники 2022'!$B$4:$X$28,'Форма 1'!Z$7),2),"")</f>
        <v/>
      </c>
      <c r="F987" s="30" t="str">
        <f>IF(ISNUMBER('Форма 1'!AA987),ROUND('Форма 1'!$I987*VLOOKUP('Форма 1'!$G987,'Предельники 2022'!$B$4:$X$28,'Форма 1'!AA$7),2),"")</f>
        <v/>
      </c>
      <c r="G987" s="30" t="str">
        <f>IF(ISNUMBER('Форма 1'!AB987),ROUND('Форма 1'!$I987*VLOOKUP('Форма 1'!$G987,'Предельники 2022'!$B$4:$X$28,'Форма 1'!AB$7),2),"")</f>
        <v/>
      </c>
      <c r="H987" s="30" t="str">
        <f>IF(ISNUMBER('Форма 1'!AC987),ROUND('Форма 1'!$I987*VLOOKUP('Форма 1'!$G987,'Предельники 2022'!$B$4:$X$28,'Форма 1'!AC$7),2),"")</f>
        <v/>
      </c>
      <c r="I987" s="30" t="str">
        <f>IF(ISNUMBER('Форма 1'!AD987),ROUND('Форма 1'!$I987*VLOOKUP('Форма 1'!$G987,'Предельники 2022'!$B$4:$X$28,'Форма 1'!AD$7),2),"")</f>
        <v/>
      </c>
      <c r="J987" s="30" t="str">
        <f>IF(ISNUMBER('Форма 1'!AE987),ROUND('Форма 1'!$I987*VLOOKUP('Форма 1'!$G987,'Предельники 2022'!$B$4:$X$28,'Форма 1'!AE$7),2),"")</f>
        <v/>
      </c>
      <c r="K987" s="30" t="str">
        <f>IF(ISNUMBER('Форма 1'!AF987),ROUND('Форма 1'!$I987*VLOOKUP('Форма 1'!$G987,'Предельники 2022'!$B$4:$X$28,'Форма 1'!AF$7),2),"")</f>
        <v/>
      </c>
      <c r="L987" s="31" t="str">
        <f>IF(ISBLANK('Форма 1'!AG987),"",'Форма 1'!AG987)</f>
        <v/>
      </c>
      <c r="M987" s="32" t="str">
        <f>IF(ISBLANK('Форма 1'!AH987),"",'Форма 1'!AH987)</f>
        <v/>
      </c>
      <c r="N987" s="30" t="str">
        <f>IF(ISNUMBER('Форма 1'!AI987),ROUND('Форма 1'!$I987*VLOOKUP('Форма 1'!$G987,'Предельники 2022'!$B$4:$X$28,'Форма 1'!AI$7),2),"")</f>
        <v/>
      </c>
      <c r="O987" s="30">
        <f>IF(ISNUMBER('Форма 1'!AJ987),ROUND('Форма 1'!$I987*VLOOKUP('Форма 1'!$G987,'Предельники 2022'!$B$4:$X$28,'Форма 1'!AJ$7),2),"")</f>
        <v>4474085.7699999996</v>
      </c>
      <c r="P987" s="30" t="str">
        <f>IF(ISNUMBER('Форма 1'!AK987),ROUND('Форма 1'!$I987*VLOOKUP('Форма 1'!$G987,'Предельники 2022'!$B$4:$X$28,'Форма 1'!AK$7),2),"")</f>
        <v/>
      </c>
      <c r="Q987" s="30" t="str">
        <f>IF(ISNUMBER('Форма 1'!AL987),ROUND('Форма 1'!$I987*VLOOKUP('Форма 1'!$G987,'Предельники 2022'!$B$4:$X$28,'Форма 1'!AL$7),2),"")</f>
        <v/>
      </c>
      <c r="R987" s="30" t="str">
        <f>IF(ISNUMBER('Форма 1'!AM987),ROUND('Форма 1'!$I987*VLOOKUP('Форма 1'!$G987,'Предельники 2022'!$B$4:$X$28,'Форма 1'!AM$7),2),"")</f>
        <v/>
      </c>
      <c r="S987" s="93" t="str">
        <f t="shared" si="173"/>
        <v/>
      </c>
      <c r="T987" s="129" t="str">
        <f>IF(ISNUMBER('Форма 1'!AN987),INDEX('Предельники 2022'!$C$4:$X$28,MATCH('Форма 1'!$G987,'Предельники 2022'!$B$4:$B$28,0),MATCH(T$5,'Предельники 2022'!$C$3:$X$3,0)),"")</f>
        <v/>
      </c>
      <c r="U987" s="129" t="str">
        <f>IF(ISNUMBER('Форма 1'!AO987),INDEX('Предельники 2022'!$C$4:$X$28,MATCH('Форма 1'!$G987,'Предельники 2022'!$B$4:$B$28,0),MATCH(U$5,'Предельники 2022'!$C$3:$X$3,0)),"")</f>
        <v/>
      </c>
      <c r="V987" s="129" t="str">
        <f>IF(ISNUMBER('Форма 1'!AP987),INDEX('Предельники 2022'!$C$4:$X$28,MATCH('Форма 1'!$G987,'Предельники 2022'!$B$4:$B$28,0),MATCH(V$5,'Предельники 2022'!$C$3:$X$3,0)),"")</f>
        <v/>
      </c>
      <c r="W987" s="129" t="str">
        <f>IF(ISNUMBER('Форма 1'!AQ987),INDEX('Предельники 2022'!$C$4:$X$28,MATCH('Форма 1'!$G987,'Предельники 2022'!$B$4:$B$28,0),MATCH(W$5,'Предельники 2022'!$C$3:$X$3,0)),"")</f>
        <v/>
      </c>
      <c r="X987" s="30" t="str">
        <f>IF(ISNUMBER('Форма 1'!AR987),ROUND('Форма 1'!$I987*VLOOKUP('Форма 1'!$G987,'Предельники 2022'!$B$4:$X$28,'Форма 1'!AR$7),2),"")</f>
        <v/>
      </c>
      <c r="Y987" s="30" t="str">
        <f>IF(ISNUMBER('Форма 1'!AS987),ROUND('Форма 1'!$I987*VLOOKUP('Форма 1'!$G987,'Предельники 2022'!$B$4:$X$28,'Форма 1'!AS$7),2),"")</f>
        <v/>
      </c>
      <c r="Z987" s="30" t="str">
        <f>IF(ISNUMBER('Форма 1'!AT987),ROUND('Форма 1'!$I987*VLOOKUP('Форма 1'!$G987,'Предельники 2022'!$B$4:$X$28,'Форма 1'!AT$7),2),"")</f>
        <v/>
      </c>
      <c r="AA987" s="32"/>
      <c r="AB987" s="128">
        <f>'Форма 1'!T987</f>
        <v>46387</v>
      </c>
      <c r="AC987" s="130" t="str">
        <f>'Форма 1'!U987</f>
        <v>РО</v>
      </c>
    </row>
    <row r="988" spans="1:29" x14ac:dyDescent="0.25">
      <c r="A988" s="28">
        <f t="shared" si="165"/>
        <v>14</v>
      </c>
      <c r="B988" s="74" t="str">
        <f>IF(ISBLANK('Форма 1'!B988),"",'Форма 1'!B988)</f>
        <v>Муниципальное образование "Город Березники" Пермского края</v>
      </c>
      <c r="C988" s="87" t="s">
        <v>723</v>
      </c>
      <c r="D988" s="29">
        <f>IF(ISBLANK(C988),"Введите адрес",IF(C988='Форма 1'!C988,SUM(E988:K988,M988:S988,Форма2[[#This Row],[19]:[22]]),"Ошибка в адресе!"))</f>
        <v>7193847.4500000002</v>
      </c>
      <c r="E988" s="30" t="str">
        <f>IF(ISNUMBER('Форма 1'!Z988),ROUND('Форма 1'!$I988*VLOOKUP('Форма 1'!$G988,'Предельники 2022'!$B$4:$X$28,'Форма 1'!Z$7),2),"")</f>
        <v/>
      </c>
      <c r="F988" s="30" t="str">
        <f>IF(ISNUMBER('Форма 1'!AA988),ROUND('Форма 1'!$I988*VLOOKUP('Форма 1'!$G988,'Предельники 2022'!$B$4:$X$28,'Форма 1'!AA$7),2),"")</f>
        <v/>
      </c>
      <c r="G988" s="30" t="str">
        <f>IF(ISNUMBER('Форма 1'!AB988),ROUND('Форма 1'!$I988*VLOOKUP('Форма 1'!$G988,'Предельники 2022'!$B$4:$X$28,'Форма 1'!AB$7),2),"")</f>
        <v/>
      </c>
      <c r="H988" s="30" t="str">
        <f>IF(ISNUMBER('Форма 1'!AC988),ROUND('Форма 1'!$I988*VLOOKUP('Форма 1'!$G988,'Предельники 2022'!$B$4:$X$28,'Форма 1'!AC$7),2),"")</f>
        <v/>
      </c>
      <c r="I988" s="30" t="str">
        <f>IF(ISNUMBER('Форма 1'!AD988),ROUND('Форма 1'!$I988*VLOOKUP('Форма 1'!$G988,'Предельники 2022'!$B$4:$X$28,'Форма 1'!AD$7),2),"")</f>
        <v/>
      </c>
      <c r="J988" s="30" t="str">
        <f>IF(ISNUMBER('Форма 1'!AE988),ROUND('Форма 1'!$I988*VLOOKUP('Форма 1'!$G988,'Предельники 2022'!$B$4:$X$28,'Форма 1'!AE$7),2),"")</f>
        <v/>
      </c>
      <c r="K988" s="30" t="str">
        <f>IF(ISNUMBER('Форма 1'!AF988),ROUND('Форма 1'!$I988*VLOOKUP('Форма 1'!$G988,'Предельники 2022'!$B$4:$X$28,'Форма 1'!AF$7),2),"")</f>
        <v/>
      </c>
      <c r="L988" s="31" t="str">
        <f>IF(ISBLANK('Форма 1'!AG988),"",'Форма 1'!AG988)</f>
        <v/>
      </c>
      <c r="M988" s="32" t="str">
        <f>IF(ISBLANK('Форма 1'!AH988),"",'Форма 1'!AH988)</f>
        <v/>
      </c>
      <c r="N988" s="30">
        <f>IF(ISNUMBER('Форма 1'!AI988),ROUND('Форма 1'!$I988*VLOOKUP('Форма 1'!$G988,'Предельники 2022'!$B$4:$X$28,'Форма 1'!AI$7),2),"")</f>
        <v>7193847.4500000002</v>
      </c>
      <c r="O988" s="30" t="str">
        <f>IF(ISNUMBER('Форма 1'!AJ988),ROUND('Форма 1'!$I988*VLOOKUP('Форма 1'!$G988,'Предельники 2022'!$B$4:$X$28,'Форма 1'!AJ$7),2),"")</f>
        <v/>
      </c>
      <c r="P988" s="30" t="str">
        <f>IF(ISNUMBER('Форма 1'!AK988),ROUND('Форма 1'!$I988*VLOOKUP('Форма 1'!$G988,'Предельники 2022'!$B$4:$X$28,'Форма 1'!AK$7),2),"")</f>
        <v/>
      </c>
      <c r="Q988" s="30" t="str">
        <f>IF(ISNUMBER('Форма 1'!AL988),ROUND('Форма 1'!$I988*VLOOKUP('Форма 1'!$G988,'Предельники 2022'!$B$4:$X$28,'Форма 1'!AL$7),2),"")</f>
        <v/>
      </c>
      <c r="R988" s="30" t="str">
        <f>IF(ISNUMBER('Форма 1'!AM988),ROUND('Форма 1'!$I988*VLOOKUP('Форма 1'!$G988,'Предельники 2022'!$B$4:$X$28,'Форма 1'!AM$7),2),"")</f>
        <v/>
      </c>
      <c r="S988" s="93" t="str">
        <f t="shared" si="173"/>
        <v/>
      </c>
      <c r="T988" s="129" t="str">
        <f>IF(ISNUMBER('Форма 1'!AN988),INDEX('Предельники 2022'!$C$4:$X$28,MATCH('Форма 1'!$G988,'Предельники 2022'!$B$4:$B$28,0),MATCH(T$5,'Предельники 2022'!$C$3:$X$3,0)),"")</f>
        <v/>
      </c>
      <c r="U988" s="129" t="str">
        <f>IF(ISNUMBER('Форма 1'!AO988),INDEX('Предельники 2022'!$C$4:$X$28,MATCH('Форма 1'!$G988,'Предельники 2022'!$B$4:$B$28,0),MATCH(U$5,'Предельники 2022'!$C$3:$X$3,0)),"")</f>
        <v/>
      </c>
      <c r="V988" s="129" t="str">
        <f>IF(ISNUMBER('Форма 1'!AP988),INDEX('Предельники 2022'!$C$4:$X$28,MATCH('Форма 1'!$G988,'Предельники 2022'!$B$4:$B$28,0),MATCH(V$5,'Предельники 2022'!$C$3:$X$3,0)),"")</f>
        <v/>
      </c>
      <c r="W988" s="129" t="str">
        <f>IF(ISNUMBER('Форма 1'!AQ988),INDEX('Предельники 2022'!$C$4:$X$28,MATCH('Форма 1'!$G988,'Предельники 2022'!$B$4:$B$28,0),MATCH(W$5,'Предельники 2022'!$C$3:$X$3,0)),"")</f>
        <v/>
      </c>
      <c r="X988" s="30" t="str">
        <f>IF(ISNUMBER('Форма 1'!AR988),ROUND('Форма 1'!$I988*VLOOKUP('Форма 1'!$G988,'Предельники 2022'!$B$4:$X$28,'Форма 1'!AR$7),2),"")</f>
        <v/>
      </c>
      <c r="Y988" s="30" t="str">
        <f>IF(ISNUMBER('Форма 1'!AS988),ROUND('Форма 1'!$I988*VLOOKUP('Форма 1'!$G988,'Предельники 2022'!$B$4:$X$28,'Форма 1'!AS$7),2),"")</f>
        <v/>
      </c>
      <c r="Z988" s="30" t="str">
        <f>IF(ISNUMBER('Форма 1'!AT988),ROUND('Форма 1'!$I988*VLOOKUP('Форма 1'!$G988,'Предельники 2022'!$B$4:$X$28,'Форма 1'!AT$7),2),"")</f>
        <v/>
      </c>
      <c r="AA988" s="32"/>
      <c r="AB988" s="128">
        <f>'Форма 1'!T988</f>
        <v>46387</v>
      </c>
      <c r="AC988" s="130" t="str">
        <f>'Форма 1'!U988</f>
        <v>РО</v>
      </c>
    </row>
    <row r="989" spans="1:29" x14ac:dyDescent="0.25">
      <c r="A989" s="28">
        <f t="shared" si="165"/>
        <v>15</v>
      </c>
      <c r="B989" s="74" t="str">
        <f>IF(ISBLANK('Форма 1'!B989),"",'Форма 1'!B989)</f>
        <v>Муниципальное образование "Город Березники" Пермского края</v>
      </c>
      <c r="C989" s="87" t="s">
        <v>670</v>
      </c>
      <c r="D989" s="29">
        <f>IF(ISBLANK(C989),"Введите адрес",IF(C989='Форма 1'!C989,SUM(E989:K989,M989:S989,Форма2[[#This Row],[19]:[22]]),"Ошибка в адресе!"))</f>
        <v>6547786.3399999999</v>
      </c>
      <c r="E989" s="30" t="str">
        <f>IF(ISNUMBER('Форма 1'!Z989),ROUND('Форма 1'!$I989*VLOOKUP('Форма 1'!$G989,'Предельники 2022'!$B$4:$X$28,'Форма 1'!Z$7),2),"")</f>
        <v/>
      </c>
      <c r="F989" s="30" t="str">
        <f>IF(ISNUMBER('Форма 1'!AA989),ROUND('Форма 1'!$I989*VLOOKUP('Форма 1'!$G989,'Предельники 2022'!$B$4:$X$28,'Форма 1'!AA$7),2),"")</f>
        <v/>
      </c>
      <c r="G989" s="30">
        <f>IF(ISNUMBER('Форма 1'!AB989),ROUND('Форма 1'!$I989*VLOOKUP('Форма 1'!$G989,'Предельники 2022'!$B$4:$X$28,'Форма 1'!AB$7),2),"")</f>
        <v>6547786.3399999999</v>
      </c>
      <c r="H989" s="30" t="str">
        <f>IF(ISNUMBER('Форма 1'!AC989),ROUND('Форма 1'!$I989*VLOOKUP('Форма 1'!$G989,'Предельники 2022'!$B$4:$X$28,'Форма 1'!AC$7),2),"")</f>
        <v/>
      </c>
      <c r="I989" s="30" t="str">
        <f>IF(ISNUMBER('Форма 1'!AD989),ROUND('Форма 1'!$I989*VLOOKUP('Форма 1'!$G989,'Предельники 2022'!$B$4:$X$28,'Форма 1'!AD$7),2),"")</f>
        <v/>
      </c>
      <c r="J989" s="30" t="str">
        <f>IF(ISNUMBER('Форма 1'!AE989),ROUND('Форма 1'!$I989*VLOOKUP('Форма 1'!$G989,'Предельники 2022'!$B$4:$X$28,'Форма 1'!AE$7),2),"")</f>
        <v/>
      </c>
      <c r="K989" s="30" t="str">
        <f>IF(ISNUMBER('Форма 1'!AF989),ROUND('Форма 1'!$I989*VLOOKUP('Форма 1'!$G989,'Предельники 2022'!$B$4:$X$28,'Форма 1'!AF$7),2),"")</f>
        <v/>
      </c>
      <c r="L989" s="31" t="str">
        <f>IF(ISBLANK('Форма 1'!AG989),"",'Форма 1'!AG989)</f>
        <v/>
      </c>
      <c r="M989" s="32" t="str">
        <f>IF(ISBLANK('Форма 1'!AH989),"",'Форма 1'!AH989)</f>
        <v/>
      </c>
      <c r="N989" s="30" t="str">
        <f>IF(ISNUMBER('Форма 1'!AI989),ROUND('Форма 1'!$I989*VLOOKUP('Форма 1'!$G989,'Предельники 2022'!$B$4:$X$28,'Форма 1'!AI$7),2),"")</f>
        <v/>
      </c>
      <c r="O989" s="30" t="str">
        <f>IF(ISNUMBER('Форма 1'!AJ989),ROUND('Форма 1'!$I989*VLOOKUP('Форма 1'!$G989,'Предельники 2022'!$B$4:$X$28,'Форма 1'!AJ$7),2),"")</f>
        <v/>
      </c>
      <c r="P989" s="30" t="str">
        <f>IF(ISNUMBER('Форма 1'!AK989),ROUND('Форма 1'!$I989*VLOOKUP('Форма 1'!$G989,'Предельники 2022'!$B$4:$X$28,'Форма 1'!AK$7),2),"")</f>
        <v/>
      </c>
      <c r="Q989" s="30" t="str">
        <f>IF(ISNUMBER('Форма 1'!AL989),ROUND('Форма 1'!$I989*VLOOKUP('Форма 1'!$G989,'Предельники 2022'!$B$4:$X$28,'Форма 1'!AL$7),2),"")</f>
        <v/>
      </c>
      <c r="R989" s="30" t="str">
        <f>IF(ISNUMBER('Форма 1'!AM989),ROUND('Форма 1'!$I989*VLOOKUP('Форма 1'!$G989,'Предельники 2022'!$B$4:$X$28,'Форма 1'!AM$7),2),"")</f>
        <v/>
      </c>
      <c r="S989" s="93" t="str">
        <f t="shared" si="173"/>
        <v/>
      </c>
      <c r="T989" s="129" t="str">
        <f>IF(ISNUMBER('Форма 1'!AN989),INDEX('Предельники 2022'!$C$4:$X$28,MATCH('Форма 1'!$G989,'Предельники 2022'!$B$4:$B$28,0),MATCH(T$5,'Предельники 2022'!$C$3:$X$3,0)),"")</f>
        <v/>
      </c>
      <c r="U989" s="129" t="str">
        <f>IF(ISNUMBER('Форма 1'!AO989),INDEX('Предельники 2022'!$C$4:$X$28,MATCH('Форма 1'!$G989,'Предельники 2022'!$B$4:$B$28,0),MATCH(U$5,'Предельники 2022'!$C$3:$X$3,0)),"")</f>
        <v/>
      </c>
      <c r="V989" s="129" t="str">
        <f>IF(ISNUMBER('Форма 1'!AP989),INDEX('Предельники 2022'!$C$4:$X$28,MATCH('Форма 1'!$G989,'Предельники 2022'!$B$4:$B$28,0),MATCH(V$5,'Предельники 2022'!$C$3:$X$3,0)),"")</f>
        <v/>
      </c>
      <c r="W989" s="129" t="str">
        <f>IF(ISNUMBER('Форма 1'!AQ989),INDEX('Предельники 2022'!$C$4:$X$28,MATCH('Форма 1'!$G989,'Предельники 2022'!$B$4:$B$28,0),MATCH(W$5,'Предельники 2022'!$C$3:$X$3,0)),"")</f>
        <v/>
      </c>
      <c r="X989" s="30" t="str">
        <f>IF(ISNUMBER('Форма 1'!AR989),ROUND('Форма 1'!$I989*VLOOKUP('Форма 1'!$G989,'Предельники 2022'!$B$4:$X$28,'Форма 1'!AR$7),2),"")</f>
        <v/>
      </c>
      <c r="Y989" s="30" t="str">
        <f>IF(ISNUMBER('Форма 1'!AS989),ROUND('Форма 1'!$I989*VLOOKUP('Форма 1'!$G989,'Предельники 2022'!$B$4:$X$28,'Форма 1'!AS$7),2),"")</f>
        <v/>
      </c>
      <c r="Z989" s="30" t="str">
        <f>IF(ISNUMBER('Форма 1'!AT989),ROUND('Форма 1'!$I989*VLOOKUP('Форма 1'!$G989,'Предельники 2022'!$B$4:$X$28,'Форма 1'!AT$7),2),"")</f>
        <v/>
      </c>
      <c r="AA989" s="32"/>
      <c r="AB989" s="128">
        <f>'Форма 1'!T989</f>
        <v>46387</v>
      </c>
      <c r="AC989" s="130" t="str">
        <f>'Форма 1'!U989</f>
        <v>СС</v>
      </c>
    </row>
    <row r="990" spans="1:29" x14ac:dyDescent="0.25">
      <c r="A990" s="28">
        <f t="shared" si="165"/>
        <v>16</v>
      </c>
      <c r="B990" s="74" t="str">
        <f>IF(ISBLANK('Форма 1'!B990),"",'Форма 1'!B990)</f>
        <v>Муниципальное образование "Город Березники" Пермского края</v>
      </c>
      <c r="C990" s="87" t="s">
        <v>572</v>
      </c>
      <c r="D990" s="29">
        <f>IF(ISBLANK(C990),"Введите адрес",IF(C990='Форма 1'!C990,SUM(E990:K990,M990:S990,Форма2[[#This Row],[19]:[22]]),"Ошибка в адресе!"))</f>
        <v>12450587.339999998</v>
      </c>
      <c r="E990" s="30">
        <f>IF(ISNUMBER('Форма 1'!Z990),ROUND('Форма 1'!$I990*VLOOKUP('Форма 1'!$G990,'Предельники 2022'!$B$4:$X$28,'Форма 1'!Z$7),2),"")</f>
        <v>729930.94</v>
      </c>
      <c r="F990" s="30">
        <f>IF(ISNUMBER('Форма 1'!AA990),ROUND('Форма 1'!$I990*VLOOKUP('Форма 1'!$G990,'Предельники 2022'!$B$4:$X$28,'Форма 1'!AA$7),2),"")</f>
        <v>8283358.3300000001</v>
      </c>
      <c r="G990" s="30" t="str">
        <f>IF(ISNUMBER('Форма 1'!AB990),ROUND('Форма 1'!$I990*VLOOKUP('Форма 1'!$G990,'Предельники 2022'!$B$4:$X$28,'Форма 1'!AB$7),2),"")</f>
        <v/>
      </c>
      <c r="H990" s="30">
        <f>IF(ISNUMBER('Форма 1'!AC990),ROUND('Форма 1'!$I990*VLOOKUP('Форма 1'!$G990,'Предельники 2022'!$B$4:$X$28,'Форма 1'!AC$7),2),"")</f>
        <v>372558.44</v>
      </c>
      <c r="I990" s="30">
        <f>IF(ISNUMBER('Форма 1'!AD990),ROUND('Форма 1'!$I990*VLOOKUP('Форма 1'!$G990,'Предельники 2022'!$B$4:$X$28,'Форма 1'!AD$7),2),"")</f>
        <v>1149023.44</v>
      </c>
      <c r="J990" s="30">
        <f>IF(ISNUMBER('Форма 1'!AE990),ROUND('Форма 1'!$I990*VLOOKUP('Форма 1'!$G990,'Предельники 2022'!$B$4:$X$28,'Форма 1'!AE$7),2),"")</f>
        <v>635718.94999999995</v>
      </c>
      <c r="K990" s="30" t="str">
        <f>IF(ISNUMBER('Форма 1'!AF990),ROUND('Форма 1'!$I990*VLOOKUP('Форма 1'!$G990,'Предельники 2022'!$B$4:$X$28,'Форма 1'!AF$7),2),"")</f>
        <v/>
      </c>
      <c r="L990" s="31" t="str">
        <f>IF(ISBLANK('Форма 1'!AG990),"",'Форма 1'!AG990)</f>
        <v/>
      </c>
      <c r="M990" s="32" t="str">
        <f>IF(ISBLANK('Форма 1'!AH990),"",'Форма 1'!AH990)</f>
        <v/>
      </c>
      <c r="N990" s="30" t="str">
        <f>IF(ISNUMBER('Форма 1'!AI990),ROUND('Форма 1'!$I990*VLOOKUP('Форма 1'!$G990,'Предельники 2022'!$B$4:$X$28,'Форма 1'!AI$7),2),"")</f>
        <v/>
      </c>
      <c r="O990" s="30" t="str">
        <f>IF(ISNUMBER('Форма 1'!AJ990),ROUND('Форма 1'!$I990*VLOOKUP('Форма 1'!$G990,'Предельники 2022'!$B$4:$X$28,'Форма 1'!AJ$7),2),"")</f>
        <v/>
      </c>
      <c r="P990" s="30" t="str">
        <f>IF(ISNUMBER('Форма 1'!AK990),ROUND('Форма 1'!$I990*VLOOKUP('Форма 1'!$G990,'Предельники 2022'!$B$4:$X$28,'Форма 1'!AK$7),2),"")</f>
        <v/>
      </c>
      <c r="Q990" s="30" t="str">
        <f>IF(ISNUMBER('Форма 1'!AL990),ROUND('Форма 1'!$I990*VLOOKUP('Форма 1'!$G990,'Предельники 2022'!$B$4:$X$28,'Форма 1'!AL$7),2),"")</f>
        <v/>
      </c>
      <c r="R990" s="30">
        <f>IF(ISNUMBER('Форма 1'!AM990),ROUND('Форма 1'!$I990*VLOOKUP('Форма 1'!$G990,'Предельники 2022'!$B$4:$X$28,'Форма 1'!AM$7),2),"")</f>
        <v>1279997.24</v>
      </c>
      <c r="S990" s="93" t="str">
        <f t="shared" si="173"/>
        <v/>
      </c>
      <c r="T990" s="129" t="str">
        <f>IF(ISNUMBER('Форма 1'!AN990),INDEX('Предельники 2022'!$C$4:$X$28,MATCH('Форма 1'!$G990,'Предельники 2022'!$B$4:$B$28,0),MATCH(T$5,'Предельники 2022'!$C$3:$X$3,0)),"")</f>
        <v/>
      </c>
      <c r="U990" s="129" t="str">
        <f>IF(ISNUMBER('Форма 1'!AO990),INDEX('Предельники 2022'!$C$4:$X$28,MATCH('Форма 1'!$G990,'Предельники 2022'!$B$4:$B$28,0),MATCH(U$5,'Предельники 2022'!$C$3:$X$3,0)),"")</f>
        <v/>
      </c>
      <c r="V990" s="129" t="str">
        <f>IF(ISNUMBER('Форма 1'!AP990),INDEX('Предельники 2022'!$C$4:$X$28,MATCH('Форма 1'!$G990,'Предельники 2022'!$B$4:$B$28,0),MATCH(V$5,'Предельники 2022'!$C$3:$X$3,0)),"")</f>
        <v/>
      </c>
      <c r="W990" s="129" t="str">
        <f>IF(ISNUMBER('Форма 1'!AQ990),INDEX('Предельники 2022'!$C$4:$X$28,MATCH('Форма 1'!$G990,'Предельники 2022'!$B$4:$B$28,0),MATCH(W$5,'Предельники 2022'!$C$3:$X$3,0)),"")</f>
        <v/>
      </c>
      <c r="X990" s="30" t="str">
        <f>IF(ISNUMBER('Форма 1'!AR990),ROUND('Форма 1'!$I990*VLOOKUP('Форма 1'!$G990,'Предельники 2022'!$B$4:$X$28,'Форма 1'!AR$7),2),"")</f>
        <v/>
      </c>
      <c r="Y990" s="30" t="str">
        <f>IF(ISNUMBER('Форма 1'!AS990),ROUND('Форма 1'!$I990*VLOOKUP('Форма 1'!$G990,'Предельники 2022'!$B$4:$X$28,'Форма 1'!AS$7),2),"")</f>
        <v/>
      </c>
      <c r="Z990" s="30" t="str">
        <f>IF(ISNUMBER('Форма 1'!AT990),ROUND('Форма 1'!$I990*VLOOKUP('Форма 1'!$G990,'Предельники 2022'!$B$4:$X$28,'Форма 1'!AT$7),2),"")</f>
        <v/>
      </c>
      <c r="AA990" s="32"/>
      <c r="AB990" s="128">
        <f>'Форма 1'!T990</f>
        <v>46387</v>
      </c>
      <c r="AC990" s="130" t="str">
        <f>'Форма 1'!U990</f>
        <v>РО</v>
      </c>
    </row>
    <row r="991" spans="1:29" x14ac:dyDescent="0.25">
      <c r="A991" s="28">
        <f t="shared" si="165"/>
        <v>17</v>
      </c>
      <c r="B991" s="74" t="str">
        <f>IF(ISBLANK('Форма 1'!B991),"",'Форма 1'!B991)</f>
        <v>Муниципальное образование "Город Березники" Пермского края</v>
      </c>
      <c r="C991" s="87" t="s">
        <v>672</v>
      </c>
      <c r="D991" s="29">
        <f>IF(ISBLANK(C991),"Введите адрес",IF(C991='Форма 1'!C991,SUM(E991:K991,M991:S991,Форма2[[#This Row],[19]:[22]]),"Ошибка в адресе!"))</f>
        <v>7096939.8499999996</v>
      </c>
      <c r="E991" s="30" t="str">
        <f>IF(ISNUMBER('Форма 1'!Z991),ROUND('Форма 1'!$I991*VLOOKUP('Форма 1'!$G991,'Предельники 2022'!$B$4:$X$28,'Форма 1'!Z$7),2),"")</f>
        <v/>
      </c>
      <c r="F991" s="30" t="str">
        <f>IF(ISNUMBER('Форма 1'!AA991),ROUND('Форма 1'!$I991*VLOOKUP('Форма 1'!$G991,'Предельники 2022'!$B$4:$X$28,'Форма 1'!AA$7),2),"")</f>
        <v/>
      </c>
      <c r="G991" s="30">
        <f>IF(ISNUMBER('Форма 1'!AB991),ROUND('Форма 1'!$I991*VLOOKUP('Форма 1'!$G991,'Предельники 2022'!$B$4:$X$28,'Форма 1'!AB$7),2),"")</f>
        <v>7096939.8499999996</v>
      </c>
      <c r="H991" s="30" t="str">
        <f>IF(ISNUMBER('Форма 1'!AC991),ROUND('Форма 1'!$I991*VLOOKUP('Форма 1'!$G991,'Предельники 2022'!$B$4:$X$28,'Форма 1'!AC$7),2),"")</f>
        <v/>
      </c>
      <c r="I991" s="30" t="str">
        <f>IF(ISNUMBER('Форма 1'!AD991),ROUND('Форма 1'!$I991*VLOOKUP('Форма 1'!$G991,'Предельники 2022'!$B$4:$X$28,'Форма 1'!AD$7),2),"")</f>
        <v/>
      </c>
      <c r="J991" s="30" t="str">
        <f>IF(ISNUMBER('Форма 1'!AE991),ROUND('Форма 1'!$I991*VLOOKUP('Форма 1'!$G991,'Предельники 2022'!$B$4:$X$28,'Форма 1'!AE$7),2),"")</f>
        <v/>
      </c>
      <c r="K991" s="30" t="str">
        <f>IF(ISNUMBER('Форма 1'!AF991),ROUND('Форма 1'!$I991*VLOOKUP('Форма 1'!$G991,'Предельники 2022'!$B$4:$X$28,'Форма 1'!AF$7),2),"")</f>
        <v/>
      </c>
      <c r="L991" s="31" t="str">
        <f>IF(ISBLANK('Форма 1'!AG991),"",'Форма 1'!AG991)</f>
        <v/>
      </c>
      <c r="M991" s="32" t="str">
        <f>IF(ISBLANK('Форма 1'!AH991),"",'Форма 1'!AH991)</f>
        <v/>
      </c>
      <c r="N991" s="30" t="str">
        <f>IF(ISNUMBER('Форма 1'!AI991),ROUND('Форма 1'!$I991*VLOOKUP('Форма 1'!$G991,'Предельники 2022'!$B$4:$X$28,'Форма 1'!AI$7),2),"")</f>
        <v/>
      </c>
      <c r="O991" s="30" t="str">
        <f>IF(ISNUMBER('Форма 1'!AJ991),ROUND('Форма 1'!$I991*VLOOKUP('Форма 1'!$G991,'Предельники 2022'!$B$4:$X$28,'Форма 1'!AJ$7),2),"")</f>
        <v/>
      </c>
      <c r="P991" s="30" t="str">
        <f>IF(ISNUMBER('Форма 1'!AK991),ROUND('Форма 1'!$I991*VLOOKUP('Форма 1'!$G991,'Предельники 2022'!$B$4:$X$28,'Форма 1'!AK$7),2),"")</f>
        <v/>
      </c>
      <c r="Q991" s="30" t="str">
        <f>IF(ISNUMBER('Форма 1'!AL991),ROUND('Форма 1'!$I991*VLOOKUP('Форма 1'!$G991,'Предельники 2022'!$B$4:$X$28,'Форма 1'!AL$7),2),"")</f>
        <v/>
      </c>
      <c r="R991" s="30" t="str">
        <f>IF(ISNUMBER('Форма 1'!AM991),ROUND('Форма 1'!$I991*VLOOKUP('Форма 1'!$G991,'Предельники 2022'!$B$4:$X$28,'Форма 1'!AM$7),2),"")</f>
        <v/>
      </c>
      <c r="S991" s="93" t="str">
        <f t="shared" si="173"/>
        <v/>
      </c>
      <c r="T991" s="129" t="str">
        <f>IF(ISNUMBER('Форма 1'!AN991),INDEX('Предельники 2022'!$C$4:$X$28,MATCH('Форма 1'!$G991,'Предельники 2022'!$B$4:$B$28,0),MATCH(T$5,'Предельники 2022'!$C$3:$X$3,0)),"")</f>
        <v/>
      </c>
      <c r="U991" s="129" t="str">
        <f>IF(ISNUMBER('Форма 1'!AO991),INDEX('Предельники 2022'!$C$4:$X$28,MATCH('Форма 1'!$G991,'Предельники 2022'!$B$4:$B$28,0),MATCH(U$5,'Предельники 2022'!$C$3:$X$3,0)),"")</f>
        <v/>
      </c>
      <c r="V991" s="129" t="str">
        <f>IF(ISNUMBER('Форма 1'!AP991),INDEX('Предельники 2022'!$C$4:$X$28,MATCH('Форма 1'!$G991,'Предельники 2022'!$B$4:$B$28,0),MATCH(V$5,'Предельники 2022'!$C$3:$X$3,0)),"")</f>
        <v/>
      </c>
      <c r="W991" s="129" t="str">
        <f>IF(ISNUMBER('Форма 1'!AQ991),INDEX('Предельники 2022'!$C$4:$X$28,MATCH('Форма 1'!$G991,'Предельники 2022'!$B$4:$B$28,0),MATCH(W$5,'Предельники 2022'!$C$3:$X$3,0)),"")</f>
        <v/>
      </c>
      <c r="X991" s="30" t="str">
        <f>IF(ISNUMBER('Форма 1'!AR991),ROUND('Форма 1'!$I991*VLOOKUP('Форма 1'!$G991,'Предельники 2022'!$B$4:$X$28,'Форма 1'!AR$7),2),"")</f>
        <v/>
      </c>
      <c r="Y991" s="30" t="str">
        <f>IF(ISNUMBER('Форма 1'!AS991),ROUND('Форма 1'!$I991*VLOOKUP('Форма 1'!$G991,'Предельники 2022'!$B$4:$X$28,'Форма 1'!AS$7),2),"")</f>
        <v/>
      </c>
      <c r="Z991" s="30" t="str">
        <f>IF(ISNUMBER('Форма 1'!AT991),ROUND('Форма 1'!$I991*VLOOKUP('Форма 1'!$G991,'Предельники 2022'!$B$4:$X$28,'Форма 1'!AT$7),2),"")</f>
        <v/>
      </c>
      <c r="AA991" s="32"/>
      <c r="AB991" s="128">
        <f>'Форма 1'!T991</f>
        <v>46387</v>
      </c>
      <c r="AC991" s="130" t="str">
        <f>'Форма 1'!U991</f>
        <v>СС</v>
      </c>
    </row>
    <row r="992" spans="1:29" x14ac:dyDescent="0.25">
      <c r="A992" s="28">
        <f t="shared" si="165"/>
        <v>18</v>
      </c>
      <c r="B992" s="74" t="str">
        <f>IF(ISBLANK('Форма 1'!B992),"",'Форма 1'!B992)</f>
        <v>Муниципальное образование "Город Березники" Пермского края</v>
      </c>
      <c r="C992" s="87" t="s">
        <v>573</v>
      </c>
      <c r="D992" s="29">
        <f>IF(ISBLANK(C992),"Введите адрес",IF(C992='Форма 1'!C992,SUM(E992:K992,M992:S992,Форма2[[#This Row],[19]:[22]]),"Ошибка в адресе!"))</f>
        <v>11418674.4</v>
      </c>
      <c r="E992" s="30">
        <f>IF(ISNUMBER('Форма 1'!Z992),ROUND('Форма 1'!$I992*VLOOKUP('Форма 1'!$G992,'Предельники 2022'!$B$4:$X$28,'Форма 1'!Z$7),2),"")</f>
        <v>746141.76</v>
      </c>
      <c r="F992" s="30">
        <f>IF(ISNUMBER('Форма 1'!AA992),ROUND('Форма 1'!$I992*VLOOKUP('Форма 1'!$G992,'Предельники 2022'!$B$4:$X$28,'Форма 1'!AA$7),2),"")</f>
        <v>8467320.9600000009</v>
      </c>
      <c r="G992" s="30" t="str">
        <f>IF(ISNUMBER('Форма 1'!AB992),ROUND('Форма 1'!$I992*VLOOKUP('Форма 1'!$G992,'Предельники 2022'!$B$4:$X$28,'Форма 1'!AB$7),2),"")</f>
        <v/>
      </c>
      <c r="H992" s="30">
        <f>IF(ISNUMBER('Форма 1'!AC992),ROUND('Форма 1'!$I992*VLOOKUP('Форма 1'!$G992,'Предельники 2022'!$B$4:$X$28,'Форма 1'!AC$7),2),"")</f>
        <v>380832.48</v>
      </c>
      <c r="I992" s="30">
        <f>IF(ISNUMBER('Форма 1'!AD992),ROUND('Форма 1'!$I992*VLOOKUP('Форма 1'!$G992,'Предельники 2022'!$B$4:$X$28,'Форма 1'!AD$7),2),"")</f>
        <v>1174541.76</v>
      </c>
      <c r="J992" s="30">
        <f>IF(ISNUMBER('Форма 1'!AE992),ROUND('Форма 1'!$I992*VLOOKUP('Форма 1'!$G992,'Предельники 2022'!$B$4:$X$28,'Форма 1'!AE$7),2),"")</f>
        <v>649837.43999999994</v>
      </c>
      <c r="K992" s="30" t="str">
        <f>IF(ISNUMBER('Форма 1'!AF992),ROUND('Форма 1'!$I992*VLOOKUP('Форма 1'!$G992,'Предельники 2022'!$B$4:$X$28,'Форма 1'!AF$7),2),"")</f>
        <v/>
      </c>
      <c r="L992" s="31" t="str">
        <f>IF(ISBLANK('Форма 1'!AG992),"",'Форма 1'!AG992)</f>
        <v/>
      </c>
      <c r="M992" s="32" t="str">
        <f>IF(ISBLANK('Форма 1'!AH992),"",'Форма 1'!AH992)</f>
        <v/>
      </c>
      <c r="N992" s="30" t="str">
        <f>IF(ISNUMBER('Форма 1'!AI992),ROUND('Форма 1'!$I992*VLOOKUP('Форма 1'!$G992,'Предельники 2022'!$B$4:$X$28,'Форма 1'!AI$7),2),"")</f>
        <v/>
      </c>
      <c r="O992" s="30" t="str">
        <f>IF(ISNUMBER('Форма 1'!AJ992),ROUND('Форма 1'!$I992*VLOOKUP('Форма 1'!$G992,'Предельники 2022'!$B$4:$X$28,'Форма 1'!AJ$7),2),"")</f>
        <v/>
      </c>
      <c r="P992" s="30" t="str">
        <f>IF(ISNUMBER('Форма 1'!AK992),ROUND('Форма 1'!$I992*VLOOKUP('Форма 1'!$G992,'Предельники 2022'!$B$4:$X$28,'Форма 1'!AK$7),2),"")</f>
        <v/>
      </c>
      <c r="Q992" s="30" t="str">
        <f>IF(ISNUMBER('Форма 1'!AL992),ROUND('Форма 1'!$I992*VLOOKUP('Форма 1'!$G992,'Предельники 2022'!$B$4:$X$28,'Форма 1'!AL$7),2),"")</f>
        <v/>
      </c>
      <c r="R992" s="30" t="str">
        <f>IF(ISNUMBER('Форма 1'!AM992),ROUND('Форма 1'!$I992*VLOOKUP('Форма 1'!$G992,'Предельники 2022'!$B$4:$X$28,'Форма 1'!AM$7),2),"")</f>
        <v/>
      </c>
      <c r="S992" s="93" t="str">
        <f t="shared" si="173"/>
        <v/>
      </c>
      <c r="T992" s="129" t="str">
        <f>IF(ISNUMBER('Форма 1'!AN992),INDEX('Предельники 2022'!$C$4:$X$28,MATCH('Форма 1'!$G992,'Предельники 2022'!$B$4:$B$28,0),MATCH(T$5,'Предельники 2022'!$C$3:$X$3,0)),"")</f>
        <v/>
      </c>
      <c r="U992" s="129" t="str">
        <f>IF(ISNUMBER('Форма 1'!AO992),INDEX('Предельники 2022'!$C$4:$X$28,MATCH('Форма 1'!$G992,'Предельники 2022'!$B$4:$B$28,0),MATCH(U$5,'Предельники 2022'!$C$3:$X$3,0)),"")</f>
        <v/>
      </c>
      <c r="V992" s="129" t="str">
        <f>IF(ISNUMBER('Форма 1'!AP992),INDEX('Предельники 2022'!$C$4:$X$28,MATCH('Форма 1'!$G992,'Предельники 2022'!$B$4:$B$28,0),MATCH(V$5,'Предельники 2022'!$C$3:$X$3,0)),"")</f>
        <v/>
      </c>
      <c r="W992" s="129" t="str">
        <f>IF(ISNUMBER('Форма 1'!AQ992),INDEX('Предельники 2022'!$C$4:$X$28,MATCH('Форма 1'!$G992,'Предельники 2022'!$B$4:$B$28,0),MATCH(W$5,'Предельники 2022'!$C$3:$X$3,0)),"")</f>
        <v/>
      </c>
      <c r="X992" s="30" t="str">
        <f>IF(ISNUMBER('Форма 1'!AR992),ROUND('Форма 1'!$I992*VLOOKUP('Форма 1'!$G992,'Предельники 2022'!$B$4:$X$28,'Форма 1'!AR$7),2),"")</f>
        <v/>
      </c>
      <c r="Y992" s="30" t="str">
        <f>IF(ISNUMBER('Форма 1'!AS992),ROUND('Форма 1'!$I992*VLOOKUP('Форма 1'!$G992,'Предельники 2022'!$B$4:$X$28,'Форма 1'!AS$7),2),"")</f>
        <v/>
      </c>
      <c r="Z992" s="30" t="str">
        <f>IF(ISNUMBER('Форма 1'!AT992),ROUND('Форма 1'!$I992*VLOOKUP('Форма 1'!$G992,'Предельники 2022'!$B$4:$X$28,'Форма 1'!AT$7),2),"")</f>
        <v/>
      </c>
      <c r="AA992" s="32"/>
      <c r="AB992" s="128">
        <f>'Форма 1'!T992</f>
        <v>46387</v>
      </c>
      <c r="AC992" s="130" t="str">
        <f>'Форма 1'!U992</f>
        <v>РО</v>
      </c>
    </row>
    <row r="993" spans="1:29" x14ac:dyDescent="0.25">
      <c r="A993" s="28">
        <f t="shared" si="165"/>
        <v>19</v>
      </c>
      <c r="B993" s="74" t="str">
        <f>IF(ISBLANK('Форма 1'!B993),"",'Форма 1'!B993)</f>
        <v>Муниципальное образование "Город Березники" Пермского края</v>
      </c>
      <c r="C993" s="87" t="s">
        <v>574</v>
      </c>
      <c r="D993" s="29">
        <f>IF(ISBLANK(C993),"Введите адрес",IF(C993='Форма 1'!C993,SUM(E993:K993,M993:S993,Форма2[[#This Row],[19]:[22]]),"Ошибка в адресе!"))</f>
        <v>38527393.810000002</v>
      </c>
      <c r="E993" s="30">
        <f>IF(ISNUMBER('Форма 1'!Z993),ROUND('Форма 1'!$I993*VLOOKUP('Форма 1'!$G993,'Предельники 2022'!$B$4:$X$28,'Форма 1'!Z$7),2),"")</f>
        <v>1446167.81</v>
      </c>
      <c r="F993" s="30">
        <f>IF(ISNUMBER('Форма 1'!AA993),ROUND('Форма 1'!$I993*VLOOKUP('Форма 1'!$G993,'Предельники 2022'!$B$4:$X$28,'Форма 1'!AA$7),2),"")</f>
        <v>16411314.439999999</v>
      </c>
      <c r="G993" s="30" t="str">
        <f>IF(ISNUMBER('Форма 1'!AB993),ROUND('Форма 1'!$I993*VLOOKUP('Форма 1'!$G993,'Предельники 2022'!$B$4:$X$28,'Форма 1'!AB$7),2),"")</f>
        <v/>
      </c>
      <c r="H993" s="30">
        <f>IF(ISNUMBER('Форма 1'!AC993),ROUND('Форма 1'!$I993*VLOOKUP('Форма 1'!$G993,'Предельники 2022'!$B$4:$X$28,'Форма 1'!AC$7),2),"")</f>
        <v>738127.4</v>
      </c>
      <c r="I993" s="30" t="str">
        <f>IF(ISNUMBER('Форма 1'!AD993),ROUND('Форма 1'!$I993*VLOOKUP('Форма 1'!$G993,'Предельники 2022'!$B$4:$X$28,'Форма 1'!AD$7),2),"")</f>
        <v/>
      </c>
      <c r="J993" s="30">
        <f>IF(ISNUMBER('Форма 1'!AE993),ROUND('Форма 1'!$I993*VLOOKUP('Форма 1'!$G993,'Предельники 2022'!$B$4:$X$28,'Форма 1'!AE$7),2),"")</f>
        <v>1259511.32</v>
      </c>
      <c r="K993" s="30" t="str">
        <f>IF(ISNUMBER('Форма 1'!AF993),ROUND('Форма 1'!$I993*VLOOKUP('Форма 1'!$G993,'Предельники 2022'!$B$4:$X$28,'Форма 1'!AF$7),2),"")</f>
        <v/>
      </c>
      <c r="L993" s="31" t="str">
        <f>IF(ISBLANK('Форма 1'!AG993),"",'Форма 1'!AG993)</f>
        <v/>
      </c>
      <c r="M993" s="32" t="str">
        <f>IF(ISBLANK('Форма 1'!AH993),"",'Форма 1'!AH993)</f>
        <v/>
      </c>
      <c r="N993" s="30">
        <f>IF(ISNUMBER('Форма 1'!AI993),ROUND('Форма 1'!$I993*VLOOKUP('Форма 1'!$G993,'Предельники 2022'!$B$4:$X$28,'Форма 1'!AI$7),2),"")</f>
        <v>18672272.84</v>
      </c>
      <c r="O993" s="30" t="str">
        <f>IF(ISNUMBER('Форма 1'!AJ993),ROUND('Форма 1'!$I993*VLOOKUP('Форма 1'!$G993,'Предельники 2022'!$B$4:$X$28,'Форма 1'!AJ$7),2),"")</f>
        <v/>
      </c>
      <c r="P993" s="30" t="str">
        <f>IF(ISNUMBER('Форма 1'!AK993),ROUND('Форма 1'!$I993*VLOOKUP('Форма 1'!$G993,'Предельники 2022'!$B$4:$X$28,'Форма 1'!AK$7),2),"")</f>
        <v/>
      </c>
      <c r="Q993" s="30" t="str">
        <f>IF(ISNUMBER('Форма 1'!AL993),ROUND('Форма 1'!$I993*VLOOKUP('Форма 1'!$G993,'Предельники 2022'!$B$4:$X$28,'Форма 1'!AL$7),2),"")</f>
        <v/>
      </c>
      <c r="R993" s="30" t="str">
        <f>IF(ISNUMBER('Форма 1'!AM993),ROUND('Форма 1'!$I993*VLOOKUP('Форма 1'!$G993,'Предельники 2022'!$B$4:$X$28,'Форма 1'!AM$7),2),"")</f>
        <v/>
      </c>
      <c r="S993" s="93" t="str">
        <f t="shared" ref="S993:S1018" si="176">IF(SUM(T993:W993)=0,"",SUM(T993:W993))</f>
        <v/>
      </c>
      <c r="T993" s="129" t="str">
        <f>IF(ISNUMBER('Форма 1'!AN993),INDEX('Предельники 2022'!$C$4:$X$28,MATCH('Форма 1'!$G993,'Предельники 2022'!$B$4:$B$28,0),MATCH(T$5,'Предельники 2022'!$C$3:$X$3,0)),"")</f>
        <v/>
      </c>
      <c r="U993" s="129" t="str">
        <f>IF(ISNUMBER('Форма 1'!AO993),INDEX('Предельники 2022'!$C$4:$X$28,MATCH('Форма 1'!$G993,'Предельники 2022'!$B$4:$B$28,0),MATCH(U$5,'Предельники 2022'!$C$3:$X$3,0)),"")</f>
        <v/>
      </c>
      <c r="V993" s="129" t="str">
        <f>IF(ISNUMBER('Форма 1'!AP993),INDEX('Предельники 2022'!$C$4:$X$28,MATCH('Форма 1'!$G993,'Предельники 2022'!$B$4:$B$28,0),MATCH(V$5,'Предельники 2022'!$C$3:$X$3,0)),"")</f>
        <v/>
      </c>
      <c r="W993" s="129" t="str">
        <f>IF(ISNUMBER('Форма 1'!AQ993),INDEX('Предельники 2022'!$C$4:$X$28,MATCH('Форма 1'!$G993,'Предельники 2022'!$B$4:$B$28,0),MATCH(W$5,'Предельники 2022'!$C$3:$X$3,0)),"")</f>
        <v/>
      </c>
      <c r="X993" s="30" t="str">
        <f>IF(ISNUMBER('Форма 1'!AR993),ROUND('Форма 1'!$I993*VLOOKUP('Форма 1'!$G993,'Предельники 2022'!$B$4:$X$28,'Форма 1'!AR$7),2),"")</f>
        <v/>
      </c>
      <c r="Y993" s="30" t="str">
        <f>IF(ISNUMBER('Форма 1'!AS993),ROUND('Форма 1'!$I993*VLOOKUP('Форма 1'!$G993,'Предельники 2022'!$B$4:$X$28,'Форма 1'!AS$7),2),"")</f>
        <v/>
      </c>
      <c r="Z993" s="30" t="str">
        <f>IF(ISNUMBER('Форма 1'!AT993),ROUND('Форма 1'!$I993*VLOOKUP('Форма 1'!$G993,'Предельники 2022'!$B$4:$X$28,'Форма 1'!AT$7),2),"")</f>
        <v/>
      </c>
      <c r="AA993" s="32"/>
      <c r="AB993" s="128">
        <f>'Форма 1'!T993</f>
        <v>46387</v>
      </c>
      <c r="AC993" s="130" t="str">
        <f>'Форма 1'!U993</f>
        <v>РО</v>
      </c>
    </row>
    <row r="994" spans="1:29" x14ac:dyDescent="0.25">
      <c r="A994" s="28">
        <f t="shared" si="165"/>
        <v>20</v>
      </c>
      <c r="B994" s="74" t="str">
        <f>IF(ISBLANK('Форма 1'!B994),"",'Форма 1'!B994)</f>
        <v>Муниципальное образование "Город Березники" Пермского края</v>
      </c>
      <c r="C994" s="87" t="s">
        <v>312</v>
      </c>
      <c r="D994" s="29">
        <f>IF(ISBLANK(C994),"Введите адрес",IF(C994='Форма 1'!C994,SUM(E994:K994,M994:S994,Форма2[[#This Row],[19]:[22]]),"Ошибка в адресе!"))</f>
        <v>2394993.19</v>
      </c>
      <c r="E994" s="30" t="str">
        <f>IF(ISNUMBER('Форма 1'!Z994),ROUND('Форма 1'!$I994*VLOOKUP('Форма 1'!$G994,'Предельники 2022'!$B$4:$X$28,'Форма 1'!Z$7),2),"")</f>
        <v/>
      </c>
      <c r="F994" s="30" t="str">
        <f>IF(ISNUMBER('Форма 1'!AA994),ROUND('Форма 1'!$I994*VLOOKUP('Форма 1'!$G994,'Предельники 2022'!$B$4:$X$28,'Форма 1'!AA$7),2),"")</f>
        <v/>
      </c>
      <c r="G994" s="30" t="str">
        <f>IF(ISNUMBER('Форма 1'!AB994),ROUND('Форма 1'!$I994*VLOOKUP('Форма 1'!$G994,'Предельники 2022'!$B$4:$X$28,'Форма 1'!AB$7),2),"")</f>
        <v/>
      </c>
      <c r="H994" s="30" t="str">
        <f>IF(ISNUMBER('Форма 1'!AC994),ROUND('Форма 1'!$I994*VLOOKUP('Форма 1'!$G994,'Предельники 2022'!$B$4:$X$28,'Форма 1'!AC$7),2),"")</f>
        <v/>
      </c>
      <c r="I994" s="30">
        <f>IF(ISNUMBER('Форма 1'!AD994),ROUND('Форма 1'!$I994*VLOOKUP('Форма 1'!$G994,'Предельники 2022'!$B$4:$X$28,'Форма 1'!AD$7),2),"")</f>
        <v>2394993.19</v>
      </c>
      <c r="J994" s="30" t="str">
        <f>IF(ISNUMBER('Форма 1'!AE994),ROUND('Форма 1'!$I994*VLOOKUP('Форма 1'!$G994,'Предельники 2022'!$B$4:$X$28,'Форма 1'!AE$7),2),"")</f>
        <v/>
      </c>
      <c r="K994" s="30" t="str">
        <f>IF(ISNUMBER('Форма 1'!AF994),ROUND('Форма 1'!$I994*VLOOKUP('Форма 1'!$G994,'Предельники 2022'!$B$4:$X$28,'Форма 1'!AF$7),2),"")</f>
        <v/>
      </c>
      <c r="L994" s="31" t="str">
        <f>IF(ISBLANK('Форма 1'!AG994),"",'Форма 1'!AG994)</f>
        <v/>
      </c>
      <c r="M994" s="32" t="str">
        <f>IF(ISBLANK('Форма 1'!AH994),"",'Форма 1'!AH994)</f>
        <v/>
      </c>
      <c r="N994" s="30" t="str">
        <f>IF(ISNUMBER('Форма 1'!AI994),ROUND('Форма 1'!$I994*VLOOKUP('Форма 1'!$G994,'Предельники 2022'!$B$4:$X$28,'Форма 1'!AI$7),2),"")</f>
        <v/>
      </c>
      <c r="O994" s="30" t="str">
        <f>IF(ISNUMBER('Форма 1'!AJ994),ROUND('Форма 1'!$I994*VLOOKUP('Форма 1'!$G994,'Предельники 2022'!$B$4:$X$28,'Форма 1'!AJ$7),2),"")</f>
        <v/>
      </c>
      <c r="P994" s="30" t="str">
        <f>IF(ISNUMBER('Форма 1'!AK994),ROUND('Форма 1'!$I994*VLOOKUP('Форма 1'!$G994,'Предельники 2022'!$B$4:$X$28,'Форма 1'!AK$7),2),"")</f>
        <v/>
      </c>
      <c r="Q994" s="30" t="str">
        <f>IF(ISNUMBER('Форма 1'!AL994),ROUND('Форма 1'!$I994*VLOOKUP('Форма 1'!$G994,'Предельники 2022'!$B$4:$X$28,'Форма 1'!AL$7),2),"")</f>
        <v/>
      </c>
      <c r="R994" s="30" t="str">
        <f>IF(ISNUMBER('Форма 1'!AM994),ROUND('Форма 1'!$I994*VLOOKUP('Форма 1'!$G994,'Предельники 2022'!$B$4:$X$28,'Форма 1'!AM$7),2),"")</f>
        <v/>
      </c>
      <c r="S994" s="93" t="str">
        <f t="shared" si="176"/>
        <v/>
      </c>
      <c r="T994" s="129" t="str">
        <f>IF(ISNUMBER('Форма 1'!AN994),INDEX('Предельники 2022'!$C$4:$X$28,MATCH('Форма 1'!$G994,'Предельники 2022'!$B$4:$B$28,0),MATCH(T$5,'Предельники 2022'!$C$3:$X$3,0)),"")</f>
        <v/>
      </c>
      <c r="U994" s="129" t="str">
        <f>IF(ISNUMBER('Форма 1'!AO994),INDEX('Предельники 2022'!$C$4:$X$28,MATCH('Форма 1'!$G994,'Предельники 2022'!$B$4:$B$28,0),MATCH(U$5,'Предельники 2022'!$C$3:$X$3,0)),"")</f>
        <v/>
      </c>
      <c r="V994" s="129" t="str">
        <f>IF(ISNUMBER('Форма 1'!AP994),INDEX('Предельники 2022'!$C$4:$X$28,MATCH('Форма 1'!$G994,'Предельники 2022'!$B$4:$B$28,0),MATCH(V$5,'Предельники 2022'!$C$3:$X$3,0)),"")</f>
        <v/>
      </c>
      <c r="W994" s="129" t="str">
        <f>IF(ISNUMBER('Форма 1'!AQ994),INDEX('Предельники 2022'!$C$4:$X$28,MATCH('Форма 1'!$G994,'Предельники 2022'!$B$4:$B$28,0),MATCH(W$5,'Предельники 2022'!$C$3:$X$3,0)),"")</f>
        <v/>
      </c>
      <c r="X994" s="30" t="str">
        <f>IF(ISNUMBER('Форма 1'!AR994),ROUND('Форма 1'!$I994*VLOOKUP('Форма 1'!$G994,'Предельники 2022'!$B$4:$X$28,'Форма 1'!AR$7),2),"")</f>
        <v/>
      </c>
      <c r="Y994" s="30" t="str">
        <f>IF(ISNUMBER('Форма 1'!AS994),ROUND('Форма 1'!$I994*VLOOKUP('Форма 1'!$G994,'Предельники 2022'!$B$4:$X$28,'Форма 1'!AS$7),2),"")</f>
        <v/>
      </c>
      <c r="Z994" s="30" t="str">
        <f>IF(ISNUMBER('Форма 1'!AT994),ROUND('Форма 1'!$I994*VLOOKUP('Форма 1'!$G994,'Предельники 2022'!$B$4:$X$28,'Форма 1'!AT$7),2),"")</f>
        <v/>
      </c>
      <c r="AA994" s="32"/>
      <c r="AB994" s="128">
        <f>'Форма 1'!T994</f>
        <v>46387</v>
      </c>
      <c r="AC994" s="130" t="str">
        <f>'Форма 1'!U994</f>
        <v>РО</v>
      </c>
    </row>
    <row r="995" spans="1:29" x14ac:dyDescent="0.25">
      <c r="A995" s="28">
        <f t="shared" ref="A995:A1052" si="177">IF(NOT(ISERROR("Пермского края"=MID(C995,FIND("Пермского края",C995),14)))=$C$1,0,IF(NOT(ISERROR("город Пермь"=MID(C995,FIND("город Пермь",C995),11)))=$C$1,0,IF(NOT(ISERROR("Итого"=MID(C995,FIND("Итого",C995),5)))=$C$1,0,IF(NOT(ISERROR("Всего"=MID(C995,FIND("Всего",C995),5)))=$C$1,0,A994+1))))</f>
        <v>21</v>
      </c>
      <c r="B995" s="74" t="str">
        <f>IF(ISBLANK('Форма 1'!B995),"",'Форма 1'!B995)</f>
        <v>Муниципальное образование "Город Березники" Пермского края</v>
      </c>
      <c r="C995" s="87" t="s">
        <v>575</v>
      </c>
      <c r="D995" s="29">
        <f>IF(ISBLANK(C995),"Введите адрес",IF(C995='Форма 1'!C995,SUM(E995:K995,M995:S995,Форма2[[#This Row],[19]:[22]]),"Ошибка в адресе!"))</f>
        <v>1868465.6</v>
      </c>
      <c r="E995" s="30">
        <f>IF(ISNUMBER('Форма 1'!Z995),ROUND('Форма 1'!$I995*VLOOKUP('Форма 1'!$G995,'Предельники 2022'!$B$4:$X$28,'Форма 1'!Z$7),2),"")</f>
        <v>1868465.6</v>
      </c>
      <c r="F995" s="30" t="str">
        <f>IF(ISNUMBER('Форма 1'!AA995),ROUND('Форма 1'!$I995*VLOOKUP('Форма 1'!$G995,'Предельники 2022'!$B$4:$X$28,'Форма 1'!AA$7),2),"")</f>
        <v/>
      </c>
      <c r="G995" s="30" t="str">
        <f>IF(ISNUMBER('Форма 1'!AB995),ROUND('Форма 1'!$I995*VLOOKUP('Форма 1'!$G995,'Предельники 2022'!$B$4:$X$28,'Форма 1'!AB$7),2),"")</f>
        <v/>
      </c>
      <c r="H995" s="30" t="str">
        <f>IF(ISNUMBER('Форма 1'!AC995),ROUND('Форма 1'!$I995*VLOOKUP('Форма 1'!$G995,'Предельники 2022'!$B$4:$X$28,'Форма 1'!AC$7),2),"")</f>
        <v/>
      </c>
      <c r="I995" s="30" t="str">
        <f>IF(ISNUMBER('Форма 1'!AD995),ROUND('Форма 1'!$I995*VLOOKUP('Форма 1'!$G995,'Предельники 2022'!$B$4:$X$28,'Форма 1'!AD$7),2),"")</f>
        <v/>
      </c>
      <c r="J995" s="30" t="str">
        <f>IF(ISNUMBER('Форма 1'!AE995),ROUND('Форма 1'!$I995*VLOOKUP('Форма 1'!$G995,'Предельники 2022'!$B$4:$X$28,'Форма 1'!AE$7),2),"")</f>
        <v/>
      </c>
      <c r="K995" s="30" t="str">
        <f>IF(ISNUMBER('Форма 1'!AF995),ROUND('Форма 1'!$I995*VLOOKUP('Форма 1'!$G995,'Предельники 2022'!$B$4:$X$28,'Форма 1'!AF$7),2),"")</f>
        <v/>
      </c>
      <c r="L995" s="31" t="str">
        <f>IF(ISBLANK('Форма 1'!AG995),"",'Форма 1'!AG995)</f>
        <v/>
      </c>
      <c r="M995" s="32" t="str">
        <f>IF(ISBLANK('Форма 1'!AH995),"",'Форма 1'!AH995)</f>
        <v/>
      </c>
      <c r="N995" s="30" t="str">
        <f>IF(ISNUMBER('Форма 1'!AI995),ROUND('Форма 1'!$I995*VLOOKUP('Форма 1'!$G995,'Предельники 2022'!$B$4:$X$28,'Форма 1'!AI$7),2),"")</f>
        <v/>
      </c>
      <c r="O995" s="30" t="str">
        <f>IF(ISNUMBER('Форма 1'!AJ995),ROUND('Форма 1'!$I995*VLOOKUP('Форма 1'!$G995,'Предельники 2022'!$B$4:$X$28,'Форма 1'!AJ$7),2),"")</f>
        <v/>
      </c>
      <c r="P995" s="30" t="str">
        <f>IF(ISNUMBER('Форма 1'!AK995),ROUND('Форма 1'!$I995*VLOOKUP('Форма 1'!$G995,'Предельники 2022'!$B$4:$X$28,'Форма 1'!AK$7),2),"")</f>
        <v/>
      </c>
      <c r="Q995" s="30" t="str">
        <f>IF(ISNUMBER('Форма 1'!AL995),ROUND('Форма 1'!$I995*VLOOKUP('Форма 1'!$G995,'Предельники 2022'!$B$4:$X$28,'Форма 1'!AL$7),2),"")</f>
        <v/>
      </c>
      <c r="R995" s="30" t="str">
        <f>IF(ISNUMBER('Форма 1'!AM995),ROUND('Форма 1'!$I995*VLOOKUP('Форма 1'!$G995,'Предельники 2022'!$B$4:$X$28,'Форма 1'!AM$7),2),"")</f>
        <v/>
      </c>
      <c r="S995" s="93" t="str">
        <f t="shared" si="176"/>
        <v/>
      </c>
      <c r="T995" s="129" t="str">
        <f>IF(ISNUMBER('Форма 1'!AN995),INDEX('Предельники 2022'!$C$4:$X$28,MATCH('Форма 1'!$G995,'Предельники 2022'!$B$4:$B$28,0),MATCH(T$5,'Предельники 2022'!$C$3:$X$3,0)),"")</f>
        <v/>
      </c>
      <c r="U995" s="129" t="str">
        <f>IF(ISNUMBER('Форма 1'!AO995),INDEX('Предельники 2022'!$C$4:$X$28,MATCH('Форма 1'!$G995,'Предельники 2022'!$B$4:$B$28,0),MATCH(U$5,'Предельники 2022'!$C$3:$X$3,0)),"")</f>
        <v/>
      </c>
      <c r="V995" s="129" t="str">
        <f>IF(ISNUMBER('Форма 1'!AP995),INDEX('Предельники 2022'!$C$4:$X$28,MATCH('Форма 1'!$G995,'Предельники 2022'!$B$4:$B$28,0),MATCH(V$5,'Предельники 2022'!$C$3:$X$3,0)),"")</f>
        <v/>
      </c>
      <c r="W995" s="129" t="str">
        <f>IF(ISNUMBER('Форма 1'!AQ995),INDEX('Предельники 2022'!$C$4:$X$28,MATCH('Форма 1'!$G995,'Предельники 2022'!$B$4:$B$28,0),MATCH(W$5,'Предельники 2022'!$C$3:$X$3,0)),"")</f>
        <v/>
      </c>
      <c r="X995" s="30" t="str">
        <f>IF(ISNUMBER('Форма 1'!AR995),ROUND('Форма 1'!$I995*VLOOKUP('Форма 1'!$G995,'Предельники 2022'!$B$4:$X$28,'Форма 1'!AR$7),2),"")</f>
        <v/>
      </c>
      <c r="Y995" s="30" t="str">
        <f>IF(ISNUMBER('Форма 1'!AS995),ROUND('Форма 1'!$I995*VLOOKUP('Форма 1'!$G995,'Предельники 2022'!$B$4:$X$28,'Форма 1'!AS$7),2),"")</f>
        <v/>
      </c>
      <c r="Z995" s="30" t="str">
        <f>IF(ISNUMBER('Форма 1'!AT995),ROUND('Форма 1'!$I995*VLOOKUP('Форма 1'!$G995,'Предельники 2022'!$B$4:$X$28,'Форма 1'!AT$7),2),"")</f>
        <v/>
      </c>
      <c r="AA995" s="32"/>
      <c r="AB995" s="128">
        <f>'Форма 1'!T995</f>
        <v>46387</v>
      </c>
      <c r="AC995" s="130" t="str">
        <f>'Форма 1'!U995</f>
        <v>РО</v>
      </c>
    </row>
    <row r="996" spans="1:29" x14ac:dyDescent="0.25">
      <c r="A996" s="28">
        <f t="shared" si="177"/>
        <v>22</v>
      </c>
      <c r="B996" s="74" t="str">
        <f>IF(ISBLANK('Форма 1'!B996),"",'Форма 1'!B996)</f>
        <v>Муниципальное образование "Город Березники" Пермского края</v>
      </c>
      <c r="C996" s="87" t="s">
        <v>671</v>
      </c>
      <c r="D996" s="29">
        <f>IF(ISBLANK(C996),"Введите адрес",IF(C996='Форма 1'!C996,SUM(E996:K996,M996:S996,Форма2[[#This Row],[19]:[22]]),"Ошибка в адресе!"))</f>
        <v>39370373.609999999</v>
      </c>
      <c r="E996" s="30" t="str">
        <f>IF(ISNUMBER('Форма 1'!Z996),ROUND('Форма 1'!$I996*VLOOKUP('Форма 1'!$G996,'Предельники 2022'!$B$4:$X$28,'Форма 1'!Z$7),2),"")</f>
        <v/>
      </c>
      <c r="F996" s="30" t="str">
        <f>IF(ISNUMBER('Форма 1'!AA996),ROUND('Форма 1'!$I996*VLOOKUP('Форма 1'!$G996,'Предельники 2022'!$B$4:$X$28,'Форма 1'!AA$7),2),"")</f>
        <v/>
      </c>
      <c r="G996" s="30">
        <f>IF(ISNUMBER('Форма 1'!AB996),ROUND('Форма 1'!$I996*VLOOKUP('Форма 1'!$G996,'Предельники 2022'!$B$4:$X$28,'Форма 1'!AB$7),2),"")</f>
        <v>7206480.0099999998</v>
      </c>
      <c r="H996" s="30" t="str">
        <f>IF(ISNUMBER('Форма 1'!AC996),ROUND('Форма 1'!$I996*VLOOKUP('Форма 1'!$G996,'Предельники 2022'!$B$4:$X$28,'Форма 1'!AC$7),2),"")</f>
        <v/>
      </c>
      <c r="I996" s="30" t="str">
        <f>IF(ISNUMBER('Форма 1'!AD996),ROUND('Форма 1'!$I996*VLOOKUP('Форма 1'!$G996,'Предельники 2022'!$B$4:$X$28,'Форма 1'!AD$7),2),"")</f>
        <v/>
      </c>
      <c r="J996" s="30" t="str">
        <f>IF(ISNUMBER('Форма 1'!AE996),ROUND('Форма 1'!$I996*VLOOKUP('Форма 1'!$G996,'Предельники 2022'!$B$4:$X$28,'Форма 1'!AE$7),2),"")</f>
        <v/>
      </c>
      <c r="K996" s="30" t="str">
        <f>IF(ISNUMBER('Форма 1'!AF996),ROUND('Форма 1'!$I996*VLOOKUP('Форма 1'!$G996,'Предельники 2022'!$B$4:$X$28,'Форма 1'!AF$7),2),"")</f>
        <v/>
      </c>
      <c r="L996" s="31" t="str">
        <f>IF(ISBLANK('Форма 1'!AG996),"",'Форма 1'!AG996)</f>
        <v/>
      </c>
      <c r="M996" s="32" t="str">
        <f>IF(ISBLANK('Форма 1'!AH996),"",'Форма 1'!AH996)</f>
        <v/>
      </c>
      <c r="N996" s="30" t="str">
        <f>IF(ISNUMBER('Форма 1'!AI996),ROUND('Форма 1'!$I996*VLOOKUP('Форма 1'!$G996,'Предельники 2022'!$B$4:$X$28,'Форма 1'!AI$7),2),"")</f>
        <v/>
      </c>
      <c r="O996" s="30">
        <f>IF(ISNUMBER('Форма 1'!AJ996),ROUND('Форма 1'!$I996*VLOOKUP('Форма 1'!$G996,'Предельники 2022'!$B$4:$X$28,'Форма 1'!AJ$7),2),"")</f>
        <v>32163893.600000001</v>
      </c>
      <c r="P996" s="30" t="str">
        <f>IF(ISNUMBER('Форма 1'!AK996),ROUND('Форма 1'!$I996*VLOOKUP('Форма 1'!$G996,'Предельники 2022'!$B$4:$X$28,'Форма 1'!AK$7),2),"")</f>
        <v/>
      </c>
      <c r="Q996" s="30" t="str">
        <f>IF(ISNUMBER('Форма 1'!AL996),ROUND('Форма 1'!$I996*VLOOKUP('Форма 1'!$G996,'Предельники 2022'!$B$4:$X$28,'Форма 1'!AL$7),2),"")</f>
        <v/>
      </c>
      <c r="R996" s="30" t="str">
        <f>IF(ISNUMBER('Форма 1'!AM996),ROUND('Форма 1'!$I996*VLOOKUP('Форма 1'!$G996,'Предельники 2022'!$B$4:$X$28,'Форма 1'!AM$7),2),"")</f>
        <v/>
      </c>
      <c r="S996" s="93" t="str">
        <f t="shared" si="176"/>
        <v/>
      </c>
      <c r="T996" s="129" t="str">
        <f>IF(ISNUMBER('Форма 1'!AN996),INDEX('Предельники 2022'!$C$4:$X$28,MATCH('Форма 1'!$G996,'Предельники 2022'!$B$4:$B$28,0),MATCH(T$5,'Предельники 2022'!$C$3:$X$3,0)),"")</f>
        <v/>
      </c>
      <c r="U996" s="129" t="str">
        <f>IF(ISNUMBER('Форма 1'!AO996),INDEX('Предельники 2022'!$C$4:$X$28,MATCH('Форма 1'!$G996,'Предельники 2022'!$B$4:$B$28,0),MATCH(U$5,'Предельники 2022'!$C$3:$X$3,0)),"")</f>
        <v/>
      </c>
      <c r="V996" s="129" t="str">
        <f>IF(ISNUMBER('Форма 1'!AP996),INDEX('Предельники 2022'!$C$4:$X$28,MATCH('Форма 1'!$G996,'Предельники 2022'!$B$4:$B$28,0),MATCH(V$5,'Предельники 2022'!$C$3:$X$3,0)),"")</f>
        <v/>
      </c>
      <c r="W996" s="129" t="str">
        <f>IF(ISNUMBER('Форма 1'!AQ996),INDEX('Предельники 2022'!$C$4:$X$28,MATCH('Форма 1'!$G996,'Предельники 2022'!$B$4:$B$28,0),MATCH(W$5,'Предельники 2022'!$C$3:$X$3,0)),"")</f>
        <v/>
      </c>
      <c r="X996" s="30" t="str">
        <f>IF(ISNUMBER('Форма 1'!AR996),ROUND('Форма 1'!$I996*VLOOKUP('Форма 1'!$G996,'Предельники 2022'!$B$4:$X$28,'Форма 1'!AR$7),2),"")</f>
        <v/>
      </c>
      <c r="Y996" s="30" t="str">
        <f>IF(ISNUMBER('Форма 1'!AS996),ROUND('Форма 1'!$I996*VLOOKUP('Форма 1'!$G996,'Предельники 2022'!$B$4:$X$28,'Форма 1'!AS$7),2),"")</f>
        <v/>
      </c>
      <c r="Z996" s="30" t="str">
        <f>IF(ISNUMBER('Форма 1'!AT996),ROUND('Форма 1'!$I996*VLOOKUP('Форма 1'!$G996,'Предельники 2022'!$B$4:$X$28,'Форма 1'!AT$7),2),"")</f>
        <v/>
      </c>
      <c r="AA996" s="32"/>
      <c r="AB996" s="128">
        <f>'Форма 1'!T996</f>
        <v>46387</v>
      </c>
      <c r="AC996" s="130" t="str">
        <f>'Форма 1'!U996</f>
        <v>СС</v>
      </c>
    </row>
    <row r="997" spans="1:29" x14ac:dyDescent="0.25">
      <c r="A997" s="28">
        <f t="shared" si="177"/>
        <v>23</v>
      </c>
      <c r="B997" s="74" t="str">
        <f>IF(ISBLANK('Форма 1'!B997),"",'Форма 1'!B997)</f>
        <v>Муниципальное образование "Город Березники" Пермского края</v>
      </c>
      <c r="C997" s="87" t="s">
        <v>1669</v>
      </c>
      <c r="D997" s="29">
        <f>IF(ISBLANK(C997),"Введите адрес",IF(C997='Форма 1'!C997,SUM(E997:K997,M997:S997,Форма2[[#This Row],[19]:[22]]),"Ошибка в адресе!"))</f>
        <v>4556655.3899999997</v>
      </c>
      <c r="E997" s="30">
        <f>IF(ISNUMBER('Форма 1'!Z997),ROUND('Форма 1'!$I997*VLOOKUP('Форма 1'!$G997,'Предельники 2022'!$B$4:$X$28,'Форма 1'!Z$7),2),"")</f>
        <v>710514.71</v>
      </c>
      <c r="F997" s="30">
        <f>IF(ISNUMBER('Форма 1'!AA997),ROUND('Форма 1'!$I997*VLOOKUP('Форма 1'!$G997,'Предельники 2022'!$B$4:$X$28,'Форма 1'!AA$7),2),"")</f>
        <v>3401598.94</v>
      </c>
      <c r="G997" s="30" t="str">
        <f>IF(ISNUMBER('Форма 1'!AB997),ROUND('Форма 1'!$I997*VLOOKUP('Форма 1'!$G997,'Предельники 2022'!$B$4:$X$28,'Форма 1'!AB$7),2),"")</f>
        <v/>
      </c>
      <c r="H997" s="30">
        <f>IF(ISNUMBER('Форма 1'!AC997),ROUND('Форма 1'!$I997*VLOOKUP('Форма 1'!$G997,'Предельники 2022'!$B$4:$X$28,'Форма 1'!AC$7),2),"")</f>
        <v>444541.74</v>
      </c>
      <c r="I997" s="30" t="str">
        <f>IF(ISNUMBER('Форма 1'!AD997),ROUND('Форма 1'!$I997*VLOOKUP('Форма 1'!$G997,'Предельники 2022'!$B$4:$X$28,'Форма 1'!AD$7),2),"")</f>
        <v/>
      </c>
      <c r="J997" s="30" t="str">
        <f>IF(ISNUMBER('Форма 1'!AE997),ROUND('Форма 1'!$I997*VLOOKUP('Форма 1'!$G997,'Предельники 2022'!$B$4:$X$28,'Форма 1'!AE$7),2),"")</f>
        <v/>
      </c>
      <c r="K997" s="30" t="str">
        <f>IF(ISNUMBER('Форма 1'!AF997),ROUND('Форма 1'!$I997*VLOOKUP('Форма 1'!$G997,'Предельники 2022'!$B$4:$X$28,'Форма 1'!AF$7),2),"")</f>
        <v/>
      </c>
      <c r="L997" s="31" t="str">
        <f>IF(ISBLANK('Форма 1'!AG997),"",'Форма 1'!AG997)</f>
        <v/>
      </c>
      <c r="M997" s="32" t="str">
        <f>IF(ISBLANK('Форма 1'!AH997),"",'Форма 1'!AH997)</f>
        <v/>
      </c>
      <c r="N997" s="30" t="str">
        <f>IF(ISNUMBER('Форма 1'!AI997),ROUND('Форма 1'!$I997*VLOOKUP('Форма 1'!$G997,'Предельники 2022'!$B$4:$X$28,'Форма 1'!AI$7),2),"")</f>
        <v/>
      </c>
      <c r="O997" s="30" t="str">
        <f>IF(ISNUMBER('Форма 1'!AJ997),ROUND('Форма 1'!$I997*VLOOKUP('Форма 1'!$G997,'Предельники 2022'!$B$4:$X$28,'Форма 1'!AJ$7),2),"")</f>
        <v/>
      </c>
      <c r="P997" s="30" t="str">
        <f>IF(ISNUMBER('Форма 1'!AK997),ROUND('Форма 1'!$I997*VLOOKUP('Форма 1'!$G997,'Предельники 2022'!$B$4:$X$28,'Форма 1'!AK$7),2),"")</f>
        <v/>
      </c>
      <c r="Q997" s="30" t="str">
        <f>IF(ISNUMBER('Форма 1'!AL997),ROUND('Форма 1'!$I997*VLOOKUP('Форма 1'!$G997,'Предельники 2022'!$B$4:$X$28,'Форма 1'!AL$7),2),"")</f>
        <v/>
      </c>
      <c r="R997" s="30" t="str">
        <f>IF(ISNUMBER('Форма 1'!AM997),ROUND('Форма 1'!$I997*VLOOKUP('Форма 1'!$G997,'Предельники 2022'!$B$4:$X$28,'Форма 1'!AM$7),2),"")</f>
        <v/>
      </c>
      <c r="S997" s="93" t="str">
        <f t="shared" si="176"/>
        <v/>
      </c>
      <c r="T997" s="129" t="str">
        <f>IF(ISNUMBER('Форма 1'!AN997),INDEX('Предельники 2022'!$C$4:$X$28,MATCH('Форма 1'!$G997,'Предельники 2022'!$B$4:$B$28,0),MATCH(T$5,'Предельники 2022'!$C$3:$X$3,0)),"")</f>
        <v/>
      </c>
      <c r="U997" s="129" t="str">
        <f>IF(ISNUMBER('Форма 1'!AO997),INDEX('Предельники 2022'!$C$4:$X$28,MATCH('Форма 1'!$G997,'Предельники 2022'!$B$4:$B$28,0),MATCH(U$5,'Предельники 2022'!$C$3:$X$3,0)),"")</f>
        <v/>
      </c>
      <c r="V997" s="129" t="str">
        <f>IF(ISNUMBER('Форма 1'!AP997),INDEX('Предельники 2022'!$C$4:$X$28,MATCH('Форма 1'!$G997,'Предельники 2022'!$B$4:$B$28,0),MATCH(V$5,'Предельники 2022'!$C$3:$X$3,0)),"")</f>
        <v/>
      </c>
      <c r="W997" s="129" t="str">
        <f>IF(ISNUMBER('Форма 1'!AQ997),INDEX('Предельники 2022'!$C$4:$X$28,MATCH('Форма 1'!$G997,'Предельники 2022'!$B$4:$B$28,0),MATCH(W$5,'Предельники 2022'!$C$3:$X$3,0)),"")</f>
        <v/>
      </c>
      <c r="X997" s="30" t="str">
        <f>IF(ISNUMBER('Форма 1'!AR997),ROUND('Форма 1'!$I997*VLOOKUP('Форма 1'!$G997,'Предельники 2022'!$B$4:$X$28,'Форма 1'!AR$7),2),"")</f>
        <v/>
      </c>
      <c r="Y997" s="30" t="str">
        <f>IF(ISNUMBER('Форма 1'!AS997),ROUND('Форма 1'!$I997*VLOOKUP('Форма 1'!$G997,'Предельники 2022'!$B$4:$X$28,'Форма 1'!AS$7),2),"")</f>
        <v/>
      </c>
      <c r="Z997" s="30" t="str">
        <f>IF(ISNUMBER('Форма 1'!AT997),ROUND('Форма 1'!$I997*VLOOKUP('Форма 1'!$G997,'Предельники 2022'!$B$4:$X$28,'Форма 1'!AT$7),2),"")</f>
        <v/>
      </c>
      <c r="AA997" s="32"/>
      <c r="AB997" s="128">
        <f>'Форма 1'!T997</f>
        <v>46387</v>
      </c>
      <c r="AC997" s="130" t="str">
        <f>'Форма 1'!U997</f>
        <v>РО</v>
      </c>
    </row>
    <row r="998" spans="1:29" x14ac:dyDescent="0.25">
      <c r="A998" s="28">
        <f t="shared" si="177"/>
        <v>24</v>
      </c>
      <c r="B998" s="74" t="str">
        <f>IF(ISBLANK('Форма 1'!B998),"",'Форма 1'!B998)</f>
        <v>Муниципальное образование "Город Березники" Пермского края</v>
      </c>
      <c r="C998" s="87" t="s">
        <v>673</v>
      </c>
      <c r="D998" s="29">
        <f>IF(ISBLANK(C998),"Введите адрес",IF(C998='Форма 1'!C998,SUM(E998:K998,M998:S998,Форма2[[#This Row],[19]:[22]]),"Ошибка в адресе!"))</f>
        <v>1833731.9</v>
      </c>
      <c r="E998" s="30" t="str">
        <f>IF(ISNUMBER('Форма 1'!Z998),ROUND('Форма 1'!$I998*VLOOKUP('Форма 1'!$G998,'Предельники 2022'!$B$4:$X$28,'Форма 1'!Z$7),2),"")</f>
        <v/>
      </c>
      <c r="F998" s="30" t="str">
        <f>IF(ISNUMBER('Форма 1'!AA998),ROUND('Форма 1'!$I998*VLOOKUP('Форма 1'!$G998,'Предельники 2022'!$B$4:$X$28,'Форма 1'!AA$7),2),"")</f>
        <v/>
      </c>
      <c r="G998" s="30">
        <f>IF(ISNUMBER('Форма 1'!AB998),ROUND('Форма 1'!$I998*VLOOKUP('Форма 1'!$G998,'Предельники 2022'!$B$4:$X$28,'Форма 1'!AB$7),2),"")</f>
        <v>1833731.9</v>
      </c>
      <c r="H998" s="30" t="str">
        <f>IF(ISNUMBER('Форма 1'!AC998),ROUND('Форма 1'!$I998*VLOOKUP('Форма 1'!$G998,'Предельники 2022'!$B$4:$X$28,'Форма 1'!AC$7),2),"")</f>
        <v/>
      </c>
      <c r="I998" s="30" t="str">
        <f>IF(ISNUMBER('Форма 1'!AD998),ROUND('Форма 1'!$I998*VLOOKUP('Форма 1'!$G998,'Предельники 2022'!$B$4:$X$28,'Форма 1'!AD$7),2),"")</f>
        <v/>
      </c>
      <c r="J998" s="30" t="str">
        <f>IF(ISNUMBER('Форма 1'!AE998),ROUND('Форма 1'!$I998*VLOOKUP('Форма 1'!$G998,'Предельники 2022'!$B$4:$X$28,'Форма 1'!AE$7),2),"")</f>
        <v/>
      </c>
      <c r="K998" s="30" t="str">
        <f>IF(ISNUMBER('Форма 1'!AF998),ROUND('Форма 1'!$I998*VLOOKUP('Форма 1'!$G998,'Предельники 2022'!$B$4:$X$28,'Форма 1'!AF$7),2),"")</f>
        <v/>
      </c>
      <c r="L998" s="31" t="str">
        <f>IF(ISBLANK('Форма 1'!AG998),"",'Форма 1'!AG998)</f>
        <v/>
      </c>
      <c r="M998" s="32" t="str">
        <f>IF(ISBLANK('Форма 1'!AH998),"",'Форма 1'!AH998)</f>
        <v/>
      </c>
      <c r="N998" s="30" t="str">
        <f>IF(ISNUMBER('Форма 1'!AI998),ROUND('Форма 1'!$I998*VLOOKUP('Форма 1'!$G998,'Предельники 2022'!$B$4:$X$28,'Форма 1'!AI$7),2),"")</f>
        <v/>
      </c>
      <c r="O998" s="30" t="str">
        <f>IF(ISNUMBER('Форма 1'!AJ998),ROUND('Форма 1'!$I998*VLOOKUP('Форма 1'!$G998,'Предельники 2022'!$B$4:$X$28,'Форма 1'!AJ$7),2),"")</f>
        <v/>
      </c>
      <c r="P998" s="30" t="str">
        <f>IF(ISNUMBER('Форма 1'!AK998),ROUND('Форма 1'!$I998*VLOOKUP('Форма 1'!$G998,'Предельники 2022'!$B$4:$X$28,'Форма 1'!AK$7),2),"")</f>
        <v/>
      </c>
      <c r="Q998" s="30" t="str">
        <f>IF(ISNUMBER('Форма 1'!AL998),ROUND('Форма 1'!$I998*VLOOKUP('Форма 1'!$G998,'Предельники 2022'!$B$4:$X$28,'Форма 1'!AL$7),2),"")</f>
        <v/>
      </c>
      <c r="R998" s="30" t="str">
        <f>IF(ISNUMBER('Форма 1'!AM998),ROUND('Форма 1'!$I998*VLOOKUP('Форма 1'!$G998,'Предельники 2022'!$B$4:$X$28,'Форма 1'!AM$7),2),"")</f>
        <v/>
      </c>
      <c r="S998" s="93" t="str">
        <f t="shared" si="176"/>
        <v/>
      </c>
      <c r="T998" s="129" t="str">
        <f>IF(ISNUMBER('Форма 1'!AN998),INDEX('Предельники 2022'!$C$4:$X$28,MATCH('Форма 1'!$G998,'Предельники 2022'!$B$4:$B$28,0),MATCH(T$5,'Предельники 2022'!$C$3:$X$3,0)),"")</f>
        <v/>
      </c>
      <c r="U998" s="129" t="str">
        <f>IF(ISNUMBER('Форма 1'!AO998),INDEX('Предельники 2022'!$C$4:$X$28,MATCH('Форма 1'!$G998,'Предельники 2022'!$B$4:$B$28,0),MATCH(U$5,'Предельники 2022'!$C$3:$X$3,0)),"")</f>
        <v/>
      </c>
      <c r="V998" s="129" t="str">
        <f>IF(ISNUMBER('Форма 1'!AP998),INDEX('Предельники 2022'!$C$4:$X$28,MATCH('Форма 1'!$G998,'Предельники 2022'!$B$4:$B$28,0),MATCH(V$5,'Предельники 2022'!$C$3:$X$3,0)),"")</f>
        <v/>
      </c>
      <c r="W998" s="129" t="str">
        <f>IF(ISNUMBER('Форма 1'!AQ998),INDEX('Предельники 2022'!$C$4:$X$28,MATCH('Форма 1'!$G998,'Предельники 2022'!$B$4:$B$28,0),MATCH(W$5,'Предельники 2022'!$C$3:$X$3,0)),"")</f>
        <v/>
      </c>
      <c r="X998" s="30" t="str">
        <f>IF(ISNUMBER('Форма 1'!AR998),ROUND('Форма 1'!$I998*VLOOKUP('Форма 1'!$G998,'Предельники 2022'!$B$4:$X$28,'Форма 1'!AR$7),2),"")</f>
        <v/>
      </c>
      <c r="Y998" s="30" t="str">
        <f>IF(ISNUMBER('Форма 1'!AS998),ROUND('Форма 1'!$I998*VLOOKUP('Форма 1'!$G998,'Предельники 2022'!$B$4:$X$28,'Форма 1'!AS$7),2),"")</f>
        <v/>
      </c>
      <c r="Z998" s="30" t="str">
        <f>IF(ISNUMBER('Форма 1'!AT998),ROUND('Форма 1'!$I998*VLOOKUP('Форма 1'!$G998,'Предельники 2022'!$B$4:$X$28,'Форма 1'!AT$7),2),"")</f>
        <v/>
      </c>
      <c r="AA998" s="32"/>
      <c r="AB998" s="128">
        <f>'Форма 1'!T998</f>
        <v>46387</v>
      </c>
      <c r="AC998" s="130" t="str">
        <f>'Форма 1'!U998</f>
        <v>СС</v>
      </c>
    </row>
    <row r="999" spans="1:29" x14ac:dyDescent="0.25">
      <c r="A999" s="28">
        <f t="shared" si="177"/>
        <v>25</v>
      </c>
      <c r="B999" s="74" t="str">
        <f>IF(ISBLANK('Форма 1'!B999),"",'Форма 1'!B999)</f>
        <v>Муниципальное образование "Город Березники" Пермского края</v>
      </c>
      <c r="C999" s="87" t="s">
        <v>724</v>
      </c>
      <c r="D999" s="29">
        <f>IF(ISBLANK(C999),"Введите адрес",IF(C999='Форма 1'!C999,SUM(E999:K999,M999:S999,Форма2[[#This Row],[19]:[22]]),"Ошибка в адресе!"))</f>
        <v>20204516.390000001</v>
      </c>
      <c r="E999" s="30" t="str">
        <f>IF(ISNUMBER('Форма 1'!Z999),ROUND('Форма 1'!$I999*VLOOKUP('Форма 1'!$G999,'Предельники 2022'!$B$4:$X$28,'Форма 1'!Z$7),2),"")</f>
        <v/>
      </c>
      <c r="F999" s="30" t="str">
        <f>IF(ISNUMBER('Форма 1'!AA999),ROUND('Форма 1'!$I999*VLOOKUP('Форма 1'!$G999,'Предельники 2022'!$B$4:$X$28,'Форма 1'!AA$7),2),"")</f>
        <v/>
      </c>
      <c r="G999" s="30" t="str">
        <f>IF(ISNUMBER('Форма 1'!AB999),ROUND('Форма 1'!$I999*VLOOKUP('Форма 1'!$G999,'Предельники 2022'!$B$4:$X$28,'Форма 1'!AB$7),2),"")</f>
        <v/>
      </c>
      <c r="H999" s="30" t="str">
        <f>IF(ISNUMBER('Форма 1'!AC999),ROUND('Форма 1'!$I999*VLOOKUP('Форма 1'!$G999,'Предельники 2022'!$B$4:$X$28,'Форма 1'!AC$7),2),"")</f>
        <v/>
      </c>
      <c r="I999" s="30" t="str">
        <f>IF(ISNUMBER('Форма 1'!AD999),ROUND('Форма 1'!$I999*VLOOKUP('Форма 1'!$G999,'Предельники 2022'!$B$4:$X$28,'Форма 1'!AD$7),2),"")</f>
        <v/>
      </c>
      <c r="J999" s="30" t="str">
        <f>IF(ISNUMBER('Форма 1'!AE999),ROUND('Форма 1'!$I999*VLOOKUP('Форма 1'!$G999,'Предельники 2022'!$B$4:$X$28,'Форма 1'!AE$7),2),"")</f>
        <v/>
      </c>
      <c r="K999" s="30" t="str">
        <f>IF(ISNUMBER('Форма 1'!AF999),ROUND('Форма 1'!$I999*VLOOKUP('Форма 1'!$G999,'Предельники 2022'!$B$4:$X$28,'Форма 1'!AF$7),2),"")</f>
        <v/>
      </c>
      <c r="L999" s="31" t="str">
        <f>IF(ISBLANK('Форма 1'!AG999),"",'Форма 1'!AG999)</f>
        <v/>
      </c>
      <c r="M999" s="32" t="str">
        <f>IF(ISBLANK('Форма 1'!AH999),"",'Форма 1'!AH999)</f>
        <v/>
      </c>
      <c r="N999" s="30">
        <f>IF(ISNUMBER('Форма 1'!AI999),ROUND('Форма 1'!$I999*VLOOKUP('Форма 1'!$G999,'Предельники 2022'!$B$4:$X$28,'Форма 1'!AI$7),2),"")</f>
        <v>12551720.289999999</v>
      </c>
      <c r="O999" s="30">
        <f>IF(ISNUMBER('Форма 1'!AJ999),ROUND('Форма 1'!$I999*VLOOKUP('Форма 1'!$G999,'Предельники 2022'!$B$4:$X$28,'Форма 1'!AJ$7),2),"")</f>
        <v>7652796.0999999996</v>
      </c>
      <c r="P999" s="30" t="str">
        <f>IF(ISNUMBER('Форма 1'!AK999),ROUND('Форма 1'!$I999*VLOOKUP('Форма 1'!$G999,'Предельники 2022'!$B$4:$X$28,'Форма 1'!AK$7),2),"")</f>
        <v/>
      </c>
      <c r="Q999" s="30" t="str">
        <f>IF(ISNUMBER('Форма 1'!AL999),ROUND('Форма 1'!$I999*VLOOKUP('Форма 1'!$G999,'Предельники 2022'!$B$4:$X$28,'Форма 1'!AL$7),2),"")</f>
        <v/>
      </c>
      <c r="R999" s="30" t="str">
        <f>IF(ISNUMBER('Форма 1'!AM999),ROUND('Форма 1'!$I999*VLOOKUP('Форма 1'!$G999,'Предельники 2022'!$B$4:$X$28,'Форма 1'!AM$7),2),"")</f>
        <v/>
      </c>
      <c r="S999" s="93" t="str">
        <f t="shared" si="176"/>
        <v/>
      </c>
      <c r="T999" s="129" t="str">
        <f>IF(ISNUMBER('Форма 1'!AN999),INDEX('Предельники 2022'!$C$4:$X$28,MATCH('Форма 1'!$G999,'Предельники 2022'!$B$4:$B$28,0),MATCH(T$5,'Предельники 2022'!$C$3:$X$3,0)),"")</f>
        <v/>
      </c>
      <c r="U999" s="129" t="str">
        <f>IF(ISNUMBER('Форма 1'!AO999),INDEX('Предельники 2022'!$C$4:$X$28,MATCH('Форма 1'!$G999,'Предельники 2022'!$B$4:$B$28,0),MATCH(U$5,'Предельники 2022'!$C$3:$X$3,0)),"")</f>
        <v/>
      </c>
      <c r="V999" s="129" t="str">
        <f>IF(ISNUMBER('Форма 1'!AP999),INDEX('Предельники 2022'!$C$4:$X$28,MATCH('Форма 1'!$G999,'Предельники 2022'!$B$4:$B$28,0),MATCH(V$5,'Предельники 2022'!$C$3:$X$3,0)),"")</f>
        <v/>
      </c>
      <c r="W999" s="129" t="str">
        <f>IF(ISNUMBER('Форма 1'!AQ999),INDEX('Предельники 2022'!$C$4:$X$28,MATCH('Форма 1'!$G999,'Предельники 2022'!$B$4:$B$28,0),MATCH(W$5,'Предельники 2022'!$C$3:$X$3,0)),"")</f>
        <v/>
      </c>
      <c r="X999" s="30" t="str">
        <f>IF(ISNUMBER('Форма 1'!AR999),ROUND('Форма 1'!$I999*VLOOKUP('Форма 1'!$G999,'Предельники 2022'!$B$4:$X$28,'Форма 1'!AR$7),2),"")</f>
        <v/>
      </c>
      <c r="Y999" s="30" t="str">
        <f>IF(ISNUMBER('Форма 1'!AS999),ROUND('Форма 1'!$I999*VLOOKUP('Форма 1'!$G999,'Предельники 2022'!$B$4:$X$28,'Форма 1'!AS$7),2),"")</f>
        <v/>
      </c>
      <c r="Z999" s="30" t="str">
        <f>IF(ISNUMBER('Форма 1'!AT999),ROUND('Форма 1'!$I999*VLOOKUP('Форма 1'!$G999,'Предельники 2022'!$B$4:$X$28,'Форма 1'!AT$7),2),"")</f>
        <v/>
      </c>
      <c r="AA999" s="32"/>
      <c r="AB999" s="128">
        <f>'Форма 1'!T999</f>
        <v>46387</v>
      </c>
      <c r="AC999" s="130" t="str">
        <f>'Форма 1'!U999</f>
        <v>РО</v>
      </c>
    </row>
    <row r="1000" spans="1:29" x14ac:dyDescent="0.25">
      <c r="A1000" s="28">
        <f t="shared" si="177"/>
        <v>26</v>
      </c>
      <c r="B1000" s="74" t="str">
        <f>IF(ISBLANK('Форма 1'!B1000),"",'Форма 1'!B1000)</f>
        <v>Муниципальное образование "Город Березники" Пермского края</v>
      </c>
      <c r="C1000" s="87" t="s">
        <v>674</v>
      </c>
      <c r="D1000" s="29">
        <f>IF(ISBLANK(C1000),"Введите адрес",IF(C1000='Форма 1'!C1000,SUM(E1000:K1000,M1000:S1000,Форма2[[#This Row],[19]:[22]]),"Ошибка в адресе!"))</f>
        <v>4230589.8600000003</v>
      </c>
      <c r="E1000" s="30" t="str">
        <f>IF(ISNUMBER('Форма 1'!Z1000),ROUND('Форма 1'!$I1000*VLOOKUP('Форма 1'!$G1000,'Предельники 2022'!$B$4:$X$28,'Форма 1'!Z$7),2),"")</f>
        <v/>
      </c>
      <c r="F1000" s="30" t="str">
        <f>IF(ISNUMBER('Форма 1'!AA1000),ROUND('Форма 1'!$I1000*VLOOKUP('Форма 1'!$G1000,'Предельники 2022'!$B$4:$X$28,'Форма 1'!AA$7),2),"")</f>
        <v/>
      </c>
      <c r="G1000" s="30">
        <f>IF(ISNUMBER('Форма 1'!AB1000),ROUND('Форма 1'!$I1000*VLOOKUP('Форма 1'!$G1000,'Предельники 2022'!$B$4:$X$28,'Форма 1'!AB$7),2),"")</f>
        <v>4230589.8600000003</v>
      </c>
      <c r="H1000" s="30" t="str">
        <f>IF(ISNUMBER('Форма 1'!AC1000),ROUND('Форма 1'!$I1000*VLOOKUP('Форма 1'!$G1000,'Предельники 2022'!$B$4:$X$28,'Форма 1'!AC$7),2),"")</f>
        <v/>
      </c>
      <c r="I1000" s="30" t="str">
        <f>IF(ISNUMBER('Форма 1'!AD1000),ROUND('Форма 1'!$I1000*VLOOKUP('Форма 1'!$G1000,'Предельники 2022'!$B$4:$X$28,'Форма 1'!AD$7),2),"")</f>
        <v/>
      </c>
      <c r="J1000" s="30" t="str">
        <f>IF(ISNUMBER('Форма 1'!AE1000),ROUND('Форма 1'!$I1000*VLOOKUP('Форма 1'!$G1000,'Предельники 2022'!$B$4:$X$28,'Форма 1'!AE$7),2),"")</f>
        <v/>
      </c>
      <c r="K1000" s="30" t="str">
        <f>IF(ISNUMBER('Форма 1'!AF1000),ROUND('Форма 1'!$I1000*VLOOKUP('Форма 1'!$G1000,'Предельники 2022'!$B$4:$X$28,'Форма 1'!AF$7),2),"")</f>
        <v/>
      </c>
      <c r="L1000" s="31" t="str">
        <f>IF(ISBLANK('Форма 1'!AG1000),"",'Форма 1'!AG1000)</f>
        <v/>
      </c>
      <c r="M1000" s="32" t="str">
        <f>IF(ISBLANK('Форма 1'!AH1000),"",'Форма 1'!AH1000)</f>
        <v/>
      </c>
      <c r="N1000" s="30" t="str">
        <f>IF(ISNUMBER('Форма 1'!AI1000),ROUND('Форма 1'!$I1000*VLOOKUP('Форма 1'!$G1000,'Предельники 2022'!$B$4:$X$28,'Форма 1'!AI$7),2),"")</f>
        <v/>
      </c>
      <c r="O1000" s="30" t="str">
        <f>IF(ISNUMBER('Форма 1'!AJ1000),ROUND('Форма 1'!$I1000*VLOOKUP('Форма 1'!$G1000,'Предельники 2022'!$B$4:$X$28,'Форма 1'!AJ$7),2),"")</f>
        <v/>
      </c>
      <c r="P1000" s="30" t="str">
        <f>IF(ISNUMBER('Форма 1'!AK1000),ROUND('Форма 1'!$I1000*VLOOKUP('Форма 1'!$G1000,'Предельники 2022'!$B$4:$X$28,'Форма 1'!AK$7),2),"")</f>
        <v/>
      </c>
      <c r="Q1000" s="30" t="str">
        <f>IF(ISNUMBER('Форма 1'!AL1000),ROUND('Форма 1'!$I1000*VLOOKUP('Форма 1'!$G1000,'Предельники 2022'!$B$4:$X$28,'Форма 1'!AL$7),2),"")</f>
        <v/>
      </c>
      <c r="R1000" s="30" t="str">
        <f>IF(ISNUMBER('Форма 1'!AM1000),ROUND('Форма 1'!$I1000*VLOOKUP('Форма 1'!$G1000,'Предельники 2022'!$B$4:$X$28,'Форма 1'!AM$7),2),"")</f>
        <v/>
      </c>
      <c r="S1000" s="93" t="str">
        <f t="shared" si="176"/>
        <v/>
      </c>
      <c r="T1000" s="129" t="str">
        <f>IF(ISNUMBER('Форма 1'!AN1000),INDEX('Предельники 2022'!$C$4:$X$28,MATCH('Форма 1'!$G1000,'Предельники 2022'!$B$4:$B$28,0),MATCH(T$5,'Предельники 2022'!$C$3:$X$3,0)),"")</f>
        <v/>
      </c>
      <c r="U1000" s="129" t="str">
        <f>IF(ISNUMBER('Форма 1'!AO1000),INDEX('Предельники 2022'!$C$4:$X$28,MATCH('Форма 1'!$G1000,'Предельники 2022'!$B$4:$B$28,0),MATCH(U$5,'Предельники 2022'!$C$3:$X$3,0)),"")</f>
        <v/>
      </c>
      <c r="V1000" s="129" t="str">
        <f>IF(ISNUMBER('Форма 1'!AP1000),INDEX('Предельники 2022'!$C$4:$X$28,MATCH('Форма 1'!$G1000,'Предельники 2022'!$B$4:$B$28,0),MATCH(V$5,'Предельники 2022'!$C$3:$X$3,0)),"")</f>
        <v/>
      </c>
      <c r="W1000" s="129" t="str">
        <f>IF(ISNUMBER('Форма 1'!AQ1000),INDEX('Предельники 2022'!$C$4:$X$28,MATCH('Форма 1'!$G1000,'Предельники 2022'!$B$4:$B$28,0),MATCH(W$5,'Предельники 2022'!$C$3:$X$3,0)),"")</f>
        <v/>
      </c>
      <c r="X1000" s="30" t="str">
        <f>IF(ISNUMBER('Форма 1'!AR1000),ROUND('Форма 1'!$I1000*VLOOKUP('Форма 1'!$G1000,'Предельники 2022'!$B$4:$X$28,'Форма 1'!AR$7),2),"")</f>
        <v/>
      </c>
      <c r="Y1000" s="30" t="str">
        <f>IF(ISNUMBER('Форма 1'!AS1000),ROUND('Форма 1'!$I1000*VLOOKUP('Форма 1'!$G1000,'Предельники 2022'!$B$4:$X$28,'Форма 1'!AS$7),2),"")</f>
        <v/>
      </c>
      <c r="Z1000" s="30" t="str">
        <f>IF(ISNUMBER('Форма 1'!AT1000),ROUND('Форма 1'!$I1000*VLOOKUP('Форма 1'!$G1000,'Предельники 2022'!$B$4:$X$28,'Форма 1'!AT$7),2),"")</f>
        <v/>
      </c>
      <c r="AA1000" s="32"/>
      <c r="AB1000" s="128">
        <f>'Форма 1'!T1000</f>
        <v>46387</v>
      </c>
      <c r="AC1000" s="130" t="str">
        <f>'Форма 1'!U1000</f>
        <v>СС</v>
      </c>
    </row>
    <row r="1001" spans="1:29" x14ac:dyDescent="0.25">
      <c r="A1001" s="28">
        <f t="shared" si="177"/>
        <v>27</v>
      </c>
      <c r="B1001" s="74" t="str">
        <f>IF(ISBLANK('Форма 1'!B1001),"",'Форма 1'!B1001)</f>
        <v>Муниципальное образование "Город Березники" Пермского края</v>
      </c>
      <c r="C1001" s="87" t="s">
        <v>725</v>
      </c>
      <c r="D1001" s="29">
        <f>IF(ISBLANK(C1001),"Введите адрес",IF(C1001='Форма 1'!C1001,SUM(E1001:K1001,M1001:S1001,Форма2[[#This Row],[19]:[22]]),"Ошибка в адресе!"))</f>
        <v>7417490.3799999999</v>
      </c>
      <c r="E1001" s="30" t="str">
        <f>IF(ISNUMBER('Форма 1'!Z1001),ROUND('Форма 1'!$I1001*VLOOKUP('Форма 1'!$G1001,'Предельники 2022'!$B$4:$X$28,'Форма 1'!Z$7),2),"")</f>
        <v/>
      </c>
      <c r="F1001" s="30" t="str">
        <f>IF(ISNUMBER('Форма 1'!AA1001),ROUND('Форма 1'!$I1001*VLOOKUP('Форма 1'!$G1001,'Предельники 2022'!$B$4:$X$28,'Форма 1'!AA$7),2),"")</f>
        <v/>
      </c>
      <c r="G1001" s="30" t="str">
        <f>IF(ISNUMBER('Форма 1'!AB1001),ROUND('Форма 1'!$I1001*VLOOKUP('Форма 1'!$G1001,'Предельники 2022'!$B$4:$X$28,'Форма 1'!AB$7),2),"")</f>
        <v/>
      </c>
      <c r="H1001" s="30" t="str">
        <f>IF(ISNUMBER('Форма 1'!AC1001),ROUND('Форма 1'!$I1001*VLOOKUP('Форма 1'!$G1001,'Предельники 2022'!$B$4:$X$28,'Форма 1'!AC$7),2),"")</f>
        <v/>
      </c>
      <c r="I1001" s="30" t="str">
        <f>IF(ISNUMBER('Форма 1'!AD1001),ROUND('Форма 1'!$I1001*VLOOKUP('Форма 1'!$G1001,'Предельники 2022'!$B$4:$X$28,'Форма 1'!AD$7),2),"")</f>
        <v/>
      </c>
      <c r="J1001" s="30" t="str">
        <f>IF(ISNUMBER('Форма 1'!AE1001),ROUND('Форма 1'!$I1001*VLOOKUP('Форма 1'!$G1001,'Предельники 2022'!$B$4:$X$28,'Форма 1'!AE$7),2),"")</f>
        <v/>
      </c>
      <c r="K1001" s="30" t="str">
        <f>IF(ISNUMBER('Форма 1'!AF1001),ROUND('Форма 1'!$I1001*VLOOKUP('Форма 1'!$G1001,'Предельники 2022'!$B$4:$X$28,'Форма 1'!AF$7),2),"")</f>
        <v/>
      </c>
      <c r="L1001" s="31" t="str">
        <f>IF(ISBLANK('Форма 1'!AG1001),"",'Форма 1'!AG1001)</f>
        <v/>
      </c>
      <c r="M1001" s="32" t="str">
        <f>IF(ISBLANK('Форма 1'!AH1001),"",'Форма 1'!AH1001)</f>
        <v/>
      </c>
      <c r="N1001" s="30">
        <f>IF(ISNUMBER('Форма 1'!AI1001),ROUND('Форма 1'!$I1001*VLOOKUP('Форма 1'!$G1001,'Предельники 2022'!$B$4:$X$28,'Форма 1'!AI$7),2),"")</f>
        <v>7417490.3799999999</v>
      </c>
      <c r="O1001" s="30" t="str">
        <f>IF(ISNUMBER('Форма 1'!AJ1001),ROUND('Форма 1'!$I1001*VLOOKUP('Форма 1'!$G1001,'Предельники 2022'!$B$4:$X$28,'Форма 1'!AJ$7),2),"")</f>
        <v/>
      </c>
      <c r="P1001" s="30" t="str">
        <f>IF(ISNUMBER('Форма 1'!AK1001),ROUND('Форма 1'!$I1001*VLOOKUP('Форма 1'!$G1001,'Предельники 2022'!$B$4:$X$28,'Форма 1'!AK$7),2),"")</f>
        <v/>
      </c>
      <c r="Q1001" s="30" t="str">
        <f>IF(ISNUMBER('Форма 1'!AL1001),ROUND('Форма 1'!$I1001*VLOOKUP('Форма 1'!$G1001,'Предельники 2022'!$B$4:$X$28,'Форма 1'!AL$7),2),"")</f>
        <v/>
      </c>
      <c r="R1001" s="30" t="str">
        <f>IF(ISNUMBER('Форма 1'!AM1001),ROUND('Форма 1'!$I1001*VLOOKUP('Форма 1'!$G1001,'Предельники 2022'!$B$4:$X$28,'Форма 1'!AM$7),2),"")</f>
        <v/>
      </c>
      <c r="S1001" s="93" t="str">
        <f t="shared" si="176"/>
        <v/>
      </c>
      <c r="T1001" s="129" t="str">
        <f>IF(ISNUMBER('Форма 1'!AN1001),INDEX('Предельники 2022'!$C$4:$X$28,MATCH('Форма 1'!$G1001,'Предельники 2022'!$B$4:$B$28,0),MATCH(T$5,'Предельники 2022'!$C$3:$X$3,0)),"")</f>
        <v/>
      </c>
      <c r="U1001" s="129" t="str">
        <f>IF(ISNUMBER('Форма 1'!AO1001),INDEX('Предельники 2022'!$C$4:$X$28,MATCH('Форма 1'!$G1001,'Предельники 2022'!$B$4:$B$28,0),MATCH(U$5,'Предельники 2022'!$C$3:$X$3,0)),"")</f>
        <v/>
      </c>
      <c r="V1001" s="129" t="str">
        <f>IF(ISNUMBER('Форма 1'!AP1001),INDEX('Предельники 2022'!$C$4:$X$28,MATCH('Форма 1'!$G1001,'Предельники 2022'!$B$4:$B$28,0),MATCH(V$5,'Предельники 2022'!$C$3:$X$3,0)),"")</f>
        <v/>
      </c>
      <c r="W1001" s="129" t="str">
        <f>IF(ISNUMBER('Форма 1'!AQ1001),INDEX('Предельники 2022'!$C$4:$X$28,MATCH('Форма 1'!$G1001,'Предельники 2022'!$B$4:$B$28,0),MATCH(W$5,'Предельники 2022'!$C$3:$X$3,0)),"")</f>
        <v/>
      </c>
      <c r="X1001" s="30" t="str">
        <f>IF(ISNUMBER('Форма 1'!AR1001),ROUND('Форма 1'!$I1001*VLOOKUP('Форма 1'!$G1001,'Предельники 2022'!$B$4:$X$28,'Форма 1'!AR$7),2),"")</f>
        <v/>
      </c>
      <c r="Y1001" s="30" t="str">
        <f>IF(ISNUMBER('Форма 1'!AS1001),ROUND('Форма 1'!$I1001*VLOOKUP('Форма 1'!$G1001,'Предельники 2022'!$B$4:$X$28,'Форма 1'!AS$7),2),"")</f>
        <v/>
      </c>
      <c r="Z1001" s="30" t="str">
        <f>IF(ISNUMBER('Форма 1'!AT1001),ROUND('Форма 1'!$I1001*VLOOKUP('Форма 1'!$G1001,'Предельники 2022'!$B$4:$X$28,'Форма 1'!AT$7),2),"")</f>
        <v/>
      </c>
      <c r="AA1001" s="32"/>
      <c r="AB1001" s="128">
        <f>'Форма 1'!T1001</f>
        <v>46387</v>
      </c>
      <c r="AC1001" s="130" t="str">
        <f>'Форма 1'!U1001</f>
        <v>РО</v>
      </c>
    </row>
    <row r="1002" spans="1:29" x14ac:dyDescent="0.25">
      <c r="A1002" s="28">
        <f t="shared" si="177"/>
        <v>28</v>
      </c>
      <c r="B1002" s="74" t="str">
        <f>IF(ISBLANK('Форма 1'!B1002),"",'Форма 1'!B1002)</f>
        <v>Муниципальное образование "Город Березники" Пермского края</v>
      </c>
      <c r="C1002" s="87" t="s">
        <v>778</v>
      </c>
      <c r="D1002" s="29">
        <f>IF(ISBLANK(C1002),"Введите адрес",IF(C1002='Форма 1'!C1002,SUM(E1002:K1002,M1002:S1002,Форма2[[#This Row],[19]:[22]]),"Ошибка в адресе!"))</f>
        <v>5543367.7999999998</v>
      </c>
      <c r="E1002" s="30" t="str">
        <f>IF(ISNUMBER('Форма 1'!Z1002),ROUND('Форма 1'!$I1002*VLOOKUP('Форма 1'!$G1002,'Предельники 2022'!$B$4:$X$28,'Форма 1'!Z$7),2),"")</f>
        <v/>
      </c>
      <c r="F1002" s="30" t="str">
        <f>IF(ISNUMBER('Форма 1'!AA1002),ROUND('Форма 1'!$I1002*VLOOKUP('Форма 1'!$G1002,'Предельники 2022'!$B$4:$X$28,'Форма 1'!AA$7),2),"")</f>
        <v/>
      </c>
      <c r="G1002" s="30" t="str">
        <f>IF(ISNUMBER('Форма 1'!AB1002),ROUND('Форма 1'!$I1002*VLOOKUP('Форма 1'!$G1002,'Предельники 2022'!$B$4:$X$28,'Форма 1'!AB$7),2),"")</f>
        <v/>
      </c>
      <c r="H1002" s="30" t="str">
        <f>IF(ISNUMBER('Форма 1'!AC1002),ROUND('Форма 1'!$I1002*VLOOKUP('Форма 1'!$G1002,'Предельники 2022'!$B$4:$X$28,'Форма 1'!AC$7),2),"")</f>
        <v/>
      </c>
      <c r="I1002" s="30" t="str">
        <f>IF(ISNUMBER('Форма 1'!AD1002),ROUND('Форма 1'!$I1002*VLOOKUP('Форма 1'!$G1002,'Предельники 2022'!$B$4:$X$28,'Форма 1'!AD$7),2),"")</f>
        <v/>
      </c>
      <c r="J1002" s="30" t="str">
        <f>IF(ISNUMBER('Форма 1'!AE1002),ROUND('Форма 1'!$I1002*VLOOKUP('Форма 1'!$G1002,'Предельники 2022'!$B$4:$X$28,'Форма 1'!AE$7),2),"")</f>
        <v/>
      </c>
      <c r="K1002" s="30" t="str">
        <f>IF(ISNUMBER('Форма 1'!AF1002),ROUND('Форма 1'!$I1002*VLOOKUP('Форма 1'!$G1002,'Предельники 2022'!$B$4:$X$28,'Форма 1'!AF$7),2),"")</f>
        <v/>
      </c>
      <c r="L1002" s="31" t="str">
        <f>IF(ISBLANK('Форма 1'!AG1002),"",'Форма 1'!AG1002)</f>
        <v/>
      </c>
      <c r="M1002" s="32" t="str">
        <f>IF(ISBLANK('Форма 1'!AH1002),"",'Форма 1'!AH1002)</f>
        <v/>
      </c>
      <c r="N1002" s="30" t="str">
        <f>IF(ISNUMBER('Форма 1'!AI1002),ROUND('Форма 1'!$I1002*VLOOKUP('Форма 1'!$G1002,'Предельники 2022'!$B$4:$X$28,'Форма 1'!AI$7),2),"")</f>
        <v/>
      </c>
      <c r="O1002" s="30">
        <f>IF(ISNUMBER('Форма 1'!AJ1002),ROUND('Форма 1'!$I1002*VLOOKUP('Форма 1'!$G1002,'Предельники 2022'!$B$4:$X$28,'Форма 1'!AJ$7),2),"")</f>
        <v>5543367.7999999998</v>
      </c>
      <c r="P1002" s="30" t="str">
        <f>IF(ISNUMBER('Форма 1'!AK1002),ROUND('Форма 1'!$I1002*VLOOKUP('Форма 1'!$G1002,'Предельники 2022'!$B$4:$X$28,'Форма 1'!AK$7),2),"")</f>
        <v/>
      </c>
      <c r="Q1002" s="30" t="str">
        <f>IF(ISNUMBER('Форма 1'!AL1002),ROUND('Форма 1'!$I1002*VLOOKUP('Форма 1'!$G1002,'Предельники 2022'!$B$4:$X$28,'Форма 1'!AL$7),2),"")</f>
        <v/>
      </c>
      <c r="R1002" s="30" t="str">
        <f>IF(ISNUMBER('Форма 1'!AM1002),ROUND('Форма 1'!$I1002*VLOOKUP('Форма 1'!$G1002,'Предельники 2022'!$B$4:$X$28,'Форма 1'!AM$7),2),"")</f>
        <v/>
      </c>
      <c r="S1002" s="93" t="str">
        <f t="shared" si="176"/>
        <v/>
      </c>
      <c r="T1002" s="129" t="str">
        <f>IF(ISNUMBER('Форма 1'!AN1002),INDEX('Предельники 2022'!$C$4:$X$28,MATCH('Форма 1'!$G1002,'Предельники 2022'!$B$4:$B$28,0),MATCH(T$5,'Предельники 2022'!$C$3:$X$3,0)),"")</f>
        <v/>
      </c>
      <c r="U1002" s="129" t="str">
        <f>IF(ISNUMBER('Форма 1'!AO1002),INDEX('Предельники 2022'!$C$4:$X$28,MATCH('Форма 1'!$G1002,'Предельники 2022'!$B$4:$B$28,0),MATCH(U$5,'Предельники 2022'!$C$3:$X$3,0)),"")</f>
        <v/>
      </c>
      <c r="V1002" s="129" t="str">
        <f>IF(ISNUMBER('Форма 1'!AP1002),INDEX('Предельники 2022'!$C$4:$X$28,MATCH('Форма 1'!$G1002,'Предельники 2022'!$B$4:$B$28,0),MATCH(V$5,'Предельники 2022'!$C$3:$X$3,0)),"")</f>
        <v/>
      </c>
      <c r="W1002" s="129" t="str">
        <f>IF(ISNUMBER('Форма 1'!AQ1002),INDEX('Предельники 2022'!$C$4:$X$28,MATCH('Форма 1'!$G1002,'Предельники 2022'!$B$4:$B$28,0),MATCH(W$5,'Предельники 2022'!$C$3:$X$3,0)),"")</f>
        <v/>
      </c>
      <c r="X1002" s="30" t="str">
        <f>IF(ISNUMBER('Форма 1'!AR1002),ROUND('Форма 1'!$I1002*VLOOKUP('Форма 1'!$G1002,'Предельники 2022'!$B$4:$X$28,'Форма 1'!AR$7),2),"")</f>
        <v/>
      </c>
      <c r="Y1002" s="30" t="str">
        <f>IF(ISNUMBER('Форма 1'!AS1002),ROUND('Форма 1'!$I1002*VLOOKUP('Форма 1'!$G1002,'Предельники 2022'!$B$4:$X$28,'Форма 1'!AS$7),2),"")</f>
        <v/>
      </c>
      <c r="Z1002" s="30" t="str">
        <f>IF(ISNUMBER('Форма 1'!AT1002),ROUND('Форма 1'!$I1002*VLOOKUP('Форма 1'!$G1002,'Предельники 2022'!$B$4:$X$28,'Форма 1'!AT$7),2),"")</f>
        <v/>
      </c>
      <c r="AA1002" s="32"/>
      <c r="AB1002" s="128">
        <f>'Форма 1'!T1002</f>
        <v>46387</v>
      </c>
      <c r="AC1002" s="130" t="str">
        <f>'Форма 1'!U1002</f>
        <v>РО</v>
      </c>
    </row>
    <row r="1003" spans="1:29" x14ac:dyDescent="0.25">
      <c r="A1003" s="28">
        <f t="shared" si="177"/>
        <v>29</v>
      </c>
      <c r="B1003" s="74" t="str">
        <f>IF(ISBLANK('Форма 1'!B1003),"",'Форма 1'!B1003)</f>
        <v>Муниципальное образование "Город Березники" Пермского края</v>
      </c>
      <c r="C1003" s="87" t="s">
        <v>317</v>
      </c>
      <c r="D1003" s="29">
        <f>IF(ISBLANK(C1003),"Введите адрес",IF(C1003='Форма 1'!C1003,SUM(E1003:K1003,M1003:S1003,Форма2[[#This Row],[19]:[22]]),"Ошибка в адресе!"))</f>
        <v>3277740.16</v>
      </c>
      <c r="E1003" s="30" t="str">
        <f>IF(ISNUMBER('Форма 1'!Z1003),ROUND('Форма 1'!$I1003*VLOOKUP('Форма 1'!$G1003,'Предельники 2022'!$B$4:$X$28,'Форма 1'!Z$7),2),"")</f>
        <v/>
      </c>
      <c r="F1003" s="30" t="str">
        <f>IF(ISNUMBER('Форма 1'!AA1003),ROUND('Форма 1'!$I1003*VLOOKUP('Форма 1'!$G1003,'Предельники 2022'!$B$4:$X$28,'Форма 1'!AA$7),2),"")</f>
        <v/>
      </c>
      <c r="G1003" s="30">
        <f>IF(ISNUMBER('Форма 1'!AB1003),ROUND('Форма 1'!$I1003*VLOOKUP('Форма 1'!$G1003,'Предельники 2022'!$B$4:$X$28,'Форма 1'!AB$7),2),"")</f>
        <v>3277740.16</v>
      </c>
      <c r="H1003" s="30" t="str">
        <f>IF(ISNUMBER('Форма 1'!AC1003),ROUND('Форма 1'!$I1003*VLOOKUP('Форма 1'!$G1003,'Предельники 2022'!$B$4:$X$28,'Форма 1'!AC$7),2),"")</f>
        <v/>
      </c>
      <c r="I1003" s="30" t="str">
        <f>IF(ISNUMBER('Форма 1'!AD1003),ROUND('Форма 1'!$I1003*VLOOKUP('Форма 1'!$G1003,'Предельники 2022'!$B$4:$X$28,'Форма 1'!AD$7),2),"")</f>
        <v/>
      </c>
      <c r="J1003" s="30" t="str">
        <f>IF(ISNUMBER('Форма 1'!AE1003),ROUND('Форма 1'!$I1003*VLOOKUP('Форма 1'!$G1003,'Предельники 2022'!$B$4:$X$28,'Форма 1'!AE$7),2),"")</f>
        <v/>
      </c>
      <c r="K1003" s="30" t="str">
        <f>IF(ISNUMBER('Форма 1'!AF1003),ROUND('Форма 1'!$I1003*VLOOKUP('Форма 1'!$G1003,'Предельники 2022'!$B$4:$X$28,'Форма 1'!AF$7),2),"")</f>
        <v/>
      </c>
      <c r="L1003" s="31" t="str">
        <f>IF(ISBLANK('Форма 1'!AG1003),"",'Форма 1'!AG1003)</f>
        <v/>
      </c>
      <c r="M1003" s="32" t="str">
        <f>IF(ISBLANK('Форма 1'!AH1003),"",'Форма 1'!AH1003)</f>
        <v/>
      </c>
      <c r="N1003" s="30" t="str">
        <f>IF(ISNUMBER('Форма 1'!AI1003),ROUND('Форма 1'!$I1003*VLOOKUP('Форма 1'!$G1003,'Предельники 2022'!$B$4:$X$28,'Форма 1'!AI$7),2),"")</f>
        <v/>
      </c>
      <c r="O1003" s="30" t="str">
        <f>IF(ISNUMBER('Форма 1'!AJ1003),ROUND('Форма 1'!$I1003*VLOOKUP('Форма 1'!$G1003,'Предельники 2022'!$B$4:$X$28,'Форма 1'!AJ$7),2),"")</f>
        <v/>
      </c>
      <c r="P1003" s="30" t="str">
        <f>IF(ISNUMBER('Форма 1'!AK1003),ROUND('Форма 1'!$I1003*VLOOKUP('Форма 1'!$G1003,'Предельники 2022'!$B$4:$X$28,'Форма 1'!AK$7),2),"")</f>
        <v/>
      </c>
      <c r="Q1003" s="30" t="str">
        <f>IF(ISNUMBER('Форма 1'!AL1003),ROUND('Форма 1'!$I1003*VLOOKUP('Форма 1'!$G1003,'Предельники 2022'!$B$4:$X$28,'Форма 1'!AL$7),2),"")</f>
        <v/>
      </c>
      <c r="R1003" s="30" t="str">
        <f>IF(ISNUMBER('Форма 1'!AM1003),ROUND('Форма 1'!$I1003*VLOOKUP('Форма 1'!$G1003,'Предельники 2022'!$B$4:$X$28,'Форма 1'!AM$7),2),"")</f>
        <v/>
      </c>
      <c r="S1003" s="93" t="str">
        <f t="shared" si="176"/>
        <v/>
      </c>
      <c r="T1003" s="129" t="str">
        <f>IF(ISNUMBER('Форма 1'!AN1003),INDEX('Предельники 2022'!$C$4:$X$28,MATCH('Форма 1'!$G1003,'Предельники 2022'!$B$4:$B$28,0),MATCH(T$5,'Предельники 2022'!$C$3:$X$3,0)),"")</f>
        <v/>
      </c>
      <c r="U1003" s="129" t="str">
        <f>IF(ISNUMBER('Форма 1'!AO1003),INDEX('Предельники 2022'!$C$4:$X$28,MATCH('Форма 1'!$G1003,'Предельники 2022'!$B$4:$B$28,0),MATCH(U$5,'Предельники 2022'!$C$3:$X$3,0)),"")</f>
        <v/>
      </c>
      <c r="V1003" s="129" t="str">
        <f>IF(ISNUMBER('Форма 1'!AP1003),INDEX('Предельники 2022'!$C$4:$X$28,MATCH('Форма 1'!$G1003,'Предельники 2022'!$B$4:$B$28,0),MATCH(V$5,'Предельники 2022'!$C$3:$X$3,0)),"")</f>
        <v/>
      </c>
      <c r="W1003" s="129" t="str">
        <f>IF(ISNUMBER('Форма 1'!AQ1003),INDEX('Предельники 2022'!$C$4:$X$28,MATCH('Форма 1'!$G1003,'Предельники 2022'!$B$4:$B$28,0),MATCH(W$5,'Предельники 2022'!$C$3:$X$3,0)),"")</f>
        <v/>
      </c>
      <c r="X1003" s="30" t="str">
        <f>IF(ISNUMBER('Форма 1'!AR1003),ROUND('Форма 1'!$I1003*VLOOKUP('Форма 1'!$G1003,'Предельники 2022'!$B$4:$X$28,'Форма 1'!AR$7),2),"")</f>
        <v/>
      </c>
      <c r="Y1003" s="30" t="str">
        <f>IF(ISNUMBER('Форма 1'!AS1003),ROUND('Форма 1'!$I1003*VLOOKUP('Форма 1'!$G1003,'Предельники 2022'!$B$4:$X$28,'Форма 1'!AS$7),2),"")</f>
        <v/>
      </c>
      <c r="Z1003" s="30" t="str">
        <f>IF(ISNUMBER('Форма 1'!AT1003),ROUND('Форма 1'!$I1003*VLOOKUP('Форма 1'!$G1003,'Предельники 2022'!$B$4:$X$28,'Форма 1'!AT$7),2),"")</f>
        <v/>
      </c>
      <c r="AA1003" s="32"/>
      <c r="AB1003" s="128">
        <f>'Форма 1'!T1003</f>
        <v>46387</v>
      </c>
      <c r="AC1003" s="130" t="str">
        <f>'Форма 1'!U1003</f>
        <v>СС</v>
      </c>
    </row>
    <row r="1004" spans="1:29" x14ac:dyDescent="0.25">
      <c r="A1004" s="28">
        <f t="shared" si="177"/>
        <v>30</v>
      </c>
      <c r="B1004" s="74" t="str">
        <f>IF(ISBLANK('Форма 1'!B1004),"",'Форма 1'!B1004)</f>
        <v>Муниципальное образование "Город Березники" Пермского края</v>
      </c>
      <c r="C1004" s="87" t="s">
        <v>638</v>
      </c>
      <c r="D1004" s="29">
        <f>IF(ISBLANK(C1004),"Введите адрес",IF(C1004='Форма 1'!C1004,SUM(E1004:K1004,M1004:S1004,Форма2[[#This Row],[19]:[22]]),"Ошибка в адресе!"))</f>
        <v>31388652.609999999</v>
      </c>
      <c r="E1004" s="30" t="str">
        <f>IF(ISNUMBER('Форма 1'!Z1004),ROUND('Форма 1'!$I1004*VLOOKUP('Форма 1'!$G1004,'Предельники 2022'!$B$4:$X$28,'Форма 1'!Z$7),2),"")</f>
        <v/>
      </c>
      <c r="F1004" s="30">
        <f>IF(ISNUMBER('Форма 1'!AA1004),ROUND('Форма 1'!$I1004*VLOOKUP('Форма 1'!$G1004,'Предельники 2022'!$B$4:$X$28,'Форма 1'!AA$7),2),"")</f>
        <v>12311215.869999999</v>
      </c>
      <c r="G1004" s="30" t="str">
        <f>IF(ISNUMBER('Форма 1'!AB1004),ROUND('Форма 1'!$I1004*VLOOKUP('Форма 1'!$G1004,'Предельники 2022'!$B$4:$X$28,'Форма 1'!AB$7),2),"")</f>
        <v/>
      </c>
      <c r="H1004" s="30">
        <f>IF(ISNUMBER('Форма 1'!AC1004),ROUND('Форма 1'!$I1004*VLOOKUP('Форма 1'!$G1004,'Предельники 2022'!$B$4:$X$28,'Форма 1'!AC$7),2),"")</f>
        <v>553718.34</v>
      </c>
      <c r="I1004" s="30">
        <f>IF(ISNUMBER('Форма 1'!AD1004),ROUND('Форма 1'!$I1004*VLOOKUP('Форма 1'!$G1004,'Предельники 2022'!$B$4:$X$28,'Форма 1'!AD$7),2),"")</f>
        <v>1707746.43</v>
      </c>
      <c r="J1004" s="30">
        <f>IF(ISNUMBER('Форма 1'!AE1004),ROUND('Форма 1'!$I1004*VLOOKUP('Форма 1'!$G1004,'Предельники 2022'!$B$4:$X$28,'Форма 1'!AE$7),2),"")</f>
        <v>944843.01</v>
      </c>
      <c r="K1004" s="30">
        <f>IF(ISNUMBER('Форма 1'!AF1004),ROUND('Форма 1'!$I1004*VLOOKUP('Форма 1'!$G1004,'Предельники 2022'!$B$4:$X$28,'Форма 1'!AF$7),2),"")</f>
        <v>1863818.18</v>
      </c>
      <c r="L1004" s="31" t="str">
        <f>IF(ISBLANK('Форма 1'!AG1004),"",'Форма 1'!AG1004)</f>
        <v/>
      </c>
      <c r="M1004" s="32" t="str">
        <f>IF(ISBLANK('Форма 1'!AH1004),"",'Форма 1'!AH1004)</f>
        <v/>
      </c>
      <c r="N1004" s="30">
        <f>IF(ISNUMBER('Форма 1'!AI1004),ROUND('Форма 1'!$I1004*VLOOKUP('Форма 1'!$G1004,'Предельники 2022'!$B$4:$X$28,'Форма 1'!AI$7),2),"")</f>
        <v>14007310.779999999</v>
      </c>
      <c r="O1004" s="30" t="str">
        <f>IF(ISNUMBER('Форма 1'!AJ1004),ROUND('Форма 1'!$I1004*VLOOKUP('Форма 1'!$G1004,'Предельники 2022'!$B$4:$X$28,'Форма 1'!AJ$7),2),"")</f>
        <v/>
      </c>
      <c r="P1004" s="30" t="str">
        <f>IF(ISNUMBER('Форма 1'!AK1004),ROUND('Форма 1'!$I1004*VLOOKUP('Форма 1'!$G1004,'Предельники 2022'!$B$4:$X$28,'Форма 1'!AK$7),2),"")</f>
        <v/>
      </c>
      <c r="Q1004" s="30" t="str">
        <f>IF(ISNUMBER('Форма 1'!AL1004),ROUND('Форма 1'!$I1004*VLOOKUP('Форма 1'!$G1004,'Предельники 2022'!$B$4:$X$28,'Форма 1'!AL$7),2),"")</f>
        <v/>
      </c>
      <c r="R1004" s="30" t="str">
        <f>IF(ISNUMBER('Форма 1'!AM1004),ROUND('Форма 1'!$I1004*VLOOKUP('Форма 1'!$G1004,'Предельники 2022'!$B$4:$X$28,'Форма 1'!AM$7),2),"")</f>
        <v/>
      </c>
      <c r="S1004" s="93" t="str">
        <f t="shared" si="176"/>
        <v/>
      </c>
      <c r="T1004" s="129" t="str">
        <f>IF(ISNUMBER('Форма 1'!AN1004),INDEX('Предельники 2022'!$C$4:$X$28,MATCH('Форма 1'!$G1004,'Предельники 2022'!$B$4:$B$28,0),MATCH(T$5,'Предельники 2022'!$C$3:$X$3,0)),"")</f>
        <v/>
      </c>
      <c r="U1004" s="129" t="str">
        <f>IF(ISNUMBER('Форма 1'!AO1004),INDEX('Предельники 2022'!$C$4:$X$28,MATCH('Форма 1'!$G1004,'Предельники 2022'!$B$4:$B$28,0),MATCH(U$5,'Предельники 2022'!$C$3:$X$3,0)),"")</f>
        <v/>
      </c>
      <c r="V1004" s="129" t="str">
        <f>IF(ISNUMBER('Форма 1'!AP1004),INDEX('Предельники 2022'!$C$4:$X$28,MATCH('Форма 1'!$G1004,'Предельники 2022'!$B$4:$B$28,0),MATCH(V$5,'Предельники 2022'!$C$3:$X$3,0)),"")</f>
        <v/>
      </c>
      <c r="W1004" s="129" t="str">
        <f>IF(ISNUMBER('Форма 1'!AQ1004),INDEX('Предельники 2022'!$C$4:$X$28,MATCH('Форма 1'!$G1004,'Предельники 2022'!$B$4:$B$28,0),MATCH(W$5,'Предельники 2022'!$C$3:$X$3,0)),"")</f>
        <v/>
      </c>
      <c r="X1004" s="30" t="str">
        <f>IF(ISNUMBER('Форма 1'!AR1004),ROUND('Форма 1'!$I1004*VLOOKUP('Форма 1'!$G1004,'Предельники 2022'!$B$4:$X$28,'Форма 1'!AR$7),2),"")</f>
        <v/>
      </c>
      <c r="Y1004" s="30" t="str">
        <f>IF(ISNUMBER('Форма 1'!AS1004),ROUND('Форма 1'!$I1004*VLOOKUP('Форма 1'!$G1004,'Предельники 2022'!$B$4:$X$28,'Форма 1'!AS$7),2),"")</f>
        <v/>
      </c>
      <c r="Z1004" s="30" t="str">
        <f>IF(ISNUMBER('Форма 1'!AT1004),ROUND('Форма 1'!$I1004*VLOOKUP('Форма 1'!$G1004,'Предельники 2022'!$B$4:$X$28,'Форма 1'!AT$7),2),"")</f>
        <v/>
      </c>
      <c r="AA1004" s="32"/>
      <c r="AB1004" s="128">
        <f>'Форма 1'!T1004</f>
        <v>46387</v>
      </c>
      <c r="AC1004" s="130" t="str">
        <f>'Форма 1'!U1004</f>
        <v>РО</v>
      </c>
    </row>
    <row r="1005" spans="1:29" x14ac:dyDescent="0.25">
      <c r="A1005" s="28">
        <f t="shared" si="177"/>
        <v>31</v>
      </c>
      <c r="B1005" s="74" t="str">
        <f>IF(ISBLANK('Форма 1'!B1005),"",'Форма 1'!B1005)</f>
        <v>Муниципальное образование "Город Березники" Пермского края</v>
      </c>
      <c r="C1005" s="87" t="s">
        <v>639</v>
      </c>
      <c r="D1005" s="29">
        <f>IF(ISBLANK(C1005),"Введите адрес",IF(C1005='Форма 1'!C1005,SUM(E1005:K1005,M1005:S1005,Форма2[[#This Row],[19]:[22]]),"Ошибка в адресе!"))</f>
        <v>13288870.800000001</v>
      </c>
      <c r="E1005" s="30" t="str">
        <f>IF(ISNUMBER('Форма 1'!Z1005),ROUND('Форма 1'!$I1005*VLOOKUP('Форма 1'!$G1005,'Предельники 2022'!$B$4:$X$28,'Форма 1'!Z$7),2),"")</f>
        <v/>
      </c>
      <c r="F1005" s="30">
        <f>IF(ISNUMBER('Форма 1'!AA1005),ROUND('Форма 1'!$I1005*VLOOKUP('Форма 1'!$G1005,'Предельники 2022'!$B$4:$X$28,'Форма 1'!AA$7),2),"")</f>
        <v>4093378.48</v>
      </c>
      <c r="G1005" s="30" t="str">
        <f>IF(ISNUMBER('Форма 1'!AB1005),ROUND('Форма 1'!$I1005*VLOOKUP('Форма 1'!$G1005,'Предельники 2022'!$B$4:$X$28,'Форма 1'!AB$7),2),"")</f>
        <v/>
      </c>
      <c r="H1005" s="30">
        <f>IF(ISNUMBER('Форма 1'!AC1005),ROUND('Форма 1'!$I1005*VLOOKUP('Форма 1'!$G1005,'Предельники 2022'!$B$4:$X$28,'Форма 1'!AC$7),2),"")</f>
        <v>184106.81</v>
      </c>
      <c r="I1005" s="30">
        <f>IF(ISNUMBER('Форма 1'!AD1005),ROUND('Форма 1'!$I1005*VLOOKUP('Форма 1'!$G1005,'Предельники 2022'!$B$4:$X$28,'Форма 1'!AD$7),2),"")</f>
        <v>567811.71</v>
      </c>
      <c r="J1005" s="30">
        <f>IF(ISNUMBER('Форма 1'!AE1005),ROUND('Форма 1'!$I1005*VLOOKUP('Форма 1'!$G1005,'Предельники 2022'!$B$4:$X$28,'Форма 1'!AE$7),2),"")</f>
        <v>314152.56</v>
      </c>
      <c r="K1005" s="30" t="str">
        <f>IF(ISNUMBER('Форма 1'!AF1005),ROUND('Форма 1'!$I1005*VLOOKUP('Форма 1'!$G1005,'Предельники 2022'!$B$4:$X$28,'Форма 1'!AF$7),2),"")</f>
        <v/>
      </c>
      <c r="L1005" s="31" t="str">
        <f>IF(ISBLANK('Форма 1'!AG1005),"",'Форма 1'!AG1005)</f>
        <v/>
      </c>
      <c r="M1005" s="32" t="str">
        <f>IF(ISBLANK('Форма 1'!AH1005),"",'Форма 1'!AH1005)</f>
        <v/>
      </c>
      <c r="N1005" s="30">
        <f>IF(ISNUMBER('Форма 1'!AI1005),ROUND('Форма 1'!$I1005*VLOOKUP('Форма 1'!$G1005,'Предельники 2022'!$B$4:$X$28,'Форма 1'!AI$7),2),"")</f>
        <v>4657316.1500000004</v>
      </c>
      <c r="O1005" s="30">
        <f>IF(ISNUMBER('Форма 1'!AJ1005),ROUND('Форма 1'!$I1005*VLOOKUP('Форма 1'!$G1005,'Предельники 2022'!$B$4:$X$28,'Форма 1'!AJ$7),2),"")</f>
        <v>2839570.2</v>
      </c>
      <c r="P1005" s="30" t="str">
        <f>IF(ISNUMBER('Форма 1'!AK1005),ROUND('Форма 1'!$I1005*VLOOKUP('Форма 1'!$G1005,'Предельники 2022'!$B$4:$X$28,'Форма 1'!AK$7),2),"")</f>
        <v/>
      </c>
      <c r="Q1005" s="30" t="str">
        <f>IF(ISNUMBER('Форма 1'!AL1005),ROUND('Форма 1'!$I1005*VLOOKUP('Форма 1'!$G1005,'Предельники 2022'!$B$4:$X$28,'Форма 1'!AL$7),2),"")</f>
        <v/>
      </c>
      <c r="R1005" s="30">
        <f>IF(ISNUMBER('Форма 1'!AM1005),ROUND('Форма 1'!$I1005*VLOOKUP('Форма 1'!$G1005,'Предельники 2022'!$B$4:$X$28,'Форма 1'!AM$7),2),"")</f>
        <v>632534.89</v>
      </c>
      <c r="S1005" s="93" t="str">
        <f t="shared" si="176"/>
        <v/>
      </c>
      <c r="T1005" s="129" t="str">
        <f>IF(ISNUMBER('Форма 1'!AN1005),INDEX('Предельники 2022'!$C$4:$X$28,MATCH('Форма 1'!$G1005,'Предельники 2022'!$B$4:$B$28,0),MATCH(T$5,'Предельники 2022'!$C$3:$X$3,0)),"")</f>
        <v/>
      </c>
      <c r="U1005" s="129" t="str">
        <f>IF(ISNUMBER('Форма 1'!AO1005),INDEX('Предельники 2022'!$C$4:$X$28,MATCH('Форма 1'!$G1005,'Предельники 2022'!$B$4:$B$28,0),MATCH(U$5,'Предельники 2022'!$C$3:$X$3,0)),"")</f>
        <v/>
      </c>
      <c r="V1005" s="129" t="str">
        <f>IF(ISNUMBER('Форма 1'!AP1005),INDEX('Предельники 2022'!$C$4:$X$28,MATCH('Форма 1'!$G1005,'Предельники 2022'!$B$4:$B$28,0),MATCH(V$5,'Предельники 2022'!$C$3:$X$3,0)),"")</f>
        <v/>
      </c>
      <c r="W1005" s="129" t="str">
        <f>IF(ISNUMBER('Форма 1'!AQ1005),INDEX('Предельники 2022'!$C$4:$X$28,MATCH('Форма 1'!$G1005,'Предельники 2022'!$B$4:$B$28,0),MATCH(W$5,'Предельники 2022'!$C$3:$X$3,0)),"")</f>
        <v/>
      </c>
      <c r="X1005" s="30" t="str">
        <f>IF(ISNUMBER('Форма 1'!AR1005),ROUND('Форма 1'!$I1005*VLOOKUP('Форма 1'!$G1005,'Предельники 2022'!$B$4:$X$28,'Форма 1'!AR$7),2),"")</f>
        <v/>
      </c>
      <c r="Y1005" s="30" t="str">
        <f>IF(ISNUMBER('Форма 1'!AS1005),ROUND('Форма 1'!$I1005*VLOOKUP('Форма 1'!$G1005,'Предельники 2022'!$B$4:$X$28,'Форма 1'!AS$7),2),"")</f>
        <v/>
      </c>
      <c r="Z1005" s="30" t="str">
        <f>IF(ISNUMBER('Форма 1'!AT1005),ROUND('Форма 1'!$I1005*VLOOKUP('Форма 1'!$G1005,'Предельники 2022'!$B$4:$X$28,'Форма 1'!AT$7),2),"")</f>
        <v/>
      </c>
      <c r="AA1005" s="32"/>
      <c r="AB1005" s="128">
        <f>'Форма 1'!T1005</f>
        <v>46387</v>
      </c>
      <c r="AC1005" s="130" t="str">
        <f>'Форма 1'!U1005</f>
        <v>РО</v>
      </c>
    </row>
    <row r="1006" spans="1:29" ht="15.75" x14ac:dyDescent="0.25">
      <c r="A1006" s="147">
        <f>IF(NOT(ISERROR("Пермского края"=MID(C1006,FIND("Пермского края",C1006),14)))=$C$1,0,IF(NOT(ISERROR("город Пермь"=MID(C1006,FIND("город Пермь",C1006),11)))=$C$1,0,IF(NOT(ISERROR("Итого"=MID(C1006,FIND("Итого",C1006),5)))=$C$1,0,IF(NOT(ISERROR("Всего"=MID(C1006,FIND("Всего",C1006),5)))=$C$1,0,#REF!+1))))</f>
        <v>0</v>
      </c>
      <c r="B1006" s="148" t="str">
        <f>IF(ISBLANK('Форма 1'!B1006),"",'Форма 1'!B1006)</f>
        <v/>
      </c>
      <c r="C1006" s="153" t="s">
        <v>1092</v>
      </c>
      <c r="D1006" s="146">
        <f>IF(ISBLANK(C1006),"Введите адрес",IF(C1006='Форма 1'!C1006,SUM(E1006:K1006,M1006:S1006,Форма2[[#This Row],[19]:[22]]),"Ошибка в адресе!"))</f>
        <v>86435018.069999993</v>
      </c>
      <c r="E1006" s="149">
        <f>SUM(E1007:E1018)</f>
        <v>2574293.35</v>
      </c>
      <c r="F1006" s="149">
        <f t="shared" ref="F1006:S1006" si="178">SUM(F1007:F1018)</f>
        <v>20217176.990000002</v>
      </c>
      <c r="G1006" s="149">
        <f t="shared" si="178"/>
        <v>0</v>
      </c>
      <c r="H1006" s="149">
        <f t="shared" si="178"/>
        <v>2086236.99</v>
      </c>
      <c r="I1006" s="149">
        <f t="shared" si="178"/>
        <v>6048550.25</v>
      </c>
      <c r="J1006" s="149">
        <f t="shared" si="178"/>
        <v>2894950.5</v>
      </c>
      <c r="K1006" s="149">
        <f t="shared" si="178"/>
        <v>0</v>
      </c>
      <c r="L1006" s="155">
        <f t="shared" si="178"/>
        <v>0</v>
      </c>
      <c r="M1006" s="149">
        <f t="shared" si="178"/>
        <v>0</v>
      </c>
      <c r="N1006" s="149">
        <f t="shared" si="178"/>
        <v>20130348.259999998</v>
      </c>
      <c r="O1006" s="149">
        <f t="shared" si="178"/>
        <v>23468438.73</v>
      </c>
      <c r="P1006" s="149">
        <f t="shared" si="178"/>
        <v>0</v>
      </c>
      <c r="Q1006" s="149">
        <f t="shared" si="178"/>
        <v>0</v>
      </c>
      <c r="R1006" s="149">
        <f t="shared" si="178"/>
        <v>784353.65</v>
      </c>
      <c r="S1006" s="149">
        <f t="shared" si="178"/>
        <v>0</v>
      </c>
      <c r="T1006" s="129" t="str">
        <f>IF(ISNUMBER('Форма 1'!AN1006),INDEX('Предельники 2022'!$C$4:$X$28,MATCH('Форма 1'!$G1006,'Предельники 2022'!$B$4:$B$28,0),MATCH(T$5,'Предельники 2022'!$C$3:$X$3,0)),"")</f>
        <v/>
      </c>
      <c r="U1006" s="129" t="str">
        <f>IF(ISNUMBER('Форма 1'!AO1006),INDEX('Предельники 2022'!$C$4:$X$28,MATCH('Форма 1'!$G1006,'Предельники 2022'!$B$4:$B$28,0),MATCH(U$5,'Предельники 2022'!$C$3:$X$3,0)),"")</f>
        <v/>
      </c>
      <c r="V1006" s="129" t="str">
        <f>IF(ISNUMBER('Форма 1'!AP1006),INDEX('Предельники 2022'!$C$4:$X$28,MATCH('Форма 1'!$G1006,'Предельники 2022'!$B$4:$B$28,0),MATCH(V$5,'Предельники 2022'!$C$3:$X$3,0)),"")</f>
        <v/>
      </c>
      <c r="W1006" s="129" t="str">
        <f>IF(ISNUMBER('Форма 1'!AQ1006),INDEX('Предельники 2022'!$C$4:$X$28,MATCH('Форма 1'!$G1006,'Предельники 2022'!$B$4:$B$28,0),MATCH(W$5,'Предельники 2022'!$C$3:$X$3,0)),"")</f>
        <v/>
      </c>
      <c r="X1006" s="149">
        <f t="shared" ref="X1006:Z1006" si="179">SUM(X1007:X1018)</f>
        <v>8230669.3499999996</v>
      </c>
      <c r="Y1006" s="149">
        <f t="shared" si="179"/>
        <v>0</v>
      </c>
      <c r="Z1006" s="149">
        <f t="shared" si="179"/>
        <v>0</v>
      </c>
      <c r="AA1006" s="146"/>
      <c r="AB1006" s="150"/>
      <c r="AC1006" s="151" t="str">
        <f>'Форма 1'!U1006</f>
        <v/>
      </c>
    </row>
    <row r="1007" spans="1:29" x14ac:dyDescent="0.25">
      <c r="A1007" s="28">
        <f t="shared" si="177"/>
        <v>1</v>
      </c>
      <c r="B1007" s="74" t="str">
        <f>IF(ISBLANK('Форма 1'!B1007),"",'Форма 1'!B1007)</f>
        <v>Нытвенский городской округ Пермского края</v>
      </c>
      <c r="C1007" s="87" t="s">
        <v>594</v>
      </c>
      <c r="D1007" s="29">
        <f>IF(ISBLANK(C1007),"Введите адрес",IF(C1007='Форма 1'!C1007,SUM(E1007:K1007,M1007:S1007,Форма2[[#This Row],[19]:[22]]),"Ошибка в адресе!"))</f>
        <v>12255938.24</v>
      </c>
      <c r="E1007" s="30">
        <f>IF(ISNUMBER('Форма 1'!Z1007),ROUND('Форма 1'!$I1007*VLOOKUP('Форма 1'!$G1007,'Предельники 2022'!$B$4:$X$28,'Форма 1'!Z$7),2),"")</f>
        <v>1371250.79</v>
      </c>
      <c r="F1007" s="30">
        <f>IF(ISNUMBER('Форма 1'!AA1007),ROUND('Форма 1'!$I1007*VLOOKUP('Форма 1'!$G1007,'Предельники 2022'!$B$4:$X$28,'Форма 1'!AA$7),2),"")</f>
        <v>6564881.96</v>
      </c>
      <c r="G1007" s="30" t="str">
        <f>IF(ISNUMBER('Форма 1'!AB1007),ROUND('Форма 1'!$I1007*VLOOKUP('Форма 1'!$G1007,'Предельники 2022'!$B$4:$X$28,'Форма 1'!AB$7),2),"")</f>
        <v/>
      </c>
      <c r="H1007" s="30">
        <f>IF(ISNUMBER('Форма 1'!AC1007),ROUND('Форма 1'!$I1007*VLOOKUP('Форма 1'!$G1007,'Предельники 2022'!$B$4:$X$28,'Форма 1'!AC$7),2),"")</f>
        <v>857938.9</v>
      </c>
      <c r="I1007" s="30">
        <f>IF(ISNUMBER('Форма 1'!AD1007),ROUND('Форма 1'!$I1007*VLOOKUP('Форма 1'!$G1007,'Предельники 2022'!$B$4:$X$28,'Форма 1'!AD$7),2),"")</f>
        <v>2260303.5</v>
      </c>
      <c r="J1007" s="30">
        <f>IF(ISNUMBER('Форма 1'!AE1007),ROUND('Форма 1'!$I1007*VLOOKUP('Форма 1'!$G1007,'Предельники 2022'!$B$4:$X$28,'Форма 1'!AE$7),2),"")</f>
        <v>1201563.0900000001</v>
      </c>
      <c r="K1007" s="30" t="str">
        <f>IF(ISNUMBER('Форма 1'!AF1007),ROUND('Форма 1'!$I1007*VLOOKUP('Форма 1'!$G1007,'Предельники 2022'!$B$4:$X$28,'Форма 1'!AF$7),2),"")</f>
        <v/>
      </c>
      <c r="L1007" s="31" t="str">
        <f>IF(ISBLANK('Форма 1'!AG1007),"",'Форма 1'!AG1007)</f>
        <v/>
      </c>
      <c r="M1007" s="32" t="str">
        <f>IF(ISBLANK('Форма 1'!AH1007),"",'Форма 1'!AH1007)</f>
        <v/>
      </c>
      <c r="N1007" s="30" t="str">
        <f>IF(ISNUMBER('Форма 1'!AI1007),ROUND('Форма 1'!$I1007*VLOOKUP('Форма 1'!$G1007,'Предельники 2022'!$B$4:$X$28,'Форма 1'!AI$7),2),"")</f>
        <v/>
      </c>
      <c r="O1007" s="30" t="str">
        <f>IF(ISNUMBER('Форма 1'!AJ1007),ROUND('Форма 1'!$I1007*VLOOKUP('Форма 1'!$G1007,'Предельники 2022'!$B$4:$X$28,'Форма 1'!AJ$7),2),"")</f>
        <v/>
      </c>
      <c r="P1007" s="30" t="str">
        <f>IF(ISNUMBER('Форма 1'!AK1007),ROUND('Форма 1'!$I1007*VLOOKUP('Форма 1'!$G1007,'Предельники 2022'!$B$4:$X$28,'Форма 1'!AK$7),2),"")</f>
        <v/>
      </c>
      <c r="Q1007" s="30" t="str">
        <f>IF(ISNUMBER('Форма 1'!AL1007),ROUND('Форма 1'!$I1007*VLOOKUP('Форма 1'!$G1007,'Предельники 2022'!$B$4:$X$28,'Форма 1'!AL$7),2),"")</f>
        <v/>
      </c>
      <c r="R1007" s="30" t="str">
        <f>IF(ISNUMBER('Форма 1'!AM1007),ROUND('Форма 1'!$I1007*VLOOKUP('Форма 1'!$G1007,'Предельники 2022'!$B$4:$X$28,'Форма 1'!AM$7),2),"")</f>
        <v/>
      </c>
      <c r="S1007" s="93" t="str">
        <f t="shared" si="176"/>
        <v/>
      </c>
      <c r="T1007" s="129" t="str">
        <f>IF(ISNUMBER('Форма 1'!AN1007),INDEX('Предельники 2022'!$C$4:$X$28,MATCH('Форма 1'!$G1007,'Предельники 2022'!$B$4:$B$28,0),MATCH(T$5,'Предельники 2022'!$C$3:$X$3,0)),"")</f>
        <v/>
      </c>
      <c r="U1007" s="129" t="str">
        <f>IF(ISNUMBER('Форма 1'!AO1007),INDEX('Предельники 2022'!$C$4:$X$28,MATCH('Форма 1'!$G1007,'Предельники 2022'!$B$4:$B$28,0),MATCH(U$5,'Предельники 2022'!$C$3:$X$3,0)),"")</f>
        <v/>
      </c>
      <c r="V1007" s="129" t="str">
        <f>IF(ISNUMBER('Форма 1'!AP1007),INDEX('Предельники 2022'!$C$4:$X$28,MATCH('Форма 1'!$G1007,'Предельники 2022'!$B$4:$B$28,0),MATCH(V$5,'Предельники 2022'!$C$3:$X$3,0)),"")</f>
        <v/>
      </c>
      <c r="W1007" s="129" t="str">
        <f>IF(ISNUMBER('Форма 1'!AQ1007),INDEX('Предельники 2022'!$C$4:$X$28,MATCH('Форма 1'!$G1007,'Предельники 2022'!$B$4:$B$28,0),MATCH(W$5,'Предельники 2022'!$C$3:$X$3,0)),"")</f>
        <v/>
      </c>
      <c r="X1007" s="30" t="str">
        <f>IF(ISNUMBER('Форма 1'!AR1007),ROUND('Форма 1'!$I1007*VLOOKUP('Форма 1'!$G1007,'Предельники 2022'!$B$4:$X$28,'Форма 1'!AR$7),2),"")</f>
        <v/>
      </c>
      <c r="Y1007" s="30" t="str">
        <f>IF(ISNUMBER('Форма 1'!AS1007),ROUND('Форма 1'!$I1007*VLOOKUP('Форма 1'!$G1007,'Предельники 2022'!$B$4:$X$28,'Форма 1'!AS$7),2),"")</f>
        <v/>
      </c>
      <c r="Z1007" s="30" t="str">
        <f>IF(ISNUMBER('Форма 1'!AT1007),ROUND('Форма 1'!$I1007*VLOOKUP('Форма 1'!$G1007,'Предельники 2022'!$B$4:$X$28,'Форма 1'!AT$7),2),"")</f>
        <v/>
      </c>
      <c r="AA1007" s="32"/>
      <c r="AB1007" s="128">
        <f>'Форма 1'!T1007</f>
        <v>46387</v>
      </c>
      <c r="AC1007" s="130" t="str">
        <f>'Форма 1'!U1007</f>
        <v>СС</v>
      </c>
    </row>
    <row r="1008" spans="1:29" x14ac:dyDescent="0.25">
      <c r="A1008" s="28">
        <f t="shared" si="177"/>
        <v>2</v>
      </c>
      <c r="B1008" s="74" t="str">
        <f>IF(ISBLANK('Форма 1'!B1008),"",'Форма 1'!B1008)</f>
        <v>Нытвенский городской округ Пермского края</v>
      </c>
      <c r="C1008" s="87" t="s">
        <v>686</v>
      </c>
      <c r="D1008" s="29">
        <f>IF(ISBLANK(C1008),"Введите адрес",IF(C1008='Форма 1'!C1008,SUM(E1008:K1008,M1008:S1008,Форма2[[#This Row],[19]:[22]]),"Ошибка в адресе!"))</f>
        <v>868958.41</v>
      </c>
      <c r="E1008" s="30" t="str">
        <f>IF(ISNUMBER('Форма 1'!Z1008),ROUND('Форма 1'!$I1008*VLOOKUP('Форма 1'!$G1008,'Предельники 2022'!$B$4:$X$28,'Форма 1'!Z$7),2),"")</f>
        <v/>
      </c>
      <c r="F1008" s="30" t="str">
        <f>IF(ISNUMBER('Форма 1'!AA1008),ROUND('Форма 1'!$I1008*VLOOKUP('Форма 1'!$G1008,'Предельники 2022'!$B$4:$X$28,'Форма 1'!AA$7),2),"")</f>
        <v/>
      </c>
      <c r="G1008" s="30" t="str">
        <f>IF(ISNUMBER('Форма 1'!AB1008),ROUND('Форма 1'!$I1008*VLOOKUP('Форма 1'!$G1008,'Предельники 2022'!$B$4:$X$28,'Форма 1'!AB$7),2),"")</f>
        <v/>
      </c>
      <c r="H1008" s="30">
        <f>IF(ISNUMBER('Форма 1'!AC1008),ROUND('Форма 1'!$I1008*VLOOKUP('Форма 1'!$G1008,'Предельники 2022'!$B$4:$X$28,'Форма 1'!AC$7),2),"")</f>
        <v>150066.13</v>
      </c>
      <c r="I1008" s="30">
        <f>IF(ISNUMBER('Форма 1'!AD1008),ROUND('Форма 1'!$I1008*VLOOKUP('Форма 1'!$G1008,'Предельники 2022'!$B$4:$X$28,'Форма 1'!AD$7),2),"")</f>
        <v>462825.38</v>
      </c>
      <c r="J1008" s="30">
        <f>IF(ISNUMBER('Форма 1'!AE1008),ROUND('Форма 1'!$I1008*VLOOKUP('Форма 1'!$G1008,'Предельники 2022'!$B$4:$X$28,'Форма 1'!AE$7),2),"")</f>
        <v>256066.9</v>
      </c>
      <c r="K1008" s="30" t="str">
        <f>IF(ISNUMBER('Форма 1'!AF1008),ROUND('Форма 1'!$I1008*VLOOKUP('Форма 1'!$G1008,'Предельники 2022'!$B$4:$X$28,'Форма 1'!AF$7),2),"")</f>
        <v/>
      </c>
      <c r="L1008" s="31" t="str">
        <f>IF(ISBLANK('Форма 1'!AG1008),"",'Форма 1'!AG1008)</f>
        <v/>
      </c>
      <c r="M1008" s="32" t="str">
        <f>IF(ISBLANK('Форма 1'!AH1008),"",'Форма 1'!AH1008)</f>
        <v/>
      </c>
      <c r="N1008" s="30" t="str">
        <f>IF(ISNUMBER('Форма 1'!AI1008),ROUND('Форма 1'!$I1008*VLOOKUP('Форма 1'!$G1008,'Предельники 2022'!$B$4:$X$28,'Форма 1'!AI$7),2),"")</f>
        <v/>
      </c>
      <c r="O1008" s="30" t="str">
        <f>IF(ISNUMBER('Форма 1'!AJ1008),ROUND('Форма 1'!$I1008*VLOOKUP('Форма 1'!$G1008,'Предельники 2022'!$B$4:$X$28,'Форма 1'!AJ$7),2),"")</f>
        <v/>
      </c>
      <c r="P1008" s="30" t="str">
        <f>IF(ISNUMBER('Форма 1'!AK1008),ROUND('Форма 1'!$I1008*VLOOKUP('Форма 1'!$G1008,'Предельники 2022'!$B$4:$X$28,'Форма 1'!AK$7),2),"")</f>
        <v/>
      </c>
      <c r="Q1008" s="30" t="str">
        <f>IF(ISNUMBER('Форма 1'!AL1008),ROUND('Форма 1'!$I1008*VLOOKUP('Форма 1'!$G1008,'Предельники 2022'!$B$4:$X$28,'Форма 1'!AL$7),2),"")</f>
        <v/>
      </c>
      <c r="R1008" s="30" t="str">
        <f>IF(ISNUMBER('Форма 1'!AM1008),ROUND('Форма 1'!$I1008*VLOOKUP('Форма 1'!$G1008,'Предельники 2022'!$B$4:$X$28,'Форма 1'!AM$7),2),"")</f>
        <v/>
      </c>
      <c r="S1008" s="93" t="str">
        <f t="shared" si="176"/>
        <v/>
      </c>
      <c r="T1008" s="129" t="str">
        <f>IF(ISNUMBER('Форма 1'!AN1008),INDEX('Предельники 2022'!$C$4:$X$28,MATCH('Форма 1'!$G1008,'Предельники 2022'!$B$4:$B$28,0),MATCH(T$5,'Предельники 2022'!$C$3:$X$3,0)),"")</f>
        <v/>
      </c>
      <c r="U1008" s="129" t="str">
        <f>IF(ISNUMBER('Форма 1'!AO1008),INDEX('Предельники 2022'!$C$4:$X$28,MATCH('Форма 1'!$G1008,'Предельники 2022'!$B$4:$B$28,0),MATCH(U$5,'Предельники 2022'!$C$3:$X$3,0)),"")</f>
        <v/>
      </c>
      <c r="V1008" s="129" t="str">
        <f>IF(ISNUMBER('Форма 1'!AP1008),INDEX('Предельники 2022'!$C$4:$X$28,MATCH('Форма 1'!$G1008,'Предельники 2022'!$B$4:$B$28,0),MATCH(V$5,'Предельники 2022'!$C$3:$X$3,0)),"")</f>
        <v/>
      </c>
      <c r="W1008" s="129" t="str">
        <f>IF(ISNUMBER('Форма 1'!AQ1008),INDEX('Предельники 2022'!$C$4:$X$28,MATCH('Форма 1'!$G1008,'Предельники 2022'!$B$4:$B$28,0),MATCH(W$5,'Предельники 2022'!$C$3:$X$3,0)),"")</f>
        <v/>
      </c>
      <c r="X1008" s="30" t="str">
        <f>IF(ISNUMBER('Форма 1'!AR1008),ROUND('Форма 1'!$I1008*VLOOKUP('Форма 1'!$G1008,'Предельники 2022'!$B$4:$X$28,'Форма 1'!AR$7),2),"")</f>
        <v/>
      </c>
      <c r="Y1008" s="30" t="str">
        <f>IF(ISNUMBER('Форма 1'!AS1008),ROUND('Форма 1'!$I1008*VLOOKUP('Форма 1'!$G1008,'Предельники 2022'!$B$4:$X$28,'Форма 1'!AS$7),2),"")</f>
        <v/>
      </c>
      <c r="Z1008" s="30" t="str">
        <f>IF(ISNUMBER('Форма 1'!AT1008),ROUND('Форма 1'!$I1008*VLOOKUP('Форма 1'!$G1008,'Предельники 2022'!$B$4:$X$28,'Форма 1'!AT$7),2),"")</f>
        <v/>
      </c>
      <c r="AA1008" s="32"/>
      <c r="AB1008" s="128">
        <f>'Форма 1'!T1008</f>
        <v>46387</v>
      </c>
      <c r="AC1008" s="130" t="str">
        <f>'Форма 1'!U1008</f>
        <v>СС</v>
      </c>
    </row>
    <row r="1009" spans="1:29" x14ac:dyDescent="0.25">
      <c r="A1009" s="28">
        <f t="shared" si="177"/>
        <v>3</v>
      </c>
      <c r="B1009" s="74" t="str">
        <f>IF(ISBLANK('Форма 1'!B1009),"",'Форма 1'!B1009)</f>
        <v>Нытвенский городской округ Пермского края</v>
      </c>
      <c r="C1009" s="87" t="s">
        <v>595</v>
      </c>
      <c r="D1009" s="29">
        <f>IF(ISBLANK(C1009),"Введите адрес",IF(C1009='Форма 1'!C1009,SUM(E1009:K1009,M1009:S1009,Форма2[[#This Row],[19]:[22]]),"Ошибка в адресе!"))</f>
        <v>5539416.4499999993</v>
      </c>
      <c r="E1009" s="30">
        <f>IF(ISNUMBER('Форма 1'!Z1009),ROUND('Форма 1'!$I1009*VLOOKUP('Форма 1'!$G1009,'Предельники 2022'!$B$4:$X$28,'Форма 1'!Z$7),2),"")</f>
        <v>361967.58</v>
      </c>
      <c r="F1009" s="30">
        <f>IF(ISNUMBER('Форма 1'!AA1009),ROUND('Форма 1'!$I1009*VLOOKUP('Форма 1'!$G1009,'Предельники 2022'!$B$4:$X$28,'Форма 1'!AA$7),2),"")</f>
        <v>4107658.68</v>
      </c>
      <c r="G1009" s="30" t="str">
        <f>IF(ISNUMBER('Форма 1'!AB1009),ROUND('Форма 1'!$I1009*VLOOKUP('Форма 1'!$G1009,'Предельники 2022'!$B$4:$X$28,'Форма 1'!AB$7),2),"")</f>
        <v/>
      </c>
      <c r="H1009" s="30">
        <f>IF(ISNUMBER('Форма 1'!AC1009),ROUND('Форма 1'!$I1009*VLOOKUP('Форма 1'!$G1009,'Предельники 2022'!$B$4:$X$28,'Форма 1'!AC$7),2),"")</f>
        <v>184749.09</v>
      </c>
      <c r="I1009" s="30">
        <f>IF(ISNUMBER('Форма 1'!AD1009),ROUND('Форма 1'!$I1009*VLOOKUP('Форма 1'!$G1009,'Предельники 2022'!$B$4:$X$28,'Форма 1'!AD$7),2),"")</f>
        <v>569792.57999999996</v>
      </c>
      <c r="J1009" s="30">
        <f>IF(ISNUMBER('Форма 1'!AE1009),ROUND('Форма 1'!$I1009*VLOOKUP('Форма 1'!$G1009,'Предельники 2022'!$B$4:$X$28,'Форма 1'!AE$7),2),"")</f>
        <v>315248.52</v>
      </c>
      <c r="K1009" s="30" t="str">
        <f>IF(ISNUMBER('Форма 1'!AF1009),ROUND('Форма 1'!$I1009*VLOOKUP('Форма 1'!$G1009,'Предельники 2022'!$B$4:$X$28,'Форма 1'!AF$7),2),"")</f>
        <v/>
      </c>
      <c r="L1009" s="31" t="str">
        <f>IF(ISBLANK('Форма 1'!AG1009),"",'Форма 1'!AG1009)</f>
        <v/>
      </c>
      <c r="M1009" s="32" t="str">
        <f>IF(ISBLANK('Форма 1'!AH1009),"",'Форма 1'!AH1009)</f>
        <v/>
      </c>
      <c r="N1009" s="30" t="str">
        <f>IF(ISNUMBER('Форма 1'!AI1009),ROUND('Форма 1'!$I1009*VLOOKUP('Форма 1'!$G1009,'Предельники 2022'!$B$4:$X$28,'Форма 1'!AI$7),2),"")</f>
        <v/>
      </c>
      <c r="O1009" s="30" t="str">
        <f>IF(ISNUMBER('Форма 1'!AJ1009),ROUND('Форма 1'!$I1009*VLOOKUP('Форма 1'!$G1009,'Предельники 2022'!$B$4:$X$28,'Форма 1'!AJ$7),2),"")</f>
        <v/>
      </c>
      <c r="P1009" s="30" t="str">
        <f>IF(ISNUMBER('Форма 1'!AK1009),ROUND('Форма 1'!$I1009*VLOOKUP('Форма 1'!$G1009,'Предельники 2022'!$B$4:$X$28,'Форма 1'!AK$7),2),"")</f>
        <v/>
      </c>
      <c r="Q1009" s="30" t="str">
        <f>IF(ISNUMBER('Форма 1'!AL1009),ROUND('Форма 1'!$I1009*VLOOKUP('Форма 1'!$G1009,'Предельники 2022'!$B$4:$X$28,'Форма 1'!AL$7),2),"")</f>
        <v/>
      </c>
      <c r="R1009" s="30" t="str">
        <f>IF(ISNUMBER('Форма 1'!AM1009),ROUND('Форма 1'!$I1009*VLOOKUP('Форма 1'!$G1009,'Предельники 2022'!$B$4:$X$28,'Форма 1'!AM$7),2),"")</f>
        <v/>
      </c>
      <c r="S1009" s="93" t="str">
        <f t="shared" si="176"/>
        <v/>
      </c>
      <c r="T1009" s="129" t="str">
        <f>IF(ISNUMBER('Форма 1'!AN1009),INDEX('Предельники 2022'!$C$4:$X$28,MATCH('Форма 1'!$G1009,'Предельники 2022'!$B$4:$B$28,0),MATCH(T$5,'Предельники 2022'!$C$3:$X$3,0)),"")</f>
        <v/>
      </c>
      <c r="U1009" s="129" t="str">
        <f>IF(ISNUMBER('Форма 1'!AO1009),INDEX('Предельники 2022'!$C$4:$X$28,MATCH('Форма 1'!$G1009,'Предельники 2022'!$B$4:$B$28,0),MATCH(U$5,'Предельники 2022'!$C$3:$X$3,0)),"")</f>
        <v/>
      </c>
      <c r="V1009" s="129" t="str">
        <f>IF(ISNUMBER('Форма 1'!AP1009),INDEX('Предельники 2022'!$C$4:$X$28,MATCH('Форма 1'!$G1009,'Предельники 2022'!$B$4:$B$28,0),MATCH(V$5,'Предельники 2022'!$C$3:$X$3,0)),"")</f>
        <v/>
      </c>
      <c r="W1009" s="129" t="str">
        <f>IF(ISNUMBER('Форма 1'!AQ1009),INDEX('Предельники 2022'!$C$4:$X$28,MATCH('Форма 1'!$G1009,'Предельники 2022'!$B$4:$B$28,0),MATCH(W$5,'Предельники 2022'!$C$3:$X$3,0)),"")</f>
        <v/>
      </c>
      <c r="X1009" s="30" t="str">
        <f>IF(ISNUMBER('Форма 1'!AR1009),ROUND('Форма 1'!$I1009*VLOOKUP('Форма 1'!$G1009,'Предельники 2022'!$B$4:$X$28,'Форма 1'!AR$7),2),"")</f>
        <v/>
      </c>
      <c r="Y1009" s="30" t="str">
        <f>IF(ISNUMBER('Форма 1'!AS1009),ROUND('Форма 1'!$I1009*VLOOKUP('Форма 1'!$G1009,'Предельники 2022'!$B$4:$X$28,'Форма 1'!AS$7),2),"")</f>
        <v/>
      </c>
      <c r="Z1009" s="30" t="str">
        <f>IF(ISNUMBER('Форма 1'!AT1009),ROUND('Форма 1'!$I1009*VLOOKUP('Форма 1'!$G1009,'Предельники 2022'!$B$4:$X$28,'Форма 1'!AT$7),2),"")</f>
        <v/>
      </c>
      <c r="AA1009" s="32"/>
      <c r="AB1009" s="128">
        <f>'Форма 1'!T1009</f>
        <v>46387</v>
      </c>
      <c r="AC1009" s="130" t="str">
        <f>'Форма 1'!U1009</f>
        <v>СС</v>
      </c>
    </row>
    <row r="1010" spans="1:29" x14ac:dyDescent="0.25">
      <c r="A1010" s="28">
        <f t="shared" si="177"/>
        <v>4</v>
      </c>
      <c r="B1010" s="74" t="str">
        <f>IF(ISBLANK('Форма 1'!B1010),"",'Форма 1'!B1010)</f>
        <v>Нытвенский городской округ Пермского края</v>
      </c>
      <c r="C1010" s="87" t="s">
        <v>596</v>
      </c>
      <c r="D1010" s="29">
        <f>IF(ISBLANK(C1010),"Введите адрес",IF(C1010='Форма 1'!C1010,SUM(E1010:K1010,M1010:S1010,Форма2[[#This Row],[19]:[22]]),"Ошибка в адресе!"))</f>
        <v>4939029.8000000007</v>
      </c>
      <c r="E1010" s="30">
        <f>IF(ISNUMBER('Форма 1'!Z1010),ROUND('Форма 1'!$I1010*VLOOKUP('Форма 1'!$G1010,'Предельники 2022'!$B$4:$X$28,'Форма 1'!Z$7),2),"")</f>
        <v>322735.92</v>
      </c>
      <c r="F1010" s="30">
        <f>IF(ISNUMBER('Форма 1'!AA1010),ROUND('Форма 1'!$I1010*VLOOKUP('Форма 1'!$G1010,'Предельники 2022'!$B$4:$X$28,'Форма 1'!AA$7),2),"")</f>
        <v>3662452.32</v>
      </c>
      <c r="G1010" s="30" t="str">
        <f>IF(ISNUMBER('Форма 1'!AB1010),ROUND('Форма 1'!$I1010*VLOOKUP('Форма 1'!$G1010,'Предельники 2022'!$B$4:$X$28,'Форма 1'!AB$7),2),"")</f>
        <v/>
      </c>
      <c r="H1010" s="30">
        <f>IF(ISNUMBER('Форма 1'!AC1010),ROUND('Форма 1'!$I1010*VLOOKUP('Форма 1'!$G1010,'Предельники 2022'!$B$4:$X$28,'Форма 1'!AC$7),2),"")</f>
        <v>164725.16</v>
      </c>
      <c r="I1010" s="30">
        <f>IF(ISNUMBER('Форма 1'!AD1010),ROUND('Форма 1'!$I1010*VLOOKUP('Форма 1'!$G1010,'Предельники 2022'!$B$4:$X$28,'Форма 1'!AD$7),2),"")</f>
        <v>508035.92</v>
      </c>
      <c r="J1010" s="30">
        <f>IF(ISNUMBER('Форма 1'!AE1010),ROUND('Форма 1'!$I1010*VLOOKUP('Форма 1'!$G1010,'Предельники 2022'!$B$4:$X$28,'Форма 1'!AE$7),2),"")</f>
        <v>281080.48</v>
      </c>
      <c r="K1010" s="30" t="str">
        <f>IF(ISNUMBER('Форма 1'!AF1010),ROUND('Форма 1'!$I1010*VLOOKUP('Форма 1'!$G1010,'Предельники 2022'!$B$4:$X$28,'Форма 1'!AF$7),2),"")</f>
        <v/>
      </c>
      <c r="L1010" s="31" t="str">
        <f>IF(ISBLANK('Форма 1'!AG1010),"",'Форма 1'!AG1010)</f>
        <v/>
      </c>
      <c r="M1010" s="32" t="str">
        <f>IF(ISBLANK('Форма 1'!AH1010),"",'Форма 1'!AH1010)</f>
        <v/>
      </c>
      <c r="N1010" s="30" t="str">
        <f>IF(ISNUMBER('Форма 1'!AI1010),ROUND('Форма 1'!$I1010*VLOOKUP('Форма 1'!$G1010,'Предельники 2022'!$B$4:$X$28,'Форма 1'!AI$7),2),"")</f>
        <v/>
      </c>
      <c r="O1010" s="30" t="str">
        <f>IF(ISNUMBER('Форма 1'!AJ1010),ROUND('Форма 1'!$I1010*VLOOKUP('Форма 1'!$G1010,'Предельники 2022'!$B$4:$X$28,'Форма 1'!AJ$7),2),"")</f>
        <v/>
      </c>
      <c r="P1010" s="30" t="str">
        <f>IF(ISNUMBER('Форма 1'!AK1010),ROUND('Форма 1'!$I1010*VLOOKUP('Форма 1'!$G1010,'Предельники 2022'!$B$4:$X$28,'Форма 1'!AK$7),2),"")</f>
        <v/>
      </c>
      <c r="Q1010" s="30" t="str">
        <f>IF(ISNUMBER('Форма 1'!AL1010),ROUND('Форма 1'!$I1010*VLOOKUP('Форма 1'!$G1010,'Предельники 2022'!$B$4:$X$28,'Форма 1'!AL$7),2),"")</f>
        <v/>
      </c>
      <c r="R1010" s="30" t="str">
        <f>IF(ISNUMBER('Форма 1'!AM1010),ROUND('Форма 1'!$I1010*VLOOKUP('Форма 1'!$G1010,'Предельники 2022'!$B$4:$X$28,'Форма 1'!AM$7),2),"")</f>
        <v/>
      </c>
      <c r="S1010" s="93" t="str">
        <f t="shared" si="176"/>
        <v/>
      </c>
      <c r="T1010" s="129" t="str">
        <f>IF(ISNUMBER('Форма 1'!AN1010),INDEX('Предельники 2022'!$C$4:$X$28,MATCH('Форма 1'!$G1010,'Предельники 2022'!$B$4:$B$28,0),MATCH(T$5,'Предельники 2022'!$C$3:$X$3,0)),"")</f>
        <v/>
      </c>
      <c r="U1010" s="129" t="str">
        <f>IF(ISNUMBER('Форма 1'!AO1010),INDEX('Предельники 2022'!$C$4:$X$28,MATCH('Форма 1'!$G1010,'Предельники 2022'!$B$4:$B$28,0),MATCH(U$5,'Предельники 2022'!$C$3:$X$3,0)),"")</f>
        <v/>
      </c>
      <c r="V1010" s="129" t="str">
        <f>IF(ISNUMBER('Форма 1'!AP1010),INDEX('Предельники 2022'!$C$4:$X$28,MATCH('Форма 1'!$G1010,'Предельники 2022'!$B$4:$B$28,0),MATCH(V$5,'Предельники 2022'!$C$3:$X$3,0)),"")</f>
        <v/>
      </c>
      <c r="W1010" s="129" t="str">
        <f>IF(ISNUMBER('Форма 1'!AQ1010),INDEX('Предельники 2022'!$C$4:$X$28,MATCH('Форма 1'!$G1010,'Предельники 2022'!$B$4:$B$28,0),MATCH(W$5,'Предельники 2022'!$C$3:$X$3,0)),"")</f>
        <v/>
      </c>
      <c r="X1010" s="30" t="str">
        <f>IF(ISNUMBER('Форма 1'!AR1010),ROUND('Форма 1'!$I1010*VLOOKUP('Форма 1'!$G1010,'Предельники 2022'!$B$4:$X$28,'Форма 1'!AR$7),2),"")</f>
        <v/>
      </c>
      <c r="Y1010" s="30" t="str">
        <f>IF(ISNUMBER('Форма 1'!AS1010),ROUND('Форма 1'!$I1010*VLOOKUP('Форма 1'!$G1010,'Предельники 2022'!$B$4:$X$28,'Форма 1'!AS$7),2),"")</f>
        <v/>
      </c>
      <c r="Z1010" s="30" t="str">
        <f>IF(ISNUMBER('Форма 1'!AT1010),ROUND('Форма 1'!$I1010*VLOOKUP('Форма 1'!$G1010,'Предельники 2022'!$B$4:$X$28,'Форма 1'!AT$7),2),"")</f>
        <v/>
      </c>
      <c r="AA1010" s="32"/>
      <c r="AB1010" s="128">
        <f>'Форма 1'!T1010</f>
        <v>46387</v>
      </c>
      <c r="AC1010" s="130" t="str">
        <f>'Форма 1'!U1010</f>
        <v>СС</v>
      </c>
    </row>
    <row r="1011" spans="1:29" x14ac:dyDescent="0.25">
      <c r="A1011" s="28">
        <f t="shared" si="177"/>
        <v>5</v>
      </c>
      <c r="B1011" s="74" t="str">
        <f>IF(ISBLANK('Форма 1'!B1011),"",'Форма 1'!B1011)</f>
        <v>Нытвенский городской округ Пермского края</v>
      </c>
      <c r="C1011" s="87" t="s">
        <v>687</v>
      </c>
      <c r="D1011" s="29">
        <f>IF(ISBLANK(C1011),"Введите адрес",IF(C1011='Форма 1'!C1011,SUM(E1011:K1011,M1011:S1011,Форма2[[#This Row],[19]:[22]]),"Ошибка в адресе!"))</f>
        <v>4601866.7</v>
      </c>
      <c r="E1011" s="30" t="str">
        <f>IF(ISNUMBER('Форма 1'!Z1011),ROUND('Форма 1'!$I1011*VLOOKUP('Форма 1'!$G1011,'Предельники 2022'!$B$4:$X$28,'Форма 1'!Z$7),2),"")</f>
        <v/>
      </c>
      <c r="F1011" s="30" t="str">
        <f>IF(ISNUMBER('Форма 1'!AA1011),ROUND('Форма 1'!$I1011*VLOOKUP('Форма 1'!$G1011,'Предельники 2022'!$B$4:$X$28,'Форма 1'!AA$7),2),"")</f>
        <v/>
      </c>
      <c r="G1011" s="30" t="str">
        <f>IF(ISNUMBER('Форма 1'!AB1011),ROUND('Форма 1'!$I1011*VLOOKUP('Форма 1'!$G1011,'Предельники 2022'!$B$4:$X$28,'Форма 1'!AB$7),2),"")</f>
        <v/>
      </c>
      <c r="H1011" s="30">
        <f>IF(ISNUMBER('Форма 1'!AC1011),ROUND('Форма 1'!$I1011*VLOOKUP('Форма 1'!$G1011,'Предельники 2022'!$B$4:$X$28,'Форма 1'!AC$7),2),"")</f>
        <v>235900.79</v>
      </c>
      <c r="I1011" s="30">
        <f>IF(ISNUMBER('Форма 1'!AD1011),ROUND('Форма 1'!$I1011*VLOOKUP('Форма 1'!$G1011,'Предельники 2022'!$B$4:$X$28,'Форма 1'!AD$7),2),"")</f>
        <v>727551.72</v>
      </c>
      <c r="J1011" s="30" t="str">
        <f>IF(ISNUMBER('Форма 1'!AE1011),ROUND('Форма 1'!$I1011*VLOOKUP('Форма 1'!$G1011,'Предельники 2022'!$B$4:$X$28,'Форма 1'!AE$7),2),"")</f>
        <v/>
      </c>
      <c r="K1011" s="30" t="str">
        <f>IF(ISNUMBER('Форма 1'!AF1011),ROUND('Форма 1'!$I1011*VLOOKUP('Форма 1'!$G1011,'Предельники 2022'!$B$4:$X$28,'Форма 1'!AF$7),2),"")</f>
        <v/>
      </c>
      <c r="L1011" s="31" t="str">
        <f>IF(ISBLANK('Форма 1'!AG1011),"",'Форма 1'!AG1011)</f>
        <v/>
      </c>
      <c r="M1011" s="32" t="str">
        <f>IF(ISBLANK('Форма 1'!AH1011),"",'Форма 1'!AH1011)</f>
        <v/>
      </c>
      <c r="N1011" s="30" t="str">
        <f>IF(ISNUMBER('Форма 1'!AI1011),ROUND('Форма 1'!$I1011*VLOOKUP('Форма 1'!$G1011,'Предельники 2022'!$B$4:$X$28,'Форма 1'!AI$7),2),"")</f>
        <v/>
      </c>
      <c r="O1011" s="30">
        <f>IF(ISNUMBER('Форма 1'!AJ1011),ROUND('Форма 1'!$I1011*VLOOKUP('Форма 1'!$G1011,'Предельники 2022'!$B$4:$X$28,'Форма 1'!AJ$7),2),"")</f>
        <v>3638414.19</v>
      </c>
      <c r="P1011" s="30" t="str">
        <f>IF(ISNUMBER('Форма 1'!AK1011),ROUND('Форма 1'!$I1011*VLOOKUP('Форма 1'!$G1011,'Предельники 2022'!$B$4:$X$28,'Форма 1'!AK$7),2),"")</f>
        <v/>
      </c>
      <c r="Q1011" s="30" t="str">
        <f>IF(ISNUMBER('Форма 1'!AL1011),ROUND('Форма 1'!$I1011*VLOOKUP('Форма 1'!$G1011,'Предельники 2022'!$B$4:$X$28,'Форма 1'!AL$7),2),"")</f>
        <v/>
      </c>
      <c r="R1011" s="30" t="str">
        <f>IF(ISNUMBER('Форма 1'!AM1011),ROUND('Форма 1'!$I1011*VLOOKUP('Форма 1'!$G1011,'Предельники 2022'!$B$4:$X$28,'Форма 1'!AM$7),2),"")</f>
        <v/>
      </c>
      <c r="S1011" s="93" t="str">
        <f t="shared" si="176"/>
        <v/>
      </c>
      <c r="T1011" s="129" t="str">
        <f>IF(ISNUMBER('Форма 1'!AN1011),INDEX('Предельники 2022'!$C$4:$X$28,MATCH('Форма 1'!$G1011,'Предельники 2022'!$B$4:$B$28,0),MATCH(T$5,'Предельники 2022'!$C$3:$X$3,0)),"")</f>
        <v/>
      </c>
      <c r="U1011" s="129" t="str">
        <f>IF(ISNUMBER('Форма 1'!AO1011),INDEX('Предельники 2022'!$C$4:$X$28,MATCH('Форма 1'!$G1011,'Предельники 2022'!$B$4:$B$28,0),MATCH(U$5,'Предельники 2022'!$C$3:$X$3,0)),"")</f>
        <v/>
      </c>
      <c r="V1011" s="129" t="str">
        <f>IF(ISNUMBER('Форма 1'!AP1011),INDEX('Предельники 2022'!$C$4:$X$28,MATCH('Форма 1'!$G1011,'Предельники 2022'!$B$4:$B$28,0),MATCH(V$5,'Предельники 2022'!$C$3:$X$3,0)),"")</f>
        <v/>
      </c>
      <c r="W1011" s="129" t="str">
        <f>IF(ISNUMBER('Форма 1'!AQ1011),INDEX('Предельники 2022'!$C$4:$X$28,MATCH('Форма 1'!$G1011,'Предельники 2022'!$B$4:$B$28,0),MATCH(W$5,'Предельники 2022'!$C$3:$X$3,0)),"")</f>
        <v/>
      </c>
      <c r="X1011" s="30" t="str">
        <f>IF(ISNUMBER('Форма 1'!AR1011),ROUND('Форма 1'!$I1011*VLOOKUP('Форма 1'!$G1011,'Предельники 2022'!$B$4:$X$28,'Форма 1'!AR$7),2),"")</f>
        <v/>
      </c>
      <c r="Y1011" s="30" t="str">
        <f>IF(ISNUMBER('Форма 1'!AS1011),ROUND('Форма 1'!$I1011*VLOOKUP('Форма 1'!$G1011,'Предельники 2022'!$B$4:$X$28,'Форма 1'!AS$7),2),"")</f>
        <v/>
      </c>
      <c r="Z1011" s="30" t="str">
        <f>IF(ISNUMBER('Форма 1'!AT1011),ROUND('Форма 1'!$I1011*VLOOKUP('Форма 1'!$G1011,'Предельники 2022'!$B$4:$X$28,'Форма 1'!AT$7),2),"")</f>
        <v/>
      </c>
      <c r="AA1011" s="32"/>
      <c r="AB1011" s="128">
        <f>'Форма 1'!T1011</f>
        <v>46387</v>
      </c>
      <c r="AC1011" s="130" t="str">
        <f>'Форма 1'!U1011</f>
        <v>РО</v>
      </c>
    </row>
    <row r="1012" spans="1:29" x14ac:dyDescent="0.25">
      <c r="A1012" s="28">
        <f t="shared" si="177"/>
        <v>6</v>
      </c>
      <c r="B1012" s="74" t="str">
        <f>IF(ISBLANK('Форма 1'!B1012),"",'Форма 1'!B1012)</f>
        <v>Нытвенский городской округ Пермского края</v>
      </c>
      <c r="C1012" s="87" t="s">
        <v>688</v>
      </c>
      <c r="D1012" s="29">
        <f>IF(ISBLANK(C1012),"Введите адрес",IF(C1012='Форма 1'!C1012,SUM(E1012:K1012,M1012:S1012,Форма2[[#This Row],[19]:[22]]),"Ошибка в адресе!"))</f>
        <v>11402561.440000001</v>
      </c>
      <c r="E1012" s="30" t="str">
        <f>IF(ISNUMBER('Форма 1'!Z1012),ROUND('Форма 1'!$I1012*VLOOKUP('Форма 1'!$G1012,'Предельники 2022'!$B$4:$X$28,'Форма 1'!Z$7),2),"")</f>
        <v/>
      </c>
      <c r="F1012" s="30" t="str">
        <f>IF(ISNUMBER('Форма 1'!AA1012),ROUND('Форма 1'!$I1012*VLOOKUP('Форма 1'!$G1012,'Предельники 2022'!$B$4:$X$28,'Форма 1'!AA$7),2),"")</f>
        <v/>
      </c>
      <c r="G1012" s="30" t="str">
        <f>IF(ISNUMBER('Форма 1'!AB1012),ROUND('Форма 1'!$I1012*VLOOKUP('Форма 1'!$G1012,'Предельники 2022'!$B$4:$X$28,'Форма 1'!AB$7),2),"")</f>
        <v/>
      </c>
      <c r="H1012" s="30">
        <f>IF(ISNUMBER('Форма 1'!AC1012),ROUND('Форма 1'!$I1012*VLOOKUP('Форма 1'!$G1012,'Предельники 2022'!$B$4:$X$28,'Форма 1'!AC$7),2),"")</f>
        <v>228295.47</v>
      </c>
      <c r="I1012" s="30">
        <f>IF(ISNUMBER('Форма 1'!AD1012),ROUND('Форма 1'!$I1012*VLOOKUP('Форма 1'!$G1012,'Предельники 2022'!$B$4:$X$28,'Форма 1'!AD$7),2),"")</f>
        <v>704095.84</v>
      </c>
      <c r="J1012" s="30">
        <f>IF(ISNUMBER('Форма 1'!AE1012),ROUND('Форма 1'!$I1012*VLOOKUP('Форма 1'!$G1012,'Предельники 2022'!$B$4:$X$28,'Форма 1'!AE$7),2),"")</f>
        <v>389554.34</v>
      </c>
      <c r="K1012" s="30" t="str">
        <f>IF(ISNUMBER('Форма 1'!AF1012),ROUND('Форма 1'!$I1012*VLOOKUP('Форма 1'!$G1012,'Предельники 2022'!$B$4:$X$28,'Форма 1'!AF$7),2),"")</f>
        <v/>
      </c>
      <c r="L1012" s="31" t="str">
        <f>IF(ISBLANK('Форма 1'!AG1012),"",'Форма 1'!AG1012)</f>
        <v/>
      </c>
      <c r="M1012" s="32" t="str">
        <f>IF(ISBLANK('Форма 1'!AH1012),"",'Форма 1'!AH1012)</f>
        <v/>
      </c>
      <c r="N1012" s="30">
        <f>IF(ISNUMBER('Форма 1'!AI1012),ROUND('Форма 1'!$I1012*VLOOKUP('Форма 1'!$G1012,'Предельники 2022'!$B$4:$X$28,'Форма 1'!AI$7),2),"")</f>
        <v>5775148.4800000004</v>
      </c>
      <c r="O1012" s="30">
        <f>IF(ISNUMBER('Форма 1'!AJ1012),ROUND('Форма 1'!$I1012*VLOOKUP('Форма 1'!$G1012,'Предельники 2022'!$B$4:$X$28,'Форма 1'!AJ$7),2),"")</f>
        <v>3521113.66</v>
      </c>
      <c r="P1012" s="30" t="str">
        <f>IF(ISNUMBER('Форма 1'!AK1012),ROUND('Форма 1'!$I1012*VLOOKUP('Форма 1'!$G1012,'Предельники 2022'!$B$4:$X$28,'Форма 1'!AK$7),2),"")</f>
        <v/>
      </c>
      <c r="Q1012" s="30" t="str">
        <f>IF(ISNUMBER('Форма 1'!AL1012),ROUND('Форма 1'!$I1012*VLOOKUP('Форма 1'!$G1012,'Предельники 2022'!$B$4:$X$28,'Форма 1'!AL$7),2),"")</f>
        <v/>
      </c>
      <c r="R1012" s="30">
        <f>IF(ISNUMBER('Форма 1'!AM1012),ROUND('Форма 1'!$I1012*VLOOKUP('Форма 1'!$G1012,'Предельники 2022'!$B$4:$X$28,'Форма 1'!AM$7),2),"")</f>
        <v>784353.65</v>
      </c>
      <c r="S1012" s="93" t="str">
        <f t="shared" si="176"/>
        <v/>
      </c>
      <c r="T1012" s="129" t="str">
        <f>IF(ISNUMBER('Форма 1'!AN1012),INDEX('Предельники 2022'!$C$4:$X$28,MATCH('Форма 1'!$G1012,'Предельники 2022'!$B$4:$B$28,0),MATCH(T$5,'Предельники 2022'!$C$3:$X$3,0)),"")</f>
        <v/>
      </c>
      <c r="U1012" s="129" t="str">
        <f>IF(ISNUMBER('Форма 1'!AO1012),INDEX('Предельники 2022'!$C$4:$X$28,MATCH('Форма 1'!$G1012,'Предельники 2022'!$B$4:$B$28,0),MATCH(U$5,'Предельники 2022'!$C$3:$X$3,0)),"")</f>
        <v/>
      </c>
      <c r="V1012" s="129" t="str">
        <f>IF(ISNUMBER('Форма 1'!AP1012),INDEX('Предельники 2022'!$C$4:$X$28,MATCH('Форма 1'!$G1012,'Предельники 2022'!$B$4:$B$28,0),MATCH(V$5,'Предельники 2022'!$C$3:$X$3,0)),"")</f>
        <v/>
      </c>
      <c r="W1012" s="129" t="str">
        <f>IF(ISNUMBER('Форма 1'!AQ1012),INDEX('Предельники 2022'!$C$4:$X$28,MATCH('Форма 1'!$G1012,'Предельники 2022'!$B$4:$B$28,0),MATCH(W$5,'Предельники 2022'!$C$3:$X$3,0)),"")</f>
        <v/>
      </c>
      <c r="X1012" s="30" t="str">
        <f>IF(ISNUMBER('Форма 1'!AR1012),ROUND('Форма 1'!$I1012*VLOOKUP('Форма 1'!$G1012,'Предельники 2022'!$B$4:$X$28,'Форма 1'!AR$7),2),"")</f>
        <v/>
      </c>
      <c r="Y1012" s="30" t="str">
        <f>IF(ISNUMBER('Форма 1'!AS1012),ROUND('Форма 1'!$I1012*VLOOKUP('Форма 1'!$G1012,'Предельники 2022'!$B$4:$X$28,'Форма 1'!AS$7),2),"")</f>
        <v/>
      </c>
      <c r="Z1012" s="30" t="str">
        <f>IF(ISNUMBER('Форма 1'!AT1012),ROUND('Форма 1'!$I1012*VLOOKUP('Форма 1'!$G1012,'Предельники 2022'!$B$4:$X$28,'Форма 1'!AT$7),2),"")</f>
        <v/>
      </c>
      <c r="AA1012" s="32"/>
      <c r="AB1012" s="128">
        <f>'Форма 1'!T1012</f>
        <v>46387</v>
      </c>
      <c r="AC1012" s="130" t="str">
        <f>'Форма 1'!U1012</f>
        <v>РО</v>
      </c>
    </row>
    <row r="1013" spans="1:29" x14ac:dyDescent="0.25">
      <c r="A1013" s="28">
        <f t="shared" si="177"/>
        <v>7</v>
      </c>
      <c r="B1013" s="74" t="str">
        <f>IF(ISBLANK('Форма 1'!B1013),"",'Форма 1'!B1013)</f>
        <v>Нытвенский городской округ Пермского края</v>
      </c>
      <c r="C1013" s="87" t="s">
        <v>1545</v>
      </c>
      <c r="D1013" s="29">
        <f>IF(ISBLANK(C1013),"Введите адрес",IF(C1013='Форма 1'!C1013,SUM(E1013:K1013,M1013:S1013,Форма2[[#This Row],[19]:[22]]),"Ошибка в адресе!"))</f>
        <v>7854998.2000000002</v>
      </c>
      <c r="E1013" s="30" t="str">
        <f>IF(ISNUMBER('Форма 1'!Z1013),ROUND('Форма 1'!$I1013*VLOOKUP('Форма 1'!$G1013,'Предельники 2022'!$B$4:$X$28,'Форма 1'!Z$7),2),"")</f>
        <v/>
      </c>
      <c r="F1013" s="30" t="str">
        <f>IF(ISNUMBER('Форма 1'!AA1013),ROUND('Форма 1'!$I1013*VLOOKUP('Форма 1'!$G1013,'Предельники 2022'!$B$4:$X$28,'Форма 1'!AA$7),2),"")</f>
        <v/>
      </c>
      <c r="G1013" s="30" t="str">
        <f>IF(ISNUMBER('Форма 1'!AB1013),ROUND('Форма 1'!$I1013*VLOOKUP('Форма 1'!$G1013,'Предельники 2022'!$B$4:$X$28,'Форма 1'!AB$7),2),"")</f>
        <v/>
      </c>
      <c r="H1013" s="30" t="str">
        <f>IF(ISNUMBER('Форма 1'!AC1013),ROUND('Форма 1'!$I1013*VLOOKUP('Форма 1'!$G1013,'Предельники 2022'!$B$4:$X$28,'Форма 1'!AC$7),2),"")</f>
        <v/>
      </c>
      <c r="I1013" s="30" t="str">
        <f>IF(ISNUMBER('Форма 1'!AD1013),ROUND('Форма 1'!$I1013*VLOOKUP('Форма 1'!$G1013,'Предельники 2022'!$B$4:$X$28,'Форма 1'!AD$7),2),"")</f>
        <v/>
      </c>
      <c r="J1013" s="30" t="str">
        <f>IF(ISNUMBER('Форма 1'!AE1013),ROUND('Форма 1'!$I1013*VLOOKUP('Форма 1'!$G1013,'Предельники 2022'!$B$4:$X$28,'Форма 1'!AE$7),2),"")</f>
        <v/>
      </c>
      <c r="K1013" s="30" t="str">
        <f>IF(ISNUMBER('Форма 1'!AF1013),ROUND('Форма 1'!$I1013*VLOOKUP('Форма 1'!$G1013,'Предельники 2022'!$B$4:$X$28,'Форма 1'!AF$7),2),"")</f>
        <v/>
      </c>
      <c r="L1013" s="31" t="str">
        <f>IF(ISBLANK('Форма 1'!AG1013),"",'Форма 1'!AG1013)</f>
        <v/>
      </c>
      <c r="M1013" s="32" t="str">
        <f>IF(ISBLANK('Форма 1'!AH1013),"",'Форма 1'!AH1013)</f>
        <v/>
      </c>
      <c r="N1013" s="30" t="str">
        <f>IF(ISNUMBER('Форма 1'!AI1013),ROUND('Форма 1'!$I1013*VLOOKUP('Форма 1'!$G1013,'Предельники 2022'!$B$4:$X$28,'Форма 1'!AI$7),2),"")</f>
        <v/>
      </c>
      <c r="O1013" s="30">
        <f>IF(ISNUMBER('Форма 1'!AJ1013),ROUND('Форма 1'!$I1013*VLOOKUP('Форма 1'!$G1013,'Предельники 2022'!$B$4:$X$28,'Форма 1'!AJ$7),2),"")</f>
        <v>7854998.2000000002</v>
      </c>
      <c r="P1013" s="30" t="str">
        <f>IF(ISNUMBER('Форма 1'!AK1013),ROUND('Форма 1'!$I1013*VLOOKUP('Форма 1'!$G1013,'Предельники 2022'!$B$4:$X$28,'Форма 1'!AK$7),2),"")</f>
        <v/>
      </c>
      <c r="Q1013" s="30" t="str">
        <f>IF(ISNUMBER('Форма 1'!AL1013),ROUND('Форма 1'!$I1013*VLOOKUP('Форма 1'!$G1013,'Предельники 2022'!$B$4:$X$28,'Форма 1'!AL$7),2),"")</f>
        <v/>
      </c>
      <c r="R1013" s="30" t="str">
        <f>IF(ISNUMBER('Форма 1'!AM1013),ROUND('Форма 1'!$I1013*VLOOKUP('Форма 1'!$G1013,'Предельники 2022'!$B$4:$X$28,'Форма 1'!AM$7),2),"")</f>
        <v/>
      </c>
      <c r="S1013" s="93" t="str">
        <f t="shared" si="176"/>
        <v/>
      </c>
      <c r="T1013" s="129" t="str">
        <f>IF(ISNUMBER('Форма 1'!AN1013),INDEX('Предельники 2022'!$C$4:$X$28,MATCH('Форма 1'!$G1013,'Предельники 2022'!$B$4:$B$28,0),MATCH(T$5,'Предельники 2022'!$C$3:$X$3,0)),"")</f>
        <v/>
      </c>
      <c r="U1013" s="129" t="str">
        <f>IF(ISNUMBER('Форма 1'!AO1013),INDEX('Предельники 2022'!$C$4:$X$28,MATCH('Форма 1'!$G1013,'Предельники 2022'!$B$4:$B$28,0),MATCH(U$5,'Предельники 2022'!$C$3:$X$3,0)),"")</f>
        <v/>
      </c>
      <c r="V1013" s="129" t="str">
        <f>IF(ISNUMBER('Форма 1'!AP1013),INDEX('Предельники 2022'!$C$4:$X$28,MATCH('Форма 1'!$G1013,'Предельники 2022'!$B$4:$B$28,0),MATCH(V$5,'Предельники 2022'!$C$3:$X$3,0)),"")</f>
        <v/>
      </c>
      <c r="W1013" s="129" t="str">
        <f>IF(ISNUMBER('Форма 1'!AQ1013),INDEX('Предельники 2022'!$C$4:$X$28,MATCH('Форма 1'!$G1013,'Предельники 2022'!$B$4:$B$28,0),MATCH(W$5,'Предельники 2022'!$C$3:$X$3,0)),"")</f>
        <v/>
      </c>
      <c r="X1013" s="30" t="str">
        <f>IF(ISNUMBER('Форма 1'!AR1013),ROUND('Форма 1'!$I1013*VLOOKUP('Форма 1'!$G1013,'Предельники 2022'!$B$4:$X$28,'Форма 1'!AR$7),2),"")</f>
        <v/>
      </c>
      <c r="Y1013" s="30" t="str">
        <f>IF(ISNUMBER('Форма 1'!AS1013),ROUND('Форма 1'!$I1013*VLOOKUP('Форма 1'!$G1013,'Предельники 2022'!$B$4:$X$28,'Форма 1'!AS$7),2),"")</f>
        <v/>
      </c>
      <c r="Z1013" s="30" t="str">
        <f>IF(ISNUMBER('Форма 1'!AT1013),ROUND('Форма 1'!$I1013*VLOOKUP('Форма 1'!$G1013,'Предельники 2022'!$B$4:$X$28,'Форма 1'!AT$7),2),"")</f>
        <v/>
      </c>
      <c r="AA1013" s="32"/>
      <c r="AB1013" s="128">
        <f>'Форма 1'!T1013</f>
        <v>46387</v>
      </c>
      <c r="AC1013" s="130" t="str">
        <f>'Форма 1'!U1013</f>
        <v>РО</v>
      </c>
    </row>
    <row r="1014" spans="1:29" x14ac:dyDescent="0.25">
      <c r="A1014" s="28">
        <f t="shared" si="177"/>
        <v>8</v>
      </c>
      <c r="B1014" s="74" t="str">
        <f>IF(ISBLANK('Форма 1'!B1014),"",'Форма 1'!B1014)</f>
        <v>Нытвенский городской округ Пермского края</v>
      </c>
      <c r="C1014" s="87" t="s">
        <v>1546</v>
      </c>
      <c r="D1014" s="29">
        <f>IF(ISBLANK(C1014),"Введите адрес",IF(C1014='Форма 1'!C1014,SUM(E1014:K1014,M1014:S1014,Форма2[[#This Row],[19]:[22]]),"Ошибка в адресе!"))</f>
        <v>14355199.779999999</v>
      </c>
      <c r="E1014" s="30" t="str">
        <f>IF(ISNUMBER('Форма 1'!Z1014),ROUND('Форма 1'!$I1014*VLOOKUP('Форма 1'!$G1014,'Предельники 2022'!$B$4:$X$28,'Форма 1'!Z$7),2),"")</f>
        <v/>
      </c>
      <c r="F1014" s="30" t="str">
        <f>IF(ISNUMBER('Форма 1'!AA1014),ROUND('Форма 1'!$I1014*VLOOKUP('Форма 1'!$G1014,'Предельники 2022'!$B$4:$X$28,'Форма 1'!AA$7),2),"")</f>
        <v/>
      </c>
      <c r="G1014" s="30" t="str">
        <f>IF(ISNUMBER('Форма 1'!AB1014),ROUND('Форма 1'!$I1014*VLOOKUP('Форма 1'!$G1014,'Предельники 2022'!$B$4:$X$28,'Форма 1'!AB$7),2),"")</f>
        <v/>
      </c>
      <c r="H1014" s="30" t="str">
        <f>IF(ISNUMBER('Форма 1'!AC1014),ROUND('Форма 1'!$I1014*VLOOKUP('Форма 1'!$G1014,'Предельники 2022'!$B$4:$X$28,'Форма 1'!AC$7),2),"")</f>
        <v/>
      </c>
      <c r="I1014" s="30" t="str">
        <f>IF(ISNUMBER('Форма 1'!AD1014),ROUND('Форма 1'!$I1014*VLOOKUP('Форма 1'!$G1014,'Предельники 2022'!$B$4:$X$28,'Форма 1'!AD$7),2),"")</f>
        <v/>
      </c>
      <c r="J1014" s="30" t="str">
        <f>IF(ISNUMBER('Форма 1'!AE1014),ROUND('Форма 1'!$I1014*VLOOKUP('Форма 1'!$G1014,'Предельники 2022'!$B$4:$X$28,'Форма 1'!AE$7),2),"")</f>
        <v/>
      </c>
      <c r="K1014" s="30" t="str">
        <f>IF(ISNUMBER('Форма 1'!AF1014),ROUND('Форма 1'!$I1014*VLOOKUP('Форма 1'!$G1014,'Предельники 2022'!$B$4:$X$28,'Форма 1'!AF$7),2),"")</f>
        <v/>
      </c>
      <c r="L1014" s="31" t="str">
        <f>IF(ISBLANK('Форма 1'!AG1014),"",'Форма 1'!AG1014)</f>
        <v/>
      </c>
      <c r="M1014" s="32" t="str">
        <f>IF(ISBLANK('Форма 1'!AH1014),"",'Форма 1'!AH1014)</f>
        <v/>
      </c>
      <c r="N1014" s="30">
        <f>IF(ISNUMBER('Форма 1'!AI1014),ROUND('Форма 1'!$I1014*VLOOKUP('Форма 1'!$G1014,'Предельники 2022'!$B$4:$X$28,'Форма 1'!AI$7),2),"")</f>
        <v>14355199.779999999</v>
      </c>
      <c r="O1014" s="30" t="str">
        <f>IF(ISNUMBER('Форма 1'!AJ1014),ROUND('Форма 1'!$I1014*VLOOKUP('Форма 1'!$G1014,'Предельники 2022'!$B$4:$X$28,'Форма 1'!AJ$7),2),"")</f>
        <v/>
      </c>
      <c r="P1014" s="30" t="str">
        <f>IF(ISNUMBER('Форма 1'!AK1014),ROUND('Форма 1'!$I1014*VLOOKUP('Форма 1'!$G1014,'Предельники 2022'!$B$4:$X$28,'Форма 1'!AK$7),2),"")</f>
        <v/>
      </c>
      <c r="Q1014" s="30" t="str">
        <f>IF(ISNUMBER('Форма 1'!AL1014),ROUND('Форма 1'!$I1014*VLOOKUP('Форма 1'!$G1014,'Предельники 2022'!$B$4:$X$28,'Форма 1'!AL$7),2),"")</f>
        <v/>
      </c>
      <c r="R1014" s="30" t="str">
        <f>IF(ISNUMBER('Форма 1'!AM1014),ROUND('Форма 1'!$I1014*VLOOKUP('Форма 1'!$G1014,'Предельники 2022'!$B$4:$X$28,'Форма 1'!AM$7),2),"")</f>
        <v/>
      </c>
      <c r="S1014" s="93" t="str">
        <f t="shared" si="176"/>
        <v/>
      </c>
      <c r="T1014" s="129" t="str">
        <f>IF(ISNUMBER('Форма 1'!AN1014),INDEX('Предельники 2022'!$C$4:$X$28,MATCH('Форма 1'!$G1014,'Предельники 2022'!$B$4:$B$28,0),MATCH(T$5,'Предельники 2022'!$C$3:$X$3,0)),"")</f>
        <v/>
      </c>
      <c r="U1014" s="129" t="str">
        <f>IF(ISNUMBER('Форма 1'!AO1014),INDEX('Предельники 2022'!$C$4:$X$28,MATCH('Форма 1'!$G1014,'Предельники 2022'!$B$4:$B$28,0),MATCH(U$5,'Предельники 2022'!$C$3:$X$3,0)),"")</f>
        <v/>
      </c>
      <c r="V1014" s="129" t="str">
        <f>IF(ISNUMBER('Форма 1'!AP1014),INDEX('Предельники 2022'!$C$4:$X$28,MATCH('Форма 1'!$G1014,'Предельники 2022'!$B$4:$B$28,0),MATCH(V$5,'Предельники 2022'!$C$3:$X$3,0)),"")</f>
        <v/>
      </c>
      <c r="W1014" s="129" t="str">
        <f>IF(ISNUMBER('Форма 1'!AQ1014),INDEX('Предельники 2022'!$C$4:$X$28,MATCH('Форма 1'!$G1014,'Предельники 2022'!$B$4:$B$28,0),MATCH(W$5,'Предельники 2022'!$C$3:$X$3,0)),"")</f>
        <v/>
      </c>
      <c r="X1014" s="30" t="str">
        <f>IF(ISNUMBER('Форма 1'!AR1014),ROUND('Форма 1'!$I1014*VLOOKUP('Форма 1'!$G1014,'Предельники 2022'!$B$4:$X$28,'Форма 1'!AR$7),2),"")</f>
        <v/>
      </c>
      <c r="Y1014" s="30" t="str">
        <f>IF(ISNUMBER('Форма 1'!AS1014),ROUND('Форма 1'!$I1014*VLOOKUP('Форма 1'!$G1014,'Предельники 2022'!$B$4:$X$28,'Форма 1'!AS$7),2),"")</f>
        <v/>
      </c>
      <c r="Z1014" s="30" t="str">
        <f>IF(ISNUMBER('Форма 1'!AT1014),ROUND('Форма 1'!$I1014*VLOOKUP('Форма 1'!$G1014,'Предельники 2022'!$B$4:$X$28,'Форма 1'!AT$7),2),"")</f>
        <v/>
      </c>
      <c r="AA1014" s="32"/>
      <c r="AB1014" s="128">
        <f>'Форма 1'!T1014</f>
        <v>46387</v>
      </c>
      <c r="AC1014" s="130" t="str">
        <f>'Форма 1'!U1014</f>
        <v>РО</v>
      </c>
    </row>
    <row r="1015" spans="1:29" x14ac:dyDescent="0.25">
      <c r="A1015" s="28">
        <f t="shared" si="177"/>
        <v>9</v>
      </c>
      <c r="B1015" s="74" t="str">
        <f>IF(ISBLANK('Форма 1'!B1015),"",'Форма 1'!B1015)</f>
        <v>Нытвенский городской округ Пермского края</v>
      </c>
      <c r="C1015" s="87" t="s">
        <v>1547</v>
      </c>
      <c r="D1015" s="29">
        <f>IF(ISBLANK(C1015),"Введите адрес",IF(C1015='Форма 1'!C1015,SUM(E1015:K1015,M1015:S1015,Форма2[[#This Row],[19]:[22]]),"Ошибка в адресе!"))</f>
        <v>5667486.0899999999</v>
      </c>
      <c r="E1015" s="30" t="str">
        <f>IF(ISNUMBER('Форма 1'!Z1015),ROUND('Форма 1'!$I1015*VLOOKUP('Форма 1'!$G1015,'Предельники 2022'!$B$4:$X$28,'Форма 1'!Z$7),2),"")</f>
        <v/>
      </c>
      <c r="F1015" s="30" t="str">
        <f>IF(ISNUMBER('Форма 1'!AA1015),ROUND('Форма 1'!$I1015*VLOOKUP('Форма 1'!$G1015,'Предельники 2022'!$B$4:$X$28,'Форма 1'!AA$7),2),"")</f>
        <v/>
      </c>
      <c r="G1015" s="30" t="str">
        <f>IF(ISNUMBER('Форма 1'!AB1015),ROUND('Форма 1'!$I1015*VLOOKUP('Форма 1'!$G1015,'Предельники 2022'!$B$4:$X$28,'Форма 1'!AB$7),2),"")</f>
        <v/>
      </c>
      <c r="H1015" s="30" t="str">
        <f>IF(ISNUMBER('Форма 1'!AC1015),ROUND('Форма 1'!$I1015*VLOOKUP('Форма 1'!$G1015,'Предельники 2022'!$B$4:$X$28,'Форма 1'!AC$7),2),"")</f>
        <v/>
      </c>
      <c r="I1015" s="30" t="str">
        <f>IF(ISNUMBER('Форма 1'!AD1015),ROUND('Форма 1'!$I1015*VLOOKUP('Форма 1'!$G1015,'Предельники 2022'!$B$4:$X$28,'Форма 1'!AD$7),2),"")</f>
        <v/>
      </c>
      <c r="J1015" s="30" t="str">
        <f>IF(ISNUMBER('Форма 1'!AE1015),ROUND('Форма 1'!$I1015*VLOOKUP('Форма 1'!$G1015,'Предельники 2022'!$B$4:$X$28,'Форма 1'!AE$7),2),"")</f>
        <v/>
      </c>
      <c r="K1015" s="30" t="str">
        <f>IF(ISNUMBER('Форма 1'!AF1015),ROUND('Форма 1'!$I1015*VLOOKUP('Форма 1'!$G1015,'Предельники 2022'!$B$4:$X$28,'Форма 1'!AF$7),2),"")</f>
        <v/>
      </c>
      <c r="L1015" s="31" t="str">
        <f>IF(ISBLANK('Форма 1'!AG1015),"",'Форма 1'!AG1015)</f>
        <v/>
      </c>
      <c r="M1015" s="32" t="str">
        <f>IF(ISBLANK('Форма 1'!AH1015),"",'Форма 1'!AH1015)</f>
        <v/>
      </c>
      <c r="N1015" s="30" t="str">
        <f>IF(ISNUMBER('Форма 1'!AI1015),ROUND('Форма 1'!$I1015*VLOOKUP('Форма 1'!$G1015,'Предельники 2022'!$B$4:$X$28,'Форма 1'!AI$7),2),"")</f>
        <v/>
      </c>
      <c r="O1015" s="30">
        <f>IF(ISNUMBER('Форма 1'!AJ1015),ROUND('Форма 1'!$I1015*VLOOKUP('Форма 1'!$G1015,'Предельники 2022'!$B$4:$X$28,'Форма 1'!AJ$7),2),"")</f>
        <v>5667486.0899999999</v>
      </c>
      <c r="P1015" s="30" t="str">
        <f>IF(ISNUMBER('Форма 1'!AK1015),ROUND('Форма 1'!$I1015*VLOOKUP('Форма 1'!$G1015,'Предельники 2022'!$B$4:$X$28,'Форма 1'!AK$7),2),"")</f>
        <v/>
      </c>
      <c r="Q1015" s="30" t="str">
        <f>IF(ISNUMBER('Форма 1'!AL1015),ROUND('Форма 1'!$I1015*VLOOKUP('Форма 1'!$G1015,'Предельники 2022'!$B$4:$X$28,'Форма 1'!AL$7),2),"")</f>
        <v/>
      </c>
      <c r="R1015" s="30" t="str">
        <f>IF(ISNUMBER('Форма 1'!AM1015),ROUND('Форма 1'!$I1015*VLOOKUP('Форма 1'!$G1015,'Предельники 2022'!$B$4:$X$28,'Форма 1'!AM$7),2),"")</f>
        <v/>
      </c>
      <c r="S1015" s="93" t="str">
        <f t="shared" si="176"/>
        <v/>
      </c>
      <c r="T1015" s="129" t="str">
        <f>IF(ISNUMBER('Форма 1'!AN1015),INDEX('Предельники 2022'!$C$4:$X$28,MATCH('Форма 1'!$G1015,'Предельники 2022'!$B$4:$B$28,0),MATCH(T$5,'Предельники 2022'!$C$3:$X$3,0)),"")</f>
        <v/>
      </c>
      <c r="U1015" s="129" t="str">
        <f>IF(ISNUMBER('Форма 1'!AO1015),INDEX('Предельники 2022'!$C$4:$X$28,MATCH('Форма 1'!$G1015,'Предельники 2022'!$B$4:$B$28,0),MATCH(U$5,'Предельники 2022'!$C$3:$X$3,0)),"")</f>
        <v/>
      </c>
      <c r="V1015" s="129" t="str">
        <f>IF(ISNUMBER('Форма 1'!AP1015),INDEX('Предельники 2022'!$C$4:$X$28,MATCH('Форма 1'!$G1015,'Предельники 2022'!$B$4:$B$28,0),MATCH(V$5,'Предельники 2022'!$C$3:$X$3,0)),"")</f>
        <v/>
      </c>
      <c r="W1015" s="129" t="str">
        <f>IF(ISNUMBER('Форма 1'!AQ1015),INDEX('Предельники 2022'!$C$4:$X$28,MATCH('Форма 1'!$G1015,'Предельники 2022'!$B$4:$B$28,0),MATCH(W$5,'Предельники 2022'!$C$3:$X$3,0)),"")</f>
        <v/>
      </c>
      <c r="X1015" s="30" t="str">
        <f>IF(ISNUMBER('Форма 1'!AR1015),ROUND('Форма 1'!$I1015*VLOOKUP('Форма 1'!$G1015,'Предельники 2022'!$B$4:$X$28,'Форма 1'!AR$7),2),"")</f>
        <v/>
      </c>
      <c r="Y1015" s="30" t="str">
        <f>IF(ISNUMBER('Форма 1'!AS1015),ROUND('Форма 1'!$I1015*VLOOKUP('Форма 1'!$G1015,'Предельники 2022'!$B$4:$X$28,'Форма 1'!AS$7),2),"")</f>
        <v/>
      </c>
      <c r="Z1015" s="30" t="str">
        <f>IF(ISNUMBER('Форма 1'!AT1015),ROUND('Форма 1'!$I1015*VLOOKUP('Форма 1'!$G1015,'Предельники 2022'!$B$4:$X$28,'Форма 1'!AT$7),2),"")</f>
        <v/>
      </c>
      <c r="AA1015" s="32"/>
      <c r="AB1015" s="128">
        <f>'Форма 1'!T1015</f>
        <v>46387</v>
      </c>
      <c r="AC1015" s="130" t="str">
        <f>'Форма 1'!U1015</f>
        <v>РО</v>
      </c>
    </row>
    <row r="1016" spans="1:29" x14ac:dyDescent="0.25">
      <c r="A1016" s="28">
        <f t="shared" si="177"/>
        <v>10</v>
      </c>
      <c r="B1016" s="74" t="str">
        <f>IF(ISBLANK('Форма 1'!B1016),"",'Форма 1'!B1016)</f>
        <v>Нытвенский городской округ Пермского края</v>
      </c>
      <c r="C1016" s="87" t="s">
        <v>204</v>
      </c>
      <c r="D1016" s="29">
        <f>IF(ISBLANK(C1016),"Введите адрес",IF(C1016='Форма 1'!C1016,SUM(E1016:K1016,M1016:S1016,Форма2[[#This Row],[19]:[22]]),"Ошибка в адресе!"))</f>
        <v>7932467.0199999996</v>
      </c>
      <c r="E1016" s="30">
        <f>IF(ISNUMBER('Форма 1'!Z1016),ROUND('Форма 1'!$I1016*VLOOKUP('Форма 1'!$G1016,'Предельники 2022'!$B$4:$X$28,'Форма 1'!Z$7),2),"")</f>
        <v>518339.06</v>
      </c>
      <c r="F1016" s="30">
        <f>IF(ISNUMBER('Форма 1'!AA1016),ROUND('Форма 1'!$I1016*VLOOKUP('Форма 1'!$G1016,'Предельники 2022'!$B$4:$X$28,'Форма 1'!AA$7),2),"")</f>
        <v>5882184.0300000003</v>
      </c>
      <c r="G1016" s="30" t="str">
        <f>IF(ISNUMBER('Форма 1'!AB1016),ROUND('Форма 1'!$I1016*VLOOKUP('Форма 1'!$G1016,'Предельники 2022'!$B$4:$X$28,'Форма 1'!AB$7),2),"")</f>
        <v/>
      </c>
      <c r="H1016" s="30">
        <f>IF(ISNUMBER('Форма 1'!AC1016),ROUND('Форма 1'!$I1016*VLOOKUP('Форма 1'!$G1016,'Предельники 2022'!$B$4:$X$28,'Форма 1'!AC$7),2),"")</f>
        <v>264561.45</v>
      </c>
      <c r="I1016" s="30">
        <f>IF(ISNUMBER('Форма 1'!AD1016),ROUND('Форма 1'!$I1016*VLOOKUP('Форма 1'!$G1016,'Предельники 2022'!$B$4:$X$28,'Форма 1'!AD$7),2),"")</f>
        <v>815945.31</v>
      </c>
      <c r="J1016" s="30">
        <f>IF(ISNUMBER('Форма 1'!AE1016),ROUND('Форма 1'!$I1016*VLOOKUP('Форма 1'!$G1016,'Предельники 2022'!$B$4:$X$28,'Форма 1'!AE$7),2),"")</f>
        <v>451437.17</v>
      </c>
      <c r="K1016" s="30" t="str">
        <f>IF(ISNUMBER('Форма 1'!AF1016),ROUND('Форма 1'!$I1016*VLOOKUP('Форма 1'!$G1016,'Предельники 2022'!$B$4:$X$28,'Форма 1'!AF$7),2),"")</f>
        <v/>
      </c>
      <c r="L1016" s="31" t="str">
        <f>IF(ISBLANK('Форма 1'!AG1016),"",'Форма 1'!AG1016)</f>
        <v/>
      </c>
      <c r="M1016" s="32" t="str">
        <f>IF(ISBLANK('Форма 1'!AH1016),"",'Форма 1'!AH1016)</f>
        <v/>
      </c>
      <c r="N1016" s="30" t="str">
        <f>IF(ISNUMBER('Форма 1'!AI1016),ROUND('Форма 1'!$I1016*VLOOKUP('Форма 1'!$G1016,'Предельники 2022'!$B$4:$X$28,'Форма 1'!AI$7),2),"")</f>
        <v/>
      </c>
      <c r="O1016" s="30" t="str">
        <f>IF(ISNUMBER('Форма 1'!AJ1016),ROUND('Форма 1'!$I1016*VLOOKUP('Форма 1'!$G1016,'Предельники 2022'!$B$4:$X$28,'Форма 1'!AJ$7),2),"")</f>
        <v/>
      </c>
      <c r="P1016" s="30" t="str">
        <f>IF(ISNUMBER('Форма 1'!AK1016),ROUND('Форма 1'!$I1016*VLOOKUP('Форма 1'!$G1016,'Предельники 2022'!$B$4:$X$28,'Форма 1'!AK$7),2),"")</f>
        <v/>
      </c>
      <c r="Q1016" s="30" t="str">
        <f>IF(ISNUMBER('Форма 1'!AL1016),ROUND('Форма 1'!$I1016*VLOOKUP('Форма 1'!$G1016,'Предельники 2022'!$B$4:$X$28,'Форма 1'!AL$7),2),"")</f>
        <v/>
      </c>
      <c r="R1016" s="30" t="str">
        <f>IF(ISNUMBER('Форма 1'!AM1016),ROUND('Форма 1'!$I1016*VLOOKUP('Форма 1'!$G1016,'Предельники 2022'!$B$4:$X$28,'Форма 1'!AM$7),2),"")</f>
        <v/>
      </c>
      <c r="S1016" s="93" t="str">
        <f t="shared" si="176"/>
        <v/>
      </c>
      <c r="T1016" s="129" t="str">
        <f>IF(ISNUMBER('Форма 1'!AN1016),INDEX('Предельники 2022'!$C$4:$X$28,MATCH('Форма 1'!$G1016,'Предельники 2022'!$B$4:$B$28,0),MATCH(T$5,'Предельники 2022'!$C$3:$X$3,0)),"")</f>
        <v/>
      </c>
      <c r="U1016" s="129" t="str">
        <f>IF(ISNUMBER('Форма 1'!AO1016),INDEX('Предельники 2022'!$C$4:$X$28,MATCH('Форма 1'!$G1016,'Предельники 2022'!$B$4:$B$28,0),MATCH(U$5,'Предельники 2022'!$C$3:$X$3,0)),"")</f>
        <v/>
      </c>
      <c r="V1016" s="129" t="str">
        <f>IF(ISNUMBER('Форма 1'!AP1016),INDEX('Предельники 2022'!$C$4:$X$28,MATCH('Форма 1'!$G1016,'Предельники 2022'!$B$4:$B$28,0),MATCH(V$5,'Предельники 2022'!$C$3:$X$3,0)),"")</f>
        <v/>
      </c>
      <c r="W1016" s="129" t="str">
        <f>IF(ISNUMBER('Форма 1'!AQ1016),INDEX('Предельники 2022'!$C$4:$X$28,MATCH('Форма 1'!$G1016,'Предельники 2022'!$B$4:$B$28,0),MATCH(W$5,'Предельники 2022'!$C$3:$X$3,0)),"")</f>
        <v/>
      </c>
      <c r="X1016" s="30" t="str">
        <f>IF(ISNUMBER('Форма 1'!AR1016),ROUND('Форма 1'!$I1016*VLOOKUP('Форма 1'!$G1016,'Предельники 2022'!$B$4:$X$28,'Форма 1'!AR$7),2),"")</f>
        <v/>
      </c>
      <c r="Y1016" s="30" t="str">
        <f>IF(ISNUMBER('Форма 1'!AS1016),ROUND('Форма 1'!$I1016*VLOOKUP('Форма 1'!$G1016,'Предельники 2022'!$B$4:$X$28,'Форма 1'!AS$7),2),"")</f>
        <v/>
      </c>
      <c r="Z1016" s="30" t="str">
        <f>IF(ISNUMBER('Форма 1'!AT1016),ROUND('Форма 1'!$I1016*VLOOKUP('Форма 1'!$G1016,'Предельники 2022'!$B$4:$X$28,'Форма 1'!AT$7),2),"")</f>
        <v/>
      </c>
      <c r="AA1016" s="32"/>
      <c r="AB1016" s="128">
        <f>'Форма 1'!T1016</f>
        <v>46387</v>
      </c>
      <c r="AC1016" s="130" t="str">
        <f>'Форма 1'!U1016</f>
        <v>РО</v>
      </c>
    </row>
    <row r="1017" spans="1:29" x14ac:dyDescent="0.25">
      <c r="A1017" s="28">
        <f t="shared" si="177"/>
        <v>11</v>
      </c>
      <c r="B1017" s="74" t="str">
        <f>IF(ISBLANK('Форма 1'!B1017),"",'Форма 1'!B1017)</f>
        <v>Нытвенский городской округ Пермского края</v>
      </c>
      <c r="C1017" s="87" t="s">
        <v>781</v>
      </c>
      <c r="D1017" s="29">
        <f>IF(ISBLANK(C1017),"Введите адрес",IF(C1017='Форма 1'!C1017,SUM(E1017:K1017,M1017:S1017,Форма2[[#This Row],[19]:[22]]),"Ошибка в адресе!"))</f>
        <v>2786426.59</v>
      </c>
      <c r="E1017" s="30" t="str">
        <f>IF(ISNUMBER('Форма 1'!Z1017),ROUND('Форма 1'!$I1017*VLOOKUP('Форма 1'!$G1017,'Предельники 2022'!$B$4:$X$28,'Форма 1'!Z$7),2),"")</f>
        <v/>
      </c>
      <c r="F1017" s="30" t="str">
        <f>IF(ISNUMBER('Форма 1'!AA1017),ROUND('Форма 1'!$I1017*VLOOKUP('Форма 1'!$G1017,'Предельники 2022'!$B$4:$X$28,'Форма 1'!AA$7),2),"")</f>
        <v/>
      </c>
      <c r="G1017" s="30" t="str">
        <f>IF(ISNUMBER('Форма 1'!AB1017),ROUND('Форма 1'!$I1017*VLOOKUP('Форма 1'!$G1017,'Предельники 2022'!$B$4:$X$28,'Форма 1'!AB$7),2),"")</f>
        <v/>
      </c>
      <c r="H1017" s="30" t="str">
        <f>IF(ISNUMBER('Форма 1'!AC1017),ROUND('Форма 1'!$I1017*VLOOKUP('Форма 1'!$G1017,'Предельники 2022'!$B$4:$X$28,'Форма 1'!AC$7),2),"")</f>
        <v/>
      </c>
      <c r="I1017" s="30" t="str">
        <f>IF(ISNUMBER('Форма 1'!AD1017),ROUND('Форма 1'!$I1017*VLOOKUP('Форма 1'!$G1017,'Предельники 2022'!$B$4:$X$28,'Форма 1'!AD$7),2),"")</f>
        <v/>
      </c>
      <c r="J1017" s="30" t="str">
        <f>IF(ISNUMBER('Форма 1'!AE1017),ROUND('Форма 1'!$I1017*VLOOKUP('Форма 1'!$G1017,'Предельники 2022'!$B$4:$X$28,'Форма 1'!AE$7),2),"")</f>
        <v/>
      </c>
      <c r="K1017" s="30" t="str">
        <f>IF(ISNUMBER('Форма 1'!AF1017),ROUND('Форма 1'!$I1017*VLOOKUP('Форма 1'!$G1017,'Предельники 2022'!$B$4:$X$28,'Форма 1'!AF$7),2),"")</f>
        <v/>
      </c>
      <c r="L1017" s="31" t="str">
        <f>IF(ISBLANK('Форма 1'!AG1017),"",'Форма 1'!AG1017)</f>
        <v/>
      </c>
      <c r="M1017" s="32" t="str">
        <f>IF(ISBLANK('Форма 1'!AH1017),"",'Форма 1'!AH1017)</f>
        <v/>
      </c>
      <c r="N1017" s="30" t="str">
        <f>IF(ISNUMBER('Форма 1'!AI1017),ROUND('Форма 1'!$I1017*VLOOKUP('Форма 1'!$G1017,'Предельники 2022'!$B$4:$X$28,'Форма 1'!AI$7),2),"")</f>
        <v/>
      </c>
      <c r="O1017" s="30">
        <f>IF(ISNUMBER('Форма 1'!AJ1017),ROUND('Форма 1'!$I1017*VLOOKUP('Форма 1'!$G1017,'Предельники 2022'!$B$4:$X$28,'Форма 1'!AJ$7),2),"")</f>
        <v>2786426.59</v>
      </c>
      <c r="P1017" s="30" t="str">
        <f>IF(ISNUMBER('Форма 1'!AK1017),ROUND('Форма 1'!$I1017*VLOOKUP('Форма 1'!$G1017,'Предельники 2022'!$B$4:$X$28,'Форма 1'!AK$7),2),"")</f>
        <v/>
      </c>
      <c r="Q1017" s="30" t="str">
        <f>IF(ISNUMBER('Форма 1'!AL1017),ROUND('Форма 1'!$I1017*VLOOKUP('Форма 1'!$G1017,'Предельники 2022'!$B$4:$X$28,'Форма 1'!AL$7),2),"")</f>
        <v/>
      </c>
      <c r="R1017" s="30" t="str">
        <f>IF(ISNUMBER('Форма 1'!AM1017),ROUND('Форма 1'!$I1017*VLOOKUP('Форма 1'!$G1017,'Предельники 2022'!$B$4:$X$28,'Форма 1'!AM$7),2),"")</f>
        <v/>
      </c>
      <c r="S1017" s="93" t="str">
        <f t="shared" si="176"/>
        <v/>
      </c>
      <c r="T1017" s="129" t="str">
        <f>IF(ISNUMBER('Форма 1'!AN1017),INDEX('Предельники 2022'!$C$4:$X$28,MATCH('Форма 1'!$G1017,'Предельники 2022'!$B$4:$B$28,0),MATCH(T$5,'Предельники 2022'!$C$3:$X$3,0)),"")</f>
        <v/>
      </c>
      <c r="U1017" s="129" t="str">
        <f>IF(ISNUMBER('Форма 1'!AO1017),INDEX('Предельники 2022'!$C$4:$X$28,MATCH('Форма 1'!$G1017,'Предельники 2022'!$B$4:$B$28,0),MATCH(U$5,'Предельники 2022'!$C$3:$X$3,0)),"")</f>
        <v/>
      </c>
      <c r="V1017" s="129" t="str">
        <f>IF(ISNUMBER('Форма 1'!AP1017),INDEX('Предельники 2022'!$C$4:$X$28,MATCH('Форма 1'!$G1017,'Предельники 2022'!$B$4:$B$28,0),MATCH(V$5,'Предельники 2022'!$C$3:$X$3,0)),"")</f>
        <v/>
      </c>
      <c r="W1017" s="129" t="str">
        <f>IF(ISNUMBER('Форма 1'!AQ1017),INDEX('Предельники 2022'!$C$4:$X$28,MATCH('Форма 1'!$G1017,'Предельники 2022'!$B$4:$B$28,0),MATCH(W$5,'Предельники 2022'!$C$3:$X$3,0)),"")</f>
        <v/>
      </c>
      <c r="X1017" s="30" t="str">
        <f>IF(ISNUMBER('Форма 1'!AR1017),ROUND('Форма 1'!$I1017*VLOOKUP('Форма 1'!$G1017,'Предельники 2022'!$B$4:$X$28,'Форма 1'!AR$7),2),"")</f>
        <v/>
      </c>
      <c r="Y1017" s="30" t="str">
        <f>IF(ISNUMBER('Форма 1'!AS1017),ROUND('Форма 1'!$I1017*VLOOKUP('Форма 1'!$G1017,'Предельники 2022'!$B$4:$X$28,'Форма 1'!AS$7),2),"")</f>
        <v/>
      </c>
      <c r="Z1017" s="30" t="str">
        <f>IF(ISNUMBER('Форма 1'!AT1017),ROUND('Форма 1'!$I1017*VLOOKUP('Форма 1'!$G1017,'Предельники 2022'!$B$4:$X$28,'Форма 1'!AT$7),2),"")</f>
        <v/>
      </c>
      <c r="AA1017" s="32"/>
      <c r="AB1017" s="128">
        <f>'Форма 1'!T1017</f>
        <v>46387</v>
      </c>
      <c r="AC1017" s="130" t="str">
        <f>'Форма 1'!U1017</f>
        <v>РО</v>
      </c>
    </row>
    <row r="1018" spans="1:29" x14ac:dyDescent="0.25">
      <c r="A1018" s="28">
        <f t="shared" si="177"/>
        <v>12</v>
      </c>
      <c r="B1018" s="74" t="str">
        <f>IF(ISBLANK('Форма 1'!B1018),"",'Форма 1'!B1018)</f>
        <v>Нытвенский городской округ Пермского края</v>
      </c>
      <c r="C1018" s="87" t="s">
        <v>808</v>
      </c>
      <c r="D1018" s="29">
        <f>IF(ISBLANK(C1018),"Введите адрес",IF(C1018='Форма 1'!C1018,SUM(E1018:K1018,M1018:S1018,Форма2[[#This Row],[19]:[22]]),"Ошибка в адресе!"))</f>
        <v>8230669.3499999996</v>
      </c>
      <c r="E1018" s="30" t="str">
        <f>IF(ISNUMBER('Форма 1'!Z1018),ROUND('Форма 1'!$I1018*VLOOKUP('Форма 1'!$G1018,'Предельники 2022'!$B$4:$X$28,'Форма 1'!Z$7),2),"")</f>
        <v/>
      </c>
      <c r="F1018" s="30" t="str">
        <f>IF(ISNUMBER('Форма 1'!AA1018),ROUND('Форма 1'!$I1018*VLOOKUP('Форма 1'!$G1018,'Предельники 2022'!$B$4:$X$28,'Форма 1'!AA$7),2),"")</f>
        <v/>
      </c>
      <c r="G1018" s="30" t="str">
        <f>IF(ISNUMBER('Форма 1'!AB1018),ROUND('Форма 1'!$I1018*VLOOKUP('Форма 1'!$G1018,'Предельники 2022'!$B$4:$X$28,'Форма 1'!AB$7),2),"")</f>
        <v/>
      </c>
      <c r="H1018" s="30" t="str">
        <f>IF(ISNUMBER('Форма 1'!AC1018),ROUND('Форма 1'!$I1018*VLOOKUP('Форма 1'!$G1018,'Предельники 2022'!$B$4:$X$28,'Форма 1'!AC$7),2),"")</f>
        <v/>
      </c>
      <c r="I1018" s="30" t="str">
        <f>IF(ISNUMBER('Форма 1'!AD1018),ROUND('Форма 1'!$I1018*VLOOKUP('Форма 1'!$G1018,'Предельники 2022'!$B$4:$X$28,'Форма 1'!AD$7),2),"")</f>
        <v/>
      </c>
      <c r="J1018" s="30" t="str">
        <f>IF(ISNUMBER('Форма 1'!AE1018),ROUND('Форма 1'!$I1018*VLOOKUP('Форма 1'!$G1018,'Предельники 2022'!$B$4:$X$28,'Форма 1'!AE$7),2),"")</f>
        <v/>
      </c>
      <c r="K1018" s="30" t="str">
        <f>IF(ISNUMBER('Форма 1'!AF1018),ROUND('Форма 1'!$I1018*VLOOKUP('Форма 1'!$G1018,'Предельники 2022'!$B$4:$X$28,'Форма 1'!AF$7),2),"")</f>
        <v/>
      </c>
      <c r="L1018" s="31" t="str">
        <f>IF(ISBLANK('Форма 1'!AG1018),"",'Форма 1'!AG1018)</f>
        <v/>
      </c>
      <c r="M1018" s="32" t="str">
        <f>IF(ISBLANK('Форма 1'!AH1018),"",'Форма 1'!AH1018)</f>
        <v/>
      </c>
      <c r="N1018" s="30" t="str">
        <f>IF(ISNUMBER('Форма 1'!AI1018),ROUND('Форма 1'!$I1018*VLOOKUP('Форма 1'!$G1018,'Предельники 2022'!$B$4:$X$28,'Форма 1'!AI$7),2),"")</f>
        <v/>
      </c>
      <c r="O1018" s="30" t="str">
        <f>IF(ISNUMBER('Форма 1'!AJ1018),ROUND('Форма 1'!$I1018*VLOOKUP('Форма 1'!$G1018,'Предельники 2022'!$B$4:$X$28,'Форма 1'!AJ$7),2),"")</f>
        <v/>
      </c>
      <c r="P1018" s="30" t="str">
        <f>IF(ISNUMBER('Форма 1'!AK1018),ROUND('Форма 1'!$I1018*VLOOKUP('Форма 1'!$G1018,'Предельники 2022'!$B$4:$X$28,'Форма 1'!AK$7),2),"")</f>
        <v/>
      </c>
      <c r="Q1018" s="30" t="str">
        <f>IF(ISNUMBER('Форма 1'!AL1018),ROUND('Форма 1'!$I1018*VLOOKUP('Форма 1'!$G1018,'Предельники 2022'!$B$4:$X$28,'Форма 1'!AL$7),2),"")</f>
        <v/>
      </c>
      <c r="R1018" s="30" t="str">
        <f>IF(ISNUMBER('Форма 1'!AM1018),ROUND('Форма 1'!$I1018*VLOOKUP('Форма 1'!$G1018,'Предельники 2022'!$B$4:$X$28,'Форма 1'!AM$7),2),"")</f>
        <v/>
      </c>
      <c r="S1018" s="93" t="str">
        <f t="shared" si="176"/>
        <v/>
      </c>
      <c r="T1018" s="129" t="str">
        <f>IF(ISNUMBER('Форма 1'!AN1018),INDEX('Предельники 2022'!$C$4:$X$28,MATCH('Форма 1'!$G1018,'Предельники 2022'!$B$4:$B$28,0),MATCH(T$5,'Предельники 2022'!$C$3:$X$3,0)),"")</f>
        <v/>
      </c>
      <c r="U1018" s="129" t="str">
        <f>IF(ISNUMBER('Форма 1'!AO1018),INDEX('Предельники 2022'!$C$4:$X$28,MATCH('Форма 1'!$G1018,'Предельники 2022'!$B$4:$B$28,0),MATCH(U$5,'Предельники 2022'!$C$3:$X$3,0)),"")</f>
        <v/>
      </c>
      <c r="V1018" s="129" t="str">
        <f>IF(ISNUMBER('Форма 1'!AP1018),INDEX('Предельники 2022'!$C$4:$X$28,MATCH('Форма 1'!$G1018,'Предельники 2022'!$B$4:$B$28,0),MATCH(V$5,'Предельники 2022'!$C$3:$X$3,0)),"")</f>
        <v/>
      </c>
      <c r="W1018" s="129" t="str">
        <f>IF(ISNUMBER('Форма 1'!AQ1018),INDEX('Предельники 2022'!$C$4:$X$28,MATCH('Форма 1'!$G1018,'Предельники 2022'!$B$4:$B$28,0),MATCH(W$5,'Предельники 2022'!$C$3:$X$3,0)),"")</f>
        <v/>
      </c>
      <c r="X1018" s="30">
        <f>IF(ISNUMBER('Форма 1'!AR1018),ROUND('Форма 1'!$I1018*VLOOKUP('Форма 1'!$G1018,'Предельники 2022'!$B$4:$X$28,'Форма 1'!AR$7),2),"")</f>
        <v>8230669.3499999996</v>
      </c>
      <c r="Y1018" s="30" t="str">
        <f>IF(ISNUMBER('Форма 1'!AS1018),ROUND('Форма 1'!$I1018*VLOOKUP('Форма 1'!$G1018,'Предельники 2022'!$B$4:$X$28,'Форма 1'!AS$7),2),"")</f>
        <v/>
      </c>
      <c r="Z1018" s="30" t="str">
        <f>IF(ISNUMBER('Форма 1'!AT1018),ROUND('Форма 1'!$I1018*VLOOKUP('Форма 1'!$G1018,'Предельники 2022'!$B$4:$X$28,'Форма 1'!AT$7),2),"")</f>
        <v/>
      </c>
      <c r="AA1018" s="32"/>
      <c r="AB1018" s="128">
        <f>'Форма 1'!T1018</f>
        <v>46387</v>
      </c>
      <c r="AC1018" s="130" t="str">
        <f>'Форма 1'!U1018</f>
        <v>СС</v>
      </c>
    </row>
    <row r="1019" spans="1:29" ht="15.75" x14ac:dyDescent="0.25">
      <c r="A1019" s="147">
        <f>IF(NOT(ISERROR("Пермского края"=MID(C1019,FIND("Пермского края",C1019),14)))=$C$1,0,IF(NOT(ISERROR("город Пермь"=MID(C1019,FIND("город Пермь",C1019),11)))=$C$1,0,IF(NOT(ISERROR("Итого"=MID(C1019,FIND("Итого",C1019),5)))=$C$1,0,IF(NOT(ISERROR("Всего"=MID(C1019,FIND("Всего",C1019),5)))=$C$1,0,#REF!+1))))</f>
        <v>0</v>
      </c>
      <c r="B1019" s="148" t="str">
        <f>IF(ISBLANK('Форма 1'!B1019),"",'Форма 1'!B1019)</f>
        <v/>
      </c>
      <c r="C1019" s="153" t="s">
        <v>1097</v>
      </c>
      <c r="D1019" s="146">
        <f>IF(ISBLANK(C1019),"Введите адрес",IF(C1019='Форма 1'!C1019,SUM(E1019:K1019,M1019:S1019,Форма2[[#This Row],[19]:[22]]),"Ошибка в адресе!"))</f>
        <v>24181439.310000002</v>
      </c>
      <c r="E1019" s="149">
        <f>SUM(E1020:E1021)</f>
        <v>0</v>
      </c>
      <c r="F1019" s="149">
        <f t="shared" ref="F1019:S1019" si="180">SUM(F1020:F1021)</f>
        <v>4395782.8</v>
      </c>
      <c r="G1019" s="149">
        <f t="shared" si="180"/>
        <v>0</v>
      </c>
      <c r="H1019" s="149">
        <f t="shared" si="180"/>
        <v>0</v>
      </c>
      <c r="I1019" s="149">
        <f t="shared" si="180"/>
        <v>0</v>
      </c>
      <c r="J1019" s="149">
        <f t="shared" si="180"/>
        <v>0</v>
      </c>
      <c r="K1019" s="149">
        <f t="shared" si="180"/>
        <v>0</v>
      </c>
      <c r="L1019" s="155">
        <f t="shared" si="180"/>
        <v>0</v>
      </c>
      <c r="M1019" s="149">
        <f t="shared" si="180"/>
        <v>0</v>
      </c>
      <c r="N1019" s="149">
        <f t="shared" si="180"/>
        <v>5001382.1900000004</v>
      </c>
      <c r="O1019" s="149">
        <f t="shared" si="180"/>
        <v>14784274.32</v>
      </c>
      <c r="P1019" s="149">
        <f t="shared" si="180"/>
        <v>0</v>
      </c>
      <c r="Q1019" s="149">
        <f t="shared" si="180"/>
        <v>0</v>
      </c>
      <c r="R1019" s="149">
        <f t="shared" si="180"/>
        <v>0</v>
      </c>
      <c r="S1019" s="149">
        <f t="shared" si="180"/>
        <v>0</v>
      </c>
      <c r="T1019" s="129" t="str">
        <f>IF(ISNUMBER('Форма 1'!AN1019),INDEX('Предельники 2022'!$C$4:$X$28,MATCH('Форма 1'!$G1019,'Предельники 2022'!$B$4:$B$28,0),MATCH(T$5,'Предельники 2022'!$C$3:$X$3,0)),"")</f>
        <v/>
      </c>
      <c r="U1019" s="129" t="str">
        <f>IF(ISNUMBER('Форма 1'!AO1019),INDEX('Предельники 2022'!$C$4:$X$28,MATCH('Форма 1'!$G1019,'Предельники 2022'!$B$4:$B$28,0),MATCH(U$5,'Предельники 2022'!$C$3:$X$3,0)),"")</f>
        <v/>
      </c>
      <c r="V1019" s="129" t="str">
        <f>IF(ISNUMBER('Форма 1'!AP1019),INDEX('Предельники 2022'!$C$4:$X$28,MATCH('Форма 1'!$G1019,'Предельники 2022'!$B$4:$B$28,0),MATCH(V$5,'Предельники 2022'!$C$3:$X$3,0)),"")</f>
        <v/>
      </c>
      <c r="W1019" s="129" t="str">
        <f>IF(ISNUMBER('Форма 1'!AQ1019),INDEX('Предельники 2022'!$C$4:$X$28,MATCH('Форма 1'!$G1019,'Предельники 2022'!$B$4:$B$28,0),MATCH(W$5,'Предельники 2022'!$C$3:$X$3,0)),"")</f>
        <v/>
      </c>
      <c r="X1019" s="149">
        <f t="shared" ref="X1019:Z1019" si="181">SUM(X1020:X1021)</f>
        <v>0</v>
      </c>
      <c r="Y1019" s="149">
        <f t="shared" si="181"/>
        <v>0</v>
      </c>
      <c r="Z1019" s="149">
        <f t="shared" si="181"/>
        <v>0</v>
      </c>
      <c r="AA1019" s="146"/>
      <c r="AB1019" s="150"/>
      <c r="AC1019" s="151" t="str">
        <f>'Форма 1'!U1019</f>
        <v/>
      </c>
    </row>
    <row r="1020" spans="1:29" x14ac:dyDescent="0.25">
      <c r="A1020" s="28">
        <f t="shared" si="177"/>
        <v>1</v>
      </c>
      <c r="B1020" s="74" t="str">
        <f>IF(ISBLANK('Форма 1'!B1020),"",'Форма 1'!B1020)</f>
        <v>Очерский городской округ Пермского края</v>
      </c>
      <c r="C1020" s="87" t="s">
        <v>782</v>
      </c>
      <c r="D1020" s="29">
        <f>IF(ISBLANK(C1020),"Введите адрес",IF(C1020='Форма 1'!C1020,SUM(E1020:K1020,M1020:S1020,Форма2[[#This Row],[19]:[22]]),"Ошибка в адресе!"))</f>
        <v>14784274.32</v>
      </c>
      <c r="E1020" s="30" t="str">
        <f>IF(ISNUMBER('Форма 1'!Z1020),ROUND('Форма 1'!$I1020*VLOOKUP('Форма 1'!$G1020,'Предельники 2022'!$B$4:$X$28,'Форма 1'!Z$7),2),"")</f>
        <v/>
      </c>
      <c r="F1020" s="30" t="str">
        <f>IF(ISNUMBER('Форма 1'!AA1020),ROUND('Форма 1'!$I1020*VLOOKUP('Форма 1'!$G1020,'Предельники 2022'!$B$4:$X$28,'Форма 1'!AA$7),2),"")</f>
        <v/>
      </c>
      <c r="G1020" s="30" t="str">
        <f>IF(ISNUMBER('Форма 1'!AB1020),ROUND('Форма 1'!$I1020*VLOOKUP('Форма 1'!$G1020,'Предельники 2022'!$B$4:$X$28,'Форма 1'!AB$7),2),"")</f>
        <v/>
      </c>
      <c r="H1020" s="30" t="str">
        <f>IF(ISNUMBER('Форма 1'!AC1020),ROUND('Форма 1'!$I1020*VLOOKUP('Форма 1'!$G1020,'Предельники 2022'!$B$4:$X$28,'Форма 1'!AC$7),2),"")</f>
        <v/>
      </c>
      <c r="I1020" s="30" t="str">
        <f>IF(ISNUMBER('Форма 1'!AD1020),ROUND('Форма 1'!$I1020*VLOOKUP('Форма 1'!$G1020,'Предельники 2022'!$B$4:$X$28,'Форма 1'!AD$7),2),"")</f>
        <v/>
      </c>
      <c r="J1020" s="30" t="str">
        <f>IF(ISNUMBER('Форма 1'!AE1020),ROUND('Форма 1'!$I1020*VLOOKUP('Форма 1'!$G1020,'Предельники 2022'!$B$4:$X$28,'Форма 1'!AE$7),2),"")</f>
        <v/>
      </c>
      <c r="K1020" s="30" t="str">
        <f>IF(ISNUMBER('Форма 1'!AF1020),ROUND('Форма 1'!$I1020*VLOOKUP('Форма 1'!$G1020,'Предельники 2022'!$B$4:$X$28,'Форма 1'!AF$7),2),"")</f>
        <v/>
      </c>
      <c r="L1020" s="31" t="str">
        <f>IF(ISBLANK('Форма 1'!AG1020),"",'Форма 1'!AG1020)</f>
        <v/>
      </c>
      <c r="M1020" s="32" t="str">
        <f>IF(ISBLANK('Форма 1'!AH1020),"",'Форма 1'!AH1020)</f>
        <v/>
      </c>
      <c r="N1020" s="30" t="str">
        <f>IF(ISNUMBER('Форма 1'!AI1020),ROUND('Форма 1'!$I1020*VLOOKUP('Форма 1'!$G1020,'Предельники 2022'!$B$4:$X$28,'Форма 1'!AI$7),2),"")</f>
        <v/>
      </c>
      <c r="O1020" s="30">
        <f>IF(ISNUMBER('Форма 1'!AJ1020),ROUND('Форма 1'!$I1020*VLOOKUP('Форма 1'!$G1020,'Предельники 2022'!$B$4:$X$28,'Форма 1'!AJ$7),2),"")</f>
        <v>14784274.32</v>
      </c>
      <c r="P1020" s="30" t="str">
        <f>IF(ISNUMBER('Форма 1'!AK1020),ROUND('Форма 1'!$I1020*VLOOKUP('Форма 1'!$G1020,'Предельники 2022'!$B$4:$X$28,'Форма 1'!AK$7),2),"")</f>
        <v/>
      </c>
      <c r="Q1020" s="30" t="str">
        <f>IF(ISNUMBER('Форма 1'!AL1020),ROUND('Форма 1'!$I1020*VLOOKUP('Форма 1'!$G1020,'Предельники 2022'!$B$4:$X$28,'Форма 1'!AL$7),2),"")</f>
        <v/>
      </c>
      <c r="R1020" s="30" t="str">
        <f>IF(ISNUMBER('Форма 1'!AM1020),ROUND('Форма 1'!$I1020*VLOOKUP('Форма 1'!$G1020,'Предельники 2022'!$B$4:$X$28,'Форма 1'!AM$7),2),"")</f>
        <v/>
      </c>
      <c r="S1020" s="93" t="str">
        <f t="shared" ref="S1020" si="182">IF(SUM(T1020:W1020)=0,"",SUM(T1020:W1020))</f>
        <v/>
      </c>
      <c r="T1020" s="129" t="str">
        <f>IF(ISNUMBER('Форма 1'!AN1020),INDEX('Предельники 2022'!$C$4:$X$28,MATCH('Форма 1'!$G1020,'Предельники 2022'!$B$4:$B$28,0),MATCH(T$5,'Предельники 2022'!$C$3:$X$3,0)),"")</f>
        <v/>
      </c>
      <c r="U1020" s="129" t="str">
        <f>IF(ISNUMBER('Форма 1'!AO1020),INDEX('Предельники 2022'!$C$4:$X$28,MATCH('Форма 1'!$G1020,'Предельники 2022'!$B$4:$B$28,0),MATCH(U$5,'Предельники 2022'!$C$3:$X$3,0)),"")</f>
        <v/>
      </c>
      <c r="V1020" s="129" t="str">
        <f>IF(ISNUMBER('Форма 1'!AP1020),INDEX('Предельники 2022'!$C$4:$X$28,MATCH('Форма 1'!$G1020,'Предельники 2022'!$B$4:$B$28,0),MATCH(V$5,'Предельники 2022'!$C$3:$X$3,0)),"")</f>
        <v/>
      </c>
      <c r="W1020" s="129" t="str">
        <f>IF(ISNUMBER('Форма 1'!AQ1020),INDEX('Предельники 2022'!$C$4:$X$28,MATCH('Форма 1'!$G1020,'Предельники 2022'!$B$4:$B$28,0),MATCH(W$5,'Предельники 2022'!$C$3:$X$3,0)),"")</f>
        <v/>
      </c>
      <c r="X1020" s="30" t="str">
        <f>IF(ISNUMBER('Форма 1'!AR1020),ROUND('Форма 1'!$I1020*VLOOKUP('Форма 1'!$G1020,'Предельники 2022'!$B$4:$X$28,'Форма 1'!AR$7),2),"")</f>
        <v/>
      </c>
      <c r="Y1020" s="30" t="str">
        <f>IF(ISNUMBER('Форма 1'!AS1020),ROUND('Форма 1'!$I1020*VLOOKUP('Форма 1'!$G1020,'Предельники 2022'!$B$4:$X$28,'Форма 1'!AS$7),2),"")</f>
        <v/>
      </c>
      <c r="Z1020" s="30" t="str">
        <f>IF(ISNUMBER('Форма 1'!AT1020),ROUND('Форма 1'!$I1020*VLOOKUP('Форма 1'!$G1020,'Предельники 2022'!$B$4:$X$28,'Форма 1'!AT$7),2),"")</f>
        <v/>
      </c>
      <c r="AA1020" s="32"/>
      <c r="AB1020" s="128">
        <f>'Форма 1'!T1020</f>
        <v>46387</v>
      </c>
      <c r="AC1020" s="130" t="str">
        <f>'Форма 1'!U1020</f>
        <v>РО</v>
      </c>
    </row>
    <row r="1021" spans="1:29" x14ac:dyDescent="0.25">
      <c r="A1021" s="28">
        <f t="shared" si="177"/>
        <v>2</v>
      </c>
      <c r="B1021" s="74" t="str">
        <f>IF(ISBLANK('Форма 1'!B1021),"",'Форма 1'!B1021)</f>
        <v>Очерский городской округ Пермского края</v>
      </c>
      <c r="C1021" s="87" t="s">
        <v>645</v>
      </c>
      <c r="D1021" s="29">
        <f>IF(ISBLANK(C1021),"Введите адрес",IF(C1021='Форма 1'!C1021,SUM(E1021:K1021,M1021:S1021,Форма2[[#This Row],[19]:[22]]),"Ошибка в адресе!"))</f>
        <v>9397164.9900000002</v>
      </c>
      <c r="E1021" s="30" t="str">
        <f>IF(ISNUMBER('Форма 1'!Z1021),ROUND('Форма 1'!$I1021*VLOOKUP('Форма 1'!$G1021,'Предельники 2022'!$B$4:$X$28,'Форма 1'!Z$7),2),"")</f>
        <v/>
      </c>
      <c r="F1021" s="30">
        <f>IF(ISNUMBER('Форма 1'!AA1021),ROUND('Форма 1'!$I1021*VLOOKUP('Форма 1'!$G1021,'Предельники 2022'!$B$4:$X$28,'Форма 1'!AA$7),2),"")</f>
        <v>4395782.8</v>
      </c>
      <c r="G1021" s="30" t="str">
        <f>IF(ISNUMBER('Форма 1'!AB1021),ROUND('Форма 1'!$I1021*VLOOKUP('Форма 1'!$G1021,'Предельники 2022'!$B$4:$X$28,'Форма 1'!AB$7),2),"")</f>
        <v/>
      </c>
      <c r="H1021" s="30" t="str">
        <f>IF(ISNUMBER('Форма 1'!AC1021),ROUND('Форма 1'!$I1021*VLOOKUP('Форма 1'!$G1021,'Предельники 2022'!$B$4:$X$28,'Форма 1'!AC$7),2),"")</f>
        <v/>
      </c>
      <c r="I1021" s="30" t="str">
        <f>IF(ISNUMBER('Форма 1'!AD1021),ROUND('Форма 1'!$I1021*VLOOKUP('Форма 1'!$G1021,'Предельники 2022'!$B$4:$X$28,'Форма 1'!AD$7),2),"")</f>
        <v/>
      </c>
      <c r="J1021" s="30" t="str">
        <f>IF(ISNUMBER('Форма 1'!AE1021),ROUND('Форма 1'!$I1021*VLOOKUP('Форма 1'!$G1021,'Предельники 2022'!$B$4:$X$28,'Форма 1'!AE$7),2),"")</f>
        <v/>
      </c>
      <c r="K1021" s="30" t="str">
        <f>IF(ISNUMBER('Форма 1'!AF1021),ROUND('Форма 1'!$I1021*VLOOKUP('Форма 1'!$G1021,'Предельники 2022'!$B$4:$X$28,'Форма 1'!AF$7),2),"")</f>
        <v/>
      </c>
      <c r="L1021" s="31" t="str">
        <f>IF(ISBLANK('Форма 1'!AG1021),"",'Форма 1'!AG1021)</f>
        <v/>
      </c>
      <c r="M1021" s="32" t="str">
        <f>IF(ISBLANK('Форма 1'!AH1021),"",'Форма 1'!AH1021)</f>
        <v/>
      </c>
      <c r="N1021" s="30">
        <f>IF(ISNUMBER('Форма 1'!AI1021),ROUND('Форма 1'!$I1021*VLOOKUP('Форма 1'!$G1021,'Предельники 2022'!$B$4:$X$28,'Форма 1'!AI$7),2),"")</f>
        <v>5001382.1900000004</v>
      </c>
      <c r="O1021" s="30" t="str">
        <f>IF(ISNUMBER('Форма 1'!AJ1021),ROUND('Форма 1'!$I1021*VLOOKUP('Форма 1'!$G1021,'Предельники 2022'!$B$4:$X$28,'Форма 1'!AJ$7),2),"")</f>
        <v/>
      </c>
      <c r="P1021" s="30" t="str">
        <f>IF(ISNUMBER('Форма 1'!AK1021),ROUND('Форма 1'!$I1021*VLOOKUP('Форма 1'!$G1021,'Предельники 2022'!$B$4:$X$28,'Форма 1'!AK$7),2),"")</f>
        <v/>
      </c>
      <c r="Q1021" s="30" t="str">
        <f>IF(ISNUMBER('Форма 1'!AL1021),ROUND('Форма 1'!$I1021*VLOOKUP('Форма 1'!$G1021,'Предельники 2022'!$B$4:$X$28,'Форма 1'!AL$7),2),"")</f>
        <v/>
      </c>
      <c r="R1021" s="30" t="str">
        <f>IF(ISNUMBER('Форма 1'!AM1021),ROUND('Форма 1'!$I1021*VLOOKUP('Форма 1'!$G1021,'Предельники 2022'!$B$4:$X$28,'Форма 1'!AM$7),2),"")</f>
        <v/>
      </c>
      <c r="S1021" s="93" t="str">
        <f t="shared" ref="S1021:S1037" si="183">IF(SUM(T1021:W1021)=0,"",SUM(T1021:W1021))</f>
        <v/>
      </c>
      <c r="T1021" s="129" t="str">
        <f>IF(ISNUMBER('Форма 1'!AN1021),INDEX('Предельники 2022'!$C$4:$X$28,MATCH('Форма 1'!$G1021,'Предельники 2022'!$B$4:$B$28,0),MATCH(T$5,'Предельники 2022'!$C$3:$X$3,0)),"")</f>
        <v/>
      </c>
      <c r="U1021" s="129" t="str">
        <f>IF(ISNUMBER('Форма 1'!AO1021),INDEX('Предельники 2022'!$C$4:$X$28,MATCH('Форма 1'!$G1021,'Предельники 2022'!$B$4:$B$28,0),MATCH(U$5,'Предельники 2022'!$C$3:$X$3,0)),"")</f>
        <v/>
      </c>
      <c r="V1021" s="129" t="str">
        <f>IF(ISNUMBER('Форма 1'!AP1021),INDEX('Предельники 2022'!$C$4:$X$28,MATCH('Форма 1'!$G1021,'Предельники 2022'!$B$4:$B$28,0),MATCH(V$5,'Предельники 2022'!$C$3:$X$3,0)),"")</f>
        <v/>
      </c>
      <c r="W1021" s="129" t="str">
        <f>IF(ISNUMBER('Форма 1'!AQ1021),INDEX('Предельники 2022'!$C$4:$X$28,MATCH('Форма 1'!$G1021,'Предельники 2022'!$B$4:$B$28,0),MATCH(W$5,'Предельники 2022'!$C$3:$X$3,0)),"")</f>
        <v/>
      </c>
      <c r="X1021" s="30" t="str">
        <f>IF(ISNUMBER('Форма 1'!AR1021),ROUND('Форма 1'!$I1021*VLOOKUP('Форма 1'!$G1021,'Предельники 2022'!$B$4:$X$28,'Форма 1'!AR$7),2),"")</f>
        <v/>
      </c>
      <c r="Y1021" s="30" t="str">
        <f>IF(ISNUMBER('Форма 1'!AS1021),ROUND('Форма 1'!$I1021*VLOOKUP('Форма 1'!$G1021,'Предельники 2022'!$B$4:$X$28,'Форма 1'!AS$7),2),"")</f>
        <v/>
      </c>
      <c r="Z1021" s="30" t="str">
        <f>IF(ISNUMBER('Форма 1'!AT1021),ROUND('Форма 1'!$I1021*VLOOKUP('Форма 1'!$G1021,'Предельники 2022'!$B$4:$X$28,'Форма 1'!AT$7),2),"")</f>
        <v/>
      </c>
      <c r="AA1021" s="32"/>
      <c r="AB1021" s="128">
        <f>'Форма 1'!T1021</f>
        <v>46387</v>
      </c>
      <c r="AC1021" s="130" t="str">
        <f>'Форма 1'!U1021</f>
        <v>РО</v>
      </c>
    </row>
    <row r="1022" spans="1:29" ht="15.75" x14ac:dyDescent="0.25">
      <c r="A1022" s="147">
        <f t="shared" si="177"/>
        <v>0</v>
      </c>
      <c r="B1022" s="148" t="str">
        <f>IF(ISBLANK('Форма 1'!B1022),"",'Форма 1'!B1022)</f>
        <v/>
      </c>
      <c r="C1022" s="153" t="s">
        <v>1852</v>
      </c>
      <c r="D1022" s="146">
        <f>IF(ISBLANK(C1022),"Введите адрес",IF(C1022='Форма 1'!C1022,SUM(E1022:K1022,M1022:S1022,Форма2[[#This Row],[19]:[22]]),"Ошибка в адресе!"))</f>
        <v>2107463010.5600002</v>
      </c>
      <c r="E1022" s="149">
        <f>SUM(E1023:E1155)</f>
        <v>58647798.569999993</v>
      </c>
      <c r="F1022" s="149">
        <f t="shared" ref="F1022:S1022" si="184">SUM(F1023:F1155)</f>
        <v>277450577.52999997</v>
      </c>
      <c r="G1022" s="149">
        <f t="shared" si="184"/>
        <v>11095085.539999999</v>
      </c>
      <c r="H1022" s="149">
        <f t="shared" si="184"/>
        <v>31955395.840000004</v>
      </c>
      <c r="I1022" s="149">
        <f t="shared" si="184"/>
        <v>102041399.34</v>
      </c>
      <c r="J1022" s="149">
        <f t="shared" si="184"/>
        <v>25692073.18</v>
      </c>
      <c r="K1022" s="149">
        <f t="shared" si="184"/>
        <v>37183001.760000005</v>
      </c>
      <c r="L1022" s="155">
        <f t="shared" si="184"/>
        <v>40</v>
      </c>
      <c r="M1022" s="149">
        <f t="shared" si="184"/>
        <v>147399982.35999998</v>
      </c>
      <c r="N1022" s="149">
        <f t="shared" si="184"/>
        <v>738511309.74000001</v>
      </c>
      <c r="O1022" s="149">
        <f t="shared" si="184"/>
        <v>334960699.41999996</v>
      </c>
      <c r="P1022" s="149">
        <f t="shared" si="184"/>
        <v>282807714.07999998</v>
      </c>
      <c r="Q1022" s="149">
        <f t="shared" si="184"/>
        <v>0</v>
      </c>
      <c r="R1022" s="149">
        <f t="shared" si="184"/>
        <v>54771061.210000008</v>
      </c>
      <c r="S1022" s="149">
        <f t="shared" si="184"/>
        <v>0</v>
      </c>
      <c r="T1022" s="129" t="str">
        <f>IF(ISNUMBER('Форма 1'!AN1022),INDEX('Предельники 2022'!$C$4:$X$28,MATCH('Форма 1'!$G1022,'Предельники 2022'!$B$4:$B$28,0),MATCH(T$5,'Предельники 2022'!$C$3:$X$3,0)),"")</f>
        <v/>
      </c>
      <c r="U1022" s="129" t="str">
        <f>IF(ISNUMBER('Форма 1'!AO1022),INDEX('Предельники 2022'!$C$4:$X$28,MATCH('Форма 1'!$G1022,'Предельники 2022'!$B$4:$B$28,0),MATCH(U$5,'Предельники 2022'!$C$3:$X$3,0)),"")</f>
        <v/>
      </c>
      <c r="V1022" s="129" t="str">
        <f>IF(ISNUMBER('Форма 1'!AP1022),INDEX('Предельники 2022'!$C$4:$X$28,MATCH('Форма 1'!$G1022,'Предельники 2022'!$B$4:$B$28,0),MATCH(V$5,'Предельники 2022'!$C$3:$X$3,0)),"")</f>
        <v/>
      </c>
      <c r="W1022" s="129" t="str">
        <f>IF(ISNUMBER('Форма 1'!AQ1022),INDEX('Предельники 2022'!$C$4:$X$28,MATCH('Форма 1'!$G1022,'Предельники 2022'!$B$4:$B$28,0),MATCH(W$5,'Предельники 2022'!$C$3:$X$3,0)),"")</f>
        <v/>
      </c>
      <c r="X1022" s="149">
        <f t="shared" ref="X1022:Z1022" si="185">SUM(X1023:X1155)</f>
        <v>4864662.4499999993</v>
      </c>
      <c r="Y1022" s="149">
        <f t="shared" si="185"/>
        <v>0</v>
      </c>
      <c r="Z1022" s="149">
        <f t="shared" si="185"/>
        <v>82249.539999999994</v>
      </c>
      <c r="AA1022" s="146"/>
      <c r="AB1022" s="150"/>
      <c r="AC1022" s="151" t="str">
        <f>'Форма 1'!U1022</f>
        <v/>
      </c>
    </row>
    <row r="1023" spans="1:29" x14ac:dyDescent="0.25">
      <c r="A1023" s="28">
        <f t="shared" si="177"/>
        <v>1</v>
      </c>
      <c r="B1023" s="74" t="str">
        <f>IF(ISBLANK('Форма 1'!B1023),"",'Форма 1'!B1023)</f>
        <v>Пермский городской округ, город Пермь</v>
      </c>
      <c r="C1023" s="87" t="s">
        <v>736</v>
      </c>
      <c r="D1023" s="29">
        <f>IF(ISBLANK(C1023),"Введите адрес",IF(C1023='Форма 1'!C1023,SUM(E1023:K1023,M1023:S1023,Форма2[[#This Row],[19]:[22]]),"Ошибка в адресе!"))</f>
        <v>27056697.809999999</v>
      </c>
      <c r="E1023" s="30" t="str">
        <f>IF(ISNUMBER('Форма 1'!Z1023),ROUND('Форма 1'!$I1023*VLOOKUP('Форма 1'!$G1023,'Предельники 2022'!$B$4:$X$28,'Форма 1'!Z$7),2),"")</f>
        <v/>
      </c>
      <c r="F1023" s="30" t="str">
        <f>IF(ISNUMBER('Форма 1'!AA1023),ROUND('Форма 1'!$I1023*VLOOKUP('Форма 1'!$G1023,'Предельники 2022'!$B$4:$X$28,'Форма 1'!AA$7),2),"")</f>
        <v/>
      </c>
      <c r="G1023" s="30" t="str">
        <f>IF(ISNUMBER('Форма 1'!AB1023),ROUND('Форма 1'!$I1023*VLOOKUP('Форма 1'!$G1023,'Предельники 2022'!$B$4:$X$28,'Форма 1'!AB$7),2),"")</f>
        <v/>
      </c>
      <c r="H1023" s="30" t="str">
        <f>IF(ISNUMBER('Форма 1'!AC1023),ROUND('Форма 1'!$I1023*VLOOKUP('Форма 1'!$G1023,'Предельники 2022'!$B$4:$X$28,'Форма 1'!AC$7),2),"")</f>
        <v/>
      </c>
      <c r="I1023" s="30" t="str">
        <f>IF(ISNUMBER('Форма 1'!AD1023),ROUND('Форма 1'!$I1023*VLOOKUP('Форма 1'!$G1023,'Предельники 2022'!$B$4:$X$28,'Форма 1'!AD$7),2),"")</f>
        <v/>
      </c>
      <c r="J1023" s="30" t="str">
        <f>IF(ISNUMBER('Форма 1'!AE1023),ROUND('Форма 1'!$I1023*VLOOKUP('Форма 1'!$G1023,'Предельники 2022'!$B$4:$X$28,'Форма 1'!AE$7),2),"")</f>
        <v/>
      </c>
      <c r="K1023" s="30" t="str">
        <f>IF(ISNUMBER('Форма 1'!AF1023),ROUND('Форма 1'!$I1023*VLOOKUP('Форма 1'!$G1023,'Предельники 2022'!$B$4:$X$28,'Форма 1'!AF$7),2),"")</f>
        <v/>
      </c>
      <c r="L1023" s="31" t="str">
        <f>IF(ISBLANK('Форма 1'!AG1023),"",'Форма 1'!AG1023)</f>
        <v/>
      </c>
      <c r="M1023" s="32" t="str">
        <f>IF(ISBLANK('Форма 1'!AH1023),"",'Форма 1'!AH1023)</f>
        <v/>
      </c>
      <c r="N1023" s="30">
        <f>IF(ISNUMBER('Форма 1'!AI1023),ROUND('Форма 1'!$I1023*VLOOKUP('Форма 1'!$G1023,'Предельники 2022'!$B$4:$X$28,'Форма 1'!AI$7),2),"")</f>
        <v>27056697.809999999</v>
      </c>
      <c r="O1023" s="30" t="str">
        <f>IF(ISNUMBER('Форма 1'!AJ1023),ROUND('Форма 1'!$I1023*VLOOKUP('Форма 1'!$G1023,'Предельники 2022'!$B$4:$X$28,'Форма 1'!AJ$7),2),"")</f>
        <v/>
      </c>
      <c r="P1023" s="30" t="str">
        <f>IF(ISNUMBER('Форма 1'!AK1023),ROUND('Форма 1'!$I1023*VLOOKUP('Форма 1'!$G1023,'Предельники 2022'!$B$4:$X$28,'Форма 1'!AK$7),2),"")</f>
        <v/>
      </c>
      <c r="Q1023" s="30" t="str">
        <f>IF(ISNUMBER('Форма 1'!AL1023),ROUND('Форма 1'!$I1023*VLOOKUP('Форма 1'!$G1023,'Предельники 2022'!$B$4:$X$28,'Форма 1'!AL$7),2),"")</f>
        <v/>
      </c>
      <c r="R1023" s="30" t="str">
        <f>IF(ISNUMBER('Форма 1'!AM1023),ROUND('Форма 1'!$I1023*VLOOKUP('Форма 1'!$G1023,'Предельники 2022'!$B$4:$X$28,'Форма 1'!AM$7),2),"")</f>
        <v/>
      </c>
      <c r="S1023" s="93" t="str">
        <f t="shared" si="183"/>
        <v/>
      </c>
      <c r="T1023" s="129" t="str">
        <f>IF(ISNUMBER('Форма 1'!AN1023),INDEX('Предельники 2022'!$C$4:$X$28,MATCH('Форма 1'!$G1023,'Предельники 2022'!$B$4:$B$28,0),MATCH(T$5,'Предельники 2022'!$C$3:$X$3,0)),"")</f>
        <v/>
      </c>
      <c r="U1023" s="129" t="str">
        <f>IF(ISNUMBER('Форма 1'!AO1023),INDEX('Предельники 2022'!$C$4:$X$28,MATCH('Форма 1'!$G1023,'Предельники 2022'!$B$4:$B$28,0),MATCH(U$5,'Предельники 2022'!$C$3:$X$3,0)),"")</f>
        <v/>
      </c>
      <c r="V1023" s="129" t="str">
        <f>IF(ISNUMBER('Форма 1'!AP1023),INDEX('Предельники 2022'!$C$4:$X$28,MATCH('Форма 1'!$G1023,'Предельники 2022'!$B$4:$B$28,0),MATCH(V$5,'Предельники 2022'!$C$3:$X$3,0)),"")</f>
        <v/>
      </c>
      <c r="W1023" s="129" t="str">
        <f>IF(ISNUMBER('Форма 1'!AQ1023),INDEX('Предельники 2022'!$C$4:$X$28,MATCH('Форма 1'!$G1023,'Предельники 2022'!$B$4:$B$28,0),MATCH(W$5,'Предельники 2022'!$C$3:$X$3,0)),"")</f>
        <v/>
      </c>
      <c r="X1023" s="30" t="str">
        <f>IF(ISNUMBER('Форма 1'!AR1023),ROUND('Форма 1'!$I1023*VLOOKUP('Форма 1'!$G1023,'Предельники 2022'!$B$4:$X$28,'Форма 1'!AR$7),2),"")</f>
        <v/>
      </c>
      <c r="Y1023" s="30" t="str">
        <f>IF(ISNUMBER('Форма 1'!AS1023),ROUND('Форма 1'!$I1023*VLOOKUP('Форма 1'!$G1023,'Предельники 2022'!$B$4:$X$28,'Форма 1'!AS$7),2),"")</f>
        <v/>
      </c>
      <c r="Z1023" s="30" t="str">
        <f>IF(ISNUMBER('Форма 1'!AT1023),ROUND('Форма 1'!$I1023*VLOOKUP('Форма 1'!$G1023,'Предельники 2022'!$B$4:$X$28,'Форма 1'!AT$7),2),"")</f>
        <v/>
      </c>
      <c r="AA1023" s="32"/>
      <c r="AB1023" s="128">
        <f>'Форма 1'!T1023</f>
        <v>46387</v>
      </c>
      <c r="AC1023" s="130" t="str">
        <f>'Форма 1'!U1023</f>
        <v>РО</v>
      </c>
    </row>
    <row r="1024" spans="1:29" x14ac:dyDescent="0.25">
      <c r="A1024" s="28">
        <f t="shared" si="177"/>
        <v>2</v>
      </c>
      <c r="B1024" s="74" t="str">
        <f>IF(ISBLANK('Форма 1'!B1024),"",'Форма 1'!B1024)</f>
        <v>Пермский городской округ, город Пермь</v>
      </c>
      <c r="C1024" s="87" t="s">
        <v>1530</v>
      </c>
      <c r="D1024" s="29">
        <f>IF(ISBLANK(C1024),"Введите адрес",IF(C1024='Форма 1'!C1024,SUM(E1024:K1024,M1024:S1024,Форма2[[#This Row],[19]:[22]]),"Ошибка в адресе!"))</f>
        <v>137338731.25999999</v>
      </c>
      <c r="E1024" s="30" t="str">
        <f>IF(ISNUMBER('Форма 1'!Z1024),ROUND('Форма 1'!$I1024*VLOOKUP('Форма 1'!$G1024,'Предельники 2022'!$B$4:$X$28,'Форма 1'!Z$7),2),"")</f>
        <v/>
      </c>
      <c r="F1024" s="30" t="str">
        <f>IF(ISNUMBER('Форма 1'!AA1024),ROUND('Форма 1'!$I1024*VLOOKUP('Форма 1'!$G1024,'Предельники 2022'!$B$4:$X$28,'Форма 1'!AA$7),2),"")</f>
        <v/>
      </c>
      <c r="G1024" s="30" t="str">
        <f>IF(ISNUMBER('Форма 1'!AB1024),ROUND('Форма 1'!$I1024*VLOOKUP('Форма 1'!$G1024,'Предельники 2022'!$B$4:$X$28,'Форма 1'!AB$7),2),"")</f>
        <v/>
      </c>
      <c r="H1024" s="30" t="str">
        <f>IF(ISNUMBER('Форма 1'!AC1024),ROUND('Форма 1'!$I1024*VLOOKUP('Форма 1'!$G1024,'Предельники 2022'!$B$4:$X$28,'Форма 1'!AC$7),2),"")</f>
        <v/>
      </c>
      <c r="I1024" s="30" t="str">
        <f>IF(ISNUMBER('Форма 1'!AD1024),ROUND('Форма 1'!$I1024*VLOOKUP('Форма 1'!$G1024,'Предельники 2022'!$B$4:$X$28,'Форма 1'!AD$7),2),"")</f>
        <v/>
      </c>
      <c r="J1024" s="30" t="str">
        <f>IF(ISNUMBER('Форма 1'!AE1024),ROUND('Форма 1'!$I1024*VLOOKUP('Форма 1'!$G1024,'Предельники 2022'!$B$4:$X$28,'Форма 1'!AE$7),2),"")</f>
        <v/>
      </c>
      <c r="K1024" s="30" t="str">
        <f>IF(ISNUMBER('Форма 1'!AF1024),ROUND('Форма 1'!$I1024*VLOOKUP('Форма 1'!$G1024,'Предельники 2022'!$B$4:$X$28,'Форма 1'!AF$7),2),"")</f>
        <v/>
      </c>
      <c r="L1024" s="31" t="str">
        <f>IF(ISBLANK('Форма 1'!AG1024),"",'Форма 1'!AG1024)</f>
        <v/>
      </c>
      <c r="M1024" s="32" t="str">
        <f>IF(ISBLANK('Форма 1'!AH1024),"",'Форма 1'!AH1024)</f>
        <v/>
      </c>
      <c r="N1024" s="30" t="str">
        <f>IF(ISNUMBER('Форма 1'!AI1024),ROUND('Форма 1'!$I1024*VLOOKUP('Форма 1'!$G1024,'Предельники 2022'!$B$4:$X$28,'Форма 1'!AI$7),2),"")</f>
        <v/>
      </c>
      <c r="O1024" s="30" t="str">
        <f>IF(ISNUMBER('Форма 1'!AJ1024),ROUND('Форма 1'!$I1024*VLOOKUP('Форма 1'!$G1024,'Предельники 2022'!$B$4:$X$28,'Форма 1'!AJ$7),2),"")</f>
        <v/>
      </c>
      <c r="P1024" s="30">
        <f>IF(ISNUMBER('Форма 1'!AK1024),ROUND('Форма 1'!$I1024*VLOOKUP('Форма 1'!$G1024,'Предельники 2022'!$B$4:$X$28,'Форма 1'!AK$7),2),"")</f>
        <v>137338731.25999999</v>
      </c>
      <c r="Q1024" s="30" t="str">
        <f>IF(ISNUMBER('Форма 1'!AL1024),ROUND('Форма 1'!$I1024*VLOOKUP('Форма 1'!$G1024,'Предельники 2022'!$B$4:$X$28,'Форма 1'!AL$7),2),"")</f>
        <v/>
      </c>
      <c r="R1024" s="30" t="str">
        <f>IF(ISNUMBER('Форма 1'!AM1024),ROUND('Форма 1'!$I1024*VLOOKUP('Форма 1'!$G1024,'Предельники 2022'!$B$4:$X$28,'Форма 1'!AM$7),2),"")</f>
        <v/>
      </c>
      <c r="S1024" s="93" t="str">
        <f t="shared" si="183"/>
        <v/>
      </c>
      <c r="T1024" s="129" t="str">
        <f>IF(ISNUMBER('Форма 1'!AN1024),INDEX('Предельники 2022'!$C$4:$X$28,MATCH('Форма 1'!$G1024,'Предельники 2022'!$B$4:$B$28,0),MATCH(T$5,'Предельники 2022'!$C$3:$X$3,0)),"")</f>
        <v/>
      </c>
      <c r="U1024" s="129" t="str">
        <f>IF(ISNUMBER('Форма 1'!AO1024),INDEX('Предельники 2022'!$C$4:$X$28,MATCH('Форма 1'!$G1024,'Предельники 2022'!$B$4:$B$28,0),MATCH(U$5,'Предельники 2022'!$C$3:$X$3,0)),"")</f>
        <v/>
      </c>
      <c r="V1024" s="129" t="str">
        <f>IF(ISNUMBER('Форма 1'!AP1024),INDEX('Предельники 2022'!$C$4:$X$28,MATCH('Форма 1'!$G1024,'Предельники 2022'!$B$4:$B$28,0),MATCH(V$5,'Предельники 2022'!$C$3:$X$3,0)),"")</f>
        <v/>
      </c>
      <c r="W1024" s="129" t="str">
        <f>IF(ISNUMBER('Форма 1'!AQ1024),INDEX('Предельники 2022'!$C$4:$X$28,MATCH('Форма 1'!$G1024,'Предельники 2022'!$B$4:$B$28,0),MATCH(W$5,'Предельники 2022'!$C$3:$X$3,0)),"")</f>
        <v/>
      </c>
      <c r="X1024" s="30" t="str">
        <f>IF(ISNUMBER('Форма 1'!AR1024),ROUND('Форма 1'!$I1024*VLOOKUP('Форма 1'!$G1024,'Предельники 2022'!$B$4:$X$28,'Форма 1'!AR$7),2),"")</f>
        <v/>
      </c>
      <c r="Y1024" s="30" t="str">
        <f>IF(ISNUMBER('Форма 1'!AS1024),ROUND('Форма 1'!$I1024*VLOOKUP('Форма 1'!$G1024,'Предельники 2022'!$B$4:$X$28,'Форма 1'!AS$7),2),"")</f>
        <v/>
      </c>
      <c r="Z1024" s="30" t="str">
        <f>IF(ISNUMBER('Форма 1'!AT1024),ROUND('Форма 1'!$I1024*VLOOKUP('Форма 1'!$G1024,'Предельники 2022'!$B$4:$X$28,'Форма 1'!AT$7),2),"")</f>
        <v/>
      </c>
      <c r="AA1024" s="32"/>
      <c r="AB1024" s="128">
        <f>'Форма 1'!T1024</f>
        <v>46387</v>
      </c>
      <c r="AC1024" s="130" t="str">
        <f>'Форма 1'!U1024</f>
        <v>РО</v>
      </c>
    </row>
    <row r="1025" spans="1:29" x14ac:dyDescent="0.25">
      <c r="A1025" s="28">
        <f t="shared" si="177"/>
        <v>3</v>
      </c>
      <c r="B1025" s="74" t="str">
        <f>IF(ISBLANK('Форма 1'!B1025),"",'Форма 1'!B1025)</f>
        <v>Пермский городской округ, город Пермь</v>
      </c>
      <c r="C1025" s="87" t="s">
        <v>600</v>
      </c>
      <c r="D1025" s="29">
        <f>IF(ISBLANK(C1025),"Введите адрес",IF(C1025='Форма 1'!C1025,SUM(E1025:K1025,M1025:S1025,Форма2[[#This Row],[19]:[22]]),"Ошибка в адресе!"))</f>
        <v>19058206.300000001</v>
      </c>
      <c r="E1025" s="30">
        <f>IF(ISNUMBER('Форма 1'!Z1025),ROUND('Форма 1'!$I1025*VLOOKUP('Форма 1'!$G1025,'Предельники 2022'!$B$4:$X$28,'Форма 1'!Z$7),2),"")</f>
        <v>3292986.81</v>
      </c>
      <c r="F1025" s="30">
        <f>IF(ISNUMBER('Форма 1'!AA1025),ROUND('Форма 1'!$I1025*VLOOKUP('Форма 1'!$G1025,'Предельники 2022'!$B$4:$X$28,'Форма 1'!AA$7),2),"")</f>
        <v>15765219.49</v>
      </c>
      <c r="G1025" s="30" t="str">
        <f>IF(ISNUMBER('Форма 1'!AB1025),ROUND('Форма 1'!$I1025*VLOOKUP('Форма 1'!$G1025,'Предельники 2022'!$B$4:$X$28,'Форма 1'!AB$7),2),"")</f>
        <v/>
      </c>
      <c r="H1025" s="30" t="str">
        <f>IF(ISNUMBER('Форма 1'!AC1025),ROUND('Форма 1'!$I1025*VLOOKUP('Форма 1'!$G1025,'Предельники 2022'!$B$4:$X$28,'Форма 1'!AC$7),2),"")</f>
        <v/>
      </c>
      <c r="I1025" s="30" t="str">
        <f>IF(ISNUMBER('Форма 1'!AD1025),ROUND('Форма 1'!$I1025*VLOOKUP('Форма 1'!$G1025,'Предельники 2022'!$B$4:$X$28,'Форма 1'!AD$7),2),"")</f>
        <v/>
      </c>
      <c r="J1025" s="30" t="str">
        <f>IF(ISNUMBER('Форма 1'!AE1025),ROUND('Форма 1'!$I1025*VLOOKUP('Форма 1'!$G1025,'Предельники 2022'!$B$4:$X$28,'Форма 1'!AE$7),2),"")</f>
        <v/>
      </c>
      <c r="K1025" s="30" t="str">
        <f>IF(ISNUMBER('Форма 1'!AF1025),ROUND('Форма 1'!$I1025*VLOOKUP('Форма 1'!$G1025,'Предельники 2022'!$B$4:$X$28,'Форма 1'!AF$7),2),"")</f>
        <v/>
      </c>
      <c r="L1025" s="31" t="str">
        <f>IF(ISBLANK('Форма 1'!AG1025),"",'Форма 1'!AG1025)</f>
        <v/>
      </c>
      <c r="M1025" s="32" t="str">
        <f>IF(ISBLANK('Форма 1'!AH1025),"",'Форма 1'!AH1025)</f>
        <v/>
      </c>
      <c r="N1025" s="30" t="str">
        <f>IF(ISNUMBER('Форма 1'!AI1025),ROUND('Форма 1'!$I1025*VLOOKUP('Форма 1'!$G1025,'Предельники 2022'!$B$4:$X$28,'Форма 1'!AI$7),2),"")</f>
        <v/>
      </c>
      <c r="O1025" s="30" t="str">
        <f>IF(ISNUMBER('Форма 1'!AJ1025),ROUND('Форма 1'!$I1025*VLOOKUP('Форма 1'!$G1025,'Предельники 2022'!$B$4:$X$28,'Форма 1'!AJ$7),2),"")</f>
        <v/>
      </c>
      <c r="P1025" s="30" t="str">
        <f>IF(ISNUMBER('Форма 1'!AK1025),ROUND('Форма 1'!$I1025*VLOOKUP('Форма 1'!$G1025,'Предельники 2022'!$B$4:$X$28,'Форма 1'!AK$7),2),"")</f>
        <v/>
      </c>
      <c r="Q1025" s="30" t="str">
        <f>IF(ISNUMBER('Форма 1'!AL1025),ROUND('Форма 1'!$I1025*VLOOKUP('Форма 1'!$G1025,'Предельники 2022'!$B$4:$X$28,'Форма 1'!AL$7),2),"")</f>
        <v/>
      </c>
      <c r="R1025" s="30" t="str">
        <f>IF(ISNUMBER('Форма 1'!AM1025),ROUND('Форма 1'!$I1025*VLOOKUP('Форма 1'!$G1025,'Предельники 2022'!$B$4:$X$28,'Форма 1'!AM$7),2),"")</f>
        <v/>
      </c>
      <c r="S1025" s="93" t="str">
        <f t="shared" si="183"/>
        <v/>
      </c>
      <c r="T1025" s="129" t="str">
        <f>IF(ISNUMBER('Форма 1'!AN1025),INDEX('Предельники 2022'!$C$4:$X$28,MATCH('Форма 1'!$G1025,'Предельники 2022'!$B$4:$B$28,0),MATCH(T$5,'Предельники 2022'!$C$3:$X$3,0)),"")</f>
        <v/>
      </c>
      <c r="U1025" s="129" t="str">
        <f>IF(ISNUMBER('Форма 1'!AO1025),INDEX('Предельники 2022'!$C$4:$X$28,MATCH('Форма 1'!$G1025,'Предельники 2022'!$B$4:$B$28,0),MATCH(U$5,'Предельники 2022'!$C$3:$X$3,0)),"")</f>
        <v/>
      </c>
      <c r="V1025" s="129" t="str">
        <f>IF(ISNUMBER('Форма 1'!AP1025),INDEX('Предельники 2022'!$C$4:$X$28,MATCH('Форма 1'!$G1025,'Предельники 2022'!$B$4:$B$28,0),MATCH(V$5,'Предельники 2022'!$C$3:$X$3,0)),"")</f>
        <v/>
      </c>
      <c r="W1025" s="129" t="str">
        <f>IF(ISNUMBER('Форма 1'!AQ1025),INDEX('Предельники 2022'!$C$4:$X$28,MATCH('Форма 1'!$G1025,'Предельники 2022'!$B$4:$B$28,0),MATCH(W$5,'Предельники 2022'!$C$3:$X$3,0)),"")</f>
        <v/>
      </c>
      <c r="X1025" s="30" t="str">
        <f>IF(ISNUMBER('Форма 1'!AR1025),ROUND('Форма 1'!$I1025*VLOOKUP('Форма 1'!$G1025,'Предельники 2022'!$B$4:$X$28,'Форма 1'!AR$7),2),"")</f>
        <v/>
      </c>
      <c r="Y1025" s="30" t="str">
        <f>IF(ISNUMBER('Форма 1'!AS1025),ROUND('Форма 1'!$I1025*VLOOKUP('Форма 1'!$G1025,'Предельники 2022'!$B$4:$X$28,'Форма 1'!AS$7),2),"")</f>
        <v/>
      </c>
      <c r="Z1025" s="30" t="str">
        <f>IF(ISNUMBER('Форма 1'!AT1025),ROUND('Форма 1'!$I1025*VLOOKUP('Форма 1'!$G1025,'Предельники 2022'!$B$4:$X$28,'Форма 1'!AT$7),2),"")</f>
        <v/>
      </c>
      <c r="AA1025" s="32"/>
      <c r="AB1025" s="128">
        <f>'Форма 1'!T1025</f>
        <v>46387</v>
      </c>
      <c r="AC1025" s="130" t="str">
        <f>'Форма 1'!U1025</f>
        <v>СС</v>
      </c>
    </row>
    <row r="1026" spans="1:29" x14ac:dyDescent="0.25">
      <c r="A1026" s="28">
        <f t="shared" si="177"/>
        <v>4</v>
      </c>
      <c r="B1026" s="74" t="str">
        <f>IF(ISBLANK('Форма 1'!B1026),"",'Форма 1'!B1026)</f>
        <v>Пермский городской округ, город Пермь</v>
      </c>
      <c r="C1026" s="87" t="s">
        <v>646</v>
      </c>
      <c r="D1026" s="29">
        <f>IF(ISBLANK(C1026),"Введите адрес",IF(C1026='Форма 1'!C1026,SUM(E1026:K1026,M1026:S1026,Форма2[[#This Row],[19]:[22]]),"Ошибка в адресе!"))</f>
        <v>18680366.039999999</v>
      </c>
      <c r="E1026" s="30" t="str">
        <f>IF(ISNUMBER('Форма 1'!Z1026),ROUND('Форма 1'!$I1026*VLOOKUP('Форма 1'!$G1026,'Предельники 2022'!$B$4:$X$28,'Форма 1'!Z$7),2),"")</f>
        <v/>
      </c>
      <c r="F1026" s="30">
        <f>IF(ISNUMBER('Форма 1'!AA1026),ROUND('Форма 1'!$I1026*VLOOKUP('Форма 1'!$G1026,'Предельники 2022'!$B$4:$X$28,'Форма 1'!AA$7),2),"")</f>
        <v>13895957.039999999</v>
      </c>
      <c r="G1026" s="30" t="str">
        <f>IF(ISNUMBER('Форма 1'!AB1026),ROUND('Форма 1'!$I1026*VLOOKUP('Форма 1'!$G1026,'Предельники 2022'!$B$4:$X$28,'Форма 1'!AB$7),2),"")</f>
        <v/>
      </c>
      <c r="H1026" s="30" t="str">
        <f>IF(ISNUMBER('Форма 1'!AC1026),ROUND('Форма 1'!$I1026*VLOOKUP('Форма 1'!$G1026,'Предельники 2022'!$B$4:$X$28,'Форма 1'!AC$7),2),"")</f>
        <v/>
      </c>
      <c r="I1026" s="30">
        <f>IF(ISNUMBER('Форма 1'!AD1026),ROUND('Форма 1'!$I1026*VLOOKUP('Форма 1'!$G1026,'Предельники 2022'!$B$4:$X$28,'Форма 1'!AD$7),2),"")</f>
        <v>4784409</v>
      </c>
      <c r="J1026" s="30" t="str">
        <f>IF(ISNUMBER('Форма 1'!AE1026),ROUND('Форма 1'!$I1026*VLOOKUP('Форма 1'!$G1026,'Предельники 2022'!$B$4:$X$28,'Форма 1'!AE$7),2),"")</f>
        <v/>
      </c>
      <c r="K1026" s="30" t="str">
        <f>IF(ISNUMBER('Форма 1'!AF1026),ROUND('Форма 1'!$I1026*VLOOKUP('Форма 1'!$G1026,'Предельники 2022'!$B$4:$X$28,'Форма 1'!AF$7),2),"")</f>
        <v/>
      </c>
      <c r="L1026" s="31" t="str">
        <f>IF(ISBLANK('Форма 1'!AG1026),"",'Форма 1'!AG1026)</f>
        <v/>
      </c>
      <c r="M1026" s="32" t="str">
        <f>IF(ISBLANK('Форма 1'!AH1026),"",'Форма 1'!AH1026)</f>
        <v/>
      </c>
      <c r="N1026" s="30" t="str">
        <f>IF(ISNUMBER('Форма 1'!AI1026),ROUND('Форма 1'!$I1026*VLOOKUP('Форма 1'!$G1026,'Предельники 2022'!$B$4:$X$28,'Форма 1'!AI$7),2),"")</f>
        <v/>
      </c>
      <c r="O1026" s="30" t="str">
        <f>IF(ISNUMBER('Форма 1'!AJ1026),ROUND('Форма 1'!$I1026*VLOOKUP('Форма 1'!$G1026,'Предельники 2022'!$B$4:$X$28,'Форма 1'!AJ$7),2),"")</f>
        <v/>
      </c>
      <c r="P1026" s="30" t="str">
        <f>IF(ISNUMBER('Форма 1'!AK1026),ROUND('Форма 1'!$I1026*VLOOKUP('Форма 1'!$G1026,'Предельники 2022'!$B$4:$X$28,'Форма 1'!AK$7),2),"")</f>
        <v/>
      </c>
      <c r="Q1026" s="30" t="str">
        <f>IF(ISNUMBER('Форма 1'!AL1026),ROUND('Форма 1'!$I1026*VLOOKUP('Форма 1'!$G1026,'Предельники 2022'!$B$4:$X$28,'Форма 1'!AL$7),2),"")</f>
        <v/>
      </c>
      <c r="R1026" s="30" t="str">
        <f>IF(ISNUMBER('Форма 1'!AM1026),ROUND('Форма 1'!$I1026*VLOOKUP('Форма 1'!$G1026,'Предельники 2022'!$B$4:$X$28,'Форма 1'!AM$7),2),"")</f>
        <v/>
      </c>
      <c r="S1026" s="93" t="str">
        <f t="shared" si="183"/>
        <v/>
      </c>
      <c r="T1026" s="129" t="str">
        <f>IF(ISNUMBER('Форма 1'!AN1026),INDEX('Предельники 2022'!$C$4:$X$28,MATCH('Форма 1'!$G1026,'Предельники 2022'!$B$4:$B$28,0),MATCH(T$5,'Предельники 2022'!$C$3:$X$3,0)),"")</f>
        <v/>
      </c>
      <c r="U1026" s="129" t="str">
        <f>IF(ISNUMBER('Форма 1'!AO1026),INDEX('Предельники 2022'!$C$4:$X$28,MATCH('Форма 1'!$G1026,'Предельники 2022'!$B$4:$B$28,0),MATCH(U$5,'Предельники 2022'!$C$3:$X$3,0)),"")</f>
        <v/>
      </c>
      <c r="V1026" s="129" t="str">
        <f>IF(ISNUMBER('Форма 1'!AP1026),INDEX('Предельники 2022'!$C$4:$X$28,MATCH('Форма 1'!$G1026,'Предельники 2022'!$B$4:$B$28,0),MATCH(V$5,'Предельники 2022'!$C$3:$X$3,0)),"")</f>
        <v/>
      </c>
      <c r="W1026" s="129" t="str">
        <f>IF(ISNUMBER('Форма 1'!AQ1026),INDEX('Предельники 2022'!$C$4:$X$28,MATCH('Форма 1'!$G1026,'Предельники 2022'!$B$4:$B$28,0),MATCH(W$5,'Предельники 2022'!$C$3:$X$3,0)),"")</f>
        <v/>
      </c>
      <c r="X1026" s="30" t="str">
        <f>IF(ISNUMBER('Форма 1'!AR1026),ROUND('Форма 1'!$I1026*VLOOKUP('Форма 1'!$G1026,'Предельники 2022'!$B$4:$X$28,'Форма 1'!AR$7),2),"")</f>
        <v/>
      </c>
      <c r="Y1026" s="30" t="str">
        <f>IF(ISNUMBER('Форма 1'!AS1026),ROUND('Форма 1'!$I1026*VLOOKUP('Форма 1'!$G1026,'Предельники 2022'!$B$4:$X$28,'Форма 1'!AS$7),2),"")</f>
        <v/>
      </c>
      <c r="Z1026" s="30" t="str">
        <f>IF(ISNUMBER('Форма 1'!AT1026),ROUND('Форма 1'!$I1026*VLOOKUP('Форма 1'!$G1026,'Предельники 2022'!$B$4:$X$28,'Форма 1'!AT$7),2),"")</f>
        <v/>
      </c>
      <c r="AA1026" s="32"/>
      <c r="AB1026" s="128">
        <f>'Форма 1'!T1026</f>
        <v>46387</v>
      </c>
      <c r="AC1026" s="130" t="str">
        <f>'Форма 1'!U1026</f>
        <v>РО</v>
      </c>
    </row>
    <row r="1027" spans="1:29" x14ac:dyDescent="0.25">
      <c r="A1027" s="28">
        <f t="shared" si="177"/>
        <v>5</v>
      </c>
      <c r="B1027" s="74" t="str">
        <f>IF(ISBLANK('Форма 1'!B1027),"",'Форма 1'!B1027)</f>
        <v>Пермский городской округ, город Пермь</v>
      </c>
      <c r="C1027" s="87" t="s">
        <v>706</v>
      </c>
      <c r="D1027" s="29">
        <f>IF(ISBLANK(C1027),"Введите адрес",IF(C1027='Форма 1'!C1027,SUM(E1027:K1027,M1027:S1027,Форма2[[#This Row],[19]:[22]]),"Ошибка в адресе!"))</f>
        <v>25352365.810000002</v>
      </c>
      <c r="E1027" s="30" t="str">
        <f>IF(ISNUMBER('Форма 1'!Z1027),ROUND('Форма 1'!$I1027*VLOOKUP('Форма 1'!$G1027,'Предельники 2022'!$B$4:$X$28,'Форма 1'!Z$7),2),"")</f>
        <v/>
      </c>
      <c r="F1027" s="30" t="str">
        <f>IF(ISNUMBER('Форма 1'!AA1027),ROUND('Форма 1'!$I1027*VLOOKUP('Форма 1'!$G1027,'Предельники 2022'!$B$4:$X$28,'Форма 1'!AA$7),2),"")</f>
        <v/>
      </c>
      <c r="G1027" s="30" t="str">
        <f>IF(ISNUMBER('Форма 1'!AB1027),ROUND('Форма 1'!$I1027*VLOOKUP('Форма 1'!$G1027,'Предельники 2022'!$B$4:$X$28,'Форма 1'!AB$7),2),"")</f>
        <v/>
      </c>
      <c r="H1027" s="30" t="str">
        <f>IF(ISNUMBER('Форма 1'!AC1027),ROUND('Форма 1'!$I1027*VLOOKUP('Форма 1'!$G1027,'Предельники 2022'!$B$4:$X$28,'Форма 1'!AC$7),2),"")</f>
        <v/>
      </c>
      <c r="I1027" s="30" t="str">
        <f>IF(ISNUMBER('Форма 1'!AD1027),ROUND('Форма 1'!$I1027*VLOOKUP('Форма 1'!$G1027,'Предельники 2022'!$B$4:$X$28,'Форма 1'!AD$7),2),"")</f>
        <v/>
      </c>
      <c r="J1027" s="30" t="str">
        <f>IF(ISNUMBER('Форма 1'!AE1027),ROUND('Форма 1'!$I1027*VLOOKUP('Форма 1'!$G1027,'Предельники 2022'!$B$4:$X$28,'Форма 1'!AE$7),2),"")</f>
        <v/>
      </c>
      <c r="K1027" s="30">
        <f>IF(ISNUMBER('Форма 1'!AF1027),ROUND('Форма 1'!$I1027*VLOOKUP('Форма 1'!$G1027,'Предельники 2022'!$B$4:$X$28,'Форма 1'!AF$7),2),"")</f>
        <v>14392987.84</v>
      </c>
      <c r="L1027" s="31" t="str">
        <f>IF(ISBLANK('Форма 1'!AG1027),"",'Форма 1'!AG1027)</f>
        <v/>
      </c>
      <c r="M1027" s="32" t="str">
        <f>IF(ISBLANK('Форма 1'!AH1027),"",'Форма 1'!AH1027)</f>
        <v/>
      </c>
      <c r="N1027" s="30" t="str">
        <f>IF(ISNUMBER('Форма 1'!AI1027),ROUND('Форма 1'!$I1027*VLOOKUP('Форма 1'!$G1027,'Предельники 2022'!$B$4:$X$28,'Форма 1'!AI$7),2),"")</f>
        <v/>
      </c>
      <c r="O1027" s="30" t="str">
        <f>IF(ISNUMBER('Форма 1'!AJ1027),ROUND('Форма 1'!$I1027*VLOOKUP('Форма 1'!$G1027,'Предельники 2022'!$B$4:$X$28,'Форма 1'!AJ$7),2),"")</f>
        <v/>
      </c>
      <c r="P1027" s="30" t="str">
        <f>IF(ISNUMBER('Форма 1'!AK1027),ROUND('Форма 1'!$I1027*VLOOKUP('Форма 1'!$G1027,'Предельники 2022'!$B$4:$X$28,'Форма 1'!AK$7),2),"")</f>
        <v/>
      </c>
      <c r="Q1027" s="30" t="str">
        <f>IF(ISNUMBER('Форма 1'!AL1027),ROUND('Форма 1'!$I1027*VLOOKUP('Форма 1'!$G1027,'Предельники 2022'!$B$4:$X$28,'Форма 1'!AL$7),2),"")</f>
        <v/>
      </c>
      <c r="R1027" s="30">
        <f>IF(ISNUMBER('Форма 1'!AM1027),ROUND('Форма 1'!$I1027*VLOOKUP('Форма 1'!$G1027,'Предельники 2022'!$B$4:$X$28,'Форма 1'!AM$7),2),"")</f>
        <v>10959377.970000001</v>
      </c>
      <c r="S1027" s="93" t="str">
        <f t="shared" si="183"/>
        <v/>
      </c>
      <c r="T1027" s="129" t="str">
        <f>IF(ISNUMBER('Форма 1'!AN1027),INDEX('Предельники 2022'!$C$4:$X$28,MATCH('Форма 1'!$G1027,'Предельники 2022'!$B$4:$B$28,0),MATCH(T$5,'Предельники 2022'!$C$3:$X$3,0)),"")</f>
        <v/>
      </c>
      <c r="U1027" s="129" t="str">
        <f>IF(ISNUMBER('Форма 1'!AO1027),INDEX('Предельники 2022'!$C$4:$X$28,MATCH('Форма 1'!$G1027,'Предельники 2022'!$B$4:$B$28,0),MATCH(U$5,'Предельники 2022'!$C$3:$X$3,0)),"")</f>
        <v/>
      </c>
      <c r="V1027" s="129" t="str">
        <f>IF(ISNUMBER('Форма 1'!AP1027),INDEX('Предельники 2022'!$C$4:$X$28,MATCH('Форма 1'!$G1027,'Предельники 2022'!$B$4:$B$28,0),MATCH(V$5,'Предельники 2022'!$C$3:$X$3,0)),"")</f>
        <v/>
      </c>
      <c r="W1027" s="129" t="str">
        <f>IF(ISNUMBER('Форма 1'!AQ1027),INDEX('Предельники 2022'!$C$4:$X$28,MATCH('Форма 1'!$G1027,'Предельники 2022'!$B$4:$B$28,0),MATCH(W$5,'Предельники 2022'!$C$3:$X$3,0)),"")</f>
        <v/>
      </c>
      <c r="X1027" s="30" t="str">
        <f>IF(ISNUMBER('Форма 1'!AR1027),ROUND('Форма 1'!$I1027*VLOOKUP('Форма 1'!$G1027,'Предельники 2022'!$B$4:$X$28,'Форма 1'!AR$7),2),"")</f>
        <v/>
      </c>
      <c r="Y1027" s="30" t="str">
        <f>IF(ISNUMBER('Форма 1'!AS1027),ROUND('Форма 1'!$I1027*VLOOKUP('Форма 1'!$G1027,'Предельники 2022'!$B$4:$X$28,'Форма 1'!AS$7),2),"")</f>
        <v/>
      </c>
      <c r="Z1027" s="30" t="str">
        <f>IF(ISNUMBER('Форма 1'!AT1027),ROUND('Форма 1'!$I1027*VLOOKUP('Форма 1'!$G1027,'Предельники 2022'!$B$4:$X$28,'Форма 1'!AT$7),2),"")</f>
        <v/>
      </c>
      <c r="AA1027" s="32"/>
      <c r="AB1027" s="128">
        <f>'Форма 1'!T1027</f>
        <v>46387</v>
      </c>
      <c r="AC1027" s="130" t="str">
        <f>'Форма 1'!U1027</f>
        <v>СС</v>
      </c>
    </row>
    <row r="1028" spans="1:29" x14ac:dyDescent="0.25">
      <c r="A1028" s="28">
        <f t="shared" si="177"/>
        <v>6</v>
      </c>
      <c r="B1028" s="74" t="str">
        <f>IF(ISBLANK('Форма 1'!B1028),"",'Форма 1'!B1028)</f>
        <v>Пермский городской округ, город Пермь</v>
      </c>
      <c r="C1028" s="87" t="s">
        <v>601</v>
      </c>
      <c r="D1028" s="29">
        <f>IF(ISBLANK(C1028),"Введите адрес",IF(C1028='Форма 1'!C1028,SUM(E1028:K1028,M1028:S1028,Форма2[[#This Row],[19]:[22]]),"Ошибка в адресе!"))</f>
        <v>4612827.18</v>
      </c>
      <c r="E1028" s="30">
        <f>IF(ISNUMBER('Форма 1'!Z1028),ROUND('Форма 1'!$I1028*VLOOKUP('Форма 1'!$G1028,'Предельники 2022'!$B$4:$X$28,'Форма 1'!Z$7),2),"")</f>
        <v>473444.71</v>
      </c>
      <c r="F1028" s="30" t="str">
        <f>IF(ISNUMBER('Форма 1'!AA1028),ROUND('Форма 1'!$I1028*VLOOKUP('Форма 1'!$G1028,'Предельники 2022'!$B$4:$X$28,'Форма 1'!AA$7),2),"")</f>
        <v/>
      </c>
      <c r="G1028" s="30" t="str">
        <f>IF(ISNUMBER('Форма 1'!AB1028),ROUND('Форма 1'!$I1028*VLOOKUP('Форма 1'!$G1028,'Предельники 2022'!$B$4:$X$28,'Форма 1'!AB$7),2),"")</f>
        <v/>
      </c>
      <c r="H1028" s="30" t="str">
        <f>IF(ISNUMBER('Форма 1'!AC1028),ROUND('Форма 1'!$I1028*VLOOKUP('Форма 1'!$G1028,'Предельники 2022'!$B$4:$X$28,'Форма 1'!AC$7),2),"")</f>
        <v/>
      </c>
      <c r="I1028" s="30" t="str">
        <f>IF(ISNUMBER('Форма 1'!AD1028),ROUND('Форма 1'!$I1028*VLOOKUP('Форма 1'!$G1028,'Предельники 2022'!$B$4:$X$28,'Форма 1'!AD$7),2),"")</f>
        <v/>
      </c>
      <c r="J1028" s="30">
        <f>IF(ISNUMBER('Форма 1'!AE1028),ROUND('Форма 1'!$I1028*VLOOKUP('Форма 1'!$G1028,'Предельники 2022'!$B$4:$X$28,'Форма 1'!AE$7),2),"")</f>
        <v>412337.33</v>
      </c>
      <c r="K1028" s="30" t="str">
        <f>IF(ISNUMBER('Форма 1'!AF1028),ROUND('Форма 1'!$I1028*VLOOKUP('Форма 1'!$G1028,'Предельники 2022'!$B$4:$X$28,'Форма 1'!AF$7),2),"")</f>
        <v/>
      </c>
      <c r="L1028" s="31" t="str">
        <f>IF(ISBLANK('Форма 1'!AG1028),"",'Форма 1'!AG1028)</f>
        <v/>
      </c>
      <c r="M1028" s="32" t="str">
        <f>IF(ISBLANK('Форма 1'!AH1028),"",'Форма 1'!AH1028)</f>
        <v/>
      </c>
      <c r="N1028" s="30" t="str">
        <f>IF(ISNUMBER('Форма 1'!AI1028),ROUND('Форма 1'!$I1028*VLOOKUP('Форма 1'!$G1028,'Предельники 2022'!$B$4:$X$28,'Форма 1'!AI$7),2),"")</f>
        <v/>
      </c>
      <c r="O1028" s="30">
        <f>IF(ISNUMBER('Форма 1'!AJ1028),ROUND('Форма 1'!$I1028*VLOOKUP('Форма 1'!$G1028,'Предельники 2022'!$B$4:$X$28,'Форма 1'!AJ$7),2),"")</f>
        <v>3727045.14</v>
      </c>
      <c r="P1028" s="30" t="str">
        <f>IF(ISNUMBER('Форма 1'!AK1028),ROUND('Форма 1'!$I1028*VLOOKUP('Форма 1'!$G1028,'Предельники 2022'!$B$4:$X$28,'Форма 1'!AK$7),2),"")</f>
        <v/>
      </c>
      <c r="Q1028" s="30" t="str">
        <f>IF(ISNUMBER('Форма 1'!AL1028),ROUND('Форма 1'!$I1028*VLOOKUP('Форма 1'!$G1028,'Предельники 2022'!$B$4:$X$28,'Форма 1'!AL$7),2),"")</f>
        <v/>
      </c>
      <c r="R1028" s="30" t="str">
        <f>IF(ISNUMBER('Форма 1'!AM1028),ROUND('Форма 1'!$I1028*VLOOKUP('Форма 1'!$G1028,'Предельники 2022'!$B$4:$X$28,'Форма 1'!AM$7),2),"")</f>
        <v/>
      </c>
      <c r="S1028" s="93" t="str">
        <f t="shared" si="183"/>
        <v/>
      </c>
      <c r="T1028" s="129" t="str">
        <f>IF(ISNUMBER('Форма 1'!AN1028),INDEX('Предельники 2022'!$C$4:$X$28,MATCH('Форма 1'!$G1028,'Предельники 2022'!$B$4:$B$28,0),MATCH(T$5,'Предельники 2022'!$C$3:$X$3,0)),"")</f>
        <v/>
      </c>
      <c r="U1028" s="129" t="str">
        <f>IF(ISNUMBER('Форма 1'!AO1028),INDEX('Предельники 2022'!$C$4:$X$28,MATCH('Форма 1'!$G1028,'Предельники 2022'!$B$4:$B$28,0),MATCH(U$5,'Предельники 2022'!$C$3:$X$3,0)),"")</f>
        <v/>
      </c>
      <c r="V1028" s="129" t="str">
        <f>IF(ISNUMBER('Форма 1'!AP1028),INDEX('Предельники 2022'!$C$4:$X$28,MATCH('Форма 1'!$G1028,'Предельники 2022'!$B$4:$B$28,0),MATCH(V$5,'Предельники 2022'!$C$3:$X$3,0)),"")</f>
        <v/>
      </c>
      <c r="W1028" s="129" t="str">
        <f>IF(ISNUMBER('Форма 1'!AQ1028),INDEX('Предельники 2022'!$C$4:$X$28,MATCH('Форма 1'!$G1028,'Предельники 2022'!$B$4:$B$28,0),MATCH(W$5,'Предельники 2022'!$C$3:$X$3,0)),"")</f>
        <v/>
      </c>
      <c r="X1028" s="30" t="str">
        <f>IF(ISNUMBER('Форма 1'!AR1028),ROUND('Форма 1'!$I1028*VLOOKUP('Форма 1'!$G1028,'Предельники 2022'!$B$4:$X$28,'Форма 1'!AR$7),2),"")</f>
        <v/>
      </c>
      <c r="Y1028" s="30" t="str">
        <f>IF(ISNUMBER('Форма 1'!AS1028),ROUND('Форма 1'!$I1028*VLOOKUP('Форма 1'!$G1028,'Предельники 2022'!$B$4:$X$28,'Форма 1'!AS$7),2),"")</f>
        <v/>
      </c>
      <c r="Z1028" s="30" t="str">
        <f>IF(ISNUMBER('Форма 1'!AT1028),ROUND('Форма 1'!$I1028*VLOOKUP('Форма 1'!$G1028,'Предельники 2022'!$B$4:$X$28,'Форма 1'!AT$7),2),"")</f>
        <v/>
      </c>
      <c r="AA1028" s="32"/>
      <c r="AB1028" s="128">
        <f>'Форма 1'!T1028</f>
        <v>46387</v>
      </c>
      <c r="AC1028" s="130" t="str">
        <f>'Форма 1'!U1028</f>
        <v>РО</v>
      </c>
    </row>
    <row r="1029" spans="1:29" x14ac:dyDescent="0.25">
      <c r="A1029" s="28">
        <f t="shared" si="177"/>
        <v>7</v>
      </c>
      <c r="B1029" s="74" t="str">
        <f>IF(ISBLANK('Форма 1'!B1029),"",'Форма 1'!B1029)</f>
        <v>Пермский городской округ, город Пермь</v>
      </c>
      <c r="C1029" s="87" t="s">
        <v>1683</v>
      </c>
      <c r="D1029" s="29">
        <f>IF(ISBLANK(C1029),"Введите адрес",IF(C1029='Форма 1'!C1029,SUM(E1029:K1029,M1029:S1029,Форма2[[#This Row],[19]:[22]]),"Ошибка в адресе!"))</f>
        <v>9831128.2599999998</v>
      </c>
      <c r="E1029" s="30">
        <f>IF(ISNUMBER('Форма 1'!Z1029),ROUND('Форма 1'!$I1029*VLOOKUP('Форма 1'!$G1029,'Предельники 2022'!$B$4:$X$28,'Форма 1'!Z$7),2),"")</f>
        <v>706688.03</v>
      </c>
      <c r="F1029" s="30" t="str">
        <f>IF(ISNUMBER('Форма 1'!AA1029),ROUND('Форма 1'!$I1029*VLOOKUP('Форма 1'!$G1029,'Предельники 2022'!$B$4:$X$28,'Форма 1'!AA$7),2),"")</f>
        <v/>
      </c>
      <c r="G1029" s="30" t="str">
        <f>IF(ISNUMBER('Форма 1'!AB1029),ROUND('Форма 1'!$I1029*VLOOKUP('Форма 1'!$G1029,'Предельники 2022'!$B$4:$X$28,'Форма 1'!AB$7),2),"")</f>
        <v/>
      </c>
      <c r="H1029" s="30" t="str">
        <f>IF(ISNUMBER('Форма 1'!AC1029),ROUND('Форма 1'!$I1029*VLOOKUP('Форма 1'!$G1029,'Предельники 2022'!$B$4:$X$28,'Форма 1'!AC$7),2),"")</f>
        <v/>
      </c>
      <c r="I1029" s="30" t="str">
        <f>IF(ISNUMBER('Форма 1'!AD1029),ROUND('Форма 1'!$I1029*VLOOKUP('Форма 1'!$G1029,'Предельники 2022'!$B$4:$X$28,'Форма 1'!AD$7),2),"")</f>
        <v/>
      </c>
      <c r="J1029" s="30" t="str">
        <f>IF(ISNUMBER('Форма 1'!AE1029),ROUND('Форма 1'!$I1029*VLOOKUP('Форма 1'!$G1029,'Предельники 2022'!$B$4:$X$28,'Форма 1'!AE$7),2),"")</f>
        <v/>
      </c>
      <c r="K1029" s="30" t="str">
        <f>IF(ISNUMBER('Форма 1'!AF1029),ROUND('Форма 1'!$I1029*VLOOKUP('Форма 1'!$G1029,'Предельники 2022'!$B$4:$X$28,'Форма 1'!AF$7),2),"")</f>
        <v/>
      </c>
      <c r="L1029" s="31" t="str">
        <f>IF(ISBLANK('Форма 1'!AG1029),"",'Форма 1'!AG1029)</f>
        <v/>
      </c>
      <c r="M1029" s="32" t="str">
        <f>IF(ISBLANK('Форма 1'!AH1029),"",'Форма 1'!AH1029)</f>
        <v/>
      </c>
      <c r="N1029" s="30">
        <f>IF(ISNUMBER('Форма 1'!AI1029),ROUND('Форма 1'!$I1029*VLOOKUP('Форма 1'!$G1029,'Предельники 2022'!$B$4:$X$28,'Форма 1'!AI$7),2),"")</f>
        <v>9124440.2300000004</v>
      </c>
      <c r="O1029" s="30" t="str">
        <f>IF(ISNUMBER('Форма 1'!AJ1029),ROUND('Форма 1'!$I1029*VLOOKUP('Форма 1'!$G1029,'Предельники 2022'!$B$4:$X$28,'Форма 1'!AJ$7),2),"")</f>
        <v/>
      </c>
      <c r="P1029" s="30" t="str">
        <f>IF(ISNUMBER('Форма 1'!AK1029),ROUND('Форма 1'!$I1029*VLOOKUP('Форма 1'!$G1029,'Предельники 2022'!$B$4:$X$28,'Форма 1'!AK$7),2),"")</f>
        <v/>
      </c>
      <c r="Q1029" s="30" t="str">
        <f>IF(ISNUMBER('Форма 1'!AL1029),ROUND('Форма 1'!$I1029*VLOOKUP('Форма 1'!$G1029,'Предельники 2022'!$B$4:$X$28,'Форма 1'!AL$7),2),"")</f>
        <v/>
      </c>
      <c r="R1029" s="30" t="str">
        <f>IF(ISNUMBER('Форма 1'!AM1029),ROUND('Форма 1'!$I1029*VLOOKUP('Форма 1'!$G1029,'Предельники 2022'!$B$4:$X$28,'Форма 1'!AM$7),2),"")</f>
        <v/>
      </c>
      <c r="S1029" s="93" t="str">
        <f t="shared" si="183"/>
        <v/>
      </c>
      <c r="T1029" s="129" t="str">
        <f>IF(ISNUMBER('Форма 1'!AN1029),INDEX('Предельники 2022'!$C$4:$X$28,MATCH('Форма 1'!$G1029,'Предельники 2022'!$B$4:$B$28,0),MATCH(T$5,'Предельники 2022'!$C$3:$X$3,0)),"")</f>
        <v/>
      </c>
      <c r="U1029" s="129" t="str">
        <f>IF(ISNUMBER('Форма 1'!AO1029),INDEX('Предельники 2022'!$C$4:$X$28,MATCH('Форма 1'!$G1029,'Предельники 2022'!$B$4:$B$28,0),MATCH(U$5,'Предельники 2022'!$C$3:$X$3,0)),"")</f>
        <v/>
      </c>
      <c r="V1029" s="129" t="str">
        <f>IF(ISNUMBER('Форма 1'!AP1029),INDEX('Предельники 2022'!$C$4:$X$28,MATCH('Форма 1'!$G1029,'Предельники 2022'!$B$4:$B$28,0),MATCH(V$5,'Предельники 2022'!$C$3:$X$3,0)),"")</f>
        <v/>
      </c>
      <c r="W1029" s="129" t="str">
        <f>IF(ISNUMBER('Форма 1'!AQ1029),INDEX('Предельники 2022'!$C$4:$X$28,MATCH('Форма 1'!$G1029,'Предельники 2022'!$B$4:$B$28,0),MATCH(W$5,'Предельники 2022'!$C$3:$X$3,0)),"")</f>
        <v/>
      </c>
      <c r="X1029" s="30" t="str">
        <f>IF(ISNUMBER('Форма 1'!AR1029),ROUND('Форма 1'!$I1029*VLOOKUP('Форма 1'!$G1029,'Предельники 2022'!$B$4:$X$28,'Форма 1'!AR$7),2),"")</f>
        <v/>
      </c>
      <c r="Y1029" s="30" t="str">
        <f>IF(ISNUMBER('Форма 1'!AS1029),ROUND('Форма 1'!$I1029*VLOOKUP('Форма 1'!$G1029,'Предельники 2022'!$B$4:$X$28,'Форма 1'!AS$7),2),"")</f>
        <v/>
      </c>
      <c r="Z1029" s="30" t="str">
        <f>IF(ISNUMBER('Форма 1'!AT1029),ROUND('Форма 1'!$I1029*VLOOKUP('Форма 1'!$G1029,'Предельники 2022'!$B$4:$X$28,'Форма 1'!AT$7),2),"")</f>
        <v/>
      </c>
      <c r="AA1029" s="32"/>
      <c r="AB1029" s="128">
        <f>'Форма 1'!T1029</f>
        <v>46387</v>
      </c>
      <c r="AC1029" s="130" t="str">
        <f>'Форма 1'!U1029</f>
        <v>РО</v>
      </c>
    </row>
    <row r="1030" spans="1:29" x14ac:dyDescent="0.25">
      <c r="A1030" s="28">
        <f t="shared" si="177"/>
        <v>8</v>
      </c>
      <c r="B1030" s="74" t="str">
        <f>IF(ISBLANK('Форма 1'!B1030),"",'Форма 1'!B1030)</f>
        <v>Пермский городской округ, город Пермь</v>
      </c>
      <c r="C1030" s="87" t="s">
        <v>1684</v>
      </c>
      <c r="D1030" s="29">
        <f>IF(ISBLANK(C1030),"Введите адрес",IF(C1030='Форма 1'!C1030,SUM(E1030:K1030,M1030:S1030,Форма2[[#This Row],[19]:[22]]),"Ошибка в адресе!"))</f>
        <v>15342141.58</v>
      </c>
      <c r="E1030" s="30" t="str">
        <f>IF(ISNUMBER('Форма 1'!Z1030),ROUND('Форма 1'!$I1030*VLOOKUP('Форма 1'!$G1030,'Предельники 2022'!$B$4:$X$28,'Форма 1'!Z$7),2),"")</f>
        <v/>
      </c>
      <c r="F1030" s="30" t="str">
        <f>IF(ISNUMBER('Форма 1'!AA1030),ROUND('Форма 1'!$I1030*VLOOKUP('Форма 1'!$G1030,'Предельники 2022'!$B$4:$X$28,'Форма 1'!AA$7),2),"")</f>
        <v/>
      </c>
      <c r="G1030" s="30" t="str">
        <f>IF(ISNUMBER('Форма 1'!AB1030),ROUND('Форма 1'!$I1030*VLOOKUP('Форма 1'!$G1030,'Предельники 2022'!$B$4:$X$28,'Форма 1'!AB$7),2),"")</f>
        <v/>
      </c>
      <c r="H1030" s="30" t="str">
        <f>IF(ISNUMBER('Форма 1'!AC1030),ROUND('Форма 1'!$I1030*VLOOKUP('Форма 1'!$G1030,'Предельники 2022'!$B$4:$X$28,'Форма 1'!AC$7),2),"")</f>
        <v/>
      </c>
      <c r="I1030" s="30" t="str">
        <f>IF(ISNUMBER('Форма 1'!AD1030),ROUND('Форма 1'!$I1030*VLOOKUP('Форма 1'!$G1030,'Предельники 2022'!$B$4:$X$28,'Форма 1'!AD$7),2),"")</f>
        <v/>
      </c>
      <c r="J1030" s="30" t="str">
        <f>IF(ISNUMBER('Форма 1'!AE1030),ROUND('Форма 1'!$I1030*VLOOKUP('Форма 1'!$G1030,'Предельники 2022'!$B$4:$X$28,'Форма 1'!AE$7),2),"")</f>
        <v/>
      </c>
      <c r="K1030" s="30" t="str">
        <f>IF(ISNUMBER('Форма 1'!AF1030),ROUND('Форма 1'!$I1030*VLOOKUP('Форма 1'!$G1030,'Предельники 2022'!$B$4:$X$28,'Форма 1'!AF$7),2),"")</f>
        <v/>
      </c>
      <c r="L1030" s="31" t="str">
        <f>IF(ISBLANK('Форма 1'!AG1030),"",'Форма 1'!AG1030)</f>
        <v/>
      </c>
      <c r="M1030" s="32" t="str">
        <f>IF(ISBLANK('Форма 1'!AH1030),"",'Форма 1'!AH1030)</f>
        <v/>
      </c>
      <c r="N1030" s="30">
        <f>IF(ISNUMBER('Форма 1'!AI1030),ROUND('Форма 1'!$I1030*VLOOKUP('Форма 1'!$G1030,'Предельники 2022'!$B$4:$X$28,'Форма 1'!AI$7),2),"")</f>
        <v>15342141.58</v>
      </c>
      <c r="O1030" s="30" t="str">
        <f>IF(ISNUMBER('Форма 1'!AJ1030),ROUND('Форма 1'!$I1030*VLOOKUP('Форма 1'!$G1030,'Предельники 2022'!$B$4:$X$28,'Форма 1'!AJ$7),2),"")</f>
        <v/>
      </c>
      <c r="P1030" s="30" t="str">
        <f>IF(ISNUMBER('Форма 1'!AK1030),ROUND('Форма 1'!$I1030*VLOOKUP('Форма 1'!$G1030,'Предельники 2022'!$B$4:$X$28,'Форма 1'!AK$7),2),"")</f>
        <v/>
      </c>
      <c r="Q1030" s="30" t="str">
        <f>IF(ISNUMBER('Форма 1'!AL1030),ROUND('Форма 1'!$I1030*VLOOKUP('Форма 1'!$G1030,'Предельники 2022'!$B$4:$X$28,'Форма 1'!AL$7),2),"")</f>
        <v/>
      </c>
      <c r="R1030" s="30" t="str">
        <f>IF(ISNUMBER('Форма 1'!AM1030),ROUND('Форма 1'!$I1030*VLOOKUP('Форма 1'!$G1030,'Предельники 2022'!$B$4:$X$28,'Форма 1'!AM$7),2),"")</f>
        <v/>
      </c>
      <c r="S1030" s="93" t="str">
        <f t="shared" si="183"/>
        <v/>
      </c>
      <c r="T1030" s="129" t="str">
        <f>IF(ISNUMBER('Форма 1'!AN1030),INDEX('Предельники 2022'!$C$4:$X$28,MATCH('Форма 1'!$G1030,'Предельники 2022'!$B$4:$B$28,0),MATCH(T$5,'Предельники 2022'!$C$3:$X$3,0)),"")</f>
        <v/>
      </c>
      <c r="U1030" s="129" t="str">
        <f>IF(ISNUMBER('Форма 1'!AO1030),INDEX('Предельники 2022'!$C$4:$X$28,MATCH('Форма 1'!$G1030,'Предельники 2022'!$B$4:$B$28,0),MATCH(U$5,'Предельники 2022'!$C$3:$X$3,0)),"")</f>
        <v/>
      </c>
      <c r="V1030" s="129" t="str">
        <f>IF(ISNUMBER('Форма 1'!AP1030),INDEX('Предельники 2022'!$C$4:$X$28,MATCH('Форма 1'!$G1030,'Предельники 2022'!$B$4:$B$28,0),MATCH(V$5,'Предельники 2022'!$C$3:$X$3,0)),"")</f>
        <v/>
      </c>
      <c r="W1030" s="129" t="str">
        <f>IF(ISNUMBER('Форма 1'!AQ1030),INDEX('Предельники 2022'!$C$4:$X$28,MATCH('Форма 1'!$G1030,'Предельники 2022'!$B$4:$B$28,0),MATCH(W$5,'Предельники 2022'!$C$3:$X$3,0)),"")</f>
        <v/>
      </c>
      <c r="X1030" s="30" t="str">
        <f>IF(ISNUMBER('Форма 1'!AR1030),ROUND('Форма 1'!$I1030*VLOOKUP('Форма 1'!$G1030,'Предельники 2022'!$B$4:$X$28,'Форма 1'!AR$7),2),"")</f>
        <v/>
      </c>
      <c r="Y1030" s="30" t="str">
        <f>IF(ISNUMBER('Форма 1'!AS1030),ROUND('Форма 1'!$I1030*VLOOKUP('Форма 1'!$G1030,'Предельники 2022'!$B$4:$X$28,'Форма 1'!AS$7),2),"")</f>
        <v/>
      </c>
      <c r="Z1030" s="30" t="str">
        <f>IF(ISNUMBER('Форма 1'!AT1030),ROUND('Форма 1'!$I1030*VLOOKUP('Форма 1'!$G1030,'Предельники 2022'!$B$4:$X$28,'Форма 1'!AT$7),2),"")</f>
        <v/>
      </c>
      <c r="AA1030" s="32"/>
      <c r="AB1030" s="128">
        <f>'Форма 1'!T1030</f>
        <v>46387</v>
      </c>
      <c r="AC1030" s="130" t="str">
        <f>'Форма 1'!U1030</f>
        <v>РО</v>
      </c>
    </row>
    <row r="1031" spans="1:29" x14ac:dyDescent="0.25">
      <c r="A1031" s="28">
        <f t="shared" si="177"/>
        <v>9</v>
      </c>
      <c r="B1031" s="74" t="str">
        <f>IF(ISBLANK('Форма 1'!B1031),"",'Форма 1'!B1031)</f>
        <v>Пермский городской округ, город Пермь</v>
      </c>
      <c r="C1031" s="87" t="s">
        <v>737</v>
      </c>
      <c r="D1031" s="29">
        <f>IF(ISBLANK(C1031),"Введите адрес",IF(C1031='Форма 1'!C1031,SUM(E1031:K1031,M1031:S1031,Форма2[[#This Row],[19]:[22]]),"Ошибка в адресе!"))</f>
        <v>14295523.539999999</v>
      </c>
      <c r="E1031" s="30" t="str">
        <f>IF(ISNUMBER('Форма 1'!Z1031),ROUND('Форма 1'!$I1031*VLOOKUP('Форма 1'!$G1031,'Предельники 2022'!$B$4:$X$28,'Форма 1'!Z$7),2),"")</f>
        <v/>
      </c>
      <c r="F1031" s="30" t="str">
        <f>IF(ISNUMBER('Форма 1'!AA1031),ROUND('Форма 1'!$I1031*VLOOKUP('Форма 1'!$G1031,'Предельники 2022'!$B$4:$X$28,'Форма 1'!AA$7),2),"")</f>
        <v/>
      </c>
      <c r="G1031" s="30" t="str">
        <f>IF(ISNUMBER('Форма 1'!AB1031),ROUND('Форма 1'!$I1031*VLOOKUP('Форма 1'!$G1031,'Предельники 2022'!$B$4:$X$28,'Форма 1'!AB$7),2),"")</f>
        <v/>
      </c>
      <c r="H1031" s="30" t="str">
        <f>IF(ISNUMBER('Форма 1'!AC1031),ROUND('Форма 1'!$I1031*VLOOKUP('Форма 1'!$G1031,'Предельники 2022'!$B$4:$X$28,'Форма 1'!AC$7),2),"")</f>
        <v/>
      </c>
      <c r="I1031" s="30" t="str">
        <f>IF(ISNUMBER('Форма 1'!AD1031),ROUND('Форма 1'!$I1031*VLOOKUP('Форма 1'!$G1031,'Предельники 2022'!$B$4:$X$28,'Форма 1'!AD$7),2),"")</f>
        <v/>
      </c>
      <c r="J1031" s="30" t="str">
        <f>IF(ISNUMBER('Форма 1'!AE1031),ROUND('Форма 1'!$I1031*VLOOKUP('Форма 1'!$G1031,'Предельники 2022'!$B$4:$X$28,'Форма 1'!AE$7),2),"")</f>
        <v/>
      </c>
      <c r="K1031" s="30" t="str">
        <f>IF(ISNUMBER('Форма 1'!AF1031),ROUND('Форма 1'!$I1031*VLOOKUP('Форма 1'!$G1031,'Предельники 2022'!$B$4:$X$28,'Форма 1'!AF$7),2),"")</f>
        <v/>
      </c>
      <c r="L1031" s="31" t="str">
        <f>IF(ISBLANK('Форма 1'!AG1031),"",'Форма 1'!AG1031)</f>
        <v/>
      </c>
      <c r="M1031" s="32" t="str">
        <f>IF(ISBLANK('Форма 1'!AH1031),"",'Форма 1'!AH1031)</f>
        <v/>
      </c>
      <c r="N1031" s="30">
        <f>IF(ISNUMBER('Форма 1'!AI1031),ROUND('Форма 1'!$I1031*VLOOKUP('Форма 1'!$G1031,'Предельники 2022'!$B$4:$X$28,'Форма 1'!AI$7),2),"")</f>
        <v>14295523.539999999</v>
      </c>
      <c r="O1031" s="30" t="str">
        <f>IF(ISNUMBER('Форма 1'!AJ1031),ROUND('Форма 1'!$I1031*VLOOKUP('Форма 1'!$G1031,'Предельники 2022'!$B$4:$X$28,'Форма 1'!AJ$7),2),"")</f>
        <v/>
      </c>
      <c r="P1031" s="30" t="str">
        <f>IF(ISNUMBER('Форма 1'!AK1031),ROUND('Форма 1'!$I1031*VLOOKUP('Форма 1'!$G1031,'Предельники 2022'!$B$4:$X$28,'Форма 1'!AK$7),2),"")</f>
        <v/>
      </c>
      <c r="Q1031" s="30" t="str">
        <f>IF(ISNUMBER('Форма 1'!AL1031),ROUND('Форма 1'!$I1031*VLOOKUP('Форма 1'!$G1031,'Предельники 2022'!$B$4:$X$28,'Форма 1'!AL$7),2),"")</f>
        <v/>
      </c>
      <c r="R1031" s="30" t="str">
        <f>IF(ISNUMBER('Форма 1'!AM1031),ROUND('Форма 1'!$I1031*VLOOKUP('Форма 1'!$G1031,'Предельники 2022'!$B$4:$X$28,'Форма 1'!AM$7),2),"")</f>
        <v/>
      </c>
      <c r="S1031" s="93" t="str">
        <f t="shared" si="183"/>
        <v/>
      </c>
      <c r="T1031" s="129" t="str">
        <f>IF(ISNUMBER('Форма 1'!AN1031),INDEX('Предельники 2022'!$C$4:$X$28,MATCH('Форма 1'!$G1031,'Предельники 2022'!$B$4:$B$28,0),MATCH(T$5,'Предельники 2022'!$C$3:$X$3,0)),"")</f>
        <v/>
      </c>
      <c r="U1031" s="129" t="str">
        <f>IF(ISNUMBER('Форма 1'!AO1031),INDEX('Предельники 2022'!$C$4:$X$28,MATCH('Форма 1'!$G1031,'Предельники 2022'!$B$4:$B$28,0),MATCH(U$5,'Предельники 2022'!$C$3:$X$3,0)),"")</f>
        <v/>
      </c>
      <c r="V1031" s="129" t="str">
        <f>IF(ISNUMBER('Форма 1'!AP1031),INDEX('Предельники 2022'!$C$4:$X$28,MATCH('Форма 1'!$G1031,'Предельники 2022'!$B$4:$B$28,0),MATCH(V$5,'Предельники 2022'!$C$3:$X$3,0)),"")</f>
        <v/>
      </c>
      <c r="W1031" s="129" t="str">
        <f>IF(ISNUMBER('Форма 1'!AQ1031),INDEX('Предельники 2022'!$C$4:$X$28,MATCH('Форма 1'!$G1031,'Предельники 2022'!$B$4:$B$28,0),MATCH(W$5,'Предельники 2022'!$C$3:$X$3,0)),"")</f>
        <v/>
      </c>
      <c r="X1031" s="30" t="str">
        <f>IF(ISNUMBER('Форма 1'!AR1031),ROUND('Форма 1'!$I1031*VLOOKUP('Форма 1'!$G1031,'Предельники 2022'!$B$4:$X$28,'Форма 1'!AR$7),2),"")</f>
        <v/>
      </c>
      <c r="Y1031" s="30" t="str">
        <f>IF(ISNUMBER('Форма 1'!AS1031),ROUND('Форма 1'!$I1031*VLOOKUP('Форма 1'!$G1031,'Предельники 2022'!$B$4:$X$28,'Форма 1'!AS$7),2),"")</f>
        <v/>
      </c>
      <c r="Z1031" s="30" t="str">
        <f>IF(ISNUMBER('Форма 1'!AT1031),ROUND('Форма 1'!$I1031*VLOOKUP('Форма 1'!$G1031,'Предельники 2022'!$B$4:$X$28,'Форма 1'!AT$7),2),"")</f>
        <v/>
      </c>
      <c r="AA1031" s="32"/>
      <c r="AB1031" s="128">
        <f>'Форма 1'!T1031</f>
        <v>46387</v>
      </c>
      <c r="AC1031" s="130" t="str">
        <f>'Форма 1'!U1031</f>
        <v>РО</v>
      </c>
    </row>
    <row r="1032" spans="1:29" x14ac:dyDescent="0.25">
      <c r="A1032" s="28">
        <f t="shared" si="177"/>
        <v>10</v>
      </c>
      <c r="B1032" s="74" t="str">
        <f>IF(ISBLANK('Форма 1'!B1032),"",'Форма 1'!B1032)</f>
        <v>Пермский городской округ, город Пермь</v>
      </c>
      <c r="C1032" s="87" t="s">
        <v>701</v>
      </c>
      <c r="D1032" s="29">
        <f>IF(ISBLANK(C1032),"Введите адрес",IF(C1032='Форма 1'!C1032,SUM(E1032:K1032,M1032:S1032,Форма2[[#This Row],[19]:[22]]),"Ошибка в адресе!"))</f>
        <v>805534.45</v>
      </c>
      <c r="E1032" s="30" t="str">
        <f>IF(ISNUMBER('Форма 1'!Z1032),ROUND('Форма 1'!$I1032*VLOOKUP('Форма 1'!$G1032,'Предельники 2022'!$B$4:$X$28,'Форма 1'!Z$7),2),"")</f>
        <v/>
      </c>
      <c r="F1032" s="30" t="str">
        <f>IF(ISNUMBER('Форма 1'!AA1032),ROUND('Форма 1'!$I1032*VLOOKUP('Форма 1'!$G1032,'Предельники 2022'!$B$4:$X$28,'Форма 1'!AA$7),2),"")</f>
        <v/>
      </c>
      <c r="G1032" s="30" t="str">
        <f>IF(ISNUMBER('Форма 1'!AB1032),ROUND('Форма 1'!$I1032*VLOOKUP('Форма 1'!$G1032,'Предельники 2022'!$B$4:$X$28,'Форма 1'!AB$7),2),"")</f>
        <v/>
      </c>
      <c r="H1032" s="30" t="str">
        <f>IF(ISNUMBER('Форма 1'!AC1032),ROUND('Форма 1'!$I1032*VLOOKUP('Форма 1'!$G1032,'Предельники 2022'!$B$4:$X$28,'Форма 1'!AC$7),2),"")</f>
        <v/>
      </c>
      <c r="I1032" s="30" t="str">
        <f>IF(ISNUMBER('Форма 1'!AD1032),ROUND('Форма 1'!$I1032*VLOOKUP('Форма 1'!$G1032,'Предельники 2022'!$B$4:$X$28,'Форма 1'!AD$7),2),"")</f>
        <v/>
      </c>
      <c r="J1032" s="30">
        <f>IF(ISNUMBER('Форма 1'!AE1032),ROUND('Форма 1'!$I1032*VLOOKUP('Форма 1'!$G1032,'Предельники 2022'!$B$4:$X$28,'Форма 1'!AE$7),2),"")</f>
        <v>805534.45</v>
      </c>
      <c r="K1032" s="30" t="str">
        <f>IF(ISNUMBER('Форма 1'!AF1032),ROUND('Форма 1'!$I1032*VLOOKUP('Форма 1'!$G1032,'Предельники 2022'!$B$4:$X$28,'Форма 1'!AF$7),2),"")</f>
        <v/>
      </c>
      <c r="L1032" s="31" t="str">
        <f>IF(ISBLANK('Форма 1'!AG1032),"",'Форма 1'!AG1032)</f>
        <v/>
      </c>
      <c r="M1032" s="32" t="str">
        <f>IF(ISBLANK('Форма 1'!AH1032),"",'Форма 1'!AH1032)</f>
        <v/>
      </c>
      <c r="N1032" s="30" t="str">
        <f>IF(ISNUMBER('Форма 1'!AI1032),ROUND('Форма 1'!$I1032*VLOOKUP('Форма 1'!$G1032,'Предельники 2022'!$B$4:$X$28,'Форма 1'!AI$7),2),"")</f>
        <v/>
      </c>
      <c r="O1032" s="30" t="str">
        <f>IF(ISNUMBER('Форма 1'!AJ1032),ROUND('Форма 1'!$I1032*VLOOKUP('Форма 1'!$G1032,'Предельники 2022'!$B$4:$X$28,'Форма 1'!AJ$7),2),"")</f>
        <v/>
      </c>
      <c r="P1032" s="30" t="str">
        <f>IF(ISNUMBER('Форма 1'!AK1032),ROUND('Форма 1'!$I1032*VLOOKUP('Форма 1'!$G1032,'Предельники 2022'!$B$4:$X$28,'Форма 1'!AK$7),2),"")</f>
        <v/>
      </c>
      <c r="Q1032" s="30" t="str">
        <f>IF(ISNUMBER('Форма 1'!AL1032),ROUND('Форма 1'!$I1032*VLOOKUP('Форма 1'!$G1032,'Предельники 2022'!$B$4:$X$28,'Форма 1'!AL$7),2),"")</f>
        <v/>
      </c>
      <c r="R1032" s="30" t="str">
        <f>IF(ISNUMBER('Форма 1'!AM1032),ROUND('Форма 1'!$I1032*VLOOKUP('Форма 1'!$G1032,'Предельники 2022'!$B$4:$X$28,'Форма 1'!AM$7),2),"")</f>
        <v/>
      </c>
      <c r="S1032" s="93" t="str">
        <f t="shared" si="183"/>
        <v/>
      </c>
      <c r="T1032" s="129" t="str">
        <f>IF(ISNUMBER('Форма 1'!AN1032),INDEX('Предельники 2022'!$C$4:$X$28,MATCH('Форма 1'!$G1032,'Предельники 2022'!$B$4:$B$28,0),MATCH(T$5,'Предельники 2022'!$C$3:$X$3,0)),"")</f>
        <v/>
      </c>
      <c r="U1032" s="129" t="str">
        <f>IF(ISNUMBER('Форма 1'!AO1032),INDEX('Предельники 2022'!$C$4:$X$28,MATCH('Форма 1'!$G1032,'Предельники 2022'!$B$4:$B$28,0),MATCH(U$5,'Предельники 2022'!$C$3:$X$3,0)),"")</f>
        <v/>
      </c>
      <c r="V1032" s="129" t="str">
        <f>IF(ISNUMBER('Форма 1'!AP1032),INDEX('Предельники 2022'!$C$4:$X$28,MATCH('Форма 1'!$G1032,'Предельники 2022'!$B$4:$B$28,0),MATCH(V$5,'Предельники 2022'!$C$3:$X$3,0)),"")</f>
        <v/>
      </c>
      <c r="W1032" s="129" t="str">
        <f>IF(ISNUMBER('Форма 1'!AQ1032),INDEX('Предельники 2022'!$C$4:$X$28,MATCH('Форма 1'!$G1032,'Предельники 2022'!$B$4:$B$28,0),MATCH(W$5,'Предельники 2022'!$C$3:$X$3,0)),"")</f>
        <v/>
      </c>
      <c r="X1032" s="30" t="str">
        <f>IF(ISNUMBER('Форма 1'!AR1032),ROUND('Форма 1'!$I1032*VLOOKUP('Форма 1'!$G1032,'Предельники 2022'!$B$4:$X$28,'Форма 1'!AR$7),2),"")</f>
        <v/>
      </c>
      <c r="Y1032" s="30" t="str">
        <f>IF(ISNUMBER('Форма 1'!AS1032),ROUND('Форма 1'!$I1032*VLOOKUP('Форма 1'!$G1032,'Предельники 2022'!$B$4:$X$28,'Форма 1'!AS$7),2),"")</f>
        <v/>
      </c>
      <c r="Z1032" s="30" t="str">
        <f>IF(ISNUMBER('Форма 1'!AT1032),ROUND('Форма 1'!$I1032*VLOOKUP('Форма 1'!$G1032,'Предельники 2022'!$B$4:$X$28,'Форма 1'!AT$7),2),"")</f>
        <v/>
      </c>
      <c r="AA1032" s="32"/>
      <c r="AB1032" s="128">
        <f>'Форма 1'!T1032</f>
        <v>46387</v>
      </c>
      <c r="AC1032" s="130" t="str">
        <f>'Форма 1'!U1032</f>
        <v>РО</v>
      </c>
    </row>
    <row r="1033" spans="1:29" x14ac:dyDescent="0.25">
      <c r="A1033" s="28">
        <f t="shared" si="177"/>
        <v>11</v>
      </c>
      <c r="B1033" s="74" t="str">
        <f>IF(ISBLANK('Форма 1'!B1033),"",'Форма 1'!B1033)</f>
        <v>Пермский городской округ, город Пермь</v>
      </c>
      <c r="C1033" s="87" t="s">
        <v>602</v>
      </c>
      <c r="D1033" s="29">
        <f>IF(ISBLANK(C1033),"Введите адрес",IF(C1033='Форма 1'!C1033,SUM(E1033:K1033,M1033:S1033,Форма2[[#This Row],[19]:[22]]),"Ошибка в адресе!"))</f>
        <v>1662014.56</v>
      </c>
      <c r="E1033" s="30">
        <f>IF(ISNUMBER('Форма 1'!Z1033),ROUND('Форма 1'!$I1033*VLOOKUP('Форма 1'!$G1033,'Предельники 2022'!$B$4:$X$28,'Форма 1'!Z$7),2),"")</f>
        <v>509197.34</v>
      </c>
      <c r="F1033" s="30" t="str">
        <f>IF(ISNUMBER('Форма 1'!AA1033),ROUND('Форма 1'!$I1033*VLOOKUP('Форма 1'!$G1033,'Предельники 2022'!$B$4:$X$28,'Форма 1'!AA$7),2),"")</f>
        <v/>
      </c>
      <c r="G1033" s="30" t="str">
        <f>IF(ISNUMBER('Форма 1'!AB1033),ROUND('Форма 1'!$I1033*VLOOKUP('Форма 1'!$G1033,'Предельники 2022'!$B$4:$X$28,'Форма 1'!AB$7),2),"")</f>
        <v/>
      </c>
      <c r="H1033" s="30">
        <f>IF(ISNUMBER('Форма 1'!AC1033),ROUND('Форма 1'!$I1033*VLOOKUP('Форма 1'!$G1033,'Предельники 2022'!$B$4:$X$28,'Форма 1'!AC$7),2),"")</f>
        <v>259895.5</v>
      </c>
      <c r="I1033" s="30" t="str">
        <f>IF(ISNUMBER('Форма 1'!AD1033),ROUND('Форма 1'!$I1033*VLOOKUP('Форма 1'!$G1033,'Предельники 2022'!$B$4:$X$28,'Форма 1'!AD$7),2),"")</f>
        <v/>
      </c>
      <c r="J1033" s="30" t="str">
        <f>IF(ISNUMBER('Форма 1'!AE1033),ROUND('Форма 1'!$I1033*VLOOKUP('Форма 1'!$G1033,'Предельники 2022'!$B$4:$X$28,'Форма 1'!AE$7),2),"")</f>
        <v/>
      </c>
      <c r="K1033" s="30" t="str">
        <f>IF(ISNUMBER('Форма 1'!AF1033),ROUND('Форма 1'!$I1033*VLOOKUP('Форма 1'!$G1033,'Предельники 2022'!$B$4:$X$28,'Форма 1'!AF$7),2),"")</f>
        <v/>
      </c>
      <c r="L1033" s="31" t="str">
        <f>IF(ISBLANK('Форма 1'!AG1033),"",'Форма 1'!AG1033)</f>
        <v/>
      </c>
      <c r="M1033" s="32" t="str">
        <f>IF(ISBLANK('Форма 1'!AH1033),"",'Форма 1'!AH1033)</f>
        <v/>
      </c>
      <c r="N1033" s="30" t="str">
        <f>IF(ISNUMBER('Форма 1'!AI1033),ROUND('Форма 1'!$I1033*VLOOKUP('Форма 1'!$G1033,'Предельники 2022'!$B$4:$X$28,'Форма 1'!AI$7),2),"")</f>
        <v/>
      </c>
      <c r="O1033" s="30" t="str">
        <f>IF(ISNUMBER('Форма 1'!AJ1033),ROUND('Форма 1'!$I1033*VLOOKUP('Форма 1'!$G1033,'Предельники 2022'!$B$4:$X$28,'Форма 1'!AJ$7),2),"")</f>
        <v/>
      </c>
      <c r="P1033" s="30" t="str">
        <f>IF(ISNUMBER('Форма 1'!AK1033),ROUND('Форма 1'!$I1033*VLOOKUP('Форма 1'!$G1033,'Предельники 2022'!$B$4:$X$28,'Форма 1'!AK$7),2),"")</f>
        <v/>
      </c>
      <c r="Q1033" s="30" t="str">
        <f>IF(ISNUMBER('Форма 1'!AL1033),ROUND('Форма 1'!$I1033*VLOOKUP('Форма 1'!$G1033,'Предельники 2022'!$B$4:$X$28,'Форма 1'!AL$7),2),"")</f>
        <v/>
      </c>
      <c r="R1033" s="30">
        <f>IF(ISNUMBER('Форма 1'!AM1033),ROUND('Форма 1'!$I1033*VLOOKUP('Форма 1'!$G1033,'Предельники 2022'!$B$4:$X$28,'Форма 1'!AM$7),2),"")</f>
        <v>892921.72</v>
      </c>
      <c r="S1033" s="93" t="str">
        <f t="shared" si="183"/>
        <v/>
      </c>
      <c r="T1033" s="129" t="str">
        <f>IF(ISNUMBER('Форма 1'!AN1033),INDEX('Предельники 2022'!$C$4:$X$28,MATCH('Форма 1'!$G1033,'Предельники 2022'!$B$4:$B$28,0),MATCH(T$5,'Предельники 2022'!$C$3:$X$3,0)),"")</f>
        <v/>
      </c>
      <c r="U1033" s="129" t="str">
        <f>IF(ISNUMBER('Форма 1'!AO1033),INDEX('Предельники 2022'!$C$4:$X$28,MATCH('Форма 1'!$G1033,'Предельники 2022'!$B$4:$B$28,0),MATCH(U$5,'Предельники 2022'!$C$3:$X$3,0)),"")</f>
        <v/>
      </c>
      <c r="V1033" s="129" t="str">
        <f>IF(ISNUMBER('Форма 1'!AP1033),INDEX('Предельники 2022'!$C$4:$X$28,MATCH('Форма 1'!$G1033,'Предельники 2022'!$B$4:$B$28,0),MATCH(V$5,'Предельники 2022'!$C$3:$X$3,0)),"")</f>
        <v/>
      </c>
      <c r="W1033" s="129" t="str">
        <f>IF(ISNUMBER('Форма 1'!AQ1033),INDEX('Предельники 2022'!$C$4:$X$28,MATCH('Форма 1'!$G1033,'Предельники 2022'!$B$4:$B$28,0),MATCH(W$5,'Предельники 2022'!$C$3:$X$3,0)),"")</f>
        <v/>
      </c>
      <c r="X1033" s="30" t="str">
        <f>IF(ISNUMBER('Форма 1'!AR1033),ROUND('Форма 1'!$I1033*VLOOKUP('Форма 1'!$G1033,'Предельники 2022'!$B$4:$X$28,'Форма 1'!AR$7),2),"")</f>
        <v/>
      </c>
      <c r="Y1033" s="30" t="str">
        <f>IF(ISNUMBER('Форма 1'!AS1033),ROUND('Форма 1'!$I1033*VLOOKUP('Форма 1'!$G1033,'Предельники 2022'!$B$4:$X$28,'Форма 1'!AS$7),2),"")</f>
        <v/>
      </c>
      <c r="Z1033" s="30" t="str">
        <f>IF(ISNUMBER('Форма 1'!AT1033),ROUND('Форма 1'!$I1033*VLOOKUP('Форма 1'!$G1033,'Предельники 2022'!$B$4:$X$28,'Форма 1'!AT$7),2),"")</f>
        <v/>
      </c>
      <c r="AA1033" s="32"/>
      <c r="AB1033" s="128">
        <f>'Форма 1'!T1033</f>
        <v>46387</v>
      </c>
      <c r="AC1033" s="130" t="str">
        <f>'Форма 1'!U1033</f>
        <v>РО</v>
      </c>
    </row>
    <row r="1034" spans="1:29" x14ac:dyDescent="0.25">
      <c r="A1034" s="28">
        <f t="shared" si="177"/>
        <v>12</v>
      </c>
      <c r="B1034" s="74" t="str">
        <f>IF(ISBLANK('Форма 1'!B1034),"",'Форма 1'!B1034)</f>
        <v>Пермский городской округ, город Пермь</v>
      </c>
      <c r="C1034" s="87" t="s">
        <v>88</v>
      </c>
      <c r="D1034" s="29">
        <f>IF(ISBLANK(C1034),"Введите адрес",IF(C1034='Форма 1'!C1034,SUM(E1034:K1034,M1034:S1034,Форма2[[#This Row],[19]:[22]]),"Ошибка в адресе!"))</f>
        <v>17428856.399999999</v>
      </c>
      <c r="E1034" s="30" t="str">
        <f>IF(ISNUMBER('Форма 1'!Z1034),ROUND('Форма 1'!$I1034*VLOOKUP('Форма 1'!$G1034,'Предельники 2022'!$B$4:$X$28,'Форма 1'!Z$7),2),"")</f>
        <v/>
      </c>
      <c r="F1034" s="30" t="str">
        <f>IF(ISNUMBER('Форма 1'!AA1034),ROUND('Форма 1'!$I1034*VLOOKUP('Форма 1'!$G1034,'Предельники 2022'!$B$4:$X$28,'Форма 1'!AA$7),2),"")</f>
        <v/>
      </c>
      <c r="G1034" s="30" t="str">
        <f>IF(ISNUMBER('Форма 1'!AB1034),ROUND('Форма 1'!$I1034*VLOOKUP('Форма 1'!$G1034,'Предельники 2022'!$B$4:$X$28,'Форма 1'!AB$7),2),"")</f>
        <v/>
      </c>
      <c r="H1034" s="30" t="str">
        <f>IF(ISNUMBER('Форма 1'!AC1034),ROUND('Форма 1'!$I1034*VLOOKUP('Форма 1'!$G1034,'Предельники 2022'!$B$4:$X$28,'Форма 1'!AC$7),2),"")</f>
        <v/>
      </c>
      <c r="I1034" s="30" t="str">
        <f>IF(ISNUMBER('Форма 1'!AD1034),ROUND('Форма 1'!$I1034*VLOOKUP('Форма 1'!$G1034,'Предельники 2022'!$B$4:$X$28,'Форма 1'!AD$7),2),"")</f>
        <v/>
      </c>
      <c r="J1034" s="30" t="str">
        <f>IF(ISNUMBER('Форма 1'!AE1034),ROUND('Форма 1'!$I1034*VLOOKUP('Форма 1'!$G1034,'Предельники 2022'!$B$4:$X$28,'Форма 1'!AE$7),2),"")</f>
        <v/>
      </c>
      <c r="K1034" s="30" t="str">
        <f>IF(ISNUMBER('Форма 1'!AF1034),ROUND('Форма 1'!$I1034*VLOOKUP('Форма 1'!$G1034,'Предельники 2022'!$B$4:$X$28,'Форма 1'!AF$7),2),"")</f>
        <v/>
      </c>
      <c r="L1034" s="31" t="str">
        <f>IF(ISBLANK('Форма 1'!AG1034),"",'Форма 1'!AG1034)</f>
        <v/>
      </c>
      <c r="M1034" s="32" t="str">
        <f>IF(ISBLANK('Форма 1'!AH1034),"",'Форма 1'!AH1034)</f>
        <v/>
      </c>
      <c r="N1034" s="30">
        <f>IF(ISNUMBER('Форма 1'!AI1034),ROUND('Форма 1'!$I1034*VLOOKUP('Форма 1'!$G1034,'Предельники 2022'!$B$4:$X$28,'Форма 1'!AI$7),2),"")</f>
        <v>17428856.399999999</v>
      </c>
      <c r="O1034" s="30" t="str">
        <f>IF(ISNUMBER('Форма 1'!AJ1034),ROUND('Форма 1'!$I1034*VLOOKUP('Форма 1'!$G1034,'Предельники 2022'!$B$4:$X$28,'Форма 1'!AJ$7),2),"")</f>
        <v/>
      </c>
      <c r="P1034" s="30" t="str">
        <f>IF(ISNUMBER('Форма 1'!AK1034),ROUND('Форма 1'!$I1034*VLOOKUP('Форма 1'!$G1034,'Предельники 2022'!$B$4:$X$28,'Форма 1'!AK$7),2),"")</f>
        <v/>
      </c>
      <c r="Q1034" s="30" t="str">
        <f>IF(ISNUMBER('Форма 1'!AL1034),ROUND('Форма 1'!$I1034*VLOOKUP('Форма 1'!$G1034,'Предельники 2022'!$B$4:$X$28,'Форма 1'!AL$7),2),"")</f>
        <v/>
      </c>
      <c r="R1034" s="30" t="str">
        <f>IF(ISNUMBER('Форма 1'!AM1034),ROUND('Форма 1'!$I1034*VLOOKUP('Форма 1'!$G1034,'Предельники 2022'!$B$4:$X$28,'Форма 1'!AM$7),2),"")</f>
        <v/>
      </c>
      <c r="S1034" s="93" t="str">
        <f t="shared" si="183"/>
        <v/>
      </c>
      <c r="T1034" s="129" t="str">
        <f>IF(ISNUMBER('Форма 1'!AN1034),INDEX('Предельники 2022'!$C$4:$X$28,MATCH('Форма 1'!$G1034,'Предельники 2022'!$B$4:$B$28,0),MATCH(T$5,'Предельники 2022'!$C$3:$X$3,0)),"")</f>
        <v/>
      </c>
      <c r="U1034" s="129" t="str">
        <f>IF(ISNUMBER('Форма 1'!AO1034),INDEX('Предельники 2022'!$C$4:$X$28,MATCH('Форма 1'!$G1034,'Предельники 2022'!$B$4:$B$28,0),MATCH(U$5,'Предельники 2022'!$C$3:$X$3,0)),"")</f>
        <v/>
      </c>
      <c r="V1034" s="129" t="str">
        <f>IF(ISNUMBER('Форма 1'!AP1034),INDEX('Предельники 2022'!$C$4:$X$28,MATCH('Форма 1'!$G1034,'Предельники 2022'!$B$4:$B$28,0),MATCH(V$5,'Предельники 2022'!$C$3:$X$3,0)),"")</f>
        <v/>
      </c>
      <c r="W1034" s="129" t="str">
        <f>IF(ISNUMBER('Форма 1'!AQ1034),INDEX('Предельники 2022'!$C$4:$X$28,MATCH('Форма 1'!$G1034,'Предельники 2022'!$B$4:$B$28,0),MATCH(W$5,'Предельники 2022'!$C$3:$X$3,0)),"")</f>
        <v/>
      </c>
      <c r="X1034" s="30" t="str">
        <f>IF(ISNUMBER('Форма 1'!AR1034),ROUND('Форма 1'!$I1034*VLOOKUP('Форма 1'!$G1034,'Предельники 2022'!$B$4:$X$28,'Форма 1'!AR$7),2),"")</f>
        <v/>
      </c>
      <c r="Y1034" s="30" t="str">
        <f>IF(ISNUMBER('Форма 1'!AS1034),ROUND('Форма 1'!$I1034*VLOOKUP('Форма 1'!$G1034,'Предельники 2022'!$B$4:$X$28,'Форма 1'!AS$7),2),"")</f>
        <v/>
      </c>
      <c r="Z1034" s="30" t="str">
        <f>IF(ISNUMBER('Форма 1'!AT1034),ROUND('Форма 1'!$I1034*VLOOKUP('Форма 1'!$G1034,'Предельники 2022'!$B$4:$X$28,'Форма 1'!AT$7),2),"")</f>
        <v/>
      </c>
      <c r="AA1034" s="32"/>
      <c r="AB1034" s="128">
        <f>'Форма 1'!T1034</f>
        <v>46387</v>
      </c>
      <c r="AC1034" s="130" t="str">
        <f>'Форма 1'!U1034</f>
        <v>РО</v>
      </c>
    </row>
    <row r="1035" spans="1:29" x14ac:dyDescent="0.25">
      <c r="A1035" s="28">
        <f t="shared" si="177"/>
        <v>13</v>
      </c>
      <c r="B1035" s="74" t="str">
        <f>IF(ISBLANK('Форма 1'!B1035),"",'Форма 1'!B1035)</f>
        <v>Пермский городской округ, город Пермь</v>
      </c>
      <c r="C1035" s="87" t="s">
        <v>738</v>
      </c>
      <c r="D1035" s="29">
        <f>IF(ISBLANK(C1035),"Введите адрес",IF(C1035='Форма 1'!C1035,SUM(E1035:K1035,M1035:S1035,Форма2[[#This Row],[19]:[22]]),"Ошибка в адресе!"))</f>
        <v>14841350.16</v>
      </c>
      <c r="E1035" s="30" t="str">
        <f>IF(ISNUMBER('Форма 1'!Z1035),ROUND('Форма 1'!$I1035*VLOOKUP('Форма 1'!$G1035,'Предельники 2022'!$B$4:$X$28,'Форма 1'!Z$7),2),"")</f>
        <v/>
      </c>
      <c r="F1035" s="30" t="str">
        <f>IF(ISNUMBER('Форма 1'!AA1035),ROUND('Форма 1'!$I1035*VLOOKUP('Форма 1'!$G1035,'Предельники 2022'!$B$4:$X$28,'Форма 1'!AA$7),2),"")</f>
        <v/>
      </c>
      <c r="G1035" s="30" t="str">
        <f>IF(ISNUMBER('Форма 1'!AB1035),ROUND('Форма 1'!$I1035*VLOOKUP('Форма 1'!$G1035,'Предельники 2022'!$B$4:$X$28,'Форма 1'!AB$7),2),"")</f>
        <v/>
      </c>
      <c r="H1035" s="30" t="str">
        <f>IF(ISNUMBER('Форма 1'!AC1035),ROUND('Форма 1'!$I1035*VLOOKUP('Форма 1'!$G1035,'Предельники 2022'!$B$4:$X$28,'Форма 1'!AC$7),2),"")</f>
        <v/>
      </c>
      <c r="I1035" s="30" t="str">
        <f>IF(ISNUMBER('Форма 1'!AD1035),ROUND('Форма 1'!$I1035*VLOOKUP('Форма 1'!$G1035,'Предельники 2022'!$B$4:$X$28,'Форма 1'!AD$7),2),"")</f>
        <v/>
      </c>
      <c r="J1035" s="30" t="str">
        <f>IF(ISNUMBER('Форма 1'!AE1035),ROUND('Форма 1'!$I1035*VLOOKUP('Форма 1'!$G1035,'Предельники 2022'!$B$4:$X$28,'Форма 1'!AE$7),2),"")</f>
        <v/>
      </c>
      <c r="K1035" s="30" t="str">
        <f>IF(ISNUMBER('Форма 1'!AF1035),ROUND('Форма 1'!$I1035*VLOOKUP('Форма 1'!$G1035,'Предельники 2022'!$B$4:$X$28,'Форма 1'!AF$7),2),"")</f>
        <v/>
      </c>
      <c r="L1035" s="31" t="str">
        <f>IF(ISBLANK('Форма 1'!AG1035),"",'Форма 1'!AG1035)</f>
        <v/>
      </c>
      <c r="M1035" s="32" t="str">
        <f>IF(ISBLANK('Форма 1'!AH1035),"",'Форма 1'!AH1035)</f>
        <v/>
      </c>
      <c r="N1035" s="30">
        <f>IF(ISNUMBER('Форма 1'!AI1035),ROUND('Форма 1'!$I1035*VLOOKUP('Форма 1'!$G1035,'Предельники 2022'!$B$4:$X$28,'Форма 1'!AI$7),2),"")</f>
        <v>14841350.16</v>
      </c>
      <c r="O1035" s="30" t="str">
        <f>IF(ISNUMBER('Форма 1'!AJ1035),ROUND('Форма 1'!$I1035*VLOOKUP('Форма 1'!$G1035,'Предельники 2022'!$B$4:$X$28,'Форма 1'!AJ$7),2),"")</f>
        <v/>
      </c>
      <c r="P1035" s="30" t="str">
        <f>IF(ISNUMBER('Форма 1'!AK1035),ROUND('Форма 1'!$I1035*VLOOKUP('Форма 1'!$G1035,'Предельники 2022'!$B$4:$X$28,'Форма 1'!AK$7),2),"")</f>
        <v/>
      </c>
      <c r="Q1035" s="30" t="str">
        <f>IF(ISNUMBER('Форма 1'!AL1035),ROUND('Форма 1'!$I1035*VLOOKUP('Форма 1'!$G1035,'Предельники 2022'!$B$4:$X$28,'Форма 1'!AL$7),2),"")</f>
        <v/>
      </c>
      <c r="R1035" s="30" t="str">
        <f>IF(ISNUMBER('Форма 1'!AM1035),ROUND('Форма 1'!$I1035*VLOOKUP('Форма 1'!$G1035,'Предельники 2022'!$B$4:$X$28,'Форма 1'!AM$7),2),"")</f>
        <v/>
      </c>
      <c r="S1035" s="93" t="str">
        <f t="shared" si="183"/>
        <v/>
      </c>
      <c r="T1035" s="129" t="str">
        <f>IF(ISNUMBER('Форма 1'!AN1035),INDEX('Предельники 2022'!$C$4:$X$28,MATCH('Форма 1'!$G1035,'Предельники 2022'!$B$4:$B$28,0),MATCH(T$5,'Предельники 2022'!$C$3:$X$3,0)),"")</f>
        <v/>
      </c>
      <c r="U1035" s="129" t="str">
        <f>IF(ISNUMBER('Форма 1'!AO1035),INDEX('Предельники 2022'!$C$4:$X$28,MATCH('Форма 1'!$G1035,'Предельники 2022'!$B$4:$B$28,0),MATCH(U$5,'Предельники 2022'!$C$3:$X$3,0)),"")</f>
        <v/>
      </c>
      <c r="V1035" s="129" t="str">
        <f>IF(ISNUMBER('Форма 1'!AP1035),INDEX('Предельники 2022'!$C$4:$X$28,MATCH('Форма 1'!$G1035,'Предельники 2022'!$B$4:$B$28,0),MATCH(V$5,'Предельники 2022'!$C$3:$X$3,0)),"")</f>
        <v/>
      </c>
      <c r="W1035" s="129" t="str">
        <f>IF(ISNUMBER('Форма 1'!AQ1035),INDEX('Предельники 2022'!$C$4:$X$28,MATCH('Форма 1'!$G1035,'Предельники 2022'!$B$4:$B$28,0),MATCH(W$5,'Предельники 2022'!$C$3:$X$3,0)),"")</f>
        <v/>
      </c>
      <c r="X1035" s="30" t="str">
        <f>IF(ISNUMBER('Форма 1'!AR1035),ROUND('Форма 1'!$I1035*VLOOKUP('Форма 1'!$G1035,'Предельники 2022'!$B$4:$X$28,'Форма 1'!AR$7),2),"")</f>
        <v/>
      </c>
      <c r="Y1035" s="30" t="str">
        <f>IF(ISNUMBER('Форма 1'!AS1035),ROUND('Форма 1'!$I1035*VLOOKUP('Форма 1'!$G1035,'Предельники 2022'!$B$4:$X$28,'Форма 1'!AS$7),2),"")</f>
        <v/>
      </c>
      <c r="Z1035" s="30" t="str">
        <f>IF(ISNUMBER('Форма 1'!AT1035),ROUND('Форма 1'!$I1035*VLOOKUP('Форма 1'!$G1035,'Предельники 2022'!$B$4:$X$28,'Форма 1'!AT$7),2),"")</f>
        <v/>
      </c>
      <c r="AA1035" s="32"/>
      <c r="AB1035" s="128">
        <f>'Форма 1'!T1035</f>
        <v>46387</v>
      </c>
      <c r="AC1035" s="130" t="str">
        <f>'Форма 1'!U1035</f>
        <v>РО</v>
      </c>
    </row>
    <row r="1036" spans="1:29" x14ac:dyDescent="0.25">
      <c r="A1036" s="28">
        <f t="shared" si="177"/>
        <v>14</v>
      </c>
      <c r="B1036" s="74" t="str">
        <f>IF(ISBLANK('Форма 1'!B1036),"",'Форма 1'!B1036)</f>
        <v>Пермский городской округ, город Пермь</v>
      </c>
      <c r="C1036" s="87" t="s">
        <v>1534</v>
      </c>
      <c r="D1036" s="29">
        <f>IF(ISBLANK(C1036),"Введите адрес",IF(C1036='Форма 1'!C1036,SUM(E1036:K1036,M1036:S1036,Форма2[[#This Row],[19]:[22]]),"Ошибка в адресе!"))</f>
        <v>2504320.35</v>
      </c>
      <c r="E1036" s="30" t="str">
        <f>IF(ISNUMBER('Форма 1'!Z1036),ROUND('Форма 1'!$I1036*VLOOKUP('Форма 1'!$G1036,'Предельники 2022'!$B$4:$X$28,'Форма 1'!Z$7),2),"")</f>
        <v/>
      </c>
      <c r="F1036" s="30" t="str">
        <f>IF(ISNUMBER('Форма 1'!AA1036),ROUND('Форма 1'!$I1036*VLOOKUP('Форма 1'!$G1036,'Предельники 2022'!$B$4:$X$28,'Форма 1'!AA$7),2),"")</f>
        <v/>
      </c>
      <c r="G1036" s="30" t="str">
        <f>IF(ISNUMBER('Форма 1'!AB1036),ROUND('Форма 1'!$I1036*VLOOKUP('Форма 1'!$G1036,'Предельники 2022'!$B$4:$X$28,'Форма 1'!AB$7),2),"")</f>
        <v/>
      </c>
      <c r="H1036" s="30" t="str">
        <f>IF(ISNUMBER('Форма 1'!AC1036),ROUND('Форма 1'!$I1036*VLOOKUP('Форма 1'!$G1036,'Предельники 2022'!$B$4:$X$28,'Форма 1'!AC$7),2),"")</f>
        <v/>
      </c>
      <c r="I1036" s="30">
        <f>IF(ISNUMBER('Форма 1'!AD1036),ROUND('Форма 1'!$I1036*VLOOKUP('Форма 1'!$G1036,'Предельники 2022'!$B$4:$X$28,'Форма 1'!AD$7),2),"")</f>
        <v>2504320.35</v>
      </c>
      <c r="J1036" s="30" t="str">
        <f>IF(ISNUMBER('Форма 1'!AE1036),ROUND('Форма 1'!$I1036*VLOOKUP('Форма 1'!$G1036,'Предельники 2022'!$B$4:$X$28,'Форма 1'!AE$7),2),"")</f>
        <v/>
      </c>
      <c r="K1036" s="30" t="str">
        <f>IF(ISNUMBER('Форма 1'!AF1036),ROUND('Форма 1'!$I1036*VLOOKUP('Форма 1'!$G1036,'Предельники 2022'!$B$4:$X$28,'Форма 1'!AF$7),2),"")</f>
        <v/>
      </c>
      <c r="L1036" s="31" t="str">
        <f>IF(ISBLANK('Форма 1'!AG1036),"",'Форма 1'!AG1036)</f>
        <v/>
      </c>
      <c r="M1036" s="32" t="str">
        <f>IF(ISBLANK('Форма 1'!AH1036),"",'Форма 1'!AH1036)</f>
        <v/>
      </c>
      <c r="N1036" s="30" t="str">
        <f>IF(ISNUMBER('Форма 1'!AI1036),ROUND('Форма 1'!$I1036*VLOOKUP('Форма 1'!$G1036,'Предельники 2022'!$B$4:$X$28,'Форма 1'!AI$7),2),"")</f>
        <v/>
      </c>
      <c r="O1036" s="30" t="str">
        <f>IF(ISNUMBER('Форма 1'!AJ1036),ROUND('Форма 1'!$I1036*VLOOKUP('Форма 1'!$G1036,'Предельники 2022'!$B$4:$X$28,'Форма 1'!AJ$7),2),"")</f>
        <v/>
      </c>
      <c r="P1036" s="30" t="str">
        <f>IF(ISNUMBER('Форма 1'!AK1036),ROUND('Форма 1'!$I1036*VLOOKUP('Форма 1'!$G1036,'Предельники 2022'!$B$4:$X$28,'Форма 1'!AK$7),2),"")</f>
        <v/>
      </c>
      <c r="Q1036" s="30" t="str">
        <f>IF(ISNUMBER('Форма 1'!AL1036),ROUND('Форма 1'!$I1036*VLOOKUP('Форма 1'!$G1036,'Предельники 2022'!$B$4:$X$28,'Форма 1'!AL$7),2),"")</f>
        <v/>
      </c>
      <c r="R1036" s="30" t="str">
        <f>IF(ISNUMBER('Форма 1'!AM1036),ROUND('Форма 1'!$I1036*VLOOKUP('Форма 1'!$G1036,'Предельники 2022'!$B$4:$X$28,'Форма 1'!AM$7),2),"")</f>
        <v/>
      </c>
      <c r="S1036" s="93" t="str">
        <f t="shared" si="183"/>
        <v/>
      </c>
      <c r="T1036" s="129" t="str">
        <f>IF(ISNUMBER('Форма 1'!AN1036),INDEX('Предельники 2022'!$C$4:$X$28,MATCH('Форма 1'!$G1036,'Предельники 2022'!$B$4:$B$28,0),MATCH(T$5,'Предельники 2022'!$C$3:$X$3,0)),"")</f>
        <v/>
      </c>
      <c r="U1036" s="129" t="str">
        <f>IF(ISNUMBER('Форма 1'!AO1036),INDEX('Предельники 2022'!$C$4:$X$28,MATCH('Форма 1'!$G1036,'Предельники 2022'!$B$4:$B$28,0),MATCH(U$5,'Предельники 2022'!$C$3:$X$3,0)),"")</f>
        <v/>
      </c>
      <c r="V1036" s="129" t="str">
        <f>IF(ISNUMBER('Форма 1'!AP1036),INDEX('Предельники 2022'!$C$4:$X$28,MATCH('Форма 1'!$G1036,'Предельники 2022'!$B$4:$B$28,0),MATCH(V$5,'Предельники 2022'!$C$3:$X$3,0)),"")</f>
        <v/>
      </c>
      <c r="W1036" s="129" t="str">
        <f>IF(ISNUMBER('Форма 1'!AQ1036),INDEX('Предельники 2022'!$C$4:$X$28,MATCH('Форма 1'!$G1036,'Предельники 2022'!$B$4:$B$28,0),MATCH(W$5,'Предельники 2022'!$C$3:$X$3,0)),"")</f>
        <v/>
      </c>
      <c r="X1036" s="30" t="str">
        <f>IF(ISNUMBER('Форма 1'!AR1036),ROUND('Форма 1'!$I1036*VLOOKUP('Форма 1'!$G1036,'Предельники 2022'!$B$4:$X$28,'Форма 1'!AR$7),2),"")</f>
        <v/>
      </c>
      <c r="Y1036" s="30" t="str">
        <f>IF(ISNUMBER('Форма 1'!AS1036),ROUND('Форма 1'!$I1036*VLOOKUP('Форма 1'!$G1036,'Предельники 2022'!$B$4:$X$28,'Форма 1'!AS$7),2),"")</f>
        <v/>
      </c>
      <c r="Z1036" s="30" t="str">
        <f>IF(ISNUMBER('Форма 1'!AT1036),ROUND('Форма 1'!$I1036*VLOOKUP('Форма 1'!$G1036,'Предельники 2022'!$B$4:$X$28,'Форма 1'!AT$7),2),"")</f>
        <v/>
      </c>
      <c r="AA1036" s="32"/>
      <c r="AB1036" s="128">
        <f>'Форма 1'!T1036</f>
        <v>46387</v>
      </c>
      <c r="AC1036" s="130" t="str">
        <f>'Форма 1'!U1036</f>
        <v>РО</v>
      </c>
    </row>
    <row r="1037" spans="1:29" x14ac:dyDescent="0.25">
      <c r="A1037" s="28">
        <f t="shared" si="177"/>
        <v>15</v>
      </c>
      <c r="B1037" s="74" t="str">
        <f>IF(ISBLANK('Форма 1'!B1037),"",'Форма 1'!B1037)</f>
        <v>Пермский городской округ, город Пермь</v>
      </c>
      <c r="C1037" s="87" t="s">
        <v>647</v>
      </c>
      <c r="D1037" s="29">
        <f>IF(ISBLANK(C1037),"Введите адрес",IF(C1037='Форма 1'!C1037,SUM(E1037:K1037,M1037:S1037,Форма2[[#This Row],[19]:[22]]),"Ошибка в адресе!"))</f>
        <v>12255386</v>
      </c>
      <c r="E1037" s="30" t="str">
        <f>IF(ISNUMBER('Форма 1'!Z1037),ROUND('Форма 1'!$I1037*VLOOKUP('Форма 1'!$G1037,'Предельники 2022'!$B$4:$X$28,'Форма 1'!Z$7),2),"")</f>
        <v/>
      </c>
      <c r="F1037" s="30">
        <f>IF(ISNUMBER('Форма 1'!AA1037),ROUND('Форма 1'!$I1037*VLOOKUP('Форма 1'!$G1037,'Предельники 2022'!$B$4:$X$28,'Форма 1'!AA$7),2),"")</f>
        <v>5423957.4800000004</v>
      </c>
      <c r="G1037" s="30" t="str">
        <f>IF(ISNUMBER('Форма 1'!AB1037),ROUND('Форма 1'!$I1037*VLOOKUP('Форма 1'!$G1037,'Предельники 2022'!$B$4:$X$28,'Форма 1'!AB$7),2),"")</f>
        <v/>
      </c>
      <c r="H1037" s="30">
        <f>IF(ISNUMBER('Форма 1'!AC1037),ROUND('Форма 1'!$I1037*VLOOKUP('Форма 1'!$G1037,'Предельники 2022'!$B$4:$X$28,'Форма 1'!AC$7),2),"")</f>
        <v>243951.92</v>
      </c>
      <c r="I1037" s="30" t="str">
        <f>IF(ISNUMBER('Форма 1'!AD1037),ROUND('Форма 1'!$I1037*VLOOKUP('Форма 1'!$G1037,'Предельники 2022'!$B$4:$X$28,'Форма 1'!AD$7),2),"")</f>
        <v/>
      </c>
      <c r="J1037" s="30">
        <f>IF(ISNUMBER('Форма 1'!AE1037),ROUND('Форма 1'!$I1037*VLOOKUP('Форма 1'!$G1037,'Предельники 2022'!$B$4:$X$28,'Форма 1'!AE$7),2),"")</f>
        <v>416269.88</v>
      </c>
      <c r="K1037" s="30" t="str">
        <f>IF(ISNUMBER('Форма 1'!AF1037),ROUND('Форма 1'!$I1037*VLOOKUP('Форма 1'!$G1037,'Предельники 2022'!$B$4:$X$28,'Форма 1'!AF$7),2),"")</f>
        <v/>
      </c>
      <c r="L1037" s="31" t="str">
        <f>IF(ISBLANK('Форма 1'!AG1037),"",'Форма 1'!AG1037)</f>
        <v/>
      </c>
      <c r="M1037" s="32" t="str">
        <f>IF(ISBLANK('Форма 1'!AH1037),"",'Форма 1'!AH1037)</f>
        <v/>
      </c>
      <c r="N1037" s="30">
        <f>IF(ISNUMBER('Форма 1'!AI1037),ROUND('Форма 1'!$I1037*VLOOKUP('Форма 1'!$G1037,'Предельники 2022'!$B$4:$X$28,'Форма 1'!AI$7),2),"")</f>
        <v>6171206.7199999997</v>
      </c>
      <c r="O1037" s="30" t="str">
        <f>IF(ISNUMBER('Форма 1'!AJ1037),ROUND('Форма 1'!$I1037*VLOOKUP('Форма 1'!$G1037,'Предельники 2022'!$B$4:$X$28,'Форма 1'!AJ$7),2),"")</f>
        <v/>
      </c>
      <c r="P1037" s="30" t="str">
        <f>IF(ISNUMBER('Форма 1'!AK1037),ROUND('Форма 1'!$I1037*VLOOKUP('Форма 1'!$G1037,'Предельники 2022'!$B$4:$X$28,'Форма 1'!AK$7),2),"")</f>
        <v/>
      </c>
      <c r="Q1037" s="30" t="str">
        <f>IF(ISNUMBER('Форма 1'!AL1037),ROUND('Форма 1'!$I1037*VLOOKUP('Форма 1'!$G1037,'Предельники 2022'!$B$4:$X$28,'Форма 1'!AL$7),2),"")</f>
        <v/>
      </c>
      <c r="R1037" s="30" t="str">
        <f>IF(ISNUMBER('Форма 1'!AM1037),ROUND('Форма 1'!$I1037*VLOOKUP('Форма 1'!$G1037,'Предельники 2022'!$B$4:$X$28,'Форма 1'!AM$7),2),"")</f>
        <v/>
      </c>
      <c r="S1037" s="93" t="str">
        <f t="shared" si="183"/>
        <v/>
      </c>
      <c r="T1037" s="129" t="str">
        <f>IF(ISNUMBER('Форма 1'!AN1037),INDEX('Предельники 2022'!$C$4:$X$28,MATCH('Форма 1'!$G1037,'Предельники 2022'!$B$4:$B$28,0),MATCH(T$5,'Предельники 2022'!$C$3:$X$3,0)),"")</f>
        <v/>
      </c>
      <c r="U1037" s="129" t="str">
        <f>IF(ISNUMBER('Форма 1'!AO1037),INDEX('Предельники 2022'!$C$4:$X$28,MATCH('Форма 1'!$G1037,'Предельники 2022'!$B$4:$B$28,0),MATCH(U$5,'Предельники 2022'!$C$3:$X$3,0)),"")</f>
        <v/>
      </c>
      <c r="V1037" s="129" t="str">
        <f>IF(ISNUMBER('Форма 1'!AP1037),INDEX('Предельники 2022'!$C$4:$X$28,MATCH('Форма 1'!$G1037,'Предельники 2022'!$B$4:$B$28,0),MATCH(V$5,'Предельники 2022'!$C$3:$X$3,0)),"")</f>
        <v/>
      </c>
      <c r="W1037" s="129" t="str">
        <f>IF(ISNUMBER('Форма 1'!AQ1037),INDEX('Предельники 2022'!$C$4:$X$28,MATCH('Форма 1'!$G1037,'Предельники 2022'!$B$4:$B$28,0),MATCH(W$5,'Предельники 2022'!$C$3:$X$3,0)),"")</f>
        <v/>
      </c>
      <c r="X1037" s="30" t="str">
        <f>IF(ISNUMBER('Форма 1'!AR1037),ROUND('Форма 1'!$I1037*VLOOKUP('Форма 1'!$G1037,'Предельники 2022'!$B$4:$X$28,'Форма 1'!AR$7),2),"")</f>
        <v/>
      </c>
      <c r="Y1037" s="30" t="str">
        <f>IF(ISNUMBER('Форма 1'!AS1037),ROUND('Форма 1'!$I1037*VLOOKUP('Форма 1'!$G1037,'Предельники 2022'!$B$4:$X$28,'Форма 1'!AS$7),2),"")</f>
        <v/>
      </c>
      <c r="Z1037" s="30" t="str">
        <f>IF(ISNUMBER('Форма 1'!AT1037),ROUND('Форма 1'!$I1037*VLOOKUP('Форма 1'!$G1037,'Предельники 2022'!$B$4:$X$28,'Форма 1'!AT$7),2),"")</f>
        <v/>
      </c>
      <c r="AA1037" s="32"/>
      <c r="AB1037" s="128">
        <f>'Форма 1'!T1037</f>
        <v>46387</v>
      </c>
      <c r="AC1037" s="130" t="str">
        <f>'Форма 1'!U1037</f>
        <v>РО</v>
      </c>
    </row>
    <row r="1038" spans="1:29" x14ac:dyDescent="0.25">
      <c r="A1038" s="28">
        <f t="shared" si="177"/>
        <v>16</v>
      </c>
      <c r="B1038" s="74" t="str">
        <f>IF(ISBLANK('Форма 1'!B1038),"",'Форма 1'!B1038)</f>
        <v>Пермский городской округ, город Пермь</v>
      </c>
      <c r="C1038" s="87" t="s">
        <v>603</v>
      </c>
      <c r="D1038" s="29">
        <f>IF(ISBLANK(C1038),"Введите адрес",IF(C1038='Форма 1'!C1038,SUM(E1038:K1038,M1038:S1038,Форма2[[#This Row],[19]:[22]]),"Ошибка в адресе!"))</f>
        <v>8322150.2999999998</v>
      </c>
      <c r="E1038" s="30">
        <f>IF(ISNUMBER('Форма 1'!Z1038),ROUND('Форма 1'!$I1038*VLOOKUP('Форма 1'!$G1038,'Предельники 2022'!$B$4:$X$28,'Форма 1'!Z$7),2),"")</f>
        <v>8322150.2999999998</v>
      </c>
      <c r="F1038" s="30" t="str">
        <f>IF(ISNUMBER('Форма 1'!AA1038),ROUND('Форма 1'!$I1038*VLOOKUP('Форма 1'!$G1038,'Предельники 2022'!$B$4:$X$28,'Форма 1'!AA$7),2),"")</f>
        <v/>
      </c>
      <c r="G1038" s="30" t="str">
        <f>IF(ISNUMBER('Форма 1'!AB1038),ROUND('Форма 1'!$I1038*VLOOKUP('Форма 1'!$G1038,'Предельники 2022'!$B$4:$X$28,'Форма 1'!AB$7),2),"")</f>
        <v/>
      </c>
      <c r="H1038" s="30" t="str">
        <f>IF(ISNUMBER('Форма 1'!AC1038),ROUND('Форма 1'!$I1038*VLOOKUP('Форма 1'!$G1038,'Предельники 2022'!$B$4:$X$28,'Форма 1'!AC$7),2),"")</f>
        <v/>
      </c>
      <c r="I1038" s="30" t="str">
        <f>IF(ISNUMBER('Форма 1'!AD1038),ROUND('Форма 1'!$I1038*VLOOKUP('Форма 1'!$G1038,'Предельники 2022'!$B$4:$X$28,'Форма 1'!AD$7),2),"")</f>
        <v/>
      </c>
      <c r="J1038" s="30" t="str">
        <f>IF(ISNUMBER('Форма 1'!AE1038),ROUND('Форма 1'!$I1038*VLOOKUP('Форма 1'!$G1038,'Предельники 2022'!$B$4:$X$28,'Форма 1'!AE$7),2),"")</f>
        <v/>
      </c>
      <c r="K1038" s="30" t="str">
        <f>IF(ISNUMBER('Форма 1'!AF1038),ROUND('Форма 1'!$I1038*VLOOKUP('Форма 1'!$G1038,'Предельники 2022'!$B$4:$X$28,'Форма 1'!AF$7),2),"")</f>
        <v/>
      </c>
      <c r="L1038" s="31" t="str">
        <f>IF(ISBLANK('Форма 1'!AG1038),"",'Форма 1'!AG1038)</f>
        <v/>
      </c>
      <c r="M1038" s="32" t="str">
        <f>IF(ISBLANK('Форма 1'!AH1038),"",'Форма 1'!AH1038)</f>
        <v/>
      </c>
      <c r="N1038" s="30" t="str">
        <f>IF(ISNUMBER('Форма 1'!AI1038),ROUND('Форма 1'!$I1038*VLOOKUP('Форма 1'!$G1038,'Предельники 2022'!$B$4:$X$28,'Форма 1'!AI$7),2),"")</f>
        <v/>
      </c>
      <c r="O1038" s="30" t="str">
        <f>IF(ISNUMBER('Форма 1'!AJ1038),ROUND('Форма 1'!$I1038*VLOOKUP('Форма 1'!$G1038,'Предельники 2022'!$B$4:$X$28,'Форма 1'!AJ$7),2),"")</f>
        <v/>
      </c>
      <c r="P1038" s="30" t="str">
        <f>IF(ISNUMBER('Форма 1'!AK1038),ROUND('Форма 1'!$I1038*VLOOKUP('Форма 1'!$G1038,'Предельники 2022'!$B$4:$X$28,'Форма 1'!AK$7),2),"")</f>
        <v/>
      </c>
      <c r="Q1038" s="30" t="str">
        <f>IF(ISNUMBER('Форма 1'!AL1038),ROUND('Форма 1'!$I1038*VLOOKUP('Форма 1'!$G1038,'Предельники 2022'!$B$4:$X$28,'Форма 1'!AL$7),2),"")</f>
        <v/>
      </c>
      <c r="R1038" s="30" t="str">
        <f>IF(ISNUMBER('Форма 1'!AM1038),ROUND('Форма 1'!$I1038*VLOOKUP('Форма 1'!$G1038,'Предельники 2022'!$B$4:$X$28,'Форма 1'!AM$7),2),"")</f>
        <v/>
      </c>
      <c r="S1038" s="93" t="str">
        <f t="shared" ref="S1038:S1069" si="186">IF(SUM(T1038:W1038)=0,"",SUM(T1038:W1038))</f>
        <v/>
      </c>
      <c r="T1038" s="129" t="str">
        <f>IF(ISNUMBER('Форма 1'!AN1038),INDEX('Предельники 2022'!$C$4:$X$28,MATCH('Форма 1'!$G1038,'Предельники 2022'!$B$4:$B$28,0),MATCH(T$5,'Предельники 2022'!$C$3:$X$3,0)),"")</f>
        <v/>
      </c>
      <c r="U1038" s="129" t="str">
        <f>IF(ISNUMBER('Форма 1'!AO1038),INDEX('Предельники 2022'!$C$4:$X$28,MATCH('Форма 1'!$G1038,'Предельники 2022'!$B$4:$B$28,0),MATCH(U$5,'Предельники 2022'!$C$3:$X$3,0)),"")</f>
        <v/>
      </c>
      <c r="V1038" s="129" t="str">
        <f>IF(ISNUMBER('Форма 1'!AP1038),INDEX('Предельники 2022'!$C$4:$X$28,MATCH('Форма 1'!$G1038,'Предельники 2022'!$B$4:$B$28,0),MATCH(V$5,'Предельники 2022'!$C$3:$X$3,0)),"")</f>
        <v/>
      </c>
      <c r="W1038" s="129" t="str">
        <f>IF(ISNUMBER('Форма 1'!AQ1038),INDEX('Предельники 2022'!$C$4:$X$28,MATCH('Форма 1'!$G1038,'Предельники 2022'!$B$4:$B$28,0),MATCH(W$5,'Предельники 2022'!$C$3:$X$3,0)),"")</f>
        <v/>
      </c>
      <c r="X1038" s="30" t="str">
        <f>IF(ISNUMBER('Форма 1'!AR1038),ROUND('Форма 1'!$I1038*VLOOKUP('Форма 1'!$G1038,'Предельники 2022'!$B$4:$X$28,'Форма 1'!AR$7),2),"")</f>
        <v/>
      </c>
      <c r="Y1038" s="30" t="str">
        <f>IF(ISNUMBER('Форма 1'!AS1038),ROUND('Форма 1'!$I1038*VLOOKUP('Форма 1'!$G1038,'Предельники 2022'!$B$4:$X$28,'Форма 1'!AS$7),2),"")</f>
        <v/>
      </c>
      <c r="Z1038" s="30" t="str">
        <f>IF(ISNUMBER('Форма 1'!AT1038),ROUND('Форма 1'!$I1038*VLOOKUP('Форма 1'!$G1038,'Предельники 2022'!$B$4:$X$28,'Форма 1'!AT$7),2),"")</f>
        <v/>
      </c>
      <c r="AA1038" s="32"/>
      <c r="AB1038" s="128">
        <f>'Форма 1'!T1038</f>
        <v>46387</v>
      </c>
      <c r="AC1038" s="130" t="str">
        <f>'Форма 1'!U1038</f>
        <v>СС</v>
      </c>
    </row>
    <row r="1039" spans="1:29" x14ac:dyDescent="0.25">
      <c r="A1039" s="28">
        <f t="shared" si="177"/>
        <v>17</v>
      </c>
      <c r="B1039" s="74" t="str">
        <f>IF(ISBLANK('Форма 1'!B1039),"",'Форма 1'!B1039)</f>
        <v>Пермский городской округ, город Пермь</v>
      </c>
      <c r="C1039" s="87" t="s">
        <v>739</v>
      </c>
      <c r="D1039" s="29">
        <f>IF(ISBLANK(C1039),"Введите адрес",IF(C1039='Форма 1'!C1039,SUM(E1039:K1039,M1039:S1039,Форма2[[#This Row],[19]:[22]]),"Ошибка в адресе!"))</f>
        <v>14428827.73</v>
      </c>
      <c r="E1039" s="30" t="str">
        <f>IF(ISNUMBER('Форма 1'!Z1039),ROUND('Форма 1'!$I1039*VLOOKUP('Форма 1'!$G1039,'Предельники 2022'!$B$4:$X$28,'Форма 1'!Z$7),2),"")</f>
        <v/>
      </c>
      <c r="F1039" s="30" t="str">
        <f>IF(ISNUMBER('Форма 1'!AA1039),ROUND('Форма 1'!$I1039*VLOOKUP('Форма 1'!$G1039,'Предельники 2022'!$B$4:$X$28,'Форма 1'!AA$7),2),"")</f>
        <v/>
      </c>
      <c r="G1039" s="30" t="str">
        <f>IF(ISNUMBER('Форма 1'!AB1039),ROUND('Форма 1'!$I1039*VLOOKUP('Форма 1'!$G1039,'Предельники 2022'!$B$4:$X$28,'Форма 1'!AB$7),2),"")</f>
        <v/>
      </c>
      <c r="H1039" s="30" t="str">
        <f>IF(ISNUMBER('Форма 1'!AC1039),ROUND('Форма 1'!$I1039*VLOOKUP('Форма 1'!$G1039,'Предельники 2022'!$B$4:$X$28,'Форма 1'!AC$7),2),"")</f>
        <v/>
      </c>
      <c r="I1039" s="30" t="str">
        <f>IF(ISNUMBER('Форма 1'!AD1039),ROUND('Форма 1'!$I1039*VLOOKUP('Форма 1'!$G1039,'Предельники 2022'!$B$4:$X$28,'Форма 1'!AD$7),2),"")</f>
        <v/>
      </c>
      <c r="J1039" s="30" t="str">
        <f>IF(ISNUMBER('Форма 1'!AE1039),ROUND('Форма 1'!$I1039*VLOOKUP('Форма 1'!$G1039,'Предельники 2022'!$B$4:$X$28,'Форма 1'!AE$7),2),"")</f>
        <v/>
      </c>
      <c r="K1039" s="30" t="str">
        <f>IF(ISNUMBER('Форма 1'!AF1039),ROUND('Форма 1'!$I1039*VLOOKUP('Форма 1'!$G1039,'Предельники 2022'!$B$4:$X$28,'Форма 1'!AF$7),2),"")</f>
        <v/>
      </c>
      <c r="L1039" s="31" t="str">
        <f>IF(ISBLANK('Форма 1'!AG1039),"",'Форма 1'!AG1039)</f>
        <v/>
      </c>
      <c r="M1039" s="32" t="str">
        <f>IF(ISBLANK('Форма 1'!AH1039),"",'Форма 1'!AH1039)</f>
        <v/>
      </c>
      <c r="N1039" s="30">
        <f>IF(ISNUMBER('Форма 1'!AI1039),ROUND('Форма 1'!$I1039*VLOOKUP('Форма 1'!$G1039,'Предельники 2022'!$B$4:$X$28,'Форма 1'!AI$7),2),"")</f>
        <v>14428827.73</v>
      </c>
      <c r="O1039" s="30" t="str">
        <f>IF(ISNUMBER('Форма 1'!AJ1039),ROUND('Форма 1'!$I1039*VLOOKUP('Форма 1'!$G1039,'Предельники 2022'!$B$4:$X$28,'Форма 1'!AJ$7),2),"")</f>
        <v/>
      </c>
      <c r="P1039" s="30" t="str">
        <f>IF(ISNUMBER('Форма 1'!AK1039),ROUND('Форма 1'!$I1039*VLOOKUP('Форма 1'!$G1039,'Предельники 2022'!$B$4:$X$28,'Форма 1'!AK$7),2),"")</f>
        <v/>
      </c>
      <c r="Q1039" s="30" t="str">
        <f>IF(ISNUMBER('Форма 1'!AL1039),ROUND('Форма 1'!$I1039*VLOOKUP('Форма 1'!$G1039,'Предельники 2022'!$B$4:$X$28,'Форма 1'!AL$7),2),"")</f>
        <v/>
      </c>
      <c r="R1039" s="30" t="str">
        <f>IF(ISNUMBER('Форма 1'!AM1039),ROUND('Форма 1'!$I1039*VLOOKUP('Форма 1'!$G1039,'Предельники 2022'!$B$4:$X$28,'Форма 1'!AM$7),2),"")</f>
        <v/>
      </c>
      <c r="S1039" s="93" t="str">
        <f t="shared" si="186"/>
        <v/>
      </c>
      <c r="T1039" s="129" t="str">
        <f>IF(ISNUMBER('Форма 1'!AN1039),INDEX('Предельники 2022'!$C$4:$X$28,MATCH('Форма 1'!$G1039,'Предельники 2022'!$B$4:$B$28,0),MATCH(T$5,'Предельники 2022'!$C$3:$X$3,0)),"")</f>
        <v/>
      </c>
      <c r="U1039" s="129" t="str">
        <f>IF(ISNUMBER('Форма 1'!AO1039),INDEX('Предельники 2022'!$C$4:$X$28,MATCH('Форма 1'!$G1039,'Предельники 2022'!$B$4:$B$28,0),MATCH(U$5,'Предельники 2022'!$C$3:$X$3,0)),"")</f>
        <v/>
      </c>
      <c r="V1039" s="129" t="str">
        <f>IF(ISNUMBER('Форма 1'!AP1039),INDEX('Предельники 2022'!$C$4:$X$28,MATCH('Форма 1'!$G1039,'Предельники 2022'!$B$4:$B$28,0),MATCH(V$5,'Предельники 2022'!$C$3:$X$3,0)),"")</f>
        <v/>
      </c>
      <c r="W1039" s="129" t="str">
        <f>IF(ISNUMBER('Форма 1'!AQ1039),INDEX('Предельники 2022'!$C$4:$X$28,MATCH('Форма 1'!$G1039,'Предельники 2022'!$B$4:$B$28,0),MATCH(W$5,'Предельники 2022'!$C$3:$X$3,0)),"")</f>
        <v/>
      </c>
      <c r="X1039" s="30" t="str">
        <f>IF(ISNUMBER('Форма 1'!AR1039),ROUND('Форма 1'!$I1039*VLOOKUP('Форма 1'!$G1039,'Предельники 2022'!$B$4:$X$28,'Форма 1'!AR$7),2),"")</f>
        <v/>
      </c>
      <c r="Y1039" s="30" t="str">
        <f>IF(ISNUMBER('Форма 1'!AS1039),ROUND('Форма 1'!$I1039*VLOOKUP('Форма 1'!$G1039,'Предельники 2022'!$B$4:$X$28,'Форма 1'!AS$7),2),"")</f>
        <v/>
      </c>
      <c r="Z1039" s="30" t="str">
        <f>IF(ISNUMBER('Форма 1'!AT1039),ROUND('Форма 1'!$I1039*VLOOKUP('Форма 1'!$G1039,'Предельники 2022'!$B$4:$X$28,'Форма 1'!AT$7),2),"")</f>
        <v/>
      </c>
      <c r="AA1039" s="32"/>
      <c r="AB1039" s="128">
        <f>'Форма 1'!T1039</f>
        <v>46387</v>
      </c>
      <c r="AC1039" s="130" t="str">
        <f>'Форма 1'!U1039</f>
        <v>РО</v>
      </c>
    </row>
    <row r="1040" spans="1:29" x14ac:dyDescent="0.25">
      <c r="A1040" s="28">
        <f t="shared" si="177"/>
        <v>18</v>
      </c>
      <c r="B1040" s="74" t="str">
        <f>IF(ISBLANK('Форма 1'!B1040),"",'Форма 1'!B1040)</f>
        <v>Пермский городской округ, город Пермь</v>
      </c>
      <c r="C1040" s="87" t="s">
        <v>1536</v>
      </c>
      <c r="D1040" s="29">
        <f>IF(ISBLANK(C1040),"Введите адрес",IF(C1040='Форма 1'!C1040,SUM(E1040:K1040,M1040:S1040,Форма2[[#This Row],[19]:[22]]),"Ошибка в адресе!"))</f>
        <v>12485012.850000001</v>
      </c>
      <c r="E1040" s="30" t="str">
        <f>IF(ISNUMBER('Форма 1'!Z1040),ROUND('Форма 1'!$I1040*VLOOKUP('Форма 1'!$G1040,'Предельники 2022'!$B$4:$X$28,'Форма 1'!Z$7),2),"")</f>
        <v/>
      </c>
      <c r="F1040" s="30">
        <f>IF(ISNUMBER('Форма 1'!AA1040),ROUND('Форма 1'!$I1040*VLOOKUP('Форма 1'!$G1040,'Предельники 2022'!$B$4:$X$28,'Форма 1'!AA$7),2),"")</f>
        <v>7530086.2800000003</v>
      </c>
      <c r="G1040" s="30" t="str">
        <f>IF(ISNUMBER('Форма 1'!AB1040),ROUND('Форма 1'!$I1040*VLOOKUP('Форма 1'!$G1040,'Предельники 2022'!$B$4:$X$28,'Форма 1'!AB$7),2),"")</f>
        <v/>
      </c>
      <c r="H1040" s="30">
        <f>IF(ISNUMBER('Форма 1'!AC1040),ROUND('Форма 1'!$I1040*VLOOKUP('Форма 1'!$G1040,'Предельники 2022'!$B$4:$X$28,'Форма 1'!AC$7),2),"")</f>
        <v>984077.7</v>
      </c>
      <c r="I1040" s="30">
        <f>IF(ISNUMBER('Форма 1'!AD1040),ROUND('Форма 1'!$I1040*VLOOKUP('Форма 1'!$G1040,'Предельники 2022'!$B$4:$X$28,'Форма 1'!AD$7),2),"")</f>
        <v>2592625.5</v>
      </c>
      <c r="J1040" s="30">
        <f>IF(ISNUMBER('Форма 1'!AE1040),ROUND('Форма 1'!$I1040*VLOOKUP('Форма 1'!$G1040,'Предельники 2022'!$B$4:$X$28,'Форма 1'!AE$7),2),"")</f>
        <v>1378223.37</v>
      </c>
      <c r="K1040" s="30" t="str">
        <f>IF(ISNUMBER('Форма 1'!AF1040),ROUND('Форма 1'!$I1040*VLOOKUP('Форма 1'!$G1040,'Предельники 2022'!$B$4:$X$28,'Форма 1'!AF$7),2),"")</f>
        <v/>
      </c>
      <c r="L1040" s="31" t="str">
        <f>IF(ISBLANK('Форма 1'!AG1040),"",'Форма 1'!AG1040)</f>
        <v/>
      </c>
      <c r="M1040" s="32" t="str">
        <f>IF(ISBLANK('Форма 1'!AH1040),"",'Форма 1'!AH1040)</f>
        <v/>
      </c>
      <c r="N1040" s="30" t="str">
        <f>IF(ISNUMBER('Форма 1'!AI1040),ROUND('Форма 1'!$I1040*VLOOKUP('Форма 1'!$G1040,'Предельники 2022'!$B$4:$X$28,'Форма 1'!AI$7),2),"")</f>
        <v/>
      </c>
      <c r="O1040" s="30" t="str">
        <f>IF(ISNUMBER('Форма 1'!AJ1040),ROUND('Форма 1'!$I1040*VLOOKUP('Форма 1'!$G1040,'Предельники 2022'!$B$4:$X$28,'Форма 1'!AJ$7),2),"")</f>
        <v/>
      </c>
      <c r="P1040" s="30" t="str">
        <f>IF(ISNUMBER('Форма 1'!AK1040),ROUND('Форма 1'!$I1040*VLOOKUP('Форма 1'!$G1040,'Предельники 2022'!$B$4:$X$28,'Форма 1'!AK$7),2),"")</f>
        <v/>
      </c>
      <c r="Q1040" s="30" t="str">
        <f>IF(ISNUMBER('Форма 1'!AL1040),ROUND('Форма 1'!$I1040*VLOOKUP('Форма 1'!$G1040,'Предельники 2022'!$B$4:$X$28,'Форма 1'!AL$7),2),"")</f>
        <v/>
      </c>
      <c r="R1040" s="30" t="str">
        <f>IF(ISNUMBER('Форма 1'!AM1040),ROUND('Форма 1'!$I1040*VLOOKUP('Форма 1'!$G1040,'Предельники 2022'!$B$4:$X$28,'Форма 1'!AM$7),2),"")</f>
        <v/>
      </c>
      <c r="S1040" s="93" t="str">
        <f t="shared" si="186"/>
        <v/>
      </c>
      <c r="T1040" s="129" t="str">
        <f>IF(ISNUMBER('Форма 1'!AN1040),INDEX('Предельники 2022'!$C$4:$X$28,MATCH('Форма 1'!$G1040,'Предельники 2022'!$B$4:$B$28,0),MATCH(T$5,'Предельники 2022'!$C$3:$X$3,0)),"")</f>
        <v/>
      </c>
      <c r="U1040" s="129" t="str">
        <f>IF(ISNUMBER('Форма 1'!AO1040),INDEX('Предельники 2022'!$C$4:$X$28,MATCH('Форма 1'!$G1040,'Предельники 2022'!$B$4:$B$28,0),MATCH(U$5,'Предельники 2022'!$C$3:$X$3,0)),"")</f>
        <v/>
      </c>
      <c r="V1040" s="129" t="str">
        <f>IF(ISNUMBER('Форма 1'!AP1040),INDEX('Предельники 2022'!$C$4:$X$28,MATCH('Форма 1'!$G1040,'Предельники 2022'!$B$4:$B$28,0),MATCH(V$5,'Предельники 2022'!$C$3:$X$3,0)),"")</f>
        <v/>
      </c>
      <c r="W1040" s="129" t="str">
        <f>IF(ISNUMBER('Форма 1'!AQ1040),INDEX('Предельники 2022'!$C$4:$X$28,MATCH('Форма 1'!$G1040,'Предельники 2022'!$B$4:$B$28,0),MATCH(W$5,'Предельники 2022'!$C$3:$X$3,0)),"")</f>
        <v/>
      </c>
      <c r="X1040" s="30" t="str">
        <f>IF(ISNUMBER('Форма 1'!AR1040),ROUND('Форма 1'!$I1040*VLOOKUP('Форма 1'!$G1040,'Предельники 2022'!$B$4:$X$28,'Форма 1'!AR$7),2),"")</f>
        <v/>
      </c>
      <c r="Y1040" s="30" t="str">
        <f>IF(ISNUMBER('Форма 1'!AS1040),ROUND('Форма 1'!$I1040*VLOOKUP('Форма 1'!$G1040,'Предельники 2022'!$B$4:$X$28,'Форма 1'!AS$7),2),"")</f>
        <v/>
      </c>
      <c r="Z1040" s="30" t="str">
        <f>IF(ISNUMBER('Форма 1'!AT1040),ROUND('Форма 1'!$I1040*VLOOKUP('Форма 1'!$G1040,'Предельники 2022'!$B$4:$X$28,'Форма 1'!AT$7),2),"")</f>
        <v/>
      </c>
      <c r="AA1040" s="32"/>
      <c r="AB1040" s="128">
        <f>'Форма 1'!T1040</f>
        <v>46387</v>
      </c>
      <c r="AC1040" s="130" t="str">
        <f>'Форма 1'!U1040</f>
        <v>РО</v>
      </c>
    </row>
    <row r="1041" spans="1:29" x14ac:dyDescent="0.25">
      <c r="A1041" s="28">
        <f t="shared" si="177"/>
        <v>19</v>
      </c>
      <c r="B1041" s="74" t="str">
        <f>IF(ISBLANK('Форма 1'!B1041),"",'Форма 1'!B1041)</f>
        <v>Пермский городской округ, город Пермь</v>
      </c>
      <c r="C1041" s="87" t="s">
        <v>707</v>
      </c>
      <c r="D1041" s="29">
        <f>IF(ISBLANK(C1041),"Введите адрес",IF(C1041='Форма 1'!C1041,SUM(E1041:K1041,M1041:S1041,Форма2[[#This Row],[19]:[22]]),"Ошибка в адресе!"))</f>
        <v>26280872.920000002</v>
      </c>
      <c r="E1041" s="30">
        <f>IF(ISNUMBER('Форма 1'!Z1041),ROUND('Форма 1'!$I1041*VLOOKUP('Форма 1'!$G1041,'Предельники 2022'!$B$4:$X$28,'Форма 1'!Z$7),2),"")</f>
        <v>2084779.24</v>
      </c>
      <c r="F1041" s="30" t="str">
        <f>IF(ISNUMBER('Форма 1'!AA1041),ROUND('Форма 1'!$I1041*VLOOKUP('Форма 1'!$G1041,'Предельники 2022'!$B$4:$X$28,'Форма 1'!AA$7),2),"")</f>
        <v/>
      </c>
      <c r="G1041" s="30" t="str">
        <f>IF(ISNUMBER('Форма 1'!AB1041),ROUND('Форма 1'!$I1041*VLOOKUP('Форма 1'!$G1041,'Предельники 2022'!$B$4:$X$28,'Форма 1'!AB$7),2),"")</f>
        <v/>
      </c>
      <c r="H1041" s="30" t="str">
        <f>IF(ISNUMBER('Форма 1'!AC1041),ROUND('Форма 1'!$I1041*VLOOKUP('Форма 1'!$G1041,'Предельники 2022'!$B$4:$X$28,'Форма 1'!AC$7),2),"")</f>
        <v/>
      </c>
      <c r="I1041" s="30" t="str">
        <f>IF(ISNUMBER('Форма 1'!AD1041),ROUND('Форма 1'!$I1041*VLOOKUP('Форма 1'!$G1041,'Предельники 2022'!$B$4:$X$28,'Форма 1'!AD$7),2),"")</f>
        <v/>
      </c>
      <c r="J1041" s="30">
        <f>IF(ISNUMBER('Форма 1'!AE1041),ROUND('Форма 1'!$I1041*VLOOKUP('Форма 1'!$G1041,'Предельники 2022'!$B$4:$X$28,'Форма 1'!AE$7),2),"")</f>
        <v>1826794.78</v>
      </c>
      <c r="K1041" s="30">
        <f>IF(ISNUMBER('Форма 1'!AF1041),ROUND('Форма 1'!$I1041*VLOOKUP('Форма 1'!$G1041,'Предельники 2022'!$B$4:$X$28,'Форма 1'!AF$7),2),"")</f>
        <v>4300275.96</v>
      </c>
      <c r="L1041" s="31" t="str">
        <f>IF(ISBLANK('Форма 1'!AG1041),"",'Форма 1'!AG1041)</f>
        <v/>
      </c>
      <c r="M1041" s="32" t="str">
        <f>IF(ISBLANK('Форма 1'!AH1041),"",'Форма 1'!AH1041)</f>
        <v/>
      </c>
      <c r="N1041" s="30">
        <f>IF(ISNUMBER('Форма 1'!AI1041),ROUND('Форма 1'!$I1041*VLOOKUP('Форма 1'!$G1041,'Предельники 2022'!$B$4:$X$28,'Форма 1'!AI$7),2),"")</f>
        <v>18069022.940000001</v>
      </c>
      <c r="O1041" s="30" t="str">
        <f>IF(ISNUMBER('Форма 1'!AJ1041),ROUND('Форма 1'!$I1041*VLOOKUP('Форма 1'!$G1041,'Предельники 2022'!$B$4:$X$28,'Форма 1'!AJ$7),2),"")</f>
        <v/>
      </c>
      <c r="P1041" s="30" t="str">
        <f>IF(ISNUMBER('Форма 1'!AK1041),ROUND('Форма 1'!$I1041*VLOOKUP('Форма 1'!$G1041,'Предельники 2022'!$B$4:$X$28,'Форма 1'!AK$7),2),"")</f>
        <v/>
      </c>
      <c r="Q1041" s="30" t="str">
        <f>IF(ISNUMBER('Форма 1'!AL1041),ROUND('Форма 1'!$I1041*VLOOKUP('Форма 1'!$G1041,'Предельники 2022'!$B$4:$X$28,'Форма 1'!AL$7),2),"")</f>
        <v/>
      </c>
      <c r="R1041" s="30" t="str">
        <f>IF(ISNUMBER('Форма 1'!AM1041),ROUND('Форма 1'!$I1041*VLOOKUP('Форма 1'!$G1041,'Предельники 2022'!$B$4:$X$28,'Форма 1'!AM$7),2),"")</f>
        <v/>
      </c>
      <c r="S1041" s="93" t="str">
        <f t="shared" si="186"/>
        <v/>
      </c>
      <c r="T1041" s="129" t="str">
        <f>IF(ISNUMBER('Форма 1'!AN1041),INDEX('Предельники 2022'!$C$4:$X$28,MATCH('Форма 1'!$G1041,'Предельники 2022'!$B$4:$B$28,0),MATCH(T$5,'Предельники 2022'!$C$3:$X$3,0)),"")</f>
        <v/>
      </c>
      <c r="U1041" s="129" t="str">
        <f>IF(ISNUMBER('Форма 1'!AO1041),INDEX('Предельники 2022'!$C$4:$X$28,MATCH('Форма 1'!$G1041,'Предельники 2022'!$B$4:$B$28,0),MATCH(U$5,'Предельники 2022'!$C$3:$X$3,0)),"")</f>
        <v/>
      </c>
      <c r="V1041" s="129" t="str">
        <f>IF(ISNUMBER('Форма 1'!AP1041),INDEX('Предельники 2022'!$C$4:$X$28,MATCH('Форма 1'!$G1041,'Предельники 2022'!$B$4:$B$28,0),MATCH(V$5,'Предельники 2022'!$C$3:$X$3,0)),"")</f>
        <v/>
      </c>
      <c r="W1041" s="129" t="str">
        <f>IF(ISNUMBER('Форма 1'!AQ1041),INDEX('Предельники 2022'!$C$4:$X$28,MATCH('Форма 1'!$G1041,'Предельники 2022'!$B$4:$B$28,0),MATCH(W$5,'Предельники 2022'!$C$3:$X$3,0)),"")</f>
        <v/>
      </c>
      <c r="X1041" s="30" t="str">
        <f>IF(ISNUMBER('Форма 1'!AR1041),ROUND('Форма 1'!$I1041*VLOOKUP('Форма 1'!$G1041,'Предельники 2022'!$B$4:$X$28,'Форма 1'!AR$7),2),"")</f>
        <v/>
      </c>
      <c r="Y1041" s="30" t="str">
        <f>IF(ISNUMBER('Форма 1'!AS1041),ROUND('Форма 1'!$I1041*VLOOKUP('Форма 1'!$G1041,'Предельники 2022'!$B$4:$X$28,'Форма 1'!AS$7),2),"")</f>
        <v/>
      </c>
      <c r="Z1041" s="30" t="str">
        <f>IF(ISNUMBER('Форма 1'!AT1041),ROUND('Форма 1'!$I1041*VLOOKUP('Форма 1'!$G1041,'Предельники 2022'!$B$4:$X$28,'Форма 1'!AT$7),2),"")</f>
        <v/>
      </c>
      <c r="AA1041" s="32"/>
      <c r="AB1041" s="128">
        <f>'Форма 1'!T1041</f>
        <v>46387</v>
      </c>
      <c r="AC1041" s="130" t="str">
        <f>'Форма 1'!U1041</f>
        <v>РО</v>
      </c>
    </row>
    <row r="1042" spans="1:29" x14ac:dyDescent="0.25">
      <c r="A1042" s="28">
        <f t="shared" si="177"/>
        <v>20</v>
      </c>
      <c r="B1042" s="74" t="str">
        <f>IF(ISBLANK('Форма 1'!B1042),"",'Форма 1'!B1042)</f>
        <v>Пермский городской округ, город Пермь</v>
      </c>
      <c r="C1042" s="87" t="s">
        <v>811</v>
      </c>
      <c r="D1042" s="29">
        <f>IF(ISBLANK(C1042),"Введите адрес",IF(C1042='Форма 1'!C1042,SUM(E1042:K1042,M1042:S1042,Форма2[[#This Row],[19]:[22]]),"Ошибка в адресе!"))</f>
        <v>82249.539999999994</v>
      </c>
      <c r="E1042" s="30" t="str">
        <f>IF(ISNUMBER('Форма 1'!Z1042),ROUND('Форма 1'!$I1042*VLOOKUP('Форма 1'!$G1042,'Предельники 2022'!$B$4:$X$28,'Форма 1'!Z$7),2),"")</f>
        <v/>
      </c>
      <c r="F1042" s="30" t="str">
        <f>IF(ISNUMBER('Форма 1'!AA1042),ROUND('Форма 1'!$I1042*VLOOKUP('Форма 1'!$G1042,'Предельники 2022'!$B$4:$X$28,'Форма 1'!AA$7),2),"")</f>
        <v/>
      </c>
      <c r="G1042" s="30" t="str">
        <f>IF(ISNUMBER('Форма 1'!AB1042),ROUND('Форма 1'!$I1042*VLOOKUP('Форма 1'!$G1042,'Предельники 2022'!$B$4:$X$28,'Форма 1'!AB$7),2),"")</f>
        <v/>
      </c>
      <c r="H1042" s="30" t="str">
        <f>IF(ISNUMBER('Форма 1'!AC1042),ROUND('Форма 1'!$I1042*VLOOKUP('Форма 1'!$G1042,'Предельники 2022'!$B$4:$X$28,'Форма 1'!AC$7),2),"")</f>
        <v/>
      </c>
      <c r="I1042" s="30" t="str">
        <f>IF(ISNUMBER('Форма 1'!AD1042),ROUND('Форма 1'!$I1042*VLOOKUP('Форма 1'!$G1042,'Предельники 2022'!$B$4:$X$28,'Форма 1'!AD$7),2),"")</f>
        <v/>
      </c>
      <c r="J1042" s="30" t="str">
        <f>IF(ISNUMBER('Форма 1'!AE1042),ROUND('Форма 1'!$I1042*VLOOKUP('Форма 1'!$G1042,'Предельники 2022'!$B$4:$X$28,'Форма 1'!AE$7),2),"")</f>
        <v/>
      </c>
      <c r="K1042" s="30" t="str">
        <f>IF(ISNUMBER('Форма 1'!AF1042),ROUND('Форма 1'!$I1042*VLOOKUP('Форма 1'!$G1042,'Предельники 2022'!$B$4:$X$28,'Форма 1'!AF$7),2),"")</f>
        <v/>
      </c>
      <c r="L1042" s="31" t="str">
        <f>IF(ISBLANK('Форма 1'!AG1042),"",'Форма 1'!AG1042)</f>
        <v/>
      </c>
      <c r="M1042" s="32" t="str">
        <f>IF(ISBLANK('Форма 1'!AH1042),"",'Форма 1'!AH1042)</f>
        <v/>
      </c>
      <c r="N1042" s="30" t="str">
        <f>IF(ISNUMBER('Форма 1'!AI1042),ROUND('Форма 1'!$I1042*VLOOKUP('Форма 1'!$G1042,'Предельники 2022'!$B$4:$X$28,'Форма 1'!AI$7),2),"")</f>
        <v/>
      </c>
      <c r="O1042" s="30" t="str">
        <f>IF(ISNUMBER('Форма 1'!AJ1042),ROUND('Форма 1'!$I1042*VLOOKUP('Форма 1'!$G1042,'Предельники 2022'!$B$4:$X$28,'Форма 1'!AJ$7),2),"")</f>
        <v/>
      </c>
      <c r="P1042" s="30" t="str">
        <f>IF(ISNUMBER('Форма 1'!AK1042),ROUND('Форма 1'!$I1042*VLOOKUP('Форма 1'!$G1042,'Предельники 2022'!$B$4:$X$28,'Форма 1'!AK$7),2),"")</f>
        <v/>
      </c>
      <c r="Q1042" s="30" t="str">
        <f>IF(ISNUMBER('Форма 1'!AL1042),ROUND('Форма 1'!$I1042*VLOOKUP('Форма 1'!$G1042,'Предельники 2022'!$B$4:$X$28,'Форма 1'!AL$7),2),"")</f>
        <v/>
      </c>
      <c r="R1042" s="30" t="str">
        <f>IF(ISNUMBER('Форма 1'!AM1042),ROUND('Форма 1'!$I1042*VLOOKUP('Форма 1'!$G1042,'Предельники 2022'!$B$4:$X$28,'Форма 1'!AM$7),2),"")</f>
        <v/>
      </c>
      <c r="S1042" s="93" t="str">
        <f t="shared" si="186"/>
        <v/>
      </c>
      <c r="T1042" s="129" t="str">
        <f>IF(ISNUMBER('Форма 1'!AN1042),INDEX('Предельники 2022'!$C$4:$X$28,MATCH('Форма 1'!$G1042,'Предельники 2022'!$B$4:$B$28,0),MATCH(T$5,'Предельники 2022'!$C$3:$X$3,0)),"")</f>
        <v/>
      </c>
      <c r="U1042" s="129" t="str">
        <f>IF(ISNUMBER('Форма 1'!AO1042),INDEX('Предельники 2022'!$C$4:$X$28,MATCH('Форма 1'!$G1042,'Предельники 2022'!$B$4:$B$28,0),MATCH(U$5,'Предельники 2022'!$C$3:$X$3,0)),"")</f>
        <v/>
      </c>
      <c r="V1042" s="129" t="str">
        <f>IF(ISNUMBER('Форма 1'!AP1042),INDEX('Предельники 2022'!$C$4:$X$28,MATCH('Форма 1'!$G1042,'Предельники 2022'!$B$4:$B$28,0),MATCH(V$5,'Предельники 2022'!$C$3:$X$3,0)),"")</f>
        <v/>
      </c>
      <c r="W1042" s="129" t="str">
        <f>IF(ISNUMBER('Форма 1'!AQ1042),INDEX('Предельники 2022'!$C$4:$X$28,MATCH('Форма 1'!$G1042,'Предельники 2022'!$B$4:$B$28,0),MATCH(W$5,'Предельники 2022'!$C$3:$X$3,0)),"")</f>
        <v/>
      </c>
      <c r="X1042" s="30" t="str">
        <f>IF(ISNUMBER('Форма 1'!AR1042),ROUND('Форма 1'!$I1042*VLOOKUP('Форма 1'!$G1042,'Предельники 2022'!$B$4:$X$28,'Форма 1'!AR$7),2),"")</f>
        <v/>
      </c>
      <c r="Y1042" s="30" t="str">
        <f>IF(ISNUMBER('Форма 1'!AS1042),ROUND('Форма 1'!$I1042*VLOOKUP('Форма 1'!$G1042,'Предельники 2022'!$B$4:$X$28,'Форма 1'!AS$7),2),"")</f>
        <v/>
      </c>
      <c r="Z1042" s="30">
        <f>IF(ISNUMBER('Форма 1'!AT1042),ROUND('Форма 1'!$I1042*VLOOKUP('Форма 1'!$G1042,'Предельники 2022'!$B$4:$X$28,'Форма 1'!AT$7),2),"")</f>
        <v>82249.539999999994</v>
      </c>
      <c r="AA1042" s="32"/>
      <c r="AB1042" s="128">
        <f>'Форма 1'!T1042</f>
        <v>46387</v>
      </c>
      <c r="AC1042" s="130" t="str">
        <f>'Форма 1'!U1042</f>
        <v>СС</v>
      </c>
    </row>
    <row r="1043" spans="1:29" x14ac:dyDescent="0.25">
      <c r="A1043" s="28">
        <f t="shared" si="177"/>
        <v>21</v>
      </c>
      <c r="B1043" s="74" t="str">
        <f>IF(ISBLANK('Форма 1'!B1043),"",'Форма 1'!B1043)</f>
        <v>Пермский городской округ, город Пермь</v>
      </c>
      <c r="C1043" s="87" t="s">
        <v>604</v>
      </c>
      <c r="D1043" s="29">
        <f>IF(ISBLANK(C1043),"Введите адрес",IF(C1043='Форма 1'!C1043,SUM(E1043:K1043,M1043:S1043,Форма2[[#This Row],[19]:[22]]),"Ошибка в адресе!"))</f>
        <v>2694281.77</v>
      </c>
      <c r="E1043" s="30">
        <f>IF(ISNUMBER('Форма 1'!Z1043),ROUND('Форма 1'!$I1043*VLOOKUP('Форма 1'!$G1043,'Предельники 2022'!$B$4:$X$28,'Форма 1'!Z$7),2),"")</f>
        <v>2694281.77</v>
      </c>
      <c r="F1043" s="30" t="str">
        <f>IF(ISNUMBER('Форма 1'!AA1043),ROUND('Форма 1'!$I1043*VLOOKUP('Форма 1'!$G1043,'Предельники 2022'!$B$4:$X$28,'Форма 1'!AA$7),2),"")</f>
        <v/>
      </c>
      <c r="G1043" s="30" t="str">
        <f>IF(ISNUMBER('Форма 1'!AB1043),ROUND('Форма 1'!$I1043*VLOOKUP('Форма 1'!$G1043,'Предельники 2022'!$B$4:$X$28,'Форма 1'!AB$7),2),"")</f>
        <v/>
      </c>
      <c r="H1043" s="30" t="str">
        <f>IF(ISNUMBER('Форма 1'!AC1043),ROUND('Форма 1'!$I1043*VLOOKUP('Форма 1'!$G1043,'Предельники 2022'!$B$4:$X$28,'Форма 1'!AC$7),2),"")</f>
        <v/>
      </c>
      <c r="I1043" s="30" t="str">
        <f>IF(ISNUMBER('Форма 1'!AD1043),ROUND('Форма 1'!$I1043*VLOOKUP('Форма 1'!$G1043,'Предельники 2022'!$B$4:$X$28,'Форма 1'!AD$7),2),"")</f>
        <v/>
      </c>
      <c r="J1043" s="30" t="str">
        <f>IF(ISNUMBER('Форма 1'!AE1043),ROUND('Форма 1'!$I1043*VLOOKUP('Форма 1'!$G1043,'Предельники 2022'!$B$4:$X$28,'Форма 1'!AE$7),2),"")</f>
        <v/>
      </c>
      <c r="K1043" s="30" t="str">
        <f>IF(ISNUMBER('Форма 1'!AF1043),ROUND('Форма 1'!$I1043*VLOOKUP('Форма 1'!$G1043,'Предельники 2022'!$B$4:$X$28,'Форма 1'!AF$7),2),"")</f>
        <v/>
      </c>
      <c r="L1043" s="31" t="str">
        <f>IF(ISBLANK('Форма 1'!AG1043),"",'Форма 1'!AG1043)</f>
        <v/>
      </c>
      <c r="M1043" s="32" t="str">
        <f>IF(ISBLANK('Форма 1'!AH1043),"",'Форма 1'!AH1043)</f>
        <v/>
      </c>
      <c r="N1043" s="30" t="str">
        <f>IF(ISNUMBER('Форма 1'!AI1043),ROUND('Форма 1'!$I1043*VLOOKUP('Форма 1'!$G1043,'Предельники 2022'!$B$4:$X$28,'Форма 1'!AI$7),2),"")</f>
        <v/>
      </c>
      <c r="O1043" s="30" t="str">
        <f>IF(ISNUMBER('Форма 1'!AJ1043),ROUND('Форма 1'!$I1043*VLOOKUP('Форма 1'!$G1043,'Предельники 2022'!$B$4:$X$28,'Форма 1'!AJ$7),2),"")</f>
        <v/>
      </c>
      <c r="P1043" s="30" t="str">
        <f>IF(ISNUMBER('Форма 1'!AK1043),ROUND('Форма 1'!$I1043*VLOOKUP('Форма 1'!$G1043,'Предельники 2022'!$B$4:$X$28,'Форма 1'!AK$7),2),"")</f>
        <v/>
      </c>
      <c r="Q1043" s="30" t="str">
        <f>IF(ISNUMBER('Форма 1'!AL1043),ROUND('Форма 1'!$I1043*VLOOKUP('Форма 1'!$G1043,'Предельники 2022'!$B$4:$X$28,'Форма 1'!AL$7),2),"")</f>
        <v/>
      </c>
      <c r="R1043" s="30" t="str">
        <f>IF(ISNUMBER('Форма 1'!AM1043),ROUND('Форма 1'!$I1043*VLOOKUP('Форма 1'!$G1043,'Предельники 2022'!$B$4:$X$28,'Форма 1'!AM$7),2),"")</f>
        <v/>
      </c>
      <c r="S1043" s="93" t="str">
        <f t="shared" si="186"/>
        <v/>
      </c>
      <c r="T1043" s="129" t="str">
        <f>IF(ISNUMBER('Форма 1'!AN1043),INDEX('Предельники 2022'!$C$4:$X$28,MATCH('Форма 1'!$G1043,'Предельники 2022'!$B$4:$B$28,0),MATCH(T$5,'Предельники 2022'!$C$3:$X$3,0)),"")</f>
        <v/>
      </c>
      <c r="U1043" s="129" t="str">
        <f>IF(ISNUMBER('Форма 1'!AO1043),INDEX('Предельники 2022'!$C$4:$X$28,MATCH('Форма 1'!$G1043,'Предельники 2022'!$B$4:$B$28,0),MATCH(U$5,'Предельники 2022'!$C$3:$X$3,0)),"")</f>
        <v/>
      </c>
      <c r="V1043" s="129" t="str">
        <f>IF(ISNUMBER('Форма 1'!AP1043),INDEX('Предельники 2022'!$C$4:$X$28,MATCH('Форма 1'!$G1043,'Предельники 2022'!$B$4:$B$28,0),MATCH(V$5,'Предельники 2022'!$C$3:$X$3,0)),"")</f>
        <v/>
      </c>
      <c r="W1043" s="129" t="str">
        <f>IF(ISNUMBER('Форма 1'!AQ1043),INDEX('Предельники 2022'!$C$4:$X$28,MATCH('Форма 1'!$G1043,'Предельники 2022'!$B$4:$B$28,0),MATCH(W$5,'Предельники 2022'!$C$3:$X$3,0)),"")</f>
        <v/>
      </c>
      <c r="X1043" s="30" t="str">
        <f>IF(ISNUMBER('Форма 1'!AR1043),ROUND('Форма 1'!$I1043*VLOOKUP('Форма 1'!$G1043,'Предельники 2022'!$B$4:$X$28,'Форма 1'!AR$7),2),"")</f>
        <v/>
      </c>
      <c r="Y1043" s="30" t="str">
        <f>IF(ISNUMBER('Форма 1'!AS1043),ROUND('Форма 1'!$I1043*VLOOKUP('Форма 1'!$G1043,'Предельники 2022'!$B$4:$X$28,'Форма 1'!AS$7),2),"")</f>
        <v/>
      </c>
      <c r="Z1043" s="30" t="str">
        <f>IF(ISNUMBER('Форма 1'!AT1043),ROUND('Форма 1'!$I1043*VLOOKUP('Форма 1'!$G1043,'Предельники 2022'!$B$4:$X$28,'Форма 1'!AT$7),2),"")</f>
        <v/>
      </c>
      <c r="AA1043" s="32"/>
      <c r="AB1043" s="128">
        <f>'Форма 1'!T1043</f>
        <v>46387</v>
      </c>
      <c r="AC1043" s="130" t="str">
        <f>'Форма 1'!U1043</f>
        <v>РО</v>
      </c>
    </row>
    <row r="1044" spans="1:29" x14ac:dyDescent="0.25">
      <c r="A1044" s="28">
        <f t="shared" si="177"/>
        <v>22</v>
      </c>
      <c r="B1044" s="74" t="str">
        <f>IF(ISBLANK('Форма 1'!B1044),"",'Форма 1'!B1044)</f>
        <v>Пермский городской округ, город Пермь</v>
      </c>
      <c r="C1044" s="87" t="s">
        <v>648</v>
      </c>
      <c r="D1044" s="29">
        <f>IF(ISBLANK(C1044),"Введите адрес",IF(C1044='Форма 1'!C1044,SUM(E1044:K1044,M1044:S1044,Форма2[[#This Row],[19]:[22]]),"Ошибка в адресе!"))</f>
        <v>11100098.439999999</v>
      </c>
      <c r="E1044" s="30" t="str">
        <f>IF(ISNUMBER('Форма 1'!Z1044),ROUND('Форма 1'!$I1044*VLOOKUP('Форма 1'!$G1044,'Предельники 2022'!$B$4:$X$28,'Форма 1'!Z$7),2),"")</f>
        <v/>
      </c>
      <c r="F1044" s="30">
        <f>IF(ISNUMBER('Форма 1'!AA1044),ROUND('Форма 1'!$I1044*VLOOKUP('Форма 1'!$G1044,'Предельники 2022'!$B$4:$X$28,'Форма 1'!AA$7),2),"")</f>
        <v>11100098.439999999</v>
      </c>
      <c r="G1044" s="30" t="str">
        <f>IF(ISNUMBER('Форма 1'!AB1044),ROUND('Форма 1'!$I1044*VLOOKUP('Форма 1'!$G1044,'Предельники 2022'!$B$4:$X$28,'Форма 1'!AB$7),2),"")</f>
        <v/>
      </c>
      <c r="H1044" s="30" t="str">
        <f>IF(ISNUMBER('Форма 1'!AC1044),ROUND('Форма 1'!$I1044*VLOOKUP('Форма 1'!$G1044,'Предельники 2022'!$B$4:$X$28,'Форма 1'!AC$7),2),"")</f>
        <v/>
      </c>
      <c r="I1044" s="30" t="str">
        <f>IF(ISNUMBER('Форма 1'!AD1044),ROUND('Форма 1'!$I1044*VLOOKUP('Форма 1'!$G1044,'Предельники 2022'!$B$4:$X$28,'Форма 1'!AD$7),2),"")</f>
        <v/>
      </c>
      <c r="J1044" s="30" t="str">
        <f>IF(ISNUMBER('Форма 1'!AE1044),ROUND('Форма 1'!$I1044*VLOOKUP('Форма 1'!$G1044,'Предельники 2022'!$B$4:$X$28,'Форма 1'!AE$7),2),"")</f>
        <v/>
      </c>
      <c r="K1044" s="30" t="str">
        <f>IF(ISNUMBER('Форма 1'!AF1044),ROUND('Форма 1'!$I1044*VLOOKUP('Форма 1'!$G1044,'Предельники 2022'!$B$4:$X$28,'Форма 1'!AF$7),2),"")</f>
        <v/>
      </c>
      <c r="L1044" s="31" t="str">
        <f>IF(ISBLANK('Форма 1'!AG1044),"",'Форма 1'!AG1044)</f>
        <v/>
      </c>
      <c r="M1044" s="32" t="str">
        <f>IF(ISBLANK('Форма 1'!AH1044),"",'Форма 1'!AH1044)</f>
        <v/>
      </c>
      <c r="N1044" s="30" t="str">
        <f>IF(ISNUMBER('Форма 1'!AI1044),ROUND('Форма 1'!$I1044*VLOOKUP('Форма 1'!$G1044,'Предельники 2022'!$B$4:$X$28,'Форма 1'!AI$7),2),"")</f>
        <v/>
      </c>
      <c r="O1044" s="30" t="str">
        <f>IF(ISNUMBER('Форма 1'!AJ1044),ROUND('Форма 1'!$I1044*VLOOKUP('Форма 1'!$G1044,'Предельники 2022'!$B$4:$X$28,'Форма 1'!AJ$7),2),"")</f>
        <v/>
      </c>
      <c r="P1044" s="30" t="str">
        <f>IF(ISNUMBER('Форма 1'!AK1044),ROUND('Форма 1'!$I1044*VLOOKUP('Форма 1'!$G1044,'Предельники 2022'!$B$4:$X$28,'Форма 1'!AK$7),2),"")</f>
        <v/>
      </c>
      <c r="Q1044" s="30" t="str">
        <f>IF(ISNUMBER('Форма 1'!AL1044),ROUND('Форма 1'!$I1044*VLOOKUP('Форма 1'!$G1044,'Предельники 2022'!$B$4:$X$28,'Форма 1'!AL$7),2),"")</f>
        <v/>
      </c>
      <c r="R1044" s="30" t="str">
        <f>IF(ISNUMBER('Форма 1'!AM1044),ROUND('Форма 1'!$I1044*VLOOKUP('Форма 1'!$G1044,'Предельники 2022'!$B$4:$X$28,'Форма 1'!AM$7),2),"")</f>
        <v/>
      </c>
      <c r="S1044" s="93" t="str">
        <f t="shared" si="186"/>
        <v/>
      </c>
      <c r="T1044" s="129" t="str">
        <f>IF(ISNUMBER('Форма 1'!AN1044),INDEX('Предельники 2022'!$C$4:$X$28,MATCH('Форма 1'!$G1044,'Предельники 2022'!$B$4:$B$28,0),MATCH(T$5,'Предельники 2022'!$C$3:$X$3,0)),"")</f>
        <v/>
      </c>
      <c r="U1044" s="129" t="str">
        <f>IF(ISNUMBER('Форма 1'!AO1044),INDEX('Предельники 2022'!$C$4:$X$28,MATCH('Форма 1'!$G1044,'Предельники 2022'!$B$4:$B$28,0),MATCH(U$5,'Предельники 2022'!$C$3:$X$3,0)),"")</f>
        <v/>
      </c>
      <c r="V1044" s="129" t="str">
        <f>IF(ISNUMBER('Форма 1'!AP1044),INDEX('Предельники 2022'!$C$4:$X$28,MATCH('Форма 1'!$G1044,'Предельники 2022'!$B$4:$B$28,0),MATCH(V$5,'Предельники 2022'!$C$3:$X$3,0)),"")</f>
        <v/>
      </c>
      <c r="W1044" s="129" t="str">
        <f>IF(ISNUMBER('Форма 1'!AQ1044),INDEX('Предельники 2022'!$C$4:$X$28,MATCH('Форма 1'!$G1044,'Предельники 2022'!$B$4:$B$28,0),MATCH(W$5,'Предельники 2022'!$C$3:$X$3,0)),"")</f>
        <v/>
      </c>
      <c r="X1044" s="30" t="str">
        <f>IF(ISNUMBER('Форма 1'!AR1044),ROUND('Форма 1'!$I1044*VLOOKUP('Форма 1'!$G1044,'Предельники 2022'!$B$4:$X$28,'Форма 1'!AR$7),2),"")</f>
        <v/>
      </c>
      <c r="Y1044" s="30" t="str">
        <f>IF(ISNUMBER('Форма 1'!AS1044),ROUND('Форма 1'!$I1044*VLOOKUP('Форма 1'!$G1044,'Предельники 2022'!$B$4:$X$28,'Форма 1'!AS$7),2),"")</f>
        <v/>
      </c>
      <c r="Z1044" s="30" t="str">
        <f>IF(ISNUMBER('Форма 1'!AT1044),ROUND('Форма 1'!$I1044*VLOOKUP('Форма 1'!$G1044,'Предельники 2022'!$B$4:$X$28,'Форма 1'!AT$7),2),"")</f>
        <v/>
      </c>
      <c r="AA1044" s="32"/>
      <c r="AB1044" s="128">
        <f>'Форма 1'!T1044</f>
        <v>46387</v>
      </c>
      <c r="AC1044" s="130" t="str">
        <f>'Форма 1'!U1044</f>
        <v>СС</v>
      </c>
    </row>
    <row r="1045" spans="1:29" x14ac:dyDescent="0.25">
      <c r="A1045" s="28">
        <f t="shared" si="177"/>
        <v>23</v>
      </c>
      <c r="B1045" s="74" t="str">
        <f>IF(ISBLANK('Форма 1'!B1045),"",'Форма 1'!B1045)</f>
        <v>Пермский городской округ, город Пермь</v>
      </c>
      <c r="C1045" s="87" t="s">
        <v>605</v>
      </c>
      <c r="D1045" s="29">
        <f>IF(ISBLANK(C1045),"Введите адрес",IF(C1045='Форма 1'!C1045,SUM(E1045:K1045,M1045:S1045,Форма2[[#This Row],[19]:[22]]),"Ошибка в адресе!"))</f>
        <v>7927468.4800000004</v>
      </c>
      <c r="E1045" s="30">
        <f>IF(ISNUMBER('Форма 1'!Z1045),ROUND('Форма 1'!$I1045*VLOOKUP('Форма 1'!$G1045,'Предельники 2022'!$B$4:$X$28,'Форма 1'!Z$7),2),"")</f>
        <v>2421330.64</v>
      </c>
      <c r="F1045" s="30" t="str">
        <f>IF(ISNUMBER('Форма 1'!AA1045),ROUND('Форма 1'!$I1045*VLOOKUP('Форма 1'!$G1045,'Предельники 2022'!$B$4:$X$28,'Форма 1'!AA$7),2),"")</f>
        <v/>
      </c>
      <c r="G1045" s="30" t="str">
        <f>IF(ISNUMBER('Форма 1'!AB1045),ROUND('Форма 1'!$I1045*VLOOKUP('Форма 1'!$G1045,'Предельники 2022'!$B$4:$X$28,'Форма 1'!AB$7),2),"")</f>
        <v/>
      </c>
      <c r="H1045" s="30">
        <f>IF(ISNUMBER('Форма 1'!AC1045),ROUND('Форма 1'!$I1045*VLOOKUP('Форма 1'!$G1045,'Предельники 2022'!$B$4:$X$28,'Форма 1'!AC$7),2),"")</f>
        <v>1514933.49</v>
      </c>
      <c r="I1045" s="30">
        <f>IF(ISNUMBER('Форма 1'!AD1045),ROUND('Форма 1'!$I1045*VLOOKUP('Форма 1'!$G1045,'Предельники 2022'!$B$4:$X$28,'Форма 1'!AD$7),2),"")</f>
        <v>3991204.35</v>
      </c>
      <c r="J1045" s="30" t="str">
        <f>IF(ISNUMBER('Форма 1'!AE1045),ROUND('Форма 1'!$I1045*VLOOKUP('Форма 1'!$G1045,'Предельники 2022'!$B$4:$X$28,'Форма 1'!AE$7),2),"")</f>
        <v/>
      </c>
      <c r="K1045" s="30" t="str">
        <f>IF(ISNUMBER('Форма 1'!AF1045),ROUND('Форма 1'!$I1045*VLOOKUP('Форма 1'!$G1045,'Предельники 2022'!$B$4:$X$28,'Форма 1'!AF$7),2),"")</f>
        <v/>
      </c>
      <c r="L1045" s="31" t="str">
        <f>IF(ISBLANK('Форма 1'!AG1045),"",'Форма 1'!AG1045)</f>
        <v/>
      </c>
      <c r="M1045" s="32" t="str">
        <f>IF(ISBLANK('Форма 1'!AH1045),"",'Форма 1'!AH1045)</f>
        <v/>
      </c>
      <c r="N1045" s="30" t="str">
        <f>IF(ISNUMBER('Форма 1'!AI1045),ROUND('Форма 1'!$I1045*VLOOKUP('Форма 1'!$G1045,'Предельники 2022'!$B$4:$X$28,'Форма 1'!AI$7),2),"")</f>
        <v/>
      </c>
      <c r="O1045" s="30" t="str">
        <f>IF(ISNUMBER('Форма 1'!AJ1045),ROUND('Форма 1'!$I1045*VLOOKUP('Форма 1'!$G1045,'Предельники 2022'!$B$4:$X$28,'Форма 1'!AJ$7),2),"")</f>
        <v/>
      </c>
      <c r="P1045" s="30" t="str">
        <f>IF(ISNUMBER('Форма 1'!AK1045),ROUND('Форма 1'!$I1045*VLOOKUP('Форма 1'!$G1045,'Предельники 2022'!$B$4:$X$28,'Форма 1'!AK$7),2),"")</f>
        <v/>
      </c>
      <c r="Q1045" s="30" t="str">
        <f>IF(ISNUMBER('Форма 1'!AL1045),ROUND('Форма 1'!$I1045*VLOOKUP('Форма 1'!$G1045,'Предельники 2022'!$B$4:$X$28,'Форма 1'!AL$7),2),"")</f>
        <v/>
      </c>
      <c r="R1045" s="30" t="str">
        <f>IF(ISNUMBER('Форма 1'!AM1045),ROUND('Форма 1'!$I1045*VLOOKUP('Форма 1'!$G1045,'Предельники 2022'!$B$4:$X$28,'Форма 1'!AM$7),2),"")</f>
        <v/>
      </c>
      <c r="S1045" s="93" t="str">
        <f t="shared" si="186"/>
        <v/>
      </c>
      <c r="T1045" s="129" t="str">
        <f>IF(ISNUMBER('Форма 1'!AN1045),INDEX('Предельники 2022'!$C$4:$X$28,MATCH('Форма 1'!$G1045,'Предельники 2022'!$B$4:$B$28,0),MATCH(T$5,'Предельники 2022'!$C$3:$X$3,0)),"")</f>
        <v/>
      </c>
      <c r="U1045" s="129" t="str">
        <f>IF(ISNUMBER('Форма 1'!AO1045),INDEX('Предельники 2022'!$C$4:$X$28,MATCH('Форма 1'!$G1045,'Предельники 2022'!$B$4:$B$28,0),MATCH(U$5,'Предельники 2022'!$C$3:$X$3,0)),"")</f>
        <v/>
      </c>
      <c r="V1045" s="129" t="str">
        <f>IF(ISNUMBER('Форма 1'!AP1045),INDEX('Предельники 2022'!$C$4:$X$28,MATCH('Форма 1'!$G1045,'Предельники 2022'!$B$4:$B$28,0),MATCH(V$5,'Предельники 2022'!$C$3:$X$3,0)),"")</f>
        <v/>
      </c>
      <c r="W1045" s="129" t="str">
        <f>IF(ISNUMBER('Форма 1'!AQ1045),INDEX('Предельники 2022'!$C$4:$X$28,MATCH('Форма 1'!$G1045,'Предельники 2022'!$B$4:$B$28,0),MATCH(W$5,'Предельники 2022'!$C$3:$X$3,0)),"")</f>
        <v/>
      </c>
      <c r="X1045" s="30" t="str">
        <f>IF(ISNUMBER('Форма 1'!AR1045),ROUND('Форма 1'!$I1045*VLOOKUP('Форма 1'!$G1045,'Предельники 2022'!$B$4:$X$28,'Форма 1'!AR$7),2),"")</f>
        <v/>
      </c>
      <c r="Y1045" s="30" t="str">
        <f>IF(ISNUMBER('Форма 1'!AS1045),ROUND('Форма 1'!$I1045*VLOOKUP('Форма 1'!$G1045,'Предельники 2022'!$B$4:$X$28,'Форма 1'!AS$7),2),"")</f>
        <v/>
      </c>
      <c r="Z1045" s="30" t="str">
        <f>IF(ISNUMBER('Форма 1'!AT1045),ROUND('Форма 1'!$I1045*VLOOKUP('Форма 1'!$G1045,'Предельники 2022'!$B$4:$X$28,'Форма 1'!AT$7),2),"")</f>
        <v/>
      </c>
      <c r="AA1045" s="32"/>
      <c r="AB1045" s="128">
        <f>'Форма 1'!T1045</f>
        <v>46387</v>
      </c>
      <c r="AC1045" s="130" t="str">
        <f>'Форма 1'!U1045</f>
        <v>СС</v>
      </c>
    </row>
    <row r="1046" spans="1:29" x14ac:dyDescent="0.25">
      <c r="A1046" s="28">
        <f t="shared" si="177"/>
        <v>24</v>
      </c>
      <c r="B1046" s="74" t="str">
        <f>IF(ISBLANK('Форма 1'!B1046),"",'Форма 1'!B1046)</f>
        <v>Пермский городской округ, город Пермь</v>
      </c>
      <c r="C1046" s="87" t="s">
        <v>740</v>
      </c>
      <c r="D1046" s="29">
        <f>IF(ISBLANK(C1046),"Введите адрес",IF(C1046='Форма 1'!C1046,SUM(E1046:K1046,M1046:S1046,Форма2[[#This Row],[19]:[22]]),"Ошибка в адресе!"))</f>
        <v>21597981.219999999</v>
      </c>
      <c r="E1046" s="30" t="str">
        <f>IF(ISNUMBER('Форма 1'!Z1046),ROUND('Форма 1'!$I1046*VLOOKUP('Форма 1'!$G1046,'Предельники 2022'!$B$4:$X$28,'Форма 1'!Z$7),2),"")</f>
        <v/>
      </c>
      <c r="F1046" s="30" t="str">
        <f>IF(ISNUMBER('Форма 1'!AA1046),ROUND('Форма 1'!$I1046*VLOOKUP('Форма 1'!$G1046,'Предельники 2022'!$B$4:$X$28,'Форма 1'!AA$7),2),"")</f>
        <v/>
      </c>
      <c r="G1046" s="30" t="str">
        <f>IF(ISNUMBER('Форма 1'!AB1046),ROUND('Форма 1'!$I1046*VLOOKUP('Форма 1'!$G1046,'Предельники 2022'!$B$4:$X$28,'Форма 1'!AB$7),2),"")</f>
        <v/>
      </c>
      <c r="H1046" s="30" t="str">
        <f>IF(ISNUMBER('Форма 1'!AC1046),ROUND('Форма 1'!$I1046*VLOOKUP('Форма 1'!$G1046,'Предельники 2022'!$B$4:$X$28,'Форма 1'!AC$7),2),"")</f>
        <v/>
      </c>
      <c r="I1046" s="30" t="str">
        <f>IF(ISNUMBER('Форма 1'!AD1046),ROUND('Форма 1'!$I1046*VLOOKUP('Форма 1'!$G1046,'Предельники 2022'!$B$4:$X$28,'Форма 1'!AD$7),2),"")</f>
        <v/>
      </c>
      <c r="J1046" s="30" t="str">
        <f>IF(ISNUMBER('Форма 1'!AE1046),ROUND('Форма 1'!$I1046*VLOOKUP('Форма 1'!$G1046,'Предельники 2022'!$B$4:$X$28,'Форма 1'!AE$7),2),"")</f>
        <v/>
      </c>
      <c r="K1046" s="30" t="str">
        <f>IF(ISNUMBER('Форма 1'!AF1046),ROUND('Форма 1'!$I1046*VLOOKUP('Форма 1'!$G1046,'Предельники 2022'!$B$4:$X$28,'Форма 1'!AF$7),2),"")</f>
        <v/>
      </c>
      <c r="L1046" s="31" t="str">
        <f>IF(ISBLANK('Форма 1'!AG1046),"",'Форма 1'!AG1046)</f>
        <v/>
      </c>
      <c r="M1046" s="32" t="str">
        <f>IF(ISBLANK('Форма 1'!AH1046),"",'Форма 1'!AH1046)</f>
        <v/>
      </c>
      <c r="N1046" s="30">
        <f>IF(ISNUMBER('Форма 1'!AI1046),ROUND('Форма 1'!$I1046*VLOOKUP('Форма 1'!$G1046,'Предельники 2022'!$B$4:$X$28,'Форма 1'!AI$7),2),"")</f>
        <v>21597981.219999999</v>
      </c>
      <c r="O1046" s="30" t="str">
        <f>IF(ISNUMBER('Форма 1'!AJ1046),ROUND('Форма 1'!$I1046*VLOOKUP('Форма 1'!$G1046,'Предельники 2022'!$B$4:$X$28,'Форма 1'!AJ$7),2),"")</f>
        <v/>
      </c>
      <c r="P1046" s="30" t="str">
        <f>IF(ISNUMBER('Форма 1'!AK1046),ROUND('Форма 1'!$I1046*VLOOKUP('Форма 1'!$G1046,'Предельники 2022'!$B$4:$X$28,'Форма 1'!AK$7),2),"")</f>
        <v/>
      </c>
      <c r="Q1046" s="30" t="str">
        <f>IF(ISNUMBER('Форма 1'!AL1046),ROUND('Форма 1'!$I1046*VLOOKUP('Форма 1'!$G1046,'Предельники 2022'!$B$4:$X$28,'Форма 1'!AL$7),2),"")</f>
        <v/>
      </c>
      <c r="R1046" s="30" t="str">
        <f>IF(ISNUMBER('Форма 1'!AM1046),ROUND('Форма 1'!$I1046*VLOOKUP('Форма 1'!$G1046,'Предельники 2022'!$B$4:$X$28,'Форма 1'!AM$7),2),"")</f>
        <v/>
      </c>
      <c r="S1046" s="93" t="str">
        <f t="shared" si="186"/>
        <v/>
      </c>
      <c r="T1046" s="129" t="str">
        <f>IF(ISNUMBER('Форма 1'!AN1046),INDEX('Предельники 2022'!$C$4:$X$28,MATCH('Форма 1'!$G1046,'Предельники 2022'!$B$4:$B$28,0),MATCH(T$5,'Предельники 2022'!$C$3:$X$3,0)),"")</f>
        <v/>
      </c>
      <c r="U1046" s="129" t="str">
        <f>IF(ISNUMBER('Форма 1'!AO1046),INDEX('Предельники 2022'!$C$4:$X$28,MATCH('Форма 1'!$G1046,'Предельники 2022'!$B$4:$B$28,0),MATCH(U$5,'Предельники 2022'!$C$3:$X$3,0)),"")</f>
        <v/>
      </c>
      <c r="V1046" s="129" t="str">
        <f>IF(ISNUMBER('Форма 1'!AP1046),INDEX('Предельники 2022'!$C$4:$X$28,MATCH('Форма 1'!$G1046,'Предельники 2022'!$B$4:$B$28,0),MATCH(V$5,'Предельники 2022'!$C$3:$X$3,0)),"")</f>
        <v/>
      </c>
      <c r="W1046" s="129" t="str">
        <f>IF(ISNUMBER('Форма 1'!AQ1046),INDEX('Предельники 2022'!$C$4:$X$28,MATCH('Форма 1'!$G1046,'Предельники 2022'!$B$4:$B$28,0),MATCH(W$5,'Предельники 2022'!$C$3:$X$3,0)),"")</f>
        <v/>
      </c>
      <c r="X1046" s="30" t="str">
        <f>IF(ISNUMBER('Форма 1'!AR1046),ROUND('Форма 1'!$I1046*VLOOKUP('Форма 1'!$G1046,'Предельники 2022'!$B$4:$X$28,'Форма 1'!AR$7),2),"")</f>
        <v/>
      </c>
      <c r="Y1046" s="30" t="str">
        <f>IF(ISNUMBER('Форма 1'!AS1046),ROUND('Форма 1'!$I1046*VLOOKUP('Форма 1'!$G1046,'Предельники 2022'!$B$4:$X$28,'Форма 1'!AS$7),2),"")</f>
        <v/>
      </c>
      <c r="Z1046" s="30" t="str">
        <f>IF(ISNUMBER('Форма 1'!AT1046),ROUND('Форма 1'!$I1046*VLOOKUP('Форма 1'!$G1046,'Предельники 2022'!$B$4:$X$28,'Форма 1'!AT$7),2),"")</f>
        <v/>
      </c>
      <c r="AA1046" s="32"/>
      <c r="AB1046" s="128">
        <f>'Форма 1'!T1046</f>
        <v>46387</v>
      </c>
      <c r="AC1046" s="130" t="str">
        <f>'Форма 1'!U1046</f>
        <v>СС</v>
      </c>
    </row>
    <row r="1047" spans="1:29" x14ac:dyDescent="0.25">
      <c r="A1047" s="28">
        <f t="shared" si="177"/>
        <v>25</v>
      </c>
      <c r="B1047" s="74" t="str">
        <f>IF(ISBLANK('Форма 1'!B1047),"",'Форма 1'!B1047)</f>
        <v>Пермский городской округ, город Пермь</v>
      </c>
      <c r="C1047" s="87" t="s">
        <v>799</v>
      </c>
      <c r="D1047" s="29">
        <f>IF(ISBLANK(C1047),"Введите адрес",IF(C1047='Форма 1'!C1047,SUM(E1047:K1047,M1047:S1047,Форма2[[#This Row],[19]:[22]]),"Ошибка в адресе!"))</f>
        <v>29535173.370000001</v>
      </c>
      <c r="E1047" s="30" t="str">
        <f>IF(ISNUMBER('Форма 1'!Z1047),ROUND('Форма 1'!$I1047*VLOOKUP('Форма 1'!$G1047,'Предельники 2022'!$B$4:$X$28,'Форма 1'!Z$7),2),"")</f>
        <v/>
      </c>
      <c r="F1047" s="30" t="str">
        <f>IF(ISNUMBER('Форма 1'!AA1047),ROUND('Форма 1'!$I1047*VLOOKUP('Форма 1'!$G1047,'Предельники 2022'!$B$4:$X$28,'Форма 1'!AA$7),2),"")</f>
        <v/>
      </c>
      <c r="G1047" s="30" t="str">
        <f>IF(ISNUMBER('Форма 1'!AB1047),ROUND('Форма 1'!$I1047*VLOOKUP('Форма 1'!$G1047,'Предельники 2022'!$B$4:$X$28,'Форма 1'!AB$7),2),"")</f>
        <v/>
      </c>
      <c r="H1047" s="30" t="str">
        <f>IF(ISNUMBER('Форма 1'!AC1047),ROUND('Форма 1'!$I1047*VLOOKUP('Форма 1'!$G1047,'Предельники 2022'!$B$4:$X$28,'Форма 1'!AC$7),2),"")</f>
        <v/>
      </c>
      <c r="I1047" s="30" t="str">
        <f>IF(ISNUMBER('Форма 1'!AD1047),ROUND('Форма 1'!$I1047*VLOOKUP('Форма 1'!$G1047,'Предельники 2022'!$B$4:$X$28,'Форма 1'!AD$7),2),"")</f>
        <v/>
      </c>
      <c r="J1047" s="30" t="str">
        <f>IF(ISNUMBER('Форма 1'!AE1047),ROUND('Форма 1'!$I1047*VLOOKUP('Форма 1'!$G1047,'Предельники 2022'!$B$4:$X$28,'Форма 1'!AE$7),2),"")</f>
        <v/>
      </c>
      <c r="K1047" s="30" t="str">
        <f>IF(ISNUMBER('Форма 1'!AF1047),ROUND('Форма 1'!$I1047*VLOOKUP('Форма 1'!$G1047,'Предельники 2022'!$B$4:$X$28,'Форма 1'!AF$7),2),"")</f>
        <v/>
      </c>
      <c r="L1047" s="31" t="str">
        <f>IF(ISBLANK('Форма 1'!AG1047),"",'Форма 1'!AG1047)</f>
        <v/>
      </c>
      <c r="M1047" s="32" t="str">
        <f>IF(ISBLANK('Форма 1'!AH1047),"",'Форма 1'!AH1047)</f>
        <v/>
      </c>
      <c r="N1047" s="30" t="str">
        <f>IF(ISNUMBER('Форма 1'!AI1047),ROUND('Форма 1'!$I1047*VLOOKUP('Форма 1'!$G1047,'Предельники 2022'!$B$4:$X$28,'Форма 1'!AI$7),2),"")</f>
        <v/>
      </c>
      <c r="O1047" s="30" t="str">
        <f>IF(ISNUMBER('Форма 1'!AJ1047),ROUND('Форма 1'!$I1047*VLOOKUP('Форма 1'!$G1047,'Предельники 2022'!$B$4:$X$28,'Форма 1'!AJ$7),2),"")</f>
        <v/>
      </c>
      <c r="P1047" s="30">
        <f>IF(ISNUMBER('Форма 1'!AK1047),ROUND('Форма 1'!$I1047*VLOOKUP('Форма 1'!$G1047,'Предельники 2022'!$B$4:$X$28,'Форма 1'!AK$7),2),"")</f>
        <v>29535173.370000001</v>
      </c>
      <c r="Q1047" s="30" t="str">
        <f>IF(ISNUMBER('Форма 1'!AL1047),ROUND('Форма 1'!$I1047*VLOOKUP('Форма 1'!$G1047,'Предельники 2022'!$B$4:$X$28,'Форма 1'!AL$7),2),"")</f>
        <v/>
      </c>
      <c r="R1047" s="30" t="str">
        <f>IF(ISNUMBER('Форма 1'!AM1047),ROUND('Форма 1'!$I1047*VLOOKUP('Форма 1'!$G1047,'Предельники 2022'!$B$4:$X$28,'Форма 1'!AM$7),2),"")</f>
        <v/>
      </c>
      <c r="S1047" s="93" t="str">
        <f t="shared" si="186"/>
        <v/>
      </c>
      <c r="T1047" s="129" t="str">
        <f>IF(ISNUMBER('Форма 1'!AN1047),INDEX('Предельники 2022'!$C$4:$X$28,MATCH('Форма 1'!$G1047,'Предельники 2022'!$B$4:$B$28,0),MATCH(T$5,'Предельники 2022'!$C$3:$X$3,0)),"")</f>
        <v/>
      </c>
      <c r="U1047" s="129" t="str">
        <f>IF(ISNUMBER('Форма 1'!AO1047),INDEX('Предельники 2022'!$C$4:$X$28,MATCH('Форма 1'!$G1047,'Предельники 2022'!$B$4:$B$28,0),MATCH(U$5,'Предельники 2022'!$C$3:$X$3,0)),"")</f>
        <v/>
      </c>
      <c r="V1047" s="129" t="str">
        <f>IF(ISNUMBER('Форма 1'!AP1047),INDEX('Предельники 2022'!$C$4:$X$28,MATCH('Форма 1'!$G1047,'Предельники 2022'!$B$4:$B$28,0),MATCH(V$5,'Предельники 2022'!$C$3:$X$3,0)),"")</f>
        <v/>
      </c>
      <c r="W1047" s="129" t="str">
        <f>IF(ISNUMBER('Форма 1'!AQ1047),INDEX('Предельники 2022'!$C$4:$X$28,MATCH('Форма 1'!$G1047,'Предельники 2022'!$B$4:$B$28,0),MATCH(W$5,'Предельники 2022'!$C$3:$X$3,0)),"")</f>
        <v/>
      </c>
      <c r="X1047" s="30" t="str">
        <f>IF(ISNUMBER('Форма 1'!AR1047),ROUND('Форма 1'!$I1047*VLOOKUP('Форма 1'!$G1047,'Предельники 2022'!$B$4:$X$28,'Форма 1'!AR$7),2),"")</f>
        <v/>
      </c>
      <c r="Y1047" s="30" t="str">
        <f>IF(ISNUMBER('Форма 1'!AS1047),ROUND('Форма 1'!$I1047*VLOOKUP('Форма 1'!$G1047,'Предельники 2022'!$B$4:$X$28,'Форма 1'!AS$7),2),"")</f>
        <v/>
      </c>
      <c r="Z1047" s="30" t="str">
        <f>IF(ISNUMBER('Форма 1'!AT1047),ROUND('Форма 1'!$I1047*VLOOKUP('Форма 1'!$G1047,'Предельники 2022'!$B$4:$X$28,'Форма 1'!AT$7),2),"")</f>
        <v/>
      </c>
      <c r="AA1047" s="32"/>
      <c r="AB1047" s="128">
        <f>'Форма 1'!T1047</f>
        <v>46387</v>
      </c>
      <c r="AC1047" s="130" t="str">
        <f>'Форма 1'!U1047</f>
        <v>СС</v>
      </c>
    </row>
    <row r="1048" spans="1:29" x14ac:dyDescent="0.25">
      <c r="A1048" s="28">
        <f t="shared" si="177"/>
        <v>26</v>
      </c>
      <c r="B1048" s="74" t="str">
        <f>IF(ISBLANK('Форма 1'!B1048),"",'Форма 1'!B1048)</f>
        <v>Пермский городской округ, город Пермь</v>
      </c>
      <c r="C1048" s="87" t="s">
        <v>1794</v>
      </c>
      <c r="D1048" s="29">
        <f>IF(ISBLANK(C1048),"Введите адрес",IF(C1048='Форма 1'!C1048,SUM(E1048:K1048,M1048:S1048,Форма2[[#This Row],[19]:[22]]),"Ошибка в адресе!"))</f>
        <v>1454319.24</v>
      </c>
      <c r="E1048" s="30" t="str">
        <f>IF(ISNUMBER('Форма 1'!Z1048),ROUND('Форма 1'!$I1048*VLOOKUP('Форма 1'!$G1048,'Предельники 2022'!$B$4:$X$28,'Форма 1'!Z$7),2),"")</f>
        <v/>
      </c>
      <c r="F1048" s="30" t="str">
        <f>IF(ISNUMBER('Форма 1'!AA1048),ROUND('Форма 1'!$I1048*VLOOKUP('Форма 1'!$G1048,'Предельники 2022'!$B$4:$X$28,'Форма 1'!AA$7),2),"")</f>
        <v/>
      </c>
      <c r="G1048" s="30">
        <f>IF(ISNUMBER('Форма 1'!AB1048),ROUND('Форма 1'!$I1048*VLOOKUP('Форма 1'!$G1048,'Предельники 2022'!$B$4:$X$28,'Форма 1'!AB$7),2),"")</f>
        <v>1454319.24</v>
      </c>
      <c r="H1048" s="30" t="str">
        <f>IF(ISNUMBER('Форма 1'!AC1048),ROUND('Форма 1'!$I1048*VLOOKUP('Форма 1'!$G1048,'Предельники 2022'!$B$4:$X$28,'Форма 1'!AC$7),2),"")</f>
        <v/>
      </c>
      <c r="I1048" s="30" t="str">
        <f>IF(ISNUMBER('Форма 1'!AD1048),ROUND('Форма 1'!$I1048*VLOOKUP('Форма 1'!$G1048,'Предельники 2022'!$B$4:$X$28,'Форма 1'!AD$7),2),"")</f>
        <v/>
      </c>
      <c r="J1048" s="30" t="str">
        <f>IF(ISNUMBER('Форма 1'!AE1048),ROUND('Форма 1'!$I1048*VLOOKUP('Форма 1'!$G1048,'Предельники 2022'!$B$4:$X$28,'Форма 1'!AE$7),2),"")</f>
        <v/>
      </c>
      <c r="K1048" s="30" t="str">
        <f>IF(ISNUMBER('Форма 1'!AF1048),ROUND('Форма 1'!$I1048*VLOOKUP('Форма 1'!$G1048,'Предельники 2022'!$B$4:$X$28,'Форма 1'!AF$7),2),"")</f>
        <v/>
      </c>
      <c r="L1048" s="31" t="str">
        <f>IF(ISBLANK('Форма 1'!AG1048),"",'Форма 1'!AG1048)</f>
        <v/>
      </c>
      <c r="M1048" s="32" t="str">
        <f>IF(ISBLANK('Форма 1'!AH1048),"",'Форма 1'!AH1048)</f>
        <v/>
      </c>
      <c r="N1048" s="30" t="str">
        <f>IF(ISNUMBER('Форма 1'!AI1048),ROUND('Форма 1'!$I1048*VLOOKUP('Форма 1'!$G1048,'Предельники 2022'!$B$4:$X$28,'Форма 1'!AI$7),2),"")</f>
        <v/>
      </c>
      <c r="O1048" s="30" t="str">
        <f>IF(ISNUMBER('Форма 1'!AJ1048),ROUND('Форма 1'!$I1048*VLOOKUP('Форма 1'!$G1048,'Предельники 2022'!$B$4:$X$28,'Форма 1'!AJ$7),2),"")</f>
        <v/>
      </c>
      <c r="P1048" s="30" t="str">
        <f>IF(ISNUMBER('Форма 1'!AK1048),ROUND('Форма 1'!$I1048*VLOOKUP('Форма 1'!$G1048,'Предельники 2022'!$B$4:$X$28,'Форма 1'!AK$7),2),"")</f>
        <v/>
      </c>
      <c r="Q1048" s="30" t="str">
        <f>IF(ISNUMBER('Форма 1'!AL1048),ROUND('Форма 1'!$I1048*VLOOKUP('Форма 1'!$G1048,'Предельники 2022'!$B$4:$X$28,'Форма 1'!AL$7),2),"")</f>
        <v/>
      </c>
      <c r="R1048" s="30" t="str">
        <f>IF(ISNUMBER('Форма 1'!AM1048),ROUND('Форма 1'!$I1048*VLOOKUP('Форма 1'!$G1048,'Предельники 2022'!$B$4:$X$28,'Форма 1'!AM$7),2),"")</f>
        <v/>
      </c>
      <c r="S1048" s="93" t="str">
        <f t="shared" si="186"/>
        <v/>
      </c>
      <c r="T1048" s="129" t="str">
        <f>IF(ISNUMBER('Форма 1'!AN1048),INDEX('Предельники 2022'!$C$4:$X$28,MATCH('Форма 1'!$G1048,'Предельники 2022'!$B$4:$B$28,0),MATCH(T$5,'Предельники 2022'!$C$3:$X$3,0)),"")</f>
        <v/>
      </c>
      <c r="U1048" s="129" t="str">
        <f>IF(ISNUMBER('Форма 1'!AO1048),INDEX('Предельники 2022'!$C$4:$X$28,MATCH('Форма 1'!$G1048,'Предельники 2022'!$B$4:$B$28,0),MATCH(U$5,'Предельники 2022'!$C$3:$X$3,0)),"")</f>
        <v/>
      </c>
      <c r="V1048" s="129" t="str">
        <f>IF(ISNUMBER('Форма 1'!AP1048),INDEX('Предельники 2022'!$C$4:$X$28,MATCH('Форма 1'!$G1048,'Предельники 2022'!$B$4:$B$28,0),MATCH(V$5,'Предельники 2022'!$C$3:$X$3,0)),"")</f>
        <v/>
      </c>
      <c r="W1048" s="129" t="str">
        <f>IF(ISNUMBER('Форма 1'!AQ1048),INDEX('Предельники 2022'!$C$4:$X$28,MATCH('Форма 1'!$G1048,'Предельники 2022'!$B$4:$B$28,0),MATCH(W$5,'Предельники 2022'!$C$3:$X$3,0)),"")</f>
        <v/>
      </c>
      <c r="X1048" s="30" t="str">
        <f>IF(ISNUMBER('Форма 1'!AR1048),ROUND('Форма 1'!$I1048*VLOOKUP('Форма 1'!$G1048,'Предельники 2022'!$B$4:$X$28,'Форма 1'!AR$7),2),"")</f>
        <v/>
      </c>
      <c r="Y1048" s="30" t="str">
        <f>IF(ISNUMBER('Форма 1'!AS1048),ROUND('Форма 1'!$I1048*VLOOKUP('Форма 1'!$G1048,'Предельники 2022'!$B$4:$X$28,'Форма 1'!AS$7),2),"")</f>
        <v/>
      </c>
      <c r="Z1048" s="30" t="str">
        <f>IF(ISNUMBER('Форма 1'!AT1048),ROUND('Форма 1'!$I1048*VLOOKUP('Форма 1'!$G1048,'Предельники 2022'!$B$4:$X$28,'Форма 1'!AT$7),2),"")</f>
        <v/>
      </c>
      <c r="AA1048" s="32"/>
      <c r="AB1048" s="128">
        <f>'Форма 1'!T1048</f>
        <v>46387</v>
      </c>
      <c r="AC1048" s="130" t="str">
        <f>'Форма 1'!U1048</f>
        <v>СС</v>
      </c>
    </row>
    <row r="1049" spans="1:29" x14ac:dyDescent="0.25">
      <c r="A1049" s="28">
        <f t="shared" si="177"/>
        <v>27</v>
      </c>
      <c r="B1049" s="74" t="str">
        <f>IF(ISBLANK('Форма 1'!B1049),"",'Форма 1'!B1049)</f>
        <v>Пермский городской округ, город Пермь</v>
      </c>
      <c r="C1049" s="87" t="s">
        <v>606</v>
      </c>
      <c r="D1049" s="29">
        <f>IF(ISBLANK(C1049),"Введите адрес",IF(C1049='Форма 1'!C1049,SUM(E1049:K1049,M1049:S1049,Форма2[[#This Row],[19]:[22]]),"Ошибка в адресе!"))</f>
        <v>1661868.66</v>
      </c>
      <c r="E1049" s="30">
        <f>IF(ISNUMBER('Форма 1'!Z1049),ROUND('Форма 1'!$I1049*VLOOKUP('Форма 1'!$G1049,'Предельники 2022'!$B$4:$X$28,'Форма 1'!Z$7),2),"")</f>
        <v>1661868.66</v>
      </c>
      <c r="F1049" s="30" t="str">
        <f>IF(ISNUMBER('Форма 1'!AA1049),ROUND('Форма 1'!$I1049*VLOOKUP('Форма 1'!$G1049,'Предельники 2022'!$B$4:$X$28,'Форма 1'!AA$7),2),"")</f>
        <v/>
      </c>
      <c r="G1049" s="30" t="str">
        <f>IF(ISNUMBER('Форма 1'!AB1049),ROUND('Форма 1'!$I1049*VLOOKUP('Форма 1'!$G1049,'Предельники 2022'!$B$4:$X$28,'Форма 1'!AB$7),2),"")</f>
        <v/>
      </c>
      <c r="H1049" s="30" t="str">
        <f>IF(ISNUMBER('Форма 1'!AC1049),ROUND('Форма 1'!$I1049*VLOOKUP('Форма 1'!$G1049,'Предельники 2022'!$B$4:$X$28,'Форма 1'!AC$7),2),"")</f>
        <v/>
      </c>
      <c r="I1049" s="30" t="str">
        <f>IF(ISNUMBER('Форма 1'!AD1049),ROUND('Форма 1'!$I1049*VLOOKUP('Форма 1'!$G1049,'Предельники 2022'!$B$4:$X$28,'Форма 1'!AD$7),2),"")</f>
        <v/>
      </c>
      <c r="J1049" s="30" t="str">
        <f>IF(ISNUMBER('Форма 1'!AE1049),ROUND('Форма 1'!$I1049*VLOOKUP('Форма 1'!$G1049,'Предельники 2022'!$B$4:$X$28,'Форма 1'!AE$7),2),"")</f>
        <v/>
      </c>
      <c r="K1049" s="30" t="str">
        <f>IF(ISNUMBER('Форма 1'!AF1049),ROUND('Форма 1'!$I1049*VLOOKUP('Форма 1'!$G1049,'Предельники 2022'!$B$4:$X$28,'Форма 1'!AF$7),2),"")</f>
        <v/>
      </c>
      <c r="L1049" s="31" t="str">
        <f>IF(ISBLANK('Форма 1'!AG1049),"",'Форма 1'!AG1049)</f>
        <v/>
      </c>
      <c r="M1049" s="32" t="str">
        <f>IF(ISBLANK('Форма 1'!AH1049),"",'Форма 1'!AH1049)</f>
        <v/>
      </c>
      <c r="N1049" s="30" t="str">
        <f>IF(ISNUMBER('Форма 1'!AI1049),ROUND('Форма 1'!$I1049*VLOOKUP('Форма 1'!$G1049,'Предельники 2022'!$B$4:$X$28,'Форма 1'!AI$7),2),"")</f>
        <v/>
      </c>
      <c r="O1049" s="30" t="str">
        <f>IF(ISNUMBER('Форма 1'!AJ1049),ROUND('Форма 1'!$I1049*VLOOKUP('Форма 1'!$G1049,'Предельники 2022'!$B$4:$X$28,'Форма 1'!AJ$7),2),"")</f>
        <v/>
      </c>
      <c r="P1049" s="30" t="str">
        <f>IF(ISNUMBER('Форма 1'!AK1049),ROUND('Форма 1'!$I1049*VLOOKUP('Форма 1'!$G1049,'Предельники 2022'!$B$4:$X$28,'Форма 1'!AK$7),2),"")</f>
        <v/>
      </c>
      <c r="Q1049" s="30" t="str">
        <f>IF(ISNUMBER('Форма 1'!AL1049),ROUND('Форма 1'!$I1049*VLOOKUP('Форма 1'!$G1049,'Предельники 2022'!$B$4:$X$28,'Форма 1'!AL$7),2),"")</f>
        <v/>
      </c>
      <c r="R1049" s="30" t="str">
        <f>IF(ISNUMBER('Форма 1'!AM1049),ROUND('Форма 1'!$I1049*VLOOKUP('Форма 1'!$G1049,'Предельники 2022'!$B$4:$X$28,'Форма 1'!AM$7),2),"")</f>
        <v/>
      </c>
      <c r="S1049" s="93" t="str">
        <f t="shared" si="186"/>
        <v/>
      </c>
      <c r="T1049" s="129" t="str">
        <f>IF(ISNUMBER('Форма 1'!AN1049),INDEX('Предельники 2022'!$C$4:$X$28,MATCH('Форма 1'!$G1049,'Предельники 2022'!$B$4:$B$28,0),MATCH(T$5,'Предельники 2022'!$C$3:$X$3,0)),"")</f>
        <v/>
      </c>
      <c r="U1049" s="129" t="str">
        <f>IF(ISNUMBER('Форма 1'!AO1049),INDEX('Предельники 2022'!$C$4:$X$28,MATCH('Форма 1'!$G1049,'Предельники 2022'!$B$4:$B$28,0),MATCH(U$5,'Предельники 2022'!$C$3:$X$3,0)),"")</f>
        <v/>
      </c>
      <c r="V1049" s="129" t="str">
        <f>IF(ISNUMBER('Форма 1'!AP1049),INDEX('Предельники 2022'!$C$4:$X$28,MATCH('Форма 1'!$G1049,'Предельники 2022'!$B$4:$B$28,0),MATCH(V$5,'Предельники 2022'!$C$3:$X$3,0)),"")</f>
        <v/>
      </c>
      <c r="W1049" s="129" t="str">
        <f>IF(ISNUMBER('Форма 1'!AQ1049),INDEX('Предельники 2022'!$C$4:$X$28,MATCH('Форма 1'!$G1049,'Предельники 2022'!$B$4:$B$28,0),MATCH(W$5,'Предельники 2022'!$C$3:$X$3,0)),"")</f>
        <v/>
      </c>
      <c r="X1049" s="30" t="str">
        <f>IF(ISNUMBER('Форма 1'!AR1049),ROUND('Форма 1'!$I1049*VLOOKUP('Форма 1'!$G1049,'Предельники 2022'!$B$4:$X$28,'Форма 1'!AR$7),2),"")</f>
        <v/>
      </c>
      <c r="Y1049" s="30" t="str">
        <f>IF(ISNUMBER('Форма 1'!AS1049),ROUND('Форма 1'!$I1049*VLOOKUP('Форма 1'!$G1049,'Предельники 2022'!$B$4:$X$28,'Форма 1'!AS$7),2),"")</f>
        <v/>
      </c>
      <c r="Z1049" s="30" t="str">
        <f>IF(ISNUMBER('Форма 1'!AT1049),ROUND('Форма 1'!$I1049*VLOOKUP('Форма 1'!$G1049,'Предельники 2022'!$B$4:$X$28,'Форма 1'!AT$7),2),"")</f>
        <v/>
      </c>
      <c r="AA1049" s="32"/>
      <c r="AB1049" s="128">
        <f>'Форма 1'!T1049</f>
        <v>46387</v>
      </c>
      <c r="AC1049" s="130" t="str">
        <f>'Форма 1'!U1049</f>
        <v>СС</v>
      </c>
    </row>
    <row r="1050" spans="1:29" x14ac:dyDescent="0.25">
      <c r="A1050" s="28">
        <f t="shared" si="177"/>
        <v>28</v>
      </c>
      <c r="B1050" s="74" t="str">
        <f>IF(ISBLANK('Форма 1'!B1050),"",'Форма 1'!B1050)</f>
        <v>Пермский городской округ, город Пермь</v>
      </c>
      <c r="C1050" s="87" t="s">
        <v>607</v>
      </c>
      <c r="D1050" s="29">
        <f>IF(ISBLANK(C1050),"Введите адрес",IF(C1050='Форма 1'!C1050,SUM(E1050:K1050,M1050:S1050,Форма2[[#This Row],[19]:[22]]),"Ошибка в адресе!"))</f>
        <v>11202216.360000001</v>
      </c>
      <c r="E1050" s="30">
        <f>IF(ISNUMBER('Форма 1'!Z1050),ROUND('Форма 1'!$I1050*VLOOKUP('Форма 1'!$G1050,'Предельники 2022'!$B$4:$X$28,'Форма 1'!Z$7),2),"")</f>
        <v>1347696.87</v>
      </c>
      <c r="F1050" s="30">
        <f>IF(ISNUMBER('Форма 1'!AA1050),ROUND('Форма 1'!$I1050*VLOOKUP('Форма 1'!$G1050,'Предельники 2022'!$B$4:$X$28,'Форма 1'!AA$7),2),"")</f>
        <v>6452117.2400000002</v>
      </c>
      <c r="G1050" s="30" t="str">
        <f>IF(ISNUMBER('Форма 1'!AB1050),ROUND('Форма 1'!$I1050*VLOOKUP('Форма 1'!$G1050,'Предельники 2022'!$B$4:$X$28,'Форма 1'!AB$7),2),"")</f>
        <v/>
      </c>
      <c r="H1050" s="30" t="str">
        <f>IF(ISNUMBER('Форма 1'!AC1050),ROUND('Форма 1'!$I1050*VLOOKUP('Форма 1'!$G1050,'Предельники 2022'!$B$4:$X$28,'Форма 1'!AC$7),2),"")</f>
        <v/>
      </c>
      <c r="I1050" s="30">
        <f>IF(ISNUMBER('Форма 1'!AD1050),ROUND('Форма 1'!$I1050*VLOOKUP('Форма 1'!$G1050,'Предельники 2022'!$B$4:$X$28,'Форма 1'!AD$7),2),"")</f>
        <v>2221478.36</v>
      </c>
      <c r="J1050" s="30">
        <f>IF(ISNUMBER('Форма 1'!AE1050),ROUND('Форма 1'!$I1050*VLOOKUP('Форма 1'!$G1050,'Предельники 2022'!$B$4:$X$28,'Форма 1'!AE$7),2),"")</f>
        <v>1180923.8899999999</v>
      </c>
      <c r="K1050" s="30" t="str">
        <f>IF(ISNUMBER('Форма 1'!AF1050),ROUND('Форма 1'!$I1050*VLOOKUP('Форма 1'!$G1050,'Предельники 2022'!$B$4:$X$28,'Форма 1'!AF$7),2),"")</f>
        <v/>
      </c>
      <c r="L1050" s="31" t="str">
        <f>IF(ISBLANK('Форма 1'!AG1050),"",'Форма 1'!AG1050)</f>
        <v/>
      </c>
      <c r="M1050" s="32" t="str">
        <f>IF(ISBLANK('Форма 1'!AH1050),"",'Форма 1'!AH1050)</f>
        <v/>
      </c>
      <c r="N1050" s="30" t="str">
        <f>IF(ISNUMBER('Форма 1'!AI1050),ROUND('Форма 1'!$I1050*VLOOKUP('Форма 1'!$G1050,'Предельники 2022'!$B$4:$X$28,'Форма 1'!AI$7),2),"")</f>
        <v/>
      </c>
      <c r="O1050" s="30" t="str">
        <f>IF(ISNUMBER('Форма 1'!AJ1050),ROUND('Форма 1'!$I1050*VLOOKUP('Форма 1'!$G1050,'Предельники 2022'!$B$4:$X$28,'Форма 1'!AJ$7),2),"")</f>
        <v/>
      </c>
      <c r="P1050" s="30" t="str">
        <f>IF(ISNUMBER('Форма 1'!AK1050),ROUND('Форма 1'!$I1050*VLOOKUP('Форма 1'!$G1050,'Предельники 2022'!$B$4:$X$28,'Форма 1'!AK$7),2),"")</f>
        <v/>
      </c>
      <c r="Q1050" s="30" t="str">
        <f>IF(ISNUMBER('Форма 1'!AL1050),ROUND('Форма 1'!$I1050*VLOOKUP('Форма 1'!$G1050,'Предельники 2022'!$B$4:$X$28,'Форма 1'!AL$7),2),"")</f>
        <v/>
      </c>
      <c r="R1050" s="30" t="str">
        <f>IF(ISNUMBER('Форма 1'!AM1050),ROUND('Форма 1'!$I1050*VLOOKUP('Форма 1'!$G1050,'Предельники 2022'!$B$4:$X$28,'Форма 1'!AM$7),2),"")</f>
        <v/>
      </c>
      <c r="S1050" s="93" t="str">
        <f t="shared" si="186"/>
        <v/>
      </c>
      <c r="T1050" s="129" t="str">
        <f>IF(ISNUMBER('Форма 1'!AN1050),INDEX('Предельники 2022'!$C$4:$X$28,MATCH('Форма 1'!$G1050,'Предельники 2022'!$B$4:$B$28,0),MATCH(T$5,'Предельники 2022'!$C$3:$X$3,0)),"")</f>
        <v/>
      </c>
      <c r="U1050" s="129" t="str">
        <f>IF(ISNUMBER('Форма 1'!AO1050),INDEX('Предельники 2022'!$C$4:$X$28,MATCH('Форма 1'!$G1050,'Предельники 2022'!$B$4:$B$28,0),MATCH(U$5,'Предельники 2022'!$C$3:$X$3,0)),"")</f>
        <v/>
      </c>
      <c r="V1050" s="129" t="str">
        <f>IF(ISNUMBER('Форма 1'!AP1050),INDEX('Предельники 2022'!$C$4:$X$28,MATCH('Форма 1'!$G1050,'Предельники 2022'!$B$4:$B$28,0),MATCH(V$5,'Предельники 2022'!$C$3:$X$3,0)),"")</f>
        <v/>
      </c>
      <c r="W1050" s="129" t="str">
        <f>IF(ISNUMBER('Форма 1'!AQ1050),INDEX('Предельники 2022'!$C$4:$X$28,MATCH('Форма 1'!$G1050,'Предельники 2022'!$B$4:$B$28,0),MATCH(W$5,'Предельники 2022'!$C$3:$X$3,0)),"")</f>
        <v/>
      </c>
      <c r="X1050" s="30" t="str">
        <f>IF(ISNUMBER('Форма 1'!AR1050),ROUND('Форма 1'!$I1050*VLOOKUP('Форма 1'!$G1050,'Предельники 2022'!$B$4:$X$28,'Форма 1'!AR$7),2),"")</f>
        <v/>
      </c>
      <c r="Y1050" s="30" t="str">
        <f>IF(ISNUMBER('Форма 1'!AS1050),ROUND('Форма 1'!$I1050*VLOOKUP('Форма 1'!$G1050,'Предельники 2022'!$B$4:$X$28,'Форма 1'!AS$7),2),"")</f>
        <v/>
      </c>
      <c r="Z1050" s="30" t="str">
        <f>IF(ISNUMBER('Форма 1'!AT1050),ROUND('Форма 1'!$I1050*VLOOKUP('Форма 1'!$G1050,'Предельники 2022'!$B$4:$X$28,'Форма 1'!AT$7),2),"")</f>
        <v/>
      </c>
      <c r="AA1050" s="32"/>
      <c r="AB1050" s="128">
        <f>'Форма 1'!T1050</f>
        <v>46387</v>
      </c>
      <c r="AC1050" s="130" t="str">
        <f>'Форма 1'!U1050</f>
        <v>РО</v>
      </c>
    </row>
    <row r="1051" spans="1:29" x14ac:dyDescent="0.25">
      <c r="A1051" s="28">
        <f t="shared" si="177"/>
        <v>29</v>
      </c>
      <c r="B1051" s="74" t="str">
        <f>IF(ISBLANK('Форма 1'!B1051),"",'Форма 1'!B1051)</f>
        <v>Пермский городской округ, город Пермь</v>
      </c>
      <c r="C1051" s="87" t="s">
        <v>713</v>
      </c>
      <c r="D1051" s="29">
        <f>IF(ISBLANK(C1051),"Введите адрес",IF(C1051='Форма 1'!C1051,SUM(E1051:K1051,M1051:S1051,Форма2[[#This Row],[19]:[22]]),"Ошибка в адресе!"))</f>
        <v>5557017.8399999999</v>
      </c>
      <c r="E1051" s="30" t="str">
        <f>IF(ISNUMBER('Форма 1'!Z1051),ROUND('Форма 1'!$I1051*VLOOKUP('Форма 1'!$G1051,'Предельники 2022'!$B$4:$X$28,'Форма 1'!Z$7),2),"")</f>
        <v/>
      </c>
      <c r="F1051" s="30" t="str">
        <f>IF(ISNUMBER('Форма 1'!AA1051),ROUND('Форма 1'!$I1051*VLOOKUP('Форма 1'!$G1051,'Предельники 2022'!$B$4:$X$28,'Форма 1'!AA$7),2),"")</f>
        <v/>
      </c>
      <c r="G1051" s="30" t="str">
        <f>IF(ISNUMBER('Форма 1'!AB1051),ROUND('Форма 1'!$I1051*VLOOKUP('Форма 1'!$G1051,'Предельники 2022'!$B$4:$X$28,'Форма 1'!AB$7),2),"")</f>
        <v/>
      </c>
      <c r="H1051" s="30" t="str">
        <f>IF(ISNUMBER('Форма 1'!AC1051),ROUND('Форма 1'!$I1051*VLOOKUP('Форма 1'!$G1051,'Предельники 2022'!$B$4:$X$28,'Форма 1'!AC$7),2),"")</f>
        <v/>
      </c>
      <c r="I1051" s="30" t="str">
        <f>IF(ISNUMBER('Форма 1'!AD1051),ROUND('Форма 1'!$I1051*VLOOKUP('Форма 1'!$G1051,'Предельники 2022'!$B$4:$X$28,'Форма 1'!AD$7),2),"")</f>
        <v/>
      </c>
      <c r="J1051" s="30" t="str">
        <f>IF(ISNUMBER('Форма 1'!AE1051),ROUND('Форма 1'!$I1051*VLOOKUP('Форма 1'!$G1051,'Предельники 2022'!$B$4:$X$28,'Форма 1'!AE$7),2),"")</f>
        <v/>
      </c>
      <c r="K1051" s="30" t="str">
        <f>IF(ISNUMBER('Форма 1'!AF1051),ROUND('Форма 1'!$I1051*VLOOKUP('Форма 1'!$G1051,'Предельники 2022'!$B$4:$X$28,'Форма 1'!AF$7),2),"")</f>
        <v/>
      </c>
      <c r="L1051" s="31">
        <f>IF(ISBLANK('Форма 1'!AG1051),"",'Форма 1'!AG1051)</f>
        <v>2</v>
      </c>
      <c r="M1051" s="32">
        <f>IF(ISBLANK('Форма 1'!AH1051),"",'Форма 1'!AH1051)</f>
        <v>5557017.8399999999</v>
      </c>
      <c r="N1051" s="30" t="str">
        <f>IF(ISNUMBER('Форма 1'!AI1051),ROUND('Форма 1'!$I1051*VLOOKUP('Форма 1'!$G1051,'Предельники 2022'!$B$4:$X$28,'Форма 1'!AI$7),2),"")</f>
        <v/>
      </c>
      <c r="O1051" s="30" t="str">
        <f>IF(ISNUMBER('Форма 1'!AJ1051),ROUND('Форма 1'!$I1051*VLOOKUP('Форма 1'!$G1051,'Предельники 2022'!$B$4:$X$28,'Форма 1'!AJ$7),2),"")</f>
        <v/>
      </c>
      <c r="P1051" s="30" t="str">
        <f>IF(ISNUMBER('Форма 1'!AK1051),ROUND('Форма 1'!$I1051*VLOOKUP('Форма 1'!$G1051,'Предельники 2022'!$B$4:$X$28,'Форма 1'!AK$7),2),"")</f>
        <v/>
      </c>
      <c r="Q1051" s="30" t="str">
        <f>IF(ISNUMBER('Форма 1'!AL1051),ROUND('Форма 1'!$I1051*VLOOKUP('Форма 1'!$G1051,'Предельники 2022'!$B$4:$X$28,'Форма 1'!AL$7),2),"")</f>
        <v/>
      </c>
      <c r="R1051" s="30" t="str">
        <f>IF(ISNUMBER('Форма 1'!AM1051),ROUND('Форма 1'!$I1051*VLOOKUP('Форма 1'!$G1051,'Предельники 2022'!$B$4:$X$28,'Форма 1'!AM$7),2),"")</f>
        <v/>
      </c>
      <c r="S1051" s="93" t="str">
        <f t="shared" si="186"/>
        <v/>
      </c>
      <c r="T1051" s="129" t="str">
        <f>IF(ISNUMBER('Форма 1'!AN1051),INDEX('Предельники 2022'!$C$4:$X$28,MATCH('Форма 1'!$G1051,'Предельники 2022'!$B$4:$B$28,0),MATCH(T$5,'Предельники 2022'!$C$3:$X$3,0)),"")</f>
        <v/>
      </c>
      <c r="U1051" s="129" t="str">
        <f>IF(ISNUMBER('Форма 1'!AO1051),INDEX('Предельники 2022'!$C$4:$X$28,MATCH('Форма 1'!$G1051,'Предельники 2022'!$B$4:$B$28,0),MATCH(U$5,'Предельники 2022'!$C$3:$X$3,0)),"")</f>
        <v/>
      </c>
      <c r="V1051" s="129" t="str">
        <f>IF(ISNUMBER('Форма 1'!AP1051),INDEX('Предельники 2022'!$C$4:$X$28,MATCH('Форма 1'!$G1051,'Предельники 2022'!$B$4:$B$28,0),MATCH(V$5,'Предельники 2022'!$C$3:$X$3,0)),"")</f>
        <v/>
      </c>
      <c r="W1051" s="129" t="str">
        <f>IF(ISNUMBER('Форма 1'!AQ1051),INDEX('Предельники 2022'!$C$4:$X$28,MATCH('Форма 1'!$G1051,'Предельники 2022'!$B$4:$B$28,0),MATCH(W$5,'Предельники 2022'!$C$3:$X$3,0)),"")</f>
        <v/>
      </c>
      <c r="X1051" s="30" t="str">
        <f>IF(ISNUMBER('Форма 1'!AR1051),ROUND('Форма 1'!$I1051*VLOOKUP('Форма 1'!$G1051,'Предельники 2022'!$B$4:$X$28,'Форма 1'!AR$7),2),"")</f>
        <v/>
      </c>
      <c r="Y1051" s="30" t="str">
        <f>IF(ISNUMBER('Форма 1'!AS1051),ROUND('Форма 1'!$I1051*VLOOKUP('Форма 1'!$G1051,'Предельники 2022'!$B$4:$X$28,'Форма 1'!AS$7),2),"")</f>
        <v/>
      </c>
      <c r="Z1051" s="30" t="str">
        <f>IF(ISNUMBER('Форма 1'!AT1051),ROUND('Форма 1'!$I1051*VLOOKUP('Форма 1'!$G1051,'Предельники 2022'!$B$4:$X$28,'Форма 1'!AT$7),2),"")</f>
        <v/>
      </c>
      <c r="AA1051" s="32"/>
      <c r="AB1051" s="128">
        <f>'Форма 1'!T1051</f>
        <v>46387</v>
      </c>
      <c r="AC1051" s="130" t="str">
        <f>'Форма 1'!U1051</f>
        <v>СС</v>
      </c>
    </row>
    <row r="1052" spans="1:29" x14ac:dyDescent="0.25">
      <c r="A1052" s="28">
        <f t="shared" si="177"/>
        <v>30</v>
      </c>
      <c r="B1052" s="74" t="str">
        <f>IF(ISBLANK('Форма 1'!B1052),"",'Форма 1'!B1052)</f>
        <v>Пермский городской округ, город Пермь</v>
      </c>
      <c r="C1052" s="87" t="s">
        <v>708</v>
      </c>
      <c r="D1052" s="29">
        <f>IF(ISBLANK(C1052),"Введите адрес",IF(C1052='Форма 1'!C1052,SUM(E1052:K1052,M1052:S1052,Форма2[[#This Row],[19]:[22]]),"Ошибка в адресе!"))</f>
        <v>2214445.98</v>
      </c>
      <c r="E1052" s="30" t="str">
        <f>IF(ISNUMBER('Форма 1'!Z1052),ROUND('Форма 1'!$I1052*VLOOKUP('Форма 1'!$G1052,'Предельники 2022'!$B$4:$X$28,'Форма 1'!Z$7),2),"")</f>
        <v/>
      </c>
      <c r="F1052" s="30" t="str">
        <f>IF(ISNUMBER('Форма 1'!AA1052),ROUND('Форма 1'!$I1052*VLOOKUP('Форма 1'!$G1052,'Предельники 2022'!$B$4:$X$28,'Форма 1'!AA$7),2),"")</f>
        <v/>
      </c>
      <c r="G1052" s="30" t="str">
        <f>IF(ISNUMBER('Форма 1'!AB1052),ROUND('Форма 1'!$I1052*VLOOKUP('Форма 1'!$G1052,'Предельники 2022'!$B$4:$X$28,'Форма 1'!AB$7),2),"")</f>
        <v/>
      </c>
      <c r="H1052" s="30" t="str">
        <f>IF(ISNUMBER('Форма 1'!AC1052),ROUND('Форма 1'!$I1052*VLOOKUP('Форма 1'!$G1052,'Предельники 2022'!$B$4:$X$28,'Форма 1'!AC$7),2),"")</f>
        <v/>
      </c>
      <c r="I1052" s="30" t="str">
        <f>IF(ISNUMBER('Форма 1'!AD1052),ROUND('Форма 1'!$I1052*VLOOKUP('Форма 1'!$G1052,'Предельники 2022'!$B$4:$X$28,'Форма 1'!AD$7),2),"")</f>
        <v/>
      </c>
      <c r="J1052" s="30" t="str">
        <f>IF(ISNUMBER('Форма 1'!AE1052),ROUND('Форма 1'!$I1052*VLOOKUP('Форма 1'!$G1052,'Предельники 2022'!$B$4:$X$28,'Форма 1'!AE$7),2),"")</f>
        <v/>
      </c>
      <c r="K1052" s="30">
        <f>IF(ISNUMBER('Форма 1'!AF1052),ROUND('Форма 1'!$I1052*VLOOKUP('Форма 1'!$G1052,'Предельники 2022'!$B$4:$X$28,'Форма 1'!AF$7),2),"")</f>
        <v>2214445.98</v>
      </c>
      <c r="L1052" s="31" t="str">
        <f>IF(ISBLANK('Форма 1'!AG1052),"",'Форма 1'!AG1052)</f>
        <v/>
      </c>
      <c r="M1052" s="32" t="str">
        <f>IF(ISBLANK('Форма 1'!AH1052),"",'Форма 1'!AH1052)</f>
        <v/>
      </c>
      <c r="N1052" s="30" t="str">
        <f>IF(ISNUMBER('Форма 1'!AI1052),ROUND('Форма 1'!$I1052*VLOOKUP('Форма 1'!$G1052,'Предельники 2022'!$B$4:$X$28,'Форма 1'!AI$7),2),"")</f>
        <v/>
      </c>
      <c r="O1052" s="30" t="str">
        <f>IF(ISNUMBER('Форма 1'!AJ1052),ROUND('Форма 1'!$I1052*VLOOKUP('Форма 1'!$G1052,'Предельники 2022'!$B$4:$X$28,'Форма 1'!AJ$7),2),"")</f>
        <v/>
      </c>
      <c r="P1052" s="30" t="str">
        <f>IF(ISNUMBER('Форма 1'!AK1052),ROUND('Форма 1'!$I1052*VLOOKUP('Форма 1'!$G1052,'Предельники 2022'!$B$4:$X$28,'Форма 1'!AK$7),2),"")</f>
        <v/>
      </c>
      <c r="Q1052" s="30" t="str">
        <f>IF(ISNUMBER('Форма 1'!AL1052),ROUND('Форма 1'!$I1052*VLOOKUP('Форма 1'!$G1052,'Предельники 2022'!$B$4:$X$28,'Форма 1'!AL$7),2),"")</f>
        <v/>
      </c>
      <c r="R1052" s="30" t="str">
        <f>IF(ISNUMBER('Форма 1'!AM1052),ROUND('Форма 1'!$I1052*VLOOKUP('Форма 1'!$G1052,'Предельники 2022'!$B$4:$X$28,'Форма 1'!AM$7),2),"")</f>
        <v/>
      </c>
      <c r="S1052" s="93" t="str">
        <f t="shared" si="186"/>
        <v/>
      </c>
      <c r="T1052" s="129" t="str">
        <f>IF(ISNUMBER('Форма 1'!AN1052),INDEX('Предельники 2022'!$C$4:$X$28,MATCH('Форма 1'!$G1052,'Предельники 2022'!$B$4:$B$28,0),MATCH(T$5,'Предельники 2022'!$C$3:$X$3,0)),"")</f>
        <v/>
      </c>
      <c r="U1052" s="129" t="str">
        <f>IF(ISNUMBER('Форма 1'!AO1052),INDEX('Предельники 2022'!$C$4:$X$28,MATCH('Форма 1'!$G1052,'Предельники 2022'!$B$4:$B$28,0),MATCH(U$5,'Предельники 2022'!$C$3:$X$3,0)),"")</f>
        <v/>
      </c>
      <c r="V1052" s="129" t="str">
        <f>IF(ISNUMBER('Форма 1'!AP1052),INDEX('Предельники 2022'!$C$4:$X$28,MATCH('Форма 1'!$G1052,'Предельники 2022'!$B$4:$B$28,0),MATCH(V$5,'Предельники 2022'!$C$3:$X$3,0)),"")</f>
        <v/>
      </c>
      <c r="W1052" s="129" t="str">
        <f>IF(ISNUMBER('Форма 1'!AQ1052),INDEX('Предельники 2022'!$C$4:$X$28,MATCH('Форма 1'!$G1052,'Предельники 2022'!$B$4:$B$28,0),MATCH(W$5,'Предельники 2022'!$C$3:$X$3,0)),"")</f>
        <v/>
      </c>
      <c r="X1052" s="30" t="str">
        <f>IF(ISNUMBER('Форма 1'!AR1052),ROUND('Форма 1'!$I1052*VLOOKUP('Форма 1'!$G1052,'Предельники 2022'!$B$4:$X$28,'Форма 1'!AR$7),2),"")</f>
        <v/>
      </c>
      <c r="Y1052" s="30" t="str">
        <f>IF(ISNUMBER('Форма 1'!AS1052),ROUND('Форма 1'!$I1052*VLOOKUP('Форма 1'!$G1052,'Предельники 2022'!$B$4:$X$28,'Форма 1'!AS$7),2),"")</f>
        <v/>
      </c>
      <c r="Z1052" s="30" t="str">
        <f>IF(ISNUMBER('Форма 1'!AT1052),ROUND('Форма 1'!$I1052*VLOOKUP('Форма 1'!$G1052,'Предельники 2022'!$B$4:$X$28,'Форма 1'!AT$7),2),"")</f>
        <v/>
      </c>
      <c r="AA1052" s="32"/>
      <c r="AB1052" s="128">
        <f>'Форма 1'!T1052</f>
        <v>46387</v>
      </c>
      <c r="AC1052" s="130" t="str">
        <f>'Форма 1'!U1052</f>
        <v>РО</v>
      </c>
    </row>
    <row r="1053" spans="1:29" x14ac:dyDescent="0.25">
      <c r="A1053" s="28">
        <f t="shared" ref="A1053:A1116" si="187">IF(NOT(ISERROR("Пермского края"=MID(C1053,FIND("Пермского края",C1053),14)))=$C$1,0,IF(NOT(ISERROR("город Пермь"=MID(C1053,FIND("город Пермь",C1053),11)))=$C$1,0,IF(NOT(ISERROR("Итого"=MID(C1053,FIND("Итого",C1053),5)))=$C$1,0,IF(NOT(ISERROR("Всего"=MID(C1053,FIND("Всего",C1053),5)))=$C$1,0,A1052+1))))</f>
        <v>31</v>
      </c>
      <c r="B1053" s="74" t="str">
        <f>IF(ISBLANK('Форма 1'!B1053),"",'Форма 1'!B1053)</f>
        <v>Пермский городской округ, город Пермь</v>
      </c>
      <c r="C1053" s="87" t="s">
        <v>677</v>
      </c>
      <c r="D1053" s="29">
        <f>IF(ISBLANK(C1053),"Введите адрес",IF(C1053='Форма 1'!C1053,SUM(E1053:K1053,M1053:S1053,Форма2[[#This Row],[19]:[22]]),"Ошибка в адресе!"))</f>
        <v>5312195.96</v>
      </c>
      <c r="E1053" s="30" t="str">
        <f>IF(ISNUMBER('Форма 1'!Z1053),ROUND('Форма 1'!$I1053*VLOOKUP('Форма 1'!$G1053,'Предельники 2022'!$B$4:$X$28,'Форма 1'!Z$7),2),"")</f>
        <v/>
      </c>
      <c r="F1053" s="30" t="str">
        <f>IF(ISNUMBER('Форма 1'!AA1053),ROUND('Форма 1'!$I1053*VLOOKUP('Форма 1'!$G1053,'Предельники 2022'!$B$4:$X$28,'Форма 1'!AA$7),2),"")</f>
        <v/>
      </c>
      <c r="G1053" s="30">
        <f>IF(ISNUMBER('Форма 1'!AB1053),ROUND('Форма 1'!$I1053*VLOOKUP('Форма 1'!$G1053,'Предельники 2022'!$B$4:$X$28,'Форма 1'!AB$7),2),"")</f>
        <v>5312195.96</v>
      </c>
      <c r="H1053" s="30" t="str">
        <f>IF(ISNUMBER('Форма 1'!AC1053),ROUND('Форма 1'!$I1053*VLOOKUP('Форма 1'!$G1053,'Предельники 2022'!$B$4:$X$28,'Форма 1'!AC$7),2),"")</f>
        <v/>
      </c>
      <c r="I1053" s="30" t="str">
        <f>IF(ISNUMBER('Форма 1'!AD1053),ROUND('Форма 1'!$I1053*VLOOKUP('Форма 1'!$G1053,'Предельники 2022'!$B$4:$X$28,'Форма 1'!AD$7),2),"")</f>
        <v/>
      </c>
      <c r="J1053" s="30" t="str">
        <f>IF(ISNUMBER('Форма 1'!AE1053),ROUND('Форма 1'!$I1053*VLOOKUP('Форма 1'!$G1053,'Предельники 2022'!$B$4:$X$28,'Форма 1'!AE$7),2),"")</f>
        <v/>
      </c>
      <c r="K1053" s="30" t="str">
        <f>IF(ISNUMBER('Форма 1'!AF1053),ROUND('Форма 1'!$I1053*VLOOKUP('Форма 1'!$G1053,'Предельники 2022'!$B$4:$X$28,'Форма 1'!AF$7),2),"")</f>
        <v/>
      </c>
      <c r="L1053" s="31" t="str">
        <f>IF(ISBLANK('Форма 1'!AG1053),"",'Форма 1'!AG1053)</f>
        <v/>
      </c>
      <c r="M1053" s="32" t="str">
        <f>IF(ISBLANK('Форма 1'!AH1053),"",'Форма 1'!AH1053)</f>
        <v/>
      </c>
      <c r="N1053" s="30" t="str">
        <f>IF(ISNUMBER('Форма 1'!AI1053),ROUND('Форма 1'!$I1053*VLOOKUP('Форма 1'!$G1053,'Предельники 2022'!$B$4:$X$28,'Форма 1'!AI$7),2),"")</f>
        <v/>
      </c>
      <c r="O1053" s="30" t="str">
        <f>IF(ISNUMBER('Форма 1'!AJ1053),ROUND('Форма 1'!$I1053*VLOOKUP('Форма 1'!$G1053,'Предельники 2022'!$B$4:$X$28,'Форма 1'!AJ$7),2),"")</f>
        <v/>
      </c>
      <c r="P1053" s="30" t="str">
        <f>IF(ISNUMBER('Форма 1'!AK1053),ROUND('Форма 1'!$I1053*VLOOKUP('Форма 1'!$G1053,'Предельники 2022'!$B$4:$X$28,'Форма 1'!AK$7),2),"")</f>
        <v/>
      </c>
      <c r="Q1053" s="30" t="str">
        <f>IF(ISNUMBER('Форма 1'!AL1053),ROUND('Форма 1'!$I1053*VLOOKUP('Форма 1'!$G1053,'Предельники 2022'!$B$4:$X$28,'Форма 1'!AL$7),2),"")</f>
        <v/>
      </c>
      <c r="R1053" s="30" t="str">
        <f>IF(ISNUMBER('Форма 1'!AM1053),ROUND('Форма 1'!$I1053*VLOOKUP('Форма 1'!$G1053,'Предельники 2022'!$B$4:$X$28,'Форма 1'!AM$7),2),"")</f>
        <v/>
      </c>
      <c r="S1053" s="93" t="str">
        <f t="shared" si="186"/>
        <v/>
      </c>
      <c r="T1053" s="129" t="str">
        <f>IF(ISNUMBER('Форма 1'!AN1053),INDEX('Предельники 2022'!$C$4:$X$28,MATCH('Форма 1'!$G1053,'Предельники 2022'!$B$4:$B$28,0),MATCH(T$5,'Предельники 2022'!$C$3:$X$3,0)),"")</f>
        <v/>
      </c>
      <c r="U1053" s="129" t="str">
        <f>IF(ISNUMBER('Форма 1'!AO1053),INDEX('Предельники 2022'!$C$4:$X$28,MATCH('Форма 1'!$G1053,'Предельники 2022'!$B$4:$B$28,0),MATCH(U$5,'Предельники 2022'!$C$3:$X$3,0)),"")</f>
        <v/>
      </c>
      <c r="V1053" s="129" t="str">
        <f>IF(ISNUMBER('Форма 1'!AP1053),INDEX('Предельники 2022'!$C$4:$X$28,MATCH('Форма 1'!$G1053,'Предельники 2022'!$B$4:$B$28,0),MATCH(V$5,'Предельники 2022'!$C$3:$X$3,0)),"")</f>
        <v/>
      </c>
      <c r="W1053" s="129" t="str">
        <f>IF(ISNUMBER('Форма 1'!AQ1053),INDEX('Предельники 2022'!$C$4:$X$28,MATCH('Форма 1'!$G1053,'Предельники 2022'!$B$4:$B$28,0),MATCH(W$5,'Предельники 2022'!$C$3:$X$3,0)),"")</f>
        <v/>
      </c>
      <c r="X1053" s="30" t="str">
        <f>IF(ISNUMBER('Форма 1'!AR1053),ROUND('Форма 1'!$I1053*VLOOKUP('Форма 1'!$G1053,'Предельники 2022'!$B$4:$X$28,'Форма 1'!AR$7),2),"")</f>
        <v/>
      </c>
      <c r="Y1053" s="30" t="str">
        <f>IF(ISNUMBER('Форма 1'!AS1053),ROUND('Форма 1'!$I1053*VLOOKUP('Форма 1'!$G1053,'Предельники 2022'!$B$4:$X$28,'Форма 1'!AS$7),2),"")</f>
        <v/>
      </c>
      <c r="Z1053" s="30" t="str">
        <f>IF(ISNUMBER('Форма 1'!AT1053),ROUND('Форма 1'!$I1053*VLOOKUP('Форма 1'!$G1053,'Предельники 2022'!$B$4:$X$28,'Форма 1'!AT$7),2),"")</f>
        <v/>
      </c>
      <c r="AA1053" s="32"/>
      <c r="AB1053" s="128">
        <f>'Форма 1'!T1053</f>
        <v>46387</v>
      </c>
      <c r="AC1053" s="130" t="str">
        <f>'Форма 1'!U1053</f>
        <v>СС</v>
      </c>
    </row>
    <row r="1054" spans="1:29" x14ac:dyDescent="0.25">
      <c r="A1054" s="28">
        <f t="shared" si="187"/>
        <v>32</v>
      </c>
      <c r="B1054" s="74" t="str">
        <f>IF(ISBLANK('Форма 1'!B1054),"",'Форма 1'!B1054)</f>
        <v>Пермский городской округ, город Пермь</v>
      </c>
      <c r="C1054" s="87" t="s">
        <v>649</v>
      </c>
      <c r="D1054" s="29">
        <f>IF(ISBLANK(C1054),"Введите адрес",IF(C1054='Форма 1'!C1054,SUM(E1054:K1054,M1054:S1054,Форма2[[#This Row],[19]:[22]]),"Ошибка в адресе!"))</f>
        <v>9973973.7599999998</v>
      </c>
      <c r="E1054" s="30" t="str">
        <f>IF(ISNUMBER('Форма 1'!Z1054),ROUND('Форма 1'!$I1054*VLOOKUP('Форма 1'!$G1054,'Предельники 2022'!$B$4:$X$28,'Форма 1'!Z$7),2),"")</f>
        <v/>
      </c>
      <c r="F1054" s="30">
        <f>IF(ISNUMBER('Форма 1'!AA1054),ROUND('Форма 1'!$I1054*VLOOKUP('Форма 1'!$G1054,'Предельники 2022'!$B$4:$X$28,'Форма 1'!AA$7),2),"")</f>
        <v>8426160.3699999992</v>
      </c>
      <c r="G1054" s="30" t="str">
        <f>IF(ISNUMBER('Форма 1'!AB1054),ROUND('Форма 1'!$I1054*VLOOKUP('Форма 1'!$G1054,'Предельники 2022'!$B$4:$X$28,'Форма 1'!AB$7),2),"")</f>
        <v/>
      </c>
      <c r="H1054" s="30">
        <f>IF(ISNUMBER('Форма 1'!AC1054),ROUND('Форма 1'!$I1054*VLOOKUP('Форма 1'!$G1054,'Предельники 2022'!$B$4:$X$28,'Форма 1'!AC$7),2),"")</f>
        <v>378981.21</v>
      </c>
      <c r="I1054" s="30">
        <f>IF(ISNUMBER('Форма 1'!AD1054),ROUND('Форма 1'!$I1054*VLOOKUP('Форма 1'!$G1054,'Предельники 2022'!$B$4:$X$28,'Форма 1'!AD$7),2),"")</f>
        <v>1168832.18</v>
      </c>
      <c r="J1054" s="30" t="str">
        <f>IF(ISNUMBER('Форма 1'!AE1054),ROUND('Форма 1'!$I1054*VLOOKUP('Форма 1'!$G1054,'Предельники 2022'!$B$4:$X$28,'Форма 1'!AE$7),2),"")</f>
        <v/>
      </c>
      <c r="K1054" s="30" t="str">
        <f>IF(ISNUMBER('Форма 1'!AF1054),ROUND('Форма 1'!$I1054*VLOOKUP('Форма 1'!$G1054,'Предельники 2022'!$B$4:$X$28,'Форма 1'!AF$7),2),"")</f>
        <v/>
      </c>
      <c r="L1054" s="31" t="str">
        <f>IF(ISBLANK('Форма 1'!AG1054),"",'Форма 1'!AG1054)</f>
        <v/>
      </c>
      <c r="M1054" s="32" t="str">
        <f>IF(ISBLANK('Форма 1'!AH1054),"",'Форма 1'!AH1054)</f>
        <v/>
      </c>
      <c r="N1054" s="30" t="str">
        <f>IF(ISNUMBER('Форма 1'!AI1054),ROUND('Форма 1'!$I1054*VLOOKUP('Форма 1'!$G1054,'Предельники 2022'!$B$4:$X$28,'Форма 1'!AI$7),2),"")</f>
        <v/>
      </c>
      <c r="O1054" s="30" t="str">
        <f>IF(ISNUMBER('Форма 1'!AJ1054),ROUND('Форма 1'!$I1054*VLOOKUP('Форма 1'!$G1054,'Предельники 2022'!$B$4:$X$28,'Форма 1'!AJ$7),2),"")</f>
        <v/>
      </c>
      <c r="P1054" s="30" t="str">
        <f>IF(ISNUMBER('Форма 1'!AK1054),ROUND('Форма 1'!$I1054*VLOOKUP('Форма 1'!$G1054,'Предельники 2022'!$B$4:$X$28,'Форма 1'!AK$7),2),"")</f>
        <v/>
      </c>
      <c r="Q1054" s="30" t="str">
        <f>IF(ISNUMBER('Форма 1'!AL1054),ROUND('Форма 1'!$I1054*VLOOKUP('Форма 1'!$G1054,'Предельники 2022'!$B$4:$X$28,'Форма 1'!AL$7),2),"")</f>
        <v/>
      </c>
      <c r="R1054" s="30" t="str">
        <f>IF(ISNUMBER('Форма 1'!AM1054),ROUND('Форма 1'!$I1054*VLOOKUP('Форма 1'!$G1054,'Предельники 2022'!$B$4:$X$28,'Форма 1'!AM$7),2),"")</f>
        <v/>
      </c>
      <c r="S1054" s="93" t="str">
        <f t="shared" si="186"/>
        <v/>
      </c>
      <c r="T1054" s="129" t="str">
        <f>IF(ISNUMBER('Форма 1'!AN1054),INDEX('Предельники 2022'!$C$4:$X$28,MATCH('Форма 1'!$G1054,'Предельники 2022'!$B$4:$B$28,0),MATCH(T$5,'Предельники 2022'!$C$3:$X$3,0)),"")</f>
        <v/>
      </c>
      <c r="U1054" s="129" t="str">
        <f>IF(ISNUMBER('Форма 1'!AO1054),INDEX('Предельники 2022'!$C$4:$X$28,MATCH('Форма 1'!$G1054,'Предельники 2022'!$B$4:$B$28,0),MATCH(U$5,'Предельники 2022'!$C$3:$X$3,0)),"")</f>
        <v/>
      </c>
      <c r="V1054" s="129" t="str">
        <f>IF(ISNUMBER('Форма 1'!AP1054),INDEX('Предельники 2022'!$C$4:$X$28,MATCH('Форма 1'!$G1054,'Предельники 2022'!$B$4:$B$28,0),MATCH(V$5,'Предельники 2022'!$C$3:$X$3,0)),"")</f>
        <v/>
      </c>
      <c r="W1054" s="129" t="str">
        <f>IF(ISNUMBER('Форма 1'!AQ1054),INDEX('Предельники 2022'!$C$4:$X$28,MATCH('Форма 1'!$G1054,'Предельники 2022'!$B$4:$B$28,0),MATCH(W$5,'Предельники 2022'!$C$3:$X$3,0)),"")</f>
        <v/>
      </c>
      <c r="X1054" s="30" t="str">
        <f>IF(ISNUMBER('Форма 1'!AR1054),ROUND('Форма 1'!$I1054*VLOOKUP('Форма 1'!$G1054,'Предельники 2022'!$B$4:$X$28,'Форма 1'!AR$7),2),"")</f>
        <v/>
      </c>
      <c r="Y1054" s="30" t="str">
        <f>IF(ISNUMBER('Форма 1'!AS1054),ROUND('Форма 1'!$I1054*VLOOKUP('Форма 1'!$G1054,'Предельники 2022'!$B$4:$X$28,'Форма 1'!AS$7),2),"")</f>
        <v/>
      </c>
      <c r="Z1054" s="30" t="str">
        <f>IF(ISNUMBER('Форма 1'!AT1054),ROUND('Форма 1'!$I1054*VLOOKUP('Форма 1'!$G1054,'Предельники 2022'!$B$4:$X$28,'Форма 1'!AT$7),2),"")</f>
        <v/>
      </c>
      <c r="AA1054" s="32"/>
      <c r="AB1054" s="128">
        <f>'Форма 1'!T1054</f>
        <v>46387</v>
      </c>
      <c r="AC1054" s="130" t="str">
        <f>'Форма 1'!U1054</f>
        <v>РО</v>
      </c>
    </row>
    <row r="1055" spans="1:29" x14ac:dyDescent="0.25">
      <c r="A1055" s="28">
        <f t="shared" si="187"/>
        <v>33</v>
      </c>
      <c r="B1055" s="74" t="str">
        <f>IF(ISBLANK('Форма 1'!B1055),"",'Форма 1'!B1055)</f>
        <v>Пермский городской округ, город Пермь</v>
      </c>
      <c r="C1055" s="87" t="s">
        <v>650</v>
      </c>
      <c r="D1055" s="29">
        <f>IF(ISBLANK(C1055),"Введите адрес",IF(C1055='Форма 1'!C1055,SUM(E1055:K1055,M1055:S1055,Форма2[[#This Row],[19]:[22]]),"Ошибка в адресе!"))</f>
        <v>38784858.329999998</v>
      </c>
      <c r="E1055" s="30" t="str">
        <f>IF(ISNUMBER('Форма 1'!Z1055),ROUND('Форма 1'!$I1055*VLOOKUP('Форма 1'!$G1055,'Предельники 2022'!$B$4:$X$28,'Форма 1'!Z$7),2),"")</f>
        <v/>
      </c>
      <c r="F1055" s="30">
        <f>IF(ISNUMBER('Форма 1'!AA1055),ROUND('Форма 1'!$I1055*VLOOKUP('Форма 1'!$G1055,'Предельники 2022'!$B$4:$X$28,'Форма 1'!AA$7),2),"")</f>
        <v>13800680.43</v>
      </c>
      <c r="G1055" s="30" t="str">
        <f>IF(ISNUMBER('Форма 1'!AB1055),ROUND('Форма 1'!$I1055*VLOOKUP('Форма 1'!$G1055,'Предельники 2022'!$B$4:$X$28,'Форма 1'!AB$7),2),"")</f>
        <v/>
      </c>
      <c r="H1055" s="30" t="str">
        <f>IF(ISNUMBER('Форма 1'!AC1055),ROUND('Форма 1'!$I1055*VLOOKUP('Форма 1'!$G1055,'Предельники 2022'!$B$4:$X$28,'Форма 1'!AC$7),2),"")</f>
        <v/>
      </c>
      <c r="I1055" s="30" t="str">
        <f>IF(ISNUMBER('Форма 1'!AD1055),ROUND('Форма 1'!$I1055*VLOOKUP('Форма 1'!$G1055,'Предельники 2022'!$B$4:$X$28,'Форма 1'!AD$7),2),"")</f>
        <v/>
      </c>
      <c r="J1055" s="30" t="str">
        <f>IF(ISNUMBER('Форма 1'!AE1055),ROUND('Форма 1'!$I1055*VLOOKUP('Форма 1'!$G1055,'Предельники 2022'!$B$4:$X$28,'Форма 1'!AE$7),2),"")</f>
        <v/>
      </c>
      <c r="K1055" s="30" t="str">
        <f>IF(ISNUMBER('Форма 1'!AF1055),ROUND('Форма 1'!$I1055*VLOOKUP('Форма 1'!$G1055,'Предельники 2022'!$B$4:$X$28,'Форма 1'!AF$7),2),"")</f>
        <v/>
      </c>
      <c r="L1055" s="31" t="str">
        <f>IF(ISBLANK('Форма 1'!AG1055),"",'Форма 1'!AG1055)</f>
        <v/>
      </c>
      <c r="M1055" s="32" t="str">
        <f>IF(ISBLANK('Форма 1'!AH1055),"",'Форма 1'!AH1055)</f>
        <v/>
      </c>
      <c r="N1055" s="30">
        <f>IF(ISNUMBER('Форма 1'!AI1055),ROUND('Форма 1'!$I1055*VLOOKUP('Форма 1'!$G1055,'Предельники 2022'!$B$4:$X$28,'Форма 1'!AI$7),2),"")</f>
        <v>24984177.899999999</v>
      </c>
      <c r="O1055" s="30" t="str">
        <f>IF(ISNUMBER('Форма 1'!AJ1055),ROUND('Форма 1'!$I1055*VLOOKUP('Форма 1'!$G1055,'Предельники 2022'!$B$4:$X$28,'Форма 1'!AJ$7),2),"")</f>
        <v/>
      </c>
      <c r="P1055" s="30" t="str">
        <f>IF(ISNUMBER('Форма 1'!AK1055),ROUND('Форма 1'!$I1055*VLOOKUP('Форма 1'!$G1055,'Предельники 2022'!$B$4:$X$28,'Форма 1'!AK$7),2),"")</f>
        <v/>
      </c>
      <c r="Q1055" s="30" t="str">
        <f>IF(ISNUMBER('Форма 1'!AL1055),ROUND('Форма 1'!$I1055*VLOOKUP('Форма 1'!$G1055,'Предельники 2022'!$B$4:$X$28,'Форма 1'!AL$7),2),"")</f>
        <v/>
      </c>
      <c r="R1055" s="30" t="str">
        <f>IF(ISNUMBER('Форма 1'!AM1055),ROUND('Форма 1'!$I1055*VLOOKUP('Форма 1'!$G1055,'Предельники 2022'!$B$4:$X$28,'Форма 1'!AM$7),2),"")</f>
        <v/>
      </c>
      <c r="S1055" s="93" t="str">
        <f t="shared" si="186"/>
        <v/>
      </c>
      <c r="T1055" s="129" t="str">
        <f>IF(ISNUMBER('Форма 1'!AN1055),INDEX('Предельники 2022'!$C$4:$X$28,MATCH('Форма 1'!$G1055,'Предельники 2022'!$B$4:$B$28,0),MATCH(T$5,'Предельники 2022'!$C$3:$X$3,0)),"")</f>
        <v/>
      </c>
      <c r="U1055" s="129" t="str">
        <f>IF(ISNUMBER('Форма 1'!AO1055),INDEX('Предельники 2022'!$C$4:$X$28,MATCH('Форма 1'!$G1055,'Предельники 2022'!$B$4:$B$28,0),MATCH(U$5,'Предельники 2022'!$C$3:$X$3,0)),"")</f>
        <v/>
      </c>
      <c r="V1055" s="129" t="str">
        <f>IF(ISNUMBER('Форма 1'!AP1055),INDEX('Предельники 2022'!$C$4:$X$28,MATCH('Форма 1'!$G1055,'Предельники 2022'!$B$4:$B$28,0),MATCH(V$5,'Предельники 2022'!$C$3:$X$3,0)),"")</f>
        <v/>
      </c>
      <c r="W1055" s="129" t="str">
        <f>IF(ISNUMBER('Форма 1'!AQ1055),INDEX('Предельники 2022'!$C$4:$X$28,MATCH('Форма 1'!$G1055,'Предельники 2022'!$B$4:$B$28,0),MATCH(W$5,'Предельники 2022'!$C$3:$X$3,0)),"")</f>
        <v/>
      </c>
      <c r="X1055" s="30" t="str">
        <f>IF(ISNUMBER('Форма 1'!AR1055),ROUND('Форма 1'!$I1055*VLOOKUP('Форма 1'!$G1055,'Предельники 2022'!$B$4:$X$28,'Форма 1'!AR$7),2),"")</f>
        <v/>
      </c>
      <c r="Y1055" s="30" t="str">
        <f>IF(ISNUMBER('Форма 1'!AS1055),ROUND('Форма 1'!$I1055*VLOOKUP('Форма 1'!$G1055,'Предельники 2022'!$B$4:$X$28,'Форма 1'!AS$7),2),"")</f>
        <v/>
      </c>
      <c r="Z1055" s="30" t="str">
        <f>IF(ISNUMBER('Форма 1'!AT1055),ROUND('Форма 1'!$I1055*VLOOKUP('Форма 1'!$G1055,'Предельники 2022'!$B$4:$X$28,'Форма 1'!AT$7),2),"")</f>
        <v/>
      </c>
      <c r="AA1055" s="32"/>
      <c r="AB1055" s="128">
        <f>'Форма 1'!T1055</f>
        <v>46387</v>
      </c>
      <c r="AC1055" s="130" t="str">
        <f>'Форма 1'!U1055</f>
        <v>РО</v>
      </c>
    </row>
    <row r="1056" spans="1:29" x14ac:dyDescent="0.25">
      <c r="A1056" s="28">
        <f t="shared" si="187"/>
        <v>34</v>
      </c>
      <c r="B1056" s="74" t="str">
        <f>IF(ISBLANK('Форма 1'!B1056),"",'Форма 1'!B1056)</f>
        <v>Пермский городской округ, город Пермь</v>
      </c>
      <c r="C1056" s="87" t="s">
        <v>552</v>
      </c>
      <c r="D1056" s="29">
        <f>IF(ISBLANK(C1056),"Введите адрес",IF(C1056='Форма 1'!C1056,SUM(E1056:K1056,M1056:S1056,Форма2[[#This Row],[19]:[22]]),"Ошибка в адресе!"))</f>
        <v>5904555.54</v>
      </c>
      <c r="E1056" s="30" t="str">
        <f>IF(ISNUMBER('Форма 1'!Z1056),ROUND('Форма 1'!$I1056*VLOOKUP('Форма 1'!$G1056,'Предельники 2022'!$B$4:$X$28,'Форма 1'!Z$7),2),"")</f>
        <v/>
      </c>
      <c r="F1056" s="30" t="str">
        <f>IF(ISNUMBER('Форма 1'!AA1056),ROUND('Форма 1'!$I1056*VLOOKUP('Форма 1'!$G1056,'Предельники 2022'!$B$4:$X$28,'Форма 1'!AA$7),2),"")</f>
        <v/>
      </c>
      <c r="G1056" s="30" t="str">
        <f>IF(ISNUMBER('Форма 1'!AB1056),ROUND('Форма 1'!$I1056*VLOOKUP('Форма 1'!$G1056,'Предельники 2022'!$B$4:$X$28,'Форма 1'!AB$7),2),"")</f>
        <v/>
      </c>
      <c r="H1056" s="30" t="str">
        <f>IF(ISNUMBER('Форма 1'!AC1056),ROUND('Форма 1'!$I1056*VLOOKUP('Форма 1'!$G1056,'Предельники 2022'!$B$4:$X$28,'Форма 1'!AC$7),2),"")</f>
        <v/>
      </c>
      <c r="I1056" s="30" t="str">
        <f>IF(ISNUMBER('Форма 1'!AD1056),ROUND('Форма 1'!$I1056*VLOOKUP('Форма 1'!$G1056,'Предельники 2022'!$B$4:$X$28,'Форма 1'!AD$7),2),"")</f>
        <v/>
      </c>
      <c r="J1056" s="30" t="str">
        <f>IF(ISNUMBER('Форма 1'!AE1056),ROUND('Форма 1'!$I1056*VLOOKUP('Форма 1'!$G1056,'Предельники 2022'!$B$4:$X$28,'Форма 1'!AE$7),2),"")</f>
        <v/>
      </c>
      <c r="K1056" s="30" t="str">
        <f>IF(ISNUMBER('Форма 1'!AF1056),ROUND('Форма 1'!$I1056*VLOOKUP('Форма 1'!$G1056,'Предельники 2022'!$B$4:$X$28,'Форма 1'!AF$7),2),"")</f>
        <v/>
      </c>
      <c r="L1056" s="31" t="str">
        <f>IF(ISBLANK('Форма 1'!AG1056),"",'Форма 1'!AG1056)</f>
        <v/>
      </c>
      <c r="M1056" s="32" t="str">
        <f>IF(ISBLANK('Форма 1'!AH1056),"",'Форма 1'!AH1056)</f>
        <v/>
      </c>
      <c r="N1056" s="30">
        <f>IF(ISNUMBER('Форма 1'!AI1056),ROUND('Форма 1'!$I1056*VLOOKUP('Форма 1'!$G1056,'Предельники 2022'!$B$4:$X$28,'Форма 1'!AI$7),2),"")</f>
        <v>5904555.54</v>
      </c>
      <c r="O1056" s="30" t="str">
        <f>IF(ISNUMBER('Форма 1'!AJ1056),ROUND('Форма 1'!$I1056*VLOOKUP('Форма 1'!$G1056,'Предельники 2022'!$B$4:$X$28,'Форма 1'!AJ$7),2),"")</f>
        <v/>
      </c>
      <c r="P1056" s="30" t="str">
        <f>IF(ISNUMBER('Форма 1'!AK1056),ROUND('Форма 1'!$I1056*VLOOKUP('Форма 1'!$G1056,'Предельники 2022'!$B$4:$X$28,'Форма 1'!AK$7),2),"")</f>
        <v/>
      </c>
      <c r="Q1056" s="30" t="str">
        <f>IF(ISNUMBER('Форма 1'!AL1056),ROUND('Форма 1'!$I1056*VLOOKUP('Форма 1'!$G1056,'Предельники 2022'!$B$4:$X$28,'Форма 1'!AL$7),2),"")</f>
        <v/>
      </c>
      <c r="R1056" s="30" t="str">
        <f>IF(ISNUMBER('Форма 1'!AM1056),ROUND('Форма 1'!$I1056*VLOOKUP('Форма 1'!$G1056,'Предельники 2022'!$B$4:$X$28,'Форма 1'!AM$7),2),"")</f>
        <v/>
      </c>
      <c r="S1056" s="93" t="str">
        <f t="shared" si="186"/>
        <v/>
      </c>
      <c r="T1056" s="129" t="str">
        <f>IF(ISNUMBER('Форма 1'!AN1056),INDEX('Предельники 2022'!$C$4:$X$28,MATCH('Форма 1'!$G1056,'Предельники 2022'!$B$4:$B$28,0),MATCH(T$5,'Предельники 2022'!$C$3:$X$3,0)),"")</f>
        <v/>
      </c>
      <c r="U1056" s="129" t="str">
        <f>IF(ISNUMBER('Форма 1'!AO1056),INDEX('Предельники 2022'!$C$4:$X$28,MATCH('Форма 1'!$G1056,'Предельники 2022'!$B$4:$B$28,0),MATCH(U$5,'Предельники 2022'!$C$3:$X$3,0)),"")</f>
        <v/>
      </c>
      <c r="V1056" s="129" t="str">
        <f>IF(ISNUMBER('Форма 1'!AP1056),INDEX('Предельники 2022'!$C$4:$X$28,MATCH('Форма 1'!$G1056,'Предельники 2022'!$B$4:$B$28,0),MATCH(V$5,'Предельники 2022'!$C$3:$X$3,0)),"")</f>
        <v/>
      </c>
      <c r="W1056" s="129" t="str">
        <f>IF(ISNUMBER('Форма 1'!AQ1056),INDEX('Предельники 2022'!$C$4:$X$28,MATCH('Форма 1'!$G1056,'Предельники 2022'!$B$4:$B$28,0),MATCH(W$5,'Предельники 2022'!$C$3:$X$3,0)),"")</f>
        <v/>
      </c>
      <c r="X1056" s="30" t="str">
        <f>IF(ISNUMBER('Форма 1'!AR1056),ROUND('Форма 1'!$I1056*VLOOKUP('Форма 1'!$G1056,'Предельники 2022'!$B$4:$X$28,'Форма 1'!AR$7),2),"")</f>
        <v/>
      </c>
      <c r="Y1056" s="30" t="str">
        <f>IF(ISNUMBER('Форма 1'!AS1056),ROUND('Форма 1'!$I1056*VLOOKUP('Форма 1'!$G1056,'Предельники 2022'!$B$4:$X$28,'Форма 1'!AS$7),2),"")</f>
        <v/>
      </c>
      <c r="Z1056" s="30" t="str">
        <f>IF(ISNUMBER('Форма 1'!AT1056),ROUND('Форма 1'!$I1056*VLOOKUP('Форма 1'!$G1056,'Предельники 2022'!$B$4:$X$28,'Форма 1'!AT$7),2),"")</f>
        <v/>
      </c>
      <c r="AA1056" s="32"/>
      <c r="AB1056" s="128">
        <f>'Форма 1'!T1056</f>
        <v>46387</v>
      </c>
      <c r="AC1056" s="130" t="str">
        <f>'Форма 1'!U1056</f>
        <v>РО</v>
      </c>
    </row>
    <row r="1057" spans="1:29" x14ac:dyDescent="0.25">
      <c r="A1057" s="28">
        <f t="shared" si="187"/>
        <v>35</v>
      </c>
      <c r="B1057" s="74" t="str">
        <f>IF(ISBLANK('Форма 1'!B1057),"",'Форма 1'!B1057)</f>
        <v>Пермский городской округ, город Пермь</v>
      </c>
      <c r="C1057" s="87" t="s">
        <v>702</v>
      </c>
      <c r="D1057" s="29">
        <f>IF(ISBLANK(C1057),"Введите адрес",IF(C1057='Форма 1'!C1057,SUM(E1057:K1057,M1057:S1057,Форма2[[#This Row],[19]:[22]]),"Ошибка в адресе!"))</f>
        <v>20280844.969999999</v>
      </c>
      <c r="E1057" s="30" t="str">
        <f>IF(ISNUMBER('Форма 1'!Z1057),ROUND('Форма 1'!$I1057*VLOOKUP('Форма 1'!$G1057,'Предельники 2022'!$B$4:$X$28,'Форма 1'!Z$7),2),"")</f>
        <v/>
      </c>
      <c r="F1057" s="30" t="str">
        <f>IF(ISNUMBER('Форма 1'!AA1057),ROUND('Форма 1'!$I1057*VLOOKUP('Форма 1'!$G1057,'Предельники 2022'!$B$4:$X$28,'Форма 1'!AA$7),2),"")</f>
        <v/>
      </c>
      <c r="G1057" s="30" t="str">
        <f>IF(ISNUMBER('Форма 1'!AB1057),ROUND('Форма 1'!$I1057*VLOOKUP('Форма 1'!$G1057,'Предельники 2022'!$B$4:$X$28,'Форма 1'!AB$7),2),"")</f>
        <v/>
      </c>
      <c r="H1057" s="30" t="str">
        <f>IF(ISNUMBER('Форма 1'!AC1057),ROUND('Форма 1'!$I1057*VLOOKUP('Форма 1'!$G1057,'Предельники 2022'!$B$4:$X$28,'Форма 1'!AC$7),2),"")</f>
        <v/>
      </c>
      <c r="I1057" s="30" t="str">
        <f>IF(ISNUMBER('Форма 1'!AD1057),ROUND('Форма 1'!$I1057*VLOOKUP('Форма 1'!$G1057,'Предельники 2022'!$B$4:$X$28,'Форма 1'!AD$7),2),"")</f>
        <v/>
      </c>
      <c r="J1057" s="30">
        <f>IF(ISNUMBER('Форма 1'!AE1057),ROUND('Форма 1'!$I1057*VLOOKUP('Форма 1'!$G1057,'Предельники 2022'!$B$4:$X$28,'Форма 1'!AE$7),2),"")</f>
        <v>1440691.9</v>
      </c>
      <c r="K1057" s="30">
        <f>IF(ISNUMBER('Форма 1'!AF1057),ROUND('Форма 1'!$I1057*VLOOKUP('Форма 1'!$G1057,'Предельники 2022'!$B$4:$X$28,'Форма 1'!AF$7),2),"")</f>
        <v>3391389.56</v>
      </c>
      <c r="L1057" s="31" t="str">
        <f>IF(ISBLANK('Форма 1'!AG1057),"",'Форма 1'!AG1057)</f>
        <v/>
      </c>
      <c r="M1057" s="32" t="str">
        <f>IF(ISBLANK('Форма 1'!AH1057),"",'Форма 1'!AH1057)</f>
        <v/>
      </c>
      <c r="N1057" s="30" t="str">
        <f>IF(ISNUMBER('Форма 1'!AI1057),ROUND('Форма 1'!$I1057*VLOOKUP('Форма 1'!$G1057,'Предельники 2022'!$B$4:$X$28,'Форма 1'!AI$7),2),"")</f>
        <v/>
      </c>
      <c r="O1057" s="30">
        <f>IF(ISNUMBER('Форма 1'!AJ1057),ROUND('Форма 1'!$I1057*VLOOKUP('Форма 1'!$G1057,'Предельники 2022'!$B$4:$X$28,'Форма 1'!AJ$7),2),"")</f>
        <v>15448763.51</v>
      </c>
      <c r="P1057" s="30" t="str">
        <f>IF(ISNUMBER('Форма 1'!AK1057),ROUND('Форма 1'!$I1057*VLOOKUP('Форма 1'!$G1057,'Предельники 2022'!$B$4:$X$28,'Форма 1'!AK$7),2),"")</f>
        <v/>
      </c>
      <c r="Q1057" s="30" t="str">
        <f>IF(ISNUMBER('Форма 1'!AL1057),ROUND('Форма 1'!$I1057*VLOOKUP('Форма 1'!$G1057,'Предельники 2022'!$B$4:$X$28,'Форма 1'!AL$7),2),"")</f>
        <v/>
      </c>
      <c r="R1057" s="30" t="str">
        <f>IF(ISNUMBER('Форма 1'!AM1057),ROUND('Форма 1'!$I1057*VLOOKUP('Форма 1'!$G1057,'Предельники 2022'!$B$4:$X$28,'Форма 1'!AM$7),2),"")</f>
        <v/>
      </c>
      <c r="S1057" s="93" t="str">
        <f t="shared" si="186"/>
        <v/>
      </c>
      <c r="T1057" s="129" t="str">
        <f>IF(ISNUMBER('Форма 1'!AN1057),INDEX('Предельники 2022'!$C$4:$X$28,MATCH('Форма 1'!$G1057,'Предельники 2022'!$B$4:$B$28,0),MATCH(T$5,'Предельники 2022'!$C$3:$X$3,0)),"")</f>
        <v/>
      </c>
      <c r="U1057" s="129" t="str">
        <f>IF(ISNUMBER('Форма 1'!AO1057),INDEX('Предельники 2022'!$C$4:$X$28,MATCH('Форма 1'!$G1057,'Предельники 2022'!$B$4:$B$28,0),MATCH(U$5,'Предельники 2022'!$C$3:$X$3,0)),"")</f>
        <v/>
      </c>
      <c r="V1057" s="129" t="str">
        <f>IF(ISNUMBER('Форма 1'!AP1057),INDEX('Предельники 2022'!$C$4:$X$28,MATCH('Форма 1'!$G1057,'Предельники 2022'!$B$4:$B$28,0),MATCH(V$5,'Предельники 2022'!$C$3:$X$3,0)),"")</f>
        <v/>
      </c>
      <c r="W1057" s="129" t="str">
        <f>IF(ISNUMBER('Форма 1'!AQ1057),INDEX('Предельники 2022'!$C$4:$X$28,MATCH('Форма 1'!$G1057,'Предельники 2022'!$B$4:$B$28,0),MATCH(W$5,'Предельники 2022'!$C$3:$X$3,0)),"")</f>
        <v/>
      </c>
      <c r="X1057" s="30" t="str">
        <f>IF(ISNUMBER('Форма 1'!AR1057),ROUND('Форма 1'!$I1057*VLOOKUP('Форма 1'!$G1057,'Предельники 2022'!$B$4:$X$28,'Форма 1'!AR$7),2),"")</f>
        <v/>
      </c>
      <c r="Y1057" s="30" t="str">
        <f>IF(ISNUMBER('Форма 1'!AS1057),ROUND('Форма 1'!$I1057*VLOOKUP('Форма 1'!$G1057,'Предельники 2022'!$B$4:$X$28,'Форма 1'!AS$7),2),"")</f>
        <v/>
      </c>
      <c r="Z1057" s="30" t="str">
        <f>IF(ISNUMBER('Форма 1'!AT1057),ROUND('Форма 1'!$I1057*VLOOKUP('Форма 1'!$G1057,'Предельники 2022'!$B$4:$X$28,'Форма 1'!AT$7),2),"")</f>
        <v/>
      </c>
      <c r="AA1057" s="32"/>
      <c r="AB1057" s="128">
        <f>'Форма 1'!T1057</f>
        <v>46387</v>
      </c>
      <c r="AC1057" s="130" t="str">
        <f>'Форма 1'!U1057</f>
        <v>РО</v>
      </c>
    </row>
    <row r="1058" spans="1:29" x14ac:dyDescent="0.25">
      <c r="A1058" s="28">
        <f t="shared" si="187"/>
        <v>36</v>
      </c>
      <c r="B1058" s="74" t="str">
        <f>IF(ISBLANK('Форма 1'!B1058),"",'Форма 1'!B1058)</f>
        <v>Пермский городской округ, город Пермь</v>
      </c>
      <c r="C1058" s="87" t="s">
        <v>714</v>
      </c>
      <c r="D1058" s="29">
        <f>IF(ISBLANK(C1058),"Введите адрес",IF(C1058='Форма 1'!C1058,SUM(E1058:K1058,M1058:S1058,Форма2[[#This Row],[19]:[22]]),"Ошибка в адресе!"))</f>
        <v>19449562.439999998</v>
      </c>
      <c r="E1058" s="30" t="str">
        <f>IF(ISNUMBER('Форма 1'!Z1058),ROUND('Форма 1'!$I1058*VLOOKUP('Форма 1'!$G1058,'Предельники 2022'!$B$4:$X$28,'Форма 1'!Z$7),2),"")</f>
        <v/>
      </c>
      <c r="F1058" s="30" t="str">
        <f>IF(ISNUMBER('Форма 1'!AA1058),ROUND('Форма 1'!$I1058*VLOOKUP('Форма 1'!$G1058,'Предельники 2022'!$B$4:$X$28,'Форма 1'!AA$7),2),"")</f>
        <v/>
      </c>
      <c r="G1058" s="30" t="str">
        <f>IF(ISNUMBER('Форма 1'!AB1058),ROUND('Форма 1'!$I1058*VLOOKUP('Форма 1'!$G1058,'Предельники 2022'!$B$4:$X$28,'Форма 1'!AB$7),2),"")</f>
        <v/>
      </c>
      <c r="H1058" s="30" t="str">
        <f>IF(ISNUMBER('Форма 1'!AC1058),ROUND('Форма 1'!$I1058*VLOOKUP('Форма 1'!$G1058,'Предельники 2022'!$B$4:$X$28,'Форма 1'!AC$7),2),"")</f>
        <v/>
      </c>
      <c r="I1058" s="30" t="str">
        <f>IF(ISNUMBER('Форма 1'!AD1058),ROUND('Форма 1'!$I1058*VLOOKUP('Форма 1'!$G1058,'Предельники 2022'!$B$4:$X$28,'Форма 1'!AD$7),2),"")</f>
        <v/>
      </c>
      <c r="J1058" s="30" t="str">
        <f>IF(ISNUMBER('Форма 1'!AE1058),ROUND('Форма 1'!$I1058*VLOOKUP('Форма 1'!$G1058,'Предельники 2022'!$B$4:$X$28,'Форма 1'!AE$7),2),"")</f>
        <v/>
      </c>
      <c r="K1058" s="30" t="str">
        <f>IF(ISNUMBER('Форма 1'!AF1058),ROUND('Форма 1'!$I1058*VLOOKUP('Форма 1'!$G1058,'Предельники 2022'!$B$4:$X$28,'Форма 1'!AF$7),2),"")</f>
        <v/>
      </c>
      <c r="L1058" s="31">
        <f>IF(ISBLANK('Форма 1'!AG1058),"",'Форма 1'!AG1058)</f>
        <v>7</v>
      </c>
      <c r="M1058" s="32">
        <f>IF(ISBLANK('Форма 1'!AH1058),"",'Форма 1'!AH1058)</f>
        <v>19449562.439999998</v>
      </c>
      <c r="N1058" s="30" t="str">
        <f>IF(ISNUMBER('Форма 1'!AI1058),ROUND('Форма 1'!$I1058*VLOOKUP('Форма 1'!$G1058,'Предельники 2022'!$B$4:$X$28,'Форма 1'!AI$7),2),"")</f>
        <v/>
      </c>
      <c r="O1058" s="30" t="str">
        <f>IF(ISNUMBER('Форма 1'!AJ1058),ROUND('Форма 1'!$I1058*VLOOKUP('Форма 1'!$G1058,'Предельники 2022'!$B$4:$X$28,'Форма 1'!AJ$7),2),"")</f>
        <v/>
      </c>
      <c r="P1058" s="30" t="str">
        <f>IF(ISNUMBER('Форма 1'!AK1058),ROUND('Форма 1'!$I1058*VLOOKUP('Форма 1'!$G1058,'Предельники 2022'!$B$4:$X$28,'Форма 1'!AK$7),2),"")</f>
        <v/>
      </c>
      <c r="Q1058" s="30" t="str">
        <f>IF(ISNUMBER('Форма 1'!AL1058),ROUND('Форма 1'!$I1058*VLOOKUP('Форма 1'!$G1058,'Предельники 2022'!$B$4:$X$28,'Форма 1'!AL$7),2),"")</f>
        <v/>
      </c>
      <c r="R1058" s="30" t="str">
        <f>IF(ISNUMBER('Форма 1'!AM1058),ROUND('Форма 1'!$I1058*VLOOKUP('Форма 1'!$G1058,'Предельники 2022'!$B$4:$X$28,'Форма 1'!AM$7),2),"")</f>
        <v/>
      </c>
      <c r="S1058" s="93" t="str">
        <f t="shared" si="186"/>
        <v/>
      </c>
      <c r="T1058" s="129" t="str">
        <f>IF(ISNUMBER('Форма 1'!AN1058),INDEX('Предельники 2022'!$C$4:$X$28,MATCH('Форма 1'!$G1058,'Предельники 2022'!$B$4:$B$28,0),MATCH(T$5,'Предельники 2022'!$C$3:$X$3,0)),"")</f>
        <v/>
      </c>
      <c r="U1058" s="129" t="str">
        <f>IF(ISNUMBER('Форма 1'!AO1058),INDEX('Предельники 2022'!$C$4:$X$28,MATCH('Форма 1'!$G1058,'Предельники 2022'!$B$4:$B$28,0),MATCH(U$5,'Предельники 2022'!$C$3:$X$3,0)),"")</f>
        <v/>
      </c>
      <c r="V1058" s="129" t="str">
        <f>IF(ISNUMBER('Форма 1'!AP1058),INDEX('Предельники 2022'!$C$4:$X$28,MATCH('Форма 1'!$G1058,'Предельники 2022'!$B$4:$B$28,0),MATCH(V$5,'Предельники 2022'!$C$3:$X$3,0)),"")</f>
        <v/>
      </c>
      <c r="W1058" s="129" t="str">
        <f>IF(ISNUMBER('Форма 1'!AQ1058),INDEX('Предельники 2022'!$C$4:$X$28,MATCH('Форма 1'!$G1058,'Предельники 2022'!$B$4:$B$28,0),MATCH(W$5,'Предельники 2022'!$C$3:$X$3,0)),"")</f>
        <v/>
      </c>
      <c r="X1058" s="30" t="str">
        <f>IF(ISNUMBER('Форма 1'!AR1058),ROUND('Форма 1'!$I1058*VLOOKUP('Форма 1'!$G1058,'Предельники 2022'!$B$4:$X$28,'Форма 1'!AR$7),2),"")</f>
        <v/>
      </c>
      <c r="Y1058" s="30" t="str">
        <f>IF(ISNUMBER('Форма 1'!AS1058),ROUND('Форма 1'!$I1058*VLOOKUP('Форма 1'!$G1058,'Предельники 2022'!$B$4:$X$28,'Форма 1'!AS$7),2),"")</f>
        <v/>
      </c>
      <c r="Z1058" s="30" t="str">
        <f>IF(ISNUMBER('Форма 1'!AT1058),ROUND('Форма 1'!$I1058*VLOOKUP('Форма 1'!$G1058,'Предельники 2022'!$B$4:$X$28,'Форма 1'!AT$7),2),"")</f>
        <v/>
      </c>
      <c r="AA1058" s="32"/>
      <c r="AB1058" s="128">
        <f>'Форма 1'!T1058</f>
        <v>46387</v>
      </c>
      <c r="AC1058" s="130" t="str">
        <f>'Форма 1'!U1058</f>
        <v>СС</v>
      </c>
    </row>
    <row r="1059" spans="1:29" x14ac:dyDescent="0.25">
      <c r="A1059" s="28">
        <f t="shared" si="187"/>
        <v>37</v>
      </c>
      <c r="B1059" s="74" t="str">
        <f>IF(ISBLANK('Форма 1'!B1059),"",'Форма 1'!B1059)</f>
        <v>Пермский городской округ, город Пермь</v>
      </c>
      <c r="C1059" s="87" t="s">
        <v>91</v>
      </c>
      <c r="D1059" s="29">
        <f>IF(ISBLANK(C1059),"Введите адрес",IF(C1059='Форма 1'!C1059,SUM(E1059:K1059,M1059:S1059,Форма2[[#This Row],[19]:[22]]),"Ошибка в адресе!"))</f>
        <v>17345560.370000001</v>
      </c>
      <c r="E1059" s="30" t="str">
        <f>IF(ISNUMBER('Форма 1'!Z1059),ROUND('Форма 1'!$I1059*VLOOKUP('Форма 1'!$G1059,'Предельники 2022'!$B$4:$X$28,'Форма 1'!Z$7),2),"")</f>
        <v/>
      </c>
      <c r="F1059" s="30" t="str">
        <f>IF(ISNUMBER('Форма 1'!AA1059),ROUND('Форма 1'!$I1059*VLOOKUP('Форма 1'!$G1059,'Предельники 2022'!$B$4:$X$28,'Форма 1'!AA$7),2),"")</f>
        <v/>
      </c>
      <c r="G1059" s="30" t="str">
        <f>IF(ISNUMBER('Форма 1'!AB1059),ROUND('Форма 1'!$I1059*VLOOKUP('Форма 1'!$G1059,'Предельники 2022'!$B$4:$X$28,'Форма 1'!AB$7),2),"")</f>
        <v/>
      </c>
      <c r="H1059" s="30" t="str">
        <f>IF(ISNUMBER('Форма 1'!AC1059),ROUND('Форма 1'!$I1059*VLOOKUP('Форма 1'!$G1059,'Предельники 2022'!$B$4:$X$28,'Форма 1'!AC$7),2),"")</f>
        <v/>
      </c>
      <c r="I1059" s="30" t="str">
        <f>IF(ISNUMBER('Форма 1'!AD1059),ROUND('Форма 1'!$I1059*VLOOKUP('Форма 1'!$G1059,'Предельники 2022'!$B$4:$X$28,'Форма 1'!AD$7),2),"")</f>
        <v/>
      </c>
      <c r="J1059" s="30" t="str">
        <f>IF(ISNUMBER('Форма 1'!AE1059),ROUND('Форма 1'!$I1059*VLOOKUP('Форма 1'!$G1059,'Предельники 2022'!$B$4:$X$28,'Форма 1'!AE$7),2),"")</f>
        <v/>
      </c>
      <c r="K1059" s="30" t="str">
        <f>IF(ISNUMBER('Форма 1'!AF1059),ROUND('Форма 1'!$I1059*VLOOKUP('Форма 1'!$G1059,'Предельники 2022'!$B$4:$X$28,'Форма 1'!AF$7),2),"")</f>
        <v/>
      </c>
      <c r="L1059" s="31" t="str">
        <f>IF(ISBLANK('Форма 1'!AG1059),"",'Форма 1'!AG1059)</f>
        <v/>
      </c>
      <c r="M1059" s="32" t="str">
        <f>IF(ISBLANK('Форма 1'!AH1059),"",'Форма 1'!AH1059)</f>
        <v/>
      </c>
      <c r="N1059" s="30" t="str">
        <f>IF(ISNUMBER('Форма 1'!AI1059),ROUND('Форма 1'!$I1059*VLOOKUP('Форма 1'!$G1059,'Предельники 2022'!$B$4:$X$28,'Форма 1'!AI$7),2),"")</f>
        <v/>
      </c>
      <c r="O1059" s="30">
        <f>IF(ISNUMBER('Форма 1'!AJ1059),ROUND('Форма 1'!$I1059*VLOOKUP('Форма 1'!$G1059,'Предельники 2022'!$B$4:$X$28,'Форма 1'!AJ$7),2),"")</f>
        <v>17345560.370000001</v>
      </c>
      <c r="P1059" s="30" t="str">
        <f>IF(ISNUMBER('Форма 1'!AK1059),ROUND('Форма 1'!$I1059*VLOOKUP('Форма 1'!$G1059,'Предельники 2022'!$B$4:$X$28,'Форма 1'!AK$7),2),"")</f>
        <v/>
      </c>
      <c r="Q1059" s="30" t="str">
        <f>IF(ISNUMBER('Форма 1'!AL1059),ROUND('Форма 1'!$I1059*VLOOKUP('Форма 1'!$G1059,'Предельники 2022'!$B$4:$X$28,'Форма 1'!AL$7),2),"")</f>
        <v/>
      </c>
      <c r="R1059" s="30" t="str">
        <f>IF(ISNUMBER('Форма 1'!AM1059),ROUND('Форма 1'!$I1059*VLOOKUP('Форма 1'!$G1059,'Предельники 2022'!$B$4:$X$28,'Форма 1'!AM$7),2),"")</f>
        <v/>
      </c>
      <c r="S1059" s="93" t="str">
        <f t="shared" si="186"/>
        <v/>
      </c>
      <c r="T1059" s="129" t="str">
        <f>IF(ISNUMBER('Форма 1'!AN1059),INDEX('Предельники 2022'!$C$4:$X$28,MATCH('Форма 1'!$G1059,'Предельники 2022'!$B$4:$B$28,0),MATCH(T$5,'Предельники 2022'!$C$3:$X$3,0)),"")</f>
        <v/>
      </c>
      <c r="U1059" s="129" t="str">
        <f>IF(ISNUMBER('Форма 1'!AO1059),INDEX('Предельники 2022'!$C$4:$X$28,MATCH('Форма 1'!$G1059,'Предельники 2022'!$B$4:$B$28,0),MATCH(U$5,'Предельники 2022'!$C$3:$X$3,0)),"")</f>
        <v/>
      </c>
      <c r="V1059" s="129" t="str">
        <f>IF(ISNUMBER('Форма 1'!AP1059),INDEX('Предельники 2022'!$C$4:$X$28,MATCH('Форма 1'!$G1059,'Предельники 2022'!$B$4:$B$28,0),MATCH(V$5,'Предельники 2022'!$C$3:$X$3,0)),"")</f>
        <v/>
      </c>
      <c r="W1059" s="129" t="str">
        <f>IF(ISNUMBER('Форма 1'!AQ1059),INDEX('Предельники 2022'!$C$4:$X$28,MATCH('Форма 1'!$G1059,'Предельники 2022'!$B$4:$B$28,0),MATCH(W$5,'Предельники 2022'!$C$3:$X$3,0)),"")</f>
        <v/>
      </c>
      <c r="X1059" s="30" t="str">
        <f>IF(ISNUMBER('Форма 1'!AR1059),ROUND('Форма 1'!$I1059*VLOOKUP('Форма 1'!$G1059,'Предельники 2022'!$B$4:$X$28,'Форма 1'!AR$7),2),"")</f>
        <v/>
      </c>
      <c r="Y1059" s="30" t="str">
        <f>IF(ISNUMBER('Форма 1'!AS1059),ROUND('Форма 1'!$I1059*VLOOKUP('Форма 1'!$G1059,'Предельники 2022'!$B$4:$X$28,'Форма 1'!AS$7),2),"")</f>
        <v/>
      </c>
      <c r="Z1059" s="30" t="str">
        <f>IF(ISNUMBER('Форма 1'!AT1059),ROUND('Форма 1'!$I1059*VLOOKUP('Форма 1'!$G1059,'Предельники 2022'!$B$4:$X$28,'Форма 1'!AT$7),2),"")</f>
        <v/>
      </c>
      <c r="AA1059" s="32"/>
      <c r="AB1059" s="128">
        <f>'Форма 1'!T1059</f>
        <v>46387</v>
      </c>
      <c r="AC1059" s="130" t="str">
        <f>'Форма 1'!U1059</f>
        <v>РО</v>
      </c>
    </row>
    <row r="1060" spans="1:29" x14ac:dyDescent="0.25">
      <c r="A1060" s="28">
        <f t="shared" si="187"/>
        <v>38</v>
      </c>
      <c r="B1060" s="74" t="str">
        <f>IF(ISBLANK('Форма 1'!B1060),"",'Форма 1'!B1060)</f>
        <v>Пермский городской округ, город Пермь</v>
      </c>
      <c r="C1060" s="87" t="s">
        <v>741</v>
      </c>
      <c r="D1060" s="29">
        <f>IF(ISBLANK(C1060),"Введите адрес",IF(C1060='Форма 1'!C1060,SUM(E1060:K1060,M1060:S1060,Форма2[[#This Row],[19]:[22]]),"Ошибка в адресе!"))</f>
        <v>8263463.8099999996</v>
      </c>
      <c r="E1060" s="30" t="str">
        <f>IF(ISNUMBER('Форма 1'!Z1060),ROUND('Форма 1'!$I1060*VLOOKUP('Форма 1'!$G1060,'Предельники 2022'!$B$4:$X$28,'Форма 1'!Z$7),2),"")</f>
        <v/>
      </c>
      <c r="F1060" s="30" t="str">
        <f>IF(ISNUMBER('Форма 1'!AA1060),ROUND('Форма 1'!$I1060*VLOOKUP('Форма 1'!$G1060,'Предельники 2022'!$B$4:$X$28,'Форма 1'!AA$7),2),"")</f>
        <v/>
      </c>
      <c r="G1060" s="30" t="str">
        <f>IF(ISNUMBER('Форма 1'!AB1060),ROUND('Форма 1'!$I1060*VLOOKUP('Форма 1'!$G1060,'Предельники 2022'!$B$4:$X$28,'Форма 1'!AB$7),2),"")</f>
        <v/>
      </c>
      <c r="H1060" s="30" t="str">
        <f>IF(ISNUMBER('Форма 1'!AC1060),ROUND('Форма 1'!$I1060*VLOOKUP('Форма 1'!$G1060,'Предельники 2022'!$B$4:$X$28,'Форма 1'!AC$7),2),"")</f>
        <v/>
      </c>
      <c r="I1060" s="30" t="str">
        <f>IF(ISNUMBER('Форма 1'!AD1060),ROUND('Форма 1'!$I1060*VLOOKUP('Форма 1'!$G1060,'Предельники 2022'!$B$4:$X$28,'Форма 1'!AD$7),2),"")</f>
        <v/>
      </c>
      <c r="J1060" s="30" t="str">
        <f>IF(ISNUMBER('Форма 1'!AE1060),ROUND('Форма 1'!$I1060*VLOOKUP('Форма 1'!$G1060,'Предельники 2022'!$B$4:$X$28,'Форма 1'!AE$7),2),"")</f>
        <v/>
      </c>
      <c r="K1060" s="30" t="str">
        <f>IF(ISNUMBER('Форма 1'!AF1060),ROUND('Форма 1'!$I1060*VLOOKUP('Форма 1'!$G1060,'Предельники 2022'!$B$4:$X$28,'Форма 1'!AF$7),2),"")</f>
        <v/>
      </c>
      <c r="L1060" s="31" t="str">
        <f>IF(ISBLANK('Форма 1'!AG1060),"",'Форма 1'!AG1060)</f>
        <v/>
      </c>
      <c r="M1060" s="32" t="str">
        <f>IF(ISBLANK('Форма 1'!AH1060),"",'Форма 1'!AH1060)</f>
        <v/>
      </c>
      <c r="N1060" s="30">
        <f>IF(ISNUMBER('Форма 1'!AI1060),ROUND('Форма 1'!$I1060*VLOOKUP('Форма 1'!$G1060,'Предельники 2022'!$B$4:$X$28,'Форма 1'!AI$7),2),"")</f>
        <v>8263463.8099999996</v>
      </c>
      <c r="O1060" s="30" t="str">
        <f>IF(ISNUMBER('Форма 1'!AJ1060),ROUND('Форма 1'!$I1060*VLOOKUP('Форма 1'!$G1060,'Предельники 2022'!$B$4:$X$28,'Форма 1'!AJ$7),2),"")</f>
        <v/>
      </c>
      <c r="P1060" s="30" t="str">
        <f>IF(ISNUMBER('Форма 1'!AK1060),ROUND('Форма 1'!$I1060*VLOOKUP('Форма 1'!$G1060,'Предельники 2022'!$B$4:$X$28,'Форма 1'!AK$7),2),"")</f>
        <v/>
      </c>
      <c r="Q1060" s="30" t="str">
        <f>IF(ISNUMBER('Форма 1'!AL1060),ROUND('Форма 1'!$I1060*VLOOKUP('Форма 1'!$G1060,'Предельники 2022'!$B$4:$X$28,'Форма 1'!AL$7),2),"")</f>
        <v/>
      </c>
      <c r="R1060" s="30" t="str">
        <f>IF(ISNUMBER('Форма 1'!AM1060),ROUND('Форма 1'!$I1060*VLOOKUP('Форма 1'!$G1060,'Предельники 2022'!$B$4:$X$28,'Форма 1'!AM$7),2),"")</f>
        <v/>
      </c>
      <c r="S1060" s="93" t="str">
        <f t="shared" si="186"/>
        <v/>
      </c>
      <c r="T1060" s="129" t="str">
        <f>IF(ISNUMBER('Форма 1'!AN1060),INDEX('Предельники 2022'!$C$4:$X$28,MATCH('Форма 1'!$G1060,'Предельники 2022'!$B$4:$B$28,0),MATCH(T$5,'Предельники 2022'!$C$3:$X$3,0)),"")</f>
        <v/>
      </c>
      <c r="U1060" s="129" t="str">
        <f>IF(ISNUMBER('Форма 1'!AO1060),INDEX('Предельники 2022'!$C$4:$X$28,MATCH('Форма 1'!$G1060,'Предельники 2022'!$B$4:$B$28,0),MATCH(U$5,'Предельники 2022'!$C$3:$X$3,0)),"")</f>
        <v/>
      </c>
      <c r="V1060" s="129" t="str">
        <f>IF(ISNUMBER('Форма 1'!AP1060),INDEX('Предельники 2022'!$C$4:$X$28,MATCH('Форма 1'!$G1060,'Предельники 2022'!$B$4:$B$28,0),MATCH(V$5,'Предельники 2022'!$C$3:$X$3,0)),"")</f>
        <v/>
      </c>
      <c r="W1060" s="129" t="str">
        <f>IF(ISNUMBER('Форма 1'!AQ1060),INDEX('Предельники 2022'!$C$4:$X$28,MATCH('Форма 1'!$G1060,'Предельники 2022'!$B$4:$B$28,0),MATCH(W$5,'Предельники 2022'!$C$3:$X$3,0)),"")</f>
        <v/>
      </c>
      <c r="X1060" s="30" t="str">
        <f>IF(ISNUMBER('Форма 1'!AR1060),ROUND('Форма 1'!$I1060*VLOOKUP('Форма 1'!$G1060,'Предельники 2022'!$B$4:$X$28,'Форма 1'!AR$7),2),"")</f>
        <v/>
      </c>
      <c r="Y1060" s="30" t="str">
        <f>IF(ISNUMBER('Форма 1'!AS1060),ROUND('Форма 1'!$I1060*VLOOKUP('Форма 1'!$G1060,'Предельники 2022'!$B$4:$X$28,'Форма 1'!AS$7),2),"")</f>
        <v/>
      </c>
      <c r="Z1060" s="30" t="str">
        <f>IF(ISNUMBER('Форма 1'!AT1060),ROUND('Форма 1'!$I1060*VLOOKUP('Форма 1'!$G1060,'Предельники 2022'!$B$4:$X$28,'Форма 1'!AT$7),2),"")</f>
        <v/>
      </c>
      <c r="AA1060" s="32"/>
      <c r="AB1060" s="128">
        <f>'Форма 1'!T1060</f>
        <v>46387</v>
      </c>
      <c r="AC1060" s="130" t="str">
        <f>'Форма 1'!U1060</f>
        <v>РО</v>
      </c>
    </row>
    <row r="1061" spans="1:29" x14ac:dyDescent="0.25">
      <c r="A1061" s="28">
        <f t="shared" si="187"/>
        <v>39</v>
      </c>
      <c r="B1061" s="74" t="str">
        <f>IF(ISBLANK('Форма 1'!B1061),"",'Форма 1'!B1061)</f>
        <v>Пермский городской округ, город Пермь</v>
      </c>
      <c r="C1061" s="87" t="s">
        <v>785</v>
      </c>
      <c r="D1061" s="29">
        <f>IF(ISBLANK(C1061),"Введите адрес",IF(C1061='Форма 1'!C1061,SUM(E1061:K1061,M1061:S1061,Форма2[[#This Row],[19]:[22]]),"Ошибка в адресе!"))</f>
        <v>18007492.689999998</v>
      </c>
      <c r="E1061" s="30" t="str">
        <f>IF(ISNUMBER('Форма 1'!Z1061),ROUND('Форма 1'!$I1061*VLOOKUP('Форма 1'!$G1061,'Предельники 2022'!$B$4:$X$28,'Форма 1'!Z$7),2),"")</f>
        <v/>
      </c>
      <c r="F1061" s="30" t="str">
        <f>IF(ISNUMBER('Форма 1'!AA1061),ROUND('Форма 1'!$I1061*VLOOKUP('Форма 1'!$G1061,'Предельники 2022'!$B$4:$X$28,'Форма 1'!AA$7),2),"")</f>
        <v/>
      </c>
      <c r="G1061" s="30" t="str">
        <f>IF(ISNUMBER('Форма 1'!AB1061),ROUND('Форма 1'!$I1061*VLOOKUP('Форма 1'!$G1061,'Предельники 2022'!$B$4:$X$28,'Форма 1'!AB$7),2),"")</f>
        <v/>
      </c>
      <c r="H1061" s="30" t="str">
        <f>IF(ISNUMBER('Форма 1'!AC1061),ROUND('Форма 1'!$I1061*VLOOKUP('Форма 1'!$G1061,'Предельники 2022'!$B$4:$X$28,'Форма 1'!AC$7),2),"")</f>
        <v/>
      </c>
      <c r="I1061" s="30" t="str">
        <f>IF(ISNUMBER('Форма 1'!AD1061),ROUND('Форма 1'!$I1061*VLOOKUP('Форма 1'!$G1061,'Предельники 2022'!$B$4:$X$28,'Форма 1'!AD$7),2),"")</f>
        <v/>
      </c>
      <c r="J1061" s="30" t="str">
        <f>IF(ISNUMBER('Форма 1'!AE1061),ROUND('Форма 1'!$I1061*VLOOKUP('Форма 1'!$G1061,'Предельники 2022'!$B$4:$X$28,'Форма 1'!AE$7),2),"")</f>
        <v/>
      </c>
      <c r="K1061" s="30" t="str">
        <f>IF(ISNUMBER('Форма 1'!AF1061),ROUND('Форма 1'!$I1061*VLOOKUP('Форма 1'!$G1061,'Предельники 2022'!$B$4:$X$28,'Форма 1'!AF$7),2),"")</f>
        <v/>
      </c>
      <c r="L1061" s="31" t="str">
        <f>IF(ISBLANK('Форма 1'!AG1061),"",'Форма 1'!AG1061)</f>
        <v/>
      </c>
      <c r="M1061" s="32" t="str">
        <f>IF(ISBLANK('Форма 1'!AH1061),"",'Форма 1'!AH1061)</f>
        <v/>
      </c>
      <c r="N1061" s="30" t="str">
        <f>IF(ISNUMBER('Форма 1'!AI1061),ROUND('Форма 1'!$I1061*VLOOKUP('Форма 1'!$G1061,'Предельники 2022'!$B$4:$X$28,'Форма 1'!AI$7),2),"")</f>
        <v/>
      </c>
      <c r="O1061" s="30">
        <f>IF(ISNUMBER('Форма 1'!AJ1061),ROUND('Форма 1'!$I1061*VLOOKUP('Форма 1'!$G1061,'Предельники 2022'!$B$4:$X$28,'Форма 1'!AJ$7),2),"")</f>
        <v>14726956.199999999</v>
      </c>
      <c r="P1061" s="30" t="str">
        <f>IF(ISNUMBER('Форма 1'!AK1061),ROUND('Форма 1'!$I1061*VLOOKUP('Форма 1'!$G1061,'Предельники 2022'!$B$4:$X$28,'Форма 1'!AK$7),2),"")</f>
        <v/>
      </c>
      <c r="Q1061" s="30" t="str">
        <f>IF(ISNUMBER('Форма 1'!AL1061),ROUND('Форма 1'!$I1061*VLOOKUP('Форма 1'!$G1061,'Предельники 2022'!$B$4:$X$28,'Форма 1'!AL$7),2),"")</f>
        <v/>
      </c>
      <c r="R1061" s="30">
        <f>IF(ISNUMBER('Форма 1'!AM1061),ROUND('Форма 1'!$I1061*VLOOKUP('Форма 1'!$G1061,'Предельники 2022'!$B$4:$X$28,'Форма 1'!AM$7),2),"")</f>
        <v>3280536.49</v>
      </c>
      <c r="S1061" s="93" t="str">
        <f t="shared" si="186"/>
        <v/>
      </c>
      <c r="T1061" s="129" t="str">
        <f>IF(ISNUMBER('Форма 1'!AN1061),INDEX('Предельники 2022'!$C$4:$X$28,MATCH('Форма 1'!$G1061,'Предельники 2022'!$B$4:$B$28,0),MATCH(T$5,'Предельники 2022'!$C$3:$X$3,0)),"")</f>
        <v/>
      </c>
      <c r="U1061" s="129" t="str">
        <f>IF(ISNUMBER('Форма 1'!AO1061),INDEX('Предельники 2022'!$C$4:$X$28,MATCH('Форма 1'!$G1061,'Предельники 2022'!$B$4:$B$28,0),MATCH(U$5,'Предельники 2022'!$C$3:$X$3,0)),"")</f>
        <v/>
      </c>
      <c r="V1061" s="129" t="str">
        <f>IF(ISNUMBER('Форма 1'!AP1061),INDEX('Предельники 2022'!$C$4:$X$28,MATCH('Форма 1'!$G1061,'Предельники 2022'!$B$4:$B$28,0),MATCH(V$5,'Предельники 2022'!$C$3:$X$3,0)),"")</f>
        <v/>
      </c>
      <c r="W1061" s="129" t="str">
        <f>IF(ISNUMBER('Форма 1'!AQ1061),INDEX('Предельники 2022'!$C$4:$X$28,MATCH('Форма 1'!$G1061,'Предельники 2022'!$B$4:$B$28,0),MATCH(W$5,'Предельники 2022'!$C$3:$X$3,0)),"")</f>
        <v/>
      </c>
      <c r="X1061" s="30" t="str">
        <f>IF(ISNUMBER('Форма 1'!AR1061),ROUND('Форма 1'!$I1061*VLOOKUP('Форма 1'!$G1061,'Предельники 2022'!$B$4:$X$28,'Форма 1'!AR$7),2),"")</f>
        <v/>
      </c>
      <c r="Y1061" s="30" t="str">
        <f>IF(ISNUMBER('Форма 1'!AS1061),ROUND('Форма 1'!$I1061*VLOOKUP('Форма 1'!$G1061,'Предельники 2022'!$B$4:$X$28,'Форма 1'!AS$7),2),"")</f>
        <v/>
      </c>
      <c r="Z1061" s="30" t="str">
        <f>IF(ISNUMBER('Форма 1'!AT1061),ROUND('Форма 1'!$I1061*VLOOKUP('Форма 1'!$G1061,'Предельники 2022'!$B$4:$X$28,'Форма 1'!AT$7),2),"")</f>
        <v/>
      </c>
      <c r="AA1061" s="32"/>
      <c r="AB1061" s="128">
        <f>'Форма 1'!T1061</f>
        <v>46387</v>
      </c>
      <c r="AC1061" s="130" t="str">
        <f>'Форма 1'!U1061</f>
        <v>РО</v>
      </c>
    </row>
    <row r="1062" spans="1:29" x14ac:dyDescent="0.25">
      <c r="A1062" s="28">
        <f t="shared" si="187"/>
        <v>40</v>
      </c>
      <c r="B1062" s="74" t="str">
        <f>IF(ISBLANK('Форма 1'!B1062),"",'Форма 1'!B1062)</f>
        <v>Пермский городской округ, город Пермь</v>
      </c>
      <c r="C1062" s="87" t="s">
        <v>742</v>
      </c>
      <c r="D1062" s="29">
        <f>IF(ISBLANK(C1062),"Введите адрес",IF(C1062='Форма 1'!C1062,SUM(E1062:K1062,M1062:S1062,Форма2[[#This Row],[19]:[22]]),"Ошибка в адресе!"))</f>
        <v>22930572.780000001</v>
      </c>
      <c r="E1062" s="30" t="str">
        <f>IF(ISNUMBER('Форма 1'!Z1062),ROUND('Форма 1'!$I1062*VLOOKUP('Форма 1'!$G1062,'Предельники 2022'!$B$4:$X$28,'Форма 1'!Z$7),2),"")</f>
        <v/>
      </c>
      <c r="F1062" s="30" t="str">
        <f>IF(ISNUMBER('Форма 1'!AA1062),ROUND('Форма 1'!$I1062*VLOOKUP('Форма 1'!$G1062,'Предельники 2022'!$B$4:$X$28,'Форма 1'!AA$7),2),"")</f>
        <v/>
      </c>
      <c r="G1062" s="30" t="str">
        <f>IF(ISNUMBER('Форма 1'!AB1062),ROUND('Форма 1'!$I1062*VLOOKUP('Форма 1'!$G1062,'Предельники 2022'!$B$4:$X$28,'Форма 1'!AB$7),2),"")</f>
        <v/>
      </c>
      <c r="H1062" s="30" t="str">
        <f>IF(ISNUMBER('Форма 1'!AC1062),ROUND('Форма 1'!$I1062*VLOOKUP('Форма 1'!$G1062,'Предельники 2022'!$B$4:$X$28,'Форма 1'!AC$7),2),"")</f>
        <v/>
      </c>
      <c r="I1062" s="30" t="str">
        <f>IF(ISNUMBER('Форма 1'!AD1062),ROUND('Форма 1'!$I1062*VLOOKUP('Форма 1'!$G1062,'Предельники 2022'!$B$4:$X$28,'Форма 1'!AD$7),2),"")</f>
        <v/>
      </c>
      <c r="J1062" s="30" t="str">
        <f>IF(ISNUMBER('Форма 1'!AE1062),ROUND('Форма 1'!$I1062*VLOOKUP('Форма 1'!$G1062,'Предельники 2022'!$B$4:$X$28,'Форма 1'!AE$7),2),"")</f>
        <v/>
      </c>
      <c r="K1062" s="30" t="str">
        <f>IF(ISNUMBER('Форма 1'!AF1062),ROUND('Форма 1'!$I1062*VLOOKUP('Форма 1'!$G1062,'Предельники 2022'!$B$4:$X$28,'Форма 1'!AF$7),2),"")</f>
        <v/>
      </c>
      <c r="L1062" s="31" t="str">
        <f>IF(ISBLANK('Форма 1'!AG1062),"",'Форма 1'!AG1062)</f>
        <v/>
      </c>
      <c r="M1062" s="32" t="str">
        <f>IF(ISBLANK('Форма 1'!AH1062),"",'Форма 1'!AH1062)</f>
        <v/>
      </c>
      <c r="N1062" s="30">
        <f>IF(ISNUMBER('Форма 1'!AI1062),ROUND('Форма 1'!$I1062*VLOOKUP('Форма 1'!$G1062,'Предельники 2022'!$B$4:$X$28,'Форма 1'!AI$7),2),"")</f>
        <v>22930572.780000001</v>
      </c>
      <c r="O1062" s="30" t="str">
        <f>IF(ISNUMBER('Форма 1'!AJ1062),ROUND('Форма 1'!$I1062*VLOOKUP('Форма 1'!$G1062,'Предельники 2022'!$B$4:$X$28,'Форма 1'!AJ$7),2),"")</f>
        <v/>
      </c>
      <c r="P1062" s="30" t="str">
        <f>IF(ISNUMBER('Форма 1'!AK1062),ROUND('Форма 1'!$I1062*VLOOKUP('Форма 1'!$G1062,'Предельники 2022'!$B$4:$X$28,'Форма 1'!AK$7),2),"")</f>
        <v/>
      </c>
      <c r="Q1062" s="30" t="str">
        <f>IF(ISNUMBER('Форма 1'!AL1062),ROUND('Форма 1'!$I1062*VLOOKUP('Форма 1'!$G1062,'Предельники 2022'!$B$4:$X$28,'Форма 1'!AL$7),2),"")</f>
        <v/>
      </c>
      <c r="R1062" s="30" t="str">
        <f>IF(ISNUMBER('Форма 1'!AM1062),ROUND('Форма 1'!$I1062*VLOOKUP('Форма 1'!$G1062,'Предельники 2022'!$B$4:$X$28,'Форма 1'!AM$7),2),"")</f>
        <v/>
      </c>
      <c r="S1062" s="93" t="str">
        <f t="shared" si="186"/>
        <v/>
      </c>
      <c r="T1062" s="129" t="str">
        <f>IF(ISNUMBER('Форма 1'!AN1062),INDEX('Предельники 2022'!$C$4:$X$28,MATCH('Форма 1'!$G1062,'Предельники 2022'!$B$4:$B$28,0),MATCH(T$5,'Предельники 2022'!$C$3:$X$3,0)),"")</f>
        <v/>
      </c>
      <c r="U1062" s="129" t="str">
        <f>IF(ISNUMBER('Форма 1'!AO1062),INDEX('Предельники 2022'!$C$4:$X$28,MATCH('Форма 1'!$G1062,'Предельники 2022'!$B$4:$B$28,0),MATCH(U$5,'Предельники 2022'!$C$3:$X$3,0)),"")</f>
        <v/>
      </c>
      <c r="V1062" s="129" t="str">
        <f>IF(ISNUMBER('Форма 1'!AP1062),INDEX('Предельники 2022'!$C$4:$X$28,MATCH('Форма 1'!$G1062,'Предельники 2022'!$B$4:$B$28,0),MATCH(V$5,'Предельники 2022'!$C$3:$X$3,0)),"")</f>
        <v/>
      </c>
      <c r="W1062" s="129" t="str">
        <f>IF(ISNUMBER('Форма 1'!AQ1062),INDEX('Предельники 2022'!$C$4:$X$28,MATCH('Форма 1'!$G1062,'Предельники 2022'!$B$4:$B$28,0),MATCH(W$5,'Предельники 2022'!$C$3:$X$3,0)),"")</f>
        <v/>
      </c>
      <c r="X1062" s="30" t="str">
        <f>IF(ISNUMBER('Форма 1'!AR1062),ROUND('Форма 1'!$I1062*VLOOKUP('Форма 1'!$G1062,'Предельники 2022'!$B$4:$X$28,'Форма 1'!AR$7),2),"")</f>
        <v/>
      </c>
      <c r="Y1062" s="30" t="str">
        <f>IF(ISNUMBER('Форма 1'!AS1062),ROUND('Форма 1'!$I1062*VLOOKUP('Форма 1'!$G1062,'Предельники 2022'!$B$4:$X$28,'Форма 1'!AS$7),2),"")</f>
        <v/>
      </c>
      <c r="Z1062" s="30" t="str">
        <f>IF(ISNUMBER('Форма 1'!AT1062),ROUND('Форма 1'!$I1062*VLOOKUP('Форма 1'!$G1062,'Предельники 2022'!$B$4:$X$28,'Форма 1'!AT$7),2),"")</f>
        <v/>
      </c>
      <c r="AA1062" s="32"/>
      <c r="AB1062" s="128">
        <f>'Форма 1'!T1062</f>
        <v>46387</v>
      </c>
      <c r="AC1062" s="130" t="str">
        <f>'Форма 1'!U1062</f>
        <v>РО</v>
      </c>
    </row>
    <row r="1063" spans="1:29" x14ac:dyDescent="0.25">
      <c r="A1063" s="28">
        <f t="shared" si="187"/>
        <v>41</v>
      </c>
      <c r="B1063" s="74" t="str">
        <f>IF(ISBLANK('Форма 1'!B1063),"",'Форма 1'!B1063)</f>
        <v>Пермский городской округ, город Пермь</v>
      </c>
      <c r="C1063" s="87" t="s">
        <v>93</v>
      </c>
      <c r="D1063" s="29">
        <f>IF(ISBLANK(C1063),"Введите адрес",IF(C1063='Форма 1'!C1063,SUM(E1063:K1063,M1063:S1063,Форма2[[#This Row],[19]:[22]]),"Ошибка в адресе!"))</f>
        <v>16623133.550000001</v>
      </c>
      <c r="E1063" s="30" t="str">
        <f>IF(ISNUMBER('Форма 1'!Z1063),ROUND('Форма 1'!$I1063*VLOOKUP('Форма 1'!$G1063,'Предельники 2022'!$B$4:$X$28,'Форма 1'!Z$7),2),"")</f>
        <v/>
      </c>
      <c r="F1063" s="30" t="str">
        <f>IF(ISNUMBER('Форма 1'!AA1063),ROUND('Форма 1'!$I1063*VLOOKUP('Форма 1'!$G1063,'Предельники 2022'!$B$4:$X$28,'Форма 1'!AA$7),2),"")</f>
        <v/>
      </c>
      <c r="G1063" s="30" t="str">
        <f>IF(ISNUMBER('Форма 1'!AB1063),ROUND('Форма 1'!$I1063*VLOOKUP('Форма 1'!$G1063,'Предельники 2022'!$B$4:$X$28,'Форма 1'!AB$7),2),"")</f>
        <v/>
      </c>
      <c r="H1063" s="30">
        <f>IF(ISNUMBER('Форма 1'!AC1063),ROUND('Форма 1'!$I1063*VLOOKUP('Форма 1'!$G1063,'Предельники 2022'!$B$4:$X$28,'Форма 1'!AC$7),2),"")</f>
        <v>891196.63</v>
      </c>
      <c r="I1063" s="30">
        <f>IF(ISNUMBER('Форма 1'!AD1063),ROUND('Форма 1'!$I1063*VLOOKUP('Форма 1'!$G1063,'Предельники 2022'!$B$4:$X$28,'Форма 1'!AD$7),2),"")</f>
        <v>2347923.4500000002</v>
      </c>
      <c r="J1063" s="30" t="str">
        <f>IF(ISNUMBER('Форма 1'!AE1063),ROUND('Форма 1'!$I1063*VLOOKUP('Форма 1'!$G1063,'Предельники 2022'!$B$4:$X$28,'Форма 1'!AE$7),2),"")</f>
        <v/>
      </c>
      <c r="K1063" s="30" t="str">
        <f>IF(ISNUMBER('Форма 1'!AF1063),ROUND('Форма 1'!$I1063*VLOOKUP('Форма 1'!$G1063,'Предельники 2022'!$B$4:$X$28,'Форма 1'!AF$7),2),"")</f>
        <v/>
      </c>
      <c r="L1063" s="31" t="str">
        <f>IF(ISBLANK('Форма 1'!AG1063),"",'Форма 1'!AG1063)</f>
        <v/>
      </c>
      <c r="M1063" s="32" t="str">
        <f>IF(ISBLANK('Форма 1'!AH1063),"",'Форма 1'!AH1063)</f>
        <v/>
      </c>
      <c r="N1063" s="30" t="str">
        <f>IF(ISNUMBER('Форма 1'!AI1063),ROUND('Форма 1'!$I1063*VLOOKUP('Форма 1'!$G1063,'Предельники 2022'!$B$4:$X$28,'Форма 1'!AI$7),2),"")</f>
        <v/>
      </c>
      <c r="O1063" s="30">
        <f>IF(ISNUMBER('Форма 1'!AJ1063),ROUND('Форма 1'!$I1063*VLOOKUP('Форма 1'!$G1063,'Предельники 2022'!$B$4:$X$28,'Форма 1'!AJ$7),2),"")</f>
        <v>13384013.470000001</v>
      </c>
      <c r="P1063" s="30" t="str">
        <f>IF(ISNUMBER('Форма 1'!AK1063),ROUND('Форма 1'!$I1063*VLOOKUP('Форма 1'!$G1063,'Предельники 2022'!$B$4:$X$28,'Форма 1'!AK$7),2),"")</f>
        <v/>
      </c>
      <c r="Q1063" s="30" t="str">
        <f>IF(ISNUMBER('Форма 1'!AL1063),ROUND('Форма 1'!$I1063*VLOOKUP('Форма 1'!$G1063,'Предельники 2022'!$B$4:$X$28,'Форма 1'!AL$7),2),"")</f>
        <v/>
      </c>
      <c r="R1063" s="30" t="str">
        <f>IF(ISNUMBER('Форма 1'!AM1063),ROUND('Форма 1'!$I1063*VLOOKUP('Форма 1'!$G1063,'Предельники 2022'!$B$4:$X$28,'Форма 1'!AM$7),2),"")</f>
        <v/>
      </c>
      <c r="S1063" s="93" t="str">
        <f t="shared" si="186"/>
        <v/>
      </c>
      <c r="T1063" s="129" t="str">
        <f>IF(ISNUMBER('Форма 1'!AN1063),INDEX('Предельники 2022'!$C$4:$X$28,MATCH('Форма 1'!$G1063,'Предельники 2022'!$B$4:$B$28,0),MATCH(T$5,'Предельники 2022'!$C$3:$X$3,0)),"")</f>
        <v/>
      </c>
      <c r="U1063" s="129" t="str">
        <f>IF(ISNUMBER('Форма 1'!AO1063),INDEX('Предельники 2022'!$C$4:$X$28,MATCH('Форма 1'!$G1063,'Предельники 2022'!$B$4:$B$28,0),MATCH(U$5,'Предельники 2022'!$C$3:$X$3,0)),"")</f>
        <v/>
      </c>
      <c r="V1063" s="129" t="str">
        <f>IF(ISNUMBER('Форма 1'!AP1063),INDEX('Предельники 2022'!$C$4:$X$28,MATCH('Форма 1'!$G1063,'Предельники 2022'!$B$4:$B$28,0),MATCH(V$5,'Предельники 2022'!$C$3:$X$3,0)),"")</f>
        <v/>
      </c>
      <c r="W1063" s="129" t="str">
        <f>IF(ISNUMBER('Форма 1'!AQ1063),INDEX('Предельники 2022'!$C$4:$X$28,MATCH('Форма 1'!$G1063,'Предельники 2022'!$B$4:$B$28,0),MATCH(W$5,'Предельники 2022'!$C$3:$X$3,0)),"")</f>
        <v/>
      </c>
      <c r="X1063" s="30" t="str">
        <f>IF(ISNUMBER('Форма 1'!AR1063),ROUND('Форма 1'!$I1063*VLOOKUP('Форма 1'!$G1063,'Предельники 2022'!$B$4:$X$28,'Форма 1'!AR$7),2),"")</f>
        <v/>
      </c>
      <c r="Y1063" s="30" t="str">
        <f>IF(ISNUMBER('Форма 1'!AS1063),ROUND('Форма 1'!$I1063*VLOOKUP('Форма 1'!$G1063,'Предельники 2022'!$B$4:$X$28,'Форма 1'!AS$7),2),"")</f>
        <v/>
      </c>
      <c r="Z1063" s="30" t="str">
        <f>IF(ISNUMBER('Форма 1'!AT1063),ROUND('Форма 1'!$I1063*VLOOKUP('Форма 1'!$G1063,'Предельники 2022'!$B$4:$X$28,'Форма 1'!AT$7),2),"")</f>
        <v/>
      </c>
      <c r="AA1063" s="32"/>
      <c r="AB1063" s="128">
        <f>'Форма 1'!T1063</f>
        <v>46387</v>
      </c>
      <c r="AC1063" s="130" t="str">
        <f>'Форма 1'!U1063</f>
        <v>РО</v>
      </c>
    </row>
    <row r="1064" spans="1:29" x14ac:dyDescent="0.25">
      <c r="A1064" s="28">
        <f t="shared" si="187"/>
        <v>42</v>
      </c>
      <c r="B1064" s="74" t="str">
        <f>IF(ISBLANK('Форма 1'!B1064),"",'Форма 1'!B1064)</f>
        <v>Пермский городской округ, город Пермь</v>
      </c>
      <c r="C1064" s="87" t="s">
        <v>715</v>
      </c>
      <c r="D1064" s="29">
        <f>IF(ISBLANK(C1064),"Введите адрес",IF(C1064='Форма 1'!C1064,SUM(E1064:K1064,M1064:S1064,Форма2[[#This Row],[19]:[22]]),"Ошибка в адресе!"))</f>
        <v>7999028.9199999999</v>
      </c>
      <c r="E1064" s="30" t="str">
        <f>IF(ISNUMBER('Форма 1'!Z1064),ROUND('Форма 1'!$I1064*VLOOKUP('Форма 1'!$G1064,'Предельники 2022'!$B$4:$X$28,'Форма 1'!Z$7),2),"")</f>
        <v/>
      </c>
      <c r="F1064" s="30" t="str">
        <f>IF(ISNUMBER('Форма 1'!AA1064),ROUND('Форма 1'!$I1064*VLOOKUP('Форма 1'!$G1064,'Предельники 2022'!$B$4:$X$28,'Форма 1'!AA$7),2),"")</f>
        <v/>
      </c>
      <c r="G1064" s="30" t="str">
        <f>IF(ISNUMBER('Форма 1'!AB1064),ROUND('Форма 1'!$I1064*VLOOKUP('Форма 1'!$G1064,'Предельники 2022'!$B$4:$X$28,'Форма 1'!AB$7),2),"")</f>
        <v/>
      </c>
      <c r="H1064" s="30" t="str">
        <f>IF(ISNUMBER('Форма 1'!AC1064),ROUND('Форма 1'!$I1064*VLOOKUP('Форма 1'!$G1064,'Предельники 2022'!$B$4:$X$28,'Форма 1'!AC$7),2),"")</f>
        <v/>
      </c>
      <c r="I1064" s="30" t="str">
        <f>IF(ISNUMBER('Форма 1'!AD1064),ROUND('Форма 1'!$I1064*VLOOKUP('Форма 1'!$G1064,'Предельники 2022'!$B$4:$X$28,'Форма 1'!AD$7),2),"")</f>
        <v/>
      </c>
      <c r="J1064" s="30" t="str">
        <f>IF(ISNUMBER('Форма 1'!AE1064),ROUND('Форма 1'!$I1064*VLOOKUP('Форма 1'!$G1064,'Предельники 2022'!$B$4:$X$28,'Форма 1'!AE$7),2),"")</f>
        <v/>
      </c>
      <c r="K1064" s="30" t="str">
        <f>IF(ISNUMBER('Форма 1'!AF1064),ROUND('Форма 1'!$I1064*VLOOKUP('Форма 1'!$G1064,'Предельники 2022'!$B$4:$X$28,'Форма 1'!AF$7),2),"")</f>
        <v/>
      </c>
      <c r="L1064" s="31">
        <f>IF(ISBLANK('Форма 1'!AG1064),"",'Форма 1'!AG1064)</f>
        <v>2</v>
      </c>
      <c r="M1064" s="32">
        <f>IF(ISBLANK('Форма 1'!AH1064),"",'Форма 1'!AH1064)</f>
        <v>7999028.9199999999</v>
      </c>
      <c r="N1064" s="30" t="str">
        <f>IF(ISNUMBER('Форма 1'!AI1064),ROUND('Форма 1'!$I1064*VLOOKUP('Форма 1'!$G1064,'Предельники 2022'!$B$4:$X$28,'Форма 1'!AI$7),2),"")</f>
        <v/>
      </c>
      <c r="O1064" s="30" t="str">
        <f>IF(ISNUMBER('Форма 1'!AJ1064),ROUND('Форма 1'!$I1064*VLOOKUP('Форма 1'!$G1064,'Предельники 2022'!$B$4:$X$28,'Форма 1'!AJ$7),2),"")</f>
        <v/>
      </c>
      <c r="P1064" s="30" t="str">
        <f>IF(ISNUMBER('Форма 1'!AK1064),ROUND('Форма 1'!$I1064*VLOOKUP('Форма 1'!$G1064,'Предельники 2022'!$B$4:$X$28,'Форма 1'!AK$7),2),"")</f>
        <v/>
      </c>
      <c r="Q1064" s="30" t="str">
        <f>IF(ISNUMBER('Форма 1'!AL1064),ROUND('Форма 1'!$I1064*VLOOKUP('Форма 1'!$G1064,'Предельники 2022'!$B$4:$X$28,'Форма 1'!AL$7),2),"")</f>
        <v/>
      </c>
      <c r="R1064" s="30" t="str">
        <f>IF(ISNUMBER('Форма 1'!AM1064),ROUND('Форма 1'!$I1064*VLOOKUP('Форма 1'!$G1064,'Предельники 2022'!$B$4:$X$28,'Форма 1'!AM$7),2),"")</f>
        <v/>
      </c>
      <c r="S1064" s="93" t="str">
        <f t="shared" si="186"/>
        <v/>
      </c>
      <c r="T1064" s="129" t="str">
        <f>IF(ISNUMBER('Форма 1'!AN1064),INDEX('Предельники 2022'!$C$4:$X$28,MATCH('Форма 1'!$G1064,'Предельники 2022'!$B$4:$B$28,0),MATCH(T$5,'Предельники 2022'!$C$3:$X$3,0)),"")</f>
        <v/>
      </c>
      <c r="U1064" s="129" t="str">
        <f>IF(ISNUMBER('Форма 1'!AO1064),INDEX('Предельники 2022'!$C$4:$X$28,MATCH('Форма 1'!$G1064,'Предельники 2022'!$B$4:$B$28,0),MATCH(U$5,'Предельники 2022'!$C$3:$X$3,0)),"")</f>
        <v/>
      </c>
      <c r="V1064" s="129" t="str">
        <f>IF(ISNUMBER('Форма 1'!AP1064),INDEX('Предельники 2022'!$C$4:$X$28,MATCH('Форма 1'!$G1064,'Предельники 2022'!$B$4:$B$28,0),MATCH(V$5,'Предельники 2022'!$C$3:$X$3,0)),"")</f>
        <v/>
      </c>
      <c r="W1064" s="129" t="str">
        <f>IF(ISNUMBER('Форма 1'!AQ1064),INDEX('Предельники 2022'!$C$4:$X$28,MATCH('Форма 1'!$G1064,'Предельники 2022'!$B$4:$B$28,0),MATCH(W$5,'Предельники 2022'!$C$3:$X$3,0)),"")</f>
        <v/>
      </c>
      <c r="X1064" s="30" t="str">
        <f>IF(ISNUMBER('Форма 1'!AR1064),ROUND('Форма 1'!$I1064*VLOOKUP('Форма 1'!$G1064,'Предельники 2022'!$B$4:$X$28,'Форма 1'!AR$7),2),"")</f>
        <v/>
      </c>
      <c r="Y1064" s="30" t="str">
        <f>IF(ISNUMBER('Форма 1'!AS1064),ROUND('Форма 1'!$I1064*VLOOKUP('Форма 1'!$G1064,'Предельники 2022'!$B$4:$X$28,'Форма 1'!AS$7),2),"")</f>
        <v/>
      </c>
      <c r="Z1064" s="30" t="str">
        <f>IF(ISNUMBER('Форма 1'!AT1064),ROUND('Форма 1'!$I1064*VLOOKUP('Форма 1'!$G1064,'Предельники 2022'!$B$4:$X$28,'Форма 1'!AT$7),2),"")</f>
        <v/>
      </c>
      <c r="AA1064" s="32"/>
      <c r="AB1064" s="128">
        <f>'Форма 1'!T1064</f>
        <v>46387</v>
      </c>
      <c r="AC1064" s="130" t="str">
        <f>'Форма 1'!U1064</f>
        <v>СС</v>
      </c>
    </row>
    <row r="1065" spans="1:29" x14ac:dyDescent="0.25">
      <c r="A1065" s="28">
        <f t="shared" si="187"/>
        <v>43</v>
      </c>
      <c r="B1065" s="74" t="str">
        <f>IF(ISBLANK('Форма 1'!B1065),"",'Форма 1'!B1065)</f>
        <v>Пермский городской округ, город Пермь</v>
      </c>
      <c r="C1065" s="87" t="s">
        <v>651</v>
      </c>
      <c r="D1065" s="29">
        <f>IF(ISBLANK(C1065),"Введите адрес",IF(C1065='Форма 1'!C1065,SUM(E1065:K1065,M1065:S1065,Форма2[[#This Row],[19]:[22]]),"Ошибка в адресе!"))</f>
        <v>59670374.759999998</v>
      </c>
      <c r="E1065" s="30" t="str">
        <f>IF(ISNUMBER('Форма 1'!Z1065),ROUND('Форма 1'!$I1065*VLOOKUP('Форма 1'!$G1065,'Предельники 2022'!$B$4:$X$28,'Форма 1'!Z$7),2),"")</f>
        <v/>
      </c>
      <c r="F1065" s="30">
        <f>IF(ISNUMBER('Форма 1'!AA1065),ROUND('Форма 1'!$I1065*VLOOKUP('Форма 1'!$G1065,'Предельники 2022'!$B$4:$X$28,'Форма 1'!AA$7),2),"")</f>
        <v>12501634.82</v>
      </c>
      <c r="G1065" s="30" t="str">
        <f>IF(ISNUMBER('Форма 1'!AB1065),ROUND('Форма 1'!$I1065*VLOOKUP('Форма 1'!$G1065,'Предельники 2022'!$B$4:$X$28,'Форма 1'!AB$7),2),"")</f>
        <v/>
      </c>
      <c r="H1065" s="30" t="str">
        <f>IF(ISNUMBER('Форма 1'!AC1065),ROUND('Форма 1'!$I1065*VLOOKUP('Форма 1'!$G1065,'Предельники 2022'!$B$4:$X$28,'Форма 1'!AC$7),2),"")</f>
        <v/>
      </c>
      <c r="I1065" s="30" t="str">
        <f>IF(ISNUMBER('Форма 1'!AD1065),ROUND('Форма 1'!$I1065*VLOOKUP('Форма 1'!$G1065,'Предельники 2022'!$B$4:$X$28,'Форма 1'!AD$7),2),"")</f>
        <v/>
      </c>
      <c r="J1065" s="30" t="str">
        <f>IF(ISNUMBER('Форма 1'!AE1065),ROUND('Форма 1'!$I1065*VLOOKUP('Форма 1'!$G1065,'Предельники 2022'!$B$4:$X$28,'Форма 1'!AE$7),2),"")</f>
        <v/>
      </c>
      <c r="K1065" s="30" t="str">
        <f>IF(ISNUMBER('Форма 1'!AF1065),ROUND('Форма 1'!$I1065*VLOOKUP('Форма 1'!$G1065,'Предельники 2022'!$B$4:$X$28,'Форма 1'!AF$7),2),"")</f>
        <v/>
      </c>
      <c r="L1065" s="31" t="str">
        <f>IF(ISBLANK('Форма 1'!AG1065),"",'Форма 1'!AG1065)</f>
        <v/>
      </c>
      <c r="M1065" s="32" t="str">
        <f>IF(ISBLANK('Форма 1'!AH1065),"",'Форма 1'!AH1065)</f>
        <v/>
      </c>
      <c r="N1065" s="30">
        <f>IF(ISNUMBER('Форма 1'!AI1065),ROUND('Форма 1'!$I1065*VLOOKUP('Форма 1'!$G1065,'Предельники 2022'!$B$4:$X$28,'Форма 1'!AI$7),2),"")</f>
        <v>22632439.760000002</v>
      </c>
      <c r="O1065" s="30">
        <f>IF(ISNUMBER('Форма 1'!AJ1065),ROUND('Форма 1'!$I1065*VLOOKUP('Форма 1'!$G1065,'Предельники 2022'!$B$4:$X$28,'Форма 1'!AJ$7),2),"")</f>
        <v>24536300.18</v>
      </c>
      <c r="P1065" s="30" t="str">
        <f>IF(ISNUMBER('Форма 1'!AK1065),ROUND('Форма 1'!$I1065*VLOOKUP('Форма 1'!$G1065,'Предельники 2022'!$B$4:$X$28,'Форма 1'!AK$7),2),"")</f>
        <v/>
      </c>
      <c r="Q1065" s="30" t="str">
        <f>IF(ISNUMBER('Форма 1'!AL1065),ROUND('Форма 1'!$I1065*VLOOKUP('Форма 1'!$G1065,'Предельники 2022'!$B$4:$X$28,'Форма 1'!AL$7),2),"")</f>
        <v/>
      </c>
      <c r="R1065" s="30" t="str">
        <f>IF(ISNUMBER('Форма 1'!AM1065),ROUND('Форма 1'!$I1065*VLOOKUP('Форма 1'!$G1065,'Предельники 2022'!$B$4:$X$28,'Форма 1'!AM$7),2),"")</f>
        <v/>
      </c>
      <c r="S1065" s="93" t="str">
        <f t="shared" si="186"/>
        <v/>
      </c>
      <c r="T1065" s="129" t="str">
        <f>IF(ISNUMBER('Форма 1'!AN1065),INDEX('Предельники 2022'!$C$4:$X$28,MATCH('Форма 1'!$G1065,'Предельники 2022'!$B$4:$B$28,0),MATCH(T$5,'Предельники 2022'!$C$3:$X$3,0)),"")</f>
        <v/>
      </c>
      <c r="U1065" s="129" t="str">
        <f>IF(ISNUMBER('Форма 1'!AO1065),INDEX('Предельники 2022'!$C$4:$X$28,MATCH('Форма 1'!$G1065,'Предельники 2022'!$B$4:$B$28,0),MATCH(U$5,'Предельники 2022'!$C$3:$X$3,0)),"")</f>
        <v/>
      </c>
      <c r="V1065" s="129" t="str">
        <f>IF(ISNUMBER('Форма 1'!AP1065),INDEX('Предельники 2022'!$C$4:$X$28,MATCH('Форма 1'!$G1065,'Предельники 2022'!$B$4:$B$28,0),MATCH(V$5,'Предельники 2022'!$C$3:$X$3,0)),"")</f>
        <v/>
      </c>
      <c r="W1065" s="129" t="str">
        <f>IF(ISNUMBER('Форма 1'!AQ1065),INDEX('Предельники 2022'!$C$4:$X$28,MATCH('Форма 1'!$G1065,'Предельники 2022'!$B$4:$B$28,0),MATCH(W$5,'Предельники 2022'!$C$3:$X$3,0)),"")</f>
        <v/>
      </c>
      <c r="X1065" s="30" t="str">
        <f>IF(ISNUMBER('Форма 1'!AR1065),ROUND('Форма 1'!$I1065*VLOOKUP('Форма 1'!$G1065,'Предельники 2022'!$B$4:$X$28,'Форма 1'!AR$7),2),"")</f>
        <v/>
      </c>
      <c r="Y1065" s="30" t="str">
        <f>IF(ISNUMBER('Форма 1'!AS1065),ROUND('Форма 1'!$I1065*VLOOKUP('Форма 1'!$G1065,'Предельники 2022'!$B$4:$X$28,'Форма 1'!AS$7),2),"")</f>
        <v/>
      </c>
      <c r="Z1065" s="30" t="str">
        <f>IF(ISNUMBER('Форма 1'!AT1065),ROUND('Форма 1'!$I1065*VLOOKUP('Форма 1'!$G1065,'Предельники 2022'!$B$4:$X$28,'Форма 1'!AT$7),2),"")</f>
        <v/>
      </c>
      <c r="AA1065" s="32"/>
      <c r="AB1065" s="128">
        <f>'Форма 1'!T1065</f>
        <v>46387</v>
      </c>
      <c r="AC1065" s="130" t="str">
        <f>'Форма 1'!U1065</f>
        <v>СС</v>
      </c>
    </row>
    <row r="1066" spans="1:29" x14ac:dyDescent="0.25">
      <c r="A1066" s="28">
        <f t="shared" si="187"/>
        <v>44</v>
      </c>
      <c r="B1066" s="74" t="str">
        <f>IF(ISBLANK('Форма 1'!B1066),"",'Форма 1'!B1066)</f>
        <v>Пермский городской округ, город Пермь</v>
      </c>
      <c r="C1066" s="87" t="s">
        <v>1070</v>
      </c>
      <c r="D1066" s="29">
        <f>IF(ISBLANK(C1066),"Введите адрес",IF(C1066='Форма 1'!C1066,SUM(E1066:K1066,M1066:S1066,Форма2[[#This Row],[19]:[22]]),"Ошибка в адресе!"))</f>
        <v>17207146.629999999</v>
      </c>
      <c r="E1066" s="30">
        <f>IF(ISNUMBER('Форма 1'!Z1066),ROUND('Форма 1'!$I1066*VLOOKUP('Форма 1'!$G1066,'Предельники 2022'!$B$4:$X$28,'Форма 1'!Z$7),2),"")</f>
        <v>924090.65</v>
      </c>
      <c r="F1066" s="30" t="str">
        <f>IF(ISNUMBER('Форма 1'!AA1066),ROUND('Форма 1'!$I1066*VLOOKUP('Форма 1'!$G1066,'Предельники 2022'!$B$4:$X$28,'Форма 1'!AA$7),2),"")</f>
        <v/>
      </c>
      <c r="G1066" s="30" t="str">
        <f>IF(ISNUMBER('Форма 1'!AB1066),ROUND('Форма 1'!$I1066*VLOOKUP('Форма 1'!$G1066,'Предельники 2022'!$B$4:$X$28,'Форма 1'!AB$7),2),"")</f>
        <v/>
      </c>
      <c r="H1066" s="30">
        <f>IF(ISNUMBER('Форма 1'!AC1066),ROUND('Форма 1'!$I1066*VLOOKUP('Форма 1'!$G1066,'Предельники 2022'!$B$4:$X$28,'Форма 1'!AC$7),2),"")</f>
        <v>471658</v>
      </c>
      <c r="I1066" s="30">
        <f>IF(ISNUMBER('Форма 1'!AD1066),ROUND('Форма 1'!$I1066*VLOOKUP('Форма 1'!$G1066,'Предельники 2022'!$B$4:$X$28,'Форма 1'!AD$7),2),"")</f>
        <v>1454660.65</v>
      </c>
      <c r="J1066" s="30">
        <f>IF(ISNUMBER('Форма 1'!AE1066),ROUND('Форма 1'!$I1066*VLOOKUP('Форма 1'!$G1066,'Предельники 2022'!$B$4:$X$28,'Форма 1'!AE$7),2),"")</f>
        <v>804818.51</v>
      </c>
      <c r="K1066" s="30" t="str">
        <f>IF(ISNUMBER('Форма 1'!AF1066),ROUND('Форма 1'!$I1066*VLOOKUP('Форма 1'!$G1066,'Предельники 2022'!$B$4:$X$28,'Форма 1'!AF$7),2),"")</f>
        <v/>
      </c>
      <c r="L1066" s="31" t="str">
        <f>IF(ISBLANK('Форма 1'!AG1066),"",'Форма 1'!AG1066)</f>
        <v/>
      </c>
      <c r="M1066" s="32" t="str">
        <f>IF(ISBLANK('Форма 1'!AH1066),"",'Форма 1'!AH1066)</f>
        <v/>
      </c>
      <c r="N1066" s="30">
        <f>IF(ISNUMBER('Форма 1'!AI1066),ROUND('Форма 1'!$I1066*VLOOKUP('Форма 1'!$G1066,'Предельники 2022'!$B$4:$X$28,'Форма 1'!AI$7),2),"")</f>
        <v>11931445.68</v>
      </c>
      <c r="O1066" s="30" t="str">
        <f>IF(ISNUMBER('Форма 1'!AJ1066),ROUND('Форма 1'!$I1066*VLOOKUP('Форма 1'!$G1066,'Предельники 2022'!$B$4:$X$28,'Форма 1'!AJ$7),2),"")</f>
        <v/>
      </c>
      <c r="P1066" s="30" t="str">
        <f>IF(ISNUMBER('Форма 1'!AK1066),ROUND('Форма 1'!$I1066*VLOOKUP('Форма 1'!$G1066,'Предельники 2022'!$B$4:$X$28,'Форма 1'!AK$7),2),"")</f>
        <v/>
      </c>
      <c r="Q1066" s="30" t="str">
        <f>IF(ISNUMBER('Форма 1'!AL1066),ROUND('Форма 1'!$I1066*VLOOKUP('Форма 1'!$G1066,'Предельники 2022'!$B$4:$X$28,'Форма 1'!AL$7),2),"")</f>
        <v/>
      </c>
      <c r="R1066" s="30">
        <f>IF(ISNUMBER('Форма 1'!AM1066),ROUND('Форма 1'!$I1066*VLOOKUP('Форма 1'!$G1066,'Предельники 2022'!$B$4:$X$28,'Форма 1'!AM$7),2),"")</f>
        <v>1620473.14</v>
      </c>
      <c r="S1066" s="93" t="str">
        <f t="shared" si="186"/>
        <v/>
      </c>
      <c r="T1066" s="129" t="str">
        <f>IF(ISNUMBER('Форма 1'!AN1066),INDEX('Предельники 2022'!$C$4:$X$28,MATCH('Форма 1'!$G1066,'Предельники 2022'!$B$4:$B$28,0),MATCH(T$5,'Предельники 2022'!$C$3:$X$3,0)),"")</f>
        <v/>
      </c>
      <c r="U1066" s="129" t="str">
        <f>IF(ISNUMBER('Форма 1'!AO1066),INDEX('Предельники 2022'!$C$4:$X$28,MATCH('Форма 1'!$G1066,'Предельники 2022'!$B$4:$B$28,0),MATCH(U$5,'Предельники 2022'!$C$3:$X$3,0)),"")</f>
        <v/>
      </c>
      <c r="V1066" s="129" t="str">
        <f>IF(ISNUMBER('Форма 1'!AP1066),INDEX('Предельники 2022'!$C$4:$X$28,MATCH('Форма 1'!$G1066,'Предельники 2022'!$B$4:$B$28,0),MATCH(V$5,'Предельники 2022'!$C$3:$X$3,0)),"")</f>
        <v/>
      </c>
      <c r="W1066" s="129" t="str">
        <f>IF(ISNUMBER('Форма 1'!AQ1066),INDEX('Предельники 2022'!$C$4:$X$28,MATCH('Форма 1'!$G1066,'Предельники 2022'!$B$4:$B$28,0),MATCH(W$5,'Предельники 2022'!$C$3:$X$3,0)),"")</f>
        <v/>
      </c>
      <c r="X1066" s="30" t="str">
        <f>IF(ISNUMBER('Форма 1'!AR1066),ROUND('Форма 1'!$I1066*VLOOKUP('Форма 1'!$G1066,'Предельники 2022'!$B$4:$X$28,'Форма 1'!AR$7),2),"")</f>
        <v/>
      </c>
      <c r="Y1066" s="30" t="str">
        <f>IF(ISNUMBER('Форма 1'!AS1066),ROUND('Форма 1'!$I1066*VLOOKUP('Форма 1'!$G1066,'Предельники 2022'!$B$4:$X$28,'Форма 1'!AS$7),2),"")</f>
        <v/>
      </c>
      <c r="Z1066" s="30" t="str">
        <f>IF(ISNUMBER('Форма 1'!AT1066),ROUND('Форма 1'!$I1066*VLOOKUP('Форма 1'!$G1066,'Предельники 2022'!$B$4:$X$28,'Форма 1'!AT$7),2),"")</f>
        <v/>
      </c>
      <c r="AA1066" s="32"/>
      <c r="AB1066" s="128">
        <f>'Форма 1'!T1066</f>
        <v>46387</v>
      </c>
      <c r="AC1066" s="130" t="str">
        <f>'Форма 1'!U1066</f>
        <v>РО</v>
      </c>
    </row>
    <row r="1067" spans="1:29" x14ac:dyDescent="0.25">
      <c r="A1067" s="28">
        <f t="shared" si="187"/>
        <v>45</v>
      </c>
      <c r="B1067" s="74" t="str">
        <f>IF(ISBLANK('Форма 1'!B1067),"",'Форма 1'!B1067)</f>
        <v>Пермский городской округ, город Пермь</v>
      </c>
      <c r="C1067" s="87" t="s">
        <v>743</v>
      </c>
      <c r="D1067" s="29">
        <f>IF(ISBLANK(C1067),"Введите адрес",IF(C1067='Форма 1'!C1067,SUM(E1067:K1067,M1067:S1067,Форма2[[#This Row],[19]:[22]]),"Ошибка в адресе!"))</f>
        <v>12092401.550000001</v>
      </c>
      <c r="E1067" s="30" t="str">
        <f>IF(ISNUMBER('Форма 1'!Z1067),ROUND('Форма 1'!$I1067*VLOOKUP('Форма 1'!$G1067,'Предельники 2022'!$B$4:$X$28,'Форма 1'!Z$7),2),"")</f>
        <v/>
      </c>
      <c r="F1067" s="30" t="str">
        <f>IF(ISNUMBER('Форма 1'!AA1067),ROUND('Форма 1'!$I1067*VLOOKUP('Форма 1'!$G1067,'Предельники 2022'!$B$4:$X$28,'Форма 1'!AA$7),2),"")</f>
        <v/>
      </c>
      <c r="G1067" s="30" t="str">
        <f>IF(ISNUMBER('Форма 1'!AB1067),ROUND('Форма 1'!$I1067*VLOOKUP('Форма 1'!$G1067,'Предельники 2022'!$B$4:$X$28,'Форма 1'!AB$7),2),"")</f>
        <v/>
      </c>
      <c r="H1067" s="30" t="str">
        <f>IF(ISNUMBER('Форма 1'!AC1067),ROUND('Форма 1'!$I1067*VLOOKUP('Форма 1'!$G1067,'Предельники 2022'!$B$4:$X$28,'Форма 1'!AC$7),2),"")</f>
        <v/>
      </c>
      <c r="I1067" s="30" t="str">
        <f>IF(ISNUMBER('Форма 1'!AD1067),ROUND('Форма 1'!$I1067*VLOOKUP('Форма 1'!$G1067,'Предельники 2022'!$B$4:$X$28,'Форма 1'!AD$7),2),"")</f>
        <v/>
      </c>
      <c r="J1067" s="30" t="str">
        <f>IF(ISNUMBER('Форма 1'!AE1067),ROUND('Форма 1'!$I1067*VLOOKUP('Форма 1'!$G1067,'Предельники 2022'!$B$4:$X$28,'Форма 1'!AE$7),2),"")</f>
        <v/>
      </c>
      <c r="K1067" s="30" t="str">
        <f>IF(ISNUMBER('Форма 1'!AF1067),ROUND('Форма 1'!$I1067*VLOOKUP('Форма 1'!$G1067,'Предельники 2022'!$B$4:$X$28,'Форма 1'!AF$7),2),"")</f>
        <v/>
      </c>
      <c r="L1067" s="31" t="str">
        <f>IF(ISBLANK('Форма 1'!AG1067),"",'Форма 1'!AG1067)</f>
        <v/>
      </c>
      <c r="M1067" s="32" t="str">
        <f>IF(ISBLANK('Форма 1'!AH1067),"",'Форма 1'!AH1067)</f>
        <v/>
      </c>
      <c r="N1067" s="30">
        <f>IF(ISNUMBER('Форма 1'!AI1067),ROUND('Форма 1'!$I1067*VLOOKUP('Форма 1'!$G1067,'Предельники 2022'!$B$4:$X$28,'Форма 1'!AI$7),2),"")</f>
        <v>12092401.550000001</v>
      </c>
      <c r="O1067" s="30" t="str">
        <f>IF(ISNUMBER('Форма 1'!AJ1067),ROUND('Форма 1'!$I1067*VLOOKUP('Форма 1'!$G1067,'Предельники 2022'!$B$4:$X$28,'Форма 1'!AJ$7),2),"")</f>
        <v/>
      </c>
      <c r="P1067" s="30" t="str">
        <f>IF(ISNUMBER('Форма 1'!AK1067),ROUND('Форма 1'!$I1067*VLOOKUP('Форма 1'!$G1067,'Предельники 2022'!$B$4:$X$28,'Форма 1'!AK$7),2),"")</f>
        <v/>
      </c>
      <c r="Q1067" s="30" t="str">
        <f>IF(ISNUMBER('Форма 1'!AL1067),ROUND('Форма 1'!$I1067*VLOOKUP('Форма 1'!$G1067,'Предельники 2022'!$B$4:$X$28,'Форма 1'!AL$7),2),"")</f>
        <v/>
      </c>
      <c r="R1067" s="30" t="str">
        <f>IF(ISNUMBER('Форма 1'!AM1067),ROUND('Форма 1'!$I1067*VLOOKUP('Форма 1'!$G1067,'Предельники 2022'!$B$4:$X$28,'Форма 1'!AM$7),2),"")</f>
        <v/>
      </c>
      <c r="S1067" s="93" t="str">
        <f t="shared" si="186"/>
        <v/>
      </c>
      <c r="T1067" s="129" t="str">
        <f>IF(ISNUMBER('Форма 1'!AN1067),INDEX('Предельники 2022'!$C$4:$X$28,MATCH('Форма 1'!$G1067,'Предельники 2022'!$B$4:$B$28,0),MATCH(T$5,'Предельники 2022'!$C$3:$X$3,0)),"")</f>
        <v/>
      </c>
      <c r="U1067" s="129" t="str">
        <f>IF(ISNUMBER('Форма 1'!AO1067),INDEX('Предельники 2022'!$C$4:$X$28,MATCH('Форма 1'!$G1067,'Предельники 2022'!$B$4:$B$28,0),MATCH(U$5,'Предельники 2022'!$C$3:$X$3,0)),"")</f>
        <v/>
      </c>
      <c r="V1067" s="129" t="str">
        <f>IF(ISNUMBER('Форма 1'!AP1067),INDEX('Предельники 2022'!$C$4:$X$28,MATCH('Форма 1'!$G1067,'Предельники 2022'!$B$4:$B$28,0),MATCH(V$5,'Предельники 2022'!$C$3:$X$3,0)),"")</f>
        <v/>
      </c>
      <c r="W1067" s="129" t="str">
        <f>IF(ISNUMBER('Форма 1'!AQ1067),INDEX('Предельники 2022'!$C$4:$X$28,MATCH('Форма 1'!$G1067,'Предельники 2022'!$B$4:$B$28,0),MATCH(W$5,'Предельники 2022'!$C$3:$X$3,0)),"")</f>
        <v/>
      </c>
      <c r="X1067" s="30" t="str">
        <f>IF(ISNUMBER('Форма 1'!AR1067),ROUND('Форма 1'!$I1067*VLOOKUP('Форма 1'!$G1067,'Предельники 2022'!$B$4:$X$28,'Форма 1'!AR$7),2),"")</f>
        <v/>
      </c>
      <c r="Y1067" s="30" t="str">
        <f>IF(ISNUMBER('Форма 1'!AS1067),ROUND('Форма 1'!$I1067*VLOOKUP('Форма 1'!$G1067,'Предельники 2022'!$B$4:$X$28,'Форма 1'!AS$7),2),"")</f>
        <v/>
      </c>
      <c r="Z1067" s="30" t="str">
        <f>IF(ISNUMBER('Форма 1'!AT1067),ROUND('Форма 1'!$I1067*VLOOKUP('Форма 1'!$G1067,'Предельники 2022'!$B$4:$X$28,'Форма 1'!AT$7),2),"")</f>
        <v/>
      </c>
      <c r="AA1067" s="32"/>
      <c r="AB1067" s="128">
        <f>'Форма 1'!T1067</f>
        <v>46387</v>
      </c>
      <c r="AC1067" s="130" t="str">
        <f>'Форма 1'!U1067</f>
        <v>РО</v>
      </c>
    </row>
    <row r="1068" spans="1:29" x14ac:dyDescent="0.25">
      <c r="A1068" s="28">
        <f t="shared" si="187"/>
        <v>46</v>
      </c>
      <c r="B1068" s="74" t="str">
        <f>IF(ISBLANK('Форма 1'!B1068),"",'Форма 1'!B1068)</f>
        <v>Пермский городской округ, город Пермь</v>
      </c>
      <c r="C1068" s="87" t="s">
        <v>226</v>
      </c>
      <c r="D1068" s="29">
        <f>IF(ISBLANK(C1068),"Введите адрес",IF(C1068='Форма 1'!C1068,SUM(E1068:K1068,M1068:S1068,Форма2[[#This Row],[19]:[22]]),"Ошибка в адресе!"))</f>
        <v>12339644.800000001</v>
      </c>
      <c r="E1068" s="30" t="str">
        <f>IF(ISNUMBER('Форма 1'!Z1068),ROUND('Форма 1'!$I1068*VLOOKUP('Форма 1'!$G1068,'Предельники 2022'!$B$4:$X$28,'Форма 1'!Z$7),2),"")</f>
        <v/>
      </c>
      <c r="F1068" s="30" t="str">
        <f>IF(ISNUMBER('Форма 1'!AA1068),ROUND('Форма 1'!$I1068*VLOOKUP('Форма 1'!$G1068,'Предельники 2022'!$B$4:$X$28,'Форма 1'!AA$7),2),"")</f>
        <v/>
      </c>
      <c r="G1068" s="30" t="str">
        <f>IF(ISNUMBER('Форма 1'!AB1068),ROUND('Форма 1'!$I1068*VLOOKUP('Форма 1'!$G1068,'Предельники 2022'!$B$4:$X$28,'Форма 1'!AB$7),2),"")</f>
        <v/>
      </c>
      <c r="H1068" s="30" t="str">
        <f>IF(ISNUMBER('Форма 1'!AC1068),ROUND('Форма 1'!$I1068*VLOOKUP('Форма 1'!$G1068,'Предельники 2022'!$B$4:$X$28,'Форма 1'!AC$7),2),"")</f>
        <v/>
      </c>
      <c r="I1068" s="30" t="str">
        <f>IF(ISNUMBER('Форма 1'!AD1068),ROUND('Форма 1'!$I1068*VLOOKUP('Форма 1'!$G1068,'Предельники 2022'!$B$4:$X$28,'Форма 1'!AD$7),2),"")</f>
        <v/>
      </c>
      <c r="J1068" s="30" t="str">
        <f>IF(ISNUMBER('Форма 1'!AE1068),ROUND('Форма 1'!$I1068*VLOOKUP('Форма 1'!$G1068,'Предельники 2022'!$B$4:$X$28,'Форма 1'!AE$7),2),"")</f>
        <v/>
      </c>
      <c r="K1068" s="30" t="str">
        <f>IF(ISNUMBER('Форма 1'!AF1068),ROUND('Форма 1'!$I1068*VLOOKUP('Форма 1'!$G1068,'Предельники 2022'!$B$4:$X$28,'Форма 1'!AF$7),2),"")</f>
        <v/>
      </c>
      <c r="L1068" s="31" t="str">
        <f>IF(ISBLANK('Форма 1'!AG1068),"",'Форма 1'!AG1068)</f>
        <v/>
      </c>
      <c r="M1068" s="32" t="str">
        <f>IF(ISBLANK('Форма 1'!AH1068),"",'Форма 1'!AH1068)</f>
        <v/>
      </c>
      <c r="N1068" s="30">
        <f>IF(ISNUMBER('Форма 1'!AI1068),ROUND('Форма 1'!$I1068*VLOOKUP('Форма 1'!$G1068,'Предельники 2022'!$B$4:$X$28,'Форма 1'!AI$7),2),"")</f>
        <v>12339644.800000001</v>
      </c>
      <c r="O1068" s="30" t="str">
        <f>IF(ISNUMBER('Форма 1'!AJ1068),ROUND('Форма 1'!$I1068*VLOOKUP('Форма 1'!$G1068,'Предельники 2022'!$B$4:$X$28,'Форма 1'!AJ$7),2),"")</f>
        <v/>
      </c>
      <c r="P1068" s="30" t="str">
        <f>IF(ISNUMBER('Форма 1'!AK1068),ROUND('Форма 1'!$I1068*VLOOKUP('Форма 1'!$G1068,'Предельники 2022'!$B$4:$X$28,'Форма 1'!AK$7),2),"")</f>
        <v/>
      </c>
      <c r="Q1068" s="30" t="str">
        <f>IF(ISNUMBER('Форма 1'!AL1068),ROUND('Форма 1'!$I1068*VLOOKUP('Форма 1'!$G1068,'Предельники 2022'!$B$4:$X$28,'Форма 1'!AL$7),2),"")</f>
        <v/>
      </c>
      <c r="R1068" s="30" t="str">
        <f>IF(ISNUMBER('Форма 1'!AM1068),ROUND('Форма 1'!$I1068*VLOOKUP('Форма 1'!$G1068,'Предельники 2022'!$B$4:$X$28,'Форма 1'!AM$7),2),"")</f>
        <v/>
      </c>
      <c r="S1068" s="93" t="str">
        <f t="shared" si="186"/>
        <v/>
      </c>
      <c r="T1068" s="129" t="str">
        <f>IF(ISNUMBER('Форма 1'!AN1068),INDEX('Предельники 2022'!$C$4:$X$28,MATCH('Форма 1'!$G1068,'Предельники 2022'!$B$4:$B$28,0),MATCH(T$5,'Предельники 2022'!$C$3:$X$3,0)),"")</f>
        <v/>
      </c>
      <c r="U1068" s="129" t="str">
        <f>IF(ISNUMBER('Форма 1'!AO1068),INDEX('Предельники 2022'!$C$4:$X$28,MATCH('Форма 1'!$G1068,'Предельники 2022'!$B$4:$B$28,0),MATCH(U$5,'Предельники 2022'!$C$3:$X$3,0)),"")</f>
        <v/>
      </c>
      <c r="V1068" s="129" t="str">
        <f>IF(ISNUMBER('Форма 1'!AP1068),INDEX('Предельники 2022'!$C$4:$X$28,MATCH('Форма 1'!$G1068,'Предельники 2022'!$B$4:$B$28,0),MATCH(V$5,'Предельники 2022'!$C$3:$X$3,0)),"")</f>
        <v/>
      </c>
      <c r="W1068" s="129" t="str">
        <f>IF(ISNUMBER('Форма 1'!AQ1068),INDEX('Предельники 2022'!$C$4:$X$28,MATCH('Форма 1'!$G1068,'Предельники 2022'!$B$4:$B$28,0),MATCH(W$5,'Предельники 2022'!$C$3:$X$3,0)),"")</f>
        <v/>
      </c>
      <c r="X1068" s="30" t="str">
        <f>IF(ISNUMBER('Форма 1'!AR1068),ROUND('Форма 1'!$I1068*VLOOKUP('Форма 1'!$G1068,'Предельники 2022'!$B$4:$X$28,'Форма 1'!AR$7),2),"")</f>
        <v/>
      </c>
      <c r="Y1068" s="30" t="str">
        <f>IF(ISNUMBER('Форма 1'!AS1068),ROUND('Форма 1'!$I1068*VLOOKUP('Форма 1'!$G1068,'Предельники 2022'!$B$4:$X$28,'Форма 1'!AS$7),2),"")</f>
        <v/>
      </c>
      <c r="Z1068" s="30" t="str">
        <f>IF(ISNUMBER('Форма 1'!AT1068),ROUND('Форма 1'!$I1068*VLOOKUP('Форма 1'!$G1068,'Предельники 2022'!$B$4:$X$28,'Форма 1'!AT$7),2),"")</f>
        <v/>
      </c>
      <c r="AA1068" s="32"/>
      <c r="AB1068" s="128">
        <f>'Форма 1'!T1068</f>
        <v>46387</v>
      </c>
      <c r="AC1068" s="130" t="str">
        <f>'Форма 1'!U1068</f>
        <v>РО</v>
      </c>
    </row>
    <row r="1069" spans="1:29" x14ac:dyDescent="0.25">
      <c r="A1069" s="28">
        <f t="shared" si="187"/>
        <v>47</v>
      </c>
      <c r="B1069" s="74" t="str">
        <f>IF(ISBLANK('Форма 1'!B1069),"",'Форма 1'!B1069)</f>
        <v>Пермский городской округ, город Пермь</v>
      </c>
      <c r="C1069" s="87" t="s">
        <v>1548</v>
      </c>
      <c r="D1069" s="29">
        <f>IF(ISBLANK(C1069),"Введите адрес",IF(C1069='Форма 1'!C1069,SUM(E1069:K1069,M1069:S1069,Форма2[[#This Row],[19]:[22]]),"Ошибка в адресе!"))</f>
        <v>16189759.289999999</v>
      </c>
      <c r="E1069" s="30" t="str">
        <f>IF(ISNUMBER('Форма 1'!Z1069),ROUND('Форма 1'!$I1069*VLOOKUP('Форма 1'!$G1069,'Предельники 2022'!$B$4:$X$28,'Форма 1'!Z$7),2),"")</f>
        <v/>
      </c>
      <c r="F1069" s="30" t="str">
        <f>IF(ISNUMBER('Форма 1'!AA1069),ROUND('Форма 1'!$I1069*VLOOKUP('Форма 1'!$G1069,'Предельники 2022'!$B$4:$X$28,'Форма 1'!AA$7),2),"")</f>
        <v/>
      </c>
      <c r="G1069" s="30" t="str">
        <f>IF(ISNUMBER('Форма 1'!AB1069),ROUND('Форма 1'!$I1069*VLOOKUP('Форма 1'!$G1069,'Предельники 2022'!$B$4:$X$28,'Форма 1'!AB$7),2),"")</f>
        <v/>
      </c>
      <c r="H1069" s="30" t="str">
        <f>IF(ISNUMBER('Форма 1'!AC1069),ROUND('Форма 1'!$I1069*VLOOKUP('Форма 1'!$G1069,'Предельники 2022'!$B$4:$X$28,'Форма 1'!AC$7),2),"")</f>
        <v/>
      </c>
      <c r="I1069" s="30" t="str">
        <f>IF(ISNUMBER('Форма 1'!AD1069),ROUND('Форма 1'!$I1069*VLOOKUP('Форма 1'!$G1069,'Предельники 2022'!$B$4:$X$28,'Форма 1'!AD$7),2),"")</f>
        <v/>
      </c>
      <c r="J1069" s="30" t="str">
        <f>IF(ISNUMBER('Форма 1'!AE1069),ROUND('Форма 1'!$I1069*VLOOKUP('Форма 1'!$G1069,'Предельники 2022'!$B$4:$X$28,'Форма 1'!AE$7),2),"")</f>
        <v/>
      </c>
      <c r="K1069" s="30" t="str">
        <f>IF(ISNUMBER('Форма 1'!AF1069),ROUND('Форма 1'!$I1069*VLOOKUP('Форма 1'!$G1069,'Предельники 2022'!$B$4:$X$28,'Форма 1'!AF$7),2),"")</f>
        <v/>
      </c>
      <c r="L1069" s="31" t="str">
        <f>IF(ISBLANK('Форма 1'!AG1069),"",'Форма 1'!AG1069)</f>
        <v/>
      </c>
      <c r="M1069" s="32" t="str">
        <f>IF(ISBLANK('Форма 1'!AH1069),"",'Форма 1'!AH1069)</f>
        <v/>
      </c>
      <c r="N1069" s="30" t="str">
        <f>IF(ISNUMBER('Форма 1'!AI1069),ROUND('Форма 1'!$I1069*VLOOKUP('Форма 1'!$G1069,'Предельники 2022'!$B$4:$X$28,'Форма 1'!AI$7),2),"")</f>
        <v/>
      </c>
      <c r="O1069" s="30">
        <f>IF(ISNUMBER('Форма 1'!AJ1069),ROUND('Форма 1'!$I1069*VLOOKUP('Форма 1'!$G1069,'Предельники 2022'!$B$4:$X$28,'Форма 1'!AJ$7),2),"")</f>
        <v>16189759.289999999</v>
      </c>
      <c r="P1069" s="30" t="str">
        <f>IF(ISNUMBER('Форма 1'!AK1069),ROUND('Форма 1'!$I1069*VLOOKUP('Форма 1'!$G1069,'Предельники 2022'!$B$4:$X$28,'Форма 1'!AK$7),2),"")</f>
        <v/>
      </c>
      <c r="Q1069" s="30" t="str">
        <f>IF(ISNUMBER('Форма 1'!AL1069),ROUND('Форма 1'!$I1069*VLOOKUP('Форма 1'!$G1069,'Предельники 2022'!$B$4:$X$28,'Форма 1'!AL$7),2),"")</f>
        <v/>
      </c>
      <c r="R1069" s="30" t="str">
        <f>IF(ISNUMBER('Форма 1'!AM1069),ROUND('Форма 1'!$I1069*VLOOKUP('Форма 1'!$G1069,'Предельники 2022'!$B$4:$X$28,'Форма 1'!AM$7),2),"")</f>
        <v/>
      </c>
      <c r="S1069" s="93" t="str">
        <f t="shared" si="186"/>
        <v/>
      </c>
      <c r="T1069" s="129" t="str">
        <f>IF(ISNUMBER('Форма 1'!AN1069),INDEX('Предельники 2022'!$C$4:$X$28,MATCH('Форма 1'!$G1069,'Предельники 2022'!$B$4:$B$28,0),MATCH(T$5,'Предельники 2022'!$C$3:$X$3,0)),"")</f>
        <v/>
      </c>
      <c r="U1069" s="129" t="str">
        <f>IF(ISNUMBER('Форма 1'!AO1069),INDEX('Предельники 2022'!$C$4:$X$28,MATCH('Форма 1'!$G1069,'Предельники 2022'!$B$4:$B$28,0),MATCH(U$5,'Предельники 2022'!$C$3:$X$3,0)),"")</f>
        <v/>
      </c>
      <c r="V1069" s="129" t="str">
        <f>IF(ISNUMBER('Форма 1'!AP1069),INDEX('Предельники 2022'!$C$4:$X$28,MATCH('Форма 1'!$G1069,'Предельники 2022'!$B$4:$B$28,0),MATCH(V$5,'Предельники 2022'!$C$3:$X$3,0)),"")</f>
        <v/>
      </c>
      <c r="W1069" s="129" t="str">
        <f>IF(ISNUMBER('Форма 1'!AQ1069),INDEX('Предельники 2022'!$C$4:$X$28,MATCH('Форма 1'!$G1069,'Предельники 2022'!$B$4:$B$28,0),MATCH(W$5,'Предельники 2022'!$C$3:$X$3,0)),"")</f>
        <v/>
      </c>
      <c r="X1069" s="30" t="str">
        <f>IF(ISNUMBER('Форма 1'!AR1069),ROUND('Форма 1'!$I1069*VLOOKUP('Форма 1'!$G1069,'Предельники 2022'!$B$4:$X$28,'Форма 1'!AR$7),2),"")</f>
        <v/>
      </c>
      <c r="Y1069" s="30" t="str">
        <f>IF(ISNUMBER('Форма 1'!AS1069),ROUND('Форма 1'!$I1069*VLOOKUP('Форма 1'!$G1069,'Предельники 2022'!$B$4:$X$28,'Форма 1'!AS$7),2),"")</f>
        <v/>
      </c>
      <c r="Z1069" s="30" t="str">
        <f>IF(ISNUMBER('Форма 1'!AT1069),ROUND('Форма 1'!$I1069*VLOOKUP('Форма 1'!$G1069,'Предельники 2022'!$B$4:$X$28,'Форма 1'!AT$7),2),"")</f>
        <v/>
      </c>
      <c r="AA1069" s="32"/>
      <c r="AB1069" s="128">
        <f>'Форма 1'!T1069</f>
        <v>46387</v>
      </c>
      <c r="AC1069" s="130" t="str">
        <f>'Форма 1'!U1069</f>
        <v>РО</v>
      </c>
    </row>
    <row r="1070" spans="1:29" x14ac:dyDescent="0.25">
      <c r="A1070" s="28">
        <f t="shared" si="187"/>
        <v>48</v>
      </c>
      <c r="B1070" s="74" t="str">
        <f>IF(ISBLANK('Форма 1'!B1070),"",'Форма 1'!B1070)</f>
        <v>Пермский городской округ, город Пермь</v>
      </c>
      <c r="C1070" s="87" t="s">
        <v>652</v>
      </c>
      <c r="D1070" s="29">
        <f>IF(ISBLANK(C1070),"Введите адрес",IF(C1070='Форма 1'!C1070,SUM(E1070:K1070,M1070:S1070,Форма2[[#This Row],[19]:[22]]),"Ошибка в адресе!"))</f>
        <v>4157120.08</v>
      </c>
      <c r="E1070" s="30" t="str">
        <f>IF(ISNUMBER('Форма 1'!Z1070),ROUND('Форма 1'!$I1070*VLOOKUP('Форма 1'!$G1070,'Предельники 2022'!$B$4:$X$28,'Форма 1'!Z$7),2),"")</f>
        <v/>
      </c>
      <c r="F1070" s="30">
        <f>IF(ISNUMBER('Форма 1'!AA1070),ROUND('Форма 1'!$I1070*VLOOKUP('Форма 1'!$G1070,'Предельники 2022'!$B$4:$X$28,'Форма 1'!AA$7),2),"")</f>
        <v>4157120.08</v>
      </c>
      <c r="G1070" s="30" t="str">
        <f>IF(ISNUMBER('Форма 1'!AB1070),ROUND('Форма 1'!$I1070*VLOOKUP('Форма 1'!$G1070,'Предельники 2022'!$B$4:$X$28,'Форма 1'!AB$7),2),"")</f>
        <v/>
      </c>
      <c r="H1070" s="30" t="str">
        <f>IF(ISNUMBER('Форма 1'!AC1070),ROUND('Форма 1'!$I1070*VLOOKUP('Форма 1'!$G1070,'Предельники 2022'!$B$4:$X$28,'Форма 1'!AC$7),2),"")</f>
        <v/>
      </c>
      <c r="I1070" s="30" t="str">
        <f>IF(ISNUMBER('Форма 1'!AD1070),ROUND('Форма 1'!$I1070*VLOOKUP('Форма 1'!$G1070,'Предельники 2022'!$B$4:$X$28,'Форма 1'!AD$7),2),"")</f>
        <v/>
      </c>
      <c r="J1070" s="30" t="str">
        <f>IF(ISNUMBER('Форма 1'!AE1070),ROUND('Форма 1'!$I1070*VLOOKUP('Форма 1'!$G1070,'Предельники 2022'!$B$4:$X$28,'Форма 1'!AE$7),2),"")</f>
        <v/>
      </c>
      <c r="K1070" s="30" t="str">
        <f>IF(ISNUMBER('Форма 1'!AF1070),ROUND('Форма 1'!$I1070*VLOOKUP('Форма 1'!$G1070,'Предельники 2022'!$B$4:$X$28,'Форма 1'!AF$7),2),"")</f>
        <v/>
      </c>
      <c r="L1070" s="31" t="str">
        <f>IF(ISBLANK('Форма 1'!AG1070),"",'Форма 1'!AG1070)</f>
        <v/>
      </c>
      <c r="M1070" s="32" t="str">
        <f>IF(ISBLANK('Форма 1'!AH1070),"",'Форма 1'!AH1070)</f>
        <v/>
      </c>
      <c r="N1070" s="30" t="str">
        <f>IF(ISNUMBER('Форма 1'!AI1070),ROUND('Форма 1'!$I1070*VLOOKUP('Форма 1'!$G1070,'Предельники 2022'!$B$4:$X$28,'Форма 1'!AI$7),2),"")</f>
        <v/>
      </c>
      <c r="O1070" s="30" t="str">
        <f>IF(ISNUMBER('Форма 1'!AJ1070),ROUND('Форма 1'!$I1070*VLOOKUP('Форма 1'!$G1070,'Предельники 2022'!$B$4:$X$28,'Форма 1'!AJ$7),2),"")</f>
        <v/>
      </c>
      <c r="P1070" s="30" t="str">
        <f>IF(ISNUMBER('Форма 1'!AK1070),ROUND('Форма 1'!$I1070*VLOOKUP('Форма 1'!$G1070,'Предельники 2022'!$B$4:$X$28,'Форма 1'!AK$7),2),"")</f>
        <v/>
      </c>
      <c r="Q1070" s="30" t="str">
        <f>IF(ISNUMBER('Форма 1'!AL1070),ROUND('Форма 1'!$I1070*VLOOKUP('Форма 1'!$G1070,'Предельники 2022'!$B$4:$X$28,'Форма 1'!AL$7),2),"")</f>
        <v/>
      </c>
      <c r="R1070" s="30" t="str">
        <f>IF(ISNUMBER('Форма 1'!AM1070),ROUND('Форма 1'!$I1070*VLOOKUP('Форма 1'!$G1070,'Предельники 2022'!$B$4:$X$28,'Форма 1'!AM$7),2),"")</f>
        <v/>
      </c>
      <c r="S1070" s="93" t="str">
        <f t="shared" ref="S1070:S1100" si="188">IF(SUM(T1070:W1070)=0,"",SUM(T1070:W1070))</f>
        <v/>
      </c>
      <c r="T1070" s="129" t="str">
        <f>IF(ISNUMBER('Форма 1'!AN1070),INDEX('Предельники 2022'!$C$4:$X$28,MATCH('Форма 1'!$G1070,'Предельники 2022'!$B$4:$B$28,0),MATCH(T$5,'Предельники 2022'!$C$3:$X$3,0)),"")</f>
        <v/>
      </c>
      <c r="U1070" s="129" t="str">
        <f>IF(ISNUMBER('Форма 1'!AO1070),INDEX('Предельники 2022'!$C$4:$X$28,MATCH('Форма 1'!$G1070,'Предельники 2022'!$B$4:$B$28,0),MATCH(U$5,'Предельники 2022'!$C$3:$X$3,0)),"")</f>
        <v/>
      </c>
      <c r="V1070" s="129" t="str">
        <f>IF(ISNUMBER('Форма 1'!AP1070),INDEX('Предельники 2022'!$C$4:$X$28,MATCH('Форма 1'!$G1070,'Предельники 2022'!$B$4:$B$28,0),MATCH(V$5,'Предельники 2022'!$C$3:$X$3,0)),"")</f>
        <v/>
      </c>
      <c r="W1070" s="129" t="str">
        <f>IF(ISNUMBER('Форма 1'!AQ1070),INDEX('Предельники 2022'!$C$4:$X$28,MATCH('Форма 1'!$G1070,'Предельники 2022'!$B$4:$B$28,0),MATCH(W$5,'Предельники 2022'!$C$3:$X$3,0)),"")</f>
        <v/>
      </c>
      <c r="X1070" s="30" t="str">
        <f>IF(ISNUMBER('Форма 1'!AR1070),ROUND('Форма 1'!$I1070*VLOOKUP('Форма 1'!$G1070,'Предельники 2022'!$B$4:$X$28,'Форма 1'!AR$7),2),"")</f>
        <v/>
      </c>
      <c r="Y1070" s="30" t="str">
        <f>IF(ISNUMBER('Форма 1'!AS1070),ROUND('Форма 1'!$I1070*VLOOKUP('Форма 1'!$G1070,'Предельники 2022'!$B$4:$X$28,'Форма 1'!AS$7),2),"")</f>
        <v/>
      </c>
      <c r="Z1070" s="30" t="str">
        <f>IF(ISNUMBER('Форма 1'!AT1070),ROUND('Форма 1'!$I1070*VLOOKUP('Форма 1'!$G1070,'Предельники 2022'!$B$4:$X$28,'Форма 1'!AT$7),2),"")</f>
        <v/>
      </c>
      <c r="AA1070" s="32"/>
      <c r="AB1070" s="128">
        <f>'Форма 1'!T1070</f>
        <v>46387</v>
      </c>
      <c r="AC1070" s="130" t="str">
        <f>'Форма 1'!U1070</f>
        <v>РО</v>
      </c>
    </row>
    <row r="1071" spans="1:29" x14ac:dyDescent="0.25">
      <c r="A1071" s="28">
        <f t="shared" si="187"/>
        <v>49</v>
      </c>
      <c r="B1071" s="74" t="str">
        <f>IF(ISBLANK('Форма 1'!B1071),"",'Форма 1'!B1071)</f>
        <v>Пермский городской округ, город Пермь</v>
      </c>
      <c r="C1071" s="87" t="s">
        <v>699</v>
      </c>
      <c r="D1071" s="29">
        <f>IF(ISBLANK(C1071),"Введите адрес",IF(C1071='Форма 1'!C1071,SUM(E1071:K1071,M1071:S1071,Форма2[[#This Row],[19]:[22]]),"Ошибка в адресе!"))</f>
        <v>2889317.1</v>
      </c>
      <c r="E1071" s="30" t="str">
        <f>IF(ISNUMBER('Форма 1'!Z1071),ROUND('Форма 1'!$I1071*VLOOKUP('Форма 1'!$G1071,'Предельники 2022'!$B$4:$X$28,'Форма 1'!Z$7),2),"")</f>
        <v/>
      </c>
      <c r="F1071" s="30" t="str">
        <f>IF(ISNUMBER('Форма 1'!AA1071),ROUND('Форма 1'!$I1071*VLOOKUP('Форма 1'!$G1071,'Предельники 2022'!$B$4:$X$28,'Форма 1'!AA$7),2),"")</f>
        <v/>
      </c>
      <c r="G1071" s="30" t="str">
        <f>IF(ISNUMBER('Форма 1'!AB1071),ROUND('Форма 1'!$I1071*VLOOKUP('Форма 1'!$G1071,'Предельники 2022'!$B$4:$X$28,'Форма 1'!AB$7),2),"")</f>
        <v/>
      </c>
      <c r="H1071" s="30" t="str">
        <f>IF(ISNUMBER('Форма 1'!AC1071),ROUND('Форма 1'!$I1071*VLOOKUP('Форма 1'!$G1071,'Предельники 2022'!$B$4:$X$28,'Форма 1'!AC$7),2),"")</f>
        <v/>
      </c>
      <c r="I1071" s="30">
        <f>IF(ISNUMBER('Форма 1'!AD1071),ROUND('Форма 1'!$I1071*VLOOKUP('Форма 1'!$G1071,'Предельники 2022'!$B$4:$X$28,'Форма 1'!AD$7),2),"")</f>
        <v>2889317.1</v>
      </c>
      <c r="J1071" s="30" t="str">
        <f>IF(ISNUMBER('Форма 1'!AE1071),ROUND('Форма 1'!$I1071*VLOOKUP('Форма 1'!$G1071,'Предельники 2022'!$B$4:$X$28,'Форма 1'!AE$7),2),"")</f>
        <v/>
      </c>
      <c r="K1071" s="30" t="str">
        <f>IF(ISNUMBER('Форма 1'!AF1071),ROUND('Форма 1'!$I1071*VLOOKUP('Форма 1'!$G1071,'Предельники 2022'!$B$4:$X$28,'Форма 1'!AF$7),2),"")</f>
        <v/>
      </c>
      <c r="L1071" s="31" t="str">
        <f>IF(ISBLANK('Форма 1'!AG1071),"",'Форма 1'!AG1071)</f>
        <v/>
      </c>
      <c r="M1071" s="32" t="str">
        <f>IF(ISBLANK('Форма 1'!AH1071),"",'Форма 1'!AH1071)</f>
        <v/>
      </c>
      <c r="N1071" s="30" t="str">
        <f>IF(ISNUMBER('Форма 1'!AI1071),ROUND('Форма 1'!$I1071*VLOOKUP('Форма 1'!$G1071,'Предельники 2022'!$B$4:$X$28,'Форма 1'!AI$7),2),"")</f>
        <v/>
      </c>
      <c r="O1071" s="30" t="str">
        <f>IF(ISNUMBER('Форма 1'!AJ1071),ROUND('Форма 1'!$I1071*VLOOKUP('Форма 1'!$G1071,'Предельники 2022'!$B$4:$X$28,'Форма 1'!AJ$7),2),"")</f>
        <v/>
      </c>
      <c r="P1071" s="30" t="str">
        <f>IF(ISNUMBER('Форма 1'!AK1071),ROUND('Форма 1'!$I1071*VLOOKUP('Форма 1'!$G1071,'Предельники 2022'!$B$4:$X$28,'Форма 1'!AK$7),2),"")</f>
        <v/>
      </c>
      <c r="Q1071" s="30" t="str">
        <f>IF(ISNUMBER('Форма 1'!AL1071),ROUND('Форма 1'!$I1071*VLOOKUP('Форма 1'!$G1071,'Предельники 2022'!$B$4:$X$28,'Форма 1'!AL$7),2),"")</f>
        <v/>
      </c>
      <c r="R1071" s="30" t="str">
        <f>IF(ISNUMBER('Форма 1'!AM1071),ROUND('Форма 1'!$I1071*VLOOKUP('Форма 1'!$G1071,'Предельники 2022'!$B$4:$X$28,'Форма 1'!AM$7),2),"")</f>
        <v/>
      </c>
      <c r="S1071" s="93" t="str">
        <f t="shared" si="188"/>
        <v/>
      </c>
      <c r="T1071" s="129" t="str">
        <f>IF(ISNUMBER('Форма 1'!AN1071),INDEX('Предельники 2022'!$C$4:$X$28,MATCH('Форма 1'!$G1071,'Предельники 2022'!$B$4:$B$28,0),MATCH(T$5,'Предельники 2022'!$C$3:$X$3,0)),"")</f>
        <v/>
      </c>
      <c r="U1071" s="129" t="str">
        <f>IF(ISNUMBER('Форма 1'!AO1071),INDEX('Предельники 2022'!$C$4:$X$28,MATCH('Форма 1'!$G1071,'Предельники 2022'!$B$4:$B$28,0),MATCH(U$5,'Предельники 2022'!$C$3:$X$3,0)),"")</f>
        <v/>
      </c>
      <c r="V1071" s="129" t="str">
        <f>IF(ISNUMBER('Форма 1'!AP1071),INDEX('Предельники 2022'!$C$4:$X$28,MATCH('Форма 1'!$G1071,'Предельники 2022'!$B$4:$B$28,0),MATCH(V$5,'Предельники 2022'!$C$3:$X$3,0)),"")</f>
        <v/>
      </c>
      <c r="W1071" s="129" t="str">
        <f>IF(ISNUMBER('Форма 1'!AQ1071),INDEX('Предельники 2022'!$C$4:$X$28,MATCH('Форма 1'!$G1071,'Предельники 2022'!$B$4:$B$28,0),MATCH(W$5,'Предельники 2022'!$C$3:$X$3,0)),"")</f>
        <v/>
      </c>
      <c r="X1071" s="30" t="str">
        <f>IF(ISNUMBER('Форма 1'!AR1071),ROUND('Форма 1'!$I1071*VLOOKUP('Форма 1'!$G1071,'Предельники 2022'!$B$4:$X$28,'Форма 1'!AR$7),2),"")</f>
        <v/>
      </c>
      <c r="Y1071" s="30" t="str">
        <f>IF(ISNUMBER('Форма 1'!AS1071),ROUND('Форма 1'!$I1071*VLOOKUP('Форма 1'!$G1071,'Предельники 2022'!$B$4:$X$28,'Форма 1'!AS$7),2),"")</f>
        <v/>
      </c>
      <c r="Z1071" s="30" t="str">
        <f>IF(ISNUMBER('Форма 1'!AT1071),ROUND('Форма 1'!$I1071*VLOOKUP('Форма 1'!$G1071,'Предельники 2022'!$B$4:$X$28,'Форма 1'!AT$7),2),"")</f>
        <v/>
      </c>
      <c r="AA1071" s="32"/>
      <c r="AB1071" s="128">
        <f>'Форма 1'!T1071</f>
        <v>46387</v>
      </c>
      <c r="AC1071" s="130" t="str">
        <f>'Форма 1'!U1071</f>
        <v>РО</v>
      </c>
    </row>
    <row r="1072" spans="1:29" x14ac:dyDescent="0.25">
      <c r="A1072" s="28">
        <f t="shared" si="187"/>
        <v>50</v>
      </c>
      <c r="B1072" s="74" t="str">
        <f>IF(ISBLANK('Форма 1'!B1072),"",'Форма 1'!B1072)</f>
        <v>Пермский городской округ, город Пермь</v>
      </c>
      <c r="C1072" s="87" t="s">
        <v>744</v>
      </c>
      <c r="D1072" s="29">
        <f>IF(ISBLANK(C1072),"Введите адрес",IF(C1072='Форма 1'!C1072,SUM(E1072:K1072,M1072:S1072,Форма2[[#This Row],[19]:[22]]),"Ошибка в адресе!"))</f>
        <v>14609418.880000001</v>
      </c>
      <c r="E1072" s="30" t="str">
        <f>IF(ISNUMBER('Форма 1'!Z1072),ROUND('Форма 1'!$I1072*VLOOKUP('Форма 1'!$G1072,'Предельники 2022'!$B$4:$X$28,'Форма 1'!Z$7),2),"")</f>
        <v/>
      </c>
      <c r="F1072" s="30" t="str">
        <f>IF(ISNUMBER('Форма 1'!AA1072),ROUND('Форма 1'!$I1072*VLOOKUP('Форма 1'!$G1072,'Предельники 2022'!$B$4:$X$28,'Форма 1'!AA$7),2),"")</f>
        <v/>
      </c>
      <c r="G1072" s="30" t="str">
        <f>IF(ISNUMBER('Форма 1'!AB1072),ROUND('Форма 1'!$I1072*VLOOKUP('Форма 1'!$G1072,'Предельники 2022'!$B$4:$X$28,'Форма 1'!AB$7),2),"")</f>
        <v/>
      </c>
      <c r="H1072" s="30" t="str">
        <f>IF(ISNUMBER('Форма 1'!AC1072),ROUND('Форма 1'!$I1072*VLOOKUP('Форма 1'!$G1072,'Предельники 2022'!$B$4:$X$28,'Форма 1'!AC$7),2),"")</f>
        <v/>
      </c>
      <c r="I1072" s="30" t="str">
        <f>IF(ISNUMBER('Форма 1'!AD1072),ROUND('Форма 1'!$I1072*VLOOKUP('Форма 1'!$G1072,'Предельники 2022'!$B$4:$X$28,'Форма 1'!AD$7),2),"")</f>
        <v/>
      </c>
      <c r="J1072" s="30" t="str">
        <f>IF(ISNUMBER('Форма 1'!AE1072),ROUND('Форма 1'!$I1072*VLOOKUP('Форма 1'!$G1072,'Предельники 2022'!$B$4:$X$28,'Форма 1'!AE$7),2),"")</f>
        <v/>
      </c>
      <c r="K1072" s="30" t="str">
        <f>IF(ISNUMBER('Форма 1'!AF1072),ROUND('Форма 1'!$I1072*VLOOKUP('Форма 1'!$G1072,'Предельники 2022'!$B$4:$X$28,'Форма 1'!AF$7),2),"")</f>
        <v/>
      </c>
      <c r="L1072" s="31" t="str">
        <f>IF(ISBLANK('Форма 1'!AG1072),"",'Форма 1'!AG1072)</f>
        <v/>
      </c>
      <c r="M1072" s="32" t="str">
        <f>IF(ISBLANK('Форма 1'!AH1072),"",'Форма 1'!AH1072)</f>
        <v/>
      </c>
      <c r="N1072" s="30">
        <f>IF(ISNUMBER('Форма 1'!AI1072),ROUND('Форма 1'!$I1072*VLOOKUP('Форма 1'!$G1072,'Предельники 2022'!$B$4:$X$28,'Форма 1'!AI$7),2),"")</f>
        <v>14609418.880000001</v>
      </c>
      <c r="O1072" s="30" t="str">
        <f>IF(ISNUMBER('Форма 1'!AJ1072),ROUND('Форма 1'!$I1072*VLOOKUP('Форма 1'!$G1072,'Предельники 2022'!$B$4:$X$28,'Форма 1'!AJ$7),2),"")</f>
        <v/>
      </c>
      <c r="P1072" s="30" t="str">
        <f>IF(ISNUMBER('Форма 1'!AK1072),ROUND('Форма 1'!$I1072*VLOOKUP('Форма 1'!$G1072,'Предельники 2022'!$B$4:$X$28,'Форма 1'!AK$7),2),"")</f>
        <v/>
      </c>
      <c r="Q1072" s="30" t="str">
        <f>IF(ISNUMBER('Форма 1'!AL1072),ROUND('Форма 1'!$I1072*VLOOKUP('Форма 1'!$G1072,'Предельники 2022'!$B$4:$X$28,'Форма 1'!AL$7),2),"")</f>
        <v/>
      </c>
      <c r="R1072" s="30" t="str">
        <f>IF(ISNUMBER('Форма 1'!AM1072),ROUND('Форма 1'!$I1072*VLOOKUP('Форма 1'!$G1072,'Предельники 2022'!$B$4:$X$28,'Форма 1'!AM$7),2),"")</f>
        <v/>
      </c>
      <c r="S1072" s="93" t="str">
        <f t="shared" si="188"/>
        <v/>
      </c>
      <c r="T1072" s="129" t="str">
        <f>IF(ISNUMBER('Форма 1'!AN1072),INDEX('Предельники 2022'!$C$4:$X$28,MATCH('Форма 1'!$G1072,'Предельники 2022'!$B$4:$B$28,0),MATCH(T$5,'Предельники 2022'!$C$3:$X$3,0)),"")</f>
        <v/>
      </c>
      <c r="U1072" s="129" t="str">
        <f>IF(ISNUMBER('Форма 1'!AO1072),INDEX('Предельники 2022'!$C$4:$X$28,MATCH('Форма 1'!$G1072,'Предельники 2022'!$B$4:$B$28,0),MATCH(U$5,'Предельники 2022'!$C$3:$X$3,0)),"")</f>
        <v/>
      </c>
      <c r="V1072" s="129" t="str">
        <f>IF(ISNUMBER('Форма 1'!AP1072),INDEX('Предельники 2022'!$C$4:$X$28,MATCH('Форма 1'!$G1072,'Предельники 2022'!$B$4:$B$28,0),MATCH(V$5,'Предельники 2022'!$C$3:$X$3,0)),"")</f>
        <v/>
      </c>
      <c r="W1072" s="129" t="str">
        <f>IF(ISNUMBER('Форма 1'!AQ1072),INDEX('Предельники 2022'!$C$4:$X$28,MATCH('Форма 1'!$G1072,'Предельники 2022'!$B$4:$B$28,0),MATCH(W$5,'Предельники 2022'!$C$3:$X$3,0)),"")</f>
        <v/>
      </c>
      <c r="X1072" s="30" t="str">
        <f>IF(ISNUMBER('Форма 1'!AR1072),ROUND('Форма 1'!$I1072*VLOOKUP('Форма 1'!$G1072,'Предельники 2022'!$B$4:$X$28,'Форма 1'!AR$7),2),"")</f>
        <v/>
      </c>
      <c r="Y1072" s="30" t="str">
        <f>IF(ISNUMBER('Форма 1'!AS1072),ROUND('Форма 1'!$I1072*VLOOKUP('Форма 1'!$G1072,'Предельники 2022'!$B$4:$X$28,'Форма 1'!AS$7),2),"")</f>
        <v/>
      </c>
      <c r="Z1072" s="30" t="str">
        <f>IF(ISNUMBER('Форма 1'!AT1072),ROUND('Форма 1'!$I1072*VLOOKUP('Форма 1'!$G1072,'Предельники 2022'!$B$4:$X$28,'Форма 1'!AT$7),2),"")</f>
        <v/>
      </c>
      <c r="AA1072" s="32"/>
      <c r="AB1072" s="128">
        <f>'Форма 1'!T1072</f>
        <v>46387</v>
      </c>
      <c r="AC1072" s="130" t="str">
        <f>'Форма 1'!U1072</f>
        <v>РО</v>
      </c>
    </row>
    <row r="1073" spans="1:29" x14ac:dyDescent="0.25">
      <c r="A1073" s="28">
        <f t="shared" si="187"/>
        <v>51</v>
      </c>
      <c r="B1073" s="74" t="str">
        <f>IF(ISBLANK('Форма 1'!B1073),"",'Форма 1'!B1073)</f>
        <v>Пермский городской округ, город Пермь</v>
      </c>
      <c r="C1073" s="87" t="s">
        <v>745</v>
      </c>
      <c r="D1073" s="29">
        <f>IF(ISBLANK(C1073),"Введите адрес",IF(C1073='Форма 1'!C1073,SUM(E1073:K1073,M1073:S1073,Форма2[[#This Row],[19]:[22]]),"Ошибка в адресе!"))</f>
        <v>14442788.640000001</v>
      </c>
      <c r="E1073" s="30" t="str">
        <f>IF(ISNUMBER('Форма 1'!Z1073),ROUND('Форма 1'!$I1073*VLOOKUP('Форма 1'!$G1073,'Предельники 2022'!$B$4:$X$28,'Форма 1'!Z$7),2),"")</f>
        <v/>
      </c>
      <c r="F1073" s="30" t="str">
        <f>IF(ISNUMBER('Форма 1'!AA1073),ROUND('Форма 1'!$I1073*VLOOKUP('Форма 1'!$G1073,'Предельники 2022'!$B$4:$X$28,'Форма 1'!AA$7),2),"")</f>
        <v/>
      </c>
      <c r="G1073" s="30" t="str">
        <f>IF(ISNUMBER('Форма 1'!AB1073),ROUND('Форма 1'!$I1073*VLOOKUP('Форма 1'!$G1073,'Предельники 2022'!$B$4:$X$28,'Форма 1'!AB$7),2),"")</f>
        <v/>
      </c>
      <c r="H1073" s="30" t="str">
        <f>IF(ISNUMBER('Форма 1'!AC1073),ROUND('Форма 1'!$I1073*VLOOKUP('Форма 1'!$G1073,'Предельники 2022'!$B$4:$X$28,'Форма 1'!AC$7),2),"")</f>
        <v/>
      </c>
      <c r="I1073" s="30" t="str">
        <f>IF(ISNUMBER('Форма 1'!AD1073),ROUND('Форма 1'!$I1073*VLOOKUP('Форма 1'!$G1073,'Предельники 2022'!$B$4:$X$28,'Форма 1'!AD$7),2),"")</f>
        <v/>
      </c>
      <c r="J1073" s="30" t="str">
        <f>IF(ISNUMBER('Форма 1'!AE1073),ROUND('Форма 1'!$I1073*VLOOKUP('Форма 1'!$G1073,'Предельники 2022'!$B$4:$X$28,'Форма 1'!AE$7),2),"")</f>
        <v/>
      </c>
      <c r="K1073" s="30" t="str">
        <f>IF(ISNUMBER('Форма 1'!AF1073),ROUND('Форма 1'!$I1073*VLOOKUP('Форма 1'!$G1073,'Предельники 2022'!$B$4:$X$28,'Форма 1'!AF$7),2),"")</f>
        <v/>
      </c>
      <c r="L1073" s="31" t="str">
        <f>IF(ISBLANK('Форма 1'!AG1073),"",'Форма 1'!AG1073)</f>
        <v/>
      </c>
      <c r="M1073" s="32" t="str">
        <f>IF(ISBLANK('Форма 1'!AH1073),"",'Форма 1'!AH1073)</f>
        <v/>
      </c>
      <c r="N1073" s="30">
        <f>IF(ISNUMBER('Форма 1'!AI1073),ROUND('Форма 1'!$I1073*VLOOKUP('Форма 1'!$G1073,'Предельники 2022'!$B$4:$X$28,'Форма 1'!AI$7),2),"")</f>
        <v>14442788.640000001</v>
      </c>
      <c r="O1073" s="30" t="str">
        <f>IF(ISNUMBER('Форма 1'!AJ1073),ROUND('Форма 1'!$I1073*VLOOKUP('Форма 1'!$G1073,'Предельники 2022'!$B$4:$X$28,'Форма 1'!AJ$7),2),"")</f>
        <v/>
      </c>
      <c r="P1073" s="30" t="str">
        <f>IF(ISNUMBER('Форма 1'!AK1073),ROUND('Форма 1'!$I1073*VLOOKUP('Форма 1'!$G1073,'Предельники 2022'!$B$4:$X$28,'Форма 1'!AK$7),2),"")</f>
        <v/>
      </c>
      <c r="Q1073" s="30" t="str">
        <f>IF(ISNUMBER('Форма 1'!AL1073),ROUND('Форма 1'!$I1073*VLOOKUP('Форма 1'!$G1073,'Предельники 2022'!$B$4:$X$28,'Форма 1'!AL$7),2),"")</f>
        <v/>
      </c>
      <c r="R1073" s="30" t="str">
        <f>IF(ISNUMBER('Форма 1'!AM1073),ROUND('Форма 1'!$I1073*VLOOKUP('Форма 1'!$G1073,'Предельники 2022'!$B$4:$X$28,'Форма 1'!AM$7),2),"")</f>
        <v/>
      </c>
      <c r="S1073" s="93" t="str">
        <f t="shared" si="188"/>
        <v/>
      </c>
      <c r="T1073" s="129" t="str">
        <f>IF(ISNUMBER('Форма 1'!AN1073),INDEX('Предельники 2022'!$C$4:$X$28,MATCH('Форма 1'!$G1073,'Предельники 2022'!$B$4:$B$28,0),MATCH(T$5,'Предельники 2022'!$C$3:$X$3,0)),"")</f>
        <v/>
      </c>
      <c r="U1073" s="129" t="str">
        <f>IF(ISNUMBER('Форма 1'!AO1073),INDEX('Предельники 2022'!$C$4:$X$28,MATCH('Форма 1'!$G1073,'Предельники 2022'!$B$4:$B$28,0),MATCH(U$5,'Предельники 2022'!$C$3:$X$3,0)),"")</f>
        <v/>
      </c>
      <c r="V1073" s="129" t="str">
        <f>IF(ISNUMBER('Форма 1'!AP1073),INDEX('Предельники 2022'!$C$4:$X$28,MATCH('Форма 1'!$G1073,'Предельники 2022'!$B$4:$B$28,0),MATCH(V$5,'Предельники 2022'!$C$3:$X$3,0)),"")</f>
        <v/>
      </c>
      <c r="W1073" s="129" t="str">
        <f>IF(ISNUMBER('Форма 1'!AQ1073),INDEX('Предельники 2022'!$C$4:$X$28,MATCH('Форма 1'!$G1073,'Предельники 2022'!$B$4:$B$28,0),MATCH(W$5,'Предельники 2022'!$C$3:$X$3,0)),"")</f>
        <v/>
      </c>
      <c r="X1073" s="30" t="str">
        <f>IF(ISNUMBER('Форма 1'!AR1073),ROUND('Форма 1'!$I1073*VLOOKUP('Форма 1'!$G1073,'Предельники 2022'!$B$4:$X$28,'Форма 1'!AR$7),2),"")</f>
        <v/>
      </c>
      <c r="Y1073" s="30" t="str">
        <f>IF(ISNUMBER('Форма 1'!AS1073),ROUND('Форма 1'!$I1073*VLOOKUP('Форма 1'!$G1073,'Предельники 2022'!$B$4:$X$28,'Форма 1'!AS$7),2),"")</f>
        <v/>
      </c>
      <c r="Z1073" s="30" t="str">
        <f>IF(ISNUMBER('Форма 1'!AT1073),ROUND('Форма 1'!$I1073*VLOOKUP('Форма 1'!$G1073,'Предельники 2022'!$B$4:$X$28,'Форма 1'!AT$7),2),"")</f>
        <v/>
      </c>
      <c r="AA1073" s="32"/>
      <c r="AB1073" s="128">
        <f>'Форма 1'!T1073</f>
        <v>46387</v>
      </c>
      <c r="AC1073" s="130" t="str">
        <f>'Форма 1'!U1073</f>
        <v>СС</v>
      </c>
    </row>
    <row r="1074" spans="1:29" x14ac:dyDescent="0.25">
      <c r="A1074" s="28">
        <f t="shared" si="187"/>
        <v>52</v>
      </c>
      <c r="B1074" s="74" t="str">
        <f>IF(ISBLANK('Форма 1'!B1074),"",'Форма 1'!B1074)</f>
        <v>Пермский городской округ, город Пермь</v>
      </c>
      <c r="C1074" s="87" t="s">
        <v>95</v>
      </c>
      <c r="D1074" s="29">
        <f>IF(ISBLANK(C1074),"Введите адрес",IF(C1074='Форма 1'!C1074,SUM(E1074:K1074,M1074:S1074,Форма2[[#This Row],[19]:[22]]),"Ошибка в адресе!"))</f>
        <v>1781810.15</v>
      </c>
      <c r="E1074" s="30" t="str">
        <f>IF(ISNUMBER('Форма 1'!Z1074),ROUND('Форма 1'!$I1074*VLOOKUP('Форма 1'!$G1074,'Предельники 2022'!$B$4:$X$28,'Форма 1'!Z$7),2),"")</f>
        <v/>
      </c>
      <c r="F1074" s="30" t="str">
        <f>IF(ISNUMBER('Форма 1'!AA1074),ROUND('Форма 1'!$I1074*VLOOKUP('Форма 1'!$G1074,'Предельники 2022'!$B$4:$X$28,'Форма 1'!AA$7),2),"")</f>
        <v/>
      </c>
      <c r="G1074" s="30" t="str">
        <f>IF(ISNUMBER('Форма 1'!AB1074),ROUND('Форма 1'!$I1074*VLOOKUP('Форма 1'!$G1074,'Предельники 2022'!$B$4:$X$28,'Форма 1'!AB$7),2),"")</f>
        <v/>
      </c>
      <c r="H1074" s="30" t="str">
        <f>IF(ISNUMBER('Форма 1'!AC1074),ROUND('Форма 1'!$I1074*VLOOKUP('Форма 1'!$G1074,'Предельники 2022'!$B$4:$X$28,'Форма 1'!AC$7),2),"")</f>
        <v/>
      </c>
      <c r="I1074" s="30" t="str">
        <f>IF(ISNUMBER('Форма 1'!AD1074),ROUND('Форма 1'!$I1074*VLOOKUP('Форма 1'!$G1074,'Предельники 2022'!$B$4:$X$28,'Форма 1'!AD$7),2),"")</f>
        <v/>
      </c>
      <c r="J1074" s="30">
        <f>IF(ISNUMBER('Форма 1'!AE1074),ROUND('Форма 1'!$I1074*VLOOKUP('Форма 1'!$G1074,'Предельники 2022'!$B$4:$X$28,'Форма 1'!AE$7),2),"")</f>
        <v>1781810.15</v>
      </c>
      <c r="K1074" s="30" t="str">
        <f>IF(ISNUMBER('Форма 1'!AF1074),ROUND('Форма 1'!$I1074*VLOOKUP('Форма 1'!$G1074,'Предельники 2022'!$B$4:$X$28,'Форма 1'!AF$7),2),"")</f>
        <v/>
      </c>
      <c r="L1074" s="31" t="str">
        <f>IF(ISBLANK('Форма 1'!AG1074),"",'Форма 1'!AG1074)</f>
        <v/>
      </c>
      <c r="M1074" s="32" t="str">
        <f>IF(ISBLANK('Форма 1'!AH1074),"",'Форма 1'!AH1074)</f>
        <v/>
      </c>
      <c r="N1074" s="30" t="str">
        <f>IF(ISNUMBER('Форма 1'!AI1074),ROUND('Форма 1'!$I1074*VLOOKUP('Форма 1'!$G1074,'Предельники 2022'!$B$4:$X$28,'Форма 1'!AI$7),2),"")</f>
        <v/>
      </c>
      <c r="O1074" s="30" t="str">
        <f>IF(ISNUMBER('Форма 1'!AJ1074),ROUND('Форма 1'!$I1074*VLOOKUP('Форма 1'!$G1074,'Предельники 2022'!$B$4:$X$28,'Форма 1'!AJ$7),2),"")</f>
        <v/>
      </c>
      <c r="P1074" s="30" t="str">
        <f>IF(ISNUMBER('Форма 1'!AK1074),ROUND('Форма 1'!$I1074*VLOOKUP('Форма 1'!$G1074,'Предельники 2022'!$B$4:$X$28,'Форма 1'!AK$7),2),"")</f>
        <v/>
      </c>
      <c r="Q1074" s="30" t="str">
        <f>IF(ISNUMBER('Форма 1'!AL1074),ROUND('Форма 1'!$I1074*VLOOKUP('Форма 1'!$G1074,'Предельники 2022'!$B$4:$X$28,'Форма 1'!AL$7),2),"")</f>
        <v/>
      </c>
      <c r="R1074" s="30" t="str">
        <f>IF(ISNUMBER('Форма 1'!AM1074),ROUND('Форма 1'!$I1074*VLOOKUP('Форма 1'!$G1074,'Предельники 2022'!$B$4:$X$28,'Форма 1'!AM$7),2),"")</f>
        <v/>
      </c>
      <c r="S1074" s="93" t="str">
        <f t="shared" si="188"/>
        <v/>
      </c>
      <c r="T1074" s="129" t="str">
        <f>IF(ISNUMBER('Форма 1'!AN1074),INDEX('Предельники 2022'!$C$4:$X$28,MATCH('Форма 1'!$G1074,'Предельники 2022'!$B$4:$B$28,0),MATCH(T$5,'Предельники 2022'!$C$3:$X$3,0)),"")</f>
        <v/>
      </c>
      <c r="U1074" s="129" t="str">
        <f>IF(ISNUMBER('Форма 1'!AO1074),INDEX('Предельники 2022'!$C$4:$X$28,MATCH('Форма 1'!$G1074,'Предельники 2022'!$B$4:$B$28,0),MATCH(U$5,'Предельники 2022'!$C$3:$X$3,0)),"")</f>
        <v/>
      </c>
      <c r="V1074" s="129" t="str">
        <f>IF(ISNUMBER('Форма 1'!AP1074),INDEX('Предельники 2022'!$C$4:$X$28,MATCH('Форма 1'!$G1074,'Предельники 2022'!$B$4:$B$28,0),MATCH(V$5,'Предельники 2022'!$C$3:$X$3,0)),"")</f>
        <v/>
      </c>
      <c r="W1074" s="129" t="str">
        <f>IF(ISNUMBER('Форма 1'!AQ1074),INDEX('Предельники 2022'!$C$4:$X$28,MATCH('Форма 1'!$G1074,'Предельники 2022'!$B$4:$B$28,0),MATCH(W$5,'Предельники 2022'!$C$3:$X$3,0)),"")</f>
        <v/>
      </c>
      <c r="X1074" s="30" t="str">
        <f>IF(ISNUMBER('Форма 1'!AR1074),ROUND('Форма 1'!$I1074*VLOOKUP('Форма 1'!$G1074,'Предельники 2022'!$B$4:$X$28,'Форма 1'!AR$7),2),"")</f>
        <v/>
      </c>
      <c r="Y1074" s="30" t="str">
        <f>IF(ISNUMBER('Форма 1'!AS1074),ROUND('Форма 1'!$I1074*VLOOKUP('Форма 1'!$G1074,'Предельники 2022'!$B$4:$X$28,'Форма 1'!AS$7),2),"")</f>
        <v/>
      </c>
      <c r="Z1074" s="30" t="str">
        <f>IF(ISNUMBER('Форма 1'!AT1074),ROUND('Форма 1'!$I1074*VLOOKUP('Форма 1'!$G1074,'Предельники 2022'!$B$4:$X$28,'Форма 1'!AT$7),2),"")</f>
        <v/>
      </c>
      <c r="AA1074" s="32"/>
      <c r="AB1074" s="128">
        <f>'Форма 1'!T1074</f>
        <v>46387</v>
      </c>
      <c r="AC1074" s="130" t="str">
        <f>'Форма 1'!U1074</f>
        <v>РО</v>
      </c>
    </row>
    <row r="1075" spans="1:29" x14ac:dyDescent="0.25">
      <c r="A1075" s="28">
        <f t="shared" si="187"/>
        <v>53</v>
      </c>
      <c r="B1075" s="74" t="str">
        <f>IF(ISBLANK('Форма 1'!B1075),"",'Форма 1'!B1075)</f>
        <v>Пермский городской округ, город Пермь</v>
      </c>
      <c r="C1075" s="87" t="s">
        <v>746</v>
      </c>
      <c r="D1075" s="29">
        <f>IF(ISBLANK(C1075),"Введите адрес",IF(C1075='Форма 1'!C1075,SUM(E1075:K1075,M1075:S1075,Форма2[[#This Row],[19]:[22]]),"Ошибка в адресе!"))</f>
        <v>7341187.9500000002</v>
      </c>
      <c r="E1075" s="30" t="str">
        <f>IF(ISNUMBER('Форма 1'!Z1075),ROUND('Форма 1'!$I1075*VLOOKUP('Форма 1'!$G1075,'Предельники 2022'!$B$4:$X$28,'Форма 1'!Z$7),2),"")</f>
        <v/>
      </c>
      <c r="F1075" s="30" t="str">
        <f>IF(ISNUMBER('Форма 1'!AA1075),ROUND('Форма 1'!$I1075*VLOOKUP('Форма 1'!$G1075,'Предельники 2022'!$B$4:$X$28,'Форма 1'!AA$7),2),"")</f>
        <v/>
      </c>
      <c r="G1075" s="30" t="str">
        <f>IF(ISNUMBER('Форма 1'!AB1075),ROUND('Форма 1'!$I1075*VLOOKUP('Форма 1'!$G1075,'Предельники 2022'!$B$4:$X$28,'Форма 1'!AB$7),2),"")</f>
        <v/>
      </c>
      <c r="H1075" s="30" t="str">
        <f>IF(ISNUMBER('Форма 1'!AC1075),ROUND('Форма 1'!$I1075*VLOOKUP('Форма 1'!$G1075,'Предельники 2022'!$B$4:$X$28,'Форма 1'!AC$7),2),"")</f>
        <v/>
      </c>
      <c r="I1075" s="30" t="str">
        <f>IF(ISNUMBER('Форма 1'!AD1075),ROUND('Форма 1'!$I1075*VLOOKUP('Форма 1'!$G1075,'Предельники 2022'!$B$4:$X$28,'Форма 1'!AD$7),2),"")</f>
        <v/>
      </c>
      <c r="J1075" s="30" t="str">
        <f>IF(ISNUMBER('Форма 1'!AE1075),ROUND('Форма 1'!$I1075*VLOOKUP('Форма 1'!$G1075,'Предельники 2022'!$B$4:$X$28,'Форма 1'!AE$7),2),"")</f>
        <v/>
      </c>
      <c r="K1075" s="30" t="str">
        <f>IF(ISNUMBER('Форма 1'!AF1075),ROUND('Форма 1'!$I1075*VLOOKUP('Форма 1'!$G1075,'Предельники 2022'!$B$4:$X$28,'Форма 1'!AF$7),2),"")</f>
        <v/>
      </c>
      <c r="L1075" s="31" t="str">
        <f>IF(ISBLANK('Форма 1'!AG1075),"",'Форма 1'!AG1075)</f>
        <v/>
      </c>
      <c r="M1075" s="32" t="str">
        <f>IF(ISBLANK('Форма 1'!AH1075),"",'Форма 1'!AH1075)</f>
        <v/>
      </c>
      <c r="N1075" s="30">
        <f>IF(ISNUMBER('Форма 1'!AI1075),ROUND('Форма 1'!$I1075*VLOOKUP('Форма 1'!$G1075,'Предельники 2022'!$B$4:$X$28,'Форма 1'!AI$7),2),"")</f>
        <v>7341187.9500000002</v>
      </c>
      <c r="O1075" s="30" t="str">
        <f>IF(ISNUMBER('Форма 1'!AJ1075),ROUND('Форма 1'!$I1075*VLOOKUP('Форма 1'!$G1075,'Предельники 2022'!$B$4:$X$28,'Форма 1'!AJ$7),2),"")</f>
        <v/>
      </c>
      <c r="P1075" s="30" t="str">
        <f>IF(ISNUMBER('Форма 1'!AK1075),ROUND('Форма 1'!$I1075*VLOOKUP('Форма 1'!$G1075,'Предельники 2022'!$B$4:$X$28,'Форма 1'!AK$7),2),"")</f>
        <v/>
      </c>
      <c r="Q1075" s="30" t="str">
        <f>IF(ISNUMBER('Форма 1'!AL1075),ROUND('Форма 1'!$I1075*VLOOKUP('Форма 1'!$G1075,'Предельники 2022'!$B$4:$X$28,'Форма 1'!AL$7),2),"")</f>
        <v/>
      </c>
      <c r="R1075" s="30" t="str">
        <f>IF(ISNUMBER('Форма 1'!AM1075),ROUND('Форма 1'!$I1075*VLOOKUP('Форма 1'!$G1075,'Предельники 2022'!$B$4:$X$28,'Форма 1'!AM$7),2),"")</f>
        <v/>
      </c>
      <c r="S1075" s="93" t="str">
        <f t="shared" si="188"/>
        <v/>
      </c>
      <c r="T1075" s="129" t="str">
        <f>IF(ISNUMBER('Форма 1'!AN1075),INDEX('Предельники 2022'!$C$4:$X$28,MATCH('Форма 1'!$G1075,'Предельники 2022'!$B$4:$B$28,0),MATCH(T$5,'Предельники 2022'!$C$3:$X$3,0)),"")</f>
        <v/>
      </c>
      <c r="U1075" s="129" t="str">
        <f>IF(ISNUMBER('Форма 1'!AO1075),INDEX('Предельники 2022'!$C$4:$X$28,MATCH('Форма 1'!$G1075,'Предельники 2022'!$B$4:$B$28,0),MATCH(U$5,'Предельники 2022'!$C$3:$X$3,0)),"")</f>
        <v/>
      </c>
      <c r="V1075" s="129" t="str">
        <f>IF(ISNUMBER('Форма 1'!AP1075),INDEX('Предельники 2022'!$C$4:$X$28,MATCH('Форма 1'!$G1075,'Предельники 2022'!$B$4:$B$28,0),MATCH(V$5,'Предельники 2022'!$C$3:$X$3,0)),"")</f>
        <v/>
      </c>
      <c r="W1075" s="129" t="str">
        <f>IF(ISNUMBER('Форма 1'!AQ1075),INDEX('Предельники 2022'!$C$4:$X$28,MATCH('Форма 1'!$G1075,'Предельники 2022'!$B$4:$B$28,0),MATCH(W$5,'Предельники 2022'!$C$3:$X$3,0)),"")</f>
        <v/>
      </c>
      <c r="X1075" s="30" t="str">
        <f>IF(ISNUMBER('Форма 1'!AR1075),ROUND('Форма 1'!$I1075*VLOOKUP('Форма 1'!$G1075,'Предельники 2022'!$B$4:$X$28,'Форма 1'!AR$7),2),"")</f>
        <v/>
      </c>
      <c r="Y1075" s="30" t="str">
        <f>IF(ISNUMBER('Форма 1'!AS1075),ROUND('Форма 1'!$I1075*VLOOKUP('Форма 1'!$G1075,'Предельники 2022'!$B$4:$X$28,'Форма 1'!AS$7),2),"")</f>
        <v/>
      </c>
      <c r="Z1075" s="30" t="str">
        <f>IF(ISNUMBER('Форма 1'!AT1075),ROUND('Форма 1'!$I1075*VLOOKUP('Форма 1'!$G1075,'Предельники 2022'!$B$4:$X$28,'Форма 1'!AT$7),2),"")</f>
        <v/>
      </c>
      <c r="AA1075" s="32"/>
      <c r="AB1075" s="128">
        <f>'Форма 1'!T1075</f>
        <v>46387</v>
      </c>
      <c r="AC1075" s="130" t="str">
        <f>'Форма 1'!U1075</f>
        <v>РО</v>
      </c>
    </row>
    <row r="1076" spans="1:29" x14ac:dyDescent="0.25">
      <c r="A1076" s="28">
        <f t="shared" si="187"/>
        <v>54</v>
      </c>
      <c r="B1076" s="74" t="str">
        <f>IF(ISBLANK('Форма 1'!B1076),"",'Форма 1'!B1076)</f>
        <v>Пермский городской округ, город Пермь</v>
      </c>
      <c r="C1076" s="87" t="s">
        <v>265</v>
      </c>
      <c r="D1076" s="29">
        <f>IF(ISBLANK(C1076),"Введите адрес",IF(C1076='Форма 1'!C1076,SUM(E1076:K1076,M1076:S1076,Форма2[[#This Row],[19]:[22]]),"Ошибка в адресе!"))</f>
        <v>5216464.68</v>
      </c>
      <c r="E1076" s="30" t="str">
        <f>IF(ISNUMBER('Форма 1'!Z1076),ROUND('Форма 1'!$I1076*VLOOKUP('Форма 1'!$G1076,'Предельники 2022'!$B$4:$X$28,'Форма 1'!Z$7),2),"")</f>
        <v/>
      </c>
      <c r="F1076" s="30" t="str">
        <f>IF(ISNUMBER('Форма 1'!AA1076),ROUND('Форма 1'!$I1076*VLOOKUP('Форма 1'!$G1076,'Предельники 2022'!$B$4:$X$28,'Форма 1'!AA$7),2),"")</f>
        <v/>
      </c>
      <c r="G1076" s="30" t="str">
        <f>IF(ISNUMBER('Форма 1'!AB1076),ROUND('Форма 1'!$I1076*VLOOKUP('Форма 1'!$G1076,'Предельники 2022'!$B$4:$X$28,'Форма 1'!AB$7),2),"")</f>
        <v/>
      </c>
      <c r="H1076" s="30" t="str">
        <f>IF(ISNUMBER('Форма 1'!AC1076),ROUND('Форма 1'!$I1076*VLOOKUP('Форма 1'!$G1076,'Предельники 2022'!$B$4:$X$28,'Форма 1'!AC$7),2),"")</f>
        <v/>
      </c>
      <c r="I1076" s="30" t="str">
        <f>IF(ISNUMBER('Форма 1'!AD1076),ROUND('Форма 1'!$I1076*VLOOKUP('Форма 1'!$G1076,'Предельники 2022'!$B$4:$X$28,'Форма 1'!AD$7),2),"")</f>
        <v/>
      </c>
      <c r="J1076" s="30" t="str">
        <f>IF(ISNUMBER('Форма 1'!AE1076),ROUND('Форма 1'!$I1076*VLOOKUP('Форма 1'!$G1076,'Предельники 2022'!$B$4:$X$28,'Форма 1'!AE$7),2),"")</f>
        <v/>
      </c>
      <c r="K1076" s="30" t="str">
        <f>IF(ISNUMBER('Форма 1'!AF1076),ROUND('Форма 1'!$I1076*VLOOKUP('Форма 1'!$G1076,'Предельники 2022'!$B$4:$X$28,'Форма 1'!AF$7),2),"")</f>
        <v/>
      </c>
      <c r="L1076" s="31" t="str">
        <f>IF(ISBLANK('Форма 1'!AG1076),"",'Форма 1'!AG1076)</f>
        <v/>
      </c>
      <c r="M1076" s="32" t="str">
        <f>IF(ISBLANK('Форма 1'!AH1076),"",'Форма 1'!AH1076)</f>
        <v/>
      </c>
      <c r="N1076" s="30" t="str">
        <f>IF(ISNUMBER('Форма 1'!AI1076),ROUND('Форма 1'!$I1076*VLOOKUP('Форма 1'!$G1076,'Предельники 2022'!$B$4:$X$28,'Форма 1'!AI$7),2),"")</f>
        <v/>
      </c>
      <c r="O1076" s="30">
        <f>IF(ISNUMBER('Форма 1'!AJ1076),ROUND('Форма 1'!$I1076*VLOOKUP('Форма 1'!$G1076,'Предельники 2022'!$B$4:$X$28,'Форма 1'!AJ$7),2),"")</f>
        <v>5216464.68</v>
      </c>
      <c r="P1076" s="30" t="str">
        <f>IF(ISNUMBER('Форма 1'!AK1076),ROUND('Форма 1'!$I1076*VLOOKUP('Форма 1'!$G1076,'Предельники 2022'!$B$4:$X$28,'Форма 1'!AK$7),2),"")</f>
        <v/>
      </c>
      <c r="Q1076" s="30" t="str">
        <f>IF(ISNUMBER('Форма 1'!AL1076),ROUND('Форма 1'!$I1076*VLOOKUP('Форма 1'!$G1076,'Предельники 2022'!$B$4:$X$28,'Форма 1'!AL$7),2),"")</f>
        <v/>
      </c>
      <c r="R1076" s="30" t="str">
        <f>IF(ISNUMBER('Форма 1'!AM1076),ROUND('Форма 1'!$I1076*VLOOKUP('Форма 1'!$G1076,'Предельники 2022'!$B$4:$X$28,'Форма 1'!AM$7),2),"")</f>
        <v/>
      </c>
      <c r="S1076" s="93" t="str">
        <f t="shared" si="188"/>
        <v/>
      </c>
      <c r="T1076" s="129" t="str">
        <f>IF(ISNUMBER('Форма 1'!AN1076),INDEX('Предельники 2022'!$C$4:$X$28,MATCH('Форма 1'!$G1076,'Предельники 2022'!$B$4:$B$28,0),MATCH(T$5,'Предельники 2022'!$C$3:$X$3,0)),"")</f>
        <v/>
      </c>
      <c r="U1076" s="129" t="str">
        <f>IF(ISNUMBER('Форма 1'!AO1076),INDEX('Предельники 2022'!$C$4:$X$28,MATCH('Форма 1'!$G1076,'Предельники 2022'!$B$4:$B$28,0),MATCH(U$5,'Предельники 2022'!$C$3:$X$3,0)),"")</f>
        <v/>
      </c>
      <c r="V1076" s="129" t="str">
        <f>IF(ISNUMBER('Форма 1'!AP1076),INDEX('Предельники 2022'!$C$4:$X$28,MATCH('Форма 1'!$G1076,'Предельники 2022'!$B$4:$B$28,0),MATCH(V$5,'Предельники 2022'!$C$3:$X$3,0)),"")</f>
        <v/>
      </c>
      <c r="W1076" s="129" t="str">
        <f>IF(ISNUMBER('Форма 1'!AQ1076),INDEX('Предельники 2022'!$C$4:$X$28,MATCH('Форма 1'!$G1076,'Предельники 2022'!$B$4:$B$28,0),MATCH(W$5,'Предельники 2022'!$C$3:$X$3,0)),"")</f>
        <v/>
      </c>
      <c r="X1076" s="30" t="str">
        <f>IF(ISNUMBER('Форма 1'!AR1076),ROUND('Форма 1'!$I1076*VLOOKUP('Форма 1'!$G1076,'Предельники 2022'!$B$4:$X$28,'Форма 1'!AR$7),2),"")</f>
        <v/>
      </c>
      <c r="Y1076" s="30" t="str">
        <f>IF(ISNUMBER('Форма 1'!AS1076),ROUND('Форма 1'!$I1076*VLOOKUP('Форма 1'!$G1076,'Предельники 2022'!$B$4:$X$28,'Форма 1'!AS$7),2),"")</f>
        <v/>
      </c>
      <c r="Z1076" s="30" t="str">
        <f>IF(ISNUMBER('Форма 1'!AT1076),ROUND('Форма 1'!$I1076*VLOOKUP('Форма 1'!$G1076,'Предельники 2022'!$B$4:$X$28,'Форма 1'!AT$7),2),"")</f>
        <v/>
      </c>
      <c r="AA1076" s="32"/>
      <c r="AB1076" s="128">
        <f>'Форма 1'!T1076</f>
        <v>46387</v>
      </c>
      <c r="AC1076" s="130" t="str">
        <f>'Форма 1'!U1076</f>
        <v>РО</v>
      </c>
    </row>
    <row r="1077" spans="1:29" x14ac:dyDescent="0.25">
      <c r="A1077" s="28">
        <f t="shared" si="187"/>
        <v>55</v>
      </c>
      <c r="B1077" s="74" t="str">
        <f>IF(ISBLANK('Форма 1'!B1077),"",'Форма 1'!B1077)</f>
        <v>Пермский городской округ, город Пермь</v>
      </c>
      <c r="C1077" s="87" t="s">
        <v>786</v>
      </c>
      <c r="D1077" s="29">
        <f>IF(ISBLANK(C1077),"Введите адрес",IF(C1077='Форма 1'!C1077,SUM(E1077:K1077,M1077:S1077,Форма2[[#This Row],[19]:[22]]),"Ошибка в адресе!"))</f>
        <v>8982551.7300000004</v>
      </c>
      <c r="E1077" s="30" t="str">
        <f>IF(ISNUMBER('Форма 1'!Z1077),ROUND('Форма 1'!$I1077*VLOOKUP('Форма 1'!$G1077,'Предельники 2022'!$B$4:$X$28,'Форма 1'!Z$7),2),"")</f>
        <v/>
      </c>
      <c r="F1077" s="30" t="str">
        <f>IF(ISNUMBER('Форма 1'!AA1077),ROUND('Форма 1'!$I1077*VLOOKUP('Форма 1'!$G1077,'Предельники 2022'!$B$4:$X$28,'Форма 1'!AA$7),2),"")</f>
        <v/>
      </c>
      <c r="G1077" s="30" t="str">
        <f>IF(ISNUMBER('Форма 1'!AB1077),ROUND('Форма 1'!$I1077*VLOOKUP('Форма 1'!$G1077,'Предельники 2022'!$B$4:$X$28,'Форма 1'!AB$7),2),"")</f>
        <v/>
      </c>
      <c r="H1077" s="30" t="str">
        <f>IF(ISNUMBER('Форма 1'!AC1077),ROUND('Форма 1'!$I1077*VLOOKUP('Форма 1'!$G1077,'Предельники 2022'!$B$4:$X$28,'Форма 1'!AC$7),2),"")</f>
        <v/>
      </c>
      <c r="I1077" s="30" t="str">
        <f>IF(ISNUMBER('Форма 1'!AD1077),ROUND('Форма 1'!$I1077*VLOOKUP('Форма 1'!$G1077,'Предельники 2022'!$B$4:$X$28,'Форма 1'!AD$7),2),"")</f>
        <v/>
      </c>
      <c r="J1077" s="30" t="str">
        <f>IF(ISNUMBER('Форма 1'!AE1077),ROUND('Форма 1'!$I1077*VLOOKUP('Форма 1'!$G1077,'Предельники 2022'!$B$4:$X$28,'Форма 1'!AE$7),2),"")</f>
        <v/>
      </c>
      <c r="K1077" s="30" t="str">
        <f>IF(ISNUMBER('Форма 1'!AF1077),ROUND('Форма 1'!$I1077*VLOOKUP('Форма 1'!$G1077,'Предельники 2022'!$B$4:$X$28,'Форма 1'!AF$7),2),"")</f>
        <v/>
      </c>
      <c r="L1077" s="31" t="str">
        <f>IF(ISBLANK('Форма 1'!AG1077),"",'Форма 1'!AG1077)</f>
        <v/>
      </c>
      <c r="M1077" s="32" t="str">
        <f>IF(ISBLANK('Форма 1'!AH1077),"",'Форма 1'!AH1077)</f>
        <v/>
      </c>
      <c r="N1077" s="30" t="str">
        <f>IF(ISNUMBER('Форма 1'!AI1077),ROUND('Форма 1'!$I1077*VLOOKUP('Форма 1'!$G1077,'Предельники 2022'!$B$4:$X$28,'Форма 1'!AI$7),2),"")</f>
        <v/>
      </c>
      <c r="O1077" s="30">
        <f>IF(ISNUMBER('Форма 1'!AJ1077),ROUND('Форма 1'!$I1077*VLOOKUP('Форма 1'!$G1077,'Предельники 2022'!$B$4:$X$28,'Форма 1'!AJ$7),2),"")</f>
        <v>8982551.7300000004</v>
      </c>
      <c r="P1077" s="30" t="str">
        <f>IF(ISNUMBER('Форма 1'!AK1077),ROUND('Форма 1'!$I1077*VLOOKUP('Форма 1'!$G1077,'Предельники 2022'!$B$4:$X$28,'Форма 1'!AK$7),2),"")</f>
        <v/>
      </c>
      <c r="Q1077" s="30" t="str">
        <f>IF(ISNUMBER('Форма 1'!AL1077),ROUND('Форма 1'!$I1077*VLOOKUP('Форма 1'!$G1077,'Предельники 2022'!$B$4:$X$28,'Форма 1'!AL$7),2),"")</f>
        <v/>
      </c>
      <c r="R1077" s="30" t="str">
        <f>IF(ISNUMBER('Форма 1'!AM1077),ROUND('Форма 1'!$I1077*VLOOKUP('Форма 1'!$G1077,'Предельники 2022'!$B$4:$X$28,'Форма 1'!AM$7),2),"")</f>
        <v/>
      </c>
      <c r="S1077" s="93" t="str">
        <f t="shared" si="188"/>
        <v/>
      </c>
      <c r="T1077" s="129" t="str">
        <f>IF(ISNUMBER('Форма 1'!AN1077),INDEX('Предельники 2022'!$C$4:$X$28,MATCH('Форма 1'!$G1077,'Предельники 2022'!$B$4:$B$28,0),MATCH(T$5,'Предельники 2022'!$C$3:$X$3,0)),"")</f>
        <v/>
      </c>
      <c r="U1077" s="129" t="str">
        <f>IF(ISNUMBER('Форма 1'!AO1077),INDEX('Предельники 2022'!$C$4:$X$28,MATCH('Форма 1'!$G1077,'Предельники 2022'!$B$4:$B$28,0),MATCH(U$5,'Предельники 2022'!$C$3:$X$3,0)),"")</f>
        <v/>
      </c>
      <c r="V1077" s="129" t="str">
        <f>IF(ISNUMBER('Форма 1'!AP1077),INDEX('Предельники 2022'!$C$4:$X$28,MATCH('Форма 1'!$G1077,'Предельники 2022'!$B$4:$B$28,0),MATCH(V$5,'Предельники 2022'!$C$3:$X$3,0)),"")</f>
        <v/>
      </c>
      <c r="W1077" s="129" t="str">
        <f>IF(ISNUMBER('Форма 1'!AQ1077),INDEX('Предельники 2022'!$C$4:$X$28,MATCH('Форма 1'!$G1077,'Предельники 2022'!$B$4:$B$28,0),MATCH(W$5,'Предельники 2022'!$C$3:$X$3,0)),"")</f>
        <v/>
      </c>
      <c r="X1077" s="30" t="str">
        <f>IF(ISNUMBER('Форма 1'!AR1077),ROUND('Форма 1'!$I1077*VLOOKUP('Форма 1'!$G1077,'Предельники 2022'!$B$4:$X$28,'Форма 1'!AR$7),2),"")</f>
        <v/>
      </c>
      <c r="Y1077" s="30" t="str">
        <f>IF(ISNUMBER('Форма 1'!AS1077),ROUND('Форма 1'!$I1077*VLOOKUP('Форма 1'!$G1077,'Предельники 2022'!$B$4:$X$28,'Форма 1'!AS$7),2),"")</f>
        <v/>
      </c>
      <c r="Z1077" s="30" t="str">
        <f>IF(ISNUMBER('Форма 1'!AT1077),ROUND('Форма 1'!$I1077*VLOOKUP('Форма 1'!$G1077,'Предельники 2022'!$B$4:$X$28,'Форма 1'!AT$7),2),"")</f>
        <v/>
      </c>
      <c r="AA1077" s="32"/>
      <c r="AB1077" s="128">
        <f>'Форма 1'!T1077</f>
        <v>46387</v>
      </c>
      <c r="AC1077" s="130" t="str">
        <f>'Форма 1'!U1077</f>
        <v>РО</v>
      </c>
    </row>
    <row r="1078" spans="1:29" x14ac:dyDescent="0.25">
      <c r="A1078" s="28">
        <f t="shared" si="187"/>
        <v>56</v>
      </c>
      <c r="B1078" s="74" t="str">
        <f>IF(ISBLANK('Форма 1'!B1078),"",'Форма 1'!B1078)</f>
        <v>Пермский городской округ, город Пермь</v>
      </c>
      <c r="C1078" s="87" t="s">
        <v>266</v>
      </c>
      <c r="D1078" s="29">
        <f>IF(ISBLANK(C1078),"Введите адрес",IF(C1078='Форма 1'!C1078,SUM(E1078:K1078,M1078:S1078,Форма2[[#This Row],[19]:[22]]),"Ошибка в адресе!"))</f>
        <v>8784428.6300000008</v>
      </c>
      <c r="E1078" s="30" t="str">
        <f>IF(ISNUMBER('Форма 1'!Z1078),ROUND('Форма 1'!$I1078*VLOOKUP('Форма 1'!$G1078,'Предельники 2022'!$B$4:$X$28,'Форма 1'!Z$7),2),"")</f>
        <v/>
      </c>
      <c r="F1078" s="30" t="str">
        <f>IF(ISNUMBER('Форма 1'!AA1078),ROUND('Форма 1'!$I1078*VLOOKUP('Форма 1'!$G1078,'Предельники 2022'!$B$4:$X$28,'Форма 1'!AA$7),2),"")</f>
        <v/>
      </c>
      <c r="G1078" s="30" t="str">
        <f>IF(ISNUMBER('Форма 1'!AB1078),ROUND('Форма 1'!$I1078*VLOOKUP('Форма 1'!$G1078,'Предельники 2022'!$B$4:$X$28,'Форма 1'!AB$7),2),"")</f>
        <v/>
      </c>
      <c r="H1078" s="30" t="str">
        <f>IF(ISNUMBER('Форма 1'!AC1078),ROUND('Форма 1'!$I1078*VLOOKUP('Форма 1'!$G1078,'Предельники 2022'!$B$4:$X$28,'Форма 1'!AC$7),2),"")</f>
        <v/>
      </c>
      <c r="I1078" s="30" t="str">
        <f>IF(ISNUMBER('Форма 1'!AD1078),ROUND('Форма 1'!$I1078*VLOOKUP('Форма 1'!$G1078,'Предельники 2022'!$B$4:$X$28,'Форма 1'!AD$7),2),"")</f>
        <v/>
      </c>
      <c r="J1078" s="30" t="str">
        <f>IF(ISNUMBER('Форма 1'!AE1078),ROUND('Форма 1'!$I1078*VLOOKUP('Форма 1'!$G1078,'Предельники 2022'!$B$4:$X$28,'Форма 1'!AE$7),2),"")</f>
        <v/>
      </c>
      <c r="K1078" s="30" t="str">
        <f>IF(ISNUMBER('Форма 1'!AF1078),ROUND('Форма 1'!$I1078*VLOOKUP('Форма 1'!$G1078,'Предельники 2022'!$B$4:$X$28,'Форма 1'!AF$7),2),"")</f>
        <v/>
      </c>
      <c r="L1078" s="31" t="str">
        <f>IF(ISBLANK('Форма 1'!AG1078),"",'Форма 1'!AG1078)</f>
        <v/>
      </c>
      <c r="M1078" s="32" t="str">
        <f>IF(ISBLANK('Форма 1'!AH1078),"",'Форма 1'!AH1078)</f>
        <v/>
      </c>
      <c r="N1078" s="30" t="str">
        <f>IF(ISNUMBER('Форма 1'!AI1078),ROUND('Форма 1'!$I1078*VLOOKUP('Форма 1'!$G1078,'Предельники 2022'!$B$4:$X$28,'Форма 1'!AI$7),2),"")</f>
        <v/>
      </c>
      <c r="O1078" s="30">
        <f>IF(ISNUMBER('Форма 1'!AJ1078),ROUND('Форма 1'!$I1078*VLOOKUP('Форма 1'!$G1078,'Предельники 2022'!$B$4:$X$28,'Форма 1'!AJ$7),2),"")</f>
        <v>8784428.6300000008</v>
      </c>
      <c r="P1078" s="30" t="str">
        <f>IF(ISNUMBER('Форма 1'!AK1078),ROUND('Форма 1'!$I1078*VLOOKUP('Форма 1'!$G1078,'Предельники 2022'!$B$4:$X$28,'Форма 1'!AK$7),2),"")</f>
        <v/>
      </c>
      <c r="Q1078" s="30" t="str">
        <f>IF(ISNUMBER('Форма 1'!AL1078),ROUND('Форма 1'!$I1078*VLOOKUP('Форма 1'!$G1078,'Предельники 2022'!$B$4:$X$28,'Форма 1'!AL$7),2),"")</f>
        <v/>
      </c>
      <c r="R1078" s="30" t="str">
        <f>IF(ISNUMBER('Форма 1'!AM1078),ROUND('Форма 1'!$I1078*VLOOKUP('Форма 1'!$G1078,'Предельники 2022'!$B$4:$X$28,'Форма 1'!AM$7),2),"")</f>
        <v/>
      </c>
      <c r="S1078" s="93" t="str">
        <f t="shared" si="188"/>
        <v/>
      </c>
      <c r="T1078" s="129" t="str">
        <f>IF(ISNUMBER('Форма 1'!AN1078),INDEX('Предельники 2022'!$C$4:$X$28,MATCH('Форма 1'!$G1078,'Предельники 2022'!$B$4:$B$28,0),MATCH(T$5,'Предельники 2022'!$C$3:$X$3,0)),"")</f>
        <v/>
      </c>
      <c r="U1078" s="129" t="str">
        <f>IF(ISNUMBER('Форма 1'!AO1078),INDEX('Предельники 2022'!$C$4:$X$28,MATCH('Форма 1'!$G1078,'Предельники 2022'!$B$4:$B$28,0),MATCH(U$5,'Предельники 2022'!$C$3:$X$3,0)),"")</f>
        <v/>
      </c>
      <c r="V1078" s="129" t="str">
        <f>IF(ISNUMBER('Форма 1'!AP1078),INDEX('Предельники 2022'!$C$4:$X$28,MATCH('Форма 1'!$G1078,'Предельники 2022'!$B$4:$B$28,0),MATCH(V$5,'Предельники 2022'!$C$3:$X$3,0)),"")</f>
        <v/>
      </c>
      <c r="W1078" s="129" t="str">
        <f>IF(ISNUMBER('Форма 1'!AQ1078),INDEX('Предельники 2022'!$C$4:$X$28,MATCH('Форма 1'!$G1078,'Предельники 2022'!$B$4:$B$28,0),MATCH(W$5,'Предельники 2022'!$C$3:$X$3,0)),"")</f>
        <v/>
      </c>
      <c r="X1078" s="30" t="str">
        <f>IF(ISNUMBER('Форма 1'!AR1078),ROUND('Форма 1'!$I1078*VLOOKUP('Форма 1'!$G1078,'Предельники 2022'!$B$4:$X$28,'Форма 1'!AR$7),2),"")</f>
        <v/>
      </c>
      <c r="Y1078" s="30" t="str">
        <f>IF(ISNUMBER('Форма 1'!AS1078),ROUND('Форма 1'!$I1078*VLOOKUP('Форма 1'!$G1078,'Предельники 2022'!$B$4:$X$28,'Форма 1'!AS$7),2),"")</f>
        <v/>
      </c>
      <c r="Z1078" s="30" t="str">
        <f>IF(ISNUMBER('Форма 1'!AT1078),ROUND('Форма 1'!$I1078*VLOOKUP('Форма 1'!$G1078,'Предельники 2022'!$B$4:$X$28,'Форма 1'!AT$7),2),"")</f>
        <v/>
      </c>
      <c r="AA1078" s="32"/>
      <c r="AB1078" s="128">
        <f>'Форма 1'!T1078</f>
        <v>46387</v>
      </c>
      <c r="AC1078" s="130" t="str">
        <f>'Форма 1'!U1078</f>
        <v>РО</v>
      </c>
    </row>
    <row r="1079" spans="1:29" x14ac:dyDescent="0.25">
      <c r="A1079" s="28">
        <f t="shared" si="187"/>
        <v>57</v>
      </c>
      <c r="B1079" s="74" t="str">
        <f>IF(ISBLANK('Форма 1'!B1079),"",'Форма 1'!B1079)</f>
        <v>Пермский городской округ, город Пермь</v>
      </c>
      <c r="C1079" s="87" t="s">
        <v>608</v>
      </c>
      <c r="D1079" s="29">
        <f>IF(ISBLANK(C1079),"Введите адрес",IF(C1079='Форма 1'!C1079,SUM(E1079:K1079,M1079:S1079,Форма2[[#This Row],[19]:[22]]),"Ошибка в адресе!"))</f>
        <v>13393088.6</v>
      </c>
      <c r="E1079" s="30">
        <f>IF(ISNUMBER('Форма 1'!Z1079),ROUND('Форма 1'!$I1079*VLOOKUP('Форма 1'!$G1079,'Предельники 2022'!$B$4:$X$28,'Форма 1'!Z$7),2),"")</f>
        <v>2314135.1</v>
      </c>
      <c r="F1079" s="30">
        <f>IF(ISNUMBER('Форма 1'!AA1079),ROUND('Форма 1'!$I1079*VLOOKUP('Форма 1'!$G1079,'Предельники 2022'!$B$4:$X$28,'Форма 1'!AA$7),2),"")</f>
        <v>11078953.5</v>
      </c>
      <c r="G1079" s="30" t="str">
        <f>IF(ISNUMBER('Форма 1'!AB1079),ROUND('Форма 1'!$I1079*VLOOKUP('Форма 1'!$G1079,'Предельники 2022'!$B$4:$X$28,'Форма 1'!AB$7),2),"")</f>
        <v/>
      </c>
      <c r="H1079" s="30" t="str">
        <f>IF(ISNUMBER('Форма 1'!AC1079),ROUND('Форма 1'!$I1079*VLOOKUP('Форма 1'!$G1079,'Предельники 2022'!$B$4:$X$28,'Форма 1'!AC$7),2),"")</f>
        <v/>
      </c>
      <c r="I1079" s="30" t="str">
        <f>IF(ISNUMBER('Форма 1'!AD1079),ROUND('Форма 1'!$I1079*VLOOKUP('Форма 1'!$G1079,'Предельники 2022'!$B$4:$X$28,'Форма 1'!AD$7),2),"")</f>
        <v/>
      </c>
      <c r="J1079" s="30" t="str">
        <f>IF(ISNUMBER('Форма 1'!AE1079),ROUND('Форма 1'!$I1079*VLOOKUP('Форма 1'!$G1079,'Предельники 2022'!$B$4:$X$28,'Форма 1'!AE$7),2),"")</f>
        <v/>
      </c>
      <c r="K1079" s="30" t="str">
        <f>IF(ISNUMBER('Форма 1'!AF1079),ROUND('Форма 1'!$I1079*VLOOKUP('Форма 1'!$G1079,'Предельники 2022'!$B$4:$X$28,'Форма 1'!AF$7),2),"")</f>
        <v/>
      </c>
      <c r="L1079" s="31" t="str">
        <f>IF(ISBLANK('Форма 1'!AG1079),"",'Форма 1'!AG1079)</f>
        <v/>
      </c>
      <c r="M1079" s="32" t="str">
        <f>IF(ISBLANK('Форма 1'!AH1079),"",'Форма 1'!AH1079)</f>
        <v/>
      </c>
      <c r="N1079" s="30" t="str">
        <f>IF(ISNUMBER('Форма 1'!AI1079),ROUND('Форма 1'!$I1079*VLOOKUP('Форма 1'!$G1079,'Предельники 2022'!$B$4:$X$28,'Форма 1'!AI$7),2),"")</f>
        <v/>
      </c>
      <c r="O1079" s="30" t="str">
        <f>IF(ISNUMBER('Форма 1'!AJ1079),ROUND('Форма 1'!$I1079*VLOOKUP('Форма 1'!$G1079,'Предельники 2022'!$B$4:$X$28,'Форма 1'!AJ$7),2),"")</f>
        <v/>
      </c>
      <c r="P1079" s="30" t="str">
        <f>IF(ISNUMBER('Форма 1'!AK1079),ROUND('Форма 1'!$I1079*VLOOKUP('Форма 1'!$G1079,'Предельники 2022'!$B$4:$X$28,'Форма 1'!AK$7),2),"")</f>
        <v/>
      </c>
      <c r="Q1079" s="30" t="str">
        <f>IF(ISNUMBER('Форма 1'!AL1079),ROUND('Форма 1'!$I1079*VLOOKUP('Форма 1'!$G1079,'Предельники 2022'!$B$4:$X$28,'Форма 1'!AL$7),2),"")</f>
        <v/>
      </c>
      <c r="R1079" s="30" t="str">
        <f>IF(ISNUMBER('Форма 1'!AM1079),ROUND('Форма 1'!$I1079*VLOOKUP('Форма 1'!$G1079,'Предельники 2022'!$B$4:$X$28,'Форма 1'!AM$7),2),"")</f>
        <v/>
      </c>
      <c r="S1079" s="93" t="str">
        <f t="shared" si="188"/>
        <v/>
      </c>
      <c r="T1079" s="129" t="str">
        <f>IF(ISNUMBER('Форма 1'!AN1079),INDEX('Предельники 2022'!$C$4:$X$28,MATCH('Форма 1'!$G1079,'Предельники 2022'!$B$4:$B$28,0),MATCH(T$5,'Предельники 2022'!$C$3:$X$3,0)),"")</f>
        <v/>
      </c>
      <c r="U1079" s="129" t="str">
        <f>IF(ISNUMBER('Форма 1'!AO1079),INDEX('Предельники 2022'!$C$4:$X$28,MATCH('Форма 1'!$G1079,'Предельники 2022'!$B$4:$B$28,0),MATCH(U$5,'Предельники 2022'!$C$3:$X$3,0)),"")</f>
        <v/>
      </c>
      <c r="V1079" s="129" t="str">
        <f>IF(ISNUMBER('Форма 1'!AP1079),INDEX('Предельники 2022'!$C$4:$X$28,MATCH('Форма 1'!$G1079,'Предельники 2022'!$B$4:$B$28,0),MATCH(V$5,'Предельники 2022'!$C$3:$X$3,0)),"")</f>
        <v/>
      </c>
      <c r="W1079" s="129" t="str">
        <f>IF(ISNUMBER('Форма 1'!AQ1079),INDEX('Предельники 2022'!$C$4:$X$28,MATCH('Форма 1'!$G1079,'Предельники 2022'!$B$4:$B$28,0),MATCH(W$5,'Предельники 2022'!$C$3:$X$3,0)),"")</f>
        <v/>
      </c>
      <c r="X1079" s="30" t="str">
        <f>IF(ISNUMBER('Форма 1'!AR1079),ROUND('Форма 1'!$I1079*VLOOKUP('Форма 1'!$G1079,'Предельники 2022'!$B$4:$X$28,'Форма 1'!AR$7),2),"")</f>
        <v/>
      </c>
      <c r="Y1079" s="30" t="str">
        <f>IF(ISNUMBER('Форма 1'!AS1079),ROUND('Форма 1'!$I1079*VLOOKUP('Форма 1'!$G1079,'Предельники 2022'!$B$4:$X$28,'Форма 1'!AS$7),2),"")</f>
        <v/>
      </c>
      <c r="Z1079" s="30" t="str">
        <f>IF(ISNUMBER('Форма 1'!AT1079),ROUND('Форма 1'!$I1079*VLOOKUP('Форма 1'!$G1079,'Предельники 2022'!$B$4:$X$28,'Форма 1'!AT$7),2),"")</f>
        <v/>
      </c>
      <c r="AA1079" s="32"/>
      <c r="AB1079" s="128">
        <f>'Форма 1'!T1079</f>
        <v>46387</v>
      </c>
      <c r="AC1079" s="130" t="str">
        <f>'Форма 1'!U1079</f>
        <v>СС</v>
      </c>
    </row>
    <row r="1080" spans="1:29" x14ac:dyDescent="0.25">
      <c r="A1080" s="28">
        <f t="shared" si="187"/>
        <v>58</v>
      </c>
      <c r="B1080" s="74" t="str">
        <f>IF(ISBLANK('Форма 1'!B1080),"",'Форма 1'!B1080)</f>
        <v>Пермский городской округ, город Пермь</v>
      </c>
      <c r="C1080" s="87" t="s">
        <v>609</v>
      </c>
      <c r="D1080" s="29">
        <f>IF(ISBLANK(C1080),"Введите адрес",IF(C1080='Форма 1'!C1080,SUM(E1080:K1080,M1080:S1080,Форма2[[#This Row],[19]:[22]]),"Ошибка в адресе!"))</f>
        <v>10905606.710000001</v>
      </c>
      <c r="E1080" s="30">
        <f>IF(ISNUMBER('Форма 1'!Z1080),ROUND('Форма 1'!$I1080*VLOOKUP('Форма 1'!$G1080,'Предельники 2022'!$B$4:$X$28,'Форма 1'!Z$7),2),"")</f>
        <v>3330959.91</v>
      </c>
      <c r="F1080" s="30" t="str">
        <f>IF(ISNUMBER('Форма 1'!AA1080),ROUND('Форма 1'!$I1080*VLOOKUP('Форма 1'!$G1080,'Предельники 2022'!$B$4:$X$28,'Форма 1'!AA$7),2),"")</f>
        <v/>
      </c>
      <c r="G1080" s="30" t="str">
        <f>IF(ISNUMBER('Форма 1'!AB1080),ROUND('Форма 1'!$I1080*VLOOKUP('Форма 1'!$G1080,'Предельники 2022'!$B$4:$X$28,'Форма 1'!AB$7),2),"")</f>
        <v/>
      </c>
      <c r="H1080" s="30">
        <f>IF(ISNUMBER('Форма 1'!AC1080),ROUND('Форма 1'!$I1080*VLOOKUP('Форма 1'!$G1080,'Предельники 2022'!$B$4:$X$28,'Форма 1'!AC$7),2),"")</f>
        <v>2084053.55</v>
      </c>
      <c r="I1080" s="30">
        <f>IF(ISNUMBER('Форма 1'!AD1080),ROUND('Форма 1'!$I1080*VLOOKUP('Форма 1'!$G1080,'Предельники 2022'!$B$4:$X$28,'Форма 1'!AD$7),2),"")</f>
        <v>5490593.25</v>
      </c>
      <c r="J1080" s="30" t="str">
        <f>IF(ISNUMBER('Форма 1'!AE1080),ROUND('Форма 1'!$I1080*VLOOKUP('Форма 1'!$G1080,'Предельники 2022'!$B$4:$X$28,'Форма 1'!AE$7),2),"")</f>
        <v/>
      </c>
      <c r="K1080" s="30" t="str">
        <f>IF(ISNUMBER('Форма 1'!AF1080),ROUND('Форма 1'!$I1080*VLOOKUP('Форма 1'!$G1080,'Предельники 2022'!$B$4:$X$28,'Форма 1'!AF$7),2),"")</f>
        <v/>
      </c>
      <c r="L1080" s="31" t="str">
        <f>IF(ISBLANK('Форма 1'!AG1080),"",'Форма 1'!AG1080)</f>
        <v/>
      </c>
      <c r="M1080" s="32" t="str">
        <f>IF(ISBLANK('Форма 1'!AH1080),"",'Форма 1'!AH1080)</f>
        <v/>
      </c>
      <c r="N1080" s="30" t="str">
        <f>IF(ISNUMBER('Форма 1'!AI1080),ROUND('Форма 1'!$I1080*VLOOKUP('Форма 1'!$G1080,'Предельники 2022'!$B$4:$X$28,'Форма 1'!AI$7),2),"")</f>
        <v/>
      </c>
      <c r="O1080" s="30" t="str">
        <f>IF(ISNUMBER('Форма 1'!AJ1080),ROUND('Форма 1'!$I1080*VLOOKUP('Форма 1'!$G1080,'Предельники 2022'!$B$4:$X$28,'Форма 1'!AJ$7),2),"")</f>
        <v/>
      </c>
      <c r="P1080" s="30" t="str">
        <f>IF(ISNUMBER('Форма 1'!AK1080),ROUND('Форма 1'!$I1080*VLOOKUP('Форма 1'!$G1080,'Предельники 2022'!$B$4:$X$28,'Форма 1'!AK$7),2),"")</f>
        <v/>
      </c>
      <c r="Q1080" s="30" t="str">
        <f>IF(ISNUMBER('Форма 1'!AL1080),ROUND('Форма 1'!$I1080*VLOOKUP('Форма 1'!$G1080,'Предельники 2022'!$B$4:$X$28,'Форма 1'!AL$7),2),"")</f>
        <v/>
      </c>
      <c r="R1080" s="30" t="str">
        <f>IF(ISNUMBER('Форма 1'!AM1080),ROUND('Форма 1'!$I1080*VLOOKUP('Форма 1'!$G1080,'Предельники 2022'!$B$4:$X$28,'Форма 1'!AM$7),2),"")</f>
        <v/>
      </c>
      <c r="S1080" s="93" t="str">
        <f t="shared" si="188"/>
        <v/>
      </c>
      <c r="T1080" s="129" t="str">
        <f>IF(ISNUMBER('Форма 1'!AN1080),INDEX('Предельники 2022'!$C$4:$X$28,MATCH('Форма 1'!$G1080,'Предельники 2022'!$B$4:$B$28,0),MATCH(T$5,'Предельники 2022'!$C$3:$X$3,0)),"")</f>
        <v/>
      </c>
      <c r="U1080" s="129" t="str">
        <f>IF(ISNUMBER('Форма 1'!AO1080),INDEX('Предельники 2022'!$C$4:$X$28,MATCH('Форма 1'!$G1080,'Предельники 2022'!$B$4:$B$28,0),MATCH(U$5,'Предельники 2022'!$C$3:$X$3,0)),"")</f>
        <v/>
      </c>
      <c r="V1080" s="129" t="str">
        <f>IF(ISNUMBER('Форма 1'!AP1080),INDEX('Предельники 2022'!$C$4:$X$28,MATCH('Форма 1'!$G1080,'Предельники 2022'!$B$4:$B$28,0),MATCH(V$5,'Предельники 2022'!$C$3:$X$3,0)),"")</f>
        <v/>
      </c>
      <c r="W1080" s="129" t="str">
        <f>IF(ISNUMBER('Форма 1'!AQ1080),INDEX('Предельники 2022'!$C$4:$X$28,MATCH('Форма 1'!$G1080,'Предельники 2022'!$B$4:$B$28,0),MATCH(W$5,'Предельники 2022'!$C$3:$X$3,0)),"")</f>
        <v/>
      </c>
      <c r="X1080" s="30" t="str">
        <f>IF(ISNUMBER('Форма 1'!AR1080),ROUND('Форма 1'!$I1080*VLOOKUP('Форма 1'!$G1080,'Предельники 2022'!$B$4:$X$28,'Форма 1'!AR$7),2),"")</f>
        <v/>
      </c>
      <c r="Y1080" s="30" t="str">
        <f>IF(ISNUMBER('Форма 1'!AS1080),ROUND('Форма 1'!$I1080*VLOOKUP('Форма 1'!$G1080,'Предельники 2022'!$B$4:$X$28,'Форма 1'!AS$7),2),"")</f>
        <v/>
      </c>
      <c r="Z1080" s="30" t="str">
        <f>IF(ISNUMBER('Форма 1'!AT1080),ROUND('Форма 1'!$I1080*VLOOKUP('Форма 1'!$G1080,'Предельники 2022'!$B$4:$X$28,'Форма 1'!AT$7),2),"")</f>
        <v/>
      </c>
      <c r="AA1080" s="32"/>
      <c r="AB1080" s="128">
        <f>'Форма 1'!T1080</f>
        <v>46387</v>
      </c>
      <c r="AC1080" s="130" t="str">
        <f>'Форма 1'!U1080</f>
        <v>СС</v>
      </c>
    </row>
    <row r="1081" spans="1:29" x14ac:dyDescent="0.25">
      <c r="A1081" s="28">
        <f t="shared" si="187"/>
        <v>59</v>
      </c>
      <c r="B1081" s="74" t="str">
        <f>IF(ISBLANK('Форма 1'!B1081),"",'Форма 1'!B1081)</f>
        <v>Пермский городской округ, город Пермь</v>
      </c>
      <c r="C1081" s="87" t="s">
        <v>709</v>
      </c>
      <c r="D1081" s="29">
        <f>IF(ISBLANK(C1081),"Введите адрес",IF(C1081='Форма 1'!C1081,SUM(E1081:K1081,M1081:S1081,Форма2[[#This Row],[19]:[22]]),"Ошибка в адресе!"))</f>
        <v>7203622.6699999999</v>
      </c>
      <c r="E1081" s="30" t="str">
        <f>IF(ISNUMBER('Форма 1'!Z1081),ROUND('Форма 1'!$I1081*VLOOKUP('Форма 1'!$G1081,'Предельники 2022'!$B$4:$X$28,'Форма 1'!Z$7),2),"")</f>
        <v/>
      </c>
      <c r="F1081" s="30" t="str">
        <f>IF(ISNUMBER('Форма 1'!AA1081),ROUND('Форма 1'!$I1081*VLOOKUP('Форма 1'!$G1081,'Предельники 2022'!$B$4:$X$28,'Форма 1'!AA$7),2),"")</f>
        <v/>
      </c>
      <c r="G1081" s="30" t="str">
        <f>IF(ISNUMBER('Форма 1'!AB1081),ROUND('Форма 1'!$I1081*VLOOKUP('Форма 1'!$G1081,'Предельники 2022'!$B$4:$X$28,'Форма 1'!AB$7),2),"")</f>
        <v/>
      </c>
      <c r="H1081" s="30" t="str">
        <f>IF(ISNUMBER('Форма 1'!AC1081),ROUND('Форма 1'!$I1081*VLOOKUP('Форма 1'!$G1081,'Предельники 2022'!$B$4:$X$28,'Форма 1'!AC$7),2),"")</f>
        <v/>
      </c>
      <c r="I1081" s="30" t="str">
        <f>IF(ISNUMBER('Форма 1'!AD1081),ROUND('Форма 1'!$I1081*VLOOKUP('Форма 1'!$G1081,'Предельники 2022'!$B$4:$X$28,'Форма 1'!AD$7),2),"")</f>
        <v/>
      </c>
      <c r="J1081" s="30" t="str">
        <f>IF(ISNUMBER('Форма 1'!AE1081),ROUND('Форма 1'!$I1081*VLOOKUP('Форма 1'!$G1081,'Предельники 2022'!$B$4:$X$28,'Форма 1'!AE$7),2),"")</f>
        <v/>
      </c>
      <c r="K1081" s="30">
        <f>IF(ISNUMBER('Форма 1'!AF1081),ROUND('Форма 1'!$I1081*VLOOKUP('Форма 1'!$G1081,'Предельники 2022'!$B$4:$X$28,'Форма 1'!AF$7),2),"")</f>
        <v>4089624.39</v>
      </c>
      <c r="L1081" s="31" t="str">
        <f>IF(ISBLANK('Форма 1'!AG1081),"",'Форма 1'!AG1081)</f>
        <v/>
      </c>
      <c r="M1081" s="32" t="str">
        <f>IF(ISBLANK('Форма 1'!AH1081),"",'Форма 1'!AH1081)</f>
        <v/>
      </c>
      <c r="N1081" s="30" t="str">
        <f>IF(ISNUMBER('Форма 1'!AI1081),ROUND('Форма 1'!$I1081*VLOOKUP('Форма 1'!$G1081,'Предельники 2022'!$B$4:$X$28,'Форма 1'!AI$7),2),"")</f>
        <v/>
      </c>
      <c r="O1081" s="30" t="str">
        <f>IF(ISNUMBER('Форма 1'!AJ1081),ROUND('Форма 1'!$I1081*VLOOKUP('Форма 1'!$G1081,'Предельники 2022'!$B$4:$X$28,'Форма 1'!AJ$7),2),"")</f>
        <v/>
      </c>
      <c r="P1081" s="30" t="str">
        <f>IF(ISNUMBER('Форма 1'!AK1081),ROUND('Форма 1'!$I1081*VLOOKUP('Форма 1'!$G1081,'Предельники 2022'!$B$4:$X$28,'Форма 1'!AK$7),2),"")</f>
        <v/>
      </c>
      <c r="Q1081" s="30" t="str">
        <f>IF(ISNUMBER('Форма 1'!AL1081),ROUND('Форма 1'!$I1081*VLOOKUP('Форма 1'!$G1081,'Предельники 2022'!$B$4:$X$28,'Форма 1'!AL$7),2),"")</f>
        <v/>
      </c>
      <c r="R1081" s="30">
        <f>IF(ISNUMBER('Форма 1'!AM1081),ROUND('Форма 1'!$I1081*VLOOKUP('Форма 1'!$G1081,'Предельники 2022'!$B$4:$X$28,'Форма 1'!AM$7),2),"")</f>
        <v>3113998.28</v>
      </c>
      <c r="S1081" s="93" t="str">
        <f t="shared" si="188"/>
        <v/>
      </c>
      <c r="T1081" s="129" t="str">
        <f>IF(ISNUMBER('Форма 1'!AN1081),INDEX('Предельники 2022'!$C$4:$X$28,MATCH('Форма 1'!$G1081,'Предельники 2022'!$B$4:$B$28,0),MATCH(T$5,'Предельники 2022'!$C$3:$X$3,0)),"")</f>
        <v/>
      </c>
      <c r="U1081" s="129" t="str">
        <f>IF(ISNUMBER('Форма 1'!AO1081),INDEX('Предельники 2022'!$C$4:$X$28,MATCH('Форма 1'!$G1081,'Предельники 2022'!$B$4:$B$28,0),MATCH(U$5,'Предельники 2022'!$C$3:$X$3,0)),"")</f>
        <v/>
      </c>
      <c r="V1081" s="129" t="str">
        <f>IF(ISNUMBER('Форма 1'!AP1081),INDEX('Предельники 2022'!$C$4:$X$28,MATCH('Форма 1'!$G1081,'Предельники 2022'!$B$4:$B$28,0),MATCH(V$5,'Предельники 2022'!$C$3:$X$3,0)),"")</f>
        <v/>
      </c>
      <c r="W1081" s="129" t="str">
        <f>IF(ISNUMBER('Форма 1'!AQ1081),INDEX('Предельники 2022'!$C$4:$X$28,MATCH('Форма 1'!$G1081,'Предельники 2022'!$B$4:$B$28,0),MATCH(W$5,'Предельники 2022'!$C$3:$X$3,0)),"")</f>
        <v/>
      </c>
      <c r="X1081" s="30" t="str">
        <f>IF(ISNUMBER('Форма 1'!AR1081),ROUND('Форма 1'!$I1081*VLOOKUP('Форма 1'!$G1081,'Предельники 2022'!$B$4:$X$28,'Форма 1'!AR$7),2),"")</f>
        <v/>
      </c>
      <c r="Y1081" s="30" t="str">
        <f>IF(ISNUMBER('Форма 1'!AS1081),ROUND('Форма 1'!$I1081*VLOOKUP('Форма 1'!$G1081,'Предельники 2022'!$B$4:$X$28,'Форма 1'!AS$7),2),"")</f>
        <v/>
      </c>
      <c r="Z1081" s="30" t="str">
        <f>IF(ISNUMBER('Форма 1'!AT1081),ROUND('Форма 1'!$I1081*VLOOKUP('Форма 1'!$G1081,'Предельники 2022'!$B$4:$X$28,'Форма 1'!AT$7),2),"")</f>
        <v/>
      </c>
      <c r="AA1081" s="32"/>
      <c r="AB1081" s="128">
        <f>'Форма 1'!T1081</f>
        <v>46387</v>
      </c>
      <c r="AC1081" s="130" t="str">
        <f>'Форма 1'!U1081</f>
        <v>РО</v>
      </c>
    </row>
    <row r="1082" spans="1:29" x14ac:dyDescent="0.25">
      <c r="A1082" s="28">
        <f t="shared" si="187"/>
        <v>60</v>
      </c>
      <c r="B1082" s="74" t="str">
        <f>IF(ISBLANK('Форма 1'!B1082),"",'Форма 1'!B1082)</f>
        <v>Пермский городской округ, город Пермь</v>
      </c>
      <c r="C1082" s="87" t="s">
        <v>163</v>
      </c>
      <c r="D1082" s="29">
        <f>IF(ISBLANK(C1082),"Введите адрес",IF(C1082='Форма 1'!C1082,SUM(E1082:K1082,M1082:S1082,Форма2[[#This Row],[19]:[22]]),"Ошибка в адресе!"))</f>
        <v>10569646.210000001</v>
      </c>
      <c r="E1082" s="30" t="str">
        <f>IF(ISNUMBER('Форма 1'!Z1082),ROUND('Форма 1'!$I1082*VLOOKUP('Форма 1'!$G1082,'Предельники 2022'!$B$4:$X$28,'Форма 1'!Z$7),2),"")</f>
        <v/>
      </c>
      <c r="F1082" s="30" t="str">
        <f>IF(ISNUMBER('Форма 1'!AA1082),ROUND('Форма 1'!$I1082*VLOOKUP('Форма 1'!$G1082,'Предельники 2022'!$B$4:$X$28,'Форма 1'!AA$7),2),"")</f>
        <v/>
      </c>
      <c r="G1082" s="30" t="str">
        <f>IF(ISNUMBER('Форма 1'!AB1082),ROUND('Форма 1'!$I1082*VLOOKUP('Форма 1'!$G1082,'Предельники 2022'!$B$4:$X$28,'Форма 1'!AB$7),2),"")</f>
        <v/>
      </c>
      <c r="H1082" s="30" t="str">
        <f>IF(ISNUMBER('Форма 1'!AC1082),ROUND('Форма 1'!$I1082*VLOOKUP('Форма 1'!$G1082,'Предельники 2022'!$B$4:$X$28,'Форма 1'!AC$7),2),"")</f>
        <v/>
      </c>
      <c r="I1082" s="30" t="str">
        <f>IF(ISNUMBER('Форма 1'!AD1082),ROUND('Форма 1'!$I1082*VLOOKUP('Форма 1'!$G1082,'Предельники 2022'!$B$4:$X$28,'Форма 1'!AD$7),2),"")</f>
        <v/>
      </c>
      <c r="J1082" s="30" t="str">
        <f>IF(ISNUMBER('Форма 1'!AE1082),ROUND('Форма 1'!$I1082*VLOOKUP('Форма 1'!$G1082,'Предельники 2022'!$B$4:$X$28,'Форма 1'!AE$7),2),"")</f>
        <v/>
      </c>
      <c r="K1082" s="30">
        <f>IF(ISNUMBER('Форма 1'!AF1082),ROUND('Форма 1'!$I1082*VLOOKUP('Форма 1'!$G1082,'Предельники 2022'!$B$4:$X$28,'Форма 1'!AF$7),2),"")</f>
        <v>1902627.21</v>
      </c>
      <c r="L1082" s="31" t="str">
        <f>IF(ISBLANK('Форма 1'!AG1082),"",'Форма 1'!AG1082)</f>
        <v/>
      </c>
      <c r="M1082" s="32" t="str">
        <f>IF(ISBLANK('Форма 1'!AH1082),"",'Форма 1'!AH1082)</f>
        <v/>
      </c>
      <c r="N1082" s="30" t="str">
        <f>IF(ISNUMBER('Форма 1'!AI1082),ROUND('Форма 1'!$I1082*VLOOKUP('Форма 1'!$G1082,'Предельники 2022'!$B$4:$X$28,'Форма 1'!AI$7),2),"")</f>
        <v/>
      </c>
      <c r="O1082" s="30">
        <f>IF(ISNUMBER('Форма 1'!AJ1082),ROUND('Форма 1'!$I1082*VLOOKUP('Форма 1'!$G1082,'Предельники 2022'!$B$4:$X$28,'Форма 1'!AJ$7),2),"")</f>
        <v>8667019</v>
      </c>
      <c r="P1082" s="30" t="str">
        <f>IF(ISNUMBER('Форма 1'!AK1082),ROUND('Форма 1'!$I1082*VLOOKUP('Форма 1'!$G1082,'Предельники 2022'!$B$4:$X$28,'Форма 1'!AK$7),2),"")</f>
        <v/>
      </c>
      <c r="Q1082" s="30" t="str">
        <f>IF(ISNUMBER('Форма 1'!AL1082),ROUND('Форма 1'!$I1082*VLOOKUP('Форма 1'!$G1082,'Предельники 2022'!$B$4:$X$28,'Форма 1'!AL$7),2),"")</f>
        <v/>
      </c>
      <c r="R1082" s="30" t="str">
        <f>IF(ISNUMBER('Форма 1'!AM1082),ROUND('Форма 1'!$I1082*VLOOKUP('Форма 1'!$G1082,'Предельники 2022'!$B$4:$X$28,'Форма 1'!AM$7),2),"")</f>
        <v/>
      </c>
      <c r="S1082" s="93" t="str">
        <f t="shared" si="188"/>
        <v/>
      </c>
      <c r="T1082" s="129" t="str">
        <f>IF(ISNUMBER('Форма 1'!AN1082),INDEX('Предельники 2022'!$C$4:$X$28,MATCH('Форма 1'!$G1082,'Предельники 2022'!$B$4:$B$28,0),MATCH(T$5,'Предельники 2022'!$C$3:$X$3,0)),"")</f>
        <v/>
      </c>
      <c r="U1082" s="129" t="str">
        <f>IF(ISNUMBER('Форма 1'!AO1082),INDEX('Предельники 2022'!$C$4:$X$28,MATCH('Форма 1'!$G1082,'Предельники 2022'!$B$4:$B$28,0),MATCH(U$5,'Предельники 2022'!$C$3:$X$3,0)),"")</f>
        <v/>
      </c>
      <c r="V1082" s="129" t="str">
        <f>IF(ISNUMBER('Форма 1'!AP1082),INDEX('Предельники 2022'!$C$4:$X$28,MATCH('Форма 1'!$G1082,'Предельники 2022'!$B$4:$B$28,0),MATCH(V$5,'Предельники 2022'!$C$3:$X$3,0)),"")</f>
        <v/>
      </c>
      <c r="W1082" s="129" t="str">
        <f>IF(ISNUMBER('Форма 1'!AQ1082),INDEX('Предельники 2022'!$C$4:$X$28,MATCH('Форма 1'!$G1082,'Предельники 2022'!$B$4:$B$28,0),MATCH(W$5,'Предельники 2022'!$C$3:$X$3,0)),"")</f>
        <v/>
      </c>
      <c r="X1082" s="30" t="str">
        <f>IF(ISNUMBER('Форма 1'!AR1082),ROUND('Форма 1'!$I1082*VLOOKUP('Форма 1'!$G1082,'Предельники 2022'!$B$4:$X$28,'Форма 1'!AR$7),2),"")</f>
        <v/>
      </c>
      <c r="Y1082" s="30" t="str">
        <f>IF(ISNUMBER('Форма 1'!AS1082),ROUND('Форма 1'!$I1082*VLOOKUP('Форма 1'!$G1082,'Предельники 2022'!$B$4:$X$28,'Форма 1'!AS$7),2),"")</f>
        <v/>
      </c>
      <c r="Z1082" s="30" t="str">
        <f>IF(ISNUMBER('Форма 1'!AT1082),ROUND('Форма 1'!$I1082*VLOOKUP('Форма 1'!$G1082,'Предельники 2022'!$B$4:$X$28,'Форма 1'!AT$7),2),"")</f>
        <v/>
      </c>
      <c r="AA1082" s="32"/>
      <c r="AB1082" s="128">
        <f>'Форма 1'!T1082</f>
        <v>46387</v>
      </c>
      <c r="AC1082" s="130" t="str">
        <f>'Форма 1'!U1082</f>
        <v>РО</v>
      </c>
    </row>
    <row r="1083" spans="1:29" x14ac:dyDescent="0.25">
      <c r="A1083" s="28">
        <f t="shared" si="187"/>
        <v>61</v>
      </c>
      <c r="B1083" s="74" t="str">
        <f>IF(ISBLANK('Форма 1'!B1083),"",'Форма 1'!B1083)</f>
        <v>Пермский городской округ, город Пермь</v>
      </c>
      <c r="C1083" s="87" t="s">
        <v>394</v>
      </c>
      <c r="D1083" s="29">
        <f>IF(ISBLANK(C1083),"Введите адрес",IF(C1083='Форма 1'!C1083,SUM(E1083:K1083,M1083:S1083,Форма2[[#This Row],[19]:[22]]),"Ошибка в адресе!"))</f>
        <v>2235080.46</v>
      </c>
      <c r="E1083" s="30" t="str">
        <f>IF(ISNUMBER('Форма 1'!Z1083),ROUND('Форма 1'!$I1083*VLOOKUP('Форма 1'!$G1083,'Предельники 2022'!$B$4:$X$28,'Форма 1'!Z$7),2),"")</f>
        <v/>
      </c>
      <c r="F1083" s="30" t="str">
        <f>IF(ISNUMBER('Форма 1'!AA1083),ROUND('Форма 1'!$I1083*VLOOKUP('Форма 1'!$G1083,'Предельники 2022'!$B$4:$X$28,'Форма 1'!AA$7),2),"")</f>
        <v/>
      </c>
      <c r="G1083" s="30" t="str">
        <f>IF(ISNUMBER('Форма 1'!AB1083),ROUND('Форма 1'!$I1083*VLOOKUP('Форма 1'!$G1083,'Предельники 2022'!$B$4:$X$28,'Форма 1'!AB$7),2),"")</f>
        <v/>
      </c>
      <c r="H1083" s="30" t="str">
        <f>IF(ISNUMBER('Форма 1'!AC1083),ROUND('Форма 1'!$I1083*VLOOKUP('Форма 1'!$G1083,'Предельники 2022'!$B$4:$X$28,'Форма 1'!AC$7),2),"")</f>
        <v/>
      </c>
      <c r="I1083" s="30" t="str">
        <f>IF(ISNUMBER('Форма 1'!AD1083),ROUND('Форма 1'!$I1083*VLOOKUP('Форма 1'!$G1083,'Предельники 2022'!$B$4:$X$28,'Форма 1'!AD$7),2),"")</f>
        <v/>
      </c>
      <c r="J1083" s="30" t="str">
        <f>IF(ISNUMBER('Форма 1'!AE1083),ROUND('Форма 1'!$I1083*VLOOKUP('Форма 1'!$G1083,'Предельники 2022'!$B$4:$X$28,'Форма 1'!AE$7),2),"")</f>
        <v/>
      </c>
      <c r="K1083" s="30" t="str">
        <f>IF(ISNUMBER('Форма 1'!AF1083),ROUND('Форма 1'!$I1083*VLOOKUP('Форма 1'!$G1083,'Предельники 2022'!$B$4:$X$28,'Форма 1'!AF$7),2),"")</f>
        <v/>
      </c>
      <c r="L1083" s="31" t="str">
        <f>IF(ISBLANK('Форма 1'!AG1083),"",'Форма 1'!AG1083)</f>
        <v/>
      </c>
      <c r="M1083" s="32" t="str">
        <f>IF(ISBLANK('Форма 1'!AH1083),"",'Форма 1'!AH1083)</f>
        <v/>
      </c>
      <c r="N1083" s="30" t="str">
        <f>IF(ISNUMBER('Форма 1'!AI1083),ROUND('Форма 1'!$I1083*VLOOKUP('Форма 1'!$G1083,'Предельники 2022'!$B$4:$X$28,'Форма 1'!AI$7),2),"")</f>
        <v/>
      </c>
      <c r="O1083" s="30" t="str">
        <f>IF(ISNUMBER('Форма 1'!AJ1083),ROUND('Форма 1'!$I1083*VLOOKUP('Форма 1'!$G1083,'Предельники 2022'!$B$4:$X$28,'Форма 1'!AJ$7),2),"")</f>
        <v/>
      </c>
      <c r="P1083" s="30" t="str">
        <f>IF(ISNUMBER('Форма 1'!AK1083),ROUND('Форма 1'!$I1083*VLOOKUP('Форма 1'!$G1083,'Предельники 2022'!$B$4:$X$28,'Форма 1'!AK$7),2),"")</f>
        <v/>
      </c>
      <c r="Q1083" s="30" t="str">
        <f>IF(ISNUMBER('Форма 1'!AL1083),ROUND('Форма 1'!$I1083*VLOOKUP('Форма 1'!$G1083,'Предельники 2022'!$B$4:$X$28,'Форма 1'!AL$7),2),"")</f>
        <v/>
      </c>
      <c r="R1083" s="30">
        <f>IF(ISNUMBER('Форма 1'!AM1083),ROUND('Форма 1'!$I1083*VLOOKUP('Форма 1'!$G1083,'Предельники 2022'!$B$4:$X$28,'Форма 1'!AM$7),2),"")</f>
        <v>2235080.46</v>
      </c>
      <c r="S1083" s="93" t="str">
        <f t="shared" si="188"/>
        <v/>
      </c>
      <c r="T1083" s="129" t="str">
        <f>IF(ISNUMBER('Форма 1'!AN1083),INDEX('Предельники 2022'!$C$4:$X$28,MATCH('Форма 1'!$G1083,'Предельники 2022'!$B$4:$B$28,0),MATCH(T$5,'Предельники 2022'!$C$3:$X$3,0)),"")</f>
        <v/>
      </c>
      <c r="U1083" s="129" t="str">
        <f>IF(ISNUMBER('Форма 1'!AO1083),INDEX('Предельники 2022'!$C$4:$X$28,MATCH('Форма 1'!$G1083,'Предельники 2022'!$B$4:$B$28,0),MATCH(U$5,'Предельники 2022'!$C$3:$X$3,0)),"")</f>
        <v/>
      </c>
      <c r="V1083" s="129" t="str">
        <f>IF(ISNUMBER('Форма 1'!AP1083),INDEX('Предельники 2022'!$C$4:$X$28,MATCH('Форма 1'!$G1083,'Предельники 2022'!$B$4:$B$28,0),MATCH(V$5,'Предельники 2022'!$C$3:$X$3,0)),"")</f>
        <v/>
      </c>
      <c r="W1083" s="129" t="str">
        <f>IF(ISNUMBER('Форма 1'!AQ1083),INDEX('Предельники 2022'!$C$4:$X$28,MATCH('Форма 1'!$G1083,'Предельники 2022'!$B$4:$B$28,0),MATCH(W$5,'Предельники 2022'!$C$3:$X$3,0)),"")</f>
        <v/>
      </c>
      <c r="X1083" s="30" t="str">
        <f>IF(ISNUMBER('Форма 1'!AR1083),ROUND('Форма 1'!$I1083*VLOOKUP('Форма 1'!$G1083,'Предельники 2022'!$B$4:$X$28,'Форма 1'!AR$7),2),"")</f>
        <v/>
      </c>
      <c r="Y1083" s="30" t="str">
        <f>IF(ISNUMBER('Форма 1'!AS1083),ROUND('Форма 1'!$I1083*VLOOKUP('Форма 1'!$G1083,'Предельники 2022'!$B$4:$X$28,'Форма 1'!AS$7),2),"")</f>
        <v/>
      </c>
      <c r="Z1083" s="30" t="str">
        <f>IF(ISNUMBER('Форма 1'!AT1083),ROUND('Форма 1'!$I1083*VLOOKUP('Форма 1'!$G1083,'Предельники 2022'!$B$4:$X$28,'Форма 1'!AT$7),2),"")</f>
        <v/>
      </c>
      <c r="AA1083" s="32"/>
      <c r="AB1083" s="128">
        <f>'Форма 1'!T1083</f>
        <v>46387</v>
      </c>
      <c r="AC1083" s="130" t="str">
        <f>'Форма 1'!U1083</f>
        <v>РО</v>
      </c>
    </row>
    <row r="1084" spans="1:29" x14ac:dyDescent="0.25">
      <c r="A1084" s="28">
        <f t="shared" si="187"/>
        <v>62</v>
      </c>
      <c r="B1084" s="74" t="str">
        <f>IF(ISBLANK('Форма 1'!B1084),"",'Форма 1'!B1084)</f>
        <v>Пермский городской округ, город Пермь</v>
      </c>
      <c r="C1084" s="87" t="s">
        <v>747</v>
      </c>
      <c r="D1084" s="29">
        <f>IF(ISBLANK(C1084),"Введите адрес",IF(C1084='Форма 1'!C1084,SUM(E1084:K1084,M1084:S1084,Форма2[[#This Row],[19]:[22]]),"Ошибка в адресе!"))</f>
        <v>16803083.469999999</v>
      </c>
      <c r="E1084" s="30" t="str">
        <f>IF(ISNUMBER('Форма 1'!Z1084),ROUND('Форма 1'!$I1084*VLOOKUP('Форма 1'!$G1084,'Предельники 2022'!$B$4:$X$28,'Форма 1'!Z$7),2),"")</f>
        <v/>
      </c>
      <c r="F1084" s="30" t="str">
        <f>IF(ISNUMBER('Форма 1'!AA1084),ROUND('Форма 1'!$I1084*VLOOKUP('Форма 1'!$G1084,'Предельники 2022'!$B$4:$X$28,'Форма 1'!AA$7),2),"")</f>
        <v/>
      </c>
      <c r="G1084" s="30" t="str">
        <f>IF(ISNUMBER('Форма 1'!AB1084),ROUND('Форма 1'!$I1084*VLOOKUP('Форма 1'!$G1084,'Предельники 2022'!$B$4:$X$28,'Форма 1'!AB$7),2),"")</f>
        <v/>
      </c>
      <c r="H1084" s="30" t="str">
        <f>IF(ISNUMBER('Форма 1'!AC1084),ROUND('Форма 1'!$I1084*VLOOKUP('Форма 1'!$G1084,'Предельники 2022'!$B$4:$X$28,'Форма 1'!AC$7),2),"")</f>
        <v/>
      </c>
      <c r="I1084" s="30" t="str">
        <f>IF(ISNUMBER('Форма 1'!AD1084),ROUND('Форма 1'!$I1084*VLOOKUP('Форма 1'!$G1084,'Предельники 2022'!$B$4:$X$28,'Форма 1'!AD$7),2),"")</f>
        <v/>
      </c>
      <c r="J1084" s="30" t="str">
        <f>IF(ISNUMBER('Форма 1'!AE1084),ROUND('Форма 1'!$I1084*VLOOKUP('Форма 1'!$G1084,'Предельники 2022'!$B$4:$X$28,'Форма 1'!AE$7),2),"")</f>
        <v/>
      </c>
      <c r="K1084" s="30" t="str">
        <f>IF(ISNUMBER('Форма 1'!AF1084),ROUND('Форма 1'!$I1084*VLOOKUP('Форма 1'!$G1084,'Предельники 2022'!$B$4:$X$28,'Форма 1'!AF$7),2),"")</f>
        <v/>
      </c>
      <c r="L1084" s="31" t="str">
        <f>IF(ISBLANK('Форма 1'!AG1084),"",'Форма 1'!AG1084)</f>
        <v/>
      </c>
      <c r="M1084" s="32" t="str">
        <f>IF(ISBLANK('Форма 1'!AH1084),"",'Форма 1'!AH1084)</f>
        <v/>
      </c>
      <c r="N1084" s="30">
        <f>IF(ISNUMBER('Форма 1'!AI1084),ROUND('Форма 1'!$I1084*VLOOKUP('Форма 1'!$G1084,'Предельники 2022'!$B$4:$X$28,'Форма 1'!AI$7),2),"")</f>
        <v>16803083.469999999</v>
      </c>
      <c r="O1084" s="30" t="str">
        <f>IF(ISNUMBER('Форма 1'!AJ1084),ROUND('Форма 1'!$I1084*VLOOKUP('Форма 1'!$G1084,'Предельники 2022'!$B$4:$X$28,'Форма 1'!AJ$7),2),"")</f>
        <v/>
      </c>
      <c r="P1084" s="30" t="str">
        <f>IF(ISNUMBER('Форма 1'!AK1084),ROUND('Форма 1'!$I1084*VLOOKUP('Форма 1'!$G1084,'Предельники 2022'!$B$4:$X$28,'Форма 1'!AK$7),2),"")</f>
        <v/>
      </c>
      <c r="Q1084" s="30" t="str">
        <f>IF(ISNUMBER('Форма 1'!AL1084),ROUND('Форма 1'!$I1084*VLOOKUP('Форма 1'!$G1084,'Предельники 2022'!$B$4:$X$28,'Форма 1'!AL$7),2),"")</f>
        <v/>
      </c>
      <c r="R1084" s="30" t="str">
        <f>IF(ISNUMBER('Форма 1'!AM1084),ROUND('Форма 1'!$I1084*VLOOKUP('Форма 1'!$G1084,'Предельники 2022'!$B$4:$X$28,'Форма 1'!AM$7),2),"")</f>
        <v/>
      </c>
      <c r="S1084" s="93" t="str">
        <f t="shared" si="188"/>
        <v/>
      </c>
      <c r="T1084" s="129" t="str">
        <f>IF(ISNUMBER('Форма 1'!AN1084),INDEX('Предельники 2022'!$C$4:$X$28,MATCH('Форма 1'!$G1084,'Предельники 2022'!$B$4:$B$28,0),MATCH(T$5,'Предельники 2022'!$C$3:$X$3,0)),"")</f>
        <v/>
      </c>
      <c r="U1084" s="129" t="str">
        <f>IF(ISNUMBER('Форма 1'!AO1084),INDEX('Предельники 2022'!$C$4:$X$28,MATCH('Форма 1'!$G1084,'Предельники 2022'!$B$4:$B$28,0),MATCH(U$5,'Предельники 2022'!$C$3:$X$3,0)),"")</f>
        <v/>
      </c>
      <c r="V1084" s="129" t="str">
        <f>IF(ISNUMBER('Форма 1'!AP1084),INDEX('Предельники 2022'!$C$4:$X$28,MATCH('Форма 1'!$G1084,'Предельники 2022'!$B$4:$B$28,0),MATCH(V$5,'Предельники 2022'!$C$3:$X$3,0)),"")</f>
        <v/>
      </c>
      <c r="W1084" s="129" t="str">
        <f>IF(ISNUMBER('Форма 1'!AQ1084),INDEX('Предельники 2022'!$C$4:$X$28,MATCH('Форма 1'!$G1084,'Предельники 2022'!$B$4:$B$28,0),MATCH(W$5,'Предельники 2022'!$C$3:$X$3,0)),"")</f>
        <v/>
      </c>
      <c r="X1084" s="30" t="str">
        <f>IF(ISNUMBER('Форма 1'!AR1084),ROUND('Форма 1'!$I1084*VLOOKUP('Форма 1'!$G1084,'Предельники 2022'!$B$4:$X$28,'Форма 1'!AR$7),2),"")</f>
        <v/>
      </c>
      <c r="Y1084" s="30" t="str">
        <f>IF(ISNUMBER('Форма 1'!AS1084),ROUND('Форма 1'!$I1084*VLOOKUP('Форма 1'!$G1084,'Предельники 2022'!$B$4:$X$28,'Форма 1'!AS$7),2),"")</f>
        <v/>
      </c>
      <c r="Z1084" s="30" t="str">
        <f>IF(ISNUMBER('Форма 1'!AT1084),ROUND('Форма 1'!$I1084*VLOOKUP('Форма 1'!$G1084,'Предельники 2022'!$B$4:$X$28,'Форма 1'!AT$7),2),"")</f>
        <v/>
      </c>
      <c r="AA1084" s="32"/>
      <c r="AB1084" s="128">
        <f>'Форма 1'!T1084</f>
        <v>46387</v>
      </c>
      <c r="AC1084" s="130" t="str">
        <f>'Форма 1'!U1084</f>
        <v>СС</v>
      </c>
    </row>
    <row r="1085" spans="1:29" x14ac:dyDescent="0.25">
      <c r="A1085" s="28">
        <f t="shared" si="187"/>
        <v>63</v>
      </c>
      <c r="B1085" s="74" t="str">
        <f>IF(ISBLANK('Форма 1'!B1085),"",'Форма 1'!B1085)</f>
        <v>Пермский городской округ, город Пермь</v>
      </c>
      <c r="C1085" s="87" t="s">
        <v>268</v>
      </c>
      <c r="D1085" s="29">
        <f>IF(ISBLANK(C1085),"Введите адрес",IF(C1085='Форма 1'!C1085,SUM(E1085:K1085,M1085:S1085,Форма2[[#This Row],[19]:[22]]),"Ошибка в адресе!"))</f>
        <v>10868052.310000001</v>
      </c>
      <c r="E1085" s="30" t="str">
        <f>IF(ISNUMBER('Форма 1'!Z1085),ROUND('Форма 1'!$I1085*VLOOKUP('Форма 1'!$G1085,'Предельники 2022'!$B$4:$X$28,'Форма 1'!Z$7),2),"")</f>
        <v/>
      </c>
      <c r="F1085" s="30" t="str">
        <f>IF(ISNUMBER('Форма 1'!AA1085),ROUND('Форма 1'!$I1085*VLOOKUP('Форма 1'!$G1085,'Предельники 2022'!$B$4:$X$28,'Форма 1'!AA$7),2),"")</f>
        <v/>
      </c>
      <c r="G1085" s="30" t="str">
        <f>IF(ISNUMBER('Форма 1'!AB1085),ROUND('Форма 1'!$I1085*VLOOKUP('Форма 1'!$G1085,'Предельники 2022'!$B$4:$X$28,'Форма 1'!AB$7),2),"")</f>
        <v/>
      </c>
      <c r="H1085" s="30" t="str">
        <f>IF(ISNUMBER('Форма 1'!AC1085),ROUND('Форма 1'!$I1085*VLOOKUP('Форма 1'!$G1085,'Предельники 2022'!$B$4:$X$28,'Форма 1'!AC$7),2),"")</f>
        <v/>
      </c>
      <c r="I1085" s="30" t="str">
        <f>IF(ISNUMBER('Форма 1'!AD1085),ROUND('Форма 1'!$I1085*VLOOKUP('Форма 1'!$G1085,'Предельники 2022'!$B$4:$X$28,'Форма 1'!AD$7),2),"")</f>
        <v/>
      </c>
      <c r="J1085" s="30" t="str">
        <f>IF(ISNUMBER('Форма 1'!AE1085),ROUND('Форма 1'!$I1085*VLOOKUP('Форма 1'!$G1085,'Предельники 2022'!$B$4:$X$28,'Форма 1'!AE$7),2),"")</f>
        <v/>
      </c>
      <c r="K1085" s="30" t="str">
        <f>IF(ISNUMBER('Форма 1'!AF1085),ROUND('Форма 1'!$I1085*VLOOKUP('Форма 1'!$G1085,'Предельники 2022'!$B$4:$X$28,'Форма 1'!AF$7),2),"")</f>
        <v/>
      </c>
      <c r="L1085" s="31" t="str">
        <f>IF(ISBLANK('Форма 1'!AG1085),"",'Форма 1'!AG1085)</f>
        <v/>
      </c>
      <c r="M1085" s="32" t="str">
        <f>IF(ISBLANK('Форма 1'!AH1085),"",'Форма 1'!AH1085)</f>
        <v/>
      </c>
      <c r="N1085" s="30" t="str">
        <f>IF(ISNUMBER('Форма 1'!AI1085),ROUND('Форма 1'!$I1085*VLOOKUP('Форма 1'!$G1085,'Предельники 2022'!$B$4:$X$28,'Форма 1'!AI$7),2),"")</f>
        <v/>
      </c>
      <c r="O1085" s="30">
        <f>IF(ISNUMBER('Форма 1'!AJ1085),ROUND('Форма 1'!$I1085*VLOOKUP('Форма 1'!$G1085,'Предельники 2022'!$B$4:$X$28,'Форма 1'!AJ$7),2),"")</f>
        <v>8888151.9000000004</v>
      </c>
      <c r="P1085" s="30" t="str">
        <f>IF(ISNUMBER('Форма 1'!AK1085),ROUND('Форма 1'!$I1085*VLOOKUP('Форма 1'!$G1085,'Предельники 2022'!$B$4:$X$28,'Форма 1'!AK$7),2),"")</f>
        <v/>
      </c>
      <c r="Q1085" s="30" t="str">
        <f>IF(ISNUMBER('Форма 1'!AL1085),ROUND('Форма 1'!$I1085*VLOOKUP('Форма 1'!$G1085,'Предельники 2022'!$B$4:$X$28,'Форма 1'!AL$7),2),"")</f>
        <v/>
      </c>
      <c r="R1085" s="30">
        <f>IF(ISNUMBER('Форма 1'!AM1085),ROUND('Форма 1'!$I1085*VLOOKUP('Форма 1'!$G1085,'Предельники 2022'!$B$4:$X$28,'Форма 1'!AM$7),2),"")</f>
        <v>1979900.41</v>
      </c>
      <c r="S1085" s="93" t="str">
        <f t="shared" si="188"/>
        <v/>
      </c>
      <c r="T1085" s="129" t="str">
        <f>IF(ISNUMBER('Форма 1'!AN1085),INDEX('Предельники 2022'!$C$4:$X$28,MATCH('Форма 1'!$G1085,'Предельники 2022'!$B$4:$B$28,0),MATCH(T$5,'Предельники 2022'!$C$3:$X$3,0)),"")</f>
        <v/>
      </c>
      <c r="U1085" s="129" t="str">
        <f>IF(ISNUMBER('Форма 1'!AO1085),INDEX('Предельники 2022'!$C$4:$X$28,MATCH('Форма 1'!$G1085,'Предельники 2022'!$B$4:$B$28,0),MATCH(U$5,'Предельники 2022'!$C$3:$X$3,0)),"")</f>
        <v/>
      </c>
      <c r="V1085" s="129" t="str">
        <f>IF(ISNUMBER('Форма 1'!AP1085),INDEX('Предельники 2022'!$C$4:$X$28,MATCH('Форма 1'!$G1085,'Предельники 2022'!$B$4:$B$28,0),MATCH(V$5,'Предельники 2022'!$C$3:$X$3,0)),"")</f>
        <v/>
      </c>
      <c r="W1085" s="129" t="str">
        <f>IF(ISNUMBER('Форма 1'!AQ1085),INDEX('Предельники 2022'!$C$4:$X$28,MATCH('Форма 1'!$G1085,'Предельники 2022'!$B$4:$B$28,0),MATCH(W$5,'Предельники 2022'!$C$3:$X$3,0)),"")</f>
        <v/>
      </c>
      <c r="X1085" s="30" t="str">
        <f>IF(ISNUMBER('Форма 1'!AR1085),ROUND('Форма 1'!$I1085*VLOOKUP('Форма 1'!$G1085,'Предельники 2022'!$B$4:$X$28,'Форма 1'!AR$7),2),"")</f>
        <v/>
      </c>
      <c r="Y1085" s="30" t="str">
        <f>IF(ISNUMBER('Форма 1'!AS1085),ROUND('Форма 1'!$I1085*VLOOKUP('Форма 1'!$G1085,'Предельники 2022'!$B$4:$X$28,'Форма 1'!AS$7),2),"")</f>
        <v/>
      </c>
      <c r="Z1085" s="30" t="str">
        <f>IF(ISNUMBER('Форма 1'!AT1085),ROUND('Форма 1'!$I1085*VLOOKUP('Форма 1'!$G1085,'Предельники 2022'!$B$4:$X$28,'Форма 1'!AT$7),2),"")</f>
        <v/>
      </c>
      <c r="AA1085" s="32"/>
      <c r="AB1085" s="128">
        <f>'Форма 1'!T1085</f>
        <v>46387</v>
      </c>
      <c r="AC1085" s="130" t="str">
        <f>'Форма 1'!U1085</f>
        <v>РО</v>
      </c>
    </row>
    <row r="1086" spans="1:29" x14ac:dyDescent="0.25">
      <c r="A1086" s="28">
        <f t="shared" si="187"/>
        <v>64</v>
      </c>
      <c r="B1086" s="74" t="str">
        <f>IF(ISBLANK('Форма 1'!B1086),"",'Форма 1'!B1086)</f>
        <v>Пермский городской округ, город Пермь</v>
      </c>
      <c r="C1086" s="87" t="s">
        <v>748</v>
      </c>
      <c r="D1086" s="29">
        <f>IF(ISBLANK(C1086),"Введите адрес",IF(C1086='Форма 1'!C1086,SUM(E1086:K1086,M1086:S1086,Форма2[[#This Row],[19]:[22]]),"Ошибка в адресе!"))</f>
        <v>9239421.6300000008</v>
      </c>
      <c r="E1086" s="30" t="str">
        <f>IF(ISNUMBER('Форма 1'!Z1086),ROUND('Форма 1'!$I1086*VLOOKUP('Форма 1'!$G1086,'Предельники 2022'!$B$4:$X$28,'Форма 1'!Z$7),2),"")</f>
        <v/>
      </c>
      <c r="F1086" s="30" t="str">
        <f>IF(ISNUMBER('Форма 1'!AA1086),ROUND('Форма 1'!$I1086*VLOOKUP('Форма 1'!$G1086,'Предельники 2022'!$B$4:$X$28,'Форма 1'!AA$7),2),"")</f>
        <v/>
      </c>
      <c r="G1086" s="30" t="str">
        <f>IF(ISNUMBER('Форма 1'!AB1086),ROUND('Форма 1'!$I1086*VLOOKUP('Форма 1'!$G1086,'Предельники 2022'!$B$4:$X$28,'Форма 1'!AB$7),2),"")</f>
        <v/>
      </c>
      <c r="H1086" s="30" t="str">
        <f>IF(ISNUMBER('Форма 1'!AC1086),ROUND('Форма 1'!$I1086*VLOOKUP('Форма 1'!$G1086,'Предельники 2022'!$B$4:$X$28,'Форма 1'!AC$7),2),"")</f>
        <v/>
      </c>
      <c r="I1086" s="30" t="str">
        <f>IF(ISNUMBER('Форма 1'!AD1086),ROUND('Форма 1'!$I1086*VLOOKUP('Форма 1'!$G1086,'Предельники 2022'!$B$4:$X$28,'Форма 1'!AD$7),2),"")</f>
        <v/>
      </c>
      <c r="J1086" s="30" t="str">
        <f>IF(ISNUMBER('Форма 1'!AE1086),ROUND('Форма 1'!$I1086*VLOOKUP('Форма 1'!$G1086,'Предельники 2022'!$B$4:$X$28,'Форма 1'!AE$7),2),"")</f>
        <v/>
      </c>
      <c r="K1086" s="30" t="str">
        <f>IF(ISNUMBER('Форма 1'!AF1086),ROUND('Форма 1'!$I1086*VLOOKUP('Форма 1'!$G1086,'Предельники 2022'!$B$4:$X$28,'Форма 1'!AF$7),2),"")</f>
        <v/>
      </c>
      <c r="L1086" s="31" t="str">
        <f>IF(ISBLANK('Форма 1'!AG1086),"",'Форма 1'!AG1086)</f>
        <v/>
      </c>
      <c r="M1086" s="32" t="str">
        <f>IF(ISBLANK('Форма 1'!AH1086),"",'Форма 1'!AH1086)</f>
        <v/>
      </c>
      <c r="N1086" s="30">
        <f>IF(ISNUMBER('Форма 1'!AI1086),ROUND('Форма 1'!$I1086*VLOOKUP('Форма 1'!$G1086,'Предельники 2022'!$B$4:$X$28,'Форма 1'!AI$7),2),"")</f>
        <v>9239421.6300000008</v>
      </c>
      <c r="O1086" s="30" t="str">
        <f>IF(ISNUMBER('Форма 1'!AJ1086),ROUND('Форма 1'!$I1086*VLOOKUP('Форма 1'!$G1086,'Предельники 2022'!$B$4:$X$28,'Форма 1'!AJ$7),2),"")</f>
        <v/>
      </c>
      <c r="P1086" s="30" t="str">
        <f>IF(ISNUMBER('Форма 1'!AK1086),ROUND('Форма 1'!$I1086*VLOOKUP('Форма 1'!$G1086,'Предельники 2022'!$B$4:$X$28,'Форма 1'!AK$7),2),"")</f>
        <v/>
      </c>
      <c r="Q1086" s="30" t="str">
        <f>IF(ISNUMBER('Форма 1'!AL1086),ROUND('Форма 1'!$I1086*VLOOKUP('Форма 1'!$G1086,'Предельники 2022'!$B$4:$X$28,'Форма 1'!AL$7),2),"")</f>
        <v/>
      </c>
      <c r="R1086" s="30" t="str">
        <f>IF(ISNUMBER('Форма 1'!AM1086),ROUND('Форма 1'!$I1086*VLOOKUP('Форма 1'!$G1086,'Предельники 2022'!$B$4:$X$28,'Форма 1'!AM$7),2),"")</f>
        <v/>
      </c>
      <c r="S1086" s="93" t="str">
        <f t="shared" si="188"/>
        <v/>
      </c>
      <c r="T1086" s="129" t="str">
        <f>IF(ISNUMBER('Форма 1'!AN1086),INDEX('Предельники 2022'!$C$4:$X$28,MATCH('Форма 1'!$G1086,'Предельники 2022'!$B$4:$B$28,0),MATCH(T$5,'Предельники 2022'!$C$3:$X$3,0)),"")</f>
        <v/>
      </c>
      <c r="U1086" s="129" t="str">
        <f>IF(ISNUMBER('Форма 1'!AO1086),INDEX('Предельники 2022'!$C$4:$X$28,MATCH('Форма 1'!$G1086,'Предельники 2022'!$B$4:$B$28,0),MATCH(U$5,'Предельники 2022'!$C$3:$X$3,0)),"")</f>
        <v/>
      </c>
      <c r="V1086" s="129" t="str">
        <f>IF(ISNUMBER('Форма 1'!AP1086),INDEX('Предельники 2022'!$C$4:$X$28,MATCH('Форма 1'!$G1086,'Предельники 2022'!$B$4:$B$28,0),MATCH(V$5,'Предельники 2022'!$C$3:$X$3,0)),"")</f>
        <v/>
      </c>
      <c r="W1086" s="129" t="str">
        <f>IF(ISNUMBER('Форма 1'!AQ1086),INDEX('Предельники 2022'!$C$4:$X$28,MATCH('Форма 1'!$G1086,'Предельники 2022'!$B$4:$B$28,0),MATCH(W$5,'Предельники 2022'!$C$3:$X$3,0)),"")</f>
        <v/>
      </c>
      <c r="X1086" s="30" t="str">
        <f>IF(ISNUMBER('Форма 1'!AR1086),ROUND('Форма 1'!$I1086*VLOOKUP('Форма 1'!$G1086,'Предельники 2022'!$B$4:$X$28,'Форма 1'!AR$7),2),"")</f>
        <v/>
      </c>
      <c r="Y1086" s="30" t="str">
        <f>IF(ISNUMBER('Форма 1'!AS1086),ROUND('Форма 1'!$I1086*VLOOKUP('Форма 1'!$G1086,'Предельники 2022'!$B$4:$X$28,'Форма 1'!AS$7),2),"")</f>
        <v/>
      </c>
      <c r="Z1086" s="30" t="str">
        <f>IF(ISNUMBER('Форма 1'!AT1086),ROUND('Форма 1'!$I1086*VLOOKUP('Форма 1'!$G1086,'Предельники 2022'!$B$4:$X$28,'Форма 1'!AT$7),2),"")</f>
        <v/>
      </c>
      <c r="AA1086" s="32"/>
      <c r="AB1086" s="128">
        <f>'Форма 1'!T1086</f>
        <v>46387</v>
      </c>
      <c r="AC1086" s="130" t="str">
        <f>'Форма 1'!U1086</f>
        <v>РО</v>
      </c>
    </row>
    <row r="1087" spans="1:29" x14ac:dyDescent="0.25">
      <c r="A1087" s="28">
        <f t="shared" si="187"/>
        <v>65</v>
      </c>
      <c r="B1087" s="74" t="str">
        <f>IF(ISBLANK('Форма 1'!B1087),"",'Форма 1'!B1087)</f>
        <v>Пермский городской округ, город Пермь</v>
      </c>
      <c r="C1087" s="87" t="s">
        <v>230</v>
      </c>
      <c r="D1087" s="29">
        <f>IF(ISBLANK(C1087),"Введите адрес",IF(C1087='Форма 1'!C1087,SUM(E1087:K1087,M1087:S1087,Форма2[[#This Row],[19]:[22]]),"Ошибка в адресе!"))</f>
        <v>14268502.42</v>
      </c>
      <c r="E1087" s="30" t="str">
        <f>IF(ISNUMBER('Форма 1'!Z1087),ROUND('Форма 1'!$I1087*VLOOKUP('Форма 1'!$G1087,'Предельники 2022'!$B$4:$X$28,'Форма 1'!Z$7),2),"")</f>
        <v/>
      </c>
      <c r="F1087" s="30" t="str">
        <f>IF(ISNUMBER('Форма 1'!AA1087),ROUND('Форма 1'!$I1087*VLOOKUP('Форма 1'!$G1087,'Предельники 2022'!$B$4:$X$28,'Форма 1'!AA$7),2),"")</f>
        <v/>
      </c>
      <c r="G1087" s="30" t="str">
        <f>IF(ISNUMBER('Форма 1'!AB1087),ROUND('Форма 1'!$I1087*VLOOKUP('Форма 1'!$G1087,'Предельники 2022'!$B$4:$X$28,'Форма 1'!AB$7),2),"")</f>
        <v/>
      </c>
      <c r="H1087" s="30" t="str">
        <f>IF(ISNUMBER('Форма 1'!AC1087),ROUND('Форма 1'!$I1087*VLOOKUP('Форма 1'!$G1087,'Предельники 2022'!$B$4:$X$28,'Форма 1'!AC$7),2),"")</f>
        <v/>
      </c>
      <c r="I1087" s="30" t="str">
        <f>IF(ISNUMBER('Форма 1'!AD1087),ROUND('Форма 1'!$I1087*VLOOKUP('Форма 1'!$G1087,'Предельники 2022'!$B$4:$X$28,'Форма 1'!AD$7),2),"")</f>
        <v/>
      </c>
      <c r="J1087" s="30" t="str">
        <f>IF(ISNUMBER('Форма 1'!AE1087),ROUND('Форма 1'!$I1087*VLOOKUP('Форма 1'!$G1087,'Предельники 2022'!$B$4:$X$28,'Форма 1'!AE$7),2),"")</f>
        <v/>
      </c>
      <c r="K1087" s="30" t="str">
        <f>IF(ISNUMBER('Форма 1'!AF1087),ROUND('Форма 1'!$I1087*VLOOKUP('Форма 1'!$G1087,'Предельники 2022'!$B$4:$X$28,'Форма 1'!AF$7),2),"")</f>
        <v/>
      </c>
      <c r="L1087" s="31" t="str">
        <f>IF(ISBLANK('Форма 1'!AG1087),"",'Форма 1'!AG1087)</f>
        <v/>
      </c>
      <c r="M1087" s="32" t="str">
        <f>IF(ISBLANK('Форма 1'!AH1087),"",'Форма 1'!AH1087)</f>
        <v/>
      </c>
      <c r="N1087" s="30">
        <f>IF(ISNUMBER('Форма 1'!AI1087),ROUND('Форма 1'!$I1087*VLOOKUP('Форма 1'!$G1087,'Предельники 2022'!$B$4:$X$28,'Форма 1'!AI$7),2),"")</f>
        <v>14268502.42</v>
      </c>
      <c r="O1087" s="30" t="str">
        <f>IF(ISNUMBER('Форма 1'!AJ1087),ROUND('Форма 1'!$I1087*VLOOKUP('Форма 1'!$G1087,'Предельники 2022'!$B$4:$X$28,'Форма 1'!AJ$7),2),"")</f>
        <v/>
      </c>
      <c r="P1087" s="30" t="str">
        <f>IF(ISNUMBER('Форма 1'!AK1087),ROUND('Форма 1'!$I1087*VLOOKUP('Форма 1'!$G1087,'Предельники 2022'!$B$4:$X$28,'Форма 1'!AK$7),2),"")</f>
        <v/>
      </c>
      <c r="Q1087" s="30" t="str">
        <f>IF(ISNUMBER('Форма 1'!AL1087),ROUND('Форма 1'!$I1087*VLOOKUP('Форма 1'!$G1087,'Предельники 2022'!$B$4:$X$28,'Форма 1'!AL$7),2),"")</f>
        <v/>
      </c>
      <c r="R1087" s="30" t="str">
        <f>IF(ISNUMBER('Форма 1'!AM1087),ROUND('Форма 1'!$I1087*VLOOKUP('Форма 1'!$G1087,'Предельники 2022'!$B$4:$X$28,'Форма 1'!AM$7),2),"")</f>
        <v/>
      </c>
      <c r="S1087" s="93" t="str">
        <f t="shared" si="188"/>
        <v/>
      </c>
      <c r="T1087" s="129" t="str">
        <f>IF(ISNUMBER('Форма 1'!AN1087),INDEX('Предельники 2022'!$C$4:$X$28,MATCH('Форма 1'!$G1087,'Предельники 2022'!$B$4:$B$28,0),MATCH(T$5,'Предельники 2022'!$C$3:$X$3,0)),"")</f>
        <v/>
      </c>
      <c r="U1087" s="129" t="str">
        <f>IF(ISNUMBER('Форма 1'!AO1087),INDEX('Предельники 2022'!$C$4:$X$28,MATCH('Форма 1'!$G1087,'Предельники 2022'!$B$4:$B$28,0),MATCH(U$5,'Предельники 2022'!$C$3:$X$3,0)),"")</f>
        <v/>
      </c>
      <c r="V1087" s="129" t="str">
        <f>IF(ISNUMBER('Форма 1'!AP1087),INDEX('Предельники 2022'!$C$4:$X$28,MATCH('Форма 1'!$G1087,'Предельники 2022'!$B$4:$B$28,0),MATCH(V$5,'Предельники 2022'!$C$3:$X$3,0)),"")</f>
        <v/>
      </c>
      <c r="W1087" s="129" t="str">
        <f>IF(ISNUMBER('Форма 1'!AQ1087),INDEX('Предельники 2022'!$C$4:$X$28,MATCH('Форма 1'!$G1087,'Предельники 2022'!$B$4:$B$28,0),MATCH(W$5,'Предельники 2022'!$C$3:$X$3,0)),"")</f>
        <v/>
      </c>
      <c r="X1087" s="30" t="str">
        <f>IF(ISNUMBER('Форма 1'!AR1087),ROUND('Форма 1'!$I1087*VLOOKUP('Форма 1'!$G1087,'Предельники 2022'!$B$4:$X$28,'Форма 1'!AR$7),2),"")</f>
        <v/>
      </c>
      <c r="Y1087" s="30" t="str">
        <f>IF(ISNUMBER('Форма 1'!AS1087),ROUND('Форма 1'!$I1087*VLOOKUP('Форма 1'!$G1087,'Предельники 2022'!$B$4:$X$28,'Форма 1'!AS$7),2),"")</f>
        <v/>
      </c>
      <c r="Z1087" s="30" t="str">
        <f>IF(ISNUMBER('Форма 1'!AT1087),ROUND('Форма 1'!$I1087*VLOOKUP('Форма 1'!$G1087,'Предельники 2022'!$B$4:$X$28,'Форма 1'!AT$7),2),"")</f>
        <v/>
      </c>
      <c r="AA1087" s="32"/>
      <c r="AB1087" s="128">
        <f>'Форма 1'!T1087</f>
        <v>46387</v>
      </c>
      <c r="AC1087" s="130" t="str">
        <f>'Форма 1'!U1087</f>
        <v>РО</v>
      </c>
    </row>
    <row r="1088" spans="1:29" x14ac:dyDescent="0.25">
      <c r="A1088" s="28">
        <f t="shared" si="187"/>
        <v>66</v>
      </c>
      <c r="B1088" s="74" t="str">
        <f>IF(ISBLANK('Форма 1'!B1088),"",'Форма 1'!B1088)</f>
        <v>Пермский городской округ, город Пермь</v>
      </c>
      <c r="C1088" s="87" t="s">
        <v>691</v>
      </c>
      <c r="D1088" s="29">
        <f>IF(ISBLANK(C1088),"Введите адрес",IF(C1088='Форма 1'!C1088,SUM(E1088:K1088,M1088:S1088,Форма2[[#This Row],[19]:[22]]),"Ошибка в адресе!"))</f>
        <v>17929441.560000002</v>
      </c>
      <c r="E1088" s="30" t="str">
        <f>IF(ISNUMBER('Форма 1'!Z1088),ROUND('Форма 1'!$I1088*VLOOKUP('Форма 1'!$G1088,'Предельники 2022'!$B$4:$X$28,'Форма 1'!Z$7),2),"")</f>
        <v/>
      </c>
      <c r="F1088" s="30" t="str">
        <f>IF(ISNUMBER('Форма 1'!AA1088),ROUND('Форма 1'!$I1088*VLOOKUP('Форма 1'!$G1088,'Предельники 2022'!$B$4:$X$28,'Форма 1'!AA$7),2),"")</f>
        <v/>
      </c>
      <c r="G1088" s="30" t="str">
        <f>IF(ISNUMBER('Форма 1'!AB1088),ROUND('Форма 1'!$I1088*VLOOKUP('Форма 1'!$G1088,'Предельники 2022'!$B$4:$X$28,'Форма 1'!AB$7),2),"")</f>
        <v/>
      </c>
      <c r="H1088" s="30">
        <f>IF(ISNUMBER('Форма 1'!AC1088),ROUND('Форма 1'!$I1088*VLOOKUP('Форма 1'!$G1088,'Предельники 2022'!$B$4:$X$28,'Форма 1'!AC$7),2),"")</f>
        <v>949259.49</v>
      </c>
      <c r="I1088" s="30">
        <f>IF(ISNUMBER('Форма 1'!AD1088),ROUND('Форма 1'!$I1088*VLOOKUP('Форма 1'!$G1088,'Предельники 2022'!$B$4:$X$28,'Форма 1'!AD$7),2),"")</f>
        <v>2500894.35</v>
      </c>
      <c r="J1088" s="30">
        <f>IF(ISNUMBER('Форма 1'!AE1088),ROUND('Форма 1'!$I1088*VLOOKUP('Форма 1'!$G1088,'Предельники 2022'!$B$4:$X$28,'Форма 1'!AE$7),2),"")</f>
        <v>1329459.67</v>
      </c>
      <c r="K1088" s="30" t="str">
        <f>IF(ISNUMBER('Форма 1'!AF1088),ROUND('Форма 1'!$I1088*VLOOKUP('Форма 1'!$G1088,'Предельники 2022'!$B$4:$X$28,'Форма 1'!AF$7),2),"")</f>
        <v/>
      </c>
      <c r="L1088" s="31" t="str">
        <f>IF(ISBLANK('Форма 1'!AG1088),"",'Форма 1'!AG1088)</f>
        <v/>
      </c>
      <c r="M1088" s="32" t="str">
        <f>IF(ISBLANK('Форма 1'!AH1088),"",'Форма 1'!AH1088)</f>
        <v/>
      </c>
      <c r="N1088" s="30">
        <f>IF(ISNUMBER('Форма 1'!AI1088),ROUND('Форма 1'!$I1088*VLOOKUP('Форма 1'!$G1088,'Предельники 2022'!$B$4:$X$28,'Форма 1'!AI$7),2),"")</f>
        <v>13149828.050000001</v>
      </c>
      <c r="O1088" s="30" t="str">
        <f>IF(ISNUMBER('Форма 1'!AJ1088),ROUND('Форма 1'!$I1088*VLOOKUP('Форма 1'!$G1088,'Предельники 2022'!$B$4:$X$28,'Форма 1'!AJ$7),2),"")</f>
        <v/>
      </c>
      <c r="P1088" s="30" t="str">
        <f>IF(ISNUMBER('Форма 1'!AK1088),ROUND('Форма 1'!$I1088*VLOOKUP('Форма 1'!$G1088,'Предельники 2022'!$B$4:$X$28,'Форма 1'!AK$7),2),"")</f>
        <v/>
      </c>
      <c r="Q1088" s="30" t="str">
        <f>IF(ISNUMBER('Форма 1'!AL1088),ROUND('Форма 1'!$I1088*VLOOKUP('Форма 1'!$G1088,'Предельники 2022'!$B$4:$X$28,'Форма 1'!AL$7),2),"")</f>
        <v/>
      </c>
      <c r="R1088" s="30" t="str">
        <f>IF(ISNUMBER('Форма 1'!AM1088),ROUND('Форма 1'!$I1088*VLOOKUP('Форма 1'!$G1088,'Предельники 2022'!$B$4:$X$28,'Форма 1'!AM$7),2),"")</f>
        <v/>
      </c>
      <c r="S1088" s="93" t="str">
        <f t="shared" si="188"/>
        <v/>
      </c>
      <c r="T1088" s="129" t="str">
        <f>IF(ISNUMBER('Форма 1'!AN1088),INDEX('Предельники 2022'!$C$4:$X$28,MATCH('Форма 1'!$G1088,'Предельники 2022'!$B$4:$B$28,0),MATCH(T$5,'Предельники 2022'!$C$3:$X$3,0)),"")</f>
        <v/>
      </c>
      <c r="U1088" s="129" t="str">
        <f>IF(ISNUMBER('Форма 1'!AO1088),INDEX('Предельники 2022'!$C$4:$X$28,MATCH('Форма 1'!$G1088,'Предельники 2022'!$B$4:$B$28,0),MATCH(U$5,'Предельники 2022'!$C$3:$X$3,0)),"")</f>
        <v/>
      </c>
      <c r="V1088" s="129" t="str">
        <f>IF(ISNUMBER('Форма 1'!AP1088),INDEX('Предельники 2022'!$C$4:$X$28,MATCH('Форма 1'!$G1088,'Предельники 2022'!$B$4:$B$28,0),MATCH(V$5,'Предельники 2022'!$C$3:$X$3,0)),"")</f>
        <v/>
      </c>
      <c r="W1088" s="129" t="str">
        <f>IF(ISNUMBER('Форма 1'!AQ1088),INDEX('Предельники 2022'!$C$4:$X$28,MATCH('Форма 1'!$G1088,'Предельники 2022'!$B$4:$B$28,0),MATCH(W$5,'Предельники 2022'!$C$3:$X$3,0)),"")</f>
        <v/>
      </c>
      <c r="X1088" s="30" t="str">
        <f>IF(ISNUMBER('Форма 1'!AR1088),ROUND('Форма 1'!$I1088*VLOOKUP('Форма 1'!$G1088,'Предельники 2022'!$B$4:$X$28,'Форма 1'!AR$7),2),"")</f>
        <v/>
      </c>
      <c r="Y1088" s="30" t="str">
        <f>IF(ISNUMBER('Форма 1'!AS1088),ROUND('Форма 1'!$I1088*VLOOKUP('Форма 1'!$G1088,'Предельники 2022'!$B$4:$X$28,'Форма 1'!AS$7),2),"")</f>
        <v/>
      </c>
      <c r="Z1088" s="30" t="str">
        <f>IF(ISNUMBER('Форма 1'!AT1088),ROUND('Форма 1'!$I1088*VLOOKUP('Форма 1'!$G1088,'Предельники 2022'!$B$4:$X$28,'Форма 1'!AT$7),2),"")</f>
        <v/>
      </c>
      <c r="AA1088" s="32"/>
      <c r="AB1088" s="128">
        <f>'Форма 1'!T1088</f>
        <v>46387</v>
      </c>
      <c r="AC1088" s="130" t="str">
        <f>'Форма 1'!U1088</f>
        <v>РО</v>
      </c>
    </row>
    <row r="1089" spans="1:29" x14ac:dyDescent="0.25">
      <c r="A1089" s="28">
        <f t="shared" si="187"/>
        <v>67</v>
      </c>
      <c r="B1089" s="74" t="str">
        <f>IF(ISBLANK('Форма 1'!B1089),"",'Форма 1'!B1089)</f>
        <v>Пермский городской округ, город Пермь</v>
      </c>
      <c r="C1089" s="87" t="s">
        <v>231</v>
      </c>
      <c r="D1089" s="29">
        <f>IF(ISBLANK(C1089),"Введите адрес",IF(C1089='Форма 1'!C1089,SUM(E1089:K1089,M1089:S1089,Форма2[[#This Row],[19]:[22]]),"Ошибка в адресе!"))</f>
        <v>9239128.9100000001</v>
      </c>
      <c r="E1089" s="30" t="str">
        <f>IF(ISNUMBER('Форма 1'!Z1089),ROUND('Форма 1'!$I1089*VLOOKUP('Форма 1'!$G1089,'Предельники 2022'!$B$4:$X$28,'Форма 1'!Z$7),2),"")</f>
        <v/>
      </c>
      <c r="F1089" s="30" t="str">
        <f>IF(ISNUMBER('Форма 1'!AA1089),ROUND('Форма 1'!$I1089*VLOOKUP('Форма 1'!$G1089,'Предельники 2022'!$B$4:$X$28,'Форма 1'!AA$7),2),"")</f>
        <v/>
      </c>
      <c r="G1089" s="30" t="str">
        <f>IF(ISNUMBER('Форма 1'!AB1089),ROUND('Форма 1'!$I1089*VLOOKUP('Форма 1'!$G1089,'Предельники 2022'!$B$4:$X$28,'Форма 1'!AB$7),2),"")</f>
        <v/>
      </c>
      <c r="H1089" s="30" t="str">
        <f>IF(ISNUMBER('Форма 1'!AC1089),ROUND('Форма 1'!$I1089*VLOOKUP('Форма 1'!$G1089,'Предельники 2022'!$B$4:$X$28,'Форма 1'!AC$7),2),"")</f>
        <v/>
      </c>
      <c r="I1089" s="30" t="str">
        <f>IF(ISNUMBER('Форма 1'!AD1089),ROUND('Форма 1'!$I1089*VLOOKUP('Форма 1'!$G1089,'Предельники 2022'!$B$4:$X$28,'Форма 1'!AD$7),2),"")</f>
        <v/>
      </c>
      <c r="J1089" s="30" t="str">
        <f>IF(ISNUMBER('Форма 1'!AE1089),ROUND('Форма 1'!$I1089*VLOOKUP('Форма 1'!$G1089,'Предельники 2022'!$B$4:$X$28,'Форма 1'!AE$7),2),"")</f>
        <v/>
      </c>
      <c r="K1089" s="30" t="str">
        <f>IF(ISNUMBER('Форма 1'!AF1089),ROUND('Форма 1'!$I1089*VLOOKUP('Форма 1'!$G1089,'Предельники 2022'!$B$4:$X$28,'Форма 1'!AF$7),2),"")</f>
        <v/>
      </c>
      <c r="L1089" s="31" t="str">
        <f>IF(ISBLANK('Форма 1'!AG1089),"",'Форма 1'!AG1089)</f>
        <v/>
      </c>
      <c r="M1089" s="32" t="str">
        <f>IF(ISBLANK('Форма 1'!AH1089),"",'Форма 1'!AH1089)</f>
        <v/>
      </c>
      <c r="N1089" s="30">
        <f>IF(ISNUMBER('Форма 1'!AI1089),ROUND('Форма 1'!$I1089*VLOOKUP('Форма 1'!$G1089,'Предельники 2022'!$B$4:$X$28,'Форма 1'!AI$7),2),"")</f>
        <v>9239128.9100000001</v>
      </c>
      <c r="O1089" s="30" t="str">
        <f>IF(ISNUMBER('Форма 1'!AJ1089),ROUND('Форма 1'!$I1089*VLOOKUP('Форма 1'!$G1089,'Предельники 2022'!$B$4:$X$28,'Форма 1'!AJ$7),2),"")</f>
        <v/>
      </c>
      <c r="P1089" s="30" t="str">
        <f>IF(ISNUMBER('Форма 1'!AK1089),ROUND('Форма 1'!$I1089*VLOOKUP('Форма 1'!$G1089,'Предельники 2022'!$B$4:$X$28,'Форма 1'!AK$7),2),"")</f>
        <v/>
      </c>
      <c r="Q1089" s="30" t="str">
        <f>IF(ISNUMBER('Форма 1'!AL1089),ROUND('Форма 1'!$I1089*VLOOKUP('Форма 1'!$G1089,'Предельники 2022'!$B$4:$X$28,'Форма 1'!AL$7),2),"")</f>
        <v/>
      </c>
      <c r="R1089" s="30" t="str">
        <f>IF(ISNUMBER('Форма 1'!AM1089),ROUND('Форма 1'!$I1089*VLOOKUP('Форма 1'!$G1089,'Предельники 2022'!$B$4:$X$28,'Форма 1'!AM$7),2),"")</f>
        <v/>
      </c>
      <c r="S1089" s="93" t="str">
        <f t="shared" si="188"/>
        <v/>
      </c>
      <c r="T1089" s="129" t="str">
        <f>IF(ISNUMBER('Форма 1'!AN1089),INDEX('Предельники 2022'!$C$4:$X$28,MATCH('Форма 1'!$G1089,'Предельники 2022'!$B$4:$B$28,0),MATCH(T$5,'Предельники 2022'!$C$3:$X$3,0)),"")</f>
        <v/>
      </c>
      <c r="U1089" s="129" t="str">
        <f>IF(ISNUMBER('Форма 1'!AO1089),INDEX('Предельники 2022'!$C$4:$X$28,MATCH('Форма 1'!$G1089,'Предельники 2022'!$B$4:$B$28,0),MATCH(U$5,'Предельники 2022'!$C$3:$X$3,0)),"")</f>
        <v/>
      </c>
      <c r="V1089" s="129" t="str">
        <f>IF(ISNUMBER('Форма 1'!AP1089),INDEX('Предельники 2022'!$C$4:$X$28,MATCH('Форма 1'!$G1089,'Предельники 2022'!$B$4:$B$28,0),MATCH(V$5,'Предельники 2022'!$C$3:$X$3,0)),"")</f>
        <v/>
      </c>
      <c r="W1089" s="129" t="str">
        <f>IF(ISNUMBER('Форма 1'!AQ1089),INDEX('Предельники 2022'!$C$4:$X$28,MATCH('Форма 1'!$G1089,'Предельники 2022'!$B$4:$B$28,0),MATCH(W$5,'Предельники 2022'!$C$3:$X$3,0)),"")</f>
        <v/>
      </c>
      <c r="X1089" s="30" t="str">
        <f>IF(ISNUMBER('Форма 1'!AR1089),ROUND('Форма 1'!$I1089*VLOOKUP('Форма 1'!$G1089,'Предельники 2022'!$B$4:$X$28,'Форма 1'!AR$7),2),"")</f>
        <v/>
      </c>
      <c r="Y1089" s="30" t="str">
        <f>IF(ISNUMBER('Форма 1'!AS1089),ROUND('Форма 1'!$I1089*VLOOKUP('Форма 1'!$G1089,'Предельники 2022'!$B$4:$X$28,'Форма 1'!AS$7),2),"")</f>
        <v/>
      </c>
      <c r="Z1089" s="30" t="str">
        <f>IF(ISNUMBER('Форма 1'!AT1089),ROUND('Форма 1'!$I1089*VLOOKUP('Форма 1'!$G1089,'Предельники 2022'!$B$4:$X$28,'Форма 1'!AT$7),2),"")</f>
        <v/>
      </c>
      <c r="AA1089" s="32"/>
      <c r="AB1089" s="128">
        <f>'Форма 1'!T1089</f>
        <v>46387</v>
      </c>
      <c r="AC1089" s="130" t="str">
        <f>'Форма 1'!U1089</f>
        <v>РО</v>
      </c>
    </row>
    <row r="1090" spans="1:29" x14ac:dyDescent="0.25">
      <c r="A1090" s="28">
        <f t="shared" si="187"/>
        <v>68</v>
      </c>
      <c r="B1090" s="74" t="str">
        <f>IF(ISBLANK('Форма 1'!B1090),"",'Форма 1'!B1090)</f>
        <v>Пермский городской округ, город Пермь</v>
      </c>
      <c r="C1090" s="87" t="s">
        <v>787</v>
      </c>
      <c r="D1090" s="29">
        <f>IF(ISBLANK(C1090),"Введите адрес",IF(C1090='Форма 1'!C1090,SUM(E1090:K1090,M1090:S1090,Форма2[[#This Row],[19]:[22]]),"Ошибка в адресе!"))</f>
        <v>3848599.49</v>
      </c>
      <c r="E1090" s="30" t="str">
        <f>IF(ISNUMBER('Форма 1'!Z1090),ROUND('Форма 1'!$I1090*VLOOKUP('Форма 1'!$G1090,'Предельники 2022'!$B$4:$X$28,'Форма 1'!Z$7),2),"")</f>
        <v/>
      </c>
      <c r="F1090" s="30" t="str">
        <f>IF(ISNUMBER('Форма 1'!AA1090),ROUND('Форма 1'!$I1090*VLOOKUP('Форма 1'!$G1090,'Предельники 2022'!$B$4:$X$28,'Форма 1'!AA$7),2),"")</f>
        <v/>
      </c>
      <c r="G1090" s="30" t="str">
        <f>IF(ISNUMBER('Форма 1'!AB1090),ROUND('Форма 1'!$I1090*VLOOKUP('Форма 1'!$G1090,'Предельники 2022'!$B$4:$X$28,'Форма 1'!AB$7),2),"")</f>
        <v/>
      </c>
      <c r="H1090" s="30" t="str">
        <f>IF(ISNUMBER('Форма 1'!AC1090),ROUND('Форма 1'!$I1090*VLOOKUP('Форма 1'!$G1090,'Предельники 2022'!$B$4:$X$28,'Форма 1'!AC$7),2),"")</f>
        <v/>
      </c>
      <c r="I1090" s="30" t="str">
        <f>IF(ISNUMBER('Форма 1'!AD1090),ROUND('Форма 1'!$I1090*VLOOKUP('Форма 1'!$G1090,'Предельники 2022'!$B$4:$X$28,'Форма 1'!AD$7),2),"")</f>
        <v/>
      </c>
      <c r="J1090" s="30" t="str">
        <f>IF(ISNUMBER('Форма 1'!AE1090),ROUND('Форма 1'!$I1090*VLOOKUP('Форма 1'!$G1090,'Предельники 2022'!$B$4:$X$28,'Форма 1'!AE$7),2),"")</f>
        <v/>
      </c>
      <c r="K1090" s="30" t="str">
        <f>IF(ISNUMBER('Форма 1'!AF1090),ROUND('Форма 1'!$I1090*VLOOKUP('Форма 1'!$G1090,'Предельники 2022'!$B$4:$X$28,'Форма 1'!AF$7),2),"")</f>
        <v/>
      </c>
      <c r="L1090" s="31" t="str">
        <f>IF(ISBLANK('Форма 1'!AG1090),"",'Форма 1'!AG1090)</f>
        <v/>
      </c>
      <c r="M1090" s="32" t="str">
        <f>IF(ISBLANK('Форма 1'!AH1090),"",'Форма 1'!AH1090)</f>
        <v/>
      </c>
      <c r="N1090" s="30" t="str">
        <f>IF(ISNUMBER('Форма 1'!AI1090),ROUND('Форма 1'!$I1090*VLOOKUP('Форма 1'!$G1090,'Предельники 2022'!$B$4:$X$28,'Форма 1'!AI$7),2),"")</f>
        <v/>
      </c>
      <c r="O1090" s="30">
        <f>IF(ISNUMBER('Форма 1'!AJ1090),ROUND('Форма 1'!$I1090*VLOOKUP('Форма 1'!$G1090,'Предельники 2022'!$B$4:$X$28,'Форма 1'!AJ$7),2),"")</f>
        <v>3848599.49</v>
      </c>
      <c r="P1090" s="30" t="str">
        <f>IF(ISNUMBER('Форма 1'!AK1090),ROUND('Форма 1'!$I1090*VLOOKUP('Форма 1'!$G1090,'Предельники 2022'!$B$4:$X$28,'Форма 1'!AK$7),2),"")</f>
        <v/>
      </c>
      <c r="Q1090" s="30" t="str">
        <f>IF(ISNUMBER('Форма 1'!AL1090),ROUND('Форма 1'!$I1090*VLOOKUP('Форма 1'!$G1090,'Предельники 2022'!$B$4:$X$28,'Форма 1'!AL$7),2),"")</f>
        <v/>
      </c>
      <c r="R1090" s="30" t="str">
        <f>IF(ISNUMBER('Форма 1'!AM1090),ROUND('Форма 1'!$I1090*VLOOKUP('Форма 1'!$G1090,'Предельники 2022'!$B$4:$X$28,'Форма 1'!AM$7),2),"")</f>
        <v/>
      </c>
      <c r="S1090" s="93" t="str">
        <f t="shared" si="188"/>
        <v/>
      </c>
      <c r="T1090" s="129" t="str">
        <f>IF(ISNUMBER('Форма 1'!AN1090),INDEX('Предельники 2022'!$C$4:$X$28,MATCH('Форма 1'!$G1090,'Предельники 2022'!$B$4:$B$28,0),MATCH(T$5,'Предельники 2022'!$C$3:$X$3,0)),"")</f>
        <v/>
      </c>
      <c r="U1090" s="129" t="str">
        <f>IF(ISNUMBER('Форма 1'!AO1090),INDEX('Предельники 2022'!$C$4:$X$28,MATCH('Форма 1'!$G1090,'Предельники 2022'!$B$4:$B$28,0),MATCH(U$5,'Предельники 2022'!$C$3:$X$3,0)),"")</f>
        <v/>
      </c>
      <c r="V1090" s="129" t="str">
        <f>IF(ISNUMBER('Форма 1'!AP1090),INDEX('Предельники 2022'!$C$4:$X$28,MATCH('Форма 1'!$G1090,'Предельники 2022'!$B$4:$B$28,0),MATCH(V$5,'Предельники 2022'!$C$3:$X$3,0)),"")</f>
        <v/>
      </c>
      <c r="W1090" s="129" t="str">
        <f>IF(ISNUMBER('Форма 1'!AQ1090),INDEX('Предельники 2022'!$C$4:$X$28,MATCH('Форма 1'!$G1090,'Предельники 2022'!$B$4:$B$28,0),MATCH(W$5,'Предельники 2022'!$C$3:$X$3,0)),"")</f>
        <v/>
      </c>
      <c r="X1090" s="30" t="str">
        <f>IF(ISNUMBER('Форма 1'!AR1090),ROUND('Форма 1'!$I1090*VLOOKUP('Форма 1'!$G1090,'Предельники 2022'!$B$4:$X$28,'Форма 1'!AR$7),2),"")</f>
        <v/>
      </c>
      <c r="Y1090" s="30" t="str">
        <f>IF(ISNUMBER('Форма 1'!AS1090),ROUND('Форма 1'!$I1090*VLOOKUP('Форма 1'!$G1090,'Предельники 2022'!$B$4:$X$28,'Форма 1'!AS$7),2),"")</f>
        <v/>
      </c>
      <c r="Z1090" s="30" t="str">
        <f>IF(ISNUMBER('Форма 1'!AT1090),ROUND('Форма 1'!$I1090*VLOOKUP('Форма 1'!$G1090,'Предельники 2022'!$B$4:$X$28,'Форма 1'!AT$7),2),"")</f>
        <v/>
      </c>
      <c r="AA1090" s="32"/>
      <c r="AB1090" s="128">
        <f>'Форма 1'!T1090</f>
        <v>46387</v>
      </c>
      <c r="AC1090" s="130" t="str">
        <f>'Форма 1'!U1090</f>
        <v>РО</v>
      </c>
    </row>
    <row r="1091" spans="1:29" x14ac:dyDescent="0.25">
      <c r="A1091" s="28">
        <f t="shared" si="187"/>
        <v>69</v>
      </c>
      <c r="B1091" s="74" t="str">
        <f>IF(ISBLANK('Форма 1'!B1091),"",'Форма 1'!B1091)</f>
        <v>Пермский городской округ, город Пермь</v>
      </c>
      <c r="C1091" s="87" t="s">
        <v>610</v>
      </c>
      <c r="D1091" s="29">
        <f>IF(ISBLANK(C1091),"Введите адрес",IF(C1091='Форма 1'!C1091,SUM(E1091:K1091,M1091:S1091,Форма2[[#This Row],[19]:[22]]),"Ошибка в адресе!"))</f>
        <v>10270000.629999999</v>
      </c>
      <c r="E1091" s="30">
        <f>IF(ISNUMBER('Форма 1'!Z1091),ROUND('Форма 1'!$I1091*VLOOKUP('Форма 1'!$G1091,'Предельники 2022'!$B$4:$X$28,'Форма 1'!Z$7),2),"")</f>
        <v>3136823.22</v>
      </c>
      <c r="F1091" s="30" t="str">
        <f>IF(ISNUMBER('Форма 1'!AA1091),ROUND('Форма 1'!$I1091*VLOOKUP('Форма 1'!$G1091,'Предельники 2022'!$B$4:$X$28,'Форма 1'!AA$7),2),"")</f>
        <v/>
      </c>
      <c r="G1091" s="30" t="str">
        <f>IF(ISNUMBER('Форма 1'!AB1091),ROUND('Форма 1'!$I1091*VLOOKUP('Форма 1'!$G1091,'Предельники 2022'!$B$4:$X$28,'Форма 1'!AB$7),2),"")</f>
        <v/>
      </c>
      <c r="H1091" s="30">
        <f>IF(ISNUMBER('Форма 1'!AC1091),ROUND('Форма 1'!$I1091*VLOOKUP('Форма 1'!$G1091,'Предельники 2022'!$B$4:$X$28,'Форма 1'!AC$7),2),"")</f>
        <v>1962589.69</v>
      </c>
      <c r="I1091" s="30">
        <f>IF(ISNUMBER('Форма 1'!AD1091),ROUND('Форма 1'!$I1091*VLOOKUP('Форма 1'!$G1091,'Предельники 2022'!$B$4:$X$28,'Форма 1'!AD$7),2),"")</f>
        <v>5170587.72</v>
      </c>
      <c r="J1091" s="30" t="str">
        <f>IF(ISNUMBER('Форма 1'!AE1091),ROUND('Форма 1'!$I1091*VLOOKUP('Форма 1'!$G1091,'Предельники 2022'!$B$4:$X$28,'Форма 1'!AE$7),2),"")</f>
        <v/>
      </c>
      <c r="K1091" s="30" t="str">
        <f>IF(ISNUMBER('Форма 1'!AF1091),ROUND('Форма 1'!$I1091*VLOOKUP('Форма 1'!$G1091,'Предельники 2022'!$B$4:$X$28,'Форма 1'!AF$7),2),"")</f>
        <v/>
      </c>
      <c r="L1091" s="31" t="str">
        <f>IF(ISBLANK('Форма 1'!AG1091),"",'Форма 1'!AG1091)</f>
        <v/>
      </c>
      <c r="M1091" s="32" t="str">
        <f>IF(ISBLANK('Форма 1'!AH1091),"",'Форма 1'!AH1091)</f>
        <v/>
      </c>
      <c r="N1091" s="30" t="str">
        <f>IF(ISNUMBER('Форма 1'!AI1091),ROUND('Форма 1'!$I1091*VLOOKUP('Форма 1'!$G1091,'Предельники 2022'!$B$4:$X$28,'Форма 1'!AI$7),2),"")</f>
        <v/>
      </c>
      <c r="O1091" s="30" t="str">
        <f>IF(ISNUMBER('Форма 1'!AJ1091),ROUND('Форма 1'!$I1091*VLOOKUP('Форма 1'!$G1091,'Предельники 2022'!$B$4:$X$28,'Форма 1'!AJ$7),2),"")</f>
        <v/>
      </c>
      <c r="P1091" s="30" t="str">
        <f>IF(ISNUMBER('Форма 1'!AK1091),ROUND('Форма 1'!$I1091*VLOOKUP('Форма 1'!$G1091,'Предельники 2022'!$B$4:$X$28,'Форма 1'!AK$7),2),"")</f>
        <v/>
      </c>
      <c r="Q1091" s="30" t="str">
        <f>IF(ISNUMBER('Форма 1'!AL1091),ROUND('Форма 1'!$I1091*VLOOKUP('Форма 1'!$G1091,'Предельники 2022'!$B$4:$X$28,'Форма 1'!AL$7),2),"")</f>
        <v/>
      </c>
      <c r="R1091" s="30" t="str">
        <f>IF(ISNUMBER('Форма 1'!AM1091),ROUND('Форма 1'!$I1091*VLOOKUP('Форма 1'!$G1091,'Предельники 2022'!$B$4:$X$28,'Форма 1'!AM$7),2),"")</f>
        <v/>
      </c>
      <c r="S1091" s="93" t="str">
        <f t="shared" si="188"/>
        <v/>
      </c>
      <c r="T1091" s="129" t="str">
        <f>IF(ISNUMBER('Форма 1'!AN1091),INDEX('Предельники 2022'!$C$4:$X$28,MATCH('Форма 1'!$G1091,'Предельники 2022'!$B$4:$B$28,0),MATCH(T$5,'Предельники 2022'!$C$3:$X$3,0)),"")</f>
        <v/>
      </c>
      <c r="U1091" s="129" t="str">
        <f>IF(ISNUMBER('Форма 1'!AO1091),INDEX('Предельники 2022'!$C$4:$X$28,MATCH('Форма 1'!$G1091,'Предельники 2022'!$B$4:$B$28,0),MATCH(U$5,'Предельники 2022'!$C$3:$X$3,0)),"")</f>
        <v/>
      </c>
      <c r="V1091" s="129" t="str">
        <f>IF(ISNUMBER('Форма 1'!AP1091),INDEX('Предельники 2022'!$C$4:$X$28,MATCH('Форма 1'!$G1091,'Предельники 2022'!$B$4:$B$28,0),MATCH(V$5,'Предельники 2022'!$C$3:$X$3,0)),"")</f>
        <v/>
      </c>
      <c r="W1091" s="129" t="str">
        <f>IF(ISNUMBER('Форма 1'!AQ1091),INDEX('Предельники 2022'!$C$4:$X$28,MATCH('Форма 1'!$G1091,'Предельники 2022'!$B$4:$B$28,0),MATCH(W$5,'Предельники 2022'!$C$3:$X$3,0)),"")</f>
        <v/>
      </c>
      <c r="X1091" s="30" t="str">
        <f>IF(ISNUMBER('Форма 1'!AR1091),ROUND('Форма 1'!$I1091*VLOOKUP('Форма 1'!$G1091,'Предельники 2022'!$B$4:$X$28,'Форма 1'!AR$7),2),"")</f>
        <v/>
      </c>
      <c r="Y1091" s="30" t="str">
        <f>IF(ISNUMBER('Форма 1'!AS1091),ROUND('Форма 1'!$I1091*VLOOKUP('Форма 1'!$G1091,'Предельники 2022'!$B$4:$X$28,'Форма 1'!AS$7),2),"")</f>
        <v/>
      </c>
      <c r="Z1091" s="30" t="str">
        <f>IF(ISNUMBER('Форма 1'!AT1091),ROUND('Форма 1'!$I1091*VLOOKUP('Форма 1'!$G1091,'Предельники 2022'!$B$4:$X$28,'Форма 1'!AT$7),2),"")</f>
        <v/>
      </c>
      <c r="AA1091" s="32"/>
      <c r="AB1091" s="128">
        <f>'Форма 1'!T1091</f>
        <v>46387</v>
      </c>
      <c r="AC1091" s="130" t="str">
        <f>'Форма 1'!U1091</f>
        <v>СС</v>
      </c>
    </row>
    <row r="1092" spans="1:29" x14ac:dyDescent="0.25">
      <c r="A1092" s="28">
        <f t="shared" si="187"/>
        <v>70</v>
      </c>
      <c r="B1092" s="74" t="str">
        <f>IF(ISBLANK('Форма 1'!B1092),"",'Форма 1'!B1092)</f>
        <v>Пермский городской округ, город Пермь</v>
      </c>
      <c r="C1092" s="87" t="s">
        <v>678</v>
      </c>
      <c r="D1092" s="29">
        <f>IF(ISBLANK(C1092),"Введите адрес",IF(C1092='Форма 1'!C1092,SUM(E1092:K1092,M1092:S1092,Форма2[[#This Row],[19]:[22]]),"Ошибка в адресе!"))</f>
        <v>3176200.56</v>
      </c>
      <c r="E1092" s="30" t="str">
        <f>IF(ISNUMBER('Форма 1'!Z1092),ROUND('Форма 1'!$I1092*VLOOKUP('Форма 1'!$G1092,'Предельники 2022'!$B$4:$X$28,'Форма 1'!Z$7),2),"")</f>
        <v/>
      </c>
      <c r="F1092" s="30" t="str">
        <f>IF(ISNUMBER('Форма 1'!AA1092),ROUND('Форма 1'!$I1092*VLOOKUP('Форма 1'!$G1092,'Предельники 2022'!$B$4:$X$28,'Форма 1'!AA$7),2),"")</f>
        <v/>
      </c>
      <c r="G1092" s="30">
        <f>IF(ISNUMBER('Форма 1'!AB1092),ROUND('Форма 1'!$I1092*VLOOKUP('Форма 1'!$G1092,'Предельники 2022'!$B$4:$X$28,'Форма 1'!AB$7),2),"")</f>
        <v>3176200.56</v>
      </c>
      <c r="H1092" s="30" t="str">
        <f>IF(ISNUMBER('Форма 1'!AC1092),ROUND('Форма 1'!$I1092*VLOOKUP('Форма 1'!$G1092,'Предельники 2022'!$B$4:$X$28,'Форма 1'!AC$7),2),"")</f>
        <v/>
      </c>
      <c r="I1092" s="30" t="str">
        <f>IF(ISNUMBER('Форма 1'!AD1092),ROUND('Форма 1'!$I1092*VLOOKUP('Форма 1'!$G1092,'Предельники 2022'!$B$4:$X$28,'Форма 1'!AD$7),2),"")</f>
        <v/>
      </c>
      <c r="J1092" s="30" t="str">
        <f>IF(ISNUMBER('Форма 1'!AE1092),ROUND('Форма 1'!$I1092*VLOOKUP('Форма 1'!$G1092,'Предельники 2022'!$B$4:$X$28,'Форма 1'!AE$7),2),"")</f>
        <v/>
      </c>
      <c r="K1092" s="30" t="str">
        <f>IF(ISNUMBER('Форма 1'!AF1092),ROUND('Форма 1'!$I1092*VLOOKUP('Форма 1'!$G1092,'Предельники 2022'!$B$4:$X$28,'Форма 1'!AF$7),2),"")</f>
        <v/>
      </c>
      <c r="L1092" s="31" t="str">
        <f>IF(ISBLANK('Форма 1'!AG1092),"",'Форма 1'!AG1092)</f>
        <v/>
      </c>
      <c r="M1092" s="32" t="str">
        <f>IF(ISBLANK('Форма 1'!AH1092),"",'Форма 1'!AH1092)</f>
        <v/>
      </c>
      <c r="N1092" s="30" t="str">
        <f>IF(ISNUMBER('Форма 1'!AI1092),ROUND('Форма 1'!$I1092*VLOOKUP('Форма 1'!$G1092,'Предельники 2022'!$B$4:$X$28,'Форма 1'!AI$7),2),"")</f>
        <v/>
      </c>
      <c r="O1092" s="30" t="str">
        <f>IF(ISNUMBER('Форма 1'!AJ1092),ROUND('Форма 1'!$I1092*VLOOKUP('Форма 1'!$G1092,'Предельники 2022'!$B$4:$X$28,'Форма 1'!AJ$7),2),"")</f>
        <v/>
      </c>
      <c r="P1092" s="30" t="str">
        <f>IF(ISNUMBER('Форма 1'!AK1092),ROUND('Форма 1'!$I1092*VLOOKUP('Форма 1'!$G1092,'Предельники 2022'!$B$4:$X$28,'Форма 1'!AK$7),2),"")</f>
        <v/>
      </c>
      <c r="Q1092" s="30" t="str">
        <f>IF(ISNUMBER('Форма 1'!AL1092),ROUND('Форма 1'!$I1092*VLOOKUP('Форма 1'!$G1092,'Предельники 2022'!$B$4:$X$28,'Форма 1'!AL$7),2),"")</f>
        <v/>
      </c>
      <c r="R1092" s="30" t="str">
        <f>IF(ISNUMBER('Форма 1'!AM1092),ROUND('Форма 1'!$I1092*VLOOKUP('Форма 1'!$G1092,'Предельники 2022'!$B$4:$X$28,'Форма 1'!AM$7),2),"")</f>
        <v/>
      </c>
      <c r="S1092" s="93" t="str">
        <f t="shared" si="188"/>
        <v/>
      </c>
      <c r="T1092" s="129" t="str">
        <f>IF(ISNUMBER('Форма 1'!AN1092),INDEX('Предельники 2022'!$C$4:$X$28,MATCH('Форма 1'!$G1092,'Предельники 2022'!$B$4:$B$28,0),MATCH(T$5,'Предельники 2022'!$C$3:$X$3,0)),"")</f>
        <v/>
      </c>
      <c r="U1092" s="129" t="str">
        <f>IF(ISNUMBER('Форма 1'!AO1092),INDEX('Предельники 2022'!$C$4:$X$28,MATCH('Форма 1'!$G1092,'Предельники 2022'!$B$4:$B$28,0),MATCH(U$5,'Предельники 2022'!$C$3:$X$3,0)),"")</f>
        <v/>
      </c>
      <c r="V1092" s="129" t="str">
        <f>IF(ISNUMBER('Форма 1'!AP1092),INDEX('Предельники 2022'!$C$4:$X$28,MATCH('Форма 1'!$G1092,'Предельники 2022'!$B$4:$B$28,0),MATCH(V$5,'Предельники 2022'!$C$3:$X$3,0)),"")</f>
        <v/>
      </c>
      <c r="W1092" s="129" t="str">
        <f>IF(ISNUMBER('Форма 1'!AQ1092),INDEX('Предельники 2022'!$C$4:$X$28,MATCH('Форма 1'!$G1092,'Предельники 2022'!$B$4:$B$28,0),MATCH(W$5,'Предельники 2022'!$C$3:$X$3,0)),"")</f>
        <v/>
      </c>
      <c r="X1092" s="30" t="str">
        <f>IF(ISNUMBER('Форма 1'!AR1092),ROUND('Форма 1'!$I1092*VLOOKUP('Форма 1'!$G1092,'Предельники 2022'!$B$4:$X$28,'Форма 1'!AR$7),2),"")</f>
        <v/>
      </c>
      <c r="Y1092" s="30" t="str">
        <f>IF(ISNUMBER('Форма 1'!AS1092),ROUND('Форма 1'!$I1092*VLOOKUP('Форма 1'!$G1092,'Предельники 2022'!$B$4:$X$28,'Форма 1'!AS$7),2),"")</f>
        <v/>
      </c>
      <c r="Z1092" s="30" t="str">
        <f>IF(ISNUMBER('Форма 1'!AT1092),ROUND('Форма 1'!$I1092*VLOOKUP('Форма 1'!$G1092,'Предельники 2022'!$B$4:$X$28,'Форма 1'!AT$7),2),"")</f>
        <v/>
      </c>
      <c r="AA1092" s="32"/>
      <c r="AB1092" s="128">
        <f>'Форма 1'!T1092</f>
        <v>46387</v>
      </c>
      <c r="AC1092" s="130" t="str">
        <f>'Форма 1'!U1092</f>
        <v>СС</v>
      </c>
    </row>
    <row r="1093" spans="1:29" x14ac:dyDescent="0.25">
      <c r="A1093" s="28">
        <f t="shared" si="187"/>
        <v>71</v>
      </c>
      <c r="B1093" s="74" t="str">
        <f>IF(ISBLANK('Форма 1'!B1093),"",'Форма 1'!B1093)</f>
        <v>Пермский городской округ, город Пермь</v>
      </c>
      <c r="C1093" s="87" t="s">
        <v>611</v>
      </c>
      <c r="D1093" s="29">
        <f>IF(ISBLANK(C1093),"Введите адрес",IF(C1093='Форма 1'!C1093,SUM(E1093:K1093,M1093:S1093,Форма2[[#This Row],[19]:[22]]),"Ошибка в адресе!"))</f>
        <v>9043122</v>
      </c>
      <c r="E1093" s="30">
        <f>IF(ISNUMBER('Форма 1'!Z1093),ROUND('Форма 1'!$I1093*VLOOKUP('Форма 1'!$G1093,'Предельники 2022'!$B$4:$X$28,'Форма 1'!Z$7),2),"")</f>
        <v>2762090.88</v>
      </c>
      <c r="F1093" s="30" t="str">
        <f>IF(ISNUMBER('Форма 1'!AA1093),ROUND('Форма 1'!$I1093*VLOOKUP('Форма 1'!$G1093,'Предельники 2022'!$B$4:$X$28,'Форма 1'!AA$7),2),"")</f>
        <v/>
      </c>
      <c r="G1093" s="30" t="str">
        <f>IF(ISNUMBER('Форма 1'!AB1093),ROUND('Форма 1'!$I1093*VLOOKUP('Форма 1'!$G1093,'Предельники 2022'!$B$4:$X$28,'Форма 1'!AB$7),2),"")</f>
        <v/>
      </c>
      <c r="H1093" s="30">
        <f>IF(ISNUMBER('Форма 1'!AC1093),ROUND('Форма 1'!$I1093*VLOOKUP('Форма 1'!$G1093,'Предельники 2022'!$B$4:$X$28,'Форма 1'!AC$7),2),"")</f>
        <v>1728134.07</v>
      </c>
      <c r="I1093" s="30">
        <f>IF(ISNUMBER('Форма 1'!AD1093),ROUND('Форма 1'!$I1093*VLOOKUP('Форма 1'!$G1093,'Предельники 2022'!$B$4:$X$28,'Форма 1'!AD$7),2),"")</f>
        <v>4552897.05</v>
      </c>
      <c r="J1093" s="30" t="str">
        <f>IF(ISNUMBER('Форма 1'!AE1093),ROUND('Форма 1'!$I1093*VLOOKUP('Форма 1'!$G1093,'Предельники 2022'!$B$4:$X$28,'Форма 1'!AE$7),2),"")</f>
        <v/>
      </c>
      <c r="K1093" s="30" t="str">
        <f>IF(ISNUMBER('Форма 1'!AF1093),ROUND('Форма 1'!$I1093*VLOOKUP('Форма 1'!$G1093,'Предельники 2022'!$B$4:$X$28,'Форма 1'!AF$7),2),"")</f>
        <v/>
      </c>
      <c r="L1093" s="31" t="str">
        <f>IF(ISBLANK('Форма 1'!AG1093),"",'Форма 1'!AG1093)</f>
        <v/>
      </c>
      <c r="M1093" s="32" t="str">
        <f>IF(ISBLANK('Форма 1'!AH1093),"",'Форма 1'!AH1093)</f>
        <v/>
      </c>
      <c r="N1093" s="30" t="str">
        <f>IF(ISNUMBER('Форма 1'!AI1093),ROUND('Форма 1'!$I1093*VLOOKUP('Форма 1'!$G1093,'Предельники 2022'!$B$4:$X$28,'Форма 1'!AI$7),2),"")</f>
        <v/>
      </c>
      <c r="O1093" s="30" t="str">
        <f>IF(ISNUMBER('Форма 1'!AJ1093),ROUND('Форма 1'!$I1093*VLOOKUP('Форма 1'!$G1093,'Предельники 2022'!$B$4:$X$28,'Форма 1'!AJ$7),2),"")</f>
        <v/>
      </c>
      <c r="P1093" s="30" t="str">
        <f>IF(ISNUMBER('Форма 1'!AK1093),ROUND('Форма 1'!$I1093*VLOOKUP('Форма 1'!$G1093,'Предельники 2022'!$B$4:$X$28,'Форма 1'!AK$7),2),"")</f>
        <v/>
      </c>
      <c r="Q1093" s="30" t="str">
        <f>IF(ISNUMBER('Форма 1'!AL1093),ROUND('Форма 1'!$I1093*VLOOKUP('Форма 1'!$G1093,'Предельники 2022'!$B$4:$X$28,'Форма 1'!AL$7),2),"")</f>
        <v/>
      </c>
      <c r="R1093" s="30" t="str">
        <f>IF(ISNUMBER('Форма 1'!AM1093),ROUND('Форма 1'!$I1093*VLOOKUP('Форма 1'!$G1093,'Предельники 2022'!$B$4:$X$28,'Форма 1'!AM$7),2),"")</f>
        <v/>
      </c>
      <c r="S1093" s="93" t="str">
        <f t="shared" si="188"/>
        <v/>
      </c>
      <c r="T1093" s="129" t="str">
        <f>IF(ISNUMBER('Форма 1'!AN1093),INDEX('Предельники 2022'!$C$4:$X$28,MATCH('Форма 1'!$G1093,'Предельники 2022'!$B$4:$B$28,0),MATCH(T$5,'Предельники 2022'!$C$3:$X$3,0)),"")</f>
        <v/>
      </c>
      <c r="U1093" s="129" t="str">
        <f>IF(ISNUMBER('Форма 1'!AO1093),INDEX('Предельники 2022'!$C$4:$X$28,MATCH('Форма 1'!$G1093,'Предельники 2022'!$B$4:$B$28,0),MATCH(U$5,'Предельники 2022'!$C$3:$X$3,0)),"")</f>
        <v/>
      </c>
      <c r="V1093" s="129" t="str">
        <f>IF(ISNUMBER('Форма 1'!AP1093),INDEX('Предельники 2022'!$C$4:$X$28,MATCH('Форма 1'!$G1093,'Предельники 2022'!$B$4:$B$28,0),MATCH(V$5,'Предельники 2022'!$C$3:$X$3,0)),"")</f>
        <v/>
      </c>
      <c r="W1093" s="129" t="str">
        <f>IF(ISNUMBER('Форма 1'!AQ1093),INDEX('Предельники 2022'!$C$4:$X$28,MATCH('Форма 1'!$G1093,'Предельники 2022'!$B$4:$B$28,0),MATCH(W$5,'Предельники 2022'!$C$3:$X$3,0)),"")</f>
        <v/>
      </c>
      <c r="X1093" s="30" t="str">
        <f>IF(ISNUMBER('Форма 1'!AR1093),ROUND('Форма 1'!$I1093*VLOOKUP('Форма 1'!$G1093,'Предельники 2022'!$B$4:$X$28,'Форма 1'!AR$7),2),"")</f>
        <v/>
      </c>
      <c r="Y1093" s="30" t="str">
        <f>IF(ISNUMBER('Форма 1'!AS1093),ROUND('Форма 1'!$I1093*VLOOKUP('Форма 1'!$G1093,'Предельники 2022'!$B$4:$X$28,'Форма 1'!AS$7),2),"")</f>
        <v/>
      </c>
      <c r="Z1093" s="30" t="str">
        <f>IF(ISNUMBER('Форма 1'!AT1093),ROUND('Форма 1'!$I1093*VLOOKUP('Форма 1'!$G1093,'Предельники 2022'!$B$4:$X$28,'Форма 1'!AT$7),2),"")</f>
        <v/>
      </c>
      <c r="AA1093" s="32"/>
      <c r="AB1093" s="128">
        <f>'Форма 1'!T1093</f>
        <v>46387</v>
      </c>
      <c r="AC1093" s="130" t="str">
        <f>'Форма 1'!U1093</f>
        <v>СС</v>
      </c>
    </row>
    <row r="1094" spans="1:29" x14ac:dyDescent="0.25">
      <c r="A1094" s="28">
        <f t="shared" si="187"/>
        <v>72</v>
      </c>
      <c r="B1094" s="74" t="str">
        <f>IF(ISBLANK('Форма 1'!B1094),"",'Форма 1'!B1094)</f>
        <v>Пермский городской округ, город Пермь</v>
      </c>
      <c r="C1094" s="87" t="s">
        <v>749</v>
      </c>
      <c r="D1094" s="29">
        <f>IF(ISBLANK(C1094),"Введите адрес",IF(C1094='Форма 1'!C1094,SUM(E1094:K1094,M1094:S1094,Форма2[[#This Row],[19]:[22]]),"Ошибка в адресе!"))</f>
        <v>29414290.530000001</v>
      </c>
      <c r="E1094" s="30" t="str">
        <f>IF(ISNUMBER('Форма 1'!Z1094),ROUND('Форма 1'!$I1094*VLOOKUP('Форма 1'!$G1094,'Предельники 2022'!$B$4:$X$28,'Форма 1'!Z$7),2),"")</f>
        <v/>
      </c>
      <c r="F1094" s="30" t="str">
        <f>IF(ISNUMBER('Форма 1'!AA1094),ROUND('Форма 1'!$I1094*VLOOKUP('Форма 1'!$G1094,'Предельники 2022'!$B$4:$X$28,'Форма 1'!AA$7),2),"")</f>
        <v/>
      </c>
      <c r="G1094" s="30" t="str">
        <f>IF(ISNUMBER('Форма 1'!AB1094),ROUND('Форма 1'!$I1094*VLOOKUP('Форма 1'!$G1094,'Предельники 2022'!$B$4:$X$28,'Форма 1'!AB$7),2),"")</f>
        <v/>
      </c>
      <c r="H1094" s="30" t="str">
        <f>IF(ISNUMBER('Форма 1'!AC1094),ROUND('Форма 1'!$I1094*VLOOKUP('Форма 1'!$G1094,'Предельники 2022'!$B$4:$X$28,'Форма 1'!AC$7),2),"")</f>
        <v/>
      </c>
      <c r="I1094" s="30" t="str">
        <f>IF(ISNUMBER('Форма 1'!AD1094),ROUND('Форма 1'!$I1094*VLOOKUP('Форма 1'!$G1094,'Предельники 2022'!$B$4:$X$28,'Форма 1'!AD$7),2),"")</f>
        <v/>
      </c>
      <c r="J1094" s="30" t="str">
        <f>IF(ISNUMBER('Форма 1'!AE1094),ROUND('Форма 1'!$I1094*VLOOKUP('Форма 1'!$G1094,'Предельники 2022'!$B$4:$X$28,'Форма 1'!AE$7),2),"")</f>
        <v/>
      </c>
      <c r="K1094" s="30" t="str">
        <f>IF(ISNUMBER('Форма 1'!AF1094),ROUND('Форма 1'!$I1094*VLOOKUP('Форма 1'!$G1094,'Предельники 2022'!$B$4:$X$28,'Форма 1'!AF$7),2),"")</f>
        <v/>
      </c>
      <c r="L1094" s="31" t="str">
        <f>IF(ISBLANK('Форма 1'!AG1094),"",'Форма 1'!AG1094)</f>
        <v/>
      </c>
      <c r="M1094" s="32" t="str">
        <f>IF(ISBLANK('Форма 1'!AH1094),"",'Форма 1'!AH1094)</f>
        <v/>
      </c>
      <c r="N1094" s="30">
        <f>IF(ISNUMBER('Форма 1'!AI1094),ROUND('Форма 1'!$I1094*VLOOKUP('Форма 1'!$G1094,'Предельники 2022'!$B$4:$X$28,'Форма 1'!AI$7),2),"")</f>
        <v>29414290.530000001</v>
      </c>
      <c r="O1094" s="30" t="str">
        <f>IF(ISNUMBER('Форма 1'!AJ1094),ROUND('Форма 1'!$I1094*VLOOKUP('Форма 1'!$G1094,'Предельники 2022'!$B$4:$X$28,'Форма 1'!AJ$7),2),"")</f>
        <v/>
      </c>
      <c r="P1094" s="30" t="str">
        <f>IF(ISNUMBER('Форма 1'!AK1094),ROUND('Форма 1'!$I1094*VLOOKUP('Форма 1'!$G1094,'Предельники 2022'!$B$4:$X$28,'Форма 1'!AK$7),2),"")</f>
        <v/>
      </c>
      <c r="Q1094" s="30" t="str">
        <f>IF(ISNUMBER('Форма 1'!AL1094),ROUND('Форма 1'!$I1094*VLOOKUP('Форма 1'!$G1094,'Предельники 2022'!$B$4:$X$28,'Форма 1'!AL$7),2),"")</f>
        <v/>
      </c>
      <c r="R1094" s="30" t="str">
        <f>IF(ISNUMBER('Форма 1'!AM1094),ROUND('Форма 1'!$I1094*VLOOKUP('Форма 1'!$G1094,'Предельники 2022'!$B$4:$X$28,'Форма 1'!AM$7),2),"")</f>
        <v/>
      </c>
      <c r="S1094" s="93" t="str">
        <f t="shared" si="188"/>
        <v/>
      </c>
      <c r="T1094" s="129" t="str">
        <f>IF(ISNUMBER('Форма 1'!AN1094),INDEX('Предельники 2022'!$C$4:$X$28,MATCH('Форма 1'!$G1094,'Предельники 2022'!$B$4:$B$28,0),MATCH(T$5,'Предельники 2022'!$C$3:$X$3,0)),"")</f>
        <v/>
      </c>
      <c r="U1094" s="129" t="str">
        <f>IF(ISNUMBER('Форма 1'!AO1094),INDEX('Предельники 2022'!$C$4:$X$28,MATCH('Форма 1'!$G1094,'Предельники 2022'!$B$4:$B$28,0),MATCH(U$5,'Предельники 2022'!$C$3:$X$3,0)),"")</f>
        <v/>
      </c>
      <c r="V1094" s="129" t="str">
        <f>IF(ISNUMBER('Форма 1'!AP1094),INDEX('Предельники 2022'!$C$4:$X$28,MATCH('Форма 1'!$G1094,'Предельники 2022'!$B$4:$B$28,0),MATCH(V$5,'Предельники 2022'!$C$3:$X$3,0)),"")</f>
        <v/>
      </c>
      <c r="W1094" s="129" t="str">
        <f>IF(ISNUMBER('Форма 1'!AQ1094),INDEX('Предельники 2022'!$C$4:$X$28,MATCH('Форма 1'!$G1094,'Предельники 2022'!$B$4:$B$28,0),MATCH(W$5,'Предельники 2022'!$C$3:$X$3,0)),"")</f>
        <v/>
      </c>
      <c r="X1094" s="30" t="str">
        <f>IF(ISNUMBER('Форма 1'!AR1094),ROUND('Форма 1'!$I1094*VLOOKUP('Форма 1'!$G1094,'Предельники 2022'!$B$4:$X$28,'Форма 1'!AR$7),2),"")</f>
        <v/>
      </c>
      <c r="Y1094" s="30" t="str">
        <f>IF(ISNUMBER('Форма 1'!AS1094),ROUND('Форма 1'!$I1094*VLOOKUP('Форма 1'!$G1094,'Предельники 2022'!$B$4:$X$28,'Форма 1'!AS$7),2),"")</f>
        <v/>
      </c>
      <c r="Z1094" s="30" t="str">
        <f>IF(ISNUMBER('Форма 1'!AT1094),ROUND('Форма 1'!$I1094*VLOOKUP('Форма 1'!$G1094,'Предельники 2022'!$B$4:$X$28,'Форма 1'!AT$7),2),"")</f>
        <v/>
      </c>
      <c r="AA1094" s="32"/>
      <c r="AB1094" s="128">
        <f>'Форма 1'!T1094</f>
        <v>46387</v>
      </c>
      <c r="AC1094" s="130" t="str">
        <f>'Форма 1'!U1094</f>
        <v>РО</v>
      </c>
    </row>
    <row r="1095" spans="1:29" x14ac:dyDescent="0.25">
      <c r="A1095" s="28">
        <f t="shared" si="187"/>
        <v>73</v>
      </c>
      <c r="B1095" s="74" t="str">
        <f>IF(ISBLANK('Форма 1'!B1095),"",'Форма 1'!B1095)</f>
        <v>Пермский городской округ, город Пермь</v>
      </c>
      <c r="C1095" s="87" t="s">
        <v>234</v>
      </c>
      <c r="D1095" s="29">
        <f>IF(ISBLANK(C1095),"Введите адрес",IF(C1095='Форма 1'!C1095,SUM(E1095:K1095,M1095:S1095,Форма2[[#This Row],[19]:[22]]),"Ошибка в адресе!"))</f>
        <v>12672454.93</v>
      </c>
      <c r="E1095" s="30" t="str">
        <f>IF(ISNUMBER('Форма 1'!Z1095),ROUND('Форма 1'!$I1095*VLOOKUP('Форма 1'!$G1095,'Предельники 2022'!$B$4:$X$28,'Форма 1'!Z$7),2),"")</f>
        <v/>
      </c>
      <c r="F1095" s="30" t="str">
        <f>IF(ISNUMBER('Форма 1'!AA1095),ROUND('Форма 1'!$I1095*VLOOKUP('Форма 1'!$G1095,'Предельники 2022'!$B$4:$X$28,'Форма 1'!AA$7),2),"")</f>
        <v/>
      </c>
      <c r="G1095" s="30" t="str">
        <f>IF(ISNUMBER('Форма 1'!AB1095),ROUND('Форма 1'!$I1095*VLOOKUP('Форма 1'!$G1095,'Предельники 2022'!$B$4:$X$28,'Форма 1'!AB$7),2),"")</f>
        <v/>
      </c>
      <c r="H1095" s="30" t="str">
        <f>IF(ISNUMBER('Форма 1'!AC1095),ROUND('Форма 1'!$I1095*VLOOKUP('Форма 1'!$G1095,'Предельники 2022'!$B$4:$X$28,'Форма 1'!AC$7),2),"")</f>
        <v/>
      </c>
      <c r="I1095" s="30" t="str">
        <f>IF(ISNUMBER('Форма 1'!AD1095),ROUND('Форма 1'!$I1095*VLOOKUP('Форма 1'!$G1095,'Предельники 2022'!$B$4:$X$28,'Форма 1'!AD$7),2),"")</f>
        <v/>
      </c>
      <c r="J1095" s="30" t="str">
        <f>IF(ISNUMBER('Форма 1'!AE1095),ROUND('Форма 1'!$I1095*VLOOKUP('Форма 1'!$G1095,'Предельники 2022'!$B$4:$X$28,'Форма 1'!AE$7),2),"")</f>
        <v/>
      </c>
      <c r="K1095" s="30" t="str">
        <f>IF(ISNUMBER('Форма 1'!AF1095),ROUND('Форма 1'!$I1095*VLOOKUP('Форма 1'!$G1095,'Предельники 2022'!$B$4:$X$28,'Форма 1'!AF$7),2),"")</f>
        <v/>
      </c>
      <c r="L1095" s="31" t="str">
        <f>IF(ISBLANK('Форма 1'!AG1095),"",'Форма 1'!AG1095)</f>
        <v/>
      </c>
      <c r="M1095" s="32" t="str">
        <f>IF(ISBLANK('Форма 1'!AH1095),"",'Форма 1'!AH1095)</f>
        <v/>
      </c>
      <c r="N1095" s="30">
        <f>IF(ISNUMBER('Форма 1'!AI1095),ROUND('Форма 1'!$I1095*VLOOKUP('Форма 1'!$G1095,'Предельники 2022'!$B$4:$X$28,'Форма 1'!AI$7),2),"")</f>
        <v>12672454.93</v>
      </c>
      <c r="O1095" s="30" t="str">
        <f>IF(ISNUMBER('Форма 1'!AJ1095),ROUND('Форма 1'!$I1095*VLOOKUP('Форма 1'!$G1095,'Предельники 2022'!$B$4:$X$28,'Форма 1'!AJ$7),2),"")</f>
        <v/>
      </c>
      <c r="P1095" s="30" t="str">
        <f>IF(ISNUMBER('Форма 1'!AK1095),ROUND('Форма 1'!$I1095*VLOOKUP('Форма 1'!$G1095,'Предельники 2022'!$B$4:$X$28,'Форма 1'!AK$7),2),"")</f>
        <v/>
      </c>
      <c r="Q1095" s="30" t="str">
        <f>IF(ISNUMBER('Форма 1'!AL1095),ROUND('Форма 1'!$I1095*VLOOKUP('Форма 1'!$G1095,'Предельники 2022'!$B$4:$X$28,'Форма 1'!AL$7),2),"")</f>
        <v/>
      </c>
      <c r="R1095" s="30" t="str">
        <f>IF(ISNUMBER('Форма 1'!AM1095),ROUND('Форма 1'!$I1095*VLOOKUP('Форма 1'!$G1095,'Предельники 2022'!$B$4:$X$28,'Форма 1'!AM$7),2),"")</f>
        <v/>
      </c>
      <c r="S1095" s="93" t="str">
        <f t="shared" si="188"/>
        <v/>
      </c>
      <c r="T1095" s="129" t="str">
        <f>IF(ISNUMBER('Форма 1'!AN1095),INDEX('Предельники 2022'!$C$4:$X$28,MATCH('Форма 1'!$G1095,'Предельники 2022'!$B$4:$B$28,0),MATCH(T$5,'Предельники 2022'!$C$3:$X$3,0)),"")</f>
        <v/>
      </c>
      <c r="U1095" s="129" t="str">
        <f>IF(ISNUMBER('Форма 1'!AO1095),INDEX('Предельники 2022'!$C$4:$X$28,MATCH('Форма 1'!$G1095,'Предельники 2022'!$B$4:$B$28,0),MATCH(U$5,'Предельники 2022'!$C$3:$X$3,0)),"")</f>
        <v/>
      </c>
      <c r="V1095" s="129" t="str">
        <f>IF(ISNUMBER('Форма 1'!AP1095),INDEX('Предельники 2022'!$C$4:$X$28,MATCH('Форма 1'!$G1095,'Предельники 2022'!$B$4:$B$28,0),MATCH(V$5,'Предельники 2022'!$C$3:$X$3,0)),"")</f>
        <v/>
      </c>
      <c r="W1095" s="129" t="str">
        <f>IF(ISNUMBER('Форма 1'!AQ1095),INDEX('Предельники 2022'!$C$4:$X$28,MATCH('Форма 1'!$G1095,'Предельники 2022'!$B$4:$B$28,0),MATCH(W$5,'Предельники 2022'!$C$3:$X$3,0)),"")</f>
        <v/>
      </c>
      <c r="X1095" s="30" t="str">
        <f>IF(ISNUMBER('Форма 1'!AR1095),ROUND('Форма 1'!$I1095*VLOOKUP('Форма 1'!$G1095,'Предельники 2022'!$B$4:$X$28,'Форма 1'!AR$7),2),"")</f>
        <v/>
      </c>
      <c r="Y1095" s="30" t="str">
        <f>IF(ISNUMBER('Форма 1'!AS1095),ROUND('Форма 1'!$I1095*VLOOKUP('Форма 1'!$G1095,'Предельники 2022'!$B$4:$X$28,'Форма 1'!AS$7),2),"")</f>
        <v/>
      </c>
      <c r="Z1095" s="30" t="str">
        <f>IF(ISNUMBER('Форма 1'!AT1095),ROUND('Форма 1'!$I1095*VLOOKUP('Форма 1'!$G1095,'Предельники 2022'!$B$4:$X$28,'Форма 1'!AT$7),2),"")</f>
        <v/>
      </c>
      <c r="AA1095" s="32"/>
      <c r="AB1095" s="128">
        <f>'Форма 1'!T1095</f>
        <v>46387</v>
      </c>
      <c r="AC1095" s="130" t="str">
        <f>'Форма 1'!U1095</f>
        <v>РО</v>
      </c>
    </row>
    <row r="1096" spans="1:29" x14ac:dyDescent="0.25">
      <c r="A1096" s="28">
        <f t="shared" si="187"/>
        <v>74</v>
      </c>
      <c r="B1096" s="74" t="str">
        <f>IF(ISBLANK('Форма 1'!B1096),"",'Форма 1'!B1096)</f>
        <v>Пермский городской округ, город Пермь</v>
      </c>
      <c r="C1096" s="87" t="s">
        <v>750</v>
      </c>
      <c r="D1096" s="29">
        <f>IF(ISBLANK(C1096),"Введите адрес",IF(C1096='Форма 1'!C1096,SUM(E1096:K1096,M1096:S1096,Форма2[[#This Row],[19]:[22]]),"Ошибка в адресе!"))</f>
        <v>24402909.609999999</v>
      </c>
      <c r="E1096" s="30" t="str">
        <f>IF(ISNUMBER('Форма 1'!Z1096),ROUND('Форма 1'!$I1096*VLOOKUP('Форма 1'!$G1096,'Предельники 2022'!$B$4:$X$28,'Форма 1'!Z$7),2),"")</f>
        <v/>
      </c>
      <c r="F1096" s="30" t="str">
        <f>IF(ISNUMBER('Форма 1'!AA1096),ROUND('Форма 1'!$I1096*VLOOKUP('Форма 1'!$G1096,'Предельники 2022'!$B$4:$X$28,'Форма 1'!AA$7),2),"")</f>
        <v/>
      </c>
      <c r="G1096" s="30" t="str">
        <f>IF(ISNUMBER('Форма 1'!AB1096),ROUND('Форма 1'!$I1096*VLOOKUP('Форма 1'!$G1096,'Предельники 2022'!$B$4:$X$28,'Форма 1'!AB$7),2),"")</f>
        <v/>
      </c>
      <c r="H1096" s="30" t="str">
        <f>IF(ISNUMBER('Форма 1'!AC1096),ROUND('Форма 1'!$I1096*VLOOKUP('Форма 1'!$G1096,'Предельники 2022'!$B$4:$X$28,'Форма 1'!AC$7),2),"")</f>
        <v/>
      </c>
      <c r="I1096" s="30" t="str">
        <f>IF(ISNUMBER('Форма 1'!AD1096),ROUND('Форма 1'!$I1096*VLOOKUP('Форма 1'!$G1096,'Предельники 2022'!$B$4:$X$28,'Форма 1'!AD$7),2),"")</f>
        <v/>
      </c>
      <c r="J1096" s="30" t="str">
        <f>IF(ISNUMBER('Форма 1'!AE1096),ROUND('Форма 1'!$I1096*VLOOKUP('Форма 1'!$G1096,'Предельники 2022'!$B$4:$X$28,'Форма 1'!AE$7),2),"")</f>
        <v/>
      </c>
      <c r="K1096" s="30" t="str">
        <f>IF(ISNUMBER('Форма 1'!AF1096),ROUND('Форма 1'!$I1096*VLOOKUP('Форма 1'!$G1096,'Предельники 2022'!$B$4:$X$28,'Форма 1'!AF$7),2),"")</f>
        <v/>
      </c>
      <c r="L1096" s="31" t="str">
        <f>IF(ISBLANK('Форма 1'!AG1096),"",'Форма 1'!AG1096)</f>
        <v/>
      </c>
      <c r="M1096" s="32" t="str">
        <f>IF(ISBLANK('Форма 1'!AH1096),"",'Форма 1'!AH1096)</f>
        <v/>
      </c>
      <c r="N1096" s="30">
        <f>IF(ISNUMBER('Форма 1'!AI1096),ROUND('Форма 1'!$I1096*VLOOKUP('Форма 1'!$G1096,'Предельники 2022'!$B$4:$X$28,'Форма 1'!AI$7),2),"")</f>
        <v>24402909.609999999</v>
      </c>
      <c r="O1096" s="30" t="str">
        <f>IF(ISNUMBER('Форма 1'!AJ1096),ROUND('Форма 1'!$I1096*VLOOKUP('Форма 1'!$G1096,'Предельники 2022'!$B$4:$X$28,'Форма 1'!AJ$7),2),"")</f>
        <v/>
      </c>
      <c r="P1096" s="30" t="str">
        <f>IF(ISNUMBER('Форма 1'!AK1096),ROUND('Форма 1'!$I1096*VLOOKUP('Форма 1'!$G1096,'Предельники 2022'!$B$4:$X$28,'Форма 1'!AK$7),2),"")</f>
        <v/>
      </c>
      <c r="Q1096" s="30" t="str">
        <f>IF(ISNUMBER('Форма 1'!AL1096),ROUND('Форма 1'!$I1096*VLOOKUP('Форма 1'!$G1096,'Предельники 2022'!$B$4:$X$28,'Форма 1'!AL$7),2),"")</f>
        <v/>
      </c>
      <c r="R1096" s="30" t="str">
        <f>IF(ISNUMBER('Форма 1'!AM1096),ROUND('Форма 1'!$I1096*VLOOKUP('Форма 1'!$G1096,'Предельники 2022'!$B$4:$X$28,'Форма 1'!AM$7),2),"")</f>
        <v/>
      </c>
      <c r="S1096" s="93" t="str">
        <f t="shared" si="188"/>
        <v/>
      </c>
      <c r="T1096" s="129" t="str">
        <f>IF(ISNUMBER('Форма 1'!AN1096),INDEX('Предельники 2022'!$C$4:$X$28,MATCH('Форма 1'!$G1096,'Предельники 2022'!$B$4:$B$28,0),MATCH(T$5,'Предельники 2022'!$C$3:$X$3,0)),"")</f>
        <v/>
      </c>
      <c r="U1096" s="129" t="str">
        <f>IF(ISNUMBER('Форма 1'!AO1096),INDEX('Предельники 2022'!$C$4:$X$28,MATCH('Форма 1'!$G1096,'Предельники 2022'!$B$4:$B$28,0),MATCH(U$5,'Предельники 2022'!$C$3:$X$3,0)),"")</f>
        <v/>
      </c>
      <c r="V1096" s="129" t="str">
        <f>IF(ISNUMBER('Форма 1'!AP1096),INDEX('Предельники 2022'!$C$4:$X$28,MATCH('Форма 1'!$G1096,'Предельники 2022'!$B$4:$B$28,0),MATCH(V$5,'Предельники 2022'!$C$3:$X$3,0)),"")</f>
        <v/>
      </c>
      <c r="W1096" s="129" t="str">
        <f>IF(ISNUMBER('Форма 1'!AQ1096),INDEX('Предельники 2022'!$C$4:$X$28,MATCH('Форма 1'!$G1096,'Предельники 2022'!$B$4:$B$28,0),MATCH(W$5,'Предельники 2022'!$C$3:$X$3,0)),"")</f>
        <v/>
      </c>
      <c r="X1096" s="30" t="str">
        <f>IF(ISNUMBER('Форма 1'!AR1096),ROUND('Форма 1'!$I1096*VLOOKUP('Форма 1'!$G1096,'Предельники 2022'!$B$4:$X$28,'Форма 1'!AR$7),2),"")</f>
        <v/>
      </c>
      <c r="Y1096" s="30" t="str">
        <f>IF(ISNUMBER('Форма 1'!AS1096),ROUND('Форма 1'!$I1096*VLOOKUP('Форма 1'!$G1096,'Предельники 2022'!$B$4:$X$28,'Форма 1'!AS$7),2),"")</f>
        <v/>
      </c>
      <c r="Z1096" s="30" t="str">
        <f>IF(ISNUMBER('Форма 1'!AT1096),ROUND('Форма 1'!$I1096*VLOOKUP('Форма 1'!$G1096,'Предельники 2022'!$B$4:$X$28,'Форма 1'!AT$7),2),"")</f>
        <v/>
      </c>
      <c r="AA1096" s="32"/>
      <c r="AB1096" s="128">
        <f>'Форма 1'!T1096</f>
        <v>46387</v>
      </c>
      <c r="AC1096" s="130" t="str">
        <f>'Форма 1'!U1096</f>
        <v>РО</v>
      </c>
    </row>
    <row r="1097" spans="1:29" x14ac:dyDescent="0.25">
      <c r="A1097" s="28">
        <f t="shared" si="187"/>
        <v>75</v>
      </c>
      <c r="B1097" s="74" t="str">
        <f>IF(ISBLANK('Форма 1'!B1097),"",'Форма 1'!B1097)</f>
        <v>Пермский городской округ, город Пермь</v>
      </c>
      <c r="C1097" s="87" t="s">
        <v>96</v>
      </c>
      <c r="D1097" s="29">
        <f>IF(ISBLANK(C1097),"Введите адрес",IF(C1097='Форма 1'!C1097,SUM(E1097:K1097,M1097:S1097,Форма2[[#This Row],[19]:[22]]),"Ошибка в адресе!"))</f>
        <v>5518331.8099999996</v>
      </c>
      <c r="E1097" s="30" t="str">
        <f>IF(ISNUMBER('Форма 1'!Z1097),ROUND('Форма 1'!$I1097*VLOOKUP('Форма 1'!$G1097,'Предельники 2022'!$B$4:$X$28,'Форма 1'!Z$7),2),"")</f>
        <v/>
      </c>
      <c r="F1097" s="30">
        <f>IF(ISNUMBER('Форма 1'!AA1097),ROUND('Форма 1'!$I1097*VLOOKUP('Форма 1'!$G1097,'Предельники 2022'!$B$4:$X$28,'Форма 1'!AA$7),2),"")</f>
        <v>5518331.8099999996</v>
      </c>
      <c r="G1097" s="30" t="str">
        <f>IF(ISNUMBER('Форма 1'!AB1097),ROUND('Форма 1'!$I1097*VLOOKUP('Форма 1'!$G1097,'Предельники 2022'!$B$4:$X$28,'Форма 1'!AB$7),2),"")</f>
        <v/>
      </c>
      <c r="H1097" s="30" t="str">
        <f>IF(ISNUMBER('Форма 1'!AC1097),ROUND('Форма 1'!$I1097*VLOOKUP('Форма 1'!$G1097,'Предельники 2022'!$B$4:$X$28,'Форма 1'!AC$7),2),"")</f>
        <v/>
      </c>
      <c r="I1097" s="30" t="str">
        <f>IF(ISNUMBER('Форма 1'!AD1097),ROUND('Форма 1'!$I1097*VLOOKUP('Форма 1'!$G1097,'Предельники 2022'!$B$4:$X$28,'Форма 1'!AD$7),2),"")</f>
        <v/>
      </c>
      <c r="J1097" s="30" t="str">
        <f>IF(ISNUMBER('Форма 1'!AE1097),ROUND('Форма 1'!$I1097*VLOOKUP('Форма 1'!$G1097,'Предельники 2022'!$B$4:$X$28,'Форма 1'!AE$7),2),"")</f>
        <v/>
      </c>
      <c r="K1097" s="30" t="str">
        <f>IF(ISNUMBER('Форма 1'!AF1097),ROUND('Форма 1'!$I1097*VLOOKUP('Форма 1'!$G1097,'Предельники 2022'!$B$4:$X$28,'Форма 1'!AF$7),2),"")</f>
        <v/>
      </c>
      <c r="L1097" s="31" t="str">
        <f>IF(ISBLANK('Форма 1'!AG1097),"",'Форма 1'!AG1097)</f>
        <v/>
      </c>
      <c r="M1097" s="32" t="str">
        <f>IF(ISBLANK('Форма 1'!AH1097),"",'Форма 1'!AH1097)</f>
        <v/>
      </c>
      <c r="N1097" s="30" t="str">
        <f>IF(ISNUMBER('Форма 1'!AI1097),ROUND('Форма 1'!$I1097*VLOOKUP('Форма 1'!$G1097,'Предельники 2022'!$B$4:$X$28,'Форма 1'!AI$7),2),"")</f>
        <v/>
      </c>
      <c r="O1097" s="30" t="str">
        <f>IF(ISNUMBER('Форма 1'!AJ1097),ROUND('Форма 1'!$I1097*VLOOKUP('Форма 1'!$G1097,'Предельники 2022'!$B$4:$X$28,'Форма 1'!AJ$7),2),"")</f>
        <v/>
      </c>
      <c r="P1097" s="30" t="str">
        <f>IF(ISNUMBER('Форма 1'!AK1097),ROUND('Форма 1'!$I1097*VLOOKUP('Форма 1'!$G1097,'Предельники 2022'!$B$4:$X$28,'Форма 1'!AK$7),2),"")</f>
        <v/>
      </c>
      <c r="Q1097" s="30" t="str">
        <f>IF(ISNUMBER('Форма 1'!AL1097),ROUND('Форма 1'!$I1097*VLOOKUP('Форма 1'!$G1097,'Предельники 2022'!$B$4:$X$28,'Форма 1'!AL$7),2),"")</f>
        <v/>
      </c>
      <c r="R1097" s="30" t="str">
        <f>IF(ISNUMBER('Форма 1'!AM1097),ROUND('Форма 1'!$I1097*VLOOKUP('Форма 1'!$G1097,'Предельники 2022'!$B$4:$X$28,'Форма 1'!AM$7),2),"")</f>
        <v/>
      </c>
      <c r="S1097" s="93" t="str">
        <f t="shared" si="188"/>
        <v/>
      </c>
      <c r="T1097" s="129" t="str">
        <f>IF(ISNUMBER('Форма 1'!AN1097),INDEX('Предельники 2022'!$C$4:$X$28,MATCH('Форма 1'!$G1097,'Предельники 2022'!$B$4:$B$28,0),MATCH(T$5,'Предельники 2022'!$C$3:$X$3,0)),"")</f>
        <v/>
      </c>
      <c r="U1097" s="129" t="str">
        <f>IF(ISNUMBER('Форма 1'!AO1097),INDEX('Предельники 2022'!$C$4:$X$28,MATCH('Форма 1'!$G1097,'Предельники 2022'!$B$4:$B$28,0),MATCH(U$5,'Предельники 2022'!$C$3:$X$3,0)),"")</f>
        <v/>
      </c>
      <c r="V1097" s="129" t="str">
        <f>IF(ISNUMBER('Форма 1'!AP1097),INDEX('Предельники 2022'!$C$4:$X$28,MATCH('Форма 1'!$G1097,'Предельники 2022'!$B$4:$B$28,0),MATCH(V$5,'Предельники 2022'!$C$3:$X$3,0)),"")</f>
        <v/>
      </c>
      <c r="W1097" s="129" t="str">
        <f>IF(ISNUMBER('Форма 1'!AQ1097),INDEX('Предельники 2022'!$C$4:$X$28,MATCH('Форма 1'!$G1097,'Предельники 2022'!$B$4:$B$28,0),MATCH(W$5,'Предельники 2022'!$C$3:$X$3,0)),"")</f>
        <v/>
      </c>
      <c r="X1097" s="30" t="str">
        <f>IF(ISNUMBER('Форма 1'!AR1097),ROUND('Форма 1'!$I1097*VLOOKUP('Форма 1'!$G1097,'Предельники 2022'!$B$4:$X$28,'Форма 1'!AR$7),2),"")</f>
        <v/>
      </c>
      <c r="Y1097" s="30" t="str">
        <f>IF(ISNUMBER('Форма 1'!AS1097),ROUND('Форма 1'!$I1097*VLOOKUP('Форма 1'!$G1097,'Предельники 2022'!$B$4:$X$28,'Форма 1'!AS$7),2),"")</f>
        <v/>
      </c>
      <c r="Z1097" s="30" t="str">
        <f>IF(ISNUMBER('Форма 1'!AT1097),ROUND('Форма 1'!$I1097*VLOOKUP('Форма 1'!$G1097,'Предельники 2022'!$B$4:$X$28,'Форма 1'!AT$7),2),"")</f>
        <v/>
      </c>
      <c r="AA1097" s="32"/>
      <c r="AB1097" s="128">
        <f>'Форма 1'!T1097</f>
        <v>46387</v>
      </c>
      <c r="AC1097" s="130" t="str">
        <f>'Форма 1'!U1097</f>
        <v>РО</v>
      </c>
    </row>
    <row r="1098" spans="1:29" x14ac:dyDescent="0.25">
      <c r="A1098" s="28">
        <f t="shared" si="187"/>
        <v>76</v>
      </c>
      <c r="B1098" s="74" t="str">
        <f>IF(ISBLANK('Форма 1'!B1098),"",'Форма 1'!B1098)</f>
        <v>Пермский городской округ, город Пермь</v>
      </c>
      <c r="C1098" s="87" t="s">
        <v>653</v>
      </c>
      <c r="D1098" s="29">
        <f>IF(ISBLANK(C1098),"Введите адрес",IF(C1098='Форма 1'!C1098,SUM(E1098:K1098,M1098:S1098,Форма2[[#This Row],[19]:[22]]),"Ошибка в адресе!"))</f>
        <v>18966317.969999999</v>
      </c>
      <c r="E1098" s="30" t="str">
        <f>IF(ISNUMBER('Форма 1'!Z1098),ROUND('Форма 1'!$I1098*VLOOKUP('Форма 1'!$G1098,'Предельники 2022'!$B$4:$X$28,'Форма 1'!Z$7),2),"")</f>
        <v/>
      </c>
      <c r="F1098" s="30">
        <f>IF(ISNUMBER('Форма 1'!AA1098),ROUND('Форма 1'!$I1098*VLOOKUP('Форма 1'!$G1098,'Предельники 2022'!$B$4:$X$28,'Форма 1'!AA$7),2),"")</f>
        <v>6748718.5599999996</v>
      </c>
      <c r="G1098" s="30" t="str">
        <f>IF(ISNUMBER('Форма 1'!AB1098),ROUND('Форма 1'!$I1098*VLOOKUP('Форма 1'!$G1098,'Предельники 2022'!$B$4:$X$28,'Форма 1'!AB$7),2),"")</f>
        <v/>
      </c>
      <c r="H1098" s="30" t="str">
        <f>IF(ISNUMBER('Форма 1'!AC1098),ROUND('Форма 1'!$I1098*VLOOKUP('Форма 1'!$G1098,'Предельники 2022'!$B$4:$X$28,'Форма 1'!AC$7),2),"")</f>
        <v/>
      </c>
      <c r="I1098" s="30" t="str">
        <f>IF(ISNUMBER('Форма 1'!AD1098),ROUND('Форма 1'!$I1098*VLOOKUP('Форма 1'!$G1098,'Предельники 2022'!$B$4:$X$28,'Форма 1'!AD$7),2),"")</f>
        <v/>
      </c>
      <c r="J1098" s="30" t="str">
        <f>IF(ISNUMBER('Форма 1'!AE1098),ROUND('Форма 1'!$I1098*VLOOKUP('Форма 1'!$G1098,'Предельники 2022'!$B$4:$X$28,'Форма 1'!AE$7),2),"")</f>
        <v/>
      </c>
      <c r="K1098" s="30" t="str">
        <f>IF(ISNUMBER('Форма 1'!AF1098),ROUND('Форма 1'!$I1098*VLOOKUP('Форма 1'!$G1098,'Предельники 2022'!$B$4:$X$28,'Форма 1'!AF$7),2),"")</f>
        <v/>
      </c>
      <c r="L1098" s="31" t="str">
        <f>IF(ISBLANK('Форма 1'!AG1098),"",'Форма 1'!AG1098)</f>
        <v/>
      </c>
      <c r="M1098" s="32" t="str">
        <f>IF(ISBLANK('Форма 1'!AH1098),"",'Форма 1'!AH1098)</f>
        <v/>
      </c>
      <c r="N1098" s="30">
        <f>IF(ISNUMBER('Форма 1'!AI1098),ROUND('Форма 1'!$I1098*VLOOKUP('Форма 1'!$G1098,'Предельники 2022'!$B$4:$X$28,'Форма 1'!AI$7),2),"")</f>
        <v>12217599.41</v>
      </c>
      <c r="O1098" s="30" t="str">
        <f>IF(ISNUMBER('Форма 1'!AJ1098),ROUND('Форма 1'!$I1098*VLOOKUP('Форма 1'!$G1098,'Предельники 2022'!$B$4:$X$28,'Форма 1'!AJ$7),2),"")</f>
        <v/>
      </c>
      <c r="P1098" s="30" t="str">
        <f>IF(ISNUMBER('Форма 1'!AK1098),ROUND('Форма 1'!$I1098*VLOOKUP('Форма 1'!$G1098,'Предельники 2022'!$B$4:$X$28,'Форма 1'!AK$7),2),"")</f>
        <v/>
      </c>
      <c r="Q1098" s="30" t="str">
        <f>IF(ISNUMBER('Форма 1'!AL1098),ROUND('Форма 1'!$I1098*VLOOKUP('Форма 1'!$G1098,'Предельники 2022'!$B$4:$X$28,'Форма 1'!AL$7),2),"")</f>
        <v/>
      </c>
      <c r="R1098" s="30" t="str">
        <f>IF(ISNUMBER('Форма 1'!AM1098),ROUND('Форма 1'!$I1098*VLOOKUP('Форма 1'!$G1098,'Предельники 2022'!$B$4:$X$28,'Форма 1'!AM$7),2),"")</f>
        <v/>
      </c>
      <c r="S1098" s="93" t="str">
        <f t="shared" si="188"/>
        <v/>
      </c>
      <c r="T1098" s="129" t="str">
        <f>IF(ISNUMBER('Форма 1'!AN1098),INDEX('Предельники 2022'!$C$4:$X$28,MATCH('Форма 1'!$G1098,'Предельники 2022'!$B$4:$B$28,0),MATCH(T$5,'Предельники 2022'!$C$3:$X$3,0)),"")</f>
        <v/>
      </c>
      <c r="U1098" s="129" t="str">
        <f>IF(ISNUMBER('Форма 1'!AO1098),INDEX('Предельники 2022'!$C$4:$X$28,MATCH('Форма 1'!$G1098,'Предельники 2022'!$B$4:$B$28,0),MATCH(U$5,'Предельники 2022'!$C$3:$X$3,0)),"")</f>
        <v/>
      </c>
      <c r="V1098" s="129" t="str">
        <f>IF(ISNUMBER('Форма 1'!AP1098),INDEX('Предельники 2022'!$C$4:$X$28,MATCH('Форма 1'!$G1098,'Предельники 2022'!$B$4:$B$28,0),MATCH(V$5,'Предельники 2022'!$C$3:$X$3,0)),"")</f>
        <v/>
      </c>
      <c r="W1098" s="129" t="str">
        <f>IF(ISNUMBER('Форма 1'!AQ1098),INDEX('Предельники 2022'!$C$4:$X$28,MATCH('Форма 1'!$G1098,'Предельники 2022'!$B$4:$B$28,0),MATCH(W$5,'Предельники 2022'!$C$3:$X$3,0)),"")</f>
        <v/>
      </c>
      <c r="X1098" s="30" t="str">
        <f>IF(ISNUMBER('Форма 1'!AR1098),ROUND('Форма 1'!$I1098*VLOOKUP('Форма 1'!$G1098,'Предельники 2022'!$B$4:$X$28,'Форма 1'!AR$7),2),"")</f>
        <v/>
      </c>
      <c r="Y1098" s="30" t="str">
        <f>IF(ISNUMBER('Форма 1'!AS1098),ROUND('Форма 1'!$I1098*VLOOKUP('Форма 1'!$G1098,'Предельники 2022'!$B$4:$X$28,'Форма 1'!AS$7),2),"")</f>
        <v/>
      </c>
      <c r="Z1098" s="30" t="str">
        <f>IF(ISNUMBER('Форма 1'!AT1098),ROUND('Форма 1'!$I1098*VLOOKUP('Форма 1'!$G1098,'Предельники 2022'!$B$4:$X$28,'Форма 1'!AT$7),2),"")</f>
        <v/>
      </c>
      <c r="AA1098" s="32"/>
      <c r="AB1098" s="128">
        <f>'Форма 1'!T1098</f>
        <v>46387</v>
      </c>
      <c r="AC1098" s="130" t="str">
        <f>'Форма 1'!U1098</f>
        <v>СС</v>
      </c>
    </row>
    <row r="1099" spans="1:29" x14ac:dyDescent="0.25">
      <c r="A1099" s="28">
        <f t="shared" si="187"/>
        <v>77</v>
      </c>
      <c r="B1099" s="74" t="str">
        <f>IF(ISBLANK('Форма 1'!B1099),"",'Форма 1'!B1099)</f>
        <v>Пермский городской округ, город Пермь</v>
      </c>
      <c r="C1099" s="87" t="s">
        <v>612</v>
      </c>
      <c r="D1099" s="29">
        <f>IF(ISBLANK(C1099),"Введите адрес",IF(C1099='Форма 1'!C1099,SUM(E1099:K1099,M1099:S1099,Форма2[[#This Row],[19]:[22]]),"Ошибка в адресе!"))</f>
        <v>8162218.1600000001</v>
      </c>
      <c r="E1099" s="30">
        <f>IF(ISNUMBER('Форма 1'!Z1099),ROUND('Форма 1'!$I1099*VLOOKUP('Форма 1'!$G1099,'Предельники 2022'!$B$4:$X$28,'Форма 1'!Z$7),2),"")</f>
        <v>416336.74</v>
      </c>
      <c r="F1099" s="30" t="str">
        <f>IF(ISNUMBER('Форма 1'!AA1099),ROUND('Форма 1'!$I1099*VLOOKUP('Форма 1'!$G1099,'Предельники 2022'!$B$4:$X$28,'Форма 1'!AA$7),2),"")</f>
        <v/>
      </c>
      <c r="G1099" s="30" t="str">
        <f>IF(ISNUMBER('Форма 1'!AB1099),ROUND('Форма 1'!$I1099*VLOOKUP('Форма 1'!$G1099,'Предельники 2022'!$B$4:$X$28,'Форма 1'!AB$7),2),"")</f>
        <v/>
      </c>
      <c r="H1099" s="30">
        <f>IF(ISNUMBER('Форма 1'!AC1099),ROUND('Форма 1'!$I1099*VLOOKUP('Форма 1'!$G1099,'Предельники 2022'!$B$4:$X$28,'Форма 1'!AC$7),2),"")</f>
        <v>212499.23</v>
      </c>
      <c r="I1099" s="30">
        <f>IF(ISNUMBER('Форма 1'!AD1099),ROUND('Форма 1'!$I1099*VLOOKUP('Форма 1'!$G1099,'Предельники 2022'!$B$4:$X$28,'Форма 1'!AD$7),2),"")</f>
        <v>655377.99</v>
      </c>
      <c r="J1099" s="30" t="str">
        <f>IF(ISNUMBER('Форма 1'!AE1099),ROUND('Форма 1'!$I1099*VLOOKUP('Форма 1'!$G1099,'Предельники 2022'!$B$4:$X$28,'Форма 1'!AE$7),2),"")</f>
        <v/>
      </c>
      <c r="K1099" s="30" t="str">
        <f>IF(ISNUMBER('Форма 1'!AF1099),ROUND('Форма 1'!$I1099*VLOOKUP('Форма 1'!$G1099,'Предельники 2022'!$B$4:$X$28,'Форма 1'!AF$7),2),"")</f>
        <v/>
      </c>
      <c r="L1099" s="31" t="str">
        <f>IF(ISBLANK('Форма 1'!AG1099),"",'Форма 1'!AG1099)</f>
        <v/>
      </c>
      <c r="M1099" s="32" t="str">
        <f>IF(ISBLANK('Форма 1'!AH1099),"",'Форма 1'!AH1099)</f>
        <v/>
      </c>
      <c r="N1099" s="30">
        <f>IF(ISNUMBER('Форма 1'!AI1099),ROUND('Форма 1'!$I1099*VLOOKUP('Форма 1'!$G1099,'Предельники 2022'!$B$4:$X$28,'Форма 1'!AI$7),2),"")</f>
        <v>5375554.0099999998</v>
      </c>
      <c r="O1099" s="30" t="str">
        <f>IF(ISNUMBER('Форма 1'!AJ1099),ROUND('Форма 1'!$I1099*VLOOKUP('Форма 1'!$G1099,'Предельники 2022'!$B$4:$X$28,'Форма 1'!AJ$7),2),"")</f>
        <v/>
      </c>
      <c r="P1099" s="30" t="str">
        <f>IF(ISNUMBER('Форма 1'!AK1099),ROUND('Форма 1'!$I1099*VLOOKUP('Форма 1'!$G1099,'Предельники 2022'!$B$4:$X$28,'Форма 1'!AK$7),2),"")</f>
        <v/>
      </c>
      <c r="Q1099" s="30" t="str">
        <f>IF(ISNUMBER('Форма 1'!AL1099),ROUND('Форма 1'!$I1099*VLOOKUP('Форма 1'!$G1099,'Предельники 2022'!$B$4:$X$28,'Форма 1'!AL$7),2),"")</f>
        <v/>
      </c>
      <c r="R1099" s="30" t="str">
        <f>IF(ISNUMBER('Форма 1'!AM1099),ROUND('Форма 1'!$I1099*VLOOKUP('Форма 1'!$G1099,'Предельники 2022'!$B$4:$X$28,'Форма 1'!AM$7),2),"")</f>
        <v/>
      </c>
      <c r="S1099" s="93" t="str">
        <f t="shared" si="188"/>
        <v/>
      </c>
      <c r="T1099" s="129" t="str">
        <f>IF(ISNUMBER('Форма 1'!AN1099),INDEX('Предельники 2022'!$C$4:$X$28,MATCH('Форма 1'!$G1099,'Предельники 2022'!$B$4:$B$28,0),MATCH(T$5,'Предельники 2022'!$C$3:$X$3,0)),"")</f>
        <v/>
      </c>
      <c r="U1099" s="129" t="str">
        <f>IF(ISNUMBER('Форма 1'!AO1099),INDEX('Предельники 2022'!$C$4:$X$28,MATCH('Форма 1'!$G1099,'Предельники 2022'!$B$4:$B$28,0),MATCH(U$5,'Предельники 2022'!$C$3:$X$3,0)),"")</f>
        <v/>
      </c>
      <c r="V1099" s="129" t="str">
        <f>IF(ISNUMBER('Форма 1'!AP1099),INDEX('Предельники 2022'!$C$4:$X$28,MATCH('Форма 1'!$G1099,'Предельники 2022'!$B$4:$B$28,0),MATCH(V$5,'Предельники 2022'!$C$3:$X$3,0)),"")</f>
        <v/>
      </c>
      <c r="W1099" s="129" t="str">
        <f>IF(ISNUMBER('Форма 1'!AQ1099),INDEX('Предельники 2022'!$C$4:$X$28,MATCH('Форма 1'!$G1099,'Предельники 2022'!$B$4:$B$28,0),MATCH(W$5,'Предельники 2022'!$C$3:$X$3,0)),"")</f>
        <v/>
      </c>
      <c r="X1099" s="30">
        <f>IF(ISNUMBER('Форма 1'!AR1099),ROUND('Форма 1'!$I1099*VLOOKUP('Форма 1'!$G1099,'Предельники 2022'!$B$4:$X$28,'Форма 1'!AR$7),2),"")</f>
        <v>1502450.19</v>
      </c>
      <c r="Y1099" s="30" t="str">
        <f>IF(ISNUMBER('Форма 1'!AS1099),ROUND('Форма 1'!$I1099*VLOOKUP('Форма 1'!$G1099,'Предельники 2022'!$B$4:$X$28,'Форма 1'!AS$7),2),"")</f>
        <v/>
      </c>
      <c r="Z1099" s="30" t="str">
        <f>IF(ISNUMBER('Форма 1'!AT1099),ROUND('Форма 1'!$I1099*VLOOKUP('Форма 1'!$G1099,'Предельники 2022'!$B$4:$X$28,'Форма 1'!AT$7),2),"")</f>
        <v/>
      </c>
      <c r="AA1099" s="32"/>
      <c r="AB1099" s="128">
        <f>'Форма 1'!T1099</f>
        <v>46387</v>
      </c>
      <c r="AC1099" s="130" t="str">
        <f>'Форма 1'!U1099</f>
        <v>РО</v>
      </c>
    </row>
    <row r="1100" spans="1:29" x14ac:dyDescent="0.25">
      <c r="A1100" s="28">
        <f t="shared" si="187"/>
        <v>78</v>
      </c>
      <c r="B1100" s="74" t="str">
        <f>IF(ISBLANK('Форма 1'!B1100),"",'Форма 1'!B1100)</f>
        <v>Пермский городской округ, город Пермь</v>
      </c>
      <c r="C1100" s="87" t="s">
        <v>164</v>
      </c>
      <c r="D1100" s="29">
        <f>IF(ISBLANK(C1100),"Введите адрес",IF(C1100='Форма 1'!C1100,SUM(E1100:K1100,M1100:S1100,Форма2[[#This Row],[19]:[22]]),"Ошибка в адресе!"))</f>
        <v>1008847.54</v>
      </c>
      <c r="E1100" s="30" t="str">
        <f>IF(ISNUMBER('Форма 1'!Z1100),ROUND('Форма 1'!$I1100*VLOOKUP('Форма 1'!$G1100,'Предельники 2022'!$B$4:$X$28,'Форма 1'!Z$7),2),"")</f>
        <v/>
      </c>
      <c r="F1100" s="30" t="str">
        <f>IF(ISNUMBER('Форма 1'!AA1100),ROUND('Форма 1'!$I1100*VLOOKUP('Форма 1'!$G1100,'Предельники 2022'!$B$4:$X$28,'Форма 1'!AA$7),2),"")</f>
        <v/>
      </c>
      <c r="G1100" s="30" t="str">
        <f>IF(ISNUMBER('Форма 1'!AB1100),ROUND('Форма 1'!$I1100*VLOOKUP('Форма 1'!$G1100,'Предельники 2022'!$B$4:$X$28,'Форма 1'!AB$7),2),"")</f>
        <v/>
      </c>
      <c r="H1100" s="30" t="str">
        <f>IF(ISNUMBER('Форма 1'!AC1100),ROUND('Форма 1'!$I1100*VLOOKUP('Форма 1'!$G1100,'Предельники 2022'!$B$4:$X$28,'Форма 1'!AC$7),2),"")</f>
        <v/>
      </c>
      <c r="I1100" s="30" t="str">
        <f>IF(ISNUMBER('Форма 1'!AD1100),ROUND('Форма 1'!$I1100*VLOOKUP('Форма 1'!$G1100,'Предельники 2022'!$B$4:$X$28,'Форма 1'!AD$7),2),"")</f>
        <v/>
      </c>
      <c r="J1100" s="30" t="str">
        <f>IF(ISNUMBER('Форма 1'!AE1100),ROUND('Форма 1'!$I1100*VLOOKUP('Форма 1'!$G1100,'Предельники 2022'!$B$4:$X$28,'Форма 1'!AE$7),2),"")</f>
        <v/>
      </c>
      <c r="K1100" s="30">
        <f>IF(ISNUMBER('Форма 1'!AF1100),ROUND('Форма 1'!$I1100*VLOOKUP('Форма 1'!$G1100,'Предельники 2022'!$B$4:$X$28,'Форма 1'!AF$7),2),"")</f>
        <v>1008847.54</v>
      </c>
      <c r="L1100" s="31" t="str">
        <f>IF(ISBLANK('Форма 1'!AG1100),"",'Форма 1'!AG1100)</f>
        <v/>
      </c>
      <c r="M1100" s="32" t="str">
        <f>IF(ISBLANK('Форма 1'!AH1100),"",'Форма 1'!AH1100)</f>
        <v/>
      </c>
      <c r="N1100" s="30" t="str">
        <f>IF(ISNUMBER('Форма 1'!AI1100),ROUND('Форма 1'!$I1100*VLOOKUP('Форма 1'!$G1100,'Предельники 2022'!$B$4:$X$28,'Форма 1'!AI$7),2),"")</f>
        <v/>
      </c>
      <c r="O1100" s="30" t="str">
        <f>IF(ISNUMBER('Форма 1'!AJ1100),ROUND('Форма 1'!$I1100*VLOOKUP('Форма 1'!$G1100,'Предельники 2022'!$B$4:$X$28,'Форма 1'!AJ$7),2),"")</f>
        <v/>
      </c>
      <c r="P1100" s="30" t="str">
        <f>IF(ISNUMBER('Форма 1'!AK1100),ROUND('Форма 1'!$I1100*VLOOKUP('Форма 1'!$G1100,'Предельники 2022'!$B$4:$X$28,'Форма 1'!AK$7),2),"")</f>
        <v/>
      </c>
      <c r="Q1100" s="30" t="str">
        <f>IF(ISNUMBER('Форма 1'!AL1100),ROUND('Форма 1'!$I1100*VLOOKUP('Форма 1'!$G1100,'Предельники 2022'!$B$4:$X$28,'Форма 1'!AL$7),2),"")</f>
        <v/>
      </c>
      <c r="R1100" s="30" t="str">
        <f>IF(ISNUMBER('Форма 1'!AM1100),ROUND('Форма 1'!$I1100*VLOOKUP('Форма 1'!$G1100,'Предельники 2022'!$B$4:$X$28,'Форма 1'!AM$7),2),"")</f>
        <v/>
      </c>
      <c r="S1100" s="93" t="str">
        <f t="shared" si="188"/>
        <v/>
      </c>
      <c r="T1100" s="129" t="str">
        <f>IF(ISNUMBER('Форма 1'!AN1100),INDEX('Предельники 2022'!$C$4:$X$28,MATCH('Форма 1'!$G1100,'Предельники 2022'!$B$4:$B$28,0),MATCH(T$5,'Предельники 2022'!$C$3:$X$3,0)),"")</f>
        <v/>
      </c>
      <c r="U1100" s="129" t="str">
        <f>IF(ISNUMBER('Форма 1'!AO1100),INDEX('Предельники 2022'!$C$4:$X$28,MATCH('Форма 1'!$G1100,'Предельники 2022'!$B$4:$B$28,0),MATCH(U$5,'Предельники 2022'!$C$3:$X$3,0)),"")</f>
        <v/>
      </c>
      <c r="V1100" s="129" t="str">
        <f>IF(ISNUMBER('Форма 1'!AP1100),INDEX('Предельники 2022'!$C$4:$X$28,MATCH('Форма 1'!$G1100,'Предельники 2022'!$B$4:$B$28,0),MATCH(V$5,'Предельники 2022'!$C$3:$X$3,0)),"")</f>
        <v/>
      </c>
      <c r="W1100" s="129" t="str">
        <f>IF(ISNUMBER('Форма 1'!AQ1100),INDEX('Предельники 2022'!$C$4:$X$28,MATCH('Форма 1'!$G1100,'Предельники 2022'!$B$4:$B$28,0),MATCH(W$5,'Предельники 2022'!$C$3:$X$3,0)),"")</f>
        <v/>
      </c>
      <c r="X1100" s="30" t="str">
        <f>IF(ISNUMBER('Форма 1'!AR1100),ROUND('Форма 1'!$I1100*VLOOKUP('Форма 1'!$G1100,'Предельники 2022'!$B$4:$X$28,'Форма 1'!AR$7),2),"")</f>
        <v/>
      </c>
      <c r="Y1100" s="30" t="str">
        <f>IF(ISNUMBER('Форма 1'!AS1100),ROUND('Форма 1'!$I1100*VLOOKUP('Форма 1'!$G1100,'Предельники 2022'!$B$4:$X$28,'Форма 1'!AS$7),2),"")</f>
        <v/>
      </c>
      <c r="Z1100" s="30" t="str">
        <f>IF(ISNUMBER('Форма 1'!AT1100),ROUND('Форма 1'!$I1100*VLOOKUP('Форма 1'!$G1100,'Предельники 2022'!$B$4:$X$28,'Форма 1'!AT$7),2),"")</f>
        <v/>
      </c>
      <c r="AA1100" s="32"/>
      <c r="AB1100" s="128">
        <f>'Форма 1'!T1100</f>
        <v>46387</v>
      </c>
      <c r="AC1100" s="130" t="str">
        <f>'Форма 1'!U1100</f>
        <v>РО</v>
      </c>
    </row>
    <row r="1101" spans="1:29" x14ac:dyDescent="0.25">
      <c r="A1101" s="28">
        <f t="shared" si="187"/>
        <v>79</v>
      </c>
      <c r="B1101" s="74" t="str">
        <f>IF(ISBLANK('Форма 1'!B1101),"",'Форма 1'!B1101)</f>
        <v>Пермский городской округ, город Пермь</v>
      </c>
      <c r="C1101" s="87" t="s">
        <v>613</v>
      </c>
      <c r="D1101" s="29">
        <f>IF(ISBLANK(C1101),"Введите адрес",IF(C1101='Форма 1'!C1101,SUM(E1101:K1101,M1101:S1101,Форма2[[#This Row],[19]:[22]]),"Ошибка в адресе!"))</f>
        <v>13073302.35</v>
      </c>
      <c r="E1101" s="30">
        <f>IF(ISNUMBER('Форма 1'!Z1101),ROUND('Форма 1'!$I1101*VLOOKUP('Форма 1'!$G1101,'Предельники 2022'!$B$4:$X$28,'Форма 1'!Z$7),2),"")</f>
        <v>490603.01</v>
      </c>
      <c r="F1101" s="30">
        <f>IF(ISNUMBER('Форма 1'!AA1101),ROUND('Форма 1'!$I1101*VLOOKUP('Форма 1'!$G1101,'Предельники 2022'!$B$4:$X$28,'Форма 1'!AA$7),2),"")</f>
        <v>5567431.5300000003</v>
      </c>
      <c r="G1101" s="30" t="str">
        <f>IF(ISNUMBER('Форма 1'!AB1101),ROUND('Форма 1'!$I1101*VLOOKUP('Форма 1'!$G1101,'Предельники 2022'!$B$4:$X$28,'Форма 1'!AB$7),2),"")</f>
        <v/>
      </c>
      <c r="H1101" s="30">
        <f>IF(ISNUMBER('Форма 1'!AC1101),ROUND('Форма 1'!$I1101*VLOOKUP('Форма 1'!$G1101,'Предельники 2022'!$B$4:$X$28,'Форма 1'!AC$7),2),"")</f>
        <v>250404.91</v>
      </c>
      <c r="I1101" s="30">
        <f>IF(ISNUMBER('Форма 1'!AD1101),ROUND('Форма 1'!$I1101*VLOOKUP('Форма 1'!$G1101,'Предельники 2022'!$B$4:$X$28,'Форма 1'!AD$7),2),"")</f>
        <v>772284.51</v>
      </c>
      <c r="J1101" s="30">
        <f>IF(ISNUMBER('Форма 1'!AE1101),ROUND('Форма 1'!$I1101*VLOOKUP('Форма 1'!$G1101,'Предельники 2022'!$B$4:$X$28,'Форма 1'!AE$7),2),"")</f>
        <v>427281.01</v>
      </c>
      <c r="K1101" s="30">
        <f>IF(ISNUMBER('Форма 1'!AF1101),ROUND('Форма 1'!$I1101*VLOOKUP('Форма 1'!$G1101,'Предельники 2022'!$B$4:$X$28,'Форма 1'!AF$7),2),"")</f>
        <v>842863.95</v>
      </c>
      <c r="L1101" s="31" t="str">
        <f>IF(ISBLANK('Форма 1'!AG1101),"",'Форма 1'!AG1101)</f>
        <v/>
      </c>
      <c r="M1101" s="32" t="str">
        <f>IF(ISBLANK('Форма 1'!AH1101),"",'Форма 1'!AH1101)</f>
        <v/>
      </c>
      <c r="N1101" s="30" t="str">
        <f>IF(ISNUMBER('Форма 1'!AI1101),ROUND('Форма 1'!$I1101*VLOOKUP('Форма 1'!$G1101,'Предельники 2022'!$B$4:$X$28,'Форма 1'!AI$7),2),"")</f>
        <v/>
      </c>
      <c r="O1101" s="30">
        <f>IF(ISNUMBER('Форма 1'!AJ1101),ROUND('Форма 1'!$I1101*VLOOKUP('Форма 1'!$G1101,'Предельники 2022'!$B$4:$X$28,'Форма 1'!AJ$7),2),"")</f>
        <v>3862118.48</v>
      </c>
      <c r="P1101" s="30" t="str">
        <f>IF(ISNUMBER('Форма 1'!AK1101),ROUND('Форма 1'!$I1101*VLOOKUP('Форма 1'!$G1101,'Предельники 2022'!$B$4:$X$28,'Форма 1'!AK$7),2),"")</f>
        <v/>
      </c>
      <c r="Q1101" s="30" t="str">
        <f>IF(ISNUMBER('Форма 1'!AL1101),ROUND('Форма 1'!$I1101*VLOOKUP('Форма 1'!$G1101,'Предельники 2022'!$B$4:$X$28,'Форма 1'!AL$7),2),"")</f>
        <v/>
      </c>
      <c r="R1101" s="30">
        <f>IF(ISNUMBER('Форма 1'!AM1101),ROUND('Форма 1'!$I1101*VLOOKUP('Форма 1'!$G1101,'Предельники 2022'!$B$4:$X$28,'Форма 1'!AM$7),2),"")</f>
        <v>860314.95</v>
      </c>
      <c r="S1101" s="93" t="str">
        <f t="shared" ref="S1101" si="189">IF(SUM(T1101:W1101)=0,"",SUM(T1101:W1101))</f>
        <v/>
      </c>
      <c r="T1101" s="129" t="str">
        <f>IF(ISNUMBER('Форма 1'!AN1101),INDEX('Предельники 2022'!$C$4:$X$28,MATCH('Форма 1'!$G1101,'Предельники 2022'!$B$4:$B$28,0),MATCH(T$5,'Предельники 2022'!$C$3:$X$3,0)),"")</f>
        <v/>
      </c>
      <c r="U1101" s="129" t="str">
        <f>IF(ISNUMBER('Форма 1'!AO1101),INDEX('Предельники 2022'!$C$4:$X$28,MATCH('Форма 1'!$G1101,'Предельники 2022'!$B$4:$B$28,0),MATCH(U$5,'Предельники 2022'!$C$3:$X$3,0)),"")</f>
        <v/>
      </c>
      <c r="V1101" s="129" t="str">
        <f>IF(ISNUMBER('Форма 1'!AP1101),INDEX('Предельники 2022'!$C$4:$X$28,MATCH('Форма 1'!$G1101,'Предельники 2022'!$B$4:$B$28,0),MATCH(V$5,'Предельники 2022'!$C$3:$X$3,0)),"")</f>
        <v/>
      </c>
      <c r="W1101" s="129" t="str">
        <f>IF(ISNUMBER('Форма 1'!AQ1101),INDEX('Предельники 2022'!$C$4:$X$28,MATCH('Форма 1'!$G1101,'Предельники 2022'!$B$4:$B$28,0),MATCH(W$5,'Предельники 2022'!$C$3:$X$3,0)),"")</f>
        <v/>
      </c>
      <c r="X1101" s="30" t="str">
        <f>IF(ISNUMBER('Форма 1'!AR1101),ROUND('Форма 1'!$I1101*VLOOKUP('Форма 1'!$G1101,'Предельники 2022'!$B$4:$X$28,'Форма 1'!AR$7),2),"")</f>
        <v/>
      </c>
      <c r="Y1101" s="30" t="str">
        <f>IF(ISNUMBER('Форма 1'!AS1101),ROUND('Форма 1'!$I1101*VLOOKUP('Форма 1'!$G1101,'Предельники 2022'!$B$4:$X$28,'Форма 1'!AS$7),2),"")</f>
        <v/>
      </c>
      <c r="Z1101" s="30" t="str">
        <f>IF(ISNUMBER('Форма 1'!AT1101),ROUND('Форма 1'!$I1101*VLOOKUP('Форма 1'!$G1101,'Предельники 2022'!$B$4:$X$28,'Форма 1'!AT$7),2),"")</f>
        <v/>
      </c>
      <c r="AA1101" s="32"/>
      <c r="AB1101" s="128">
        <f>'Форма 1'!T1101</f>
        <v>46387</v>
      </c>
      <c r="AC1101" s="130" t="str">
        <f>'Форма 1'!U1101</f>
        <v>РО</v>
      </c>
    </row>
    <row r="1102" spans="1:29" x14ac:dyDescent="0.25">
      <c r="A1102" s="28">
        <f t="shared" si="187"/>
        <v>80</v>
      </c>
      <c r="B1102" s="74" t="str">
        <f>IF(ISBLANK('Форма 1'!B1102),"",'Форма 1'!B1102)</f>
        <v>Пермский городской округ, город Пермь</v>
      </c>
      <c r="C1102" s="87" t="s">
        <v>45</v>
      </c>
      <c r="D1102" s="29">
        <f>IF(ISBLANK(C1102),"Введите адрес",IF(C1102='Форма 1'!C1102,SUM(E1102:K1102,M1102:S1102,Форма2[[#This Row],[19]:[22]]),"Ошибка в адресе!"))</f>
        <v>10850853.59</v>
      </c>
      <c r="E1102" s="30">
        <f>IF(ISNUMBER('Форма 1'!Z1102),ROUND('Форма 1'!$I1102*VLOOKUP('Форма 1'!$G1102,'Предельники 2022'!$B$4:$X$28,'Форма 1'!Z$7),2),"")</f>
        <v>790332.89</v>
      </c>
      <c r="F1102" s="30">
        <f>IF(ISNUMBER('Форма 1'!AA1102),ROUND('Форма 1'!$I1102*VLOOKUP('Форма 1'!$G1102,'Предельники 2022'!$B$4:$X$28,'Форма 1'!AA$7),2),"")</f>
        <v>8968808.1199999992</v>
      </c>
      <c r="G1102" s="30" t="str">
        <f>IF(ISNUMBER('Форма 1'!AB1102),ROUND('Форма 1'!$I1102*VLOOKUP('Форма 1'!$G1102,'Предельники 2022'!$B$4:$X$28,'Форма 1'!AB$7),2),"")</f>
        <v/>
      </c>
      <c r="H1102" s="30">
        <f>IF(ISNUMBER('Форма 1'!AC1102),ROUND('Форма 1'!$I1102*VLOOKUP('Форма 1'!$G1102,'Предельники 2022'!$B$4:$X$28,'Форма 1'!AC$7),2),"")</f>
        <v>403387.74</v>
      </c>
      <c r="I1102" s="30" t="str">
        <f>IF(ISNUMBER('Форма 1'!AD1102),ROUND('Форма 1'!$I1102*VLOOKUP('Форма 1'!$G1102,'Предельники 2022'!$B$4:$X$28,'Форма 1'!AD$7),2),"")</f>
        <v/>
      </c>
      <c r="J1102" s="30">
        <f>IF(ISNUMBER('Форма 1'!AE1102),ROUND('Форма 1'!$I1102*VLOOKUP('Форма 1'!$G1102,'Предельники 2022'!$B$4:$X$28,'Форма 1'!AE$7),2),"")</f>
        <v>688324.84</v>
      </c>
      <c r="K1102" s="30" t="str">
        <f>IF(ISNUMBER('Форма 1'!AF1102),ROUND('Форма 1'!$I1102*VLOOKUP('Форма 1'!$G1102,'Предельники 2022'!$B$4:$X$28,'Форма 1'!AF$7),2),"")</f>
        <v/>
      </c>
      <c r="L1102" s="31" t="str">
        <f>IF(ISBLANK('Форма 1'!AG1102),"",'Форма 1'!AG1102)</f>
        <v/>
      </c>
      <c r="M1102" s="32" t="str">
        <f>IF(ISBLANK('Форма 1'!AH1102),"",'Форма 1'!AH1102)</f>
        <v/>
      </c>
      <c r="N1102" s="30" t="str">
        <f>IF(ISNUMBER('Форма 1'!AI1102),ROUND('Форма 1'!$I1102*VLOOKUP('Форма 1'!$G1102,'Предельники 2022'!$B$4:$X$28,'Форма 1'!AI$7),2),"")</f>
        <v/>
      </c>
      <c r="O1102" s="30" t="str">
        <f>IF(ISNUMBER('Форма 1'!AJ1102),ROUND('Форма 1'!$I1102*VLOOKUP('Форма 1'!$G1102,'Предельники 2022'!$B$4:$X$28,'Форма 1'!AJ$7),2),"")</f>
        <v/>
      </c>
      <c r="P1102" s="30" t="str">
        <f>IF(ISNUMBER('Форма 1'!AK1102),ROUND('Форма 1'!$I1102*VLOOKUP('Форма 1'!$G1102,'Предельники 2022'!$B$4:$X$28,'Форма 1'!AK$7),2),"")</f>
        <v/>
      </c>
      <c r="Q1102" s="30" t="str">
        <f>IF(ISNUMBER('Форма 1'!AL1102),ROUND('Форма 1'!$I1102*VLOOKUP('Форма 1'!$G1102,'Предельники 2022'!$B$4:$X$28,'Форма 1'!AL$7),2),"")</f>
        <v/>
      </c>
      <c r="R1102" s="30" t="str">
        <f>IF(ISNUMBER('Форма 1'!AM1102),ROUND('Форма 1'!$I1102*VLOOKUP('Форма 1'!$G1102,'Предельники 2022'!$B$4:$X$28,'Форма 1'!AM$7),2),"")</f>
        <v/>
      </c>
      <c r="S1102" s="93" t="str">
        <f t="shared" ref="S1102:S1133" si="190">IF(SUM(T1102:W1102)=0,"",SUM(T1102:W1102))</f>
        <v/>
      </c>
      <c r="T1102" s="129" t="str">
        <f>IF(ISNUMBER('Форма 1'!AN1102),INDEX('Предельники 2022'!$C$4:$X$28,MATCH('Форма 1'!$G1102,'Предельники 2022'!$B$4:$B$28,0),MATCH(T$5,'Предельники 2022'!$C$3:$X$3,0)),"")</f>
        <v/>
      </c>
      <c r="U1102" s="129" t="str">
        <f>IF(ISNUMBER('Форма 1'!AO1102),INDEX('Предельники 2022'!$C$4:$X$28,MATCH('Форма 1'!$G1102,'Предельники 2022'!$B$4:$B$28,0),MATCH(U$5,'Предельники 2022'!$C$3:$X$3,0)),"")</f>
        <v/>
      </c>
      <c r="V1102" s="129" t="str">
        <f>IF(ISNUMBER('Форма 1'!AP1102),INDEX('Предельники 2022'!$C$4:$X$28,MATCH('Форма 1'!$G1102,'Предельники 2022'!$B$4:$B$28,0),MATCH(V$5,'Предельники 2022'!$C$3:$X$3,0)),"")</f>
        <v/>
      </c>
      <c r="W1102" s="129" t="str">
        <f>IF(ISNUMBER('Форма 1'!AQ1102),INDEX('Предельники 2022'!$C$4:$X$28,MATCH('Форма 1'!$G1102,'Предельники 2022'!$B$4:$B$28,0),MATCH(W$5,'Предельники 2022'!$C$3:$X$3,0)),"")</f>
        <v/>
      </c>
      <c r="X1102" s="30" t="str">
        <f>IF(ISNUMBER('Форма 1'!AR1102),ROUND('Форма 1'!$I1102*VLOOKUP('Форма 1'!$G1102,'Предельники 2022'!$B$4:$X$28,'Форма 1'!AR$7),2),"")</f>
        <v/>
      </c>
      <c r="Y1102" s="30" t="str">
        <f>IF(ISNUMBER('Форма 1'!AS1102),ROUND('Форма 1'!$I1102*VLOOKUP('Форма 1'!$G1102,'Предельники 2022'!$B$4:$X$28,'Форма 1'!AS$7),2),"")</f>
        <v/>
      </c>
      <c r="Z1102" s="30" t="str">
        <f>IF(ISNUMBER('Форма 1'!AT1102),ROUND('Форма 1'!$I1102*VLOOKUP('Форма 1'!$G1102,'Предельники 2022'!$B$4:$X$28,'Форма 1'!AT$7),2),"")</f>
        <v/>
      </c>
      <c r="AA1102" s="32"/>
      <c r="AB1102" s="128">
        <f>'Форма 1'!T1102</f>
        <v>46387</v>
      </c>
      <c r="AC1102" s="130" t="str">
        <f>'Форма 1'!U1102</f>
        <v>РО</v>
      </c>
    </row>
    <row r="1103" spans="1:29" x14ac:dyDescent="0.25">
      <c r="A1103" s="28">
        <f t="shared" si="187"/>
        <v>81</v>
      </c>
      <c r="B1103" s="74" t="str">
        <f>IF(ISBLANK('Форма 1'!B1103),"",'Форма 1'!B1103)</f>
        <v>Пермский городской округ, город Пермь</v>
      </c>
      <c r="C1103" s="87" t="s">
        <v>751</v>
      </c>
      <c r="D1103" s="29">
        <f>IF(ISBLANK(C1103),"Введите адрес",IF(C1103='Форма 1'!C1103,SUM(E1103:K1103,M1103:S1103,Форма2[[#This Row],[19]:[22]]),"Ошибка в адресе!"))</f>
        <v>8724941.3300000001</v>
      </c>
      <c r="E1103" s="30" t="str">
        <f>IF(ISNUMBER('Форма 1'!Z1103),ROUND('Форма 1'!$I1103*VLOOKUP('Форма 1'!$G1103,'Предельники 2022'!$B$4:$X$28,'Форма 1'!Z$7),2),"")</f>
        <v/>
      </c>
      <c r="F1103" s="30" t="str">
        <f>IF(ISNUMBER('Форма 1'!AA1103),ROUND('Форма 1'!$I1103*VLOOKUP('Форма 1'!$G1103,'Предельники 2022'!$B$4:$X$28,'Форма 1'!AA$7),2),"")</f>
        <v/>
      </c>
      <c r="G1103" s="30" t="str">
        <f>IF(ISNUMBER('Форма 1'!AB1103),ROUND('Форма 1'!$I1103*VLOOKUP('Форма 1'!$G1103,'Предельники 2022'!$B$4:$X$28,'Форма 1'!AB$7),2),"")</f>
        <v/>
      </c>
      <c r="H1103" s="30" t="str">
        <f>IF(ISNUMBER('Форма 1'!AC1103),ROUND('Форма 1'!$I1103*VLOOKUP('Форма 1'!$G1103,'Предельники 2022'!$B$4:$X$28,'Форма 1'!AC$7),2),"")</f>
        <v/>
      </c>
      <c r="I1103" s="30" t="str">
        <f>IF(ISNUMBER('Форма 1'!AD1103),ROUND('Форма 1'!$I1103*VLOOKUP('Форма 1'!$G1103,'Предельники 2022'!$B$4:$X$28,'Форма 1'!AD$7),2),"")</f>
        <v/>
      </c>
      <c r="J1103" s="30" t="str">
        <f>IF(ISNUMBER('Форма 1'!AE1103),ROUND('Форма 1'!$I1103*VLOOKUP('Форма 1'!$G1103,'Предельники 2022'!$B$4:$X$28,'Форма 1'!AE$7),2),"")</f>
        <v/>
      </c>
      <c r="K1103" s="30" t="str">
        <f>IF(ISNUMBER('Форма 1'!AF1103),ROUND('Форма 1'!$I1103*VLOOKUP('Форма 1'!$G1103,'Предельники 2022'!$B$4:$X$28,'Форма 1'!AF$7),2),"")</f>
        <v/>
      </c>
      <c r="L1103" s="31" t="str">
        <f>IF(ISBLANK('Форма 1'!AG1103),"",'Форма 1'!AG1103)</f>
        <v/>
      </c>
      <c r="M1103" s="32" t="str">
        <f>IF(ISBLANK('Форма 1'!AH1103),"",'Форма 1'!AH1103)</f>
        <v/>
      </c>
      <c r="N1103" s="30">
        <f>IF(ISNUMBER('Форма 1'!AI1103),ROUND('Форма 1'!$I1103*VLOOKUP('Форма 1'!$G1103,'Предельники 2022'!$B$4:$X$28,'Форма 1'!AI$7),2),"")</f>
        <v>8724941.3300000001</v>
      </c>
      <c r="O1103" s="30" t="str">
        <f>IF(ISNUMBER('Форма 1'!AJ1103),ROUND('Форма 1'!$I1103*VLOOKUP('Форма 1'!$G1103,'Предельники 2022'!$B$4:$X$28,'Форма 1'!AJ$7),2),"")</f>
        <v/>
      </c>
      <c r="P1103" s="30" t="str">
        <f>IF(ISNUMBER('Форма 1'!AK1103),ROUND('Форма 1'!$I1103*VLOOKUP('Форма 1'!$G1103,'Предельники 2022'!$B$4:$X$28,'Форма 1'!AK$7),2),"")</f>
        <v/>
      </c>
      <c r="Q1103" s="30" t="str">
        <f>IF(ISNUMBER('Форма 1'!AL1103),ROUND('Форма 1'!$I1103*VLOOKUP('Форма 1'!$G1103,'Предельники 2022'!$B$4:$X$28,'Форма 1'!AL$7),2),"")</f>
        <v/>
      </c>
      <c r="R1103" s="30" t="str">
        <f>IF(ISNUMBER('Форма 1'!AM1103),ROUND('Форма 1'!$I1103*VLOOKUP('Форма 1'!$G1103,'Предельники 2022'!$B$4:$X$28,'Форма 1'!AM$7),2),"")</f>
        <v/>
      </c>
      <c r="S1103" s="93" t="str">
        <f t="shared" si="190"/>
        <v/>
      </c>
      <c r="T1103" s="129" t="str">
        <f>IF(ISNUMBER('Форма 1'!AN1103),INDEX('Предельники 2022'!$C$4:$X$28,MATCH('Форма 1'!$G1103,'Предельники 2022'!$B$4:$B$28,0),MATCH(T$5,'Предельники 2022'!$C$3:$X$3,0)),"")</f>
        <v/>
      </c>
      <c r="U1103" s="129" t="str">
        <f>IF(ISNUMBER('Форма 1'!AO1103),INDEX('Предельники 2022'!$C$4:$X$28,MATCH('Форма 1'!$G1103,'Предельники 2022'!$B$4:$B$28,0),MATCH(U$5,'Предельники 2022'!$C$3:$X$3,0)),"")</f>
        <v/>
      </c>
      <c r="V1103" s="129" t="str">
        <f>IF(ISNUMBER('Форма 1'!AP1103),INDEX('Предельники 2022'!$C$4:$X$28,MATCH('Форма 1'!$G1103,'Предельники 2022'!$B$4:$B$28,0),MATCH(V$5,'Предельники 2022'!$C$3:$X$3,0)),"")</f>
        <v/>
      </c>
      <c r="W1103" s="129" t="str">
        <f>IF(ISNUMBER('Форма 1'!AQ1103),INDEX('Предельники 2022'!$C$4:$X$28,MATCH('Форма 1'!$G1103,'Предельники 2022'!$B$4:$B$28,0),MATCH(W$5,'Предельники 2022'!$C$3:$X$3,0)),"")</f>
        <v/>
      </c>
      <c r="X1103" s="30" t="str">
        <f>IF(ISNUMBER('Форма 1'!AR1103),ROUND('Форма 1'!$I1103*VLOOKUP('Форма 1'!$G1103,'Предельники 2022'!$B$4:$X$28,'Форма 1'!AR$7),2),"")</f>
        <v/>
      </c>
      <c r="Y1103" s="30" t="str">
        <f>IF(ISNUMBER('Форма 1'!AS1103),ROUND('Форма 1'!$I1103*VLOOKUP('Форма 1'!$G1103,'Предельники 2022'!$B$4:$X$28,'Форма 1'!AS$7),2),"")</f>
        <v/>
      </c>
      <c r="Z1103" s="30" t="str">
        <f>IF(ISNUMBER('Форма 1'!AT1103),ROUND('Форма 1'!$I1103*VLOOKUP('Форма 1'!$G1103,'Предельники 2022'!$B$4:$X$28,'Форма 1'!AT$7),2),"")</f>
        <v/>
      </c>
      <c r="AA1103" s="32"/>
      <c r="AB1103" s="128">
        <f>'Форма 1'!T1103</f>
        <v>46387</v>
      </c>
      <c r="AC1103" s="130" t="str">
        <f>'Форма 1'!U1103</f>
        <v>РО</v>
      </c>
    </row>
    <row r="1104" spans="1:29" x14ac:dyDescent="0.25">
      <c r="A1104" s="28">
        <f t="shared" si="187"/>
        <v>82</v>
      </c>
      <c r="B1104" s="74" t="str">
        <f>IF(ISBLANK('Форма 1'!B1104),"",'Форма 1'!B1104)</f>
        <v>Пермский городской округ, город Пермь</v>
      </c>
      <c r="C1104" s="87" t="s">
        <v>236</v>
      </c>
      <c r="D1104" s="29">
        <f>IF(ISBLANK(C1104),"Введите адрес",IF(C1104='Форма 1'!C1104,SUM(E1104:K1104,M1104:S1104,Форма2[[#This Row],[19]:[22]]),"Ошибка в адресе!"))</f>
        <v>13681693.76</v>
      </c>
      <c r="E1104" s="30" t="str">
        <f>IF(ISNUMBER('Форма 1'!Z1104),ROUND('Форма 1'!$I1104*VLOOKUP('Форма 1'!$G1104,'Предельники 2022'!$B$4:$X$28,'Форма 1'!Z$7),2),"")</f>
        <v/>
      </c>
      <c r="F1104" s="30" t="str">
        <f>IF(ISNUMBER('Форма 1'!AA1104),ROUND('Форма 1'!$I1104*VLOOKUP('Форма 1'!$G1104,'Предельники 2022'!$B$4:$X$28,'Форма 1'!AA$7),2),"")</f>
        <v/>
      </c>
      <c r="G1104" s="30" t="str">
        <f>IF(ISNUMBER('Форма 1'!AB1104),ROUND('Форма 1'!$I1104*VLOOKUP('Форма 1'!$G1104,'Предельники 2022'!$B$4:$X$28,'Форма 1'!AB$7),2),"")</f>
        <v/>
      </c>
      <c r="H1104" s="30" t="str">
        <f>IF(ISNUMBER('Форма 1'!AC1104),ROUND('Форма 1'!$I1104*VLOOKUP('Форма 1'!$G1104,'Предельники 2022'!$B$4:$X$28,'Форма 1'!AC$7),2),"")</f>
        <v/>
      </c>
      <c r="I1104" s="30" t="str">
        <f>IF(ISNUMBER('Форма 1'!AD1104),ROUND('Форма 1'!$I1104*VLOOKUP('Форма 1'!$G1104,'Предельники 2022'!$B$4:$X$28,'Форма 1'!AD$7),2),"")</f>
        <v/>
      </c>
      <c r="J1104" s="30" t="str">
        <f>IF(ISNUMBER('Форма 1'!AE1104),ROUND('Форма 1'!$I1104*VLOOKUP('Форма 1'!$G1104,'Предельники 2022'!$B$4:$X$28,'Форма 1'!AE$7),2),"")</f>
        <v/>
      </c>
      <c r="K1104" s="30" t="str">
        <f>IF(ISNUMBER('Форма 1'!AF1104),ROUND('Форма 1'!$I1104*VLOOKUP('Форма 1'!$G1104,'Предельники 2022'!$B$4:$X$28,'Форма 1'!AF$7),2),"")</f>
        <v/>
      </c>
      <c r="L1104" s="31" t="str">
        <f>IF(ISBLANK('Форма 1'!AG1104),"",'Форма 1'!AG1104)</f>
        <v/>
      </c>
      <c r="M1104" s="32" t="str">
        <f>IF(ISBLANK('Форма 1'!AH1104),"",'Форма 1'!AH1104)</f>
        <v/>
      </c>
      <c r="N1104" s="30">
        <f>IF(ISNUMBER('Форма 1'!AI1104),ROUND('Форма 1'!$I1104*VLOOKUP('Форма 1'!$G1104,'Предельники 2022'!$B$4:$X$28,'Форма 1'!AI$7),2),"")</f>
        <v>13681693.76</v>
      </c>
      <c r="O1104" s="30" t="str">
        <f>IF(ISNUMBER('Форма 1'!AJ1104),ROUND('Форма 1'!$I1104*VLOOKUP('Форма 1'!$G1104,'Предельники 2022'!$B$4:$X$28,'Форма 1'!AJ$7),2),"")</f>
        <v/>
      </c>
      <c r="P1104" s="30" t="str">
        <f>IF(ISNUMBER('Форма 1'!AK1104),ROUND('Форма 1'!$I1104*VLOOKUP('Форма 1'!$G1104,'Предельники 2022'!$B$4:$X$28,'Форма 1'!AK$7),2),"")</f>
        <v/>
      </c>
      <c r="Q1104" s="30" t="str">
        <f>IF(ISNUMBER('Форма 1'!AL1104),ROUND('Форма 1'!$I1104*VLOOKUP('Форма 1'!$G1104,'Предельники 2022'!$B$4:$X$28,'Форма 1'!AL$7),2),"")</f>
        <v/>
      </c>
      <c r="R1104" s="30" t="str">
        <f>IF(ISNUMBER('Форма 1'!AM1104),ROUND('Форма 1'!$I1104*VLOOKUP('Форма 1'!$G1104,'Предельники 2022'!$B$4:$X$28,'Форма 1'!AM$7),2),"")</f>
        <v/>
      </c>
      <c r="S1104" s="93" t="str">
        <f t="shared" si="190"/>
        <v/>
      </c>
      <c r="T1104" s="129" t="str">
        <f>IF(ISNUMBER('Форма 1'!AN1104),INDEX('Предельники 2022'!$C$4:$X$28,MATCH('Форма 1'!$G1104,'Предельники 2022'!$B$4:$B$28,0),MATCH(T$5,'Предельники 2022'!$C$3:$X$3,0)),"")</f>
        <v/>
      </c>
      <c r="U1104" s="129" t="str">
        <f>IF(ISNUMBER('Форма 1'!AO1104),INDEX('Предельники 2022'!$C$4:$X$28,MATCH('Форма 1'!$G1104,'Предельники 2022'!$B$4:$B$28,0),MATCH(U$5,'Предельники 2022'!$C$3:$X$3,0)),"")</f>
        <v/>
      </c>
      <c r="V1104" s="129" t="str">
        <f>IF(ISNUMBER('Форма 1'!AP1104),INDEX('Предельники 2022'!$C$4:$X$28,MATCH('Форма 1'!$G1104,'Предельники 2022'!$B$4:$B$28,0),MATCH(V$5,'Предельники 2022'!$C$3:$X$3,0)),"")</f>
        <v/>
      </c>
      <c r="W1104" s="129" t="str">
        <f>IF(ISNUMBER('Форма 1'!AQ1104),INDEX('Предельники 2022'!$C$4:$X$28,MATCH('Форма 1'!$G1104,'Предельники 2022'!$B$4:$B$28,0),MATCH(W$5,'Предельники 2022'!$C$3:$X$3,0)),"")</f>
        <v/>
      </c>
      <c r="X1104" s="30" t="str">
        <f>IF(ISNUMBER('Форма 1'!AR1104),ROUND('Форма 1'!$I1104*VLOOKUP('Форма 1'!$G1104,'Предельники 2022'!$B$4:$X$28,'Форма 1'!AR$7),2),"")</f>
        <v/>
      </c>
      <c r="Y1104" s="30" t="str">
        <f>IF(ISNUMBER('Форма 1'!AS1104),ROUND('Форма 1'!$I1104*VLOOKUP('Форма 1'!$G1104,'Предельники 2022'!$B$4:$X$28,'Форма 1'!AS$7),2),"")</f>
        <v/>
      </c>
      <c r="Z1104" s="30" t="str">
        <f>IF(ISNUMBER('Форма 1'!AT1104),ROUND('Форма 1'!$I1104*VLOOKUP('Форма 1'!$G1104,'Предельники 2022'!$B$4:$X$28,'Форма 1'!AT$7),2),"")</f>
        <v/>
      </c>
      <c r="AA1104" s="32"/>
      <c r="AB1104" s="128">
        <f>'Форма 1'!T1104</f>
        <v>46387</v>
      </c>
      <c r="AC1104" s="130" t="str">
        <f>'Форма 1'!U1104</f>
        <v>РО</v>
      </c>
    </row>
    <row r="1105" spans="1:29" x14ac:dyDescent="0.25">
      <c r="A1105" s="28">
        <f t="shared" si="187"/>
        <v>83</v>
      </c>
      <c r="B1105" s="74" t="str">
        <f>IF(ISBLANK('Форма 1'!B1105),"",'Форма 1'!B1105)</f>
        <v>Пермский городской округ, город Пермь</v>
      </c>
      <c r="C1105" s="87" t="s">
        <v>654</v>
      </c>
      <c r="D1105" s="29">
        <f>IF(ISBLANK(C1105),"Введите адрес",IF(C1105='Форма 1'!C1105,SUM(E1105:K1105,M1105:S1105,Форма2[[#This Row],[19]:[22]]),"Ошибка в адресе!"))</f>
        <v>41380806.920000002</v>
      </c>
      <c r="E1105" s="30" t="str">
        <f>IF(ISNUMBER('Форма 1'!Z1105),ROUND('Форма 1'!$I1105*VLOOKUP('Форма 1'!$G1105,'Предельники 2022'!$B$4:$X$28,'Форма 1'!Z$7),2),"")</f>
        <v/>
      </c>
      <c r="F1105" s="30">
        <f>IF(ISNUMBER('Форма 1'!AA1105),ROUND('Форма 1'!$I1105*VLOOKUP('Форма 1'!$G1105,'Предельники 2022'!$B$4:$X$28,'Форма 1'!AA$7),2),"")</f>
        <v>14012240.17</v>
      </c>
      <c r="G1105" s="30" t="str">
        <f>IF(ISNUMBER('Форма 1'!AB1105),ROUND('Форма 1'!$I1105*VLOOKUP('Форма 1'!$G1105,'Предельники 2022'!$B$4:$X$28,'Форма 1'!AB$7),2),"")</f>
        <v/>
      </c>
      <c r="H1105" s="30">
        <f>IF(ISNUMBER('Форма 1'!AC1105),ROUND('Форма 1'!$I1105*VLOOKUP('Форма 1'!$G1105,'Предельники 2022'!$B$4:$X$28,'Форма 1'!AC$7),2),"")</f>
        <v>630224.86</v>
      </c>
      <c r="I1105" s="30" t="str">
        <f>IF(ISNUMBER('Форма 1'!AD1105),ROUND('Форма 1'!$I1105*VLOOKUP('Форма 1'!$G1105,'Предельники 2022'!$B$4:$X$28,'Форма 1'!AD$7),2),"")</f>
        <v/>
      </c>
      <c r="J1105" s="30">
        <f>IF(ISNUMBER('Форма 1'!AE1105),ROUND('Форма 1'!$I1105*VLOOKUP('Форма 1'!$G1105,'Предельники 2022'!$B$4:$X$28,'Форма 1'!AE$7),2),"")</f>
        <v>1075390.71</v>
      </c>
      <c r="K1105" s="30" t="str">
        <f>IF(ISNUMBER('Форма 1'!AF1105),ROUND('Форма 1'!$I1105*VLOOKUP('Форма 1'!$G1105,'Предельники 2022'!$B$4:$X$28,'Форма 1'!AF$7),2),"")</f>
        <v/>
      </c>
      <c r="L1105" s="31" t="str">
        <f>IF(ISBLANK('Форма 1'!AG1105),"",'Форма 1'!AG1105)</f>
        <v/>
      </c>
      <c r="M1105" s="32" t="str">
        <f>IF(ISBLANK('Форма 1'!AH1105),"",'Форма 1'!AH1105)</f>
        <v/>
      </c>
      <c r="N1105" s="30">
        <f>IF(ISNUMBER('Форма 1'!AI1105),ROUND('Форма 1'!$I1105*VLOOKUP('Форма 1'!$G1105,'Предельники 2022'!$B$4:$X$28,'Форма 1'!AI$7),2),"")</f>
        <v>15942682.26</v>
      </c>
      <c r="O1105" s="30">
        <f>IF(ISNUMBER('Форма 1'!AJ1105),ROUND('Форма 1'!$I1105*VLOOKUP('Форма 1'!$G1105,'Предельники 2022'!$B$4:$X$28,'Форма 1'!AJ$7),2),"")</f>
        <v>9720268.9199999999</v>
      </c>
      <c r="P1105" s="30" t="str">
        <f>IF(ISNUMBER('Форма 1'!AK1105),ROUND('Форма 1'!$I1105*VLOOKUP('Форма 1'!$G1105,'Предельники 2022'!$B$4:$X$28,'Форма 1'!AK$7),2),"")</f>
        <v/>
      </c>
      <c r="Q1105" s="30" t="str">
        <f>IF(ISNUMBER('Форма 1'!AL1105),ROUND('Форма 1'!$I1105*VLOOKUP('Форма 1'!$G1105,'Предельники 2022'!$B$4:$X$28,'Форма 1'!AL$7),2),"")</f>
        <v/>
      </c>
      <c r="R1105" s="30" t="str">
        <f>IF(ISNUMBER('Форма 1'!AM1105),ROUND('Форма 1'!$I1105*VLOOKUP('Форма 1'!$G1105,'Предельники 2022'!$B$4:$X$28,'Форма 1'!AM$7),2),"")</f>
        <v/>
      </c>
      <c r="S1105" s="93" t="str">
        <f t="shared" si="190"/>
        <v/>
      </c>
      <c r="T1105" s="129" t="str">
        <f>IF(ISNUMBER('Форма 1'!AN1105),INDEX('Предельники 2022'!$C$4:$X$28,MATCH('Форма 1'!$G1105,'Предельники 2022'!$B$4:$B$28,0),MATCH(T$5,'Предельники 2022'!$C$3:$X$3,0)),"")</f>
        <v/>
      </c>
      <c r="U1105" s="129" t="str">
        <f>IF(ISNUMBER('Форма 1'!AO1105),INDEX('Предельники 2022'!$C$4:$X$28,MATCH('Форма 1'!$G1105,'Предельники 2022'!$B$4:$B$28,0),MATCH(U$5,'Предельники 2022'!$C$3:$X$3,0)),"")</f>
        <v/>
      </c>
      <c r="V1105" s="129" t="str">
        <f>IF(ISNUMBER('Форма 1'!AP1105),INDEX('Предельники 2022'!$C$4:$X$28,MATCH('Форма 1'!$G1105,'Предельники 2022'!$B$4:$B$28,0),MATCH(V$5,'Предельники 2022'!$C$3:$X$3,0)),"")</f>
        <v/>
      </c>
      <c r="W1105" s="129" t="str">
        <f>IF(ISNUMBER('Форма 1'!AQ1105),INDEX('Предельники 2022'!$C$4:$X$28,MATCH('Форма 1'!$G1105,'Предельники 2022'!$B$4:$B$28,0),MATCH(W$5,'Предельники 2022'!$C$3:$X$3,0)),"")</f>
        <v/>
      </c>
      <c r="X1105" s="30" t="str">
        <f>IF(ISNUMBER('Форма 1'!AR1105),ROUND('Форма 1'!$I1105*VLOOKUP('Форма 1'!$G1105,'Предельники 2022'!$B$4:$X$28,'Форма 1'!AR$7),2),"")</f>
        <v/>
      </c>
      <c r="Y1105" s="30" t="str">
        <f>IF(ISNUMBER('Форма 1'!AS1105),ROUND('Форма 1'!$I1105*VLOOKUP('Форма 1'!$G1105,'Предельники 2022'!$B$4:$X$28,'Форма 1'!AS$7),2),"")</f>
        <v/>
      </c>
      <c r="Z1105" s="30" t="str">
        <f>IF(ISNUMBER('Форма 1'!AT1105),ROUND('Форма 1'!$I1105*VLOOKUP('Форма 1'!$G1105,'Предельники 2022'!$B$4:$X$28,'Форма 1'!AT$7),2),"")</f>
        <v/>
      </c>
      <c r="AA1105" s="32"/>
      <c r="AB1105" s="128">
        <f>'Форма 1'!T1105</f>
        <v>46387</v>
      </c>
      <c r="AC1105" s="130" t="str">
        <f>'Форма 1'!U1105</f>
        <v>СС</v>
      </c>
    </row>
    <row r="1106" spans="1:29" x14ac:dyDescent="0.25">
      <c r="A1106" s="28">
        <f t="shared" si="187"/>
        <v>84</v>
      </c>
      <c r="B1106" s="74" t="str">
        <f>IF(ISBLANK('Форма 1'!B1106),"",'Форма 1'!B1106)</f>
        <v>Пермский городской округ, город Пермь</v>
      </c>
      <c r="C1106" s="87" t="s">
        <v>292</v>
      </c>
      <c r="D1106" s="29">
        <f>IF(ISBLANK(C1106),"Введите адрес",IF(C1106='Форма 1'!C1106,SUM(E1106:K1106,M1106:S1106,Форма2[[#This Row],[19]:[22]]),"Ошибка в адресе!"))</f>
        <v>1389019.22</v>
      </c>
      <c r="E1106" s="30" t="str">
        <f>IF(ISNUMBER('Форма 1'!Z1106),ROUND('Форма 1'!$I1106*VLOOKUP('Форма 1'!$G1106,'Предельники 2022'!$B$4:$X$28,'Форма 1'!Z$7),2),"")</f>
        <v/>
      </c>
      <c r="F1106" s="30" t="str">
        <f>IF(ISNUMBER('Форма 1'!AA1106),ROUND('Форма 1'!$I1106*VLOOKUP('Форма 1'!$G1106,'Предельники 2022'!$B$4:$X$28,'Форма 1'!AA$7),2),"")</f>
        <v/>
      </c>
      <c r="G1106" s="30" t="str">
        <f>IF(ISNUMBER('Форма 1'!AB1106),ROUND('Форма 1'!$I1106*VLOOKUP('Форма 1'!$G1106,'Предельники 2022'!$B$4:$X$28,'Форма 1'!AB$7),2),"")</f>
        <v/>
      </c>
      <c r="H1106" s="30" t="str">
        <f>IF(ISNUMBER('Форма 1'!AC1106),ROUND('Форма 1'!$I1106*VLOOKUP('Форма 1'!$G1106,'Предельники 2022'!$B$4:$X$28,'Форма 1'!AC$7),2),"")</f>
        <v/>
      </c>
      <c r="I1106" s="30" t="str">
        <f>IF(ISNUMBER('Форма 1'!AD1106),ROUND('Форма 1'!$I1106*VLOOKUP('Форма 1'!$G1106,'Предельники 2022'!$B$4:$X$28,'Форма 1'!AD$7),2),"")</f>
        <v/>
      </c>
      <c r="J1106" s="30" t="str">
        <f>IF(ISNUMBER('Форма 1'!AE1106),ROUND('Форма 1'!$I1106*VLOOKUP('Форма 1'!$G1106,'Предельники 2022'!$B$4:$X$28,'Форма 1'!AE$7),2),"")</f>
        <v/>
      </c>
      <c r="K1106" s="30" t="str">
        <f>IF(ISNUMBER('Форма 1'!AF1106),ROUND('Форма 1'!$I1106*VLOOKUP('Форма 1'!$G1106,'Предельники 2022'!$B$4:$X$28,'Форма 1'!AF$7),2),"")</f>
        <v/>
      </c>
      <c r="L1106" s="31" t="str">
        <f>IF(ISBLANK('Форма 1'!AG1106),"",'Форма 1'!AG1106)</f>
        <v/>
      </c>
      <c r="M1106" s="32" t="str">
        <f>IF(ISBLANK('Форма 1'!AH1106),"",'Форма 1'!AH1106)</f>
        <v/>
      </c>
      <c r="N1106" s="30" t="str">
        <f>IF(ISNUMBER('Форма 1'!AI1106),ROUND('Форма 1'!$I1106*VLOOKUP('Форма 1'!$G1106,'Предельники 2022'!$B$4:$X$28,'Форма 1'!AI$7),2),"")</f>
        <v/>
      </c>
      <c r="O1106" s="30" t="str">
        <f>IF(ISNUMBER('Форма 1'!AJ1106),ROUND('Форма 1'!$I1106*VLOOKUP('Форма 1'!$G1106,'Предельники 2022'!$B$4:$X$28,'Форма 1'!AJ$7),2),"")</f>
        <v/>
      </c>
      <c r="P1106" s="30" t="str">
        <f>IF(ISNUMBER('Форма 1'!AK1106),ROUND('Форма 1'!$I1106*VLOOKUP('Форма 1'!$G1106,'Предельники 2022'!$B$4:$X$28,'Форма 1'!AK$7),2),"")</f>
        <v/>
      </c>
      <c r="Q1106" s="30" t="str">
        <f>IF(ISNUMBER('Форма 1'!AL1106),ROUND('Форма 1'!$I1106*VLOOKUP('Форма 1'!$G1106,'Предельники 2022'!$B$4:$X$28,'Форма 1'!AL$7),2),"")</f>
        <v/>
      </c>
      <c r="R1106" s="30">
        <f>IF(ISNUMBER('Форма 1'!AM1106),ROUND('Форма 1'!$I1106*VLOOKUP('Форма 1'!$G1106,'Предельники 2022'!$B$4:$X$28,'Форма 1'!AM$7),2),"")</f>
        <v>1389019.22</v>
      </c>
      <c r="S1106" s="93" t="str">
        <f t="shared" si="190"/>
        <v/>
      </c>
      <c r="T1106" s="129" t="str">
        <f>IF(ISNUMBER('Форма 1'!AN1106),INDEX('Предельники 2022'!$C$4:$X$28,MATCH('Форма 1'!$G1106,'Предельники 2022'!$B$4:$B$28,0),MATCH(T$5,'Предельники 2022'!$C$3:$X$3,0)),"")</f>
        <v/>
      </c>
      <c r="U1106" s="129" t="str">
        <f>IF(ISNUMBER('Форма 1'!AO1106),INDEX('Предельники 2022'!$C$4:$X$28,MATCH('Форма 1'!$G1106,'Предельники 2022'!$B$4:$B$28,0),MATCH(U$5,'Предельники 2022'!$C$3:$X$3,0)),"")</f>
        <v/>
      </c>
      <c r="V1106" s="129" t="str">
        <f>IF(ISNUMBER('Форма 1'!AP1106),INDEX('Предельники 2022'!$C$4:$X$28,MATCH('Форма 1'!$G1106,'Предельники 2022'!$B$4:$B$28,0),MATCH(V$5,'Предельники 2022'!$C$3:$X$3,0)),"")</f>
        <v/>
      </c>
      <c r="W1106" s="129" t="str">
        <f>IF(ISNUMBER('Форма 1'!AQ1106),INDEX('Предельники 2022'!$C$4:$X$28,MATCH('Форма 1'!$G1106,'Предельники 2022'!$B$4:$B$28,0),MATCH(W$5,'Предельники 2022'!$C$3:$X$3,0)),"")</f>
        <v/>
      </c>
      <c r="X1106" s="30" t="str">
        <f>IF(ISNUMBER('Форма 1'!AR1106),ROUND('Форма 1'!$I1106*VLOOKUP('Форма 1'!$G1106,'Предельники 2022'!$B$4:$X$28,'Форма 1'!AR$7),2),"")</f>
        <v/>
      </c>
      <c r="Y1106" s="30" t="str">
        <f>IF(ISNUMBER('Форма 1'!AS1106),ROUND('Форма 1'!$I1106*VLOOKUP('Форма 1'!$G1106,'Предельники 2022'!$B$4:$X$28,'Форма 1'!AS$7),2),"")</f>
        <v/>
      </c>
      <c r="Z1106" s="30" t="str">
        <f>IF(ISNUMBER('Форма 1'!AT1106),ROUND('Форма 1'!$I1106*VLOOKUP('Форма 1'!$G1106,'Предельники 2022'!$B$4:$X$28,'Форма 1'!AT$7),2),"")</f>
        <v/>
      </c>
      <c r="AA1106" s="32"/>
      <c r="AB1106" s="128">
        <f>'Форма 1'!T1106</f>
        <v>46387</v>
      </c>
      <c r="AC1106" s="130" t="str">
        <f>'Форма 1'!U1106</f>
        <v>РО</v>
      </c>
    </row>
    <row r="1107" spans="1:29" x14ac:dyDescent="0.25">
      <c r="A1107" s="28">
        <f t="shared" si="187"/>
        <v>85</v>
      </c>
      <c r="B1107" s="74" t="str">
        <f>IF(ISBLANK('Форма 1'!B1107),"",'Форма 1'!B1107)</f>
        <v>Пермский городской округ, город Пермь</v>
      </c>
      <c r="C1107" s="87" t="s">
        <v>614</v>
      </c>
      <c r="D1107" s="29">
        <f>IF(ISBLANK(C1107),"Введите адрес",IF(C1107='Форма 1'!C1107,SUM(E1107:K1107,M1107:S1107,Форма2[[#This Row],[19]:[22]]),"Ошибка в адресе!"))</f>
        <v>6313119.9199999999</v>
      </c>
      <c r="E1107" s="30">
        <f>IF(ISNUMBER('Форма 1'!Z1107),ROUND('Форма 1'!$I1107*VLOOKUP('Форма 1'!$G1107,'Предельники 2022'!$B$4:$X$28,'Форма 1'!Z$7),2),"")</f>
        <v>1090817.27</v>
      </c>
      <c r="F1107" s="30">
        <f>IF(ISNUMBER('Форма 1'!AA1107),ROUND('Форма 1'!$I1107*VLOOKUP('Форма 1'!$G1107,'Предельники 2022'!$B$4:$X$28,'Форма 1'!AA$7),2),"")</f>
        <v>5222302.6500000004</v>
      </c>
      <c r="G1107" s="30" t="str">
        <f>IF(ISNUMBER('Форма 1'!AB1107),ROUND('Форма 1'!$I1107*VLOOKUP('Форма 1'!$G1107,'Предельники 2022'!$B$4:$X$28,'Форма 1'!AB$7),2),"")</f>
        <v/>
      </c>
      <c r="H1107" s="30" t="str">
        <f>IF(ISNUMBER('Форма 1'!AC1107),ROUND('Форма 1'!$I1107*VLOOKUP('Форма 1'!$G1107,'Предельники 2022'!$B$4:$X$28,'Форма 1'!AC$7),2),"")</f>
        <v/>
      </c>
      <c r="I1107" s="30" t="str">
        <f>IF(ISNUMBER('Форма 1'!AD1107),ROUND('Форма 1'!$I1107*VLOOKUP('Форма 1'!$G1107,'Предельники 2022'!$B$4:$X$28,'Форма 1'!AD$7),2),"")</f>
        <v/>
      </c>
      <c r="J1107" s="30" t="str">
        <f>IF(ISNUMBER('Форма 1'!AE1107),ROUND('Форма 1'!$I1107*VLOOKUP('Форма 1'!$G1107,'Предельники 2022'!$B$4:$X$28,'Форма 1'!AE$7),2),"")</f>
        <v/>
      </c>
      <c r="K1107" s="30" t="str">
        <f>IF(ISNUMBER('Форма 1'!AF1107),ROUND('Форма 1'!$I1107*VLOOKUP('Форма 1'!$G1107,'Предельники 2022'!$B$4:$X$28,'Форма 1'!AF$7),2),"")</f>
        <v/>
      </c>
      <c r="L1107" s="31" t="str">
        <f>IF(ISBLANK('Форма 1'!AG1107),"",'Форма 1'!AG1107)</f>
        <v/>
      </c>
      <c r="M1107" s="32" t="str">
        <f>IF(ISBLANK('Форма 1'!AH1107),"",'Форма 1'!AH1107)</f>
        <v/>
      </c>
      <c r="N1107" s="30" t="str">
        <f>IF(ISNUMBER('Форма 1'!AI1107),ROUND('Форма 1'!$I1107*VLOOKUP('Форма 1'!$G1107,'Предельники 2022'!$B$4:$X$28,'Форма 1'!AI$7),2),"")</f>
        <v/>
      </c>
      <c r="O1107" s="30" t="str">
        <f>IF(ISNUMBER('Форма 1'!AJ1107),ROUND('Форма 1'!$I1107*VLOOKUP('Форма 1'!$G1107,'Предельники 2022'!$B$4:$X$28,'Форма 1'!AJ$7),2),"")</f>
        <v/>
      </c>
      <c r="P1107" s="30" t="str">
        <f>IF(ISNUMBER('Форма 1'!AK1107),ROUND('Форма 1'!$I1107*VLOOKUP('Форма 1'!$G1107,'Предельники 2022'!$B$4:$X$28,'Форма 1'!AK$7),2),"")</f>
        <v/>
      </c>
      <c r="Q1107" s="30" t="str">
        <f>IF(ISNUMBER('Форма 1'!AL1107),ROUND('Форма 1'!$I1107*VLOOKUP('Форма 1'!$G1107,'Предельники 2022'!$B$4:$X$28,'Форма 1'!AL$7),2),"")</f>
        <v/>
      </c>
      <c r="R1107" s="30" t="str">
        <f>IF(ISNUMBER('Форма 1'!AM1107),ROUND('Форма 1'!$I1107*VLOOKUP('Форма 1'!$G1107,'Предельники 2022'!$B$4:$X$28,'Форма 1'!AM$7),2),"")</f>
        <v/>
      </c>
      <c r="S1107" s="93" t="str">
        <f t="shared" si="190"/>
        <v/>
      </c>
      <c r="T1107" s="129" t="str">
        <f>IF(ISNUMBER('Форма 1'!AN1107),INDEX('Предельники 2022'!$C$4:$X$28,MATCH('Форма 1'!$G1107,'Предельники 2022'!$B$4:$B$28,0),MATCH(T$5,'Предельники 2022'!$C$3:$X$3,0)),"")</f>
        <v/>
      </c>
      <c r="U1107" s="129" t="str">
        <f>IF(ISNUMBER('Форма 1'!AO1107),INDEX('Предельники 2022'!$C$4:$X$28,MATCH('Форма 1'!$G1107,'Предельники 2022'!$B$4:$B$28,0),MATCH(U$5,'Предельники 2022'!$C$3:$X$3,0)),"")</f>
        <v/>
      </c>
      <c r="V1107" s="129" t="str">
        <f>IF(ISNUMBER('Форма 1'!AP1107),INDEX('Предельники 2022'!$C$4:$X$28,MATCH('Форма 1'!$G1107,'Предельники 2022'!$B$4:$B$28,0),MATCH(V$5,'Предельники 2022'!$C$3:$X$3,0)),"")</f>
        <v/>
      </c>
      <c r="W1107" s="129" t="str">
        <f>IF(ISNUMBER('Форма 1'!AQ1107),INDEX('Предельники 2022'!$C$4:$X$28,MATCH('Форма 1'!$G1107,'Предельники 2022'!$B$4:$B$28,0),MATCH(W$5,'Предельники 2022'!$C$3:$X$3,0)),"")</f>
        <v/>
      </c>
      <c r="X1107" s="30" t="str">
        <f>IF(ISNUMBER('Форма 1'!AR1107),ROUND('Форма 1'!$I1107*VLOOKUP('Форма 1'!$G1107,'Предельники 2022'!$B$4:$X$28,'Форма 1'!AR$7),2),"")</f>
        <v/>
      </c>
      <c r="Y1107" s="30" t="str">
        <f>IF(ISNUMBER('Форма 1'!AS1107),ROUND('Форма 1'!$I1107*VLOOKUP('Форма 1'!$G1107,'Предельники 2022'!$B$4:$X$28,'Форма 1'!AS$7),2),"")</f>
        <v/>
      </c>
      <c r="Z1107" s="30" t="str">
        <f>IF(ISNUMBER('Форма 1'!AT1107),ROUND('Форма 1'!$I1107*VLOOKUP('Форма 1'!$G1107,'Предельники 2022'!$B$4:$X$28,'Форма 1'!AT$7),2),"")</f>
        <v/>
      </c>
      <c r="AA1107" s="32"/>
      <c r="AB1107" s="128">
        <f>'Форма 1'!T1107</f>
        <v>46387</v>
      </c>
      <c r="AC1107" s="130" t="str">
        <f>'Форма 1'!U1107</f>
        <v>РО</v>
      </c>
    </row>
    <row r="1108" spans="1:29" x14ac:dyDescent="0.25">
      <c r="A1108" s="28">
        <f t="shared" si="187"/>
        <v>86</v>
      </c>
      <c r="B1108" s="74" t="str">
        <f>IF(ISBLANK('Форма 1'!B1108),"",'Форма 1'!B1108)</f>
        <v>Пермский городской округ, город Пермь</v>
      </c>
      <c r="C1108" s="87" t="s">
        <v>804</v>
      </c>
      <c r="D1108" s="29">
        <f>IF(ISBLANK(C1108),"Введите адрес",IF(C1108='Форма 1'!C1108,SUM(E1108:K1108,M1108:S1108,Форма2[[#This Row],[19]:[22]]),"Ошибка в адресе!"))</f>
        <v>5460446.75</v>
      </c>
      <c r="E1108" s="30" t="str">
        <f>IF(ISNUMBER('Форма 1'!Z1108),ROUND('Форма 1'!$I1108*VLOOKUP('Форма 1'!$G1108,'Предельники 2022'!$B$4:$X$28,'Форма 1'!Z$7),2),"")</f>
        <v/>
      </c>
      <c r="F1108" s="30" t="str">
        <f>IF(ISNUMBER('Форма 1'!AA1108),ROUND('Форма 1'!$I1108*VLOOKUP('Форма 1'!$G1108,'Предельники 2022'!$B$4:$X$28,'Форма 1'!AA$7),2),"")</f>
        <v/>
      </c>
      <c r="G1108" s="30" t="str">
        <f>IF(ISNUMBER('Форма 1'!AB1108),ROUND('Форма 1'!$I1108*VLOOKUP('Форма 1'!$G1108,'Предельники 2022'!$B$4:$X$28,'Форма 1'!AB$7),2),"")</f>
        <v/>
      </c>
      <c r="H1108" s="30" t="str">
        <f>IF(ISNUMBER('Форма 1'!AC1108),ROUND('Форма 1'!$I1108*VLOOKUP('Форма 1'!$G1108,'Предельники 2022'!$B$4:$X$28,'Форма 1'!AC$7),2),"")</f>
        <v/>
      </c>
      <c r="I1108" s="30" t="str">
        <f>IF(ISNUMBER('Форма 1'!AD1108),ROUND('Форма 1'!$I1108*VLOOKUP('Форма 1'!$G1108,'Предельники 2022'!$B$4:$X$28,'Форма 1'!AD$7),2),"")</f>
        <v/>
      </c>
      <c r="J1108" s="30" t="str">
        <f>IF(ISNUMBER('Форма 1'!AE1108),ROUND('Форма 1'!$I1108*VLOOKUP('Форма 1'!$G1108,'Предельники 2022'!$B$4:$X$28,'Форма 1'!AE$7),2),"")</f>
        <v/>
      </c>
      <c r="K1108" s="30" t="str">
        <f>IF(ISNUMBER('Форма 1'!AF1108),ROUND('Форма 1'!$I1108*VLOOKUP('Форма 1'!$G1108,'Предельники 2022'!$B$4:$X$28,'Форма 1'!AF$7),2),"")</f>
        <v/>
      </c>
      <c r="L1108" s="31" t="str">
        <f>IF(ISBLANK('Форма 1'!AG1108),"",'Форма 1'!AG1108)</f>
        <v/>
      </c>
      <c r="M1108" s="32" t="str">
        <f>IF(ISBLANK('Форма 1'!AH1108),"",'Форма 1'!AH1108)</f>
        <v/>
      </c>
      <c r="N1108" s="30" t="str">
        <f>IF(ISNUMBER('Форма 1'!AI1108),ROUND('Форма 1'!$I1108*VLOOKUP('Форма 1'!$G1108,'Предельники 2022'!$B$4:$X$28,'Форма 1'!AI$7),2),"")</f>
        <v/>
      </c>
      <c r="O1108" s="30" t="str">
        <f>IF(ISNUMBER('Форма 1'!AJ1108),ROUND('Форма 1'!$I1108*VLOOKUP('Форма 1'!$G1108,'Предельники 2022'!$B$4:$X$28,'Форма 1'!AJ$7),2),"")</f>
        <v/>
      </c>
      <c r="P1108" s="30" t="str">
        <f>IF(ISNUMBER('Форма 1'!AK1108),ROUND('Форма 1'!$I1108*VLOOKUP('Форма 1'!$G1108,'Предельники 2022'!$B$4:$X$28,'Форма 1'!AK$7),2),"")</f>
        <v/>
      </c>
      <c r="Q1108" s="30" t="str">
        <f>IF(ISNUMBER('Форма 1'!AL1108),ROUND('Форма 1'!$I1108*VLOOKUP('Форма 1'!$G1108,'Предельники 2022'!$B$4:$X$28,'Форма 1'!AL$7),2),"")</f>
        <v/>
      </c>
      <c r="R1108" s="30">
        <f>IF(ISNUMBER('Форма 1'!AM1108),ROUND('Форма 1'!$I1108*VLOOKUP('Форма 1'!$G1108,'Предельники 2022'!$B$4:$X$28,'Форма 1'!AM$7),2),"")</f>
        <v>5460446.75</v>
      </c>
      <c r="S1108" s="93" t="str">
        <f t="shared" si="190"/>
        <v/>
      </c>
      <c r="T1108" s="129" t="str">
        <f>IF(ISNUMBER('Форма 1'!AN1108),INDEX('Предельники 2022'!$C$4:$X$28,MATCH('Форма 1'!$G1108,'Предельники 2022'!$B$4:$B$28,0),MATCH(T$5,'Предельники 2022'!$C$3:$X$3,0)),"")</f>
        <v/>
      </c>
      <c r="U1108" s="129" t="str">
        <f>IF(ISNUMBER('Форма 1'!AO1108),INDEX('Предельники 2022'!$C$4:$X$28,MATCH('Форма 1'!$G1108,'Предельники 2022'!$B$4:$B$28,0),MATCH(U$5,'Предельники 2022'!$C$3:$X$3,0)),"")</f>
        <v/>
      </c>
      <c r="V1108" s="129" t="str">
        <f>IF(ISNUMBER('Форма 1'!AP1108),INDEX('Предельники 2022'!$C$4:$X$28,MATCH('Форма 1'!$G1108,'Предельники 2022'!$B$4:$B$28,0),MATCH(V$5,'Предельники 2022'!$C$3:$X$3,0)),"")</f>
        <v/>
      </c>
      <c r="W1108" s="129" t="str">
        <f>IF(ISNUMBER('Форма 1'!AQ1108),INDEX('Предельники 2022'!$C$4:$X$28,MATCH('Форма 1'!$G1108,'Предельники 2022'!$B$4:$B$28,0),MATCH(W$5,'Предельники 2022'!$C$3:$X$3,0)),"")</f>
        <v/>
      </c>
      <c r="X1108" s="30" t="str">
        <f>IF(ISNUMBER('Форма 1'!AR1108),ROUND('Форма 1'!$I1108*VLOOKUP('Форма 1'!$G1108,'Предельники 2022'!$B$4:$X$28,'Форма 1'!AR$7),2),"")</f>
        <v/>
      </c>
      <c r="Y1108" s="30" t="str">
        <f>IF(ISNUMBER('Форма 1'!AS1108),ROUND('Форма 1'!$I1108*VLOOKUP('Форма 1'!$G1108,'Предельники 2022'!$B$4:$X$28,'Форма 1'!AS$7),2),"")</f>
        <v/>
      </c>
      <c r="Z1108" s="30" t="str">
        <f>IF(ISNUMBER('Форма 1'!AT1108),ROUND('Форма 1'!$I1108*VLOOKUP('Форма 1'!$G1108,'Предельники 2022'!$B$4:$X$28,'Форма 1'!AT$7),2),"")</f>
        <v/>
      </c>
      <c r="AA1108" s="32"/>
      <c r="AB1108" s="128">
        <f>'Форма 1'!T1108</f>
        <v>46387</v>
      </c>
      <c r="AC1108" s="130" t="str">
        <f>'Форма 1'!U1108</f>
        <v>РО</v>
      </c>
    </row>
    <row r="1109" spans="1:29" x14ac:dyDescent="0.25">
      <c r="A1109" s="28">
        <f t="shared" si="187"/>
        <v>87</v>
      </c>
      <c r="B1109" s="74" t="str">
        <f>IF(ISBLANK('Форма 1'!B1109),"",'Форма 1'!B1109)</f>
        <v>Пермский городской округ, город Пермь</v>
      </c>
      <c r="C1109" s="87" t="s">
        <v>238</v>
      </c>
      <c r="D1109" s="29">
        <f>IF(ISBLANK(C1109),"Введите адрес",IF(C1109='Форма 1'!C1109,SUM(E1109:K1109,M1109:S1109,Форма2[[#This Row],[19]:[22]]),"Ошибка в адресе!"))</f>
        <v>10188313.300000001</v>
      </c>
      <c r="E1109" s="30" t="str">
        <f>IF(ISNUMBER('Форма 1'!Z1109),ROUND('Форма 1'!$I1109*VLOOKUP('Форма 1'!$G1109,'Предельники 2022'!$B$4:$X$28,'Форма 1'!Z$7),2),"")</f>
        <v/>
      </c>
      <c r="F1109" s="30" t="str">
        <f>IF(ISNUMBER('Форма 1'!AA1109),ROUND('Форма 1'!$I1109*VLOOKUP('Форма 1'!$G1109,'Предельники 2022'!$B$4:$X$28,'Форма 1'!AA$7),2),"")</f>
        <v/>
      </c>
      <c r="G1109" s="30" t="str">
        <f>IF(ISNUMBER('Форма 1'!AB1109),ROUND('Форма 1'!$I1109*VLOOKUP('Форма 1'!$G1109,'Предельники 2022'!$B$4:$X$28,'Форма 1'!AB$7),2),"")</f>
        <v/>
      </c>
      <c r="H1109" s="30" t="str">
        <f>IF(ISNUMBER('Форма 1'!AC1109),ROUND('Форма 1'!$I1109*VLOOKUP('Форма 1'!$G1109,'Предельники 2022'!$B$4:$X$28,'Форма 1'!AC$7),2),"")</f>
        <v/>
      </c>
      <c r="I1109" s="30" t="str">
        <f>IF(ISNUMBER('Форма 1'!AD1109),ROUND('Форма 1'!$I1109*VLOOKUP('Форма 1'!$G1109,'Предельники 2022'!$B$4:$X$28,'Форма 1'!AD$7),2),"")</f>
        <v/>
      </c>
      <c r="J1109" s="30" t="str">
        <f>IF(ISNUMBER('Форма 1'!AE1109),ROUND('Форма 1'!$I1109*VLOOKUP('Форма 1'!$G1109,'Предельники 2022'!$B$4:$X$28,'Форма 1'!AE$7),2),"")</f>
        <v/>
      </c>
      <c r="K1109" s="30" t="str">
        <f>IF(ISNUMBER('Форма 1'!AF1109),ROUND('Форма 1'!$I1109*VLOOKUP('Форма 1'!$G1109,'Предельники 2022'!$B$4:$X$28,'Форма 1'!AF$7),2),"")</f>
        <v/>
      </c>
      <c r="L1109" s="31" t="str">
        <f>IF(ISBLANK('Форма 1'!AG1109),"",'Форма 1'!AG1109)</f>
        <v/>
      </c>
      <c r="M1109" s="32" t="str">
        <f>IF(ISBLANK('Форма 1'!AH1109),"",'Форма 1'!AH1109)</f>
        <v/>
      </c>
      <c r="N1109" s="30">
        <f>IF(ISNUMBER('Форма 1'!AI1109),ROUND('Форма 1'!$I1109*VLOOKUP('Форма 1'!$G1109,'Предельники 2022'!$B$4:$X$28,'Форма 1'!AI$7),2),"")</f>
        <v>10188313.300000001</v>
      </c>
      <c r="O1109" s="30" t="str">
        <f>IF(ISNUMBER('Форма 1'!AJ1109),ROUND('Форма 1'!$I1109*VLOOKUP('Форма 1'!$G1109,'Предельники 2022'!$B$4:$X$28,'Форма 1'!AJ$7),2),"")</f>
        <v/>
      </c>
      <c r="P1109" s="30" t="str">
        <f>IF(ISNUMBER('Форма 1'!AK1109),ROUND('Форма 1'!$I1109*VLOOKUP('Форма 1'!$G1109,'Предельники 2022'!$B$4:$X$28,'Форма 1'!AK$7),2),"")</f>
        <v/>
      </c>
      <c r="Q1109" s="30" t="str">
        <f>IF(ISNUMBER('Форма 1'!AL1109),ROUND('Форма 1'!$I1109*VLOOKUP('Форма 1'!$G1109,'Предельники 2022'!$B$4:$X$28,'Форма 1'!AL$7),2),"")</f>
        <v/>
      </c>
      <c r="R1109" s="30" t="str">
        <f>IF(ISNUMBER('Форма 1'!AM1109),ROUND('Форма 1'!$I1109*VLOOKUP('Форма 1'!$G1109,'Предельники 2022'!$B$4:$X$28,'Форма 1'!AM$7),2),"")</f>
        <v/>
      </c>
      <c r="S1109" s="93" t="str">
        <f t="shared" si="190"/>
        <v/>
      </c>
      <c r="T1109" s="129" t="str">
        <f>IF(ISNUMBER('Форма 1'!AN1109),INDEX('Предельники 2022'!$C$4:$X$28,MATCH('Форма 1'!$G1109,'Предельники 2022'!$B$4:$B$28,0),MATCH(T$5,'Предельники 2022'!$C$3:$X$3,0)),"")</f>
        <v/>
      </c>
      <c r="U1109" s="129" t="str">
        <f>IF(ISNUMBER('Форма 1'!AO1109),INDEX('Предельники 2022'!$C$4:$X$28,MATCH('Форма 1'!$G1109,'Предельники 2022'!$B$4:$B$28,0),MATCH(U$5,'Предельники 2022'!$C$3:$X$3,0)),"")</f>
        <v/>
      </c>
      <c r="V1109" s="129" t="str">
        <f>IF(ISNUMBER('Форма 1'!AP1109),INDEX('Предельники 2022'!$C$4:$X$28,MATCH('Форма 1'!$G1109,'Предельники 2022'!$B$4:$B$28,0),MATCH(V$5,'Предельники 2022'!$C$3:$X$3,0)),"")</f>
        <v/>
      </c>
      <c r="W1109" s="129" t="str">
        <f>IF(ISNUMBER('Форма 1'!AQ1109),INDEX('Предельники 2022'!$C$4:$X$28,MATCH('Форма 1'!$G1109,'Предельники 2022'!$B$4:$B$28,0),MATCH(W$5,'Предельники 2022'!$C$3:$X$3,0)),"")</f>
        <v/>
      </c>
      <c r="X1109" s="30" t="str">
        <f>IF(ISNUMBER('Форма 1'!AR1109),ROUND('Форма 1'!$I1109*VLOOKUP('Форма 1'!$G1109,'Предельники 2022'!$B$4:$X$28,'Форма 1'!AR$7),2),"")</f>
        <v/>
      </c>
      <c r="Y1109" s="30" t="str">
        <f>IF(ISNUMBER('Форма 1'!AS1109),ROUND('Форма 1'!$I1109*VLOOKUP('Форма 1'!$G1109,'Предельники 2022'!$B$4:$X$28,'Форма 1'!AS$7),2),"")</f>
        <v/>
      </c>
      <c r="Z1109" s="30" t="str">
        <f>IF(ISNUMBER('Форма 1'!AT1109),ROUND('Форма 1'!$I1109*VLOOKUP('Форма 1'!$G1109,'Предельники 2022'!$B$4:$X$28,'Форма 1'!AT$7),2),"")</f>
        <v/>
      </c>
      <c r="AA1109" s="32"/>
      <c r="AB1109" s="128">
        <f>'Форма 1'!T1109</f>
        <v>46387</v>
      </c>
      <c r="AC1109" s="130" t="str">
        <f>'Форма 1'!U1109</f>
        <v>РО</v>
      </c>
    </row>
    <row r="1110" spans="1:29" x14ac:dyDescent="0.25">
      <c r="A1110" s="28">
        <f t="shared" si="187"/>
        <v>88</v>
      </c>
      <c r="B1110" s="74" t="str">
        <f>IF(ISBLANK('Форма 1'!B1110),"",'Форма 1'!B1110)</f>
        <v>Пермский городской округ, город Пермь</v>
      </c>
      <c r="C1110" s="87" t="s">
        <v>47</v>
      </c>
      <c r="D1110" s="29">
        <f>IF(ISBLANK(C1110),"Введите адрес",IF(C1110='Форма 1'!C1110,SUM(E1110:K1110,M1110:S1110,Форма2[[#This Row],[19]:[22]]),"Ошибка в адресе!"))</f>
        <v>2680845.44</v>
      </c>
      <c r="E1110" s="30">
        <f>IF(ISNUMBER('Форма 1'!Z1110),ROUND('Форма 1'!$I1110*VLOOKUP('Форма 1'!$G1110,'Предельники 2022'!$B$4:$X$28,'Форма 1'!Z$7),2),"")</f>
        <v>2680845.44</v>
      </c>
      <c r="F1110" s="30" t="str">
        <f>IF(ISNUMBER('Форма 1'!AA1110),ROUND('Форма 1'!$I1110*VLOOKUP('Форма 1'!$G1110,'Предельники 2022'!$B$4:$X$28,'Форма 1'!AA$7),2),"")</f>
        <v/>
      </c>
      <c r="G1110" s="30" t="str">
        <f>IF(ISNUMBER('Форма 1'!AB1110),ROUND('Форма 1'!$I1110*VLOOKUP('Форма 1'!$G1110,'Предельники 2022'!$B$4:$X$28,'Форма 1'!AB$7),2),"")</f>
        <v/>
      </c>
      <c r="H1110" s="30" t="str">
        <f>IF(ISNUMBER('Форма 1'!AC1110),ROUND('Форма 1'!$I1110*VLOOKUP('Форма 1'!$G1110,'Предельники 2022'!$B$4:$X$28,'Форма 1'!AC$7),2),"")</f>
        <v/>
      </c>
      <c r="I1110" s="30" t="str">
        <f>IF(ISNUMBER('Форма 1'!AD1110),ROUND('Форма 1'!$I1110*VLOOKUP('Форма 1'!$G1110,'Предельники 2022'!$B$4:$X$28,'Форма 1'!AD$7),2),"")</f>
        <v/>
      </c>
      <c r="J1110" s="30" t="str">
        <f>IF(ISNUMBER('Форма 1'!AE1110),ROUND('Форма 1'!$I1110*VLOOKUP('Форма 1'!$G1110,'Предельники 2022'!$B$4:$X$28,'Форма 1'!AE$7),2),"")</f>
        <v/>
      </c>
      <c r="K1110" s="30" t="str">
        <f>IF(ISNUMBER('Форма 1'!AF1110),ROUND('Форма 1'!$I1110*VLOOKUP('Форма 1'!$G1110,'Предельники 2022'!$B$4:$X$28,'Форма 1'!AF$7),2),"")</f>
        <v/>
      </c>
      <c r="L1110" s="31" t="str">
        <f>IF(ISBLANK('Форма 1'!AG1110),"",'Форма 1'!AG1110)</f>
        <v/>
      </c>
      <c r="M1110" s="32" t="str">
        <f>IF(ISBLANK('Форма 1'!AH1110),"",'Форма 1'!AH1110)</f>
        <v/>
      </c>
      <c r="N1110" s="30" t="str">
        <f>IF(ISNUMBER('Форма 1'!AI1110),ROUND('Форма 1'!$I1110*VLOOKUP('Форма 1'!$G1110,'Предельники 2022'!$B$4:$X$28,'Форма 1'!AI$7),2),"")</f>
        <v/>
      </c>
      <c r="O1110" s="30" t="str">
        <f>IF(ISNUMBER('Форма 1'!AJ1110),ROUND('Форма 1'!$I1110*VLOOKUP('Форма 1'!$G1110,'Предельники 2022'!$B$4:$X$28,'Форма 1'!AJ$7),2),"")</f>
        <v/>
      </c>
      <c r="P1110" s="30" t="str">
        <f>IF(ISNUMBER('Форма 1'!AK1110),ROUND('Форма 1'!$I1110*VLOOKUP('Форма 1'!$G1110,'Предельники 2022'!$B$4:$X$28,'Форма 1'!AK$7),2),"")</f>
        <v/>
      </c>
      <c r="Q1110" s="30" t="str">
        <f>IF(ISNUMBER('Форма 1'!AL1110),ROUND('Форма 1'!$I1110*VLOOKUP('Форма 1'!$G1110,'Предельники 2022'!$B$4:$X$28,'Форма 1'!AL$7),2),"")</f>
        <v/>
      </c>
      <c r="R1110" s="30" t="str">
        <f>IF(ISNUMBER('Форма 1'!AM1110),ROUND('Форма 1'!$I1110*VLOOKUP('Форма 1'!$G1110,'Предельники 2022'!$B$4:$X$28,'Форма 1'!AM$7),2),"")</f>
        <v/>
      </c>
      <c r="S1110" s="93" t="str">
        <f t="shared" si="190"/>
        <v/>
      </c>
      <c r="T1110" s="129" t="str">
        <f>IF(ISNUMBER('Форма 1'!AN1110),INDEX('Предельники 2022'!$C$4:$X$28,MATCH('Форма 1'!$G1110,'Предельники 2022'!$B$4:$B$28,0),MATCH(T$5,'Предельники 2022'!$C$3:$X$3,0)),"")</f>
        <v/>
      </c>
      <c r="U1110" s="129" t="str">
        <f>IF(ISNUMBER('Форма 1'!AO1110),INDEX('Предельники 2022'!$C$4:$X$28,MATCH('Форма 1'!$G1110,'Предельники 2022'!$B$4:$B$28,0),MATCH(U$5,'Предельники 2022'!$C$3:$X$3,0)),"")</f>
        <v/>
      </c>
      <c r="V1110" s="129" t="str">
        <f>IF(ISNUMBER('Форма 1'!AP1110),INDEX('Предельники 2022'!$C$4:$X$28,MATCH('Форма 1'!$G1110,'Предельники 2022'!$B$4:$B$28,0),MATCH(V$5,'Предельники 2022'!$C$3:$X$3,0)),"")</f>
        <v/>
      </c>
      <c r="W1110" s="129" t="str">
        <f>IF(ISNUMBER('Форма 1'!AQ1110),INDEX('Предельники 2022'!$C$4:$X$28,MATCH('Форма 1'!$G1110,'Предельники 2022'!$B$4:$B$28,0),MATCH(W$5,'Предельники 2022'!$C$3:$X$3,0)),"")</f>
        <v/>
      </c>
      <c r="X1110" s="30" t="str">
        <f>IF(ISNUMBER('Форма 1'!AR1110),ROUND('Форма 1'!$I1110*VLOOKUP('Форма 1'!$G1110,'Предельники 2022'!$B$4:$X$28,'Форма 1'!AR$7),2),"")</f>
        <v/>
      </c>
      <c r="Y1110" s="30" t="str">
        <f>IF(ISNUMBER('Форма 1'!AS1110),ROUND('Форма 1'!$I1110*VLOOKUP('Форма 1'!$G1110,'Предельники 2022'!$B$4:$X$28,'Форма 1'!AS$7),2),"")</f>
        <v/>
      </c>
      <c r="Z1110" s="30" t="str">
        <f>IF(ISNUMBER('Форма 1'!AT1110),ROUND('Форма 1'!$I1110*VLOOKUP('Форма 1'!$G1110,'Предельники 2022'!$B$4:$X$28,'Форма 1'!AT$7),2),"")</f>
        <v/>
      </c>
      <c r="AA1110" s="32"/>
      <c r="AB1110" s="128">
        <f>'Форма 1'!T1110</f>
        <v>46387</v>
      </c>
      <c r="AC1110" s="130" t="str">
        <f>'Форма 1'!U1110</f>
        <v>РО</v>
      </c>
    </row>
    <row r="1111" spans="1:29" x14ac:dyDescent="0.25">
      <c r="A1111" s="28">
        <f t="shared" si="187"/>
        <v>89</v>
      </c>
      <c r="B1111" s="74" t="str">
        <f>IF(ISBLANK('Форма 1'!B1111),"",'Форма 1'!B1111)</f>
        <v>Пермский городской округ, город Пермь</v>
      </c>
      <c r="C1111" s="87" t="s">
        <v>655</v>
      </c>
      <c r="D1111" s="29">
        <f>IF(ISBLANK(C1111),"Введите адрес",IF(C1111='Форма 1'!C1111,SUM(E1111:K1111,M1111:S1111,Форма2[[#This Row],[19]:[22]]),"Ошибка в адресе!"))</f>
        <v>13411859.41</v>
      </c>
      <c r="E1111" s="30" t="str">
        <f>IF(ISNUMBER('Форма 1'!Z1111),ROUND('Форма 1'!$I1111*VLOOKUP('Форма 1'!$G1111,'Предельники 2022'!$B$4:$X$28,'Форма 1'!Z$7),2),"")</f>
        <v/>
      </c>
      <c r="F1111" s="30">
        <f>IF(ISNUMBER('Форма 1'!AA1111),ROUND('Форма 1'!$I1111*VLOOKUP('Форма 1'!$G1111,'Предельники 2022'!$B$4:$X$28,'Форма 1'!AA$7),2),"")</f>
        <v>6863318.0499999998</v>
      </c>
      <c r="G1111" s="30" t="str">
        <f>IF(ISNUMBER('Форма 1'!AB1111),ROUND('Форма 1'!$I1111*VLOOKUP('Форма 1'!$G1111,'Предельники 2022'!$B$4:$X$28,'Форма 1'!AB$7),2),"")</f>
        <v/>
      </c>
      <c r="H1111" s="30">
        <f>IF(ISNUMBER('Форма 1'!AC1111),ROUND('Форма 1'!$I1111*VLOOKUP('Форма 1'!$G1111,'Предельники 2022'!$B$4:$X$28,'Форма 1'!AC$7),2),"")</f>
        <v>308689.65999999997</v>
      </c>
      <c r="I1111" s="30">
        <f>IF(ISNUMBER('Форма 1'!AD1111),ROUND('Форма 1'!$I1111*VLOOKUP('Форма 1'!$G1111,'Предельники 2022'!$B$4:$X$28,'Форма 1'!AD$7),2),"")</f>
        <v>952043</v>
      </c>
      <c r="J1111" s="30">
        <f>IF(ISNUMBER('Форма 1'!AE1111),ROUND('Форма 1'!$I1111*VLOOKUP('Форма 1'!$G1111,'Предельники 2022'!$B$4:$X$28,'Форма 1'!AE$7),2),"")</f>
        <v>526735.79</v>
      </c>
      <c r="K1111" s="30" t="str">
        <f>IF(ISNUMBER('Форма 1'!AF1111),ROUND('Форма 1'!$I1111*VLOOKUP('Форма 1'!$G1111,'Предельники 2022'!$B$4:$X$28,'Форма 1'!AF$7),2),"")</f>
        <v/>
      </c>
      <c r="L1111" s="31" t="str">
        <f>IF(ISBLANK('Форма 1'!AG1111),"",'Форма 1'!AG1111)</f>
        <v/>
      </c>
      <c r="M1111" s="32" t="str">
        <f>IF(ISBLANK('Форма 1'!AH1111),"",'Форма 1'!AH1111)</f>
        <v/>
      </c>
      <c r="N1111" s="30" t="str">
        <f>IF(ISNUMBER('Форма 1'!AI1111),ROUND('Форма 1'!$I1111*VLOOKUP('Форма 1'!$G1111,'Предельники 2022'!$B$4:$X$28,'Форма 1'!AI$7),2),"")</f>
        <v/>
      </c>
      <c r="O1111" s="30">
        <f>IF(ISNUMBER('Форма 1'!AJ1111),ROUND('Форма 1'!$I1111*VLOOKUP('Форма 1'!$G1111,'Предельники 2022'!$B$4:$X$28,'Форма 1'!AJ$7),2),"")</f>
        <v>4761072.91</v>
      </c>
      <c r="P1111" s="30" t="str">
        <f>IF(ISNUMBER('Форма 1'!AK1111),ROUND('Форма 1'!$I1111*VLOOKUP('Форма 1'!$G1111,'Предельники 2022'!$B$4:$X$28,'Форма 1'!AK$7),2),"")</f>
        <v/>
      </c>
      <c r="Q1111" s="30" t="str">
        <f>IF(ISNUMBER('Форма 1'!AL1111),ROUND('Форма 1'!$I1111*VLOOKUP('Форма 1'!$G1111,'Предельники 2022'!$B$4:$X$28,'Форма 1'!AL$7),2),"")</f>
        <v/>
      </c>
      <c r="R1111" s="30" t="str">
        <f>IF(ISNUMBER('Форма 1'!AM1111),ROUND('Форма 1'!$I1111*VLOOKUP('Форма 1'!$G1111,'Предельники 2022'!$B$4:$X$28,'Форма 1'!AM$7),2),"")</f>
        <v/>
      </c>
      <c r="S1111" s="93" t="str">
        <f t="shared" si="190"/>
        <v/>
      </c>
      <c r="T1111" s="129" t="str">
        <f>IF(ISNUMBER('Форма 1'!AN1111),INDEX('Предельники 2022'!$C$4:$X$28,MATCH('Форма 1'!$G1111,'Предельники 2022'!$B$4:$B$28,0),MATCH(T$5,'Предельники 2022'!$C$3:$X$3,0)),"")</f>
        <v/>
      </c>
      <c r="U1111" s="129" t="str">
        <f>IF(ISNUMBER('Форма 1'!AO1111),INDEX('Предельники 2022'!$C$4:$X$28,MATCH('Форма 1'!$G1111,'Предельники 2022'!$B$4:$B$28,0),MATCH(U$5,'Предельники 2022'!$C$3:$X$3,0)),"")</f>
        <v/>
      </c>
      <c r="V1111" s="129" t="str">
        <f>IF(ISNUMBER('Форма 1'!AP1111),INDEX('Предельники 2022'!$C$4:$X$28,MATCH('Форма 1'!$G1111,'Предельники 2022'!$B$4:$B$28,0),MATCH(V$5,'Предельники 2022'!$C$3:$X$3,0)),"")</f>
        <v/>
      </c>
      <c r="W1111" s="129" t="str">
        <f>IF(ISNUMBER('Форма 1'!AQ1111),INDEX('Предельники 2022'!$C$4:$X$28,MATCH('Форма 1'!$G1111,'Предельники 2022'!$B$4:$B$28,0),MATCH(W$5,'Предельники 2022'!$C$3:$X$3,0)),"")</f>
        <v/>
      </c>
      <c r="X1111" s="30" t="str">
        <f>IF(ISNUMBER('Форма 1'!AR1111),ROUND('Форма 1'!$I1111*VLOOKUP('Форма 1'!$G1111,'Предельники 2022'!$B$4:$X$28,'Форма 1'!AR$7),2),"")</f>
        <v/>
      </c>
      <c r="Y1111" s="30" t="str">
        <f>IF(ISNUMBER('Форма 1'!AS1111),ROUND('Форма 1'!$I1111*VLOOKUP('Форма 1'!$G1111,'Предельники 2022'!$B$4:$X$28,'Форма 1'!AS$7),2),"")</f>
        <v/>
      </c>
      <c r="Z1111" s="30" t="str">
        <f>IF(ISNUMBER('Форма 1'!AT1111),ROUND('Форма 1'!$I1111*VLOOKUP('Форма 1'!$G1111,'Предельники 2022'!$B$4:$X$28,'Форма 1'!AT$7),2),"")</f>
        <v/>
      </c>
      <c r="AA1111" s="32"/>
      <c r="AB1111" s="128">
        <f>'Форма 1'!T1111</f>
        <v>46387</v>
      </c>
      <c r="AC1111" s="130" t="str">
        <f>'Форма 1'!U1111</f>
        <v>РО</v>
      </c>
    </row>
    <row r="1112" spans="1:29" x14ac:dyDescent="0.25">
      <c r="A1112" s="28">
        <f t="shared" si="187"/>
        <v>90</v>
      </c>
      <c r="B1112" s="74" t="str">
        <f>IF(ISBLANK('Форма 1'!B1112),"",'Форма 1'!B1112)</f>
        <v>Пермский городской округ, город Пермь</v>
      </c>
      <c r="C1112" s="87" t="s">
        <v>98</v>
      </c>
      <c r="D1112" s="29">
        <f>IF(ISBLANK(C1112),"Введите адрес",IF(C1112='Форма 1'!C1112,SUM(E1112:K1112,M1112:S1112,Форма2[[#This Row],[19]:[22]]),"Ошибка в адресе!"))</f>
        <v>5141205.59</v>
      </c>
      <c r="E1112" s="30" t="str">
        <f>IF(ISNUMBER('Форма 1'!Z1112),ROUND('Форма 1'!$I1112*VLOOKUP('Форма 1'!$G1112,'Предельники 2022'!$B$4:$X$28,'Форма 1'!Z$7),2),"")</f>
        <v/>
      </c>
      <c r="F1112" s="30">
        <f>IF(ISNUMBER('Форма 1'!AA1112),ROUND('Форма 1'!$I1112*VLOOKUP('Форма 1'!$G1112,'Предельники 2022'!$B$4:$X$28,'Форма 1'!AA$7),2),"")</f>
        <v>5141205.59</v>
      </c>
      <c r="G1112" s="30" t="str">
        <f>IF(ISNUMBER('Форма 1'!AB1112),ROUND('Форма 1'!$I1112*VLOOKUP('Форма 1'!$G1112,'Предельники 2022'!$B$4:$X$28,'Форма 1'!AB$7),2),"")</f>
        <v/>
      </c>
      <c r="H1112" s="30" t="str">
        <f>IF(ISNUMBER('Форма 1'!AC1112),ROUND('Форма 1'!$I1112*VLOOKUP('Форма 1'!$G1112,'Предельники 2022'!$B$4:$X$28,'Форма 1'!AC$7),2),"")</f>
        <v/>
      </c>
      <c r="I1112" s="30" t="str">
        <f>IF(ISNUMBER('Форма 1'!AD1112),ROUND('Форма 1'!$I1112*VLOOKUP('Форма 1'!$G1112,'Предельники 2022'!$B$4:$X$28,'Форма 1'!AD$7),2),"")</f>
        <v/>
      </c>
      <c r="J1112" s="30" t="str">
        <f>IF(ISNUMBER('Форма 1'!AE1112),ROUND('Форма 1'!$I1112*VLOOKUP('Форма 1'!$G1112,'Предельники 2022'!$B$4:$X$28,'Форма 1'!AE$7),2),"")</f>
        <v/>
      </c>
      <c r="K1112" s="30" t="str">
        <f>IF(ISNUMBER('Форма 1'!AF1112),ROUND('Форма 1'!$I1112*VLOOKUP('Форма 1'!$G1112,'Предельники 2022'!$B$4:$X$28,'Форма 1'!AF$7),2),"")</f>
        <v/>
      </c>
      <c r="L1112" s="31" t="str">
        <f>IF(ISBLANK('Форма 1'!AG1112),"",'Форма 1'!AG1112)</f>
        <v/>
      </c>
      <c r="M1112" s="32" t="str">
        <f>IF(ISBLANK('Форма 1'!AH1112),"",'Форма 1'!AH1112)</f>
        <v/>
      </c>
      <c r="N1112" s="30" t="str">
        <f>IF(ISNUMBER('Форма 1'!AI1112),ROUND('Форма 1'!$I1112*VLOOKUP('Форма 1'!$G1112,'Предельники 2022'!$B$4:$X$28,'Форма 1'!AI$7),2),"")</f>
        <v/>
      </c>
      <c r="O1112" s="30" t="str">
        <f>IF(ISNUMBER('Форма 1'!AJ1112),ROUND('Форма 1'!$I1112*VLOOKUP('Форма 1'!$G1112,'Предельники 2022'!$B$4:$X$28,'Форма 1'!AJ$7),2),"")</f>
        <v/>
      </c>
      <c r="P1112" s="30" t="str">
        <f>IF(ISNUMBER('Форма 1'!AK1112),ROUND('Форма 1'!$I1112*VLOOKUP('Форма 1'!$G1112,'Предельники 2022'!$B$4:$X$28,'Форма 1'!AK$7),2),"")</f>
        <v/>
      </c>
      <c r="Q1112" s="30" t="str">
        <f>IF(ISNUMBER('Форма 1'!AL1112),ROUND('Форма 1'!$I1112*VLOOKUP('Форма 1'!$G1112,'Предельники 2022'!$B$4:$X$28,'Форма 1'!AL$7),2),"")</f>
        <v/>
      </c>
      <c r="R1112" s="30" t="str">
        <f>IF(ISNUMBER('Форма 1'!AM1112),ROUND('Форма 1'!$I1112*VLOOKUP('Форма 1'!$G1112,'Предельники 2022'!$B$4:$X$28,'Форма 1'!AM$7),2),"")</f>
        <v/>
      </c>
      <c r="S1112" s="93" t="str">
        <f t="shared" si="190"/>
        <v/>
      </c>
      <c r="T1112" s="129" t="str">
        <f>IF(ISNUMBER('Форма 1'!AN1112),INDEX('Предельники 2022'!$C$4:$X$28,MATCH('Форма 1'!$G1112,'Предельники 2022'!$B$4:$B$28,0),MATCH(T$5,'Предельники 2022'!$C$3:$X$3,0)),"")</f>
        <v/>
      </c>
      <c r="U1112" s="129" t="str">
        <f>IF(ISNUMBER('Форма 1'!AO1112),INDEX('Предельники 2022'!$C$4:$X$28,MATCH('Форма 1'!$G1112,'Предельники 2022'!$B$4:$B$28,0),MATCH(U$5,'Предельники 2022'!$C$3:$X$3,0)),"")</f>
        <v/>
      </c>
      <c r="V1112" s="129" t="str">
        <f>IF(ISNUMBER('Форма 1'!AP1112),INDEX('Предельники 2022'!$C$4:$X$28,MATCH('Форма 1'!$G1112,'Предельники 2022'!$B$4:$B$28,0),MATCH(V$5,'Предельники 2022'!$C$3:$X$3,0)),"")</f>
        <v/>
      </c>
      <c r="W1112" s="129" t="str">
        <f>IF(ISNUMBER('Форма 1'!AQ1112),INDEX('Предельники 2022'!$C$4:$X$28,MATCH('Форма 1'!$G1112,'Предельники 2022'!$B$4:$B$28,0),MATCH(W$5,'Предельники 2022'!$C$3:$X$3,0)),"")</f>
        <v/>
      </c>
      <c r="X1112" s="30" t="str">
        <f>IF(ISNUMBER('Форма 1'!AR1112),ROUND('Форма 1'!$I1112*VLOOKUP('Форма 1'!$G1112,'Предельники 2022'!$B$4:$X$28,'Форма 1'!AR$7),2),"")</f>
        <v/>
      </c>
      <c r="Y1112" s="30" t="str">
        <f>IF(ISNUMBER('Форма 1'!AS1112),ROUND('Форма 1'!$I1112*VLOOKUP('Форма 1'!$G1112,'Предельники 2022'!$B$4:$X$28,'Форма 1'!AS$7),2),"")</f>
        <v/>
      </c>
      <c r="Z1112" s="30" t="str">
        <f>IF(ISNUMBER('Форма 1'!AT1112),ROUND('Форма 1'!$I1112*VLOOKUP('Форма 1'!$G1112,'Предельники 2022'!$B$4:$X$28,'Форма 1'!AT$7),2),"")</f>
        <v/>
      </c>
      <c r="AA1112" s="32"/>
      <c r="AB1112" s="128">
        <f>'Форма 1'!T1112</f>
        <v>46387</v>
      </c>
      <c r="AC1112" s="130" t="str">
        <f>'Форма 1'!U1112</f>
        <v>РО</v>
      </c>
    </row>
    <row r="1113" spans="1:29" x14ac:dyDescent="0.25">
      <c r="A1113" s="28">
        <f t="shared" si="187"/>
        <v>91</v>
      </c>
      <c r="B1113" s="74" t="str">
        <f>IF(ISBLANK('Форма 1'!B1113),"",'Форма 1'!B1113)</f>
        <v>Пермский городской округ, город Пермь</v>
      </c>
      <c r="C1113" s="87" t="s">
        <v>692</v>
      </c>
      <c r="D1113" s="29">
        <f>IF(ISBLANK(C1113),"Введите адрес",IF(C1113='Форма 1'!C1113,SUM(E1113:K1113,M1113:S1113,Форма2[[#This Row],[19]:[22]]),"Ошибка в адресе!"))</f>
        <v>26773318.68</v>
      </c>
      <c r="E1113" s="30" t="str">
        <f>IF(ISNUMBER('Форма 1'!Z1113),ROUND('Форма 1'!$I1113*VLOOKUP('Форма 1'!$G1113,'Предельники 2022'!$B$4:$X$28,'Форма 1'!Z$7),2),"")</f>
        <v/>
      </c>
      <c r="F1113" s="30" t="str">
        <f>IF(ISNUMBER('Форма 1'!AA1113),ROUND('Форма 1'!$I1113*VLOOKUP('Форма 1'!$G1113,'Предельники 2022'!$B$4:$X$28,'Форма 1'!AA$7),2),"")</f>
        <v/>
      </c>
      <c r="G1113" s="30" t="str">
        <f>IF(ISNUMBER('Форма 1'!AB1113),ROUND('Форма 1'!$I1113*VLOOKUP('Форма 1'!$G1113,'Предельники 2022'!$B$4:$X$28,'Форма 1'!AB$7),2),"")</f>
        <v/>
      </c>
      <c r="H1113" s="30">
        <f>IF(ISNUMBER('Форма 1'!AC1113),ROUND('Форма 1'!$I1113*VLOOKUP('Форма 1'!$G1113,'Предельники 2022'!$B$4:$X$28,'Форма 1'!AC$7),2),"")</f>
        <v>1417491.27</v>
      </c>
      <c r="I1113" s="30">
        <f>IF(ISNUMBER('Форма 1'!AD1113),ROUND('Форма 1'!$I1113*VLOOKUP('Форма 1'!$G1113,'Предельники 2022'!$B$4:$X$28,'Форма 1'!AD$7),2),"")</f>
        <v>3734485.61</v>
      </c>
      <c r="J1113" s="30">
        <f>IF(ISNUMBER('Форма 1'!AE1113),ROUND('Форма 1'!$I1113*VLOOKUP('Форма 1'!$G1113,'Предельники 2022'!$B$4:$X$28,'Форма 1'!AE$7),2),"")</f>
        <v>1985229</v>
      </c>
      <c r="K1113" s="30" t="str">
        <f>IF(ISNUMBER('Форма 1'!AF1113),ROUND('Форма 1'!$I1113*VLOOKUP('Форма 1'!$G1113,'Предельники 2022'!$B$4:$X$28,'Форма 1'!AF$7),2),"")</f>
        <v/>
      </c>
      <c r="L1113" s="31" t="str">
        <f>IF(ISBLANK('Форма 1'!AG1113),"",'Форма 1'!AG1113)</f>
        <v/>
      </c>
      <c r="M1113" s="32" t="str">
        <f>IF(ISBLANK('Форма 1'!AH1113),"",'Форма 1'!AH1113)</f>
        <v/>
      </c>
      <c r="N1113" s="30">
        <f>IF(ISNUMBER('Форма 1'!AI1113),ROUND('Форма 1'!$I1113*VLOOKUP('Форма 1'!$G1113,'Предельники 2022'!$B$4:$X$28,'Форма 1'!AI$7),2),"")</f>
        <v>19636112.800000001</v>
      </c>
      <c r="O1113" s="30" t="str">
        <f>IF(ISNUMBER('Форма 1'!AJ1113),ROUND('Форма 1'!$I1113*VLOOKUP('Форма 1'!$G1113,'Предельники 2022'!$B$4:$X$28,'Форма 1'!AJ$7),2),"")</f>
        <v/>
      </c>
      <c r="P1113" s="30" t="str">
        <f>IF(ISNUMBER('Форма 1'!AK1113),ROUND('Форма 1'!$I1113*VLOOKUP('Форма 1'!$G1113,'Предельники 2022'!$B$4:$X$28,'Форма 1'!AK$7),2),"")</f>
        <v/>
      </c>
      <c r="Q1113" s="30" t="str">
        <f>IF(ISNUMBER('Форма 1'!AL1113),ROUND('Форма 1'!$I1113*VLOOKUP('Форма 1'!$G1113,'Предельники 2022'!$B$4:$X$28,'Форма 1'!AL$7),2),"")</f>
        <v/>
      </c>
      <c r="R1113" s="30" t="str">
        <f>IF(ISNUMBER('Форма 1'!AM1113),ROUND('Форма 1'!$I1113*VLOOKUP('Форма 1'!$G1113,'Предельники 2022'!$B$4:$X$28,'Форма 1'!AM$7),2),"")</f>
        <v/>
      </c>
      <c r="S1113" s="93" t="str">
        <f t="shared" si="190"/>
        <v/>
      </c>
      <c r="T1113" s="129" t="str">
        <f>IF(ISNUMBER('Форма 1'!AN1113),INDEX('Предельники 2022'!$C$4:$X$28,MATCH('Форма 1'!$G1113,'Предельники 2022'!$B$4:$B$28,0),MATCH(T$5,'Предельники 2022'!$C$3:$X$3,0)),"")</f>
        <v/>
      </c>
      <c r="U1113" s="129" t="str">
        <f>IF(ISNUMBER('Форма 1'!AO1113),INDEX('Предельники 2022'!$C$4:$X$28,MATCH('Форма 1'!$G1113,'Предельники 2022'!$B$4:$B$28,0),MATCH(U$5,'Предельники 2022'!$C$3:$X$3,0)),"")</f>
        <v/>
      </c>
      <c r="V1113" s="129" t="str">
        <f>IF(ISNUMBER('Форма 1'!AP1113),INDEX('Предельники 2022'!$C$4:$X$28,MATCH('Форма 1'!$G1113,'Предельники 2022'!$B$4:$B$28,0),MATCH(V$5,'Предельники 2022'!$C$3:$X$3,0)),"")</f>
        <v/>
      </c>
      <c r="W1113" s="129" t="str">
        <f>IF(ISNUMBER('Форма 1'!AQ1113),INDEX('Предельники 2022'!$C$4:$X$28,MATCH('Форма 1'!$G1113,'Предельники 2022'!$B$4:$B$28,0),MATCH(W$5,'Предельники 2022'!$C$3:$X$3,0)),"")</f>
        <v/>
      </c>
      <c r="X1113" s="30" t="str">
        <f>IF(ISNUMBER('Форма 1'!AR1113),ROUND('Форма 1'!$I1113*VLOOKUP('Форма 1'!$G1113,'Предельники 2022'!$B$4:$X$28,'Форма 1'!AR$7),2),"")</f>
        <v/>
      </c>
      <c r="Y1113" s="30" t="str">
        <f>IF(ISNUMBER('Форма 1'!AS1113),ROUND('Форма 1'!$I1113*VLOOKUP('Форма 1'!$G1113,'Предельники 2022'!$B$4:$X$28,'Форма 1'!AS$7),2),"")</f>
        <v/>
      </c>
      <c r="Z1113" s="30" t="str">
        <f>IF(ISNUMBER('Форма 1'!AT1113),ROUND('Форма 1'!$I1113*VLOOKUP('Форма 1'!$G1113,'Предельники 2022'!$B$4:$X$28,'Форма 1'!AT$7),2),"")</f>
        <v/>
      </c>
      <c r="AA1113" s="32"/>
      <c r="AB1113" s="128">
        <f>'Форма 1'!T1113</f>
        <v>46387</v>
      </c>
      <c r="AC1113" s="130" t="str">
        <f>'Форма 1'!U1113</f>
        <v>РО</v>
      </c>
    </row>
    <row r="1114" spans="1:29" x14ac:dyDescent="0.25">
      <c r="A1114" s="28">
        <f t="shared" si="187"/>
        <v>92</v>
      </c>
      <c r="B1114" s="74" t="str">
        <f>IF(ISBLANK('Форма 1'!B1114),"",'Форма 1'!B1114)</f>
        <v>Пермский городской округ, город Пермь</v>
      </c>
      <c r="C1114" s="87" t="s">
        <v>99</v>
      </c>
      <c r="D1114" s="29">
        <f>IF(ISBLANK(C1114),"Введите адрес",IF(C1114='Форма 1'!C1114,SUM(E1114:K1114,M1114:S1114,Форма2[[#This Row],[19]:[22]]),"Ошибка в адресе!"))</f>
        <v>10865042.629999999</v>
      </c>
      <c r="E1114" s="30" t="str">
        <f>IF(ISNUMBER('Форма 1'!Z1114),ROUND('Форма 1'!$I1114*VLOOKUP('Форма 1'!$G1114,'Предельники 2022'!$B$4:$X$28,'Форма 1'!Z$7),2),"")</f>
        <v/>
      </c>
      <c r="F1114" s="30">
        <f>IF(ISNUMBER('Форма 1'!AA1114),ROUND('Форма 1'!$I1114*VLOOKUP('Форма 1'!$G1114,'Предельники 2022'!$B$4:$X$28,'Форма 1'!AA$7),2),"")</f>
        <v>8181101.6699999999</v>
      </c>
      <c r="G1114" s="30" t="str">
        <f>IF(ISNUMBER('Форма 1'!AB1114),ROUND('Форма 1'!$I1114*VLOOKUP('Форма 1'!$G1114,'Предельники 2022'!$B$4:$X$28,'Форма 1'!AB$7),2),"")</f>
        <v/>
      </c>
      <c r="H1114" s="30" t="str">
        <f>IF(ISNUMBER('Форма 1'!AC1114),ROUND('Форма 1'!$I1114*VLOOKUP('Форма 1'!$G1114,'Предельники 2022'!$B$4:$X$28,'Форма 1'!AC$7),2),"")</f>
        <v/>
      </c>
      <c r="I1114" s="30" t="str">
        <f>IF(ISNUMBER('Форма 1'!AD1114),ROUND('Форма 1'!$I1114*VLOOKUP('Форма 1'!$G1114,'Предельники 2022'!$B$4:$X$28,'Форма 1'!AD$7),2),"")</f>
        <v/>
      </c>
      <c r="J1114" s="30" t="str">
        <f>IF(ISNUMBER('Форма 1'!AE1114),ROUND('Форма 1'!$I1114*VLOOKUP('Форма 1'!$G1114,'Предельники 2022'!$B$4:$X$28,'Форма 1'!AE$7),2),"")</f>
        <v/>
      </c>
      <c r="K1114" s="30" t="str">
        <f>IF(ISNUMBER('Форма 1'!AF1114),ROUND('Форма 1'!$I1114*VLOOKUP('Форма 1'!$G1114,'Предельники 2022'!$B$4:$X$28,'Форма 1'!AF$7),2),"")</f>
        <v/>
      </c>
      <c r="L1114" s="31" t="str">
        <f>IF(ISBLANK('Форма 1'!AG1114),"",'Форма 1'!AG1114)</f>
        <v/>
      </c>
      <c r="M1114" s="32" t="str">
        <f>IF(ISBLANK('Форма 1'!AH1114),"",'Форма 1'!AH1114)</f>
        <v/>
      </c>
      <c r="N1114" s="30" t="str">
        <f>IF(ISNUMBER('Форма 1'!AI1114),ROUND('Форма 1'!$I1114*VLOOKUP('Форма 1'!$G1114,'Предельники 2022'!$B$4:$X$28,'Форма 1'!AI$7),2),"")</f>
        <v/>
      </c>
      <c r="O1114" s="30" t="str">
        <f>IF(ISNUMBER('Форма 1'!AJ1114),ROUND('Форма 1'!$I1114*VLOOKUP('Форма 1'!$G1114,'Предельники 2022'!$B$4:$X$28,'Форма 1'!AJ$7),2),"")</f>
        <v/>
      </c>
      <c r="P1114" s="30" t="str">
        <f>IF(ISNUMBER('Форма 1'!AK1114),ROUND('Форма 1'!$I1114*VLOOKUP('Форма 1'!$G1114,'Предельники 2022'!$B$4:$X$28,'Форма 1'!AK$7),2),"")</f>
        <v/>
      </c>
      <c r="Q1114" s="30" t="str">
        <f>IF(ISNUMBER('Форма 1'!AL1114),ROUND('Форма 1'!$I1114*VLOOKUP('Форма 1'!$G1114,'Предельники 2022'!$B$4:$X$28,'Форма 1'!AL$7),2),"")</f>
        <v/>
      </c>
      <c r="R1114" s="30">
        <f>IF(ISNUMBER('Форма 1'!AM1114),ROUND('Форма 1'!$I1114*VLOOKUP('Форма 1'!$G1114,'Предельники 2022'!$B$4:$X$28,'Форма 1'!AM$7),2),"")</f>
        <v>2683940.96</v>
      </c>
      <c r="S1114" s="93" t="str">
        <f t="shared" si="190"/>
        <v/>
      </c>
      <c r="T1114" s="129" t="str">
        <f>IF(ISNUMBER('Форма 1'!AN1114),INDEX('Предельники 2022'!$C$4:$X$28,MATCH('Форма 1'!$G1114,'Предельники 2022'!$B$4:$B$28,0),MATCH(T$5,'Предельники 2022'!$C$3:$X$3,0)),"")</f>
        <v/>
      </c>
      <c r="U1114" s="129" t="str">
        <f>IF(ISNUMBER('Форма 1'!AO1114),INDEX('Предельники 2022'!$C$4:$X$28,MATCH('Форма 1'!$G1114,'Предельники 2022'!$B$4:$B$28,0),MATCH(U$5,'Предельники 2022'!$C$3:$X$3,0)),"")</f>
        <v/>
      </c>
      <c r="V1114" s="129" t="str">
        <f>IF(ISNUMBER('Форма 1'!AP1114),INDEX('Предельники 2022'!$C$4:$X$28,MATCH('Форма 1'!$G1114,'Предельники 2022'!$B$4:$B$28,0),MATCH(V$5,'Предельники 2022'!$C$3:$X$3,0)),"")</f>
        <v/>
      </c>
      <c r="W1114" s="129" t="str">
        <f>IF(ISNUMBER('Форма 1'!AQ1114),INDEX('Предельники 2022'!$C$4:$X$28,MATCH('Форма 1'!$G1114,'Предельники 2022'!$B$4:$B$28,0),MATCH(W$5,'Предельники 2022'!$C$3:$X$3,0)),"")</f>
        <v/>
      </c>
      <c r="X1114" s="30" t="str">
        <f>IF(ISNUMBER('Форма 1'!AR1114),ROUND('Форма 1'!$I1114*VLOOKUP('Форма 1'!$G1114,'Предельники 2022'!$B$4:$X$28,'Форма 1'!AR$7),2),"")</f>
        <v/>
      </c>
      <c r="Y1114" s="30" t="str">
        <f>IF(ISNUMBER('Форма 1'!AS1114),ROUND('Форма 1'!$I1114*VLOOKUP('Форма 1'!$G1114,'Предельники 2022'!$B$4:$X$28,'Форма 1'!AS$7),2),"")</f>
        <v/>
      </c>
      <c r="Z1114" s="30" t="str">
        <f>IF(ISNUMBER('Форма 1'!AT1114),ROUND('Форма 1'!$I1114*VLOOKUP('Форма 1'!$G1114,'Предельники 2022'!$B$4:$X$28,'Форма 1'!AT$7),2),"")</f>
        <v/>
      </c>
      <c r="AA1114" s="32"/>
      <c r="AB1114" s="128">
        <f>'Форма 1'!T1114</f>
        <v>46387</v>
      </c>
      <c r="AC1114" s="130" t="str">
        <f>'Форма 1'!U1114</f>
        <v>РО</v>
      </c>
    </row>
    <row r="1115" spans="1:29" x14ac:dyDescent="0.25">
      <c r="A1115" s="28">
        <f t="shared" si="187"/>
        <v>93</v>
      </c>
      <c r="B1115" s="74" t="str">
        <f>IF(ISBLANK('Форма 1'!B1115),"",'Форма 1'!B1115)</f>
        <v>Пермский городской округ, город Пермь</v>
      </c>
      <c r="C1115" s="87" t="s">
        <v>800</v>
      </c>
      <c r="D1115" s="29">
        <f>IF(ISBLANK(C1115),"Введите адрес",IF(C1115='Форма 1'!C1115,SUM(E1115:K1115,M1115:S1115,Форма2[[#This Row],[19]:[22]]),"Ошибка в адресе!"))</f>
        <v>22612199.68</v>
      </c>
      <c r="E1115" s="30">
        <f>IF(ISNUMBER('Форма 1'!Z1115),ROUND('Форма 1'!$I1115*VLOOKUP('Форма 1'!$G1115,'Предельники 2022'!$B$4:$X$28,'Форма 1'!Z$7),2),"")</f>
        <v>2143677.12</v>
      </c>
      <c r="F1115" s="30" t="str">
        <f>IF(ISNUMBER('Форма 1'!AA1115),ROUND('Форма 1'!$I1115*VLOOKUP('Форма 1'!$G1115,'Предельники 2022'!$B$4:$X$28,'Форма 1'!AA$7),2),"")</f>
        <v/>
      </c>
      <c r="G1115" s="30" t="str">
        <f>IF(ISNUMBER('Форма 1'!AB1115),ROUND('Форма 1'!$I1115*VLOOKUP('Форма 1'!$G1115,'Предельники 2022'!$B$4:$X$28,'Форма 1'!AB$7),2),"")</f>
        <v/>
      </c>
      <c r="H1115" s="30" t="str">
        <f>IF(ISNUMBER('Форма 1'!AC1115),ROUND('Форма 1'!$I1115*VLOOKUP('Форма 1'!$G1115,'Предельники 2022'!$B$4:$X$28,'Форма 1'!AC$7),2),"")</f>
        <v/>
      </c>
      <c r="I1115" s="30" t="str">
        <f>IF(ISNUMBER('Форма 1'!AD1115),ROUND('Форма 1'!$I1115*VLOOKUP('Форма 1'!$G1115,'Предельники 2022'!$B$4:$X$28,'Форма 1'!AD$7),2),"")</f>
        <v/>
      </c>
      <c r="J1115" s="30" t="str">
        <f>IF(ISNUMBER('Форма 1'!AE1115),ROUND('Форма 1'!$I1115*VLOOKUP('Форма 1'!$G1115,'Предельники 2022'!$B$4:$X$28,'Форма 1'!AE$7),2),"")</f>
        <v/>
      </c>
      <c r="K1115" s="30" t="str">
        <f>IF(ISNUMBER('Форма 1'!AF1115),ROUND('Форма 1'!$I1115*VLOOKUP('Форма 1'!$G1115,'Предельники 2022'!$B$4:$X$28,'Форма 1'!AF$7),2),"")</f>
        <v/>
      </c>
      <c r="L1115" s="31" t="str">
        <f>IF(ISBLANK('Форма 1'!AG1115),"",'Форма 1'!AG1115)</f>
        <v/>
      </c>
      <c r="M1115" s="32" t="str">
        <f>IF(ISBLANK('Форма 1'!AH1115),"",'Форма 1'!AH1115)</f>
        <v/>
      </c>
      <c r="N1115" s="30" t="str">
        <f>IF(ISNUMBER('Форма 1'!AI1115),ROUND('Форма 1'!$I1115*VLOOKUP('Форма 1'!$G1115,'Предельники 2022'!$B$4:$X$28,'Форма 1'!AI$7),2),"")</f>
        <v/>
      </c>
      <c r="O1115" s="30" t="str">
        <f>IF(ISNUMBER('Форма 1'!AJ1115),ROUND('Форма 1'!$I1115*VLOOKUP('Форма 1'!$G1115,'Предельники 2022'!$B$4:$X$28,'Форма 1'!AJ$7),2),"")</f>
        <v/>
      </c>
      <c r="P1115" s="30">
        <f>IF(ISNUMBER('Форма 1'!AK1115),ROUND('Форма 1'!$I1115*VLOOKUP('Форма 1'!$G1115,'Предельники 2022'!$B$4:$X$28,'Форма 1'!AK$7),2),"")</f>
        <v>20468522.559999999</v>
      </c>
      <c r="Q1115" s="30" t="str">
        <f>IF(ISNUMBER('Форма 1'!AL1115),ROUND('Форма 1'!$I1115*VLOOKUP('Форма 1'!$G1115,'Предельники 2022'!$B$4:$X$28,'Форма 1'!AL$7),2),"")</f>
        <v/>
      </c>
      <c r="R1115" s="30" t="str">
        <f>IF(ISNUMBER('Форма 1'!AM1115),ROUND('Форма 1'!$I1115*VLOOKUP('Форма 1'!$G1115,'Предельники 2022'!$B$4:$X$28,'Форма 1'!AM$7),2),"")</f>
        <v/>
      </c>
      <c r="S1115" s="93" t="str">
        <f t="shared" si="190"/>
        <v/>
      </c>
      <c r="T1115" s="129" t="str">
        <f>IF(ISNUMBER('Форма 1'!AN1115),INDEX('Предельники 2022'!$C$4:$X$28,MATCH('Форма 1'!$G1115,'Предельники 2022'!$B$4:$B$28,0),MATCH(T$5,'Предельники 2022'!$C$3:$X$3,0)),"")</f>
        <v/>
      </c>
      <c r="U1115" s="129" t="str">
        <f>IF(ISNUMBER('Форма 1'!AO1115),INDEX('Предельники 2022'!$C$4:$X$28,MATCH('Форма 1'!$G1115,'Предельники 2022'!$B$4:$B$28,0),MATCH(U$5,'Предельники 2022'!$C$3:$X$3,0)),"")</f>
        <v/>
      </c>
      <c r="V1115" s="129" t="str">
        <f>IF(ISNUMBER('Форма 1'!AP1115),INDEX('Предельники 2022'!$C$4:$X$28,MATCH('Форма 1'!$G1115,'Предельники 2022'!$B$4:$B$28,0),MATCH(V$5,'Предельники 2022'!$C$3:$X$3,0)),"")</f>
        <v/>
      </c>
      <c r="W1115" s="129" t="str">
        <f>IF(ISNUMBER('Форма 1'!AQ1115),INDEX('Предельники 2022'!$C$4:$X$28,MATCH('Форма 1'!$G1115,'Предельники 2022'!$B$4:$B$28,0),MATCH(W$5,'Предельники 2022'!$C$3:$X$3,0)),"")</f>
        <v/>
      </c>
      <c r="X1115" s="30" t="str">
        <f>IF(ISNUMBER('Форма 1'!AR1115),ROUND('Форма 1'!$I1115*VLOOKUP('Форма 1'!$G1115,'Предельники 2022'!$B$4:$X$28,'Форма 1'!AR$7),2),"")</f>
        <v/>
      </c>
      <c r="Y1115" s="30" t="str">
        <f>IF(ISNUMBER('Форма 1'!AS1115),ROUND('Форма 1'!$I1115*VLOOKUP('Форма 1'!$G1115,'Предельники 2022'!$B$4:$X$28,'Форма 1'!AS$7),2),"")</f>
        <v/>
      </c>
      <c r="Z1115" s="30" t="str">
        <f>IF(ISNUMBER('Форма 1'!AT1115),ROUND('Форма 1'!$I1115*VLOOKUP('Форма 1'!$G1115,'Предельники 2022'!$B$4:$X$28,'Форма 1'!AT$7),2),"")</f>
        <v/>
      </c>
      <c r="AA1115" s="32"/>
      <c r="AB1115" s="128">
        <f>'Форма 1'!T1115</f>
        <v>46387</v>
      </c>
      <c r="AC1115" s="130" t="str">
        <f>'Форма 1'!U1115</f>
        <v>РО</v>
      </c>
    </row>
    <row r="1116" spans="1:29" x14ac:dyDescent="0.25">
      <c r="A1116" s="28">
        <f t="shared" si="187"/>
        <v>94</v>
      </c>
      <c r="B1116" s="74" t="str">
        <f>IF(ISBLANK('Форма 1'!B1116),"",'Форма 1'!B1116)</f>
        <v>Пермский городской округ, город Пермь</v>
      </c>
      <c r="C1116" s="87" t="s">
        <v>656</v>
      </c>
      <c r="D1116" s="29">
        <f>IF(ISBLANK(C1116),"Введите адрес",IF(C1116='Форма 1'!C1116,SUM(E1116:K1116,M1116:S1116,Форма2[[#This Row],[19]:[22]]),"Ошибка в адресе!"))</f>
        <v>10233391.52</v>
      </c>
      <c r="E1116" s="30" t="str">
        <f>IF(ISNUMBER('Форма 1'!Z1116),ROUND('Форма 1'!$I1116*VLOOKUP('Форма 1'!$G1116,'Предельники 2022'!$B$4:$X$28,'Форма 1'!Z$7),2),"")</f>
        <v/>
      </c>
      <c r="F1116" s="30">
        <f>IF(ISNUMBER('Форма 1'!AA1116),ROUND('Форма 1'!$I1116*VLOOKUP('Форма 1'!$G1116,'Предельники 2022'!$B$4:$X$28,'Форма 1'!AA$7),2),"")</f>
        <v>5477036.9900000002</v>
      </c>
      <c r="G1116" s="30">
        <f>IF(ISNUMBER('Форма 1'!AB1116),ROUND('Форма 1'!$I1116*VLOOKUP('Форма 1'!$G1116,'Предельники 2022'!$B$4:$X$28,'Форма 1'!AB$7),2),"")</f>
        <v>1152369.78</v>
      </c>
      <c r="H1116" s="30">
        <f>IF(ISNUMBER('Форма 1'!AC1116),ROUND('Форма 1'!$I1116*VLOOKUP('Форма 1'!$G1116,'Предельники 2022'!$B$4:$X$28,'Форма 1'!AC$7),2),"")</f>
        <v>715772.67</v>
      </c>
      <c r="I1116" s="30">
        <f>IF(ISNUMBER('Форма 1'!AD1116),ROUND('Форма 1'!$I1116*VLOOKUP('Форма 1'!$G1116,'Предельники 2022'!$B$4:$X$28,'Форма 1'!AD$7),2),"")</f>
        <v>1885756.05</v>
      </c>
      <c r="J1116" s="30">
        <f>IF(ISNUMBER('Форма 1'!AE1116),ROUND('Форма 1'!$I1116*VLOOKUP('Форма 1'!$G1116,'Предельники 2022'!$B$4:$X$28,'Форма 1'!AE$7),2),"")</f>
        <v>1002456.03</v>
      </c>
      <c r="K1116" s="30" t="str">
        <f>IF(ISNUMBER('Форма 1'!AF1116),ROUND('Форма 1'!$I1116*VLOOKUP('Форма 1'!$G1116,'Предельники 2022'!$B$4:$X$28,'Форма 1'!AF$7),2),"")</f>
        <v/>
      </c>
      <c r="L1116" s="31" t="str">
        <f>IF(ISBLANK('Форма 1'!AG1116),"",'Форма 1'!AG1116)</f>
        <v/>
      </c>
      <c r="M1116" s="32" t="str">
        <f>IF(ISBLANK('Форма 1'!AH1116),"",'Форма 1'!AH1116)</f>
        <v/>
      </c>
      <c r="N1116" s="30" t="str">
        <f>IF(ISNUMBER('Форма 1'!AI1116),ROUND('Форма 1'!$I1116*VLOOKUP('Форма 1'!$G1116,'Предельники 2022'!$B$4:$X$28,'Форма 1'!AI$7),2),"")</f>
        <v/>
      </c>
      <c r="O1116" s="30" t="str">
        <f>IF(ISNUMBER('Форма 1'!AJ1116),ROUND('Форма 1'!$I1116*VLOOKUP('Форма 1'!$G1116,'Предельники 2022'!$B$4:$X$28,'Форма 1'!AJ$7),2),"")</f>
        <v/>
      </c>
      <c r="P1116" s="30" t="str">
        <f>IF(ISNUMBER('Форма 1'!AK1116),ROUND('Форма 1'!$I1116*VLOOKUP('Форма 1'!$G1116,'Предельники 2022'!$B$4:$X$28,'Форма 1'!AK$7),2),"")</f>
        <v/>
      </c>
      <c r="Q1116" s="30" t="str">
        <f>IF(ISNUMBER('Форма 1'!AL1116),ROUND('Форма 1'!$I1116*VLOOKUP('Форма 1'!$G1116,'Предельники 2022'!$B$4:$X$28,'Форма 1'!AL$7),2),"")</f>
        <v/>
      </c>
      <c r="R1116" s="30" t="str">
        <f>IF(ISNUMBER('Форма 1'!AM1116),ROUND('Форма 1'!$I1116*VLOOKUP('Форма 1'!$G1116,'Предельники 2022'!$B$4:$X$28,'Форма 1'!AM$7),2),"")</f>
        <v/>
      </c>
      <c r="S1116" s="93" t="str">
        <f t="shared" si="190"/>
        <v/>
      </c>
      <c r="T1116" s="129" t="str">
        <f>IF(ISNUMBER('Форма 1'!AN1116),INDEX('Предельники 2022'!$C$4:$X$28,MATCH('Форма 1'!$G1116,'Предельники 2022'!$B$4:$B$28,0),MATCH(T$5,'Предельники 2022'!$C$3:$X$3,0)),"")</f>
        <v/>
      </c>
      <c r="U1116" s="129" t="str">
        <f>IF(ISNUMBER('Форма 1'!AO1116),INDEX('Предельники 2022'!$C$4:$X$28,MATCH('Форма 1'!$G1116,'Предельники 2022'!$B$4:$B$28,0),MATCH(U$5,'Предельники 2022'!$C$3:$X$3,0)),"")</f>
        <v/>
      </c>
      <c r="V1116" s="129" t="str">
        <f>IF(ISNUMBER('Форма 1'!AP1116),INDEX('Предельники 2022'!$C$4:$X$28,MATCH('Форма 1'!$G1116,'Предельники 2022'!$B$4:$B$28,0),MATCH(V$5,'Предельники 2022'!$C$3:$X$3,0)),"")</f>
        <v/>
      </c>
      <c r="W1116" s="129" t="str">
        <f>IF(ISNUMBER('Форма 1'!AQ1116),INDEX('Предельники 2022'!$C$4:$X$28,MATCH('Форма 1'!$G1116,'Предельники 2022'!$B$4:$B$28,0),MATCH(W$5,'Предельники 2022'!$C$3:$X$3,0)),"")</f>
        <v/>
      </c>
      <c r="X1116" s="30" t="str">
        <f>IF(ISNUMBER('Форма 1'!AR1116),ROUND('Форма 1'!$I1116*VLOOKUP('Форма 1'!$G1116,'Предельники 2022'!$B$4:$X$28,'Форма 1'!AR$7),2),"")</f>
        <v/>
      </c>
      <c r="Y1116" s="30" t="str">
        <f>IF(ISNUMBER('Форма 1'!AS1116),ROUND('Форма 1'!$I1116*VLOOKUP('Форма 1'!$G1116,'Предельники 2022'!$B$4:$X$28,'Форма 1'!AS$7),2),"")</f>
        <v/>
      </c>
      <c r="Z1116" s="30" t="str">
        <f>IF(ISNUMBER('Форма 1'!AT1116),ROUND('Форма 1'!$I1116*VLOOKUP('Форма 1'!$G1116,'Предельники 2022'!$B$4:$X$28,'Форма 1'!AT$7),2),"")</f>
        <v/>
      </c>
      <c r="AA1116" s="32"/>
      <c r="AB1116" s="128">
        <f>'Форма 1'!T1116</f>
        <v>46387</v>
      </c>
      <c r="AC1116" s="130" t="str">
        <f>'Форма 1'!U1116</f>
        <v>РО</v>
      </c>
    </row>
    <row r="1117" spans="1:29" x14ac:dyDescent="0.25">
      <c r="A1117" s="28">
        <f t="shared" ref="A1117:A1178" si="191">IF(NOT(ISERROR("Пермского края"=MID(C1117,FIND("Пермского края",C1117),14)))=$C$1,0,IF(NOT(ISERROR("город Пермь"=MID(C1117,FIND("город Пермь",C1117),11)))=$C$1,0,IF(NOT(ISERROR("Итого"=MID(C1117,FIND("Итого",C1117),5)))=$C$1,0,IF(NOT(ISERROR("Всего"=MID(C1117,FIND("Всего",C1117),5)))=$C$1,0,A1116+1))))</f>
        <v>95</v>
      </c>
      <c r="B1117" s="74" t="str">
        <f>IF(ISBLANK('Форма 1'!B1117),"",'Форма 1'!B1117)</f>
        <v>Пермский городской округ, город Пермь</v>
      </c>
      <c r="C1117" s="87" t="s">
        <v>716</v>
      </c>
      <c r="D1117" s="29">
        <f>IF(ISBLANK(C1117),"Введите адрес",IF(C1117='Форма 1'!C1117,SUM(E1117:K1117,M1117:S1117,Форма2[[#This Row],[19]:[22]]),"Ошибка в адресе!"))</f>
        <v>11790950.399999999</v>
      </c>
      <c r="E1117" s="30" t="str">
        <f>IF(ISNUMBER('Форма 1'!Z1117),ROUND('Форма 1'!$I1117*VLOOKUP('Форма 1'!$G1117,'Предельники 2022'!$B$4:$X$28,'Форма 1'!Z$7),2),"")</f>
        <v/>
      </c>
      <c r="F1117" s="30" t="str">
        <f>IF(ISNUMBER('Форма 1'!AA1117),ROUND('Форма 1'!$I1117*VLOOKUP('Форма 1'!$G1117,'Предельники 2022'!$B$4:$X$28,'Форма 1'!AA$7),2),"")</f>
        <v/>
      </c>
      <c r="G1117" s="30" t="str">
        <f>IF(ISNUMBER('Форма 1'!AB1117),ROUND('Форма 1'!$I1117*VLOOKUP('Форма 1'!$G1117,'Предельники 2022'!$B$4:$X$28,'Форма 1'!AB$7),2),"")</f>
        <v/>
      </c>
      <c r="H1117" s="30" t="str">
        <f>IF(ISNUMBER('Форма 1'!AC1117),ROUND('Форма 1'!$I1117*VLOOKUP('Форма 1'!$G1117,'Предельники 2022'!$B$4:$X$28,'Форма 1'!AC$7),2),"")</f>
        <v/>
      </c>
      <c r="I1117" s="30" t="str">
        <f>IF(ISNUMBER('Форма 1'!AD1117),ROUND('Форма 1'!$I1117*VLOOKUP('Форма 1'!$G1117,'Предельники 2022'!$B$4:$X$28,'Форма 1'!AD$7),2),"")</f>
        <v/>
      </c>
      <c r="J1117" s="30" t="str">
        <f>IF(ISNUMBER('Форма 1'!AE1117),ROUND('Форма 1'!$I1117*VLOOKUP('Форма 1'!$G1117,'Предельники 2022'!$B$4:$X$28,'Форма 1'!AE$7),2),"")</f>
        <v/>
      </c>
      <c r="K1117" s="30" t="str">
        <f>IF(ISNUMBER('Форма 1'!AF1117),ROUND('Форма 1'!$I1117*VLOOKUP('Форма 1'!$G1117,'Предельники 2022'!$B$4:$X$28,'Форма 1'!AF$7),2),"")</f>
        <v/>
      </c>
      <c r="L1117" s="31">
        <f>IF(ISBLANK('Форма 1'!AG1117),"",'Форма 1'!AG1117)</f>
        <v>3</v>
      </c>
      <c r="M1117" s="32">
        <f>IF(ISBLANK('Форма 1'!AH1117),"",'Форма 1'!AH1117)</f>
        <v>11790950.399999999</v>
      </c>
      <c r="N1117" s="30" t="str">
        <f>IF(ISNUMBER('Форма 1'!AI1117),ROUND('Форма 1'!$I1117*VLOOKUP('Форма 1'!$G1117,'Предельники 2022'!$B$4:$X$28,'Форма 1'!AI$7),2),"")</f>
        <v/>
      </c>
      <c r="O1117" s="30" t="str">
        <f>IF(ISNUMBER('Форма 1'!AJ1117),ROUND('Форма 1'!$I1117*VLOOKUP('Форма 1'!$G1117,'Предельники 2022'!$B$4:$X$28,'Форма 1'!AJ$7),2),"")</f>
        <v/>
      </c>
      <c r="P1117" s="30" t="str">
        <f>IF(ISNUMBER('Форма 1'!AK1117),ROUND('Форма 1'!$I1117*VLOOKUP('Форма 1'!$G1117,'Предельники 2022'!$B$4:$X$28,'Форма 1'!AK$7),2),"")</f>
        <v/>
      </c>
      <c r="Q1117" s="30" t="str">
        <f>IF(ISNUMBER('Форма 1'!AL1117),ROUND('Форма 1'!$I1117*VLOOKUP('Форма 1'!$G1117,'Предельники 2022'!$B$4:$X$28,'Форма 1'!AL$7),2),"")</f>
        <v/>
      </c>
      <c r="R1117" s="30" t="str">
        <f>IF(ISNUMBER('Форма 1'!AM1117),ROUND('Форма 1'!$I1117*VLOOKUP('Форма 1'!$G1117,'Предельники 2022'!$B$4:$X$28,'Форма 1'!AM$7),2),"")</f>
        <v/>
      </c>
      <c r="S1117" s="93" t="str">
        <f t="shared" si="190"/>
        <v/>
      </c>
      <c r="T1117" s="129" t="str">
        <f>IF(ISNUMBER('Форма 1'!AN1117),INDEX('Предельники 2022'!$C$4:$X$28,MATCH('Форма 1'!$G1117,'Предельники 2022'!$B$4:$B$28,0),MATCH(T$5,'Предельники 2022'!$C$3:$X$3,0)),"")</f>
        <v/>
      </c>
      <c r="U1117" s="129" t="str">
        <f>IF(ISNUMBER('Форма 1'!AO1117),INDEX('Предельники 2022'!$C$4:$X$28,MATCH('Форма 1'!$G1117,'Предельники 2022'!$B$4:$B$28,0),MATCH(U$5,'Предельники 2022'!$C$3:$X$3,0)),"")</f>
        <v/>
      </c>
      <c r="V1117" s="129" t="str">
        <f>IF(ISNUMBER('Форма 1'!AP1117),INDEX('Предельники 2022'!$C$4:$X$28,MATCH('Форма 1'!$G1117,'Предельники 2022'!$B$4:$B$28,0),MATCH(V$5,'Предельники 2022'!$C$3:$X$3,0)),"")</f>
        <v/>
      </c>
      <c r="W1117" s="129" t="str">
        <f>IF(ISNUMBER('Форма 1'!AQ1117),INDEX('Предельники 2022'!$C$4:$X$28,MATCH('Форма 1'!$G1117,'Предельники 2022'!$B$4:$B$28,0),MATCH(W$5,'Предельники 2022'!$C$3:$X$3,0)),"")</f>
        <v/>
      </c>
      <c r="X1117" s="30" t="str">
        <f>IF(ISNUMBER('Форма 1'!AR1117),ROUND('Форма 1'!$I1117*VLOOKUP('Форма 1'!$G1117,'Предельники 2022'!$B$4:$X$28,'Форма 1'!AR$7),2),"")</f>
        <v/>
      </c>
      <c r="Y1117" s="30" t="str">
        <f>IF(ISNUMBER('Форма 1'!AS1117),ROUND('Форма 1'!$I1117*VLOOKUP('Форма 1'!$G1117,'Предельники 2022'!$B$4:$X$28,'Форма 1'!AS$7),2),"")</f>
        <v/>
      </c>
      <c r="Z1117" s="30" t="str">
        <f>IF(ISNUMBER('Форма 1'!AT1117),ROUND('Форма 1'!$I1117*VLOOKUP('Форма 1'!$G1117,'Предельники 2022'!$B$4:$X$28,'Форма 1'!AT$7),2),"")</f>
        <v/>
      </c>
      <c r="AA1117" s="32"/>
      <c r="AB1117" s="128">
        <f>'Форма 1'!T1117</f>
        <v>46387</v>
      </c>
      <c r="AC1117" s="130" t="str">
        <f>'Форма 1'!U1117</f>
        <v>СС</v>
      </c>
    </row>
    <row r="1118" spans="1:29" x14ac:dyDescent="0.25">
      <c r="A1118" s="28">
        <f t="shared" si="191"/>
        <v>96</v>
      </c>
      <c r="B1118" s="74" t="str">
        <f>IF(ISBLANK('Форма 1'!B1118),"",'Форма 1'!B1118)</f>
        <v>Пермский городской округ, город Пермь</v>
      </c>
      <c r="C1118" s="87" t="s">
        <v>100</v>
      </c>
      <c r="D1118" s="29">
        <f>IF(ISBLANK(C1118),"Введите адрес",IF(C1118='Форма 1'!C1118,SUM(E1118:K1118,M1118:S1118,Форма2[[#This Row],[19]:[22]]),"Ошибка в адресе!"))</f>
        <v>10438937.939999999</v>
      </c>
      <c r="E1118" s="30" t="str">
        <f>IF(ISNUMBER('Форма 1'!Z1118),ROUND('Форма 1'!$I1118*VLOOKUP('Форма 1'!$G1118,'Предельники 2022'!$B$4:$X$28,'Форма 1'!Z$7),2),"")</f>
        <v/>
      </c>
      <c r="F1118" s="30">
        <f>IF(ISNUMBER('Форма 1'!AA1118),ROUND('Форма 1'!$I1118*VLOOKUP('Форма 1'!$G1118,'Предельники 2022'!$B$4:$X$28,'Форма 1'!AA$7),2),"")</f>
        <v>8823907.8399999999</v>
      </c>
      <c r="G1118" s="30" t="str">
        <f>IF(ISNUMBER('Форма 1'!AB1118),ROUND('Форма 1'!$I1118*VLOOKUP('Форма 1'!$G1118,'Предельники 2022'!$B$4:$X$28,'Форма 1'!AB$7),2),"")</f>
        <v/>
      </c>
      <c r="H1118" s="30" t="str">
        <f>IF(ISNUMBER('Форма 1'!AC1118),ROUND('Форма 1'!$I1118*VLOOKUP('Форма 1'!$G1118,'Предельники 2022'!$B$4:$X$28,'Форма 1'!AC$7),2),"")</f>
        <v/>
      </c>
      <c r="I1118" s="30" t="str">
        <f>IF(ISNUMBER('Форма 1'!AD1118),ROUND('Форма 1'!$I1118*VLOOKUP('Форма 1'!$G1118,'Предельники 2022'!$B$4:$X$28,'Форма 1'!AD$7),2),"")</f>
        <v/>
      </c>
      <c r="J1118" s="30">
        <f>IF(ISNUMBER('Форма 1'!AE1118),ROUND('Форма 1'!$I1118*VLOOKUP('Форма 1'!$G1118,'Предельники 2022'!$B$4:$X$28,'Форма 1'!AE$7),2),"")</f>
        <v>1615030.1</v>
      </c>
      <c r="K1118" s="30" t="str">
        <f>IF(ISNUMBER('Форма 1'!AF1118),ROUND('Форма 1'!$I1118*VLOOKUP('Форма 1'!$G1118,'Предельники 2022'!$B$4:$X$28,'Форма 1'!AF$7),2),"")</f>
        <v/>
      </c>
      <c r="L1118" s="31" t="str">
        <f>IF(ISBLANK('Форма 1'!AG1118),"",'Форма 1'!AG1118)</f>
        <v/>
      </c>
      <c r="M1118" s="32" t="str">
        <f>IF(ISBLANK('Форма 1'!AH1118),"",'Форма 1'!AH1118)</f>
        <v/>
      </c>
      <c r="N1118" s="30" t="str">
        <f>IF(ISNUMBER('Форма 1'!AI1118),ROUND('Форма 1'!$I1118*VLOOKUP('Форма 1'!$G1118,'Предельники 2022'!$B$4:$X$28,'Форма 1'!AI$7),2),"")</f>
        <v/>
      </c>
      <c r="O1118" s="30" t="str">
        <f>IF(ISNUMBER('Форма 1'!AJ1118),ROUND('Форма 1'!$I1118*VLOOKUP('Форма 1'!$G1118,'Предельники 2022'!$B$4:$X$28,'Форма 1'!AJ$7),2),"")</f>
        <v/>
      </c>
      <c r="P1118" s="30" t="str">
        <f>IF(ISNUMBER('Форма 1'!AK1118),ROUND('Форма 1'!$I1118*VLOOKUP('Форма 1'!$G1118,'Предельники 2022'!$B$4:$X$28,'Форма 1'!AK$7),2),"")</f>
        <v/>
      </c>
      <c r="Q1118" s="30" t="str">
        <f>IF(ISNUMBER('Форма 1'!AL1118),ROUND('Форма 1'!$I1118*VLOOKUP('Форма 1'!$G1118,'Предельники 2022'!$B$4:$X$28,'Форма 1'!AL$7),2),"")</f>
        <v/>
      </c>
      <c r="R1118" s="30" t="str">
        <f>IF(ISNUMBER('Форма 1'!AM1118),ROUND('Форма 1'!$I1118*VLOOKUP('Форма 1'!$G1118,'Предельники 2022'!$B$4:$X$28,'Форма 1'!AM$7),2),"")</f>
        <v/>
      </c>
      <c r="S1118" s="93" t="str">
        <f t="shared" si="190"/>
        <v/>
      </c>
      <c r="T1118" s="129" t="str">
        <f>IF(ISNUMBER('Форма 1'!AN1118),INDEX('Предельники 2022'!$C$4:$X$28,MATCH('Форма 1'!$G1118,'Предельники 2022'!$B$4:$B$28,0),MATCH(T$5,'Предельники 2022'!$C$3:$X$3,0)),"")</f>
        <v/>
      </c>
      <c r="U1118" s="129" t="str">
        <f>IF(ISNUMBER('Форма 1'!AO1118),INDEX('Предельники 2022'!$C$4:$X$28,MATCH('Форма 1'!$G1118,'Предельники 2022'!$B$4:$B$28,0),MATCH(U$5,'Предельники 2022'!$C$3:$X$3,0)),"")</f>
        <v/>
      </c>
      <c r="V1118" s="129" t="str">
        <f>IF(ISNUMBER('Форма 1'!AP1118),INDEX('Предельники 2022'!$C$4:$X$28,MATCH('Форма 1'!$G1118,'Предельники 2022'!$B$4:$B$28,0),MATCH(V$5,'Предельники 2022'!$C$3:$X$3,0)),"")</f>
        <v/>
      </c>
      <c r="W1118" s="129" t="str">
        <f>IF(ISNUMBER('Форма 1'!AQ1118),INDEX('Предельники 2022'!$C$4:$X$28,MATCH('Форма 1'!$G1118,'Предельники 2022'!$B$4:$B$28,0),MATCH(W$5,'Предельники 2022'!$C$3:$X$3,0)),"")</f>
        <v/>
      </c>
      <c r="X1118" s="30" t="str">
        <f>IF(ISNUMBER('Форма 1'!AR1118),ROUND('Форма 1'!$I1118*VLOOKUP('Форма 1'!$G1118,'Предельники 2022'!$B$4:$X$28,'Форма 1'!AR$7),2),"")</f>
        <v/>
      </c>
      <c r="Y1118" s="30" t="str">
        <f>IF(ISNUMBER('Форма 1'!AS1118),ROUND('Форма 1'!$I1118*VLOOKUP('Форма 1'!$G1118,'Предельники 2022'!$B$4:$X$28,'Форма 1'!AS$7),2),"")</f>
        <v/>
      </c>
      <c r="Z1118" s="30" t="str">
        <f>IF(ISNUMBER('Форма 1'!AT1118),ROUND('Форма 1'!$I1118*VLOOKUP('Форма 1'!$G1118,'Предельники 2022'!$B$4:$X$28,'Форма 1'!AT$7),2),"")</f>
        <v/>
      </c>
      <c r="AA1118" s="32"/>
      <c r="AB1118" s="128">
        <f>'Форма 1'!T1118</f>
        <v>46387</v>
      </c>
      <c r="AC1118" s="130" t="str">
        <f>'Форма 1'!U1118</f>
        <v>РО</v>
      </c>
    </row>
    <row r="1119" spans="1:29" x14ac:dyDescent="0.25">
      <c r="A1119" s="28">
        <f t="shared" si="191"/>
        <v>97</v>
      </c>
      <c r="B1119" s="74" t="str">
        <f>IF(ISBLANK('Форма 1'!B1119),"",'Форма 1'!B1119)</f>
        <v>Пермский городской округ, город Пермь</v>
      </c>
      <c r="C1119" s="87" t="s">
        <v>752</v>
      </c>
      <c r="D1119" s="29">
        <f>IF(ISBLANK(C1119),"Введите адрес",IF(C1119='Форма 1'!C1119,SUM(E1119:K1119,M1119:S1119,Форма2[[#This Row],[19]:[22]]),"Ошибка в адресе!"))</f>
        <v>5227235.66</v>
      </c>
      <c r="E1119" s="30" t="str">
        <f>IF(ISNUMBER('Форма 1'!Z1119),ROUND('Форма 1'!$I1119*VLOOKUP('Форма 1'!$G1119,'Предельники 2022'!$B$4:$X$28,'Форма 1'!Z$7),2),"")</f>
        <v/>
      </c>
      <c r="F1119" s="30" t="str">
        <f>IF(ISNUMBER('Форма 1'!AA1119),ROUND('Форма 1'!$I1119*VLOOKUP('Форма 1'!$G1119,'Предельники 2022'!$B$4:$X$28,'Форма 1'!AA$7),2),"")</f>
        <v/>
      </c>
      <c r="G1119" s="30" t="str">
        <f>IF(ISNUMBER('Форма 1'!AB1119),ROUND('Форма 1'!$I1119*VLOOKUP('Форма 1'!$G1119,'Предельники 2022'!$B$4:$X$28,'Форма 1'!AB$7),2),"")</f>
        <v/>
      </c>
      <c r="H1119" s="30" t="str">
        <f>IF(ISNUMBER('Форма 1'!AC1119),ROUND('Форма 1'!$I1119*VLOOKUP('Форма 1'!$G1119,'Предельники 2022'!$B$4:$X$28,'Форма 1'!AC$7),2),"")</f>
        <v/>
      </c>
      <c r="I1119" s="30" t="str">
        <f>IF(ISNUMBER('Форма 1'!AD1119),ROUND('Форма 1'!$I1119*VLOOKUP('Форма 1'!$G1119,'Предельники 2022'!$B$4:$X$28,'Форма 1'!AD$7),2),"")</f>
        <v/>
      </c>
      <c r="J1119" s="30" t="str">
        <f>IF(ISNUMBER('Форма 1'!AE1119),ROUND('Форма 1'!$I1119*VLOOKUP('Форма 1'!$G1119,'Предельники 2022'!$B$4:$X$28,'Форма 1'!AE$7),2),"")</f>
        <v/>
      </c>
      <c r="K1119" s="30" t="str">
        <f>IF(ISNUMBER('Форма 1'!AF1119),ROUND('Форма 1'!$I1119*VLOOKUP('Форма 1'!$G1119,'Предельники 2022'!$B$4:$X$28,'Форма 1'!AF$7),2),"")</f>
        <v/>
      </c>
      <c r="L1119" s="31" t="str">
        <f>IF(ISBLANK('Форма 1'!AG1119),"",'Форма 1'!AG1119)</f>
        <v/>
      </c>
      <c r="M1119" s="32" t="str">
        <f>IF(ISBLANK('Форма 1'!AH1119),"",'Форма 1'!AH1119)</f>
        <v/>
      </c>
      <c r="N1119" s="30">
        <f>IF(ISNUMBER('Форма 1'!AI1119),ROUND('Форма 1'!$I1119*VLOOKUP('Форма 1'!$G1119,'Предельники 2022'!$B$4:$X$28,'Форма 1'!AI$7),2),"")</f>
        <v>5227235.66</v>
      </c>
      <c r="O1119" s="30" t="str">
        <f>IF(ISNUMBER('Форма 1'!AJ1119),ROUND('Форма 1'!$I1119*VLOOKUP('Форма 1'!$G1119,'Предельники 2022'!$B$4:$X$28,'Форма 1'!AJ$7),2),"")</f>
        <v/>
      </c>
      <c r="P1119" s="30" t="str">
        <f>IF(ISNUMBER('Форма 1'!AK1119),ROUND('Форма 1'!$I1119*VLOOKUP('Форма 1'!$G1119,'Предельники 2022'!$B$4:$X$28,'Форма 1'!AK$7),2),"")</f>
        <v/>
      </c>
      <c r="Q1119" s="30" t="str">
        <f>IF(ISNUMBER('Форма 1'!AL1119),ROUND('Форма 1'!$I1119*VLOOKUP('Форма 1'!$G1119,'Предельники 2022'!$B$4:$X$28,'Форма 1'!AL$7),2),"")</f>
        <v/>
      </c>
      <c r="R1119" s="30" t="str">
        <f>IF(ISNUMBER('Форма 1'!AM1119),ROUND('Форма 1'!$I1119*VLOOKUP('Форма 1'!$G1119,'Предельники 2022'!$B$4:$X$28,'Форма 1'!AM$7),2),"")</f>
        <v/>
      </c>
      <c r="S1119" s="93" t="str">
        <f t="shared" si="190"/>
        <v/>
      </c>
      <c r="T1119" s="129" t="str">
        <f>IF(ISNUMBER('Форма 1'!AN1119),INDEX('Предельники 2022'!$C$4:$X$28,MATCH('Форма 1'!$G1119,'Предельники 2022'!$B$4:$B$28,0),MATCH(T$5,'Предельники 2022'!$C$3:$X$3,0)),"")</f>
        <v/>
      </c>
      <c r="U1119" s="129" t="str">
        <f>IF(ISNUMBER('Форма 1'!AO1119),INDEX('Предельники 2022'!$C$4:$X$28,MATCH('Форма 1'!$G1119,'Предельники 2022'!$B$4:$B$28,0),MATCH(U$5,'Предельники 2022'!$C$3:$X$3,0)),"")</f>
        <v/>
      </c>
      <c r="V1119" s="129" t="str">
        <f>IF(ISNUMBER('Форма 1'!AP1119),INDEX('Предельники 2022'!$C$4:$X$28,MATCH('Форма 1'!$G1119,'Предельники 2022'!$B$4:$B$28,0),MATCH(V$5,'Предельники 2022'!$C$3:$X$3,0)),"")</f>
        <v/>
      </c>
      <c r="W1119" s="129" t="str">
        <f>IF(ISNUMBER('Форма 1'!AQ1119),INDEX('Предельники 2022'!$C$4:$X$28,MATCH('Форма 1'!$G1119,'Предельники 2022'!$B$4:$B$28,0),MATCH(W$5,'Предельники 2022'!$C$3:$X$3,0)),"")</f>
        <v/>
      </c>
      <c r="X1119" s="30" t="str">
        <f>IF(ISNUMBER('Форма 1'!AR1119),ROUND('Форма 1'!$I1119*VLOOKUP('Форма 1'!$G1119,'Предельники 2022'!$B$4:$X$28,'Форма 1'!AR$7),2),"")</f>
        <v/>
      </c>
      <c r="Y1119" s="30" t="str">
        <f>IF(ISNUMBER('Форма 1'!AS1119),ROUND('Форма 1'!$I1119*VLOOKUP('Форма 1'!$G1119,'Предельники 2022'!$B$4:$X$28,'Форма 1'!AS$7),2),"")</f>
        <v/>
      </c>
      <c r="Z1119" s="30" t="str">
        <f>IF(ISNUMBER('Форма 1'!AT1119),ROUND('Форма 1'!$I1119*VLOOKUP('Форма 1'!$G1119,'Предельники 2022'!$B$4:$X$28,'Форма 1'!AT$7),2),"")</f>
        <v/>
      </c>
      <c r="AA1119" s="32"/>
      <c r="AB1119" s="128">
        <f>'Форма 1'!T1119</f>
        <v>46387</v>
      </c>
      <c r="AC1119" s="130" t="str">
        <f>'Форма 1'!U1119</f>
        <v>РО</v>
      </c>
    </row>
    <row r="1120" spans="1:29" x14ac:dyDescent="0.25">
      <c r="A1120" s="28">
        <f t="shared" si="191"/>
        <v>98</v>
      </c>
      <c r="B1120" s="74" t="str">
        <f>IF(ISBLANK('Форма 1'!B1120),"",'Форма 1'!B1120)</f>
        <v>Пермский городской округ, город Пермь</v>
      </c>
      <c r="C1120" s="87" t="s">
        <v>293</v>
      </c>
      <c r="D1120" s="29">
        <f>IF(ISBLANK(C1120),"Введите адрес",IF(C1120='Форма 1'!C1120,SUM(E1120:K1120,M1120:S1120,Форма2[[#This Row],[19]:[22]]),"Ошибка в адресе!"))</f>
        <v>1645525.31</v>
      </c>
      <c r="E1120" s="30" t="str">
        <f>IF(ISNUMBER('Форма 1'!Z1120),ROUND('Форма 1'!$I1120*VLOOKUP('Форма 1'!$G1120,'Предельники 2022'!$B$4:$X$28,'Форма 1'!Z$7),2),"")</f>
        <v/>
      </c>
      <c r="F1120" s="30" t="str">
        <f>IF(ISNUMBER('Форма 1'!AA1120),ROUND('Форма 1'!$I1120*VLOOKUP('Форма 1'!$G1120,'Предельники 2022'!$B$4:$X$28,'Форма 1'!AA$7),2),"")</f>
        <v/>
      </c>
      <c r="G1120" s="30" t="str">
        <f>IF(ISNUMBER('Форма 1'!AB1120),ROUND('Форма 1'!$I1120*VLOOKUP('Форма 1'!$G1120,'Предельники 2022'!$B$4:$X$28,'Форма 1'!AB$7),2),"")</f>
        <v/>
      </c>
      <c r="H1120" s="30" t="str">
        <f>IF(ISNUMBER('Форма 1'!AC1120),ROUND('Форма 1'!$I1120*VLOOKUP('Форма 1'!$G1120,'Предельники 2022'!$B$4:$X$28,'Форма 1'!AC$7),2),"")</f>
        <v/>
      </c>
      <c r="I1120" s="30" t="str">
        <f>IF(ISNUMBER('Форма 1'!AD1120),ROUND('Форма 1'!$I1120*VLOOKUP('Форма 1'!$G1120,'Предельники 2022'!$B$4:$X$28,'Форма 1'!AD$7),2),"")</f>
        <v/>
      </c>
      <c r="J1120" s="30" t="str">
        <f>IF(ISNUMBER('Форма 1'!AE1120),ROUND('Форма 1'!$I1120*VLOOKUP('Форма 1'!$G1120,'Предельники 2022'!$B$4:$X$28,'Форма 1'!AE$7),2),"")</f>
        <v/>
      </c>
      <c r="K1120" s="30" t="str">
        <f>IF(ISNUMBER('Форма 1'!AF1120),ROUND('Форма 1'!$I1120*VLOOKUP('Форма 1'!$G1120,'Предельники 2022'!$B$4:$X$28,'Форма 1'!AF$7),2),"")</f>
        <v/>
      </c>
      <c r="L1120" s="31" t="str">
        <f>IF(ISBLANK('Форма 1'!AG1120),"",'Форма 1'!AG1120)</f>
        <v/>
      </c>
      <c r="M1120" s="32" t="str">
        <f>IF(ISBLANK('Форма 1'!AH1120),"",'Форма 1'!AH1120)</f>
        <v/>
      </c>
      <c r="N1120" s="30" t="str">
        <f>IF(ISNUMBER('Форма 1'!AI1120),ROUND('Форма 1'!$I1120*VLOOKUP('Форма 1'!$G1120,'Предельники 2022'!$B$4:$X$28,'Форма 1'!AI$7),2),"")</f>
        <v/>
      </c>
      <c r="O1120" s="30" t="str">
        <f>IF(ISNUMBER('Форма 1'!AJ1120),ROUND('Форма 1'!$I1120*VLOOKUP('Форма 1'!$G1120,'Предельники 2022'!$B$4:$X$28,'Форма 1'!AJ$7),2),"")</f>
        <v/>
      </c>
      <c r="P1120" s="30" t="str">
        <f>IF(ISNUMBER('Форма 1'!AK1120),ROUND('Форма 1'!$I1120*VLOOKUP('Форма 1'!$G1120,'Предельники 2022'!$B$4:$X$28,'Форма 1'!AK$7),2),"")</f>
        <v/>
      </c>
      <c r="Q1120" s="30" t="str">
        <f>IF(ISNUMBER('Форма 1'!AL1120),ROUND('Форма 1'!$I1120*VLOOKUP('Форма 1'!$G1120,'Предельники 2022'!$B$4:$X$28,'Форма 1'!AL$7),2),"")</f>
        <v/>
      </c>
      <c r="R1120" s="30">
        <f>IF(ISNUMBER('Форма 1'!AM1120),ROUND('Форма 1'!$I1120*VLOOKUP('Форма 1'!$G1120,'Предельники 2022'!$B$4:$X$28,'Форма 1'!AM$7),2),"")</f>
        <v>1645525.31</v>
      </c>
      <c r="S1120" s="93" t="str">
        <f t="shared" si="190"/>
        <v/>
      </c>
      <c r="T1120" s="129" t="str">
        <f>IF(ISNUMBER('Форма 1'!AN1120),INDEX('Предельники 2022'!$C$4:$X$28,MATCH('Форма 1'!$G1120,'Предельники 2022'!$B$4:$B$28,0),MATCH(T$5,'Предельники 2022'!$C$3:$X$3,0)),"")</f>
        <v/>
      </c>
      <c r="U1120" s="129" t="str">
        <f>IF(ISNUMBER('Форма 1'!AO1120),INDEX('Предельники 2022'!$C$4:$X$28,MATCH('Форма 1'!$G1120,'Предельники 2022'!$B$4:$B$28,0),MATCH(U$5,'Предельники 2022'!$C$3:$X$3,0)),"")</f>
        <v/>
      </c>
      <c r="V1120" s="129" t="str">
        <f>IF(ISNUMBER('Форма 1'!AP1120),INDEX('Предельники 2022'!$C$4:$X$28,MATCH('Форма 1'!$G1120,'Предельники 2022'!$B$4:$B$28,0),MATCH(V$5,'Предельники 2022'!$C$3:$X$3,0)),"")</f>
        <v/>
      </c>
      <c r="W1120" s="129" t="str">
        <f>IF(ISNUMBER('Форма 1'!AQ1120),INDEX('Предельники 2022'!$C$4:$X$28,MATCH('Форма 1'!$G1120,'Предельники 2022'!$B$4:$B$28,0),MATCH(W$5,'Предельники 2022'!$C$3:$X$3,0)),"")</f>
        <v/>
      </c>
      <c r="X1120" s="30" t="str">
        <f>IF(ISNUMBER('Форма 1'!AR1120),ROUND('Форма 1'!$I1120*VLOOKUP('Форма 1'!$G1120,'Предельники 2022'!$B$4:$X$28,'Форма 1'!AR$7),2),"")</f>
        <v/>
      </c>
      <c r="Y1120" s="30" t="str">
        <f>IF(ISNUMBER('Форма 1'!AS1120),ROUND('Форма 1'!$I1120*VLOOKUP('Форма 1'!$G1120,'Предельники 2022'!$B$4:$X$28,'Форма 1'!AS$7),2),"")</f>
        <v/>
      </c>
      <c r="Z1120" s="30" t="str">
        <f>IF(ISNUMBER('Форма 1'!AT1120),ROUND('Форма 1'!$I1120*VLOOKUP('Форма 1'!$G1120,'Предельники 2022'!$B$4:$X$28,'Форма 1'!AT$7),2),"")</f>
        <v/>
      </c>
      <c r="AA1120" s="32"/>
      <c r="AB1120" s="128">
        <f>'Форма 1'!T1120</f>
        <v>46387</v>
      </c>
      <c r="AC1120" s="130" t="str">
        <f>'Форма 1'!U1120</f>
        <v>РО</v>
      </c>
    </row>
    <row r="1121" spans="1:29" x14ac:dyDescent="0.25">
      <c r="A1121" s="28">
        <f t="shared" si="191"/>
        <v>99</v>
      </c>
      <c r="B1121" s="74" t="str">
        <f>IF(ISBLANK('Форма 1'!B1121),"",'Форма 1'!B1121)</f>
        <v>Пермский городской округ, город Пермь</v>
      </c>
      <c r="C1121" s="87" t="s">
        <v>753</v>
      </c>
      <c r="D1121" s="29">
        <f>IF(ISBLANK(C1121),"Введите адрес",IF(C1121='Форма 1'!C1121,SUM(E1121:K1121,M1121:S1121,Форма2[[#This Row],[19]:[22]]),"Ошибка в адресе!"))</f>
        <v>7327227.04</v>
      </c>
      <c r="E1121" s="30" t="str">
        <f>IF(ISNUMBER('Форма 1'!Z1121),ROUND('Форма 1'!$I1121*VLOOKUP('Форма 1'!$G1121,'Предельники 2022'!$B$4:$X$28,'Форма 1'!Z$7),2),"")</f>
        <v/>
      </c>
      <c r="F1121" s="30" t="str">
        <f>IF(ISNUMBER('Форма 1'!AA1121),ROUND('Форма 1'!$I1121*VLOOKUP('Форма 1'!$G1121,'Предельники 2022'!$B$4:$X$28,'Форма 1'!AA$7),2),"")</f>
        <v/>
      </c>
      <c r="G1121" s="30" t="str">
        <f>IF(ISNUMBER('Форма 1'!AB1121),ROUND('Форма 1'!$I1121*VLOOKUP('Форма 1'!$G1121,'Предельники 2022'!$B$4:$X$28,'Форма 1'!AB$7),2),"")</f>
        <v/>
      </c>
      <c r="H1121" s="30" t="str">
        <f>IF(ISNUMBER('Форма 1'!AC1121),ROUND('Форма 1'!$I1121*VLOOKUP('Форма 1'!$G1121,'Предельники 2022'!$B$4:$X$28,'Форма 1'!AC$7),2),"")</f>
        <v/>
      </c>
      <c r="I1121" s="30" t="str">
        <f>IF(ISNUMBER('Форма 1'!AD1121),ROUND('Форма 1'!$I1121*VLOOKUP('Форма 1'!$G1121,'Предельники 2022'!$B$4:$X$28,'Форма 1'!AD$7),2),"")</f>
        <v/>
      </c>
      <c r="J1121" s="30" t="str">
        <f>IF(ISNUMBER('Форма 1'!AE1121),ROUND('Форма 1'!$I1121*VLOOKUP('Форма 1'!$G1121,'Предельники 2022'!$B$4:$X$28,'Форма 1'!AE$7),2),"")</f>
        <v/>
      </c>
      <c r="K1121" s="30" t="str">
        <f>IF(ISNUMBER('Форма 1'!AF1121),ROUND('Форма 1'!$I1121*VLOOKUP('Форма 1'!$G1121,'Предельники 2022'!$B$4:$X$28,'Форма 1'!AF$7),2),"")</f>
        <v/>
      </c>
      <c r="L1121" s="31" t="str">
        <f>IF(ISBLANK('Форма 1'!AG1121),"",'Форма 1'!AG1121)</f>
        <v/>
      </c>
      <c r="M1121" s="32" t="str">
        <f>IF(ISBLANK('Форма 1'!AH1121),"",'Форма 1'!AH1121)</f>
        <v/>
      </c>
      <c r="N1121" s="30">
        <f>IF(ISNUMBER('Форма 1'!AI1121),ROUND('Форма 1'!$I1121*VLOOKUP('Форма 1'!$G1121,'Предельники 2022'!$B$4:$X$28,'Форма 1'!AI$7),2),"")</f>
        <v>7327227.04</v>
      </c>
      <c r="O1121" s="30" t="str">
        <f>IF(ISNUMBER('Форма 1'!AJ1121),ROUND('Форма 1'!$I1121*VLOOKUP('Форма 1'!$G1121,'Предельники 2022'!$B$4:$X$28,'Форма 1'!AJ$7),2),"")</f>
        <v/>
      </c>
      <c r="P1121" s="30" t="str">
        <f>IF(ISNUMBER('Форма 1'!AK1121),ROUND('Форма 1'!$I1121*VLOOKUP('Форма 1'!$G1121,'Предельники 2022'!$B$4:$X$28,'Форма 1'!AK$7),2),"")</f>
        <v/>
      </c>
      <c r="Q1121" s="30" t="str">
        <f>IF(ISNUMBER('Форма 1'!AL1121),ROUND('Форма 1'!$I1121*VLOOKUP('Форма 1'!$G1121,'Предельники 2022'!$B$4:$X$28,'Форма 1'!AL$7),2),"")</f>
        <v/>
      </c>
      <c r="R1121" s="30" t="str">
        <f>IF(ISNUMBER('Форма 1'!AM1121),ROUND('Форма 1'!$I1121*VLOOKUP('Форма 1'!$G1121,'Предельники 2022'!$B$4:$X$28,'Форма 1'!AM$7),2),"")</f>
        <v/>
      </c>
      <c r="S1121" s="93" t="str">
        <f t="shared" si="190"/>
        <v/>
      </c>
      <c r="T1121" s="129" t="str">
        <f>IF(ISNUMBER('Форма 1'!AN1121),INDEX('Предельники 2022'!$C$4:$X$28,MATCH('Форма 1'!$G1121,'Предельники 2022'!$B$4:$B$28,0),MATCH(T$5,'Предельники 2022'!$C$3:$X$3,0)),"")</f>
        <v/>
      </c>
      <c r="U1121" s="129" t="str">
        <f>IF(ISNUMBER('Форма 1'!AO1121),INDEX('Предельники 2022'!$C$4:$X$28,MATCH('Форма 1'!$G1121,'Предельники 2022'!$B$4:$B$28,0),MATCH(U$5,'Предельники 2022'!$C$3:$X$3,0)),"")</f>
        <v/>
      </c>
      <c r="V1121" s="129" t="str">
        <f>IF(ISNUMBER('Форма 1'!AP1121),INDEX('Предельники 2022'!$C$4:$X$28,MATCH('Форма 1'!$G1121,'Предельники 2022'!$B$4:$B$28,0),MATCH(V$5,'Предельники 2022'!$C$3:$X$3,0)),"")</f>
        <v/>
      </c>
      <c r="W1121" s="129" t="str">
        <f>IF(ISNUMBER('Форма 1'!AQ1121),INDEX('Предельники 2022'!$C$4:$X$28,MATCH('Форма 1'!$G1121,'Предельники 2022'!$B$4:$B$28,0),MATCH(W$5,'Предельники 2022'!$C$3:$X$3,0)),"")</f>
        <v/>
      </c>
      <c r="X1121" s="30" t="str">
        <f>IF(ISNUMBER('Форма 1'!AR1121),ROUND('Форма 1'!$I1121*VLOOKUP('Форма 1'!$G1121,'Предельники 2022'!$B$4:$X$28,'Форма 1'!AR$7),2),"")</f>
        <v/>
      </c>
      <c r="Y1121" s="30" t="str">
        <f>IF(ISNUMBER('Форма 1'!AS1121),ROUND('Форма 1'!$I1121*VLOOKUP('Форма 1'!$G1121,'Предельники 2022'!$B$4:$X$28,'Форма 1'!AS$7),2),"")</f>
        <v/>
      </c>
      <c r="Z1121" s="30" t="str">
        <f>IF(ISNUMBER('Форма 1'!AT1121),ROUND('Форма 1'!$I1121*VLOOKUP('Форма 1'!$G1121,'Предельники 2022'!$B$4:$X$28,'Форма 1'!AT$7),2),"")</f>
        <v/>
      </c>
      <c r="AA1121" s="32"/>
      <c r="AB1121" s="128">
        <f>'Форма 1'!T1121</f>
        <v>46387</v>
      </c>
      <c r="AC1121" s="130" t="str">
        <f>'Форма 1'!U1121</f>
        <v>РО</v>
      </c>
    </row>
    <row r="1122" spans="1:29" x14ac:dyDescent="0.25">
      <c r="A1122" s="28">
        <f t="shared" si="191"/>
        <v>100</v>
      </c>
      <c r="B1122" s="74" t="str">
        <f>IF(ISBLANK('Форма 1'!B1122),"",'Форма 1'!B1122)</f>
        <v>Пермский городской округ, город Пермь</v>
      </c>
      <c r="C1122" s="87" t="s">
        <v>1597</v>
      </c>
      <c r="D1122" s="29">
        <f>IF(ISBLANK(C1122),"Введите адрес",IF(C1122='Форма 1'!C1122,SUM(E1122:K1122,M1122:S1122,Форма2[[#This Row],[19]:[22]]),"Ошибка в адресе!"))</f>
        <v>54521365.489999995</v>
      </c>
      <c r="E1122" s="30" t="str">
        <f>IF(ISNUMBER('Форма 1'!Z1122),ROUND('Форма 1'!$I1122*VLOOKUP('Форма 1'!$G1122,'Предельники 2022'!$B$4:$X$28,'Форма 1'!Z$7),2),"")</f>
        <v/>
      </c>
      <c r="F1122" s="30" t="str">
        <f>IF(ISNUMBER('Форма 1'!AA1122),ROUND('Форма 1'!$I1122*VLOOKUP('Форма 1'!$G1122,'Предельники 2022'!$B$4:$X$28,'Форма 1'!AA$7),2),"")</f>
        <v/>
      </c>
      <c r="G1122" s="30" t="str">
        <f>IF(ISNUMBER('Форма 1'!AB1122),ROUND('Форма 1'!$I1122*VLOOKUP('Форма 1'!$G1122,'Предельники 2022'!$B$4:$X$28,'Форма 1'!AB$7),2),"")</f>
        <v/>
      </c>
      <c r="H1122" s="30">
        <f>IF(ISNUMBER('Форма 1'!AC1122),ROUND('Форма 1'!$I1122*VLOOKUP('Форма 1'!$G1122,'Предельники 2022'!$B$4:$X$28,'Форма 1'!AC$7),2),"")</f>
        <v>6972924.5099999998</v>
      </c>
      <c r="I1122" s="30">
        <f>IF(ISNUMBER('Форма 1'!AD1122),ROUND('Форма 1'!$I1122*VLOOKUP('Форма 1'!$G1122,'Предельники 2022'!$B$4:$X$28,'Форма 1'!AD$7),2),"")</f>
        <v>23551354.219999999</v>
      </c>
      <c r="J1122" s="30" t="str">
        <f>IF(ISNUMBER('Форма 1'!AE1122),ROUND('Форма 1'!$I1122*VLOOKUP('Форма 1'!$G1122,'Предельники 2022'!$B$4:$X$28,'Форма 1'!AE$7),2),"")</f>
        <v/>
      </c>
      <c r="K1122" s="30" t="str">
        <f>IF(ISNUMBER('Форма 1'!AF1122),ROUND('Форма 1'!$I1122*VLOOKUP('Форма 1'!$G1122,'Предельники 2022'!$B$4:$X$28,'Форма 1'!AF$7),2),"")</f>
        <v/>
      </c>
      <c r="L1122" s="31">
        <f>IF(ISBLANK('Форма 1'!AG1122),"",'Форма 1'!AG1122)</f>
        <v>6</v>
      </c>
      <c r="M1122" s="32">
        <f>IF(ISBLANK('Форма 1'!AH1122),"",'Форма 1'!AH1122)</f>
        <v>23997086.759999998</v>
      </c>
      <c r="N1122" s="30" t="str">
        <f>IF(ISNUMBER('Форма 1'!AI1122),ROUND('Форма 1'!$I1122*VLOOKUP('Форма 1'!$G1122,'Предельники 2022'!$B$4:$X$28,'Форма 1'!AI$7),2),"")</f>
        <v/>
      </c>
      <c r="O1122" s="30" t="str">
        <f>IF(ISNUMBER('Форма 1'!AJ1122),ROUND('Форма 1'!$I1122*VLOOKUP('Форма 1'!$G1122,'Предельники 2022'!$B$4:$X$28,'Форма 1'!AJ$7),2),"")</f>
        <v/>
      </c>
      <c r="P1122" s="30" t="str">
        <f>IF(ISNUMBER('Форма 1'!AK1122),ROUND('Форма 1'!$I1122*VLOOKUP('Форма 1'!$G1122,'Предельники 2022'!$B$4:$X$28,'Форма 1'!AK$7),2),"")</f>
        <v/>
      </c>
      <c r="Q1122" s="30" t="str">
        <f>IF(ISNUMBER('Форма 1'!AL1122),ROUND('Форма 1'!$I1122*VLOOKUP('Форма 1'!$G1122,'Предельники 2022'!$B$4:$X$28,'Форма 1'!AL$7),2),"")</f>
        <v/>
      </c>
      <c r="R1122" s="30" t="str">
        <f>IF(ISNUMBER('Форма 1'!AM1122),ROUND('Форма 1'!$I1122*VLOOKUP('Форма 1'!$G1122,'Предельники 2022'!$B$4:$X$28,'Форма 1'!AM$7),2),"")</f>
        <v/>
      </c>
      <c r="S1122" s="93" t="str">
        <f t="shared" si="190"/>
        <v/>
      </c>
      <c r="T1122" s="129" t="str">
        <f>IF(ISNUMBER('Форма 1'!AN1122),INDEX('Предельники 2022'!$C$4:$X$28,MATCH('Форма 1'!$G1122,'Предельники 2022'!$B$4:$B$28,0),MATCH(T$5,'Предельники 2022'!$C$3:$X$3,0)),"")</f>
        <v/>
      </c>
      <c r="U1122" s="129" t="str">
        <f>IF(ISNUMBER('Форма 1'!AO1122),INDEX('Предельники 2022'!$C$4:$X$28,MATCH('Форма 1'!$G1122,'Предельники 2022'!$B$4:$B$28,0),MATCH(U$5,'Предельники 2022'!$C$3:$X$3,0)),"")</f>
        <v/>
      </c>
      <c r="V1122" s="129" t="str">
        <f>IF(ISNUMBER('Форма 1'!AP1122),INDEX('Предельники 2022'!$C$4:$X$28,MATCH('Форма 1'!$G1122,'Предельники 2022'!$B$4:$B$28,0),MATCH(V$5,'Предельники 2022'!$C$3:$X$3,0)),"")</f>
        <v/>
      </c>
      <c r="W1122" s="129" t="str">
        <f>IF(ISNUMBER('Форма 1'!AQ1122),INDEX('Предельники 2022'!$C$4:$X$28,MATCH('Форма 1'!$G1122,'Предельники 2022'!$B$4:$B$28,0),MATCH(W$5,'Предельники 2022'!$C$3:$X$3,0)),"")</f>
        <v/>
      </c>
      <c r="X1122" s="30" t="str">
        <f>IF(ISNUMBER('Форма 1'!AR1122),ROUND('Форма 1'!$I1122*VLOOKUP('Форма 1'!$G1122,'Предельники 2022'!$B$4:$X$28,'Форма 1'!AR$7),2),"")</f>
        <v/>
      </c>
      <c r="Y1122" s="30" t="str">
        <f>IF(ISNUMBER('Форма 1'!AS1122),ROUND('Форма 1'!$I1122*VLOOKUP('Форма 1'!$G1122,'Предельники 2022'!$B$4:$X$28,'Форма 1'!AS$7),2),"")</f>
        <v/>
      </c>
      <c r="Z1122" s="30" t="str">
        <f>IF(ISNUMBER('Форма 1'!AT1122),ROUND('Форма 1'!$I1122*VLOOKUP('Форма 1'!$G1122,'Предельники 2022'!$B$4:$X$28,'Форма 1'!AT$7),2),"")</f>
        <v/>
      </c>
      <c r="AA1122" s="32"/>
      <c r="AB1122" s="128">
        <f>'Форма 1'!T1122</f>
        <v>46387</v>
      </c>
      <c r="AC1122" s="130" t="str">
        <f>'Форма 1'!U1122</f>
        <v>СС</v>
      </c>
    </row>
    <row r="1123" spans="1:29" x14ac:dyDescent="0.25">
      <c r="A1123" s="28">
        <f t="shared" si="191"/>
        <v>101</v>
      </c>
      <c r="B1123" s="74" t="str">
        <f>IF(ISBLANK('Форма 1'!B1123),"",'Форма 1'!B1123)</f>
        <v>Пермский городской округ, город Пермь</v>
      </c>
      <c r="C1123" s="87" t="s">
        <v>788</v>
      </c>
      <c r="D1123" s="29">
        <f>IF(ISBLANK(C1123),"Введите адрес",IF(C1123='Форма 1'!C1123,SUM(E1123:K1123,M1123:S1123,Форма2[[#This Row],[19]:[22]]),"Ошибка в адресе!"))</f>
        <v>13085437</v>
      </c>
      <c r="E1123" s="30" t="str">
        <f>IF(ISNUMBER('Форма 1'!Z1123),ROUND('Форма 1'!$I1123*VLOOKUP('Форма 1'!$G1123,'Предельники 2022'!$B$4:$X$28,'Форма 1'!Z$7),2),"")</f>
        <v/>
      </c>
      <c r="F1123" s="30" t="str">
        <f>IF(ISNUMBER('Форма 1'!AA1123),ROUND('Форма 1'!$I1123*VLOOKUP('Форма 1'!$G1123,'Предельники 2022'!$B$4:$X$28,'Форма 1'!AA$7),2),"")</f>
        <v/>
      </c>
      <c r="G1123" s="30" t="str">
        <f>IF(ISNUMBER('Форма 1'!AB1123),ROUND('Форма 1'!$I1123*VLOOKUP('Форма 1'!$G1123,'Предельники 2022'!$B$4:$X$28,'Форма 1'!AB$7),2),"")</f>
        <v/>
      </c>
      <c r="H1123" s="30" t="str">
        <f>IF(ISNUMBER('Форма 1'!AC1123),ROUND('Форма 1'!$I1123*VLOOKUP('Форма 1'!$G1123,'Предельники 2022'!$B$4:$X$28,'Форма 1'!AC$7),2),"")</f>
        <v/>
      </c>
      <c r="I1123" s="30" t="str">
        <f>IF(ISNUMBER('Форма 1'!AD1123),ROUND('Форма 1'!$I1123*VLOOKUP('Форма 1'!$G1123,'Предельники 2022'!$B$4:$X$28,'Форма 1'!AD$7),2),"")</f>
        <v/>
      </c>
      <c r="J1123" s="30" t="str">
        <f>IF(ISNUMBER('Форма 1'!AE1123),ROUND('Форма 1'!$I1123*VLOOKUP('Форма 1'!$G1123,'Предельники 2022'!$B$4:$X$28,'Форма 1'!AE$7),2),"")</f>
        <v/>
      </c>
      <c r="K1123" s="30" t="str">
        <f>IF(ISNUMBER('Форма 1'!AF1123),ROUND('Форма 1'!$I1123*VLOOKUP('Форма 1'!$G1123,'Предельники 2022'!$B$4:$X$28,'Форма 1'!AF$7),2),"")</f>
        <v/>
      </c>
      <c r="L1123" s="31" t="str">
        <f>IF(ISBLANK('Форма 1'!AG1123),"",'Форма 1'!AG1123)</f>
        <v/>
      </c>
      <c r="M1123" s="32" t="str">
        <f>IF(ISBLANK('Форма 1'!AH1123),"",'Форма 1'!AH1123)</f>
        <v/>
      </c>
      <c r="N1123" s="30" t="str">
        <f>IF(ISNUMBER('Форма 1'!AI1123),ROUND('Форма 1'!$I1123*VLOOKUP('Форма 1'!$G1123,'Предельники 2022'!$B$4:$X$28,'Форма 1'!AI$7),2),"")</f>
        <v/>
      </c>
      <c r="O1123" s="30">
        <f>IF(ISNUMBER('Форма 1'!AJ1123),ROUND('Форма 1'!$I1123*VLOOKUP('Форма 1'!$G1123,'Предельники 2022'!$B$4:$X$28,'Форма 1'!AJ$7),2),"")</f>
        <v>13085437</v>
      </c>
      <c r="P1123" s="30" t="str">
        <f>IF(ISNUMBER('Форма 1'!AK1123),ROUND('Форма 1'!$I1123*VLOOKUP('Форма 1'!$G1123,'Предельники 2022'!$B$4:$X$28,'Форма 1'!AK$7),2),"")</f>
        <v/>
      </c>
      <c r="Q1123" s="30" t="str">
        <f>IF(ISNUMBER('Форма 1'!AL1123),ROUND('Форма 1'!$I1123*VLOOKUP('Форма 1'!$G1123,'Предельники 2022'!$B$4:$X$28,'Форма 1'!AL$7),2),"")</f>
        <v/>
      </c>
      <c r="R1123" s="30" t="str">
        <f>IF(ISNUMBER('Форма 1'!AM1123),ROUND('Форма 1'!$I1123*VLOOKUP('Форма 1'!$G1123,'Предельники 2022'!$B$4:$X$28,'Форма 1'!AM$7),2),"")</f>
        <v/>
      </c>
      <c r="S1123" s="93" t="str">
        <f t="shared" si="190"/>
        <v/>
      </c>
      <c r="T1123" s="129" t="str">
        <f>IF(ISNUMBER('Форма 1'!AN1123),INDEX('Предельники 2022'!$C$4:$X$28,MATCH('Форма 1'!$G1123,'Предельники 2022'!$B$4:$B$28,0),MATCH(T$5,'Предельники 2022'!$C$3:$X$3,0)),"")</f>
        <v/>
      </c>
      <c r="U1123" s="129" t="str">
        <f>IF(ISNUMBER('Форма 1'!AO1123),INDEX('Предельники 2022'!$C$4:$X$28,MATCH('Форма 1'!$G1123,'Предельники 2022'!$B$4:$B$28,0),MATCH(U$5,'Предельники 2022'!$C$3:$X$3,0)),"")</f>
        <v/>
      </c>
      <c r="V1123" s="129" t="str">
        <f>IF(ISNUMBER('Форма 1'!AP1123),INDEX('Предельники 2022'!$C$4:$X$28,MATCH('Форма 1'!$G1123,'Предельники 2022'!$B$4:$B$28,0),MATCH(V$5,'Предельники 2022'!$C$3:$X$3,0)),"")</f>
        <v/>
      </c>
      <c r="W1123" s="129" t="str">
        <f>IF(ISNUMBER('Форма 1'!AQ1123),INDEX('Предельники 2022'!$C$4:$X$28,MATCH('Форма 1'!$G1123,'Предельники 2022'!$B$4:$B$28,0),MATCH(W$5,'Предельники 2022'!$C$3:$X$3,0)),"")</f>
        <v/>
      </c>
      <c r="X1123" s="30" t="str">
        <f>IF(ISNUMBER('Форма 1'!AR1123),ROUND('Форма 1'!$I1123*VLOOKUP('Форма 1'!$G1123,'Предельники 2022'!$B$4:$X$28,'Форма 1'!AR$7),2),"")</f>
        <v/>
      </c>
      <c r="Y1123" s="30" t="str">
        <f>IF(ISNUMBER('Форма 1'!AS1123),ROUND('Форма 1'!$I1123*VLOOKUP('Форма 1'!$G1123,'Предельники 2022'!$B$4:$X$28,'Форма 1'!AS$7),2),"")</f>
        <v/>
      </c>
      <c r="Z1123" s="30" t="str">
        <f>IF(ISNUMBER('Форма 1'!AT1123),ROUND('Форма 1'!$I1123*VLOOKUP('Форма 1'!$G1123,'Предельники 2022'!$B$4:$X$28,'Форма 1'!AT$7),2),"")</f>
        <v/>
      </c>
      <c r="AA1123" s="32"/>
      <c r="AB1123" s="128">
        <f>'Форма 1'!T1123</f>
        <v>46387</v>
      </c>
      <c r="AC1123" s="130" t="str">
        <f>'Форма 1'!U1123</f>
        <v>СС</v>
      </c>
    </row>
    <row r="1124" spans="1:29" x14ac:dyDescent="0.25">
      <c r="A1124" s="28">
        <f t="shared" si="191"/>
        <v>102</v>
      </c>
      <c r="B1124" s="74" t="str">
        <f>IF(ISBLANK('Форма 1'!B1124),"",'Форма 1'!B1124)</f>
        <v>Пермский городской округ, город Пермь</v>
      </c>
      <c r="C1124" s="87" t="s">
        <v>239</v>
      </c>
      <c r="D1124" s="29">
        <f>IF(ISBLANK(C1124),"Введите адрес",IF(C1124='Форма 1'!C1124,SUM(E1124:K1124,M1124:S1124,Форма2[[#This Row],[19]:[22]]),"Ошибка в адресе!"))</f>
        <v>11334909.49</v>
      </c>
      <c r="E1124" s="30" t="str">
        <f>IF(ISNUMBER('Форма 1'!Z1124),ROUND('Форма 1'!$I1124*VLOOKUP('Форма 1'!$G1124,'Предельники 2022'!$B$4:$X$28,'Форма 1'!Z$7),2),"")</f>
        <v/>
      </c>
      <c r="F1124" s="30" t="str">
        <f>IF(ISNUMBER('Форма 1'!AA1124),ROUND('Форма 1'!$I1124*VLOOKUP('Форма 1'!$G1124,'Предельники 2022'!$B$4:$X$28,'Форма 1'!AA$7),2),"")</f>
        <v/>
      </c>
      <c r="G1124" s="30" t="str">
        <f>IF(ISNUMBER('Форма 1'!AB1124),ROUND('Форма 1'!$I1124*VLOOKUP('Форма 1'!$G1124,'Предельники 2022'!$B$4:$X$28,'Форма 1'!AB$7),2),"")</f>
        <v/>
      </c>
      <c r="H1124" s="30" t="str">
        <f>IF(ISNUMBER('Форма 1'!AC1124),ROUND('Форма 1'!$I1124*VLOOKUP('Форма 1'!$G1124,'Предельники 2022'!$B$4:$X$28,'Форма 1'!AC$7),2),"")</f>
        <v/>
      </c>
      <c r="I1124" s="30" t="str">
        <f>IF(ISNUMBER('Форма 1'!AD1124),ROUND('Форма 1'!$I1124*VLOOKUP('Форма 1'!$G1124,'Предельники 2022'!$B$4:$X$28,'Форма 1'!AD$7),2),"")</f>
        <v/>
      </c>
      <c r="J1124" s="30" t="str">
        <f>IF(ISNUMBER('Форма 1'!AE1124),ROUND('Форма 1'!$I1124*VLOOKUP('Форма 1'!$G1124,'Предельники 2022'!$B$4:$X$28,'Форма 1'!AE$7),2),"")</f>
        <v/>
      </c>
      <c r="K1124" s="30" t="str">
        <f>IF(ISNUMBER('Форма 1'!AF1124),ROUND('Форма 1'!$I1124*VLOOKUP('Форма 1'!$G1124,'Предельники 2022'!$B$4:$X$28,'Форма 1'!AF$7),2),"")</f>
        <v/>
      </c>
      <c r="L1124" s="31" t="str">
        <f>IF(ISBLANK('Форма 1'!AG1124),"",'Форма 1'!AG1124)</f>
        <v/>
      </c>
      <c r="M1124" s="32" t="str">
        <f>IF(ISBLANK('Форма 1'!AH1124),"",'Форма 1'!AH1124)</f>
        <v/>
      </c>
      <c r="N1124" s="30">
        <f>IF(ISNUMBER('Форма 1'!AI1124),ROUND('Форма 1'!$I1124*VLOOKUP('Форма 1'!$G1124,'Предельники 2022'!$B$4:$X$28,'Форма 1'!AI$7),2),"")</f>
        <v>11334909.49</v>
      </c>
      <c r="O1124" s="30" t="str">
        <f>IF(ISNUMBER('Форма 1'!AJ1124),ROUND('Форма 1'!$I1124*VLOOKUP('Форма 1'!$G1124,'Предельники 2022'!$B$4:$X$28,'Форма 1'!AJ$7),2),"")</f>
        <v/>
      </c>
      <c r="P1124" s="30" t="str">
        <f>IF(ISNUMBER('Форма 1'!AK1124),ROUND('Форма 1'!$I1124*VLOOKUP('Форма 1'!$G1124,'Предельники 2022'!$B$4:$X$28,'Форма 1'!AK$7),2),"")</f>
        <v/>
      </c>
      <c r="Q1124" s="30" t="str">
        <f>IF(ISNUMBER('Форма 1'!AL1124),ROUND('Форма 1'!$I1124*VLOOKUP('Форма 1'!$G1124,'Предельники 2022'!$B$4:$X$28,'Форма 1'!AL$7),2),"")</f>
        <v/>
      </c>
      <c r="R1124" s="30" t="str">
        <f>IF(ISNUMBER('Форма 1'!AM1124),ROUND('Форма 1'!$I1124*VLOOKUP('Форма 1'!$G1124,'Предельники 2022'!$B$4:$X$28,'Форма 1'!AM$7),2),"")</f>
        <v/>
      </c>
      <c r="S1124" s="93" t="str">
        <f t="shared" si="190"/>
        <v/>
      </c>
      <c r="T1124" s="129" t="str">
        <f>IF(ISNUMBER('Форма 1'!AN1124),INDEX('Предельники 2022'!$C$4:$X$28,MATCH('Форма 1'!$G1124,'Предельники 2022'!$B$4:$B$28,0),MATCH(T$5,'Предельники 2022'!$C$3:$X$3,0)),"")</f>
        <v/>
      </c>
      <c r="U1124" s="129" t="str">
        <f>IF(ISNUMBER('Форма 1'!AO1124),INDEX('Предельники 2022'!$C$4:$X$28,MATCH('Форма 1'!$G1124,'Предельники 2022'!$B$4:$B$28,0),MATCH(U$5,'Предельники 2022'!$C$3:$X$3,0)),"")</f>
        <v/>
      </c>
      <c r="V1124" s="129" t="str">
        <f>IF(ISNUMBER('Форма 1'!AP1124),INDEX('Предельники 2022'!$C$4:$X$28,MATCH('Форма 1'!$G1124,'Предельники 2022'!$B$4:$B$28,0),MATCH(V$5,'Предельники 2022'!$C$3:$X$3,0)),"")</f>
        <v/>
      </c>
      <c r="W1124" s="129" t="str">
        <f>IF(ISNUMBER('Форма 1'!AQ1124),INDEX('Предельники 2022'!$C$4:$X$28,MATCH('Форма 1'!$G1124,'Предельники 2022'!$B$4:$B$28,0),MATCH(W$5,'Предельники 2022'!$C$3:$X$3,0)),"")</f>
        <v/>
      </c>
      <c r="X1124" s="30" t="str">
        <f>IF(ISNUMBER('Форма 1'!AR1124),ROUND('Форма 1'!$I1124*VLOOKUP('Форма 1'!$G1124,'Предельники 2022'!$B$4:$X$28,'Форма 1'!AR$7),2),"")</f>
        <v/>
      </c>
      <c r="Y1124" s="30" t="str">
        <f>IF(ISNUMBER('Форма 1'!AS1124),ROUND('Форма 1'!$I1124*VLOOKUP('Форма 1'!$G1124,'Предельники 2022'!$B$4:$X$28,'Форма 1'!AS$7),2),"")</f>
        <v/>
      </c>
      <c r="Z1124" s="30" t="str">
        <f>IF(ISNUMBER('Форма 1'!AT1124),ROUND('Форма 1'!$I1124*VLOOKUP('Форма 1'!$G1124,'Предельники 2022'!$B$4:$X$28,'Форма 1'!AT$7),2),"")</f>
        <v/>
      </c>
      <c r="AA1124" s="32"/>
      <c r="AB1124" s="128">
        <f>'Форма 1'!T1124</f>
        <v>46387</v>
      </c>
      <c r="AC1124" s="130" t="str">
        <f>'Форма 1'!U1124</f>
        <v>РО</v>
      </c>
    </row>
    <row r="1125" spans="1:29" x14ac:dyDescent="0.25">
      <c r="A1125" s="28">
        <f t="shared" si="191"/>
        <v>103</v>
      </c>
      <c r="B1125" s="74" t="str">
        <f>IF(ISBLANK('Форма 1'!B1125),"",'Форма 1'!B1125)</f>
        <v>Пермский городской округ, город Пермь</v>
      </c>
      <c r="C1125" s="87" t="s">
        <v>615</v>
      </c>
      <c r="D1125" s="29">
        <f>IF(ISBLANK(C1125),"Введите адрес",IF(C1125='Форма 1'!C1125,SUM(E1125:K1125,M1125:S1125,Форма2[[#This Row],[19]:[22]]),"Ошибка в адресе!"))</f>
        <v>25912555.140000001</v>
      </c>
      <c r="E1125" s="30">
        <f>IF(ISNUMBER('Форма 1'!Z1125),ROUND('Форма 1'!$I1125*VLOOKUP('Форма 1'!$G1125,'Предельники 2022'!$B$4:$X$28,'Форма 1'!Z$7),2),"")</f>
        <v>2899215.96</v>
      </c>
      <c r="F1125" s="30">
        <f>IF(ISNUMBER('Форма 1'!AA1125),ROUND('Форма 1'!$I1125*VLOOKUP('Форма 1'!$G1125,'Предельники 2022'!$B$4:$X$28,'Форма 1'!AA$7),2),"")</f>
        <v>13880036.140000001</v>
      </c>
      <c r="G1125" s="30" t="str">
        <f>IF(ISNUMBER('Форма 1'!AB1125),ROUND('Форма 1'!$I1125*VLOOKUP('Форма 1'!$G1125,'Предельники 2022'!$B$4:$X$28,'Форма 1'!AB$7),2),"")</f>
        <v/>
      </c>
      <c r="H1125" s="30">
        <f>IF(ISNUMBER('Форма 1'!AC1125),ROUND('Форма 1'!$I1125*VLOOKUP('Форма 1'!$G1125,'Предельники 2022'!$B$4:$X$28,'Форма 1'!AC$7),2),"")</f>
        <v>1813927.96</v>
      </c>
      <c r="I1125" s="30">
        <f>IF(ISNUMBER('Форма 1'!AD1125),ROUND('Форма 1'!$I1125*VLOOKUP('Форма 1'!$G1125,'Предельники 2022'!$B$4:$X$28,'Форма 1'!AD$7),2),"")</f>
        <v>4778927.4000000004</v>
      </c>
      <c r="J1125" s="30">
        <f>IF(ISNUMBER('Форма 1'!AE1125),ROUND('Форма 1'!$I1125*VLOOKUP('Форма 1'!$G1125,'Предельники 2022'!$B$4:$X$28,'Форма 1'!AE$7),2),"")</f>
        <v>2540447.6800000002</v>
      </c>
      <c r="K1125" s="30" t="str">
        <f>IF(ISNUMBER('Форма 1'!AF1125),ROUND('Форма 1'!$I1125*VLOOKUP('Форма 1'!$G1125,'Предельники 2022'!$B$4:$X$28,'Форма 1'!AF$7),2),"")</f>
        <v/>
      </c>
      <c r="L1125" s="31" t="str">
        <f>IF(ISBLANK('Форма 1'!AG1125),"",'Форма 1'!AG1125)</f>
        <v/>
      </c>
      <c r="M1125" s="32" t="str">
        <f>IF(ISBLANK('Форма 1'!AH1125),"",'Форма 1'!AH1125)</f>
        <v/>
      </c>
      <c r="N1125" s="30" t="str">
        <f>IF(ISNUMBER('Форма 1'!AI1125),ROUND('Форма 1'!$I1125*VLOOKUP('Форма 1'!$G1125,'Предельники 2022'!$B$4:$X$28,'Форма 1'!AI$7),2),"")</f>
        <v/>
      </c>
      <c r="O1125" s="30" t="str">
        <f>IF(ISNUMBER('Форма 1'!AJ1125),ROUND('Форма 1'!$I1125*VLOOKUP('Форма 1'!$G1125,'Предельники 2022'!$B$4:$X$28,'Форма 1'!AJ$7),2),"")</f>
        <v/>
      </c>
      <c r="P1125" s="30" t="str">
        <f>IF(ISNUMBER('Форма 1'!AK1125),ROUND('Форма 1'!$I1125*VLOOKUP('Форма 1'!$G1125,'Предельники 2022'!$B$4:$X$28,'Форма 1'!AK$7),2),"")</f>
        <v/>
      </c>
      <c r="Q1125" s="30" t="str">
        <f>IF(ISNUMBER('Форма 1'!AL1125),ROUND('Форма 1'!$I1125*VLOOKUP('Форма 1'!$G1125,'Предельники 2022'!$B$4:$X$28,'Форма 1'!AL$7),2),"")</f>
        <v/>
      </c>
      <c r="R1125" s="30" t="str">
        <f>IF(ISNUMBER('Форма 1'!AM1125),ROUND('Форма 1'!$I1125*VLOOKUP('Форма 1'!$G1125,'Предельники 2022'!$B$4:$X$28,'Форма 1'!AM$7),2),"")</f>
        <v/>
      </c>
      <c r="S1125" s="93" t="str">
        <f t="shared" si="190"/>
        <v/>
      </c>
      <c r="T1125" s="129" t="str">
        <f>IF(ISNUMBER('Форма 1'!AN1125),INDEX('Предельники 2022'!$C$4:$X$28,MATCH('Форма 1'!$G1125,'Предельники 2022'!$B$4:$B$28,0),MATCH(T$5,'Предельники 2022'!$C$3:$X$3,0)),"")</f>
        <v/>
      </c>
      <c r="U1125" s="129" t="str">
        <f>IF(ISNUMBER('Форма 1'!AO1125),INDEX('Предельники 2022'!$C$4:$X$28,MATCH('Форма 1'!$G1125,'Предельники 2022'!$B$4:$B$28,0),MATCH(U$5,'Предельники 2022'!$C$3:$X$3,0)),"")</f>
        <v/>
      </c>
      <c r="V1125" s="129" t="str">
        <f>IF(ISNUMBER('Форма 1'!AP1125),INDEX('Предельники 2022'!$C$4:$X$28,MATCH('Форма 1'!$G1125,'Предельники 2022'!$B$4:$B$28,0),MATCH(V$5,'Предельники 2022'!$C$3:$X$3,0)),"")</f>
        <v/>
      </c>
      <c r="W1125" s="129" t="str">
        <f>IF(ISNUMBER('Форма 1'!AQ1125),INDEX('Предельники 2022'!$C$4:$X$28,MATCH('Форма 1'!$G1125,'Предельники 2022'!$B$4:$B$28,0),MATCH(W$5,'Предельники 2022'!$C$3:$X$3,0)),"")</f>
        <v/>
      </c>
      <c r="X1125" s="30" t="str">
        <f>IF(ISNUMBER('Форма 1'!AR1125),ROUND('Форма 1'!$I1125*VLOOKUP('Форма 1'!$G1125,'Предельники 2022'!$B$4:$X$28,'Форма 1'!AR$7),2),"")</f>
        <v/>
      </c>
      <c r="Y1125" s="30" t="str">
        <f>IF(ISNUMBER('Форма 1'!AS1125),ROUND('Форма 1'!$I1125*VLOOKUP('Форма 1'!$G1125,'Предельники 2022'!$B$4:$X$28,'Форма 1'!AS$7),2),"")</f>
        <v/>
      </c>
      <c r="Z1125" s="30" t="str">
        <f>IF(ISNUMBER('Форма 1'!AT1125),ROUND('Форма 1'!$I1125*VLOOKUP('Форма 1'!$G1125,'Предельники 2022'!$B$4:$X$28,'Форма 1'!AT$7),2),"")</f>
        <v/>
      </c>
      <c r="AA1125" s="32"/>
      <c r="AB1125" s="128">
        <f>'Форма 1'!T1125</f>
        <v>46387</v>
      </c>
      <c r="AC1125" s="130" t="str">
        <f>'Форма 1'!U1125</f>
        <v>РО</v>
      </c>
    </row>
    <row r="1126" spans="1:29" x14ac:dyDescent="0.25">
      <c r="A1126" s="28">
        <f t="shared" si="191"/>
        <v>104</v>
      </c>
      <c r="B1126" s="74" t="str">
        <f>IF(ISBLANK('Форма 1'!B1126),"",'Форма 1'!B1126)</f>
        <v>Пермский городской округ, город Пермь</v>
      </c>
      <c r="C1126" s="87" t="s">
        <v>101</v>
      </c>
      <c r="D1126" s="29">
        <f>IF(ISBLANK(C1126),"Введите адрес",IF(C1126='Форма 1'!C1126,SUM(E1126:K1126,M1126:S1126,Форма2[[#This Row],[19]:[22]]),"Ошибка в адресе!"))</f>
        <v>37404976.5</v>
      </c>
      <c r="E1126" s="30" t="str">
        <f>IF(ISNUMBER('Форма 1'!Z1126),ROUND('Форма 1'!$I1126*VLOOKUP('Форма 1'!$G1126,'Предельники 2022'!$B$4:$X$28,'Форма 1'!Z$7),2),"")</f>
        <v/>
      </c>
      <c r="F1126" s="30">
        <f>IF(ISNUMBER('Форма 1'!AA1126),ROUND('Форма 1'!$I1126*VLOOKUP('Форма 1'!$G1126,'Предельники 2022'!$B$4:$X$28,'Форма 1'!AA$7),2),"")</f>
        <v>6887280.0999999996</v>
      </c>
      <c r="G1126" s="30" t="str">
        <f>IF(ISNUMBER('Форма 1'!AB1126),ROUND('Форма 1'!$I1126*VLOOKUP('Форма 1'!$G1126,'Предельники 2022'!$B$4:$X$28,'Форма 1'!AB$7),2),"")</f>
        <v/>
      </c>
      <c r="H1126" s="30">
        <f>IF(ISNUMBER('Форма 1'!AC1126),ROUND('Форма 1'!$I1126*VLOOKUP('Форма 1'!$G1126,'Предельники 2022'!$B$4:$X$28,'Форма 1'!AC$7),2),"")</f>
        <v>900071.86</v>
      </c>
      <c r="I1126" s="30">
        <f>IF(ISNUMBER('Форма 1'!AD1126),ROUND('Форма 1'!$I1126*VLOOKUP('Форма 1'!$G1126,'Предельники 2022'!$B$4:$X$28,'Форма 1'!AD$7),2),"")</f>
        <v>2371305.9</v>
      </c>
      <c r="J1126" s="30">
        <f>IF(ISNUMBER('Форма 1'!AE1126),ROUND('Форма 1'!$I1126*VLOOKUP('Форма 1'!$G1126,'Предельники 2022'!$B$4:$X$28,'Форма 1'!AE$7),2),"")</f>
        <v>1260571.27</v>
      </c>
      <c r="K1126" s="30" t="str">
        <f>IF(ISNUMBER('Форма 1'!AF1126),ROUND('Форма 1'!$I1126*VLOOKUP('Форма 1'!$G1126,'Предельники 2022'!$B$4:$X$28,'Форма 1'!AF$7),2),"")</f>
        <v/>
      </c>
      <c r="L1126" s="31" t="str">
        <f>IF(ISBLANK('Форма 1'!AG1126),"",'Форма 1'!AG1126)</f>
        <v/>
      </c>
      <c r="M1126" s="32" t="str">
        <f>IF(ISBLANK('Форма 1'!AH1126),"",'Форма 1'!AH1126)</f>
        <v/>
      </c>
      <c r="N1126" s="30">
        <f>IF(ISNUMBER('Форма 1'!AI1126),ROUND('Форма 1'!$I1126*VLOOKUP('Форма 1'!$G1126,'Предельники 2022'!$B$4:$X$28,'Форма 1'!AI$7),2),"")</f>
        <v>12468445.470000001</v>
      </c>
      <c r="O1126" s="30">
        <f>IF(ISNUMBER('Форма 1'!AJ1126),ROUND('Форма 1'!$I1126*VLOOKUP('Форма 1'!$G1126,'Предельники 2022'!$B$4:$X$28,'Форма 1'!AJ$7),2),"")</f>
        <v>13517301.9</v>
      </c>
      <c r="P1126" s="30" t="str">
        <f>IF(ISNUMBER('Форма 1'!AK1126),ROUND('Форма 1'!$I1126*VLOOKUP('Форма 1'!$G1126,'Предельники 2022'!$B$4:$X$28,'Форма 1'!AK$7),2),"")</f>
        <v/>
      </c>
      <c r="Q1126" s="30" t="str">
        <f>IF(ISNUMBER('Форма 1'!AL1126),ROUND('Форма 1'!$I1126*VLOOKUP('Форма 1'!$G1126,'Предельники 2022'!$B$4:$X$28,'Форма 1'!AL$7),2),"")</f>
        <v/>
      </c>
      <c r="R1126" s="30" t="str">
        <f>IF(ISNUMBER('Форма 1'!AM1126),ROUND('Форма 1'!$I1126*VLOOKUP('Форма 1'!$G1126,'Предельники 2022'!$B$4:$X$28,'Форма 1'!AM$7),2),"")</f>
        <v/>
      </c>
      <c r="S1126" s="93" t="str">
        <f t="shared" si="190"/>
        <v/>
      </c>
      <c r="T1126" s="129" t="str">
        <f>IF(ISNUMBER('Форма 1'!AN1126),INDEX('Предельники 2022'!$C$4:$X$28,MATCH('Форма 1'!$G1126,'Предельники 2022'!$B$4:$B$28,0),MATCH(T$5,'Предельники 2022'!$C$3:$X$3,0)),"")</f>
        <v/>
      </c>
      <c r="U1126" s="129" t="str">
        <f>IF(ISNUMBER('Форма 1'!AO1126),INDEX('Предельники 2022'!$C$4:$X$28,MATCH('Форма 1'!$G1126,'Предельники 2022'!$B$4:$B$28,0),MATCH(U$5,'Предельники 2022'!$C$3:$X$3,0)),"")</f>
        <v/>
      </c>
      <c r="V1126" s="129" t="str">
        <f>IF(ISNUMBER('Форма 1'!AP1126),INDEX('Предельники 2022'!$C$4:$X$28,MATCH('Форма 1'!$G1126,'Предельники 2022'!$B$4:$B$28,0),MATCH(V$5,'Предельники 2022'!$C$3:$X$3,0)),"")</f>
        <v/>
      </c>
      <c r="W1126" s="129" t="str">
        <f>IF(ISNUMBER('Форма 1'!AQ1126),INDEX('Предельники 2022'!$C$4:$X$28,MATCH('Форма 1'!$G1126,'Предельники 2022'!$B$4:$B$28,0),MATCH(W$5,'Предельники 2022'!$C$3:$X$3,0)),"")</f>
        <v/>
      </c>
      <c r="X1126" s="30" t="str">
        <f>IF(ISNUMBER('Форма 1'!AR1126),ROUND('Форма 1'!$I1126*VLOOKUP('Форма 1'!$G1126,'Предельники 2022'!$B$4:$X$28,'Форма 1'!AR$7),2),"")</f>
        <v/>
      </c>
      <c r="Y1126" s="30" t="str">
        <f>IF(ISNUMBER('Форма 1'!AS1126),ROUND('Форма 1'!$I1126*VLOOKUP('Форма 1'!$G1126,'Предельники 2022'!$B$4:$X$28,'Форма 1'!AS$7),2),"")</f>
        <v/>
      </c>
      <c r="Z1126" s="30" t="str">
        <f>IF(ISNUMBER('Форма 1'!AT1126),ROUND('Форма 1'!$I1126*VLOOKUP('Форма 1'!$G1126,'Предельники 2022'!$B$4:$X$28,'Форма 1'!AT$7),2),"")</f>
        <v/>
      </c>
      <c r="AA1126" s="32"/>
      <c r="AB1126" s="128">
        <f>'Форма 1'!T1126</f>
        <v>46387</v>
      </c>
      <c r="AC1126" s="130" t="str">
        <f>'Форма 1'!U1126</f>
        <v>РО</v>
      </c>
    </row>
    <row r="1127" spans="1:29" x14ac:dyDescent="0.25">
      <c r="A1127" s="28">
        <f t="shared" si="191"/>
        <v>105</v>
      </c>
      <c r="B1127" s="74" t="str">
        <f>IF(ISBLANK('Форма 1'!B1127),"",'Форма 1'!B1127)</f>
        <v>Пермский городской округ, город Пермь</v>
      </c>
      <c r="C1127" s="87" t="s">
        <v>616</v>
      </c>
      <c r="D1127" s="29">
        <f>IF(ISBLANK(C1127),"Введите адрес",IF(C1127='Форма 1'!C1127,SUM(E1127:K1127,M1127:S1127,Форма2[[#This Row],[19]:[22]]),"Ошибка в адресе!"))</f>
        <v>1410585.27</v>
      </c>
      <c r="E1127" s="30">
        <f>IF(ISNUMBER('Форма 1'!Z1127),ROUND('Форма 1'!$I1127*VLOOKUP('Форма 1'!$G1127,'Предельники 2022'!$B$4:$X$28,'Форма 1'!Z$7),2),"")</f>
        <v>1410585.27</v>
      </c>
      <c r="F1127" s="30" t="str">
        <f>IF(ISNUMBER('Форма 1'!AA1127),ROUND('Форма 1'!$I1127*VLOOKUP('Форма 1'!$G1127,'Предельники 2022'!$B$4:$X$28,'Форма 1'!AA$7),2),"")</f>
        <v/>
      </c>
      <c r="G1127" s="30" t="str">
        <f>IF(ISNUMBER('Форма 1'!AB1127),ROUND('Форма 1'!$I1127*VLOOKUP('Форма 1'!$G1127,'Предельники 2022'!$B$4:$X$28,'Форма 1'!AB$7),2),"")</f>
        <v/>
      </c>
      <c r="H1127" s="30" t="str">
        <f>IF(ISNUMBER('Форма 1'!AC1127),ROUND('Форма 1'!$I1127*VLOOKUP('Форма 1'!$G1127,'Предельники 2022'!$B$4:$X$28,'Форма 1'!AC$7),2),"")</f>
        <v/>
      </c>
      <c r="I1127" s="30" t="str">
        <f>IF(ISNUMBER('Форма 1'!AD1127),ROUND('Форма 1'!$I1127*VLOOKUP('Форма 1'!$G1127,'Предельники 2022'!$B$4:$X$28,'Форма 1'!AD$7),2),"")</f>
        <v/>
      </c>
      <c r="J1127" s="30" t="str">
        <f>IF(ISNUMBER('Форма 1'!AE1127),ROUND('Форма 1'!$I1127*VLOOKUP('Форма 1'!$G1127,'Предельники 2022'!$B$4:$X$28,'Форма 1'!AE$7),2),"")</f>
        <v/>
      </c>
      <c r="K1127" s="30" t="str">
        <f>IF(ISNUMBER('Форма 1'!AF1127),ROUND('Форма 1'!$I1127*VLOOKUP('Форма 1'!$G1127,'Предельники 2022'!$B$4:$X$28,'Форма 1'!AF$7),2),"")</f>
        <v/>
      </c>
      <c r="L1127" s="31" t="str">
        <f>IF(ISBLANK('Форма 1'!AG1127),"",'Форма 1'!AG1127)</f>
        <v/>
      </c>
      <c r="M1127" s="32" t="str">
        <f>IF(ISBLANK('Форма 1'!AH1127),"",'Форма 1'!AH1127)</f>
        <v/>
      </c>
      <c r="N1127" s="30" t="str">
        <f>IF(ISNUMBER('Форма 1'!AI1127),ROUND('Форма 1'!$I1127*VLOOKUP('Форма 1'!$G1127,'Предельники 2022'!$B$4:$X$28,'Форма 1'!AI$7),2),"")</f>
        <v/>
      </c>
      <c r="O1127" s="30" t="str">
        <f>IF(ISNUMBER('Форма 1'!AJ1127),ROUND('Форма 1'!$I1127*VLOOKUP('Форма 1'!$G1127,'Предельники 2022'!$B$4:$X$28,'Форма 1'!AJ$7),2),"")</f>
        <v/>
      </c>
      <c r="P1127" s="30" t="str">
        <f>IF(ISNUMBER('Форма 1'!AK1127),ROUND('Форма 1'!$I1127*VLOOKUP('Форма 1'!$G1127,'Предельники 2022'!$B$4:$X$28,'Форма 1'!AK$7),2),"")</f>
        <v/>
      </c>
      <c r="Q1127" s="30" t="str">
        <f>IF(ISNUMBER('Форма 1'!AL1127),ROUND('Форма 1'!$I1127*VLOOKUP('Форма 1'!$G1127,'Предельники 2022'!$B$4:$X$28,'Форма 1'!AL$7),2),"")</f>
        <v/>
      </c>
      <c r="R1127" s="30" t="str">
        <f>IF(ISNUMBER('Форма 1'!AM1127),ROUND('Форма 1'!$I1127*VLOOKUP('Форма 1'!$G1127,'Предельники 2022'!$B$4:$X$28,'Форма 1'!AM$7),2),"")</f>
        <v/>
      </c>
      <c r="S1127" s="93" t="str">
        <f t="shared" si="190"/>
        <v/>
      </c>
      <c r="T1127" s="129" t="str">
        <f>IF(ISNUMBER('Форма 1'!AN1127),INDEX('Предельники 2022'!$C$4:$X$28,MATCH('Форма 1'!$G1127,'Предельники 2022'!$B$4:$B$28,0),MATCH(T$5,'Предельники 2022'!$C$3:$X$3,0)),"")</f>
        <v/>
      </c>
      <c r="U1127" s="129" t="str">
        <f>IF(ISNUMBER('Форма 1'!AO1127),INDEX('Предельники 2022'!$C$4:$X$28,MATCH('Форма 1'!$G1127,'Предельники 2022'!$B$4:$B$28,0),MATCH(U$5,'Предельники 2022'!$C$3:$X$3,0)),"")</f>
        <v/>
      </c>
      <c r="V1127" s="129" t="str">
        <f>IF(ISNUMBER('Форма 1'!AP1127),INDEX('Предельники 2022'!$C$4:$X$28,MATCH('Форма 1'!$G1127,'Предельники 2022'!$B$4:$B$28,0),MATCH(V$5,'Предельники 2022'!$C$3:$X$3,0)),"")</f>
        <v/>
      </c>
      <c r="W1127" s="129" t="str">
        <f>IF(ISNUMBER('Форма 1'!AQ1127),INDEX('Предельники 2022'!$C$4:$X$28,MATCH('Форма 1'!$G1127,'Предельники 2022'!$B$4:$B$28,0),MATCH(W$5,'Предельники 2022'!$C$3:$X$3,0)),"")</f>
        <v/>
      </c>
      <c r="X1127" s="30" t="str">
        <f>IF(ISNUMBER('Форма 1'!AR1127),ROUND('Форма 1'!$I1127*VLOOKUP('Форма 1'!$G1127,'Предельники 2022'!$B$4:$X$28,'Форма 1'!AR$7),2),"")</f>
        <v/>
      </c>
      <c r="Y1127" s="30" t="str">
        <f>IF(ISNUMBER('Форма 1'!AS1127),ROUND('Форма 1'!$I1127*VLOOKUP('Форма 1'!$G1127,'Предельники 2022'!$B$4:$X$28,'Форма 1'!AS$7),2),"")</f>
        <v/>
      </c>
      <c r="Z1127" s="30" t="str">
        <f>IF(ISNUMBER('Форма 1'!AT1127),ROUND('Форма 1'!$I1127*VLOOKUP('Форма 1'!$G1127,'Предельники 2022'!$B$4:$X$28,'Форма 1'!AT$7),2),"")</f>
        <v/>
      </c>
      <c r="AA1127" s="32"/>
      <c r="AB1127" s="128">
        <f>'Форма 1'!T1127</f>
        <v>46387</v>
      </c>
      <c r="AC1127" s="130" t="str">
        <f>'Форма 1'!U1127</f>
        <v>РО</v>
      </c>
    </row>
    <row r="1128" spans="1:29" x14ac:dyDescent="0.25">
      <c r="A1128" s="28">
        <f t="shared" si="191"/>
        <v>106</v>
      </c>
      <c r="B1128" s="74" t="str">
        <f>IF(ISBLANK('Форма 1'!B1128),"",'Форма 1'!B1128)</f>
        <v>Пермский городской округ, город Пермь</v>
      </c>
      <c r="C1128" s="87" t="s">
        <v>754</v>
      </c>
      <c r="D1128" s="29">
        <f>IF(ISBLANK(C1128),"Введите адрес",IF(C1128='Форма 1'!C1128,SUM(E1128:K1128,M1128:S1128,Форма2[[#This Row],[19]:[22]]),"Ошибка в адресе!"))</f>
        <v>7166451.3799999999</v>
      </c>
      <c r="E1128" s="30" t="str">
        <f>IF(ISNUMBER('Форма 1'!Z1128),ROUND('Форма 1'!$I1128*VLOOKUP('Форма 1'!$G1128,'Предельники 2022'!$B$4:$X$28,'Форма 1'!Z$7),2),"")</f>
        <v/>
      </c>
      <c r="F1128" s="30" t="str">
        <f>IF(ISNUMBER('Форма 1'!AA1128),ROUND('Форма 1'!$I1128*VLOOKUP('Форма 1'!$G1128,'Предельники 2022'!$B$4:$X$28,'Форма 1'!AA$7),2),"")</f>
        <v/>
      </c>
      <c r="G1128" s="30" t="str">
        <f>IF(ISNUMBER('Форма 1'!AB1128),ROUND('Форма 1'!$I1128*VLOOKUP('Форма 1'!$G1128,'Предельники 2022'!$B$4:$X$28,'Форма 1'!AB$7),2),"")</f>
        <v/>
      </c>
      <c r="H1128" s="30" t="str">
        <f>IF(ISNUMBER('Форма 1'!AC1128),ROUND('Форма 1'!$I1128*VLOOKUP('Форма 1'!$G1128,'Предельники 2022'!$B$4:$X$28,'Форма 1'!AC$7),2),"")</f>
        <v/>
      </c>
      <c r="I1128" s="30" t="str">
        <f>IF(ISNUMBER('Форма 1'!AD1128),ROUND('Форма 1'!$I1128*VLOOKUP('Форма 1'!$G1128,'Предельники 2022'!$B$4:$X$28,'Форма 1'!AD$7),2),"")</f>
        <v/>
      </c>
      <c r="J1128" s="30" t="str">
        <f>IF(ISNUMBER('Форма 1'!AE1128),ROUND('Форма 1'!$I1128*VLOOKUP('Форма 1'!$G1128,'Предельники 2022'!$B$4:$X$28,'Форма 1'!AE$7),2),"")</f>
        <v/>
      </c>
      <c r="K1128" s="30" t="str">
        <f>IF(ISNUMBER('Форма 1'!AF1128),ROUND('Форма 1'!$I1128*VLOOKUP('Форма 1'!$G1128,'Предельники 2022'!$B$4:$X$28,'Форма 1'!AF$7),2),"")</f>
        <v/>
      </c>
      <c r="L1128" s="31" t="str">
        <f>IF(ISBLANK('Форма 1'!AG1128),"",'Форма 1'!AG1128)</f>
        <v/>
      </c>
      <c r="M1128" s="32" t="str">
        <f>IF(ISBLANK('Форма 1'!AH1128),"",'Форма 1'!AH1128)</f>
        <v/>
      </c>
      <c r="N1128" s="30">
        <f>IF(ISNUMBER('Форма 1'!AI1128),ROUND('Форма 1'!$I1128*VLOOKUP('Форма 1'!$G1128,'Предельники 2022'!$B$4:$X$28,'Форма 1'!AI$7),2),"")</f>
        <v>7166451.3799999999</v>
      </c>
      <c r="O1128" s="30" t="str">
        <f>IF(ISNUMBER('Форма 1'!AJ1128),ROUND('Форма 1'!$I1128*VLOOKUP('Форма 1'!$G1128,'Предельники 2022'!$B$4:$X$28,'Форма 1'!AJ$7),2),"")</f>
        <v/>
      </c>
      <c r="P1128" s="30" t="str">
        <f>IF(ISNUMBER('Форма 1'!AK1128),ROUND('Форма 1'!$I1128*VLOOKUP('Форма 1'!$G1128,'Предельники 2022'!$B$4:$X$28,'Форма 1'!AK$7),2),"")</f>
        <v/>
      </c>
      <c r="Q1128" s="30" t="str">
        <f>IF(ISNUMBER('Форма 1'!AL1128),ROUND('Форма 1'!$I1128*VLOOKUP('Форма 1'!$G1128,'Предельники 2022'!$B$4:$X$28,'Форма 1'!AL$7),2),"")</f>
        <v/>
      </c>
      <c r="R1128" s="30" t="str">
        <f>IF(ISNUMBER('Форма 1'!AM1128),ROUND('Форма 1'!$I1128*VLOOKUP('Форма 1'!$G1128,'Предельники 2022'!$B$4:$X$28,'Форма 1'!AM$7),2),"")</f>
        <v/>
      </c>
      <c r="S1128" s="93" t="str">
        <f t="shared" si="190"/>
        <v/>
      </c>
      <c r="T1128" s="129" t="str">
        <f>IF(ISNUMBER('Форма 1'!AN1128),INDEX('Предельники 2022'!$C$4:$X$28,MATCH('Форма 1'!$G1128,'Предельники 2022'!$B$4:$B$28,0),MATCH(T$5,'Предельники 2022'!$C$3:$X$3,0)),"")</f>
        <v/>
      </c>
      <c r="U1128" s="129" t="str">
        <f>IF(ISNUMBER('Форма 1'!AO1128),INDEX('Предельники 2022'!$C$4:$X$28,MATCH('Форма 1'!$G1128,'Предельники 2022'!$B$4:$B$28,0),MATCH(U$5,'Предельники 2022'!$C$3:$X$3,0)),"")</f>
        <v/>
      </c>
      <c r="V1128" s="129" t="str">
        <f>IF(ISNUMBER('Форма 1'!AP1128),INDEX('Предельники 2022'!$C$4:$X$28,MATCH('Форма 1'!$G1128,'Предельники 2022'!$B$4:$B$28,0),MATCH(V$5,'Предельники 2022'!$C$3:$X$3,0)),"")</f>
        <v/>
      </c>
      <c r="W1128" s="129" t="str">
        <f>IF(ISNUMBER('Форма 1'!AQ1128),INDEX('Предельники 2022'!$C$4:$X$28,MATCH('Форма 1'!$G1128,'Предельники 2022'!$B$4:$B$28,0),MATCH(W$5,'Предельники 2022'!$C$3:$X$3,0)),"")</f>
        <v/>
      </c>
      <c r="X1128" s="30" t="str">
        <f>IF(ISNUMBER('Форма 1'!AR1128),ROUND('Форма 1'!$I1128*VLOOKUP('Форма 1'!$G1128,'Предельники 2022'!$B$4:$X$28,'Форма 1'!AR$7),2),"")</f>
        <v/>
      </c>
      <c r="Y1128" s="30" t="str">
        <f>IF(ISNUMBER('Форма 1'!AS1128),ROUND('Форма 1'!$I1128*VLOOKUP('Форма 1'!$G1128,'Предельники 2022'!$B$4:$X$28,'Форма 1'!AS$7),2),"")</f>
        <v/>
      </c>
      <c r="Z1128" s="30" t="str">
        <f>IF(ISNUMBER('Форма 1'!AT1128),ROUND('Форма 1'!$I1128*VLOOKUP('Форма 1'!$G1128,'Предельники 2022'!$B$4:$X$28,'Форма 1'!AT$7),2),"")</f>
        <v/>
      </c>
      <c r="AA1128" s="32"/>
      <c r="AB1128" s="128">
        <f>'Форма 1'!T1128</f>
        <v>46387</v>
      </c>
      <c r="AC1128" s="130" t="str">
        <f>'Форма 1'!U1128</f>
        <v>РО</v>
      </c>
    </row>
    <row r="1129" spans="1:29" x14ac:dyDescent="0.25">
      <c r="A1129" s="28">
        <f t="shared" si="191"/>
        <v>107</v>
      </c>
      <c r="B1129" s="74" t="str">
        <f>IF(ISBLANK('Форма 1'!B1129),"",'Форма 1'!B1129)</f>
        <v>Пермский городской округ, город Пермь</v>
      </c>
      <c r="C1129" s="87" t="s">
        <v>1601</v>
      </c>
      <c r="D1129" s="29">
        <f>IF(ISBLANK(C1129),"Введите адрес",IF(C1129='Форма 1'!C1129,SUM(E1129:K1129,M1129:S1129,Форма2[[#This Row],[19]:[22]]),"Ошибка в адресе!"))</f>
        <v>15688912.619999999</v>
      </c>
      <c r="E1129" s="30" t="str">
        <f>IF(ISNUMBER('Форма 1'!Z1129),ROUND('Форма 1'!$I1129*VLOOKUP('Форма 1'!$G1129,'Предельники 2022'!$B$4:$X$28,'Форма 1'!Z$7),2),"")</f>
        <v/>
      </c>
      <c r="F1129" s="30" t="str">
        <f>IF(ISNUMBER('Форма 1'!AA1129),ROUND('Форма 1'!$I1129*VLOOKUP('Форма 1'!$G1129,'Предельники 2022'!$B$4:$X$28,'Форма 1'!AA$7),2),"")</f>
        <v/>
      </c>
      <c r="G1129" s="30" t="str">
        <f>IF(ISNUMBER('Форма 1'!AB1129),ROUND('Форма 1'!$I1129*VLOOKUP('Форма 1'!$G1129,'Предельники 2022'!$B$4:$X$28,'Форма 1'!AB$7),2),"")</f>
        <v/>
      </c>
      <c r="H1129" s="30" t="str">
        <f>IF(ISNUMBER('Форма 1'!AC1129),ROUND('Форма 1'!$I1129*VLOOKUP('Форма 1'!$G1129,'Предельники 2022'!$B$4:$X$28,'Форма 1'!AC$7),2),"")</f>
        <v/>
      </c>
      <c r="I1129" s="30" t="str">
        <f>IF(ISNUMBER('Форма 1'!AD1129),ROUND('Форма 1'!$I1129*VLOOKUP('Форма 1'!$G1129,'Предельники 2022'!$B$4:$X$28,'Форма 1'!AD$7),2),"")</f>
        <v/>
      </c>
      <c r="J1129" s="30" t="str">
        <f>IF(ISNUMBER('Форма 1'!AE1129),ROUND('Форма 1'!$I1129*VLOOKUP('Форма 1'!$G1129,'Предельники 2022'!$B$4:$X$28,'Форма 1'!AE$7),2),"")</f>
        <v/>
      </c>
      <c r="K1129" s="30" t="str">
        <f>IF(ISNUMBER('Форма 1'!AF1129),ROUND('Форма 1'!$I1129*VLOOKUP('Форма 1'!$G1129,'Предельники 2022'!$B$4:$X$28,'Форма 1'!AF$7),2),"")</f>
        <v/>
      </c>
      <c r="L1129" s="31" t="str">
        <f>IF(ISBLANK('Форма 1'!AG1129),"",'Форма 1'!AG1129)</f>
        <v/>
      </c>
      <c r="M1129" s="32" t="str">
        <f>IF(ISBLANK('Форма 1'!AH1129),"",'Форма 1'!AH1129)</f>
        <v/>
      </c>
      <c r="N1129" s="30">
        <f>IF(ISNUMBER('Форма 1'!AI1129),ROUND('Форма 1'!$I1129*VLOOKUP('Форма 1'!$G1129,'Предельники 2022'!$B$4:$X$28,'Форма 1'!AI$7),2),"")</f>
        <v>15688912.619999999</v>
      </c>
      <c r="O1129" s="30" t="str">
        <f>IF(ISNUMBER('Форма 1'!AJ1129),ROUND('Форма 1'!$I1129*VLOOKUP('Форма 1'!$G1129,'Предельники 2022'!$B$4:$X$28,'Форма 1'!AJ$7),2),"")</f>
        <v/>
      </c>
      <c r="P1129" s="30" t="str">
        <f>IF(ISNUMBER('Форма 1'!AK1129),ROUND('Форма 1'!$I1129*VLOOKUP('Форма 1'!$G1129,'Предельники 2022'!$B$4:$X$28,'Форма 1'!AK$7),2),"")</f>
        <v/>
      </c>
      <c r="Q1129" s="30" t="str">
        <f>IF(ISNUMBER('Форма 1'!AL1129),ROUND('Форма 1'!$I1129*VLOOKUP('Форма 1'!$G1129,'Предельники 2022'!$B$4:$X$28,'Форма 1'!AL$7),2),"")</f>
        <v/>
      </c>
      <c r="R1129" s="30" t="str">
        <f>IF(ISNUMBER('Форма 1'!AM1129),ROUND('Форма 1'!$I1129*VLOOKUP('Форма 1'!$G1129,'Предельники 2022'!$B$4:$X$28,'Форма 1'!AM$7),2),"")</f>
        <v/>
      </c>
      <c r="S1129" s="93" t="str">
        <f t="shared" si="190"/>
        <v/>
      </c>
      <c r="T1129" s="129" t="str">
        <f>IF(ISNUMBER('Форма 1'!AN1129),INDEX('Предельники 2022'!$C$4:$X$28,MATCH('Форма 1'!$G1129,'Предельники 2022'!$B$4:$B$28,0),MATCH(T$5,'Предельники 2022'!$C$3:$X$3,0)),"")</f>
        <v/>
      </c>
      <c r="U1129" s="129" t="str">
        <f>IF(ISNUMBER('Форма 1'!AO1129),INDEX('Предельники 2022'!$C$4:$X$28,MATCH('Форма 1'!$G1129,'Предельники 2022'!$B$4:$B$28,0),MATCH(U$5,'Предельники 2022'!$C$3:$X$3,0)),"")</f>
        <v/>
      </c>
      <c r="V1129" s="129" t="str">
        <f>IF(ISNUMBER('Форма 1'!AP1129),INDEX('Предельники 2022'!$C$4:$X$28,MATCH('Форма 1'!$G1129,'Предельники 2022'!$B$4:$B$28,0),MATCH(V$5,'Предельники 2022'!$C$3:$X$3,0)),"")</f>
        <v/>
      </c>
      <c r="W1129" s="129" t="str">
        <f>IF(ISNUMBER('Форма 1'!AQ1129),INDEX('Предельники 2022'!$C$4:$X$28,MATCH('Форма 1'!$G1129,'Предельники 2022'!$B$4:$B$28,0),MATCH(W$5,'Предельники 2022'!$C$3:$X$3,0)),"")</f>
        <v/>
      </c>
      <c r="X1129" s="30" t="str">
        <f>IF(ISNUMBER('Форма 1'!AR1129),ROUND('Форма 1'!$I1129*VLOOKUP('Форма 1'!$G1129,'Предельники 2022'!$B$4:$X$28,'Форма 1'!AR$7),2),"")</f>
        <v/>
      </c>
      <c r="Y1129" s="30" t="str">
        <f>IF(ISNUMBER('Форма 1'!AS1129),ROUND('Форма 1'!$I1129*VLOOKUP('Форма 1'!$G1129,'Предельники 2022'!$B$4:$X$28,'Форма 1'!AS$7),2),"")</f>
        <v/>
      </c>
      <c r="Z1129" s="30" t="str">
        <f>IF(ISNUMBER('Форма 1'!AT1129),ROUND('Форма 1'!$I1129*VLOOKUP('Форма 1'!$G1129,'Предельники 2022'!$B$4:$X$28,'Форма 1'!AT$7),2),"")</f>
        <v/>
      </c>
      <c r="AA1129" s="32"/>
      <c r="AB1129" s="128">
        <f>'Форма 1'!T1129</f>
        <v>46387</v>
      </c>
      <c r="AC1129" s="130" t="str">
        <f>'Форма 1'!U1129</f>
        <v>СС</v>
      </c>
    </row>
    <row r="1130" spans="1:29" x14ac:dyDescent="0.25">
      <c r="A1130" s="28">
        <f t="shared" si="191"/>
        <v>108</v>
      </c>
      <c r="B1130" s="74" t="str">
        <f>IF(ISBLANK('Форма 1'!B1130),"",'Форма 1'!B1130)</f>
        <v>Пермский городской округ, город Пермь</v>
      </c>
      <c r="C1130" s="87" t="s">
        <v>755</v>
      </c>
      <c r="D1130" s="29">
        <f>IF(ISBLANK(C1130),"Введите адрес",IF(C1130='Форма 1'!C1130,SUM(E1130:K1130,M1130:S1130,Форма2[[#This Row],[19]:[22]]),"Ошибка в адресе!"))</f>
        <v>14261296.779999999</v>
      </c>
      <c r="E1130" s="30" t="str">
        <f>IF(ISNUMBER('Форма 1'!Z1130),ROUND('Форма 1'!$I1130*VLOOKUP('Форма 1'!$G1130,'Предельники 2022'!$B$4:$X$28,'Форма 1'!Z$7),2),"")</f>
        <v/>
      </c>
      <c r="F1130" s="30" t="str">
        <f>IF(ISNUMBER('Форма 1'!AA1130),ROUND('Форма 1'!$I1130*VLOOKUP('Форма 1'!$G1130,'Предельники 2022'!$B$4:$X$28,'Форма 1'!AA$7),2),"")</f>
        <v/>
      </c>
      <c r="G1130" s="30" t="str">
        <f>IF(ISNUMBER('Форма 1'!AB1130),ROUND('Форма 1'!$I1130*VLOOKUP('Форма 1'!$G1130,'Предельники 2022'!$B$4:$X$28,'Форма 1'!AB$7),2),"")</f>
        <v/>
      </c>
      <c r="H1130" s="30" t="str">
        <f>IF(ISNUMBER('Форма 1'!AC1130),ROUND('Форма 1'!$I1130*VLOOKUP('Форма 1'!$G1130,'Предельники 2022'!$B$4:$X$28,'Форма 1'!AC$7),2),"")</f>
        <v/>
      </c>
      <c r="I1130" s="30" t="str">
        <f>IF(ISNUMBER('Форма 1'!AD1130),ROUND('Форма 1'!$I1130*VLOOKUP('Форма 1'!$G1130,'Предельники 2022'!$B$4:$X$28,'Форма 1'!AD$7),2),"")</f>
        <v/>
      </c>
      <c r="J1130" s="30" t="str">
        <f>IF(ISNUMBER('Форма 1'!AE1130),ROUND('Форма 1'!$I1130*VLOOKUP('Форма 1'!$G1130,'Предельники 2022'!$B$4:$X$28,'Форма 1'!AE$7),2),"")</f>
        <v/>
      </c>
      <c r="K1130" s="30" t="str">
        <f>IF(ISNUMBER('Форма 1'!AF1130),ROUND('Форма 1'!$I1130*VLOOKUP('Форма 1'!$G1130,'Предельники 2022'!$B$4:$X$28,'Форма 1'!AF$7),2),"")</f>
        <v/>
      </c>
      <c r="L1130" s="31" t="str">
        <f>IF(ISBLANK('Форма 1'!AG1130),"",'Форма 1'!AG1130)</f>
        <v/>
      </c>
      <c r="M1130" s="32" t="str">
        <f>IF(ISBLANK('Форма 1'!AH1130),"",'Форма 1'!AH1130)</f>
        <v/>
      </c>
      <c r="N1130" s="30">
        <f>IF(ISNUMBER('Форма 1'!AI1130),ROUND('Форма 1'!$I1130*VLOOKUP('Форма 1'!$G1130,'Предельники 2022'!$B$4:$X$28,'Форма 1'!AI$7),2),"")</f>
        <v>14261296.779999999</v>
      </c>
      <c r="O1130" s="30" t="str">
        <f>IF(ISNUMBER('Форма 1'!AJ1130),ROUND('Форма 1'!$I1130*VLOOKUP('Форма 1'!$G1130,'Предельники 2022'!$B$4:$X$28,'Форма 1'!AJ$7),2),"")</f>
        <v/>
      </c>
      <c r="P1130" s="30" t="str">
        <f>IF(ISNUMBER('Форма 1'!AK1130),ROUND('Форма 1'!$I1130*VLOOKUP('Форма 1'!$G1130,'Предельники 2022'!$B$4:$X$28,'Форма 1'!AK$7),2),"")</f>
        <v/>
      </c>
      <c r="Q1130" s="30" t="str">
        <f>IF(ISNUMBER('Форма 1'!AL1130),ROUND('Форма 1'!$I1130*VLOOKUP('Форма 1'!$G1130,'Предельники 2022'!$B$4:$X$28,'Форма 1'!AL$7),2),"")</f>
        <v/>
      </c>
      <c r="R1130" s="30" t="str">
        <f>IF(ISNUMBER('Форма 1'!AM1130),ROUND('Форма 1'!$I1130*VLOOKUP('Форма 1'!$G1130,'Предельники 2022'!$B$4:$X$28,'Форма 1'!AM$7),2),"")</f>
        <v/>
      </c>
      <c r="S1130" s="93" t="str">
        <f t="shared" si="190"/>
        <v/>
      </c>
      <c r="T1130" s="129" t="str">
        <f>IF(ISNUMBER('Форма 1'!AN1130),INDEX('Предельники 2022'!$C$4:$X$28,MATCH('Форма 1'!$G1130,'Предельники 2022'!$B$4:$B$28,0),MATCH(T$5,'Предельники 2022'!$C$3:$X$3,0)),"")</f>
        <v/>
      </c>
      <c r="U1130" s="129" t="str">
        <f>IF(ISNUMBER('Форма 1'!AO1130),INDEX('Предельники 2022'!$C$4:$X$28,MATCH('Форма 1'!$G1130,'Предельники 2022'!$B$4:$B$28,0),MATCH(U$5,'Предельники 2022'!$C$3:$X$3,0)),"")</f>
        <v/>
      </c>
      <c r="V1130" s="129" t="str">
        <f>IF(ISNUMBER('Форма 1'!AP1130),INDEX('Предельники 2022'!$C$4:$X$28,MATCH('Форма 1'!$G1130,'Предельники 2022'!$B$4:$B$28,0),MATCH(V$5,'Предельники 2022'!$C$3:$X$3,0)),"")</f>
        <v/>
      </c>
      <c r="W1130" s="129" t="str">
        <f>IF(ISNUMBER('Форма 1'!AQ1130),INDEX('Предельники 2022'!$C$4:$X$28,MATCH('Форма 1'!$G1130,'Предельники 2022'!$B$4:$B$28,0),MATCH(W$5,'Предельники 2022'!$C$3:$X$3,0)),"")</f>
        <v/>
      </c>
      <c r="X1130" s="30" t="str">
        <f>IF(ISNUMBER('Форма 1'!AR1130),ROUND('Форма 1'!$I1130*VLOOKUP('Форма 1'!$G1130,'Предельники 2022'!$B$4:$X$28,'Форма 1'!AR$7),2),"")</f>
        <v/>
      </c>
      <c r="Y1130" s="30" t="str">
        <f>IF(ISNUMBER('Форма 1'!AS1130),ROUND('Форма 1'!$I1130*VLOOKUP('Форма 1'!$G1130,'Предельники 2022'!$B$4:$X$28,'Форма 1'!AS$7),2),"")</f>
        <v/>
      </c>
      <c r="Z1130" s="30" t="str">
        <f>IF(ISNUMBER('Форма 1'!AT1130),ROUND('Форма 1'!$I1130*VLOOKUP('Форма 1'!$G1130,'Предельники 2022'!$B$4:$X$28,'Форма 1'!AT$7),2),"")</f>
        <v/>
      </c>
      <c r="AA1130" s="32"/>
      <c r="AB1130" s="128">
        <f>'Форма 1'!T1130</f>
        <v>46387</v>
      </c>
      <c r="AC1130" s="130" t="str">
        <f>'Форма 1'!U1130</f>
        <v>СС</v>
      </c>
    </row>
    <row r="1131" spans="1:29" x14ac:dyDescent="0.25">
      <c r="A1131" s="28">
        <f t="shared" si="191"/>
        <v>109</v>
      </c>
      <c r="B1131" s="74" t="str">
        <f>IF(ISBLANK('Форма 1'!B1131),"",'Форма 1'!B1131)</f>
        <v>Пермский городской округ, город Пермь</v>
      </c>
      <c r="C1131" s="87" t="s">
        <v>756</v>
      </c>
      <c r="D1131" s="29">
        <f>IF(ISBLANK(C1131),"Введите адрес",IF(C1131='Форма 1'!C1131,SUM(E1131:K1131,M1131:S1131,Форма2[[#This Row],[19]:[22]]),"Ошибка в адресе!"))</f>
        <v>8297695.6699999999</v>
      </c>
      <c r="E1131" s="30" t="str">
        <f>IF(ISNUMBER('Форма 1'!Z1131),ROUND('Форма 1'!$I1131*VLOOKUP('Форма 1'!$G1131,'Предельники 2022'!$B$4:$X$28,'Форма 1'!Z$7),2),"")</f>
        <v/>
      </c>
      <c r="F1131" s="30" t="str">
        <f>IF(ISNUMBER('Форма 1'!AA1131),ROUND('Форма 1'!$I1131*VLOOKUP('Форма 1'!$G1131,'Предельники 2022'!$B$4:$X$28,'Форма 1'!AA$7),2),"")</f>
        <v/>
      </c>
      <c r="G1131" s="30" t="str">
        <f>IF(ISNUMBER('Форма 1'!AB1131),ROUND('Форма 1'!$I1131*VLOOKUP('Форма 1'!$G1131,'Предельники 2022'!$B$4:$X$28,'Форма 1'!AB$7),2),"")</f>
        <v/>
      </c>
      <c r="H1131" s="30" t="str">
        <f>IF(ISNUMBER('Форма 1'!AC1131),ROUND('Форма 1'!$I1131*VLOOKUP('Форма 1'!$G1131,'Предельники 2022'!$B$4:$X$28,'Форма 1'!AC$7),2),"")</f>
        <v/>
      </c>
      <c r="I1131" s="30" t="str">
        <f>IF(ISNUMBER('Форма 1'!AD1131),ROUND('Форма 1'!$I1131*VLOOKUP('Форма 1'!$G1131,'Предельники 2022'!$B$4:$X$28,'Форма 1'!AD$7),2),"")</f>
        <v/>
      </c>
      <c r="J1131" s="30" t="str">
        <f>IF(ISNUMBER('Форма 1'!AE1131),ROUND('Форма 1'!$I1131*VLOOKUP('Форма 1'!$G1131,'Предельники 2022'!$B$4:$X$28,'Форма 1'!AE$7),2),"")</f>
        <v/>
      </c>
      <c r="K1131" s="30" t="str">
        <f>IF(ISNUMBER('Форма 1'!AF1131),ROUND('Форма 1'!$I1131*VLOOKUP('Форма 1'!$G1131,'Предельники 2022'!$B$4:$X$28,'Форма 1'!AF$7),2),"")</f>
        <v/>
      </c>
      <c r="L1131" s="31" t="str">
        <f>IF(ISBLANK('Форма 1'!AG1131),"",'Форма 1'!AG1131)</f>
        <v/>
      </c>
      <c r="M1131" s="32" t="str">
        <f>IF(ISBLANK('Форма 1'!AH1131),"",'Форма 1'!AH1131)</f>
        <v/>
      </c>
      <c r="N1131" s="30">
        <f>IF(ISNUMBER('Форма 1'!AI1131),ROUND('Форма 1'!$I1131*VLOOKUP('Форма 1'!$G1131,'Предельники 2022'!$B$4:$X$28,'Форма 1'!AI$7),2),"")</f>
        <v>8297695.6699999999</v>
      </c>
      <c r="O1131" s="30" t="str">
        <f>IF(ISNUMBER('Форма 1'!AJ1131),ROUND('Форма 1'!$I1131*VLOOKUP('Форма 1'!$G1131,'Предельники 2022'!$B$4:$X$28,'Форма 1'!AJ$7),2),"")</f>
        <v/>
      </c>
      <c r="P1131" s="30" t="str">
        <f>IF(ISNUMBER('Форма 1'!AK1131),ROUND('Форма 1'!$I1131*VLOOKUP('Форма 1'!$G1131,'Предельники 2022'!$B$4:$X$28,'Форма 1'!AK$7),2),"")</f>
        <v/>
      </c>
      <c r="Q1131" s="30" t="str">
        <f>IF(ISNUMBER('Форма 1'!AL1131),ROUND('Форма 1'!$I1131*VLOOKUP('Форма 1'!$G1131,'Предельники 2022'!$B$4:$X$28,'Форма 1'!AL$7),2),"")</f>
        <v/>
      </c>
      <c r="R1131" s="30" t="str">
        <f>IF(ISNUMBER('Форма 1'!AM1131),ROUND('Форма 1'!$I1131*VLOOKUP('Форма 1'!$G1131,'Предельники 2022'!$B$4:$X$28,'Форма 1'!AM$7),2),"")</f>
        <v/>
      </c>
      <c r="S1131" s="93" t="str">
        <f t="shared" si="190"/>
        <v/>
      </c>
      <c r="T1131" s="129" t="str">
        <f>IF(ISNUMBER('Форма 1'!AN1131),INDEX('Предельники 2022'!$C$4:$X$28,MATCH('Форма 1'!$G1131,'Предельники 2022'!$B$4:$B$28,0),MATCH(T$5,'Предельники 2022'!$C$3:$X$3,0)),"")</f>
        <v/>
      </c>
      <c r="U1131" s="129" t="str">
        <f>IF(ISNUMBER('Форма 1'!AO1131),INDEX('Предельники 2022'!$C$4:$X$28,MATCH('Форма 1'!$G1131,'Предельники 2022'!$B$4:$B$28,0),MATCH(U$5,'Предельники 2022'!$C$3:$X$3,0)),"")</f>
        <v/>
      </c>
      <c r="V1131" s="129" t="str">
        <f>IF(ISNUMBER('Форма 1'!AP1131),INDEX('Предельники 2022'!$C$4:$X$28,MATCH('Форма 1'!$G1131,'Предельники 2022'!$B$4:$B$28,0),MATCH(V$5,'Предельники 2022'!$C$3:$X$3,0)),"")</f>
        <v/>
      </c>
      <c r="W1131" s="129" t="str">
        <f>IF(ISNUMBER('Форма 1'!AQ1131),INDEX('Предельники 2022'!$C$4:$X$28,MATCH('Форма 1'!$G1131,'Предельники 2022'!$B$4:$B$28,0),MATCH(W$5,'Предельники 2022'!$C$3:$X$3,0)),"")</f>
        <v/>
      </c>
      <c r="X1131" s="30" t="str">
        <f>IF(ISNUMBER('Форма 1'!AR1131),ROUND('Форма 1'!$I1131*VLOOKUP('Форма 1'!$G1131,'Предельники 2022'!$B$4:$X$28,'Форма 1'!AR$7),2),"")</f>
        <v/>
      </c>
      <c r="Y1131" s="30" t="str">
        <f>IF(ISNUMBER('Форма 1'!AS1131),ROUND('Форма 1'!$I1131*VLOOKUP('Форма 1'!$G1131,'Предельники 2022'!$B$4:$X$28,'Форма 1'!AS$7),2),"")</f>
        <v/>
      </c>
      <c r="Z1131" s="30" t="str">
        <f>IF(ISNUMBER('Форма 1'!AT1131),ROUND('Форма 1'!$I1131*VLOOKUP('Форма 1'!$G1131,'Предельники 2022'!$B$4:$X$28,'Форма 1'!AT$7),2),"")</f>
        <v/>
      </c>
      <c r="AA1131" s="32"/>
      <c r="AB1131" s="128">
        <f>'Форма 1'!T1131</f>
        <v>46387</v>
      </c>
      <c r="AC1131" s="130" t="str">
        <f>'Форма 1'!U1131</f>
        <v>СС</v>
      </c>
    </row>
    <row r="1132" spans="1:29" x14ac:dyDescent="0.25">
      <c r="A1132" s="28">
        <f t="shared" si="191"/>
        <v>110</v>
      </c>
      <c r="B1132" s="74" t="str">
        <f>IF(ISBLANK('Форма 1'!B1132),"",'Форма 1'!B1132)</f>
        <v>Пермский городской округ, город Пермь</v>
      </c>
      <c r="C1132" s="87" t="s">
        <v>617</v>
      </c>
      <c r="D1132" s="29">
        <f>IF(ISBLANK(C1132),"Введите адрес",IF(C1132='Форма 1'!C1132,SUM(E1132:K1132,M1132:S1132,Форма2[[#This Row],[19]:[22]]),"Ошибка в адресе!"))</f>
        <v>29669620.690000001</v>
      </c>
      <c r="E1132" s="30">
        <f>IF(ISNUMBER('Форма 1'!Z1132),ROUND('Форма 1'!$I1132*VLOOKUP('Форма 1'!$G1132,'Предельники 2022'!$B$4:$X$28,'Форма 1'!Z$7),2),"")</f>
        <v>1207905.8</v>
      </c>
      <c r="F1132" s="30">
        <f>IF(ISNUMBER('Форма 1'!AA1132),ROUND('Форма 1'!$I1132*VLOOKUP('Форма 1'!$G1132,'Предельники 2022'!$B$4:$X$28,'Форма 1'!AA$7),2),"")</f>
        <v>13707483.82</v>
      </c>
      <c r="G1132" s="30" t="str">
        <f>IF(ISNUMBER('Форма 1'!AB1132),ROUND('Форма 1'!$I1132*VLOOKUP('Форма 1'!$G1132,'Предельники 2022'!$B$4:$X$28,'Форма 1'!AB$7),2),"")</f>
        <v/>
      </c>
      <c r="H1132" s="30" t="str">
        <f>IF(ISNUMBER('Форма 1'!AC1132),ROUND('Форма 1'!$I1132*VLOOKUP('Форма 1'!$G1132,'Предельники 2022'!$B$4:$X$28,'Форма 1'!AC$7),2),"")</f>
        <v/>
      </c>
      <c r="I1132" s="30" t="str">
        <f>IF(ISNUMBER('Форма 1'!AD1132),ROUND('Форма 1'!$I1132*VLOOKUP('Форма 1'!$G1132,'Предельники 2022'!$B$4:$X$28,'Форма 1'!AD$7),2),"")</f>
        <v/>
      </c>
      <c r="J1132" s="30">
        <f>IF(ISNUMBER('Форма 1'!AE1132),ROUND('Форма 1'!$I1132*VLOOKUP('Форма 1'!$G1132,'Предельники 2022'!$B$4:$X$28,'Форма 1'!AE$7),2),"")</f>
        <v>1052001.72</v>
      </c>
      <c r="K1132" s="30">
        <f>IF(ISNUMBER('Форма 1'!AF1132),ROUND('Форма 1'!$I1132*VLOOKUP('Форма 1'!$G1132,'Предельники 2022'!$B$4:$X$28,'Форма 1'!AF$7),2),"")</f>
        <v>2075201.81</v>
      </c>
      <c r="L1132" s="31" t="str">
        <f>IF(ISBLANK('Форма 1'!AG1132),"",'Форма 1'!AG1132)</f>
        <v/>
      </c>
      <c r="M1132" s="32" t="str">
        <f>IF(ISBLANK('Форма 1'!AH1132),"",'Форма 1'!AH1132)</f>
        <v/>
      </c>
      <c r="N1132" s="30" t="str">
        <f>IF(ISNUMBER('Форма 1'!AI1132),ROUND('Форма 1'!$I1132*VLOOKUP('Форма 1'!$G1132,'Предельники 2022'!$B$4:$X$28,'Форма 1'!AI$7),2),"")</f>
        <v/>
      </c>
      <c r="O1132" s="30">
        <f>IF(ISNUMBER('Форма 1'!AJ1132),ROUND('Форма 1'!$I1132*VLOOKUP('Форма 1'!$G1132,'Предельники 2022'!$B$4:$X$28,'Форма 1'!AJ$7),2),"")</f>
        <v>9508859.9100000001</v>
      </c>
      <c r="P1132" s="30" t="str">
        <f>IF(ISNUMBER('Форма 1'!AK1132),ROUND('Форма 1'!$I1132*VLOOKUP('Форма 1'!$G1132,'Предельники 2022'!$B$4:$X$28,'Форма 1'!AK$7),2),"")</f>
        <v/>
      </c>
      <c r="Q1132" s="30" t="str">
        <f>IF(ISNUMBER('Форма 1'!AL1132),ROUND('Форма 1'!$I1132*VLOOKUP('Форма 1'!$G1132,'Предельники 2022'!$B$4:$X$28,'Форма 1'!AL$7),2),"")</f>
        <v/>
      </c>
      <c r="R1132" s="30">
        <f>IF(ISNUMBER('Форма 1'!AM1132),ROUND('Форма 1'!$I1132*VLOOKUP('Форма 1'!$G1132,'Предельники 2022'!$B$4:$X$28,'Форма 1'!AM$7),2),"")</f>
        <v>2118167.63</v>
      </c>
      <c r="S1132" s="93" t="str">
        <f t="shared" si="190"/>
        <v/>
      </c>
      <c r="T1132" s="129" t="str">
        <f>IF(ISNUMBER('Форма 1'!AN1132),INDEX('Предельники 2022'!$C$4:$X$28,MATCH('Форма 1'!$G1132,'Предельники 2022'!$B$4:$B$28,0),MATCH(T$5,'Предельники 2022'!$C$3:$X$3,0)),"")</f>
        <v/>
      </c>
      <c r="U1132" s="129" t="str">
        <f>IF(ISNUMBER('Форма 1'!AO1132),INDEX('Предельники 2022'!$C$4:$X$28,MATCH('Форма 1'!$G1132,'Предельники 2022'!$B$4:$B$28,0),MATCH(U$5,'Предельники 2022'!$C$3:$X$3,0)),"")</f>
        <v/>
      </c>
      <c r="V1132" s="129" t="str">
        <f>IF(ISNUMBER('Форма 1'!AP1132),INDEX('Предельники 2022'!$C$4:$X$28,MATCH('Форма 1'!$G1132,'Предельники 2022'!$B$4:$B$28,0),MATCH(V$5,'Предельники 2022'!$C$3:$X$3,0)),"")</f>
        <v/>
      </c>
      <c r="W1132" s="129" t="str">
        <f>IF(ISNUMBER('Форма 1'!AQ1132),INDEX('Предельники 2022'!$C$4:$X$28,MATCH('Форма 1'!$G1132,'Предельники 2022'!$B$4:$B$28,0),MATCH(W$5,'Предельники 2022'!$C$3:$X$3,0)),"")</f>
        <v/>
      </c>
      <c r="X1132" s="30" t="str">
        <f>IF(ISNUMBER('Форма 1'!AR1132),ROUND('Форма 1'!$I1132*VLOOKUP('Форма 1'!$G1132,'Предельники 2022'!$B$4:$X$28,'Форма 1'!AR$7),2),"")</f>
        <v/>
      </c>
      <c r="Y1132" s="30" t="str">
        <f>IF(ISNUMBER('Форма 1'!AS1132),ROUND('Форма 1'!$I1132*VLOOKUP('Форма 1'!$G1132,'Предельники 2022'!$B$4:$X$28,'Форма 1'!AS$7),2),"")</f>
        <v/>
      </c>
      <c r="Z1132" s="30" t="str">
        <f>IF(ISNUMBER('Форма 1'!AT1132),ROUND('Форма 1'!$I1132*VLOOKUP('Форма 1'!$G1132,'Предельники 2022'!$B$4:$X$28,'Форма 1'!AT$7),2),"")</f>
        <v/>
      </c>
      <c r="AA1132" s="32"/>
      <c r="AB1132" s="128">
        <f>'Форма 1'!T1132</f>
        <v>46387</v>
      </c>
      <c r="AC1132" s="130" t="str">
        <f>'Форма 1'!U1132</f>
        <v>РО</v>
      </c>
    </row>
    <row r="1133" spans="1:29" x14ac:dyDescent="0.25">
      <c r="A1133" s="28">
        <f t="shared" si="191"/>
        <v>111</v>
      </c>
      <c r="B1133" s="74" t="str">
        <f>IF(ISBLANK('Форма 1'!B1133),"",'Форма 1'!B1133)</f>
        <v>Пермский городской округ, город Пермь</v>
      </c>
      <c r="C1133" s="87" t="s">
        <v>717</v>
      </c>
      <c r="D1133" s="29">
        <f>IF(ISBLANK(C1133),"Введите адрес",IF(C1133='Форма 1'!C1133,SUM(E1133:K1133,M1133:S1133,Форма2[[#This Row],[19]:[22]]),"Ошибка в адресе!"))</f>
        <v>19651584</v>
      </c>
      <c r="E1133" s="30" t="str">
        <f>IF(ISNUMBER('Форма 1'!Z1133),ROUND('Форма 1'!$I1133*VLOOKUP('Форма 1'!$G1133,'Предельники 2022'!$B$4:$X$28,'Форма 1'!Z$7),2),"")</f>
        <v/>
      </c>
      <c r="F1133" s="30" t="str">
        <f>IF(ISNUMBER('Форма 1'!AA1133),ROUND('Форма 1'!$I1133*VLOOKUP('Форма 1'!$G1133,'Предельники 2022'!$B$4:$X$28,'Форма 1'!AA$7),2),"")</f>
        <v/>
      </c>
      <c r="G1133" s="30" t="str">
        <f>IF(ISNUMBER('Форма 1'!AB1133),ROUND('Форма 1'!$I1133*VLOOKUP('Форма 1'!$G1133,'Предельники 2022'!$B$4:$X$28,'Форма 1'!AB$7),2),"")</f>
        <v/>
      </c>
      <c r="H1133" s="30" t="str">
        <f>IF(ISNUMBER('Форма 1'!AC1133),ROUND('Форма 1'!$I1133*VLOOKUP('Форма 1'!$G1133,'Предельники 2022'!$B$4:$X$28,'Форма 1'!AC$7),2),"")</f>
        <v/>
      </c>
      <c r="I1133" s="30" t="str">
        <f>IF(ISNUMBER('Форма 1'!AD1133),ROUND('Форма 1'!$I1133*VLOOKUP('Форма 1'!$G1133,'Предельники 2022'!$B$4:$X$28,'Форма 1'!AD$7),2),"")</f>
        <v/>
      </c>
      <c r="J1133" s="30" t="str">
        <f>IF(ISNUMBER('Форма 1'!AE1133),ROUND('Форма 1'!$I1133*VLOOKUP('Форма 1'!$G1133,'Предельники 2022'!$B$4:$X$28,'Форма 1'!AE$7),2),"")</f>
        <v/>
      </c>
      <c r="K1133" s="30" t="str">
        <f>IF(ISNUMBER('Форма 1'!AF1133),ROUND('Форма 1'!$I1133*VLOOKUP('Форма 1'!$G1133,'Предельники 2022'!$B$4:$X$28,'Форма 1'!AF$7),2),"")</f>
        <v/>
      </c>
      <c r="L1133" s="31">
        <f>IF(ISBLANK('Форма 1'!AG1133),"",'Форма 1'!AG1133)</f>
        <v>5</v>
      </c>
      <c r="M1133" s="32">
        <f>IF(ISBLANK('Форма 1'!AH1133),"",'Форма 1'!AH1133)</f>
        <v>19651584</v>
      </c>
      <c r="N1133" s="30" t="str">
        <f>IF(ISNUMBER('Форма 1'!AI1133),ROUND('Форма 1'!$I1133*VLOOKUP('Форма 1'!$G1133,'Предельники 2022'!$B$4:$X$28,'Форма 1'!AI$7),2),"")</f>
        <v/>
      </c>
      <c r="O1133" s="30" t="str">
        <f>IF(ISNUMBER('Форма 1'!AJ1133),ROUND('Форма 1'!$I1133*VLOOKUP('Форма 1'!$G1133,'Предельники 2022'!$B$4:$X$28,'Форма 1'!AJ$7),2),"")</f>
        <v/>
      </c>
      <c r="P1133" s="30" t="str">
        <f>IF(ISNUMBER('Форма 1'!AK1133),ROUND('Форма 1'!$I1133*VLOOKUP('Форма 1'!$G1133,'Предельники 2022'!$B$4:$X$28,'Форма 1'!AK$7),2),"")</f>
        <v/>
      </c>
      <c r="Q1133" s="30" t="str">
        <f>IF(ISNUMBER('Форма 1'!AL1133),ROUND('Форма 1'!$I1133*VLOOKUP('Форма 1'!$G1133,'Предельники 2022'!$B$4:$X$28,'Форма 1'!AL$7),2),"")</f>
        <v/>
      </c>
      <c r="R1133" s="30" t="str">
        <f>IF(ISNUMBER('Форма 1'!AM1133),ROUND('Форма 1'!$I1133*VLOOKUP('Форма 1'!$G1133,'Предельники 2022'!$B$4:$X$28,'Форма 1'!AM$7),2),"")</f>
        <v/>
      </c>
      <c r="S1133" s="93" t="str">
        <f t="shared" si="190"/>
        <v/>
      </c>
      <c r="T1133" s="129" t="str">
        <f>IF(ISNUMBER('Форма 1'!AN1133),INDEX('Предельники 2022'!$C$4:$X$28,MATCH('Форма 1'!$G1133,'Предельники 2022'!$B$4:$B$28,0),MATCH(T$5,'Предельники 2022'!$C$3:$X$3,0)),"")</f>
        <v/>
      </c>
      <c r="U1133" s="129" t="str">
        <f>IF(ISNUMBER('Форма 1'!AO1133),INDEX('Предельники 2022'!$C$4:$X$28,MATCH('Форма 1'!$G1133,'Предельники 2022'!$B$4:$B$28,0),MATCH(U$5,'Предельники 2022'!$C$3:$X$3,0)),"")</f>
        <v/>
      </c>
      <c r="V1133" s="129" t="str">
        <f>IF(ISNUMBER('Форма 1'!AP1133),INDEX('Предельники 2022'!$C$4:$X$28,MATCH('Форма 1'!$G1133,'Предельники 2022'!$B$4:$B$28,0),MATCH(V$5,'Предельники 2022'!$C$3:$X$3,0)),"")</f>
        <v/>
      </c>
      <c r="W1133" s="129" t="str">
        <f>IF(ISNUMBER('Форма 1'!AQ1133),INDEX('Предельники 2022'!$C$4:$X$28,MATCH('Форма 1'!$G1133,'Предельники 2022'!$B$4:$B$28,0),MATCH(W$5,'Предельники 2022'!$C$3:$X$3,0)),"")</f>
        <v/>
      </c>
      <c r="X1133" s="30" t="str">
        <f>IF(ISNUMBER('Форма 1'!AR1133),ROUND('Форма 1'!$I1133*VLOOKUP('Форма 1'!$G1133,'Предельники 2022'!$B$4:$X$28,'Форма 1'!AR$7),2),"")</f>
        <v/>
      </c>
      <c r="Y1133" s="30" t="str">
        <f>IF(ISNUMBER('Форма 1'!AS1133),ROUND('Форма 1'!$I1133*VLOOKUP('Форма 1'!$G1133,'Предельники 2022'!$B$4:$X$28,'Форма 1'!AS$7),2),"")</f>
        <v/>
      </c>
      <c r="Z1133" s="30" t="str">
        <f>IF(ISNUMBER('Форма 1'!AT1133),ROUND('Форма 1'!$I1133*VLOOKUP('Форма 1'!$G1133,'Предельники 2022'!$B$4:$X$28,'Форма 1'!AT$7),2),"")</f>
        <v/>
      </c>
      <c r="AA1133" s="32"/>
      <c r="AB1133" s="128">
        <f>'Форма 1'!T1133</f>
        <v>46387</v>
      </c>
      <c r="AC1133" s="130" t="str">
        <f>'Форма 1'!U1133</f>
        <v>СС</v>
      </c>
    </row>
    <row r="1134" spans="1:29" x14ac:dyDescent="0.25">
      <c r="A1134" s="28">
        <f t="shared" si="191"/>
        <v>112</v>
      </c>
      <c r="B1134" s="74" t="str">
        <f>IF(ISBLANK('Форма 1'!B1134),"",'Форма 1'!B1134)</f>
        <v>Пермский городской округ, город Пермь</v>
      </c>
      <c r="C1134" s="87" t="s">
        <v>479</v>
      </c>
      <c r="D1134" s="29">
        <f>IF(ISBLANK(C1134),"Введите адрес",IF(C1134='Форма 1'!C1134,SUM(E1134:K1134,M1134:S1134,Форма2[[#This Row],[19]:[22]]),"Ошибка в адресе!"))</f>
        <v>68607488.5</v>
      </c>
      <c r="E1134" s="30" t="str">
        <f>IF(ISNUMBER('Форма 1'!Z1134),ROUND('Форма 1'!$I1134*VLOOKUP('Форма 1'!$G1134,'Предельники 2022'!$B$4:$X$28,'Форма 1'!Z$7),2),"")</f>
        <v/>
      </c>
      <c r="F1134" s="30" t="str">
        <f>IF(ISNUMBER('Форма 1'!AA1134),ROUND('Форма 1'!$I1134*VLOOKUP('Форма 1'!$G1134,'Предельники 2022'!$B$4:$X$28,'Форма 1'!AA$7),2),"")</f>
        <v/>
      </c>
      <c r="G1134" s="30" t="str">
        <f>IF(ISNUMBER('Форма 1'!AB1134),ROUND('Форма 1'!$I1134*VLOOKUP('Форма 1'!$G1134,'Предельники 2022'!$B$4:$X$28,'Форма 1'!AB$7),2),"")</f>
        <v/>
      </c>
      <c r="H1134" s="30" t="str">
        <f>IF(ISNUMBER('Форма 1'!AC1134),ROUND('Форма 1'!$I1134*VLOOKUP('Форма 1'!$G1134,'Предельники 2022'!$B$4:$X$28,'Форма 1'!AC$7),2),"")</f>
        <v/>
      </c>
      <c r="I1134" s="30" t="str">
        <f>IF(ISNUMBER('Форма 1'!AD1134),ROUND('Форма 1'!$I1134*VLOOKUP('Форма 1'!$G1134,'Предельники 2022'!$B$4:$X$28,'Форма 1'!AD$7),2),"")</f>
        <v/>
      </c>
      <c r="J1134" s="30" t="str">
        <f>IF(ISNUMBER('Форма 1'!AE1134),ROUND('Форма 1'!$I1134*VLOOKUP('Форма 1'!$G1134,'Предельники 2022'!$B$4:$X$28,'Форма 1'!AE$7),2),"")</f>
        <v/>
      </c>
      <c r="K1134" s="30" t="str">
        <f>IF(ISNUMBER('Форма 1'!AF1134),ROUND('Форма 1'!$I1134*VLOOKUP('Форма 1'!$G1134,'Предельники 2022'!$B$4:$X$28,'Форма 1'!AF$7),2),"")</f>
        <v/>
      </c>
      <c r="L1134" s="31" t="str">
        <f>IF(ISBLANK('Форма 1'!AG1134),"",'Форма 1'!AG1134)</f>
        <v/>
      </c>
      <c r="M1134" s="32" t="str">
        <f>IF(ISBLANK('Форма 1'!AH1134),"",'Форма 1'!AH1134)</f>
        <v/>
      </c>
      <c r="N1134" s="30" t="str">
        <f>IF(ISNUMBER('Форма 1'!AI1134),ROUND('Форма 1'!$I1134*VLOOKUP('Форма 1'!$G1134,'Предельники 2022'!$B$4:$X$28,'Форма 1'!AI$7),2),"")</f>
        <v/>
      </c>
      <c r="O1134" s="30">
        <f>IF(ISNUMBER('Форма 1'!AJ1134),ROUND('Форма 1'!$I1134*VLOOKUP('Форма 1'!$G1134,'Предельники 2022'!$B$4:$X$28,'Форма 1'!AJ$7),2),"")</f>
        <v>63629207.799999997</v>
      </c>
      <c r="P1134" s="30" t="str">
        <f>IF(ISNUMBER('Форма 1'!AK1134),ROUND('Форма 1'!$I1134*VLOOKUP('Форма 1'!$G1134,'Предельники 2022'!$B$4:$X$28,'Форма 1'!AK$7),2),"")</f>
        <v/>
      </c>
      <c r="Q1134" s="30" t="str">
        <f>IF(ISNUMBER('Форма 1'!AL1134),ROUND('Форма 1'!$I1134*VLOOKUP('Форма 1'!$G1134,'Предельники 2022'!$B$4:$X$28,'Форма 1'!AL$7),2),"")</f>
        <v/>
      </c>
      <c r="R1134" s="30">
        <f>IF(ISNUMBER('Форма 1'!AM1134),ROUND('Форма 1'!$I1134*VLOOKUP('Форма 1'!$G1134,'Предельники 2022'!$B$4:$X$28,'Форма 1'!AM$7),2),"")</f>
        <v>4978280.7</v>
      </c>
      <c r="S1134" s="93" t="str">
        <f t="shared" ref="S1134:S1165" si="192">IF(SUM(T1134:W1134)=0,"",SUM(T1134:W1134))</f>
        <v/>
      </c>
      <c r="T1134" s="129" t="str">
        <f>IF(ISNUMBER('Форма 1'!AN1134),INDEX('Предельники 2022'!$C$4:$X$28,MATCH('Форма 1'!$G1134,'Предельники 2022'!$B$4:$B$28,0),MATCH(T$5,'Предельники 2022'!$C$3:$X$3,0)),"")</f>
        <v/>
      </c>
      <c r="U1134" s="129" t="str">
        <f>IF(ISNUMBER('Форма 1'!AO1134),INDEX('Предельники 2022'!$C$4:$X$28,MATCH('Форма 1'!$G1134,'Предельники 2022'!$B$4:$B$28,0),MATCH(U$5,'Предельники 2022'!$C$3:$X$3,0)),"")</f>
        <v/>
      </c>
      <c r="V1134" s="129" t="str">
        <f>IF(ISNUMBER('Форма 1'!AP1134),INDEX('Предельники 2022'!$C$4:$X$28,MATCH('Форма 1'!$G1134,'Предельники 2022'!$B$4:$B$28,0),MATCH(V$5,'Предельники 2022'!$C$3:$X$3,0)),"")</f>
        <v/>
      </c>
      <c r="W1134" s="129" t="str">
        <f>IF(ISNUMBER('Форма 1'!AQ1134),INDEX('Предельники 2022'!$C$4:$X$28,MATCH('Форма 1'!$G1134,'Предельники 2022'!$B$4:$B$28,0),MATCH(W$5,'Предельники 2022'!$C$3:$X$3,0)),"")</f>
        <v/>
      </c>
      <c r="X1134" s="30" t="str">
        <f>IF(ISNUMBER('Форма 1'!AR1134),ROUND('Форма 1'!$I1134*VLOOKUP('Форма 1'!$G1134,'Предельники 2022'!$B$4:$X$28,'Форма 1'!AR$7),2),"")</f>
        <v/>
      </c>
      <c r="Y1134" s="30" t="str">
        <f>IF(ISNUMBER('Форма 1'!AS1134),ROUND('Форма 1'!$I1134*VLOOKUP('Форма 1'!$G1134,'Предельники 2022'!$B$4:$X$28,'Форма 1'!AS$7),2),"")</f>
        <v/>
      </c>
      <c r="Z1134" s="30" t="str">
        <f>IF(ISNUMBER('Форма 1'!AT1134),ROUND('Форма 1'!$I1134*VLOOKUP('Форма 1'!$G1134,'Предельники 2022'!$B$4:$X$28,'Форма 1'!AT$7),2),"")</f>
        <v/>
      </c>
      <c r="AA1134" s="32"/>
      <c r="AB1134" s="128">
        <f>'Форма 1'!T1134</f>
        <v>46387</v>
      </c>
      <c r="AC1134" s="130" t="str">
        <f>'Форма 1'!U1134</f>
        <v>СС</v>
      </c>
    </row>
    <row r="1135" spans="1:29" x14ac:dyDescent="0.25">
      <c r="A1135" s="28">
        <f t="shared" si="191"/>
        <v>113</v>
      </c>
      <c r="B1135" s="74" t="str">
        <f>IF(ISBLANK('Форма 1'!B1135),"",'Форма 1'!B1135)</f>
        <v>Пермский городской округ, город Пермь</v>
      </c>
      <c r="C1135" s="87" t="s">
        <v>1610</v>
      </c>
      <c r="D1135" s="29">
        <f>IF(ISBLANK(C1135),"Введите адрес",IF(C1135='Форма 1'!C1135,SUM(E1135:K1135,M1135:S1135,Форма2[[#This Row],[19]:[22]]),"Ошибка в адресе!"))</f>
        <v>24766657.890000001</v>
      </c>
      <c r="E1135" s="30" t="str">
        <f>IF(ISNUMBER('Форма 1'!Z1135),ROUND('Форма 1'!$I1135*VLOOKUP('Форма 1'!$G1135,'Предельники 2022'!$B$4:$X$28,'Форма 1'!Z$7),2),"")</f>
        <v/>
      </c>
      <c r="F1135" s="30" t="str">
        <f>IF(ISNUMBER('Форма 1'!AA1135),ROUND('Форма 1'!$I1135*VLOOKUP('Форма 1'!$G1135,'Предельники 2022'!$B$4:$X$28,'Форма 1'!AA$7),2),"")</f>
        <v/>
      </c>
      <c r="G1135" s="30" t="str">
        <f>IF(ISNUMBER('Форма 1'!AB1135),ROUND('Форма 1'!$I1135*VLOOKUP('Форма 1'!$G1135,'Предельники 2022'!$B$4:$X$28,'Форма 1'!AB$7),2),"")</f>
        <v/>
      </c>
      <c r="H1135" s="30" t="str">
        <f>IF(ISNUMBER('Форма 1'!AC1135),ROUND('Форма 1'!$I1135*VLOOKUP('Форма 1'!$G1135,'Предельники 2022'!$B$4:$X$28,'Форма 1'!AC$7),2),"")</f>
        <v/>
      </c>
      <c r="I1135" s="30" t="str">
        <f>IF(ISNUMBER('Форма 1'!AD1135),ROUND('Форма 1'!$I1135*VLOOKUP('Форма 1'!$G1135,'Предельники 2022'!$B$4:$X$28,'Форма 1'!AD$7),2),"")</f>
        <v/>
      </c>
      <c r="J1135" s="30" t="str">
        <f>IF(ISNUMBER('Форма 1'!AE1135),ROUND('Форма 1'!$I1135*VLOOKUP('Форма 1'!$G1135,'Предельники 2022'!$B$4:$X$28,'Форма 1'!AE$7),2),"")</f>
        <v/>
      </c>
      <c r="K1135" s="30" t="str">
        <f>IF(ISNUMBER('Форма 1'!AF1135),ROUND('Форма 1'!$I1135*VLOOKUP('Форма 1'!$G1135,'Предельники 2022'!$B$4:$X$28,'Форма 1'!AF$7),2),"")</f>
        <v/>
      </c>
      <c r="L1135" s="31" t="str">
        <f>IF(ISBLANK('Форма 1'!AG1135),"",'Форма 1'!AG1135)</f>
        <v/>
      </c>
      <c r="M1135" s="32" t="str">
        <f>IF(ISBLANK('Форма 1'!AH1135),"",'Форма 1'!AH1135)</f>
        <v/>
      </c>
      <c r="N1135" s="30">
        <f>IF(ISNUMBER('Форма 1'!AI1135),ROUND('Форма 1'!$I1135*VLOOKUP('Форма 1'!$G1135,'Предельники 2022'!$B$4:$X$28,'Форма 1'!AI$7),2),"")</f>
        <v>24766657.890000001</v>
      </c>
      <c r="O1135" s="30" t="str">
        <f>IF(ISNUMBER('Форма 1'!AJ1135),ROUND('Форма 1'!$I1135*VLOOKUP('Форма 1'!$G1135,'Предельники 2022'!$B$4:$X$28,'Форма 1'!AJ$7),2),"")</f>
        <v/>
      </c>
      <c r="P1135" s="30" t="str">
        <f>IF(ISNUMBER('Форма 1'!AK1135),ROUND('Форма 1'!$I1135*VLOOKUP('Форма 1'!$G1135,'Предельники 2022'!$B$4:$X$28,'Форма 1'!AK$7),2),"")</f>
        <v/>
      </c>
      <c r="Q1135" s="30" t="str">
        <f>IF(ISNUMBER('Форма 1'!AL1135),ROUND('Форма 1'!$I1135*VLOOKUP('Форма 1'!$G1135,'Предельники 2022'!$B$4:$X$28,'Форма 1'!AL$7),2),"")</f>
        <v/>
      </c>
      <c r="R1135" s="30" t="str">
        <f>IF(ISNUMBER('Форма 1'!AM1135),ROUND('Форма 1'!$I1135*VLOOKUP('Форма 1'!$G1135,'Предельники 2022'!$B$4:$X$28,'Форма 1'!AM$7),2),"")</f>
        <v/>
      </c>
      <c r="S1135" s="93" t="str">
        <f t="shared" si="192"/>
        <v/>
      </c>
      <c r="T1135" s="129" t="str">
        <f>IF(ISNUMBER('Форма 1'!AN1135),INDEX('Предельники 2022'!$C$4:$X$28,MATCH('Форма 1'!$G1135,'Предельники 2022'!$B$4:$B$28,0),MATCH(T$5,'Предельники 2022'!$C$3:$X$3,0)),"")</f>
        <v/>
      </c>
      <c r="U1135" s="129" t="str">
        <f>IF(ISNUMBER('Форма 1'!AO1135),INDEX('Предельники 2022'!$C$4:$X$28,MATCH('Форма 1'!$G1135,'Предельники 2022'!$B$4:$B$28,0),MATCH(U$5,'Предельники 2022'!$C$3:$X$3,0)),"")</f>
        <v/>
      </c>
      <c r="V1135" s="129" t="str">
        <f>IF(ISNUMBER('Форма 1'!AP1135),INDEX('Предельники 2022'!$C$4:$X$28,MATCH('Форма 1'!$G1135,'Предельники 2022'!$B$4:$B$28,0),MATCH(V$5,'Предельники 2022'!$C$3:$X$3,0)),"")</f>
        <v/>
      </c>
      <c r="W1135" s="129" t="str">
        <f>IF(ISNUMBER('Форма 1'!AQ1135),INDEX('Предельники 2022'!$C$4:$X$28,MATCH('Форма 1'!$G1135,'Предельники 2022'!$B$4:$B$28,0),MATCH(W$5,'Предельники 2022'!$C$3:$X$3,0)),"")</f>
        <v/>
      </c>
      <c r="X1135" s="30" t="str">
        <f>IF(ISNUMBER('Форма 1'!AR1135),ROUND('Форма 1'!$I1135*VLOOKUP('Форма 1'!$G1135,'Предельники 2022'!$B$4:$X$28,'Форма 1'!AR$7),2),"")</f>
        <v/>
      </c>
      <c r="Y1135" s="30" t="str">
        <f>IF(ISNUMBER('Форма 1'!AS1135),ROUND('Форма 1'!$I1135*VLOOKUP('Форма 1'!$G1135,'Предельники 2022'!$B$4:$X$28,'Форма 1'!AS$7),2),"")</f>
        <v/>
      </c>
      <c r="Z1135" s="30" t="str">
        <f>IF(ISNUMBER('Форма 1'!AT1135),ROUND('Форма 1'!$I1135*VLOOKUP('Форма 1'!$G1135,'Предельники 2022'!$B$4:$X$28,'Форма 1'!AT$7),2),"")</f>
        <v/>
      </c>
      <c r="AA1135" s="32"/>
      <c r="AB1135" s="128">
        <f>'Форма 1'!T1135</f>
        <v>46387</v>
      </c>
      <c r="AC1135" s="130" t="str">
        <f>'Форма 1'!U1135</f>
        <v>РО</v>
      </c>
    </row>
    <row r="1136" spans="1:29" x14ac:dyDescent="0.25">
      <c r="A1136" s="28">
        <f t="shared" si="191"/>
        <v>114</v>
      </c>
      <c r="B1136" s="74" t="str">
        <f>IF(ISBLANK('Форма 1'!B1136),"",'Форма 1'!B1136)</f>
        <v>Пермский городской округ, город Пермь</v>
      </c>
      <c r="C1136" s="87" t="s">
        <v>810</v>
      </c>
      <c r="D1136" s="29">
        <f>IF(ISBLANK(C1136),"Введите адрес",IF(C1136='Форма 1'!C1136,SUM(E1136:K1136,M1136:S1136,Форма2[[#This Row],[19]:[22]]),"Ошибка в адресе!"))</f>
        <v>3362212.26</v>
      </c>
      <c r="E1136" s="30" t="str">
        <f>IF(ISNUMBER('Форма 1'!Z1136),ROUND('Форма 1'!$I1136*VLOOKUP('Форма 1'!$G1136,'Предельники 2022'!$B$4:$X$28,'Форма 1'!Z$7),2),"")</f>
        <v/>
      </c>
      <c r="F1136" s="30" t="str">
        <f>IF(ISNUMBER('Форма 1'!AA1136),ROUND('Форма 1'!$I1136*VLOOKUP('Форма 1'!$G1136,'Предельники 2022'!$B$4:$X$28,'Форма 1'!AA$7),2),"")</f>
        <v/>
      </c>
      <c r="G1136" s="30" t="str">
        <f>IF(ISNUMBER('Форма 1'!AB1136),ROUND('Форма 1'!$I1136*VLOOKUP('Форма 1'!$G1136,'Предельники 2022'!$B$4:$X$28,'Форма 1'!AB$7),2),"")</f>
        <v/>
      </c>
      <c r="H1136" s="30" t="str">
        <f>IF(ISNUMBER('Форма 1'!AC1136),ROUND('Форма 1'!$I1136*VLOOKUP('Форма 1'!$G1136,'Предельники 2022'!$B$4:$X$28,'Форма 1'!AC$7),2),"")</f>
        <v/>
      </c>
      <c r="I1136" s="30" t="str">
        <f>IF(ISNUMBER('Форма 1'!AD1136),ROUND('Форма 1'!$I1136*VLOOKUP('Форма 1'!$G1136,'Предельники 2022'!$B$4:$X$28,'Форма 1'!AD$7),2),"")</f>
        <v/>
      </c>
      <c r="J1136" s="30" t="str">
        <f>IF(ISNUMBER('Форма 1'!AE1136),ROUND('Форма 1'!$I1136*VLOOKUP('Форма 1'!$G1136,'Предельники 2022'!$B$4:$X$28,'Форма 1'!AE$7),2),"")</f>
        <v/>
      </c>
      <c r="K1136" s="30" t="str">
        <f>IF(ISNUMBER('Форма 1'!AF1136),ROUND('Форма 1'!$I1136*VLOOKUP('Форма 1'!$G1136,'Предельники 2022'!$B$4:$X$28,'Форма 1'!AF$7),2),"")</f>
        <v/>
      </c>
      <c r="L1136" s="31" t="str">
        <f>IF(ISBLANK('Форма 1'!AG1136),"",'Форма 1'!AG1136)</f>
        <v/>
      </c>
      <c r="M1136" s="32" t="str">
        <f>IF(ISBLANK('Форма 1'!AH1136),"",'Форма 1'!AH1136)</f>
        <v/>
      </c>
      <c r="N1136" s="30" t="str">
        <f>IF(ISNUMBER('Форма 1'!AI1136),ROUND('Форма 1'!$I1136*VLOOKUP('Форма 1'!$G1136,'Предельники 2022'!$B$4:$X$28,'Форма 1'!AI$7),2),"")</f>
        <v/>
      </c>
      <c r="O1136" s="30" t="str">
        <f>IF(ISNUMBER('Форма 1'!AJ1136),ROUND('Форма 1'!$I1136*VLOOKUP('Форма 1'!$G1136,'Предельники 2022'!$B$4:$X$28,'Форма 1'!AJ$7),2),"")</f>
        <v/>
      </c>
      <c r="P1136" s="30" t="str">
        <f>IF(ISNUMBER('Форма 1'!AK1136),ROUND('Форма 1'!$I1136*VLOOKUP('Форма 1'!$G1136,'Предельники 2022'!$B$4:$X$28,'Форма 1'!AK$7),2),"")</f>
        <v/>
      </c>
      <c r="Q1136" s="30" t="str">
        <f>IF(ISNUMBER('Форма 1'!AL1136),ROUND('Форма 1'!$I1136*VLOOKUP('Форма 1'!$G1136,'Предельники 2022'!$B$4:$X$28,'Форма 1'!AL$7),2),"")</f>
        <v/>
      </c>
      <c r="R1136" s="30" t="str">
        <f>IF(ISNUMBER('Форма 1'!AM1136),ROUND('Форма 1'!$I1136*VLOOKUP('Форма 1'!$G1136,'Предельники 2022'!$B$4:$X$28,'Форма 1'!AM$7),2),"")</f>
        <v/>
      </c>
      <c r="S1136" s="93" t="str">
        <f t="shared" si="192"/>
        <v/>
      </c>
      <c r="T1136" s="129" t="str">
        <f>IF(ISNUMBER('Форма 1'!AN1136),INDEX('Предельники 2022'!$C$4:$X$28,MATCH('Форма 1'!$G1136,'Предельники 2022'!$B$4:$B$28,0),MATCH(T$5,'Предельники 2022'!$C$3:$X$3,0)),"")</f>
        <v/>
      </c>
      <c r="U1136" s="129" t="str">
        <f>IF(ISNUMBER('Форма 1'!AO1136),INDEX('Предельники 2022'!$C$4:$X$28,MATCH('Форма 1'!$G1136,'Предельники 2022'!$B$4:$B$28,0),MATCH(U$5,'Предельники 2022'!$C$3:$X$3,0)),"")</f>
        <v/>
      </c>
      <c r="V1136" s="129" t="str">
        <f>IF(ISNUMBER('Форма 1'!AP1136),INDEX('Предельники 2022'!$C$4:$X$28,MATCH('Форма 1'!$G1136,'Предельники 2022'!$B$4:$B$28,0),MATCH(V$5,'Предельники 2022'!$C$3:$X$3,0)),"")</f>
        <v/>
      </c>
      <c r="W1136" s="129" t="str">
        <f>IF(ISNUMBER('Форма 1'!AQ1136),INDEX('Предельники 2022'!$C$4:$X$28,MATCH('Форма 1'!$G1136,'Предельники 2022'!$B$4:$B$28,0),MATCH(W$5,'Предельники 2022'!$C$3:$X$3,0)),"")</f>
        <v/>
      </c>
      <c r="X1136" s="30">
        <f>IF(ISNUMBER('Форма 1'!AR1136),ROUND('Форма 1'!$I1136*VLOOKUP('Форма 1'!$G1136,'Предельники 2022'!$B$4:$X$28,'Форма 1'!AR$7),2),"")</f>
        <v>3362212.26</v>
      </c>
      <c r="Y1136" s="30" t="str">
        <f>IF(ISNUMBER('Форма 1'!AS1136),ROUND('Форма 1'!$I1136*VLOOKUP('Форма 1'!$G1136,'Предельники 2022'!$B$4:$X$28,'Форма 1'!AS$7),2),"")</f>
        <v/>
      </c>
      <c r="Z1136" s="30" t="str">
        <f>IF(ISNUMBER('Форма 1'!AT1136),ROUND('Форма 1'!$I1136*VLOOKUP('Форма 1'!$G1136,'Предельники 2022'!$B$4:$X$28,'Форма 1'!AT$7),2),"")</f>
        <v/>
      </c>
      <c r="AA1136" s="32"/>
      <c r="AB1136" s="128">
        <f>'Форма 1'!T1136</f>
        <v>46387</v>
      </c>
      <c r="AC1136" s="130" t="str">
        <f>'Форма 1'!U1136</f>
        <v>СС</v>
      </c>
    </row>
    <row r="1137" spans="1:29" x14ac:dyDescent="0.25">
      <c r="A1137" s="28">
        <f t="shared" si="191"/>
        <v>115</v>
      </c>
      <c r="B1137" s="74" t="str">
        <f>IF(ISBLANK('Форма 1'!B1137),"",'Форма 1'!B1137)</f>
        <v>Пермский городской округ, город Пермь</v>
      </c>
      <c r="C1137" s="87" t="s">
        <v>801</v>
      </c>
      <c r="D1137" s="29">
        <f>IF(ISBLANK(C1137),"Введите адрес",IF(C1137='Форма 1'!C1137,SUM(E1137:K1137,M1137:S1137,Форма2[[#This Row],[19]:[22]]),"Ошибка в адресе!"))</f>
        <v>72180222.120000005</v>
      </c>
      <c r="E1137" s="30" t="str">
        <f>IF(ISNUMBER('Форма 1'!Z1137),ROUND('Форма 1'!$I1137*VLOOKUP('Форма 1'!$G1137,'Предельники 2022'!$B$4:$X$28,'Форма 1'!Z$7),2),"")</f>
        <v/>
      </c>
      <c r="F1137" s="30" t="str">
        <f>IF(ISNUMBER('Форма 1'!AA1137),ROUND('Форма 1'!$I1137*VLOOKUP('Форма 1'!$G1137,'Предельники 2022'!$B$4:$X$28,'Форма 1'!AA$7),2),"")</f>
        <v/>
      </c>
      <c r="G1137" s="30" t="str">
        <f>IF(ISNUMBER('Форма 1'!AB1137),ROUND('Форма 1'!$I1137*VLOOKUP('Форма 1'!$G1137,'Предельники 2022'!$B$4:$X$28,'Форма 1'!AB$7),2),"")</f>
        <v/>
      </c>
      <c r="H1137" s="30" t="str">
        <f>IF(ISNUMBER('Форма 1'!AC1137),ROUND('Форма 1'!$I1137*VLOOKUP('Форма 1'!$G1137,'Предельники 2022'!$B$4:$X$28,'Форма 1'!AC$7),2),"")</f>
        <v/>
      </c>
      <c r="I1137" s="30" t="str">
        <f>IF(ISNUMBER('Форма 1'!AD1137),ROUND('Форма 1'!$I1137*VLOOKUP('Форма 1'!$G1137,'Предельники 2022'!$B$4:$X$28,'Форма 1'!AD$7),2),"")</f>
        <v/>
      </c>
      <c r="J1137" s="30" t="str">
        <f>IF(ISNUMBER('Форма 1'!AE1137),ROUND('Форма 1'!$I1137*VLOOKUP('Форма 1'!$G1137,'Предельники 2022'!$B$4:$X$28,'Форма 1'!AE$7),2),"")</f>
        <v/>
      </c>
      <c r="K1137" s="30" t="str">
        <f>IF(ISNUMBER('Форма 1'!AF1137),ROUND('Форма 1'!$I1137*VLOOKUP('Форма 1'!$G1137,'Предельники 2022'!$B$4:$X$28,'Форма 1'!AF$7),2),"")</f>
        <v/>
      </c>
      <c r="L1137" s="31" t="str">
        <f>IF(ISBLANK('Форма 1'!AG1137),"",'Форма 1'!AG1137)</f>
        <v/>
      </c>
      <c r="M1137" s="32" t="str">
        <f>IF(ISBLANK('Форма 1'!AH1137),"",'Форма 1'!AH1137)</f>
        <v/>
      </c>
      <c r="N1137" s="30" t="str">
        <f>IF(ISNUMBER('Форма 1'!AI1137),ROUND('Форма 1'!$I1137*VLOOKUP('Форма 1'!$G1137,'Предельники 2022'!$B$4:$X$28,'Форма 1'!AI$7),2),"")</f>
        <v/>
      </c>
      <c r="O1137" s="30" t="str">
        <f>IF(ISNUMBER('Форма 1'!AJ1137),ROUND('Форма 1'!$I1137*VLOOKUP('Форма 1'!$G1137,'Предельники 2022'!$B$4:$X$28,'Форма 1'!AJ$7),2),"")</f>
        <v/>
      </c>
      <c r="P1137" s="30">
        <f>IF(ISNUMBER('Форма 1'!AK1137),ROUND('Форма 1'!$I1137*VLOOKUP('Форма 1'!$G1137,'Предельники 2022'!$B$4:$X$28,'Форма 1'!AK$7),2),"")</f>
        <v>72180222.120000005</v>
      </c>
      <c r="Q1137" s="30" t="str">
        <f>IF(ISNUMBER('Форма 1'!AL1137),ROUND('Форма 1'!$I1137*VLOOKUP('Форма 1'!$G1137,'Предельники 2022'!$B$4:$X$28,'Форма 1'!AL$7),2),"")</f>
        <v/>
      </c>
      <c r="R1137" s="30" t="str">
        <f>IF(ISNUMBER('Форма 1'!AM1137),ROUND('Форма 1'!$I1137*VLOOKUP('Форма 1'!$G1137,'Предельники 2022'!$B$4:$X$28,'Форма 1'!AM$7),2),"")</f>
        <v/>
      </c>
      <c r="S1137" s="93" t="str">
        <f t="shared" si="192"/>
        <v/>
      </c>
      <c r="T1137" s="129" t="str">
        <f>IF(ISNUMBER('Форма 1'!AN1137),INDEX('Предельники 2022'!$C$4:$X$28,MATCH('Форма 1'!$G1137,'Предельники 2022'!$B$4:$B$28,0),MATCH(T$5,'Предельники 2022'!$C$3:$X$3,0)),"")</f>
        <v/>
      </c>
      <c r="U1137" s="129" t="str">
        <f>IF(ISNUMBER('Форма 1'!AO1137),INDEX('Предельники 2022'!$C$4:$X$28,MATCH('Форма 1'!$G1137,'Предельники 2022'!$B$4:$B$28,0),MATCH(U$5,'Предельники 2022'!$C$3:$X$3,0)),"")</f>
        <v/>
      </c>
      <c r="V1137" s="129" t="str">
        <f>IF(ISNUMBER('Форма 1'!AP1137),INDEX('Предельники 2022'!$C$4:$X$28,MATCH('Форма 1'!$G1137,'Предельники 2022'!$B$4:$B$28,0),MATCH(V$5,'Предельники 2022'!$C$3:$X$3,0)),"")</f>
        <v/>
      </c>
      <c r="W1137" s="129" t="str">
        <f>IF(ISNUMBER('Форма 1'!AQ1137),INDEX('Предельники 2022'!$C$4:$X$28,MATCH('Форма 1'!$G1137,'Предельники 2022'!$B$4:$B$28,0),MATCH(W$5,'Предельники 2022'!$C$3:$X$3,0)),"")</f>
        <v/>
      </c>
      <c r="X1137" s="30" t="str">
        <f>IF(ISNUMBER('Форма 1'!AR1137),ROUND('Форма 1'!$I1137*VLOOKUP('Форма 1'!$G1137,'Предельники 2022'!$B$4:$X$28,'Форма 1'!AR$7),2),"")</f>
        <v/>
      </c>
      <c r="Y1137" s="30" t="str">
        <f>IF(ISNUMBER('Форма 1'!AS1137),ROUND('Форма 1'!$I1137*VLOOKUP('Форма 1'!$G1137,'Предельники 2022'!$B$4:$X$28,'Форма 1'!AS$7),2),"")</f>
        <v/>
      </c>
      <c r="Z1137" s="30" t="str">
        <f>IF(ISNUMBER('Форма 1'!AT1137),ROUND('Форма 1'!$I1137*VLOOKUP('Форма 1'!$G1137,'Предельники 2022'!$B$4:$X$28,'Форма 1'!AT$7),2),"")</f>
        <v/>
      </c>
      <c r="AA1137" s="32"/>
      <c r="AB1137" s="128">
        <f>'Форма 1'!T1137</f>
        <v>46387</v>
      </c>
      <c r="AC1137" s="130" t="str">
        <f>'Форма 1'!U1137</f>
        <v>СС</v>
      </c>
    </row>
    <row r="1138" spans="1:29" x14ac:dyDescent="0.25">
      <c r="A1138" s="28">
        <f t="shared" si="191"/>
        <v>116</v>
      </c>
      <c r="B1138" s="74" t="str">
        <f>IF(ISBLANK('Форма 1'!B1138),"",'Форма 1'!B1138)</f>
        <v>Пермский городской округ, город Пермь</v>
      </c>
      <c r="C1138" s="87" t="s">
        <v>50</v>
      </c>
      <c r="D1138" s="29">
        <f>IF(ISBLANK(C1138),"Введите адрес",IF(C1138='Форма 1'!C1138,SUM(E1138:K1138,M1138:S1138,Форма2[[#This Row],[19]:[22]]),"Ошибка в адресе!"))</f>
        <v>13907102.800000001</v>
      </c>
      <c r="E1138" s="30">
        <f>IF(ISNUMBER('Форма 1'!Z1138),ROUND('Форма 1'!$I1138*VLOOKUP('Форма 1'!$G1138,'Предельники 2022'!$B$4:$X$28,'Форма 1'!Z$7),2),"")</f>
        <v>907129.94</v>
      </c>
      <c r="F1138" s="30">
        <f>IF(ISNUMBER('Форма 1'!AA1138),ROUND('Форма 1'!$I1138*VLOOKUP('Форма 1'!$G1138,'Предельники 2022'!$B$4:$X$28,'Форма 1'!AA$7),2),"")</f>
        <v>4342897.04</v>
      </c>
      <c r="G1138" s="30" t="str">
        <f>IF(ISNUMBER('Форма 1'!AB1138),ROUND('Форма 1'!$I1138*VLOOKUP('Форма 1'!$G1138,'Предельники 2022'!$B$4:$X$28,'Форма 1'!AB$7),2),"")</f>
        <v/>
      </c>
      <c r="H1138" s="30" t="str">
        <f>IF(ISNUMBER('Форма 1'!AC1138),ROUND('Форма 1'!$I1138*VLOOKUP('Форма 1'!$G1138,'Предельники 2022'!$B$4:$X$28,'Форма 1'!AC$7),2),"")</f>
        <v/>
      </c>
      <c r="I1138" s="30" t="str">
        <f>IF(ISNUMBER('Форма 1'!AD1138),ROUND('Форма 1'!$I1138*VLOOKUP('Форма 1'!$G1138,'Предельники 2022'!$B$4:$X$28,'Форма 1'!AD$7),2),"")</f>
        <v/>
      </c>
      <c r="J1138" s="30">
        <f>IF(ISNUMBER('Форма 1'!AE1138),ROUND('Форма 1'!$I1138*VLOOKUP('Форма 1'!$G1138,'Предельники 2022'!$B$4:$X$28,'Форма 1'!AE$7),2),"")</f>
        <v>794875.64</v>
      </c>
      <c r="K1138" s="30" t="str">
        <f>IF(ISNUMBER('Форма 1'!AF1138),ROUND('Форма 1'!$I1138*VLOOKUP('Форма 1'!$G1138,'Предельники 2022'!$B$4:$X$28,'Форма 1'!AF$7),2),"")</f>
        <v/>
      </c>
      <c r="L1138" s="31" t="str">
        <f>IF(ISBLANK('Форма 1'!AG1138),"",'Форма 1'!AG1138)</f>
        <v/>
      </c>
      <c r="M1138" s="32" t="str">
        <f>IF(ISBLANK('Форма 1'!AH1138),"",'Форма 1'!AH1138)</f>
        <v/>
      </c>
      <c r="N1138" s="30">
        <f>IF(ISNUMBER('Форма 1'!AI1138),ROUND('Форма 1'!$I1138*VLOOKUP('Форма 1'!$G1138,'Предельники 2022'!$B$4:$X$28,'Форма 1'!AI$7),2),"")</f>
        <v>7862200.1799999997</v>
      </c>
      <c r="O1138" s="30" t="str">
        <f>IF(ISNUMBER('Форма 1'!AJ1138),ROUND('Форма 1'!$I1138*VLOOKUP('Форма 1'!$G1138,'Предельники 2022'!$B$4:$X$28,'Форма 1'!AJ$7),2),"")</f>
        <v/>
      </c>
      <c r="P1138" s="30" t="str">
        <f>IF(ISNUMBER('Форма 1'!AK1138),ROUND('Форма 1'!$I1138*VLOOKUP('Форма 1'!$G1138,'Предельники 2022'!$B$4:$X$28,'Форма 1'!AK$7),2),"")</f>
        <v/>
      </c>
      <c r="Q1138" s="30" t="str">
        <f>IF(ISNUMBER('Форма 1'!AL1138),ROUND('Форма 1'!$I1138*VLOOKUP('Форма 1'!$G1138,'Предельники 2022'!$B$4:$X$28,'Форма 1'!AL$7),2),"")</f>
        <v/>
      </c>
      <c r="R1138" s="30" t="str">
        <f>IF(ISNUMBER('Форма 1'!AM1138),ROUND('Форма 1'!$I1138*VLOOKUP('Форма 1'!$G1138,'Предельники 2022'!$B$4:$X$28,'Форма 1'!AM$7),2),"")</f>
        <v/>
      </c>
      <c r="S1138" s="93" t="str">
        <f t="shared" si="192"/>
        <v/>
      </c>
      <c r="T1138" s="129" t="str">
        <f>IF(ISNUMBER('Форма 1'!AN1138),INDEX('Предельники 2022'!$C$4:$X$28,MATCH('Форма 1'!$G1138,'Предельники 2022'!$B$4:$B$28,0),MATCH(T$5,'Предельники 2022'!$C$3:$X$3,0)),"")</f>
        <v/>
      </c>
      <c r="U1138" s="129" t="str">
        <f>IF(ISNUMBER('Форма 1'!AO1138),INDEX('Предельники 2022'!$C$4:$X$28,MATCH('Форма 1'!$G1138,'Предельники 2022'!$B$4:$B$28,0),MATCH(U$5,'Предельники 2022'!$C$3:$X$3,0)),"")</f>
        <v/>
      </c>
      <c r="V1138" s="129" t="str">
        <f>IF(ISNUMBER('Форма 1'!AP1138),INDEX('Предельники 2022'!$C$4:$X$28,MATCH('Форма 1'!$G1138,'Предельники 2022'!$B$4:$B$28,0),MATCH(V$5,'Предельники 2022'!$C$3:$X$3,0)),"")</f>
        <v/>
      </c>
      <c r="W1138" s="129" t="str">
        <f>IF(ISNUMBER('Форма 1'!AQ1138),INDEX('Предельники 2022'!$C$4:$X$28,MATCH('Форма 1'!$G1138,'Предельники 2022'!$B$4:$B$28,0),MATCH(W$5,'Предельники 2022'!$C$3:$X$3,0)),"")</f>
        <v/>
      </c>
      <c r="X1138" s="30" t="str">
        <f>IF(ISNUMBER('Форма 1'!AR1138),ROUND('Форма 1'!$I1138*VLOOKUP('Форма 1'!$G1138,'Предельники 2022'!$B$4:$X$28,'Форма 1'!AR$7),2),"")</f>
        <v/>
      </c>
      <c r="Y1138" s="30" t="str">
        <f>IF(ISNUMBER('Форма 1'!AS1138),ROUND('Форма 1'!$I1138*VLOOKUP('Форма 1'!$G1138,'Предельники 2022'!$B$4:$X$28,'Форма 1'!AS$7),2),"")</f>
        <v/>
      </c>
      <c r="Z1138" s="30" t="str">
        <f>IF(ISNUMBER('Форма 1'!AT1138),ROUND('Форма 1'!$I1138*VLOOKUP('Форма 1'!$G1138,'Предельники 2022'!$B$4:$X$28,'Форма 1'!AT$7),2),"")</f>
        <v/>
      </c>
      <c r="AA1138" s="32"/>
      <c r="AB1138" s="128">
        <f>'Форма 1'!T1138</f>
        <v>46387</v>
      </c>
      <c r="AC1138" s="130" t="str">
        <f>'Форма 1'!U1138</f>
        <v>РО</v>
      </c>
    </row>
    <row r="1139" spans="1:29" x14ac:dyDescent="0.25">
      <c r="A1139" s="28">
        <f t="shared" si="191"/>
        <v>117</v>
      </c>
      <c r="B1139" s="74" t="str">
        <f>IF(ISBLANK('Форма 1'!B1139),"",'Форма 1'!B1139)</f>
        <v>Пермский городской округ, город Пермь</v>
      </c>
      <c r="C1139" s="87" t="s">
        <v>805</v>
      </c>
      <c r="D1139" s="29">
        <f>IF(ISBLANK(C1139),"Введите адрес",IF(C1139='Форма 1'!C1139,SUM(E1139:K1139,M1139:S1139,Форма2[[#This Row],[19]:[22]]),"Ошибка в адресе!"))</f>
        <v>3543468.01</v>
      </c>
      <c r="E1139" s="30" t="str">
        <f>IF(ISNUMBER('Форма 1'!Z1139),ROUND('Форма 1'!$I1139*VLOOKUP('Форма 1'!$G1139,'Предельники 2022'!$B$4:$X$28,'Форма 1'!Z$7),2),"")</f>
        <v/>
      </c>
      <c r="F1139" s="30" t="str">
        <f>IF(ISNUMBER('Форма 1'!AA1139),ROUND('Форма 1'!$I1139*VLOOKUP('Форма 1'!$G1139,'Предельники 2022'!$B$4:$X$28,'Форма 1'!AA$7),2),"")</f>
        <v/>
      </c>
      <c r="G1139" s="30" t="str">
        <f>IF(ISNUMBER('Форма 1'!AB1139),ROUND('Форма 1'!$I1139*VLOOKUP('Форма 1'!$G1139,'Предельники 2022'!$B$4:$X$28,'Форма 1'!AB$7),2),"")</f>
        <v/>
      </c>
      <c r="H1139" s="30" t="str">
        <f>IF(ISNUMBER('Форма 1'!AC1139),ROUND('Форма 1'!$I1139*VLOOKUP('Форма 1'!$G1139,'Предельники 2022'!$B$4:$X$28,'Форма 1'!AC$7),2),"")</f>
        <v/>
      </c>
      <c r="I1139" s="30" t="str">
        <f>IF(ISNUMBER('Форма 1'!AD1139),ROUND('Форма 1'!$I1139*VLOOKUP('Форма 1'!$G1139,'Предельники 2022'!$B$4:$X$28,'Форма 1'!AD$7),2),"")</f>
        <v/>
      </c>
      <c r="J1139" s="30" t="str">
        <f>IF(ISNUMBER('Форма 1'!AE1139),ROUND('Форма 1'!$I1139*VLOOKUP('Форма 1'!$G1139,'Предельники 2022'!$B$4:$X$28,'Форма 1'!AE$7),2),"")</f>
        <v/>
      </c>
      <c r="K1139" s="30" t="str">
        <f>IF(ISNUMBER('Форма 1'!AF1139),ROUND('Форма 1'!$I1139*VLOOKUP('Форма 1'!$G1139,'Предельники 2022'!$B$4:$X$28,'Форма 1'!AF$7),2),"")</f>
        <v/>
      </c>
      <c r="L1139" s="31" t="str">
        <f>IF(ISBLANK('Форма 1'!AG1139),"",'Форма 1'!AG1139)</f>
        <v/>
      </c>
      <c r="M1139" s="32" t="str">
        <f>IF(ISBLANK('Форма 1'!AH1139),"",'Форма 1'!AH1139)</f>
        <v/>
      </c>
      <c r="N1139" s="30" t="str">
        <f>IF(ISNUMBER('Форма 1'!AI1139),ROUND('Форма 1'!$I1139*VLOOKUP('Форма 1'!$G1139,'Предельники 2022'!$B$4:$X$28,'Форма 1'!AI$7),2),"")</f>
        <v/>
      </c>
      <c r="O1139" s="30" t="str">
        <f>IF(ISNUMBER('Форма 1'!AJ1139),ROUND('Форма 1'!$I1139*VLOOKUP('Форма 1'!$G1139,'Предельники 2022'!$B$4:$X$28,'Форма 1'!AJ$7),2),"")</f>
        <v/>
      </c>
      <c r="P1139" s="30" t="str">
        <f>IF(ISNUMBER('Форма 1'!AK1139),ROUND('Форма 1'!$I1139*VLOOKUP('Форма 1'!$G1139,'Предельники 2022'!$B$4:$X$28,'Форма 1'!AK$7),2),"")</f>
        <v/>
      </c>
      <c r="Q1139" s="30" t="str">
        <f>IF(ISNUMBER('Форма 1'!AL1139),ROUND('Форма 1'!$I1139*VLOOKUP('Форма 1'!$G1139,'Предельники 2022'!$B$4:$X$28,'Форма 1'!AL$7),2),"")</f>
        <v/>
      </c>
      <c r="R1139" s="30">
        <f>IF(ISNUMBER('Форма 1'!AM1139),ROUND('Форма 1'!$I1139*VLOOKUP('Форма 1'!$G1139,'Предельники 2022'!$B$4:$X$28,'Форма 1'!AM$7),2),"")</f>
        <v>3543468.01</v>
      </c>
      <c r="S1139" s="93" t="str">
        <f t="shared" si="192"/>
        <v/>
      </c>
      <c r="T1139" s="129" t="str">
        <f>IF(ISNUMBER('Форма 1'!AN1139),INDEX('Предельники 2022'!$C$4:$X$28,MATCH('Форма 1'!$G1139,'Предельники 2022'!$B$4:$B$28,0),MATCH(T$5,'Предельники 2022'!$C$3:$X$3,0)),"")</f>
        <v/>
      </c>
      <c r="U1139" s="129" t="str">
        <f>IF(ISNUMBER('Форма 1'!AO1139),INDEX('Предельники 2022'!$C$4:$X$28,MATCH('Форма 1'!$G1139,'Предельники 2022'!$B$4:$B$28,0),MATCH(U$5,'Предельники 2022'!$C$3:$X$3,0)),"")</f>
        <v/>
      </c>
      <c r="V1139" s="129" t="str">
        <f>IF(ISNUMBER('Форма 1'!AP1139),INDEX('Предельники 2022'!$C$4:$X$28,MATCH('Форма 1'!$G1139,'Предельники 2022'!$B$4:$B$28,0),MATCH(V$5,'Предельники 2022'!$C$3:$X$3,0)),"")</f>
        <v/>
      </c>
      <c r="W1139" s="129" t="str">
        <f>IF(ISNUMBER('Форма 1'!AQ1139),INDEX('Предельники 2022'!$C$4:$X$28,MATCH('Форма 1'!$G1139,'Предельники 2022'!$B$4:$B$28,0),MATCH(W$5,'Предельники 2022'!$C$3:$X$3,0)),"")</f>
        <v/>
      </c>
      <c r="X1139" s="30" t="str">
        <f>IF(ISNUMBER('Форма 1'!AR1139),ROUND('Форма 1'!$I1139*VLOOKUP('Форма 1'!$G1139,'Предельники 2022'!$B$4:$X$28,'Форма 1'!AR$7),2),"")</f>
        <v/>
      </c>
      <c r="Y1139" s="30" t="str">
        <f>IF(ISNUMBER('Форма 1'!AS1139),ROUND('Форма 1'!$I1139*VLOOKUP('Форма 1'!$G1139,'Предельники 2022'!$B$4:$X$28,'Форма 1'!AS$7),2),"")</f>
        <v/>
      </c>
      <c r="Z1139" s="30" t="str">
        <f>IF(ISNUMBER('Форма 1'!AT1139),ROUND('Форма 1'!$I1139*VLOOKUP('Форма 1'!$G1139,'Предельники 2022'!$B$4:$X$28,'Форма 1'!AT$7),2),"")</f>
        <v/>
      </c>
      <c r="AA1139" s="32"/>
      <c r="AB1139" s="128">
        <f>'Форма 1'!T1139</f>
        <v>46387</v>
      </c>
      <c r="AC1139" s="130" t="str">
        <f>'Форма 1'!U1139</f>
        <v>СС</v>
      </c>
    </row>
    <row r="1140" spans="1:29" x14ac:dyDescent="0.25">
      <c r="A1140" s="28">
        <f t="shared" si="191"/>
        <v>118</v>
      </c>
      <c r="B1140" s="74" t="str">
        <f>IF(ISBLANK('Форма 1'!B1140),"",'Форма 1'!B1140)</f>
        <v>Пермский городской округ, город Пермь</v>
      </c>
      <c r="C1140" s="87" t="s">
        <v>710</v>
      </c>
      <c r="D1140" s="29">
        <f>IF(ISBLANK(C1140),"Введите адрес",IF(C1140='Форма 1'!C1140,SUM(E1140:K1140,M1140:S1140,Форма2[[#This Row],[19]:[22]]),"Ошибка в адресе!"))</f>
        <v>41856836.279999994</v>
      </c>
      <c r="E1140" s="30" t="str">
        <f>IF(ISNUMBER('Форма 1'!Z1140),ROUND('Форма 1'!$I1140*VLOOKUP('Форма 1'!$G1140,'Предельники 2022'!$B$4:$X$28,'Форма 1'!Z$7),2),"")</f>
        <v/>
      </c>
      <c r="F1140" s="30" t="str">
        <f>IF(ISNUMBER('Форма 1'!AA1140),ROUND('Форма 1'!$I1140*VLOOKUP('Форма 1'!$G1140,'Предельники 2022'!$B$4:$X$28,'Форма 1'!AA$7),2),"")</f>
        <v/>
      </c>
      <c r="G1140" s="30" t="str">
        <f>IF(ISNUMBER('Форма 1'!AB1140),ROUND('Форма 1'!$I1140*VLOOKUP('Форма 1'!$G1140,'Предельники 2022'!$B$4:$X$28,'Форма 1'!AB$7),2),"")</f>
        <v/>
      </c>
      <c r="H1140" s="30" t="str">
        <f>IF(ISNUMBER('Форма 1'!AC1140),ROUND('Форма 1'!$I1140*VLOOKUP('Форма 1'!$G1140,'Предельники 2022'!$B$4:$X$28,'Форма 1'!AC$7),2),"")</f>
        <v/>
      </c>
      <c r="I1140" s="30" t="str">
        <f>IF(ISNUMBER('Форма 1'!AD1140),ROUND('Форма 1'!$I1140*VLOOKUP('Форма 1'!$G1140,'Предельники 2022'!$B$4:$X$28,'Форма 1'!AD$7),2),"")</f>
        <v/>
      </c>
      <c r="J1140" s="30" t="str">
        <f>IF(ISNUMBER('Форма 1'!AE1140),ROUND('Форма 1'!$I1140*VLOOKUP('Форма 1'!$G1140,'Предельники 2022'!$B$4:$X$28,'Форма 1'!AE$7),2),"")</f>
        <v/>
      </c>
      <c r="K1140" s="30">
        <f>IF(ISNUMBER('Форма 1'!AF1140),ROUND('Форма 1'!$I1140*VLOOKUP('Форма 1'!$G1140,'Предельники 2022'!$B$4:$X$28,'Форма 1'!AF$7),2),"")</f>
        <v>2964737.52</v>
      </c>
      <c r="L1140" s="31" t="str">
        <f>IF(ISBLANK('Форма 1'!AG1140),"",'Форма 1'!AG1140)</f>
        <v/>
      </c>
      <c r="M1140" s="32" t="str">
        <f>IF(ISBLANK('Форма 1'!AH1140),"",'Форма 1'!AH1140)</f>
        <v/>
      </c>
      <c r="N1140" s="30">
        <f>IF(ISNUMBER('Форма 1'!AI1140),ROUND('Форма 1'!$I1140*VLOOKUP('Форма 1'!$G1140,'Предельники 2022'!$B$4:$X$28,'Форма 1'!AI$7),2),"")</f>
        <v>22281143.309999999</v>
      </c>
      <c r="O1140" s="30">
        <f>IF(ISNUMBER('Форма 1'!AJ1140),ROUND('Форма 1'!$I1140*VLOOKUP('Форма 1'!$G1140,'Предельники 2022'!$B$4:$X$28,'Форма 1'!AJ$7),2),"")</f>
        <v>13584834.800000001</v>
      </c>
      <c r="P1140" s="30" t="str">
        <f>IF(ISNUMBER('Форма 1'!AK1140),ROUND('Форма 1'!$I1140*VLOOKUP('Форма 1'!$G1140,'Предельники 2022'!$B$4:$X$28,'Форма 1'!AK$7),2),"")</f>
        <v/>
      </c>
      <c r="Q1140" s="30" t="str">
        <f>IF(ISNUMBER('Форма 1'!AL1140),ROUND('Форма 1'!$I1140*VLOOKUP('Форма 1'!$G1140,'Предельники 2022'!$B$4:$X$28,'Форма 1'!AL$7),2),"")</f>
        <v/>
      </c>
      <c r="R1140" s="30">
        <f>IF(ISNUMBER('Форма 1'!AM1140),ROUND('Форма 1'!$I1140*VLOOKUP('Форма 1'!$G1140,'Предельники 2022'!$B$4:$X$28,'Форма 1'!AM$7),2),"")</f>
        <v>3026120.65</v>
      </c>
      <c r="S1140" s="93" t="str">
        <f t="shared" si="192"/>
        <v/>
      </c>
      <c r="T1140" s="129" t="str">
        <f>IF(ISNUMBER('Форма 1'!AN1140),INDEX('Предельники 2022'!$C$4:$X$28,MATCH('Форма 1'!$G1140,'Предельники 2022'!$B$4:$B$28,0),MATCH(T$5,'Предельники 2022'!$C$3:$X$3,0)),"")</f>
        <v/>
      </c>
      <c r="U1140" s="129" t="str">
        <f>IF(ISNUMBER('Форма 1'!AO1140),INDEX('Предельники 2022'!$C$4:$X$28,MATCH('Форма 1'!$G1140,'Предельники 2022'!$B$4:$B$28,0),MATCH(U$5,'Предельники 2022'!$C$3:$X$3,0)),"")</f>
        <v/>
      </c>
      <c r="V1140" s="129" t="str">
        <f>IF(ISNUMBER('Форма 1'!AP1140),INDEX('Предельники 2022'!$C$4:$X$28,MATCH('Форма 1'!$G1140,'Предельники 2022'!$B$4:$B$28,0),MATCH(V$5,'Предельники 2022'!$C$3:$X$3,0)),"")</f>
        <v/>
      </c>
      <c r="W1140" s="129" t="str">
        <f>IF(ISNUMBER('Форма 1'!AQ1140),INDEX('Предельники 2022'!$C$4:$X$28,MATCH('Форма 1'!$G1140,'Предельники 2022'!$B$4:$B$28,0),MATCH(W$5,'Предельники 2022'!$C$3:$X$3,0)),"")</f>
        <v/>
      </c>
      <c r="X1140" s="30" t="str">
        <f>IF(ISNUMBER('Форма 1'!AR1140),ROUND('Форма 1'!$I1140*VLOOKUP('Форма 1'!$G1140,'Предельники 2022'!$B$4:$X$28,'Форма 1'!AR$7),2),"")</f>
        <v/>
      </c>
      <c r="Y1140" s="30" t="str">
        <f>IF(ISNUMBER('Форма 1'!AS1140),ROUND('Форма 1'!$I1140*VLOOKUP('Форма 1'!$G1140,'Предельники 2022'!$B$4:$X$28,'Форма 1'!AS$7),2),"")</f>
        <v/>
      </c>
      <c r="Z1140" s="30" t="str">
        <f>IF(ISNUMBER('Форма 1'!AT1140),ROUND('Форма 1'!$I1140*VLOOKUP('Форма 1'!$G1140,'Предельники 2022'!$B$4:$X$28,'Форма 1'!AT$7),2),"")</f>
        <v/>
      </c>
      <c r="AA1140" s="32"/>
      <c r="AB1140" s="128">
        <f>'Форма 1'!T1140</f>
        <v>46387</v>
      </c>
      <c r="AC1140" s="130" t="str">
        <f>'Форма 1'!U1140</f>
        <v>РО</v>
      </c>
    </row>
    <row r="1141" spans="1:29" x14ac:dyDescent="0.25">
      <c r="A1141" s="28">
        <f t="shared" si="191"/>
        <v>119</v>
      </c>
      <c r="B1141" s="74" t="str">
        <f>IF(ISBLANK('Форма 1'!B1141),"",'Форма 1'!B1141)</f>
        <v>Пермский городской округ, город Пермь</v>
      </c>
      <c r="C1141" s="87" t="s">
        <v>103</v>
      </c>
      <c r="D1141" s="29">
        <f>IF(ISBLANK(C1141),"Введите адрес",IF(C1141='Форма 1'!C1141,SUM(E1141:K1141,M1141:S1141,Форма2[[#This Row],[19]:[22]]),"Ошибка в адресе!"))</f>
        <v>12980587.540000001</v>
      </c>
      <c r="E1141" s="30" t="str">
        <f>IF(ISNUMBER('Форма 1'!Z1141),ROUND('Форма 1'!$I1141*VLOOKUP('Форма 1'!$G1141,'Предельники 2022'!$B$4:$X$28,'Форма 1'!Z$7),2),"")</f>
        <v/>
      </c>
      <c r="F1141" s="30">
        <f>IF(ISNUMBER('Форма 1'!AA1141),ROUND('Форма 1'!$I1141*VLOOKUP('Форма 1'!$G1141,'Предельники 2022'!$B$4:$X$28,'Форма 1'!AA$7),2),"")</f>
        <v>11572005.310000001</v>
      </c>
      <c r="G1141" s="30" t="str">
        <f>IF(ISNUMBER('Форма 1'!AB1141),ROUND('Форма 1'!$I1141*VLOOKUP('Форма 1'!$G1141,'Предельники 2022'!$B$4:$X$28,'Форма 1'!AB$7),2),"")</f>
        <v/>
      </c>
      <c r="H1141" s="30">
        <f>IF(ISNUMBER('Форма 1'!AC1141),ROUND('Форма 1'!$I1141*VLOOKUP('Форма 1'!$G1141,'Предельники 2022'!$B$4:$X$28,'Форма 1'!AC$7),2),"")</f>
        <v>520471.06</v>
      </c>
      <c r="I1141" s="30" t="str">
        <f>IF(ISNUMBER('Форма 1'!AD1141),ROUND('Форма 1'!$I1141*VLOOKUP('Форма 1'!$G1141,'Предельники 2022'!$B$4:$X$28,'Форма 1'!AD$7),2),"")</f>
        <v/>
      </c>
      <c r="J1141" s="30">
        <f>IF(ISNUMBER('Форма 1'!AE1141),ROUND('Форма 1'!$I1141*VLOOKUP('Форма 1'!$G1141,'Предельники 2022'!$B$4:$X$28,'Форма 1'!AE$7),2),"")</f>
        <v>888111.17</v>
      </c>
      <c r="K1141" s="30" t="str">
        <f>IF(ISNUMBER('Форма 1'!AF1141),ROUND('Форма 1'!$I1141*VLOOKUP('Форма 1'!$G1141,'Предельники 2022'!$B$4:$X$28,'Форма 1'!AF$7),2),"")</f>
        <v/>
      </c>
      <c r="L1141" s="31" t="str">
        <f>IF(ISBLANK('Форма 1'!AG1141),"",'Форма 1'!AG1141)</f>
        <v/>
      </c>
      <c r="M1141" s="32" t="str">
        <f>IF(ISBLANK('Форма 1'!AH1141),"",'Форма 1'!AH1141)</f>
        <v/>
      </c>
      <c r="N1141" s="30" t="str">
        <f>IF(ISNUMBER('Форма 1'!AI1141),ROUND('Форма 1'!$I1141*VLOOKUP('Форма 1'!$G1141,'Предельники 2022'!$B$4:$X$28,'Форма 1'!AI$7),2),"")</f>
        <v/>
      </c>
      <c r="O1141" s="30" t="str">
        <f>IF(ISNUMBER('Форма 1'!AJ1141),ROUND('Форма 1'!$I1141*VLOOKUP('Форма 1'!$G1141,'Предельники 2022'!$B$4:$X$28,'Форма 1'!AJ$7),2),"")</f>
        <v/>
      </c>
      <c r="P1141" s="30" t="str">
        <f>IF(ISNUMBER('Форма 1'!AK1141),ROUND('Форма 1'!$I1141*VLOOKUP('Форма 1'!$G1141,'Предельники 2022'!$B$4:$X$28,'Форма 1'!AK$7),2),"")</f>
        <v/>
      </c>
      <c r="Q1141" s="30" t="str">
        <f>IF(ISNUMBER('Форма 1'!AL1141),ROUND('Форма 1'!$I1141*VLOOKUP('Форма 1'!$G1141,'Предельники 2022'!$B$4:$X$28,'Форма 1'!AL$7),2),"")</f>
        <v/>
      </c>
      <c r="R1141" s="30" t="str">
        <f>IF(ISNUMBER('Форма 1'!AM1141),ROUND('Форма 1'!$I1141*VLOOKUP('Форма 1'!$G1141,'Предельники 2022'!$B$4:$X$28,'Форма 1'!AM$7),2),"")</f>
        <v/>
      </c>
      <c r="S1141" s="93" t="str">
        <f t="shared" si="192"/>
        <v/>
      </c>
      <c r="T1141" s="129" t="str">
        <f>IF(ISNUMBER('Форма 1'!AN1141),INDEX('Предельники 2022'!$C$4:$X$28,MATCH('Форма 1'!$G1141,'Предельники 2022'!$B$4:$B$28,0),MATCH(T$5,'Предельники 2022'!$C$3:$X$3,0)),"")</f>
        <v/>
      </c>
      <c r="U1141" s="129" t="str">
        <f>IF(ISNUMBER('Форма 1'!AO1141),INDEX('Предельники 2022'!$C$4:$X$28,MATCH('Форма 1'!$G1141,'Предельники 2022'!$B$4:$B$28,0),MATCH(U$5,'Предельники 2022'!$C$3:$X$3,0)),"")</f>
        <v/>
      </c>
      <c r="V1141" s="129" t="str">
        <f>IF(ISNUMBER('Форма 1'!AP1141),INDEX('Предельники 2022'!$C$4:$X$28,MATCH('Форма 1'!$G1141,'Предельники 2022'!$B$4:$B$28,0),MATCH(V$5,'Предельники 2022'!$C$3:$X$3,0)),"")</f>
        <v/>
      </c>
      <c r="W1141" s="129" t="str">
        <f>IF(ISNUMBER('Форма 1'!AQ1141),INDEX('Предельники 2022'!$C$4:$X$28,MATCH('Форма 1'!$G1141,'Предельники 2022'!$B$4:$B$28,0),MATCH(W$5,'Предельники 2022'!$C$3:$X$3,0)),"")</f>
        <v/>
      </c>
      <c r="X1141" s="30" t="str">
        <f>IF(ISNUMBER('Форма 1'!AR1141),ROUND('Форма 1'!$I1141*VLOOKUP('Форма 1'!$G1141,'Предельники 2022'!$B$4:$X$28,'Форма 1'!AR$7),2),"")</f>
        <v/>
      </c>
      <c r="Y1141" s="30" t="str">
        <f>IF(ISNUMBER('Форма 1'!AS1141),ROUND('Форма 1'!$I1141*VLOOKUP('Форма 1'!$G1141,'Предельники 2022'!$B$4:$X$28,'Форма 1'!AS$7),2),"")</f>
        <v/>
      </c>
      <c r="Z1141" s="30" t="str">
        <f>IF(ISNUMBER('Форма 1'!AT1141),ROUND('Форма 1'!$I1141*VLOOKUP('Форма 1'!$G1141,'Предельники 2022'!$B$4:$X$28,'Форма 1'!AT$7),2),"")</f>
        <v/>
      </c>
      <c r="AA1141" s="32"/>
      <c r="AB1141" s="128">
        <f>'Форма 1'!T1141</f>
        <v>46387</v>
      </c>
      <c r="AC1141" s="130" t="str">
        <f>'Форма 1'!U1141</f>
        <v>РО</v>
      </c>
    </row>
    <row r="1142" spans="1:29" x14ac:dyDescent="0.25">
      <c r="A1142" s="28">
        <f t="shared" si="191"/>
        <v>120</v>
      </c>
      <c r="B1142" s="74" t="str">
        <f>IF(ISBLANK('Форма 1'!B1142),"",'Форма 1'!B1142)</f>
        <v>Пермский городской округ, город Пермь</v>
      </c>
      <c r="C1142" s="87" t="s">
        <v>757</v>
      </c>
      <c r="D1142" s="29">
        <f>IF(ISBLANK(C1142),"Введите адрес",IF(C1142='Форма 1'!C1142,SUM(E1142:K1142,M1142:S1142,Форма2[[#This Row],[19]:[22]]),"Ошибка в адресе!"))</f>
        <v>11933357.15</v>
      </c>
      <c r="E1142" s="30" t="str">
        <f>IF(ISNUMBER('Форма 1'!Z1142),ROUND('Форма 1'!$I1142*VLOOKUP('Форма 1'!$G1142,'Предельники 2022'!$B$4:$X$28,'Форма 1'!Z$7),2),"")</f>
        <v/>
      </c>
      <c r="F1142" s="30" t="str">
        <f>IF(ISNUMBER('Форма 1'!AA1142),ROUND('Форма 1'!$I1142*VLOOKUP('Форма 1'!$G1142,'Предельники 2022'!$B$4:$X$28,'Форма 1'!AA$7),2),"")</f>
        <v/>
      </c>
      <c r="G1142" s="30" t="str">
        <f>IF(ISNUMBER('Форма 1'!AB1142),ROUND('Форма 1'!$I1142*VLOOKUP('Форма 1'!$G1142,'Предельники 2022'!$B$4:$X$28,'Форма 1'!AB$7),2),"")</f>
        <v/>
      </c>
      <c r="H1142" s="30" t="str">
        <f>IF(ISNUMBER('Форма 1'!AC1142),ROUND('Форма 1'!$I1142*VLOOKUP('Форма 1'!$G1142,'Предельники 2022'!$B$4:$X$28,'Форма 1'!AC$7),2),"")</f>
        <v/>
      </c>
      <c r="I1142" s="30" t="str">
        <f>IF(ISNUMBER('Форма 1'!AD1142),ROUND('Форма 1'!$I1142*VLOOKUP('Форма 1'!$G1142,'Предельники 2022'!$B$4:$X$28,'Форма 1'!AD$7),2),"")</f>
        <v/>
      </c>
      <c r="J1142" s="30" t="str">
        <f>IF(ISNUMBER('Форма 1'!AE1142),ROUND('Форма 1'!$I1142*VLOOKUP('Форма 1'!$G1142,'Предельники 2022'!$B$4:$X$28,'Форма 1'!AE$7),2),"")</f>
        <v/>
      </c>
      <c r="K1142" s="30" t="str">
        <f>IF(ISNUMBER('Форма 1'!AF1142),ROUND('Форма 1'!$I1142*VLOOKUP('Форма 1'!$G1142,'Предельники 2022'!$B$4:$X$28,'Форма 1'!AF$7),2),"")</f>
        <v/>
      </c>
      <c r="L1142" s="31" t="str">
        <f>IF(ISBLANK('Форма 1'!AG1142),"",'Форма 1'!AG1142)</f>
        <v/>
      </c>
      <c r="M1142" s="32" t="str">
        <f>IF(ISBLANK('Форма 1'!AH1142),"",'Форма 1'!AH1142)</f>
        <v/>
      </c>
      <c r="N1142" s="30">
        <f>IF(ISNUMBER('Форма 1'!AI1142),ROUND('Форма 1'!$I1142*VLOOKUP('Форма 1'!$G1142,'Предельники 2022'!$B$4:$X$28,'Форма 1'!AI$7),2),"")</f>
        <v>11933357.15</v>
      </c>
      <c r="O1142" s="30" t="str">
        <f>IF(ISNUMBER('Форма 1'!AJ1142),ROUND('Форма 1'!$I1142*VLOOKUP('Форма 1'!$G1142,'Предельники 2022'!$B$4:$X$28,'Форма 1'!AJ$7),2),"")</f>
        <v/>
      </c>
      <c r="P1142" s="30" t="str">
        <f>IF(ISNUMBER('Форма 1'!AK1142),ROUND('Форма 1'!$I1142*VLOOKUP('Форма 1'!$G1142,'Предельники 2022'!$B$4:$X$28,'Форма 1'!AK$7),2),"")</f>
        <v/>
      </c>
      <c r="Q1142" s="30" t="str">
        <f>IF(ISNUMBER('Форма 1'!AL1142),ROUND('Форма 1'!$I1142*VLOOKUP('Форма 1'!$G1142,'Предельники 2022'!$B$4:$X$28,'Форма 1'!AL$7),2),"")</f>
        <v/>
      </c>
      <c r="R1142" s="30" t="str">
        <f>IF(ISNUMBER('Форма 1'!AM1142),ROUND('Форма 1'!$I1142*VLOOKUP('Форма 1'!$G1142,'Предельники 2022'!$B$4:$X$28,'Форма 1'!AM$7),2),"")</f>
        <v/>
      </c>
      <c r="S1142" s="93" t="str">
        <f t="shared" si="192"/>
        <v/>
      </c>
      <c r="T1142" s="129" t="str">
        <f>IF(ISNUMBER('Форма 1'!AN1142),INDEX('Предельники 2022'!$C$4:$X$28,MATCH('Форма 1'!$G1142,'Предельники 2022'!$B$4:$B$28,0),MATCH(T$5,'Предельники 2022'!$C$3:$X$3,0)),"")</f>
        <v/>
      </c>
      <c r="U1142" s="129" t="str">
        <f>IF(ISNUMBER('Форма 1'!AO1142),INDEX('Предельники 2022'!$C$4:$X$28,MATCH('Форма 1'!$G1142,'Предельники 2022'!$B$4:$B$28,0),MATCH(U$5,'Предельники 2022'!$C$3:$X$3,0)),"")</f>
        <v/>
      </c>
      <c r="V1142" s="129" t="str">
        <f>IF(ISNUMBER('Форма 1'!AP1142),INDEX('Предельники 2022'!$C$4:$X$28,MATCH('Форма 1'!$G1142,'Предельники 2022'!$B$4:$B$28,0),MATCH(V$5,'Предельники 2022'!$C$3:$X$3,0)),"")</f>
        <v/>
      </c>
      <c r="W1142" s="129" t="str">
        <f>IF(ISNUMBER('Форма 1'!AQ1142),INDEX('Предельники 2022'!$C$4:$X$28,MATCH('Форма 1'!$G1142,'Предельники 2022'!$B$4:$B$28,0),MATCH(W$5,'Предельники 2022'!$C$3:$X$3,0)),"")</f>
        <v/>
      </c>
      <c r="X1142" s="30" t="str">
        <f>IF(ISNUMBER('Форма 1'!AR1142),ROUND('Форма 1'!$I1142*VLOOKUP('Форма 1'!$G1142,'Предельники 2022'!$B$4:$X$28,'Форма 1'!AR$7),2),"")</f>
        <v/>
      </c>
      <c r="Y1142" s="30" t="str">
        <f>IF(ISNUMBER('Форма 1'!AS1142),ROUND('Форма 1'!$I1142*VLOOKUP('Форма 1'!$G1142,'Предельники 2022'!$B$4:$X$28,'Форма 1'!AS$7),2),"")</f>
        <v/>
      </c>
      <c r="Z1142" s="30" t="str">
        <f>IF(ISNUMBER('Форма 1'!AT1142),ROUND('Форма 1'!$I1142*VLOOKUP('Форма 1'!$G1142,'Предельники 2022'!$B$4:$X$28,'Форма 1'!AT$7),2),"")</f>
        <v/>
      </c>
      <c r="AA1142" s="32"/>
      <c r="AB1142" s="128">
        <f>'Форма 1'!T1142</f>
        <v>46387</v>
      </c>
      <c r="AC1142" s="130" t="str">
        <f>'Форма 1'!U1142</f>
        <v>СС</v>
      </c>
    </row>
    <row r="1143" spans="1:29" x14ac:dyDescent="0.25">
      <c r="A1143" s="28">
        <f t="shared" si="191"/>
        <v>121</v>
      </c>
      <c r="B1143" s="74" t="str">
        <f>IF(ISBLANK('Форма 1'!B1143),"",'Форма 1'!B1143)</f>
        <v>Пермский городской округ, город Пермь</v>
      </c>
      <c r="C1143" s="87" t="s">
        <v>618</v>
      </c>
      <c r="D1143" s="29">
        <f>IF(ISBLANK(C1143),"Введите адрес",IF(C1143='Форма 1'!C1143,SUM(E1143:K1143,M1143:S1143,Форма2[[#This Row],[19]:[22]]),"Ошибка в адресе!"))</f>
        <v>37041491.480000004</v>
      </c>
      <c r="E1143" s="30">
        <f>IF(ISNUMBER('Форма 1'!Z1143),ROUND('Форма 1'!$I1143*VLOOKUP('Форма 1'!$G1143,'Предельники 2022'!$B$4:$X$28,'Форма 1'!Z$7),2),"")</f>
        <v>1685703.01</v>
      </c>
      <c r="F1143" s="30">
        <f>IF(ISNUMBER('Форма 1'!AA1143),ROUND('Форма 1'!$I1143*VLOOKUP('Форма 1'!$G1143,'Предельники 2022'!$B$4:$X$28,'Форма 1'!AA$7),2),"")</f>
        <v>19129593.280000001</v>
      </c>
      <c r="G1143" s="30" t="str">
        <f>IF(ISNUMBER('Форма 1'!AB1143),ROUND('Форма 1'!$I1143*VLOOKUP('Форма 1'!$G1143,'Предельники 2022'!$B$4:$X$28,'Форма 1'!AB$7),2),"")</f>
        <v/>
      </c>
      <c r="H1143" s="30" t="str">
        <f>IF(ISNUMBER('Форма 1'!AC1143),ROUND('Форма 1'!$I1143*VLOOKUP('Форма 1'!$G1143,'Предельники 2022'!$B$4:$X$28,'Форма 1'!AC$7),2),"")</f>
        <v/>
      </c>
      <c r="I1143" s="30" t="str">
        <f>IF(ISNUMBER('Форма 1'!AD1143),ROUND('Форма 1'!$I1143*VLOOKUP('Форма 1'!$G1143,'Предельники 2022'!$B$4:$X$28,'Форма 1'!AD$7),2),"")</f>
        <v/>
      </c>
      <c r="J1143" s="30" t="str">
        <f>IF(ISNUMBER('Форма 1'!AE1143),ROUND('Форма 1'!$I1143*VLOOKUP('Форма 1'!$G1143,'Предельники 2022'!$B$4:$X$28,'Форма 1'!AE$7),2),"")</f>
        <v/>
      </c>
      <c r="K1143" s="30" t="str">
        <f>IF(ISNUMBER('Форма 1'!AF1143),ROUND('Форма 1'!$I1143*VLOOKUP('Форма 1'!$G1143,'Предельники 2022'!$B$4:$X$28,'Форма 1'!AF$7),2),"")</f>
        <v/>
      </c>
      <c r="L1143" s="31" t="str">
        <f>IF(ISBLANK('Форма 1'!AG1143),"",'Форма 1'!AG1143)</f>
        <v/>
      </c>
      <c r="M1143" s="32" t="str">
        <f>IF(ISBLANK('Форма 1'!AH1143),"",'Форма 1'!AH1143)</f>
        <v/>
      </c>
      <c r="N1143" s="30" t="str">
        <f>IF(ISNUMBER('Форма 1'!AI1143),ROUND('Форма 1'!$I1143*VLOOKUP('Форма 1'!$G1143,'Предельники 2022'!$B$4:$X$28,'Форма 1'!AI$7),2),"")</f>
        <v/>
      </c>
      <c r="O1143" s="30">
        <f>IF(ISNUMBER('Форма 1'!AJ1143),ROUND('Форма 1'!$I1143*VLOOKUP('Форма 1'!$G1143,'Предельники 2022'!$B$4:$X$28,'Форма 1'!AJ$7),2),"")</f>
        <v>13270168.699999999</v>
      </c>
      <c r="P1143" s="30" t="str">
        <f>IF(ISNUMBER('Форма 1'!AK1143),ROUND('Форма 1'!$I1143*VLOOKUP('Форма 1'!$G1143,'Предельники 2022'!$B$4:$X$28,'Форма 1'!AK$7),2),"")</f>
        <v/>
      </c>
      <c r="Q1143" s="30" t="str">
        <f>IF(ISNUMBER('Форма 1'!AL1143),ROUND('Форма 1'!$I1143*VLOOKUP('Форма 1'!$G1143,'Предельники 2022'!$B$4:$X$28,'Форма 1'!AL$7),2),"")</f>
        <v/>
      </c>
      <c r="R1143" s="30">
        <f>IF(ISNUMBER('Форма 1'!AM1143),ROUND('Форма 1'!$I1143*VLOOKUP('Форма 1'!$G1143,'Предельники 2022'!$B$4:$X$28,'Форма 1'!AM$7),2),"")</f>
        <v>2956026.49</v>
      </c>
      <c r="S1143" s="93" t="str">
        <f t="shared" si="192"/>
        <v/>
      </c>
      <c r="T1143" s="129" t="str">
        <f>IF(ISNUMBER('Форма 1'!AN1143),INDEX('Предельники 2022'!$C$4:$X$28,MATCH('Форма 1'!$G1143,'Предельники 2022'!$B$4:$B$28,0),MATCH(T$5,'Предельники 2022'!$C$3:$X$3,0)),"")</f>
        <v/>
      </c>
      <c r="U1143" s="129" t="str">
        <f>IF(ISNUMBER('Форма 1'!AO1143),INDEX('Предельники 2022'!$C$4:$X$28,MATCH('Форма 1'!$G1143,'Предельники 2022'!$B$4:$B$28,0),MATCH(U$5,'Предельники 2022'!$C$3:$X$3,0)),"")</f>
        <v/>
      </c>
      <c r="V1143" s="129" t="str">
        <f>IF(ISNUMBER('Форма 1'!AP1143),INDEX('Предельники 2022'!$C$4:$X$28,MATCH('Форма 1'!$G1143,'Предельники 2022'!$B$4:$B$28,0),MATCH(V$5,'Предельники 2022'!$C$3:$X$3,0)),"")</f>
        <v/>
      </c>
      <c r="W1143" s="129" t="str">
        <f>IF(ISNUMBER('Форма 1'!AQ1143),INDEX('Предельники 2022'!$C$4:$X$28,MATCH('Форма 1'!$G1143,'Предельники 2022'!$B$4:$B$28,0),MATCH(W$5,'Предельники 2022'!$C$3:$X$3,0)),"")</f>
        <v/>
      </c>
      <c r="X1143" s="30" t="str">
        <f>IF(ISNUMBER('Форма 1'!AR1143),ROUND('Форма 1'!$I1143*VLOOKUP('Форма 1'!$G1143,'Предельники 2022'!$B$4:$X$28,'Форма 1'!AR$7),2),"")</f>
        <v/>
      </c>
      <c r="Y1143" s="30" t="str">
        <f>IF(ISNUMBER('Форма 1'!AS1143),ROUND('Форма 1'!$I1143*VLOOKUP('Форма 1'!$G1143,'Предельники 2022'!$B$4:$X$28,'Форма 1'!AS$7),2),"")</f>
        <v/>
      </c>
      <c r="Z1143" s="30" t="str">
        <f>IF(ISNUMBER('Форма 1'!AT1143),ROUND('Форма 1'!$I1143*VLOOKUP('Форма 1'!$G1143,'Предельники 2022'!$B$4:$X$28,'Форма 1'!AT$7),2),"")</f>
        <v/>
      </c>
      <c r="AA1143" s="32"/>
      <c r="AB1143" s="128">
        <f>'Форма 1'!T1143</f>
        <v>46387</v>
      </c>
      <c r="AC1143" s="130" t="str">
        <f>'Форма 1'!U1143</f>
        <v>РО</v>
      </c>
    </row>
    <row r="1144" spans="1:29" x14ac:dyDescent="0.25">
      <c r="A1144" s="28">
        <f t="shared" si="191"/>
        <v>122</v>
      </c>
      <c r="B1144" s="74" t="str">
        <f>IF(ISBLANK('Форма 1'!B1144),"",'Форма 1'!B1144)</f>
        <v>Пермский городской округ, город Пермь</v>
      </c>
      <c r="C1144" s="87" t="s">
        <v>51</v>
      </c>
      <c r="D1144" s="29">
        <f>IF(ISBLANK(C1144),"Введите адрес",IF(C1144='Форма 1'!C1144,SUM(E1144:K1144,M1144:S1144,Форма2[[#This Row],[19]:[22]]),"Ошибка в адресе!"))</f>
        <v>14032908.549999999</v>
      </c>
      <c r="E1144" s="30">
        <f>IF(ISNUMBER('Форма 1'!Z1144),ROUND('Форма 1'!$I1144*VLOOKUP('Форма 1'!$G1144,'Предельники 2022'!$B$4:$X$28,'Форма 1'!Z$7),2),"")</f>
        <v>526740.55000000005</v>
      </c>
      <c r="F1144" s="30">
        <f>IF(ISNUMBER('Форма 1'!AA1144),ROUND('Форма 1'!$I1144*VLOOKUP('Форма 1'!$G1144,'Предельники 2022'!$B$4:$X$28,'Форма 1'!AA$7),2),"")</f>
        <v>5977525.3899999997</v>
      </c>
      <c r="G1144" s="30" t="str">
        <f>IF(ISNUMBER('Форма 1'!AB1144),ROUND('Форма 1'!$I1144*VLOOKUP('Форма 1'!$G1144,'Предельники 2022'!$B$4:$X$28,'Форма 1'!AB$7),2),"")</f>
        <v/>
      </c>
      <c r="H1144" s="30">
        <f>IF(ISNUMBER('Форма 1'!AC1144),ROUND('Форма 1'!$I1144*VLOOKUP('Форма 1'!$G1144,'Предельники 2022'!$B$4:$X$28,'Форма 1'!AC$7),2),"")</f>
        <v>268849.59999999998</v>
      </c>
      <c r="I1144" s="30" t="str">
        <f>IF(ISNUMBER('Форма 1'!AD1144),ROUND('Форма 1'!$I1144*VLOOKUP('Форма 1'!$G1144,'Предельники 2022'!$B$4:$X$28,'Форма 1'!AD$7),2),"")</f>
        <v/>
      </c>
      <c r="J1144" s="30">
        <f>IF(ISNUMBER('Форма 1'!AE1144),ROUND('Форма 1'!$I1144*VLOOKUP('Форма 1'!$G1144,'Предельники 2022'!$B$4:$X$28,'Форма 1'!AE$7),2),"")</f>
        <v>458754.29</v>
      </c>
      <c r="K1144" s="30" t="str">
        <f>IF(ISNUMBER('Форма 1'!AF1144),ROUND('Форма 1'!$I1144*VLOOKUP('Форма 1'!$G1144,'Предельники 2022'!$B$4:$X$28,'Форма 1'!AF$7),2),"")</f>
        <v/>
      </c>
      <c r="L1144" s="31" t="str">
        <f>IF(ISBLANK('Форма 1'!AG1144),"",'Форма 1'!AG1144)</f>
        <v/>
      </c>
      <c r="M1144" s="32" t="str">
        <f>IF(ISBLANK('Форма 1'!AH1144),"",'Форма 1'!AH1144)</f>
        <v/>
      </c>
      <c r="N1144" s="30">
        <f>IF(ISNUMBER('Форма 1'!AI1144),ROUND('Форма 1'!$I1144*VLOOKUP('Форма 1'!$G1144,'Предельники 2022'!$B$4:$X$28,'Форма 1'!AI$7),2),"")</f>
        <v>6801038.7199999997</v>
      </c>
      <c r="O1144" s="30" t="str">
        <f>IF(ISNUMBER('Форма 1'!AJ1144),ROUND('Форма 1'!$I1144*VLOOKUP('Форма 1'!$G1144,'Предельники 2022'!$B$4:$X$28,'Форма 1'!AJ$7),2),"")</f>
        <v/>
      </c>
      <c r="P1144" s="30" t="str">
        <f>IF(ISNUMBER('Форма 1'!AK1144),ROUND('Форма 1'!$I1144*VLOOKUP('Форма 1'!$G1144,'Предельники 2022'!$B$4:$X$28,'Форма 1'!AK$7),2),"")</f>
        <v/>
      </c>
      <c r="Q1144" s="30" t="str">
        <f>IF(ISNUMBER('Форма 1'!AL1144),ROUND('Форма 1'!$I1144*VLOOKUP('Форма 1'!$G1144,'Предельники 2022'!$B$4:$X$28,'Форма 1'!AL$7),2),"")</f>
        <v/>
      </c>
      <c r="R1144" s="30" t="str">
        <f>IF(ISNUMBER('Форма 1'!AM1144),ROUND('Форма 1'!$I1144*VLOOKUP('Форма 1'!$G1144,'Предельники 2022'!$B$4:$X$28,'Форма 1'!AM$7),2),"")</f>
        <v/>
      </c>
      <c r="S1144" s="93" t="str">
        <f t="shared" si="192"/>
        <v/>
      </c>
      <c r="T1144" s="129" t="str">
        <f>IF(ISNUMBER('Форма 1'!AN1144),INDEX('Предельники 2022'!$C$4:$X$28,MATCH('Форма 1'!$G1144,'Предельники 2022'!$B$4:$B$28,0),MATCH(T$5,'Предельники 2022'!$C$3:$X$3,0)),"")</f>
        <v/>
      </c>
      <c r="U1144" s="129" t="str">
        <f>IF(ISNUMBER('Форма 1'!AO1144),INDEX('Предельники 2022'!$C$4:$X$28,MATCH('Форма 1'!$G1144,'Предельники 2022'!$B$4:$B$28,0),MATCH(U$5,'Предельники 2022'!$C$3:$X$3,0)),"")</f>
        <v/>
      </c>
      <c r="V1144" s="129" t="str">
        <f>IF(ISNUMBER('Форма 1'!AP1144),INDEX('Предельники 2022'!$C$4:$X$28,MATCH('Форма 1'!$G1144,'Предельники 2022'!$B$4:$B$28,0),MATCH(V$5,'Предельники 2022'!$C$3:$X$3,0)),"")</f>
        <v/>
      </c>
      <c r="W1144" s="129" t="str">
        <f>IF(ISNUMBER('Форма 1'!AQ1144),INDEX('Предельники 2022'!$C$4:$X$28,MATCH('Форма 1'!$G1144,'Предельники 2022'!$B$4:$B$28,0),MATCH(W$5,'Предельники 2022'!$C$3:$X$3,0)),"")</f>
        <v/>
      </c>
      <c r="X1144" s="30" t="str">
        <f>IF(ISNUMBER('Форма 1'!AR1144),ROUND('Форма 1'!$I1144*VLOOKUP('Форма 1'!$G1144,'Предельники 2022'!$B$4:$X$28,'Форма 1'!AR$7),2),"")</f>
        <v/>
      </c>
      <c r="Y1144" s="30" t="str">
        <f>IF(ISNUMBER('Форма 1'!AS1144),ROUND('Форма 1'!$I1144*VLOOKUP('Форма 1'!$G1144,'Предельники 2022'!$B$4:$X$28,'Форма 1'!AS$7),2),"")</f>
        <v/>
      </c>
      <c r="Z1144" s="30" t="str">
        <f>IF(ISNUMBER('Форма 1'!AT1144),ROUND('Форма 1'!$I1144*VLOOKUP('Форма 1'!$G1144,'Предельники 2022'!$B$4:$X$28,'Форма 1'!AT$7),2),"")</f>
        <v/>
      </c>
      <c r="AA1144" s="32"/>
      <c r="AB1144" s="128">
        <f>'Форма 1'!T1144</f>
        <v>46387</v>
      </c>
      <c r="AC1144" s="130" t="str">
        <f>'Форма 1'!U1144</f>
        <v>РО</v>
      </c>
    </row>
    <row r="1145" spans="1:29" x14ac:dyDescent="0.25">
      <c r="A1145" s="28">
        <f t="shared" si="191"/>
        <v>123</v>
      </c>
      <c r="B1145" s="74" t="str">
        <f>IF(ISBLANK('Форма 1'!B1145),"",'Форма 1'!B1145)</f>
        <v>Пермский городской округ, город Пермь</v>
      </c>
      <c r="C1145" s="87" t="s">
        <v>789</v>
      </c>
      <c r="D1145" s="29">
        <f>IF(ISBLANK(C1145),"Введите адрес",IF(C1145='Форма 1'!C1145,SUM(E1145:K1145,M1145:S1145,Форма2[[#This Row],[19]:[22]]),"Ошибка в адресе!"))</f>
        <v>14875379.15</v>
      </c>
      <c r="E1145" s="30" t="str">
        <f>IF(ISNUMBER('Форма 1'!Z1145),ROUND('Форма 1'!$I1145*VLOOKUP('Форма 1'!$G1145,'Предельники 2022'!$B$4:$X$28,'Форма 1'!Z$7),2),"")</f>
        <v/>
      </c>
      <c r="F1145" s="30" t="str">
        <f>IF(ISNUMBER('Форма 1'!AA1145),ROUND('Форма 1'!$I1145*VLOOKUP('Форма 1'!$G1145,'Предельники 2022'!$B$4:$X$28,'Форма 1'!AA$7),2),"")</f>
        <v/>
      </c>
      <c r="G1145" s="30" t="str">
        <f>IF(ISNUMBER('Форма 1'!AB1145),ROUND('Форма 1'!$I1145*VLOOKUP('Форма 1'!$G1145,'Предельники 2022'!$B$4:$X$28,'Форма 1'!AB$7),2),"")</f>
        <v/>
      </c>
      <c r="H1145" s="30" t="str">
        <f>IF(ISNUMBER('Форма 1'!AC1145),ROUND('Форма 1'!$I1145*VLOOKUP('Форма 1'!$G1145,'Предельники 2022'!$B$4:$X$28,'Форма 1'!AC$7),2),"")</f>
        <v/>
      </c>
      <c r="I1145" s="30" t="str">
        <f>IF(ISNUMBER('Форма 1'!AD1145),ROUND('Форма 1'!$I1145*VLOOKUP('Форма 1'!$G1145,'Предельники 2022'!$B$4:$X$28,'Форма 1'!AD$7),2),"")</f>
        <v/>
      </c>
      <c r="J1145" s="30" t="str">
        <f>IF(ISNUMBER('Форма 1'!AE1145),ROUND('Форма 1'!$I1145*VLOOKUP('Форма 1'!$G1145,'Предельники 2022'!$B$4:$X$28,'Форма 1'!AE$7),2),"")</f>
        <v/>
      </c>
      <c r="K1145" s="30" t="str">
        <f>IF(ISNUMBER('Форма 1'!AF1145),ROUND('Форма 1'!$I1145*VLOOKUP('Форма 1'!$G1145,'Предельники 2022'!$B$4:$X$28,'Форма 1'!AF$7),2),"")</f>
        <v/>
      </c>
      <c r="L1145" s="31" t="str">
        <f>IF(ISBLANK('Форма 1'!AG1145),"",'Форма 1'!AG1145)</f>
        <v/>
      </c>
      <c r="M1145" s="32" t="str">
        <f>IF(ISBLANK('Форма 1'!AH1145),"",'Форма 1'!AH1145)</f>
        <v/>
      </c>
      <c r="N1145" s="30" t="str">
        <f>IF(ISNUMBER('Форма 1'!AI1145),ROUND('Форма 1'!$I1145*VLOOKUP('Форма 1'!$G1145,'Предельники 2022'!$B$4:$X$28,'Форма 1'!AI$7),2),"")</f>
        <v/>
      </c>
      <c r="O1145" s="30">
        <f>IF(ISNUMBER('Форма 1'!AJ1145),ROUND('Форма 1'!$I1145*VLOOKUP('Форма 1'!$G1145,'Предельники 2022'!$B$4:$X$28,'Форма 1'!AJ$7),2),"")</f>
        <v>14875379.15</v>
      </c>
      <c r="P1145" s="30" t="str">
        <f>IF(ISNUMBER('Форма 1'!AK1145),ROUND('Форма 1'!$I1145*VLOOKUP('Форма 1'!$G1145,'Предельники 2022'!$B$4:$X$28,'Форма 1'!AK$7),2),"")</f>
        <v/>
      </c>
      <c r="Q1145" s="30" t="str">
        <f>IF(ISNUMBER('Форма 1'!AL1145),ROUND('Форма 1'!$I1145*VLOOKUP('Форма 1'!$G1145,'Предельники 2022'!$B$4:$X$28,'Форма 1'!AL$7),2),"")</f>
        <v/>
      </c>
      <c r="R1145" s="30" t="str">
        <f>IF(ISNUMBER('Форма 1'!AM1145),ROUND('Форма 1'!$I1145*VLOOKUP('Форма 1'!$G1145,'Предельники 2022'!$B$4:$X$28,'Форма 1'!AM$7),2),"")</f>
        <v/>
      </c>
      <c r="S1145" s="93" t="str">
        <f t="shared" si="192"/>
        <v/>
      </c>
      <c r="T1145" s="129" t="str">
        <f>IF(ISNUMBER('Форма 1'!AN1145),INDEX('Предельники 2022'!$C$4:$X$28,MATCH('Форма 1'!$G1145,'Предельники 2022'!$B$4:$B$28,0),MATCH(T$5,'Предельники 2022'!$C$3:$X$3,0)),"")</f>
        <v/>
      </c>
      <c r="U1145" s="129" t="str">
        <f>IF(ISNUMBER('Форма 1'!AO1145),INDEX('Предельники 2022'!$C$4:$X$28,MATCH('Форма 1'!$G1145,'Предельники 2022'!$B$4:$B$28,0),MATCH(U$5,'Предельники 2022'!$C$3:$X$3,0)),"")</f>
        <v/>
      </c>
      <c r="V1145" s="129" t="str">
        <f>IF(ISNUMBER('Форма 1'!AP1145),INDEX('Предельники 2022'!$C$4:$X$28,MATCH('Форма 1'!$G1145,'Предельники 2022'!$B$4:$B$28,0),MATCH(V$5,'Предельники 2022'!$C$3:$X$3,0)),"")</f>
        <v/>
      </c>
      <c r="W1145" s="129" t="str">
        <f>IF(ISNUMBER('Форма 1'!AQ1145),INDEX('Предельники 2022'!$C$4:$X$28,MATCH('Форма 1'!$G1145,'Предельники 2022'!$B$4:$B$28,0),MATCH(W$5,'Предельники 2022'!$C$3:$X$3,0)),"")</f>
        <v/>
      </c>
      <c r="X1145" s="30" t="str">
        <f>IF(ISNUMBER('Форма 1'!AR1145),ROUND('Форма 1'!$I1145*VLOOKUP('Форма 1'!$G1145,'Предельники 2022'!$B$4:$X$28,'Форма 1'!AR$7),2),"")</f>
        <v/>
      </c>
      <c r="Y1145" s="30" t="str">
        <f>IF(ISNUMBER('Форма 1'!AS1145),ROUND('Форма 1'!$I1145*VLOOKUP('Форма 1'!$G1145,'Предельники 2022'!$B$4:$X$28,'Форма 1'!AS$7),2),"")</f>
        <v/>
      </c>
      <c r="Z1145" s="30" t="str">
        <f>IF(ISNUMBER('Форма 1'!AT1145),ROUND('Форма 1'!$I1145*VLOOKUP('Форма 1'!$G1145,'Предельники 2022'!$B$4:$X$28,'Форма 1'!AT$7),2),"")</f>
        <v/>
      </c>
      <c r="AA1145" s="32"/>
      <c r="AB1145" s="128">
        <f>'Форма 1'!T1145</f>
        <v>46387</v>
      </c>
      <c r="AC1145" s="130" t="str">
        <f>'Форма 1'!U1145</f>
        <v>СС</v>
      </c>
    </row>
    <row r="1146" spans="1:29" x14ac:dyDescent="0.25">
      <c r="A1146" s="28">
        <f t="shared" si="191"/>
        <v>124</v>
      </c>
      <c r="B1146" s="74" t="str">
        <f>IF(ISBLANK('Форма 1'!B1146),"",'Форма 1'!B1146)</f>
        <v>Пермский городской округ, город Пермь</v>
      </c>
      <c r="C1146" s="87" t="s">
        <v>758</v>
      </c>
      <c r="D1146" s="29">
        <f>IF(ISBLANK(C1146),"Введите адрес",IF(C1146='Форма 1'!C1146,SUM(E1146:K1146,M1146:S1146,Форма2[[#This Row],[19]:[22]]),"Ошибка в адресе!"))</f>
        <v>13912273.98</v>
      </c>
      <c r="E1146" s="30" t="str">
        <f>IF(ISNUMBER('Форма 1'!Z1146),ROUND('Форма 1'!$I1146*VLOOKUP('Форма 1'!$G1146,'Предельники 2022'!$B$4:$X$28,'Форма 1'!Z$7),2),"")</f>
        <v/>
      </c>
      <c r="F1146" s="30" t="str">
        <f>IF(ISNUMBER('Форма 1'!AA1146),ROUND('Форма 1'!$I1146*VLOOKUP('Форма 1'!$G1146,'Предельники 2022'!$B$4:$X$28,'Форма 1'!AA$7),2),"")</f>
        <v/>
      </c>
      <c r="G1146" s="30" t="str">
        <f>IF(ISNUMBER('Форма 1'!AB1146),ROUND('Форма 1'!$I1146*VLOOKUP('Форма 1'!$G1146,'Предельники 2022'!$B$4:$X$28,'Форма 1'!AB$7),2),"")</f>
        <v/>
      </c>
      <c r="H1146" s="30" t="str">
        <f>IF(ISNUMBER('Форма 1'!AC1146),ROUND('Форма 1'!$I1146*VLOOKUP('Форма 1'!$G1146,'Предельники 2022'!$B$4:$X$28,'Форма 1'!AC$7),2),"")</f>
        <v/>
      </c>
      <c r="I1146" s="30" t="str">
        <f>IF(ISNUMBER('Форма 1'!AD1146),ROUND('Форма 1'!$I1146*VLOOKUP('Форма 1'!$G1146,'Предельники 2022'!$B$4:$X$28,'Форма 1'!AD$7),2),"")</f>
        <v/>
      </c>
      <c r="J1146" s="30" t="str">
        <f>IF(ISNUMBER('Форма 1'!AE1146),ROUND('Форма 1'!$I1146*VLOOKUP('Форма 1'!$G1146,'Предельники 2022'!$B$4:$X$28,'Форма 1'!AE$7),2),"")</f>
        <v/>
      </c>
      <c r="K1146" s="30" t="str">
        <f>IF(ISNUMBER('Форма 1'!AF1146),ROUND('Форма 1'!$I1146*VLOOKUP('Форма 1'!$G1146,'Предельники 2022'!$B$4:$X$28,'Форма 1'!AF$7),2),"")</f>
        <v/>
      </c>
      <c r="L1146" s="31" t="str">
        <f>IF(ISBLANK('Форма 1'!AG1146),"",'Форма 1'!AG1146)</f>
        <v/>
      </c>
      <c r="M1146" s="32" t="str">
        <f>IF(ISBLANK('Форма 1'!AH1146),"",'Форма 1'!AH1146)</f>
        <v/>
      </c>
      <c r="N1146" s="30">
        <f>IF(ISNUMBER('Форма 1'!AI1146),ROUND('Форма 1'!$I1146*VLOOKUP('Форма 1'!$G1146,'Предельники 2022'!$B$4:$X$28,'Форма 1'!AI$7),2),"")</f>
        <v>13912273.98</v>
      </c>
      <c r="O1146" s="30" t="str">
        <f>IF(ISNUMBER('Форма 1'!AJ1146),ROUND('Форма 1'!$I1146*VLOOKUP('Форма 1'!$G1146,'Предельники 2022'!$B$4:$X$28,'Форма 1'!AJ$7),2),"")</f>
        <v/>
      </c>
      <c r="P1146" s="30" t="str">
        <f>IF(ISNUMBER('Форма 1'!AK1146),ROUND('Форма 1'!$I1146*VLOOKUP('Форма 1'!$G1146,'Предельники 2022'!$B$4:$X$28,'Форма 1'!AK$7),2),"")</f>
        <v/>
      </c>
      <c r="Q1146" s="30" t="str">
        <f>IF(ISNUMBER('Форма 1'!AL1146),ROUND('Форма 1'!$I1146*VLOOKUP('Форма 1'!$G1146,'Предельники 2022'!$B$4:$X$28,'Форма 1'!AL$7),2),"")</f>
        <v/>
      </c>
      <c r="R1146" s="30" t="str">
        <f>IF(ISNUMBER('Форма 1'!AM1146),ROUND('Форма 1'!$I1146*VLOOKUP('Форма 1'!$G1146,'Предельники 2022'!$B$4:$X$28,'Форма 1'!AM$7),2),"")</f>
        <v/>
      </c>
      <c r="S1146" s="93" t="str">
        <f t="shared" si="192"/>
        <v/>
      </c>
      <c r="T1146" s="129" t="str">
        <f>IF(ISNUMBER('Форма 1'!AN1146),INDEX('Предельники 2022'!$C$4:$X$28,MATCH('Форма 1'!$G1146,'Предельники 2022'!$B$4:$B$28,0),MATCH(T$5,'Предельники 2022'!$C$3:$X$3,0)),"")</f>
        <v/>
      </c>
      <c r="U1146" s="129" t="str">
        <f>IF(ISNUMBER('Форма 1'!AO1146),INDEX('Предельники 2022'!$C$4:$X$28,MATCH('Форма 1'!$G1146,'Предельники 2022'!$B$4:$B$28,0),MATCH(U$5,'Предельники 2022'!$C$3:$X$3,0)),"")</f>
        <v/>
      </c>
      <c r="V1146" s="129" t="str">
        <f>IF(ISNUMBER('Форма 1'!AP1146),INDEX('Предельники 2022'!$C$4:$X$28,MATCH('Форма 1'!$G1146,'Предельники 2022'!$B$4:$B$28,0),MATCH(V$5,'Предельники 2022'!$C$3:$X$3,0)),"")</f>
        <v/>
      </c>
      <c r="W1146" s="129" t="str">
        <f>IF(ISNUMBER('Форма 1'!AQ1146),INDEX('Предельники 2022'!$C$4:$X$28,MATCH('Форма 1'!$G1146,'Предельники 2022'!$B$4:$B$28,0),MATCH(W$5,'Предельники 2022'!$C$3:$X$3,0)),"")</f>
        <v/>
      </c>
      <c r="X1146" s="30" t="str">
        <f>IF(ISNUMBER('Форма 1'!AR1146),ROUND('Форма 1'!$I1146*VLOOKUP('Форма 1'!$G1146,'Предельники 2022'!$B$4:$X$28,'Форма 1'!AR$7),2),"")</f>
        <v/>
      </c>
      <c r="Y1146" s="30" t="str">
        <f>IF(ISNUMBER('Форма 1'!AS1146),ROUND('Форма 1'!$I1146*VLOOKUP('Форма 1'!$G1146,'Предельники 2022'!$B$4:$X$28,'Форма 1'!AS$7),2),"")</f>
        <v/>
      </c>
      <c r="Z1146" s="30" t="str">
        <f>IF(ISNUMBER('Форма 1'!AT1146),ROUND('Форма 1'!$I1146*VLOOKUP('Форма 1'!$G1146,'Предельники 2022'!$B$4:$X$28,'Форма 1'!AT$7),2),"")</f>
        <v/>
      </c>
      <c r="AA1146" s="32"/>
      <c r="AB1146" s="128">
        <f>'Форма 1'!T1146</f>
        <v>46387</v>
      </c>
      <c r="AC1146" s="130" t="str">
        <f>'Форма 1'!U1146</f>
        <v>СС</v>
      </c>
    </row>
    <row r="1147" spans="1:29" x14ac:dyDescent="0.25">
      <c r="A1147" s="28">
        <f t="shared" si="191"/>
        <v>125</v>
      </c>
      <c r="B1147" s="74" t="str">
        <f>IF(ISBLANK('Форма 1'!B1147),"",'Форма 1'!B1147)</f>
        <v>Пермский городской округ, город Пермь</v>
      </c>
      <c r="C1147" s="87" t="s">
        <v>802</v>
      </c>
      <c r="D1147" s="29">
        <f>IF(ISBLANK(C1147),"Введите адрес",IF(C1147='Форма 1'!C1147,SUM(E1147:K1147,M1147:S1147,Форма2[[#This Row],[19]:[22]]),"Ошибка в адресе!"))</f>
        <v>23285064.77</v>
      </c>
      <c r="E1147" s="30" t="str">
        <f>IF(ISNUMBER('Форма 1'!Z1147),ROUND('Форма 1'!$I1147*VLOOKUP('Форма 1'!$G1147,'Предельники 2022'!$B$4:$X$28,'Форма 1'!Z$7),2),"")</f>
        <v/>
      </c>
      <c r="F1147" s="30" t="str">
        <f>IF(ISNUMBER('Форма 1'!AA1147),ROUND('Форма 1'!$I1147*VLOOKUP('Форма 1'!$G1147,'Предельники 2022'!$B$4:$X$28,'Форма 1'!AA$7),2),"")</f>
        <v/>
      </c>
      <c r="G1147" s="30" t="str">
        <f>IF(ISNUMBER('Форма 1'!AB1147),ROUND('Форма 1'!$I1147*VLOOKUP('Форма 1'!$G1147,'Предельники 2022'!$B$4:$X$28,'Форма 1'!AB$7),2),"")</f>
        <v/>
      </c>
      <c r="H1147" s="30" t="str">
        <f>IF(ISNUMBER('Форма 1'!AC1147),ROUND('Форма 1'!$I1147*VLOOKUP('Форма 1'!$G1147,'Предельники 2022'!$B$4:$X$28,'Форма 1'!AC$7),2),"")</f>
        <v/>
      </c>
      <c r="I1147" s="30" t="str">
        <f>IF(ISNUMBER('Форма 1'!AD1147),ROUND('Форма 1'!$I1147*VLOOKUP('Форма 1'!$G1147,'Предельники 2022'!$B$4:$X$28,'Форма 1'!AD$7),2),"")</f>
        <v/>
      </c>
      <c r="J1147" s="30" t="str">
        <f>IF(ISNUMBER('Форма 1'!AE1147),ROUND('Форма 1'!$I1147*VLOOKUP('Форма 1'!$G1147,'Предельники 2022'!$B$4:$X$28,'Форма 1'!AE$7),2),"")</f>
        <v/>
      </c>
      <c r="K1147" s="30" t="str">
        <f>IF(ISNUMBER('Форма 1'!AF1147),ROUND('Форма 1'!$I1147*VLOOKUP('Форма 1'!$G1147,'Предельники 2022'!$B$4:$X$28,'Форма 1'!AF$7),2),"")</f>
        <v/>
      </c>
      <c r="L1147" s="31" t="str">
        <f>IF(ISBLANK('Форма 1'!AG1147),"",'Форма 1'!AG1147)</f>
        <v/>
      </c>
      <c r="M1147" s="32" t="str">
        <f>IF(ISBLANK('Форма 1'!AH1147),"",'Форма 1'!AH1147)</f>
        <v/>
      </c>
      <c r="N1147" s="30" t="str">
        <f>IF(ISNUMBER('Форма 1'!AI1147),ROUND('Форма 1'!$I1147*VLOOKUP('Форма 1'!$G1147,'Предельники 2022'!$B$4:$X$28,'Форма 1'!AI$7),2),"")</f>
        <v/>
      </c>
      <c r="O1147" s="30" t="str">
        <f>IF(ISNUMBER('Форма 1'!AJ1147),ROUND('Форма 1'!$I1147*VLOOKUP('Форма 1'!$G1147,'Предельники 2022'!$B$4:$X$28,'Форма 1'!AJ$7),2),"")</f>
        <v/>
      </c>
      <c r="P1147" s="30">
        <f>IF(ISNUMBER('Форма 1'!AK1147),ROUND('Форма 1'!$I1147*VLOOKUP('Форма 1'!$G1147,'Предельники 2022'!$B$4:$X$28,'Форма 1'!AK$7),2),"")</f>
        <v>23285064.77</v>
      </c>
      <c r="Q1147" s="30" t="str">
        <f>IF(ISNUMBER('Форма 1'!AL1147),ROUND('Форма 1'!$I1147*VLOOKUP('Форма 1'!$G1147,'Предельники 2022'!$B$4:$X$28,'Форма 1'!AL$7),2),"")</f>
        <v/>
      </c>
      <c r="R1147" s="30" t="str">
        <f>IF(ISNUMBER('Форма 1'!AM1147),ROUND('Форма 1'!$I1147*VLOOKUP('Форма 1'!$G1147,'Предельники 2022'!$B$4:$X$28,'Форма 1'!AM$7),2),"")</f>
        <v/>
      </c>
      <c r="S1147" s="93" t="str">
        <f t="shared" si="192"/>
        <v/>
      </c>
      <c r="T1147" s="129" t="str">
        <f>IF(ISNUMBER('Форма 1'!AN1147),INDEX('Предельники 2022'!$C$4:$X$28,MATCH('Форма 1'!$G1147,'Предельники 2022'!$B$4:$B$28,0),MATCH(T$5,'Предельники 2022'!$C$3:$X$3,0)),"")</f>
        <v/>
      </c>
      <c r="U1147" s="129" t="str">
        <f>IF(ISNUMBER('Форма 1'!AO1147),INDEX('Предельники 2022'!$C$4:$X$28,MATCH('Форма 1'!$G1147,'Предельники 2022'!$B$4:$B$28,0),MATCH(U$5,'Предельники 2022'!$C$3:$X$3,0)),"")</f>
        <v/>
      </c>
      <c r="V1147" s="129" t="str">
        <f>IF(ISNUMBER('Форма 1'!AP1147),INDEX('Предельники 2022'!$C$4:$X$28,MATCH('Форма 1'!$G1147,'Предельники 2022'!$B$4:$B$28,0),MATCH(V$5,'Предельники 2022'!$C$3:$X$3,0)),"")</f>
        <v/>
      </c>
      <c r="W1147" s="129" t="str">
        <f>IF(ISNUMBER('Форма 1'!AQ1147),INDEX('Предельники 2022'!$C$4:$X$28,MATCH('Форма 1'!$G1147,'Предельники 2022'!$B$4:$B$28,0),MATCH(W$5,'Предельники 2022'!$C$3:$X$3,0)),"")</f>
        <v/>
      </c>
      <c r="X1147" s="30" t="str">
        <f>IF(ISNUMBER('Форма 1'!AR1147),ROUND('Форма 1'!$I1147*VLOOKUP('Форма 1'!$G1147,'Предельники 2022'!$B$4:$X$28,'Форма 1'!AR$7),2),"")</f>
        <v/>
      </c>
      <c r="Y1147" s="30" t="str">
        <f>IF(ISNUMBER('Форма 1'!AS1147),ROUND('Форма 1'!$I1147*VLOOKUP('Форма 1'!$G1147,'Предельники 2022'!$B$4:$X$28,'Форма 1'!AS$7),2),"")</f>
        <v/>
      </c>
      <c r="Z1147" s="30" t="str">
        <f>IF(ISNUMBER('Форма 1'!AT1147),ROUND('Форма 1'!$I1147*VLOOKUP('Форма 1'!$G1147,'Предельники 2022'!$B$4:$X$28,'Форма 1'!AT$7),2),"")</f>
        <v/>
      </c>
      <c r="AA1147" s="32"/>
      <c r="AB1147" s="128">
        <f>'Форма 1'!T1147</f>
        <v>46387</v>
      </c>
      <c r="AC1147" s="130" t="str">
        <f>'Форма 1'!U1147</f>
        <v>СС</v>
      </c>
    </row>
    <row r="1148" spans="1:29" x14ac:dyDescent="0.25">
      <c r="A1148" s="28">
        <f t="shared" si="191"/>
        <v>126</v>
      </c>
      <c r="B1148" s="74" t="str">
        <f>IF(ISBLANK('Форма 1'!B1148),"",'Форма 1'!B1148)</f>
        <v>Пермский городской округ, город Пермь</v>
      </c>
      <c r="C1148" s="87" t="s">
        <v>693</v>
      </c>
      <c r="D1148" s="29">
        <f>IF(ISBLANK(C1148),"Введите адрес",IF(C1148='Форма 1'!C1148,SUM(E1148:K1148,M1148:S1148,Форма2[[#This Row],[19]:[22]]),"Ошибка в адресе!"))</f>
        <v>54867989.359999999</v>
      </c>
      <c r="E1148" s="30" t="str">
        <f>IF(ISNUMBER('Форма 1'!Z1148),ROUND('Форма 1'!$I1148*VLOOKUP('Форма 1'!$G1148,'Предельники 2022'!$B$4:$X$28,'Форма 1'!Z$7),2),"")</f>
        <v/>
      </c>
      <c r="F1148" s="30" t="str">
        <f>IF(ISNUMBER('Форма 1'!AA1148),ROUND('Форма 1'!$I1148*VLOOKUP('Форма 1'!$G1148,'Предельники 2022'!$B$4:$X$28,'Форма 1'!AA$7),2),"")</f>
        <v/>
      </c>
      <c r="G1148" s="30" t="str">
        <f>IF(ISNUMBER('Форма 1'!AB1148),ROUND('Форма 1'!$I1148*VLOOKUP('Форма 1'!$G1148,'Предельники 2022'!$B$4:$X$28,'Форма 1'!AB$7),2),"")</f>
        <v/>
      </c>
      <c r="H1148" s="30">
        <f>IF(ISNUMBER('Форма 1'!AC1148),ROUND('Форма 1'!$I1148*VLOOKUP('Форма 1'!$G1148,'Предельники 2022'!$B$4:$X$28,'Форма 1'!AC$7),2),"")</f>
        <v>5264303.33</v>
      </c>
      <c r="I1148" s="30">
        <f>IF(ISNUMBER('Форма 1'!AD1148),ROUND('Форма 1'!$I1148*VLOOKUP('Форма 1'!$G1148,'Предельники 2022'!$B$4:$X$28,'Форма 1'!AD$7),2),"")</f>
        <v>17780412.25</v>
      </c>
      <c r="J1148" s="30" t="str">
        <f>IF(ISNUMBER('Форма 1'!AE1148),ROUND('Форма 1'!$I1148*VLOOKUP('Форма 1'!$G1148,'Предельники 2022'!$B$4:$X$28,'Форма 1'!AE$7),2),"")</f>
        <v/>
      </c>
      <c r="K1148" s="30" t="str">
        <f>IF(ISNUMBER('Форма 1'!AF1148),ROUND('Форма 1'!$I1148*VLOOKUP('Форма 1'!$G1148,'Предельники 2022'!$B$4:$X$28,'Форма 1'!AF$7),2),"")</f>
        <v/>
      </c>
      <c r="L1148" s="31" t="str">
        <f>IF(ISBLANK('Форма 1'!AG1148),"",'Форма 1'!AG1148)</f>
        <v/>
      </c>
      <c r="M1148" s="32" t="str">
        <f>IF(ISBLANK('Форма 1'!AH1148),"",'Форма 1'!AH1148)</f>
        <v/>
      </c>
      <c r="N1148" s="30">
        <f>IF(ISNUMBER('Форма 1'!AI1148),ROUND('Форма 1'!$I1148*VLOOKUP('Форма 1'!$G1148,'Предельники 2022'!$B$4:$X$28,'Форма 1'!AI$7),2),"")</f>
        <v>31823273.780000001</v>
      </c>
      <c r="O1148" s="30" t="str">
        <f>IF(ISNUMBER('Форма 1'!AJ1148),ROUND('Форма 1'!$I1148*VLOOKUP('Форма 1'!$G1148,'Предельники 2022'!$B$4:$X$28,'Форма 1'!AJ$7),2),"")</f>
        <v/>
      </c>
      <c r="P1148" s="30" t="str">
        <f>IF(ISNUMBER('Форма 1'!AK1148),ROUND('Форма 1'!$I1148*VLOOKUP('Форма 1'!$G1148,'Предельники 2022'!$B$4:$X$28,'Форма 1'!AK$7),2),"")</f>
        <v/>
      </c>
      <c r="Q1148" s="30" t="str">
        <f>IF(ISNUMBER('Форма 1'!AL1148),ROUND('Форма 1'!$I1148*VLOOKUP('Форма 1'!$G1148,'Предельники 2022'!$B$4:$X$28,'Форма 1'!AL$7),2),"")</f>
        <v/>
      </c>
      <c r="R1148" s="30" t="str">
        <f>IF(ISNUMBER('Форма 1'!AM1148),ROUND('Форма 1'!$I1148*VLOOKUP('Форма 1'!$G1148,'Предельники 2022'!$B$4:$X$28,'Форма 1'!AM$7),2),"")</f>
        <v/>
      </c>
      <c r="S1148" s="93" t="str">
        <f t="shared" si="192"/>
        <v/>
      </c>
      <c r="T1148" s="129" t="str">
        <f>IF(ISNUMBER('Форма 1'!AN1148),INDEX('Предельники 2022'!$C$4:$X$28,MATCH('Форма 1'!$G1148,'Предельники 2022'!$B$4:$B$28,0),MATCH(T$5,'Предельники 2022'!$C$3:$X$3,0)),"")</f>
        <v/>
      </c>
      <c r="U1148" s="129" t="str">
        <f>IF(ISNUMBER('Форма 1'!AO1148),INDEX('Предельники 2022'!$C$4:$X$28,MATCH('Форма 1'!$G1148,'Предельники 2022'!$B$4:$B$28,0),MATCH(U$5,'Предельники 2022'!$C$3:$X$3,0)),"")</f>
        <v/>
      </c>
      <c r="V1148" s="129" t="str">
        <f>IF(ISNUMBER('Форма 1'!AP1148),INDEX('Предельники 2022'!$C$4:$X$28,MATCH('Форма 1'!$G1148,'Предельники 2022'!$B$4:$B$28,0),MATCH(V$5,'Предельники 2022'!$C$3:$X$3,0)),"")</f>
        <v/>
      </c>
      <c r="W1148" s="129" t="str">
        <f>IF(ISNUMBER('Форма 1'!AQ1148),INDEX('Предельники 2022'!$C$4:$X$28,MATCH('Форма 1'!$G1148,'Предельники 2022'!$B$4:$B$28,0),MATCH(W$5,'Предельники 2022'!$C$3:$X$3,0)),"")</f>
        <v/>
      </c>
      <c r="X1148" s="30" t="str">
        <f>IF(ISNUMBER('Форма 1'!AR1148),ROUND('Форма 1'!$I1148*VLOOKUP('Форма 1'!$G1148,'Предельники 2022'!$B$4:$X$28,'Форма 1'!AR$7),2),"")</f>
        <v/>
      </c>
      <c r="Y1148" s="30" t="str">
        <f>IF(ISNUMBER('Форма 1'!AS1148),ROUND('Форма 1'!$I1148*VLOOKUP('Форма 1'!$G1148,'Предельники 2022'!$B$4:$X$28,'Форма 1'!AS$7),2),"")</f>
        <v/>
      </c>
      <c r="Z1148" s="30" t="str">
        <f>IF(ISNUMBER('Форма 1'!AT1148),ROUND('Форма 1'!$I1148*VLOOKUP('Форма 1'!$G1148,'Предельники 2022'!$B$4:$X$28,'Форма 1'!AT$7),2),"")</f>
        <v/>
      </c>
      <c r="AA1148" s="32"/>
      <c r="AB1148" s="128">
        <f>'Форма 1'!T1148</f>
        <v>46387</v>
      </c>
      <c r="AC1148" s="130" t="str">
        <f>'Форма 1'!U1148</f>
        <v>СС</v>
      </c>
    </row>
    <row r="1149" spans="1:29" x14ac:dyDescent="0.25">
      <c r="A1149" s="28">
        <f t="shared" si="191"/>
        <v>127</v>
      </c>
      <c r="B1149" s="74" t="str">
        <f>IF(ISBLANK('Форма 1'!B1149),"",'Форма 1'!B1149)</f>
        <v>Пермский городской округ, город Пермь</v>
      </c>
      <c r="C1149" s="87" t="s">
        <v>718</v>
      </c>
      <c r="D1149" s="29">
        <f>IF(ISBLANK(C1149),"Введите адрес",IF(C1149='Форма 1'!C1149,SUM(E1149:K1149,M1149:S1149,Форма2[[#This Row],[19]:[22]]),"Ошибка в адресе!"))</f>
        <v>55024435.199999996</v>
      </c>
      <c r="E1149" s="30" t="str">
        <f>IF(ISNUMBER('Форма 1'!Z1149),ROUND('Форма 1'!$I1149*VLOOKUP('Форма 1'!$G1149,'Предельники 2022'!$B$4:$X$28,'Форма 1'!Z$7),2),"")</f>
        <v/>
      </c>
      <c r="F1149" s="30" t="str">
        <f>IF(ISNUMBER('Форма 1'!AA1149),ROUND('Форма 1'!$I1149*VLOOKUP('Форма 1'!$G1149,'Предельники 2022'!$B$4:$X$28,'Форма 1'!AA$7),2),"")</f>
        <v/>
      </c>
      <c r="G1149" s="30" t="str">
        <f>IF(ISNUMBER('Форма 1'!AB1149),ROUND('Форма 1'!$I1149*VLOOKUP('Форма 1'!$G1149,'Предельники 2022'!$B$4:$X$28,'Форма 1'!AB$7),2),"")</f>
        <v/>
      </c>
      <c r="H1149" s="30" t="str">
        <f>IF(ISNUMBER('Форма 1'!AC1149),ROUND('Форма 1'!$I1149*VLOOKUP('Форма 1'!$G1149,'Предельники 2022'!$B$4:$X$28,'Форма 1'!AC$7),2),"")</f>
        <v/>
      </c>
      <c r="I1149" s="30" t="str">
        <f>IF(ISNUMBER('Форма 1'!AD1149),ROUND('Форма 1'!$I1149*VLOOKUP('Форма 1'!$G1149,'Предельники 2022'!$B$4:$X$28,'Форма 1'!AD$7),2),"")</f>
        <v/>
      </c>
      <c r="J1149" s="30" t="str">
        <f>IF(ISNUMBER('Форма 1'!AE1149),ROUND('Форма 1'!$I1149*VLOOKUP('Форма 1'!$G1149,'Предельники 2022'!$B$4:$X$28,'Форма 1'!AE$7),2),"")</f>
        <v/>
      </c>
      <c r="K1149" s="30" t="str">
        <f>IF(ISNUMBER('Форма 1'!AF1149),ROUND('Форма 1'!$I1149*VLOOKUP('Форма 1'!$G1149,'Предельники 2022'!$B$4:$X$28,'Форма 1'!AF$7),2),"")</f>
        <v/>
      </c>
      <c r="L1149" s="31">
        <f>IF(ISBLANK('Форма 1'!AG1149),"",'Форма 1'!AG1149)</f>
        <v>14</v>
      </c>
      <c r="M1149" s="32">
        <f>IF(ISBLANK('Форма 1'!AH1149),"",'Форма 1'!AH1149)</f>
        <v>55024435.199999996</v>
      </c>
      <c r="N1149" s="30" t="str">
        <f>IF(ISNUMBER('Форма 1'!AI1149),ROUND('Форма 1'!$I1149*VLOOKUP('Форма 1'!$G1149,'Предельники 2022'!$B$4:$X$28,'Форма 1'!AI$7),2),"")</f>
        <v/>
      </c>
      <c r="O1149" s="30" t="str">
        <f>IF(ISNUMBER('Форма 1'!AJ1149),ROUND('Форма 1'!$I1149*VLOOKUP('Форма 1'!$G1149,'Предельники 2022'!$B$4:$X$28,'Форма 1'!AJ$7),2),"")</f>
        <v/>
      </c>
      <c r="P1149" s="30" t="str">
        <f>IF(ISNUMBER('Форма 1'!AK1149),ROUND('Форма 1'!$I1149*VLOOKUP('Форма 1'!$G1149,'Предельники 2022'!$B$4:$X$28,'Форма 1'!AK$7),2),"")</f>
        <v/>
      </c>
      <c r="Q1149" s="30" t="str">
        <f>IF(ISNUMBER('Форма 1'!AL1149),ROUND('Форма 1'!$I1149*VLOOKUP('Форма 1'!$G1149,'Предельники 2022'!$B$4:$X$28,'Форма 1'!AL$7),2),"")</f>
        <v/>
      </c>
      <c r="R1149" s="30" t="str">
        <f>IF(ISNUMBER('Форма 1'!AM1149),ROUND('Форма 1'!$I1149*VLOOKUP('Форма 1'!$G1149,'Предельники 2022'!$B$4:$X$28,'Форма 1'!AM$7),2),"")</f>
        <v/>
      </c>
      <c r="S1149" s="93" t="str">
        <f t="shared" si="192"/>
        <v/>
      </c>
      <c r="T1149" s="129" t="str">
        <f>IF(ISNUMBER('Форма 1'!AN1149),INDEX('Предельники 2022'!$C$4:$X$28,MATCH('Форма 1'!$G1149,'Предельники 2022'!$B$4:$B$28,0),MATCH(T$5,'Предельники 2022'!$C$3:$X$3,0)),"")</f>
        <v/>
      </c>
      <c r="U1149" s="129" t="str">
        <f>IF(ISNUMBER('Форма 1'!AO1149),INDEX('Предельники 2022'!$C$4:$X$28,MATCH('Форма 1'!$G1149,'Предельники 2022'!$B$4:$B$28,0),MATCH(U$5,'Предельники 2022'!$C$3:$X$3,0)),"")</f>
        <v/>
      </c>
      <c r="V1149" s="129" t="str">
        <f>IF(ISNUMBER('Форма 1'!AP1149),INDEX('Предельники 2022'!$C$4:$X$28,MATCH('Форма 1'!$G1149,'Предельники 2022'!$B$4:$B$28,0),MATCH(V$5,'Предельники 2022'!$C$3:$X$3,0)),"")</f>
        <v/>
      </c>
      <c r="W1149" s="129" t="str">
        <f>IF(ISNUMBER('Форма 1'!AQ1149),INDEX('Предельники 2022'!$C$4:$X$28,MATCH('Форма 1'!$G1149,'Предельники 2022'!$B$4:$B$28,0),MATCH(W$5,'Предельники 2022'!$C$3:$X$3,0)),"")</f>
        <v/>
      </c>
      <c r="X1149" s="30" t="str">
        <f>IF(ISNUMBER('Форма 1'!AR1149),ROUND('Форма 1'!$I1149*VLOOKUP('Форма 1'!$G1149,'Предельники 2022'!$B$4:$X$28,'Форма 1'!AR$7),2),"")</f>
        <v/>
      </c>
      <c r="Y1149" s="30" t="str">
        <f>IF(ISNUMBER('Форма 1'!AS1149),ROUND('Форма 1'!$I1149*VLOOKUP('Форма 1'!$G1149,'Предельники 2022'!$B$4:$X$28,'Форма 1'!AS$7),2),"")</f>
        <v/>
      </c>
      <c r="Z1149" s="30" t="str">
        <f>IF(ISNUMBER('Форма 1'!AT1149),ROUND('Форма 1'!$I1149*VLOOKUP('Форма 1'!$G1149,'Предельники 2022'!$B$4:$X$28,'Форма 1'!AT$7),2),"")</f>
        <v/>
      </c>
      <c r="AA1149" s="32"/>
      <c r="AB1149" s="128">
        <f>'Форма 1'!T1149</f>
        <v>46387</v>
      </c>
      <c r="AC1149" s="130" t="str">
        <f>'Форма 1'!U1149</f>
        <v>СС</v>
      </c>
    </row>
    <row r="1150" spans="1:29" x14ac:dyDescent="0.25">
      <c r="A1150" s="28">
        <f t="shared" si="191"/>
        <v>128</v>
      </c>
      <c r="B1150" s="74" t="str">
        <f>IF(ISBLANK('Форма 1'!B1150),"",'Форма 1'!B1150)</f>
        <v>Пермский городской округ, город Пермь</v>
      </c>
      <c r="C1150" s="87" t="s">
        <v>657</v>
      </c>
      <c r="D1150" s="29">
        <f>IF(ISBLANK(C1150),"Введите адрес",IF(C1150='Форма 1'!C1150,SUM(E1150:K1150,M1150:S1150,Форма2[[#This Row],[19]:[22]]),"Ошибка в адресе!"))</f>
        <v>15187077.4</v>
      </c>
      <c r="E1150" s="30" t="str">
        <f>IF(ISNUMBER('Форма 1'!Z1150),ROUND('Форма 1'!$I1150*VLOOKUP('Форма 1'!$G1150,'Предельники 2022'!$B$4:$X$28,'Форма 1'!Z$7),2),"")</f>
        <v/>
      </c>
      <c r="F1150" s="30">
        <f>IF(ISNUMBER('Форма 1'!AA1150),ROUND('Форма 1'!$I1150*VLOOKUP('Форма 1'!$G1150,'Предельники 2022'!$B$4:$X$28,'Форма 1'!AA$7),2),"")</f>
        <v>11297368.300000001</v>
      </c>
      <c r="G1150" s="30" t="str">
        <f>IF(ISNUMBER('Форма 1'!AB1150),ROUND('Форма 1'!$I1150*VLOOKUP('Форма 1'!$G1150,'Предельники 2022'!$B$4:$X$28,'Форма 1'!AB$7),2),"")</f>
        <v/>
      </c>
      <c r="H1150" s="30" t="str">
        <f>IF(ISNUMBER('Форма 1'!AC1150),ROUND('Форма 1'!$I1150*VLOOKUP('Форма 1'!$G1150,'Предельники 2022'!$B$4:$X$28,'Форма 1'!AC$7),2),"")</f>
        <v/>
      </c>
      <c r="I1150" s="30">
        <f>IF(ISNUMBER('Форма 1'!AD1150),ROUND('Форма 1'!$I1150*VLOOKUP('Форма 1'!$G1150,'Предельники 2022'!$B$4:$X$28,'Форма 1'!AD$7),2),"")</f>
        <v>3889709.1</v>
      </c>
      <c r="J1150" s="30" t="str">
        <f>IF(ISNUMBER('Форма 1'!AE1150),ROUND('Форма 1'!$I1150*VLOOKUP('Форма 1'!$G1150,'Предельники 2022'!$B$4:$X$28,'Форма 1'!AE$7),2),"")</f>
        <v/>
      </c>
      <c r="K1150" s="30" t="str">
        <f>IF(ISNUMBER('Форма 1'!AF1150),ROUND('Форма 1'!$I1150*VLOOKUP('Форма 1'!$G1150,'Предельники 2022'!$B$4:$X$28,'Форма 1'!AF$7),2),"")</f>
        <v/>
      </c>
      <c r="L1150" s="31" t="str">
        <f>IF(ISBLANK('Форма 1'!AG1150),"",'Форма 1'!AG1150)</f>
        <v/>
      </c>
      <c r="M1150" s="32" t="str">
        <f>IF(ISBLANK('Форма 1'!AH1150),"",'Форма 1'!AH1150)</f>
        <v/>
      </c>
      <c r="N1150" s="30" t="str">
        <f>IF(ISNUMBER('Форма 1'!AI1150),ROUND('Форма 1'!$I1150*VLOOKUP('Форма 1'!$G1150,'Предельники 2022'!$B$4:$X$28,'Форма 1'!AI$7),2),"")</f>
        <v/>
      </c>
      <c r="O1150" s="30" t="str">
        <f>IF(ISNUMBER('Форма 1'!AJ1150),ROUND('Форма 1'!$I1150*VLOOKUP('Форма 1'!$G1150,'Предельники 2022'!$B$4:$X$28,'Форма 1'!AJ$7),2),"")</f>
        <v/>
      </c>
      <c r="P1150" s="30" t="str">
        <f>IF(ISNUMBER('Форма 1'!AK1150),ROUND('Форма 1'!$I1150*VLOOKUP('Форма 1'!$G1150,'Предельники 2022'!$B$4:$X$28,'Форма 1'!AK$7),2),"")</f>
        <v/>
      </c>
      <c r="Q1150" s="30" t="str">
        <f>IF(ISNUMBER('Форма 1'!AL1150),ROUND('Форма 1'!$I1150*VLOOKUP('Форма 1'!$G1150,'Предельники 2022'!$B$4:$X$28,'Форма 1'!AL$7),2),"")</f>
        <v/>
      </c>
      <c r="R1150" s="30" t="str">
        <f>IF(ISNUMBER('Форма 1'!AM1150),ROUND('Форма 1'!$I1150*VLOOKUP('Форма 1'!$G1150,'Предельники 2022'!$B$4:$X$28,'Форма 1'!AM$7),2),"")</f>
        <v/>
      </c>
      <c r="S1150" s="93" t="str">
        <f t="shared" si="192"/>
        <v/>
      </c>
      <c r="T1150" s="129" t="str">
        <f>IF(ISNUMBER('Форма 1'!AN1150),INDEX('Предельники 2022'!$C$4:$X$28,MATCH('Форма 1'!$G1150,'Предельники 2022'!$B$4:$B$28,0),MATCH(T$5,'Предельники 2022'!$C$3:$X$3,0)),"")</f>
        <v/>
      </c>
      <c r="U1150" s="129" t="str">
        <f>IF(ISNUMBER('Форма 1'!AO1150),INDEX('Предельники 2022'!$C$4:$X$28,MATCH('Форма 1'!$G1150,'Предельники 2022'!$B$4:$B$28,0),MATCH(U$5,'Предельники 2022'!$C$3:$X$3,0)),"")</f>
        <v/>
      </c>
      <c r="V1150" s="129" t="str">
        <f>IF(ISNUMBER('Форма 1'!AP1150),INDEX('Предельники 2022'!$C$4:$X$28,MATCH('Форма 1'!$G1150,'Предельники 2022'!$B$4:$B$28,0),MATCH(V$5,'Предельники 2022'!$C$3:$X$3,0)),"")</f>
        <v/>
      </c>
      <c r="W1150" s="129" t="str">
        <f>IF(ISNUMBER('Форма 1'!AQ1150),INDEX('Предельники 2022'!$C$4:$X$28,MATCH('Форма 1'!$G1150,'Предельники 2022'!$B$4:$B$28,0),MATCH(W$5,'Предельники 2022'!$C$3:$X$3,0)),"")</f>
        <v/>
      </c>
      <c r="X1150" s="30" t="str">
        <f>IF(ISNUMBER('Форма 1'!AR1150),ROUND('Форма 1'!$I1150*VLOOKUP('Форма 1'!$G1150,'Предельники 2022'!$B$4:$X$28,'Форма 1'!AR$7),2),"")</f>
        <v/>
      </c>
      <c r="Y1150" s="30" t="str">
        <f>IF(ISNUMBER('Форма 1'!AS1150),ROUND('Форма 1'!$I1150*VLOOKUP('Форма 1'!$G1150,'Предельники 2022'!$B$4:$X$28,'Форма 1'!AS$7),2),"")</f>
        <v/>
      </c>
      <c r="Z1150" s="30" t="str">
        <f>IF(ISNUMBER('Форма 1'!AT1150),ROUND('Форма 1'!$I1150*VLOOKUP('Форма 1'!$G1150,'Предельники 2022'!$B$4:$X$28,'Форма 1'!AT$7),2),"")</f>
        <v/>
      </c>
      <c r="AA1150" s="32"/>
      <c r="AB1150" s="128">
        <f>'Форма 1'!T1150</f>
        <v>46387</v>
      </c>
      <c r="AC1150" s="130" t="str">
        <f>'Форма 1'!U1150</f>
        <v>СС</v>
      </c>
    </row>
    <row r="1151" spans="1:29" x14ac:dyDescent="0.25">
      <c r="A1151" s="28">
        <f t="shared" si="191"/>
        <v>129</v>
      </c>
      <c r="B1151" s="74" t="str">
        <f>IF(ISBLANK('Форма 1'!B1151),"",'Форма 1'!B1151)</f>
        <v>Пермский городской округ, город Пермь</v>
      </c>
      <c r="C1151" s="87" t="s">
        <v>790</v>
      </c>
      <c r="D1151" s="29">
        <f>IF(ISBLANK(C1151),"Введите адрес",IF(C1151='Форма 1'!C1151,SUM(E1151:K1151,M1151:S1151,Форма2[[#This Row],[19]:[22]]),"Ошибка в адресе!"))</f>
        <v>2581602.2599999998</v>
      </c>
      <c r="E1151" s="30" t="str">
        <f>IF(ISNUMBER('Форма 1'!Z1151),ROUND('Форма 1'!$I1151*VLOOKUP('Форма 1'!$G1151,'Предельники 2022'!$B$4:$X$28,'Форма 1'!Z$7),2),"")</f>
        <v/>
      </c>
      <c r="F1151" s="30" t="str">
        <f>IF(ISNUMBER('Форма 1'!AA1151),ROUND('Форма 1'!$I1151*VLOOKUP('Форма 1'!$G1151,'Предельники 2022'!$B$4:$X$28,'Форма 1'!AA$7),2),"")</f>
        <v/>
      </c>
      <c r="G1151" s="30" t="str">
        <f>IF(ISNUMBER('Форма 1'!AB1151),ROUND('Форма 1'!$I1151*VLOOKUP('Форма 1'!$G1151,'Предельники 2022'!$B$4:$X$28,'Форма 1'!AB$7),2),"")</f>
        <v/>
      </c>
      <c r="H1151" s="30" t="str">
        <f>IF(ISNUMBER('Форма 1'!AC1151),ROUND('Форма 1'!$I1151*VLOOKUP('Форма 1'!$G1151,'Предельники 2022'!$B$4:$X$28,'Форма 1'!AC$7),2),"")</f>
        <v/>
      </c>
      <c r="I1151" s="30" t="str">
        <f>IF(ISNUMBER('Форма 1'!AD1151),ROUND('Форма 1'!$I1151*VLOOKUP('Форма 1'!$G1151,'Предельники 2022'!$B$4:$X$28,'Форма 1'!AD$7),2),"")</f>
        <v/>
      </c>
      <c r="J1151" s="30" t="str">
        <f>IF(ISNUMBER('Форма 1'!AE1151),ROUND('Форма 1'!$I1151*VLOOKUP('Форма 1'!$G1151,'Предельники 2022'!$B$4:$X$28,'Форма 1'!AE$7),2),"")</f>
        <v/>
      </c>
      <c r="K1151" s="30" t="str">
        <f>IF(ISNUMBER('Форма 1'!AF1151),ROUND('Форма 1'!$I1151*VLOOKUP('Форма 1'!$G1151,'Предельники 2022'!$B$4:$X$28,'Форма 1'!AF$7),2),"")</f>
        <v/>
      </c>
      <c r="L1151" s="31" t="str">
        <f>IF(ISBLANK('Форма 1'!AG1151),"",'Форма 1'!AG1151)</f>
        <v/>
      </c>
      <c r="M1151" s="32" t="str">
        <f>IF(ISBLANK('Форма 1'!AH1151),"",'Форма 1'!AH1151)</f>
        <v/>
      </c>
      <c r="N1151" s="30" t="str">
        <f>IF(ISNUMBER('Форма 1'!AI1151),ROUND('Форма 1'!$I1151*VLOOKUP('Форма 1'!$G1151,'Предельники 2022'!$B$4:$X$28,'Форма 1'!AI$7),2),"")</f>
        <v/>
      </c>
      <c r="O1151" s="30">
        <f>IF(ISNUMBER('Форма 1'!AJ1151),ROUND('Форма 1'!$I1151*VLOOKUP('Форма 1'!$G1151,'Предельники 2022'!$B$4:$X$28,'Форма 1'!AJ$7),2),"")</f>
        <v>2581602.2599999998</v>
      </c>
      <c r="P1151" s="30" t="str">
        <f>IF(ISNUMBER('Форма 1'!AK1151),ROUND('Форма 1'!$I1151*VLOOKUP('Форма 1'!$G1151,'Предельники 2022'!$B$4:$X$28,'Форма 1'!AK$7),2),"")</f>
        <v/>
      </c>
      <c r="Q1151" s="30" t="str">
        <f>IF(ISNUMBER('Форма 1'!AL1151),ROUND('Форма 1'!$I1151*VLOOKUP('Форма 1'!$G1151,'Предельники 2022'!$B$4:$X$28,'Форма 1'!AL$7),2),"")</f>
        <v/>
      </c>
      <c r="R1151" s="30" t="str">
        <f>IF(ISNUMBER('Форма 1'!AM1151),ROUND('Форма 1'!$I1151*VLOOKUP('Форма 1'!$G1151,'Предельники 2022'!$B$4:$X$28,'Форма 1'!AM$7),2),"")</f>
        <v/>
      </c>
      <c r="S1151" s="93" t="str">
        <f t="shared" si="192"/>
        <v/>
      </c>
      <c r="T1151" s="129" t="str">
        <f>IF(ISNUMBER('Форма 1'!AN1151),INDEX('Предельники 2022'!$C$4:$X$28,MATCH('Форма 1'!$G1151,'Предельники 2022'!$B$4:$B$28,0),MATCH(T$5,'Предельники 2022'!$C$3:$X$3,0)),"")</f>
        <v/>
      </c>
      <c r="U1151" s="129" t="str">
        <f>IF(ISNUMBER('Форма 1'!AO1151),INDEX('Предельники 2022'!$C$4:$X$28,MATCH('Форма 1'!$G1151,'Предельники 2022'!$B$4:$B$28,0),MATCH(U$5,'Предельники 2022'!$C$3:$X$3,0)),"")</f>
        <v/>
      </c>
      <c r="V1151" s="129" t="str">
        <f>IF(ISNUMBER('Форма 1'!AP1151),INDEX('Предельники 2022'!$C$4:$X$28,MATCH('Форма 1'!$G1151,'Предельники 2022'!$B$4:$B$28,0),MATCH(V$5,'Предельники 2022'!$C$3:$X$3,0)),"")</f>
        <v/>
      </c>
      <c r="W1151" s="129" t="str">
        <f>IF(ISNUMBER('Форма 1'!AQ1151),INDEX('Предельники 2022'!$C$4:$X$28,MATCH('Форма 1'!$G1151,'Предельники 2022'!$B$4:$B$28,0),MATCH(W$5,'Предельники 2022'!$C$3:$X$3,0)),"")</f>
        <v/>
      </c>
      <c r="X1151" s="30" t="str">
        <f>IF(ISNUMBER('Форма 1'!AR1151),ROUND('Форма 1'!$I1151*VLOOKUP('Форма 1'!$G1151,'Предельники 2022'!$B$4:$X$28,'Форма 1'!AR$7),2),"")</f>
        <v/>
      </c>
      <c r="Y1151" s="30" t="str">
        <f>IF(ISNUMBER('Форма 1'!AS1151),ROUND('Форма 1'!$I1151*VLOOKUP('Форма 1'!$G1151,'Предельники 2022'!$B$4:$X$28,'Форма 1'!AS$7),2),"")</f>
        <v/>
      </c>
      <c r="Z1151" s="30" t="str">
        <f>IF(ISNUMBER('Форма 1'!AT1151),ROUND('Форма 1'!$I1151*VLOOKUP('Форма 1'!$G1151,'Предельники 2022'!$B$4:$X$28,'Форма 1'!AT$7),2),"")</f>
        <v/>
      </c>
      <c r="AA1151" s="32"/>
      <c r="AB1151" s="128">
        <f>'Форма 1'!T1151</f>
        <v>46387</v>
      </c>
      <c r="AC1151" s="130" t="str">
        <f>'Форма 1'!U1151</f>
        <v>РО</v>
      </c>
    </row>
    <row r="1152" spans="1:29" x14ac:dyDescent="0.25">
      <c r="A1152" s="28">
        <f t="shared" si="191"/>
        <v>130</v>
      </c>
      <c r="B1152" s="74" t="str">
        <f>IF(ISBLANK('Форма 1'!B1152),"",'Форма 1'!B1152)</f>
        <v>Пермский городской округ, город Пермь</v>
      </c>
      <c r="C1152" s="87" t="s">
        <v>694</v>
      </c>
      <c r="D1152" s="29">
        <f>IF(ISBLANK(C1152),"Введите адрес",IF(C1152='Форма 1'!C1152,SUM(E1152:K1152,M1152:S1152,Форма2[[#This Row],[19]:[22]]),"Ошибка в адресе!"))</f>
        <v>2835108</v>
      </c>
      <c r="E1152" s="30" t="str">
        <f>IF(ISNUMBER('Форма 1'!Z1152),ROUND('Форма 1'!$I1152*VLOOKUP('Форма 1'!$G1152,'Предельники 2022'!$B$4:$X$28,'Форма 1'!Z$7),2),"")</f>
        <v/>
      </c>
      <c r="F1152" s="30" t="str">
        <f>IF(ISNUMBER('Форма 1'!AA1152),ROUND('Форма 1'!$I1152*VLOOKUP('Форма 1'!$G1152,'Предельники 2022'!$B$4:$X$28,'Форма 1'!AA$7),2),"")</f>
        <v/>
      </c>
      <c r="G1152" s="30" t="str">
        <f>IF(ISNUMBER('Форма 1'!AB1152),ROUND('Форма 1'!$I1152*VLOOKUP('Форма 1'!$G1152,'Предельники 2022'!$B$4:$X$28,'Форма 1'!AB$7),2),"")</f>
        <v/>
      </c>
      <c r="H1152" s="30">
        <f>IF(ISNUMBER('Форма 1'!AC1152),ROUND('Форма 1'!$I1152*VLOOKUP('Форма 1'!$G1152,'Предельники 2022'!$B$4:$X$28,'Форма 1'!AC$7),2),"")</f>
        <v>807645.93</v>
      </c>
      <c r="I1152" s="30" t="str">
        <f>IF(ISNUMBER('Форма 1'!AD1152),ROUND('Форма 1'!$I1152*VLOOKUP('Форма 1'!$G1152,'Предельники 2022'!$B$4:$X$28,'Форма 1'!AD$7),2),"")</f>
        <v/>
      </c>
      <c r="J1152" s="30" t="str">
        <f>IF(ISNUMBER('Форма 1'!AE1152),ROUND('Форма 1'!$I1152*VLOOKUP('Форма 1'!$G1152,'Предельники 2022'!$B$4:$X$28,'Форма 1'!AE$7),2),"")</f>
        <v/>
      </c>
      <c r="K1152" s="30" t="str">
        <f>IF(ISNUMBER('Форма 1'!AF1152),ROUND('Форма 1'!$I1152*VLOOKUP('Форма 1'!$G1152,'Предельники 2022'!$B$4:$X$28,'Форма 1'!AF$7),2),"")</f>
        <v/>
      </c>
      <c r="L1152" s="31" t="str">
        <f>IF(ISBLANK('Форма 1'!AG1152),"",'Форма 1'!AG1152)</f>
        <v/>
      </c>
      <c r="M1152" s="32" t="str">
        <f>IF(ISBLANK('Форма 1'!AH1152),"",'Форма 1'!AH1152)</f>
        <v/>
      </c>
      <c r="N1152" s="30" t="str">
        <f>IF(ISNUMBER('Форма 1'!AI1152),ROUND('Форма 1'!$I1152*VLOOKUP('Форма 1'!$G1152,'Предельники 2022'!$B$4:$X$28,'Форма 1'!AI$7),2),"")</f>
        <v/>
      </c>
      <c r="O1152" s="30" t="str">
        <f>IF(ISNUMBER('Форма 1'!AJ1152),ROUND('Форма 1'!$I1152*VLOOKUP('Форма 1'!$G1152,'Предельники 2022'!$B$4:$X$28,'Форма 1'!AJ$7),2),"")</f>
        <v/>
      </c>
      <c r="P1152" s="30" t="str">
        <f>IF(ISNUMBER('Форма 1'!AK1152),ROUND('Форма 1'!$I1152*VLOOKUP('Форма 1'!$G1152,'Предельники 2022'!$B$4:$X$28,'Форма 1'!AK$7),2),"")</f>
        <v/>
      </c>
      <c r="Q1152" s="30" t="str">
        <f>IF(ISNUMBER('Форма 1'!AL1152),ROUND('Форма 1'!$I1152*VLOOKUP('Форма 1'!$G1152,'Предельники 2022'!$B$4:$X$28,'Форма 1'!AL$7),2),"")</f>
        <v/>
      </c>
      <c r="R1152" s="30">
        <f>IF(ISNUMBER('Форма 1'!AM1152),ROUND('Форма 1'!$I1152*VLOOKUP('Форма 1'!$G1152,'Предельники 2022'!$B$4:$X$28,'Форма 1'!AM$7),2),"")</f>
        <v>2027462.07</v>
      </c>
      <c r="S1152" s="93" t="str">
        <f t="shared" si="192"/>
        <v/>
      </c>
      <c r="T1152" s="129" t="str">
        <f>IF(ISNUMBER('Форма 1'!AN1152),INDEX('Предельники 2022'!$C$4:$X$28,MATCH('Форма 1'!$G1152,'Предельники 2022'!$B$4:$B$28,0),MATCH(T$5,'Предельники 2022'!$C$3:$X$3,0)),"")</f>
        <v/>
      </c>
      <c r="U1152" s="129" t="str">
        <f>IF(ISNUMBER('Форма 1'!AO1152),INDEX('Предельники 2022'!$C$4:$X$28,MATCH('Форма 1'!$G1152,'Предельники 2022'!$B$4:$B$28,0),MATCH(U$5,'Предельники 2022'!$C$3:$X$3,0)),"")</f>
        <v/>
      </c>
      <c r="V1152" s="129" t="str">
        <f>IF(ISNUMBER('Форма 1'!AP1152),INDEX('Предельники 2022'!$C$4:$X$28,MATCH('Форма 1'!$G1152,'Предельники 2022'!$B$4:$B$28,0),MATCH(V$5,'Предельники 2022'!$C$3:$X$3,0)),"")</f>
        <v/>
      </c>
      <c r="W1152" s="129" t="str">
        <f>IF(ISNUMBER('Форма 1'!AQ1152),INDEX('Предельники 2022'!$C$4:$X$28,MATCH('Форма 1'!$G1152,'Предельники 2022'!$B$4:$B$28,0),MATCH(W$5,'Предельники 2022'!$C$3:$X$3,0)),"")</f>
        <v/>
      </c>
      <c r="X1152" s="30" t="str">
        <f>IF(ISNUMBER('Форма 1'!AR1152),ROUND('Форма 1'!$I1152*VLOOKUP('Форма 1'!$G1152,'Предельники 2022'!$B$4:$X$28,'Форма 1'!AR$7),2),"")</f>
        <v/>
      </c>
      <c r="Y1152" s="30" t="str">
        <f>IF(ISNUMBER('Форма 1'!AS1152),ROUND('Форма 1'!$I1152*VLOOKUP('Форма 1'!$G1152,'Предельники 2022'!$B$4:$X$28,'Форма 1'!AS$7),2),"")</f>
        <v/>
      </c>
      <c r="Z1152" s="30" t="str">
        <f>IF(ISNUMBER('Форма 1'!AT1152),ROUND('Форма 1'!$I1152*VLOOKUP('Форма 1'!$G1152,'Предельники 2022'!$B$4:$X$28,'Форма 1'!AT$7),2),"")</f>
        <v/>
      </c>
      <c r="AA1152" s="32"/>
      <c r="AB1152" s="128">
        <f>'Форма 1'!T1152</f>
        <v>46387</v>
      </c>
      <c r="AC1152" s="130" t="str">
        <f>'Форма 1'!U1152</f>
        <v>СС</v>
      </c>
    </row>
    <row r="1153" spans="1:29" x14ac:dyDescent="0.25">
      <c r="A1153" s="28">
        <f t="shared" si="191"/>
        <v>131</v>
      </c>
      <c r="B1153" s="74" t="str">
        <f>IF(ISBLANK('Форма 1'!B1153),"",'Форма 1'!B1153)</f>
        <v>Пермский городской округ, город Пермь</v>
      </c>
      <c r="C1153" s="87" t="s">
        <v>1690</v>
      </c>
      <c r="D1153" s="29">
        <f>IF(ISBLANK(C1153),"Введите адрес",IF(C1153='Форма 1'!C1153,SUM(E1153:K1153,M1153:S1153,Форма2[[#This Row],[19]:[22]]),"Ошибка в адресе!"))</f>
        <v>6574528.5800000001</v>
      </c>
      <c r="E1153" s="30" t="str">
        <f>IF(ISNUMBER('Форма 1'!Z1153),ROUND('Форма 1'!$I1153*VLOOKUP('Форма 1'!$G1153,'Предельники 2022'!$B$4:$X$28,'Форма 1'!Z$7),2),"")</f>
        <v/>
      </c>
      <c r="F1153" s="30" t="str">
        <f>IF(ISNUMBER('Форма 1'!AA1153),ROUND('Форма 1'!$I1153*VLOOKUP('Форма 1'!$G1153,'Предельники 2022'!$B$4:$X$28,'Форма 1'!AA$7),2),"")</f>
        <v/>
      </c>
      <c r="G1153" s="30" t="str">
        <f>IF(ISNUMBER('Форма 1'!AB1153),ROUND('Форма 1'!$I1153*VLOOKUP('Форма 1'!$G1153,'Предельники 2022'!$B$4:$X$28,'Форма 1'!AB$7),2),"")</f>
        <v/>
      </c>
      <c r="H1153" s="30" t="str">
        <f>IF(ISNUMBER('Форма 1'!AC1153),ROUND('Форма 1'!$I1153*VLOOKUP('Форма 1'!$G1153,'Предельники 2022'!$B$4:$X$28,'Форма 1'!AC$7),2),"")</f>
        <v/>
      </c>
      <c r="I1153" s="30" t="str">
        <f>IF(ISNUMBER('Форма 1'!AD1153),ROUND('Форма 1'!$I1153*VLOOKUP('Форма 1'!$G1153,'Предельники 2022'!$B$4:$X$28,'Форма 1'!AD$7),2),"")</f>
        <v/>
      </c>
      <c r="J1153" s="30" t="str">
        <f>IF(ISNUMBER('Форма 1'!AE1153),ROUND('Форма 1'!$I1153*VLOOKUP('Форма 1'!$G1153,'Предельники 2022'!$B$4:$X$28,'Форма 1'!AE$7),2),"")</f>
        <v/>
      </c>
      <c r="K1153" s="30" t="str">
        <f>IF(ISNUMBER('Форма 1'!AF1153),ROUND('Форма 1'!$I1153*VLOOKUP('Форма 1'!$G1153,'Предельники 2022'!$B$4:$X$28,'Форма 1'!AF$7),2),"")</f>
        <v/>
      </c>
      <c r="L1153" s="31" t="str">
        <f>IF(ISBLANK('Форма 1'!AG1153),"",'Форма 1'!AG1153)</f>
        <v/>
      </c>
      <c r="M1153" s="32" t="str">
        <f>IF(ISBLANK('Форма 1'!AH1153),"",'Форма 1'!AH1153)</f>
        <v/>
      </c>
      <c r="N1153" s="30">
        <f>IF(ISNUMBER('Форма 1'!AI1153),ROUND('Форма 1'!$I1153*VLOOKUP('Форма 1'!$G1153,'Предельники 2022'!$B$4:$X$28,'Форма 1'!AI$7),2),"")</f>
        <v>6574528.5800000001</v>
      </c>
      <c r="O1153" s="30" t="str">
        <f>IF(ISNUMBER('Форма 1'!AJ1153),ROUND('Форма 1'!$I1153*VLOOKUP('Форма 1'!$G1153,'Предельники 2022'!$B$4:$X$28,'Форма 1'!AJ$7),2),"")</f>
        <v/>
      </c>
      <c r="P1153" s="30" t="str">
        <f>IF(ISNUMBER('Форма 1'!AK1153),ROUND('Форма 1'!$I1153*VLOOKUP('Форма 1'!$G1153,'Предельники 2022'!$B$4:$X$28,'Форма 1'!AK$7),2),"")</f>
        <v/>
      </c>
      <c r="Q1153" s="30" t="str">
        <f>IF(ISNUMBER('Форма 1'!AL1153),ROUND('Форма 1'!$I1153*VLOOKUP('Форма 1'!$G1153,'Предельники 2022'!$B$4:$X$28,'Форма 1'!AL$7),2),"")</f>
        <v/>
      </c>
      <c r="R1153" s="30" t="str">
        <f>IF(ISNUMBER('Форма 1'!AM1153),ROUND('Форма 1'!$I1153*VLOOKUP('Форма 1'!$G1153,'Предельники 2022'!$B$4:$X$28,'Форма 1'!AM$7),2),"")</f>
        <v/>
      </c>
      <c r="S1153" s="93" t="str">
        <f t="shared" si="192"/>
        <v/>
      </c>
      <c r="T1153" s="129" t="str">
        <f>IF(ISNUMBER('Форма 1'!AN1153),INDEX('Предельники 2022'!$C$4:$X$28,MATCH('Форма 1'!$G1153,'Предельники 2022'!$B$4:$B$28,0),MATCH(T$5,'Предельники 2022'!$C$3:$X$3,0)),"")</f>
        <v/>
      </c>
      <c r="U1153" s="129" t="str">
        <f>IF(ISNUMBER('Форма 1'!AO1153),INDEX('Предельники 2022'!$C$4:$X$28,MATCH('Форма 1'!$G1153,'Предельники 2022'!$B$4:$B$28,0),MATCH(U$5,'Предельники 2022'!$C$3:$X$3,0)),"")</f>
        <v/>
      </c>
      <c r="V1153" s="129" t="str">
        <f>IF(ISNUMBER('Форма 1'!AP1153),INDEX('Предельники 2022'!$C$4:$X$28,MATCH('Форма 1'!$G1153,'Предельники 2022'!$B$4:$B$28,0),MATCH(V$5,'Предельники 2022'!$C$3:$X$3,0)),"")</f>
        <v/>
      </c>
      <c r="W1153" s="129" t="str">
        <f>IF(ISNUMBER('Форма 1'!AQ1153),INDEX('Предельники 2022'!$C$4:$X$28,MATCH('Форма 1'!$G1153,'Предельники 2022'!$B$4:$B$28,0),MATCH(W$5,'Предельники 2022'!$C$3:$X$3,0)),"")</f>
        <v/>
      </c>
      <c r="X1153" s="30" t="str">
        <f>IF(ISNUMBER('Форма 1'!AR1153),ROUND('Форма 1'!$I1153*VLOOKUP('Форма 1'!$G1153,'Предельники 2022'!$B$4:$X$28,'Форма 1'!AR$7),2),"")</f>
        <v/>
      </c>
      <c r="Y1153" s="30" t="str">
        <f>IF(ISNUMBER('Форма 1'!AS1153),ROUND('Форма 1'!$I1153*VLOOKUP('Форма 1'!$G1153,'Предельники 2022'!$B$4:$X$28,'Форма 1'!AS$7),2),"")</f>
        <v/>
      </c>
      <c r="Z1153" s="30" t="str">
        <f>IF(ISNUMBER('Форма 1'!AT1153),ROUND('Форма 1'!$I1153*VLOOKUP('Форма 1'!$G1153,'Предельники 2022'!$B$4:$X$28,'Форма 1'!AT$7),2),"")</f>
        <v/>
      </c>
      <c r="AA1153" s="32"/>
      <c r="AB1153" s="128">
        <f>'Форма 1'!T1153</f>
        <v>46387</v>
      </c>
      <c r="AC1153" s="130" t="str">
        <f>'Форма 1'!U1153</f>
        <v>РО</v>
      </c>
    </row>
    <row r="1154" spans="1:29" x14ac:dyDescent="0.25">
      <c r="A1154" s="28">
        <f t="shared" si="191"/>
        <v>132</v>
      </c>
      <c r="B1154" s="74" t="str">
        <f>IF(ISBLANK('Форма 1'!B1154),"",'Форма 1'!B1154)</f>
        <v>Пермский городской округ, город Пермь</v>
      </c>
      <c r="C1154" s="87" t="s">
        <v>619</v>
      </c>
      <c r="D1154" s="29">
        <f>IF(ISBLANK(C1154),"Введите адрес",IF(C1154='Форма 1'!C1154,SUM(E1154:K1154,M1154:S1154,Форма2[[#This Row],[19]:[22]]),"Ошибка в адресе!"))</f>
        <v>29234215.440000001</v>
      </c>
      <c r="E1154" s="30">
        <f>IF(ISNUMBER('Форма 1'!Z1154),ROUND('Форма 1'!$I1154*VLOOKUP('Форма 1'!$G1154,'Предельники 2022'!$B$4:$X$28,'Форма 1'!Z$7),2),"")</f>
        <v>6415381.4400000004</v>
      </c>
      <c r="F1154" s="30" t="str">
        <f>IF(ISNUMBER('Форма 1'!AA1154),ROUND('Форма 1'!$I1154*VLOOKUP('Форма 1'!$G1154,'Предельники 2022'!$B$4:$X$28,'Форма 1'!AA$7),2),"")</f>
        <v/>
      </c>
      <c r="G1154" s="30" t="str">
        <f>IF(ISNUMBER('Форма 1'!AB1154),ROUND('Форма 1'!$I1154*VLOOKUP('Форма 1'!$G1154,'Предельники 2022'!$B$4:$X$28,'Форма 1'!AB$7),2),"")</f>
        <v/>
      </c>
      <c r="H1154" s="30" t="str">
        <f>IF(ISNUMBER('Форма 1'!AC1154),ROUND('Форма 1'!$I1154*VLOOKUP('Форма 1'!$G1154,'Предельники 2022'!$B$4:$X$28,'Форма 1'!AC$7),2),"")</f>
        <v/>
      </c>
      <c r="I1154" s="30" t="str">
        <f>IF(ISNUMBER('Форма 1'!AD1154),ROUND('Форма 1'!$I1154*VLOOKUP('Форма 1'!$G1154,'Предельники 2022'!$B$4:$X$28,'Форма 1'!AD$7),2),"")</f>
        <v/>
      </c>
      <c r="J1154" s="30" t="str">
        <f>IF(ISNUMBER('Форма 1'!AE1154),ROUND('Форма 1'!$I1154*VLOOKUP('Форма 1'!$G1154,'Предельники 2022'!$B$4:$X$28,'Форма 1'!AE$7),2),"")</f>
        <v/>
      </c>
      <c r="K1154" s="30" t="str">
        <f>IF(ISNUMBER('Форма 1'!AF1154),ROUND('Форма 1'!$I1154*VLOOKUP('Форма 1'!$G1154,'Предельники 2022'!$B$4:$X$28,'Форма 1'!AF$7),2),"")</f>
        <v/>
      </c>
      <c r="L1154" s="31" t="str">
        <f>IF(ISBLANK('Форма 1'!AG1154),"",'Форма 1'!AG1154)</f>
        <v/>
      </c>
      <c r="M1154" s="32" t="str">
        <f>IF(ISBLANK('Форма 1'!AH1154),"",'Форма 1'!AH1154)</f>
        <v/>
      </c>
      <c r="N1154" s="30" t="str">
        <f>IF(ISNUMBER('Форма 1'!AI1154),ROUND('Форма 1'!$I1154*VLOOKUP('Форма 1'!$G1154,'Предельники 2022'!$B$4:$X$28,'Форма 1'!AI$7),2),"")</f>
        <v/>
      </c>
      <c r="O1154" s="30">
        <f>IF(ISNUMBER('Форма 1'!AJ1154),ROUND('Форма 1'!$I1154*VLOOKUP('Форма 1'!$G1154,'Предельники 2022'!$B$4:$X$28,'Форма 1'!AJ$7),2),"")</f>
        <v>22818834</v>
      </c>
      <c r="P1154" s="30" t="str">
        <f>IF(ISNUMBER('Форма 1'!AK1154),ROUND('Форма 1'!$I1154*VLOOKUP('Форма 1'!$G1154,'Предельники 2022'!$B$4:$X$28,'Форма 1'!AK$7),2),"")</f>
        <v/>
      </c>
      <c r="Q1154" s="30" t="str">
        <f>IF(ISNUMBER('Форма 1'!AL1154),ROUND('Форма 1'!$I1154*VLOOKUP('Форма 1'!$G1154,'Предельники 2022'!$B$4:$X$28,'Форма 1'!AL$7),2),"")</f>
        <v/>
      </c>
      <c r="R1154" s="30" t="str">
        <f>IF(ISNUMBER('Форма 1'!AM1154),ROUND('Форма 1'!$I1154*VLOOKUP('Форма 1'!$G1154,'Предельники 2022'!$B$4:$X$28,'Форма 1'!AM$7),2),"")</f>
        <v/>
      </c>
      <c r="S1154" s="93" t="str">
        <f t="shared" si="192"/>
        <v/>
      </c>
      <c r="T1154" s="129" t="str">
        <f>IF(ISNUMBER('Форма 1'!AN1154),INDEX('Предельники 2022'!$C$4:$X$28,MATCH('Форма 1'!$G1154,'Предельники 2022'!$B$4:$B$28,0),MATCH(T$5,'Предельники 2022'!$C$3:$X$3,0)),"")</f>
        <v/>
      </c>
      <c r="U1154" s="129" t="str">
        <f>IF(ISNUMBER('Форма 1'!AO1154),INDEX('Предельники 2022'!$C$4:$X$28,MATCH('Форма 1'!$G1154,'Предельники 2022'!$B$4:$B$28,0),MATCH(U$5,'Предельники 2022'!$C$3:$X$3,0)),"")</f>
        <v/>
      </c>
      <c r="V1154" s="129" t="str">
        <f>IF(ISNUMBER('Форма 1'!AP1154),INDEX('Предельники 2022'!$C$4:$X$28,MATCH('Форма 1'!$G1154,'Предельники 2022'!$B$4:$B$28,0),MATCH(V$5,'Предельники 2022'!$C$3:$X$3,0)),"")</f>
        <v/>
      </c>
      <c r="W1154" s="129" t="str">
        <f>IF(ISNUMBER('Форма 1'!AQ1154),INDEX('Предельники 2022'!$C$4:$X$28,MATCH('Форма 1'!$G1154,'Предельники 2022'!$B$4:$B$28,0),MATCH(W$5,'Предельники 2022'!$C$3:$X$3,0)),"")</f>
        <v/>
      </c>
      <c r="X1154" s="30" t="str">
        <f>IF(ISNUMBER('Форма 1'!AR1154),ROUND('Форма 1'!$I1154*VLOOKUP('Форма 1'!$G1154,'Предельники 2022'!$B$4:$X$28,'Форма 1'!AR$7),2),"")</f>
        <v/>
      </c>
      <c r="Y1154" s="30" t="str">
        <f>IF(ISNUMBER('Форма 1'!AS1154),ROUND('Форма 1'!$I1154*VLOOKUP('Форма 1'!$G1154,'Предельники 2022'!$B$4:$X$28,'Форма 1'!AS$7),2),"")</f>
        <v/>
      </c>
      <c r="Z1154" s="30" t="str">
        <f>IF(ISNUMBER('Форма 1'!AT1154),ROUND('Форма 1'!$I1154*VLOOKUP('Форма 1'!$G1154,'Предельники 2022'!$B$4:$X$28,'Форма 1'!AT$7),2),"")</f>
        <v/>
      </c>
      <c r="AA1154" s="32"/>
      <c r="AB1154" s="128">
        <f>'Форма 1'!T1154</f>
        <v>46387</v>
      </c>
      <c r="AC1154" s="130" t="str">
        <f>'Форма 1'!U1154</f>
        <v>РО</v>
      </c>
    </row>
    <row r="1155" spans="1:29" x14ac:dyDescent="0.25">
      <c r="A1155" s="28">
        <f t="shared" si="191"/>
        <v>133</v>
      </c>
      <c r="B1155" s="74" t="str">
        <f>IF(ISBLANK('Форма 1'!B1155),"",'Форма 1'!B1155)</f>
        <v>Пермский городской округ, город Пермь</v>
      </c>
      <c r="C1155" s="87" t="s">
        <v>719</v>
      </c>
      <c r="D1155" s="29">
        <f>IF(ISBLANK(C1155),"Введите адрес",IF(C1155='Форма 1'!C1155,SUM(E1155:K1155,M1155:S1155,Форма2[[#This Row],[19]:[22]]),"Ошибка в адресе!"))</f>
        <v>3930316.7999999998</v>
      </c>
      <c r="E1155" s="30" t="str">
        <f>IF(ISNUMBER('Форма 1'!Z1155),ROUND('Форма 1'!$I1155*VLOOKUP('Форма 1'!$G1155,'Предельники 2022'!$B$4:$X$28,'Форма 1'!Z$7),2),"")</f>
        <v/>
      </c>
      <c r="F1155" s="30" t="str">
        <f>IF(ISNUMBER('Форма 1'!AA1155),ROUND('Форма 1'!$I1155*VLOOKUP('Форма 1'!$G1155,'Предельники 2022'!$B$4:$X$28,'Форма 1'!AA$7),2),"")</f>
        <v/>
      </c>
      <c r="G1155" s="30" t="str">
        <f>IF(ISNUMBER('Форма 1'!AB1155),ROUND('Форма 1'!$I1155*VLOOKUP('Форма 1'!$G1155,'Предельники 2022'!$B$4:$X$28,'Форма 1'!AB$7),2),"")</f>
        <v/>
      </c>
      <c r="H1155" s="30" t="str">
        <f>IF(ISNUMBER('Форма 1'!AC1155),ROUND('Форма 1'!$I1155*VLOOKUP('Форма 1'!$G1155,'Предельники 2022'!$B$4:$X$28,'Форма 1'!AC$7),2),"")</f>
        <v/>
      </c>
      <c r="I1155" s="30" t="str">
        <f>IF(ISNUMBER('Форма 1'!AD1155),ROUND('Форма 1'!$I1155*VLOOKUP('Форма 1'!$G1155,'Предельники 2022'!$B$4:$X$28,'Форма 1'!AD$7),2),"")</f>
        <v/>
      </c>
      <c r="J1155" s="30" t="str">
        <f>IF(ISNUMBER('Форма 1'!AE1155),ROUND('Форма 1'!$I1155*VLOOKUP('Форма 1'!$G1155,'Предельники 2022'!$B$4:$X$28,'Форма 1'!AE$7),2),"")</f>
        <v/>
      </c>
      <c r="K1155" s="30" t="str">
        <f>IF(ISNUMBER('Форма 1'!AF1155),ROUND('Форма 1'!$I1155*VLOOKUP('Форма 1'!$G1155,'Предельники 2022'!$B$4:$X$28,'Форма 1'!AF$7),2),"")</f>
        <v/>
      </c>
      <c r="L1155" s="31">
        <f>IF(ISBLANK('Форма 1'!AG1155),"",'Форма 1'!AG1155)</f>
        <v>1</v>
      </c>
      <c r="M1155" s="32">
        <f>IF(ISBLANK('Форма 1'!AH1155),"",'Форма 1'!AH1155)</f>
        <v>3930316.7999999998</v>
      </c>
      <c r="N1155" s="30" t="str">
        <f>IF(ISNUMBER('Форма 1'!AI1155),ROUND('Форма 1'!$I1155*VLOOKUP('Форма 1'!$G1155,'Предельники 2022'!$B$4:$X$28,'Форма 1'!AI$7),2),"")</f>
        <v/>
      </c>
      <c r="O1155" s="30" t="str">
        <f>IF(ISNUMBER('Форма 1'!AJ1155),ROUND('Форма 1'!$I1155*VLOOKUP('Форма 1'!$G1155,'Предельники 2022'!$B$4:$X$28,'Форма 1'!AJ$7),2),"")</f>
        <v/>
      </c>
      <c r="P1155" s="30" t="str">
        <f>IF(ISNUMBER('Форма 1'!AK1155),ROUND('Форма 1'!$I1155*VLOOKUP('Форма 1'!$G1155,'Предельники 2022'!$B$4:$X$28,'Форма 1'!AK$7),2),"")</f>
        <v/>
      </c>
      <c r="Q1155" s="30" t="str">
        <f>IF(ISNUMBER('Форма 1'!AL1155),ROUND('Форма 1'!$I1155*VLOOKUP('Форма 1'!$G1155,'Предельники 2022'!$B$4:$X$28,'Форма 1'!AL$7),2),"")</f>
        <v/>
      </c>
      <c r="R1155" s="30" t="str">
        <f>IF(ISNUMBER('Форма 1'!AM1155),ROUND('Форма 1'!$I1155*VLOOKUP('Форма 1'!$G1155,'Предельники 2022'!$B$4:$X$28,'Форма 1'!AM$7),2),"")</f>
        <v/>
      </c>
      <c r="S1155" s="93" t="str">
        <f t="shared" si="192"/>
        <v/>
      </c>
      <c r="T1155" s="129" t="str">
        <f>IF(ISNUMBER('Форма 1'!AN1155),INDEX('Предельники 2022'!$C$4:$X$28,MATCH('Форма 1'!$G1155,'Предельники 2022'!$B$4:$B$28,0),MATCH(T$5,'Предельники 2022'!$C$3:$X$3,0)),"")</f>
        <v/>
      </c>
      <c r="U1155" s="129" t="str">
        <f>IF(ISNUMBER('Форма 1'!AO1155),INDEX('Предельники 2022'!$C$4:$X$28,MATCH('Форма 1'!$G1155,'Предельники 2022'!$B$4:$B$28,0),MATCH(U$5,'Предельники 2022'!$C$3:$X$3,0)),"")</f>
        <v/>
      </c>
      <c r="V1155" s="129" t="str">
        <f>IF(ISNUMBER('Форма 1'!AP1155),INDEX('Предельники 2022'!$C$4:$X$28,MATCH('Форма 1'!$G1155,'Предельники 2022'!$B$4:$B$28,0),MATCH(V$5,'Предельники 2022'!$C$3:$X$3,0)),"")</f>
        <v/>
      </c>
      <c r="W1155" s="129" t="str">
        <f>IF(ISNUMBER('Форма 1'!AQ1155),INDEX('Предельники 2022'!$C$4:$X$28,MATCH('Форма 1'!$G1155,'Предельники 2022'!$B$4:$B$28,0),MATCH(W$5,'Предельники 2022'!$C$3:$X$3,0)),"")</f>
        <v/>
      </c>
      <c r="X1155" s="30" t="str">
        <f>IF(ISNUMBER('Форма 1'!AR1155),ROUND('Форма 1'!$I1155*VLOOKUP('Форма 1'!$G1155,'Предельники 2022'!$B$4:$X$28,'Форма 1'!AR$7),2),"")</f>
        <v/>
      </c>
      <c r="Y1155" s="30" t="str">
        <f>IF(ISNUMBER('Форма 1'!AS1155),ROUND('Форма 1'!$I1155*VLOOKUP('Форма 1'!$G1155,'Предельники 2022'!$B$4:$X$28,'Форма 1'!AS$7),2),"")</f>
        <v/>
      </c>
      <c r="Z1155" s="30" t="str">
        <f>IF(ISNUMBER('Форма 1'!AT1155),ROUND('Форма 1'!$I1155*VLOOKUP('Форма 1'!$G1155,'Предельники 2022'!$B$4:$X$28,'Форма 1'!AT$7),2),"")</f>
        <v/>
      </c>
      <c r="AA1155" s="32"/>
      <c r="AB1155" s="128">
        <f>'Форма 1'!T1155</f>
        <v>46387</v>
      </c>
      <c r="AC1155" s="130" t="str">
        <f>'Форма 1'!U1155</f>
        <v>СС</v>
      </c>
    </row>
    <row r="1156" spans="1:29" ht="15.75" x14ac:dyDescent="0.25">
      <c r="A1156" s="147">
        <f t="shared" si="191"/>
        <v>0</v>
      </c>
      <c r="B1156" s="148" t="str">
        <f>IF(ISBLANK('Форма 1'!B1156),"",'Форма 1'!B1156)</f>
        <v/>
      </c>
      <c r="C1156" s="153" t="s">
        <v>1098</v>
      </c>
      <c r="D1156" s="146">
        <f>IF(ISBLANK(C1156),"Введите адрес",IF(C1156='Форма 1'!C1156,SUM(E1156:K1156,M1156:S1156,Форма2[[#This Row],[19]:[22]]),"Ошибка в адресе!"))</f>
        <v>133313918.04999998</v>
      </c>
      <c r="E1156" s="149">
        <f>SUM(E1157:E1169)</f>
        <v>1850920.1099999999</v>
      </c>
      <c r="F1156" s="149">
        <f t="shared" ref="F1156:S1156" si="193">SUM(F1157:F1169)</f>
        <v>3254206.49</v>
      </c>
      <c r="G1156" s="149">
        <f t="shared" si="193"/>
        <v>0</v>
      </c>
      <c r="H1156" s="149">
        <f t="shared" si="193"/>
        <v>1166563.9400000002</v>
      </c>
      <c r="I1156" s="149">
        <f t="shared" si="193"/>
        <v>1952442.63</v>
      </c>
      <c r="J1156" s="149">
        <f t="shared" si="193"/>
        <v>1013308.03</v>
      </c>
      <c r="K1156" s="149">
        <f t="shared" si="193"/>
        <v>1506200.54</v>
      </c>
      <c r="L1156" s="155">
        <f t="shared" si="193"/>
        <v>0</v>
      </c>
      <c r="M1156" s="149">
        <f t="shared" si="193"/>
        <v>0</v>
      </c>
      <c r="N1156" s="149">
        <f t="shared" si="193"/>
        <v>33539637.269999996</v>
      </c>
      <c r="O1156" s="149">
        <f t="shared" si="193"/>
        <v>16109738.890000001</v>
      </c>
      <c r="P1156" s="149">
        <f t="shared" si="193"/>
        <v>62479175.609999999</v>
      </c>
      <c r="Q1156" s="149">
        <f t="shared" si="193"/>
        <v>0</v>
      </c>
      <c r="R1156" s="149">
        <f t="shared" si="193"/>
        <v>2613992.96</v>
      </c>
      <c r="S1156" s="149">
        <f t="shared" si="193"/>
        <v>0</v>
      </c>
      <c r="T1156" s="129" t="str">
        <f>IF(ISNUMBER('Форма 1'!AN1156),INDEX('Предельники 2022'!$C$4:$X$28,MATCH('Форма 1'!$G1156,'Предельники 2022'!$B$4:$B$28,0),MATCH(T$5,'Предельники 2022'!$C$3:$X$3,0)),"")</f>
        <v/>
      </c>
      <c r="U1156" s="129" t="str">
        <f>IF(ISNUMBER('Форма 1'!AO1156),INDEX('Предельники 2022'!$C$4:$X$28,MATCH('Форма 1'!$G1156,'Предельники 2022'!$B$4:$B$28,0),MATCH(U$5,'Предельники 2022'!$C$3:$X$3,0)),"")</f>
        <v/>
      </c>
      <c r="V1156" s="129" t="str">
        <f>IF(ISNUMBER('Форма 1'!AP1156),INDEX('Предельники 2022'!$C$4:$X$28,MATCH('Форма 1'!$G1156,'Предельники 2022'!$B$4:$B$28,0),MATCH(V$5,'Предельники 2022'!$C$3:$X$3,0)),"")</f>
        <v/>
      </c>
      <c r="W1156" s="129" t="str">
        <f>IF(ISNUMBER('Форма 1'!AQ1156),INDEX('Предельники 2022'!$C$4:$X$28,MATCH('Форма 1'!$G1156,'Предельники 2022'!$B$4:$B$28,0),MATCH(W$5,'Предельники 2022'!$C$3:$X$3,0)),"")</f>
        <v/>
      </c>
      <c r="X1156" s="149">
        <f t="shared" ref="X1156:Z1156" si="194">SUM(X1157:X1169)</f>
        <v>7827731.5800000001</v>
      </c>
      <c r="Y1156" s="149">
        <f t="shared" si="194"/>
        <v>0</v>
      </c>
      <c r="Z1156" s="149">
        <f t="shared" si="194"/>
        <v>0</v>
      </c>
      <c r="AA1156" s="146"/>
      <c r="AB1156" s="150"/>
      <c r="AC1156" s="151" t="str">
        <f>'Форма 1'!U1156</f>
        <v/>
      </c>
    </row>
    <row r="1157" spans="1:29" x14ac:dyDescent="0.25">
      <c r="A1157" s="28">
        <f t="shared" si="191"/>
        <v>1</v>
      </c>
      <c r="B1157" s="74" t="str">
        <f>IF(ISBLANK('Форма 1'!B1157),"",'Форма 1'!B1157)</f>
        <v>Пермский муниципальный район Пермского края</v>
      </c>
      <c r="C1157" s="87" t="s">
        <v>803</v>
      </c>
      <c r="D1157" s="29">
        <f>IF(ISBLANK(C1157),"Введите адрес",IF(C1157='Форма 1'!C1157,SUM(E1157:K1157,M1157:S1157,Форма2[[#This Row],[19]:[22]]),"Ошибка в адресе!"))</f>
        <v>2111132.2599999998</v>
      </c>
      <c r="E1157" s="30" t="str">
        <f>IF(ISNUMBER('Форма 1'!Z1157),ROUND('Форма 1'!$I1157*VLOOKUP('Форма 1'!$G1157,'Предельники 2022'!$B$4:$X$28,'Форма 1'!Z$7),2),"")</f>
        <v/>
      </c>
      <c r="F1157" s="30" t="str">
        <f>IF(ISNUMBER('Форма 1'!AA1157),ROUND('Форма 1'!$I1157*VLOOKUP('Форма 1'!$G1157,'Предельники 2022'!$B$4:$X$28,'Форма 1'!AA$7),2),"")</f>
        <v/>
      </c>
      <c r="G1157" s="30" t="str">
        <f>IF(ISNUMBER('Форма 1'!AB1157),ROUND('Форма 1'!$I1157*VLOOKUP('Форма 1'!$G1157,'Предельники 2022'!$B$4:$X$28,'Форма 1'!AB$7),2),"")</f>
        <v/>
      </c>
      <c r="H1157" s="30" t="str">
        <f>IF(ISNUMBER('Форма 1'!AC1157),ROUND('Форма 1'!$I1157*VLOOKUP('Форма 1'!$G1157,'Предельники 2022'!$B$4:$X$28,'Форма 1'!AC$7),2),"")</f>
        <v/>
      </c>
      <c r="I1157" s="30" t="str">
        <f>IF(ISNUMBER('Форма 1'!AD1157),ROUND('Форма 1'!$I1157*VLOOKUP('Форма 1'!$G1157,'Предельники 2022'!$B$4:$X$28,'Форма 1'!AD$7),2),"")</f>
        <v/>
      </c>
      <c r="J1157" s="30" t="str">
        <f>IF(ISNUMBER('Форма 1'!AE1157),ROUND('Форма 1'!$I1157*VLOOKUP('Форма 1'!$G1157,'Предельники 2022'!$B$4:$X$28,'Форма 1'!AE$7),2),"")</f>
        <v/>
      </c>
      <c r="K1157" s="30" t="str">
        <f>IF(ISNUMBER('Форма 1'!AF1157),ROUND('Форма 1'!$I1157*VLOOKUP('Форма 1'!$G1157,'Предельники 2022'!$B$4:$X$28,'Форма 1'!AF$7),2),"")</f>
        <v/>
      </c>
      <c r="L1157" s="31" t="str">
        <f>IF(ISBLANK('Форма 1'!AG1157),"",'Форма 1'!AG1157)</f>
        <v/>
      </c>
      <c r="M1157" s="32" t="str">
        <f>IF(ISBLANK('Форма 1'!AH1157),"",'Форма 1'!AH1157)</f>
        <v/>
      </c>
      <c r="N1157" s="30" t="str">
        <f>IF(ISNUMBER('Форма 1'!AI1157),ROUND('Форма 1'!$I1157*VLOOKUP('Форма 1'!$G1157,'Предельники 2022'!$B$4:$X$28,'Форма 1'!AI$7),2),"")</f>
        <v/>
      </c>
      <c r="O1157" s="30" t="str">
        <f>IF(ISNUMBER('Форма 1'!AJ1157),ROUND('Форма 1'!$I1157*VLOOKUP('Форма 1'!$G1157,'Предельники 2022'!$B$4:$X$28,'Форма 1'!AJ$7),2),"")</f>
        <v/>
      </c>
      <c r="P1157" s="30" t="str">
        <f>IF(ISNUMBER('Форма 1'!AK1157),ROUND('Форма 1'!$I1157*VLOOKUP('Форма 1'!$G1157,'Предельники 2022'!$B$4:$X$28,'Форма 1'!AK$7),2),"")</f>
        <v/>
      </c>
      <c r="Q1157" s="30" t="str">
        <f>IF(ISNUMBER('Форма 1'!AL1157),ROUND('Форма 1'!$I1157*VLOOKUP('Форма 1'!$G1157,'Предельники 2022'!$B$4:$X$28,'Форма 1'!AL$7),2),"")</f>
        <v/>
      </c>
      <c r="R1157" s="30">
        <f>IF(ISNUMBER('Форма 1'!AM1157),ROUND('Форма 1'!$I1157*VLOOKUP('Форма 1'!$G1157,'Предельники 2022'!$B$4:$X$28,'Форма 1'!AM$7),2),"")</f>
        <v>2111132.2599999998</v>
      </c>
      <c r="S1157" s="93" t="str">
        <f t="shared" si="192"/>
        <v/>
      </c>
      <c r="T1157" s="129" t="str">
        <f>IF(ISNUMBER('Форма 1'!AN1157),INDEX('Предельники 2022'!$C$4:$X$28,MATCH('Форма 1'!$G1157,'Предельники 2022'!$B$4:$B$28,0),MATCH(T$5,'Предельники 2022'!$C$3:$X$3,0)),"")</f>
        <v/>
      </c>
      <c r="U1157" s="129" t="str">
        <f>IF(ISNUMBER('Форма 1'!AO1157),INDEX('Предельники 2022'!$C$4:$X$28,MATCH('Форма 1'!$G1157,'Предельники 2022'!$B$4:$B$28,0),MATCH(U$5,'Предельники 2022'!$C$3:$X$3,0)),"")</f>
        <v/>
      </c>
      <c r="V1157" s="129" t="str">
        <f>IF(ISNUMBER('Форма 1'!AP1157),INDEX('Предельники 2022'!$C$4:$X$28,MATCH('Форма 1'!$G1157,'Предельники 2022'!$B$4:$B$28,0),MATCH(V$5,'Предельники 2022'!$C$3:$X$3,0)),"")</f>
        <v/>
      </c>
      <c r="W1157" s="129" t="str">
        <f>IF(ISNUMBER('Форма 1'!AQ1157),INDEX('Предельники 2022'!$C$4:$X$28,MATCH('Форма 1'!$G1157,'Предельники 2022'!$B$4:$B$28,0),MATCH(W$5,'Предельники 2022'!$C$3:$X$3,0)),"")</f>
        <v/>
      </c>
      <c r="X1157" s="30" t="str">
        <f>IF(ISNUMBER('Форма 1'!AR1157),ROUND('Форма 1'!$I1157*VLOOKUP('Форма 1'!$G1157,'Предельники 2022'!$B$4:$X$28,'Форма 1'!AR$7),2),"")</f>
        <v/>
      </c>
      <c r="Y1157" s="30" t="str">
        <f>IF(ISNUMBER('Форма 1'!AS1157),ROUND('Форма 1'!$I1157*VLOOKUP('Форма 1'!$G1157,'Предельники 2022'!$B$4:$X$28,'Форма 1'!AS$7),2),"")</f>
        <v/>
      </c>
      <c r="Z1157" s="30" t="str">
        <f>IF(ISNUMBER('Форма 1'!AT1157),ROUND('Форма 1'!$I1157*VLOOKUP('Форма 1'!$G1157,'Предельники 2022'!$B$4:$X$28,'Форма 1'!AT$7),2),"")</f>
        <v/>
      </c>
      <c r="AA1157" s="32"/>
      <c r="AB1157" s="128">
        <f>'Форма 1'!T1157</f>
        <v>46387</v>
      </c>
      <c r="AC1157" s="130" t="str">
        <f>'Форма 1'!U1157</f>
        <v>СС</v>
      </c>
    </row>
    <row r="1158" spans="1:29" x14ac:dyDescent="0.25">
      <c r="A1158" s="28">
        <f t="shared" si="191"/>
        <v>2</v>
      </c>
      <c r="B1158" s="74" t="str">
        <f>IF(ISBLANK('Форма 1'!B1158),"",'Форма 1'!B1158)</f>
        <v>Пермский муниципальный район Пермского края</v>
      </c>
      <c r="C1158" s="87" t="s">
        <v>597</v>
      </c>
      <c r="D1158" s="29">
        <f>IF(ISBLANK(C1158),"Введите адрес",IF(C1158='Форма 1'!C1158,SUM(E1158:K1158,M1158:S1158,Форма2[[#This Row],[19]:[22]]),"Ошибка в адресе!"))</f>
        <v>5744184.71</v>
      </c>
      <c r="E1158" s="30">
        <f>IF(ISNUMBER('Форма 1'!Z1158),ROUND('Форма 1'!$I1158*VLOOKUP('Форма 1'!$G1158,'Предельники 2022'!$B$4:$X$28,'Форма 1'!Z$7),2),"")</f>
        <v>1122099.5</v>
      </c>
      <c r="F1158" s="30" t="str">
        <f>IF(ISNUMBER('Форма 1'!AA1158),ROUND('Форма 1'!$I1158*VLOOKUP('Форма 1'!$G1158,'Предельники 2022'!$B$4:$X$28,'Форма 1'!AA$7),2),"")</f>
        <v/>
      </c>
      <c r="G1158" s="30" t="str">
        <f>IF(ISNUMBER('Форма 1'!AB1158),ROUND('Форма 1'!$I1158*VLOOKUP('Форма 1'!$G1158,'Предельники 2022'!$B$4:$X$28,'Форма 1'!AB$7),2),"")</f>
        <v/>
      </c>
      <c r="H1158" s="30">
        <f>IF(ISNUMBER('Форма 1'!AC1158),ROUND('Форма 1'!$I1158*VLOOKUP('Форма 1'!$G1158,'Предельники 2022'!$B$4:$X$28,'Форма 1'!AC$7),2),"")</f>
        <v>572722.18000000005</v>
      </c>
      <c r="I1158" s="30" t="str">
        <f>IF(ISNUMBER('Форма 1'!AD1158),ROUND('Форма 1'!$I1158*VLOOKUP('Форма 1'!$G1158,'Предельники 2022'!$B$4:$X$28,'Форма 1'!AD$7),2),"")</f>
        <v/>
      </c>
      <c r="J1158" s="30" t="str">
        <f>IF(ISNUMBER('Форма 1'!AE1158),ROUND('Форма 1'!$I1158*VLOOKUP('Форма 1'!$G1158,'Предельники 2022'!$B$4:$X$28,'Форма 1'!AE$7),2),"")</f>
        <v/>
      </c>
      <c r="K1158" s="30" t="str">
        <f>IF(ISNUMBER('Форма 1'!AF1158),ROUND('Форма 1'!$I1158*VLOOKUP('Форма 1'!$G1158,'Предельники 2022'!$B$4:$X$28,'Форма 1'!AF$7),2),"")</f>
        <v/>
      </c>
      <c r="L1158" s="31" t="str">
        <f>IF(ISBLANK('Форма 1'!AG1158),"",'Форма 1'!AG1158)</f>
        <v/>
      </c>
      <c r="M1158" s="32" t="str">
        <f>IF(ISBLANK('Форма 1'!AH1158),"",'Форма 1'!AH1158)</f>
        <v/>
      </c>
      <c r="N1158" s="30" t="str">
        <f>IF(ISNUMBER('Форма 1'!AI1158),ROUND('Форма 1'!$I1158*VLOOKUP('Форма 1'!$G1158,'Предельники 2022'!$B$4:$X$28,'Форма 1'!AI$7),2),"")</f>
        <v/>
      </c>
      <c r="O1158" s="30" t="str">
        <f>IF(ISNUMBER('Форма 1'!AJ1158),ROUND('Форма 1'!$I1158*VLOOKUP('Форма 1'!$G1158,'Предельники 2022'!$B$4:$X$28,'Форма 1'!AJ$7),2),"")</f>
        <v/>
      </c>
      <c r="P1158" s="30" t="str">
        <f>IF(ISNUMBER('Форма 1'!AK1158),ROUND('Форма 1'!$I1158*VLOOKUP('Форма 1'!$G1158,'Предельники 2022'!$B$4:$X$28,'Форма 1'!AK$7),2),"")</f>
        <v/>
      </c>
      <c r="Q1158" s="30" t="str">
        <f>IF(ISNUMBER('Форма 1'!AL1158),ROUND('Форма 1'!$I1158*VLOOKUP('Форма 1'!$G1158,'Предельники 2022'!$B$4:$X$28,'Форма 1'!AL$7),2),"")</f>
        <v/>
      </c>
      <c r="R1158" s="30" t="str">
        <f>IF(ISNUMBER('Форма 1'!AM1158),ROUND('Форма 1'!$I1158*VLOOKUP('Форма 1'!$G1158,'Предельники 2022'!$B$4:$X$28,'Форма 1'!AM$7),2),"")</f>
        <v/>
      </c>
      <c r="S1158" s="93" t="str">
        <f t="shared" si="192"/>
        <v/>
      </c>
      <c r="T1158" s="129" t="str">
        <f>IF(ISNUMBER('Форма 1'!AN1158),INDEX('Предельники 2022'!$C$4:$X$28,MATCH('Форма 1'!$G1158,'Предельники 2022'!$B$4:$B$28,0),MATCH(T$5,'Предельники 2022'!$C$3:$X$3,0)),"")</f>
        <v/>
      </c>
      <c r="U1158" s="129" t="str">
        <f>IF(ISNUMBER('Форма 1'!AO1158),INDEX('Предельники 2022'!$C$4:$X$28,MATCH('Форма 1'!$G1158,'Предельники 2022'!$B$4:$B$28,0),MATCH(U$5,'Предельники 2022'!$C$3:$X$3,0)),"")</f>
        <v/>
      </c>
      <c r="V1158" s="129" t="str">
        <f>IF(ISNUMBER('Форма 1'!AP1158),INDEX('Предельники 2022'!$C$4:$X$28,MATCH('Форма 1'!$G1158,'Предельники 2022'!$B$4:$B$28,0),MATCH(V$5,'Предельники 2022'!$C$3:$X$3,0)),"")</f>
        <v/>
      </c>
      <c r="W1158" s="129" t="str">
        <f>IF(ISNUMBER('Форма 1'!AQ1158),INDEX('Предельники 2022'!$C$4:$X$28,MATCH('Форма 1'!$G1158,'Предельники 2022'!$B$4:$B$28,0),MATCH(W$5,'Предельники 2022'!$C$3:$X$3,0)),"")</f>
        <v/>
      </c>
      <c r="X1158" s="30">
        <f>IF(ISNUMBER('Форма 1'!AR1158),ROUND('Форма 1'!$I1158*VLOOKUP('Форма 1'!$G1158,'Предельники 2022'!$B$4:$X$28,'Форма 1'!AR$7),2),"")</f>
        <v>4049363.03</v>
      </c>
      <c r="Y1158" s="30" t="str">
        <f>IF(ISNUMBER('Форма 1'!AS1158),ROUND('Форма 1'!$I1158*VLOOKUP('Форма 1'!$G1158,'Предельники 2022'!$B$4:$X$28,'Форма 1'!AS$7),2),"")</f>
        <v/>
      </c>
      <c r="Z1158" s="30" t="str">
        <f>IF(ISNUMBER('Форма 1'!AT1158),ROUND('Форма 1'!$I1158*VLOOKUP('Форма 1'!$G1158,'Предельники 2022'!$B$4:$X$28,'Форма 1'!AT$7),2),"")</f>
        <v/>
      </c>
      <c r="AA1158" s="32"/>
      <c r="AB1158" s="128">
        <f>'Форма 1'!T1158</f>
        <v>46387</v>
      </c>
      <c r="AC1158" s="130" t="str">
        <f>'Форма 1'!U1158</f>
        <v>СС</v>
      </c>
    </row>
    <row r="1159" spans="1:29" x14ac:dyDescent="0.25">
      <c r="A1159" s="28">
        <f t="shared" si="191"/>
        <v>3</v>
      </c>
      <c r="B1159" s="74" t="str">
        <f>IF(ISBLANK('Форма 1'!B1159),"",'Форма 1'!B1159)</f>
        <v>Пермский муниципальный район Пермского края</v>
      </c>
      <c r="C1159" s="87" t="s">
        <v>598</v>
      </c>
      <c r="D1159" s="29">
        <f>IF(ISBLANK(C1159),"Введите адрес",IF(C1159='Форма 1'!C1159,SUM(E1159:K1159,M1159:S1159,Форма2[[#This Row],[19]:[22]]),"Ошибка в адресе!"))</f>
        <v>9629706.6699999999</v>
      </c>
      <c r="E1159" s="30">
        <f>IF(ISNUMBER('Форма 1'!Z1159),ROUND('Форма 1'!$I1159*VLOOKUP('Форма 1'!$G1159,'Предельники 2022'!$B$4:$X$28,'Форма 1'!Z$7),2),"")</f>
        <v>442059.38</v>
      </c>
      <c r="F1159" s="30" t="str">
        <f>IF(ISNUMBER('Форма 1'!AA1159),ROUND('Форма 1'!$I1159*VLOOKUP('Форма 1'!$G1159,'Предельники 2022'!$B$4:$X$28,'Форма 1'!AA$7),2),"")</f>
        <v/>
      </c>
      <c r="G1159" s="30" t="str">
        <f>IF(ISNUMBER('Форма 1'!AB1159),ROUND('Форма 1'!$I1159*VLOOKUP('Форма 1'!$G1159,'Предельники 2022'!$B$4:$X$28,'Форма 1'!AB$7),2),"")</f>
        <v/>
      </c>
      <c r="H1159" s="30" t="str">
        <f>IF(ISNUMBER('Форма 1'!AC1159),ROUND('Форма 1'!$I1159*VLOOKUP('Форма 1'!$G1159,'Предельники 2022'!$B$4:$X$28,'Форма 1'!AC$7),2),"")</f>
        <v/>
      </c>
      <c r="I1159" s="30" t="str">
        <f>IF(ISNUMBER('Форма 1'!AD1159),ROUND('Форма 1'!$I1159*VLOOKUP('Форма 1'!$G1159,'Предельники 2022'!$B$4:$X$28,'Форма 1'!AD$7),2),"")</f>
        <v/>
      </c>
      <c r="J1159" s="30" t="str">
        <f>IF(ISNUMBER('Форма 1'!AE1159),ROUND('Форма 1'!$I1159*VLOOKUP('Форма 1'!$G1159,'Предельники 2022'!$B$4:$X$28,'Форма 1'!AE$7),2),"")</f>
        <v/>
      </c>
      <c r="K1159" s="30" t="str">
        <f>IF(ISNUMBER('Форма 1'!AF1159),ROUND('Форма 1'!$I1159*VLOOKUP('Форма 1'!$G1159,'Предельники 2022'!$B$4:$X$28,'Форма 1'!AF$7),2),"")</f>
        <v/>
      </c>
      <c r="L1159" s="31" t="str">
        <f>IF(ISBLANK('Форма 1'!AG1159),"",'Форма 1'!AG1159)</f>
        <v/>
      </c>
      <c r="M1159" s="32" t="str">
        <f>IF(ISBLANK('Форма 1'!AH1159),"",'Форма 1'!AH1159)</f>
        <v/>
      </c>
      <c r="N1159" s="30">
        <f>IF(ISNUMBER('Форма 1'!AI1159),ROUND('Форма 1'!$I1159*VLOOKUP('Форма 1'!$G1159,'Предельники 2022'!$B$4:$X$28,'Форма 1'!AI$7),2),"")</f>
        <v>5707673.3099999996</v>
      </c>
      <c r="O1159" s="30">
        <f>IF(ISNUMBER('Форма 1'!AJ1159),ROUND('Форма 1'!$I1159*VLOOKUP('Форма 1'!$G1159,'Предельники 2022'!$B$4:$X$28,'Форма 1'!AJ$7),2),"")</f>
        <v>3479973.98</v>
      </c>
      <c r="P1159" s="30" t="str">
        <f>IF(ISNUMBER('Форма 1'!AK1159),ROUND('Форма 1'!$I1159*VLOOKUP('Форма 1'!$G1159,'Предельники 2022'!$B$4:$X$28,'Форма 1'!AK$7),2),"")</f>
        <v/>
      </c>
      <c r="Q1159" s="30" t="str">
        <f>IF(ISNUMBER('Форма 1'!AL1159),ROUND('Форма 1'!$I1159*VLOOKUP('Форма 1'!$G1159,'Предельники 2022'!$B$4:$X$28,'Форма 1'!AL$7),2),"")</f>
        <v/>
      </c>
      <c r="R1159" s="30" t="str">
        <f>IF(ISNUMBER('Форма 1'!AM1159),ROUND('Форма 1'!$I1159*VLOOKUP('Форма 1'!$G1159,'Предельники 2022'!$B$4:$X$28,'Форма 1'!AM$7),2),"")</f>
        <v/>
      </c>
      <c r="S1159" s="93" t="str">
        <f t="shared" si="192"/>
        <v/>
      </c>
      <c r="T1159" s="129" t="str">
        <f>IF(ISNUMBER('Форма 1'!AN1159),INDEX('Предельники 2022'!$C$4:$X$28,MATCH('Форма 1'!$G1159,'Предельники 2022'!$B$4:$B$28,0),MATCH(T$5,'Предельники 2022'!$C$3:$X$3,0)),"")</f>
        <v/>
      </c>
      <c r="U1159" s="129" t="str">
        <f>IF(ISNUMBER('Форма 1'!AO1159),INDEX('Предельники 2022'!$C$4:$X$28,MATCH('Форма 1'!$G1159,'Предельники 2022'!$B$4:$B$28,0),MATCH(U$5,'Предельники 2022'!$C$3:$X$3,0)),"")</f>
        <v/>
      </c>
      <c r="V1159" s="129" t="str">
        <f>IF(ISNUMBER('Форма 1'!AP1159),INDEX('Предельники 2022'!$C$4:$X$28,MATCH('Форма 1'!$G1159,'Предельники 2022'!$B$4:$B$28,0),MATCH(V$5,'Предельники 2022'!$C$3:$X$3,0)),"")</f>
        <v/>
      </c>
      <c r="W1159" s="129" t="str">
        <f>IF(ISNUMBER('Форма 1'!AQ1159),INDEX('Предельники 2022'!$C$4:$X$28,MATCH('Форма 1'!$G1159,'Предельники 2022'!$B$4:$B$28,0),MATCH(W$5,'Предельники 2022'!$C$3:$X$3,0)),"")</f>
        <v/>
      </c>
      <c r="X1159" s="30" t="str">
        <f>IF(ISNUMBER('Форма 1'!AR1159),ROUND('Форма 1'!$I1159*VLOOKUP('Форма 1'!$G1159,'Предельники 2022'!$B$4:$X$28,'Форма 1'!AR$7),2),"")</f>
        <v/>
      </c>
      <c r="Y1159" s="30" t="str">
        <f>IF(ISNUMBER('Форма 1'!AS1159),ROUND('Форма 1'!$I1159*VLOOKUP('Форма 1'!$G1159,'Предельники 2022'!$B$4:$X$28,'Форма 1'!AS$7),2),"")</f>
        <v/>
      </c>
      <c r="Z1159" s="30" t="str">
        <f>IF(ISNUMBER('Форма 1'!AT1159),ROUND('Форма 1'!$I1159*VLOOKUP('Форма 1'!$G1159,'Предельники 2022'!$B$4:$X$28,'Форма 1'!AT$7),2),"")</f>
        <v/>
      </c>
      <c r="AA1159" s="32"/>
      <c r="AB1159" s="128">
        <f>'Форма 1'!T1159</f>
        <v>46387</v>
      </c>
      <c r="AC1159" s="130" t="str">
        <f>'Форма 1'!U1159</f>
        <v>РО</v>
      </c>
    </row>
    <row r="1160" spans="1:29" x14ac:dyDescent="0.25">
      <c r="A1160" s="28">
        <f t="shared" si="191"/>
        <v>4</v>
      </c>
      <c r="B1160" s="74" t="str">
        <f>IF(ISBLANK('Форма 1'!B1160),"",'Форма 1'!B1160)</f>
        <v>Пермский муниципальный район Пермского края</v>
      </c>
      <c r="C1160" s="87" t="s">
        <v>705</v>
      </c>
      <c r="D1160" s="29">
        <f>IF(ISBLANK(C1160),"Введите адрес",IF(C1160='Форма 1'!C1160,SUM(E1160:K1160,M1160:S1160,Форма2[[#This Row],[19]:[22]]),"Ошибка в адресе!"))</f>
        <v>11438664.199999999</v>
      </c>
      <c r="E1160" s="30" t="str">
        <f>IF(ISNUMBER('Форма 1'!Z1160),ROUND('Форма 1'!$I1160*VLOOKUP('Форма 1'!$G1160,'Предельники 2022'!$B$4:$X$28,'Форма 1'!Z$7),2),"")</f>
        <v/>
      </c>
      <c r="F1160" s="30" t="str">
        <f>IF(ISNUMBER('Форма 1'!AA1160),ROUND('Форма 1'!$I1160*VLOOKUP('Форма 1'!$G1160,'Предельники 2022'!$B$4:$X$28,'Форма 1'!AA$7),2),"")</f>
        <v/>
      </c>
      <c r="G1160" s="30" t="str">
        <f>IF(ISNUMBER('Форма 1'!AB1160),ROUND('Форма 1'!$I1160*VLOOKUP('Форма 1'!$G1160,'Предельники 2022'!$B$4:$X$28,'Форма 1'!AB$7),2),"")</f>
        <v/>
      </c>
      <c r="H1160" s="30" t="str">
        <f>IF(ISNUMBER('Форма 1'!AC1160),ROUND('Форма 1'!$I1160*VLOOKUP('Форма 1'!$G1160,'Предельники 2022'!$B$4:$X$28,'Форма 1'!AC$7),2),"")</f>
        <v/>
      </c>
      <c r="I1160" s="30" t="str">
        <f>IF(ISNUMBER('Форма 1'!AD1160),ROUND('Форма 1'!$I1160*VLOOKUP('Форма 1'!$G1160,'Предельники 2022'!$B$4:$X$28,'Форма 1'!AD$7),2),"")</f>
        <v/>
      </c>
      <c r="J1160" s="30" t="str">
        <f>IF(ISNUMBER('Форма 1'!AE1160),ROUND('Форма 1'!$I1160*VLOOKUP('Форма 1'!$G1160,'Предельники 2022'!$B$4:$X$28,'Форма 1'!AE$7),2),"")</f>
        <v/>
      </c>
      <c r="K1160" s="30">
        <f>IF(ISNUMBER('Форма 1'!AF1160),ROUND('Форма 1'!$I1160*VLOOKUP('Форма 1'!$G1160,'Предельники 2022'!$B$4:$X$28,'Форма 1'!AF$7),2),"")</f>
        <v>1506200.54</v>
      </c>
      <c r="L1160" s="31" t="str">
        <f>IF(ISBLANK('Форма 1'!AG1160),"",'Форма 1'!AG1160)</f>
        <v/>
      </c>
      <c r="M1160" s="32" t="str">
        <f>IF(ISBLANK('Форма 1'!AH1160),"",'Форма 1'!AH1160)</f>
        <v/>
      </c>
      <c r="N1160" s="30" t="str">
        <f>IF(ISNUMBER('Форма 1'!AI1160),ROUND('Форма 1'!$I1160*VLOOKUP('Форма 1'!$G1160,'Предельники 2022'!$B$4:$X$28,'Форма 1'!AI$7),2),"")</f>
        <v/>
      </c>
      <c r="O1160" s="30" t="str">
        <f>IF(ISNUMBER('Форма 1'!AJ1160),ROUND('Форма 1'!$I1160*VLOOKUP('Форма 1'!$G1160,'Предельники 2022'!$B$4:$X$28,'Форма 1'!AJ$7),2),"")</f>
        <v/>
      </c>
      <c r="P1160" s="30">
        <f>IF(ISNUMBER('Форма 1'!AK1160),ROUND('Форма 1'!$I1160*VLOOKUP('Форма 1'!$G1160,'Предельники 2022'!$B$4:$X$28,'Форма 1'!AK$7),2),"")</f>
        <v>9932463.6600000001</v>
      </c>
      <c r="Q1160" s="30" t="str">
        <f>IF(ISNUMBER('Форма 1'!AL1160),ROUND('Форма 1'!$I1160*VLOOKUP('Форма 1'!$G1160,'Предельники 2022'!$B$4:$X$28,'Форма 1'!AL$7),2),"")</f>
        <v/>
      </c>
      <c r="R1160" s="30" t="str">
        <f>IF(ISNUMBER('Форма 1'!AM1160),ROUND('Форма 1'!$I1160*VLOOKUP('Форма 1'!$G1160,'Предельники 2022'!$B$4:$X$28,'Форма 1'!AM$7),2),"")</f>
        <v/>
      </c>
      <c r="S1160" s="93" t="str">
        <f t="shared" si="192"/>
        <v/>
      </c>
      <c r="T1160" s="129" t="str">
        <f>IF(ISNUMBER('Форма 1'!AN1160),INDEX('Предельники 2022'!$C$4:$X$28,MATCH('Форма 1'!$G1160,'Предельники 2022'!$B$4:$B$28,0),MATCH(T$5,'Предельники 2022'!$C$3:$X$3,0)),"")</f>
        <v/>
      </c>
      <c r="U1160" s="129" t="str">
        <f>IF(ISNUMBER('Форма 1'!AO1160),INDEX('Предельники 2022'!$C$4:$X$28,MATCH('Форма 1'!$G1160,'Предельники 2022'!$B$4:$B$28,0),MATCH(U$5,'Предельники 2022'!$C$3:$X$3,0)),"")</f>
        <v/>
      </c>
      <c r="V1160" s="129" t="str">
        <f>IF(ISNUMBER('Форма 1'!AP1160),INDEX('Предельники 2022'!$C$4:$X$28,MATCH('Форма 1'!$G1160,'Предельники 2022'!$B$4:$B$28,0),MATCH(V$5,'Предельники 2022'!$C$3:$X$3,0)),"")</f>
        <v/>
      </c>
      <c r="W1160" s="129" t="str">
        <f>IF(ISNUMBER('Форма 1'!AQ1160),INDEX('Предельники 2022'!$C$4:$X$28,MATCH('Форма 1'!$G1160,'Предельники 2022'!$B$4:$B$28,0),MATCH(W$5,'Предельники 2022'!$C$3:$X$3,0)),"")</f>
        <v/>
      </c>
      <c r="X1160" s="30" t="str">
        <f>IF(ISNUMBER('Форма 1'!AR1160),ROUND('Форма 1'!$I1160*VLOOKUP('Форма 1'!$G1160,'Предельники 2022'!$B$4:$X$28,'Форма 1'!AR$7),2),"")</f>
        <v/>
      </c>
      <c r="Y1160" s="30" t="str">
        <f>IF(ISNUMBER('Форма 1'!AS1160),ROUND('Форма 1'!$I1160*VLOOKUP('Форма 1'!$G1160,'Предельники 2022'!$B$4:$X$28,'Форма 1'!AS$7),2),"")</f>
        <v/>
      </c>
      <c r="Z1160" s="30" t="str">
        <f>IF(ISNUMBER('Форма 1'!AT1160),ROUND('Форма 1'!$I1160*VLOOKUP('Форма 1'!$G1160,'Предельники 2022'!$B$4:$X$28,'Форма 1'!AT$7),2),"")</f>
        <v/>
      </c>
      <c r="AA1160" s="32"/>
      <c r="AB1160" s="128">
        <f>'Форма 1'!T1160</f>
        <v>46387</v>
      </c>
      <c r="AC1160" s="130" t="str">
        <f>'Форма 1'!U1160</f>
        <v>СС</v>
      </c>
    </row>
    <row r="1161" spans="1:29" x14ac:dyDescent="0.25">
      <c r="A1161" s="28">
        <f t="shared" si="191"/>
        <v>5</v>
      </c>
      <c r="B1161" s="74" t="str">
        <f>IF(ISBLANK('Форма 1'!B1161),"",'Форма 1'!B1161)</f>
        <v>Пермский муниципальный район Пермского края</v>
      </c>
      <c r="C1161" s="87" t="s">
        <v>809</v>
      </c>
      <c r="D1161" s="29">
        <f>IF(ISBLANK(C1161),"Введите адрес",IF(C1161='Форма 1'!C1161,SUM(E1161:K1161,M1161:S1161,Форма2[[#This Row],[19]:[22]]),"Ошибка в адресе!"))</f>
        <v>3778368.55</v>
      </c>
      <c r="E1161" s="30" t="str">
        <f>IF(ISNUMBER('Форма 1'!Z1161),ROUND('Форма 1'!$I1161*VLOOKUP('Форма 1'!$G1161,'Предельники 2022'!$B$4:$X$28,'Форма 1'!Z$7),2),"")</f>
        <v/>
      </c>
      <c r="F1161" s="30" t="str">
        <f>IF(ISNUMBER('Форма 1'!AA1161),ROUND('Форма 1'!$I1161*VLOOKUP('Форма 1'!$G1161,'Предельники 2022'!$B$4:$X$28,'Форма 1'!AA$7),2),"")</f>
        <v/>
      </c>
      <c r="G1161" s="30" t="str">
        <f>IF(ISNUMBER('Форма 1'!AB1161),ROUND('Форма 1'!$I1161*VLOOKUP('Форма 1'!$G1161,'Предельники 2022'!$B$4:$X$28,'Форма 1'!AB$7),2),"")</f>
        <v/>
      </c>
      <c r="H1161" s="30" t="str">
        <f>IF(ISNUMBER('Форма 1'!AC1161),ROUND('Форма 1'!$I1161*VLOOKUP('Форма 1'!$G1161,'Предельники 2022'!$B$4:$X$28,'Форма 1'!AC$7),2),"")</f>
        <v/>
      </c>
      <c r="I1161" s="30" t="str">
        <f>IF(ISNUMBER('Форма 1'!AD1161),ROUND('Форма 1'!$I1161*VLOOKUP('Форма 1'!$G1161,'Предельники 2022'!$B$4:$X$28,'Форма 1'!AD$7),2),"")</f>
        <v/>
      </c>
      <c r="J1161" s="30" t="str">
        <f>IF(ISNUMBER('Форма 1'!AE1161),ROUND('Форма 1'!$I1161*VLOOKUP('Форма 1'!$G1161,'Предельники 2022'!$B$4:$X$28,'Форма 1'!AE$7),2),"")</f>
        <v/>
      </c>
      <c r="K1161" s="30" t="str">
        <f>IF(ISNUMBER('Форма 1'!AF1161),ROUND('Форма 1'!$I1161*VLOOKUP('Форма 1'!$G1161,'Предельники 2022'!$B$4:$X$28,'Форма 1'!AF$7),2),"")</f>
        <v/>
      </c>
      <c r="L1161" s="31" t="str">
        <f>IF(ISBLANK('Форма 1'!AG1161),"",'Форма 1'!AG1161)</f>
        <v/>
      </c>
      <c r="M1161" s="32" t="str">
        <f>IF(ISBLANK('Форма 1'!AH1161),"",'Форма 1'!AH1161)</f>
        <v/>
      </c>
      <c r="N1161" s="30" t="str">
        <f>IF(ISNUMBER('Форма 1'!AI1161),ROUND('Форма 1'!$I1161*VLOOKUP('Форма 1'!$G1161,'Предельники 2022'!$B$4:$X$28,'Форма 1'!AI$7),2),"")</f>
        <v/>
      </c>
      <c r="O1161" s="30" t="str">
        <f>IF(ISNUMBER('Форма 1'!AJ1161),ROUND('Форма 1'!$I1161*VLOOKUP('Форма 1'!$G1161,'Предельники 2022'!$B$4:$X$28,'Форма 1'!AJ$7),2),"")</f>
        <v/>
      </c>
      <c r="P1161" s="30" t="str">
        <f>IF(ISNUMBER('Форма 1'!AK1161),ROUND('Форма 1'!$I1161*VLOOKUP('Форма 1'!$G1161,'Предельники 2022'!$B$4:$X$28,'Форма 1'!AK$7),2),"")</f>
        <v/>
      </c>
      <c r="Q1161" s="30" t="str">
        <f>IF(ISNUMBER('Форма 1'!AL1161),ROUND('Форма 1'!$I1161*VLOOKUP('Форма 1'!$G1161,'Предельники 2022'!$B$4:$X$28,'Форма 1'!AL$7),2),"")</f>
        <v/>
      </c>
      <c r="R1161" s="30" t="str">
        <f>IF(ISNUMBER('Форма 1'!AM1161),ROUND('Форма 1'!$I1161*VLOOKUP('Форма 1'!$G1161,'Предельники 2022'!$B$4:$X$28,'Форма 1'!AM$7),2),"")</f>
        <v/>
      </c>
      <c r="S1161" s="93" t="str">
        <f t="shared" si="192"/>
        <v/>
      </c>
      <c r="T1161" s="129" t="str">
        <f>IF(ISNUMBER('Форма 1'!AN1161),INDEX('Предельники 2022'!$C$4:$X$28,MATCH('Форма 1'!$G1161,'Предельники 2022'!$B$4:$B$28,0),MATCH(T$5,'Предельники 2022'!$C$3:$X$3,0)),"")</f>
        <v/>
      </c>
      <c r="U1161" s="129" t="str">
        <f>IF(ISNUMBER('Форма 1'!AO1161),INDEX('Предельники 2022'!$C$4:$X$28,MATCH('Форма 1'!$G1161,'Предельники 2022'!$B$4:$B$28,0),MATCH(U$5,'Предельники 2022'!$C$3:$X$3,0)),"")</f>
        <v/>
      </c>
      <c r="V1161" s="129" t="str">
        <f>IF(ISNUMBER('Форма 1'!AP1161),INDEX('Предельники 2022'!$C$4:$X$28,MATCH('Форма 1'!$G1161,'Предельники 2022'!$B$4:$B$28,0),MATCH(V$5,'Предельники 2022'!$C$3:$X$3,0)),"")</f>
        <v/>
      </c>
      <c r="W1161" s="129" t="str">
        <f>IF(ISNUMBER('Форма 1'!AQ1161),INDEX('Предельники 2022'!$C$4:$X$28,MATCH('Форма 1'!$G1161,'Предельники 2022'!$B$4:$B$28,0),MATCH(W$5,'Предельники 2022'!$C$3:$X$3,0)),"")</f>
        <v/>
      </c>
      <c r="X1161" s="30">
        <f>IF(ISNUMBER('Форма 1'!AR1161),ROUND('Форма 1'!$I1161*VLOOKUP('Форма 1'!$G1161,'Предельники 2022'!$B$4:$X$28,'Форма 1'!AR$7),2),"")</f>
        <v>3778368.55</v>
      </c>
      <c r="Y1161" s="30" t="str">
        <f>IF(ISNUMBER('Форма 1'!AS1161),ROUND('Форма 1'!$I1161*VLOOKUP('Форма 1'!$G1161,'Предельники 2022'!$B$4:$X$28,'Форма 1'!AS$7),2),"")</f>
        <v/>
      </c>
      <c r="Z1161" s="30" t="str">
        <f>IF(ISNUMBER('Форма 1'!AT1161),ROUND('Форма 1'!$I1161*VLOOKUP('Форма 1'!$G1161,'Предельники 2022'!$B$4:$X$28,'Форма 1'!AT$7),2),"")</f>
        <v/>
      </c>
      <c r="AA1161" s="32"/>
      <c r="AB1161" s="128">
        <f>'Форма 1'!T1161</f>
        <v>46387</v>
      </c>
      <c r="AC1161" s="130" t="str">
        <f>'Форма 1'!U1161</f>
        <v>СС</v>
      </c>
    </row>
    <row r="1162" spans="1:29" x14ac:dyDescent="0.25">
      <c r="A1162" s="28">
        <f t="shared" si="191"/>
        <v>6</v>
      </c>
      <c r="B1162" s="74" t="str">
        <f>IF(ISBLANK('Форма 1'!B1162),"",'Форма 1'!B1162)</f>
        <v>Пермский муниципальный район Пермского края</v>
      </c>
      <c r="C1162" s="87" t="s">
        <v>735</v>
      </c>
      <c r="D1162" s="29">
        <f>IF(ISBLANK(C1162),"Введите адрес",IF(C1162='Форма 1'!C1162,SUM(E1162:K1162,M1162:S1162,Форма2[[#This Row],[19]:[22]]),"Ошибка в адресе!"))</f>
        <v>34809025.310000002</v>
      </c>
      <c r="E1162" s="30" t="str">
        <f>IF(ISNUMBER('Форма 1'!Z1162),ROUND('Форма 1'!$I1162*VLOOKUP('Форма 1'!$G1162,'Предельники 2022'!$B$4:$X$28,'Форма 1'!Z$7),2),"")</f>
        <v/>
      </c>
      <c r="F1162" s="30" t="str">
        <f>IF(ISNUMBER('Форма 1'!AA1162),ROUND('Форма 1'!$I1162*VLOOKUP('Форма 1'!$G1162,'Предельники 2022'!$B$4:$X$28,'Форма 1'!AA$7),2),"")</f>
        <v/>
      </c>
      <c r="G1162" s="30" t="str">
        <f>IF(ISNUMBER('Форма 1'!AB1162),ROUND('Форма 1'!$I1162*VLOOKUP('Форма 1'!$G1162,'Предельники 2022'!$B$4:$X$28,'Форма 1'!AB$7),2),"")</f>
        <v/>
      </c>
      <c r="H1162" s="30" t="str">
        <f>IF(ISNUMBER('Форма 1'!AC1162),ROUND('Форма 1'!$I1162*VLOOKUP('Форма 1'!$G1162,'Предельники 2022'!$B$4:$X$28,'Форма 1'!AC$7),2),"")</f>
        <v/>
      </c>
      <c r="I1162" s="30" t="str">
        <f>IF(ISNUMBER('Форма 1'!AD1162),ROUND('Форма 1'!$I1162*VLOOKUP('Форма 1'!$G1162,'Предельники 2022'!$B$4:$X$28,'Форма 1'!AD$7),2),"")</f>
        <v/>
      </c>
      <c r="J1162" s="30" t="str">
        <f>IF(ISNUMBER('Форма 1'!AE1162),ROUND('Форма 1'!$I1162*VLOOKUP('Форма 1'!$G1162,'Предельники 2022'!$B$4:$X$28,'Форма 1'!AE$7),2),"")</f>
        <v/>
      </c>
      <c r="K1162" s="30" t="str">
        <f>IF(ISNUMBER('Форма 1'!AF1162),ROUND('Форма 1'!$I1162*VLOOKUP('Форма 1'!$G1162,'Предельники 2022'!$B$4:$X$28,'Форма 1'!AF$7),2),"")</f>
        <v/>
      </c>
      <c r="L1162" s="31" t="str">
        <f>IF(ISBLANK('Форма 1'!AG1162),"",'Форма 1'!AG1162)</f>
        <v/>
      </c>
      <c r="M1162" s="32" t="str">
        <f>IF(ISBLANK('Форма 1'!AH1162),"",'Форма 1'!AH1162)</f>
        <v/>
      </c>
      <c r="N1162" s="30">
        <f>IF(ISNUMBER('Форма 1'!AI1162),ROUND('Форма 1'!$I1162*VLOOKUP('Форма 1'!$G1162,'Предельники 2022'!$B$4:$X$28,'Форма 1'!AI$7),2),"")</f>
        <v>13547488.859999999</v>
      </c>
      <c r="O1162" s="30" t="str">
        <f>IF(ISNUMBER('Форма 1'!AJ1162),ROUND('Форма 1'!$I1162*VLOOKUP('Форма 1'!$G1162,'Предельники 2022'!$B$4:$X$28,'Форма 1'!AJ$7),2),"")</f>
        <v/>
      </c>
      <c r="P1162" s="30">
        <f>IF(ISNUMBER('Форма 1'!AK1162),ROUND('Форма 1'!$I1162*VLOOKUP('Форма 1'!$G1162,'Предельники 2022'!$B$4:$X$28,'Форма 1'!AK$7),2),"")</f>
        <v>21261536.449999999</v>
      </c>
      <c r="Q1162" s="30" t="str">
        <f>IF(ISNUMBER('Форма 1'!AL1162),ROUND('Форма 1'!$I1162*VLOOKUP('Форма 1'!$G1162,'Предельники 2022'!$B$4:$X$28,'Форма 1'!AL$7),2),"")</f>
        <v/>
      </c>
      <c r="R1162" s="30" t="str">
        <f>IF(ISNUMBER('Форма 1'!AM1162),ROUND('Форма 1'!$I1162*VLOOKUP('Форма 1'!$G1162,'Предельники 2022'!$B$4:$X$28,'Форма 1'!AM$7),2),"")</f>
        <v/>
      </c>
      <c r="S1162" s="93" t="str">
        <f t="shared" si="192"/>
        <v/>
      </c>
      <c r="T1162" s="129" t="str">
        <f>IF(ISNUMBER('Форма 1'!AN1162),INDEX('Предельники 2022'!$C$4:$X$28,MATCH('Форма 1'!$G1162,'Предельники 2022'!$B$4:$B$28,0),MATCH(T$5,'Предельники 2022'!$C$3:$X$3,0)),"")</f>
        <v/>
      </c>
      <c r="U1162" s="129" t="str">
        <f>IF(ISNUMBER('Форма 1'!AO1162),INDEX('Предельники 2022'!$C$4:$X$28,MATCH('Форма 1'!$G1162,'Предельники 2022'!$B$4:$B$28,0),MATCH(U$5,'Предельники 2022'!$C$3:$X$3,0)),"")</f>
        <v/>
      </c>
      <c r="V1162" s="129" t="str">
        <f>IF(ISNUMBER('Форма 1'!AP1162),INDEX('Предельники 2022'!$C$4:$X$28,MATCH('Форма 1'!$G1162,'Предельники 2022'!$B$4:$B$28,0),MATCH(V$5,'Предельники 2022'!$C$3:$X$3,0)),"")</f>
        <v/>
      </c>
      <c r="W1162" s="129" t="str">
        <f>IF(ISNUMBER('Форма 1'!AQ1162),INDEX('Предельники 2022'!$C$4:$X$28,MATCH('Форма 1'!$G1162,'Предельники 2022'!$B$4:$B$28,0),MATCH(W$5,'Предельники 2022'!$C$3:$X$3,0)),"")</f>
        <v/>
      </c>
      <c r="X1162" s="30" t="str">
        <f>IF(ISNUMBER('Форма 1'!AR1162),ROUND('Форма 1'!$I1162*VLOOKUP('Форма 1'!$G1162,'Предельники 2022'!$B$4:$X$28,'Форма 1'!AR$7),2),"")</f>
        <v/>
      </c>
      <c r="Y1162" s="30" t="str">
        <f>IF(ISNUMBER('Форма 1'!AS1162),ROUND('Форма 1'!$I1162*VLOOKUP('Форма 1'!$G1162,'Предельники 2022'!$B$4:$X$28,'Форма 1'!AS$7),2),"")</f>
        <v/>
      </c>
      <c r="Z1162" s="30" t="str">
        <f>IF(ISNUMBER('Форма 1'!AT1162),ROUND('Форма 1'!$I1162*VLOOKUP('Форма 1'!$G1162,'Предельники 2022'!$B$4:$X$28,'Форма 1'!AT$7),2),"")</f>
        <v/>
      </c>
      <c r="AA1162" s="32"/>
      <c r="AB1162" s="128">
        <f>'Форма 1'!T1162</f>
        <v>46387</v>
      </c>
      <c r="AC1162" s="130" t="str">
        <f>'Форма 1'!U1162</f>
        <v>СС</v>
      </c>
    </row>
    <row r="1163" spans="1:29" x14ac:dyDescent="0.25">
      <c r="A1163" s="28">
        <f t="shared" si="191"/>
        <v>7</v>
      </c>
      <c r="B1163" s="74" t="str">
        <f>IF(ISBLANK('Форма 1'!B1163),"",'Форма 1'!B1163)</f>
        <v>Пермский муниципальный район Пермского края</v>
      </c>
      <c r="C1163" s="87" t="s">
        <v>798</v>
      </c>
      <c r="D1163" s="29">
        <f>IF(ISBLANK(C1163),"Введите адрес",IF(C1163='Форма 1'!C1163,SUM(E1163:K1163,M1163:S1163,Форма2[[#This Row],[19]:[22]]),"Ошибка в адресе!"))</f>
        <v>21373208.640000001</v>
      </c>
      <c r="E1163" s="30" t="str">
        <f>IF(ISNUMBER('Форма 1'!Z1163),ROUND('Форма 1'!$I1163*VLOOKUP('Форма 1'!$G1163,'Предельники 2022'!$B$4:$X$28,'Форма 1'!Z$7),2),"")</f>
        <v/>
      </c>
      <c r="F1163" s="30" t="str">
        <f>IF(ISNUMBER('Форма 1'!AA1163),ROUND('Форма 1'!$I1163*VLOOKUP('Форма 1'!$G1163,'Предельники 2022'!$B$4:$X$28,'Форма 1'!AA$7),2),"")</f>
        <v/>
      </c>
      <c r="G1163" s="30" t="str">
        <f>IF(ISNUMBER('Форма 1'!AB1163),ROUND('Форма 1'!$I1163*VLOOKUP('Форма 1'!$G1163,'Предельники 2022'!$B$4:$X$28,'Форма 1'!AB$7),2),"")</f>
        <v/>
      </c>
      <c r="H1163" s="30" t="str">
        <f>IF(ISNUMBER('Форма 1'!AC1163),ROUND('Форма 1'!$I1163*VLOOKUP('Форма 1'!$G1163,'Предельники 2022'!$B$4:$X$28,'Форма 1'!AC$7),2),"")</f>
        <v/>
      </c>
      <c r="I1163" s="30" t="str">
        <f>IF(ISNUMBER('Форма 1'!AD1163),ROUND('Форма 1'!$I1163*VLOOKUP('Форма 1'!$G1163,'Предельники 2022'!$B$4:$X$28,'Форма 1'!AD$7),2),"")</f>
        <v/>
      </c>
      <c r="J1163" s="30" t="str">
        <f>IF(ISNUMBER('Форма 1'!AE1163),ROUND('Форма 1'!$I1163*VLOOKUP('Форма 1'!$G1163,'Предельники 2022'!$B$4:$X$28,'Форма 1'!AE$7),2),"")</f>
        <v/>
      </c>
      <c r="K1163" s="30" t="str">
        <f>IF(ISNUMBER('Форма 1'!AF1163),ROUND('Форма 1'!$I1163*VLOOKUP('Форма 1'!$G1163,'Предельники 2022'!$B$4:$X$28,'Форма 1'!AF$7),2),"")</f>
        <v/>
      </c>
      <c r="L1163" s="31" t="str">
        <f>IF(ISBLANK('Форма 1'!AG1163),"",'Форма 1'!AG1163)</f>
        <v/>
      </c>
      <c r="M1163" s="32" t="str">
        <f>IF(ISBLANK('Форма 1'!AH1163),"",'Форма 1'!AH1163)</f>
        <v/>
      </c>
      <c r="N1163" s="30" t="str">
        <f>IF(ISNUMBER('Форма 1'!AI1163),ROUND('Форма 1'!$I1163*VLOOKUP('Форма 1'!$G1163,'Предельники 2022'!$B$4:$X$28,'Форма 1'!AI$7),2),"")</f>
        <v/>
      </c>
      <c r="O1163" s="30" t="str">
        <f>IF(ISNUMBER('Форма 1'!AJ1163),ROUND('Форма 1'!$I1163*VLOOKUP('Форма 1'!$G1163,'Предельники 2022'!$B$4:$X$28,'Форма 1'!AJ$7),2),"")</f>
        <v/>
      </c>
      <c r="P1163" s="30">
        <f>IF(ISNUMBER('Форма 1'!AK1163),ROUND('Форма 1'!$I1163*VLOOKUP('Форма 1'!$G1163,'Предельники 2022'!$B$4:$X$28,'Форма 1'!AK$7),2),"")</f>
        <v>21373208.640000001</v>
      </c>
      <c r="Q1163" s="30" t="str">
        <f>IF(ISNUMBER('Форма 1'!AL1163),ROUND('Форма 1'!$I1163*VLOOKUP('Форма 1'!$G1163,'Предельники 2022'!$B$4:$X$28,'Форма 1'!AL$7),2),"")</f>
        <v/>
      </c>
      <c r="R1163" s="30" t="str">
        <f>IF(ISNUMBER('Форма 1'!AM1163),ROUND('Форма 1'!$I1163*VLOOKUP('Форма 1'!$G1163,'Предельники 2022'!$B$4:$X$28,'Форма 1'!AM$7),2),"")</f>
        <v/>
      </c>
      <c r="S1163" s="93" t="str">
        <f t="shared" si="192"/>
        <v/>
      </c>
      <c r="T1163" s="129" t="str">
        <f>IF(ISNUMBER('Форма 1'!AN1163),INDEX('Предельники 2022'!$C$4:$X$28,MATCH('Форма 1'!$G1163,'Предельники 2022'!$B$4:$B$28,0),MATCH(T$5,'Предельники 2022'!$C$3:$X$3,0)),"")</f>
        <v/>
      </c>
      <c r="U1163" s="129" t="str">
        <f>IF(ISNUMBER('Форма 1'!AO1163),INDEX('Предельники 2022'!$C$4:$X$28,MATCH('Форма 1'!$G1163,'Предельники 2022'!$B$4:$B$28,0),MATCH(U$5,'Предельники 2022'!$C$3:$X$3,0)),"")</f>
        <v/>
      </c>
      <c r="V1163" s="129" t="str">
        <f>IF(ISNUMBER('Форма 1'!AP1163),INDEX('Предельники 2022'!$C$4:$X$28,MATCH('Форма 1'!$G1163,'Предельники 2022'!$B$4:$B$28,0),MATCH(V$5,'Предельники 2022'!$C$3:$X$3,0)),"")</f>
        <v/>
      </c>
      <c r="W1163" s="129" t="str">
        <f>IF(ISNUMBER('Форма 1'!AQ1163),INDEX('Предельники 2022'!$C$4:$X$28,MATCH('Форма 1'!$G1163,'Предельники 2022'!$B$4:$B$28,0),MATCH(W$5,'Предельники 2022'!$C$3:$X$3,0)),"")</f>
        <v/>
      </c>
      <c r="X1163" s="30" t="str">
        <f>IF(ISNUMBER('Форма 1'!AR1163),ROUND('Форма 1'!$I1163*VLOOKUP('Форма 1'!$G1163,'Предельники 2022'!$B$4:$X$28,'Форма 1'!AR$7),2),"")</f>
        <v/>
      </c>
      <c r="Y1163" s="30" t="str">
        <f>IF(ISNUMBER('Форма 1'!AS1163),ROUND('Форма 1'!$I1163*VLOOKUP('Форма 1'!$G1163,'Предельники 2022'!$B$4:$X$28,'Форма 1'!AS$7),2),"")</f>
        <v/>
      </c>
      <c r="Z1163" s="30" t="str">
        <f>IF(ISNUMBER('Форма 1'!AT1163),ROUND('Форма 1'!$I1163*VLOOKUP('Форма 1'!$G1163,'Предельники 2022'!$B$4:$X$28,'Форма 1'!AT$7),2),"")</f>
        <v/>
      </c>
      <c r="AA1163" s="32"/>
      <c r="AB1163" s="128">
        <f>'Форма 1'!T1163</f>
        <v>46387</v>
      </c>
      <c r="AC1163" s="130" t="str">
        <f>'Форма 1'!U1163</f>
        <v>СС</v>
      </c>
    </row>
    <row r="1164" spans="1:29" x14ac:dyDescent="0.25">
      <c r="A1164" s="28">
        <f t="shared" si="191"/>
        <v>8</v>
      </c>
      <c r="B1164" s="74" t="str">
        <f>IF(ISBLANK('Форма 1'!B1164),"",'Форма 1'!B1164)</f>
        <v>Пермский муниципальный район Пермского края</v>
      </c>
      <c r="C1164" s="87" t="s">
        <v>783</v>
      </c>
      <c r="D1164" s="29">
        <f>IF(ISBLANK(C1164),"Введите адрес",IF(C1164='Форма 1'!C1164,SUM(E1164:K1164,M1164:S1164,Форма2[[#This Row],[19]:[22]]),"Ошибка в адресе!"))</f>
        <v>10372327</v>
      </c>
      <c r="E1164" s="30" t="str">
        <f>IF(ISNUMBER('Форма 1'!Z1164),ROUND('Форма 1'!$I1164*VLOOKUP('Форма 1'!$G1164,'Предельники 2022'!$B$4:$X$28,'Форма 1'!Z$7),2),"")</f>
        <v/>
      </c>
      <c r="F1164" s="30" t="str">
        <f>IF(ISNUMBER('Форма 1'!AA1164),ROUND('Форма 1'!$I1164*VLOOKUP('Форма 1'!$G1164,'Предельники 2022'!$B$4:$X$28,'Форма 1'!AA$7),2),"")</f>
        <v/>
      </c>
      <c r="G1164" s="30" t="str">
        <f>IF(ISNUMBER('Форма 1'!AB1164),ROUND('Форма 1'!$I1164*VLOOKUP('Форма 1'!$G1164,'Предельники 2022'!$B$4:$X$28,'Форма 1'!AB$7),2),"")</f>
        <v/>
      </c>
      <c r="H1164" s="30" t="str">
        <f>IF(ISNUMBER('Форма 1'!AC1164),ROUND('Форма 1'!$I1164*VLOOKUP('Форма 1'!$G1164,'Предельники 2022'!$B$4:$X$28,'Форма 1'!AC$7),2),"")</f>
        <v/>
      </c>
      <c r="I1164" s="30" t="str">
        <f>IF(ISNUMBER('Форма 1'!AD1164),ROUND('Форма 1'!$I1164*VLOOKUP('Форма 1'!$G1164,'Предельники 2022'!$B$4:$X$28,'Форма 1'!AD$7),2),"")</f>
        <v/>
      </c>
      <c r="J1164" s="30" t="str">
        <f>IF(ISNUMBER('Форма 1'!AE1164),ROUND('Форма 1'!$I1164*VLOOKUP('Форма 1'!$G1164,'Предельники 2022'!$B$4:$X$28,'Форма 1'!AE$7),2),"")</f>
        <v/>
      </c>
      <c r="K1164" s="30" t="str">
        <f>IF(ISNUMBER('Форма 1'!AF1164),ROUND('Форма 1'!$I1164*VLOOKUP('Форма 1'!$G1164,'Предельники 2022'!$B$4:$X$28,'Форма 1'!AF$7),2),"")</f>
        <v/>
      </c>
      <c r="L1164" s="31" t="str">
        <f>IF(ISBLANK('Форма 1'!AG1164),"",'Форма 1'!AG1164)</f>
        <v/>
      </c>
      <c r="M1164" s="32" t="str">
        <f>IF(ISBLANK('Форма 1'!AH1164),"",'Форма 1'!AH1164)</f>
        <v/>
      </c>
      <c r="N1164" s="30" t="str">
        <f>IF(ISNUMBER('Форма 1'!AI1164),ROUND('Форма 1'!$I1164*VLOOKUP('Форма 1'!$G1164,'Предельники 2022'!$B$4:$X$28,'Форма 1'!AI$7),2),"")</f>
        <v/>
      </c>
      <c r="O1164" s="30">
        <f>IF(ISNUMBER('Форма 1'!AJ1164),ROUND('Форма 1'!$I1164*VLOOKUP('Форма 1'!$G1164,'Предельники 2022'!$B$4:$X$28,'Форма 1'!AJ$7),2),"")</f>
        <v>10372327</v>
      </c>
      <c r="P1164" s="30" t="str">
        <f>IF(ISNUMBER('Форма 1'!AK1164),ROUND('Форма 1'!$I1164*VLOOKUP('Форма 1'!$G1164,'Предельники 2022'!$B$4:$X$28,'Форма 1'!AK$7),2),"")</f>
        <v/>
      </c>
      <c r="Q1164" s="30" t="str">
        <f>IF(ISNUMBER('Форма 1'!AL1164),ROUND('Форма 1'!$I1164*VLOOKUP('Форма 1'!$G1164,'Предельники 2022'!$B$4:$X$28,'Форма 1'!AL$7),2),"")</f>
        <v/>
      </c>
      <c r="R1164" s="30" t="str">
        <f>IF(ISNUMBER('Форма 1'!AM1164),ROUND('Форма 1'!$I1164*VLOOKUP('Форма 1'!$G1164,'Предельники 2022'!$B$4:$X$28,'Форма 1'!AM$7),2),"")</f>
        <v/>
      </c>
      <c r="S1164" s="93" t="str">
        <f t="shared" si="192"/>
        <v/>
      </c>
      <c r="T1164" s="129" t="str">
        <f>IF(ISNUMBER('Форма 1'!AN1164),INDEX('Предельники 2022'!$C$4:$X$28,MATCH('Форма 1'!$G1164,'Предельники 2022'!$B$4:$B$28,0),MATCH(T$5,'Предельники 2022'!$C$3:$X$3,0)),"")</f>
        <v/>
      </c>
      <c r="U1164" s="129" t="str">
        <f>IF(ISNUMBER('Форма 1'!AO1164),INDEX('Предельники 2022'!$C$4:$X$28,MATCH('Форма 1'!$G1164,'Предельники 2022'!$B$4:$B$28,0),MATCH(U$5,'Предельники 2022'!$C$3:$X$3,0)),"")</f>
        <v/>
      </c>
      <c r="V1164" s="129" t="str">
        <f>IF(ISNUMBER('Форма 1'!AP1164),INDEX('Предельники 2022'!$C$4:$X$28,MATCH('Форма 1'!$G1164,'Предельники 2022'!$B$4:$B$28,0),MATCH(V$5,'Предельники 2022'!$C$3:$X$3,0)),"")</f>
        <v/>
      </c>
      <c r="W1164" s="129" t="str">
        <f>IF(ISNUMBER('Форма 1'!AQ1164),INDEX('Предельники 2022'!$C$4:$X$28,MATCH('Форма 1'!$G1164,'Предельники 2022'!$B$4:$B$28,0),MATCH(W$5,'Предельники 2022'!$C$3:$X$3,0)),"")</f>
        <v/>
      </c>
      <c r="X1164" s="30" t="str">
        <f>IF(ISNUMBER('Форма 1'!AR1164),ROUND('Форма 1'!$I1164*VLOOKUP('Форма 1'!$G1164,'Предельники 2022'!$B$4:$X$28,'Форма 1'!AR$7),2),"")</f>
        <v/>
      </c>
      <c r="Y1164" s="30" t="str">
        <f>IF(ISNUMBER('Форма 1'!AS1164),ROUND('Форма 1'!$I1164*VLOOKUP('Форма 1'!$G1164,'Предельники 2022'!$B$4:$X$28,'Форма 1'!AS$7),2),"")</f>
        <v/>
      </c>
      <c r="Z1164" s="30" t="str">
        <f>IF(ISNUMBER('Форма 1'!AT1164),ROUND('Форма 1'!$I1164*VLOOKUP('Форма 1'!$G1164,'Предельники 2022'!$B$4:$X$28,'Форма 1'!AT$7),2),"")</f>
        <v/>
      </c>
      <c r="AA1164" s="32"/>
      <c r="AB1164" s="128">
        <f>'Форма 1'!T1164</f>
        <v>46387</v>
      </c>
      <c r="AC1164" s="130" t="str">
        <f>'Форма 1'!U1164</f>
        <v>СС</v>
      </c>
    </row>
    <row r="1165" spans="1:29" x14ac:dyDescent="0.25">
      <c r="A1165" s="28">
        <f t="shared" si="191"/>
        <v>9</v>
      </c>
      <c r="B1165" s="74" t="str">
        <f>IF(ISBLANK('Форма 1'!B1165),"",'Форма 1'!B1165)</f>
        <v>Пермский муниципальный район Пермского края</v>
      </c>
      <c r="C1165" s="87" t="s">
        <v>797</v>
      </c>
      <c r="D1165" s="29">
        <f>IF(ISBLANK(C1165),"Введите адрес",IF(C1165='Форма 1'!C1165,SUM(E1165:K1165,M1165:S1165,Форма2[[#This Row],[19]:[22]]),"Ошибка в адресе!"))</f>
        <v>9911966.8599999994</v>
      </c>
      <c r="E1165" s="30" t="str">
        <f>IF(ISNUMBER('Форма 1'!Z1165),ROUND('Форма 1'!$I1165*VLOOKUP('Форма 1'!$G1165,'Предельники 2022'!$B$4:$X$28,'Форма 1'!Z$7),2),"")</f>
        <v/>
      </c>
      <c r="F1165" s="30" t="str">
        <f>IF(ISNUMBER('Форма 1'!AA1165),ROUND('Форма 1'!$I1165*VLOOKUP('Форма 1'!$G1165,'Предельники 2022'!$B$4:$X$28,'Форма 1'!AA$7),2),"")</f>
        <v/>
      </c>
      <c r="G1165" s="30" t="str">
        <f>IF(ISNUMBER('Форма 1'!AB1165),ROUND('Форма 1'!$I1165*VLOOKUP('Форма 1'!$G1165,'Предельники 2022'!$B$4:$X$28,'Форма 1'!AB$7),2),"")</f>
        <v/>
      </c>
      <c r="H1165" s="30" t="str">
        <f>IF(ISNUMBER('Форма 1'!AC1165),ROUND('Форма 1'!$I1165*VLOOKUP('Форма 1'!$G1165,'Предельники 2022'!$B$4:$X$28,'Форма 1'!AC$7),2),"")</f>
        <v/>
      </c>
      <c r="I1165" s="30" t="str">
        <f>IF(ISNUMBER('Форма 1'!AD1165),ROUND('Форма 1'!$I1165*VLOOKUP('Форма 1'!$G1165,'Предельники 2022'!$B$4:$X$28,'Форма 1'!AD$7),2),"")</f>
        <v/>
      </c>
      <c r="J1165" s="30" t="str">
        <f>IF(ISNUMBER('Форма 1'!AE1165),ROUND('Форма 1'!$I1165*VLOOKUP('Форма 1'!$G1165,'Предельники 2022'!$B$4:$X$28,'Форма 1'!AE$7),2),"")</f>
        <v/>
      </c>
      <c r="K1165" s="30" t="str">
        <f>IF(ISNUMBER('Форма 1'!AF1165),ROUND('Форма 1'!$I1165*VLOOKUP('Форма 1'!$G1165,'Предельники 2022'!$B$4:$X$28,'Форма 1'!AF$7),2),"")</f>
        <v/>
      </c>
      <c r="L1165" s="31" t="str">
        <f>IF(ISBLANK('Форма 1'!AG1165),"",'Форма 1'!AG1165)</f>
        <v/>
      </c>
      <c r="M1165" s="32" t="str">
        <f>IF(ISBLANK('Форма 1'!AH1165),"",'Форма 1'!AH1165)</f>
        <v/>
      </c>
      <c r="N1165" s="30" t="str">
        <f>IF(ISNUMBER('Форма 1'!AI1165),ROUND('Форма 1'!$I1165*VLOOKUP('Форма 1'!$G1165,'Предельники 2022'!$B$4:$X$28,'Форма 1'!AI$7),2),"")</f>
        <v/>
      </c>
      <c r="O1165" s="30" t="str">
        <f>IF(ISNUMBER('Форма 1'!AJ1165),ROUND('Форма 1'!$I1165*VLOOKUP('Форма 1'!$G1165,'Предельники 2022'!$B$4:$X$28,'Форма 1'!AJ$7),2),"")</f>
        <v/>
      </c>
      <c r="P1165" s="30">
        <f>IF(ISNUMBER('Форма 1'!AK1165),ROUND('Форма 1'!$I1165*VLOOKUP('Форма 1'!$G1165,'Предельники 2022'!$B$4:$X$28,'Форма 1'!AK$7),2),"")</f>
        <v>9911966.8599999994</v>
      </c>
      <c r="Q1165" s="30" t="str">
        <f>IF(ISNUMBER('Форма 1'!AL1165),ROUND('Форма 1'!$I1165*VLOOKUP('Форма 1'!$G1165,'Предельники 2022'!$B$4:$X$28,'Форма 1'!AL$7),2),"")</f>
        <v/>
      </c>
      <c r="R1165" s="30" t="str">
        <f>IF(ISNUMBER('Форма 1'!AM1165),ROUND('Форма 1'!$I1165*VLOOKUP('Форма 1'!$G1165,'Предельники 2022'!$B$4:$X$28,'Форма 1'!AM$7),2),"")</f>
        <v/>
      </c>
      <c r="S1165" s="93" t="str">
        <f t="shared" si="192"/>
        <v/>
      </c>
      <c r="T1165" s="129" t="str">
        <f>IF(ISNUMBER('Форма 1'!AN1165),INDEX('Предельники 2022'!$C$4:$X$28,MATCH('Форма 1'!$G1165,'Предельники 2022'!$B$4:$B$28,0),MATCH(T$5,'Предельники 2022'!$C$3:$X$3,0)),"")</f>
        <v/>
      </c>
      <c r="U1165" s="129" t="str">
        <f>IF(ISNUMBER('Форма 1'!AO1165),INDEX('Предельники 2022'!$C$4:$X$28,MATCH('Форма 1'!$G1165,'Предельники 2022'!$B$4:$B$28,0),MATCH(U$5,'Предельники 2022'!$C$3:$X$3,0)),"")</f>
        <v/>
      </c>
      <c r="V1165" s="129" t="str">
        <f>IF(ISNUMBER('Форма 1'!AP1165),INDEX('Предельники 2022'!$C$4:$X$28,MATCH('Форма 1'!$G1165,'Предельники 2022'!$B$4:$B$28,0),MATCH(V$5,'Предельники 2022'!$C$3:$X$3,0)),"")</f>
        <v/>
      </c>
      <c r="W1165" s="129" t="str">
        <f>IF(ISNUMBER('Форма 1'!AQ1165),INDEX('Предельники 2022'!$C$4:$X$28,MATCH('Форма 1'!$G1165,'Предельники 2022'!$B$4:$B$28,0),MATCH(W$5,'Предельники 2022'!$C$3:$X$3,0)),"")</f>
        <v/>
      </c>
      <c r="X1165" s="30" t="str">
        <f>IF(ISNUMBER('Форма 1'!AR1165),ROUND('Форма 1'!$I1165*VLOOKUP('Форма 1'!$G1165,'Предельники 2022'!$B$4:$X$28,'Форма 1'!AR$7),2),"")</f>
        <v/>
      </c>
      <c r="Y1165" s="30" t="str">
        <f>IF(ISNUMBER('Форма 1'!AS1165),ROUND('Форма 1'!$I1165*VLOOKUP('Форма 1'!$G1165,'Предельники 2022'!$B$4:$X$28,'Форма 1'!AS$7),2),"")</f>
        <v/>
      </c>
      <c r="Z1165" s="30" t="str">
        <f>IF(ISNUMBER('Форма 1'!AT1165),ROUND('Форма 1'!$I1165*VLOOKUP('Форма 1'!$G1165,'Предельники 2022'!$B$4:$X$28,'Форма 1'!AT$7),2),"")</f>
        <v/>
      </c>
      <c r="AA1165" s="32"/>
      <c r="AB1165" s="128">
        <f>'Форма 1'!T1165</f>
        <v>46387</v>
      </c>
      <c r="AC1165" s="130" t="str">
        <f>'Форма 1'!U1165</f>
        <v>СС</v>
      </c>
    </row>
    <row r="1166" spans="1:29" x14ac:dyDescent="0.25">
      <c r="A1166" s="28">
        <f t="shared" si="191"/>
        <v>10</v>
      </c>
      <c r="B1166" s="74" t="str">
        <f>IF(ISBLANK('Форма 1'!B1166),"",'Форма 1'!B1166)</f>
        <v>Пермский муниципальный район Пермского края</v>
      </c>
      <c r="C1166" s="87" t="s">
        <v>689</v>
      </c>
      <c r="D1166" s="29">
        <f>IF(ISBLANK(C1166),"Введите адрес",IF(C1166='Форма 1'!C1166,SUM(E1166:K1166,M1166:S1166,Форма2[[#This Row],[19]:[22]]),"Ошибка в адресе!"))</f>
        <v>5307925.8</v>
      </c>
      <c r="E1166" s="30" t="str">
        <f>IF(ISNUMBER('Форма 1'!Z1166),ROUND('Форма 1'!$I1166*VLOOKUP('Форма 1'!$G1166,'Предельники 2022'!$B$4:$X$28,'Форма 1'!Z$7),2),"")</f>
        <v/>
      </c>
      <c r="F1166" s="30" t="str">
        <f>IF(ISNUMBER('Форма 1'!AA1166),ROUND('Форма 1'!$I1166*VLOOKUP('Форма 1'!$G1166,'Предельники 2022'!$B$4:$X$28,'Форма 1'!AA$7),2),"")</f>
        <v/>
      </c>
      <c r="G1166" s="30" t="str">
        <f>IF(ISNUMBER('Форма 1'!AB1166),ROUND('Форма 1'!$I1166*VLOOKUP('Форма 1'!$G1166,'Предельники 2022'!$B$4:$X$28,'Форма 1'!AB$7),2),"")</f>
        <v/>
      </c>
      <c r="H1166" s="30">
        <f>IF(ISNUMBER('Форма 1'!AC1166),ROUND('Форма 1'!$I1166*VLOOKUP('Форма 1'!$G1166,'Предельники 2022'!$B$4:$X$28,'Форма 1'!AC$7),2),"")</f>
        <v>189547.28</v>
      </c>
      <c r="I1166" s="30" t="str">
        <f>IF(ISNUMBER('Форма 1'!AD1166),ROUND('Форма 1'!$I1166*VLOOKUP('Форма 1'!$G1166,'Предельники 2022'!$B$4:$X$28,'Форма 1'!AD$7),2),"")</f>
        <v/>
      </c>
      <c r="J1166" s="30">
        <f>IF(ISNUMBER('Форма 1'!AE1166),ROUND('Форма 1'!$I1166*VLOOKUP('Форма 1'!$G1166,'Предельники 2022'!$B$4:$X$28,'Форма 1'!AE$7),2),"")</f>
        <v>323435.96000000002</v>
      </c>
      <c r="K1166" s="30" t="str">
        <f>IF(ISNUMBER('Форма 1'!AF1166),ROUND('Форма 1'!$I1166*VLOOKUP('Форма 1'!$G1166,'Предельники 2022'!$B$4:$X$28,'Форма 1'!AF$7),2),"")</f>
        <v/>
      </c>
      <c r="L1166" s="31" t="str">
        <f>IF(ISBLANK('Форма 1'!AG1166),"",'Форма 1'!AG1166)</f>
        <v/>
      </c>
      <c r="M1166" s="32" t="str">
        <f>IF(ISBLANK('Форма 1'!AH1166),"",'Форма 1'!AH1166)</f>
        <v/>
      </c>
      <c r="N1166" s="30">
        <f>IF(ISNUMBER('Форма 1'!AI1166),ROUND('Форма 1'!$I1166*VLOOKUP('Форма 1'!$G1166,'Предельники 2022'!$B$4:$X$28,'Форма 1'!AI$7),2),"")</f>
        <v>4794942.5599999996</v>
      </c>
      <c r="O1166" s="30" t="str">
        <f>IF(ISNUMBER('Форма 1'!AJ1166),ROUND('Форма 1'!$I1166*VLOOKUP('Форма 1'!$G1166,'Предельники 2022'!$B$4:$X$28,'Форма 1'!AJ$7),2),"")</f>
        <v/>
      </c>
      <c r="P1166" s="30" t="str">
        <f>IF(ISNUMBER('Форма 1'!AK1166),ROUND('Форма 1'!$I1166*VLOOKUP('Форма 1'!$G1166,'Предельники 2022'!$B$4:$X$28,'Форма 1'!AK$7),2),"")</f>
        <v/>
      </c>
      <c r="Q1166" s="30" t="str">
        <f>IF(ISNUMBER('Форма 1'!AL1166),ROUND('Форма 1'!$I1166*VLOOKUP('Форма 1'!$G1166,'Предельники 2022'!$B$4:$X$28,'Форма 1'!AL$7),2),"")</f>
        <v/>
      </c>
      <c r="R1166" s="30" t="str">
        <f>IF(ISNUMBER('Форма 1'!AM1166),ROUND('Форма 1'!$I1166*VLOOKUP('Форма 1'!$G1166,'Предельники 2022'!$B$4:$X$28,'Форма 1'!AM$7),2),"")</f>
        <v/>
      </c>
      <c r="S1166" s="93" t="str">
        <f t="shared" ref="S1166:S1192" si="195">IF(SUM(T1166:W1166)=0,"",SUM(T1166:W1166))</f>
        <v/>
      </c>
      <c r="T1166" s="129" t="str">
        <f>IF(ISNUMBER('Форма 1'!AN1166),INDEX('Предельники 2022'!$C$4:$X$28,MATCH('Форма 1'!$G1166,'Предельники 2022'!$B$4:$B$28,0),MATCH(T$5,'Предельники 2022'!$C$3:$X$3,0)),"")</f>
        <v/>
      </c>
      <c r="U1166" s="129" t="str">
        <f>IF(ISNUMBER('Форма 1'!AO1166),INDEX('Предельники 2022'!$C$4:$X$28,MATCH('Форма 1'!$G1166,'Предельники 2022'!$B$4:$B$28,0),MATCH(U$5,'Предельники 2022'!$C$3:$X$3,0)),"")</f>
        <v/>
      </c>
      <c r="V1166" s="129" t="str">
        <f>IF(ISNUMBER('Форма 1'!AP1166),INDEX('Предельники 2022'!$C$4:$X$28,MATCH('Форма 1'!$G1166,'Предельники 2022'!$B$4:$B$28,0),MATCH(V$5,'Предельники 2022'!$C$3:$X$3,0)),"")</f>
        <v/>
      </c>
      <c r="W1166" s="129" t="str">
        <f>IF(ISNUMBER('Форма 1'!AQ1166),INDEX('Предельники 2022'!$C$4:$X$28,MATCH('Форма 1'!$G1166,'Предельники 2022'!$B$4:$B$28,0),MATCH(W$5,'Предельники 2022'!$C$3:$X$3,0)),"")</f>
        <v/>
      </c>
      <c r="X1166" s="30" t="str">
        <f>IF(ISNUMBER('Форма 1'!AR1166),ROUND('Форма 1'!$I1166*VLOOKUP('Форма 1'!$G1166,'Предельники 2022'!$B$4:$X$28,'Форма 1'!AR$7),2),"")</f>
        <v/>
      </c>
      <c r="Y1166" s="30" t="str">
        <f>IF(ISNUMBER('Форма 1'!AS1166),ROUND('Форма 1'!$I1166*VLOOKUP('Форма 1'!$G1166,'Предельники 2022'!$B$4:$X$28,'Форма 1'!AS$7),2),"")</f>
        <v/>
      </c>
      <c r="Z1166" s="30" t="str">
        <f>IF(ISNUMBER('Форма 1'!AT1166),ROUND('Форма 1'!$I1166*VLOOKUP('Форма 1'!$G1166,'Предельники 2022'!$B$4:$X$28,'Форма 1'!AT$7),2),"")</f>
        <v/>
      </c>
      <c r="AA1166" s="32"/>
      <c r="AB1166" s="128">
        <f>'Форма 1'!T1166</f>
        <v>46387</v>
      </c>
      <c r="AC1166" s="130" t="str">
        <f>'Форма 1'!U1166</f>
        <v>РО</v>
      </c>
    </row>
    <row r="1167" spans="1:29" x14ac:dyDescent="0.25">
      <c r="A1167" s="28">
        <f t="shared" si="191"/>
        <v>11</v>
      </c>
      <c r="B1167" s="74" t="str">
        <f>IF(ISBLANK('Форма 1'!B1167),"",'Форма 1'!B1167)</f>
        <v>Пермский муниципальный район Пермского края</v>
      </c>
      <c r="C1167" s="87" t="s">
        <v>690</v>
      </c>
      <c r="D1167" s="29">
        <f>IF(ISBLANK(C1167),"Введите адрес",IF(C1167='Форма 1'!C1167,SUM(E1167:K1167,M1167:S1167,Форма2[[#This Row],[19]:[22]]),"Ошибка в адресе!"))</f>
        <v>1493549.62</v>
      </c>
      <c r="E1167" s="30" t="str">
        <f>IF(ISNUMBER('Форма 1'!Z1167),ROUND('Форма 1'!$I1167*VLOOKUP('Форма 1'!$G1167,'Предельники 2022'!$B$4:$X$28,'Форма 1'!Z$7),2),"")</f>
        <v/>
      </c>
      <c r="F1167" s="30" t="str">
        <f>IF(ISNUMBER('Форма 1'!AA1167),ROUND('Форма 1'!$I1167*VLOOKUP('Форма 1'!$G1167,'Предельники 2022'!$B$4:$X$28,'Форма 1'!AA$7),2),"")</f>
        <v/>
      </c>
      <c r="G1167" s="30" t="str">
        <f>IF(ISNUMBER('Форма 1'!AB1167),ROUND('Форма 1'!$I1167*VLOOKUP('Форма 1'!$G1167,'Предельники 2022'!$B$4:$X$28,'Форма 1'!AB$7),2),"")</f>
        <v/>
      </c>
      <c r="H1167" s="30">
        <f>IF(ISNUMBER('Форма 1'!AC1167),ROUND('Форма 1'!$I1167*VLOOKUP('Форма 1'!$G1167,'Предельники 2022'!$B$4:$X$28,'Форма 1'!AC$7),2),"")</f>
        <v>257930.89</v>
      </c>
      <c r="I1167" s="30">
        <f>IF(ISNUMBER('Форма 1'!AD1167),ROUND('Форма 1'!$I1167*VLOOKUP('Форма 1'!$G1167,'Предельники 2022'!$B$4:$X$28,'Форма 1'!AD$7),2),"")</f>
        <v>795495.69</v>
      </c>
      <c r="J1167" s="30">
        <f>IF(ISNUMBER('Форма 1'!AE1167),ROUND('Форма 1'!$I1167*VLOOKUP('Форма 1'!$G1167,'Предельники 2022'!$B$4:$X$28,'Форма 1'!AE$7),2),"")</f>
        <v>440123.04</v>
      </c>
      <c r="K1167" s="30" t="str">
        <f>IF(ISNUMBER('Форма 1'!AF1167),ROUND('Форма 1'!$I1167*VLOOKUP('Форма 1'!$G1167,'Предельники 2022'!$B$4:$X$28,'Форма 1'!AF$7),2),"")</f>
        <v/>
      </c>
      <c r="L1167" s="31" t="str">
        <f>IF(ISBLANK('Форма 1'!AG1167),"",'Форма 1'!AG1167)</f>
        <v/>
      </c>
      <c r="M1167" s="32" t="str">
        <f>IF(ISBLANK('Форма 1'!AH1167),"",'Форма 1'!AH1167)</f>
        <v/>
      </c>
      <c r="N1167" s="30" t="str">
        <f>IF(ISNUMBER('Форма 1'!AI1167),ROUND('Форма 1'!$I1167*VLOOKUP('Форма 1'!$G1167,'Предельники 2022'!$B$4:$X$28,'Форма 1'!AI$7),2),"")</f>
        <v/>
      </c>
      <c r="O1167" s="30" t="str">
        <f>IF(ISNUMBER('Форма 1'!AJ1167),ROUND('Форма 1'!$I1167*VLOOKUP('Форма 1'!$G1167,'Предельники 2022'!$B$4:$X$28,'Форма 1'!AJ$7),2),"")</f>
        <v/>
      </c>
      <c r="P1167" s="30" t="str">
        <f>IF(ISNUMBER('Форма 1'!AK1167),ROUND('Форма 1'!$I1167*VLOOKUP('Форма 1'!$G1167,'Предельники 2022'!$B$4:$X$28,'Форма 1'!AK$7),2),"")</f>
        <v/>
      </c>
      <c r="Q1167" s="30" t="str">
        <f>IF(ISNUMBER('Форма 1'!AL1167),ROUND('Форма 1'!$I1167*VLOOKUP('Форма 1'!$G1167,'Предельники 2022'!$B$4:$X$28,'Форма 1'!AL$7),2),"")</f>
        <v/>
      </c>
      <c r="R1167" s="30" t="str">
        <f>IF(ISNUMBER('Форма 1'!AM1167),ROUND('Форма 1'!$I1167*VLOOKUP('Форма 1'!$G1167,'Предельники 2022'!$B$4:$X$28,'Форма 1'!AM$7),2),"")</f>
        <v/>
      </c>
      <c r="S1167" s="93" t="str">
        <f t="shared" si="195"/>
        <v/>
      </c>
      <c r="T1167" s="129" t="str">
        <f>IF(ISNUMBER('Форма 1'!AN1167),INDEX('Предельники 2022'!$C$4:$X$28,MATCH('Форма 1'!$G1167,'Предельники 2022'!$B$4:$B$28,0),MATCH(T$5,'Предельники 2022'!$C$3:$X$3,0)),"")</f>
        <v/>
      </c>
      <c r="U1167" s="129" t="str">
        <f>IF(ISNUMBER('Форма 1'!AO1167),INDEX('Предельники 2022'!$C$4:$X$28,MATCH('Форма 1'!$G1167,'Предельники 2022'!$B$4:$B$28,0),MATCH(U$5,'Предельники 2022'!$C$3:$X$3,0)),"")</f>
        <v/>
      </c>
      <c r="V1167" s="129" t="str">
        <f>IF(ISNUMBER('Форма 1'!AP1167),INDEX('Предельники 2022'!$C$4:$X$28,MATCH('Форма 1'!$G1167,'Предельники 2022'!$B$4:$B$28,0),MATCH(V$5,'Предельники 2022'!$C$3:$X$3,0)),"")</f>
        <v/>
      </c>
      <c r="W1167" s="129" t="str">
        <f>IF(ISNUMBER('Форма 1'!AQ1167),INDEX('Предельники 2022'!$C$4:$X$28,MATCH('Форма 1'!$G1167,'Предельники 2022'!$B$4:$B$28,0),MATCH(W$5,'Предельники 2022'!$C$3:$X$3,0)),"")</f>
        <v/>
      </c>
      <c r="X1167" s="30" t="str">
        <f>IF(ISNUMBER('Форма 1'!AR1167),ROUND('Форма 1'!$I1167*VLOOKUP('Форма 1'!$G1167,'Предельники 2022'!$B$4:$X$28,'Форма 1'!AR$7),2),"")</f>
        <v/>
      </c>
      <c r="Y1167" s="30" t="str">
        <f>IF(ISNUMBER('Форма 1'!AS1167),ROUND('Форма 1'!$I1167*VLOOKUP('Форма 1'!$G1167,'Предельники 2022'!$B$4:$X$28,'Форма 1'!AS$7),2),"")</f>
        <v/>
      </c>
      <c r="Z1167" s="30" t="str">
        <f>IF(ISNUMBER('Форма 1'!AT1167),ROUND('Форма 1'!$I1167*VLOOKUP('Форма 1'!$G1167,'Предельники 2022'!$B$4:$X$28,'Форма 1'!AT$7),2),"")</f>
        <v/>
      </c>
      <c r="AA1167" s="32"/>
      <c r="AB1167" s="128">
        <f>'Форма 1'!T1167</f>
        <v>46387</v>
      </c>
      <c r="AC1167" s="130" t="str">
        <f>'Форма 1'!U1167</f>
        <v>РО</v>
      </c>
    </row>
    <row r="1168" spans="1:29" x14ac:dyDescent="0.25">
      <c r="A1168" s="28">
        <f t="shared" si="191"/>
        <v>12</v>
      </c>
      <c r="B1168" s="74" t="str">
        <f>IF(ISBLANK('Форма 1'!B1168),"",'Форма 1'!B1168)</f>
        <v>Пермский муниципальный район Пермского края</v>
      </c>
      <c r="C1168" s="87" t="s">
        <v>698</v>
      </c>
      <c r="D1168" s="29">
        <f>IF(ISBLANK(C1168),"Введите адрес",IF(C1168='Форма 1'!C1168,SUM(E1168:K1168,M1168:S1168,Форма2[[#This Row],[19]:[22]]),"Ошибка в адресе!"))</f>
        <v>6492540.3600000003</v>
      </c>
      <c r="E1168" s="30" t="str">
        <f>IF(ISNUMBER('Форма 1'!Z1168),ROUND('Форма 1'!$I1168*VLOOKUP('Форма 1'!$G1168,'Предельники 2022'!$B$4:$X$28,'Форма 1'!Z$7),2),"")</f>
        <v/>
      </c>
      <c r="F1168" s="30" t="str">
        <f>IF(ISNUMBER('Форма 1'!AA1168),ROUND('Форма 1'!$I1168*VLOOKUP('Форма 1'!$G1168,'Предельники 2022'!$B$4:$X$28,'Форма 1'!AA$7),2),"")</f>
        <v/>
      </c>
      <c r="G1168" s="30" t="str">
        <f>IF(ISNUMBER('Форма 1'!AB1168),ROUND('Форма 1'!$I1168*VLOOKUP('Форма 1'!$G1168,'Предельники 2022'!$B$4:$X$28,'Форма 1'!AB$7),2),"")</f>
        <v/>
      </c>
      <c r="H1168" s="30" t="str">
        <f>IF(ISNUMBER('Форма 1'!AC1168),ROUND('Форма 1'!$I1168*VLOOKUP('Форма 1'!$G1168,'Предельники 2022'!$B$4:$X$28,'Форма 1'!AC$7),2),"")</f>
        <v/>
      </c>
      <c r="I1168" s="30">
        <f>IF(ISNUMBER('Форма 1'!AD1168),ROUND('Форма 1'!$I1168*VLOOKUP('Форма 1'!$G1168,'Предельники 2022'!$B$4:$X$28,'Форма 1'!AD$7),2),"")</f>
        <v>705540.71</v>
      </c>
      <c r="J1168" s="30" t="str">
        <f>IF(ISNUMBER('Форма 1'!AE1168),ROUND('Форма 1'!$I1168*VLOOKUP('Форма 1'!$G1168,'Предельники 2022'!$B$4:$X$28,'Форма 1'!AE$7),2),"")</f>
        <v/>
      </c>
      <c r="K1168" s="30" t="str">
        <f>IF(ISNUMBER('Форма 1'!AF1168),ROUND('Форма 1'!$I1168*VLOOKUP('Форма 1'!$G1168,'Предельники 2022'!$B$4:$X$28,'Форма 1'!AF$7),2),"")</f>
        <v/>
      </c>
      <c r="L1168" s="31" t="str">
        <f>IF(ISBLANK('Форма 1'!AG1168),"",'Форма 1'!AG1168)</f>
        <v/>
      </c>
      <c r="M1168" s="32" t="str">
        <f>IF(ISBLANK('Форма 1'!AH1168),"",'Форма 1'!AH1168)</f>
        <v/>
      </c>
      <c r="N1168" s="30">
        <f>IF(ISNUMBER('Форма 1'!AI1168),ROUND('Форма 1'!$I1168*VLOOKUP('Форма 1'!$G1168,'Предельники 2022'!$B$4:$X$28,'Форма 1'!AI$7),2),"")</f>
        <v>5786999.6500000004</v>
      </c>
      <c r="O1168" s="30" t="str">
        <f>IF(ISNUMBER('Форма 1'!AJ1168),ROUND('Форма 1'!$I1168*VLOOKUP('Форма 1'!$G1168,'Предельники 2022'!$B$4:$X$28,'Форма 1'!AJ$7),2),"")</f>
        <v/>
      </c>
      <c r="P1168" s="30" t="str">
        <f>IF(ISNUMBER('Форма 1'!AK1168),ROUND('Форма 1'!$I1168*VLOOKUP('Форма 1'!$G1168,'Предельники 2022'!$B$4:$X$28,'Форма 1'!AK$7),2),"")</f>
        <v/>
      </c>
      <c r="Q1168" s="30" t="str">
        <f>IF(ISNUMBER('Форма 1'!AL1168),ROUND('Форма 1'!$I1168*VLOOKUP('Форма 1'!$G1168,'Предельники 2022'!$B$4:$X$28,'Форма 1'!AL$7),2),"")</f>
        <v/>
      </c>
      <c r="R1168" s="30" t="str">
        <f>IF(ISNUMBER('Форма 1'!AM1168),ROUND('Форма 1'!$I1168*VLOOKUP('Форма 1'!$G1168,'Предельники 2022'!$B$4:$X$28,'Форма 1'!AM$7),2),"")</f>
        <v/>
      </c>
      <c r="S1168" s="93" t="str">
        <f t="shared" si="195"/>
        <v/>
      </c>
      <c r="T1168" s="129" t="str">
        <f>IF(ISNUMBER('Форма 1'!AN1168),INDEX('Предельники 2022'!$C$4:$X$28,MATCH('Форма 1'!$G1168,'Предельники 2022'!$B$4:$B$28,0),MATCH(T$5,'Предельники 2022'!$C$3:$X$3,0)),"")</f>
        <v/>
      </c>
      <c r="U1168" s="129" t="str">
        <f>IF(ISNUMBER('Форма 1'!AO1168),INDEX('Предельники 2022'!$C$4:$X$28,MATCH('Форма 1'!$G1168,'Предельники 2022'!$B$4:$B$28,0),MATCH(U$5,'Предельники 2022'!$C$3:$X$3,0)),"")</f>
        <v/>
      </c>
      <c r="V1168" s="129" t="str">
        <f>IF(ISNUMBER('Форма 1'!AP1168),INDEX('Предельники 2022'!$C$4:$X$28,MATCH('Форма 1'!$G1168,'Предельники 2022'!$B$4:$B$28,0),MATCH(V$5,'Предельники 2022'!$C$3:$X$3,0)),"")</f>
        <v/>
      </c>
      <c r="W1168" s="129" t="str">
        <f>IF(ISNUMBER('Форма 1'!AQ1168),INDEX('Предельники 2022'!$C$4:$X$28,MATCH('Форма 1'!$G1168,'Предельники 2022'!$B$4:$B$28,0),MATCH(W$5,'Предельники 2022'!$C$3:$X$3,0)),"")</f>
        <v/>
      </c>
      <c r="X1168" s="30" t="str">
        <f>IF(ISNUMBER('Форма 1'!AR1168),ROUND('Форма 1'!$I1168*VLOOKUP('Форма 1'!$G1168,'Предельники 2022'!$B$4:$X$28,'Форма 1'!AR$7),2),"")</f>
        <v/>
      </c>
      <c r="Y1168" s="30" t="str">
        <f>IF(ISNUMBER('Форма 1'!AS1168),ROUND('Форма 1'!$I1168*VLOOKUP('Форма 1'!$G1168,'Предельники 2022'!$B$4:$X$28,'Форма 1'!AS$7),2),"")</f>
        <v/>
      </c>
      <c r="Z1168" s="30" t="str">
        <f>IF(ISNUMBER('Форма 1'!AT1168),ROUND('Форма 1'!$I1168*VLOOKUP('Форма 1'!$G1168,'Предельники 2022'!$B$4:$X$28,'Форма 1'!AT$7),2),"")</f>
        <v/>
      </c>
      <c r="AA1168" s="32"/>
      <c r="AB1168" s="128">
        <f>'Форма 1'!T1168</f>
        <v>46387</v>
      </c>
      <c r="AC1168" s="130" t="str">
        <f>'Форма 1'!U1168</f>
        <v>РО</v>
      </c>
    </row>
    <row r="1169" spans="1:29" x14ac:dyDescent="0.25">
      <c r="A1169" s="28">
        <f t="shared" si="191"/>
        <v>13</v>
      </c>
      <c r="B1169" s="74" t="str">
        <f>IF(ISBLANK('Форма 1'!B1169),"",'Форма 1'!B1169)</f>
        <v>Пермский муниципальный район Пермского края</v>
      </c>
      <c r="C1169" s="87" t="s">
        <v>599</v>
      </c>
      <c r="D1169" s="29">
        <f>IF(ISBLANK(C1169),"Введите адрес",IF(C1169='Форма 1'!C1169,SUM(E1169:K1169,M1169:S1169,Форма2[[#This Row],[19]:[22]]),"Ошибка в адресе!"))</f>
        <v>10851318.07</v>
      </c>
      <c r="E1169" s="30">
        <f>IF(ISNUMBER('Форма 1'!Z1169),ROUND('Форма 1'!$I1169*VLOOKUP('Форма 1'!$G1169,'Предельники 2022'!$B$4:$X$28,'Форма 1'!Z$7),2),"")</f>
        <v>286761.23</v>
      </c>
      <c r="F1169" s="30">
        <f>IF(ISNUMBER('Форма 1'!AA1169),ROUND('Форма 1'!$I1169*VLOOKUP('Форма 1'!$G1169,'Предельники 2022'!$B$4:$X$28,'Форма 1'!AA$7),2),"")</f>
        <v>3254206.49</v>
      </c>
      <c r="G1169" s="30" t="str">
        <f>IF(ISNUMBER('Форма 1'!AB1169),ROUND('Форма 1'!$I1169*VLOOKUP('Форма 1'!$G1169,'Предельники 2022'!$B$4:$X$28,'Форма 1'!AB$7),2),"")</f>
        <v/>
      </c>
      <c r="H1169" s="30">
        <f>IF(ISNUMBER('Форма 1'!AC1169),ROUND('Форма 1'!$I1169*VLOOKUP('Форма 1'!$G1169,'Предельники 2022'!$B$4:$X$28,'Форма 1'!AC$7),2),"")</f>
        <v>146363.59</v>
      </c>
      <c r="I1169" s="30">
        <f>IF(ISNUMBER('Форма 1'!AD1169),ROUND('Форма 1'!$I1169*VLOOKUP('Форма 1'!$G1169,'Предельники 2022'!$B$4:$X$28,'Форма 1'!AD$7),2),"")</f>
        <v>451406.23</v>
      </c>
      <c r="J1169" s="30">
        <f>IF(ISNUMBER('Форма 1'!AE1169),ROUND('Форма 1'!$I1169*VLOOKUP('Форма 1'!$G1169,'Предельники 2022'!$B$4:$X$28,'Форма 1'!AE$7),2),"")</f>
        <v>249749.03</v>
      </c>
      <c r="K1169" s="30" t="str">
        <f>IF(ISNUMBER('Форма 1'!AF1169),ROUND('Форма 1'!$I1169*VLOOKUP('Форма 1'!$G1169,'Предельники 2022'!$B$4:$X$28,'Форма 1'!AF$7),2),"")</f>
        <v/>
      </c>
      <c r="L1169" s="31" t="str">
        <f>IF(ISBLANK('Форма 1'!AG1169),"",'Форма 1'!AG1169)</f>
        <v/>
      </c>
      <c r="M1169" s="32" t="str">
        <f>IF(ISBLANK('Форма 1'!AH1169),"",'Форма 1'!AH1169)</f>
        <v/>
      </c>
      <c r="N1169" s="30">
        <f>IF(ISNUMBER('Форма 1'!AI1169),ROUND('Форма 1'!$I1169*VLOOKUP('Форма 1'!$G1169,'Предельники 2022'!$B$4:$X$28,'Форма 1'!AI$7),2),"")</f>
        <v>3702532.89</v>
      </c>
      <c r="O1169" s="30">
        <f>IF(ISNUMBER('Форма 1'!AJ1169),ROUND('Форма 1'!$I1169*VLOOKUP('Форма 1'!$G1169,'Предельники 2022'!$B$4:$X$28,'Форма 1'!AJ$7),2),"")</f>
        <v>2257437.91</v>
      </c>
      <c r="P1169" s="30" t="str">
        <f>IF(ISNUMBER('Форма 1'!AK1169),ROUND('Форма 1'!$I1169*VLOOKUP('Форма 1'!$G1169,'Предельники 2022'!$B$4:$X$28,'Форма 1'!AK$7),2),"")</f>
        <v/>
      </c>
      <c r="Q1169" s="30" t="str">
        <f>IF(ISNUMBER('Форма 1'!AL1169),ROUND('Форма 1'!$I1169*VLOOKUP('Форма 1'!$G1169,'Предельники 2022'!$B$4:$X$28,'Форма 1'!AL$7),2),"")</f>
        <v/>
      </c>
      <c r="R1169" s="30">
        <f>IF(ISNUMBER('Форма 1'!AM1169),ROUND('Форма 1'!$I1169*VLOOKUP('Форма 1'!$G1169,'Предельники 2022'!$B$4:$X$28,'Форма 1'!AM$7),2),"")</f>
        <v>502860.7</v>
      </c>
      <c r="S1169" s="93" t="str">
        <f t="shared" si="195"/>
        <v/>
      </c>
      <c r="T1169" s="129" t="str">
        <f>IF(ISNUMBER('Форма 1'!AN1169),INDEX('Предельники 2022'!$C$4:$X$28,MATCH('Форма 1'!$G1169,'Предельники 2022'!$B$4:$B$28,0),MATCH(T$5,'Предельники 2022'!$C$3:$X$3,0)),"")</f>
        <v/>
      </c>
      <c r="U1169" s="129" t="str">
        <f>IF(ISNUMBER('Форма 1'!AO1169),INDEX('Предельники 2022'!$C$4:$X$28,MATCH('Форма 1'!$G1169,'Предельники 2022'!$B$4:$B$28,0),MATCH(U$5,'Предельники 2022'!$C$3:$X$3,0)),"")</f>
        <v/>
      </c>
      <c r="V1169" s="129" t="str">
        <f>IF(ISNUMBER('Форма 1'!AP1169),INDEX('Предельники 2022'!$C$4:$X$28,MATCH('Форма 1'!$G1169,'Предельники 2022'!$B$4:$B$28,0),MATCH(V$5,'Предельники 2022'!$C$3:$X$3,0)),"")</f>
        <v/>
      </c>
      <c r="W1169" s="129" t="str">
        <f>IF(ISNUMBER('Форма 1'!AQ1169),INDEX('Предельники 2022'!$C$4:$X$28,MATCH('Форма 1'!$G1169,'Предельники 2022'!$B$4:$B$28,0),MATCH(W$5,'Предельники 2022'!$C$3:$X$3,0)),"")</f>
        <v/>
      </c>
      <c r="X1169" s="30" t="str">
        <f>IF(ISNUMBER('Форма 1'!AR1169),ROUND('Форма 1'!$I1169*VLOOKUP('Форма 1'!$G1169,'Предельники 2022'!$B$4:$X$28,'Форма 1'!AR$7),2),"")</f>
        <v/>
      </c>
      <c r="Y1169" s="30" t="str">
        <f>IF(ISNUMBER('Форма 1'!AS1169),ROUND('Форма 1'!$I1169*VLOOKUP('Форма 1'!$G1169,'Предельники 2022'!$B$4:$X$28,'Форма 1'!AS$7),2),"")</f>
        <v/>
      </c>
      <c r="Z1169" s="30" t="str">
        <f>IF(ISNUMBER('Форма 1'!AT1169),ROUND('Форма 1'!$I1169*VLOOKUP('Форма 1'!$G1169,'Предельники 2022'!$B$4:$X$28,'Форма 1'!AT$7),2),"")</f>
        <v/>
      </c>
      <c r="AA1169" s="32"/>
      <c r="AB1169" s="128">
        <f>'Форма 1'!T1169</f>
        <v>46387</v>
      </c>
      <c r="AC1169" s="130" t="str">
        <f>'Форма 1'!U1169</f>
        <v>РО</v>
      </c>
    </row>
    <row r="1170" spans="1:29" ht="15.75" x14ac:dyDescent="0.25">
      <c r="A1170" s="147">
        <f>IF(NOT(ISERROR("Пермского края"=MID(C1170,FIND("Пермского края",C1170),14)))=$C$1,0,IF(NOT(ISERROR("город Пермь"=MID(C1170,FIND("город Пермь",C1170),11)))=$C$1,0,IF(NOT(ISERROR("Итого"=MID(C1170,FIND("Итого",C1170),5)))=$C$1,0,IF(NOT(ISERROR("Всего"=MID(C1170,FIND("Всего",C1170),5)))=$C$1,0,#REF!+1))))</f>
        <v>0</v>
      </c>
      <c r="B1170" s="148" t="str">
        <f>IF(ISBLANK('Форма 1'!B1170),"",'Форма 1'!B1170)</f>
        <v/>
      </c>
      <c r="C1170" s="153" t="s">
        <v>1099</v>
      </c>
      <c r="D1170" s="146">
        <f>IF(ISBLANK(C1170),"Введите адрес",IF(C1170='Форма 1'!C1170,SUM(E1170:K1170,M1170:S1170,Форма2[[#This Row],[19]:[22]]),"Ошибка в адресе!"))</f>
        <v>116575271.63</v>
      </c>
      <c r="E1170" s="149">
        <f>SUM(E1171:E1178)</f>
        <v>2704622.01</v>
      </c>
      <c r="F1170" s="149">
        <f t="shared" ref="F1170:S1170" si="196">SUM(F1171:F1178)</f>
        <v>15447000.58</v>
      </c>
      <c r="G1170" s="149">
        <f t="shared" si="196"/>
        <v>0</v>
      </c>
      <c r="H1170" s="149">
        <f t="shared" si="196"/>
        <v>2018708.45</v>
      </c>
      <c r="I1170" s="149">
        <f t="shared" si="196"/>
        <v>2143733.85</v>
      </c>
      <c r="J1170" s="149">
        <f t="shared" si="196"/>
        <v>2827247.45</v>
      </c>
      <c r="K1170" s="149">
        <f t="shared" si="196"/>
        <v>0</v>
      </c>
      <c r="L1170" s="155">
        <f t="shared" si="196"/>
        <v>0</v>
      </c>
      <c r="M1170" s="149">
        <f t="shared" si="196"/>
        <v>0</v>
      </c>
      <c r="N1170" s="149">
        <f t="shared" si="196"/>
        <v>91433959.289999992</v>
      </c>
      <c r="O1170" s="149">
        <f t="shared" si="196"/>
        <v>0</v>
      </c>
      <c r="P1170" s="149">
        <f t="shared" si="196"/>
        <v>0</v>
      </c>
      <c r="Q1170" s="149">
        <f t="shared" si="196"/>
        <v>0</v>
      </c>
      <c r="R1170" s="149">
        <f t="shared" si="196"/>
        <v>0</v>
      </c>
      <c r="S1170" s="149">
        <f t="shared" si="196"/>
        <v>0</v>
      </c>
      <c r="T1170" s="129" t="str">
        <f>IF(ISNUMBER('Форма 1'!AN1170),INDEX('Предельники 2022'!$C$4:$X$28,MATCH('Форма 1'!$G1170,'Предельники 2022'!$B$4:$B$28,0),MATCH(T$5,'Предельники 2022'!$C$3:$X$3,0)),"")</f>
        <v/>
      </c>
      <c r="U1170" s="129" t="str">
        <f>IF(ISNUMBER('Форма 1'!AO1170),INDEX('Предельники 2022'!$C$4:$X$28,MATCH('Форма 1'!$G1170,'Предельники 2022'!$B$4:$B$28,0),MATCH(U$5,'Предельники 2022'!$C$3:$X$3,0)),"")</f>
        <v/>
      </c>
      <c r="V1170" s="129" t="str">
        <f>IF(ISNUMBER('Форма 1'!AP1170),INDEX('Предельники 2022'!$C$4:$X$28,MATCH('Форма 1'!$G1170,'Предельники 2022'!$B$4:$B$28,0),MATCH(V$5,'Предельники 2022'!$C$3:$X$3,0)),"")</f>
        <v/>
      </c>
      <c r="W1170" s="129" t="str">
        <f>IF(ISNUMBER('Форма 1'!AQ1170),INDEX('Предельники 2022'!$C$4:$X$28,MATCH('Форма 1'!$G1170,'Предельники 2022'!$B$4:$B$28,0),MATCH(W$5,'Предельники 2022'!$C$3:$X$3,0)),"")</f>
        <v/>
      </c>
      <c r="X1170" s="149">
        <f t="shared" ref="X1170:Z1170" si="197">SUM(X1171:X1178)</f>
        <v>0</v>
      </c>
      <c r="Y1170" s="149">
        <f t="shared" si="197"/>
        <v>0</v>
      </c>
      <c r="Z1170" s="149">
        <f t="shared" si="197"/>
        <v>0</v>
      </c>
      <c r="AA1170" s="146"/>
      <c r="AB1170" s="150"/>
      <c r="AC1170" s="151" t="str">
        <f>'Форма 1'!U1170</f>
        <v/>
      </c>
    </row>
    <row r="1171" spans="1:29" x14ac:dyDescent="0.25">
      <c r="A1171" s="28">
        <f t="shared" si="191"/>
        <v>1</v>
      </c>
      <c r="B1171" s="74" t="str">
        <f>IF(ISBLANK('Форма 1'!B1171),"",'Форма 1'!B1171)</f>
        <v>Соликамский городской округ Пермского края</v>
      </c>
      <c r="C1171" s="87" t="s">
        <v>759</v>
      </c>
      <c r="D1171" s="29">
        <f>IF(ISBLANK(C1171),"Введите адрес",IF(C1171='Форма 1'!C1171,SUM(E1171:K1171,M1171:S1171,Форма2[[#This Row],[19]:[22]]),"Ошибка в адресе!"))</f>
        <v>33220531.899999999</v>
      </c>
      <c r="E1171" s="30" t="str">
        <f>IF(ISNUMBER('Форма 1'!Z1171),ROUND('Форма 1'!$I1171*VLOOKUP('Форма 1'!$G1171,'Предельники 2022'!$B$4:$X$28,'Форма 1'!Z$7),2),"")</f>
        <v/>
      </c>
      <c r="F1171" s="30" t="str">
        <f>IF(ISNUMBER('Форма 1'!AA1171),ROUND('Форма 1'!$I1171*VLOOKUP('Форма 1'!$G1171,'Предельники 2022'!$B$4:$X$28,'Форма 1'!AA$7),2),"")</f>
        <v/>
      </c>
      <c r="G1171" s="30" t="str">
        <f>IF(ISNUMBER('Форма 1'!AB1171),ROUND('Форма 1'!$I1171*VLOOKUP('Форма 1'!$G1171,'Предельники 2022'!$B$4:$X$28,'Форма 1'!AB$7),2),"")</f>
        <v/>
      </c>
      <c r="H1171" s="30" t="str">
        <f>IF(ISNUMBER('Форма 1'!AC1171),ROUND('Форма 1'!$I1171*VLOOKUP('Форма 1'!$G1171,'Предельники 2022'!$B$4:$X$28,'Форма 1'!AC$7),2),"")</f>
        <v/>
      </c>
      <c r="I1171" s="30" t="str">
        <f>IF(ISNUMBER('Форма 1'!AD1171),ROUND('Форма 1'!$I1171*VLOOKUP('Форма 1'!$G1171,'Предельники 2022'!$B$4:$X$28,'Форма 1'!AD$7),2),"")</f>
        <v/>
      </c>
      <c r="J1171" s="30" t="str">
        <f>IF(ISNUMBER('Форма 1'!AE1171),ROUND('Форма 1'!$I1171*VLOOKUP('Форма 1'!$G1171,'Предельники 2022'!$B$4:$X$28,'Форма 1'!AE$7),2),"")</f>
        <v/>
      </c>
      <c r="K1171" s="30" t="str">
        <f>IF(ISNUMBER('Форма 1'!AF1171),ROUND('Форма 1'!$I1171*VLOOKUP('Форма 1'!$G1171,'Предельники 2022'!$B$4:$X$28,'Форма 1'!AF$7),2),"")</f>
        <v/>
      </c>
      <c r="L1171" s="31" t="str">
        <f>IF(ISBLANK('Форма 1'!AG1171),"",'Форма 1'!AG1171)</f>
        <v/>
      </c>
      <c r="M1171" s="32" t="str">
        <f>IF(ISBLANK('Форма 1'!AH1171),"",'Форма 1'!AH1171)</f>
        <v/>
      </c>
      <c r="N1171" s="30">
        <f>IF(ISNUMBER('Форма 1'!AI1171),ROUND('Форма 1'!$I1171*VLOOKUP('Форма 1'!$G1171,'Предельники 2022'!$B$4:$X$28,'Форма 1'!AI$7),2),"")</f>
        <v>33220531.899999999</v>
      </c>
      <c r="O1171" s="30" t="str">
        <f>IF(ISNUMBER('Форма 1'!AJ1171),ROUND('Форма 1'!$I1171*VLOOKUP('Форма 1'!$G1171,'Предельники 2022'!$B$4:$X$28,'Форма 1'!AJ$7),2),"")</f>
        <v/>
      </c>
      <c r="P1171" s="30" t="str">
        <f>IF(ISNUMBER('Форма 1'!AK1171),ROUND('Форма 1'!$I1171*VLOOKUP('Форма 1'!$G1171,'Предельники 2022'!$B$4:$X$28,'Форма 1'!AK$7),2),"")</f>
        <v/>
      </c>
      <c r="Q1171" s="30" t="str">
        <f>IF(ISNUMBER('Форма 1'!AL1171),ROUND('Форма 1'!$I1171*VLOOKUP('Форма 1'!$G1171,'Предельники 2022'!$B$4:$X$28,'Форма 1'!AL$7),2),"")</f>
        <v/>
      </c>
      <c r="R1171" s="30" t="str">
        <f>IF(ISNUMBER('Форма 1'!AM1171),ROUND('Форма 1'!$I1171*VLOOKUP('Форма 1'!$G1171,'Предельники 2022'!$B$4:$X$28,'Форма 1'!AM$7),2),"")</f>
        <v/>
      </c>
      <c r="S1171" s="93" t="str">
        <f t="shared" si="195"/>
        <v/>
      </c>
      <c r="T1171" s="129" t="str">
        <f>IF(ISNUMBER('Форма 1'!AN1171),INDEX('Предельники 2022'!$C$4:$X$28,MATCH('Форма 1'!$G1171,'Предельники 2022'!$B$4:$B$28,0),MATCH(T$5,'Предельники 2022'!$C$3:$X$3,0)),"")</f>
        <v/>
      </c>
      <c r="U1171" s="129" t="str">
        <f>IF(ISNUMBER('Форма 1'!AO1171),INDEX('Предельники 2022'!$C$4:$X$28,MATCH('Форма 1'!$G1171,'Предельники 2022'!$B$4:$B$28,0),MATCH(U$5,'Предельники 2022'!$C$3:$X$3,0)),"")</f>
        <v/>
      </c>
      <c r="V1171" s="129" t="str">
        <f>IF(ISNUMBER('Форма 1'!AP1171),INDEX('Предельники 2022'!$C$4:$X$28,MATCH('Форма 1'!$G1171,'Предельники 2022'!$B$4:$B$28,0),MATCH(V$5,'Предельники 2022'!$C$3:$X$3,0)),"")</f>
        <v/>
      </c>
      <c r="W1171" s="129" t="str">
        <f>IF(ISNUMBER('Форма 1'!AQ1171),INDEX('Предельники 2022'!$C$4:$X$28,MATCH('Форма 1'!$G1171,'Предельники 2022'!$B$4:$B$28,0),MATCH(W$5,'Предельники 2022'!$C$3:$X$3,0)),"")</f>
        <v/>
      </c>
      <c r="X1171" s="30" t="str">
        <f>IF(ISNUMBER('Форма 1'!AR1171),ROUND('Форма 1'!$I1171*VLOOKUP('Форма 1'!$G1171,'Предельники 2022'!$B$4:$X$28,'Форма 1'!AR$7),2),"")</f>
        <v/>
      </c>
      <c r="Y1171" s="30" t="str">
        <f>IF(ISNUMBER('Форма 1'!AS1171),ROUND('Форма 1'!$I1171*VLOOKUP('Форма 1'!$G1171,'Предельники 2022'!$B$4:$X$28,'Форма 1'!AS$7),2),"")</f>
        <v/>
      </c>
      <c r="Z1171" s="30" t="str">
        <f>IF(ISNUMBER('Форма 1'!AT1171),ROUND('Форма 1'!$I1171*VLOOKUP('Форма 1'!$G1171,'Предельники 2022'!$B$4:$X$28,'Форма 1'!AT$7),2),"")</f>
        <v/>
      </c>
      <c r="AA1171" s="32"/>
      <c r="AB1171" s="128">
        <f>'Форма 1'!T1171</f>
        <v>46387</v>
      </c>
      <c r="AC1171" s="130" t="str">
        <f>'Форма 1'!U1171</f>
        <v>РО</v>
      </c>
    </row>
    <row r="1172" spans="1:29" x14ac:dyDescent="0.25">
      <c r="A1172" s="28">
        <f t="shared" si="191"/>
        <v>2</v>
      </c>
      <c r="B1172" s="74" t="str">
        <f>IF(ISBLANK('Форма 1'!B1172),"",'Форма 1'!B1172)</f>
        <v>Соликамский городской округ Пермского края</v>
      </c>
      <c r="C1172" s="87" t="s">
        <v>620</v>
      </c>
      <c r="D1172" s="29">
        <f>IF(ISBLANK(C1172),"Введите адрес",IF(C1172='Форма 1'!C1172,SUM(E1172:K1172,M1172:S1172,Форма2[[#This Row],[19]:[22]]),"Ошибка в адресе!"))</f>
        <v>1404090.14</v>
      </c>
      <c r="E1172" s="30">
        <f>IF(ISNUMBER('Форма 1'!Z1172),ROUND('Форма 1'!$I1172*VLOOKUP('Форма 1'!$G1172,'Предельники 2022'!$B$4:$X$28,'Форма 1'!Z$7),2),"")</f>
        <v>1404090.14</v>
      </c>
      <c r="F1172" s="30" t="str">
        <f>IF(ISNUMBER('Форма 1'!AA1172),ROUND('Форма 1'!$I1172*VLOOKUP('Форма 1'!$G1172,'Предельники 2022'!$B$4:$X$28,'Форма 1'!AA$7),2),"")</f>
        <v/>
      </c>
      <c r="G1172" s="30" t="str">
        <f>IF(ISNUMBER('Форма 1'!AB1172),ROUND('Форма 1'!$I1172*VLOOKUP('Форма 1'!$G1172,'Предельники 2022'!$B$4:$X$28,'Форма 1'!AB$7),2),"")</f>
        <v/>
      </c>
      <c r="H1172" s="30" t="str">
        <f>IF(ISNUMBER('Форма 1'!AC1172),ROUND('Форма 1'!$I1172*VLOOKUP('Форма 1'!$G1172,'Предельники 2022'!$B$4:$X$28,'Форма 1'!AC$7),2),"")</f>
        <v/>
      </c>
      <c r="I1172" s="30" t="str">
        <f>IF(ISNUMBER('Форма 1'!AD1172),ROUND('Форма 1'!$I1172*VLOOKUP('Форма 1'!$G1172,'Предельники 2022'!$B$4:$X$28,'Форма 1'!AD$7),2),"")</f>
        <v/>
      </c>
      <c r="J1172" s="30" t="str">
        <f>IF(ISNUMBER('Форма 1'!AE1172),ROUND('Форма 1'!$I1172*VLOOKUP('Форма 1'!$G1172,'Предельники 2022'!$B$4:$X$28,'Форма 1'!AE$7),2),"")</f>
        <v/>
      </c>
      <c r="K1172" s="30" t="str">
        <f>IF(ISNUMBER('Форма 1'!AF1172),ROUND('Форма 1'!$I1172*VLOOKUP('Форма 1'!$G1172,'Предельники 2022'!$B$4:$X$28,'Форма 1'!AF$7),2),"")</f>
        <v/>
      </c>
      <c r="L1172" s="31" t="str">
        <f>IF(ISBLANK('Форма 1'!AG1172),"",'Форма 1'!AG1172)</f>
        <v/>
      </c>
      <c r="M1172" s="32" t="str">
        <f>IF(ISBLANK('Форма 1'!AH1172),"",'Форма 1'!AH1172)</f>
        <v/>
      </c>
      <c r="N1172" s="30" t="str">
        <f>IF(ISNUMBER('Форма 1'!AI1172),ROUND('Форма 1'!$I1172*VLOOKUP('Форма 1'!$G1172,'Предельники 2022'!$B$4:$X$28,'Форма 1'!AI$7),2),"")</f>
        <v/>
      </c>
      <c r="O1172" s="30" t="str">
        <f>IF(ISNUMBER('Форма 1'!AJ1172),ROUND('Форма 1'!$I1172*VLOOKUP('Форма 1'!$G1172,'Предельники 2022'!$B$4:$X$28,'Форма 1'!AJ$7),2),"")</f>
        <v/>
      </c>
      <c r="P1172" s="30" t="str">
        <f>IF(ISNUMBER('Форма 1'!AK1172),ROUND('Форма 1'!$I1172*VLOOKUP('Форма 1'!$G1172,'Предельники 2022'!$B$4:$X$28,'Форма 1'!AK$7),2),"")</f>
        <v/>
      </c>
      <c r="Q1172" s="30" t="str">
        <f>IF(ISNUMBER('Форма 1'!AL1172),ROUND('Форма 1'!$I1172*VLOOKUP('Форма 1'!$G1172,'Предельники 2022'!$B$4:$X$28,'Форма 1'!AL$7),2),"")</f>
        <v/>
      </c>
      <c r="R1172" s="30" t="str">
        <f>IF(ISNUMBER('Форма 1'!AM1172),ROUND('Форма 1'!$I1172*VLOOKUP('Форма 1'!$G1172,'Предельники 2022'!$B$4:$X$28,'Форма 1'!AM$7),2),"")</f>
        <v/>
      </c>
      <c r="S1172" s="93" t="str">
        <f t="shared" si="195"/>
        <v/>
      </c>
      <c r="T1172" s="129" t="str">
        <f>IF(ISNUMBER('Форма 1'!AN1172),INDEX('Предельники 2022'!$C$4:$X$28,MATCH('Форма 1'!$G1172,'Предельники 2022'!$B$4:$B$28,0),MATCH(T$5,'Предельники 2022'!$C$3:$X$3,0)),"")</f>
        <v/>
      </c>
      <c r="U1172" s="129" t="str">
        <f>IF(ISNUMBER('Форма 1'!AO1172),INDEX('Предельники 2022'!$C$4:$X$28,MATCH('Форма 1'!$G1172,'Предельники 2022'!$B$4:$B$28,0),MATCH(U$5,'Предельники 2022'!$C$3:$X$3,0)),"")</f>
        <v/>
      </c>
      <c r="V1172" s="129" t="str">
        <f>IF(ISNUMBER('Форма 1'!AP1172),INDEX('Предельники 2022'!$C$4:$X$28,MATCH('Форма 1'!$G1172,'Предельники 2022'!$B$4:$B$28,0),MATCH(V$5,'Предельники 2022'!$C$3:$X$3,0)),"")</f>
        <v/>
      </c>
      <c r="W1172" s="129" t="str">
        <f>IF(ISNUMBER('Форма 1'!AQ1172),INDEX('Предельники 2022'!$C$4:$X$28,MATCH('Форма 1'!$G1172,'Предельники 2022'!$B$4:$B$28,0),MATCH(W$5,'Предельники 2022'!$C$3:$X$3,0)),"")</f>
        <v/>
      </c>
      <c r="X1172" s="30" t="str">
        <f>IF(ISNUMBER('Форма 1'!AR1172),ROUND('Форма 1'!$I1172*VLOOKUP('Форма 1'!$G1172,'Предельники 2022'!$B$4:$X$28,'Форма 1'!AR$7),2),"")</f>
        <v/>
      </c>
      <c r="Y1172" s="30" t="str">
        <f>IF(ISNUMBER('Форма 1'!AS1172),ROUND('Форма 1'!$I1172*VLOOKUP('Форма 1'!$G1172,'Предельники 2022'!$B$4:$X$28,'Форма 1'!AS$7),2),"")</f>
        <v/>
      </c>
      <c r="Z1172" s="30" t="str">
        <f>IF(ISNUMBER('Форма 1'!AT1172),ROUND('Форма 1'!$I1172*VLOOKUP('Форма 1'!$G1172,'Предельники 2022'!$B$4:$X$28,'Форма 1'!AT$7),2),"")</f>
        <v/>
      </c>
      <c r="AA1172" s="32"/>
      <c r="AB1172" s="128">
        <f>'Форма 1'!T1172</f>
        <v>46387</v>
      </c>
      <c r="AC1172" s="130" t="str">
        <f>'Форма 1'!U1172</f>
        <v>РО</v>
      </c>
    </row>
    <row r="1173" spans="1:29" x14ac:dyDescent="0.25">
      <c r="A1173" s="28">
        <f t="shared" si="191"/>
        <v>3</v>
      </c>
      <c r="B1173" s="74" t="str">
        <f>IF(ISBLANK('Форма 1'!B1173),"",'Форма 1'!B1173)</f>
        <v>Соликамский городской округ Пермского края</v>
      </c>
      <c r="C1173" s="87" t="s">
        <v>760</v>
      </c>
      <c r="D1173" s="29">
        <f>IF(ISBLANK(C1173),"Введите адрес",IF(C1173='Форма 1'!C1173,SUM(E1173:K1173,M1173:S1173,Форма2[[#This Row],[19]:[22]]),"Ошибка в адресе!"))</f>
        <v>18789828.739999998</v>
      </c>
      <c r="E1173" s="30" t="str">
        <f>IF(ISNUMBER('Форма 1'!Z1173),ROUND('Форма 1'!$I1173*VLOOKUP('Форма 1'!$G1173,'Предельники 2022'!$B$4:$X$28,'Форма 1'!Z$7),2),"")</f>
        <v/>
      </c>
      <c r="F1173" s="30" t="str">
        <f>IF(ISNUMBER('Форма 1'!AA1173),ROUND('Форма 1'!$I1173*VLOOKUP('Форма 1'!$G1173,'Предельники 2022'!$B$4:$X$28,'Форма 1'!AA$7),2),"")</f>
        <v/>
      </c>
      <c r="G1173" s="30" t="str">
        <f>IF(ISNUMBER('Форма 1'!AB1173),ROUND('Форма 1'!$I1173*VLOOKUP('Форма 1'!$G1173,'Предельники 2022'!$B$4:$X$28,'Форма 1'!AB$7),2),"")</f>
        <v/>
      </c>
      <c r="H1173" s="30" t="str">
        <f>IF(ISNUMBER('Форма 1'!AC1173),ROUND('Форма 1'!$I1173*VLOOKUP('Форма 1'!$G1173,'Предельники 2022'!$B$4:$X$28,'Форма 1'!AC$7),2),"")</f>
        <v/>
      </c>
      <c r="I1173" s="30" t="str">
        <f>IF(ISNUMBER('Форма 1'!AD1173),ROUND('Форма 1'!$I1173*VLOOKUP('Форма 1'!$G1173,'Предельники 2022'!$B$4:$X$28,'Форма 1'!AD$7),2),"")</f>
        <v/>
      </c>
      <c r="J1173" s="30" t="str">
        <f>IF(ISNUMBER('Форма 1'!AE1173),ROUND('Форма 1'!$I1173*VLOOKUP('Форма 1'!$G1173,'Предельники 2022'!$B$4:$X$28,'Форма 1'!AE$7),2),"")</f>
        <v/>
      </c>
      <c r="K1173" s="30" t="str">
        <f>IF(ISNUMBER('Форма 1'!AF1173),ROUND('Форма 1'!$I1173*VLOOKUP('Форма 1'!$G1173,'Предельники 2022'!$B$4:$X$28,'Форма 1'!AF$7),2),"")</f>
        <v/>
      </c>
      <c r="L1173" s="31" t="str">
        <f>IF(ISBLANK('Форма 1'!AG1173),"",'Форма 1'!AG1173)</f>
        <v/>
      </c>
      <c r="M1173" s="32" t="str">
        <f>IF(ISBLANK('Форма 1'!AH1173),"",'Форма 1'!AH1173)</f>
        <v/>
      </c>
      <c r="N1173" s="30">
        <f>IF(ISNUMBER('Форма 1'!AI1173),ROUND('Форма 1'!$I1173*VLOOKUP('Форма 1'!$G1173,'Предельники 2022'!$B$4:$X$28,'Форма 1'!AI$7),2),"")</f>
        <v>18789828.739999998</v>
      </c>
      <c r="O1173" s="30" t="str">
        <f>IF(ISNUMBER('Форма 1'!AJ1173),ROUND('Форма 1'!$I1173*VLOOKUP('Форма 1'!$G1173,'Предельники 2022'!$B$4:$X$28,'Форма 1'!AJ$7),2),"")</f>
        <v/>
      </c>
      <c r="P1173" s="30" t="str">
        <f>IF(ISNUMBER('Форма 1'!AK1173),ROUND('Форма 1'!$I1173*VLOOKUP('Форма 1'!$G1173,'Предельники 2022'!$B$4:$X$28,'Форма 1'!AK$7),2),"")</f>
        <v/>
      </c>
      <c r="Q1173" s="30" t="str">
        <f>IF(ISNUMBER('Форма 1'!AL1173),ROUND('Форма 1'!$I1173*VLOOKUP('Форма 1'!$G1173,'Предельники 2022'!$B$4:$X$28,'Форма 1'!AL$7),2),"")</f>
        <v/>
      </c>
      <c r="R1173" s="30" t="str">
        <f>IF(ISNUMBER('Форма 1'!AM1173),ROUND('Форма 1'!$I1173*VLOOKUP('Форма 1'!$G1173,'Предельники 2022'!$B$4:$X$28,'Форма 1'!AM$7),2),"")</f>
        <v/>
      </c>
      <c r="S1173" s="93" t="str">
        <f t="shared" si="195"/>
        <v/>
      </c>
      <c r="T1173" s="129" t="str">
        <f>IF(ISNUMBER('Форма 1'!AN1173),INDEX('Предельники 2022'!$C$4:$X$28,MATCH('Форма 1'!$G1173,'Предельники 2022'!$B$4:$B$28,0),MATCH(T$5,'Предельники 2022'!$C$3:$X$3,0)),"")</f>
        <v/>
      </c>
      <c r="U1173" s="129" t="str">
        <f>IF(ISNUMBER('Форма 1'!AO1173),INDEX('Предельники 2022'!$C$4:$X$28,MATCH('Форма 1'!$G1173,'Предельники 2022'!$B$4:$B$28,0),MATCH(U$5,'Предельники 2022'!$C$3:$X$3,0)),"")</f>
        <v/>
      </c>
      <c r="V1173" s="129" t="str">
        <f>IF(ISNUMBER('Форма 1'!AP1173),INDEX('Предельники 2022'!$C$4:$X$28,MATCH('Форма 1'!$G1173,'Предельники 2022'!$B$4:$B$28,0),MATCH(V$5,'Предельники 2022'!$C$3:$X$3,0)),"")</f>
        <v/>
      </c>
      <c r="W1173" s="129" t="str">
        <f>IF(ISNUMBER('Форма 1'!AQ1173),INDEX('Предельники 2022'!$C$4:$X$28,MATCH('Форма 1'!$G1173,'Предельники 2022'!$B$4:$B$28,0),MATCH(W$5,'Предельники 2022'!$C$3:$X$3,0)),"")</f>
        <v/>
      </c>
      <c r="X1173" s="30" t="str">
        <f>IF(ISNUMBER('Форма 1'!AR1173),ROUND('Форма 1'!$I1173*VLOOKUP('Форма 1'!$G1173,'Предельники 2022'!$B$4:$X$28,'Форма 1'!AR$7),2),"")</f>
        <v/>
      </c>
      <c r="Y1173" s="30" t="str">
        <f>IF(ISNUMBER('Форма 1'!AS1173),ROUND('Форма 1'!$I1173*VLOOKUP('Форма 1'!$G1173,'Предельники 2022'!$B$4:$X$28,'Форма 1'!AS$7),2),"")</f>
        <v/>
      </c>
      <c r="Z1173" s="30" t="str">
        <f>IF(ISNUMBER('Форма 1'!AT1173),ROUND('Форма 1'!$I1173*VLOOKUP('Форма 1'!$G1173,'Предельники 2022'!$B$4:$X$28,'Форма 1'!AT$7),2),"")</f>
        <v/>
      </c>
      <c r="AA1173" s="32"/>
      <c r="AB1173" s="128">
        <f>'Форма 1'!T1173</f>
        <v>46387</v>
      </c>
      <c r="AC1173" s="130" t="str">
        <f>'Форма 1'!U1173</f>
        <v>РО</v>
      </c>
    </row>
    <row r="1174" spans="1:29" x14ac:dyDescent="0.25">
      <c r="A1174" s="28">
        <f t="shared" si="191"/>
        <v>4</v>
      </c>
      <c r="B1174" s="74" t="str">
        <f>IF(ISBLANK('Форма 1'!B1174),"",'Форма 1'!B1174)</f>
        <v>Соликамский городской округ Пермского края</v>
      </c>
      <c r="C1174" s="87" t="s">
        <v>761</v>
      </c>
      <c r="D1174" s="29">
        <f>IF(ISBLANK(C1174),"Введите адрес",IF(C1174='Форма 1'!C1174,SUM(E1174:K1174,M1174:S1174,Форма2[[#This Row],[19]:[22]]),"Ошибка в адресе!"))</f>
        <v>19763726.780000001</v>
      </c>
      <c r="E1174" s="30" t="str">
        <f>IF(ISNUMBER('Форма 1'!Z1174),ROUND('Форма 1'!$I1174*VLOOKUP('Форма 1'!$G1174,'Предельники 2022'!$B$4:$X$28,'Форма 1'!Z$7),2),"")</f>
        <v/>
      </c>
      <c r="F1174" s="30" t="str">
        <f>IF(ISNUMBER('Форма 1'!AA1174),ROUND('Форма 1'!$I1174*VLOOKUP('Форма 1'!$G1174,'Предельники 2022'!$B$4:$X$28,'Форма 1'!AA$7),2),"")</f>
        <v/>
      </c>
      <c r="G1174" s="30" t="str">
        <f>IF(ISNUMBER('Форма 1'!AB1174),ROUND('Форма 1'!$I1174*VLOOKUP('Форма 1'!$G1174,'Предельники 2022'!$B$4:$X$28,'Форма 1'!AB$7),2),"")</f>
        <v/>
      </c>
      <c r="H1174" s="30" t="str">
        <f>IF(ISNUMBER('Форма 1'!AC1174),ROUND('Форма 1'!$I1174*VLOOKUP('Форма 1'!$G1174,'Предельники 2022'!$B$4:$X$28,'Форма 1'!AC$7),2),"")</f>
        <v/>
      </c>
      <c r="I1174" s="30" t="str">
        <f>IF(ISNUMBER('Форма 1'!AD1174),ROUND('Форма 1'!$I1174*VLOOKUP('Форма 1'!$G1174,'Предельники 2022'!$B$4:$X$28,'Форма 1'!AD$7),2),"")</f>
        <v/>
      </c>
      <c r="J1174" s="30" t="str">
        <f>IF(ISNUMBER('Форма 1'!AE1174),ROUND('Форма 1'!$I1174*VLOOKUP('Форма 1'!$G1174,'Предельники 2022'!$B$4:$X$28,'Форма 1'!AE$7),2),"")</f>
        <v/>
      </c>
      <c r="K1174" s="30" t="str">
        <f>IF(ISNUMBER('Форма 1'!AF1174),ROUND('Форма 1'!$I1174*VLOOKUP('Форма 1'!$G1174,'Предельники 2022'!$B$4:$X$28,'Форма 1'!AF$7),2),"")</f>
        <v/>
      </c>
      <c r="L1174" s="31" t="str">
        <f>IF(ISBLANK('Форма 1'!AG1174),"",'Форма 1'!AG1174)</f>
        <v/>
      </c>
      <c r="M1174" s="32" t="str">
        <f>IF(ISBLANK('Форма 1'!AH1174),"",'Форма 1'!AH1174)</f>
        <v/>
      </c>
      <c r="N1174" s="30">
        <f>IF(ISNUMBER('Форма 1'!AI1174),ROUND('Форма 1'!$I1174*VLOOKUP('Форма 1'!$G1174,'Предельники 2022'!$B$4:$X$28,'Форма 1'!AI$7),2),"")</f>
        <v>19763726.780000001</v>
      </c>
      <c r="O1174" s="30" t="str">
        <f>IF(ISNUMBER('Форма 1'!AJ1174),ROUND('Форма 1'!$I1174*VLOOKUP('Форма 1'!$G1174,'Предельники 2022'!$B$4:$X$28,'Форма 1'!AJ$7),2),"")</f>
        <v/>
      </c>
      <c r="P1174" s="30" t="str">
        <f>IF(ISNUMBER('Форма 1'!AK1174),ROUND('Форма 1'!$I1174*VLOOKUP('Форма 1'!$G1174,'Предельники 2022'!$B$4:$X$28,'Форма 1'!AK$7),2),"")</f>
        <v/>
      </c>
      <c r="Q1174" s="30" t="str">
        <f>IF(ISNUMBER('Форма 1'!AL1174),ROUND('Форма 1'!$I1174*VLOOKUP('Форма 1'!$G1174,'Предельники 2022'!$B$4:$X$28,'Форма 1'!AL$7),2),"")</f>
        <v/>
      </c>
      <c r="R1174" s="30" t="str">
        <f>IF(ISNUMBER('Форма 1'!AM1174),ROUND('Форма 1'!$I1174*VLOOKUP('Форма 1'!$G1174,'Предельники 2022'!$B$4:$X$28,'Форма 1'!AM$7),2),"")</f>
        <v/>
      </c>
      <c r="S1174" s="93" t="str">
        <f t="shared" si="195"/>
        <v/>
      </c>
      <c r="T1174" s="129" t="str">
        <f>IF(ISNUMBER('Форма 1'!AN1174),INDEX('Предельники 2022'!$C$4:$X$28,MATCH('Форма 1'!$G1174,'Предельники 2022'!$B$4:$B$28,0),MATCH(T$5,'Предельники 2022'!$C$3:$X$3,0)),"")</f>
        <v/>
      </c>
      <c r="U1174" s="129" t="str">
        <f>IF(ISNUMBER('Форма 1'!AO1174),INDEX('Предельники 2022'!$C$4:$X$28,MATCH('Форма 1'!$G1174,'Предельники 2022'!$B$4:$B$28,0),MATCH(U$5,'Предельники 2022'!$C$3:$X$3,0)),"")</f>
        <v/>
      </c>
      <c r="V1174" s="129" t="str">
        <f>IF(ISNUMBER('Форма 1'!AP1174),INDEX('Предельники 2022'!$C$4:$X$28,MATCH('Форма 1'!$G1174,'Предельники 2022'!$B$4:$B$28,0),MATCH(V$5,'Предельники 2022'!$C$3:$X$3,0)),"")</f>
        <v/>
      </c>
      <c r="W1174" s="129" t="str">
        <f>IF(ISNUMBER('Форма 1'!AQ1174),INDEX('Предельники 2022'!$C$4:$X$28,MATCH('Форма 1'!$G1174,'Предельники 2022'!$B$4:$B$28,0),MATCH(W$5,'Предельники 2022'!$C$3:$X$3,0)),"")</f>
        <v/>
      </c>
      <c r="X1174" s="30" t="str">
        <f>IF(ISNUMBER('Форма 1'!AR1174),ROUND('Форма 1'!$I1174*VLOOKUP('Форма 1'!$G1174,'Предельники 2022'!$B$4:$X$28,'Форма 1'!AR$7),2),"")</f>
        <v/>
      </c>
      <c r="Y1174" s="30" t="str">
        <f>IF(ISNUMBER('Форма 1'!AS1174),ROUND('Форма 1'!$I1174*VLOOKUP('Форма 1'!$G1174,'Предельники 2022'!$B$4:$X$28,'Форма 1'!AS$7),2),"")</f>
        <v/>
      </c>
      <c r="Z1174" s="30" t="str">
        <f>IF(ISNUMBER('Форма 1'!AT1174),ROUND('Форма 1'!$I1174*VLOOKUP('Форма 1'!$G1174,'Предельники 2022'!$B$4:$X$28,'Форма 1'!AT$7),2),"")</f>
        <v/>
      </c>
      <c r="AA1174" s="32"/>
      <c r="AB1174" s="128">
        <f>'Форма 1'!T1174</f>
        <v>46387</v>
      </c>
      <c r="AC1174" s="130" t="str">
        <f>'Форма 1'!U1174</f>
        <v>РО</v>
      </c>
    </row>
    <row r="1175" spans="1:29" x14ac:dyDescent="0.25">
      <c r="A1175" s="28">
        <f t="shared" si="191"/>
        <v>5</v>
      </c>
      <c r="B1175" s="74" t="str">
        <f>IF(ISBLANK('Форма 1'!B1175),"",'Форма 1'!B1175)</f>
        <v>Соликамский городской округ Пермского края</v>
      </c>
      <c r="C1175" s="87" t="s">
        <v>658</v>
      </c>
      <c r="D1175" s="29">
        <f>IF(ISBLANK(C1175),"Введите адрес",IF(C1175='Форма 1'!C1175,SUM(E1175:K1175,M1175:S1175,Форма2[[#This Row],[19]:[22]]),"Ошибка в адресе!"))</f>
        <v>12113354.130000001</v>
      </c>
      <c r="E1175" s="30" t="str">
        <f>IF(ISNUMBER('Форма 1'!Z1175),ROUND('Форма 1'!$I1175*VLOOKUP('Форма 1'!$G1175,'Предельники 2022'!$B$4:$X$28,'Форма 1'!Z$7),2),"")</f>
        <v/>
      </c>
      <c r="F1175" s="30">
        <f>IF(ISNUMBER('Форма 1'!AA1175),ROUND('Форма 1'!$I1175*VLOOKUP('Форма 1'!$G1175,'Предельники 2022'!$B$4:$X$28,'Форма 1'!AA$7),2),"")</f>
        <v>9220686.4199999999</v>
      </c>
      <c r="G1175" s="30" t="str">
        <f>IF(ISNUMBER('Форма 1'!AB1175),ROUND('Форма 1'!$I1175*VLOOKUP('Форма 1'!$G1175,'Предельники 2022'!$B$4:$X$28,'Форма 1'!AB$7),2),"")</f>
        <v/>
      </c>
      <c r="H1175" s="30">
        <f>IF(ISNUMBER('Форма 1'!AC1175),ROUND('Форма 1'!$I1175*VLOOKUP('Форма 1'!$G1175,'Предельники 2022'!$B$4:$X$28,'Форма 1'!AC$7),2),"")</f>
        <v>1205015.6599999999</v>
      </c>
      <c r="I1175" s="30" t="str">
        <f>IF(ISNUMBER('Форма 1'!AD1175),ROUND('Форма 1'!$I1175*VLOOKUP('Форма 1'!$G1175,'Предельники 2022'!$B$4:$X$28,'Форма 1'!AD$7),2),"")</f>
        <v/>
      </c>
      <c r="J1175" s="30">
        <f>IF(ISNUMBER('Форма 1'!AE1175),ROUND('Форма 1'!$I1175*VLOOKUP('Форма 1'!$G1175,'Предельники 2022'!$B$4:$X$28,'Форма 1'!AE$7),2),"")</f>
        <v>1687652.05</v>
      </c>
      <c r="K1175" s="30" t="str">
        <f>IF(ISNUMBER('Форма 1'!AF1175),ROUND('Форма 1'!$I1175*VLOOKUP('Форма 1'!$G1175,'Предельники 2022'!$B$4:$X$28,'Форма 1'!AF$7),2),"")</f>
        <v/>
      </c>
      <c r="L1175" s="31" t="str">
        <f>IF(ISBLANK('Форма 1'!AG1175),"",'Форма 1'!AG1175)</f>
        <v/>
      </c>
      <c r="M1175" s="32" t="str">
        <f>IF(ISBLANK('Форма 1'!AH1175),"",'Форма 1'!AH1175)</f>
        <v/>
      </c>
      <c r="N1175" s="30" t="str">
        <f>IF(ISNUMBER('Форма 1'!AI1175),ROUND('Форма 1'!$I1175*VLOOKUP('Форма 1'!$G1175,'Предельники 2022'!$B$4:$X$28,'Форма 1'!AI$7),2),"")</f>
        <v/>
      </c>
      <c r="O1175" s="30" t="str">
        <f>IF(ISNUMBER('Форма 1'!AJ1175),ROUND('Форма 1'!$I1175*VLOOKUP('Форма 1'!$G1175,'Предельники 2022'!$B$4:$X$28,'Форма 1'!AJ$7),2),"")</f>
        <v/>
      </c>
      <c r="P1175" s="30" t="str">
        <f>IF(ISNUMBER('Форма 1'!AK1175),ROUND('Форма 1'!$I1175*VLOOKUP('Форма 1'!$G1175,'Предельники 2022'!$B$4:$X$28,'Форма 1'!AK$7),2),"")</f>
        <v/>
      </c>
      <c r="Q1175" s="30" t="str">
        <f>IF(ISNUMBER('Форма 1'!AL1175),ROUND('Форма 1'!$I1175*VLOOKUP('Форма 1'!$G1175,'Предельники 2022'!$B$4:$X$28,'Форма 1'!AL$7),2),"")</f>
        <v/>
      </c>
      <c r="R1175" s="30" t="str">
        <f>IF(ISNUMBER('Форма 1'!AM1175),ROUND('Форма 1'!$I1175*VLOOKUP('Форма 1'!$G1175,'Предельники 2022'!$B$4:$X$28,'Форма 1'!AM$7),2),"")</f>
        <v/>
      </c>
      <c r="S1175" s="93" t="str">
        <f t="shared" si="195"/>
        <v/>
      </c>
      <c r="T1175" s="129" t="str">
        <f>IF(ISNUMBER('Форма 1'!AN1175),INDEX('Предельники 2022'!$C$4:$X$28,MATCH('Форма 1'!$G1175,'Предельники 2022'!$B$4:$B$28,0),MATCH(T$5,'Предельники 2022'!$C$3:$X$3,0)),"")</f>
        <v/>
      </c>
      <c r="U1175" s="129" t="str">
        <f>IF(ISNUMBER('Форма 1'!AO1175),INDEX('Предельники 2022'!$C$4:$X$28,MATCH('Форма 1'!$G1175,'Предельники 2022'!$B$4:$B$28,0),MATCH(U$5,'Предельники 2022'!$C$3:$X$3,0)),"")</f>
        <v/>
      </c>
      <c r="V1175" s="129" t="str">
        <f>IF(ISNUMBER('Форма 1'!AP1175),INDEX('Предельники 2022'!$C$4:$X$28,MATCH('Форма 1'!$G1175,'Предельники 2022'!$B$4:$B$28,0),MATCH(V$5,'Предельники 2022'!$C$3:$X$3,0)),"")</f>
        <v/>
      </c>
      <c r="W1175" s="129" t="str">
        <f>IF(ISNUMBER('Форма 1'!AQ1175),INDEX('Предельники 2022'!$C$4:$X$28,MATCH('Форма 1'!$G1175,'Предельники 2022'!$B$4:$B$28,0),MATCH(W$5,'Предельники 2022'!$C$3:$X$3,0)),"")</f>
        <v/>
      </c>
      <c r="X1175" s="30" t="str">
        <f>IF(ISNUMBER('Форма 1'!AR1175),ROUND('Форма 1'!$I1175*VLOOKUP('Форма 1'!$G1175,'Предельники 2022'!$B$4:$X$28,'Форма 1'!AR$7),2),"")</f>
        <v/>
      </c>
      <c r="Y1175" s="30" t="str">
        <f>IF(ISNUMBER('Форма 1'!AS1175),ROUND('Форма 1'!$I1175*VLOOKUP('Форма 1'!$G1175,'Предельники 2022'!$B$4:$X$28,'Форма 1'!AS$7),2),"")</f>
        <v/>
      </c>
      <c r="Z1175" s="30" t="str">
        <f>IF(ISNUMBER('Форма 1'!AT1175),ROUND('Форма 1'!$I1175*VLOOKUP('Форма 1'!$G1175,'Предельники 2022'!$B$4:$X$28,'Форма 1'!AT$7),2),"")</f>
        <v/>
      </c>
      <c r="AA1175" s="32"/>
      <c r="AB1175" s="128">
        <f>'Форма 1'!T1175</f>
        <v>46387</v>
      </c>
      <c r="AC1175" s="130" t="str">
        <f>'Форма 1'!U1175</f>
        <v>РО</v>
      </c>
    </row>
    <row r="1176" spans="1:29" x14ac:dyDescent="0.25">
      <c r="A1176" s="28">
        <f t="shared" si="191"/>
        <v>6</v>
      </c>
      <c r="B1176" s="74" t="str">
        <f>IF(ISBLANK('Форма 1'!B1176),"",'Форма 1'!B1176)</f>
        <v>Соликамский городской округ Пермского края</v>
      </c>
      <c r="C1176" s="87" t="s">
        <v>762</v>
      </c>
      <c r="D1176" s="29">
        <f>IF(ISBLANK(C1176),"Введите адрес",IF(C1176='Форма 1'!C1176,SUM(E1176:K1176,M1176:S1176,Форма2[[#This Row],[19]:[22]]),"Ошибка в адресе!"))</f>
        <v>16739133.49</v>
      </c>
      <c r="E1176" s="30" t="str">
        <f>IF(ISNUMBER('Форма 1'!Z1176),ROUND('Форма 1'!$I1176*VLOOKUP('Форма 1'!$G1176,'Предельники 2022'!$B$4:$X$28,'Форма 1'!Z$7),2),"")</f>
        <v/>
      </c>
      <c r="F1176" s="30" t="str">
        <f>IF(ISNUMBER('Форма 1'!AA1176),ROUND('Форма 1'!$I1176*VLOOKUP('Форма 1'!$G1176,'Предельники 2022'!$B$4:$X$28,'Форма 1'!AA$7),2),"")</f>
        <v/>
      </c>
      <c r="G1176" s="30" t="str">
        <f>IF(ISNUMBER('Форма 1'!AB1176),ROUND('Форма 1'!$I1176*VLOOKUP('Форма 1'!$G1176,'Предельники 2022'!$B$4:$X$28,'Форма 1'!AB$7),2),"")</f>
        <v/>
      </c>
      <c r="H1176" s="30" t="str">
        <f>IF(ISNUMBER('Форма 1'!AC1176),ROUND('Форма 1'!$I1176*VLOOKUP('Форма 1'!$G1176,'Предельники 2022'!$B$4:$X$28,'Форма 1'!AC$7),2),"")</f>
        <v/>
      </c>
      <c r="I1176" s="30" t="str">
        <f>IF(ISNUMBER('Форма 1'!AD1176),ROUND('Форма 1'!$I1176*VLOOKUP('Форма 1'!$G1176,'Предельники 2022'!$B$4:$X$28,'Форма 1'!AD$7),2),"")</f>
        <v/>
      </c>
      <c r="J1176" s="30" t="str">
        <f>IF(ISNUMBER('Форма 1'!AE1176),ROUND('Форма 1'!$I1176*VLOOKUP('Форма 1'!$G1176,'Предельники 2022'!$B$4:$X$28,'Форма 1'!AE$7),2),"")</f>
        <v/>
      </c>
      <c r="K1176" s="30" t="str">
        <f>IF(ISNUMBER('Форма 1'!AF1176),ROUND('Форма 1'!$I1176*VLOOKUP('Форма 1'!$G1176,'Предельники 2022'!$B$4:$X$28,'Форма 1'!AF$7),2),"")</f>
        <v/>
      </c>
      <c r="L1176" s="31" t="str">
        <f>IF(ISBLANK('Форма 1'!AG1176),"",'Форма 1'!AG1176)</f>
        <v/>
      </c>
      <c r="M1176" s="32" t="str">
        <f>IF(ISBLANK('Форма 1'!AH1176),"",'Форма 1'!AH1176)</f>
        <v/>
      </c>
      <c r="N1176" s="30">
        <f>IF(ISNUMBER('Форма 1'!AI1176),ROUND('Форма 1'!$I1176*VLOOKUP('Форма 1'!$G1176,'Предельники 2022'!$B$4:$X$28,'Форма 1'!AI$7),2),"")</f>
        <v>16739133.49</v>
      </c>
      <c r="O1176" s="30" t="str">
        <f>IF(ISNUMBER('Форма 1'!AJ1176),ROUND('Форма 1'!$I1176*VLOOKUP('Форма 1'!$G1176,'Предельники 2022'!$B$4:$X$28,'Форма 1'!AJ$7),2),"")</f>
        <v/>
      </c>
      <c r="P1176" s="30" t="str">
        <f>IF(ISNUMBER('Форма 1'!AK1176),ROUND('Форма 1'!$I1176*VLOOKUP('Форма 1'!$G1176,'Предельники 2022'!$B$4:$X$28,'Форма 1'!AK$7),2),"")</f>
        <v/>
      </c>
      <c r="Q1176" s="30" t="str">
        <f>IF(ISNUMBER('Форма 1'!AL1176),ROUND('Форма 1'!$I1176*VLOOKUP('Форма 1'!$G1176,'Предельники 2022'!$B$4:$X$28,'Форма 1'!AL$7),2),"")</f>
        <v/>
      </c>
      <c r="R1176" s="30" t="str">
        <f>IF(ISNUMBER('Форма 1'!AM1176),ROUND('Форма 1'!$I1176*VLOOKUP('Форма 1'!$G1176,'Предельники 2022'!$B$4:$X$28,'Форма 1'!AM$7),2),"")</f>
        <v/>
      </c>
      <c r="S1176" s="93" t="str">
        <f t="shared" si="195"/>
        <v/>
      </c>
      <c r="T1176" s="129" t="str">
        <f>IF(ISNUMBER('Форма 1'!AN1176),INDEX('Предельники 2022'!$C$4:$X$28,MATCH('Форма 1'!$G1176,'Предельники 2022'!$B$4:$B$28,0),MATCH(T$5,'Предельники 2022'!$C$3:$X$3,0)),"")</f>
        <v/>
      </c>
      <c r="U1176" s="129" t="str">
        <f>IF(ISNUMBER('Форма 1'!AO1176),INDEX('Предельники 2022'!$C$4:$X$28,MATCH('Форма 1'!$G1176,'Предельники 2022'!$B$4:$B$28,0),MATCH(U$5,'Предельники 2022'!$C$3:$X$3,0)),"")</f>
        <v/>
      </c>
      <c r="V1176" s="129" t="str">
        <f>IF(ISNUMBER('Форма 1'!AP1176),INDEX('Предельники 2022'!$C$4:$X$28,MATCH('Форма 1'!$G1176,'Предельники 2022'!$B$4:$B$28,0),MATCH(V$5,'Предельники 2022'!$C$3:$X$3,0)),"")</f>
        <v/>
      </c>
      <c r="W1176" s="129" t="str">
        <f>IF(ISNUMBER('Форма 1'!AQ1176),INDEX('Предельники 2022'!$C$4:$X$28,MATCH('Форма 1'!$G1176,'Предельники 2022'!$B$4:$B$28,0),MATCH(W$5,'Предельники 2022'!$C$3:$X$3,0)),"")</f>
        <v/>
      </c>
      <c r="X1176" s="30" t="str">
        <f>IF(ISNUMBER('Форма 1'!AR1176),ROUND('Форма 1'!$I1176*VLOOKUP('Форма 1'!$G1176,'Предельники 2022'!$B$4:$X$28,'Форма 1'!AR$7),2),"")</f>
        <v/>
      </c>
      <c r="Y1176" s="30" t="str">
        <f>IF(ISNUMBER('Форма 1'!AS1176),ROUND('Форма 1'!$I1176*VLOOKUP('Форма 1'!$G1176,'Предельники 2022'!$B$4:$X$28,'Форма 1'!AS$7),2),"")</f>
        <v/>
      </c>
      <c r="Z1176" s="30" t="str">
        <f>IF(ISNUMBER('Форма 1'!AT1176),ROUND('Форма 1'!$I1176*VLOOKUP('Форма 1'!$G1176,'Предельники 2022'!$B$4:$X$28,'Форма 1'!AT$7),2),"")</f>
        <v/>
      </c>
      <c r="AA1176" s="32"/>
      <c r="AB1176" s="128">
        <f>'Форма 1'!T1176</f>
        <v>46387</v>
      </c>
      <c r="AC1176" s="130" t="str">
        <f>'Форма 1'!U1176</f>
        <v>РО</v>
      </c>
    </row>
    <row r="1177" spans="1:29" x14ac:dyDescent="0.25">
      <c r="A1177" s="28">
        <f t="shared" si="191"/>
        <v>7</v>
      </c>
      <c r="B1177" s="74" t="str">
        <f>IF(ISBLANK('Форма 1'!B1177),"",'Форма 1'!B1177)</f>
        <v>Соликамский городской округ Пермского края</v>
      </c>
      <c r="C1177" s="87" t="s">
        <v>763</v>
      </c>
      <c r="D1177" s="29">
        <f>IF(ISBLANK(C1177),"Введите адрес",IF(C1177='Форма 1'!C1177,SUM(E1177:K1177,M1177:S1177,Форма2[[#This Row],[19]:[22]]),"Ошибка в адресе!"))</f>
        <v>2920738.38</v>
      </c>
      <c r="E1177" s="30" t="str">
        <f>IF(ISNUMBER('Форма 1'!Z1177),ROUND('Форма 1'!$I1177*VLOOKUP('Форма 1'!$G1177,'Предельники 2022'!$B$4:$X$28,'Форма 1'!Z$7),2),"")</f>
        <v/>
      </c>
      <c r="F1177" s="30" t="str">
        <f>IF(ISNUMBER('Форма 1'!AA1177),ROUND('Форма 1'!$I1177*VLOOKUP('Форма 1'!$G1177,'Предельники 2022'!$B$4:$X$28,'Форма 1'!AA$7),2),"")</f>
        <v/>
      </c>
      <c r="G1177" s="30" t="str">
        <f>IF(ISNUMBER('Форма 1'!AB1177),ROUND('Форма 1'!$I1177*VLOOKUP('Форма 1'!$G1177,'Предельники 2022'!$B$4:$X$28,'Форма 1'!AB$7),2),"")</f>
        <v/>
      </c>
      <c r="H1177" s="30" t="str">
        <f>IF(ISNUMBER('Форма 1'!AC1177),ROUND('Форма 1'!$I1177*VLOOKUP('Форма 1'!$G1177,'Предельники 2022'!$B$4:$X$28,'Форма 1'!AC$7),2),"")</f>
        <v/>
      </c>
      <c r="I1177" s="30" t="str">
        <f>IF(ISNUMBER('Форма 1'!AD1177),ROUND('Форма 1'!$I1177*VLOOKUP('Форма 1'!$G1177,'Предельники 2022'!$B$4:$X$28,'Форма 1'!AD$7),2),"")</f>
        <v/>
      </c>
      <c r="J1177" s="30" t="str">
        <f>IF(ISNUMBER('Форма 1'!AE1177),ROUND('Форма 1'!$I1177*VLOOKUP('Форма 1'!$G1177,'Предельники 2022'!$B$4:$X$28,'Форма 1'!AE$7),2),"")</f>
        <v/>
      </c>
      <c r="K1177" s="30" t="str">
        <f>IF(ISNUMBER('Форма 1'!AF1177),ROUND('Форма 1'!$I1177*VLOOKUP('Форма 1'!$G1177,'Предельники 2022'!$B$4:$X$28,'Форма 1'!AF$7),2),"")</f>
        <v/>
      </c>
      <c r="L1177" s="31" t="str">
        <f>IF(ISBLANK('Форма 1'!AG1177),"",'Форма 1'!AG1177)</f>
        <v/>
      </c>
      <c r="M1177" s="32" t="str">
        <f>IF(ISBLANK('Форма 1'!AH1177),"",'Форма 1'!AH1177)</f>
        <v/>
      </c>
      <c r="N1177" s="30">
        <f>IF(ISNUMBER('Форма 1'!AI1177),ROUND('Форма 1'!$I1177*VLOOKUP('Форма 1'!$G1177,'Предельники 2022'!$B$4:$X$28,'Форма 1'!AI$7),2),"")</f>
        <v>2920738.38</v>
      </c>
      <c r="O1177" s="30" t="str">
        <f>IF(ISNUMBER('Форма 1'!AJ1177),ROUND('Форма 1'!$I1177*VLOOKUP('Форма 1'!$G1177,'Предельники 2022'!$B$4:$X$28,'Форма 1'!AJ$7),2),"")</f>
        <v/>
      </c>
      <c r="P1177" s="30" t="str">
        <f>IF(ISNUMBER('Форма 1'!AK1177),ROUND('Форма 1'!$I1177*VLOOKUP('Форма 1'!$G1177,'Предельники 2022'!$B$4:$X$28,'Форма 1'!AK$7),2),"")</f>
        <v/>
      </c>
      <c r="Q1177" s="30" t="str">
        <f>IF(ISNUMBER('Форма 1'!AL1177),ROUND('Форма 1'!$I1177*VLOOKUP('Форма 1'!$G1177,'Предельники 2022'!$B$4:$X$28,'Форма 1'!AL$7),2),"")</f>
        <v/>
      </c>
      <c r="R1177" s="30" t="str">
        <f>IF(ISNUMBER('Форма 1'!AM1177),ROUND('Форма 1'!$I1177*VLOOKUP('Форма 1'!$G1177,'Предельники 2022'!$B$4:$X$28,'Форма 1'!AM$7),2),"")</f>
        <v/>
      </c>
      <c r="S1177" s="93" t="str">
        <f t="shared" si="195"/>
        <v/>
      </c>
      <c r="T1177" s="129" t="str">
        <f>IF(ISNUMBER('Форма 1'!AN1177),INDEX('Предельники 2022'!$C$4:$X$28,MATCH('Форма 1'!$G1177,'Предельники 2022'!$B$4:$B$28,0),MATCH(T$5,'Предельники 2022'!$C$3:$X$3,0)),"")</f>
        <v/>
      </c>
      <c r="U1177" s="129" t="str">
        <f>IF(ISNUMBER('Форма 1'!AO1177),INDEX('Предельники 2022'!$C$4:$X$28,MATCH('Форма 1'!$G1177,'Предельники 2022'!$B$4:$B$28,0),MATCH(U$5,'Предельники 2022'!$C$3:$X$3,0)),"")</f>
        <v/>
      </c>
      <c r="V1177" s="129" t="str">
        <f>IF(ISNUMBER('Форма 1'!AP1177),INDEX('Предельники 2022'!$C$4:$X$28,MATCH('Форма 1'!$G1177,'Предельники 2022'!$B$4:$B$28,0),MATCH(V$5,'Предельники 2022'!$C$3:$X$3,0)),"")</f>
        <v/>
      </c>
      <c r="W1177" s="129" t="str">
        <f>IF(ISNUMBER('Форма 1'!AQ1177),INDEX('Предельники 2022'!$C$4:$X$28,MATCH('Форма 1'!$G1177,'Предельники 2022'!$B$4:$B$28,0),MATCH(W$5,'Предельники 2022'!$C$3:$X$3,0)),"")</f>
        <v/>
      </c>
      <c r="X1177" s="30" t="str">
        <f>IF(ISNUMBER('Форма 1'!AR1177),ROUND('Форма 1'!$I1177*VLOOKUP('Форма 1'!$G1177,'Предельники 2022'!$B$4:$X$28,'Форма 1'!AR$7),2),"")</f>
        <v/>
      </c>
      <c r="Y1177" s="30" t="str">
        <f>IF(ISNUMBER('Форма 1'!AS1177),ROUND('Форма 1'!$I1177*VLOOKUP('Форма 1'!$G1177,'Предельники 2022'!$B$4:$X$28,'Форма 1'!AS$7),2),"")</f>
        <v/>
      </c>
      <c r="Z1177" s="30" t="str">
        <f>IF(ISNUMBER('Форма 1'!AT1177),ROUND('Форма 1'!$I1177*VLOOKUP('Форма 1'!$G1177,'Предельники 2022'!$B$4:$X$28,'Форма 1'!AT$7),2),"")</f>
        <v/>
      </c>
      <c r="AA1177" s="32"/>
      <c r="AB1177" s="128">
        <f>'Форма 1'!T1177</f>
        <v>46387</v>
      </c>
      <c r="AC1177" s="130" t="str">
        <f>'Форма 1'!U1177</f>
        <v>РО</v>
      </c>
    </row>
    <row r="1178" spans="1:29" x14ac:dyDescent="0.25">
      <c r="A1178" s="28">
        <f t="shared" si="191"/>
        <v>8</v>
      </c>
      <c r="B1178" s="74" t="str">
        <f>IF(ISBLANK('Форма 1'!B1178),"",'Форма 1'!B1178)</f>
        <v>Соликамский городской округ Пермского края</v>
      </c>
      <c r="C1178" s="87" t="s">
        <v>621</v>
      </c>
      <c r="D1178" s="29">
        <f>IF(ISBLANK(C1178),"Введите адрес",IF(C1178='Форма 1'!C1178,SUM(E1178:K1178,M1178:S1178,Форма2[[#This Row],[19]:[22]]),"Ошибка в адресе!"))</f>
        <v>11623868.07</v>
      </c>
      <c r="E1178" s="30">
        <f>IF(ISNUMBER('Форма 1'!Z1178),ROUND('Форма 1'!$I1178*VLOOKUP('Форма 1'!$G1178,'Предельники 2022'!$B$4:$X$28,'Форма 1'!Z$7),2),"")</f>
        <v>1300531.8700000001</v>
      </c>
      <c r="F1178" s="30">
        <f>IF(ISNUMBER('Форма 1'!AA1178),ROUND('Форма 1'!$I1178*VLOOKUP('Форма 1'!$G1178,'Предельники 2022'!$B$4:$X$28,'Форма 1'!AA$7),2),"")</f>
        <v>6226314.1600000001</v>
      </c>
      <c r="G1178" s="30" t="str">
        <f>IF(ISNUMBER('Форма 1'!AB1178),ROUND('Форма 1'!$I1178*VLOOKUP('Форма 1'!$G1178,'Предельники 2022'!$B$4:$X$28,'Форма 1'!AB$7),2),"")</f>
        <v/>
      </c>
      <c r="H1178" s="30">
        <f>IF(ISNUMBER('Форма 1'!AC1178),ROUND('Форма 1'!$I1178*VLOOKUP('Форма 1'!$G1178,'Предельники 2022'!$B$4:$X$28,'Форма 1'!AC$7),2),"")</f>
        <v>813692.79</v>
      </c>
      <c r="I1178" s="30">
        <f>IF(ISNUMBER('Форма 1'!AD1178),ROUND('Форма 1'!$I1178*VLOOKUP('Форма 1'!$G1178,'Предельники 2022'!$B$4:$X$28,'Форма 1'!AD$7),2),"")</f>
        <v>2143733.85</v>
      </c>
      <c r="J1178" s="30">
        <f>IF(ISNUMBER('Форма 1'!AE1178),ROUND('Форма 1'!$I1178*VLOOKUP('Форма 1'!$G1178,'Предельники 2022'!$B$4:$X$28,'Форма 1'!AE$7),2),"")</f>
        <v>1139595.3999999999</v>
      </c>
      <c r="K1178" s="30" t="str">
        <f>IF(ISNUMBER('Форма 1'!AF1178),ROUND('Форма 1'!$I1178*VLOOKUP('Форма 1'!$G1178,'Предельники 2022'!$B$4:$X$28,'Форма 1'!AF$7),2),"")</f>
        <v/>
      </c>
      <c r="L1178" s="31" t="str">
        <f>IF(ISBLANK('Форма 1'!AG1178),"",'Форма 1'!AG1178)</f>
        <v/>
      </c>
      <c r="M1178" s="32" t="str">
        <f>IF(ISBLANK('Форма 1'!AH1178),"",'Форма 1'!AH1178)</f>
        <v/>
      </c>
      <c r="N1178" s="30" t="str">
        <f>IF(ISNUMBER('Форма 1'!AI1178),ROUND('Форма 1'!$I1178*VLOOKUP('Форма 1'!$G1178,'Предельники 2022'!$B$4:$X$28,'Форма 1'!AI$7),2),"")</f>
        <v/>
      </c>
      <c r="O1178" s="30" t="str">
        <f>IF(ISNUMBER('Форма 1'!AJ1178),ROUND('Форма 1'!$I1178*VLOOKUP('Форма 1'!$G1178,'Предельники 2022'!$B$4:$X$28,'Форма 1'!AJ$7),2),"")</f>
        <v/>
      </c>
      <c r="P1178" s="30" t="str">
        <f>IF(ISNUMBER('Форма 1'!AK1178),ROUND('Форма 1'!$I1178*VLOOKUP('Форма 1'!$G1178,'Предельники 2022'!$B$4:$X$28,'Форма 1'!AK$7),2),"")</f>
        <v/>
      </c>
      <c r="Q1178" s="30" t="str">
        <f>IF(ISNUMBER('Форма 1'!AL1178),ROUND('Форма 1'!$I1178*VLOOKUP('Форма 1'!$G1178,'Предельники 2022'!$B$4:$X$28,'Форма 1'!AL$7),2),"")</f>
        <v/>
      </c>
      <c r="R1178" s="30" t="str">
        <f>IF(ISNUMBER('Форма 1'!AM1178),ROUND('Форма 1'!$I1178*VLOOKUP('Форма 1'!$G1178,'Предельники 2022'!$B$4:$X$28,'Форма 1'!AM$7),2),"")</f>
        <v/>
      </c>
      <c r="S1178" s="93" t="str">
        <f t="shared" si="195"/>
        <v/>
      </c>
      <c r="T1178" s="129" t="str">
        <f>IF(ISNUMBER('Форма 1'!AN1178),INDEX('Предельники 2022'!$C$4:$X$28,MATCH('Форма 1'!$G1178,'Предельники 2022'!$B$4:$B$28,0),MATCH(T$5,'Предельники 2022'!$C$3:$X$3,0)),"")</f>
        <v/>
      </c>
      <c r="U1178" s="129" t="str">
        <f>IF(ISNUMBER('Форма 1'!AO1178),INDEX('Предельники 2022'!$C$4:$X$28,MATCH('Форма 1'!$G1178,'Предельники 2022'!$B$4:$B$28,0),MATCH(U$5,'Предельники 2022'!$C$3:$X$3,0)),"")</f>
        <v/>
      </c>
      <c r="V1178" s="129" t="str">
        <f>IF(ISNUMBER('Форма 1'!AP1178),INDEX('Предельники 2022'!$C$4:$X$28,MATCH('Форма 1'!$G1178,'Предельники 2022'!$B$4:$B$28,0),MATCH(V$5,'Предельники 2022'!$C$3:$X$3,0)),"")</f>
        <v/>
      </c>
      <c r="W1178" s="129" t="str">
        <f>IF(ISNUMBER('Форма 1'!AQ1178),INDEX('Предельники 2022'!$C$4:$X$28,MATCH('Форма 1'!$G1178,'Предельники 2022'!$B$4:$B$28,0),MATCH(W$5,'Предельники 2022'!$C$3:$X$3,0)),"")</f>
        <v/>
      </c>
      <c r="X1178" s="30" t="str">
        <f>IF(ISNUMBER('Форма 1'!AR1178),ROUND('Форма 1'!$I1178*VLOOKUP('Форма 1'!$G1178,'Предельники 2022'!$B$4:$X$28,'Форма 1'!AR$7),2),"")</f>
        <v/>
      </c>
      <c r="Y1178" s="30" t="str">
        <f>IF(ISNUMBER('Форма 1'!AS1178),ROUND('Форма 1'!$I1178*VLOOKUP('Форма 1'!$G1178,'Предельники 2022'!$B$4:$X$28,'Форма 1'!AS$7),2),"")</f>
        <v/>
      </c>
      <c r="Z1178" s="30" t="str">
        <f>IF(ISNUMBER('Форма 1'!AT1178),ROUND('Форма 1'!$I1178*VLOOKUP('Форма 1'!$G1178,'Предельники 2022'!$B$4:$X$28,'Форма 1'!AT$7),2),"")</f>
        <v/>
      </c>
      <c r="AA1178" s="32"/>
      <c r="AB1178" s="128">
        <f>'Форма 1'!T1178</f>
        <v>46387</v>
      </c>
      <c r="AC1178" s="130" t="str">
        <f>'Форма 1'!U1178</f>
        <v>РО</v>
      </c>
    </row>
    <row r="1179" spans="1:29" ht="15.75" x14ac:dyDescent="0.25">
      <c r="A1179" s="147">
        <f>IF(NOT(ISERROR("Пермского края"=MID(C1179,FIND("Пермского края",C1179),14)))=$C$1,0,IF(NOT(ISERROR("город Пермь"=MID(C1179,FIND("город Пермь",C1179),11)))=$C$1,0,IF(NOT(ISERROR("Итого"=MID(C1179,FIND("Итого",C1179),5)))=$C$1,0,IF(NOT(ISERROR("Всего"=MID(C1179,FIND("Всего",C1179),5)))=$C$1,0,#REF!+1))))</f>
        <v>0</v>
      </c>
      <c r="B1179" s="148" t="str">
        <f>IF(ISBLANK('Форма 1'!B1179),"",'Форма 1'!B1179)</f>
        <v/>
      </c>
      <c r="C1179" s="153" t="s">
        <v>1100</v>
      </c>
      <c r="D1179" s="146">
        <f>IF(ISBLANK(C1179),"Введите адрес",IF(C1179='Форма 1'!C1179,SUM(E1179:K1179,M1179:S1179,Форма2[[#This Row],[19]:[22]]),"Ошибка в адресе!"))</f>
        <v>253192447.80000001</v>
      </c>
      <c r="E1179" s="149">
        <f>SUM(E1180:E1192)</f>
        <v>1569118.3599999999</v>
      </c>
      <c r="F1179" s="149">
        <f t="shared" ref="F1179:S1179" si="198">SUM(F1180:F1192)</f>
        <v>102072986.23999999</v>
      </c>
      <c r="G1179" s="149">
        <f t="shared" si="198"/>
        <v>0</v>
      </c>
      <c r="H1179" s="149">
        <f t="shared" si="198"/>
        <v>5666231.9500000002</v>
      </c>
      <c r="I1179" s="149">
        <f t="shared" si="198"/>
        <v>21524859.109999999</v>
      </c>
      <c r="J1179" s="149">
        <f t="shared" si="198"/>
        <v>11713222.890000001</v>
      </c>
      <c r="K1179" s="149">
        <f t="shared" si="198"/>
        <v>0</v>
      </c>
      <c r="L1179" s="155">
        <f t="shared" si="198"/>
        <v>0</v>
      </c>
      <c r="M1179" s="149">
        <f t="shared" si="198"/>
        <v>0</v>
      </c>
      <c r="N1179" s="149">
        <f t="shared" si="198"/>
        <v>88751095.829999998</v>
      </c>
      <c r="O1179" s="149">
        <f t="shared" si="198"/>
        <v>21894933.420000002</v>
      </c>
      <c r="P1179" s="149">
        <f t="shared" si="198"/>
        <v>0</v>
      </c>
      <c r="Q1179" s="149">
        <f t="shared" si="198"/>
        <v>0</v>
      </c>
      <c r="R1179" s="149">
        <f t="shared" si="198"/>
        <v>0</v>
      </c>
      <c r="S1179" s="149">
        <f t="shared" si="198"/>
        <v>0</v>
      </c>
      <c r="T1179" s="129" t="str">
        <f>IF(ISNUMBER('Форма 1'!AN1179),INDEX('Предельники 2022'!$C$4:$X$28,MATCH('Форма 1'!$G1179,'Предельники 2022'!$B$4:$B$28,0),MATCH(T$5,'Предельники 2022'!$C$3:$X$3,0)),"")</f>
        <v/>
      </c>
      <c r="U1179" s="129" t="str">
        <f>IF(ISNUMBER('Форма 1'!AO1179),INDEX('Предельники 2022'!$C$4:$X$28,MATCH('Форма 1'!$G1179,'Предельники 2022'!$B$4:$B$28,0),MATCH(U$5,'Предельники 2022'!$C$3:$X$3,0)),"")</f>
        <v/>
      </c>
      <c r="V1179" s="129" t="str">
        <f>IF(ISNUMBER('Форма 1'!AP1179),INDEX('Предельники 2022'!$C$4:$X$28,MATCH('Форма 1'!$G1179,'Предельники 2022'!$B$4:$B$28,0),MATCH(V$5,'Предельники 2022'!$C$3:$X$3,0)),"")</f>
        <v/>
      </c>
      <c r="W1179" s="129" t="str">
        <f>IF(ISNUMBER('Форма 1'!AQ1179),INDEX('Предельники 2022'!$C$4:$X$28,MATCH('Форма 1'!$G1179,'Предельники 2022'!$B$4:$B$28,0),MATCH(W$5,'Предельники 2022'!$C$3:$X$3,0)),"")</f>
        <v/>
      </c>
      <c r="X1179" s="149">
        <f t="shared" ref="X1179:Z1179" si="199">SUM(X1180:X1192)</f>
        <v>0</v>
      </c>
      <c r="Y1179" s="149">
        <f t="shared" si="199"/>
        <v>0</v>
      </c>
      <c r="Z1179" s="149">
        <f t="shared" si="199"/>
        <v>0</v>
      </c>
      <c r="AA1179" s="146"/>
      <c r="AB1179" s="150"/>
      <c r="AC1179" s="151" t="str">
        <f>'Форма 1'!U1179</f>
        <v/>
      </c>
    </row>
    <row r="1180" spans="1:29" x14ac:dyDescent="0.25">
      <c r="A1180" s="28">
        <f t="shared" ref="A1180:A1224" si="200">IF(NOT(ISERROR("Пермского края"=MID(C1180,FIND("Пермского края",C1180),14)))=$C$1,0,IF(NOT(ISERROR("город Пермь"=MID(C1180,FIND("город Пермь",C1180),11)))=$C$1,0,IF(NOT(ISERROR("Итого"=MID(C1180,FIND("Итого",C1180),5)))=$C$1,0,IF(NOT(ISERROR("Всего"=MID(C1180,FIND("Всего",C1180),5)))=$C$1,0,A1179+1))))</f>
        <v>1</v>
      </c>
      <c r="B1180" s="74" t="str">
        <f>IF(ISBLANK('Форма 1'!B1180),"",'Форма 1'!B1180)</f>
        <v>Чайковский городской округ Пермского края</v>
      </c>
      <c r="C1180" s="87" t="s">
        <v>695</v>
      </c>
      <c r="D1180" s="29">
        <f>IF(ISBLANK(C1180),"Введите адрес",IF(C1180='Форма 1'!C1180,SUM(E1180:K1180,M1180:S1180,Форма2[[#This Row],[19]:[22]]),"Ошибка в адресе!"))</f>
        <v>3701605.32</v>
      </c>
      <c r="E1180" s="30" t="str">
        <f>IF(ISNUMBER('Форма 1'!Z1180),ROUND('Форма 1'!$I1180*VLOOKUP('Форма 1'!$G1180,'Предельники 2022'!$B$4:$X$28,'Форма 1'!Z$7),2),"")</f>
        <v/>
      </c>
      <c r="F1180" s="30" t="str">
        <f>IF(ISNUMBER('Форма 1'!AA1180),ROUND('Форма 1'!$I1180*VLOOKUP('Форма 1'!$G1180,'Предельники 2022'!$B$4:$X$28,'Форма 1'!AA$7),2),"")</f>
        <v/>
      </c>
      <c r="G1180" s="30" t="str">
        <f>IF(ISNUMBER('Форма 1'!AB1180),ROUND('Форма 1'!$I1180*VLOOKUP('Форма 1'!$G1180,'Предельники 2022'!$B$4:$X$28,'Форма 1'!AB$7),2),"")</f>
        <v/>
      </c>
      <c r="H1180" s="30">
        <f>IF(ISNUMBER('Форма 1'!AC1180),ROUND('Форма 1'!$I1180*VLOOKUP('Форма 1'!$G1180,'Предельники 2022'!$B$4:$X$28,'Форма 1'!AC$7),2),"")</f>
        <v>639254.52</v>
      </c>
      <c r="I1180" s="30">
        <f>IF(ISNUMBER('Форма 1'!AD1180),ROUND('Форма 1'!$I1180*VLOOKUP('Форма 1'!$G1180,'Предельники 2022'!$B$4:$X$28,'Форма 1'!AD$7),2),"")</f>
        <v>1971552.24</v>
      </c>
      <c r="J1180" s="30">
        <f>IF(ISNUMBER('Форма 1'!AE1180),ROUND('Форма 1'!$I1180*VLOOKUP('Форма 1'!$G1180,'Предельники 2022'!$B$4:$X$28,'Форма 1'!AE$7),2),"")</f>
        <v>1090798.56</v>
      </c>
      <c r="K1180" s="30" t="str">
        <f>IF(ISNUMBER('Форма 1'!AF1180),ROUND('Форма 1'!$I1180*VLOOKUP('Форма 1'!$G1180,'Предельники 2022'!$B$4:$X$28,'Форма 1'!AF$7),2),"")</f>
        <v/>
      </c>
      <c r="L1180" s="31" t="str">
        <f>IF(ISBLANK('Форма 1'!AG1180),"",'Форма 1'!AG1180)</f>
        <v/>
      </c>
      <c r="M1180" s="32" t="str">
        <f>IF(ISBLANK('Форма 1'!AH1180),"",'Форма 1'!AH1180)</f>
        <v/>
      </c>
      <c r="N1180" s="30" t="str">
        <f>IF(ISNUMBER('Форма 1'!AI1180),ROUND('Форма 1'!$I1180*VLOOKUP('Форма 1'!$G1180,'Предельники 2022'!$B$4:$X$28,'Форма 1'!AI$7),2),"")</f>
        <v/>
      </c>
      <c r="O1180" s="30" t="str">
        <f>IF(ISNUMBER('Форма 1'!AJ1180),ROUND('Форма 1'!$I1180*VLOOKUP('Форма 1'!$G1180,'Предельники 2022'!$B$4:$X$28,'Форма 1'!AJ$7),2),"")</f>
        <v/>
      </c>
      <c r="P1180" s="30" t="str">
        <f>IF(ISNUMBER('Форма 1'!AK1180),ROUND('Форма 1'!$I1180*VLOOKUP('Форма 1'!$G1180,'Предельники 2022'!$B$4:$X$28,'Форма 1'!AK$7),2),"")</f>
        <v/>
      </c>
      <c r="Q1180" s="30" t="str">
        <f>IF(ISNUMBER('Форма 1'!AL1180),ROUND('Форма 1'!$I1180*VLOOKUP('Форма 1'!$G1180,'Предельники 2022'!$B$4:$X$28,'Форма 1'!AL$7),2),"")</f>
        <v/>
      </c>
      <c r="R1180" s="30" t="str">
        <f>IF(ISNUMBER('Форма 1'!AM1180),ROUND('Форма 1'!$I1180*VLOOKUP('Форма 1'!$G1180,'Предельники 2022'!$B$4:$X$28,'Форма 1'!AM$7),2),"")</f>
        <v/>
      </c>
      <c r="S1180" s="93" t="str">
        <f t="shared" si="195"/>
        <v/>
      </c>
      <c r="T1180" s="129" t="str">
        <f>IF(ISNUMBER('Форма 1'!AN1180),INDEX('Предельники 2022'!$C$4:$X$28,MATCH('Форма 1'!$G1180,'Предельники 2022'!$B$4:$B$28,0),MATCH(T$5,'Предельники 2022'!$C$3:$X$3,0)),"")</f>
        <v/>
      </c>
      <c r="U1180" s="129" t="str">
        <f>IF(ISNUMBER('Форма 1'!AO1180),INDEX('Предельники 2022'!$C$4:$X$28,MATCH('Форма 1'!$G1180,'Предельники 2022'!$B$4:$B$28,0),MATCH(U$5,'Предельники 2022'!$C$3:$X$3,0)),"")</f>
        <v/>
      </c>
      <c r="V1180" s="129" t="str">
        <f>IF(ISNUMBER('Форма 1'!AP1180),INDEX('Предельники 2022'!$C$4:$X$28,MATCH('Форма 1'!$G1180,'Предельники 2022'!$B$4:$B$28,0),MATCH(V$5,'Предельники 2022'!$C$3:$X$3,0)),"")</f>
        <v/>
      </c>
      <c r="W1180" s="129" t="str">
        <f>IF(ISNUMBER('Форма 1'!AQ1180),INDEX('Предельники 2022'!$C$4:$X$28,MATCH('Форма 1'!$G1180,'Предельники 2022'!$B$4:$B$28,0),MATCH(W$5,'Предельники 2022'!$C$3:$X$3,0)),"")</f>
        <v/>
      </c>
      <c r="X1180" s="30" t="str">
        <f>IF(ISNUMBER('Форма 1'!AR1180),ROUND('Форма 1'!$I1180*VLOOKUP('Форма 1'!$G1180,'Предельники 2022'!$B$4:$X$28,'Форма 1'!AR$7),2),"")</f>
        <v/>
      </c>
      <c r="Y1180" s="30" t="str">
        <f>IF(ISNUMBER('Форма 1'!AS1180),ROUND('Форма 1'!$I1180*VLOOKUP('Форма 1'!$G1180,'Предельники 2022'!$B$4:$X$28,'Форма 1'!AS$7),2),"")</f>
        <v/>
      </c>
      <c r="Z1180" s="30" t="str">
        <f>IF(ISNUMBER('Форма 1'!AT1180),ROUND('Форма 1'!$I1180*VLOOKUP('Форма 1'!$G1180,'Предельники 2022'!$B$4:$X$28,'Форма 1'!AT$7),2),"")</f>
        <v/>
      </c>
      <c r="AA1180" s="32"/>
      <c r="AB1180" s="128">
        <f>'Форма 1'!T1180</f>
        <v>46387</v>
      </c>
      <c r="AC1180" s="130" t="str">
        <f>'Форма 1'!U1180</f>
        <v>СС</v>
      </c>
    </row>
    <row r="1181" spans="1:29" x14ac:dyDescent="0.25">
      <c r="A1181" s="28">
        <f t="shared" si="200"/>
        <v>2</v>
      </c>
      <c r="B1181" s="74" t="str">
        <f>IF(ISBLANK('Форма 1'!B1181),"",'Форма 1'!B1181)</f>
        <v>Чайковский городской округ Пермского края</v>
      </c>
      <c r="C1181" s="87" t="s">
        <v>659</v>
      </c>
      <c r="D1181" s="29">
        <f>IF(ISBLANK(C1181),"Введите адрес",IF(C1181='Форма 1'!C1181,SUM(E1181:K1181,M1181:S1181,Форма2[[#This Row],[19]:[22]]),"Ошибка в адресе!"))</f>
        <v>26262469.59</v>
      </c>
      <c r="E1181" s="30" t="str">
        <f>IF(ISNUMBER('Форма 1'!Z1181),ROUND('Форма 1'!$I1181*VLOOKUP('Форма 1'!$G1181,'Предельники 2022'!$B$4:$X$28,'Форма 1'!Z$7),2),"")</f>
        <v/>
      </c>
      <c r="F1181" s="30">
        <f>IF(ISNUMBER('Форма 1'!AA1181),ROUND('Форма 1'!$I1181*VLOOKUP('Форма 1'!$G1181,'Предельники 2022'!$B$4:$X$28,'Форма 1'!AA$7),2),"")</f>
        <v>13756036.51</v>
      </c>
      <c r="G1181" s="30" t="str">
        <f>IF(ISNUMBER('Форма 1'!AB1181),ROUND('Форма 1'!$I1181*VLOOKUP('Форма 1'!$G1181,'Предельники 2022'!$B$4:$X$28,'Форма 1'!AB$7),2),"")</f>
        <v/>
      </c>
      <c r="H1181" s="30" t="str">
        <f>IF(ISNUMBER('Форма 1'!AC1181),ROUND('Форма 1'!$I1181*VLOOKUP('Форма 1'!$G1181,'Предельники 2022'!$B$4:$X$28,'Форма 1'!AC$7),2),"")</f>
        <v/>
      </c>
      <c r="I1181" s="30">
        <f>IF(ISNUMBER('Форма 1'!AD1181),ROUND('Форма 1'!$I1181*VLOOKUP('Форма 1'!$G1181,'Предельники 2022'!$B$4:$X$28,'Форма 1'!AD$7),2),"")</f>
        <v>1908164.27</v>
      </c>
      <c r="J1181" s="30">
        <f>IF(ISNUMBER('Форма 1'!AE1181),ROUND('Форма 1'!$I1181*VLOOKUP('Форма 1'!$G1181,'Предельники 2022'!$B$4:$X$28,'Форма 1'!AE$7),2),"")</f>
        <v>1055727.97</v>
      </c>
      <c r="K1181" s="30" t="str">
        <f>IF(ISNUMBER('Форма 1'!AF1181),ROUND('Форма 1'!$I1181*VLOOKUP('Форма 1'!$G1181,'Предельники 2022'!$B$4:$X$28,'Форма 1'!AF$7),2),"")</f>
        <v/>
      </c>
      <c r="L1181" s="31" t="str">
        <f>IF(ISBLANK('Форма 1'!AG1181),"",'Форма 1'!AG1181)</f>
        <v/>
      </c>
      <c r="M1181" s="32" t="str">
        <f>IF(ISBLANK('Форма 1'!AH1181),"",'Форма 1'!AH1181)</f>
        <v/>
      </c>
      <c r="N1181" s="30" t="str">
        <f>IF(ISNUMBER('Форма 1'!AI1181),ROUND('Форма 1'!$I1181*VLOOKUP('Форма 1'!$G1181,'Предельники 2022'!$B$4:$X$28,'Форма 1'!AI$7),2),"")</f>
        <v/>
      </c>
      <c r="O1181" s="30">
        <f>IF(ISNUMBER('Форма 1'!AJ1181),ROUND('Форма 1'!$I1181*VLOOKUP('Форма 1'!$G1181,'Предельники 2022'!$B$4:$X$28,'Форма 1'!AJ$7),2),"")</f>
        <v>9542540.8399999999</v>
      </c>
      <c r="P1181" s="30" t="str">
        <f>IF(ISNUMBER('Форма 1'!AK1181),ROUND('Форма 1'!$I1181*VLOOKUP('Форма 1'!$G1181,'Предельники 2022'!$B$4:$X$28,'Форма 1'!AK$7),2),"")</f>
        <v/>
      </c>
      <c r="Q1181" s="30" t="str">
        <f>IF(ISNUMBER('Форма 1'!AL1181),ROUND('Форма 1'!$I1181*VLOOKUP('Форма 1'!$G1181,'Предельники 2022'!$B$4:$X$28,'Форма 1'!AL$7),2),"")</f>
        <v/>
      </c>
      <c r="R1181" s="30" t="str">
        <f>IF(ISNUMBER('Форма 1'!AM1181),ROUND('Форма 1'!$I1181*VLOOKUP('Форма 1'!$G1181,'Предельники 2022'!$B$4:$X$28,'Форма 1'!AM$7),2),"")</f>
        <v/>
      </c>
      <c r="S1181" s="93" t="str">
        <f t="shared" si="195"/>
        <v/>
      </c>
      <c r="T1181" s="129" t="str">
        <f>IF(ISNUMBER('Форма 1'!AN1181),INDEX('Предельники 2022'!$C$4:$X$28,MATCH('Форма 1'!$G1181,'Предельники 2022'!$B$4:$B$28,0),MATCH(T$5,'Предельники 2022'!$C$3:$X$3,0)),"")</f>
        <v/>
      </c>
      <c r="U1181" s="129" t="str">
        <f>IF(ISNUMBER('Форма 1'!AO1181),INDEX('Предельники 2022'!$C$4:$X$28,MATCH('Форма 1'!$G1181,'Предельники 2022'!$B$4:$B$28,0),MATCH(U$5,'Предельники 2022'!$C$3:$X$3,0)),"")</f>
        <v/>
      </c>
      <c r="V1181" s="129" t="str">
        <f>IF(ISNUMBER('Форма 1'!AP1181),INDEX('Предельники 2022'!$C$4:$X$28,MATCH('Форма 1'!$G1181,'Предельники 2022'!$B$4:$B$28,0),MATCH(V$5,'Предельники 2022'!$C$3:$X$3,0)),"")</f>
        <v/>
      </c>
      <c r="W1181" s="129" t="str">
        <f>IF(ISNUMBER('Форма 1'!AQ1181),INDEX('Предельники 2022'!$C$4:$X$28,MATCH('Форма 1'!$G1181,'Предельники 2022'!$B$4:$B$28,0),MATCH(W$5,'Предельники 2022'!$C$3:$X$3,0)),"")</f>
        <v/>
      </c>
      <c r="X1181" s="30" t="str">
        <f>IF(ISNUMBER('Форма 1'!AR1181),ROUND('Форма 1'!$I1181*VLOOKUP('Форма 1'!$G1181,'Предельники 2022'!$B$4:$X$28,'Форма 1'!AR$7),2),"")</f>
        <v/>
      </c>
      <c r="Y1181" s="30" t="str">
        <f>IF(ISNUMBER('Форма 1'!AS1181),ROUND('Форма 1'!$I1181*VLOOKUP('Форма 1'!$G1181,'Предельники 2022'!$B$4:$X$28,'Форма 1'!AS$7),2),"")</f>
        <v/>
      </c>
      <c r="Z1181" s="30" t="str">
        <f>IF(ISNUMBER('Форма 1'!AT1181),ROUND('Форма 1'!$I1181*VLOOKUP('Форма 1'!$G1181,'Предельники 2022'!$B$4:$X$28,'Форма 1'!AT$7),2),"")</f>
        <v/>
      </c>
      <c r="AA1181" s="32"/>
      <c r="AB1181" s="128">
        <f>'Форма 1'!T1181</f>
        <v>46387</v>
      </c>
      <c r="AC1181" s="130" t="str">
        <f>'Форма 1'!U1181</f>
        <v>РО</v>
      </c>
    </row>
    <row r="1182" spans="1:29" x14ac:dyDescent="0.25">
      <c r="A1182" s="28">
        <f t="shared" si="200"/>
        <v>3</v>
      </c>
      <c r="B1182" s="74" t="str">
        <f>IF(ISBLANK('Форма 1'!B1182),"",'Форма 1'!B1182)</f>
        <v>Чайковский городской округ Пермского края</v>
      </c>
      <c r="C1182" s="87" t="s">
        <v>764</v>
      </c>
      <c r="D1182" s="29">
        <f>IF(ISBLANK(C1182),"Введите адрес",IF(C1182='Форма 1'!C1182,SUM(E1182:K1182,M1182:S1182,Форма2[[#This Row],[19]:[22]]),"Ошибка в адресе!"))</f>
        <v>11053889.84</v>
      </c>
      <c r="E1182" s="30" t="str">
        <f>IF(ISNUMBER('Форма 1'!Z1182),ROUND('Форма 1'!$I1182*VLOOKUP('Форма 1'!$G1182,'Предельники 2022'!$B$4:$X$28,'Форма 1'!Z$7),2),"")</f>
        <v/>
      </c>
      <c r="F1182" s="30" t="str">
        <f>IF(ISNUMBER('Форма 1'!AA1182),ROUND('Форма 1'!$I1182*VLOOKUP('Форма 1'!$G1182,'Предельники 2022'!$B$4:$X$28,'Форма 1'!AA$7),2),"")</f>
        <v/>
      </c>
      <c r="G1182" s="30" t="str">
        <f>IF(ISNUMBER('Форма 1'!AB1182),ROUND('Форма 1'!$I1182*VLOOKUP('Форма 1'!$G1182,'Предельники 2022'!$B$4:$X$28,'Форма 1'!AB$7),2),"")</f>
        <v/>
      </c>
      <c r="H1182" s="30" t="str">
        <f>IF(ISNUMBER('Форма 1'!AC1182),ROUND('Форма 1'!$I1182*VLOOKUP('Форма 1'!$G1182,'Предельники 2022'!$B$4:$X$28,'Форма 1'!AC$7),2),"")</f>
        <v/>
      </c>
      <c r="I1182" s="30" t="str">
        <f>IF(ISNUMBER('Форма 1'!AD1182),ROUND('Форма 1'!$I1182*VLOOKUP('Форма 1'!$G1182,'Предельники 2022'!$B$4:$X$28,'Форма 1'!AD$7),2),"")</f>
        <v/>
      </c>
      <c r="J1182" s="30" t="str">
        <f>IF(ISNUMBER('Форма 1'!AE1182),ROUND('Форма 1'!$I1182*VLOOKUP('Форма 1'!$G1182,'Предельники 2022'!$B$4:$X$28,'Форма 1'!AE$7),2),"")</f>
        <v/>
      </c>
      <c r="K1182" s="30" t="str">
        <f>IF(ISNUMBER('Форма 1'!AF1182),ROUND('Форма 1'!$I1182*VLOOKUP('Форма 1'!$G1182,'Предельники 2022'!$B$4:$X$28,'Форма 1'!AF$7),2),"")</f>
        <v/>
      </c>
      <c r="L1182" s="31" t="str">
        <f>IF(ISBLANK('Форма 1'!AG1182),"",'Форма 1'!AG1182)</f>
        <v/>
      </c>
      <c r="M1182" s="32" t="str">
        <f>IF(ISBLANK('Форма 1'!AH1182),"",'Форма 1'!AH1182)</f>
        <v/>
      </c>
      <c r="N1182" s="30">
        <f>IF(ISNUMBER('Форма 1'!AI1182),ROUND('Форма 1'!$I1182*VLOOKUP('Форма 1'!$G1182,'Предельники 2022'!$B$4:$X$28,'Форма 1'!AI$7),2),"")</f>
        <v>11053889.84</v>
      </c>
      <c r="O1182" s="30" t="str">
        <f>IF(ISNUMBER('Форма 1'!AJ1182),ROUND('Форма 1'!$I1182*VLOOKUP('Форма 1'!$G1182,'Предельники 2022'!$B$4:$X$28,'Форма 1'!AJ$7),2),"")</f>
        <v/>
      </c>
      <c r="P1182" s="30" t="str">
        <f>IF(ISNUMBER('Форма 1'!AK1182),ROUND('Форма 1'!$I1182*VLOOKUP('Форма 1'!$G1182,'Предельники 2022'!$B$4:$X$28,'Форма 1'!AK$7),2),"")</f>
        <v/>
      </c>
      <c r="Q1182" s="30" t="str">
        <f>IF(ISNUMBER('Форма 1'!AL1182),ROUND('Форма 1'!$I1182*VLOOKUP('Форма 1'!$G1182,'Предельники 2022'!$B$4:$X$28,'Форма 1'!AL$7),2),"")</f>
        <v/>
      </c>
      <c r="R1182" s="30" t="str">
        <f>IF(ISNUMBER('Форма 1'!AM1182),ROUND('Форма 1'!$I1182*VLOOKUP('Форма 1'!$G1182,'Предельники 2022'!$B$4:$X$28,'Форма 1'!AM$7),2),"")</f>
        <v/>
      </c>
      <c r="S1182" s="93" t="str">
        <f t="shared" si="195"/>
        <v/>
      </c>
      <c r="T1182" s="129" t="str">
        <f>IF(ISNUMBER('Форма 1'!AN1182),INDEX('Предельники 2022'!$C$4:$X$28,MATCH('Форма 1'!$G1182,'Предельники 2022'!$B$4:$B$28,0),MATCH(T$5,'Предельники 2022'!$C$3:$X$3,0)),"")</f>
        <v/>
      </c>
      <c r="U1182" s="129" t="str">
        <f>IF(ISNUMBER('Форма 1'!AO1182),INDEX('Предельники 2022'!$C$4:$X$28,MATCH('Форма 1'!$G1182,'Предельники 2022'!$B$4:$B$28,0),MATCH(U$5,'Предельники 2022'!$C$3:$X$3,0)),"")</f>
        <v/>
      </c>
      <c r="V1182" s="129" t="str">
        <f>IF(ISNUMBER('Форма 1'!AP1182),INDEX('Предельники 2022'!$C$4:$X$28,MATCH('Форма 1'!$G1182,'Предельники 2022'!$B$4:$B$28,0),MATCH(V$5,'Предельники 2022'!$C$3:$X$3,0)),"")</f>
        <v/>
      </c>
      <c r="W1182" s="129" t="str">
        <f>IF(ISNUMBER('Форма 1'!AQ1182),INDEX('Предельники 2022'!$C$4:$X$28,MATCH('Форма 1'!$G1182,'Предельники 2022'!$B$4:$B$28,0),MATCH(W$5,'Предельники 2022'!$C$3:$X$3,0)),"")</f>
        <v/>
      </c>
      <c r="X1182" s="30" t="str">
        <f>IF(ISNUMBER('Форма 1'!AR1182),ROUND('Форма 1'!$I1182*VLOOKUP('Форма 1'!$G1182,'Предельники 2022'!$B$4:$X$28,'Форма 1'!AR$7),2),"")</f>
        <v/>
      </c>
      <c r="Y1182" s="30" t="str">
        <f>IF(ISNUMBER('Форма 1'!AS1182),ROUND('Форма 1'!$I1182*VLOOKUP('Форма 1'!$G1182,'Предельники 2022'!$B$4:$X$28,'Форма 1'!AS$7),2),"")</f>
        <v/>
      </c>
      <c r="Z1182" s="30" t="str">
        <f>IF(ISNUMBER('Форма 1'!AT1182),ROUND('Форма 1'!$I1182*VLOOKUP('Форма 1'!$G1182,'Предельники 2022'!$B$4:$X$28,'Форма 1'!AT$7),2),"")</f>
        <v/>
      </c>
      <c r="AA1182" s="32"/>
      <c r="AB1182" s="128">
        <f>'Форма 1'!T1182</f>
        <v>46387</v>
      </c>
      <c r="AC1182" s="130" t="str">
        <f>'Форма 1'!U1182</f>
        <v>СС</v>
      </c>
    </row>
    <row r="1183" spans="1:29" x14ac:dyDescent="0.25">
      <c r="A1183" s="28">
        <f t="shared" si="200"/>
        <v>4</v>
      </c>
      <c r="B1183" s="74" t="str">
        <f>IF(ISBLANK('Форма 1'!B1183),"",'Форма 1'!B1183)</f>
        <v>Чайковский городской округ Пермского края</v>
      </c>
      <c r="C1183" s="87" t="s">
        <v>622</v>
      </c>
      <c r="D1183" s="29">
        <f>IF(ISBLANK(C1183),"Введите адрес",IF(C1183='Форма 1'!C1183,SUM(E1183:K1183,M1183:S1183,Форма2[[#This Row],[19]:[22]]),"Ошибка в адресе!"))</f>
        <v>18004382.41</v>
      </c>
      <c r="E1183" s="30">
        <f>IF(ISNUMBER('Форма 1'!Z1183),ROUND('Форма 1'!$I1183*VLOOKUP('Форма 1'!$G1183,'Предельники 2022'!$B$4:$X$28,'Форма 1'!Z$7),2),"")</f>
        <v>776860.89</v>
      </c>
      <c r="F1183" s="30">
        <f>IF(ISNUMBER('Форма 1'!AA1183),ROUND('Форма 1'!$I1183*VLOOKUP('Форма 1'!$G1183,'Предельники 2022'!$B$4:$X$28,'Форма 1'!AA$7),2),"")</f>
        <v>8815925.9399999995</v>
      </c>
      <c r="G1183" s="30" t="str">
        <f>IF(ISNUMBER('Форма 1'!AB1183),ROUND('Форма 1'!$I1183*VLOOKUP('Форма 1'!$G1183,'Предельники 2022'!$B$4:$X$28,'Форма 1'!AB$7),2),"")</f>
        <v/>
      </c>
      <c r="H1183" s="30">
        <f>IF(ISNUMBER('Форма 1'!AC1183),ROUND('Форма 1'!$I1183*VLOOKUP('Форма 1'!$G1183,'Предельники 2022'!$B$4:$X$28,'Форма 1'!AC$7),2),"")</f>
        <v>396511.6</v>
      </c>
      <c r="I1183" s="30">
        <f>IF(ISNUMBER('Форма 1'!AD1183),ROUND('Форма 1'!$I1183*VLOOKUP('Форма 1'!$G1183,'Предельники 2022'!$B$4:$X$28,'Форма 1'!AD$7),2),"")</f>
        <v>1222898.3899999999</v>
      </c>
      <c r="J1183" s="30">
        <f>IF(ISNUMBER('Форма 1'!AE1183),ROUND('Форма 1'!$I1183*VLOOKUP('Форма 1'!$G1183,'Предельники 2022'!$B$4:$X$28,'Форма 1'!AE$7),2),"")</f>
        <v>676591.66</v>
      </c>
      <c r="K1183" s="30" t="str">
        <f>IF(ISNUMBER('Форма 1'!AF1183),ROUND('Форма 1'!$I1183*VLOOKUP('Форма 1'!$G1183,'Предельники 2022'!$B$4:$X$28,'Форма 1'!AF$7),2),"")</f>
        <v/>
      </c>
      <c r="L1183" s="31" t="str">
        <f>IF(ISBLANK('Форма 1'!AG1183),"",'Форма 1'!AG1183)</f>
        <v/>
      </c>
      <c r="M1183" s="32" t="str">
        <f>IF(ISBLANK('Форма 1'!AH1183),"",'Форма 1'!AH1183)</f>
        <v/>
      </c>
      <c r="N1183" s="30" t="str">
        <f>IF(ISNUMBER('Форма 1'!AI1183),ROUND('Форма 1'!$I1183*VLOOKUP('Форма 1'!$G1183,'Предельники 2022'!$B$4:$X$28,'Форма 1'!AI$7),2),"")</f>
        <v/>
      </c>
      <c r="O1183" s="30">
        <f>IF(ISNUMBER('Форма 1'!AJ1183),ROUND('Форма 1'!$I1183*VLOOKUP('Форма 1'!$G1183,'Предельники 2022'!$B$4:$X$28,'Форма 1'!AJ$7),2),"")</f>
        <v>6115593.9299999997</v>
      </c>
      <c r="P1183" s="30" t="str">
        <f>IF(ISNUMBER('Форма 1'!AK1183),ROUND('Форма 1'!$I1183*VLOOKUP('Форма 1'!$G1183,'Предельники 2022'!$B$4:$X$28,'Форма 1'!AK$7),2),"")</f>
        <v/>
      </c>
      <c r="Q1183" s="30" t="str">
        <f>IF(ISNUMBER('Форма 1'!AL1183),ROUND('Форма 1'!$I1183*VLOOKUP('Форма 1'!$G1183,'Предельники 2022'!$B$4:$X$28,'Форма 1'!AL$7),2),"")</f>
        <v/>
      </c>
      <c r="R1183" s="30" t="str">
        <f>IF(ISNUMBER('Форма 1'!AM1183),ROUND('Форма 1'!$I1183*VLOOKUP('Форма 1'!$G1183,'Предельники 2022'!$B$4:$X$28,'Форма 1'!AM$7),2),"")</f>
        <v/>
      </c>
      <c r="S1183" s="93" t="str">
        <f t="shared" si="195"/>
        <v/>
      </c>
      <c r="T1183" s="129" t="str">
        <f>IF(ISNUMBER('Форма 1'!AN1183),INDEX('Предельники 2022'!$C$4:$X$28,MATCH('Форма 1'!$G1183,'Предельники 2022'!$B$4:$B$28,0),MATCH(T$5,'Предельники 2022'!$C$3:$X$3,0)),"")</f>
        <v/>
      </c>
      <c r="U1183" s="129" t="str">
        <f>IF(ISNUMBER('Форма 1'!AO1183),INDEX('Предельники 2022'!$C$4:$X$28,MATCH('Форма 1'!$G1183,'Предельники 2022'!$B$4:$B$28,0),MATCH(U$5,'Предельники 2022'!$C$3:$X$3,0)),"")</f>
        <v/>
      </c>
      <c r="V1183" s="129" t="str">
        <f>IF(ISNUMBER('Форма 1'!AP1183),INDEX('Предельники 2022'!$C$4:$X$28,MATCH('Форма 1'!$G1183,'Предельники 2022'!$B$4:$B$28,0),MATCH(V$5,'Предельники 2022'!$C$3:$X$3,0)),"")</f>
        <v/>
      </c>
      <c r="W1183" s="129" t="str">
        <f>IF(ISNUMBER('Форма 1'!AQ1183),INDEX('Предельники 2022'!$C$4:$X$28,MATCH('Форма 1'!$G1183,'Предельники 2022'!$B$4:$B$28,0),MATCH(W$5,'Предельники 2022'!$C$3:$X$3,0)),"")</f>
        <v/>
      </c>
      <c r="X1183" s="30" t="str">
        <f>IF(ISNUMBER('Форма 1'!AR1183),ROUND('Форма 1'!$I1183*VLOOKUP('Форма 1'!$G1183,'Предельники 2022'!$B$4:$X$28,'Форма 1'!AR$7),2),"")</f>
        <v/>
      </c>
      <c r="Y1183" s="30" t="str">
        <f>IF(ISNUMBER('Форма 1'!AS1183),ROUND('Форма 1'!$I1183*VLOOKUP('Форма 1'!$G1183,'Предельники 2022'!$B$4:$X$28,'Форма 1'!AS$7),2),"")</f>
        <v/>
      </c>
      <c r="Z1183" s="30" t="str">
        <f>IF(ISNUMBER('Форма 1'!AT1183),ROUND('Форма 1'!$I1183*VLOOKUP('Форма 1'!$G1183,'Предельники 2022'!$B$4:$X$28,'Форма 1'!AT$7),2),"")</f>
        <v/>
      </c>
      <c r="AA1183" s="32"/>
      <c r="AB1183" s="128">
        <f>'Форма 1'!T1183</f>
        <v>46387</v>
      </c>
      <c r="AC1183" s="130" t="str">
        <f>'Форма 1'!U1183</f>
        <v>РО</v>
      </c>
    </row>
    <row r="1184" spans="1:29" x14ac:dyDescent="0.25">
      <c r="A1184" s="28">
        <f t="shared" si="200"/>
        <v>5</v>
      </c>
      <c r="B1184" s="74" t="str">
        <f>IF(ISBLANK('Форма 1'!B1184),"",'Форма 1'!B1184)</f>
        <v>Чайковский городской округ Пермского края</v>
      </c>
      <c r="C1184" s="87" t="s">
        <v>660</v>
      </c>
      <c r="D1184" s="29">
        <f>IF(ISBLANK(C1184),"Введите адрес",IF(C1184='Форма 1'!C1184,SUM(E1184:K1184,M1184:S1184,Форма2[[#This Row],[19]:[22]]),"Ошибка в адресе!"))</f>
        <v>10762382.08</v>
      </c>
      <c r="E1184" s="30" t="str">
        <f>IF(ISNUMBER('Форма 1'!Z1184),ROUND('Форма 1'!$I1184*VLOOKUP('Форма 1'!$G1184,'Предельники 2022'!$B$4:$X$28,'Форма 1'!Z$7),2),"")</f>
        <v/>
      </c>
      <c r="F1184" s="30">
        <f>IF(ISNUMBER('Форма 1'!AA1184),ROUND('Форма 1'!$I1184*VLOOKUP('Форма 1'!$G1184,'Предельники 2022'!$B$4:$X$28,'Форма 1'!AA$7),2),"")</f>
        <v>8854566.4900000002</v>
      </c>
      <c r="G1184" s="30" t="str">
        <f>IF(ISNUMBER('Форма 1'!AB1184),ROUND('Форма 1'!$I1184*VLOOKUP('Форма 1'!$G1184,'Предельники 2022'!$B$4:$X$28,'Форма 1'!AB$7),2),"")</f>
        <v/>
      </c>
      <c r="H1184" s="30" t="str">
        <f>IF(ISNUMBER('Форма 1'!AC1184),ROUND('Форма 1'!$I1184*VLOOKUP('Форма 1'!$G1184,'Предельники 2022'!$B$4:$X$28,'Форма 1'!AC$7),2),"")</f>
        <v/>
      </c>
      <c r="I1184" s="30">
        <f>IF(ISNUMBER('Форма 1'!AD1184),ROUND('Форма 1'!$I1184*VLOOKUP('Форма 1'!$G1184,'Предельники 2022'!$B$4:$X$28,'Форма 1'!AD$7),2),"")</f>
        <v>1228258.3999999999</v>
      </c>
      <c r="J1184" s="30">
        <f>IF(ISNUMBER('Форма 1'!AE1184),ROUND('Форма 1'!$I1184*VLOOKUP('Форма 1'!$G1184,'Предельники 2022'!$B$4:$X$28,'Форма 1'!AE$7),2),"")</f>
        <v>679557.19</v>
      </c>
      <c r="K1184" s="30" t="str">
        <f>IF(ISNUMBER('Форма 1'!AF1184),ROUND('Форма 1'!$I1184*VLOOKUP('Форма 1'!$G1184,'Предельники 2022'!$B$4:$X$28,'Форма 1'!AF$7),2),"")</f>
        <v/>
      </c>
      <c r="L1184" s="31" t="str">
        <f>IF(ISBLANK('Форма 1'!AG1184),"",'Форма 1'!AG1184)</f>
        <v/>
      </c>
      <c r="M1184" s="32" t="str">
        <f>IF(ISBLANK('Форма 1'!AH1184),"",'Форма 1'!AH1184)</f>
        <v/>
      </c>
      <c r="N1184" s="30" t="str">
        <f>IF(ISNUMBER('Форма 1'!AI1184),ROUND('Форма 1'!$I1184*VLOOKUP('Форма 1'!$G1184,'Предельники 2022'!$B$4:$X$28,'Форма 1'!AI$7),2),"")</f>
        <v/>
      </c>
      <c r="O1184" s="30" t="str">
        <f>IF(ISNUMBER('Форма 1'!AJ1184),ROUND('Форма 1'!$I1184*VLOOKUP('Форма 1'!$G1184,'Предельники 2022'!$B$4:$X$28,'Форма 1'!AJ$7),2),"")</f>
        <v/>
      </c>
      <c r="P1184" s="30" t="str">
        <f>IF(ISNUMBER('Форма 1'!AK1184),ROUND('Форма 1'!$I1184*VLOOKUP('Форма 1'!$G1184,'Предельники 2022'!$B$4:$X$28,'Форма 1'!AK$7),2),"")</f>
        <v/>
      </c>
      <c r="Q1184" s="30" t="str">
        <f>IF(ISNUMBER('Форма 1'!AL1184),ROUND('Форма 1'!$I1184*VLOOKUP('Форма 1'!$G1184,'Предельники 2022'!$B$4:$X$28,'Форма 1'!AL$7),2),"")</f>
        <v/>
      </c>
      <c r="R1184" s="30" t="str">
        <f>IF(ISNUMBER('Форма 1'!AM1184),ROUND('Форма 1'!$I1184*VLOOKUP('Форма 1'!$G1184,'Предельники 2022'!$B$4:$X$28,'Форма 1'!AM$7),2),"")</f>
        <v/>
      </c>
      <c r="S1184" s="93" t="str">
        <f t="shared" si="195"/>
        <v/>
      </c>
      <c r="T1184" s="129" t="str">
        <f>IF(ISNUMBER('Форма 1'!AN1184),INDEX('Предельники 2022'!$C$4:$X$28,MATCH('Форма 1'!$G1184,'Предельники 2022'!$B$4:$B$28,0),MATCH(T$5,'Предельники 2022'!$C$3:$X$3,0)),"")</f>
        <v/>
      </c>
      <c r="U1184" s="129" t="str">
        <f>IF(ISNUMBER('Форма 1'!AO1184),INDEX('Предельники 2022'!$C$4:$X$28,MATCH('Форма 1'!$G1184,'Предельники 2022'!$B$4:$B$28,0),MATCH(U$5,'Предельники 2022'!$C$3:$X$3,0)),"")</f>
        <v/>
      </c>
      <c r="V1184" s="129" t="str">
        <f>IF(ISNUMBER('Форма 1'!AP1184),INDEX('Предельники 2022'!$C$4:$X$28,MATCH('Форма 1'!$G1184,'Предельники 2022'!$B$4:$B$28,0),MATCH(V$5,'Предельники 2022'!$C$3:$X$3,0)),"")</f>
        <v/>
      </c>
      <c r="W1184" s="129" t="str">
        <f>IF(ISNUMBER('Форма 1'!AQ1184),INDEX('Предельники 2022'!$C$4:$X$28,MATCH('Форма 1'!$G1184,'Предельники 2022'!$B$4:$B$28,0),MATCH(W$5,'Предельники 2022'!$C$3:$X$3,0)),"")</f>
        <v/>
      </c>
      <c r="X1184" s="30" t="str">
        <f>IF(ISNUMBER('Форма 1'!AR1184),ROUND('Форма 1'!$I1184*VLOOKUP('Форма 1'!$G1184,'Предельники 2022'!$B$4:$X$28,'Форма 1'!AR$7),2),"")</f>
        <v/>
      </c>
      <c r="Y1184" s="30" t="str">
        <f>IF(ISNUMBER('Форма 1'!AS1184),ROUND('Форма 1'!$I1184*VLOOKUP('Форма 1'!$G1184,'Предельники 2022'!$B$4:$X$28,'Форма 1'!AS$7),2),"")</f>
        <v/>
      </c>
      <c r="Z1184" s="30" t="str">
        <f>IF(ISNUMBER('Форма 1'!AT1184),ROUND('Форма 1'!$I1184*VLOOKUP('Форма 1'!$G1184,'Предельники 2022'!$B$4:$X$28,'Форма 1'!AT$7),2),"")</f>
        <v/>
      </c>
      <c r="AA1184" s="32"/>
      <c r="AB1184" s="128">
        <f>'Форма 1'!T1184</f>
        <v>46387</v>
      </c>
      <c r="AC1184" s="130" t="str">
        <f>'Форма 1'!U1184</f>
        <v>СС</v>
      </c>
    </row>
    <row r="1185" spans="1:29" x14ac:dyDescent="0.25">
      <c r="A1185" s="28">
        <f t="shared" si="200"/>
        <v>6</v>
      </c>
      <c r="B1185" s="74" t="str">
        <f>IF(ISBLANK('Форма 1'!B1185),"",'Форма 1'!B1185)</f>
        <v>Чайковский городской округ Пермского края</v>
      </c>
      <c r="C1185" s="87" t="s">
        <v>661</v>
      </c>
      <c r="D1185" s="29">
        <f>IF(ISBLANK(C1185),"Введите адрес",IF(C1185='Форма 1'!C1185,SUM(E1185:K1185,M1185:S1185,Форма2[[#This Row],[19]:[22]]),"Ошибка в адресе!"))</f>
        <v>25970490.699999999</v>
      </c>
      <c r="E1185" s="30" t="str">
        <f>IF(ISNUMBER('Форма 1'!Z1185),ROUND('Форма 1'!$I1185*VLOOKUP('Форма 1'!$G1185,'Предельники 2022'!$B$4:$X$28,'Форма 1'!Z$7),2),"")</f>
        <v/>
      </c>
      <c r="F1185" s="30">
        <f>IF(ISNUMBER('Форма 1'!AA1185),ROUND('Форма 1'!$I1185*VLOOKUP('Форма 1'!$G1185,'Предельники 2022'!$B$4:$X$28,'Форма 1'!AA$7),2),"")</f>
        <v>7487796.4000000004</v>
      </c>
      <c r="G1185" s="30" t="str">
        <f>IF(ISNUMBER('Форма 1'!AB1185),ROUND('Форма 1'!$I1185*VLOOKUP('Форма 1'!$G1185,'Предельники 2022'!$B$4:$X$28,'Форма 1'!AB$7),2),"")</f>
        <v/>
      </c>
      <c r="H1185" s="30">
        <f>IF(ISNUMBER('Форма 1'!AC1185),ROUND('Форма 1'!$I1185*VLOOKUP('Форма 1'!$G1185,'Предельники 2022'!$B$4:$X$28,'Форма 1'!AC$7),2),"")</f>
        <v>978551</v>
      </c>
      <c r="I1185" s="30">
        <f>IF(ISNUMBER('Форма 1'!AD1185),ROUND('Форма 1'!$I1185*VLOOKUP('Форма 1'!$G1185,'Предельники 2022'!$B$4:$X$28,'Форма 1'!AD$7),2),"")</f>
        <v>2578065</v>
      </c>
      <c r="J1185" s="30">
        <f>IF(ISNUMBER('Форма 1'!AE1185),ROUND('Форма 1'!$I1185*VLOOKUP('Форма 1'!$G1185,'Предельники 2022'!$B$4:$X$28,'Форма 1'!AE$7),2),"")</f>
        <v>1370483.1</v>
      </c>
      <c r="K1185" s="30" t="str">
        <f>IF(ISNUMBER('Форма 1'!AF1185),ROUND('Форма 1'!$I1185*VLOOKUP('Форма 1'!$G1185,'Предельники 2022'!$B$4:$X$28,'Форма 1'!AF$7),2),"")</f>
        <v/>
      </c>
      <c r="L1185" s="31" t="str">
        <f>IF(ISBLANK('Форма 1'!AG1185),"",'Форма 1'!AG1185)</f>
        <v/>
      </c>
      <c r="M1185" s="32" t="str">
        <f>IF(ISBLANK('Форма 1'!AH1185),"",'Форма 1'!AH1185)</f>
        <v/>
      </c>
      <c r="N1185" s="30">
        <f>IF(ISNUMBER('Форма 1'!AI1185),ROUND('Форма 1'!$I1185*VLOOKUP('Форма 1'!$G1185,'Предельники 2022'!$B$4:$X$28,'Форма 1'!AI$7),2),"")</f>
        <v>13555595.199999999</v>
      </c>
      <c r="O1185" s="30" t="str">
        <f>IF(ISNUMBER('Форма 1'!AJ1185),ROUND('Форма 1'!$I1185*VLOOKUP('Форма 1'!$G1185,'Предельники 2022'!$B$4:$X$28,'Форма 1'!AJ$7),2),"")</f>
        <v/>
      </c>
      <c r="P1185" s="30" t="str">
        <f>IF(ISNUMBER('Форма 1'!AK1185),ROUND('Форма 1'!$I1185*VLOOKUP('Форма 1'!$G1185,'Предельники 2022'!$B$4:$X$28,'Форма 1'!AK$7),2),"")</f>
        <v/>
      </c>
      <c r="Q1185" s="30" t="str">
        <f>IF(ISNUMBER('Форма 1'!AL1185),ROUND('Форма 1'!$I1185*VLOOKUP('Форма 1'!$G1185,'Предельники 2022'!$B$4:$X$28,'Форма 1'!AL$7),2),"")</f>
        <v/>
      </c>
      <c r="R1185" s="30" t="str">
        <f>IF(ISNUMBER('Форма 1'!AM1185),ROUND('Форма 1'!$I1185*VLOOKUP('Форма 1'!$G1185,'Предельники 2022'!$B$4:$X$28,'Форма 1'!AM$7),2),"")</f>
        <v/>
      </c>
      <c r="S1185" s="93" t="str">
        <f t="shared" si="195"/>
        <v/>
      </c>
      <c r="T1185" s="129" t="str">
        <f>IF(ISNUMBER('Форма 1'!AN1185),INDEX('Предельники 2022'!$C$4:$X$28,MATCH('Форма 1'!$G1185,'Предельники 2022'!$B$4:$B$28,0),MATCH(T$5,'Предельники 2022'!$C$3:$X$3,0)),"")</f>
        <v/>
      </c>
      <c r="U1185" s="129" t="str">
        <f>IF(ISNUMBER('Форма 1'!AO1185),INDEX('Предельники 2022'!$C$4:$X$28,MATCH('Форма 1'!$G1185,'Предельники 2022'!$B$4:$B$28,0),MATCH(U$5,'Предельники 2022'!$C$3:$X$3,0)),"")</f>
        <v/>
      </c>
      <c r="V1185" s="129" t="str">
        <f>IF(ISNUMBER('Форма 1'!AP1185),INDEX('Предельники 2022'!$C$4:$X$28,MATCH('Форма 1'!$G1185,'Предельники 2022'!$B$4:$B$28,0),MATCH(V$5,'Предельники 2022'!$C$3:$X$3,0)),"")</f>
        <v/>
      </c>
      <c r="W1185" s="129" t="str">
        <f>IF(ISNUMBER('Форма 1'!AQ1185),INDEX('Предельники 2022'!$C$4:$X$28,MATCH('Форма 1'!$G1185,'Предельники 2022'!$B$4:$B$28,0),MATCH(W$5,'Предельники 2022'!$C$3:$X$3,0)),"")</f>
        <v/>
      </c>
      <c r="X1185" s="30" t="str">
        <f>IF(ISNUMBER('Форма 1'!AR1185),ROUND('Форма 1'!$I1185*VLOOKUP('Форма 1'!$G1185,'Предельники 2022'!$B$4:$X$28,'Форма 1'!AR$7),2),"")</f>
        <v/>
      </c>
      <c r="Y1185" s="30" t="str">
        <f>IF(ISNUMBER('Форма 1'!AS1185),ROUND('Форма 1'!$I1185*VLOOKUP('Форма 1'!$G1185,'Предельники 2022'!$B$4:$X$28,'Форма 1'!AS$7),2),"")</f>
        <v/>
      </c>
      <c r="Z1185" s="30" t="str">
        <f>IF(ISNUMBER('Форма 1'!AT1185),ROUND('Форма 1'!$I1185*VLOOKUP('Форма 1'!$G1185,'Предельники 2022'!$B$4:$X$28,'Форма 1'!AT$7),2),"")</f>
        <v/>
      </c>
      <c r="AA1185" s="32"/>
      <c r="AB1185" s="128">
        <f>'Форма 1'!T1185</f>
        <v>46387</v>
      </c>
      <c r="AC1185" s="130" t="str">
        <f>'Форма 1'!U1185</f>
        <v>СС</v>
      </c>
    </row>
    <row r="1186" spans="1:29" x14ac:dyDescent="0.25">
      <c r="A1186" s="28">
        <f t="shared" si="200"/>
        <v>7</v>
      </c>
      <c r="B1186" s="74" t="str">
        <f>IF(ISBLANK('Форма 1'!B1186),"",'Форма 1'!B1186)</f>
        <v>Чайковский городской округ Пермского края</v>
      </c>
      <c r="C1186" s="87" t="s">
        <v>662</v>
      </c>
      <c r="D1186" s="29">
        <f>IF(ISBLANK(C1186),"Введите адрес",IF(C1186='Форма 1'!C1186,SUM(E1186:K1186,M1186:S1186,Форма2[[#This Row],[19]:[22]]),"Ошибка в адресе!"))</f>
        <v>9250540.7400000002</v>
      </c>
      <c r="E1186" s="30" t="str">
        <f>IF(ISNUMBER('Форма 1'!Z1186),ROUND('Форма 1'!$I1186*VLOOKUP('Форма 1'!$G1186,'Предельники 2022'!$B$4:$X$28,'Форма 1'!Z$7),2),"")</f>
        <v/>
      </c>
      <c r="F1186" s="30">
        <f>IF(ISNUMBER('Форма 1'!AA1186),ROUND('Форма 1'!$I1186*VLOOKUP('Форма 1'!$G1186,'Предельники 2022'!$B$4:$X$28,'Форма 1'!AA$7),2),"")</f>
        <v>5579278.9900000002</v>
      </c>
      <c r="G1186" s="30" t="str">
        <f>IF(ISNUMBER('Форма 1'!AB1186),ROUND('Форма 1'!$I1186*VLOOKUP('Форма 1'!$G1186,'Предельники 2022'!$B$4:$X$28,'Форма 1'!AB$7),2),"")</f>
        <v/>
      </c>
      <c r="H1186" s="30">
        <f>IF(ISNUMBER('Форма 1'!AC1186),ROUND('Форма 1'!$I1186*VLOOKUP('Форма 1'!$G1186,'Предельники 2022'!$B$4:$X$28,'Форма 1'!AC$7),2),"")</f>
        <v>729134.28</v>
      </c>
      <c r="I1186" s="30">
        <f>IF(ISNUMBER('Форма 1'!AD1186),ROUND('Форма 1'!$I1186*VLOOKUP('Форма 1'!$G1186,'Предельники 2022'!$B$4:$X$28,'Форма 1'!AD$7),2),"")</f>
        <v>1920958.2</v>
      </c>
      <c r="J1186" s="30">
        <f>IF(ISNUMBER('Форма 1'!AE1186),ROUND('Форма 1'!$I1186*VLOOKUP('Форма 1'!$G1186,'Предельники 2022'!$B$4:$X$28,'Форма 1'!AE$7),2),"")</f>
        <v>1021169.27</v>
      </c>
      <c r="K1186" s="30" t="str">
        <f>IF(ISNUMBER('Форма 1'!AF1186),ROUND('Форма 1'!$I1186*VLOOKUP('Форма 1'!$G1186,'Предельники 2022'!$B$4:$X$28,'Форма 1'!AF$7),2),"")</f>
        <v/>
      </c>
      <c r="L1186" s="31" t="str">
        <f>IF(ISBLANK('Форма 1'!AG1186),"",'Форма 1'!AG1186)</f>
        <v/>
      </c>
      <c r="M1186" s="32" t="str">
        <f>IF(ISBLANK('Форма 1'!AH1186),"",'Форма 1'!AH1186)</f>
        <v/>
      </c>
      <c r="N1186" s="30" t="str">
        <f>IF(ISNUMBER('Форма 1'!AI1186),ROUND('Форма 1'!$I1186*VLOOKUP('Форма 1'!$G1186,'Предельники 2022'!$B$4:$X$28,'Форма 1'!AI$7),2),"")</f>
        <v/>
      </c>
      <c r="O1186" s="30" t="str">
        <f>IF(ISNUMBER('Форма 1'!AJ1186),ROUND('Форма 1'!$I1186*VLOOKUP('Форма 1'!$G1186,'Предельники 2022'!$B$4:$X$28,'Форма 1'!AJ$7),2),"")</f>
        <v/>
      </c>
      <c r="P1186" s="30" t="str">
        <f>IF(ISNUMBER('Форма 1'!AK1186),ROUND('Форма 1'!$I1186*VLOOKUP('Форма 1'!$G1186,'Предельники 2022'!$B$4:$X$28,'Форма 1'!AK$7),2),"")</f>
        <v/>
      </c>
      <c r="Q1186" s="30" t="str">
        <f>IF(ISNUMBER('Форма 1'!AL1186),ROUND('Форма 1'!$I1186*VLOOKUP('Форма 1'!$G1186,'Предельники 2022'!$B$4:$X$28,'Форма 1'!AL$7),2),"")</f>
        <v/>
      </c>
      <c r="R1186" s="30" t="str">
        <f>IF(ISNUMBER('Форма 1'!AM1186),ROUND('Форма 1'!$I1186*VLOOKUP('Форма 1'!$G1186,'Предельники 2022'!$B$4:$X$28,'Форма 1'!AM$7),2),"")</f>
        <v/>
      </c>
      <c r="S1186" s="93" t="str">
        <f t="shared" si="195"/>
        <v/>
      </c>
      <c r="T1186" s="129" t="str">
        <f>IF(ISNUMBER('Форма 1'!AN1186),INDEX('Предельники 2022'!$C$4:$X$28,MATCH('Форма 1'!$G1186,'Предельники 2022'!$B$4:$B$28,0),MATCH(T$5,'Предельники 2022'!$C$3:$X$3,0)),"")</f>
        <v/>
      </c>
      <c r="U1186" s="129" t="str">
        <f>IF(ISNUMBER('Форма 1'!AO1186),INDEX('Предельники 2022'!$C$4:$X$28,MATCH('Форма 1'!$G1186,'Предельники 2022'!$B$4:$B$28,0),MATCH(U$5,'Предельники 2022'!$C$3:$X$3,0)),"")</f>
        <v/>
      </c>
      <c r="V1186" s="129" t="str">
        <f>IF(ISNUMBER('Форма 1'!AP1186),INDEX('Предельники 2022'!$C$4:$X$28,MATCH('Форма 1'!$G1186,'Предельники 2022'!$B$4:$B$28,0),MATCH(V$5,'Предельники 2022'!$C$3:$X$3,0)),"")</f>
        <v/>
      </c>
      <c r="W1186" s="129" t="str">
        <f>IF(ISNUMBER('Форма 1'!AQ1186),INDEX('Предельники 2022'!$C$4:$X$28,MATCH('Форма 1'!$G1186,'Предельники 2022'!$B$4:$B$28,0),MATCH(W$5,'Предельники 2022'!$C$3:$X$3,0)),"")</f>
        <v/>
      </c>
      <c r="X1186" s="30" t="str">
        <f>IF(ISNUMBER('Форма 1'!AR1186),ROUND('Форма 1'!$I1186*VLOOKUP('Форма 1'!$G1186,'Предельники 2022'!$B$4:$X$28,'Форма 1'!AR$7),2),"")</f>
        <v/>
      </c>
      <c r="Y1186" s="30" t="str">
        <f>IF(ISNUMBER('Форма 1'!AS1186),ROUND('Форма 1'!$I1186*VLOOKUP('Форма 1'!$G1186,'Предельники 2022'!$B$4:$X$28,'Форма 1'!AS$7),2),"")</f>
        <v/>
      </c>
      <c r="Z1186" s="30" t="str">
        <f>IF(ISNUMBER('Форма 1'!AT1186),ROUND('Форма 1'!$I1186*VLOOKUP('Форма 1'!$G1186,'Предельники 2022'!$B$4:$X$28,'Форма 1'!AT$7),2),"")</f>
        <v/>
      </c>
      <c r="AA1186" s="32"/>
      <c r="AB1186" s="128">
        <f>'Форма 1'!T1186</f>
        <v>46387</v>
      </c>
      <c r="AC1186" s="130" t="str">
        <f>'Форма 1'!U1186</f>
        <v>СС</v>
      </c>
    </row>
    <row r="1187" spans="1:29" x14ac:dyDescent="0.25">
      <c r="A1187" s="28">
        <f t="shared" si="200"/>
        <v>8</v>
      </c>
      <c r="B1187" s="74" t="str">
        <f>IF(ISBLANK('Форма 1'!B1187),"",'Форма 1'!B1187)</f>
        <v>Чайковский городской округ Пермского края</v>
      </c>
      <c r="C1187" s="87" t="s">
        <v>663</v>
      </c>
      <c r="D1187" s="29">
        <f>IF(ISBLANK(C1187),"Введите адрес",IF(C1187='Форма 1'!C1187,SUM(E1187:K1187,M1187:S1187,Форма2[[#This Row],[19]:[22]]),"Ошибка в адресе!"))</f>
        <v>20554152.919999998</v>
      </c>
      <c r="E1187" s="30" t="str">
        <f>IF(ISNUMBER('Форма 1'!Z1187),ROUND('Форма 1'!$I1187*VLOOKUP('Форма 1'!$G1187,'Предельники 2022'!$B$4:$X$28,'Форма 1'!Z$7),2),"")</f>
        <v/>
      </c>
      <c r="F1187" s="30">
        <f>IF(ISNUMBER('Форма 1'!AA1187),ROUND('Форма 1'!$I1187*VLOOKUP('Форма 1'!$G1187,'Предельники 2022'!$B$4:$X$28,'Форма 1'!AA$7),2),"")</f>
        <v>8734444.7799999993</v>
      </c>
      <c r="G1187" s="30" t="str">
        <f>IF(ISNUMBER('Форма 1'!AB1187),ROUND('Форма 1'!$I1187*VLOOKUP('Форма 1'!$G1187,'Предельники 2022'!$B$4:$X$28,'Форма 1'!AB$7),2),"")</f>
        <v/>
      </c>
      <c r="H1187" s="30" t="str">
        <f>IF(ISNUMBER('Форма 1'!AC1187),ROUND('Форма 1'!$I1187*VLOOKUP('Форма 1'!$G1187,'Предельники 2022'!$B$4:$X$28,'Форма 1'!AC$7),2),"")</f>
        <v/>
      </c>
      <c r="I1187" s="30">
        <f>IF(ISNUMBER('Форма 1'!AD1187),ROUND('Форма 1'!$I1187*VLOOKUP('Форма 1'!$G1187,'Предельники 2022'!$B$4:$X$28,'Форма 1'!AD$7),2),"")</f>
        <v>1211595.76</v>
      </c>
      <c r="J1187" s="30">
        <f>IF(ISNUMBER('Форма 1'!AE1187),ROUND('Форма 1'!$I1187*VLOOKUP('Форма 1'!$G1187,'Предельники 2022'!$B$4:$X$28,'Форма 1'!AE$7),2),"")</f>
        <v>670338.26</v>
      </c>
      <c r="K1187" s="30" t="str">
        <f>IF(ISNUMBER('Форма 1'!AF1187),ROUND('Форма 1'!$I1187*VLOOKUP('Форма 1'!$G1187,'Предельники 2022'!$B$4:$X$28,'Форма 1'!AF$7),2),"")</f>
        <v/>
      </c>
      <c r="L1187" s="31" t="str">
        <f>IF(ISBLANK('Форма 1'!AG1187),"",'Форма 1'!AG1187)</f>
        <v/>
      </c>
      <c r="M1187" s="32" t="str">
        <f>IF(ISBLANK('Форма 1'!AH1187),"",'Форма 1'!AH1187)</f>
        <v/>
      </c>
      <c r="N1187" s="30">
        <f>IF(ISNUMBER('Форма 1'!AI1187),ROUND('Форма 1'!$I1187*VLOOKUP('Форма 1'!$G1187,'Предельники 2022'!$B$4:$X$28,'Форма 1'!AI$7),2),"")</f>
        <v>9937774.1199999992</v>
      </c>
      <c r="O1187" s="30" t="str">
        <f>IF(ISNUMBER('Форма 1'!AJ1187),ROUND('Форма 1'!$I1187*VLOOKUP('Форма 1'!$G1187,'Предельники 2022'!$B$4:$X$28,'Форма 1'!AJ$7),2),"")</f>
        <v/>
      </c>
      <c r="P1187" s="30" t="str">
        <f>IF(ISNUMBER('Форма 1'!AK1187),ROUND('Форма 1'!$I1187*VLOOKUP('Форма 1'!$G1187,'Предельники 2022'!$B$4:$X$28,'Форма 1'!AK$7),2),"")</f>
        <v/>
      </c>
      <c r="Q1187" s="30" t="str">
        <f>IF(ISNUMBER('Форма 1'!AL1187),ROUND('Форма 1'!$I1187*VLOOKUP('Форма 1'!$G1187,'Предельники 2022'!$B$4:$X$28,'Форма 1'!AL$7),2),"")</f>
        <v/>
      </c>
      <c r="R1187" s="30" t="str">
        <f>IF(ISNUMBER('Форма 1'!AM1187),ROUND('Форма 1'!$I1187*VLOOKUP('Форма 1'!$G1187,'Предельники 2022'!$B$4:$X$28,'Форма 1'!AM$7),2),"")</f>
        <v/>
      </c>
      <c r="S1187" s="93" t="str">
        <f t="shared" si="195"/>
        <v/>
      </c>
      <c r="T1187" s="129" t="str">
        <f>IF(ISNUMBER('Форма 1'!AN1187),INDEX('Предельники 2022'!$C$4:$X$28,MATCH('Форма 1'!$G1187,'Предельники 2022'!$B$4:$B$28,0),MATCH(T$5,'Предельники 2022'!$C$3:$X$3,0)),"")</f>
        <v/>
      </c>
      <c r="U1187" s="129" t="str">
        <f>IF(ISNUMBER('Форма 1'!AO1187),INDEX('Предельники 2022'!$C$4:$X$28,MATCH('Форма 1'!$G1187,'Предельники 2022'!$B$4:$B$28,0),MATCH(U$5,'Предельники 2022'!$C$3:$X$3,0)),"")</f>
        <v/>
      </c>
      <c r="V1187" s="129" t="str">
        <f>IF(ISNUMBER('Форма 1'!AP1187),INDEX('Предельники 2022'!$C$4:$X$28,MATCH('Форма 1'!$G1187,'Предельники 2022'!$B$4:$B$28,0),MATCH(V$5,'Предельники 2022'!$C$3:$X$3,0)),"")</f>
        <v/>
      </c>
      <c r="W1187" s="129" t="str">
        <f>IF(ISNUMBER('Форма 1'!AQ1187),INDEX('Предельники 2022'!$C$4:$X$28,MATCH('Форма 1'!$G1187,'Предельники 2022'!$B$4:$B$28,0),MATCH(W$5,'Предельники 2022'!$C$3:$X$3,0)),"")</f>
        <v/>
      </c>
      <c r="X1187" s="30" t="str">
        <f>IF(ISNUMBER('Форма 1'!AR1187),ROUND('Форма 1'!$I1187*VLOOKUP('Форма 1'!$G1187,'Предельники 2022'!$B$4:$X$28,'Форма 1'!AR$7),2),"")</f>
        <v/>
      </c>
      <c r="Y1187" s="30" t="str">
        <f>IF(ISNUMBER('Форма 1'!AS1187),ROUND('Форма 1'!$I1187*VLOOKUP('Форма 1'!$G1187,'Предельники 2022'!$B$4:$X$28,'Форма 1'!AS$7),2),"")</f>
        <v/>
      </c>
      <c r="Z1187" s="30" t="str">
        <f>IF(ISNUMBER('Форма 1'!AT1187),ROUND('Форма 1'!$I1187*VLOOKUP('Форма 1'!$G1187,'Предельники 2022'!$B$4:$X$28,'Форма 1'!AT$7),2),"")</f>
        <v/>
      </c>
      <c r="AA1187" s="32"/>
      <c r="AB1187" s="128">
        <f>'Форма 1'!T1187</f>
        <v>46387</v>
      </c>
      <c r="AC1187" s="130" t="str">
        <f>'Форма 1'!U1187</f>
        <v>СС</v>
      </c>
    </row>
    <row r="1188" spans="1:29" x14ac:dyDescent="0.25">
      <c r="A1188" s="28">
        <f t="shared" si="200"/>
        <v>9</v>
      </c>
      <c r="B1188" s="74" t="str">
        <f>IF(ISBLANK('Форма 1'!B1188),"",'Форма 1'!B1188)</f>
        <v>Чайковский городской округ Пермского края</v>
      </c>
      <c r="C1188" s="87" t="s">
        <v>664</v>
      </c>
      <c r="D1188" s="29">
        <f>IF(ISBLANK(C1188),"Введите адрес",IF(C1188='Форма 1'!C1188,SUM(E1188:K1188,M1188:S1188,Форма2[[#This Row],[19]:[22]]),"Ошибка в адресе!"))</f>
        <v>21085896.240000002</v>
      </c>
      <c r="E1188" s="30" t="str">
        <f>IF(ISNUMBER('Форма 1'!Z1188),ROUND('Форма 1'!$I1188*VLOOKUP('Форма 1'!$G1188,'Предельники 2022'!$B$4:$X$28,'Форма 1'!Z$7),2),"")</f>
        <v/>
      </c>
      <c r="F1188" s="30">
        <f>IF(ISNUMBER('Форма 1'!AA1188),ROUND('Форма 1'!$I1188*VLOOKUP('Форма 1'!$G1188,'Предельники 2022'!$B$4:$X$28,'Форма 1'!AA$7),2),"")</f>
        <v>8960408</v>
      </c>
      <c r="G1188" s="30" t="str">
        <f>IF(ISNUMBER('Форма 1'!AB1188),ROUND('Форма 1'!$I1188*VLOOKUP('Форма 1'!$G1188,'Предельники 2022'!$B$4:$X$28,'Форма 1'!AB$7),2),"")</f>
        <v/>
      </c>
      <c r="H1188" s="30" t="str">
        <f>IF(ISNUMBER('Форма 1'!AC1188),ROUND('Форма 1'!$I1188*VLOOKUP('Форма 1'!$G1188,'Предельники 2022'!$B$4:$X$28,'Форма 1'!AC$7),2),"")</f>
        <v/>
      </c>
      <c r="I1188" s="30">
        <f>IF(ISNUMBER('Форма 1'!AD1188),ROUND('Форма 1'!$I1188*VLOOKUP('Форма 1'!$G1188,'Предельники 2022'!$B$4:$X$28,'Форма 1'!AD$7),2),"")</f>
        <v>1242940.17</v>
      </c>
      <c r="J1188" s="30">
        <f>IF(ISNUMBER('Форма 1'!AE1188),ROUND('Форма 1'!$I1188*VLOOKUP('Форма 1'!$G1188,'Предельники 2022'!$B$4:$X$28,'Форма 1'!AE$7),2),"")</f>
        <v>687680.16</v>
      </c>
      <c r="K1188" s="30" t="str">
        <f>IF(ISNUMBER('Форма 1'!AF1188),ROUND('Форма 1'!$I1188*VLOOKUP('Форма 1'!$G1188,'Предельники 2022'!$B$4:$X$28,'Форма 1'!AF$7),2),"")</f>
        <v/>
      </c>
      <c r="L1188" s="31" t="str">
        <f>IF(ISBLANK('Форма 1'!AG1188),"",'Форма 1'!AG1188)</f>
        <v/>
      </c>
      <c r="M1188" s="32" t="str">
        <f>IF(ISBLANK('Форма 1'!AH1188),"",'Форма 1'!AH1188)</f>
        <v/>
      </c>
      <c r="N1188" s="30">
        <f>IF(ISNUMBER('Форма 1'!AI1188),ROUND('Форма 1'!$I1188*VLOOKUP('Форма 1'!$G1188,'Предельники 2022'!$B$4:$X$28,'Форма 1'!AI$7),2),"")</f>
        <v>10194867.91</v>
      </c>
      <c r="O1188" s="30" t="str">
        <f>IF(ISNUMBER('Форма 1'!AJ1188),ROUND('Форма 1'!$I1188*VLOOKUP('Форма 1'!$G1188,'Предельники 2022'!$B$4:$X$28,'Форма 1'!AJ$7),2),"")</f>
        <v/>
      </c>
      <c r="P1188" s="30" t="str">
        <f>IF(ISNUMBER('Форма 1'!AK1188),ROUND('Форма 1'!$I1188*VLOOKUP('Форма 1'!$G1188,'Предельники 2022'!$B$4:$X$28,'Форма 1'!AK$7),2),"")</f>
        <v/>
      </c>
      <c r="Q1188" s="30" t="str">
        <f>IF(ISNUMBER('Форма 1'!AL1188),ROUND('Форма 1'!$I1188*VLOOKUP('Форма 1'!$G1188,'Предельники 2022'!$B$4:$X$28,'Форма 1'!AL$7),2),"")</f>
        <v/>
      </c>
      <c r="R1188" s="30" t="str">
        <f>IF(ISNUMBER('Форма 1'!AM1188),ROUND('Форма 1'!$I1188*VLOOKUP('Форма 1'!$G1188,'Предельники 2022'!$B$4:$X$28,'Форма 1'!AM$7),2),"")</f>
        <v/>
      </c>
      <c r="S1188" s="93" t="str">
        <f t="shared" si="195"/>
        <v/>
      </c>
      <c r="T1188" s="129" t="str">
        <f>IF(ISNUMBER('Форма 1'!AN1188),INDEX('Предельники 2022'!$C$4:$X$28,MATCH('Форма 1'!$G1188,'Предельники 2022'!$B$4:$B$28,0),MATCH(T$5,'Предельники 2022'!$C$3:$X$3,0)),"")</f>
        <v/>
      </c>
      <c r="U1188" s="129" t="str">
        <f>IF(ISNUMBER('Форма 1'!AO1188),INDEX('Предельники 2022'!$C$4:$X$28,MATCH('Форма 1'!$G1188,'Предельники 2022'!$B$4:$B$28,0),MATCH(U$5,'Предельники 2022'!$C$3:$X$3,0)),"")</f>
        <v/>
      </c>
      <c r="V1188" s="129" t="str">
        <f>IF(ISNUMBER('Форма 1'!AP1188),INDEX('Предельники 2022'!$C$4:$X$28,MATCH('Форма 1'!$G1188,'Предельники 2022'!$B$4:$B$28,0),MATCH(V$5,'Предельники 2022'!$C$3:$X$3,0)),"")</f>
        <v/>
      </c>
      <c r="W1188" s="129" t="str">
        <f>IF(ISNUMBER('Форма 1'!AQ1188),INDEX('Предельники 2022'!$C$4:$X$28,MATCH('Форма 1'!$G1188,'Предельники 2022'!$B$4:$B$28,0),MATCH(W$5,'Предельники 2022'!$C$3:$X$3,0)),"")</f>
        <v/>
      </c>
      <c r="X1188" s="30" t="str">
        <f>IF(ISNUMBER('Форма 1'!AR1188),ROUND('Форма 1'!$I1188*VLOOKUP('Форма 1'!$G1188,'Предельники 2022'!$B$4:$X$28,'Форма 1'!AR$7),2),"")</f>
        <v/>
      </c>
      <c r="Y1188" s="30" t="str">
        <f>IF(ISNUMBER('Форма 1'!AS1188),ROUND('Форма 1'!$I1188*VLOOKUP('Форма 1'!$G1188,'Предельники 2022'!$B$4:$X$28,'Форма 1'!AS$7),2),"")</f>
        <v/>
      </c>
      <c r="Z1188" s="30" t="str">
        <f>IF(ISNUMBER('Форма 1'!AT1188),ROUND('Форма 1'!$I1188*VLOOKUP('Форма 1'!$G1188,'Предельники 2022'!$B$4:$X$28,'Форма 1'!AT$7),2),"")</f>
        <v/>
      </c>
      <c r="AA1188" s="32"/>
      <c r="AB1188" s="128">
        <f>'Форма 1'!T1188</f>
        <v>46387</v>
      </c>
      <c r="AC1188" s="130" t="str">
        <f>'Форма 1'!U1188</f>
        <v>СС</v>
      </c>
    </row>
    <row r="1189" spans="1:29" x14ac:dyDescent="0.25">
      <c r="A1189" s="28">
        <f t="shared" si="200"/>
        <v>10</v>
      </c>
      <c r="B1189" s="74" t="str">
        <f>IF(ISBLANK('Форма 1'!B1189),"",'Форма 1'!B1189)</f>
        <v>Чайковский городской округ Пермского края</v>
      </c>
      <c r="C1189" s="87" t="s">
        <v>623</v>
      </c>
      <c r="D1189" s="29">
        <f>IF(ISBLANK(C1189),"Введите адрес",IF(C1189='Форма 1'!C1189,SUM(E1189:K1189,M1189:S1189,Форма2[[#This Row],[19]:[22]]),"Ошибка в адресе!"))</f>
        <v>18361210.57</v>
      </c>
      <c r="E1189" s="30">
        <f>IF(ISNUMBER('Форма 1'!Z1189),ROUND('Форма 1'!$I1189*VLOOKUP('Форма 1'!$G1189,'Предельники 2022'!$B$4:$X$28,'Форма 1'!Z$7),2),"")</f>
        <v>792257.47</v>
      </c>
      <c r="F1189" s="30">
        <f>IF(ISNUMBER('Форма 1'!AA1189),ROUND('Форма 1'!$I1189*VLOOKUP('Форма 1'!$G1189,'Предельники 2022'!$B$4:$X$28,'Форма 1'!AA$7),2),"")</f>
        <v>8990648.4399999995</v>
      </c>
      <c r="G1189" s="30" t="str">
        <f>IF(ISNUMBER('Форма 1'!AB1189),ROUND('Форма 1'!$I1189*VLOOKUP('Форма 1'!$G1189,'Предельники 2022'!$B$4:$X$28,'Форма 1'!AB$7),2),"")</f>
        <v/>
      </c>
      <c r="H1189" s="30">
        <f>IF(ISNUMBER('Форма 1'!AC1189),ROUND('Форма 1'!$I1189*VLOOKUP('Форма 1'!$G1189,'Предельники 2022'!$B$4:$X$28,'Форма 1'!AC$7),2),"")</f>
        <v>404370.04</v>
      </c>
      <c r="I1189" s="30">
        <f>IF(ISNUMBER('Форма 1'!AD1189),ROUND('Форма 1'!$I1189*VLOOKUP('Форма 1'!$G1189,'Предельники 2022'!$B$4:$X$28,'Форма 1'!AD$7),2),"")</f>
        <v>1247134.97</v>
      </c>
      <c r="J1189" s="30">
        <f>IF(ISNUMBER('Форма 1'!AE1189),ROUND('Форма 1'!$I1189*VLOOKUP('Форма 1'!$G1189,'Предельники 2022'!$B$4:$X$28,'Форма 1'!AE$7),2),"")</f>
        <v>690001</v>
      </c>
      <c r="K1189" s="30" t="str">
        <f>IF(ISNUMBER('Форма 1'!AF1189),ROUND('Форма 1'!$I1189*VLOOKUP('Форма 1'!$G1189,'Предельники 2022'!$B$4:$X$28,'Форма 1'!AF$7),2),"")</f>
        <v/>
      </c>
      <c r="L1189" s="31" t="str">
        <f>IF(ISBLANK('Форма 1'!AG1189),"",'Форма 1'!AG1189)</f>
        <v/>
      </c>
      <c r="M1189" s="32" t="str">
        <f>IF(ISBLANK('Форма 1'!AH1189),"",'Форма 1'!AH1189)</f>
        <v/>
      </c>
      <c r="N1189" s="30" t="str">
        <f>IF(ISNUMBER('Форма 1'!AI1189),ROUND('Форма 1'!$I1189*VLOOKUP('Форма 1'!$G1189,'Предельники 2022'!$B$4:$X$28,'Форма 1'!AI$7),2),"")</f>
        <v/>
      </c>
      <c r="O1189" s="30">
        <f>IF(ISNUMBER('Форма 1'!AJ1189),ROUND('Форма 1'!$I1189*VLOOKUP('Форма 1'!$G1189,'Предельники 2022'!$B$4:$X$28,'Форма 1'!AJ$7),2),"")</f>
        <v>6236798.6500000004</v>
      </c>
      <c r="P1189" s="30" t="str">
        <f>IF(ISNUMBER('Форма 1'!AK1189),ROUND('Форма 1'!$I1189*VLOOKUP('Форма 1'!$G1189,'Предельники 2022'!$B$4:$X$28,'Форма 1'!AK$7),2),"")</f>
        <v/>
      </c>
      <c r="Q1189" s="30" t="str">
        <f>IF(ISNUMBER('Форма 1'!AL1189),ROUND('Форма 1'!$I1189*VLOOKUP('Форма 1'!$G1189,'Предельники 2022'!$B$4:$X$28,'Форма 1'!AL$7),2),"")</f>
        <v/>
      </c>
      <c r="R1189" s="30" t="str">
        <f>IF(ISNUMBER('Форма 1'!AM1189),ROUND('Форма 1'!$I1189*VLOOKUP('Форма 1'!$G1189,'Предельники 2022'!$B$4:$X$28,'Форма 1'!AM$7),2),"")</f>
        <v/>
      </c>
      <c r="S1189" s="93" t="str">
        <f t="shared" si="195"/>
        <v/>
      </c>
      <c r="T1189" s="129" t="str">
        <f>IF(ISNUMBER('Форма 1'!AN1189),INDEX('Предельники 2022'!$C$4:$X$28,MATCH('Форма 1'!$G1189,'Предельники 2022'!$B$4:$B$28,0),MATCH(T$5,'Предельники 2022'!$C$3:$X$3,0)),"")</f>
        <v/>
      </c>
      <c r="U1189" s="129" t="str">
        <f>IF(ISNUMBER('Форма 1'!AO1189),INDEX('Предельники 2022'!$C$4:$X$28,MATCH('Форма 1'!$G1189,'Предельники 2022'!$B$4:$B$28,0),MATCH(U$5,'Предельники 2022'!$C$3:$X$3,0)),"")</f>
        <v/>
      </c>
      <c r="V1189" s="129" t="str">
        <f>IF(ISNUMBER('Форма 1'!AP1189),INDEX('Предельники 2022'!$C$4:$X$28,MATCH('Форма 1'!$G1189,'Предельники 2022'!$B$4:$B$28,0),MATCH(V$5,'Предельники 2022'!$C$3:$X$3,0)),"")</f>
        <v/>
      </c>
      <c r="W1189" s="129" t="str">
        <f>IF(ISNUMBER('Форма 1'!AQ1189),INDEX('Предельники 2022'!$C$4:$X$28,MATCH('Форма 1'!$G1189,'Предельники 2022'!$B$4:$B$28,0),MATCH(W$5,'Предельники 2022'!$C$3:$X$3,0)),"")</f>
        <v/>
      </c>
      <c r="X1189" s="30" t="str">
        <f>IF(ISNUMBER('Форма 1'!AR1189),ROUND('Форма 1'!$I1189*VLOOKUP('Форма 1'!$G1189,'Предельники 2022'!$B$4:$X$28,'Форма 1'!AR$7),2),"")</f>
        <v/>
      </c>
      <c r="Y1189" s="30" t="str">
        <f>IF(ISNUMBER('Форма 1'!AS1189),ROUND('Форма 1'!$I1189*VLOOKUP('Форма 1'!$G1189,'Предельники 2022'!$B$4:$X$28,'Форма 1'!AS$7),2),"")</f>
        <v/>
      </c>
      <c r="Z1189" s="30" t="str">
        <f>IF(ISNUMBER('Форма 1'!AT1189),ROUND('Форма 1'!$I1189*VLOOKUP('Форма 1'!$G1189,'Предельники 2022'!$B$4:$X$28,'Форма 1'!AT$7),2),"")</f>
        <v/>
      </c>
      <c r="AA1189" s="32"/>
      <c r="AB1189" s="128">
        <f>'Форма 1'!T1189</f>
        <v>46387</v>
      </c>
      <c r="AC1189" s="130" t="str">
        <f>'Форма 1'!U1189</f>
        <v>РО</v>
      </c>
    </row>
    <row r="1190" spans="1:29" x14ac:dyDescent="0.25">
      <c r="A1190" s="28">
        <f t="shared" si="200"/>
        <v>11</v>
      </c>
      <c r="B1190" s="74" t="str">
        <f>IF(ISBLANK('Форма 1'!B1190),"",'Форма 1'!B1190)</f>
        <v>Чайковский городской округ Пермского края</v>
      </c>
      <c r="C1190" s="87" t="s">
        <v>665</v>
      </c>
      <c r="D1190" s="29">
        <f>IF(ISBLANK(C1190),"Введите адрес",IF(C1190='Форма 1'!C1190,SUM(E1190:K1190,M1190:S1190,Форма2[[#This Row],[19]:[22]]),"Ошибка в адресе!"))</f>
        <v>21291483.020000003</v>
      </c>
      <c r="E1190" s="30" t="str">
        <f>IF(ISNUMBER('Форма 1'!Z1190),ROUND('Форма 1'!$I1190*VLOOKUP('Форма 1'!$G1190,'Предельники 2022'!$B$4:$X$28,'Форма 1'!Z$7),2),"")</f>
        <v/>
      </c>
      <c r="F1190" s="30">
        <f>IF(ISNUMBER('Форма 1'!AA1190),ROUND('Форма 1'!$I1190*VLOOKUP('Форма 1'!$G1190,'Предельники 2022'!$B$4:$X$28,'Форма 1'!AA$7),2),"")</f>
        <v>8878086.8300000001</v>
      </c>
      <c r="G1190" s="30" t="str">
        <f>IF(ISNUMBER('Форма 1'!AB1190),ROUND('Форма 1'!$I1190*VLOOKUP('Форма 1'!$G1190,'Предельники 2022'!$B$4:$X$28,'Форма 1'!AB$7),2),"")</f>
        <v/>
      </c>
      <c r="H1190" s="30">
        <f>IF(ISNUMBER('Форма 1'!AC1190),ROUND('Форма 1'!$I1190*VLOOKUP('Форма 1'!$G1190,'Предельники 2022'!$B$4:$X$28,'Форма 1'!AC$7),2),"")</f>
        <v>399307.39</v>
      </c>
      <c r="I1190" s="30">
        <f>IF(ISNUMBER('Форма 1'!AD1190),ROUND('Форма 1'!$I1190*VLOOKUP('Форма 1'!$G1190,'Предельники 2022'!$B$4:$X$28,'Форма 1'!AD$7),2),"")</f>
        <v>1231521.02</v>
      </c>
      <c r="J1190" s="30">
        <f>IF(ISNUMBER('Форма 1'!AE1190),ROUND('Форма 1'!$I1190*VLOOKUP('Форма 1'!$G1190,'Предельники 2022'!$B$4:$X$28,'Форма 1'!AE$7),2),"")</f>
        <v>681362.29</v>
      </c>
      <c r="K1190" s="30" t="str">
        <f>IF(ISNUMBER('Форма 1'!AF1190),ROUND('Форма 1'!$I1190*VLOOKUP('Форма 1'!$G1190,'Предельники 2022'!$B$4:$X$28,'Форма 1'!AF$7),2),"")</f>
        <v/>
      </c>
      <c r="L1190" s="31" t="str">
        <f>IF(ISBLANK('Форма 1'!AG1190),"",'Форма 1'!AG1190)</f>
        <v/>
      </c>
      <c r="M1190" s="32" t="str">
        <f>IF(ISBLANK('Форма 1'!AH1190),"",'Форма 1'!AH1190)</f>
        <v/>
      </c>
      <c r="N1190" s="30">
        <f>IF(ISNUMBER('Форма 1'!AI1190),ROUND('Форма 1'!$I1190*VLOOKUP('Форма 1'!$G1190,'Предельники 2022'!$B$4:$X$28,'Форма 1'!AI$7),2),"")</f>
        <v>10101205.49</v>
      </c>
      <c r="O1190" s="30" t="str">
        <f>IF(ISNUMBER('Форма 1'!AJ1190),ROUND('Форма 1'!$I1190*VLOOKUP('Форма 1'!$G1190,'Предельники 2022'!$B$4:$X$28,'Форма 1'!AJ$7),2),"")</f>
        <v/>
      </c>
      <c r="P1190" s="30" t="str">
        <f>IF(ISNUMBER('Форма 1'!AK1190),ROUND('Форма 1'!$I1190*VLOOKUP('Форма 1'!$G1190,'Предельники 2022'!$B$4:$X$28,'Форма 1'!AK$7),2),"")</f>
        <v/>
      </c>
      <c r="Q1190" s="30" t="str">
        <f>IF(ISNUMBER('Форма 1'!AL1190),ROUND('Форма 1'!$I1190*VLOOKUP('Форма 1'!$G1190,'Предельники 2022'!$B$4:$X$28,'Форма 1'!AL$7),2),"")</f>
        <v/>
      </c>
      <c r="R1190" s="30" t="str">
        <f>IF(ISNUMBER('Форма 1'!AM1190),ROUND('Форма 1'!$I1190*VLOOKUP('Форма 1'!$G1190,'Предельники 2022'!$B$4:$X$28,'Форма 1'!AM$7),2),"")</f>
        <v/>
      </c>
      <c r="S1190" s="93" t="str">
        <f t="shared" si="195"/>
        <v/>
      </c>
      <c r="T1190" s="129" t="str">
        <f>IF(ISNUMBER('Форма 1'!AN1190),INDEX('Предельники 2022'!$C$4:$X$28,MATCH('Форма 1'!$G1190,'Предельники 2022'!$B$4:$B$28,0),MATCH(T$5,'Предельники 2022'!$C$3:$X$3,0)),"")</f>
        <v/>
      </c>
      <c r="U1190" s="129" t="str">
        <f>IF(ISNUMBER('Форма 1'!AO1190),INDEX('Предельники 2022'!$C$4:$X$28,MATCH('Форма 1'!$G1190,'Предельники 2022'!$B$4:$B$28,0),MATCH(U$5,'Предельники 2022'!$C$3:$X$3,0)),"")</f>
        <v/>
      </c>
      <c r="V1190" s="129" t="str">
        <f>IF(ISNUMBER('Форма 1'!AP1190),INDEX('Предельники 2022'!$C$4:$X$28,MATCH('Форма 1'!$G1190,'Предельники 2022'!$B$4:$B$28,0),MATCH(V$5,'Предельники 2022'!$C$3:$X$3,0)),"")</f>
        <v/>
      </c>
      <c r="W1190" s="129" t="str">
        <f>IF(ISNUMBER('Форма 1'!AQ1190),INDEX('Предельники 2022'!$C$4:$X$28,MATCH('Форма 1'!$G1190,'Предельники 2022'!$B$4:$B$28,0),MATCH(W$5,'Предельники 2022'!$C$3:$X$3,0)),"")</f>
        <v/>
      </c>
      <c r="X1190" s="30" t="str">
        <f>IF(ISNUMBER('Форма 1'!AR1190),ROUND('Форма 1'!$I1190*VLOOKUP('Форма 1'!$G1190,'Предельники 2022'!$B$4:$X$28,'Форма 1'!AR$7),2),"")</f>
        <v/>
      </c>
      <c r="Y1190" s="30" t="str">
        <f>IF(ISNUMBER('Форма 1'!AS1190),ROUND('Форма 1'!$I1190*VLOOKUP('Форма 1'!$G1190,'Предельники 2022'!$B$4:$X$28,'Форма 1'!AS$7),2),"")</f>
        <v/>
      </c>
      <c r="Z1190" s="30" t="str">
        <f>IF(ISNUMBER('Форма 1'!AT1190),ROUND('Форма 1'!$I1190*VLOOKUP('Форма 1'!$G1190,'Предельники 2022'!$B$4:$X$28,'Форма 1'!AT$7),2),"")</f>
        <v/>
      </c>
      <c r="AA1190" s="32"/>
      <c r="AB1190" s="128">
        <f>'Форма 1'!T1190</f>
        <v>46387</v>
      </c>
      <c r="AC1190" s="130" t="str">
        <f>'Форма 1'!U1190</f>
        <v>СС</v>
      </c>
    </row>
    <row r="1191" spans="1:29" x14ac:dyDescent="0.25">
      <c r="A1191" s="28">
        <f t="shared" si="200"/>
        <v>12</v>
      </c>
      <c r="B1191" s="74" t="str">
        <f>IF(ISBLANK('Форма 1'!B1191),"",'Форма 1'!B1191)</f>
        <v>Чайковский городской округ Пермского края</v>
      </c>
      <c r="C1191" s="87" t="s">
        <v>666</v>
      </c>
      <c r="D1191" s="29">
        <f>IF(ISBLANK(C1191),"Введите адрес",IF(C1191='Форма 1'!C1191,SUM(E1191:K1191,M1191:S1191,Форма2[[#This Row],[19]:[22]]),"Ошибка в адресе!"))</f>
        <v>21210902.140000001</v>
      </c>
      <c r="E1191" s="30" t="str">
        <f>IF(ISNUMBER('Форма 1'!Z1191),ROUND('Форма 1'!$I1191*VLOOKUP('Форма 1'!$G1191,'Предельники 2022'!$B$4:$X$28,'Форма 1'!Z$7),2),"")</f>
        <v/>
      </c>
      <c r="F1191" s="30">
        <f>IF(ISNUMBER('Форма 1'!AA1191),ROUND('Форма 1'!$I1191*VLOOKUP('Форма 1'!$G1191,'Предельники 2022'!$B$4:$X$28,'Форма 1'!AA$7),2),"")</f>
        <v>8844486.3499999996</v>
      </c>
      <c r="G1191" s="30" t="str">
        <f>IF(ISNUMBER('Форма 1'!AB1191),ROUND('Форма 1'!$I1191*VLOOKUP('Форма 1'!$G1191,'Предельники 2022'!$B$4:$X$28,'Форма 1'!AB$7),2),"")</f>
        <v/>
      </c>
      <c r="H1191" s="30">
        <f>IF(ISNUMBER('Форма 1'!AC1191),ROUND('Форма 1'!$I1191*VLOOKUP('Форма 1'!$G1191,'Предельники 2022'!$B$4:$X$28,'Форма 1'!AC$7),2),"")</f>
        <v>397796.15</v>
      </c>
      <c r="I1191" s="30">
        <f>IF(ISNUMBER('Форма 1'!AD1191),ROUND('Форма 1'!$I1191*VLOOKUP('Форма 1'!$G1191,'Предельники 2022'!$B$4:$X$28,'Форма 1'!AD$7),2),"")</f>
        <v>1226860.1399999999</v>
      </c>
      <c r="J1191" s="30">
        <f>IF(ISNUMBER('Форма 1'!AE1191),ROUND('Форма 1'!$I1191*VLOOKUP('Форма 1'!$G1191,'Предельники 2022'!$B$4:$X$28,'Форма 1'!AE$7),2),"")</f>
        <v>678783.57</v>
      </c>
      <c r="K1191" s="30" t="str">
        <f>IF(ISNUMBER('Форма 1'!AF1191),ROUND('Форма 1'!$I1191*VLOOKUP('Форма 1'!$G1191,'Предельники 2022'!$B$4:$X$28,'Форма 1'!AF$7),2),"")</f>
        <v/>
      </c>
      <c r="L1191" s="31" t="str">
        <f>IF(ISBLANK('Форма 1'!AG1191),"",'Форма 1'!AG1191)</f>
        <v/>
      </c>
      <c r="M1191" s="32" t="str">
        <f>IF(ISBLANK('Форма 1'!AH1191),"",'Форма 1'!AH1191)</f>
        <v/>
      </c>
      <c r="N1191" s="30">
        <f>IF(ISNUMBER('Форма 1'!AI1191),ROUND('Форма 1'!$I1191*VLOOKUP('Форма 1'!$G1191,'Предельники 2022'!$B$4:$X$28,'Форма 1'!AI$7),2),"")</f>
        <v>10062975.93</v>
      </c>
      <c r="O1191" s="30" t="str">
        <f>IF(ISNUMBER('Форма 1'!AJ1191),ROUND('Форма 1'!$I1191*VLOOKUP('Форма 1'!$G1191,'Предельники 2022'!$B$4:$X$28,'Форма 1'!AJ$7),2),"")</f>
        <v/>
      </c>
      <c r="P1191" s="30" t="str">
        <f>IF(ISNUMBER('Форма 1'!AK1191),ROUND('Форма 1'!$I1191*VLOOKUP('Форма 1'!$G1191,'Предельники 2022'!$B$4:$X$28,'Форма 1'!AK$7),2),"")</f>
        <v/>
      </c>
      <c r="Q1191" s="30" t="str">
        <f>IF(ISNUMBER('Форма 1'!AL1191),ROUND('Форма 1'!$I1191*VLOOKUP('Форма 1'!$G1191,'Предельники 2022'!$B$4:$X$28,'Форма 1'!AL$7),2),"")</f>
        <v/>
      </c>
      <c r="R1191" s="30" t="str">
        <f>IF(ISNUMBER('Форма 1'!AM1191),ROUND('Форма 1'!$I1191*VLOOKUP('Форма 1'!$G1191,'Предельники 2022'!$B$4:$X$28,'Форма 1'!AM$7),2),"")</f>
        <v/>
      </c>
      <c r="S1191" s="93" t="str">
        <f t="shared" si="195"/>
        <v/>
      </c>
      <c r="T1191" s="129" t="str">
        <f>IF(ISNUMBER('Форма 1'!AN1191),INDEX('Предельники 2022'!$C$4:$X$28,MATCH('Форма 1'!$G1191,'Предельники 2022'!$B$4:$B$28,0),MATCH(T$5,'Предельники 2022'!$C$3:$X$3,0)),"")</f>
        <v/>
      </c>
      <c r="U1191" s="129" t="str">
        <f>IF(ISNUMBER('Форма 1'!AO1191),INDEX('Предельники 2022'!$C$4:$X$28,MATCH('Форма 1'!$G1191,'Предельники 2022'!$B$4:$B$28,0),MATCH(U$5,'Предельники 2022'!$C$3:$X$3,0)),"")</f>
        <v/>
      </c>
      <c r="V1191" s="129" t="str">
        <f>IF(ISNUMBER('Форма 1'!AP1191),INDEX('Предельники 2022'!$C$4:$X$28,MATCH('Форма 1'!$G1191,'Предельники 2022'!$B$4:$B$28,0),MATCH(V$5,'Предельники 2022'!$C$3:$X$3,0)),"")</f>
        <v/>
      </c>
      <c r="W1191" s="129" t="str">
        <f>IF(ISNUMBER('Форма 1'!AQ1191),INDEX('Предельники 2022'!$C$4:$X$28,MATCH('Форма 1'!$G1191,'Предельники 2022'!$B$4:$B$28,0),MATCH(W$5,'Предельники 2022'!$C$3:$X$3,0)),"")</f>
        <v/>
      </c>
      <c r="X1191" s="30" t="str">
        <f>IF(ISNUMBER('Форма 1'!AR1191),ROUND('Форма 1'!$I1191*VLOOKUP('Форма 1'!$G1191,'Предельники 2022'!$B$4:$X$28,'Форма 1'!AR$7),2),"")</f>
        <v/>
      </c>
      <c r="Y1191" s="30" t="str">
        <f>IF(ISNUMBER('Форма 1'!AS1191),ROUND('Форма 1'!$I1191*VLOOKUP('Форма 1'!$G1191,'Предельники 2022'!$B$4:$X$28,'Форма 1'!AS$7),2),"")</f>
        <v/>
      </c>
      <c r="Z1191" s="30" t="str">
        <f>IF(ISNUMBER('Форма 1'!AT1191),ROUND('Форма 1'!$I1191*VLOOKUP('Форма 1'!$G1191,'Предельники 2022'!$B$4:$X$28,'Форма 1'!AT$7),2),"")</f>
        <v/>
      </c>
      <c r="AA1191" s="32"/>
      <c r="AB1191" s="128">
        <f>'Форма 1'!T1191</f>
        <v>46387</v>
      </c>
      <c r="AC1191" s="130" t="str">
        <f>'Форма 1'!U1191</f>
        <v>СС</v>
      </c>
    </row>
    <row r="1192" spans="1:29" x14ac:dyDescent="0.25">
      <c r="A1192" s="28">
        <f t="shared" si="200"/>
        <v>13</v>
      </c>
      <c r="B1192" s="74" t="str">
        <f>IF(ISBLANK('Форма 1'!B1192),"",'Форма 1'!B1192)</f>
        <v>Чайковский городской округ Пермского края</v>
      </c>
      <c r="C1192" s="87" t="s">
        <v>667</v>
      </c>
      <c r="D1192" s="29">
        <f>IF(ISBLANK(C1192),"Введите адрес",IF(C1192='Форма 1'!C1192,SUM(E1192:K1192,M1192:S1192,Форма2[[#This Row],[19]:[22]]),"Ошибка в адресе!"))</f>
        <v>45683042.230000004</v>
      </c>
      <c r="E1192" s="30" t="str">
        <f>IF(ISNUMBER('Форма 1'!Z1192),ROUND('Форма 1'!$I1192*VLOOKUP('Форма 1'!$G1192,'Предельники 2022'!$B$4:$X$28,'Форма 1'!Z$7),2),"")</f>
        <v/>
      </c>
      <c r="F1192" s="30">
        <f>IF(ISNUMBER('Форма 1'!AA1192),ROUND('Форма 1'!$I1192*VLOOKUP('Форма 1'!$G1192,'Предельники 2022'!$B$4:$X$28,'Форма 1'!AA$7),2),"")</f>
        <v>13171307.51</v>
      </c>
      <c r="G1192" s="30" t="str">
        <f>IF(ISNUMBER('Форма 1'!AB1192),ROUND('Форма 1'!$I1192*VLOOKUP('Форма 1'!$G1192,'Предельники 2022'!$B$4:$X$28,'Форма 1'!AB$7),2),"")</f>
        <v/>
      </c>
      <c r="H1192" s="30">
        <f>IF(ISNUMBER('Форма 1'!AC1192),ROUND('Форма 1'!$I1192*VLOOKUP('Форма 1'!$G1192,'Предельники 2022'!$B$4:$X$28,'Форма 1'!AC$7),2),"")</f>
        <v>1721306.97</v>
      </c>
      <c r="I1192" s="30">
        <f>IF(ISNUMBER('Форма 1'!AD1192),ROUND('Форма 1'!$I1192*VLOOKUP('Форма 1'!$G1192,'Предельники 2022'!$B$4:$X$28,'Форма 1'!AD$7),2),"")</f>
        <v>4534910.55</v>
      </c>
      <c r="J1192" s="30">
        <f>IF(ISNUMBER('Форма 1'!AE1192),ROUND('Форма 1'!$I1192*VLOOKUP('Форма 1'!$G1192,'Предельники 2022'!$B$4:$X$28,'Форма 1'!AE$7),2),"")</f>
        <v>2410729.86</v>
      </c>
      <c r="K1192" s="30" t="str">
        <f>IF(ISNUMBER('Форма 1'!AF1192),ROUND('Форма 1'!$I1192*VLOOKUP('Форма 1'!$G1192,'Предельники 2022'!$B$4:$X$28,'Форма 1'!AF$7),2),"")</f>
        <v/>
      </c>
      <c r="L1192" s="31" t="str">
        <f>IF(ISBLANK('Форма 1'!AG1192),"",'Форма 1'!AG1192)</f>
        <v/>
      </c>
      <c r="M1192" s="32" t="str">
        <f>IF(ISBLANK('Форма 1'!AH1192),"",'Форма 1'!AH1192)</f>
        <v/>
      </c>
      <c r="N1192" s="30">
        <f>IF(ISNUMBER('Форма 1'!AI1192),ROUND('Форма 1'!$I1192*VLOOKUP('Форма 1'!$G1192,'Предельники 2022'!$B$4:$X$28,'Форма 1'!AI$7),2),"")</f>
        <v>23844787.34</v>
      </c>
      <c r="O1192" s="30" t="str">
        <f>IF(ISNUMBER('Форма 1'!AJ1192),ROUND('Форма 1'!$I1192*VLOOKUP('Форма 1'!$G1192,'Предельники 2022'!$B$4:$X$28,'Форма 1'!AJ$7),2),"")</f>
        <v/>
      </c>
      <c r="P1192" s="30" t="str">
        <f>IF(ISNUMBER('Форма 1'!AK1192),ROUND('Форма 1'!$I1192*VLOOKUP('Форма 1'!$G1192,'Предельники 2022'!$B$4:$X$28,'Форма 1'!AK$7),2),"")</f>
        <v/>
      </c>
      <c r="Q1192" s="30" t="str">
        <f>IF(ISNUMBER('Форма 1'!AL1192),ROUND('Форма 1'!$I1192*VLOOKUP('Форма 1'!$G1192,'Предельники 2022'!$B$4:$X$28,'Форма 1'!AL$7),2),"")</f>
        <v/>
      </c>
      <c r="R1192" s="30" t="str">
        <f>IF(ISNUMBER('Форма 1'!AM1192),ROUND('Форма 1'!$I1192*VLOOKUP('Форма 1'!$G1192,'Предельники 2022'!$B$4:$X$28,'Форма 1'!AM$7),2),"")</f>
        <v/>
      </c>
      <c r="S1192" s="93" t="str">
        <f t="shared" si="195"/>
        <v/>
      </c>
      <c r="T1192" s="129" t="str">
        <f>IF(ISNUMBER('Форма 1'!AN1192),INDEX('Предельники 2022'!$C$4:$X$28,MATCH('Форма 1'!$G1192,'Предельники 2022'!$B$4:$B$28,0),MATCH(T$5,'Предельники 2022'!$C$3:$X$3,0)),"")</f>
        <v/>
      </c>
      <c r="U1192" s="129" t="str">
        <f>IF(ISNUMBER('Форма 1'!AO1192),INDEX('Предельники 2022'!$C$4:$X$28,MATCH('Форма 1'!$G1192,'Предельники 2022'!$B$4:$B$28,0),MATCH(U$5,'Предельники 2022'!$C$3:$X$3,0)),"")</f>
        <v/>
      </c>
      <c r="V1192" s="129" t="str">
        <f>IF(ISNUMBER('Форма 1'!AP1192),INDEX('Предельники 2022'!$C$4:$X$28,MATCH('Форма 1'!$G1192,'Предельники 2022'!$B$4:$B$28,0),MATCH(V$5,'Предельники 2022'!$C$3:$X$3,0)),"")</f>
        <v/>
      </c>
      <c r="W1192" s="129" t="str">
        <f>IF(ISNUMBER('Форма 1'!AQ1192),INDEX('Предельники 2022'!$C$4:$X$28,MATCH('Форма 1'!$G1192,'Предельники 2022'!$B$4:$B$28,0),MATCH(W$5,'Предельники 2022'!$C$3:$X$3,0)),"")</f>
        <v/>
      </c>
      <c r="X1192" s="30" t="str">
        <f>IF(ISNUMBER('Форма 1'!AR1192),ROUND('Форма 1'!$I1192*VLOOKUP('Форма 1'!$G1192,'Предельники 2022'!$B$4:$X$28,'Форма 1'!AR$7),2),"")</f>
        <v/>
      </c>
      <c r="Y1192" s="30" t="str">
        <f>IF(ISNUMBER('Форма 1'!AS1192),ROUND('Форма 1'!$I1192*VLOOKUP('Форма 1'!$G1192,'Предельники 2022'!$B$4:$X$28,'Форма 1'!AS$7),2),"")</f>
        <v/>
      </c>
      <c r="Z1192" s="30" t="str">
        <f>IF(ISNUMBER('Форма 1'!AT1192),ROUND('Форма 1'!$I1192*VLOOKUP('Форма 1'!$G1192,'Предельники 2022'!$B$4:$X$28,'Форма 1'!AT$7),2),"")</f>
        <v/>
      </c>
      <c r="AA1192" s="32"/>
      <c r="AB1192" s="128">
        <f>'Форма 1'!T1192</f>
        <v>46387</v>
      </c>
      <c r="AC1192" s="130" t="str">
        <f>'Форма 1'!U1192</f>
        <v>СС</v>
      </c>
    </row>
    <row r="1193" spans="1:29" ht="15.75" x14ac:dyDescent="0.25">
      <c r="A1193" s="147">
        <f>IF(NOT(ISERROR("Пермского края"=MID(C1193,FIND("Пермского края",C1193),14)))=$C$1,0,IF(NOT(ISERROR("город Пермь"=MID(C1193,FIND("город Пермь",C1193),11)))=$C$1,0,IF(NOT(ISERROR("Итого"=MID(C1193,FIND("Итого",C1193),5)))=$C$1,0,IF(NOT(ISERROR("Всего"=MID(C1193,FIND("Всего",C1193),5)))=$C$1,0,#REF!+1))))</f>
        <v>0</v>
      </c>
      <c r="B1193" s="148" t="str">
        <f>IF(ISBLANK('Форма 1'!B1193),"",'Форма 1'!B1193)</f>
        <v/>
      </c>
      <c r="C1193" s="153" t="s">
        <v>1102</v>
      </c>
      <c r="D1193" s="146">
        <f>IF(ISBLANK(C1193),"Введите адрес",IF(C1193='Форма 1'!C1193,SUM(E1193:K1193,M1193:S1193,Форма2[[#This Row],[19]:[22]]),"Ошибка в адресе!"))</f>
        <v>21970156.640000001</v>
      </c>
      <c r="E1193" s="149">
        <f>SUM(E1194)</f>
        <v>1600725.75</v>
      </c>
      <c r="F1193" s="149">
        <f t="shared" ref="F1193:S1193" si="201">SUM(F1194)</f>
        <v>0</v>
      </c>
      <c r="G1193" s="149">
        <f t="shared" si="201"/>
        <v>0</v>
      </c>
      <c r="H1193" s="149">
        <f t="shared" si="201"/>
        <v>817014.13</v>
      </c>
      <c r="I1193" s="149">
        <f t="shared" si="201"/>
        <v>0</v>
      </c>
      <c r="J1193" s="149">
        <f t="shared" si="201"/>
        <v>1394120.5</v>
      </c>
      <c r="K1193" s="149">
        <f t="shared" si="201"/>
        <v>2750072.88</v>
      </c>
      <c r="L1193" s="155">
        <f t="shared" si="201"/>
        <v>0</v>
      </c>
      <c r="M1193" s="149">
        <f t="shared" si="201"/>
        <v>0</v>
      </c>
      <c r="N1193" s="149">
        <f t="shared" si="201"/>
        <v>0</v>
      </c>
      <c r="O1193" s="149">
        <f t="shared" si="201"/>
        <v>12601211.880000001</v>
      </c>
      <c r="P1193" s="149">
        <f t="shared" si="201"/>
        <v>0</v>
      </c>
      <c r="Q1193" s="149">
        <f t="shared" si="201"/>
        <v>0</v>
      </c>
      <c r="R1193" s="149">
        <f t="shared" si="201"/>
        <v>2807011.5</v>
      </c>
      <c r="S1193" s="149">
        <f t="shared" si="201"/>
        <v>0</v>
      </c>
      <c r="T1193" s="129" t="str">
        <f>IF(ISNUMBER('Форма 1'!AN1193),INDEX('Предельники 2022'!$C$4:$X$28,MATCH('Форма 1'!$G1193,'Предельники 2022'!$B$4:$B$28,0),MATCH(T$5,'Предельники 2022'!$C$3:$X$3,0)),"")</f>
        <v/>
      </c>
      <c r="U1193" s="129" t="str">
        <f>IF(ISNUMBER('Форма 1'!AO1193),INDEX('Предельники 2022'!$C$4:$X$28,MATCH('Форма 1'!$G1193,'Предельники 2022'!$B$4:$B$28,0),MATCH(U$5,'Предельники 2022'!$C$3:$X$3,0)),"")</f>
        <v/>
      </c>
      <c r="V1193" s="129" t="str">
        <f>IF(ISNUMBER('Форма 1'!AP1193),INDEX('Предельники 2022'!$C$4:$X$28,MATCH('Форма 1'!$G1193,'Предельники 2022'!$B$4:$B$28,0),MATCH(V$5,'Предельники 2022'!$C$3:$X$3,0)),"")</f>
        <v/>
      </c>
      <c r="W1193" s="129" t="str">
        <f>IF(ISNUMBER('Форма 1'!AQ1193),INDEX('Предельники 2022'!$C$4:$X$28,MATCH('Форма 1'!$G1193,'Предельники 2022'!$B$4:$B$28,0),MATCH(W$5,'Предельники 2022'!$C$3:$X$3,0)),"")</f>
        <v/>
      </c>
      <c r="X1193" s="149">
        <f t="shared" ref="X1193:Z1193" si="202">SUM(X1194)</f>
        <v>0</v>
      </c>
      <c r="Y1193" s="149">
        <f t="shared" si="202"/>
        <v>0</v>
      </c>
      <c r="Z1193" s="149">
        <f t="shared" si="202"/>
        <v>0</v>
      </c>
      <c r="AA1193" s="146"/>
      <c r="AB1193" s="150"/>
      <c r="AC1193" s="151" t="str">
        <f>'Форма 1'!U1193</f>
        <v/>
      </c>
    </row>
    <row r="1194" spans="1:29" x14ac:dyDescent="0.25">
      <c r="A1194" s="28">
        <f t="shared" si="200"/>
        <v>1</v>
      </c>
      <c r="B1194" s="74" t="str">
        <f>IF(ISBLANK('Форма 1'!B1194),"",'Форма 1'!B1194)</f>
        <v>Чердынский городской округ Пермского края</v>
      </c>
      <c r="C1194" s="87" t="s">
        <v>56</v>
      </c>
      <c r="D1194" s="29">
        <f>IF(ISBLANK(C1194),"Введите адрес",IF(C1194='Форма 1'!C1194,SUM(E1194:K1194,M1194:S1194,Форма2[[#This Row],[19]:[22]]),"Ошибка в адресе!"))</f>
        <v>21970156.640000001</v>
      </c>
      <c r="E1194" s="30">
        <f>IF(ISNUMBER('Форма 1'!Z1194),ROUND('Форма 1'!$I1194*VLOOKUP('Форма 1'!$G1194,'Предельники 2022'!$B$4:$X$28,'Форма 1'!Z$7),2),"")</f>
        <v>1600725.75</v>
      </c>
      <c r="F1194" s="30" t="str">
        <f>IF(ISNUMBER('Форма 1'!AA1194),ROUND('Форма 1'!$I1194*VLOOKUP('Форма 1'!$G1194,'Предельники 2022'!$B$4:$X$28,'Форма 1'!AA$7),2),"")</f>
        <v/>
      </c>
      <c r="G1194" s="30" t="str">
        <f>IF(ISNUMBER('Форма 1'!AB1194),ROUND('Форма 1'!$I1194*VLOOKUP('Форма 1'!$G1194,'Предельники 2022'!$B$4:$X$28,'Форма 1'!AB$7),2),"")</f>
        <v/>
      </c>
      <c r="H1194" s="30">
        <f>IF(ISNUMBER('Форма 1'!AC1194),ROUND('Форма 1'!$I1194*VLOOKUP('Форма 1'!$G1194,'Предельники 2022'!$B$4:$X$28,'Форма 1'!AC$7),2),"")</f>
        <v>817014.13</v>
      </c>
      <c r="I1194" s="30" t="str">
        <f>IF(ISNUMBER('Форма 1'!AD1194),ROUND('Форма 1'!$I1194*VLOOKUP('Форма 1'!$G1194,'Предельники 2022'!$B$4:$X$28,'Форма 1'!AD$7),2),"")</f>
        <v/>
      </c>
      <c r="J1194" s="30">
        <f>IF(ISNUMBER('Форма 1'!AE1194),ROUND('Форма 1'!$I1194*VLOOKUP('Форма 1'!$G1194,'Предельники 2022'!$B$4:$X$28,'Форма 1'!AE$7),2),"")</f>
        <v>1394120.5</v>
      </c>
      <c r="K1194" s="30">
        <f>IF(ISNUMBER('Форма 1'!AF1194),ROUND('Форма 1'!$I1194*VLOOKUP('Форма 1'!$G1194,'Предельники 2022'!$B$4:$X$28,'Форма 1'!AF$7),2),"")</f>
        <v>2750072.88</v>
      </c>
      <c r="L1194" s="31" t="str">
        <f>IF(ISBLANK('Форма 1'!AG1194),"",'Форма 1'!AG1194)</f>
        <v/>
      </c>
      <c r="M1194" s="32" t="str">
        <f>IF(ISBLANK('Форма 1'!AH1194),"",'Форма 1'!AH1194)</f>
        <v/>
      </c>
      <c r="N1194" s="30" t="str">
        <f>IF(ISNUMBER('Форма 1'!AI1194),ROUND('Форма 1'!$I1194*VLOOKUP('Форма 1'!$G1194,'Предельники 2022'!$B$4:$X$28,'Форма 1'!AI$7),2),"")</f>
        <v/>
      </c>
      <c r="O1194" s="30">
        <f>IF(ISNUMBER('Форма 1'!AJ1194),ROUND('Форма 1'!$I1194*VLOOKUP('Форма 1'!$G1194,'Предельники 2022'!$B$4:$X$28,'Форма 1'!AJ$7),2),"")</f>
        <v>12601211.880000001</v>
      </c>
      <c r="P1194" s="30" t="str">
        <f>IF(ISNUMBER('Форма 1'!AK1194),ROUND('Форма 1'!$I1194*VLOOKUP('Форма 1'!$G1194,'Предельники 2022'!$B$4:$X$28,'Форма 1'!AK$7),2),"")</f>
        <v/>
      </c>
      <c r="Q1194" s="30" t="str">
        <f>IF(ISNUMBER('Форма 1'!AL1194),ROUND('Форма 1'!$I1194*VLOOKUP('Форма 1'!$G1194,'Предельники 2022'!$B$4:$X$28,'Форма 1'!AL$7),2),"")</f>
        <v/>
      </c>
      <c r="R1194" s="30">
        <f>IF(ISNUMBER('Форма 1'!AM1194),ROUND('Форма 1'!$I1194*VLOOKUP('Форма 1'!$G1194,'Предельники 2022'!$B$4:$X$28,'Форма 1'!AM$7),2),"")</f>
        <v>2807011.5</v>
      </c>
      <c r="S1194" s="93" t="str">
        <f t="shared" ref="S1194:S1224" si="203">IF(SUM(T1194:W1194)=0,"",SUM(T1194:W1194))</f>
        <v/>
      </c>
      <c r="T1194" s="129" t="str">
        <f>IF(ISNUMBER('Форма 1'!AN1194),INDEX('Предельники 2022'!$C$4:$X$28,MATCH('Форма 1'!$G1194,'Предельники 2022'!$B$4:$B$28,0),MATCH(T$5,'Предельники 2022'!$C$3:$X$3,0)),"")</f>
        <v/>
      </c>
      <c r="U1194" s="129" t="str">
        <f>IF(ISNUMBER('Форма 1'!AO1194),INDEX('Предельники 2022'!$C$4:$X$28,MATCH('Форма 1'!$G1194,'Предельники 2022'!$B$4:$B$28,0),MATCH(U$5,'Предельники 2022'!$C$3:$X$3,0)),"")</f>
        <v/>
      </c>
      <c r="V1194" s="129" t="str">
        <f>IF(ISNUMBER('Форма 1'!AP1194),INDEX('Предельники 2022'!$C$4:$X$28,MATCH('Форма 1'!$G1194,'Предельники 2022'!$B$4:$B$28,0),MATCH(V$5,'Предельники 2022'!$C$3:$X$3,0)),"")</f>
        <v/>
      </c>
      <c r="W1194" s="129" t="str">
        <f>IF(ISNUMBER('Форма 1'!AQ1194),INDEX('Предельники 2022'!$C$4:$X$28,MATCH('Форма 1'!$G1194,'Предельники 2022'!$B$4:$B$28,0),MATCH(W$5,'Предельники 2022'!$C$3:$X$3,0)),"")</f>
        <v/>
      </c>
      <c r="X1194" s="30" t="str">
        <f>IF(ISNUMBER('Форма 1'!AR1194),ROUND('Форма 1'!$I1194*VLOOKUP('Форма 1'!$G1194,'Предельники 2022'!$B$4:$X$28,'Форма 1'!AR$7),2),"")</f>
        <v/>
      </c>
      <c r="Y1194" s="30" t="str">
        <f>IF(ISNUMBER('Форма 1'!AS1194),ROUND('Форма 1'!$I1194*VLOOKUP('Форма 1'!$G1194,'Предельники 2022'!$B$4:$X$28,'Форма 1'!AS$7),2),"")</f>
        <v/>
      </c>
      <c r="Z1194" s="30" t="str">
        <f>IF(ISNUMBER('Форма 1'!AT1194),ROUND('Форма 1'!$I1194*VLOOKUP('Форма 1'!$G1194,'Предельники 2022'!$B$4:$X$28,'Форма 1'!AT$7),2),"")</f>
        <v/>
      </c>
      <c r="AA1194" s="32"/>
      <c r="AB1194" s="128">
        <f>'Форма 1'!T1194</f>
        <v>46387</v>
      </c>
      <c r="AC1194" s="130" t="str">
        <f>'Форма 1'!U1194</f>
        <v>РО</v>
      </c>
    </row>
    <row r="1195" spans="1:29" ht="15.75" x14ac:dyDescent="0.25">
      <c r="A1195" s="147">
        <f t="shared" si="200"/>
        <v>0</v>
      </c>
      <c r="B1195" s="148" t="str">
        <f>IF(ISBLANK('Форма 1'!B1195),"",'Форма 1'!B1195)</f>
        <v/>
      </c>
      <c r="C1195" s="153" t="s">
        <v>1103</v>
      </c>
      <c r="D1195" s="146">
        <f>IF(ISBLANK(C1195),"Введите адрес",IF(C1195='Форма 1'!C1195,SUM(E1195:K1195,M1195:S1195,Форма2[[#This Row],[19]:[22]]),"Ошибка в адресе!"))</f>
        <v>25506142.700000003</v>
      </c>
      <c r="E1195" s="149">
        <f>SUM(E1196:E1198)</f>
        <v>3988682.24</v>
      </c>
      <c r="F1195" s="149">
        <f t="shared" ref="F1195:S1195" si="204">SUM(F1196:F1198)</f>
        <v>13850134.710000001</v>
      </c>
      <c r="G1195" s="149">
        <f t="shared" si="204"/>
        <v>0</v>
      </c>
      <c r="H1195" s="149">
        <f t="shared" si="204"/>
        <v>1147928.1000000001</v>
      </c>
      <c r="I1195" s="149">
        <f t="shared" si="204"/>
        <v>3024301.5</v>
      </c>
      <c r="J1195" s="149">
        <f t="shared" si="204"/>
        <v>3495096.15</v>
      </c>
      <c r="K1195" s="149">
        <f t="shared" si="204"/>
        <v>0</v>
      </c>
      <c r="L1195" s="155">
        <f t="shared" si="204"/>
        <v>0</v>
      </c>
      <c r="M1195" s="149">
        <f t="shared" si="204"/>
        <v>0</v>
      </c>
      <c r="N1195" s="149">
        <f t="shared" si="204"/>
        <v>0</v>
      </c>
      <c r="O1195" s="149">
        <f t="shared" si="204"/>
        <v>0</v>
      </c>
      <c r="P1195" s="149">
        <f t="shared" si="204"/>
        <v>0</v>
      </c>
      <c r="Q1195" s="149">
        <f t="shared" si="204"/>
        <v>0</v>
      </c>
      <c r="R1195" s="149">
        <f t="shared" si="204"/>
        <v>0</v>
      </c>
      <c r="S1195" s="149">
        <f t="shared" si="204"/>
        <v>0</v>
      </c>
      <c r="T1195" s="129" t="str">
        <f>IF(ISNUMBER('Форма 1'!AN1195),INDEX('Предельники 2022'!$C$4:$X$28,MATCH('Форма 1'!$G1195,'Предельники 2022'!$B$4:$B$28,0),MATCH(T$5,'Предельники 2022'!$C$3:$X$3,0)),"")</f>
        <v/>
      </c>
      <c r="U1195" s="129" t="str">
        <f>IF(ISNUMBER('Форма 1'!AO1195),INDEX('Предельники 2022'!$C$4:$X$28,MATCH('Форма 1'!$G1195,'Предельники 2022'!$B$4:$B$28,0),MATCH(U$5,'Предельники 2022'!$C$3:$X$3,0)),"")</f>
        <v/>
      </c>
      <c r="V1195" s="129" t="str">
        <f>IF(ISNUMBER('Форма 1'!AP1195),INDEX('Предельники 2022'!$C$4:$X$28,MATCH('Форма 1'!$G1195,'Предельники 2022'!$B$4:$B$28,0),MATCH(V$5,'Предельники 2022'!$C$3:$X$3,0)),"")</f>
        <v/>
      </c>
      <c r="W1195" s="129" t="str">
        <f>IF(ISNUMBER('Форма 1'!AQ1195),INDEX('Предельники 2022'!$C$4:$X$28,MATCH('Форма 1'!$G1195,'Предельники 2022'!$B$4:$B$28,0),MATCH(W$5,'Предельники 2022'!$C$3:$X$3,0)),"")</f>
        <v/>
      </c>
      <c r="X1195" s="149">
        <f t="shared" ref="X1195:Z1195" si="205">SUM(X1196:X1198)</f>
        <v>0</v>
      </c>
      <c r="Y1195" s="149">
        <f t="shared" si="205"/>
        <v>0</v>
      </c>
      <c r="Z1195" s="149">
        <f t="shared" si="205"/>
        <v>0</v>
      </c>
      <c r="AA1195" s="146"/>
      <c r="AB1195" s="150"/>
      <c r="AC1195" s="151" t="str">
        <f>'Форма 1'!U1195</f>
        <v/>
      </c>
    </row>
    <row r="1196" spans="1:29" x14ac:dyDescent="0.25">
      <c r="A1196" s="28">
        <f t="shared" si="200"/>
        <v>1</v>
      </c>
      <c r="B1196" s="74" t="str">
        <f>IF(ISBLANK('Форма 1'!B1196),"",'Форма 1'!B1196)</f>
        <v>Чернушинский городской округ Пермского края</v>
      </c>
      <c r="C1196" s="87" t="s">
        <v>696</v>
      </c>
      <c r="D1196" s="29">
        <f>IF(ISBLANK(C1196),"Введите адрес",IF(C1196='Форма 1'!C1196,SUM(E1196:K1196,M1196:S1196,Форма2[[#This Row],[19]:[22]]),"Ошибка в адресе!"))</f>
        <v>4172229.6</v>
      </c>
      <c r="E1196" s="30" t="str">
        <f>IF(ISNUMBER('Форма 1'!Z1196),ROUND('Форма 1'!$I1196*VLOOKUP('Форма 1'!$G1196,'Предельники 2022'!$B$4:$X$28,'Форма 1'!Z$7),2),"")</f>
        <v/>
      </c>
      <c r="F1196" s="30" t="str">
        <f>IF(ISNUMBER('Форма 1'!AA1196),ROUND('Форма 1'!$I1196*VLOOKUP('Форма 1'!$G1196,'Предельники 2022'!$B$4:$X$28,'Форма 1'!AA$7),2),"")</f>
        <v/>
      </c>
      <c r="G1196" s="30" t="str">
        <f>IF(ISNUMBER('Форма 1'!AB1196),ROUND('Форма 1'!$I1196*VLOOKUP('Форма 1'!$G1196,'Предельники 2022'!$B$4:$X$28,'Форма 1'!AB$7),2),"")</f>
        <v/>
      </c>
      <c r="H1196" s="30">
        <f>IF(ISNUMBER('Форма 1'!AC1196),ROUND('Форма 1'!$I1196*VLOOKUP('Форма 1'!$G1196,'Предельники 2022'!$B$4:$X$28,'Форма 1'!AC$7),2),"")</f>
        <v>1147928.1000000001</v>
      </c>
      <c r="I1196" s="30">
        <f>IF(ISNUMBER('Форма 1'!AD1196),ROUND('Форма 1'!$I1196*VLOOKUP('Форма 1'!$G1196,'Предельники 2022'!$B$4:$X$28,'Форма 1'!AD$7),2),"")</f>
        <v>3024301.5</v>
      </c>
      <c r="J1196" s="30" t="str">
        <f>IF(ISNUMBER('Форма 1'!AE1196),ROUND('Форма 1'!$I1196*VLOOKUP('Форма 1'!$G1196,'Предельники 2022'!$B$4:$X$28,'Форма 1'!AE$7),2),"")</f>
        <v/>
      </c>
      <c r="K1196" s="30" t="str">
        <f>IF(ISNUMBER('Форма 1'!AF1196),ROUND('Форма 1'!$I1196*VLOOKUP('Форма 1'!$G1196,'Предельники 2022'!$B$4:$X$28,'Форма 1'!AF$7),2),"")</f>
        <v/>
      </c>
      <c r="L1196" s="31" t="str">
        <f>IF(ISBLANK('Форма 1'!AG1196),"",'Форма 1'!AG1196)</f>
        <v/>
      </c>
      <c r="M1196" s="32" t="str">
        <f>IF(ISBLANK('Форма 1'!AH1196),"",'Форма 1'!AH1196)</f>
        <v/>
      </c>
      <c r="N1196" s="30" t="str">
        <f>IF(ISNUMBER('Форма 1'!AI1196),ROUND('Форма 1'!$I1196*VLOOKUP('Форма 1'!$G1196,'Предельники 2022'!$B$4:$X$28,'Форма 1'!AI$7),2),"")</f>
        <v/>
      </c>
      <c r="O1196" s="30" t="str">
        <f>IF(ISNUMBER('Форма 1'!AJ1196),ROUND('Форма 1'!$I1196*VLOOKUP('Форма 1'!$G1196,'Предельники 2022'!$B$4:$X$28,'Форма 1'!AJ$7),2),"")</f>
        <v/>
      </c>
      <c r="P1196" s="30" t="str">
        <f>IF(ISNUMBER('Форма 1'!AK1196),ROUND('Форма 1'!$I1196*VLOOKUP('Форма 1'!$G1196,'Предельники 2022'!$B$4:$X$28,'Форма 1'!AK$7),2),"")</f>
        <v/>
      </c>
      <c r="Q1196" s="30" t="str">
        <f>IF(ISNUMBER('Форма 1'!AL1196),ROUND('Форма 1'!$I1196*VLOOKUP('Форма 1'!$G1196,'Предельники 2022'!$B$4:$X$28,'Форма 1'!AL$7),2),"")</f>
        <v/>
      </c>
      <c r="R1196" s="30" t="str">
        <f>IF(ISNUMBER('Форма 1'!AM1196),ROUND('Форма 1'!$I1196*VLOOKUP('Форма 1'!$G1196,'Предельники 2022'!$B$4:$X$28,'Форма 1'!AM$7),2),"")</f>
        <v/>
      </c>
      <c r="S1196" s="93" t="str">
        <f t="shared" si="203"/>
        <v/>
      </c>
      <c r="T1196" s="129" t="str">
        <f>IF(ISNUMBER('Форма 1'!AN1196),INDEX('Предельники 2022'!$C$4:$X$28,MATCH('Форма 1'!$G1196,'Предельники 2022'!$B$4:$B$28,0),MATCH(T$5,'Предельники 2022'!$C$3:$X$3,0)),"")</f>
        <v/>
      </c>
      <c r="U1196" s="129" t="str">
        <f>IF(ISNUMBER('Форма 1'!AO1196),INDEX('Предельники 2022'!$C$4:$X$28,MATCH('Форма 1'!$G1196,'Предельники 2022'!$B$4:$B$28,0),MATCH(U$5,'Предельники 2022'!$C$3:$X$3,0)),"")</f>
        <v/>
      </c>
      <c r="V1196" s="129" t="str">
        <f>IF(ISNUMBER('Форма 1'!AP1196),INDEX('Предельники 2022'!$C$4:$X$28,MATCH('Форма 1'!$G1196,'Предельники 2022'!$B$4:$B$28,0),MATCH(V$5,'Предельники 2022'!$C$3:$X$3,0)),"")</f>
        <v/>
      </c>
      <c r="W1196" s="129" t="str">
        <f>IF(ISNUMBER('Форма 1'!AQ1196),INDEX('Предельники 2022'!$C$4:$X$28,MATCH('Форма 1'!$G1196,'Предельники 2022'!$B$4:$B$28,0),MATCH(W$5,'Предельники 2022'!$C$3:$X$3,0)),"")</f>
        <v/>
      </c>
      <c r="X1196" s="30" t="str">
        <f>IF(ISNUMBER('Форма 1'!AR1196),ROUND('Форма 1'!$I1196*VLOOKUP('Форма 1'!$G1196,'Предельники 2022'!$B$4:$X$28,'Форма 1'!AR$7),2),"")</f>
        <v/>
      </c>
      <c r="Y1196" s="30" t="str">
        <f>IF(ISNUMBER('Форма 1'!AS1196),ROUND('Форма 1'!$I1196*VLOOKUP('Форма 1'!$G1196,'Предельники 2022'!$B$4:$X$28,'Форма 1'!AS$7),2),"")</f>
        <v/>
      </c>
      <c r="Z1196" s="30" t="str">
        <f>IF(ISNUMBER('Форма 1'!AT1196),ROUND('Форма 1'!$I1196*VLOOKUP('Форма 1'!$G1196,'Предельники 2022'!$B$4:$X$28,'Форма 1'!AT$7),2),"")</f>
        <v/>
      </c>
      <c r="AA1196" s="32"/>
      <c r="AB1196" s="128">
        <f>'Форма 1'!T1196</f>
        <v>46387</v>
      </c>
      <c r="AC1196" s="130" t="str">
        <f>'Форма 1'!U1196</f>
        <v>РО</v>
      </c>
    </row>
    <row r="1197" spans="1:29" x14ac:dyDescent="0.25">
      <c r="A1197" s="28">
        <f t="shared" si="200"/>
        <v>2</v>
      </c>
      <c r="B1197" s="74" t="str">
        <f>IF(ISBLANK('Форма 1'!B1197),"",'Форма 1'!B1197)</f>
        <v>Чернушинский городской округ Пермского края</v>
      </c>
      <c r="C1197" s="87" t="s">
        <v>668</v>
      </c>
      <c r="D1197" s="29">
        <f>IF(ISBLANK(C1197),"Введите адрес",IF(C1197='Форма 1'!C1197,SUM(E1197:K1197,M1197:S1197,Форма2[[#This Row],[19]:[22]]),"Ошибка в адресе!"))</f>
        <v>13850134.710000001</v>
      </c>
      <c r="E1197" s="30" t="str">
        <f>IF(ISNUMBER('Форма 1'!Z1197),ROUND('Форма 1'!$I1197*VLOOKUP('Форма 1'!$G1197,'Предельники 2022'!$B$4:$X$28,'Форма 1'!Z$7),2),"")</f>
        <v/>
      </c>
      <c r="F1197" s="30">
        <f>IF(ISNUMBER('Форма 1'!AA1197),ROUND('Форма 1'!$I1197*VLOOKUP('Форма 1'!$G1197,'Предельники 2022'!$B$4:$X$28,'Форма 1'!AA$7),2),"")</f>
        <v>13850134.710000001</v>
      </c>
      <c r="G1197" s="30" t="str">
        <f>IF(ISNUMBER('Форма 1'!AB1197),ROUND('Форма 1'!$I1197*VLOOKUP('Форма 1'!$G1197,'Предельники 2022'!$B$4:$X$28,'Форма 1'!AB$7),2),"")</f>
        <v/>
      </c>
      <c r="H1197" s="30" t="str">
        <f>IF(ISNUMBER('Форма 1'!AC1197),ROUND('Форма 1'!$I1197*VLOOKUP('Форма 1'!$G1197,'Предельники 2022'!$B$4:$X$28,'Форма 1'!AC$7),2),"")</f>
        <v/>
      </c>
      <c r="I1197" s="30" t="str">
        <f>IF(ISNUMBER('Форма 1'!AD1197),ROUND('Форма 1'!$I1197*VLOOKUP('Форма 1'!$G1197,'Предельники 2022'!$B$4:$X$28,'Форма 1'!AD$7),2),"")</f>
        <v/>
      </c>
      <c r="J1197" s="30" t="str">
        <f>IF(ISNUMBER('Форма 1'!AE1197),ROUND('Форма 1'!$I1197*VLOOKUP('Форма 1'!$G1197,'Предельники 2022'!$B$4:$X$28,'Форма 1'!AE$7),2),"")</f>
        <v/>
      </c>
      <c r="K1197" s="30" t="str">
        <f>IF(ISNUMBER('Форма 1'!AF1197),ROUND('Форма 1'!$I1197*VLOOKUP('Форма 1'!$G1197,'Предельники 2022'!$B$4:$X$28,'Форма 1'!AF$7),2),"")</f>
        <v/>
      </c>
      <c r="L1197" s="31" t="str">
        <f>IF(ISBLANK('Форма 1'!AG1197),"",'Форма 1'!AG1197)</f>
        <v/>
      </c>
      <c r="M1197" s="32" t="str">
        <f>IF(ISBLANK('Форма 1'!AH1197),"",'Форма 1'!AH1197)</f>
        <v/>
      </c>
      <c r="N1197" s="30" t="str">
        <f>IF(ISNUMBER('Форма 1'!AI1197),ROUND('Форма 1'!$I1197*VLOOKUP('Форма 1'!$G1197,'Предельники 2022'!$B$4:$X$28,'Форма 1'!AI$7),2),"")</f>
        <v/>
      </c>
      <c r="O1197" s="30" t="str">
        <f>IF(ISNUMBER('Форма 1'!AJ1197),ROUND('Форма 1'!$I1197*VLOOKUP('Форма 1'!$G1197,'Предельники 2022'!$B$4:$X$28,'Форма 1'!AJ$7),2),"")</f>
        <v/>
      </c>
      <c r="P1197" s="30" t="str">
        <f>IF(ISNUMBER('Форма 1'!AK1197),ROUND('Форма 1'!$I1197*VLOOKUP('Форма 1'!$G1197,'Предельники 2022'!$B$4:$X$28,'Форма 1'!AK$7),2),"")</f>
        <v/>
      </c>
      <c r="Q1197" s="30" t="str">
        <f>IF(ISNUMBER('Форма 1'!AL1197),ROUND('Форма 1'!$I1197*VLOOKUP('Форма 1'!$G1197,'Предельники 2022'!$B$4:$X$28,'Форма 1'!AL$7),2),"")</f>
        <v/>
      </c>
      <c r="R1197" s="30" t="str">
        <f>IF(ISNUMBER('Форма 1'!AM1197),ROUND('Форма 1'!$I1197*VLOOKUP('Форма 1'!$G1197,'Предельники 2022'!$B$4:$X$28,'Форма 1'!AM$7),2),"")</f>
        <v/>
      </c>
      <c r="S1197" s="93" t="str">
        <f t="shared" si="203"/>
        <v/>
      </c>
      <c r="T1197" s="129" t="str">
        <f>IF(ISNUMBER('Форма 1'!AN1197),INDEX('Предельники 2022'!$C$4:$X$28,MATCH('Форма 1'!$G1197,'Предельники 2022'!$B$4:$B$28,0),MATCH(T$5,'Предельники 2022'!$C$3:$X$3,0)),"")</f>
        <v/>
      </c>
      <c r="U1197" s="129" t="str">
        <f>IF(ISNUMBER('Форма 1'!AO1197),INDEX('Предельники 2022'!$C$4:$X$28,MATCH('Форма 1'!$G1197,'Предельники 2022'!$B$4:$B$28,0),MATCH(U$5,'Предельники 2022'!$C$3:$X$3,0)),"")</f>
        <v/>
      </c>
      <c r="V1197" s="129" t="str">
        <f>IF(ISNUMBER('Форма 1'!AP1197),INDEX('Предельники 2022'!$C$4:$X$28,MATCH('Форма 1'!$G1197,'Предельники 2022'!$B$4:$B$28,0),MATCH(V$5,'Предельники 2022'!$C$3:$X$3,0)),"")</f>
        <v/>
      </c>
      <c r="W1197" s="129" t="str">
        <f>IF(ISNUMBER('Форма 1'!AQ1197),INDEX('Предельники 2022'!$C$4:$X$28,MATCH('Форма 1'!$G1197,'Предельники 2022'!$B$4:$B$28,0),MATCH(W$5,'Предельники 2022'!$C$3:$X$3,0)),"")</f>
        <v/>
      </c>
      <c r="X1197" s="30" t="str">
        <f>IF(ISNUMBER('Форма 1'!AR1197),ROUND('Форма 1'!$I1197*VLOOKUP('Форма 1'!$G1197,'Предельники 2022'!$B$4:$X$28,'Форма 1'!AR$7),2),"")</f>
        <v/>
      </c>
      <c r="Y1197" s="30" t="str">
        <f>IF(ISNUMBER('Форма 1'!AS1197),ROUND('Форма 1'!$I1197*VLOOKUP('Форма 1'!$G1197,'Предельники 2022'!$B$4:$X$28,'Форма 1'!AS$7),2),"")</f>
        <v/>
      </c>
      <c r="Z1197" s="30" t="str">
        <f>IF(ISNUMBER('Форма 1'!AT1197),ROUND('Форма 1'!$I1197*VLOOKUP('Форма 1'!$G1197,'Предельники 2022'!$B$4:$X$28,'Форма 1'!AT$7),2),"")</f>
        <v/>
      </c>
      <c r="AA1197" s="32"/>
      <c r="AB1197" s="128">
        <f>'Форма 1'!T1197</f>
        <v>46387</v>
      </c>
      <c r="AC1197" s="130" t="str">
        <f>'Форма 1'!U1197</f>
        <v>РО</v>
      </c>
    </row>
    <row r="1198" spans="1:29" x14ac:dyDescent="0.25">
      <c r="A1198" s="28">
        <f t="shared" si="200"/>
        <v>3</v>
      </c>
      <c r="B1198" s="74" t="str">
        <f>IF(ISBLANK('Форма 1'!B1198),"",'Форма 1'!B1198)</f>
        <v>Чернушинский городской округ Пермского края</v>
      </c>
      <c r="C1198" s="87" t="s">
        <v>624</v>
      </c>
      <c r="D1198" s="29">
        <f>IF(ISBLANK(C1198),"Введите адрес",IF(C1198='Форма 1'!C1198,SUM(E1198:K1198,M1198:S1198,Форма2[[#This Row],[19]:[22]]),"Ошибка в адресе!"))</f>
        <v>7483778.3900000006</v>
      </c>
      <c r="E1198" s="30">
        <f>IF(ISNUMBER('Форма 1'!Z1198),ROUND('Форма 1'!$I1198*VLOOKUP('Форма 1'!$G1198,'Предельники 2022'!$B$4:$X$28,'Форма 1'!Z$7),2),"")</f>
        <v>3988682.24</v>
      </c>
      <c r="F1198" s="30" t="str">
        <f>IF(ISNUMBER('Форма 1'!AA1198),ROUND('Форма 1'!$I1198*VLOOKUP('Форма 1'!$G1198,'Предельники 2022'!$B$4:$X$28,'Форма 1'!AA$7),2),"")</f>
        <v/>
      </c>
      <c r="G1198" s="30" t="str">
        <f>IF(ISNUMBER('Форма 1'!AB1198),ROUND('Форма 1'!$I1198*VLOOKUP('Форма 1'!$G1198,'Предельники 2022'!$B$4:$X$28,'Форма 1'!AB$7),2),"")</f>
        <v/>
      </c>
      <c r="H1198" s="30" t="str">
        <f>IF(ISNUMBER('Форма 1'!AC1198),ROUND('Форма 1'!$I1198*VLOOKUP('Форма 1'!$G1198,'Предельники 2022'!$B$4:$X$28,'Форма 1'!AC$7),2),"")</f>
        <v/>
      </c>
      <c r="I1198" s="30" t="str">
        <f>IF(ISNUMBER('Форма 1'!AD1198),ROUND('Форма 1'!$I1198*VLOOKUP('Форма 1'!$G1198,'Предельники 2022'!$B$4:$X$28,'Форма 1'!AD$7),2),"")</f>
        <v/>
      </c>
      <c r="J1198" s="30">
        <f>IF(ISNUMBER('Форма 1'!AE1198),ROUND('Форма 1'!$I1198*VLOOKUP('Форма 1'!$G1198,'Предельники 2022'!$B$4:$X$28,'Форма 1'!AE$7),2),"")</f>
        <v>3495096.15</v>
      </c>
      <c r="K1198" s="30" t="str">
        <f>IF(ISNUMBER('Форма 1'!AF1198),ROUND('Форма 1'!$I1198*VLOOKUP('Форма 1'!$G1198,'Предельники 2022'!$B$4:$X$28,'Форма 1'!AF$7),2),"")</f>
        <v/>
      </c>
      <c r="L1198" s="31" t="str">
        <f>IF(ISBLANK('Форма 1'!AG1198),"",'Форма 1'!AG1198)</f>
        <v/>
      </c>
      <c r="M1198" s="32" t="str">
        <f>IF(ISBLANK('Форма 1'!AH1198),"",'Форма 1'!AH1198)</f>
        <v/>
      </c>
      <c r="N1198" s="30" t="str">
        <f>IF(ISNUMBER('Форма 1'!AI1198),ROUND('Форма 1'!$I1198*VLOOKUP('Форма 1'!$G1198,'Предельники 2022'!$B$4:$X$28,'Форма 1'!AI$7),2),"")</f>
        <v/>
      </c>
      <c r="O1198" s="30" t="str">
        <f>IF(ISNUMBER('Форма 1'!AJ1198),ROUND('Форма 1'!$I1198*VLOOKUP('Форма 1'!$G1198,'Предельники 2022'!$B$4:$X$28,'Форма 1'!AJ$7),2),"")</f>
        <v/>
      </c>
      <c r="P1198" s="30" t="str">
        <f>IF(ISNUMBER('Форма 1'!AK1198),ROUND('Форма 1'!$I1198*VLOOKUP('Форма 1'!$G1198,'Предельники 2022'!$B$4:$X$28,'Форма 1'!AK$7),2),"")</f>
        <v/>
      </c>
      <c r="Q1198" s="30" t="str">
        <f>IF(ISNUMBER('Форма 1'!AL1198),ROUND('Форма 1'!$I1198*VLOOKUP('Форма 1'!$G1198,'Предельники 2022'!$B$4:$X$28,'Форма 1'!AL$7),2),"")</f>
        <v/>
      </c>
      <c r="R1198" s="30" t="str">
        <f>IF(ISNUMBER('Форма 1'!AM1198),ROUND('Форма 1'!$I1198*VLOOKUP('Форма 1'!$G1198,'Предельники 2022'!$B$4:$X$28,'Форма 1'!AM$7),2),"")</f>
        <v/>
      </c>
      <c r="S1198" s="93" t="str">
        <f t="shared" si="203"/>
        <v/>
      </c>
      <c r="T1198" s="129" t="str">
        <f>IF(ISNUMBER('Форма 1'!AN1198),INDEX('Предельники 2022'!$C$4:$X$28,MATCH('Форма 1'!$G1198,'Предельники 2022'!$B$4:$B$28,0),MATCH(T$5,'Предельники 2022'!$C$3:$X$3,0)),"")</f>
        <v/>
      </c>
      <c r="U1198" s="129" t="str">
        <f>IF(ISNUMBER('Форма 1'!AO1198),INDEX('Предельники 2022'!$C$4:$X$28,MATCH('Форма 1'!$G1198,'Предельники 2022'!$B$4:$B$28,0),MATCH(U$5,'Предельники 2022'!$C$3:$X$3,0)),"")</f>
        <v/>
      </c>
      <c r="V1198" s="129" t="str">
        <f>IF(ISNUMBER('Форма 1'!AP1198),INDEX('Предельники 2022'!$C$4:$X$28,MATCH('Форма 1'!$G1198,'Предельники 2022'!$B$4:$B$28,0),MATCH(V$5,'Предельники 2022'!$C$3:$X$3,0)),"")</f>
        <v/>
      </c>
      <c r="W1198" s="129" t="str">
        <f>IF(ISNUMBER('Форма 1'!AQ1198),INDEX('Предельники 2022'!$C$4:$X$28,MATCH('Форма 1'!$G1198,'Предельники 2022'!$B$4:$B$28,0),MATCH(W$5,'Предельники 2022'!$C$3:$X$3,0)),"")</f>
        <v/>
      </c>
      <c r="X1198" s="30" t="str">
        <f>IF(ISNUMBER('Форма 1'!AR1198),ROUND('Форма 1'!$I1198*VLOOKUP('Форма 1'!$G1198,'Предельники 2022'!$B$4:$X$28,'Форма 1'!AR$7),2),"")</f>
        <v/>
      </c>
      <c r="Y1198" s="30" t="str">
        <f>IF(ISNUMBER('Форма 1'!AS1198),ROUND('Форма 1'!$I1198*VLOOKUP('Форма 1'!$G1198,'Предельники 2022'!$B$4:$X$28,'Форма 1'!AS$7),2),"")</f>
        <v/>
      </c>
      <c r="Z1198" s="30" t="str">
        <f>IF(ISNUMBER('Форма 1'!AT1198),ROUND('Форма 1'!$I1198*VLOOKUP('Форма 1'!$G1198,'Предельники 2022'!$B$4:$X$28,'Форма 1'!AT$7),2),"")</f>
        <v/>
      </c>
      <c r="AA1198" s="32"/>
      <c r="AB1198" s="128">
        <f>'Форма 1'!T1198</f>
        <v>46387</v>
      </c>
      <c r="AC1198" s="130" t="str">
        <f>'Форма 1'!U1198</f>
        <v>СС</v>
      </c>
    </row>
    <row r="1199" spans="1:29" ht="15.75" x14ac:dyDescent="0.25">
      <c r="A1199" s="147">
        <f t="shared" si="200"/>
        <v>0</v>
      </c>
      <c r="B1199" s="148" t="str">
        <f>IF(ISBLANK('Форма 1'!B1199),"",'Форма 1'!B1199)</f>
        <v/>
      </c>
      <c r="C1199" s="153" t="s">
        <v>1104</v>
      </c>
      <c r="D1199" s="146">
        <f>IF(ISBLANK(C1199),"Введите адрес",IF(C1199='Форма 1'!C1199,SUM(E1199:K1199,M1199:S1199,Форма2[[#This Row],[19]:[22]]),"Ошибка в адресе!"))</f>
        <v>345711174.63999999</v>
      </c>
      <c r="E1199" s="149">
        <f>SUM(E1200:E1224)</f>
        <v>6007721.7500000009</v>
      </c>
      <c r="F1199" s="149">
        <f t="shared" ref="F1199:S1199" si="206">SUM(F1200:F1224)</f>
        <v>62132579.589999996</v>
      </c>
      <c r="G1199" s="149">
        <f t="shared" si="206"/>
        <v>2408280.66</v>
      </c>
      <c r="H1199" s="149">
        <f t="shared" si="206"/>
        <v>3183002.4800000004</v>
      </c>
      <c r="I1199" s="149">
        <f t="shared" si="206"/>
        <v>5569087.4299999997</v>
      </c>
      <c r="J1199" s="149">
        <f t="shared" si="206"/>
        <v>3662124.09</v>
      </c>
      <c r="K1199" s="149">
        <f t="shared" si="206"/>
        <v>15195453.1</v>
      </c>
      <c r="L1199" s="155">
        <f t="shared" si="206"/>
        <v>0</v>
      </c>
      <c r="M1199" s="149">
        <f t="shared" si="206"/>
        <v>0</v>
      </c>
      <c r="N1199" s="149">
        <f t="shared" si="206"/>
        <v>135275424.22</v>
      </c>
      <c r="O1199" s="149">
        <f t="shared" si="206"/>
        <v>108169464.34</v>
      </c>
      <c r="P1199" s="149">
        <f t="shared" si="206"/>
        <v>0</v>
      </c>
      <c r="Q1199" s="149">
        <f t="shared" si="206"/>
        <v>0</v>
      </c>
      <c r="R1199" s="149">
        <f t="shared" si="206"/>
        <v>4108036.98</v>
      </c>
      <c r="S1199" s="149">
        <f t="shared" si="206"/>
        <v>0</v>
      </c>
      <c r="T1199" s="129" t="str">
        <f>IF(ISNUMBER('Форма 1'!AN1199),INDEX('Предельники 2022'!$C$4:$X$28,MATCH('Форма 1'!$G1199,'Предельники 2022'!$B$4:$B$28,0),MATCH(T$5,'Предельники 2022'!$C$3:$X$3,0)),"")</f>
        <v/>
      </c>
      <c r="U1199" s="129" t="str">
        <f>IF(ISNUMBER('Форма 1'!AO1199),INDEX('Предельники 2022'!$C$4:$X$28,MATCH('Форма 1'!$G1199,'Предельники 2022'!$B$4:$B$28,0),MATCH(U$5,'Предельники 2022'!$C$3:$X$3,0)),"")</f>
        <v/>
      </c>
      <c r="V1199" s="129" t="str">
        <f>IF(ISNUMBER('Форма 1'!AP1199),INDEX('Предельники 2022'!$C$4:$X$28,MATCH('Форма 1'!$G1199,'Предельники 2022'!$B$4:$B$28,0),MATCH(V$5,'Предельники 2022'!$C$3:$X$3,0)),"")</f>
        <v/>
      </c>
      <c r="W1199" s="129" t="str">
        <f>IF(ISNUMBER('Форма 1'!AQ1199),INDEX('Предельники 2022'!$C$4:$X$28,MATCH('Форма 1'!$G1199,'Предельники 2022'!$B$4:$B$28,0),MATCH(W$5,'Предельники 2022'!$C$3:$X$3,0)),"")</f>
        <v/>
      </c>
      <c r="X1199" s="149">
        <f t="shared" ref="X1199:Z1199" si="207">SUM(X1200:X1224)</f>
        <v>0</v>
      </c>
      <c r="Y1199" s="149">
        <f t="shared" si="207"/>
        <v>0</v>
      </c>
      <c r="Z1199" s="149">
        <f t="shared" si="207"/>
        <v>0</v>
      </c>
      <c r="AA1199" s="146"/>
      <c r="AB1199" s="150"/>
      <c r="AC1199" s="151" t="str">
        <f>'Форма 1'!U1199</f>
        <v/>
      </c>
    </row>
    <row r="1200" spans="1:29" x14ac:dyDescent="0.25">
      <c r="A1200" s="28">
        <f t="shared" si="200"/>
        <v>1</v>
      </c>
      <c r="B1200" s="74" t="str">
        <f>IF(ISBLANK('Форма 1'!B1200),"",'Форма 1'!B1200)</f>
        <v>Чусовской городской округ Пермского края</v>
      </c>
      <c r="C1200" s="87" t="s">
        <v>765</v>
      </c>
      <c r="D1200" s="29">
        <f>IF(ISBLANK(C1200),"Введите адрес",IF(C1200='Форма 1'!C1200,SUM(E1200:K1200,M1200:S1200,Форма2[[#This Row],[19]:[22]]),"Ошибка в адресе!"))</f>
        <v>15485893.939999999</v>
      </c>
      <c r="E1200" s="30" t="str">
        <f>IF(ISNUMBER('Форма 1'!Z1200),ROUND('Форма 1'!$I1200*VLOOKUP('Форма 1'!$G1200,'Предельники 2022'!$B$4:$X$28,'Форма 1'!Z$7),2),"")</f>
        <v/>
      </c>
      <c r="F1200" s="30" t="str">
        <f>IF(ISNUMBER('Форма 1'!AA1200),ROUND('Форма 1'!$I1200*VLOOKUP('Форма 1'!$G1200,'Предельники 2022'!$B$4:$X$28,'Форма 1'!AA$7),2),"")</f>
        <v/>
      </c>
      <c r="G1200" s="30" t="str">
        <f>IF(ISNUMBER('Форма 1'!AB1200),ROUND('Форма 1'!$I1200*VLOOKUP('Форма 1'!$G1200,'Предельники 2022'!$B$4:$X$28,'Форма 1'!AB$7),2),"")</f>
        <v/>
      </c>
      <c r="H1200" s="30" t="str">
        <f>IF(ISNUMBER('Форма 1'!AC1200),ROUND('Форма 1'!$I1200*VLOOKUP('Форма 1'!$G1200,'Предельники 2022'!$B$4:$X$28,'Форма 1'!AC$7),2),"")</f>
        <v/>
      </c>
      <c r="I1200" s="30" t="str">
        <f>IF(ISNUMBER('Форма 1'!AD1200),ROUND('Форма 1'!$I1200*VLOOKUP('Форма 1'!$G1200,'Предельники 2022'!$B$4:$X$28,'Форма 1'!AD$7),2),"")</f>
        <v/>
      </c>
      <c r="J1200" s="30" t="str">
        <f>IF(ISNUMBER('Форма 1'!AE1200),ROUND('Форма 1'!$I1200*VLOOKUP('Форма 1'!$G1200,'Предельники 2022'!$B$4:$X$28,'Форма 1'!AE$7),2),"")</f>
        <v/>
      </c>
      <c r="K1200" s="30" t="str">
        <f>IF(ISNUMBER('Форма 1'!AF1200),ROUND('Форма 1'!$I1200*VLOOKUP('Форма 1'!$G1200,'Предельники 2022'!$B$4:$X$28,'Форма 1'!AF$7),2),"")</f>
        <v/>
      </c>
      <c r="L1200" s="31" t="str">
        <f>IF(ISBLANK('Форма 1'!AG1200),"",'Форма 1'!AG1200)</f>
        <v/>
      </c>
      <c r="M1200" s="32" t="str">
        <f>IF(ISBLANK('Форма 1'!AH1200),"",'Форма 1'!AH1200)</f>
        <v/>
      </c>
      <c r="N1200" s="30">
        <f>IF(ISNUMBER('Форма 1'!AI1200),ROUND('Форма 1'!$I1200*VLOOKUP('Форма 1'!$G1200,'Предельники 2022'!$B$4:$X$28,'Форма 1'!AI$7),2),"")</f>
        <v>15485893.939999999</v>
      </c>
      <c r="O1200" s="30" t="str">
        <f>IF(ISNUMBER('Форма 1'!AJ1200),ROUND('Форма 1'!$I1200*VLOOKUP('Форма 1'!$G1200,'Предельники 2022'!$B$4:$X$28,'Форма 1'!AJ$7),2),"")</f>
        <v/>
      </c>
      <c r="P1200" s="30" t="str">
        <f>IF(ISNUMBER('Форма 1'!AK1200),ROUND('Форма 1'!$I1200*VLOOKUP('Форма 1'!$G1200,'Предельники 2022'!$B$4:$X$28,'Форма 1'!AK$7),2),"")</f>
        <v/>
      </c>
      <c r="Q1200" s="30" t="str">
        <f>IF(ISNUMBER('Форма 1'!AL1200),ROUND('Форма 1'!$I1200*VLOOKUP('Форма 1'!$G1200,'Предельники 2022'!$B$4:$X$28,'Форма 1'!AL$7),2),"")</f>
        <v/>
      </c>
      <c r="R1200" s="30" t="str">
        <f>IF(ISNUMBER('Форма 1'!AM1200),ROUND('Форма 1'!$I1200*VLOOKUP('Форма 1'!$G1200,'Предельники 2022'!$B$4:$X$28,'Форма 1'!AM$7),2),"")</f>
        <v/>
      </c>
      <c r="S1200" s="93" t="str">
        <f t="shared" si="203"/>
        <v/>
      </c>
      <c r="T1200" s="129" t="str">
        <f>IF(ISNUMBER('Форма 1'!AN1200),INDEX('Предельники 2022'!$C$4:$X$28,MATCH('Форма 1'!$G1200,'Предельники 2022'!$B$4:$B$28,0),MATCH(T$5,'Предельники 2022'!$C$3:$X$3,0)),"")</f>
        <v/>
      </c>
      <c r="U1200" s="129" t="str">
        <f>IF(ISNUMBER('Форма 1'!AO1200),INDEX('Предельники 2022'!$C$4:$X$28,MATCH('Форма 1'!$G1200,'Предельники 2022'!$B$4:$B$28,0),MATCH(U$5,'Предельники 2022'!$C$3:$X$3,0)),"")</f>
        <v/>
      </c>
      <c r="V1200" s="129" t="str">
        <f>IF(ISNUMBER('Форма 1'!AP1200),INDEX('Предельники 2022'!$C$4:$X$28,MATCH('Форма 1'!$G1200,'Предельники 2022'!$B$4:$B$28,0),MATCH(V$5,'Предельники 2022'!$C$3:$X$3,0)),"")</f>
        <v/>
      </c>
      <c r="W1200" s="129" t="str">
        <f>IF(ISNUMBER('Форма 1'!AQ1200),INDEX('Предельники 2022'!$C$4:$X$28,MATCH('Форма 1'!$G1200,'Предельники 2022'!$B$4:$B$28,0),MATCH(W$5,'Предельники 2022'!$C$3:$X$3,0)),"")</f>
        <v/>
      </c>
      <c r="X1200" s="30" t="str">
        <f>IF(ISNUMBER('Форма 1'!AR1200),ROUND('Форма 1'!$I1200*VLOOKUP('Форма 1'!$G1200,'Предельники 2022'!$B$4:$X$28,'Форма 1'!AR$7),2),"")</f>
        <v/>
      </c>
      <c r="Y1200" s="30" t="str">
        <f>IF(ISNUMBER('Форма 1'!AS1200),ROUND('Форма 1'!$I1200*VLOOKUP('Форма 1'!$G1200,'Предельники 2022'!$B$4:$X$28,'Форма 1'!AS$7),2),"")</f>
        <v/>
      </c>
      <c r="Z1200" s="30" t="str">
        <f>IF(ISNUMBER('Форма 1'!AT1200),ROUND('Форма 1'!$I1200*VLOOKUP('Форма 1'!$G1200,'Предельники 2022'!$B$4:$X$28,'Форма 1'!AT$7),2),"")</f>
        <v/>
      </c>
      <c r="AA1200" s="32"/>
      <c r="AB1200" s="128">
        <f>'Форма 1'!T1200</f>
        <v>46387</v>
      </c>
      <c r="AC1200" s="130" t="str">
        <f>'Форма 1'!U1200</f>
        <v>СС</v>
      </c>
    </row>
    <row r="1201" spans="1:29" x14ac:dyDescent="0.25">
      <c r="A1201" s="28">
        <f t="shared" si="200"/>
        <v>2</v>
      </c>
      <c r="B1201" s="74" t="str">
        <f>IF(ISBLANK('Форма 1'!B1201),"",'Форма 1'!B1201)</f>
        <v>Чусовской городской округ Пермского края</v>
      </c>
      <c r="C1201" s="87" t="s">
        <v>791</v>
      </c>
      <c r="D1201" s="29">
        <f>IF(ISBLANK(C1201),"Введите адрес",IF(C1201='Форма 1'!C1201,SUM(E1201:K1201,M1201:S1201,Форма2[[#This Row],[19]:[22]]),"Ошибка в адресе!"))</f>
        <v>24149617.27</v>
      </c>
      <c r="E1201" s="30" t="str">
        <f>IF(ISNUMBER('Форма 1'!Z1201),ROUND('Форма 1'!$I1201*VLOOKUP('Форма 1'!$G1201,'Предельники 2022'!$B$4:$X$28,'Форма 1'!Z$7),2),"")</f>
        <v/>
      </c>
      <c r="F1201" s="30" t="str">
        <f>IF(ISNUMBER('Форма 1'!AA1201),ROUND('Форма 1'!$I1201*VLOOKUP('Форма 1'!$G1201,'Предельники 2022'!$B$4:$X$28,'Форма 1'!AA$7),2),"")</f>
        <v/>
      </c>
      <c r="G1201" s="30" t="str">
        <f>IF(ISNUMBER('Форма 1'!AB1201),ROUND('Форма 1'!$I1201*VLOOKUP('Форма 1'!$G1201,'Предельники 2022'!$B$4:$X$28,'Форма 1'!AB$7),2),"")</f>
        <v/>
      </c>
      <c r="H1201" s="30" t="str">
        <f>IF(ISNUMBER('Форма 1'!AC1201),ROUND('Форма 1'!$I1201*VLOOKUP('Форма 1'!$G1201,'Предельники 2022'!$B$4:$X$28,'Форма 1'!AC$7),2),"")</f>
        <v/>
      </c>
      <c r="I1201" s="30" t="str">
        <f>IF(ISNUMBER('Форма 1'!AD1201),ROUND('Форма 1'!$I1201*VLOOKUP('Форма 1'!$G1201,'Предельники 2022'!$B$4:$X$28,'Форма 1'!AD$7),2),"")</f>
        <v/>
      </c>
      <c r="J1201" s="30" t="str">
        <f>IF(ISNUMBER('Форма 1'!AE1201),ROUND('Форма 1'!$I1201*VLOOKUP('Форма 1'!$G1201,'Предельники 2022'!$B$4:$X$28,'Форма 1'!AE$7),2),"")</f>
        <v/>
      </c>
      <c r="K1201" s="30" t="str">
        <f>IF(ISNUMBER('Форма 1'!AF1201),ROUND('Форма 1'!$I1201*VLOOKUP('Форма 1'!$G1201,'Предельники 2022'!$B$4:$X$28,'Форма 1'!AF$7),2),"")</f>
        <v/>
      </c>
      <c r="L1201" s="31" t="str">
        <f>IF(ISBLANK('Форма 1'!AG1201),"",'Форма 1'!AG1201)</f>
        <v/>
      </c>
      <c r="M1201" s="32" t="str">
        <f>IF(ISBLANK('Форма 1'!AH1201),"",'Форма 1'!AH1201)</f>
        <v/>
      </c>
      <c r="N1201" s="30" t="str">
        <f>IF(ISNUMBER('Форма 1'!AI1201),ROUND('Форма 1'!$I1201*VLOOKUP('Форма 1'!$G1201,'Предельники 2022'!$B$4:$X$28,'Форма 1'!AI$7),2),"")</f>
        <v/>
      </c>
      <c r="O1201" s="30">
        <f>IF(ISNUMBER('Форма 1'!AJ1201),ROUND('Форма 1'!$I1201*VLOOKUP('Форма 1'!$G1201,'Предельники 2022'!$B$4:$X$28,'Форма 1'!AJ$7),2),"")</f>
        <v>24149617.27</v>
      </c>
      <c r="P1201" s="30" t="str">
        <f>IF(ISNUMBER('Форма 1'!AK1201),ROUND('Форма 1'!$I1201*VLOOKUP('Форма 1'!$G1201,'Предельники 2022'!$B$4:$X$28,'Форма 1'!AK$7),2),"")</f>
        <v/>
      </c>
      <c r="Q1201" s="30" t="str">
        <f>IF(ISNUMBER('Форма 1'!AL1201),ROUND('Форма 1'!$I1201*VLOOKUP('Форма 1'!$G1201,'Предельники 2022'!$B$4:$X$28,'Форма 1'!AL$7),2),"")</f>
        <v/>
      </c>
      <c r="R1201" s="30" t="str">
        <f>IF(ISNUMBER('Форма 1'!AM1201),ROUND('Форма 1'!$I1201*VLOOKUP('Форма 1'!$G1201,'Предельники 2022'!$B$4:$X$28,'Форма 1'!AM$7),2),"")</f>
        <v/>
      </c>
      <c r="S1201" s="93" t="str">
        <f t="shared" si="203"/>
        <v/>
      </c>
      <c r="T1201" s="129" t="str">
        <f>IF(ISNUMBER('Форма 1'!AN1201),INDEX('Предельники 2022'!$C$4:$X$28,MATCH('Форма 1'!$G1201,'Предельники 2022'!$B$4:$B$28,0),MATCH(T$5,'Предельники 2022'!$C$3:$X$3,0)),"")</f>
        <v/>
      </c>
      <c r="U1201" s="129" t="str">
        <f>IF(ISNUMBER('Форма 1'!AO1201),INDEX('Предельники 2022'!$C$4:$X$28,MATCH('Форма 1'!$G1201,'Предельники 2022'!$B$4:$B$28,0),MATCH(U$5,'Предельники 2022'!$C$3:$X$3,0)),"")</f>
        <v/>
      </c>
      <c r="V1201" s="129" t="str">
        <f>IF(ISNUMBER('Форма 1'!AP1201),INDEX('Предельники 2022'!$C$4:$X$28,MATCH('Форма 1'!$G1201,'Предельники 2022'!$B$4:$B$28,0),MATCH(V$5,'Предельники 2022'!$C$3:$X$3,0)),"")</f>
        <v/>
      </c>
      <c r="W1201" s="129" t="str">
        <f>IF(ISNUMBER('Форма 1'!AQ1201),INDEX('Предельники 2022'!$C$4:$X$28,MATCH('Форма 1'!$G1201,'Предельники 2022'!$B$4:$B$28,0),MATCH(W$5,'Предельники 2022'!$C$3:$X$3,0)),"")</f>
        <v/>
      </c>
      <c r="X1201" s="30" t="str">
        <f>IF(ISNUMBER('Форма 1'!AR1201),ROUND('Форма 1'!$I1201*VLOOKUP('Форма 1'!$G1201,'Предельники 2022'!$B$4:$X$28,'Форма 1'!AR$7),2),"")</f>
        <v/>
      </c>
      <c r="Y1201" s="30" t="str">
        <f>IF(ISNUMBER('Форма 1'!AS1201),ROUND('Форма 1'!$I1201*VLOOKUP('Форма 1'!$G1201,'Предельники 2022'!$B$4:$X$28,'Форма 1'!AS$7),2),"")</f>
        <v/>
      </c>
      <c r="Z1201" s="30" t="str">
        <f>IF(ISNUMBER('Форма 1'!AT1201),ROUND('Форма 1'!$I1201*VLOOKUP('Форма 1'!$G1201,'Предельники 2022'!$B$4:$X$28,'Форма 1'!AT$7),2),"")</f>
        <v/>
      </c>
      <c r="AA1201" s="32"/>
      <c r="AB1201" s="128">
        <f>'Форма 1'!T1201</f>
        <v>46387</v>
      </c>
      <c r="AC1201" s="130" t="str">
        <f>'Форма 1'!U1201</f>
        <v>РО</v>
      </c>
    </row>
    <row r="1202" spans="1:29" x14ac:dyDescent="0.25">
      <c r="A1202" s="28">
        <f t="shared" si="200"/>
        <v>3</v>
      </c>
      <c r="B1202" s="74" t="str">
        <f>IF(ISBLANK('Форма 1'!B1202),"",'Форма 1'!B1202)</f>
        <v>Чусовской городской округ Пермского края</v>
      </c>
      <c r="C1202" s="87" t="s">
        <v>792</v>
      </c>
      <c r="D1202" s="29">
        <f>IF(ISBLANK(C1202),"Введите адрес",IF(C1202='Форма 1'!C1202,SUM(E1202:K1202,M1202:S1202,Форма2[[#This Row],[19]:[22]]),"Ошибка в адресе!"))</f>
        <v>18234638.129999999</v>
      </c>
      <c r="E1202" s="30" t="str">
        <f>IF(ISNUMBER('Форма 1'!Z1202),ROUND('Форма 1'!$I1202*VLOOKUP('Форма 1'!$G1202,'Предельники 2022'!$B$4:$X$28,'Форма 1'!Z$7),2),"")</f>
        <v/>
      </c>
      <c r="F1202" s="30" t="str">
        <f>IF(ISNUMBER('Форма 1'!AA1202),ROUND('Форма 1'!$I1202*VLOOKUP('Форма 1'!$G1202,'Предельники 2022'!$B$4:$X$28,'Форма 1'!AA$7),2),"")</f>
        <v/>
      </c>
      <c r="G1202" s="30" t="str">
        <f>IF(ISNUMBER('Форма 1'!AB1202),ROUND('Форма 1'!$I1202*VLOOKUP('Форма 1'!$G1202,'Предельники 2022'!$B$4:$X$28,'Форма 1'!AB$7),2),"")</f>
        <v/>
      </c>
      <c r="H1202" s="30" t="str">
        <f>IF(ISNUMBER('Форма 1'!AC1202),ROUND('Форма 1'!$I1202*VLOOKUP('Форма 1'!$G1202,'Предельники 2022'!$B$4:$X$28,'Форма 1'!AC$7),2),"")</f>
        <v/>
      </c>
      <c r="I1202" s="30" t="str">
        <f>IF(ISNUMBER('Форма 1'!AD1202),ROUND('Форма 1'!$I1202*VLOOKUP('Форма 1'!$G1202,'Предельники 2022'!$B$4:$X$28,'Форма 1'!AD$7),2),"")</f>
        <v/>
      </c>
      <c r="J1202" s="30" t="str">
        <f>IF(ISNUMBER('Форма 1'!AE1202),ROUND('Форма 1'!$I1202*VLOOKUP('Форма 1'!$G1202,'Предельники 2022'!$B$4:$X$28,'Форма 1'!AE$7),2),"")</f>
        <v/>
      </c>
      <c r="K1202" s="30" t="str">
        <f>IF(ISNUMBER('Форма 1'!AF1202),ROUND('Форма 1'!$I1202*VLOOKUP('Форма 1'!$G1202,'Предельники 2022'!$B$4:$X$28,'Форма 1'!AF$7),2),"")</f>
        <v/>
      </c>
      <c r="L1202" s="31" t="str">
        <f>IF(ISBLANK('Форма 1'!AG1202),"",'Форма 1'!AG1202)</f>
        <v/>
      </c>
      <c r="M1202" s="32" t="str">
        <f>IF(ISBLANK('Форма 1'!AH1202),"",'Форма 1'!AH1202)</f>
        <v/>
      </c>
      <c r="N1202" s="30" t="str">
        <f>IF(ISNUMBER('Форма 1'!AI1202),ROUND('Форма 1'!$I1202*VLOOKUP('Форма 1'!$G1202,'Предельники 2022'!$B$4:$X$28,'Форма 1'!AI$7),2),"")</f>
        <v/>
      </c>
      <c r="O1202" s="30">
        <f>IF(ISNUMBER('Форма 1'!AJ1202),ROUND('Форма 1'!$I1202*VLOOKUP('Форма 1'!$G1202,'Предельники 2022'!$B$4:$X$28,'Форма 1'!AJ$7),2),"")</f>
        <v>18234638.129999999</v>
      </c>
      <c r="P1202" s="30" t="str">
        <f>IF(ISNUMBER('Форма 1'!AK1202),ROUND('Форма 1'!$I1202*VLOOKUP('Форма 1'!$G1202,'Предельники 2022'!$B$4:$X$28,'Форма 1'!AK$7),2),"")</f>
        <v/>
      </c>
      <c r="Q1202" s="30" t="str">
        <f>IF(ISNUMBER('Форма 1'!AL1202),ROUND('Форма 1'!$I1202*VLOOKUP('Форма 1'!$G1202,'Предельники 2022'!$B$4:$X$28,'Форма 1'!AL$7),2),"")</f>
        <v/>
      </c>
      <c r="R1202" s="30" t="str">
        <f>IF(ISNUMBER('Форма 1'!AM1202),ROUND('Форма 1'!$I1202*VLOOKUP('Форма 1'!$G1202,'Предельники 2022'!$B$4:$X$28,'Форма 1'!AM$7),2),"")</f>
        <v/>
      </c>
      <c r="S1202" s="93" t="str">
        <f t="shared" si="203"/>
        <v/>
      </c>
      <c r="T1202" s="129" t="str">
        <f>IF(ISNUMBER('Форма 1'!AN1202),INDEX('Предельники 2022'!$C$4:$X$28,MATCH('Форма 1'!$G1202,'Предельники 2022'!$B$4:$B$28,0),MATCH(T$5,'Предельники 2022'!$C$3:$X$3,0)),"")</f>
        <v/>
      </c>
      <c r="U1202" s="129" t="str">
        <f>IF(ISNUMBER('Форма 1'!AO1202),INDEX('Предельники 2022'!$C$4:$X$28,MATCH('Форма 1'!$G1202,'Предельники 2022'!$B$4:$B$28,0),MATCH(U$5,'Предельники 2022'!$C$3:$X$3,0)),"")</f>
        <v/>
      </c>
      <c r="V1202" s="129" t="str">
        <f>IF(ISNUMBER('Форма 1'!AP1202),INDEX('Предельники 2022'!$C$4:$X$28,MATCH('Форма 1'!$G1202,'Предельники 2022'!$B$4:$B$28,0),MATCH(V$5,'Предельники 2022'!$C$3:$X$3,0)),"")</f>
        <v/>
      </c>
      <c r="W1202" s="129" t="str">
        <f>IF(ISNUMBER('Форма 1'!AQ1202),INDEX('Предельники 2022'!$C$4:$X$28,MATCH('Форма 1'!$G1202,'Предельники 2022'!$B$4:$B$28,0),MATCH(W$5,'Предельники 2022'!$C$3:$X$3,0)),"")</f>
        <v/>
      </c>
      <c r="X1202" s="30" t="str">
        <f>IF(ISNUMBER('Форма 1'!AR1202),ROUND('Форма 1'!$I1202*VLOOKUP('Форма 1'!$G1202,'Предельники 2022'!$B$4:$X$28,'Форма 1'!AR$7),2),"")</f>
        <v/>
      </c>
      <c r="Y1202" s="30" t="str">
        <f>IF(ISNUMBER('Форма 1'!AS1202),ROUND('Форма 1'!$I1202*VLOOKUP('Форма 1'!$G1202,'Предельники 2022'!$B$4:$X$28,'Форма 1'!AS$7),2),"")</f>
        <v/>
      </c>
      <c r="Z1202" s="30" t="str">
        <f>IF(ISNUMBER('Форма 1'!AT1202),ROUND('Форма 1'!$I1202*VLOOKUP('Форма 1'!$G1202,'Предельники 2022'!$B$4:$X$28,'Форма 1'!AT$7),2),"")</f>
        <v/>
      </c>
      <c r="AA1202" s="32"/>
      <c r="AB1202" s="128">
        <f>'Форма 1'!T1202</f>
        <v>46387</v>
      </c>
      <c r="AC1202" s="130" t="str">
        <f>'Форма 1'!U1202</f>
        <v>СС</v>
      </c>
    </row>
    <row r="1203" spans="1:29" x14ac:dyDescent="0.25">
      <c r="A1203" s="28">
        <f t="shared" si="200"/>
        <v>4</v>
      </c>
      <c r="B1203" s="74" t="str">
        <f>IF(ISBLANK('Форма 1'!B1203),"",'Форма 1'!B1203)</f>
        <v>Чусовской городской округ Пермского края</v>
      </c>
      <c r="C1203" s="87" t="s">
        <v>711</v>
      </c>
      <c r="D1203" s="29">
        <f>IF(ISBLANK(C1203),"Введите адрес",IF(C1203='Форма 1'!C1203,SUM(E1203:K1203,M1203:S1203,Форма2[[#This Row],[19]:[22]]),"Ошибка в адресе!"))</f>
        <v>44041135.270000003</v>
      </c>
      <c r="E1203" s="30" t="str">
        <f>IF(ISNUMBER('Форма 1'!Z1203),ROUND('Форма 1'!$I1203*VLOOKUP('Форма 1'!$G1203,'Предельники 2022'!$B$4:$X$28,'Форма 1'!Z$7),2),"")</f>
        <v/>
      </c>
      <c r="F1203" s="30" t="str">
        <f>IF(ISNUMBER('Форма 1'!AA1203),ROUND('Форма 1'!$I1203*VLOOKUP('Форма 1'!$G1203,'Предельники 2022'!$B$4:$X$28,'Форма 1'!AA$7),2),"")</f>
        <v/>
      </c>
      <c r="G1203" s="30" t="str">
        <f>IF(ISNUMBER('Форма 1'!AB1203),ROUND('Форма 1'!$I1203*VLOOKUP('Форма 1'!$G1203,'Предельники 2022'!$B$4:$X$28,'Форма 1'!AB$7),2),"")</f>
        <v/>
      </c>
      <c r="H1203" s="30" t="str">
        <f>IF(ISNUMBER('Форма 1'!AC1203),ROUND('Форма 1'!$I1203*VLOOKUP('Форма 1'!$G1203,'Предельники 2022'!$B$4:$X$28,'Форма 1'!AC$7),2),"")</f>
        <v/>
      </c>
      <c r="I1203" s="30" t="str">
        <f>IF(ISNUMBER('Форма 1'!AD1203),ROUND('Форма 1'!$I1203*VLOOKUP('Форма 1'!$G1203,'Предельники 2022'!$B$4:$X$28,'Форма 1'!AD$7),2),"")</f>
        <v/>
      </c>
      <c r="J1203" s="30" t="str">
        <f>IF(ISNUMBER('Форма 1'!AE1203),ROUND('Форма 1'!$I1203*VLOOKUP('Форма 1'!$G1203,'Предельники 2022'!$B$4:$X$28,'Форма 1'!AE$7),2),"")</f>
        <v/>
      </c>
      <c r="K1203" s="30">
        <f>IF(ISNUMBER('Форма 1'!AF1203),ROUND('Форма 1'!$I1203*VLOOKUP('Форма 1'!$G1203,'Предельники 2022'!$B$4:$X$28,'Форма 1'!AF$7),2),"")</f>
        <v>7927783.0599999996</v>
      </c>
      <c r="L1203" s="31" t="str">
        <f>IF(ISBLANK('Форма 1'!AG1203),"",'Форма 1'!AG1203)</f>
        <v/>
      </c>
      <c r="M1203" s="32" t="str">
        <f>IF(ISBLANK('Форма 1'!AH1203),"",'Форма 1'!AH1203)</f>
        <v/>
      </c>
      <c r="N1203" s="30" t="str">
        <f>IF(ISNUMBER('Форма 1'!AI1203),ROUND('Форма 1'!$I1203*VLOOKUP('Форма 1'!$G1203,'Предельники 2022'!$B$4:$X$28,'Форма 1'!AI$7),2),"")</f>
        <v/>
      </c>
      <c r="O1203" s="30">
        <f>IF(ISNUMBER('Форма 1'!AJ1203),ROUND('Форма 1'!$I1203*VLOOKUP('Форма 1'!$G1203,'Предельники 2022'!$B$4:$X$28,'Форма 1'!AJ$7),2),"")</f>
        <v>36113352.210000001</v>
      </c>
      <c r="P1203" s="30" t="str">
        <f>IF(ISNUMBER('Форма 1'!AK1203),ROUND('Форма 1'!$I1203*VLOOKUP('Форма 1'!$G1203,'Предельники 2022'!$B$4:$X$28,'Форма 1'!AK$7),2),"")</f>
        <v/>
      </c>
      <c r="Q1203" s="30" t="str">
        <f>IF(ISNUMBER('Форма 1'!AL1203),ROUND('Форма 1'!$I1203*VLOOKUP('Форма 1'!$G1203,'Предельники 2022'!$B$4:$X$28,'Форма 1'!AL$7),2),"")</f>
        <v/>
      </c>
      <c r="R1203" s="30" t="str">
        <f>IF(ISNUMBER('Форма 1'!AM1203),ROUND('Форма 1'!$I1203*VLOOKUP('Форма 1'!$G1203,'Предельники 2022'!$B$4:$X$28,'Форма 1'!AM$7),2),"")</f>
        <v/>
      </c>
      <c r="S1203" s="93" t="str">
        <f t="shared" si="203"/>
        <v/>
      </c>
      <c r="T1203" s="129" t="str">
        <f>IF(ISNUMBER('Форма 1'!AN1203),INDEX('Предельники 2022'!$C$4:$X$28,MATCH('Форма 1'!$G1203,'Предельники 2022'!$B$4:$B$28,0),MATCH(T$5,'Предельники 2022'!$C$3:$X$3,0)),"")</f>
        <v/>
      </c>
      <c r="U1203" s="129" t="str">
        <f>IF(ISNUMBER('Форма 1'!AO1203),INDEX('Предельники 2022'!$C$4:$X$28,MATCH('Форма 1'!$G1203,'Предельники 2022'!$B$4:$B$28,0),MATCH(U$5,'Предельники 2022'!$C$3:$X$3,0)),"")</f>
        <v/>
      </c>
      <c r="V1203" s="129" t="str">
        <f>IF(ISNUMBER('Форма 1'!AP1203),INDEX('Предельники 2022'!$C$4:$X$28,MATCH('Форма 1'!$G1203,'Предельники 2022'!$B$4:$B$28,0),MATCH(V$5,'Предельники 2022'!$C$3:$X$3,0)),"")</f>
        <v/>
      </c>
      <c r="W1203" s="129" t="str">
        <f>IF(ISNUMBER('Форма 1'!AQ1203),INDEX('Предельники 2022'!$C$4:$X$28,MATCH('Форма 1'!$G1203,'Предельники 2022'!$B$4:$B$28,0),MATCH(W$5,'Предельники 2022'!$C$3:$X$3,0)),"")</f>
        <v/>
      </c>
      <c r="X1203" s="30" t="str">
        <f>IF(ISNUMBER('Форма 1'!AR1203),ROUND('Форма 1'!$I1203*VLOOKUP('Форма 1'!$G1203,'Предельники 2022'!$B$4:$X$28,'Форма 1'!AR$7),2),"")</f>
        <v/>
      </c>
      <c r="Y1203" s="30" t="str">
        <f>IF(ISNUMBER('Форма 1'!AS1203),ROUND('Форма 1'!$I1203*VLOOKUP('Форма 1'!$G1203,'Предельники 2022'!$B$4:$X$28,'Форма 1'!AS$7),2),"")</f>
        <v/>
      </c>
      <c r="Z1203" s="30" t="str">
        <f>IF(ISNUMBER('Форма 1'!AT1203),ROUND('Форма 1'!$I1203*VLOOKUP('Форма 1'!$G1203,'Предельники 2022'!$B$4:$X$28,'Форма 1'!AT$7),2),"")</f>
        <v/>
      </c>
      <c r="AA1203" s="32"/>
      <c r="AB1203" s="128">
        <f>'Форма 1'!T1203</f>
        <v>46387</v>
      </c>
      <c r="AC1203" s="130" t="str">
        <f>'Форма 1'!U1203</f>
        <v>СС</v>
      </c>
    </row>
    <row r="1204" spans="1:29" x14ac:dyDescent="0.25">
      <c r="A1204" s="28">
        <f t="shared" si="200"/>
        <v>5</v>
      </c>
      <c r="B1204" s="74" t="str">
        <f>IF(ISBLANK('Форма 1'!B1204),"",'Форма 1'!B1204)</f>
        <v>Чусовской городской округ Пермского края</v>
      </c>
      <c r="C1204" s="87" t="s">
        <v>793</v>
      </c>
      <c r="D1204" s="29">
        <f>IF(ISBLANK(C1204),"Введите адрес",IF(C1204='Форма 1'!C1204,SUM(E1204:K1204,M1204:S1204,Форма2[[#This Row],[19]:[22]]),"Ошибка в адресе!"))</f>
        <v>14333632.49</v>
      </c>
      <c r="E1204" s="30" t="str">
        <f>IF(ISNUMBER('Форма 1'!Z1204),ROUND('Форма 1'!$I1204*VLOOKUP('Форма 1'!$G1204,'Предельники 2022'!$B$4:$X$28,'Форма 1'!Z$7),2),"")</f>
        <v/>
      </c>
      <c r="F1204" s="30" t="str">
        <f>IF(ISNUMBER('Форма 1'!AA1204),ROUND('Форма 1'!$I1204*VLOOKUP('Форма 1'!$G1204,'Предельники 2022'!$B$4:$X$28,'Форма 1'!AA$7),2),"")</f>
        <v/>
      </c>
      <c r="G1204" s="30" t="str">
        <f>IF(ISNUMBER('Форма 1'!AB1204),ROUND('Форма 1'!$I1204*VLOOKUP('Форма 1'!$G1204,'Предельники 2022'!$B$4:$X$28,'Форма 1'!AB$7),2),"")</f>
        <v/>
      </c>
      <c r="H1204" s="30" t="str">
        <f>IF(ISNUMBER('Форма 1'!AC1204),ROUND('Форма 1'!$I1204*VLOOKUP('Форма 1'!$G1204,'Предельники 2022'!$B$4:$X$28,'Форма 1'!AC$7),2),"")</f>
        <v/>
      </c>
      <c r="I1204" s="30" t="str">
        <f>IF(ISNUMBER('Форма 1'!AD1204),ROUND('Форма 1'!$I1204*VLOOKUP('Форма 1'!$G1204,'Предельники 2022'!$B$4:$X$28,'Форма 1'!AD$7),2),"")</f>
        <v/>
      </c>
      <c r="J1204" s="30" t="str">
        <f>IF(ISNUMBER('Форма 1'!AE1204),ROUND('Форма 1'!$I1204*VLOOKUP('Форма 1'!$G1204,'Предельники 2022'!$B$4:$X$28,'Форма 1'!AE$7),2),"")</f>
        <v/>
      </c>
      <c r="K1204" s="30" t="str">
        <f>IF(ISNUMBER('Форма 1'!AF1204),ROUND('Форма 1'!$I1204*VLOOKUP('Форма 1'!$G1204,'Предельники 2022'!$B$4:$X$28,'Форма 1'!AF$7),2),"")</f>
        <v/>
      </c>
      <c r="L1204" s="31" t="str">
        <f>IF(ISBLANK('Форма 1'!AG1204),"",'Форма 1'!AG1204)</f>
        <v/>
      </c>
      <c r="M1204" s="32" t="str">
        <f>IF(ISBLANK('Форма 1'!AH1204),"",'Форма 1'!AH1204)</f>
        <v/>
      </c>
      <c r="N1204" s="30" t="str">
        <f>IF(ISNUMBER('Форма 1'!AI1204),ROUND('Форма 1'!$I1204*VLOOKUP('Форма 1'!$G1204,'Предельники 2022'!$B$4:$X$28,'Форма 1'!AI$7),2),"")</f>
        <v/>
      </c>
      <c r="O1204" s="30">
        <f>IF(ISNUMBER('Форма 1'!AJ1204),ROUND('Форма 1'!$I1204*VLOOKUP('Форма 1'!$G1204,'Предельники 2022'!$B$4:$X$28,'Форма 1'!AJ$7),2),"")</f>
        <v>14333632.49</v>
      </c>
      <c r="P1204" s="30" t="str">
        <f>IF(ISNUMBER('Форма 1'!AK1204),ROUND('Форма 1'!$I1204*VLOOKUP('Форма 1'!$G1204,'Предельники 2022'!$B$4:$X$28,'Форма 1'!AK$7),2),"")</f>
        <v/>
      </c>
      <c r="Q1204" s="30" t="str">
        <f>IF(ISNUMBER('Форма 1'!AL1204),ROUND('Форма 1'!$I1204*VLOOKUP('Форма 1'!$G1204,'Предельники 2022'!$B$4:$X$28,'Форма 1'!AL$7),2),"")</f>
        <v/>
      </c>
      <c r="R1204" s="30" t="str">
        <f>IF(ISNUMBER('Форма 1'!AM1204),ROUND('Форма 1'!$I1204*VLOOKUP('Форма 1'!$G1204,'Предельники 2022'!$B$4:$X$28,'Форма 1'!AM$7),2),"")</f>
        <v/>
      </c>
      <c r="S1204" s="93" t="str">
        <f t="shared" si="203"/>
        <v/>
      </c>
      <c r="T1204" s="129" t="str">
        <f>IF(ISNUMBER('Форма 1'!AN1204),INDEX('Предельники 2022'!$C$4:$X$28,MATCH('Форма 1'!$G1204,'Предельники 2022'!$B$4:$B$28,0),MATCH(T$5,'Предельники 2022'!$C$3:$X$3,0)),"")</f>
        <v/>
      </c>
      <c r="U1204" s="129" t="str">
        <f>IF(ISNUMBER('Форма 1'!AO1204),INDEX('Предельники 2022'!$C$4:$X$28,MATCH('Форма 1'!$G1204,'Предельники 2022'!$B$4:$B$28,0),MATCH(U$5,'Предельники 2022'!$C$3:$X$3,0)),"")</f>
        <v/>
      </c>
      <c r="V1204" s="129" t="str">
        <f>IF(ISNUMBER('Форма 1'!AP1204),INDEX('Предельники 2022'!$C$4:$X$28,MATCH('Форма 1'!$G1204,'Предельники 2022'!$B$4:$B$28,0),MATCH(V$5,'Предельники 2022'!$C$3:$X$3,0)),"")</f>
        <v/>
      </c>
      <c r="W1204" s="129" t="str">
        <f>IF(ISNUMBER('Форма 1'!AQ1204),INDEX('Предельники 2022'!$C$4:$X$28,MATCH('Форма 1'!$G1204,'Предельники 2022'!$B$4:$B$28,0),MATCH(W$5,'Предельники 2022'!$C$3:$X$3,0)),"")</f>
        <v/>
      </c>
      <c r="X1204" s="30" t="str">
        <f>IF(ISNUMBER('Форма 1'!AR1204),ROUND('Форма 1'!$I1204*VLOOKUP('Форма 1'!$G1204,'Предельники 2022'!$B$4:$X$28,'Форма 1'!AR$7),2),"")</f>
        <v/>
      </c>
      <c r="Y1204" s="30" t="str">
        <f>IF(ISNUMBER('Форма 1'!AS1204),ROUND('Форма 1'!$I1204*VLOOKUP('Форма 1'!$G1204,'Предельники 2022'!$B$4:$X$28,'Форма 1'!AS$7),2),"")</f>
        <v/>
      </c>
      <c r="Z1204" s="30" t="str">
        <f>IF(ISNUMBER('Форма 1'!AT1204),ROUND('Форма 1'!$I1204*VLOOKUP('Форма 1'!$G1204,'Предельники 2022'!$B$4:$X$28,'Форма 1'!AT$7),2),"")</f>
        <v/>
      </c>
      <c r="AA1204" s="32"/>
      <c r="AB1204" s="128">
        <f>'Форма 1'!T1204</f>
        <v>46387</v>
      </c>
      <c r="AC1204" s="130" t="str">
        <f>'Форма 1'!U1204</f>
        <v>СС</v>
      </c>
    </row>
    <row r="1205" spans="1:29" x14ac:dyDescent="0.25">
      <c r="A1205" s="28">
        <f t="shared" si="200"/>
        <v>6</v>
      </c>
      <c r="B1205" s="74" t="str">
        <f>IF(ISBLANK('Форма 1'!B1205),"",'Форма 1'!B1205)</f>
        <v>Чусовской городской округ Пермского края</v>
      </c>
      <c r="C1205" s="87" t="s">
        <v>766</v>
      </c>
      <c r="D1205" s="29">
        <f>IF(ISBLANK(C1205),"Введите адрес",IF(C1205='Форма 1'!C1205,SUM(E1205:K1205,M1205:S1205,Форма2[[#This Row],[19]:[22]]),"Ошибка в адресе!"))</f>
        <v>16771603.869999999</v>
      </c>
      <c r="E1205" s="30" t="str">
        <f>IF(ISNUMBER('Форма 1'!Z1205),ROUND('Форма 1'!$I1205*VLOOKUP('Форма 1'!$G1205,'Предельники 2022'!$B$4:$X$28,'Форма 1'!Z$7),2),"")</f>
        <v/>
      </c>
      <c r="F1205" s="30" t="str">
        <f>IF(ISNUMBER('Форма 1'!AA1205),ROUND('Форма 1'!$I1205*VLOOKUP('Форма 1'!$G1205,'Предельники 2022'!$B$4:$X$28,'Форма 1'!AA$7),2),"")</f>
        <v/>
      </c>
      <c r="G1205" s="30" t="str">
        <f>IF(ISNUMBER('Форма 1'!AB1205),ROUND('Форма 1'!$I1205*VLOOKUP('Форма 1'!$G1205,'Предельники 2022'!$B$4:$X$28,'Форма 1'!AB$7),2),"")</f>
        <v/>
      </c>
      <c r="H1205" s="30" t="str">
        <f>IF(ISNUMBER('Форма 1'!AC1205),ROUND('Форма 1'!$I1205*VLOOKUP('Форма 1'!$G1205,'Предельники 2022'!$B$4:$X$28,'Форма 1'!AC$7),2),"")</f>
        <v/>
      </c>
      <c r="I1205" s="30" t="str">
        <f>IF(ISNUMBER('Форма 1'!AD1205),ROUND('Форма 1'!$I1205*VLOOKUP('Форма 1'!$G1205,'Предельники 2022'!$B$4:$X$28,'Форма 1'!AD$7),2),"")</f>
        <v/>
      </c>
      <c r="J1205" s="30" t="str">
        <f>IF(ISNUMBER('Форма 1'!AE1205),ROUND('Форма 1'!$I1205*VLOOKUP('Форма 1'!$G1205,'Предельники 2022'!$B$4:$X$28,'Форма 1'!AE$7),2),"")</f>
        <v/>
      </c>
      <c r="K1205" s="30" t="str">
        <f>IF(ISNUMBER('Форма 1'!AF1205),ROUND('Форма 1'!$I1205*VLOOKUP('Форма 1'!$G1205,'Предельники 2022'!$B$4:$X$28,'Форма 1'!AF$7),2),"")</f>
        <v/>
      </c>
      <c r="L1205" s="31" t="str">
        <f>IF(ISBLANK('Форма 1'!AG1205),"",'Форма 1'!AG1205)</f>
        <v/>
      </c>
      <c r="M1205" s="32" t="str">
        <f>IF(ISBLANK('Форма 1'!AH1205),"",'Форма 1'!AH1205)</f>
        <v/>
      </c>
      <c r="N1205" s="30">
        <f>IF(ISNUMBER('Форма 1'!AI1205),ROUND('Форма 1'!$I1205*VLOOKUP('Форма 1'!$G1205,'Предельники 2022'!$B$4:$X$28,'Форма 1'!AI$7),2),"")</f>
        <v>16771603.869999999</v>
      </c>
      <c r="O1205" s="30" t="str">
        <f>IF(ISNUMBER('Форма 1'!AJ1205),ROUND('Форма 1'!$I1205*VLOOKUP('Форма 1'!$G1205,'Предельники 2022'!$B$4:$X$28,'Форма 1'!AJ$7),2),"")</f>
        <v/>
      </c>
      <c r="P1205" s="30" t="str">
        <f>IF(ISNUMBER('Форма 1'!AK1205),ROUND('Форма 1'!$I1205*VLOOKUP('Форма 1'!$G1205,'Предельники 2022'!$B$4:$X$28,'Форма 1'!AK$7),2),"")</f>
        <v/>
      </c>
      <c r="Q1205" s="30" t="str">
        <f>IF(ISNUMBER('Форма 1'!AL1205),ROUND('Форма 1'!$I1205*VLOOKUP('Форма 1'!$G1205,'Предельники 2022'!$B$4:$X$28,'Форма 1'!AL$7),2),"")</f>
        <v/>
      </c>
      <c r="R1205" s="30" t="str">
        <f>IF(ISNUMBER('Форма 1'!AM1205),ROUND('Форма 1'!$I1205*VLOOKUP('Форма 1'!$G1205,'Предельники 2022'!$B$4:$X$28,'Форма 1'!AM$7),2),"")</f>
        <v/>
      </c>
      <c r="S1205" s="93" t="str">
        <f t="shared" si="203"/>
        <v/>
      </c>
      <c r="T1205" s="129" t="str">
        <f>IF(ISNUMBER('Форма 1'!AN1205),INDEX('Предельники 2022'!$C$4:$X$28,MATCH('Форма 1'!$G1205,'Предельники 2022'!$B$4:$B$28,0),MATCH(T$5,'Предельники 2022'!$C$3:$X$3,0)),"")</f>
        <v/>
      </c>
      <c r="U1205" s="129" t="str">
        <f>IF(ISNUMBER('Форма 1'!AO1205),INDEX('Предельники 2022'!$C$4:$X$28,MATCH('Форма 1'!$G1205,'Предельники 2022'!$B$4:$B$28,0),MATCH(U$5,'Предельники 2022'!$C$3:$X$3,0)),"")</f>
        <v/>
      </c>
      <c r="V1205" s="129" t="str">
        <f>IF(ISNUMBER('Форма 1'!AP1205),INDEX('Предельники 2022'!$C$4:$X$28,MATCH('Форма 1'!$G1205,'Предельники 2022'!$B$4:$B$28,0),MATCH(V$5,'Предельники 2022'!$C$3:$X$3,0)),"")</f>
        <v/>
      </c>
      <c r="W1205" s="129" t="str">
        <f>IF(ISNUMBER('Форма 1'!AQ1205),INDEX('Предельники 2022'!$C$4:$X$28,MATCH('Форма 1'!$G1205,'Предельники 2022'!$B$4:$B$28,0),MATCH(W$5,'Предельники 2022'!$C$3:$X$3,0)),"")</f>
        <v/>
      </c>
      <c r="X1205" s="30" t="str">
        <f>IF(ISNUMBER('Форма 1'!AR1205),ROUND('Форма 1'!$I1205*VLOOKUP('Форма 1'!$G1205,'Предельники 2022'!$B$4:$X$28,'Форма 1'!AR$7),2),"")</f>
        <v/>
      </c>
      <c r="Y1205" s="30" t="str">
        <f>IF(ISNUMBER('Форма 1'!AS1205),ROUND('Форма 1'!$I1205*VLOOKUP('Форма 1'!$G1205,'Предельники 2022'!$B$4:$X$28,'Форма 1'!AS$7),2),"")</f>
        <v/>
      </c>
      <c r="Z1205" s="30" t="str">
        <f>IF(ISNUMBER('Форма 1'!AT1205),ROUND('Форма 1'!$I1205*VLOOKUP('Форма 1'!$G1205,'Предельники 2022'!$B$4:$X$28,'Форма 1'!AT$7),2),"")</f>
        <v/>
      </c>
      <c r="AA1205" s="32"/>
      <c r="AB1205" s="128">
        <f>'Форма 1'!T1205</f>
        <v>46387</v>
      </c>
      <c r="AC1205" s="130" t="str">
        <f>'Форма 1'!U1205</f>
        <v>СС</v>
      </c>
    </row>
    <row r="1206" spans="1:29" x14ac:dyDescent="0.25">
      <c r="A1206" s="28">
        <f t="shared" si="200"/>
        <v>7</v>
      </c>
      <c r="B1206" s="74" t="str">
        <f>IF(ISBLANK('Форма 1'!B1206),"",'Форма 1'!B1206)</f>
        <v>Чусовской городской округ Пермского края</v>
      </c>
      <c r="C1206" s="87" t="s">
        <v>625</v>
      </c>
      <c r="D1206" s="29">
        <f>IF(ISBLANK(C1206),"Введите адрес",IF(C1206='Форма 1'!C1206,SUM(E1206:K1206,M1206:S1206,Форма2[[#This Row],[19]:[22]]),"Ошибка в адресе!"))</f>
        <v>10056290.58</v>
      </c>
      <c r="E1206" s="30">
        <f>IF(ISNUMBER('Форма 1'!Z1206),ROUND('Форма 1'!$I1206*VLOOKUP('Форма 1'!$G1206,'Предельники 2022'!$B$4:$X$28,'Форма 1'!Z$7),2),"")</f>
        <v>277286.40999999997</v>
      </c>
      <c r="F1206" s="30">
        <f>IF(ISNUMBER('Форма 1'!AA1206),ROUND('Форма 1'!$I1206*VLOOKUP('Форма 1'!$G1206,'Предельники 2022'!$B$4:$X$28,'Форма 1'!AA$7),2),"")</f>
        <v>3146684.95</v>
      </c>
      <c r="G1206" s="30" t="str">
        <f>IF(ISNUMBER('Форма 1'!AB1206),ROUND('Форма 1'!$I1206*VLOOKUP('Форма 1'!$G1206,'Предельники 2022'!$B$4:$X$28,'Форма 1'!AB$7),2),"")</f>
        <v/>
      </c>
      <c r="H1206" s="30">
        <f>IF(ISNUMBER('Форма 1'!AC1206),ROUND('Форма 1'!$I1206*VLOOKUP('Форма 1'!$G1206,'Предельники 2022'!$B$4:$X$28,'Форма 1'!AC$7),2),"")</f>
        <v>141527.63</v>
      </c>
      <c r="I1206" s="30" t="str">
        <f>IF(ISNUMBER('Форма 1'!AD1206),ROUND('Форма 1'!$I1206*VLOOKUP('Форма 1'!$G1206,'Предельники 2022'!$B$4:$X$28,'Форма 1'!AD$7),2),"")</f>
        <v/>
      </c>
      <c r="J1206" s="30">
        <f>IF(ISNUMBER('Форма 1'!AE1206),ROUND('Форма 1'!$I1206*VLOOKUP('Форма 1'!$G1206,'Предельники 2022'!$B$4:$X$28,'Форма 1'!AE$7),2),"")</f>
        <v>241497.13</v>
      </c>
      <c r="K1206" s="30" t="str">
        <f>IF(ISNUMBER('Форма 1'!AF1206),ROUND('Форма 1'!$I1206*VLOOKUP('Форма 1'!$G1206,'Предельники 2022'!$B$4:$X$28,'Форма 1'!AF$7),2),"")</f>
        <v/>
      </c>
      <c r="L1206" s="31" t="str">
        <f>IF(ISBLANK('Форма 1'!AG1206),"",'Форма 1'!AG1206)</f>
        <v/>
      </c>
      <c r="M1206" s="32" t="str">
        <f>IF(ISBLANK('Форма 1'!AH1206),"",'Форма 1'!AH1206)</f>
        <v/>
      </c>
      <c r="N1206" s="30">
        <f>IF(ISNUMBER('Форма 1'!AI1206),ROUND('Форма 1'!$I1206*VLOOKUP('Форма 1'!$G1206,'Предельники 2022'!$B$4:$X$28,'Форма 1'!AI$7),2),"")</f>
        <v>3580198.29</v>
      </c>
      <c r="O1206" s="30">
        <f>IF(ISNUMBER('Форма 1'!AJ1206),ROUND('Форма 1'!$I1206*VLOOKUP('Форма 1'!$G1206,'Предельники 2022'!$B$4:$X$28,'Форма 1'!AJ$7),2),"")</f>
        <v>2182850.39</v>
      </c>
      <c r="P1206" s="30" t="str">
        <f>IF(ISNUMBER('Форма 1'!AK1206),ROUND('Форма 1'!$I1206*VLOOKUP('Форма 1'!$G1206,'Предельники 2022'!$B$4:$X$28,'Форма 1'!AK$7),2),"")</f>
        <v/>
      </c>
      <c r="Q1206" s="30" t="str">
        <f>IF(ISNUMBER('Форма 1'!AL1206),ROUND('Форма 1'!$I1206*VLOOKUP('Форма 1'!$G1206,'Предельники 2022'!$B$4:$X$28,'Форма 1'!AL$7),2),"")</f>
        <v/>
      </c>
      <c r="R1206" s="30">
        <f>IF(ISNUMBER('Форма 1'!AM1206),ROUND('Форма 1'!$I1206*VLOOKUP('Форма 1'!$G1206,'Предельники 2022'!$B$4:$X$28,'Форма 1'!AM$7),2),"")</f>
        <v>486245.78</v>
      </c>
      <c r="S1206" s="93" t="str">
        <f t="shared" si="203"/>
        <v/>
      </c>
      <c r="T1206" s="129" t="str">
        <f>IF(ISNUMBER('Форма 1'!AN1206),INDEX('Предельники 2022'!$C$4:$X$28,MATCH('Форма 1'!$G1206,'Предельники 2022'!$B$4:$B$28,0),MATCH(T$5,'Предельники 2022'!$C$3:$X$3,0)),"")</f>
        <v/>
      </c>
      <c r="U1206" s="129" t="str">
        <f>IF(ISNUMBER('Форма 1'!AO1206),INDEX('Предельники 2022'!$C$4:$X$28,MATCH('Форма 1'!$G1206,'Предельники 2022'!$B$4:$B$28,0),MATCH(U$5,'Предельники 2022'!$C$3:$X$3,0)),"")</f>
        <v/>
      </c>
      <c r="V1206" s="129" t="str">
        <f>IF(ISNUMBER('Форма 1'!AP1206),INDEX('Предельники 2022'!$C$4:$X$28,MATCH('Форма 1'!$G1206,'Предельники 2022'!$B$4:$B$28,0),MATCH(V$5,'Предельники 2022'!$C$3:$X$3,0)),"")</f>
        <v/>
      </c>
      <c r="W1206" s="129" t="str">
        <f>IF(ISNUMBER('Форма 1'!AQ1206),INDEX('Предельники 2022'!$C$4:$X$28,MATCH('Форма 1'!$G1206,'Предельники 2022'!$B$4:$B$28,0),MATCH(W$5,'Предельники 2022'!$C$3:$X$3,0)),"")</f>
        <v/>
      </c>
      <c r="X1206" s="30" t="str">
        <f>IF(ISNUMBER('Форма 1'!AR1206),ROUND('Форма 1'!$I1206*VLOOKUP('Форма 1'!$G1206,'Предельники 2022'!$B$4:$X$28,'Форма 1'!AR$7),2),"")</f>
        <v/>
      </c>
      <c r="Y1206" s="30" t="str">
        <f>IF(ISNUMBER('Форма 1'!AS1206),ROUND('Форма 1'!$I1206*VLOOKUP('Форма 1'!$G1206,'Предельники 2022'!$B$4:$X$28,'Форма 1'!AS$7),2),"")</f>
        <v/>
      </c>
      <c r="Z1206" s="30" t="str">
        <f>IF(ISNUMBER('Форма 1'!AT1206),ROUND('Форма 1'!$I1206*VLOOKUP('Форма 1'!$G1206,'Предельники 2022'!$B$4:$X$28,'Форма 1'!AT$7),2),"")</f>
        <v/>
      </c>
      <c r="AA1206" s="32"/>
      <c r="AB1206" s="128">
        <f>'Форма 1'!T1206</f>
        <v>46387</v>
      </c>
      <c r="AC1206" s="130" t="str">
        <f>'Форма 1'!U1206</f>
        <v>РО</v>
      </c>
    </row>
    <row r="1207" spans="1:29" x14ac:dyDescent="0.25">
      <c r="A1207" s="28">
        <f t="shared" si="200"/>
        <v>8</v>
      </c>
      <c r="B1207" s="74" t="str">
        <f>IF(ISBLANK('Форма 1'!B1207),"",'Форма 1'!B1207)</f>
        <v>Чусовской городской округ Пермского края</v>
      </c>
      <c r="C1207" s="87" t="s">
        <v>767</v>
      </c>
      <c r="D1207" s="29">
        <f>IF(ISBLANK(C1207),"Введите адрес",IF(C1207='Форма 1'!C1207,SUM(E1207:K1207,M1207:S1207,Форма2[[#This Row],[19]:[22]]),"Ошибка в адресе!"))</f>
        <v>50515083.140000001</v>
      </c>
      <c r="E1207" s="30" t="str">
        <f>IF(ISNUMBER('Форма 1'!Z1207),ROUND('Форма 1'!$I1207*VLOOKUP('Форма 1'!$G1207,'Предельники 2022'!$B$4:$X$28,'Форма 1'!Z$7),2),"")</f>
        <v/>
      </c>
      <c r="F1207" s="30" t="str">
        <f>IF(ISNUMBER('Форма 1'!AA1207),ROUND('Форма 1'!$I1207*VLOOKUP('Форма 1'!$G1207,'Предельники 2022'!$B$4:$X$28,'Форма 1'!AA$7),2),"")</f>
        <v/>
      </c>
      <c r="G1207" s="30" t="str">
        <f>IF(ISNUMBER('Форма 1'!AB1207),ROUND('Форма 1'!$I1207*VLOOKUP('Форма 1'!$G1207,'Предельники 2022'!$B$4:$X$28,'Форма 1'!AB$7),2),"")</f>
        <v/>
      </c>
      <c r="H1207" s="30" t="str">
        <f>IF(ISNUMBER('Форма 1'!AC1207),ROUND('Форма 1'!$I1207*VLOOKUP('Форма 1'!$G1207,'Предельники 2022'!$B$4:$X$28,'Форма 1'!AC$7),2),"")</f>
        <v/>
      </c>
      <c r="I1207" s="30" t="str">
        <f>IF(ISNUMBER('Форма 1'!AD1207),ROUND('Форма 1'!$I1207*VLOOKUP('Форма 1'!$G1207,'Предельники 2022'!$B$4:$X$28,'Форма 1'!AD$7),2),"")</f>
        <v/>
      </c>
      <c r="J1207" s="30" t="str">
        <f>IF(ISNUMBER('Форма 1'!AE1207),ROUND('Форма 1'!$I1207*VLOOKUP('Форма 1'!$G1207,'Предельники 2022'!$B$4:$X$28,'Форма 1'!AE$7),2),"")</f>
        <v/>
      </c>
      <c r="K1207" s="30" t="str">
        <f>IF(ISNUMBER('Форма 1'!AF1207),ROUND('Форма 1'!$I1207*VLOOKUP('Форма 1'!$G1207,'Предельники 2022'!$B$4:$X$28,'Форма 1'!AF$7),2),"")</f>
        <v/>
      </c>
      <c r="L1207" s="31" t="str">
        <f>IF(ISBLANK('Форма 1'!AG1207),"",'Форма 1'!AG1207)</f>
        <v/>
      </c>
      <c r="M1207" s="32" t="str">
        <f>IF(ISBLANK('Форма 1'!AH1207),"",'Форма 1'!AH1207)</f>
        <v/>
      </c>
      <c r="N1207" s="30">
        <f>IF(ISNUMBER('Форма 1'!AI1207),ROUND('Форма 1'!$I1207*VLOOKUP('Форма 1'!$G1207,'Предельники 2022'!$B$4:$X$28,'Форма 1'!AI$7),2),"")</f>
        <v>50515083.140000001</v>
      </c>
      <c r="O1207" s="30" t="str">
        <f>IF(ISNUMBER('Форма 1'!AJ1207),ROUND('Форма 1'!$I1207*VLOOKUP('Форма 1'!$G1207,'Предельники 2022'!$B$4:$X$28,'Форма 1'!AJ$7),2),"")</f>
        <v/>
      </c>
      <c r="P1207" s="30" t="str">
        <f>IF(ISNUMBER('Форма 1'!AK1207),ROUND('Форма 1'!$I1207*VLOOKUP('Форма 1'!$G1207,'Предельники 2022'!$B$4:$X$28,'Форма 1'!AK$7),2),"")</f>
        <v/>
      </c>
      <c r="Q1207" s="30" t="str">
        <f>IF(ISNUMBER('Форма 1'!AL1207),ROUND('Форма 1'!$I1207*VLOOKUP('Форма 1'!$G1207,'Предельники 2022'!$B$4:$X$28,'Форма 1'!AL$7),2),"")</f>
        <v/>
      </c>
      <c r="R1207" s="30" t="str">
        <f>IF(ISNUMBER('Форма 1'!AM1207),ROUND('Форма 1'!$I1207*VLOOKUP('Форма 1'!$G1207,'Предельники 2022'!$B$4:$X$28,'Форма 1'!AM$7),2),"")</f>
        <v/>
      </c>
      <c r="S1207" s="93" t="str">
        <f t="shared" si="203"/>
        <v/>
      </c>
      <c r="T1207" s="129" t="str">
        <f>IF(ISNUMBER('Форма 1'!AN1207),INDEX('Предельники 2022'!$C$4:$X$28,MATCH('Форма 1'!$G1207,'Предельники 2022'!$B$4:$B$28,0),MATCH(T$5,'Предельники 2022'!$C$3:$X$3,0)),"")</f>
        <v/>
      </c>
      <c r="U1207" s="129" t="str">
        <f>IF(ISNUMBER('Форма 1'!AO1207),INDEX('Предельники 2022'!$C$4:$X$28,MATCH('Форма 1'!$G1207,'Предельники 2022'!$B$4:$B$28,0),MATCH(U$5,'Предельники 2022'!$C$3:$X$3,0)),"")</f>
        <v/>
      </c>
      <c r="V1207" s="129" t="str">
        <f>IF(ISNUMBER('Форма 1'!AP1207),INDEX('Предельники 2022'!$C$4:$X$28,MATCH('Форма 1'!$G1207,'Предельники 2022'!$B$4:$B$28,0),MATCH(V$5,'Предельники 2022'!$C$3:$X$3,0)),"")</f>
        <v/>
      </c>
      <c r="W1207" s="129" t="str">
        <f>IF(ISNUMBER('Форма 1'!AQ1207),INDEX('Предельники 2022'!$C$4:$X$28,MATCH('Форма 1'!$G1207,'Предельники 2022'!$B$4:$B$28,0),MATCH(W$5,'Предельники 2022'!$C$3:$X$3,0)),"")</f>
        <v/>
      </c>
      <c r="X1207" s="30" t="str">
        <f>IF(ISNUMBER('Форма 1'!AR1207),ROUND('Форма 1'!$I1207*VLOOKUP('Форма 1'!$G1207,'Предельники 2022'!$B$4:$X$28,'Форма 1'!AR$7),2),"")</f>
        <v/>
      </c>
      <c r="Y1207" s="30" t="str">
        <f>IF(ISNUMBER('Форма 1'!AS1207),ROUND('Форма 1'!$I1207*VLOOKUP('Форма 1'!$G1207,'Предельники 2022'!$B$4:$X$28,'Форма 1'!AS$7),2),"")</f>
        <v/>
      </c>
      <c r="Z1207" s="30" t="str">
        <f>IF(ISNUMBER('Форма 1'!AT1207),ROUND('Форма 1'!$I1207*VLOOKUP('Форма 1'!$G1207,'Предельники 2022'!$B$4:$X$28,'Форма 1'!AT$7),2),"")</f>
        <v/>
      </c>
      <c r="AA1207" s="32"/>
      <c r="AB1207" s="128">
        <f>'Форма 1'!T1207</f>
        <v>46387</v>
      </c>
      <c r="AC1207" s="130" t="str">
        <f>'Форма 1'!U1207</f>
        <v>СС</v>
      </c>
    </row>
    <row r="1208" spans="1:29" x14ac:dyDescent="0.25">
      <c r="A1208" s="28">
        <f t="shared" si="200"/>
        <v>9</v>
      </c>
      <c r="B1208" s="74" t="str">
        <f>IF(ISBLANK('Форма 1'!B1208),"",'Форма 1'!B1208)</f>
        <v>Чусовской городской округ Пермского края</v>
      </c>
      <c r="C1208" s="87" t="s">
        <v>712</v>
      </c>
      <c r="D1208" s="29">
        <f>IF(ISBLANK(C1208),"Введите адрес",IF(C1208='Форма 1'!C1208,SUM(E1208:K1208,M1208:S1208,Форма2[[#This Row],[19]:[22]]),"Ошибка в адресе!"))</f>
        <v>3480657.55</v>
      </c>
      <c r="E1208" s="30" t="str">
        <f>IF(ISNUMBER('Форма 1'!Z1208),ROUND('Форма 1'!$I1208*VLOOKUP('Форма 1'!$G1208,'Предельники 2022'!$B$4:$X$28,'Форма 1'!Z$7),2),"")</f>
        <v/>
      </c>
      <c r="F1208" s="30" t="str">
        <f>IF(ISNUMBER('Форма 1'!AA1208),ROUND('Форма 1'!$I1208*VLOOKUP('Форма 1'!$G1208,'Предельники 2022'!$B$4:$X$28,'Форма 1'!AA$7),2),"")</f>
        <v/>
      </c>
      <c r="G1208" s="30" t="str">
        <f>IF(ISNUMBER('Форма 1'!AB1208),ROUND('Форма 1'!$I1208*VLOOKUP('Форма 1'!$G1208,'Предельники 2022'!$B$4:$X$28,'Форма 1'!AB$7),2),"")</f>
        <v/>
      </c>
      <c r="H1208" s="30" t="str">
        <f>IF(ISNUMBER('Форма 1'!AC1208),ROUND('Форма 1'!$I1208*VLOOKUP('Форма 1'!$G1208,'Предельники 2022'!$B$4:$X$28,'Форма 1'!AC$7),2),"")</f>
        <v/>
      </c>
      <c r="I1208" s="30" t="str">
        <f>IF(ISNUMBER('Форма 1'!AD1208),ROUND('Форма 1'!$I1208*VLOOKUP('Форма 1'!$G1208,'Предельники 2022'!$B$4:$X$28,'Форма 1'!AD$7),2),"")</f>
        <v/>
      </c>
      <c r="J1208" s="30" t="str">
        <f>IF(ISNUMBER('Форма 1'!AE1208),ROUND('Форма 1'!$I1208*VLOOKUP('Форма 1'!$G1208,'Предельники 2022'!$B$4:$X$28,'Форма 1'!AE$7),2),"")</f>
        <v/>
      </c>
      <c r="K1208" s="30">
        <f>IF(ISNUMBER('Форма 1'!AF1208),ROUND('Форма 1'!$I1208*VLOOKUP('Форма 1'!$G1208,'Предельники 2022'!$B$4:$X$28,'Форма 1'!AF$7),2),"")</f>
        <v>3480657.55</v>
      </c>
      <c r="L1208" s="31" t="str">
        <f>IF(ISBLANK('Форма 1'!AG1208),"",'Форма 1'!AG1208)</f>
        <v/>
      </c>
      <c r="M1208" s="32" t="str">
        <f>IF(ISBLANK('Форма 1'!AH1208),"",'Форма 1'!AH1208)</f>
        <v/>
      </c>
      <c r="N1208" s="30" t="str">
        <f>IF(ISNUMBER('Форма 1'!AI1208),ROUND('Форма 1'!$I1208*VLOOKUP('Форма 1'!$G1208,'Предельники 2022'!$B$4:$X$28,'Форма 1'!AI$7),2),"")</f>
        <v/>
      </c>
      <c r="O1208" s="30" t="str">
        <f>IF(ISNUMBER('Форма 1'!AJ1208),ROUND('Форма 1'!$I1208*VLOOKUP('Форма 1'!$G1208,'Предельники 2022'!$B$4:$X$28,'Форма 1'!AJ$7),2),"")</f>
        <v/>
      </c>
      <c r="P1208" s="30" t="str">
        <f>IF(ISNUMBER('Форма 1'!AK1208),ROUND('Форма 1'!$I1208*VLOOKUP('Форма 1'!$G1208,'Предельники 2022'!$B$4:$X$28,'Форма 1'!AK$7),2),"")</f>
        <v/>
      </c>
      <c r="Q1208" s="30" t="str">
        <f>IF(ISNUMBER('Форма 1'!AL1208),ROUND('Форма 1'!$I1208*VLOOKUP('Форма 1'!$G1208,'Предельники 2022'!$B$4:$X$28,'Форма 1'!AL$7),2),"")</f>
        <v/>
      </c>
      <c r="R1208" s="30" t="str">
        <f>IF(ISNUMBER('Форма 1'!AM1208),ROUND('Форма 1'!$I1208*VLOOKUP('Форма 1'!$G1208,'Предельники 2022'!$B$4:$X$28,'Форма 1'!AM$7),2),"")</f>
        <v/>
      </c>
      <c r="S1208" s="93" t="str">
        <f t="shared" si="203"/>
        <v/>
      </c>
      <c r="T1208" s="129" t="str">
        <f>IF(ISNUMBER('Форма 1'!AN1208),INDEX('Предельники 2022'!$C$4:$X$28,MATCH('Форма 1'!$G1208,'Предельники 2022'!$B$4:$B$28,0),MATCH(T$5,'Предельники 2022'!$C$3:$X$3,0)),"")</f>
        <v/>
      </c>
      <c r="U1208" s="129" t="str">
        <f>IF(ISNUMBER('Форма 1'!AO1208),INDEX('Предельники 2022'!$C$4:$X$28,MATCH('Форма 1'!$G1208,'Предельники 2022'!$B$4:$B$28,0),MATCH(U$5,'Предельники 2022'!$C$3:$X$3,0)),"")</f>
        <v/>
      </c>
      <c r="V1208" s="129" t="str">
        <f>IF(ISNUMBER('Форма 1'!AP1208),INDEX('Предельники 2022'!$C$4:$X$28,MATCH('Форма 1'!$G1208,'Предельники 2022'!$B$4:$B$28,0),MATCH(V$5,'Предельники 2022'!$C$3:$X$3,0)),"")</f>
        <v/>
      </c>
      <c r="W1208" s="129" t="str">
        <f>IF(ISNUMBER('Форма 1'!AQ1208),INDEX('Предельники 2022'!$C$4:$X$28,MATCH('Форма 1'!$G1208,'Предельники 2022'!$B$4:$B$28,0),MATCH(W$5,'Предельники 2022'!$C$3:$X$3,0)),"")</f>
        <v/>
      </c>
      <c r="X1208" s="30" t="str">
        <f>IF(ISNUMBER('Форма 1'!AR1208),ROUND('Форма 1'!$I1208*VLOOKUP('Форма 1'!$G1208,'Предельники 2022'!$B$4:$X$28,'Форма 1'!AR$7),2),"")</f>
        <v/>
      </c>
      <c r="Y1208" s="30" t="str">
        <f>IF(ISNUMBER('Форма 1'!AS1208),ROUND('Форма 1'!$I1208*VLOOKUP('Форма 1'!$G1208,'Предельники 2022'!$B$4:$X$28,'Форма 1'!AS$7),2),"")</f>
        <v/>
      </c>
      <c r="Z1208" s="30" t="str">
        <f>IF(ISNUMBER('Форма 1'!AT1208),ROUND('Форма 1'!$I1208*VLOOKUP('Форма 1'!$G1208,'Предельники 2022'!$B$4:$X$28,'Форма 1'!AT$7),2),"")</f>
        <v/>
      </c>
      <c r="AA1208" s="32"/>
      <c r="AB1208" s="128">
        <f>'Форма 1'!T1208</f>
        <v>46387</v>
      </c>
      <c r="AC1208" s="130" t="str">
        <f>'Форма 1'!U1208</f>
        <v>РО</v>
      </c>
    </row>
    <row r="1209" spans="1:29" x14ac:dyDescent="0.25">
      <c r="A1209" s="28">
        <f t="shared" si="200"/>
        <v>10</v>
      </c>
      <c r="B1209" s="74" t="str">
        <f>IF(ISBLANK('Форма 1'!B1209),"",'Форма 1'!B1209)</f>
        <v>Чусовской городской округ Пермского края</v>
      </c>
      <c r="C1209" s="87" t="s">
        <v>626</v>
      </c>
      <c r="D1209" s="29">
        <f>IF(ISBLANK(C1209),"Введите адрес",IF(C1209='Форма 1'!C1209,SUM(E1209:K1209,M1209:S1209,Форма2[[#This Row],[19]:[22]]),"Ошибка в адресе!"))</f>
        <v>37520699.320000008</v>
      </c>
      <c r="E1209" s="30">
        <f>IF(ISNUMBER('Форма 1'!Z1209),ROUND('Форма 1'!$I1209*VLOOKUP('Форма 1'!$G1209,'Предельники 2022'!$B$4:$X$28,'Форма 1'!Z$7),2),"")</f>
        <v>2204293.7400000002</v>
      </c>
      <c r="F1209" s="30">
        <f>IF(ISNUMBER('Форма 1'!AA1209),ROUND('Форма 1'!$I1209*VLOOKUP('Форма 1'!$G1209,'Предельники 2022'!$B$4:$X$28,'Форма 1'!AA$7),2),"")</f>
        <v>25014633.350000001</v>
      </c>
      <c r="G1209" s="30" t="str">
        <f>IF(ISNUMBER('Форма 1'!AB1209),ROUND('Форма 1'!$I1209*VLOOKUP('Форма 1'!$G1209,'Предельники 2022'!$B$4:$X$28,'Форма 1'!AB$7),2),"")</f>
        <v/>
      </c>
      <c r="H1209" s="30">
        <f>IF(ISNUMBER('Форма 1'!AC1209),ROUND('Форма 1'!$I1209*VLOOKUP('Форма 1'!$G1209,'Предельники 2022'!$B$4:$X$28,'Форма 1'!AC$7),2),"")</f>
        <v>1125076.6200000001</v>
      </c>
      <c r="I1209" s="30">
        <f>IF(ISNUMBER('Форма 1'!AD1209),ROUND('Форма 1'!$I1209*VLOOKUP('Форма 1'!$G1209,'Предельники 2022'!$B$4:$X$28,'Форма 1'!AD$7),2),"")</f>
        <v>3469896.99</v>
      </c>
      <c r="J1209" s="30">
        <f>IF(ISNUMBER('Форма 1'!AE1209),ROUND('Форма 1'!$I1209*VLOOKUP('Форма 1'!$G1209,'Предельники 2022'!$B$4:$X$28,'Форма 1'!AE$7),2),"")</f>
        <v>1919786.13</v>
      </c>
      <c r="K1209" s="30">
        <f>IF(ISNUMBER('Форма 1'!AF1209),ROUND('Форма 1'!$I1209*VLOOKUP('Форма 1'!$G1209,'Предельники 2022'!$B$4:$X$28,'Форма 1'!AF$7),2),"")</f>
        <v>3787012.49</v>
      </c>
      <c r="L1209" s="31" t="str">
        <f>IF(ISBLANK('Форма 1'!AG1209),"",'Форма 1'!AG1209)</f>
        <v/>
      </c>
      <c r="M1209" s="32" t="str">
        <f>IF(ISBLANK('Форма 1'!AH1209),"",'Форма 1'!AH1209)</f>
        <v/>
      </c>
      <c r="N1209" s="30" t="str">
        <f>IF(ISNUMBER('Форма 1'!AI1209),ROUND('Форма 1'!$I1209*VLOOKUP('Форма 1'!$G1209,'Предельники 2022'!$B$4:$X$28,'Форма 1'!AI$7),2),"")</f>
        <v/>
      </c>
      <c r="O1209" s="30" t="str">
        <f>IF(ISNUMBER('Форма 1'!AJ1209),ROUND('Форма 1'!$I1209*VLOOKUP('Форма 1'!$G1209,'Предельники 2022'!$B$4:$X$28,'Форма 1'!AJ$7),2),"")</f>
        <v/>
      </c>
      <c r="P1209" s="30" t="str">
        <f>IF(ISNUMBER('Форма 1'!AK1209),ROUND('Форма 1'!$I1209*VLOOKUP('Форма 1'!$G1209,'Предельники 2022'!$B$4:$X$28,'Форма 1'!AK$7),2),"")</f>
        <v/>
      </c>
      <c r="Q1209" s="30" t="str">
        <f>IF(ISNUMBER('Форма 1'!AL1209),ROUND('Форма 1'!$I1209*VLOOKUP('Форма 1'!$G1209,'Предельники 2022'!$B$4:$X$28,'Форма 1'!AL$7),2),"")</f>
        <v/>
      </c>
      <c r="R1209" s="30" t="str">
        <f>IF(ISNUMBER('Форма 1'!AM1209),ROUND('Форма 1'!$I1209*VLOOKUP('Форма 1'!$G1209,'Предельники 2022'!$B$4:$X$28,'Форма 1'!AM$7),2),"")</f>
        <v/>
      </c>
      <c r="S1209" s="93" t="str">
        <f t="shared" si="203"/>
        <v/>
      </c>
      <c r="T1209" s="129" t="str">
        <f>IF(ISNUMBER('Форма 1'!AN1209),INDEX('Предельники 2022'!$C$4:$X$28,MATCH('Форма 1'!$G1209,'Предельники 2022'!$B$4:$B$28,0),MATCH(T$5,'Предельники 2022'!$C$3:$X$3,0)),"")</f>
        <v/>
      </c>
      <c r="U1209" s="129" t="str">
        <f>IF(ISNUMBER('Форма 1'!AO1209),INDEX('Предельники 2022'!$C$4:$X$28,MATCH('Форма 1'!$G1209,'Предельники 2022'!$B$4:$B$28,0),MATCH(U$5,'Предельники 2022'!$C$3:$X$3,0)),"")</f>
        <v/>
      </c>
      <c r="V1209" s="129" t="str">
        <f>IF(ISNUMBER('Форма 1'!AP1209),INDEX('Предельники 2022'!$C$4:$X$28,MATCH('Форма 1'!$G1209,'Предельники 2022'!$B$4:$B$28,0),MATCH(V$5,'Предельники 2022'!$C$3:$X$3,0)),"")</f>
        <v/>
      </c>
      <c r="W1209" s="129" t="str">
        <f>IF(ISNUMBER('Форма 1'!AQ1209),INDEX('Предельники 2022'!$C$4:$X$28,MATCH('Форма 1'!$G1209,'Предельники 2022'!$B$4:$B$28,0),MATCH(W$5,'Предельники 2022'!$C$3:$X$3,0)),"")</f>
        <v/>
      </c>
      <c r="X1209" s="30" t="str">
        <f>IF(ISNUMBER('Форма 1'!AR1209),ROUND('Форма 1'!$I1209*VLOOKUP('Форма 1'!$G1209,'Предельники 2022'!$B$4:$X$28,'Форма 1'!AR$7),2),"")</f>
        <v/>
      </c>
      <c r="Y1209" s="30" t="str">
        <f>IF(ISNUMBER('Форма 1'!AS1209),ROUND('Форма 1'!$I1209*VLOOKUP('Форма 1'!$G1209,'Предельники 2022'!$B$4:$X$28,'Форма 1'!AS$7),2),"")</f>
        <v/>
      </c>
      <c r="Z1209" s="30" t="str">
        <f>IF(ISNUMBER('Форма 1'!AT1209),ROUND('Форма 1'!$I1209*VLOOKUP('Форма 1'!$G1209,'Предельники 2022'!$B$4:$X$28,'Форма 1'!AT$7),2),"")</f>
        <v/>
      </c>
      <c r="AA1209" s="32"/>
      <c r="AB1209" s="128">
        <f>'Форма 1'!T1209</f>
        <v>46387</v>
      </c>
      <c r="AC1209" s="130" t="str">
        <f>'Форма 1'!U1209</f>
        <v>РО</v>
      </c>
    </row>
    <row r="1210" spans="1:29" x14ac:dyDescent="0.25">
      <c r="A1210" s="28">
        <f t="shared" si="200"/>
        <v>11</v>
      </c>
      <c r="B1210" s="74" t="str">
        <f>IF(ISBLANK('Форма 1'!B1210),"",'Форма 1'!B1210)</f>
        <v>Чусовской городской округ Пермского края</v>
      </c>
      <c r="C1210" s="87" t="s">
        <v>165</v>
      </c>
      <c r="D1210" s="29">
        <f>IF(ISBLANK(C1210),"Введите адрес",IF(C1210='Форма 1'!C1210,SUM(E1210:K1210,M1210:S1210,Форма2[[#This Row],[19]:[22]]),"Ошибка в адресе!"))</f>
        <v>20498126.48</v>
      </c>
      <c r="E1210" s="30">
        <f>IF(ISNUMBER('Форма 1'!Z1210),ROUND('Форма 1'!$I1210*VLOOKUP('Форма 1'!$G1210,'Предельники 2022'!$B$4:$X$28,'Форма 1'!Z$7),2),"")</f>
        <v>1660017.37</v>
      </c>
      <c r="F1210" s="30">
        <f>IF(ISNUMBER('Форма 1'!AA1210),ROUND('Форма 1'!$I1210*VLOOKUP('Форма 1'!$G1210,'Предельники 2022'!$B$4:$X$28,'Форма 1'!AA$7),2),"")</f>
        <v>18838109.109999999</v>
      </c>
      <c r="G1210" s="30" t="str">
        <f>IF(ISNUMBER('Форма 1'!AB1210),ROUND('Форма 1'!$I1210*VLOOKUP('Форма 1'!$G1210,'Предельники 2022'!$B$4:$X$28,'Форма 1'!AB$7),2),"")</f>
        <v/>
      </c>
      <c r="H1210" s="30" t="str">
        <f>IF(ISNUMBER('Форма 1'!AC1210),ROUND('Форма 1'!$I1210*VLOOKUP('Форма 1'!$G1210,'Предельники 2022'!$B$4:$X$28,'Форма 1'!AC$7),2),"")</f>
        <v/>
      </c>
      <c r="I1210" s="30" t="str">
        <f>IF(ISNUMBER('Форма 1'!AD1210),ROUND('Форма 1'!$I1210*VLOOKUP('Форма 1'!$G1210,'Предельники 2022'!$B$4:$X$28,'Форма 1'!AD$7),2),"")</f>
        <v/>
      </c>
      <c r="J1210" s="30" t="str">
        <f>IF(ISNUMBER('Форма 1'!AE1210),ROUND('Форма 1'!$I1210*VLOOKUP('Форма 1'!$G1210,'Предельники 2022'!$B$4:$X$28,'Форма 1'!AE$7),2),"")</f>
        <v/>
      </c>
      <c r="K1210" s="30" t="str">
        <f>IF(ISNUMBER('Форма 1'!AF1210),ROUND('Форма 1'!$I1210*VLOOKUP('Форма 1'!$G1210,'Предельники 2022'!$B$4:$X$28,'Форма 1'!AF$7),2),"")</f>
        <v/>
      </c>
      <c r="L1210" s="31" t="str">
        <f>IF(ISBLANK('Форма 1'!AG1210),"",'Форма 1'!AG1210)</f>
        <v/>
      </c>
      <c r="M1210" s="32" t="str">
        <f>IF(ISBLANK('Форма 1'!AH1210),"",'Форма 1'!AH1210)</f>
        <v/>
      </c>
      <c r="N1210" s="30" t="str">
        <f>IF(ISNUMBER('Форма 1'!AI1210),ROUND('Форма 1'!$I1210*VLOOKUP('Форма 1'!$G1210,'Предельники 2022'!$B$4:$X$28,'Форма 1'!AI$7),2),"")</f>
        <v/>
      </c>
      <c r="O1210" s="30" t="str">
        <f>IF(ISNUMBER('Форма 1'!AJ1210),ROUND('Форма 1'!$I1210*VLOOKUP('Форма 1'!$G1210,'Предельники 2022'!$B$4:$X$28,'Форма 1'!AJ$7),2),"")</f>
        <v/>
      </c>
      <c r="P1210" s="30" t="str">
        <f>IF(ISNUMBER('Форма 1'!AK1210),ROUND('Форма 1'!$I1210*VLOOKUP('Форма 1'!$G1210,'Предельники 2022'!$B$4:$X$28,'Форма 1'!AK$7),2),"")</f>
        <v/>
      </c>
      <c r="Q1210" s="30" t="str">
        <f>IF(ISNUMBER('Форма 1'!AL1210),ROUND('Форма 1'!$I1210*VLOOKUP('Форма 1'!$G1210,'Предельники 2022'!$B$4:$X$28,'Форма 1'!AL$7),2),"")</f>
        <v/>
      </c>
      <c r="R1210" s="30" t="str">
        <f>IF(ISNUMBER('Форма 1'!AM1210),ROUND('Форма 1'!$I1210*VLOOKUP('Форма 1'!$G1210,'Предельники 2022'!$B$4:$X$28,'Форма 1'!AM$7),2),"")</f>
        <v/>
      </c>
      <c r="S1210" s="93" t="str">
        <f t="shared" si="203"/>
        <v/>
      </c>
      <c r="T1210" s="129" t="str">
        <f>IF(ISNUMBER('Форма 1'!AN1210),INDEX('Предельники 2022'!$C$4:$X$28,MATCH('Форма 1'!$G1210,'Предельники 2022'!$B$4:$B$28,0),MATCH(T$5,'Предельники 2022'!$C$3:$X$3,0)),"")</f>
        <v/>
      </c>
      <c r="U1210" s="129" t="str">
        <f>IF(ISNUMBER('Форма 1'!AO1210),INDEX('Предельники 2022'!$C$4:$X$28,MATCH('Форма 1'!$G1210,'Предельники 2022'!$B$4:$B$28,0),MATCH(U$5,'Предельники 2022'!$C$3:$X$3,0)),"")</f>
        <v/>
      </c>
      <c r="V1210" s="129" t="str">
        <f>IF(ISNUMBER('Форма 1'!AP1210),INDEX('Предельники 2022'!$C$4:$X$28,MATCH('Форма 1'!$G1210,'Предельники 2022'!$B$4:$B$28,0),MATCH(V$5,'Предельники 2022'!$C$3:$X$3,0)),"")</f>
        <v/>
      </c>
      <c r="W1210" s="129" t="str">
        <f>IF(ISNUMBER('Форма 1'!AQ1210),INDEX('Предельники 2022'!$C$4:$X$28,MATCH('Форма 1'!$G1210,'Предельники 2022'!$B$4:$B$28,0),MATCH(W$5,'Предельники 2022'!$C$3:$X$3,0)),"")</f>
        <v/>
      </c>
      <c r="X1210" s="30" t="str">
        <f>IF(ISNUMBER('Форма 1'!AR1210),ROUND('Форма 1'!$I1210*VLOOKUP('Форма 1'!$G1210,'Предельники 2022'!$B$4:$X$28,'Форма 1'!AR$7),2),"")</f>
        <v/>
      </c>
      <c r="Y1210" s="30" t="str">
        <f>IF(ISNUMBER('Форма 1'!AS1210),ROUND('Форма 1'!$I1210*VLOOKUP('Форма 1'!$G1210,'Предельники 2022'!$B$4:$X$28,'Форма 1'!AS$7),2),"")</f>
        <v/>
      </c>
      <c r="Z1210" s="30" t="str">
        <f>IF(ISNUMBER('Форма 1'!AT1210),ROUND('Форма 1'!$I1210*VLOOKUP('Форма 1'!$G1210,'Предельники 2022'!$B$4:$X$28,'Форма 1'!AT$7),2),"")</f>
        <v/>
      </c>
      <c r="AA1210" s="32"/>
      <c r="AB1210" s="128">
        <f>'Форма 1'!T1210</f>
        <v>46387</v>
      </c>
      <c r="AC1210" s="130" t="str">
        <f>'Форма 1'!U1210</f>
        <v>РО</v>
      </c>
    </row>
    <row r="1211" spans="1:29" x14ac:dyDescent="0.25">
      <c r="A1211" s="28">
        <f t="shared" si="200"/>
        <v>12</v>
      </c>
      <c r="B1211" s="74" t="str">
        <f>IF(ISBLANK('Форма 1'!B1211),"",'Форма 1'!B1211)</f>
        <v>Чусовской городской округ Пермского края</v>
      </c>
      <c r="C1211" s="87" t="s">
        <v>627</v>
      </c>
      <c r="D1211" s="29">
        <f>IF(ISBLANK(C1211),"Введите адрес",IF(C1211='Форма 1'!C1211,SUM(E1211:K1211,M1211:S1211,Форма2[[#This Row],[19]:[22]]),"Ошибка в адресе!"))</f>
        <v>22816215.859999999</v>
      </c>
      <c r="E1211" s="30">
        <f>IF(ISNUMBER('Форма 1'!Z1211),ROUND('Форма 1'!$I1211*VLOOKUP('Форма 1'!$G1211,'Предельники 2022'!$B$4:$X$28,'Форма 1'!Z$7),2),"")</f>
        <v>1333535.94</v>
      </c>
      <c r="F1211" s="30">
        <f>IF(ISNUMBER('Форма 1'!AA1211),ROUND('Форма 1'!$I1211*VLOOKUP('Форма 1'!$G1211,'Предельники 2022'!$B$4:$X$28,'Форма 1'!AA$7),2),"")</f>
        <v>15133152.18</v>
      </c>
      <c r="G1211" s="30">
        <f>IF(ISNUMBER('Форма 1'!AB1211),ROUND('Форма 1'!$I1211*VLOOKUP('Форма 1'!$G1211,'Предельники 2022'!$B$4:$X$28,'Форма 1'!AB$7),2),"")</f>
        <v>2408280.66</v>
      </c>
      <c r="H1211" s="30">
        <f>IF(ISNUMBER('Форма 1'!AC1211),ROUND('Форма 1'!$I1211*VLOOKUP('Форма 1'!$G1211,'Предельники 2022'!$B$4:$X$28,'Форма 1'!AC$7),2),"")</f>
        <v>680639.83</v>
      </c>
      <c r="I1211" s="30">
        <f>IF(ISNUMBER('Форма 1'!AD1211),ROUND('Форма 1'!$I1211*VLOOKUP('Форма 1'!$G1211,'Предельники 2022'!$B$4:$X$28,'Форма 1'!AD$7),2),"")</f>
        <v>2099190.44</v>
      </c>
      <c r="J1211" s="30">
        <f>IF(ISNUMBER('Форма 1'!AE1211),ROUND('Форма 1'!$I1211*VLOOKUP('Форма 1'!$G1211,'Предельники 2022'!$B$4:$X$28,'Форма 1'!AE$7),2),"")</f>
        <v>1161416.81</v>
      </c>
      <c r="K1211" s="30" t="str">
        <f>IF(ISNUMBER('Форма 1'!AF1211),ROUND('Форма 1'!$I1211*VLOOKUP('Форма 1'!$G1211,'Предельники 2022'!$B$4:$X$28,'Форма 1'!AF$7),2),"")</f>
        <v/>
      </c>
      <c r="L1211" s="31" t="str">
        <f>IF(ISBLANK('Форма 1'!AG1211),"",'Форма 1'!AG1211)</f>
        <v/>
      </c>
      <c r="M1211" s="32" t="str">
        <f>IF(ISBLANK('Форма 1'!AH1211),"",'Форма 1'!AH1211)</f>
        <v/>
      </c>
      <c r="N1211" s="30" t="str">
        <f>IF(ISNUMBER('Форма 1'!AI1211),ROUND('Форма 1'!$I1211*VLOOKUP('Форма 1'!$G1211,'Предельники 2022'!$B$4:$X$28,'Форма 1'!AI$7),2),"")</f>
        <v/>
      </c>
      <c r="O1211" s="30" t="str">
        <f>IF(ISNUMBER('Форма 1'!AJ1211),ROUND('Форма 1'!$I1211*VLOOKUP('Форма 1'!$G1211,'Предельники 2022'!$B$4:$X$28,'Форма 1'!AJ$7),2),"")</f>
        <v/>
      </c>
      <c r="P1211" s="30" t="str">
        <f>IF(ISNUMBER('Форма 1'!AK1211),ROUND('Форма 1'!$I1211*VLOOKUP('Форма 1'!$G1211,'Предельники 2022'!$B$4:$X$28,'Форма 1'!AK$7),2),"")</f>
        <v/>
      </c>
      <c r="Q1211" s="30" t="str">
        <f>IF(ISNUMBER('Форма 1'!AL1211),ROUND('Форма 1'!$I1211*VLOOKUP('Форма 1'!$G1211,'Предельники 2022'!$B$4:$X$28,'Форма 1'!AL$7),2),"")</f>
        <v/>
      </c>
      <c r="R1211" s="30" t="str">
        <f>IF(ISNUMBER('Форма 1'!AM1211),ROUND('Форма 1'!$I1211*VLOOKUP('Форма 1'!$G1211,'Предельники 2022'!$B$4:$X$28,'Форма 1'!AM$7),2),"")</f>
        <v/>
      </c>
      <c r="S1211" s="93" t="str">
        <f t="shared" si="203"/>
        <v/>
      </c>
      <c r="T1211" s="129" t="str">
        <f>IF(ISNUMBER('Форма 1'!AN1211),INDEX('Предельники 2022'!$C$4:$X$28,MATCH('Форма 1'!$G1211,'Предельники 2022'!$B$4:$B$28,0),MATCH(T$5,'Предельники 2022'!$C$3:$X$3,0)),"")</f>
        <v/>
      </c>
      <c r="U1211" s="129" t="str">
        <f>IF(ISNUMBER('Форма 1'!AO1211),INDEX('Предельники 2022'!$C$4:$X$28,MATCH('Форма 1'!$G1211,'Предельники 2022'!$B$4:$B$28,0),MATCH(U$5,'Предельники 2022'!$C$3:$X$3,0)),"")</f>
        <v/>
      </c>
      <c r="V1211" s="129" t="str">
        <f>IF(ISNUMBER('Форма 1'!AP1211),INDEX('Предельники 2022'!$C$4:$X$28,MATCH('Форма 1'!$G1211,'Предельники 2022'!$B$4:$B$28,0),MATCH(V$5,'Предельники 2022'!$C$3:$X$3,0)),"")</f>
        <v/>
      </c>
      <c r="W1211" s="129" t="str">
        <f>IF(ISNUMBER('Форма 1'!AQ1211),INDEX('Предельники 2022'!$C$4:$X$28,MATCH('Форма 1'!$G1211,'Предельники 2022'!$B$4:$B$28,0),MATCH(W$5,'Предельники 2022'!$C$3:$X$3,0)),"")</f>
        <v/>
      </c>
      <c r="X1211" s="30" t="str">
        <f>IF(ISNUMBER('Форма 1'!AR1211),ROUND('Форма 1'!$I1211*VLOOKUP('Форма 1'!$G1211,'Предельники 2022'!$B$4:$X$28,'Форма 1'!AR$7),2),"")</f>
        <v/>
      </c>
      <c r="Y1211" s="30" t="str">
        <f>IF(ISNUMBER('Форма 1'!AS1211),ROUND('Форма 1'!$I1211*VLOOKUP('Форма 1'!$G1211,'Предельники 2022'!$B$4:$X$28,'Форма 1'!AS$7),2),"")</f>
        <v/>
      </c>
      <c r="Z1211" s="30" t="str">
        <f>IF(ISNUMBER('Форма 1'!AT1211),ROUND('Форма 1'!$I1211*VLOOKUP('Форма 1'!$G1211,'Предельники 2022'!$B$4:$X$28,'Форма 1'!AT$7),2),"")</f>
        <v/>
      </c>
      <c r="AA1211" s="32"/>
      <c r="AB1211" s="128">
        <f>'Форма 1'!T1211</f>
        <v>46387</v>
      </c>
      <c r="AC1211" s="130" t="str">
        <f>'Форма 1'!U1211</f>
        <v>РО</v>
      </c>
    </row>
    <row r="1212" spans="1:29" x14ac:dyDescent="0.25">
      <c r="A1212" s="28">
        <f t="shared" si="200"/>
        <v>13</v>
      </c>
      <c r="B1212" s="74" t="str">
        <f>IF(ISBLANK('Форма 1'!B1212),"",'Форма 1'!B1212)</f>
        <v>Чусовской городской округ Пермского края</v>
      </c>
      <c r="C1212" s="87" t="s">
        <v>794</v>
      </c>
      <c r="D1212" s="29">
        <f>IF(ISBLANK(C1212),"Введите адрес",IF(C1212='Форма 1'!C1212,SUM(E1212:K1212,M1212:S1212,Форма2[[#This Row],[19]:[22]]),"Ошибка в адресе!"))</f>
        <v>8451187.8599999994</v>
      </c>
      <c r="E1212" s="30" t="str">
        <f>IF(ISNUMBER('Форма 1'!Z1212),ROUND('Форма 1'!$I1212*VLOOKUP('Форма 1'!$G1212,'Предельники 2022'!$B$4:$X$28,'Форма 1'!Z$7),2),"")</f>
        <v/>
      </c>
      <c r="F1212" s="30" t="str">
        <f>IF(ISNUMBER('Форма 1'!AA1212),ROUND('Форма 1'!$I1212*VLOOKUP('Форма 1'!$G1212,'Предельники 2022'!$B$4:$X$28,'Форма 1'!AA$7),2),"")</f>
        <v/>
      </c>
      <c r="G1212" s="30" t="str">
        <f>IF(ISNUMBER('Форма 1'!AB1212),ROUND('Форма 1'!$I1212*VLOOKUP('Форма 1'!$G1212,'Предельники 2022'!$B$4:$X$28,'Форма 1'!AB$7),2),"")</f>
        <v/>
      </c>
      <c r="H1212" s="30" t="str">
        <f>IF(ISNUMBER('Форма 1'!AC1212),ROUND('Форма 1'!$I1212*VLOOKUP('Форма 1'!$G1212,'Предельники 2022'!$B$4:$X$28,'Форма 1'!AC$7),2),"")</f>
        <v/>
      </c>
      <c r="I1212" s="30" t="str">
        <f>IF(ISNUMBER('Форма 1'!AD1212),ROUND('Форма 1'!$I1212*VLOOKUP('Форма 1'!$G1212,'Предельники 2022'!$B$4:$X$28,'Форма 1'!AD$7),2),"")</f>
        <v/>
      </c>
      <c r="J1212" s="30" t="str">
        <f>IF(ISNUMBER('Форма 1'!AE1212),ROUND('Форма 1'!$I1212*VLOOKUP('Форма 1'!$G1212,'Предельники 2022'!$B$4:$X$28,'Форма 1'!AE$7),2),"")</f>
        <v/>
      </c>
      <c r="K1212" s="30" t="str">
        <f>IF(ISNUMBER('Форма 1'!AF1212),ROUND('Форма 1'!$I1212*VLOOKUP('Форма 1'!$G1212,'Предельники 2022'!$B$4:$X$28,'Форма 1'!AF$7),2),"")</f>
        <v/>
      </c>
      <c r="L1212" s="31" t="str">
        <f>IF(ISBLANK('Форма 1'!AG1212),"",'Форма 1'!AG1212)</f>
        <v/>
      </c>
      <c r="M1212" s="32" t="str">
        <f>IF(ISBLANK('Форма 1'!AH1212),"",'Форма 1'!AH1212)</f>
        <v/>
      </c>
      <c r="N1212" s="30" t="str">
        <f>IF(ISNUMBER('Форма 1'!AI1212),ROUND('Форма 1'!$I1212*VLOOKUP('Форма 1'!$G1212,'Предельники 2022'!$B$4:$X$28,'Форма 1'!AI$7),2),"")</f>
        <v/>
      </c>
      <c r="O1212" s="30">
        <f>IF(ISNUMBER('Форма 1'!AJ1212),ROUND('Форма 1'!$I1212*VLOOKUP('Форма 1'!$G1212,'Предельники 2022'!$B$4:$X$28,'Форма 1'!AJ$7),2),"")</f>
        <v>6911582.6200000001</v>
      </c>
      <c r="P1212" s="30" t="str">
        <f>IF(ISNUMBER('Форма 1'!AK1212),ROUND('Форма 1'!$I1212*VLOOKUP('Форма 1'!$G1212,'Предельники 2022'!$B$4:$X$28,'Форма 1'!AK$7),2),"")</f>
        <v/>
      </c>
      <c r="Q1212" s="30" t="str">
        <f>IF(ISNUMBER('Форма 1'!AL1212),ROUND('Форма 1'!$I1212*VLOOKUP('Форма 1'!$G1212,'Предельники 2022'!$B$4:$X$28,'Форма 1'!AL$7),2),"")</f>
        <v/>
      </c>
      <c r="R1212" s="30">
        <f>IF(ISNUMBER('Форма 1'!AM1212),ROUND('Форма 1'!$I1212*VLOOKUP('Форма 1'!$G1212,'Предельники 2022'!$B$4:$X$28,'Форма 1'!AM$7),2),"")</f>
        <v>1539605.24</v>
      </c>
      <c r="S1212" s="93" t="str">
        <f t="shared" si="203"/>
        <v/>
      </c>
      <c r="T1212" s="129" t="str">
        <f>IF(ISNUMBER('Форма 1'!AN1212),INDEX('Предельники 2022'!$C$4:$X$28,MATCH('Форма 1'!$G1212,'Предельники 2022'!$B$4:$B$28,0),MATCH(T$5,'Предельники 2022'!$C$3:$X$3,0)),"")</f>
        <v/>
      </c>
      <c r="U1212" s="129" t="str">
        <f>IF(ISNUMBER('Форма 1'!AO1212),INDEX('Предельники 2022'!$C$4:$X$28,MATCH('Форма 1'!$G1212,'Предельники 2022'!$B$4:$B$28,0),MATCH(U$5,'Предельники 2022'!$C$3:$X$3,0)),"")</f>
        <v/>
      </c>
      <c r="V1212" s="129" t="str">
        <f>IF(ISNUMBER('Форма 1'!AP1212),INDEX('Предельники 2022'!$C$4:$X$28,MATCH('Форма 1'!$G1212,'Предельники 2022'!$B$4:$B$28,0),MATCH(V$5,'Предельники 2022'!$C$3:$X$3,0)),"")</f>
        <v/>
      </c>
      <c r="W1212" s="129" t="str">
        <f>IF(ISNUMBER('Форма 1'!AQ1212),INDEX('Предельники 2022'!$C$4:$X$28,MATCH('Форма 1'!$G1212,'Предельники 2022'!$B$4:$B$28,0),MATCH(W$5,'Предельники 2022'!$C$3:$X$3,0)),"")</f>
        <v/>
      </c>
      <c r="X1212" s="30" t="str">
        <f>IF(ISNUMBER('Форма 1'!AR1212),ROUND('Форма 1'!$I1212*VLOOKUP('Форма 1'!$G1212,'Предельники 2022'!$B$4:$X$28,'Форма 1'!AR$7),2),"")</f>
        <v/>
      </c>
      <c r="Y1212" s="30" t="str">
        <f>IF(ISNUMBER('Форма 1'!AS1212),ROUND('Форма 1'!$I1212*VLOOKUP('Форма 1'!$G1212,'Предельники 2022'!$B$4:$X$28,'Форма 1'!AS$7),2),"")</f>
        <v/>
      </c>
      <c r="Z1212" s="30" t="str">
        <f>IF(ISNUMBER('Форма 1'!AT1212),ROUND('Форма 1'!$I1212*VLOOKUP('Форма 1'!$G1212,'Предельники 2022'!$B$4:$X$28,'Форма 1'!AT$7),2),"")</f>
        <v/>
      </c>
      <c r="AA1212" s="32"/>
      <c r="AB1212" s="128">
        <f>'Форма 1'!T1212</f>
        <v>46387</v>
      </c>
      <c r="AC1212" s="130" t="str">
        <f>'Форма 1'!U1212</f>
        <v>РО</v>
      </c>
    </row>
    <row r="1213" spans="1:29" x14ac:dyDescent="0.25">
      <c r="A1213" s="28">
        <f t="shared" si="200"/>
        <v>14</v>
      </c>
      <c r="B1213" s="74" t="str">
        <f>IF(ISBLANK('Форма 1'!B1213),"",'Форма 1'!B1213)</f>
        <v>Чусовской городской округ Пермского края</v>
      </c>
      <c r="C1213" s="87" t="s">
        <v>806</v>
      </c>
      <c r="D1213" s="29">
        <f>IF(ISBLANK(C1213),"Введите адрес",IF(C1213='Форма 1'!C1213,SUM(E1213:K1213,M1213:S1213,Форма2[[#This Row],[19]:[22]]),"Ошибка в адресе!"))</f>
        <v>968078.23</v>
      </c>
      <c r="E1213" s="30" t="str">
        <f>IF(ISNUMBER('Форма 1'!Z1213),ROUND('Форма 1'!$I1213*VLOOKUP('Форма 1'!$G1213,'Предельники 2022'!$B$4:$X$28,'Форма 1'!Z$7),2),"")</f>
        <v/>
      </c>
      <c r="F1213" s="30" t="str">
        <f>IF(ISNUMBER('Форма 1'!AA1213),ROUND('Форма 1'!$I1213*VLOOKUP('Форма 1'!$G1213,'Предельники 2022'!$B$4:$X$28,'Форма 1'!AA$7),2),"")</f>
        <v/>
      </c>
      <c r="G1213" s="30" t="str">
        <f>IF(ISNUMBER('Форма 1'!AB1213),ROUND('Форма 1'!$I1213*VLOOKUP('Форма 1'!$G1213,'Предельники 2022'!$B$4:$X$28,'Форма 1'!AB$7),2),"")</f>
        <v/>
      </c>
      <c r="H1213" s="30" t="str">
        <f>IF(ISNUMBER('Форма 1'!AC1213),ROUND('Форма 1'!$I1213*VLOOKUP('Форма 1'!$G1213,'Предельники 2022'!$B$4:$X$28,'Форма 1'!AC$7),2),"")</f>
        <v/>
      </c>
      <c r="I1213" s="30" t="str">
        <f>IF(ISNUMBER('Форма 1'!AD1213),ROUND('Форма 1'!$I1213*VLOOKUP('Форма 1'!$G1213,'Предельники 2022'!$B$4:$X$28,'Форма 1'!AD$7),2),"")</f>
        <v/>
      </c>
      <c r="J1213" s="30" t="str">
        <f>IF(ISNUMBER('Форма 1'!AE1213),ROUND('Форма 1'!$I1213*VLOOKUP('Форма 1'!$G1213,'Предельники 2022'!$B$4:$X$28,'Форма 1'!AE$7),2),"")</f>
        <v/>
      </c>
      <c r="K1213" s="30" t="str">
        <f>IF(ISNUMBER('Форма 1'!AF1213),ROUND('Форма 1'!$I1213*VLOOKUP('Форма 1'!$G1213,'Предельники 2022'!$B$4:$X$28,'Форма 1'!AF$7),2),"")</f>
        <v/>
      </c>
      <c r="L1213" s="31" t="str">
        <f>IF(ISBLANK('Форма 1'!AG1213),"",'Форма 1'!AG1213)</f>
        <v/>
      </c>
      <c r="M1213" s="32" t="str">
        <f>IF(ISBLANK('Форма 1'!AH1213),"",'Форма 1'!AH1213)</f>
        <v/>
      </c>
      <c r="N1213" s="30" t="str">
        <f>IF(ISNUMBER('Форма 1'!AI1213),ROUND('Форма 1'!$I1213*VLOOKUP('Форма 1'!$G1213,'Предельники 2022'!$B$4:$X$28,'Форма 1'!AI$7),2),"")</f>
        <v/>
      </c>
      <c r="O1213" s="30" t="str">
        <f>IF(ISNUMBER('Форма 1'!AJ1213),ROUND('Форма 1'!$I1213*VLOOKUP('Форма 1'!$G1213,'Предельники 2022'!$B$4:$X$28,'Форма 1'!AJ$7),2),"")</f>
        <v/>
      </c>
      <c r="P1213" s="30" t="str">
        <f>IF(ISNUMBER('Форма 1'!AK1213),ROUND('Форма 1'!$I1213*VLOOKUP('Форма 1'!$G1213,'Предельники 2022'!$B$4:$X$28,'Форма 1'!AK$7),2),"")</f>
        <v/>
      </c>
      <c r="Q1213" s="30" t="str">
        <f>IF(ISNUMBER('Форма 1'!AL1213),ROUND('Форма 1'!$I1213*VLOOKUP('Форма 1'!$G1213,'Предельники 2022'!$B$4:$X$28,'Форма 1'!AL$7),2),"")</f>
        <v/>
      </c>
      <c r="R1213" s="30">
        <f>IF(ISNUMBER('Форма 1'!AM1213),ROUND('Форма 1'!$I1213*VLOOKUP('Форма 1'!$G1213,'Предельники 2022'!$B$4:$X$28,'Форма 1'!AM$7),2),"")</f>
        <v>968078.23</v>
      </c>
      <c r="S1213" s="93" t="str">
        <f t="shared" si="203"/>
        <v/>
      </c>
      <c r="T1213" s="129" t="str">
        <f>IF(ISNUMBER('Форма 1'!AN1213),INDEX('Предельники 2022'!$C$4:$X$28,MATCH('Форма 1'!$G1213,'Предельники 2022'!$B$4:$B$28,0),MATCH(T$5,'Предельники 2022'!$C$3:$X$3,0)),"")</f>
        <v/>
      </c>
      <c r="U1213" s="129" t="str">
        <f>IF(ISNUMBER('Форма 1'!AO1213),INDEX('Предельники 2022'!$C$4:$X$28,MATCH('Форма 1'!$G1213,'Предельники 2022'!$B$4:$B$28,0),MATCH(U$5,'Предельники 2022'!$C$3:$X$3,0)),"")</f>
        <v/>
      </c>
      <c r="V1213" s="129" t="str">
        <f>IF(ISNUMBER('Форма 1'!AP1213),INDEX('Предельники 2022'!$C$4:$X$28,MATCH('Форма 1'!$G1213,'Предельники 2022'!$B$4:$B$28,0),MATCH(V$5,'Предельники 2022'!$C$3:$X$3,0)),"")</f>
        <v/>
      </c>
      <c r="W1213" s="129" t="str">
        <f>IF(ISNUMBER('Форма 1'!AQ1213),INDEX('Предельники 2022'!$C$4:$X$28,MATCH('Форма 1'!$G1213,'Предельники 2022'!$B$4:$B$28,0),MATCH(W$5,'Предельники 2022'!$C$3:$X$3,0)),"")</f>
        <v/>
      </c>
      <c r="X1213" s="30" t="str">
        <f>IF(ISNUMBER('Форма 1'!AR1213),ROUND('Форма 1'!$I1213*VLOOKUP('Форма 1'!$G1213,'Предельники 2022'!$B$4:$X$28,'Форма 1'!AR$7),2),"")</f>
        <v/>
      </c>
      <c r="Y1213" s="30" t="str">
        <f>IF(ISNUMBER('Форма 1'!AS1213),ROUND('Форма 1'!$I1213*VLOOKUP('Форма 1'!$G1213,'Предельники 2022'!$B$4:$X$28,'Форма 1'!AS$7),2),"")</f>
        <v/>
      </c>
      <c r="Z1213" s="30" t="str">
        <f>IF(ISNUMBER('Форма 1'!AT1213),ROUND('Форма 1'!$I1213*VLOOKUP('Форма 1'!$G1213,'Предельники 2022'!$B$4:$X$28,'Форма 1'!AT$7),2),"")</f>
        <v/>
      </c>
      <c r="AA1213" s="32"/>
      <c r="AB1213" s="128">
        <f>'Форма 1'!T1213</f>
        <v>46387</v>
      </c>
      <c r="AC1213" s="130" t="str">
        <f>'Форма 1'!U1213</f>
        <v>РО</v>
      </c>
    </row>
    <row r="1214" spans="1:29" x14ac:dyDescent="0.25">
      <c r="A1214" s="28">
        <f t="shared" si="200"/>
        <v>15</v>
      </c>
      <c r="B1214" s="74" t="str">
        <f>IF(ISBLANK('Форма 1'!B1214),"",'Форма 1'!B1214)</f>
        <v>Чусовской городской округ Пермского края</v>
      </c>
      <c r="C1214" s="87" t="s">
        <v>807</v>
      </c>
      <c r="D1214" s="29">
        <f>IF(ISBLANK(C1214),"Введите адрес",IF(C1214='Форма 1'!C1214,SUM(E1214:K1214,M1214:S1214,Форма2[[#This Row],[19]:[22]]),"Ошибка в адресе!"))</f>
        <v>1114107.73</v>
      </c>
      <c r="E1214" s="30" t="str">
        <f>IF(ISNUMBER('Форма 1'!Z1214),ROUND('Форма 1'!$I1214*VLOOKUP('Форма 1'!$G1214,'Предельники 2022'!$B$4:$X$28,'Форма 1'!Z$7),2),"")</f>
        <v/>
      </c>
      <c r="F1214" s="30" t="str">
        <f>IF(ISNUMBER('Форма 1'!AA1214),ROUND('Форма 1'!$I1214*VLOOKUP('Форма 1'!$G1214,'Предельники 2022'!$B$4:$X$28,'Форма 1'!AA$7),2),"")</f>
        <v/>
      </c>
      <c r="G1214" s="30" t="str">
        <f>IF(ISNUMBER('Форма 1'!AB1214),ROUND('Форма 1'!$I1214*VLOOKUP('Форма 1'!$G1214,'Предельники 2022'!$B$4:$X$28,'Форма 1'!AB$7),2),"")</f>
        <v/>
      </c>
      <c r="H1214" s="30" t="str">
        <f>IF(ISNUMBER('Форма 1'!AC1214),ROUND('Форма 1'!$I1214*VLOOKUP('Форма 1'!$G1214,'Предельники 2022'!$B$4:$X$28,'Форма 1'!AC$7),2),"")</f>
        <v/>
      </c>
      <c r="I1214" s="30" t="str">
        <f>IF(ISNUMBER('Форма 1'!AD1214),ROUND('Форма 1'!$I1214*VLOOKUP('Форма 1'!$G1214,'Предельники 2022'!$B$4:$X$28,'Форма 1'!AD$7),2),"")</f>
        <v/>
      </c>
      <c r="J1214" s="30" t="str">
        <f>IF(ISNUMBER('Форма 1'!AE1214),ROUND('Форма 1'!$I1214*VLOOKUP('Форма 1'!$G1214,'Предельники 2022'!$B$4:$X$28,'Форма 1'!AE$7),2),"")</f>
        <v/>
      </c>
      <c r="K1214" s="30" t="str">
        <f>IF(ISNUMBER('Форма 1'!AF1214),ROUND('Форма 1'!$I1214*VLOOKUP('Форма 1'!$G1214,'Предельники 2022'!$B$4:$X$28,'Форма 1'!AF$7),2),"")</f>
        <v/>
      </c>
      <c r="L1214" s="31" t="str">
        <f>IF(ISBLANK('Форма 1'!AG1214),"",'Форма 1'!AG1214)</f>
        <v/>
      </c>
      <c r="M1214" s="32" t="str">
        <f>IF(ISBLANK('Форма 1'!AH1214),"",'Форма 1'!AH1214)</f>
        <v/>
      </c>
      <c r="N1214" s="30" t="str">
        <f>IF(ISNUMBER('Форма 1'!AI1214),ROUND('Форма 1'!$I1214*VLOOKUP('Форма 1'!$G1214,'Предельники 2022'!$B$4:$X$28,'Форма 1'!AI$7),2),"")</f>
        <v/>
      </c>
      <c r="O1214" s="30" t="str">
        <f>IF(ISNUMBER('Форма 1'!AJ1214),ROUND('Форма 1'!$I1214*VLOOKUP('Форма 1'!$G1214,'Предельники 2022'!$B$4:$X$28,'Форма 1'!AJ$7),2),"")</f>
        <v/>
      </c>
      <c r="P1214" s="30" t="str">
        <f>IF(ISNUMBER('Форма 1'!AK1214),ROUND('Форма 1'!$I1214*VLOOKUP('Форма 1'!$G1214,'Предельники 2022'!$B$4:$X$28,'Форма 1'!AK$7),2),"")</f>
        <v/>
      </c>
      <c r="Q1214" s="30" t="str">
        <f>IF(ISNUMBER('Форма 1'!AL1214),ROUND('Форма 1'!$I1214*VLOOKUP('Форма 1'!$G1214,'Предельники 2022'!$B$4:$X$28,'Форма 1'!AL$7),2),"")</f>
        <v/>
      </c>
      <c r="R1214" s="30">
        <f>IF(ISNUMBER('Форма 1'!AM1214),ROUND('Форма 1'!$I1214*VLOOKUP('Форма 1'!$G1214,'Предельники 2022'!$B$4:$X$28,'Форма 1'!AM$7),2),"")</f>
        <v>1114107.73</v>
      </c>
      <c r="S1214" s="93" t="str">
        <f t="shared" si="203"/>
        <v/>
      </c>
      <c r="T1214" s="129" t="str">
        <f>IF(ISNUMBER('Форма 1'!AN1214),INDEX('Предельники 2022'!$C$4:$X$28,MATCH('Форма 1'!$G1214,'Предельники 2022'!$B$4:$B$28,0),MATCH(T$5,'Предельники 2022'!$C$3:$X$3,0)),"")</f>
        <v/>
      </c>
      <c r="U1214" s="129" t="str">
        <f>IF(ISNUMBER('Форма 1'!AO1214),INDEX('Предельники 2022'!$C$4:$X$28,MATCH('Форма 1'!$G1214,'Предельники 2022'!$B$4:$B$28,0),MATCH(U$5,'Предельники 2022'!$C$3:$X$3,0)),"")</f>
        <v/>
      </c>
      <c r="V1214" s="129" t="str">
        <f>IF(ISNUMBER('Форма 1'!AP1214),INDEX('Предельники 2022'!$C$4:$X$28,MATCH('Форма 1'!$G1214,'Предельники 2022'!$B$4:$B$28,0),MATCH(V$5,'Предельники 2022'!$C$3:$X$3,0)),"")</f>
        <v/>
      </c>
      <c r="W1214" s="129" t="str">
        <f>IF(ISNUMBER('Форма 1'!AQ1214),INDEX('Предельники 2022'!$C$4:$X$28,MATCH('Форма 1'!$G1214,'Предельники 2022'!$B$4:$B$28,0),MATCH(W$5,'Предельники 2022'!$C$3:$X$3,0)),"")</f>
        <v/>
      </c>
      <c r="X1214" s="30" t="str">
        <f>IF(ISNUMBER('Форма 1'!AR1214),ROUND('Форма 1'!$I1214*VLOOKUP('Форма 1'!$G1214,'Предельники 2022'!$B$4:$X$28,'Форма 1'!AR$7),2),"")</f>
        <v/>
      </c>
      <c r="Y1214" s="30" t="str">
        <f>IF(ISNUMBER('Форма 1'!AS1214),ROUND('Форма 1'!$I1214*VLOOKUP('Форма 1'!$G1214,'Предельники 2022'!$B$4:$X$28,'Форма 1'!AS$7),2),"")</f>
        <v/>
      </c>
      <c r="Z1214" s="30" t="str">
        <f>IF(ISNUMBER('Форма 1'!AT1214),ROUND('Форма 1'!$I1214*VLOOKUP('Форма 1'!$G1214,'Предельники 2022'!$B$4:$X$28,'Форма 1'!AT$7),2),"")</f>
        <v/>
      </c>
      <c r="AA1214" s="32"/>
      <c r="AB1214" s="128">
        <f>'Форма 1'!T1214</f>
        <v>46387</v>
      </c>
      <c r="AC1214" s="130" t="str">
        <f>'Форма 1'!U1214</f>
        <v>РО</v>
      </c>
    </row>
    <row r="1215" spans="1:29" x14ac:dyDescent="0.25">
      <c r="A1215" s="28">
        <f t="shared" si="200"/>
        <v>16</v>
      </c>
      <c r="B1215" s="74" t="str">
        <f>IF(ISBLANK('Форма 1'!B1215),"",'Форма 1'!B1215)</f>
        <v>Чусовской городской округ Пермского края</v>
      </c>
      <c r="C1215" s="87" t="s">
        <v>697</v>
      </c>
      <c r="D1215" s="29">
        <f>IF(ISBLANK(C1215),"Введите адрес",IF(C1215='Форма 1'!C1215,SUM(E1215:K1215,M1215:S1215,Форма2[[#This Row],[19]:[22]]),"Ошибка в адресе!"))</f>
        <v>1036841.43</v>
      </c>
      <c r="E1215" s="30" t="str">
        <f>IF(ISNUMBER('Форма 1'!Z1215),ROUND('Форма 1'!$I1215*VLOOKUP('Форма 1'!$G1215,'Предельники 2022'!$B$4:$X$28,'Форма 1'!Z$7),2),"")</f>
        <v/>
      </c>
      <c r="F1215" s="30" t="str">
        <f>IF(ISNUMBER('Форма 1'!AA1215),ROUND('Форма 1'!$I1215*VLOOKUP('Форма 1'!$G1215,'Предельники 2022'!$B$4:$X$28,'Форма 1'!AA$7),2),"")</f>
        <v/>
      </c>
      <c r="G1215" s="30" t="str">
        <f>IF(ISNUMBER('Форма 1'!AB1215),ROUND('Форма 1'!$I1215*VLOOKUP('Форма 1'!$G1215,'Предельники 2022'!$B$4:$X$28,'Форма 1'!AB$7),2),"")</f>
        <v/>
      </c>
      <c r="H1215" s="30">
        <f>IF(ISNUMBER('Форма 1'!AC1215),ROUND('Форма 1'!$I1215*VLOOKUP('Форма 1'!$G1215,'Предельники 2022'!$B$4:$X$28,'Форма 1'!AC$7),2),"")</f>
        <v>1036841.43</v>
      </c>
      <c r="I1215" s="30" t="str">
        <f>IF(ISNUMBER('Форма 1'!AD1215),ROUND('Форма 1'!$I1215*VLOOKUP('Форма 1'!$G1215,'Предельники 2022'!$B$4:$X$28,'Форма 1'!AD$7),2),"")</f>
        <v/>
      </c>
      <c r="J1215" s="30" t="str">
        <f>IF(ISNUMBER('Форма 1'!AE1215),ROUND('Форма 1'!$I1215*VLOOKUP('Форма 1'!$G1215,'Предельники 2022'!$B$4:$X$28,'Форма 1'!AE$7),2),"")</f>
        <v/>
      </c>
      <c r="K1215" s="30" t="str">
        <f>IF(ISNUMBER('Форма 1'!AF1215),ROUND('Форма 1'!$I1215*VLOOKUP('Форма 1'!$G1215,'Предельники 2022'!$B$4:$X$28,'Форма 1'!AF$7),2),"")</f>
        <v/>
      </c>
      <c r="L1215" s="31" t="str">
        <f>IF(ISBLANK('Форма 1'!AG1215),"",'Форма 1'!AG1215)</f>
        <v/>
      </c>
      <c r="M1215" s="32" t="str">
        <f>IF(ISBLANK('Форма 1'!AH1215),"",'Форма 1'!AH1215)</f>
        <v/>
      </c>
      <c r="N1215" s="30" t="str">
        <f>IF(ISNUMBER('Форма 1'!AI1215),ROUND('Форма 1'!$I1215*VLOOKUP('Форма 1'!$G1215,'Предельники 2022'!$B$4:$X$28,'Форма 1'!AI$7),2),"")</f>
        <v/>
      </c>
      <c r="O1215" s="30" t="str">
        <f>IF(ISNUMBER('Форма 1'!AJ1215),ROUND('Форма 1'!$I1215*VLOOKUP('Форма 1'!$G1215,'Предельники 2022'!$B$4:$X$28,'Форма 1'!AJ$7),2),"")</f>
        <v/>
      </c>
      <c r="P1215" s="30" t="str">
        <f>IF(ISNUMBER('Форма 1'!AK1215),ROUND('Форма 1'!$I1215*VLOOKUP('Форма 1'!$G1215,'Предельники 2022'!$B$4:$X$28,'Форма 1'!AK$7),2),"")</f>
        <v/>
      </c>
      <c r="Q1215" s="30" t="str">
        <f>IF(ISNUMBER('Форма 1'!AL1215),ROUND('Форма 1'!$I1215*VLOOKUP('Форма 1'!$G1215,'Предельники 2022'!$B$4:$X$28,'Форма 1'!AL$7),2),"")</f>
        <v/>
      </c>
      <c r="R1215" s="30" t="str">
        <f>IF(ISNUMBER('Форма 1'!AM1215),ROUND('Форма 1'!$I1215*VLOOKUP('Форма 1'!$G1215,'Предельники 2022'!$B$4:$X$28,'Форма 1'!AM$7),2),"")</f>
        <v/>
      </c>
      <c r="S1215" s="93" t="str">
        <f t="shared" si="203"/>
        <v/>
      </c>
      <c r="T1215" s="129" t="str">
        <f>IF(ISNUMBER('Форма 1'!AN1215),INDEX('Предельники 2022'!$C$4:$X$28,MATCH('Форма 1'!$G1215,'Предельники 2022'!$B$4:$B$28,0),MATCH(T$5,'Предельники 2022'!$C$3:$X$3,0)),"")</f>
        <v/>
      </c>
      <c r="U1215" s="129" t="str">
        <f>IF(ISNUMBER('Форма 1'!AO1215),INDEX('Предельники 2022'!$C$4:$X$28,MATCH('Форма 1'!$G1215,'Предельники 2022'!$B$4:$B$28,0),MATCH(U$5,'Предельники 2022'!$C$3:$X$3,0)),"")</f>
        <v/>
      </c>
      <c r="V1215" s="129" t="str">
        <f>IF(ISNUMBER('Форма 1'!AP1215),INDEX('Предельники 2022'!$C$4:$X$28,MATCH('Форма 1'!$G1215,'Предельники 2022'!$B$4:$B$28,0),MATCH(V$5,'Предельники 2022'!$C$3:$X$3,0)),"")</f>
        <v/>
      </c>
      <c r="W1215" s="129" t="str">
        <f>IF(ISNUMBER('Форма 1'!AQ1215),INDEX('Предельники 2022'!$C$4:$X$28,MATCH('Форма 1'!$G1215,'Предельники 2022'!$B$4:$B$28,0),MATCH(W$5,'Предельники 2022'!$C$3:$X$3,0)),"")</f>
        <v/>
      </c>
      <c r="X1215" s="30" t="str">
        <f>IF(ISNUMBER('Форма 1'!AR1215),ROUND('Форма 1'!$I1215*VLOOKUP('Форма 1'!$G1215,'Предельники 2022'!$B$4:$X$28,'Форма 1'!AR$7),2),"")</f>
        <v/>
      </c>
      <c r="Y1215" s="30" t="str">
        <f>IF(ISNUMBER('Форма 1'!AS1215),ROUND('Форма 1'!$I1215*VLOOKUP('Форма 1'!$G1215,'Предельники 2022'!$B$4:$X$28,'Форма 1'!AS$7),2),"")</f>
        <v/>
      </c>
      <c r="Z1215" s="30" t="str">
        <f>IF(ISNUMBER('Форма 1'!AT1215),ROUND('Форма 1'!$I1215*VLOOKUP('Форма 1'!$G1215,'Предельники 2022'!$B$4:$X$28,'Форма 1'!AT$7),2),"")</f>
        <v/>
      </c>
      <c r="AA1215" s="32"/>
      <c r="AB1215" s="128">
        <f>'Форма 1'!T1215</f>
        <v>46387</v>
      </c>
      <c r="AC1215" s="130" t="str">
        <f>'Форма 1'!U1215</f>
        <v>СС</v>
      </c>
    </row>
    <row r="1216" spans="1:29" x14ac:dyDescent="0.25">
      <c r="A1216" s="28">
        <f t="shared" si="200"/>
        <v>17</v>
      </c>
      <c r="B1216" s="74" t="str">
        <f>IF(ISBLANK('Форма 1'!B1216),"",'Форма 1'!B1216)</f>
        <v>Чусовской городской округ Пермского края</v>
      </c>
      <c r="C1216" s="87" t="s">
        <v>768</v>
      </c>
      <c r="D1216" s="29">
        <f>IF(ISBLANK(C1216),"Введите адрес",IF(C1216='Форма 1'!C1216,SUM(E1216:K1216,M1216:S1216,Форма2[[#This Row],[19]:[22]]),"Ошибка в адресе!"))</f>
        <v>14526554.109999999</v>
      </c>
      <c r="E1216" s="30" t="str">
        <f>IF(ISNUMBER('Форма 1'!Z1216),ROUND('Форма 1'!$I1216*VLOOKUP('Форма 1'!$G1216,'Предельники 2022'!$B$4:$X$28,'Форма 1'!Z$7),2),"")</f>
        <v/>
      </c>
      <c r="F1216" s="30" t="str">
        <f>IF(ISNUMBER('Форма 1'!AA1216),ROUND('Форма 1'!$I1216*VLOOKUP('Форма 1'!$G1216,'Предельники 2022'!$B$4:$X$28,'Форма 1'!AA$7),2),"")</f>
        <v/>
      </c>
      <c r="G1216" s="30" t="str">
        <f>IF(ISNUMBER('Форма 1'!AB1216),ROUND('Форма 1'!$I1216*VLOOKUP('Форма 1'!$G1216,'Предельники 2022'!$B$4:$X$28,'Форма 1'!AB$7),2),"")</f>
        <v/>
      </c>
      <c r="H1216" s="30" t="str">
        <f>IF(ISNUMBER('Форма 1'!AC1216),ROUND('Форма 1'!$I1216*VLOOKUP('Форма 1'!$G1216,'Предельники 2022'!$B$4:$X$28,'Форма 1'!AC$7),2),"")</f>
        <v/>
      </c>
      <c r="I1216" s="30" t="str">
        <f>IF(ISNUMBER('Форма 1'!AD1216),ROUND('Форма 1'!$I1216*VLOOKUP('Форма 1'!$G1216,'Предельники 2022'!$B$4:$X$28,'Форма 1'!AD$7),2),"")</f>
        <v/>
      </c>
      <c r="J1216" s="30" t="str">
        <f>IF(ISNUMBER('Форма 1'!AE1216),ROUND('Форма 1'!$I1216*VLOOKUP('Форма 1'!$G1216,'Предельники 2022'!$B$4:$X$28,'Форма 1'!AE$7),2),"")</f>
        <v/>
      </c>
      <c r="K1216" s="30" t="str">
        <f>IF(ISNUMBER('Форма 1'!AF1216),ROUND('Форма 1'!$I1216*VLOOKUP('Форма 1'!$G1216,'Предельники 2022'!$B$4:$X$28,'Форма 1'!AF$7),2),"")</f>
        <v/>
      </c>
      <c r="L1216" s="31" t="str">
        <f>IF(ISBLANK('Форма 1'!AG1216),"",'Форма 1'!AG1216)</f>
        <v/>
      </c>
      <c r="M1216" s="32" t="str">
        <f>IF(ISBLANK('Форма 1'!AH1216),"",'Форма 1'!AH1216)</f>
        <v/>
      </c>
      <c r="N1216" s="30">
        <f>IF(ISNUMBER('Форма 1'!AI1216),ROUND('Форма 1'!$I1216*VLOOKUP('Форма 1'!$G1216,'Предельники 2022'!$B$4:$X$28,'Форма 1'!AI$7),2),"")</f>
        <v>14526554.109999999</v>
      </c>
      <c r="O1216" s="30" t="str">
        <f>IF(ISNUMBER('Форма 1'!AJ1216),ROUND('Форма 1'!$I1216*VLOOKUP('Форма 1'!$G1216,'Предельники 2022'!$B$4:$X$28,'Форма 1'!AJ$7),2),"")</f>
        <v/>
      </c>
      <c r="P1216" s="30" t="str">
        <f>IF(ISNUMBER('Форма 1'!AK1216),ROUND('Форма 1'!$I1216*VLOOKUP('Форма 1'!$G1216,'Предельники 2022'!$B$4:$X$28,'Форма 1'!AK$7),2),"")</f>
        <v/>
      </c>
      <c r="Q1216" s="30" t="str">
        <f>IF(ISNUMBER('Форма 1'!AL1216),ROUND('Форма 1'!$I1216*VLOOKUP('Форма 1'!$G1216,'Предельники 2022'!$B$4:$X$28,'Форма 1'!AL$7),2),"")</f>
        <v/>
      </c>
      <c r="R1216" s="30" t="str">
        <f>IF(ISNUMBER('Форма 1'!AM1216),ROUND('Форма 1'!$I1216*VLOOKUP('Форма 1'!$G1216,'Предельники 2022'!$B$4:$X$28,'Форма 1'!AM$7),2),"")</f>
        <v/>
      </c>
      <c r="S1216" s="93" t="str">
        <f t="shared" si="203"/>
        <v/>
      </c>
      <c r="T1216" s="129" t="str">
        <f>IF(ISNUMBER('Форма 1'!AN1216),INDEX('Предельники 2022'!$C$4:$X$28,MATCH('Форма 1'!$G1216,'Предельники 2022'!$B$4:$B$28,0),MATCH(T$5,'Предельники 2022'!$C$3:$X$3,0)),"")</f>
        <v/>
      </c>
      <c r="U1216" s="129" t="str">
        <f>IF(ISNUMBER('Форма 1'!AO1216),INDEX('Предельники 2022'!$C$4:$X$28,MATCH('Форма 1'!$G1216,'Предельники 2022'!$B$4:$B$28,0),MATCH(U$5,'Предельники 2022'!$C$3:$X$3,0)),"")</f>
        <v/>
      </c>
      <c r="V1216" s="129" t="str">
        <f>IF(ISNUMBER('Форма 1'!AP1216),INDEX('Предельники 2022'!$C$4:$X$28,MATCH('Форма 1'!$G1216,'Предельники 2022'!$B$4:$B$28,0),MATCH(V$5,'Предельники 2022'!$C$3:$X$3,0)),"")</f>
        <v/>
      </c>
      <c r="W1216" s="129" t="str">
        <f>IF(ISNUMBER('Форма 1'!AQ1216),INDEX('Предельники 2022'!$C$4:$X$28,MATCH('Форма 1'!$G1216,'Предельники 2022'!$B$4:$B$28,0),MATCH(W$5,'Предельники 2022'!$C$3:$X$3,0)),"")</f>
        <v/>
      </c>
      <c r="X1216" s="30" t="str">
        <f>IF(ISNUMBER('Форма 1'!AR1216),ROUND('Форма 1'!$I1216*VLOOKUP('Форма 1'!$G1216,'Предельники 2022'!$B$4:$X$28,'Форма 1'!AR$7),2),"")</f>
        <v/>
      </c>
      <c r="Y1216" s="30" t="str">
        <f>IF(ISNUMBER('Форма 1'!AS1216),ROUND('Форма 1'!$I1216*VLOOKUP('Форма 1'!$G1216,'Предельники 2022'!$B$4:$X$28,'Форма 1'!AS$7),2),"")</f>
        <v/>
      </c>
      <c r="Z1216" s="30" t="str">
        <f>IF(ISNUMBER('Форма 1'!AT1216),ROUND('Форма 1'!$I1216*VLOOKUP('Форма 1'!$G1216,'Предельники 2022'!$B$4:$X$28,'Форма 1'!AT$7),2),"")</f>
        <v/>
      </c>
      <c r="AA1216" s="32"/>
      <c r="AB1216" s="128">
        <f>'Форма 1'!T1216</f>
        <v>46387</v>
      </c>
      <c r="AC1216" s="130" t="str">
        <f>'Форма 1'!U1216</f>
        <v>СС</v>
      </c>
    </row>
    <row r="1217" spans="1:29" x14ac:dyDescent="0.25">
      <c r="A1217" s="28">
        <f t="shared" si="200"/>
        <v>18</v>
      </c>
      <c r="B1217" s="74" t="str">
        <f>IF(ISBLANK('Форма 1'!B1217),"",'Форма 1'!B1217)</f>
        <v>Чусовской городской округ Пермского края</v>
      </c>
      <c r="C1217" s="87" t="s">
        <v>769</v>
      </c>
      <c r="D1217" s="29">
        <f>IF(ISBLANK(C1217),"Введите адрес",IF(C1217='Форма 1'!C1217,SUM(E1217:K1217,M1217:S1217,Форма2[[#This Row],[19]:[22]]),"Ошибка в адресе!"))</f>
        <v>4191871.25</v>
      </c>
      <c r="E1217" s="30" t="str">
        <f>IF(ISNUMBER('Форма 1'!Z1217),ROUND('Форма 1'!$I1217*VLOOKUP('Форма 1'!$G1217,'Предельники 2022'!$B$4:$X$28,'Форма 1'!Z$7),2),"")</f>
        <v/>
      </c>
      <c r="F1217" s="30" t="str">
        <f>IF(ISNUMBER('Форма 1'!AA1217),ROUND('Форма 1'!$I1217*VLOOKUP('Форма 1'!$G1217,'Предельники 2022'!$B$4:$X$28,'Форма 1'!AA$7),2),"")</f>
        <v/>
      </c>
      <c r="G1217" s="30" t="str">
        <f>IF(ISNUMBER('Форма 1'!AB1217),ROUND('Форма 1'!$I1217*VLOOKUP('Форма 1'!$G1217,'Предельники 2022'!$B$4:$X$28,'Форма 1'!AB$7),2),"")</f>
        <v/>
      </c>
      <c r="H1217" s="30" t="str">
        <f>IF(ISNUMBER('Форма 1'!AC1217),ROUND('Форма 1'!$I1217*VLOOKUP('Форма 1'!$G1217,'Предельники 2022'!$B$4:$X$28,'Форма 1'!AC$7),2),"")</f>
        <v/>
      </c>
      <c r="I1217" s="30" t="str">
        <f>IF(ISNUMBER('Форма 1'!AD1217),ROUND('Форма 1'!$I1217*VLOOKUP('Форма 1'!$G1217,'Предельники 2022'!$B$4:$X$28,'Форма 1'!AD$7),2),"")</f>
        <v/>
      </c>
      <c r="J1217" s="30" t="str">
        <f>IF(ISNUMBER('Форма 1'!AE1217),ROUND('Форма 1'!$I1217*VLOOKUP('Форма 1'!$G1217,'Предельники 2022'!$B$4:$X$28,'Форма 1'!AE$7),2),"")</f>
        <v/>
      </c>
      <c r="K1217" s="30" t="str">
        <f>IF(ISNUMBER('Форма 1'!AF1217),ROUND('Форма 1'!$I1217*VLOOKUP('Форма 1'!$G1217,'Предельники 2022'!$B$4:$X$28,'Форма 1'!AF$7),2),"")</f>
        <v/>
      </c>
      <c r="L1217" s="31" t="str">
        <f>IF(ISBLANK('Форма 1'!AG1217),"",'Форма 1'!AG1217)</f>
        <v/>
      </c>
      <c r="M1217" s="32" t="str">
        <f>IF(ISBLANK('Форма 1'!AH1217),"",'Форма 1'!AH1217)</f>
        <v/>
      </c>
      <c r="N1217" s="30">
        <f>IF(ISNUMBER('Форма 1'!AI1217),ROUND('Форма 1'!$I1217*VLOOKUP('Форма 1'!$G1217,'Предельники 2022'!$B$4:$X$28,'Форма 1'!AI$7),2),"")</f>
        <v>4191871.25</v>
      </c>
      <c r="O1217" s="30" t="str">
        <f>IF(ISNUMBER('Форма 1'!AJ1217),ROUND('Форма 1'!$I1217*VLOOKUP('Форма 1'!$G1217,'Предельники 2022'!$B$4:$X$28,'Форма 1'!AJ$7),2),"")</f>
        <v/>
      </c>
      <c r="P1217" s="30" t="str">
        <f>IF(ISNUMBER('Форма 1'!AK1217),ROUND('Форма 1'!$I1217*VLOOKUP('Форма 1'!$G1217,'Предельники 2022'!$B$4:$X$28,'Форма 1'!AK$7),2),"")</f>
        <v/>
      </c>
      <c r="Q1217" s="30" t="str">
        <f>IF(ISNUMBER('Форма 1'!AL1217),ROUND('Форма 1'!$I1217*VLOOKUP('Форма 1'!$G1217,'Предельники 2022'!$B$4:$X$28,'Форма 1'!AL$7),2),"")</f>
        <v/>
      </c>
      <c r="R1217" s="30" t="str">
        <f>IF(ISNUMBER('Форма 1'!AM1217),ROUND('Форма 1'!$I1217*VLOOKUP('Форма 1'!$G1217,'Предельники 2022'!$B$4:$X$28,'Форма 1'!AM$7),2),"")</f>
        <v/>
      </c>
      <c r="S1217" s="93" t="str">
        <f t="shared" si="203"/>
        <v/>
      </c>
      <c r="T1217" s="129" t="str">
        <f>IF(ISNUMBER('Форма 1'!AN1217),INDEX('Предельники 2022'!$C$4:$X$28,MATCH('Форма 1'!$G1217,'Предельники 2022'!$B$4:$B$28,0),MATCH(T$5,'Предельники 2022'!$C$3:$X$3,0)),"")</f>
        <v/>
      </c>
      <c r="U1217" s="129" t="str">
        <f>IF(ISNUMBER('Форма 1'!AO1217),INDEX('Предельники 2022'!$C$4:$X$28,MATCH('Форма 1'!$G1217,'Предельники 2022'!$B$4:$B$28,0),MATCH(U$5,'Предельники 2022'!$C$3:$X$3,0)),"")</f>
        <v/>
      </c>
      <c r="V1217" s="129" t="str">
        <f>IF(ISNUMBER('Форма 1'!AP1217),INDEX('Предельники 2022'!$C$4:$X$28,MATCH('Форма 1'!$G1217,'Предельники 2022'!$B$4:$B$28,0),MATCH(V$5,'Предельники 2022'!$C$3:$X$3,0)),"")</f>
        <v/>
      </c>
      <c r="W1217" s="129" t="str">
        <f>IF(ISNUMBER('Форма 1'!AQ1217),INDEX('Предельники 2022'!$C$4:$X$28,MATCH('Форма 1'!$G1217,'Предельники 2022'!$B$4:$B$28,0),MATCH(W$5,'Предельники 2022'!$C$3:$X$3,0)),"")</f>
        <v/>
      </c>
      <c r="X1217" s="30" t="str">
        <f>IF(ISNUMBER('Форма 1'!AR1217),ROUND('Форма 1'!$I1217*VLOOKUP('Форма 1'!$G1217,'Предельники 2022'!$B$4:$X$28,'Форма 1'!AR$7),2),"")</f>
        <v/>
      </c>
      <c r="Y1217" s="30" t="str">
        <f>IF(ISNUMBER('Форма 1'!AS1217),ROUND('Форма 1'!$I1217*VLOOKUP('Форма 1'!$G1217,'Предельники 2022'!$B$4:$X$28,'Форма 1'!AS$7),2),"")</f>
        <v/>
      </c>
      <c r="Z1217" s="30" t="str">
        <f>IF(ISNUMBER('Форма 1'!AT1217),ROUND('Форма 1'!$I1217*VLOOKUP('Форма 1'!$G1217,'Предельники 2022'!$B$4:$X$28,'Форма 1'!AT$7),2),"")</f>
        <v/>
      </c>
      <c r="AA1217" s="32"/>
      <c r="AB1217" s="128">
        <f>'Форма 1'!T1217</f>
        <v>46387</v>
      </c>
      <c r="AC1217" s="130" t="str">
        <f>'Форма 1'!U1217</f>
        <v>РО</v>
      </c>
    </row>
    <row r="1218" spans="1:29" x14ac:dyDescent="0.25">
      <c r="A1218" s="28">
        <f t="shared" si="200"/>
        <v>19</v>
      </c>
      <c r="B1218" s="74" t="str">
        <f>IF(ISBLANK('Форма 1'!B1218),"",'Форма 1'!B1218)</f>
        <v>Чусовской городской округ Пермского края</v>
      </c>
      <c r="C1218" s="87" t="s">
        <v>279</v>
      </c>
      <c r="D1218" s="29">
        <f>IF(ISBLANK(C1218),"Введите адрес",IF(C1218='Форма 1'!C1218,SUM(E1218:K1218,M1218:S1218,Форма2[[#This Row],[19]:[22]]),"Ошибка в адресе!"))</f>
        <v>538340.99</v>
      </c>
      <c r="E1218" s="30" t="str">
        <f>IF(ISNUMBER('Форма 1'!Z1218),ROUND('Форма 1'!$I1218*VLOOKUP('Форма 1'!$G1218,'Предельники 2022'!$B$4:$X$28,'Форма 1'!Z$7),2),"")</f>
        <v/>
      </c>
      <c r="F1218" s="30" t="str">
        <f>IF(ISNUMBER('Форма 1'!AA1218),ROUND('Форма 1'!$I1218*VLOOKUP('Форма 1'!$G1218,'Предельники 2022'!$B$4:$X$28,'Форма 1'!AA$7),2),"")</f>
        <v/>
      </c>
      <c r="G1218" s="30" t="str">
        <f>IF(ISNUMBER('Форма 1'!AB1218),ROUND('Форма 1'!$I1218*VLOOKUP('Форма 1'!$G1218,'Предельники 2022'!$B$4:$X$28,'Форма 1'!AB$7),2),"")</f>
        <v/>
      </c>
      <c r="H1218" s="30">
        <f>IF(ISNUMBER('Форма 1'!AC1218),ROUND('Форма 1'!$I1218*VLOOKUP('Форма 1'!$G1218,'Предельники 2022'!$B$4:$X$28,'Форма 1'!AC$7),2),"")</f>
        <v>198916.97</v>
      </c>
      <c r="I1218" s="30" t="str">
        <f>IF(ISNUMBER('Форма 1'!AD1218),ROUND('Форма 1'!$I1218*VLOOKUP('Форма 1'!$G1218,'Предельники 2022'!$B$4:$X$28,'Форма 1'!AD$7),2),"")</f>
        <v/>
      </c>
      <c r="J1218" s="30">
        <f>IF(ISNUMBER('Форма 1'!AE1218),ROUND('Форма 1'!$I1218*VLOOKUP('Форма 1'!$G1218,'Предельники 2022'!$B$4:$X$28,'Форма 1'!AE$7),2),"")</f>
        <v>339424.02</v>
      </c>
      <c r="K1218" s="30" t="str">
        <f>IF(ISNUMBER('Форма 1'!AF1218),ROUND('Форма 1'!$I1218*VLOOKUP('Форма 1'!$G1218,'Предельники 2022'!$B$4:$X$28,'Форма 1'!AF$7),2),"")</f>
        <v/>
      </c>
      <c r="L1218" s="31" t="str">
        <f>IF(ISBLANK('Форма 1'!AG1218),"",'Форма 1'!AG1218)</f>
        <v/>
      </c>
      <c r="M1218" s="32" t="str">
        <f>IF(ISBLANK('Форма 1'!AH1218),"",'Форма 1'!AH1218)</f>
        <v/>
      </c>
      <c r="N1218" s="30" t="str">
        <f>IF(ISNUMBER('Форма 1'!AI1218),ROUND('Форма 1'!$I1218*VLOOKUP('Форма 1'!$G1218,'Предельники 2022'!$B$4:$X$28,'Форма 1'!AI$7),2),"")</f>
        <v/>
      </c>
      <c r="O1218" s="30" t="str">
        <f>IF(ISNUMBER('Форма 1'!AJ1218),ROUND('Форма 1'!$I1218*VLOOKUP('Форма 1'!$G1218,'Предельники 2022'!$B$4:$X$28,'Форма 1'!AJ$7),2),"")</f>
        <v/>
      </c>
      <c r="P1218" s="30" t="str">
        <f>IF(ISNUMBER('Форма 1'!AK1218),ROUND('Форма 1'!$I1218*VLOOKUP('Форма 1'!$G1218,'Предельники 2022'!$B$4:$X$28,'Форма 1'!AK$7),2),"")</f>
        <v/>
      </c>
      <c r="Q1218" s="30" t="str">
        <f>IF(ISNUMBER('Форма 1'!AL1218),ROUND('Форма 1'!$I1218*VLOOKUP('Форма 1'!$G1218,'Предельники 2022'!$B$4:$X$28,'Форма 1'!AL$7),2),"")</f>
        <v/>
      </c>
      <c r="R1218" s="30" t="str">
        <f>IF(ISNUMBER('Форма 1'!AM1218),ROUND('Форма 1'!$I1218*VLOOKUP('Форма 1'!$G1218,'Предельники 2022'!$B$4:$X$28,'Форма 1'!AM$7),2),"")</f>
        <v/>
      </c>
      <c r="S1218" s="93" t="str">
        <f t="shared" si="203"/>
        <v/>
      </c>
      <c r="T1218" s="129" t="str">
        <f>IF(ISNUMBER('Форма 1'!AN1218),INDEX('Предельники 2022'!$C$4:$X$28,MATCH('Форма 1'!$G1218,'Предельники 2022'!$B$4:$B$28,0),MATCH(T$5,'Предельники 2022'!$C$3:$X$3,0)),"")</f>
        <v/>
      </c>
      <c r="U1218" s="129" t="str">
        <f>IF(ISNUMBER('Форма 1'!AO1218),INDEX('Предельники 2022'!$C$4:$X$28,MATCH('Форма 1'!$G1218,'Предельники 2022'!$B$4:$B$28,0),MATCH(U$5,'Предельники 2022'!$C$3:$X$3,0)),"")</f>
        <v/>
      </c>
      <c r="V1218" s="129" t="str">
        <f>IF(ISNUMBER('Форма 1'!AP1218),INDEX('Предельники 2022'!$C$4:$X$28,MATCH('Форма 1'!$G1218,'Предельники 2022'!$B$4:$B$28,0),MATCH(V$5,'Предельники 2022'!$C$3:$X$3,0)),"")</f>
        <v/>
      </c>
      <c r="W1218" s="129" t="str">
        <f>IF(ISNUMBER('Форма 1'!AQ1218),INDEX('Предельники 2022'!$C$4:$X$28,MATCH('Форма 1'!$G1218,'Предельники 2022'!$B$4:$B$28,0),MATCH(W$5,'Предельники 2022'!$C$3:$X$3,0)),"")</f>
        <v/>
      </c>
      <c r="X1218" s="30" t="str">
        <f>IF(ISNUMBER('Форма 1'!AR1218),ROUND('Форма 1'!$I1218*VLOOKUP('Форма 1'!$G1218,'Предельники 2022'!$B$4:$X$28,'Форма 1'!AR$7),2),"")</f>
        <v/>
      </c>
      <c r="Y1218" s="30" t="str">
        <f>IF(ISNUMBER('Форма 1'!AS1218),ROUND('Форма 1'!$I1218*VLOOKUP('Форма 1'!$G1218,'Предельники 2022'!$B$4:$X$28,'Форма 1'!AS$7),2),"")</f>
        <v/>
      </c>
      <c r="Z1218" s="30" t="str">
        <f>IF(ISNUMBER('Форма 1'!AT1218),ROUND('Форма 1'!$I1218*VLOOKUP('Форма 1'!$G1218,'Предельники 2022'!$B$4:$X$28,'Форма 1'!AT$7),2),"")</f>
        <v/>
      </c>
      <c r="AA1218" s="32"/>
      <c r="AB1218" s="128">
        <f>'Форма 1'!T1218</f>
        <v>46387</v>
      </c>
      <c r="AC1218" s="130" t="str">
        <f>'Форма 1'!U1218</f>
        <v>РО</v>
      </c>
    </row>
    <row r="1219" spans="1:29" x14ac:dyDescent="0.25">
      <c r="A1219" s="28">
        <f t="shared" si="200"/>
        <v>20</v>
      </c>
      <c r="B1219" s="74" t="str">
        <f>IF(ISBLANK('Форма 1'!B1219),"",'Форма 1'!B1219)</f>
        <v>Чусовской городской округ Пермского края</v>
      </c>
      <c r="C1219" s="87" t="s">
        <v>57</v>
      </c>
      <c r="D1219" s="29">
        <f>IF(ISBLANK(C1219),"Введите адрес",IF(C1219='Форма 1'!C1219,SUM(E1219:K1219,M1219:S1219,Форма2[[#This Row],[19]:[22]]),"Ошибка в адресе!"))</f>
        <v>7264572.1399999997</v>
      </c>
      <c r="E1219" s="30" t="str">
        <f>IF(ISNUMBER('Форма 1'!Z1219),ROUND('Форма 1'!$I1219*VLOOKUP('Форма 1'!$G1219,'Предельники 2022'!$B$4:$X$28,'Форма 1'!Z$7),2),"")</f>
        <v/>
      </c>
      <c r="F1219" s="30" t="str">
        <f>IF(ISNUMBER('Форма 1'!AA1219),ROUND('Форма 1'!$I1219*VLOOKUP('Форма 1'!$G1219,'Предельники 2022'!$B$4:$X$28,'Форма 1'!AA$7),2),"")</f>
        <v/>
      </c>
      <c r="G1219" s="30" t="str">
        <f>IF(ISNUMBER('Форма 1'!AB1219),ROUND('Форма 1'!$I1219*VLOOKUP('Форма 1'!$G1219,'Предельники 2022'!$B$4:$X$28,'Форма 1'!AB$7),2),"")</f>
        <v/>
      </c>
      <c r="H1219" s="30" t="str">
        <f>IF(ISNUMBER('Форма 1'!AC1219),ROUND('Форма 1'!$I1219*VLOOKUP('Форма 1'!$G1219,'Предельники 2022'!$B$4:$X$28,'Форма 1'!AC$7),2),"")</f>
        <v/>
      </c>
      <c r="I1219" s="30" t="str">
        <f>IF(ISNUMBER('Форма 1'!AD1219),ROUND('Форма 1'!$I1219*VLOOKUP('Форма 1'!$G1219,'Предельники 2022'!$B$4:$X$28,'Форма 1'!AD$7),2),"")</f>
        <v/>
      </c>
      <c r="J1219" s="30" t="str">
        <f>IF(ISNUMBER('Форма 1'!AE1219),ROUND('Форма 1'!$I1219*VLOOKUP('Форма 1'!$G1219,'Предельники 2022'!$B$4:$X$28,'Форма 1'!AE$7),2),"")</f>
        <v/>
      </c>
      <c r="K1219" s="30" t="str">
        <f>IF(ISNUMBER('Форма 1'!AF1219),ROUND('Форма 1'!$I1219*VLOOKUP('Форма 1'!$G1219,'Предельники 2022'!$B$4:$X$28,'Форма 1'!AF$7),2),"")</f>
        <v/>
      </c>
      <c r="L1219" s="31" t="str">
        <f>IF(ISBLANK('Форма 1'!AG1219),"",'Форма 1'!AG1219)</f>
        <v/>
      </c>
      <c r="M1219" s="32" t="str">
        <f>IF(ISBLANK('Форма 1'!AH1219),"",'Форма 1'!AH1219)</f>
        <v/>
      </c>
      <c r="N1219" s="30">
        <f>IF(ISNUMBER('Форма 1'!AI1219),ROUND('Форма 1'!$I1219*VLOOKUP('Форма 1'!$G1219,'Предельники 2022'!$B$4:$X$28,'Форма 1'!AI$7),2),"")</f>
        <v>7264572.1399999997</v>
      </c>
      <c r="O1219" s="30" t="str">
        <f>IF(ISNUMBER('Форма 1'!AJ1219),ROUND('Форма 1'!$I1219*VLOOKUP('Форма 1'!$G1219,'Предельники 2022'!$B$4:$X$28,'Форма 1'!AJ$7),2),"")</f>
        <v/>
      </c>
      <c r="P1219" s="30" t="str">
        <f>IF(ISNUMBER('Форма 1'!AK1219),ROUND('Форма 1'!$I1219*VLOOKUP('Форма 1'!$G1219,'Предельники 2022'!$B$4:$X$28,'Форма 1'!AK$7),2),"")</f>
        <v/>
      </c>
      <c r="Q1219" s="30" t="str">
        <f>IF(ISNUMBER('Форма 1'!AL1219),ROUND('Форма 1'!$I1219*VLOOKUP('Форма 1'!$G1219,'Предельники 2022'!$B$4:$X$28,'Форма 1'!AL$7),2),"")</f>
        <v/>
      </c>
      <c r="R1219" s="30" t="str">
        <f>IF(ISNUMBER('Форма 1'!AM1219),ROUND('Форма 1'!$I1219*VLOOKUP('Форма 1'!$G1219,'Предельники 2022'!$B$4:$X$28,'Форма 1'!AM$7),2),"")</f>
        <v/>
      </c>
      <c r="S1219" s="93" t="str">
        <f t="shared" si="203"/>
        <v/>
      </c>
      <c r="T1219" s="129" t="str">
        <f>IF(ISNUMBER('Форма 1'!AN1219),INDEX('Предельники 2022'!$C$4:$X$28,MATCH('Форма 1'!$G1219,'Предельники 2022'!$B$4:$B$28,0),MATCH(T$5,'Предельники 2022'!$C$3:$X$3,0)),"")</f>
        <v/>
      </c>
      <c r="U1219" s="129" t="str">
        <f>IF(ISNUMBER('Форма 1'!AO1219),INDEX('Предельники 2022'!$C$4:$X$28,MATCH('Форма 1'!$G1219,'Предельники 2022'!$B$4:$B$28,0),MATCH(U$5,'Предельники 2022'!$C$3:$X$3,0)),"")</f>
        <v/>
      </c>
      <c r="V1219" s="129" t="str">
        <f>IF(ISNUMBER('Форма 1'!AP1219),INDEX('Предельники 2022'!$C$4:$X$28,MATCH('Форма 1'!$G1219,'Предельники 2022'!$B$4:$B$28,0),MATCH(V$5,'Предельники 2022'!$C$3:$X$3,0)),"")</f>
        <v/>
      </c>
      <c r="W1219" s="129" t="str">
        <f>IF(ISNUMBER('Форма 1'!AQ1219),INDEX('Предельники 2022'!$C$4:$X$28,MATCH('Форма 1'!$G1219,'Предельники 2022'!$B$4:$B$28,0),MATCH(W$5,'Предельники 2022'!$C$3:$X$3,0)),"")</f>
        <v/>
      </c>
      <c r="X1219" s="30" t="str">
        <f>IF(ISNUMBER('Форма 1'!AR1219),ROUND('Форма 1'!$I1219*VLOOKUP('Форма 1'!$G1219,'Предельники 2022'!$B$4:$X$28,'Форма 1'!AR$7),2),"")</f>
        <v/>
      </c>
      <c r="Y1219" s="30" t="str">
        <f>IF(ISNUMBER('Форма 1'!AS1219),ROUND('Форма 1'!$I1219*VLOOKUP('Форма 1'!$G1219,'Предельники 2022'!$B$4:$X$28,'Форма 1'!AS$7),2),"")</f>
        <v/>
      </c>
      <c r="Z1219" s="30" t="str">
        <f>IF(ISNUMBER('Форма 1'!AT1219),ROUND('Форма 1'!$I1219*VLOOKUP('Форма 1'!$G1219,'Предельники 2022'!$B$4:$X$28,'Форма 1'!AT$7),2),"")</f>
        <v/>
      </c>
      <c r="AA1219" s="32"/>
      <c r="AB1219" s="128">
        <f>'Форма 1'!T1219</f>
        <v>46387</v>
      </c>
      <c r="AC1219" s="130" t="str">
        <f>'Форма 1'!U1219</f>
        <v>РО</v>
      </c>
    </row>
    <row r="1220" spans="1:29" x14ac:dyDescent="0.25">
      <c r="A1220" s="28">
        <f t="shared" si="200"/>
        <v>21</v>
      </c>
      <c r="B1220" s="74" t="str">
        <f>IF(ISBLANK('Форма 1'!B1220),"",'Форма 1'!B1220)</f>
        <v>Чусовской городской округ Пермского края</v>
      </c>
      <c r="C1220" s="87" t="s">
        <v>795</v>
      </c>
      <c r="D1220" s="29">
        <f>IF(ISBLANK(C1220),"Введите адрес",IF(C1220='Форма 1'!C1220,SUM(E1220:K1220,M1220:S1220,Форма2[[#This Row],[19]:[22]]),"Ошибка в адресе!"))</f>
        <v>6243791.2300000004</v>
      </c>
      <c r="E1220" s="30" t="str">
        <f>IF(ISNUMBER('Форма 1'!Z1220),ROUND('Форма 1'!$I1220*VLOOKUP('Форма 1'!$G1220,'Предельники 2022'!$B$4:$X$28,'Форма 1'!Z$7),2),"")</f>
        <v/>
      </c>
      <c r="F1220" s="30" t="str">
        <f>IF(ISNUMBER('Форма 1'!AA1220),ROUND('Форма 1'!$I1220*VLOOKUP('Форма 1'!$G1220,'Предельники 2022'!$B$4:$X$28,'Форма 1'!AA$7),2),"")</f>
        <v/>
      </c>
      <c r="G1220" s="30" t="str">
        <f>IF(ISNUMBER('Форма 1'!AB1220),ROUND('Форма 1'!$I1220*VLOOKUP('Форма 1'!$G1220,'Предельники 2022'!$B$4:$X$28,'Форма 1'!AB$7),2),"")</f>
        <v/>
      </c>
      <c r="H1220" s="30" t="str">
        <f>IF(ISNUMBER('Форма 1'!AC1220),ROUND('Форма 1'!$I1220*VLOOKUP('Форма 1'!$G1220,'Предельники 2022'!$B$4:$X$28,'Форма 1'!AC$7),2),"")</f>
        <v/>
      </c>
      <c r="I1220" s="30" t="str">
        <f>IF(ISNUMBER('Форма 1'!AD1220),ROUND('Форма 1'!$I1220*VLOOKUP('Форма 1'!$G1220,'Предельники 2022'!$B$4:$X$28,'Форма 1'!AD$7),2),"")</f>
        <v/>
      </c>
      <c r="J1220" s="30" t="str">
        <f>IF(ISNUMBER('Форма 1'!AE1220),ROUND('Форма 1'!$I1220*VLOOKUP('Форма 1'!$G1220,'Предельники 2022'!$B$4:$X$28,'Форма 1'!AE$7),2),"")</f>
        <v/>
      </c>
      <c r="K1220" s="30" t="str">
        <f>IF(ISNUMBER('Форма 1'!AF1220),ROUND('Форма 1'!$I1220*VLOOKUP('Форма 1'!$G1220,'Предельники 2022'!$B$4:$X$28,'Форма 1'!AF$7),2),"")</f>
        <v/>
      </c>
      <c r="L1220" s="31" t="str">
        <f>IF(ISBLANK('Форма 1'!AG1220),"",'Форма 1'!AG1220)</f>
        <v/>
      </c>
      <c r="M1220" s="32" t="str">
        <f>IF(ISBLANK('Форма 1'!AH1220),"",'Форма 1'!AH1220)</f>
        <v/>
      </c>
      <c r="N1220" s="30" t="str">
        <f>IF(ISNUMBER('Форма 1'!AI1220),ROUND('Форма 1'!$I1220*VLOOKUP('Форма 1'!$G1220,'Предельники 2022'!$B$4:$X$28,'Форма 1'!AI$7),2),"")</f>
        <v/>
      </c>
      <c r="O1220" s="30">
        <f>IF(ISNUMBER('Форма 1'!AJ1220),ROUND('Форма 1'!$I1220*VLOOKUP('Форма 1'!$G1220,'Предельники 2022'!$B$4:$X$28,'Форма 1'!AJ$7),2),"")</f>
        <v>6243791.2300000004</v>
      </c>
      <c r="P1220" s="30" t="str">
        <f>IF(ISNUMBER('Форма 1'!AK1220),ROUND('Форма 1'!$I1220*VLOOKUP('Форма 1'!$G1220,'Предельники 2022'!$B$4:$X$28,'Форма 1'!AK$7),2),"")</f>
        <v/>
      </c>
      <c r="Q1220" s="30" t="str">
        <f>IF(ISNUMBER('Форма 1'!AL1220),ROUND('Форма 1'!$I1220*VLOOKUP('Форма 1'!$G1220,'Предельники 2022'!$B$4:$X$28,'Форма 1'!AL$7),2),"")</f>
        <v/>
      </c>
      <c r="R1220" s="30" t="str">
        <f>IF(ISNUMBER('Форма 1'!AM1220),ROUND('Форма 1'!$I1220*VLOOKUP('Форма 1'!$G1220,'Предельники 2022'!$B$4:$X$28,'Форма 1'!AM$7),2),"")</f>
        <v/>
      </c>
      <c r="S1220" s="93" t="str">
        <f t="shared" si="203"/>
        <v/>
      </c>
      <c r="T1220" s="129" t="str">
        <f>IF(ISNUMBER('Форма 1'!AN1220),INDEX('Предельники 2022'!$C$4:$X$28,MATCH('Форма 1'!$G1220,'Предельники 2022'!$B$4:$B$28,0),MATCH(T$5,'Предельники 2022'!$C$3:$X$3,0)),"")</f>
        <v/>
      </c>
      <c r="U1220" s="129" t="str">
        <f>IF(ISNUMBER('Форма 1'!AO1220),INDEX('Предельники 2022'!$C$4:$X$28,MATCH('Форма 1'!$G1220,'Предельники 2022'!$B$4:$B$28,0),MATCH(U$5,'Предельники 2022'!$C$3:$X$3,0)),"")</f>
        <v/>
      </c>
      <c r="V1220" s="129" t="str">
        <f>IF(ISNUMBER('Форма 1'!AP1220),INDEX('Предельники 2022'!$C$4:$X$28,MATCH('Форма 1'!$G1220,'Предельники 2022'!$B$4:$B$28,0),MATCH(V$5,'Предельники 2022'!$C$3:$X$3,0)),"")</f>
        <v/>
      </c>
      <c r="W1220" s="129" t="str">
        <f>IF(ISNUMBER('Форма 1'!AQ1220),INDEX('Предельники 2022'!$C$4:$X$28,MATCH('Форма 1'!$G1220,'Предельники 2022'!$B$4:$B$28,0),MATCH(W$5,'Предельники 2022'!$C$3:$X$3,0)),"")</f>
        <v/>
      </c>
      <c r="X1220" s="30" t="str">
        <f>IF(ISNUMBER('Форма 1'!AR1220),ROUND('Форма 1'!$I1220*VLOOKUP('Форма 1'!$G1220,'Предельники 2022'!$B$4:$X$28,'Форма 1'!AR$7),2),"")</f>
        <v/>
      </c>
      <c r="Y1220" s="30" t="str">
        <f>IF(ISNUMBER('Форма 1'!AS1220),ROUND('Форма 1'!$I1220*VLOOKUP('Форма 1'!$G1220,'Предельники 2022'!$B$4:$X$28,'Форма 1'!AS$7),2),"")</f>
        <v/>
      </c>
      <c r="Z1220" s="30" t="str">
        <f>IF(ISNUMBER('Форма 1'!AT1220),ROUND('Форма 1'!$I1220*VLOOKUP('Форма 1'!$G1220,'Предельники 2022'!$B$4:$X$28,'Форма 1'!AT$7),2),"")</f>
        <v/>
      </c>
      <c r="AA1220" s="32"/>
      <c r="AB1220" s="128">
        <f>'Форма 1'!T1220</f>
        <v>46387</v>
      </c>
      <c r="AC1220" s="130" t="str">
        <f>'Форма 1'!U1220</f>
        <v>СС</v>
      </c>
    </row>
    <row r="1221" spans="1:29" x14ac:dyDescent="0.25">
      <c r="A1221" s="28">
        <f t="shared" si="200"/>
        <v>22</v>
      </c>
      <c r="B1221" s="74" t="str">
        <f>IF(ISBLANK('Форма 1'!B1221),"",'Форма 1'!B1221)</f>
        <v>Чусовской городской округ Пермского края</v>
      </c>
      <c r="C1221" s="87" t="s">
        <v>628</v>
      </c>
      <c r="D1221" s="29">
        <f>IF(ISBLANK(C1221),"Введите адрес",IF(C1221='Форма 1'!C1221,SUM(E1221:K1221,M1221:S1221,Форма2[[#This Row],[19]:[22]]),"Ошибка в адресе!"))</f>
        <v>4620537.5999999996</v>
      </c>
      <c r="E1221" s="30">
        <f>IF(ISNUMBER('Форма 1'!Z1221),ROUND('Форма 1'!$I1221*VLOOKUP('Форма 1'!$G1221,'Предельники 2022'!$B$4:$X$28,'Форма 1'!Z$7),2),"")</f>
        <v>332136.71000000002</v>
      </c>
      <c r="F1221" s="30" t="str">
        <f>IF(ISNUMBER('Форма 1'!AA1221),ROUND('Форма 1'!$I1221*VLOOKUP('Форма 1'!$G1221,'Предельники 2022'!$B$4:$X$28,'Форма 1'!AA$7),2),"")</f>
        <v/>
      </c>
      <c r="G1221" s="30" t="str">
        <f>IF(ISNUMBER('Форма 1'!AB1221),ROUND('Форма 1'!$I1221*VLOOKUP('Форма 1'!$G1221,'Предельники 2022'!$B$4:$X$28,'Форма 1'!AB$7),2),"")</f>
        <v/>
      </c>
      <c r="H1221" s="30" t="str">
        <f>IF(ISNUMBER('Форма 1'!AC1221),ROUND('Форма 1'!$I1221*VLOOKUP('Форма 1'!$G1221,'Предельники 2022'!$B$4:$X$28,'Форма 1'!AC$7),2),"")</f>
        <v/>
      </c>
      <c r="I1221" s="30" t="str">
        <f>IF(ISNUMBER('Форма 1'!AD1221),ROUND('Форма 1'!$I1221*VLOOKUP('Форма 1'!$G1221,'Предельники 2022'!$B$4:$X$28,'Форма 1'!AD$7),2),"")</f>
        <v/>
      </c>
      <c r="J1221" s="30" t="str">
        <f>IF(ISNUMBER('Форма 1'!AE1221),ROUND('Форма 1'!$I1221*VLOOKUP('Форма 1'!$G1221,'Предельники 2022'!$B$4:$X$28,'Форма 1'!AE$7),2),"")</f>
        <v/>
      </c>
      <c r="K1221" s="30" t="str">
        <f>IF(ISNUMBER('Форма 1'!AF1221),ROUND('Форма 1'!$I1221*VLOOKUP('Форма 1'!$G1221,'Предельники 2022'!$B$4:$X$28,'Форма 1'!AF$7),2),"")</f>
        <v/>
      </c>
      <c r="L1221" s="31" t="str">
        <f>IF(ISBLANK('Форма 1'!AG1221),"",'Форма 1'!AG1221)</f>
        <v/>
      </c>
      <c r="M1221" s="32" t="str">
        <f>IF(ISBLANK('Форма 1'!AH1221),"",'Форма 1'!AH1221)</f>
        <v/>
      </c>
      <c r="N1221" s="30">
        <f>IF(ISNUMBER('Форма 1'!AI1221),ROUND('Форма 1'!$I1221*VLOOKUP('Форма 1'!$G1221,'Предельники 2022'!$B$4:$X$28,'Форма 1'!AI$7),2),"")</f>
        <v>4288400.8899999997</v>
      </c>
      <c r="O1221" s="30" t="str">
        <f>IF(ISNUMBER('Форма 1'!AJ1221),ROUND('Форма 1'!$I1221*VLOOKUP('Форма 1'!$G1221,'Предельники 2022'!$B$4:$X$28,'Форма 1'!AJ$7),2),"")</f>
        <v/>
      </c>
      <c r="P1221" s="30" t="str">
        <f>IF(ISNUMBER('Форма 1'!AK1221),ROUND('Форма 1'!$I1221*VLOOKUP('Форма 1'!$G1221,'Предельники 2022'!$B$4:$X$28,'Форма 1'!AK$7),2),"")</f>
        <v/>
      </c>
      <c r="Q1221" s="30" t="str">
        <f>IF(ISNUMBER('Форма 1'!AL1221),ROUND('Форма 1'!$I1221*VLOOKUP('Форма 1'!$G1221,'Предельники 2022'!$B$4:$X$28,'Форма 1'!AL$7),2),"")</f>
        <v/>
      </c>
      <c r="R1221" s="30" t="str">
        <f>IF(ISNUMBER('Форма 1'!AM1221),ROUND('Форма 1'!$I1221*VLOOKUP('Форма 1'!$G1221,'Предельники 2022'!$B$4:$X$28,'Форма 1'!AM$7),2),"")</f>
        <v/>
      </c>
      <c r="S1221" s="93" t="str">
        <f t="shared" si="203"/>
        <v/>
      </c>
      <c r="T1221" s="129" t="str">
        <f>IF(ISNUMBER('Форма 1'!AN1221),INDEX('Предельники 2022'!$C$4:$X$28,MATCH('Форма 1'!$G1221,'Предельники 2022'!$B$4:$B$28,0),MATCH(T$5,'Предельники 2022'!$C$3:$X$3,0)),"")</f>
        <v/>
      </c>
      <c r="U1221" s="129" t="str">
        <f>IF(ISNUMBER('Форма 1'!AO1221),INDEX('Предельники 2022'!$C$4:$X$28,MATCH('Форма 1'!$G1221,'Предельники 2022'!$B$4:$B$28,0),MATCH(U$5,'Предельники 2022'!$C$3:$X$3,0)),"")</f>
        <v/>
      </c>
      <c r="V1221" s="129" t="str">
        <f>IF(ISNUMBER('Форма 1'!AP1221),INDEX('Предельники 2022'!$C$4:$X$28,MATCH('Форма 1'!$G1221,'Предельники 2022'!$B$4:$B$28,0),MATCH(V$5,'Предельники 2022'!$C$3:$X$3,0)),"")</f>
        <v/>
      </c>
      <c r="W1221" s="129" t="str">
        <f>IF(ISNUMBER('Форма 1'!AQ1221),INDEX('Предельники 2022'!$C$4:$X$28,MATCH('Форма 1'!$G1221,'Предельники 2022'!$B$4:$B$28,0),MATCH(W$5,'Предельники 2022'!$C$3:$X$3,0)),"")</f>
        <v/>
      </c>
      <c r="X1221" s="30" t="str">
        <f>IF(ISNUMBER('Форма 1'!AR1221),ROUND('Форма 1'!$I1221*VLOOKUP('Форма 1'!$G1221,'Предельники 2022'!$B$4:$X$28,'Форма 1'!AR$7),2),"")</f>
        <v/>
      </c>
      <c r="Y1221" s="30" t="str">
        <f>IF(ISNUMBER('Форма 1'!AS1221),ROUND('Форма 1'!$I1221*VLOOKUP('Форма 1'!$G1221,'Предельники 2022'!$B$4:$X$28,'Форма 1'!AS$7),2),"")</f>
        <v/>
      </c>
      <c r="Z1221" s="30" t="str">
        <f>IF(ISNUMBER('Форма 1'!AT1221),ROUND('Форма 1'!$I1221*VLOOKUP('Форма 1'!$G1221,'Предельники 2022'!$B$4:$X$28,'Форма 1'!AT$7),2),"")</f>
        <v/>
      </c>
      <c r="AA1221" s="32"/>
      <c r="AB1221" s="128">
        <f>'Форма 1'!T1221</f>
        <v>46387</v>
      </c>
      <c r="AC1221" s="130" t="str">
        <f>'Форма 1'!U1221</f>
        <v>РО</v>
      </c>
    </row>
    <row r="1222" spans="1:29" x14ac:dyDescent="0.25">
      <c r="A1222" s="28">
        <f t="shared" si="200"/>
        <v>23</v>
      </c>
      <c r="B1222" s="74" t="str">
        <f>IF(ISBLANK('Форма 1'!B1222),"",'Форма 1'!B1222)</f>
        <v>Чусовской городской округ Пермского края</v>
      </c>
      <c r="C1222" s="87" t="s">
        <v>770</v>
      </c>
      <c r="D1222" s="29">
        <f>IF(ISBLANK(C1222),"Введите адрес",IF(C1222='Форма 1'!C1222,SUM(E1222:K1222,M1222:S1222,Форма2[[#This Row],[19]:[22]]),"Ошибка в адресе!"))</f>
        <v>15839462.449999999</v>
      </c>
      <c r="E1222" s="30" t="str">
        <f>IF(ISNUMBER('Форма 1'!Z1222),ROUND('Форма 1'!$I1222*VLOOKUP('Форма 1'!$G1222,'Предельники 2022'!$B$4:$X$28,'Форма 1'!Z$7),2),"")</f>
        <v/>
      </c>
      <c r="F1222" s="30" t="str">
        <f>IF(ISNUMBER('Форма 1'!AA1222),ROUND('Форма 1'!$I1222*VLOOKUP('Форма 1'!$G1222,'Предельники 2022'!$B$4:$X$28,'Форма 1'!AA$7),2),"")</f>
        <v/>
      </c>
      <c r="G1222" s="30" t="str">
        <f>IF(ISNUMBER('Форма 1'!AB1222),ROUND('Форма 1'!$I1222*VLOOKUP('Форма 1'!$G1222,'Предельники 2022'!$B$4:$X$28,'Форма 1'!AB$7),2),"")</f>
        <v/>
      </c>
      <c r="H1222" s="30" t="str">
        <f>IF(ISNUMBER('Форма 1'!AC1222),ROUND('Форма 1'!$I1222*VLOOKUP('Форма 1'!$G1222,'Предельники 2022'!$B$4:$X$28,'Форма 1'!AC$7),2),"")</f>
        <v/>
      </c>
      <c r="I1222" s="30" t="str">
        <f>IF(ISNUMBER('Форма 1'!AD1222),ROUND('Форма 1'!$I1222*VLOOKUP('Форма 1'!$G1222,'Предельники 2022'!$B$4:$X$28,'Форма 1'!AD$7),2),"")</f>
        <v/>
      </c>
      <c r="J1222" s="30" t="str">
        <f>IF(ISNUMBER('Форма 1'!AE1222),ROUND('Форма 1'!$I1222*VLOOKUP('Форма 1'!$G1222,'Предельники 2022'!$B$4:$X$28,'Форма 1'!AE$7),2),"")</f>
        <v/>
      </c>
      <c r="K1222" s="30" t="str">
        <f>IF(ISNUMBER('Форма 1'!AF1222),ROUND('Форма 1'!$I1222*VLOOKUP('Форма 1'!$G1222,'Предельники 2022'!$B$4:$X$28,'Форма 1'!AF$7),2),"")</f>
        <v/>
      </c>
      <c r="L1222" s="31" t="str">
        <f>IF(ISBLANK('Форма 1'!AG1222),"",'Форма 1'!AG1222)</f>
        <v/>
      </c>
      <c r="M1222" s="32" t="str">
        <f>IF(ISBLANK('Форма 1'!AH1222),"",'Форма 1'!AH1222)</f>
        <v/>
      </c>
      <c r="N1222" s="30">
        <f>IF(ISNUMBER('Форма 1'!AI1222),ROUND('Форма 1'!$I1222*VLOOKUP('Форма 1'!$G1222,'Предельники 2022'!$B$4:$X$28,'Форма 1'!AI$7),2),"")</f>
        <v>15839462.449999999</v>
      </c>
      <c r="O1222" s="30" t="str">
        <f>IF(ISNUMBER('Форма 1'!AJ1222),ROUND('Форма 1'!$I1222*VLOOKUP('Форма 1'!$G1222,'Предельники 2022'!$B$4:$X$28,'Форма 1'!AJ$7),2),"")</f>
        <v/>
      </c>
      <c r="P1222" s="30" t="str">
        <f>IF(ISNUMBER('Форма 1'!AK1222),ROUND('Форма 1'!$I1222*VLOOKUP('Форма 1'!$G1222,'Предельники 2022'!$B$4:$X$28,'Форма 1'!AK$7),2),"")</f>
        <v/>
      </c>
      <c r="Q1222" s="30" t="str">
        <f>IF(ISNUMBER('Форма 1'!AL1222),ROUND('Форма 1'!$I1222*VLOOKUP('Форма 1'!$G1222,'Предельники 2022'!$B$4:$X$28,'Форма 1'!AL$7),2),"")</f>
        <v/>
      </c>
      <c r="R1222" s="30" t="str">
        <f>IF(ISNUMBER('Форма 1'!AM1222),ROUND('Форма 1'!$I1222*VLOOKUP('Форма 1'!$G1222,'Предельники 2022'!$B$4:$X$28,'Форма 1'!AM$7),2),"")</f>
        <v/>
      </c>
      <c r="S1222" s="93" t="str">
        <f t="shared" si="203"/>
        <v/>
      </c>
      <c r="T1222" s="129" t="str">
        <f>IF(ISNUMBER('Форма 1'!AN1222),INDEX('Предельники 2022'!$C$4:$X$28,MATCH('Форма 1'!$G1222,'Предельники 2022'!$B$4:$B$28,0),MATCH(T$5,'Предельники 2022'!$C$3:$X$3,0)),"")</f>
        <v/>
      </c>
      <c r="U1222" s="129" t="str">
        <f>IF(ISNUMBER('Форма 1'!AO1222),INDEX('Предельники 2022'!$C$4:$X$28,MATCH('Форма 1'!$G1222,'Предельники 2022'!$B$4:$B$28,0),MATCH(U$5,'Предельники 2022'!$C$3:$X$3,0)),"")</f>
        <v/>
      </c>
      <c r="V1222" s="129" t="str">
        <f>IF(ISNUMBER('Форма 1'!AP1222),INDEX('Предельники 2022'!$C$4:$X$28,MATCH('Форма 1'!$G1222,'Предельники 2022'!$B$4:$B$28,0),MATCH(V$5,'Предельники 2022'!$C$3:$X$3,0)),"")</f>
        <v/>
      </c>
      <c r="W1222" s="129" t="str">
        <f>IF(ISNUMBER('Форма 1'!AQ1222),INDEX('Предельники 2022'!$C$4:$X$28,MATCH('Форма 1'!$G1222,'Предельники 2022'!$B$4:$B$28,0),MATCH(W$5,'Предельники 2022'!$C$3:$X$3,0)),"")</f>
        <v/>
      </c>
      <c r="X1222" s="30" t="str">
        <f>IF(ISNUMBER('Форма 1'!AR1222),ROUND('Форма 1'!$I1222*VLOOKUP('Форма 1'!$G1222,'Предельники 2022'!$B$4:$X$28,'Форма 1'!AR$7),2),"")</f>
        <v/>
      </c>
      <c r="Y1222" s="30" t="str">
        <f>IF(ISNUMBER('Форма 1'!AS1222),ROUND('Форма 1'!$I1222*VLOOKUP('Форма 1'!$G1222,'Предельники 2022'!$B$4:$X$28,'Форма 1'!AS$7),2),"")</f>
        <v/>
      </c>
      <c r="Z1222" s="30" t="str">
        <f>IF(ISNUMBER('Форма 1'!AT1222),ROUND('Форма 1'!$I1222*VLOOKUP('Форма 1'!$G1222,'Предельники 2022'!$B$4:$X$28,'Форма 1'!AT$7),2),"")</f>
        <v/>
      </c>
      <c r="AA1222" s="32"/>
      <c r="AB1222" s="128">
        <f>'Форма 1'!T1222</f>
        <v>46387</v>
      </c>
      <c r="AC1222" s="130" t="str">
        <f>'Форма 1'!U1222</f>
        <v>РО</v>
      </c>
    </row>
    <row r="1223" spans="1:29" x14ac:dyDescent="0.25">
      <c r="A1223" s="28">
        <f t="shared" si="200"/>
        <v>24</v>
      </c>
      <c r="B1223" s="74" t="str">
        <f>IF(ISBLANK('Форма 1'!B1223),"",'Форма 1'!B1223)</f>
        <v>Чусовской городской округ Пермского края</v>
      </c>
      <c r="C1223" s="87" t="s">
        <v>629</v>
      </c>
      <c r="D1223" s="29">
        <f>IF(ISBLANK(C1223),"Введите адрес",IF(C1223='Форма 1'!C1223,SUM(E1223:K1223,M1223:S1223,Форма2[[#This Row],[19]:[22]]),"Ошибка в адресе!"))</f>
        <v>200451.58</v>
      </c>
      <c r="E1223" s="30">
        <f>IF(ISNUMBER('Форма 1'!Z1223),ROUND('Форма 1'!$I1223*VLOOKUP('Форма 1'!$G1223,'Предельники 2022'!$B$4:$X$28,'Форма 1'!Z$7),2),"")</f>
        <v>200451.58</v>
      </c>
      <c r="F1223" s="30" t="str">
        <f>IF(ISNUMBER('Форма 1'!AA1223),ROUND('Форма 1'!$I1223*VLOOKUP('Форма 1'!$G1223,'Предельники 2022'!$B$4:$X$28,'Форма 1'!AA$7),2),"")</f>
        <v/>
      </c>
      <c r="G1223" s="30" t="str">
        <f>IF(ISNUMBER('Форма 1'!AB1223),ROUND('Форма 1'!$I1223*VLOOKUP('Форма 1'!$G1223,'Предельники 2022'!$B$4:$X$28,'Форма 1'!AB$7),2),"")</f>
        <v/>
      </c>
      <c r="H1223" s="30" t="str">
        <f>IF(ISNUMBER('Форма 1'!AC1223),ROUND('Форма 1'!$I1223*VLOOKUP('Форма 1'!$G1223,'Предельники 2022'!$B$4:$X$28,'Форма 1'!AC$7),2),"")</f>
        <v/>
      </c>
      <c r="I1223" s="30" t="str">
        <f>IF(ISNUMBER('Форма 1'!AD1223),ROUND('Форма 1'!$I1223*VLOOKUP('Форма 1'!$G1223,'Предельники 2022'!$B$4:$X$28,'Форма 1'!AD$7),2),"")</f>
        <v/>
      </c>
      <c r="J1223" s="30" t="str">
        <f>IF(ISNUMBER('Форма 1'!AE1223),ROUND('Форма 1'!$I1223*VLOOKUP('Форма 1'!$G1223,'Предельники 2022'!$B$4:$X$28,'Форма 1'!AE$7),2),"")</f>
        <v/>
      </c>
      <c r="K1223" s="30" t="str">
        <f>IF(ISNUMBER('Форма 1'!AF1223),ROUND('Форма 1'!$I1223*VLOOKUP('Форма 1'!$G1223,'Предельники 2022'!$B$4:$X$28,'Форма 1'!AF$7),2),"")</f>
        <v/>
      </c>
      <c r="L1223" s="31" t="str">
        <f>IF(ISBLANK('Форма 1'!AG1223),"",'Форма 1'!AG1223)</f>
        <v/>
      </c>
      <c r="M1223" s="32" t="str">
        <f>IF(ISBLANK('Форма 1'!AH1223),"",'Форма 1'!AH1223)</f>
        <v/>
      </c>
      <c r="N1223" s="30" t="str">
        <f>IF(ISNUMBER('Форма 1'!AI1223),ROUND('Форма 1'!$I1223*VLOOKUP('Форма 1'!$G1223,'Предельники 2022'!$B$4:$X$28,'Форма 1'!AI$7),2),"")</f>
        <v/>
      </c>
      <c r="O1223" s="30" t="str">
        <f>IF(ISNUMBER('Форма 1'!AJ1223),ROUND('Форма 1'!$I1223*VLOOKUP('Форма 1'!$G1223,'Предельники 2022'!$B$4:$X$28,'Форма 1'!AJ$7),2),"")</f>
        <v/>
      </c>
      <c r="P1223" s="30" t="str">
        <f>IF(ISNUMBER('Форма 1'!AK1223),ROUND('Форма 1'!$I1223*VLOOKUP('Форма 1'!$G1223,'Предельники 2022'!$B$4:$X$28,'Форма 1'!AK$7),2),"")</f>
        <v/>
      </c>
      <c r="Q1223" s="30" t="str">
        <f>IF(ISNUMBER('Форма 1'!AL1223),ROUND('Форма 1'!$I1223*VLOOKUP('Форма 1'!$G1223,'Предельники 2022'!$B$4:$X$28,'Форма 1'!AL$7),2),"")</f>
        <v/>
      </c>
      <c r="R1223" s="30" t="str">
        <f>IF(ISNUMBER('Форма 1'!AM1223),ROUND('Форма 1'!$I1223*VLOOKUP('Форма 1'!$G1223,'Предельники 2022'!$B$4:$X$28,'Форма 1'!AM$7),2),"")</f>
        <v/>
      </c>
      <c r="S1223" s="93" t="str">
        <f t="shared" si="203"/>
        <v/>
      </c>
      <c r="T1223" s="129" t="str">
        <f>IF(ISNUMBER('Форма 1'!AN1223),INDEX('Предельники 2022'!$C$4:$X$28,MATCH('Форма 1'!$G1223,'Предельники 2022'!$B$4:$B$28,0),MATCH(T$5,'Предельники 2022'!$C$3:$X$3,0)),"")</f>
        <v/>
      </c>
      <c r="U1223" s="129" t="str">
        <f>IF(ISNUMBER('Форма 1'!AO1223),INDEX('Предельники 2022'!$C$4:$X$28,MATCH('Форма 1'!$G1223,'Предельники 2022'!$B$4:$B$28,0),MATCH(U$5,'Предельники 2022'!$C$3:$X$3,0)),"")</f>
        <v/>
      </c>
      <c r="V1223" s="129" t="str">
        <f>IF(ISNUMBER('Форма 1'!AP1223),INDEX('Предельники 2022'!$C$4:$X$28,MATCH('Форма 1'!$G1223,'Предельники 2022'!$B$4:$B$28,0),MATCH(V$5,'Предельники 2022'!$C$3:$X$3,0)),"")</f>
        <v/>
      </c>
      <c r="W1223" s="129" t="str">
        <f>IF(ISNUMBER('Форма 1'!AQ1223),INDEX('Предельники 2022'!$C$4:$X$28,MATCH('Форма 1'!$G1223,'Предельники 2022'!$B$4:$B$28,0),MATCH(W$5,'Предельники 2022'!$C$3:$X$3,0)),"")</f>
        <v/>
      </c>
      <c r="X1223" s="30" t="str">
        <f>IF(ISNUMBER('Форма 1'!AR1223),ROUND('Форма 1'!$I1223*VLOOKUP('Форма 1'!$G1223,'Предельники 2022'!$B$4:$X$28,'Форма 1'!AR$7),2),"")</f>
        <v/>
      </c>
      <c r="Y1223" s="30" t="str">
        <f>IF(ISNUMBER('Форма 1'!AS1223),ROUND('Форма 1'!$I1223*VLOOKUP('Форма 1'!$G1223,'Предельники 2022'!$B$4:$X$28,'Форма 1'!AS$7),2),"")</f>
        <v/>
      </c>
      <c r="Z1223" s="30" t="str">
        <f>IF(ISNUMBER('Форма 1'!AT1223),ROUND('Форма 1'!$I1223*VLOOKUP('Форма 1'!$G1223,'Предельники 2022'!$B$4:$X$28,'Форма 1'!AT$7),2),"")</f>
        <v/>
      </c>
      <c r="AA1223" s="32"/>
      <c r="AB1223" s="128">
        <f>'Форма 1'!T1223</f>
        <v>46387</v>
      </c>
      <c r="AC1223" s="130" t="str">
        <f>'Форма 1'!U1223</f>
        <v>РО</v>
      </c>
    </row>
    <row r="1224" spans="1:29" x14ac:dyDescent="0.25">
      <c r="A1224" s="28">
        <f t="shared" si="200"/>
        <v>25</v>
      </c>
      <c r="B1224" s="74" t="str">
        <f>IF(ISBLANK('Форма 1'!B1224),"",'Форма 1'!B1224)</f>
        <v>Чусовской городской округ Пермского края</v>
      </c>
      <c r="C1224" s="87" t="s">
        <v>771</v>
      </c>
      <c r="D1224" s="29">
        <f>IF(ISBLANK(C1224),"Введите адрес",IF(C1224='Форма 1'!C1224,SUM(E1224:K1224,M1224:S1224,Форма2[[#This Row],[19]:[22]]),"Ошибка в адресе!"))</f>
        <v>2811784.14</v>
      </c>
      <c r="E1224" s="30" t="str">
        <f>IF(ISNUMBER('Форма 1'!Z1224),ROUND('Форма 1'!$I1224*VLOOKUP('Форма 1'!$G1224,'Предельники 2022'!$B$4:$X$28,'Форма 1'!Z$7),2),"")</f>
        <v/>
      </c>
      <c r="F1224" s="30" t="str">
        <f>IF(ISNUMBER('Форма 1'!AA1224),ROUND('Форма 1'!$I1224*VLOOKUP('Форма 1'!$G1224,'Предельники 2022'!$B$4:$X$28,'Форма 1'!AA$7),2),"")</f>
        <v/>
      </c>
      <c r="G1224" s="30" t="str">
        <f>IF(ISNUMBER('Форма 1'!AB1224),ROUND('Форма 1'!$I1224*VLOOKUP('Форма 1'!$G1224,'Предельники 2022'!$B$4:$X$28,'Форма 1'!AB$7),2),"")</f>
        <v/>
      </c>
      <c r="H1224" s="30" t="str">
        <f>IF(ISNUMBER('Форма 1'!AC1224),ROUND('Форма 1'!$I1224*VLOOKUP('Форма 1'!$G1224,'Предельники 2022'!$B$4:$X$28,'Форма 1'!AC$7),2),"")</f>
        <v/>
      </c>
      <c r="I1224" s="30" t="str">
        <f>IF(ISNUMBER('Форма 1'!AD1224),ROUND('Форма 1'!$I1224*VLOOKUP('Форма 1'!$G1224,'Предельники 2022'!$B$4:$X$28,'Форма 1'!AD$7),2),"")</f>
        <v/>
      </c>
      <c r="J1224" s="30" t="str">
        <f>IF(ISNUMBER('Форма 1'!AE1224),ROUND('Форма 1'!$I1224*VLOOKUP('Форма 1'!$G1224,'Предельники 2022'!$B$4:$X$28,'Форма 1'!AE$7),2),"")</f>
        <v/>
      </c>
      <c r="K1224" s="30" t="str">
        <f>IF(ISNUMBER('Форма 1'!AF1224),ROUND('Форма 1'!$I1224*VLOOKUP('Форма 1'!$G1224,'Предельники 2022'!$B$4:$X$28,'Форма 1'!AF$7),2),"")</f>
        <v/>
      </c>
      <c r="L1224" s="31" t="str">
        <f>IF(ISBLANK('Форма 1'!AG1224),"",'Форма 1'!AG1224)</f>
        <v/>
      </c>
      <c r="M1224" s="32" t="str">
        <f>IF(ISBLANK('Форма 1'!AH1224),"",'Форма 1'!AH1224)</f>
        <v/>
      </c>
      <c r="N1224" s="30">
        <f>IF(ISNUMBER('Форма 1'!AI1224),ROUND('Форма 1'!$I1224*VLOOKUP('Форма 1'!$G1224,'Предельники 2022'!$B$4:$X$28,'Форма 1'!AI$7),2),"")</f>
        <v>2811784.14</v>
      </c>
      <c r="O1224" s="30" t="str">
        <f>IF(ISNUMBER('Форма 1'!AJ1224),ROUND('Форма 1'!$I1224*VLOOKUP('Форма 1'!$G1224,'Предельники 2022'!$B$4:$X$28,'Форма 1'!AJ$7),2),"")</f>
        <v/>
      </c>
      <c r="P1224" s="30" t="str">
        <f>IF(ISNUMBER('Форма 1'!AK1224),ROUND('Форма 1'!$I1224*VLOOKUP('Форма 1'!$G1224,'Предельники 2022'!$B$4:$X$28,'Форма 1'!AK$7),2),"")</f>
        <v/>
      </c>
      <c r="Q1224" s="30" t="str">
        <f>IF(ISNUMBER('Форма 1'!AL1224),ROUND('Форма 1'!$I1224*VLOOKUP('Форма 1'!$G1224,'Предельники 2022'!$B$4:$X$28,'Форма 1'!AL$7),2),"")</f>
        <v/>
      </c>
      <c r="R1224" s="30" t="str">
        <f>IF(ISNUMBER('Форма 1'!AM1224),ROUND('Форма 1'!$I1224*VLOOKUP('Форма 1'!$G1224,'Предельники 2022'!$B$4:$X$28,'Форма 1'!AM$7),2),"")</f>
        <v/>
      </c>
      <c r="S1224" s="93" t="str">
        <f t="shared" si="203"/>
        <v/>
      </c>
      <c r="T1224" s="129" t="str">
        <f>IF(ISNUMBER('Форма 1'!AN1224),INDEX('Предельники 2022'!$C$4:$X$28,MATCH('Форма 1'!$G1224,'Предельники 2022'!$B$4:$B$28,0),MATCH(T$5,'Предельники 2022'!$C$3:$X$3,0)),"")</f>
        <v/>
      </c>
      <c r="U1224" s="129" t="str">
        <f>IF(ISNUMBER('Форма 1'!AO1224),INDEX('Предельники 2022'!$C$4:$X$28,MATCH('Форма 1'!$G1224,'Предельники 2022'!$B$4:$B$28,0),MATCH(U$5,'Предельники 2022'!$C$3:$X$3,0)),"")</f>
        <v/>
      </c>
      <c r="V1224" s="129" t="str">
        <f>IF(ISNUMBER('Форма 1'!AP1224),INDEX('Предельники 2022'!$C$4:$X$28,MATCH('Форма 1'!$G1224,'Предельники 2022'!$B$4:$B$28,0),MATCH(V$5,'Предельники 2022'!$C$3:$X$3,0)),"")</f>
        <v/>
      </c>
      <c r="W1224" s="129" t="str">
        <f>IF(ISNUMBER('Форма 1'!AQ1224),INDEX('Предельники 2022'!$C$4:$X$28,MATCH('Форма 1'!$G1224,'Предельники 2022'!$B$4:$B$28,0),MATCH(W$5,'Предельники 2022'!$C$3:$X$3,0)),"")</f>
        <v/>
      </c>
      <c r="X1224" s="30" t="str">
        <f>IF(ISNUMBER('Форма 1'!AR1224),ROUND('Форма 1'!$I1224*VLOOKUP('Форма 1'!$G1224,'Предельники 2022'!$B$4:$X$28,'Форма 1'!AR$7),2),"")</f>
        <v/>
      </c>
      <c r="Y1224" s="30" t="str">
        <f>IF(ISNUMBER('Форма 1'!AS1224),ROUND('Форма 1'!$I1224*VLOOKUP('Форма 1'!$G1224,'Предельники 2022'!$B$4:$X$28,'Форма 1'!AS$7),2),"")</f>
        <v/>
      </c>
      <c r="Z1224" s="30" t="str">
        <f>IF(ISNUMBER('Форма 1'!AT1224),ROUND('Форма 1'!$I1224*VLOOKUP('Форма 1'!$G1224,'Предельники 2022'!$B$4:$X$28,'Форма 1'!AT$7),2),"")</f>
        <v/>
      </c>
      <c r="AA1224" s="32"/>
      <c r="AB1224" s="128">
        <f>'Форма 1'!T1224</f>
        <v>46387</v>
      </c>
      <c r="AC1224" s="130" t="str">
        <f>'Форма 1'!U1224</f>
        <v>РО</v>
      </c>
    </row>
  </sheetData>
  <mergeCells count="30">
    <mergeCell ref="AB3:AB6"/>
    <mergeCell ref="AC3:AC6"/>
    <mergeCell ref="Z3:Z4"/>
    <mergeCell ref="L5:M5"/>
    <mergeCell ref="E4:E5"/>
    <mergeCell ref="F4:F5"/>
    <mergeCell ref="G4:G5"/>
    <mergeCell ref="H4:H5"/>
    <mergeCell ref="I4:I5"/>
    <mergeCell ref="J4:J5"/>
    <mergeCell ref="T3:T4"/>
    <mergeCell ref="U3:U4"/>
    <mergeCell ref="V3:V4"/>
    <mergeCell ref="W3:W4"/>
    <mergeCell ref="AA3:AA5"/>
    <mergeCell ref="A2:A6"/>
    <mergeCell ref="C2:C6"/>
    <mergeCell ref="D2:D5"/>
    <mergeCell ref="E2:R2"/>
    <mergeCell ref="S2:AA2"/>
    <mergeCell ref="E3:J3"/>
    <mergeCell ref="K3:K4"/>
    <mergeCell ref="L3:M4"/>
    <mergeCell ref="N3:N4"/>
    <mergeCell ref="O3:Q3"/>
    <mergeCell ref="B2:B6"/>
    <mergeCell ref="R3:R4"/>
    <mergeCell ref="S3:S4"/>
    <mergeCell ref="X3:X4"/>
    <mergeCell ref="Y3:Y4"/>
  </mergeCells>
  <phoneticPr fontId="3" type="noConversion"/>
  <pageMargins left="0.31496062992125984" right="0.31496062992125984" top="0.74803149606299213" bottom="0.15748031496062992" header="0.31496062992125984" footer="0.31496062992125984"/>
  <pageSetup paperSize="8" scale="52" fitToHeight="0" orientation="landscape" r:id="rId1"/>
  <ignoredErrors>
    <ignoredError sqref="A12:C14 A1199:C1199 A9:C9 A10:C10 A16:C20 A15:C15 A22:C22 A21:C21 A24:C27 A23:C23 A29:C29 A28:C28 A31:C38 A30:C30 A40:C40 A39:C39 A42:C51 A41:C41 A53:C62 A52:C52 A64:C66 A63:C63 A68:C68 A67:C67 A70:C93 A69:C69 A95:C98 A94:C94 A100:C110 A99:C99 A112:C120 A111:C111 A122:C166 A121:C121 A168:C171 A167:C167 A173:C174 A172:C172 A176:C178 A175:C175 A180:C182 A179:C179 A184:C184 A183:C183 A186:C186 A185:C185 A188:C367 A187:C187 A369:C374 A368:C368 A376:C394 A375:C375 A396:C417 A395:C395 A419:C420 A418:C418 A422:C422 A421:C421 A424:C425 A423:C423 A427:C467 A426:C426 A470:C478 A469:C469 A480:C480 A479:C479 A482:C485 A481:C481 A487:C487 A486:C486 A489:C492 A488:C488 A494:C514 A493:C493 A516:C518 A515:C515 A520:C520 A519:C519 A522:C527 A521:C521 A529:C543 A528:C528 A545:C545 A544:C544 A547:C557 A546:C546 A559:C572 A558:C558 A574:C611 A573:C573 A613:C623 A612:C612 A625:C626 A624:C624 A628:C630 A627:C627 A632:C632 A631:C631 A634:C634 A633:C633 A636:C810 A635:C635 A812:C815 A811:C811 A817:C823 A816:C816 A825:C837 A824:C824 A839:C841 A838:C838 A843:C843 A842:C842 A845:C872 A844:C844 A875:C880 A874:C874 A882:C885 A881:C881 A887:C888 A886:C886 A890:C902 A889:C889 A904:C906 A903:B903 A908:C911 A907:C907 A913:C936 A912:C912 A938:C940 A937:C937 A942:C952 A941:C941 A954:C973 A953:C953 A975:C1005 A974:C974 A1007:C1018 A1006:C1006 A1020:C1021 A1019:C1019 A1023:C1155 A1022:C1022 A1157:C1169 A1156:C1156 A1171:C1178 A1170:C1170 A1180:C1192 A1179:C1179 A1194:C1194 A1193:C1193 A1196:C1198 A1195:C1195 AC1199 E1200:AC1224 AB1199 A468:C468 A873:C873 AA10:AC10 AA9:AC9 AA15:AC15 AA21:AC21 AA23:AC23 AA28:AC28 AA30:AC30 AA39:AC39 AA41:AC41 AA52:AC52 AA63:AC63 AA67:AC67 AA69:AC69 AA94:AC94 AA99:AC99 AA111:AC111 AA121:AC121 AA167:AC167 AA172:AC172 AA175:AC175 AA179:AC179 AA183:AC183 AA185:AC185 AA187:AC187 AA368:AC368 AA375:AC375 AA395:AC395 AA418:AC418 AA421:AC421 AA423:AC423 AA426:AC426 AA469:AC469 AA468:AC468 AA479:AC479 AA481:AC481 AA486:AC486 AA488:AC488 AA493:AC493 AA515:AC515 AA519:AC519 AA521:AC521 AA528:AC528 AA544:AC544 AA546:AC546 AA558:AC558 AA573:AC573 AA612:AC612 AA624:AC624 AA627:AC627 AA631:AC631 AA633:AC633 AA635:AC635 AA811:AC811 AA816:AC816 AA824:AC824 AA838:AC838 AA842:AC842 AA844:AC844 AA874:AC874 AA873:AC873 AA881:AC881 AA886:AC886 AA889:AC889 AA903:AC903 AA907:AC907 AA912:AC912 AA937:AC937 AA941:AC941 AA953:AC953 AA974:AC974 AA1006:AC1006 AA1019:AC1019 AA1022:AC1022 AA1156:AC1156 AA1170:AC1170 AA1179:AC1179 AA1193:AC1193 AA1195:AC1195 AA1199 AA11:AC14 AA16:AC20 AA22:AC22 AA24:AC27 AA29:AC29 AA31:AC38 AA40:AC40 AA42:AC51 AA53:AC62 AA64:AC66 AA68:AC68 AA70:AC93 AA95:AC98 AA100:AC110 AA112:AC120 AA122:AC166 AA168:AC171 AA173:AC174 AA176:AC178 AA180:AC182 AA184:AC184 AA186:AC186 AA188:AC367 AA369:AC374 AA376:AC394 AA396:AC417 AA419:AC420 AA422:AC422 AA424:AC425 AA427:AC467 AA470:AC478 AA480:AC480 AA482:AC485 AA487:AC487 AA489:AC492 AA494:AC514 AA516:AC518 AA520:AC520 AA522:AC527 AA529:AC543 AA545:AC545 AA547:AC557 AA559:AC572 AA574:AC611 AA613:AC623 AA625:AC626 AA628:AC630 AA632:AC632 AA634:AC634 AA636:AC810 AA812:AC815 AA817:AC823 AA825:AC837 AA839:AC841 AA843:AC843 AA845:AC872 AA875:AC880 AA882:AC885 AA887:AC888 AA890:AC902 AA904:AC906 AA908:AC911 AA913:AC936 AA938:AC940 AA942:AC952 AA954:AC973 AA975:AC1005 AA1007:AC1018 AA1020:AC1021 AA1023:AC1155 AA1157:AC1169 AA1171:AC1178 AA1180:AC1192 AA1194:AC1194 AA1196:AC1198 T873:W873 T468:W468 T9:W9 E1199 T1199:W1199 T1195:W1195 E1196:Z1198 T1193:W1193 E1194:Z1194 T1179:W1179 E1180:Z1192 T1170:W1170 E1171:Z1178 T1156:W1156 E1157:Z1169 T1022:W1022 E1023:Z1155 T1019:W1019 E1020:Z1021 T1006:W1006 E1007:Z1018 T974:W974 E975:Z1005 T953:W953 E954:Z973 T941:W941 E942:Z952 T937:W937 E938:Z940 T912:W912 E913:Z936 T907:W907 E908:Z911 T903:W903 E904:Z906 T889:W889 E890:Z902 T886:W886 E887:Z888 T881:W881 E882:Z885 T874:W874 E875:Z880 T844:W844 E845:Z872 T842:W842 E843:Z843 T838:W838 E839:Z841 T824:W824 E825:Z837 T816:W816 E817:Z823 T811:W811 E812:Z815 T635:W635 E636:Z810 T633:W633 E634:Z634 T631:W631 E632:Z632 T627:W627 E628:Z630 T624:W624 E625:Z626 T612:W612 E613:Z623 T573:W573 E574:Z611 T558:W558 E559:Z572 T546:W546 E547:Z557 T544:W544 E545:Z545 T528:W528 E529:Z543 T521:W521 E522:Z527 T519:W519 E520:Z520 T515:W515 E516:Z518 T493:W493 E494:Z514 T488:W488 E489:Z492 T486:W486 E487:Z487 T481:W481 E482:Z485 T479:W479 E480:Z480 T469:W469 E470:Z478 T426:W426 E427:Z467 T423:W423 E424:Z425 T421:W421 E422:Z422 T418:W418 E419:Z420 T395:W395 E396:Z417 T375:W375 E376:Z394 T368:W368 E369:Z374 T187:W187 E188:Z367 T185:W185 E186:Z186 T183:W183 E184:Z184 T179:W179 E180:Z182 T175:W175 E176:Z178 T172:W172 E173:Z174 T167:W167 E168:Z171 T121:W121 E122:Z166 T111:W111 E112:Z120 T99:W99 E100:Z110 T94:W94 E95:Z98 T69:W69 E70:Z93 T67:W67 E68:Z68 T63:W63 E64:Z66 T52:W52 E53:Z62 T41:W41 E42:Z51 T39:W39 E40:Z40 T30:W30 E31:Z38 T28:W28 E29:Z29 T23:W23 E24:Z27 T21:W21 E22:Z22 T15:W15 E16:Z20 T10:W10 E11:Z14 E8:Z8 E15:S15 E10:S10 X10:Z10 E21:S21 X15:Z15 E23:S23 X21:Z21 E28:S28 X23:Z23 E30:S30 X28:Z28 E39:S39 X30:Z30 E41:S41 X39:Z39 E52:S52 X41:Z41 E63:S63 X52:Z52 E67:S67 X63:Z63 E69:S69 X67:Z67 E94:S94 X69:Z69 E99:S99 X94:Z94 E111:S111 X99:Z99 E121:S121 X111:Z111 E167:S167 X121:Z121 E172:S172 X167:Z167 E175:S175 X172:Z172 E179:S179 X175:Z175 E183:S183 X179:Z179 E185:S185 X183:Z183 E187:S187 X185:Z185 E368:S368 X187:Z187 E375:S375 X368:Z368 E395:S395 X375:Z375 E418:S418 X395:Z395 E421:S421 X418:Z418 E423:S423 X421:Z421 E426:S426 X423:Z423 E468:S468 X426:Z426 E479:S479 E469:S469 X469:Z469 E481:S481 X479:Z479 E486:S486 X481:Z481 E488:S488 X486:Z486 E493:S493 X488:Z488 E515:S515 X493:Z493 E519:S519 X515:Z515 E521:S521 X519:Z519 E528:S528 X521:Z521 E544:S544 X528:Z528 E546:S546 X544:Z544 E558:S558 X546:Z546 E573:S573 X558:Z558 E612:S612 X573:Z573 E624:S624 X612:Z612 E627:S627 X624:Z624 E631:S631 X627:Z627 E633:S633 X631:Z631 E635:S635 X633:Z633 F811:S811 X635:Z635 E816:S816 X811:Z811 E824:S824 X816:Z816 E838:S838 X824:Z824 E842:S842 X838:Z838 E844:S844 X842:Z842 E873:S873 X844:Z844 F881:S881 E874:S874 X874:Z874 E886:S886 X881:Z881 E889:S889 X886:Z886 E903:S903 X889:Z889 E907:S907 X903:Z903 E912:S912 X907:Z907 E937:S937 X912:Z912 F941:S941 X937:Z937 E953:S953 X941:Z941 E974:S974 X953:Z953 E1006:S1006 X974:Z974 E1019:S1019 X1006:Z1006 E1022:S1022 X1019:Z1019 E1156:S1156 X1022:Z1022 E1170:S1170 X1156:Z1156 E1179:S1179 X1170:Z1170 E1193:S1193 X1179:Z1179 E1195:S1195 X1193:Z1193 F1199:S1199 X1195:Z1195 X1199:Z1199 E9:S9 X9:Z9 X468:Z468 X873:Z873 A11:C11"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8693-E834-4D5A-93AA-69297A4216E3}">
  <dimension ref="B1:X28"/>
  <sheetViews>
    <sheetView workbookViewId="0">
      <selection activeCell="R3" sqref="R3:V3"/>
    </sheetView>
  </sheetViews>
  <sheetFormatPr defaultRowHeight="15" x14ac:dyDescent="0.25"/>
  <cols>
    <col min="3" max="9" width="9.28515625" bestFit="1" customWidth="1"/>
    <col min="10" max="10" width="12.7109375" customWidth="1"/>
    <col min="11" max="11" width="11.85546875" customWidth="1"/>
    <col min="12" max="12" width="9.28515625" bestFit="1" customWidth="1"/>
    <col min="13" max="13" width="10.140625" bestFit="1" customWidth="1"/>
    <col min="14" max="17" width="9.28515625" bestFit="1" customWidth="1"/>
    <col min="18" max="18" width="11.5703125" customWidth="1"/>
    <col min="20" max="20" width="10" customWidth="1"/>
    <col min="22" max="22" width="10.42578125" customWidth="1"/>
  </cols>
  <sheetData>
    <row r="1" spans="2:24" ht="25.5" x14ac:dyDescent="0.35">
      <c r="B1" s="214" t="s">
        <v>907</v>
      </c>
      <c r="C1" s="214"/>
      <c r="D1" s="214"/>
      <c r="E1" s="214"/>
      <c r="F1" s="214"/>
      <c r="G1" s="214"/>
      <c r="H1" s="214"/>
      <c r="I1" s="214"/>
      <c r="J1" s="214"/>
      <c r="K1" s="214"/>
      <c r="L1" s="214"/>
      <c r="M1" s="214"/>
      <c r="N1" s="214"/>
      <c r="O1" s="214"/>
      <c r="P1" s="214"/>
      <c r="Q1" s="215"/>
      <c r="R1" s="216" t="s">
        <v>841</v>
      </c>
      <c r="S1" s="217"/>
      <c r="T1" s="217"/>
      <c r="U1" s="217"/>
      <c r="V1" s="218"/>
    </row>
    <row r="2" spans="2:24" x14ac:dyDescent="0.25">
      <c r="B2" s="1" t="s">
        <v>900</v>
      </c>
      <c r="C2" s="1" t="s">
        <v>866</v>
      </c>
      <c r="D2" s="1" t="s">
        <v>867</v>
      </c>
      <c r="E2" s="1" t="s">
        <v>868</v>
      </c>
      <c r="F2" s="1" t="s">
        <v>869</v>
      </c>
      <c r="G2" s="1" t="s">
        <v>870</v>
      </c>
      <c r="H2" s="1" t="s">
        <v>871</v>
      </c>
      <c r="I2" s="1" t="s">
        <v>872</v>
      </c>
      <c r="J2" s="1" t="s">
        <v>901</v>
      </c>
      <c r="K2" s="1" t="s">
        <v>902</v>
      </c>
      <c r="L2" s="1" t="s">
        <v>874</v>
      </c>
      <c r="M2" s="1" t="s">
        <v>877</v>
      </c>
      <c r="N2" s="1" t="s">
        <v>876</v>
      </c>
      <c r="O2" s="1" t="s">
        <v>875</v>
      </c>
      <c r="P2" s="1" t="s">
        <v>878</v>
      </c>
      <c r="Q2" s="1" t="s">
        <v>879</v>
      </c>
      <c r="R2" s="33" t="s">
        <v>903</v>
      </c>
      <c r="S2" s="34" t="s">
        <v>904</v>
      </c>
      <c r="T2" s="34" t="s">
        <v>905</v>
      </c>
      <c r="U2" s="34" t="s">
        <v>906</v>
      </c>
      <c r="V2" s="35" t="s">
        <v>908</v>
      </c>
      <c r="W2" s="1" t="s">
        <v>880</v>
      </c>
      <c r="X2" s="1" t="s">
        <v>881</v>
      </c>
    </row>
    <row r="3" spans="2:24" ht="30" x14ac:dyDescent="0.25">
      <c r="B3" s="36" t="s">
        <v>909</v>
      </c>
      <c r="C3" s="37" t="s">
        <v>63</v>
      </c>
      <c r="D3" s="37" t="s">
        <v>117</v>
      </c>
      <c r="E3" s="37" t="s">
        <v>134</v>
      </c>
      <c r="F3" s="37" t="s">
        <v>144</v>
      </c>
      <c r="G3" s="37" t="s">
        <v>149</v>
      </c>
      <c r="H3" s="37" t="s">
        <v>159</v>
      </c>
      <c r="I3" s="37" t="s">
        <v>166</v>
      </c>
      <c r="J3" s="37" t="s">
        <v>910</v>
      </c>
      <c r="K3" s="37" t="s">
        <v>911</v>
      </c>
      <c r="L3" s="37" t="s">
        <v>248</v>
      </c>
      <c r="M3" s="37" t="s">
        <v>912</v>
      </c>
      <c r="N3" s="37" t="s">
        <v>283</v>
      </c>
      <c r="O3" s="37" t="s">
        <v>913</v>
      </c>
      <c r="P3" s="37" t="s">
        <v>296</v>
      </c>
      <c r="Q3" s="38" t="s">
        <v>297</v>
      </c>
      <c r="R3" s="39" t="s">
        <v>300</v>
      </c>
      <c r="S3" s="40" t="s">
        <v>302</v>
      </c>
      <c r="T3" s="40" t="s">
        <v>301</v>
      </c>
      <c r="U3" s="40" t="s">
        <v>1069</v>
      </c>
      <c r="V3" s="41" t="s">
        <v>568</v>
      </c>
      <c r="W3" s="42" t="s">
        <v>842</v>
      </c>
      <c r="X3" s="37" t="s">
        <v>305</v>
      </c>
    </row>
    <row r="4" spans="2:24" x14ac:dyDescent="0.25">
      <c r="B4" s="43">
        <v>1</v>
      </c>
      <c r="C4" s="44">
        <v>740.22</v>
      </c>
      <c r="D4" s="44">
        <v>8400.1200000000008</v>
      </c>
      <c r="E4" s="44">
        <v>1336.79</v>
      </c>
      <c r="F4" s="44">
        <v>377.81</v>
      </c>
      <c r="G4" s="44">
        <v>1165.22</v>
      </c>
      <c r="H4" s="44">
        <v>644.67999999999995</v>
      </c>
      <c r="I4" s="44">
        <v>1271.71</v>
      </c>
      <c r="J4" s="44"/>
      <c r="K4" s="44"/>
      <c r="L4" s="45">
        <v>9557.39</v>
      </c>
      <c r="M4" s="45">
        <v>11496.39</v>
      </c>
      <c r="N4" s="45">
        <v>7067.86</v>
      </c>
      <c r="O4" s="45">
        <v>5827.15</v>
      </c>
      <c r="P4" s="45">
        <v>1298.04</v>
      </c>
      <c r="Q4" s="46">
        <v>2671.26</v>
      </c>
      <c r="R4" s="47">
        <v>159222.32999999999</v>
      </c>
      <c r="S4" s="45">
        <v>36058.61</v>
      </c>
      <c r="T4" s="45">
        <v>66319.62</v>
      </c>
      <c r="U4" s="45"/>
      <c r="V4" s="48">
        <v>141937.32</v>
      </c>
      <c r="W4" s="49">
        <v>505.68</v>
      </c>
      <c r="X4" s="45">
        <v>29.85</v>
      </c>
    </row>
    <row r="5" spans="2:24" x14ac:dyDescent="0.25">
      <c r="B5" s="43">
        <v>2</v>
      </c>
      <c r="C5" s="44">
        <v>740.22</v>
      </c>
      <c r="D5" s="44">
        <v>8400.1200000000008</v>
      </c>
      <c r="E5" s="44">
        <v>1336.79</v>
      </c>
      <c r="F5" s="44">
        <v>377.81</v>
      </c>
      <c r="G5" s="44">
        <v>1165.22</v>
      </c>
      <c r="H5" s="44">
        <v>644.67999999999995</v>
      </c>
      <c r="I5" s="44">
        <v>1271.71</v>
      </c>
      <c r="J5" s="44"/>
      <c r="K5" s="44"/>
      <c r="L5" s="45">
        <v>9557.39</v>
      </c>
      <c r="M5" s="45">
        <v>11496.39</v>
      </c>
      <c r="N5" s="45">
        <v>7067.86</v>
      </c>
      <c r="O5" s="45">
        <v>5827.15</v>
      </c>
      <c r="P5" s="45">
        <v>1298.04</v>
      </c>
      <c r="Q5" s="46">
        <v>2671.26</v>
      </c>
      <c r="R5" s="47">
        <v>159222.32999999999</v>
      </c>
      <c r="S5" s="45">
        <v>36058.61</v>
      </c>
      <c r="T5" s="45">
        <v>66319.62</v>
      </c>
      <c r="U5" s="45"/>
      <c r="V5" s="48">
        <v>141937.32</v>
      </c>
      <c r="W5" s="49">
        <v>505.68</v>
      </c>
      <c r="X5" s="45">
        <v>29.85</v>
      </c>
    </row>
    <row r="6" spans="2:24" x14ac:dyDescent="0.25">
      <c r="B6" s="43">
        <v>3</v>
      </c>
      <c r="C6" s="44">
        <v>740.22</v>
      </c>
      <c r="D6" s="44">
        <v>8400.1200000000008</v>
      </c>
      <c r="E6" s="44">
        <v>1336.79</v>
      </c>
      <c r="F6" s="44">
        <v>377.81</v>
      </c>
      <c r="G6" s="44">
        <v>1165.22</v>
      </c>
      <c r="H6" s="44">
        <v>644.67999999999995</v>
      </c>
      <c r="I6" s="44">
        <v>1271.71</v>
      </c>
      <c r="J6" s="44"/>
      <c r="K6" s="44"/>
      <c r="L6" s="45">
        <v>9557.39</v>
      </c>
      <c r="M6" s="45">
        <v>11496.39</v>
      </c>
      <c r="N6" s="45">
        <v>7067.86</v>
      </c>
      <c r="O6" s="45">
        <v>5827.15</v>
      </c>
      <c r="P6" s="45">
        <v>1298.04</v>
      </c>
      <c r="Q6" s="46">
        <v>2671.26</v>
      </c>
      <c r="R6" s="47">
        <v>159222.32999999999</v>
      </c>
      <c r="S6" s="45">
        <v>36058.61</v>
      </c>
      <c r="T6" s="45">
        <v>66319.62</v>
      </c>
      <c r="U6" s="45"/>
      <c r="V6" s="48">
        <v>141937.32</v>
      </c>
      <c r="W6" s="49">
        <v>505.68</v>
      </c>
      <c r="X6" s="45">
        <v>29.85</v>
      </c>
    </row>
    <row r="7" spans="2:24" x14ac:dyDescent="0.25">
      <c r="B7" s="50">
        <v>4</v>
      </c>
      <c r="C7" s="51">
        <v>519.61</v>
      </c>
      <c r="D7" s="51">
        <v>2487.64</v>
      </c>
      <c r="E7" s="51">
        <v>523.4</v>
      </c>
      <c r="F7" s="51">
        <v>325.10000000000002</v>
      </c>
      <c r="G7" s="51">
        <v>856.5</v>
      </c>
      <c r="H7" s="51">
        <v>455.31</v>
      </c>
      <c r="I7" s="51">
        <v>1071.8</v>
      </c>
      <c r="J7" s="51"/>
      <c r="K7" s="51"/>
      <c r="L7" s="51">
        <v>4503.5200000000004</v>
      </c>
      <c r="M7" s="51">
        <v>10500.69</v>
      </c>
      <c r="N7" s="51">
        <v>7067.86</v>
      </c>
      <c r="O7" s="51">
        <v>4882.3599999999997</v>
      </c>
      <c r="P7" s="51">
        <v>816.11</v>
      </c>
      <c r="Q7" s="52">
        <v>1739.18</v>
      </c>
      <c r="R7" s="53">
        <v>280193.26</v>
      </c>
      <c r="S7" s="51">
        <v>34687.5</v>
      </c>
      <c r="T7" s="51">
        <v>156699.67000000001</v>
      </c>
      <c r="U7" s="51"/>
      <c r="V7" s="54">
        <v>141937.32</v>
      </c>
      <c r="W7" s="55">
        <v>353.13</v>
      </c>
      <c r="X7" s="51">
        <v>25.12</v>
      </c>
    </row>
    <row r="8" spans="2:24" x14ac:dyDescent="0.25">
      <c r="B8" s="50">
        <v>5</v>
      </c>
      <c r="C8" s="51">
        <v>519.61</v>
      </c>
      <c r="D8" s="51">
        <v>2487.64</v>
      </c>
      <c r="E8" s="51">
        <v>523.4</v>
      </c>
      <c r="F8" s="51">
        <v>325.10000000000002</v>
      </c>
      <c r="G8" s="51">
        <v>856.5</v>
      </c>
      <c r="H8" s="51">
        <v>455.31</v>
      </c>
      <c r="I8" s="51">
        <v>1071.8</v>
      </c>
      <c r="J8" s="51"/>
      <c r="K8" s="51"/>
      <c r="L8" s="51">
        <v>4503.5200000000004</v>
      </c>
      <c r="M8" s="51">
        <v>10500.69</v>
      </c>
      <c r="N8" s="51">
        <v>7067.86</v>
      </c>
      <c r="O8" s="51">
        <v>4882.3599999999997</v>
      </c>
      <c r="P8" s="51">
        <v>816.11</v>
      </c>
      <c r="Q8" s="52">
        <v>1739.18</v>
      </c>
      <c r="R8" s="53">
        <v>280193.26</v>
      </c>
      <c r="S8" s="51">
        <v>34687.5</v>
      </c>
      <c r="T8" s="51">
        <v>156699.67000000001</v>
      </c>
      <c r="U8" s="51"/>
      <c r="V8" s="54">
        <v>141937.32</v>
      </c>
      <c r="W8" s="55">
        <v>353.13</v>
      </c>
      <c r="X8" s="51">
        <v>25.12</v>
      </c>
    </row>
    <row r="9" spans="2:24" x14ac:dyDescent="0.25">
      <c r="B9" s="50">
        <v>6</v>
      </c>
      <c r="C9" s="51">
        <v>519.61</v>
      </c>
      <c r="D9" s="51">
        <v>2487.64</v>
      </c>
      <c r="E9" s="51">
        <v>523.4</v>
      </c>
      <c r="F9" s="51">
        <v>325.10000000000002</v>
      </c>
      <c r="G9" s="51">
        <v>856.5</v>
      </c>
      <c r="H9" s="51">
        <v>455.31</v>
      </c>
      <c r="I9" s="51">
        <v>1071.8</v>
      </c>
      <c r="J9" s="51"/>
      <c r="K9" s="51"/>
      <c r="L9" s="51">
        <v>4503.5200000000004</v>
      </c>
      <c r="M9" s="51">
        <v>10500.69</v>
      </c>
      <c r="N9" s="51">
        <v>7067.86</v>
      </c>
      <c r="O9" s="51">
        <v>4882.3599999999997</v>
      </c>
      <c r="P9" s="51">
        <v>816.11</v>
      </c>
      <c r="Q9" s="52">
        <v>1739.18</v>
      </c>
      <c r="R9" s="53">
        <v>280193.26</v>
      </c>
      <c r="S9" s="51">
        <v>34687.5</v>
      </c>
      <c r="T9" s="51">
        <v>156699.67000000001</v>
      </c>
      <c r="U9" s="51"/>
      <c r="V9" s="54">
        <v>141937.32</v>
      </c>
      <c r="W9" s="55">
        <v>353.13</v>
      </c>
      <c r="X9" s="51">
        <v>25.12</v>
      </c>
    </row>
    <row r="10" spans="2:24" x14ac:dyDescent="0.25">
      <c r="B10" s="43">
        <v>7</v>
      </c>
      <c r="C10" s="45">
        <v>1002.56</v>
      </c>
      <c r="D10" s="45">
        <v>1989.79</v>
      </c>
      <c r="E10" s="45">
        <v>798.98</v>
      </c>
      <c r="F10" s="45">
        <v>342.08</v>
      </c>
      <c r="G10" s="45">
        <v>1155.3900000000001</v>
      </c>
      <c r="H10" s="45">
        <v>429.08</v>
      </c>
      <c r="I10" s="45">
        <v>602.86</v>
      </c>
      <c r="J10" s="45">
        <v>2778508.92</v>
      </c>
      <c r="K10" s="45"/>
      <c r="L10" s="45">
        <v>2067.91</v>
      </c>
      <c r="M10" s="45">
        <v>9159.07</v>
      </c>
      <c r="N10" s="45">
        <v>15241.4</v>
      </c>
      <c r="O10" s="45">
        <v>3566</v>
      </c>
      <c r="P10" s="45">
        <v>485.55</v>
      </c>
      <c r="Q10" s="46">
        <v>564.29999999999995</v>
      </c>
      <c r="R10" s="47">
        <v>248167.25</v>
      </c>
      <c r="S10" s="45">
        <v>42974.05</v>
      </c>
      <c r="T10" s="45">
        <v>107023.47</v>
      </c>
      <c r="U10" s="45"/>
      <c r="V10" s="48">
        <v>146812.46</v>
      </c>
      <c r="W10" s="49">
        <v>248.01</v>
      </c>
      <c r="X10" s="45">
        <v>20.75</v>
      </c>
    </row>
    <row r="11" spans="2:24" x14ac:dyDescent="0.25">
      <c r="B11" s="43">
        <v>8</v>
      </c>
      <c r="C11" s="45">
        <v>1002.56</v>
      </c>
      <c r="D11" s="45">
        <v>1989.79</v>
      </c>
      <c r="E11" s="45">
        <v>798.98</v>
      </c>
      <c r="F11" s="45">
        <v>342.08</v>
      </c>
      <c r="G11" s="45">
        <v>1155.3900000000001</v>
      </c>
      <c r="H11" s="45">
        <v>429.08</v>
      </c>
      <c r="I11" s="45">
        <v>602.86</v>
      </c>
      <c r="J11" s="45">
        <v>2778508.92</v>
      </c>
      <c r="K11" s="45"/>
      <c r="L11" s="45">
        <v>2067.91</v>
      </c>
      <c r="M11" s="45">
        <v>9159.07</v>
      </c>
      <c r="N11" s="45">
        <v>15241.4</v>
      </c>
      <c r="O11" s="45">
        <v>3566</v>
      </c>
      <c r="P11" s="45">
        <v>485.55</v>
      </c>
      <c r="Q11" s="46">
        <v>564.29999999999995</v>
      </c>
      <c r="R11" s="47">
        <v>248167.25</v>
      </c>
      <c r="S11" s="45">
        <v>42974.05</v>
      </c>
      <c r="T11" s="45">
        <v>107023.47</v>
      </c>
      <c r="U11" s="45"/>
      <c r="V11" s="48">
        <v>146812.46</v>
      </c>
      <c r="W11" s="49">
        <v>248.01</v>
      </c>
      <c r="X11" s="45">
        <v>20.75</v>
      </c>
    </row>
    <row r="12" spans="2:24" x14ac:dyDescent="0.25">
      <c r="B12" s="43">
        <v>9</v>
      </c>
      <c r="C12" s="45">
        <v>1002.56</v>
      </c>
      <c r="D12" s="45">
        <v>1989.79</v>
      </c>
      <c r="E12" s="45">
        <v>798.98</v>
      </c>
      <c r="F12" s="45">
        <v>342.08</v>
      </c>
      <c r="G12" s="45">
        <v>1155.3900000000001</v>
      </c>
      <c r="H12" s="45">
        <v>429.08</v>
      </c>
      <c r="I12" s="45">
        <v>602.86</v>
      </c>
      <c r="J12" s="45">
        <v>2778508.92</v>
      </c>
      <c r="K12" s="45"/>
      <c r="L12" s="45">
        <v>2067.91</v>
      </c>
      <c r="M12" s="45">
        <v>9159.07</v>
      </c>
      <c r="N12" s="45">
        <v>15241.4</v>
      </c>
      <c r="O12" s="45">
        <v>3566</v>
      </c>
      <c r="P12" s="45">
        <v>485.55</v>
      </c>
      <c r="Q12" s="46">
        <v>564.29999999999995</v>
      </c>
      <c r="R12" s="47">
        <v>248167.25</v>
      </c>
      <c r="S12" s="45">
        <v>42974.05</v>
      </c>
      <c r="T12" s="45">
        <v>107023.47</v>
      </c>
      <c r="U12" s="45"/>
      <c r="V12" s="48">
        <v>146812.46</v>
      </c>
      <c r="W12" s="49">
        <v>248.01</v>
      </c>
      <c r="X12" s="45">
        <v>20.75</v>
      </c>
    </row>
    <row r="13" spans="2:24" x14ac:dyDescent="0.25">
      <c r="B13" s="50">
        <v>10</v>
      </c>
      <c r="C13" s="51">
        <v>1002.56</v>
      </c>
      <c r="D13" s="51">
        <v>1989.79</v>
      </c>
      <c r="E13" s="51">
        <v>798.98</v>
      </c>
      <c r="F13" s="51">
        <v>342.08</v>
      </c>
      <c r="G13" s="51">
        <v>1155.3900000000001</v>
      </c>
      <c r="H13" s="51">
        <v>429.08</v>
      </c>
      <c r="I13" s="51">
        <v>602.86</v>
      </c>
      <c r="J13" s="51">
        <v>3930316.7999999998</v>
      </c>
      <c r="K13" s="51">
        <v>4068712.12</v>
      </c>
      <c r="L13" s="51">
        <v>2067.91</v>
      </c>
      <c r="M13" s="51"/>
      <c r="N13" s="51">
        <v>15241.4</v>
      </c>
      <c r="O13" s="51">
        <v>3566</v>
      </c>
      <c r="P13" s="51">
        <v>279</v>
      </c>
      <c r="Q13" s="52">
        <v>564.29999999999995</v>
      </c>
      <c r="R13" s="53">
        <v>248167.25</v>
      </c>
      <c r="S13" s="51">
        <v>42974.05</v>
      </c>
      <c r="T13" s="51">
        <v>107023.47</v>
      </c>
      <c r="U13" s="51"/>
      <c r="V13" s="54">
        <v>146812.46</v>
      </c>
      <c r="W13" s="55">
        <v>248.01</v>
      </c>
      <c r="X13" s="51">
        <v>17.84</v>
      </c>
    </row>
    <row r="14" spans="2:24" x14ac:dyDescent="0.25">
      <c r="B14" s="50">
        <v>11</v>
      </c>
      <c r="C14" s="51">
        <v>1002.56</v>
      </c>
      <c r="D14" s="51">
        <v>1989.79</v>
      </c>
      <c r="E14" s="51">
        <v>798.98</v>
      </c>
      <c r="F14" s="51">
        <v>342.08</v>
      </c>
      <c r="G14" s="51">
        <v>1155.3900000000001</v>
      </c>
      <c r="H14" s="51">
        <v>429.08</v>
      </c>
      <c r="I14" s="51">
        <v>602.86</v>
      </c>
      <c r="J14" s="51">
        <v>3930316.7999999998</v>
      </c>
      <c r="K14" s="51">
        <v>4068712.12</v>
      </c>
      <c r="L14" s="51">
        <v>2067.91</v>
      </c>
      <c r="M14" s="51"/>
      <c r="N14" s="51">
        <v>15241.4</v>
      </c>
      <c r="O14" s="51">
        <v>3566</v>
      </c>
      <c r="P14" s="51">
        <v>279</v>
      </c>
      <c r="Q14" s="52">
        <v>564.29999999999995</v>
      </c>
      <c r="R14" s="53">
        <v>248167.25</v>
      </c>
      <c r="S14" s="51">
        <v>42974.05</v>
      </c>
      <c r="T14" s="51">
        <v>107023.47</v>
      </c>
      <c r="U14" s="51"/>
      <c r="V14" s="54">
        <v>146812.46</v>
      </c>
      <c r="W14" s="55">
        <v>248.01</v>
      </c>
      <c r="X14" s="51">
        <v>17.84</v>
      </c>
    </row>
    <row r="15" spans="2:24" x14ac:dyDescent="0.25">
      <c r="B15" s="50">
        <v>12</v>
      </c>
      <c r="C15" s="51">
        <v>1002.56</v>
      </c>
      <c r="D15" s="51">
        <v>1989.79</v>
      </c>
      <c r="E15" s="51">
        <v>798.98</v>
      </c>
      <c r="F15" s="51">
        <v>342.08</v>
      </c>
      <c r="G15" s="51">
        <v>1155.3900000000001</v>
      </c>
      <c r="H15" s="51">
        <v>429.08</v>
      </c>
      <c r="I15" s="51">
        <v>602.86</v>
      </c>
      <c r="J15" s="51">
        <v>3930316.7999999998</v>
      </c>
      <c r="K15" s="51">
        <v>4068712.12</v>
      </c>
      <c r="L15" s="51">
        <v>2067.91</v>
      </c>
      <c r="M15" s="51"/>
      <c r="N15" s="51">
        <v>15241.4</v>
      </c>
      <c r="O15" s="51">
        <v>3566</v>
      </c>
      <c r="P15" s="51">
        <v>279</v>
      </c>
      <c r="Q15" s="52">
        <v>564.29999999999995</v>
      </c>
      <c r="R15" s="53">
        <v>248167.25</v>
      </c>
      <c r="S15" s="51">
        <v>42974.05</v>
      </c>
      <c r="T15" s="51">
        <v>107023.47</v>
      </c>
      <c r="U15" s="51"/>
      <c r="V15" s="54">
        <v>146812.46</v>
      </c>
      <c r="W15" s="55">
        <v>248.01</v>
      </c>
      <c r="X15" s="51">
        <v>17.84</v>
      </c>
    </row>
    <row r="16" spans="2:24" x14ac:dyDescent="0.25">
      <c r="B16" s="50">
        <v>13</v>
      </c>
      <c r="C16" s="51">
        <v>1002.56</v>
      </c>
      <c r="D16" s="51">
        <v>1989.79</v>
      </c>
      <c r="E16" s="51">
        <v>798.98</v>
      </c>
      <c r="F16" s="51">
        <v>342.08</v>
      </c>
      <c r="G16" s="51">
        <v>1155.3900000000001</v>
      </c>
      <c r="H16" s="51">
        <v>429.08</v>
      </c>
      <c r="I16" s="51">
        <v>602.86</v>
      </c>
      <c r="J16" s="51">
        <v>3930316.7999999998</v>
      </c>
      <c r="K16" s="51">
        <v>4068712.12</v>
      </c>
      <c r="L16" s="51">
        <v>2067.91</v>
      </c>
      <c r="M16" s="51"/>
      <c r="N16" s="51">
        <v>15241.4</v>
      </c>
      <c r="O16" s="51">
        <v>3566</v>
      </c>
      <c r="P16" s="51">
        <v>279</v>
      </c>
      <c r="Q16" s="52">
        <v>564.29999999999995</v>
      </c>
      <c r="R16" s="53">
        <v>248167.25</v>
      </c>
      <c r="S16" s="51">
        <v>42974.05</v>
      </c>
      <c r="T16" s="51">
        <v>107023.47</v>
      </c>
      <c r="U16" s="51"/>
      <c r="V16" s="54">
        <v>146812.46</v>
      </c>
      <c r="W16" s="55">
        <v>248.01</v>
      </c>
      <c r="X16" s="51">
        <v>17.84</v>
      </c>
    </row>
    <row r="17" spans="2:24" x14ac:dyDescent="0.25">
      <c r="B17" s="50">
        <v>14</v>
      </c>
      <c r="C17" s="51">
        <v>1002.56</v>
      </c>
      <c r="D17" s="51">
        <v>1989.79</v>
      </c>
      <c r="E17" s="51">
        <v>798.98</v>
      </c>
      <c r="F17" s="51">
        <v>342.08</v>
      </c>
      <c r="G17" s="51">
        <v>1155.3900000000001</v>
      </c>
      <c r="H17" s="51">
        <v>429.08</v>
      </c>
      <c r="I17" s="51">
        <v>602.86</v>
      </c>
      <c r="J17" s="51">
        <v>3930316.7999999998</v>
      </c>
      <c r="K17" s="51">
        <v>4068712.12</v>
      </c>
      <c r="L17" s="51">
        <v>2067.91</v>
      </c>
      <c r="M17" s="51"/>
      <c r="N17" s="51">
        <v>15241.4</v>
      </c>
      <c r="O17" s="51">
        <v>3566</v>
      </c>
      <c r="P17" s="51">
        <v>279</v>
      </c>
      <c r="Q17" s="52">
        <v>564.29999999999995</v>
      </c>
      <c r="R17" s="53">
        <v>248167.25</v>
      </c>
      <c r="S17" s="51">
        <v>42974.05</v>
      </c>
      <c r="T17" s="51">
        <v>107023.47</v>
      </c>
      <c r="U17" s="51"/>
      <c r="V17" s="54">
        <v>146812.46</v>
      </c>
      <c r="W17" s="55">
        <v>248.01</v>
      </c>
      <c r="X17" s="51">
        <v>17.84</v>
      </c>
    </row>
    <row r="18" spans="2:24" x14ac:dyDescent="0.25">
      <c r="B18" s="50">
        <v>15</v>
      </c>
      <c r="C18" s="51">
        <v>1002.56</v>
      </c>
      <c r="D18" s="51">
        <v>1989.79</v>
      </c>
      <c r="E18" s="51">
        <v>798.98</v>
      </c>
      <c r="F18" s="51">
        <v>342.08</v>
      </c>
      <c r="G18" s="51">
        <v>1155.3900000000001</v>
      </c>
      <c r="H18" s="51">
        <v>429.08</v>
      </c>
      <c r="I18" s="51">
        <v>602.86</v>
      </c>
      <c r="J18" s="51">
        <v>3930316.7999999998</v>
      </c>
      <c r="K18" s="51">
        <v>4068712.12</v>
      </c>
      <c r="L18" s="51">
        <v>2067.91</v>
      </c>
      <c r="M18" s="51"/>
      <c r="N18" s="51">
        <v>15241.4</v>
      </c>
      <c r="O18" s="51">
        <v>3566</v>
      </c>
      <c r="P18" s="51">
        <v>279</v>
      </c>
      <c r="Q18" s="52">
        <v>564.29999999999995</v>
      </c>
      <c r="R18" s="53">
        <v>248167.25</v>
      </c>
      <c r="S18" s="51">
        <v>42974.05</v>
      </c>
      <c r="T18" s="51">
        <v>107023.47</v>
      </c>
      <c r="U18" s="51"/>
      <c r="V18" s="54">
        <v>146812.46</v>
      </c>
      <c r="W18" s="55">
        <v>248.01</v>
      </c>
      <c r="X18" s="51">
        <v>17.84</v>
      </c>
    </row>
    <row r="19" spans="2:24" x14ac:dyDescent="0.25">
      <c r="B19" s="50">
        <v>16</v>
      </c>
      <c r="C19" s="51">
        <v>1002.56</v>
      </c>
      <c r="D19" s="51">
        <v>1989.79</v>
      </c>
      <c r="E19" s="51">
        <v>798.98</v>
      </c>
      <c r="F19" s="51">
        <v>342.08</v>
      </c>
      <c r="G19" s="51">
        <v>1155.3900000000001</v>
      </c>
      <c r="H19" s="51">
        <v>429.08</v>
      </c>
      <c r="I19" s="51">
        <v>602.86</v>
      </c>
      <c r="J19" s="51">
        <v>3930316.7999999998</v>
      </c>
      <c r="K19" s="51">
        <v>4068712.12</v>
      </c>
      <c r="L19" s="51">
        <v>2067.91</v>
      </c>
      <c r="M19" s="51"/>
      <c r="N19" s="51">
        <v>15241.4</v>
      </c>
      <c r="O19" s="51">
        <v>3566</v>
      </c>
      <c r="P19" s="51">
        <v>279</v>
      </c>
      <c r="Q19" s="52">
        <v>564.29999999999995</v>
      </c>
      <c r="R19" s="53">
        <v>248167.25</v>
      </c>
      <c r="S19" s="51">
        <v>42974.05</v>
      </c>
      <c r="T19" s="51">
        <v>107023.47</v>
      </c>
      <c r="U19" s="51"/>
      <c r="V19" s="54">
        <v>146812.46</v>
      </c>
      <c r="W19" s="55">
        <v>248.01</v>
      </c>
      <c r="X19" s="51">
        <v>17.84</v>
      </c>
    </row>
    <row r="20" spans="2:24" x14ac:dyDescent="0.25">
      <c r="B20" s="43">
        <v>17</v>
      </c>
      <c r="C20" s="45">
        <v>1002.56</v>
      </c>
      <c r="D20" s="45">
        <v>1989.79</v>
      </c>
      <c r="E20" s="45">
        <v>798.98</v>
      </c>
      <c r="F20" s="45">
        <v>342.08</v>
      </c>
      <c r="G20" s="45">
        <v>1155.3900000000001</v>
      </c>
      <c r="H20" s="45">
        <v>429.08</v>
      </c>
      <c r="I20" s="45">
        <v>602.86</v>
      </c>
      <c r="J20" s="45">
        <v>3986842.05</v>
      </c>
      <c r="K20" s="45">
        <v>4317624</v>
      </c>
      <c r="L20" s="45">
        <v>2067.91</v>
      </c>
      <c r="M20" s="45"/>
      <c r="N20" s="45">
        <v>15241.4</v>
      </c>
      <c r="O20" s="45">
        <v>3566</v>
      </c>
      <c r="P20" s="45">
        <v>210.41</v>
      </c>
      <c r="Q20" s="46">
        <v>564.29999999999995</v>
      </c>
      <c r="R20" s="47">
        <v>248167.25</v>
      </c>
      <c r="S20" s="45">
        <v>42974.05</v>
      </c>
      <c r="T20" s="45">
        <v>107023.47</v>
      </c>
      <c r="U20" s="45"/>
      <c r="V20" s="48"/>
      <c r="W20" s="49">
        <v>248.01</v>
      </c>
      <c r="X20" s="45">
        <v>17.84</v>
      </c>
    </row>
    <row r="21" spans="2:24" x14ac:dyDescent="0.25">
      <c r="B21" s="43">
        <v>18</v>
      </c>
      <c r="C21" s="45">
        <v>1002.56</v>
      </c>
      <c r="D21" s="45">
        <v>1989.79</v>
      </c>
      <c r="E21" s="45">
        <v>798.98</v>
      </c>
      <c r="F21" s="45">
        <v>342.08</v>
      </c>
      <c r="G21" s="45">
        <v>1155.3900000000001</v>
      </c>
      <c r="H21" s="45">
        <v>429.08</v>
      </c>
      <c r="I21" s="45">
        <v>602.86</v>
      </c>
      <c r="J21" s="45">
        <v>3986842.05</v>
      </c>
      <c r="K21" s="45">
        <v>4317624</v>
      </c>
      <c r="L21" s="45">
        <v>2067.91</v>
      </c>
      <c r="M21" s="45"/>
      <c r="N21" s="45">
        <v>15241.4</v>
      </c>
      <c r="O21" s="45">
        <v>3566</v>
      </c>
      <c r="P21" s="45">
        <v>210.41</v>
      </c>
      <c r="Q21" s="46">
        <v>564.29999999999995</v>
      </c>
      <c r="R21" s="47">
        <v>248167.25</v>
      </c>
      <c r="S21" s="45">
        <v>42974.05</v>
      </c>
      <c r="T21" s="45">
        <v>107023.47</v>
      </c>
      <c r="U21" s="45"/>
      <c r="V21" s="48"/>
      <c r="W21" s="49">
        <v>248.01</v>
      </c>
      <c r="X21" s="45">
        <v>17.84</v>
      </c>
    </row>
    <row r="22" spans="2:24" x14ac:dyDescent="0.25">
      <c r="B22" s="43">
        <v>19</v>
      </c>
      <c r="C22" s="45">
        <v>1002.56</v>
      </c>
      <c r="D22" s="45">
        <v>1989.79</v>
      </c>
      <c r="E22" s="45">
        <v>798.98</v>
      </c>
      <c r="F22" s="45">
        <v>342.08</v>
      </c>
      <c r="G22" s="45">
        <v>1155.3900000000001</v>
      </c>
      <c r="H22" s="45">
        <v>429.08</v>
      </c>
      <c r="I22" s="45">
        <v>602.86</v>
      </c>
      <c r="J22" s="45">
        <v>3986842.05</v>
      </c>
      <c r="K22" s="45">
        <v>4317624</v>
      </c>
      <c r="L22" s="45">
        <v>2067.91</v>
      </c>
      <c r="M22" s="45"/>
      <c r="N22" s="45">
        <v>15241.4</v>
      </c>
      <c r="O22" s="45">
        <v>3566</v>
      </c>
      <c r="P22" s="45">
        <v>210.41</v>
      </c>
      <c r="Q22" s="46">
        <v>564.29999999999995</v>
      </c>
      <c r="R22" s="47">
        <v>248167.25</v>
      </c>
      <c r="S22" s="45">
        <v>42974.05</v>
      </c>
      <c r="T22" s="45">
        <v>107023.47</v>
      </c>
      <c r="U22" s="45"/>
      <c r="V22" s="48"/>
      <c r="W22" s="49">
        <v>248.01</v>
      </c>
      <c r="X22" s="45">
        <v>17.84</v>
      </c>
    </row>
    <row r="23" spans="2:24" x14ac:dyDescent="0.25">
      <c r="B23" s="43">
        <v>20</v>
      </c>
      <c r="C23" s="45">
        <v>1002.56</v>
      </c>
      <c r="D23" s="45">
        <v>1989.79</v>
      </c>
      <c r="E23" s="45">
        <v>798.98</v>
      </c>
      <c r="F23" s="45">
        <v>342.08</v>
      </c>
      <c r="G23" s="45">
        <v>1155.3900000000001</v>
      </c>
      <c r="H23" s="45">
        <v>429.08</v>
      </c>
      <c r="I23" s="45">
        <v>602.86</v>
      </c>
      <c r="J23" s="45">
        <v>3986842.05</v>
      </c>
      <c r="K23" s="45">
        <v>4317624</v>
      </c>
      <c r="L23" s="45">
        <v>2067.91</v>
      </c>
      <c r="M23" s="45"/>
      <c r="N23" s="45">
        <v>15241.4</v>
      </c>
      <c r="O23" s="45">
        <v>3566</v>
      </c>
      <c r="P23" s="45">
        <v>210.41</v>
      </c>
      <c r="Q23" s="46">
        <v>564.29999999999995</v>
      </c>
      <c r="R23" s="47">
        <v>248167.25</v>
      </c>
      <c r="S23" s="45">
        <v>42974.05</v>
      </c>
      <c r="T23" s="45">
        <v>107023.47</v>
      </c>
      <c r="U23" s="45"/>
      <c r="V23" s="48"/>
      <c r="W23" s="49">
        <v>248.01</v>
      </c>
      <c r="X23" s="45">
        <v>17.84</v>
      </c>
    </row>
    <row r="24" spans="2:24" x14ac:dyDescent="0.25">
      <c r="B24" s="43">
        <v>21</v>
      </c>
      <c r="C24" s="45">
        <v>1002.56</v>
      </c>
      <c r="D24" s="45">
        <v>1989.79</v>
      </c>
      <c r="E24" s="45">
        <v>798.98</v>
      </c>
      <c r="F24" s="45">
        <v>342.08</v>
      </c>
      <c r="G24" s="45">
        <v>1155.3900000000001</v>
      </c>
      <c r="H24" s="45">
        <v>429.08</v>
      </c>
      <c r="I24" s="45">
        <v>602.86</v>
      </c>
      <c r="J24" s="45">
        <v>3986842.05</v>
      </c>
      <c r="K24" s="45">
        <v>4317624</v>
      </c>
      <c r="L24" s="45">
        <v>2067.91</v>
      </c>
      <c r="M24" s="45"/>
      <c r="N24" s="45">
        <v>15241.4</v>
      </c>
      <c r="O24" s="45">
        <v>3566</v>
      </c>
      <c r="P24" s="45">
        <v>210.41</v>
      </c>
      <c r="Q24" s="46">
        <v>564.29999999999995</v>
      </c>
      <c r="R24" s="47">
        <v>248167.25</v>
      </c>
      <c r="S24" s="45">
        <v>42974.05</v>
      </c>
      <c r="T24" s="45">
        <v>107023.47</v>
      </c>
      <c r="U24" s="45"/>
      <c r="V24" s="48"/>
      <c r="W24" s="49">
        <v>248.01</v>
      </c>
      <c r="X24" s="45">
        <v>17.84</v>
      </c>
    </row>
    <row r="25" spans="2:24" x14ac:dyDescent="0.25">
      <c r="B25" s="43">
        <v>22</v>
      </c>
      <c r="C25" s="45">
        <v>1002.56</v>
      </c>
      <c r="D25" s="45">
        <v>1989.79</v>
      </c>
      <c r="E25" s="45">
        <v>798.98</v>
      </c>
      <c r="F25" s="45">
        <v>342.08</v>
      </c>
      <c r="G25" s="45">
        <v>1155.3900000000001</v>
      </c>
      <c r="H25" s="45">
        <v>429.08</v>
      </c>
      <c r="I25" s="45">
        <v>602.86</v>
      </c>
      <c r="J25" s="45">
        <v>3986842.05</v>
      </c>
      <c r="K25" s="45">
        <v>4317624</v>
      </c>
      <c r="L25" s="45">
        <v>2067.91</v>
      </c>
      <c r="M25" s="45"/>
      <c r="N25" s="45">
        <v>15241.4</v>
      </c>
      <c r="O25" s="45">
        <v>3566</v>
      </c>
      <c r="P25" s="45">
        <v>210.41</v>
      </c>
      <c r="Q25" s="46">
        <v>564.29999999999995</v>
      </c>
      <c r="R25" s="47">
        <v>248167.25</v>
      </c>
      <c r="S25" s="45">
        <v>42974.05</v>
      </c>
      <c r="T25" s="45">
        <v>107023.47</v>
      </c>
      <c r="U25" s="45"/>
      <c r="V25" s="48"/>
      <c r="W25" s="49">
        <v>248.01</v>
      </c>
      <c r="X25" s="45">
        <v>17.84</v>
      </c>
    </row>
    <row r="26" spans="2:24" x14ac:dyDescent="0.25">
      <c r="B26" s="43">
        <v>23</v>
      </c>
      <c r="C26" s="45">
        <v>1002.56</v>
      </c>
      <c r="D26" s="45">
        <v>1989.79</v>
      </c>
      <c r="E26" s="45">
        <v>798.98</v>
      </c>
      <c r="F26" s="45">
        <v>342.08</v>
      </c>
      <c r="G26" s="45">
        <v>1155.3900000000001</v>
      </c>
      <c r="H26" s="45">
        <v>429.08</v>
      </c>
      <c r="I26" s="45">
        <v>602.86</v>
      </c>
      <c r="J26" s="45">
        <v>3986842.05</v>
      </c>
      <c r="K26" s="45">
        <v>4317624</v>
      </c>
      <c r="L26" s="45">
        <v>2067.91</v>
      </c>
      <c r="M26" s="45"/>
      <c r="N26" s="45">
        <v>15241.4</v>
      </c>
      <c r="O26" s="45">
        <v>3566</v>
      </c>
      <c r="P26" s="45">
        <v>210.41</v>
      </c>
      <c r="Q26" s="46">
        <v>564.29999999999995</v>
      </c>
      <c r="R26" s="47">
        <v>248167.25</v>
      </c>
      <c r="S26" s="45">
        <v>42974.05</v>
      </c>
      <c r="T26" s="45">
        <v>107023.47</v>
      </c>
      <c r="U26" s="45"/>
      <c r="V26" s="48"/>
      <c r="W26" s="49">
        <v>248.01</v>
      </c>
      <c r="X26" s="45">
        <v>17.84</v>
      </c>
    </row>
    <row r="27" spans="2:24" x14ac:dyDescent="0.25">
      <c r="B27" s="43">
        <v>24</v>
      </c>
      <c r="C27" s="45">
        <v>1002.56</v>
      </c>
      <c r="D27" s="45">
        <v>1989.79</v>
      </c>
      <c r="E27" s="45">
        <v>798.98</v>
      </c>
      <c r="F27" s="45">
        <v>342.08</v>
      </c>
      <c r="G27" s="45">
        <v>1155.3900000000001</v>
      </c>
      <c r="H27" s="45">
        <v>429.08</v>
      </c>
      <c r="I27" s="45">
        <v>602.86</v>
      </c>
      <c r="J27" s="45">
        <v>3986842.05</v>
      </c>
      <c r="K27" s="45">
        <v>4317624</v>
      </c>
      <c r="L27" s="45">
        <v>2067.91</v>
      </c>
      <c r="M27" s="45"/>
      <c r="N27" s="45">
        <v>15241.4</v>
      </c>
      <c r="O27" s="45">
        <v>3566</v>
      </c>
      <c r="P27" s="45">
        <v>210.41</v>
      </c>
      <c r="Q27" s="46">
        <v>564.29999999999995</v>
      </c>
      <c r="R27" s="47">
        <v>248167.25</v>
      </c>
      <c r="S27" s="45">
        <v>42974.05</v>
      </c>
      <c r="T27" s="45">
        <v>107023.47</v>
      </c>
      <c r="U27" s="45"/>
      <c r="V27" s="48"/>
      <c r="W27" s="49">
        <v>248.01</v>
      </c>
      <c r="X27" s="45">
        <v>17.84</v>
      </c>
    </row>
    <row r="28" spans="2:24" ht="15.75" thickBot="1" x14ac:dyDescent="0.3">
      <c r="B28" s="56">
        <v>25</v>
      </c>
      <c r="C28" s="45">
        <v>1002.56</v>
      </c>
      <c r="D28" s="45">
        <v>1989.79</v>
      </c>
      <c r="E28" s="57">
        <v>798.98</v>
      </c>
      <c r="F28" s="57">
        <v>342.08</v>
      </c>
      <c r="G28" s="45">
        <v>1155.3900000000001</v>
      </c>
      <c r="H28" s="57">
        <v>429.08</v>
      </c>
      <c r="I28" s="57">
        <v>602.86</v>
      </c>
      <c r="J28" s="45">
        <v>3986842.05</v>
      </c>
      <c r="K28" s="45">
        <v>4317624</v>
      </c>
      <c r="L28" s="45">
        <v>2067.91</v>
      </c>
      <c r="M28" s="57"/>
      <c r="N28" s="45">
        <v>15241.4</v>
      </c>
      <c r="O28" s="45">
        <v>3566</v>
      </c>
      <c r="P28" s="57">
        <v>210.41</v>
      </c>
      <c r="Q28" s="58">
        <v>564.29999999999995</v>
      </c>
      <c r="R28" s="59">
        <v>248167.25</v>
      </c>
      <c r="S28" s="60">
        <v>42974.05</v>
      </c>
      <c r="T28" s="60">
        <v>107023.47</v>
      </c>
      <c r="U28" s="60"/>
      <c r="V28" s="61"/>
      <c r="W28" s="62">
        <v>248.01</v>
      </c>
      <c r="X28" s="57">
        <v>17.84</v>
      </c>
    </row>
  </sheetData>
  <mergeCells count="2">
    <mergeCell ref="B1:Q1"/>
    <mergeCell ref="R1:V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Свод</vt:lpstr>
      <vt:lpstr>Источник</vt:lpstr>
      <vt:lpstr>ПДФ 1</vt:lpstr>
      <vt:lpstr>Форма 1</vt:lpstr>
      <vt:lpstr>Форма 2</vt:lpstr>
      <vt:lpstr>Предельники 2022</vt:lpstr>
      <vt:lpstr>'Форма 1'!Заголовки_для_печати</vt:lpstr>
      <vt:lpstr>'Форма 2'!Заголовки_для_печати</vt:lpstr>
      <vt:lpstr>Свод!Область_печати</vt:lpstr>
      <vt:lpstr>'Форма 1'!Область_печати</vt:lpstr>
      <vt:lpstr>'Форма 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Усанин Евгений Николаевич</dc:creator>
  <cp:lastModifiedBy>Усанин Евгений Николаевич</cp:lastModifiedBy>
  <cp:lastPrinted>2024-02-01T05:33:21Z</cp:lastPrinted>
  <dcterms:created xsi:type="dcterms:W3CDTF">2023-11-16T09:35:55Z</dcterms:created>
  <dcterms:modified xsi:type="dcterms:W3CDTF">2024-02-06T12:29:35Z</dcterms:modified>
</cp:coreProperties>
</file>